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fuerzaaereacolombia-my.sharepoint.com/personal/ivonne_rincon_fac_mil_co/Documents/ESTRUCTURACIÓN ECONOMICA Y FINANCIERA/ESTRUCTURACION 2025/31. MANTENIMIENTO VEH BOMBEROS - DILOS/"/>
    </mc:Choice>
  </mc:AlternateContent>
  <xr:revisionPtr revIDLastSave="1645" documentId="113_{E6AB1DF5-6143-4198-9278-9286DD6372FA}" xr6:coauthVersionLast="47" xr6:coauthVersionMax="47" xr10:uidLastSave="{B48F0659-A2FC-4B6D-8D35-083B357B123A}"/>
  <bookViews>
    <workbookView xWindow="-120" yWindow="-120" windowWidth="20730" windowHeight="11040" xr2:uid="{EFEF86BA-1320-4EC7-B0CF-9CF13567FE9C}"/>
  </bookViews>
  <sheets>
    <sheet name="PRUEBA CON IVA" sheetId="1" r:id="rId1"/>
    <sheet name="Hoja1" sheetId="2" r:id="rId2"/>
  </sheets>
  <externalReferences>
    <externalReference r:id="rId3"/>
  </externalReferences>
  <definedNames>
    <definedName name="_xlnm._FilterDatabase" localSheetId="0" hidden="1">'PRUEBA CON IVA'!$131:$131</definedName>
    <definedName name="_xlnm.Print_Area" localSheetId="0">'PRUEBA CON IVA'!$A$1:$DG$1631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M1417" i="1" l="1"/>
  <c r="CM1416" i="1"/>
  <c r="CD678" i="1"/>
  <c r="BL1556" i="1" l="1"/>
  <c r="BB1578" i="1"/>
  <c r="BC1578" i="1"/>
  <c r="BD1578" i="1"/>
  <c r="BE1578" i="1" s="1"/>
  <c r="AS1578" i="1"/>
  <c r="AB1166" i="1" l="1"/>
  <c r="AB1153" i="1"/>
  <c r="AB109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04" i="1"/>
  <c r="AB93" i="1"/>
  <c r="S505" i="1"/>
  <c r="S506" i="1"/>
  <c r="S507" i="1"/>
  <c r="S508" i="1"/>
  <c r="S509" i="1"/>
  <c r="S510" i="1"/>
  <c r="S511" i="1"/>
  <c r="S512" i="1"/>
  <c r="S513" i="1"/>
  <c r="S514" i="1"/>
  <c r="S515" i="1"/>
  <c r="S516" i="1"/>
  <c r="S517" i="1"/>
  <c r="S518" i="1"/>
  <c r="S519" i="1"/>
  <c r="S520" i="1"/>
  <c r="S521" i="1"/>
  <c r="S522" i="1"/>
  <c r="S523" i="1"/>
  <c r="S524" i="1"/>
  <c r="S525" i="1"/>
  <c r="S526" i="1"/>
  <c r="S527" i="1"/>
  <c r="S528" i="1"/>
  <c r="S504" i="1"/>
  <c r="Q83" i="1"/>
  <c r="J488" i="1"/>
  <c r="J489" i="1"/>
  <c r="J490" i="1"/>
  <c r="J491" i="1"/>
  <c r="J492" i="1"/>
  <c r="J493" i="1"/>
  <c r="J494" i="1"/>
  <c r="J495" i="1"/>
  <c r="J496" i="1"/>
  <c r="J497" i="1"/>
  <c r="J498" i="1"/>
  <c r="J499" i="1"/>
  <c r="J500" i="1"/>
  <c r="J501" i="1"/>
  <c r="J502" i="1"/>
  <c r="J503" i="1"/>
  <c r="J486" i="1"/>
  <c r="DM505" i="1" l="1"/>
  <c r="DM506" i="1"/>
  <c r="DM507" i="1"/>
  <c r="DM508" i="1"/>
  <c r="DM509" i="1"/>
  <c r="DM510" i="1"/>
  <c r="DM511" i="1"/>
  <c r="DM512" i="1"/>
  <c r="DM513" i="1"/>
  <c r="DM514" i="1"/>
  <c r="DM515" i="1"/>
  <c r="DM516" i="1"/>
  <c r="DM517" i="1"/>
  <c r="DM518" i="1"/>
  <c r="DM519" i="1"/>
  <c r="DM520" i="1"/>
  <c r="DM521" i="1"/>
  <c r="DM522" i="1"/>
  <c r="DM523" i="1"/>
  <c r="DM524" i="1"/>
  <c r="DM525" i="1"/>
  <c r="DM526" i="1"/>
  <c r="DM527" i="1"/>
  <c r="DM528" i="1"/>
  <c r="DM504" i="1"/>
  <c r="DE1142" i="1"/>
  <c r="DB1142" i="1"/>
  <c r="DC1142" i="1"/>
  <c r="DE505" i="1" l="1"/>
  <c r="DE506" i="1"/>
  <c r="DE507" i="1"/>
  <c r="DE508" i="1"/>
  <c r="DE509" i="1"/>
  <c r="DE510" i="1"/>
  <c r="DE511" i="1"/>
  <c r="DE512" i="1"/>
  <c r="DE513" i="1"/>
  <c r="DE514" i="1"/>
  <c r="DE515" i="1"/>
  <c r="DE516" i="1"/>
  <c r="DE517" i="1"/>
  <c r="DE518" i="1"/>
  <c r="DE519" i="1"/>
  <c r="DE520" i="1"/>
  <c r="DE521" i="1"/>
  <c r="DE522" i="1"/>
  <c r="DE523" i="1"/>
  <c r="DE524" i="1"/>
  <c r="DE525" i="1"/>
  <c r="DE526" i="1"/>
  <c r="DE527" i="1"/>
  <c r="DE528" i="1"/>
  <c r="DE504" i="1"/>
  <c r="DC299" i="1"/>
  <c r="DE299" i="1" s="1"/>
  <c r="DC298" i="1"/>
  <c r="DE298" i="1" s="1"/>
  <c r="DE37" i="1"/>
  <c r="DE33" i="1"/>
  <c r="DE34" i="1"/>
  <c r="DE35" i="1"/>
  <c r="DE32" i="1"/>
  <c r="CV506" i="1"/>
  <c r="CV507" i="1"/>
  <c r="CV508" i="1"/>
  <c r="CV509" i="1"/>
  <c r="CV510" i="1"/>
  <c r="CV511" i="1"/>
  <c r="CV512" i="1"/>
  <c r="CV513" i="1"/>
  <c r="CV514" i="1"/>
  <c r="CV515" i="1"/>
  <c r="CV516" i="1"/>
  <c r="CV517" i="1"/>
  <c r="CV518" i="1"/>
  <c r="CV519" i="1"/>
  <c r="CV520" i="1"/>
  <c r="CV521" i="1"/>
  <c r="CV522" i="1"/>
  <c r="CV523" i="1"/>
  <c r="CV524" i="1"/>
  <c r="CV525" i="1"/>
  <c r="CV526" i="1"/>
  <c r="CV527" i="1"/>
  <c r="CV528" i="1"/>
  <c r="CV505" i="1"/>
  <c r="CT1327" i="1"/>
  <c r="CS1327" i="1"/>
  <c r="CK1327" i="1"/>
  <c r="CJ1327" i="1"/>
  <c r="CM505" i="1"/>
  <c r="CM506" i="1"/>
  <c r="CM507" i="1"/>
  <c r="CM508" i="1"/>
  <c r="CM509" i="1"/>
  <c r="CM510" i="1"/>
  <c r="CM511" i="1"/>
  <c r="CM512" i="1"/>
  <c r="CM513" i="1"/>
  <c r="CM514" i="1"/>
  <c r="CM515" i="1"/>
  <c r="CM516" i="1"/>
  <c r="CM517" i="1"/>
  <c r="CM518" i="1"/>
  <c r="CM519" i="1"/>
  <c r="CM520" i="1"/>
  <c r="CM521" i="1"/>
  <c r="CM522" i="1"/>
  <c r="CM523" i="1"/>
  <c r="CM524" i="1"/>
  <c r="CM525" i="1"/>
  <c r="CM526" i="1"/>
  <c r="CM527" i="1"/>
  <c r="CM528" i="1"/>
  <c r="CM504" i="1"/>
  <c r="CD967" i="1"/>
  <c r="CD505" i="1"/>
  <c r="CD506" i="1"/>
  <c r="CD507" i="1"/>
  <c r="CD508" i="1"/>
  <c r="CD509" i="1"/>
  <c r="CD510" i="1"/>
  <c r="CD511" i="1"/>
  <c r="CD512" i="1"/>
  <c r="CD513" i="1"/>
  <c r="CD514" i="1"/>
  <c r="CD515" i="1"/>
  <c r="CD516" i="1"/>
  <c r="CD517" i="1"/>
  <c r="CD518" i="1"/>
  <c r="CD519" i="1"/>
  <c r="CD520" i="1"/>
  <c r="CD521" i="1"/>
  <c r="CD522" i="1"/>
  <c r="CD523" i="1"/>
  <c r="CD524" i="1"/>
  <c r="CD525" i="1"/>
  <c r="CD526" i="1"/>
  <c r="CD527" i="1"/>
  <c r="CD528" i="1"/>
  <c r="CD504" i="1"/>
  <c r="CD480" i="1"/>
  <c r="CB111" i="1"/>
  <c r="CD111" i="1" s="1"/>
  <c r="CD87" i="1"/>
  <c r="CD77" i="1"/>
  <c r="CD72" i="1"/>
  <c r="BS1417" i="1"/>
  <c r="BS1416" i="1"/>
  <c r="BU505" i="1"/>
  <c r="BU506" i="1"/>
  <c r="BU507" i="1"/>
  <c r="BU508" i="1"/>
  <c r="BU509" i="1"/>
  <c r="BU510" i="1"/>
  <c r="BU511" i="1"/>
  <c r="BU512" i="1"/>
  <c r="BU513" i="1"/>
  <c r="BU514" i="1"/>
  <c r="BU515" i="1"/>
  <c r="BU516" i="1"/>
  <c r="BU517" i="1"/>
  <c r="BU518" i="1"/>
  <c r="BU519" i="1"/>
  <c r="BU520" i="1"/>
  <c r="BU521" i="1"/>
  <c r="BU522" i="1"/>
  <c r="BU523" i="1"/>
  <c r="BU524" i="1"/>
  <c r="BU525" i="1"/>
  <c r="BU526" i="1"/>
  <c r="BU527" i="1"/>
  <c r="BU528" i="1"/>
  <c r="BU504" i="1"/>
  <c r="BS111" i="1"/>
  <c r="CB85" i="1"/>
  <c r="BU87" i="1"/>
  <c r="BS85" i="1"/>
  <c r="BU79" i="1"/>
  <c r="BU77" i="1"/>
  <c r="BU72" i="1"/>
  <c r="BL1577" i="1"/>
  <c r="BJ1224" i="1"/>
  <c r="BL1148" i="1"/>
  <c r="BL506" i="1"/>
  <c r="BL507" i="1"/>
  <c r="BL508" i="1"/>
  <c r="BL509" i="1"/>
  <c r="BL510" i="1"/>
  <c r="BL511" i="1"/>
  <c r="BL512" i="1"/>
  <c r="BL513" i="1"/>
  <c r="BL514" i="1"/>
  <c r="BL515" i="1"/>
  <c r="BL516" i="1"/>
  <c r="BL517" i="1"/>
  <c r="BL518" i="1"/>
  <c r="BL519" i="1"/>
  <c r="BL520" i="1"/>
  <c r="BL521" i="1"/>
  <c r="BL522" i="1"/>
  <c r="BL523" i="1"/>
  <c r="BL524" i="1"/>
  <c r="BL525" i="1"/>
  <c r="BL526" i="1"/>
  <c r="BL527" i="1"/>
  <c r="BL528" i="1"/>
  <c r="BL505" i="1"/>
  <c r="BL504" i="1"/>
  <c r="BL441" i="1"/>
  <c r="BL442" i="1"/>
  <c r="AZ1560" i="1"/>
  <c r="BA1560" i="1"/>
  <c r="BA1556" i="1"/>
  <c r="BA1417" i="1"/>
  <c r="DC691" i="1"/>
  <c r="CT691" i="1"/>
  <c r="CV691" i="1" s="1"/>
  <c r="CK691" i="1"/>
  <c r="CM691" i="1" s="1"/>
  <c r="CB691" i="1"/>
  <c r="BS691" i="1"/>
  <c r="BJ691" i="1"/>
  <c r="BA691" i="1"/>
  <c r="BA653" i="1"/>
  <c r="BC505" i="1"/>
  <c r="BC506" i="1"/>
  <c r="BC507" i="1"/>
  <c r="BC508" i="1"/>
  <c r="BC509" i="1"/>
  <c r="BC510" i="1"/>
  <c r="BC511" i="1"/>
  <c r="BC512" i="1"/>
  <c r="BC513" i="1"/>
  <c r="BC514" i="1"/>
  <c r="BC515" i="1"/>
  <c r="BC516" i="1"/>
  <c r="BC517" i="1"/>
  <c r="BC518" i="1"/>
  <c r="BC519" i="1"/>
  <c r="BC520" i="1"/>
  <c r="BC521" i="1"/>
  <c r="BC522" i="1"/>
  <c r="BC523" i="1"/>
  <c r="BC524" i="1"/>
  <c r="BC525" i="1"/>
  <c r="BC526" i="1"/>
  <c r="BC527" i="1"/>
  <c r="BC528" i="1"/>
  <c r="BC504" i="1"/>
  <c r="BA101" i="1"/>
  <c r="AZ101" i="1"/>
  <c r="BA98" i="1"/>
  <c r="AZ98" i="1"/>
  <c r="BC87" i="1"/>
  <c r="BC85" i="1"/>
  <c r="BC79" i="1"/>
  <c r="BC77" i="1"/>
  <c r="BC46" i="1"/>
  <c r="AT487" i="1"/>
  <c r="AT488" i="1"/>
  <c r="AT489" i="1"/>
  <c r="AT490" i="1"/>
  <c r="AT491" i="1"/>
  <c r="AT492" i="1"/>
  <c r="AT493" i="1"/>
  <c r="AT494" i="1"/>
  <c r="AT495" i="1"/>
  <c r="AT496" i="1"/>
  <c r="AT497" i="1"/>
  <c r="AT498" i="1"/>
  <c r="AT499" i="1"/>
  <c r="AT500" i="1"/>
  <c r="AT501" i="1"/>
  <c r="AT502" i="1"/>
  <c r="AT503" i="1"/>
  <c r="AT486" i="1"/>
  <c r="AT195" i="1"/>
  <c r="AI1226" i="1"/>
  <c r="AI691" i="1"/>
  <c r="AI662" i="1"/>
  <c r="AI653" i="1"/>
  <c r="AK505" i="1"/>
  <c r="AK506" i="1"/>
  <c r="AK507" i="1"/>
  <c r="AK508" i="1"/>
  <c r="AK509" i="1"/>
  <c r="AK510" i="1"/>
  <c r="AK511" i="1"/>
  <c r="AK512" i="1"/>
  <c r="AK513" i="1"/>
  <c r="AK514" i="1"/>
  <c r="AK515" i="1"/>
  <c r="AK516" i="1"/>
  <c r="AK517" i="1"/>
  <c r="AK518" i="1"/>
  <c r="AK519" i="1"/>
  <c r="AK520" i="1"/>
  <c r="AK521" i="1"/>
  <c r="AK522" i="1"/>
  <c r="AK523" i="1"/>
  <c r="AK524" i="1"/>
  <c r="AK525" i="1"/>
  <c r="AK526" i="1"/>
  <c r="AK527" i="1"/>
  <c r="AK528" i="1"/>
  <c r="AK504" i="1"/>
  <c r="AK101" i="1"/>
  <c r="AK98" i="1"/>
  <c r="AK87" i="1"/>
  <c r="AI85" i="1"/>
  <c r="AK79" i="1"/>
  <c r="AK77" i="1"/>
  <c r="CB75" i="1"/>
  <c r="CD75" i="1" s="1"/>
  <c r="BS75" i="1"/>
  <c r="BU75" i="1" s="1"/>
  <c r="BA75" i="1"/>
  <c r="AI75" i="1"/>
  <c r="AK75" i="1" s="1"/>
  <c r="BA1455" i="1"/>
  <c r="AI1455" i="1"/>
  <c r="Z1455" i="1"/>
  <c r="CB1388" i="1"/>
  <c r="BS1388" i="1"/>
  <c r="BJ1388" i="1"/>
  <c r="AI1388" i="1"/>
  <c r="Q1388" i="1"/>
  <c r="H1388" i="1"/>
  <c r="Z1388" i="1"/>
  <c r="Z1178" i="1"/>
  <c r="Z1177" i="1"/>
  <c r="Z1175" i="1"/>
  <c r="AB1175" i="1" s="1"/>
  <c r="Z1174" i="1"/>
  <c r="AB1170" i="1"/>
  <c r="AB1167" i="1"/>
  <c r="Z1162" i="1"/>
  <c r="Z1160" i="1"/>
  <c r="Z1158" i="1"/>
  <c r="AB1158" i="1" s="1"/>
  <c r="Z1148" i="1"/>
  <c r="Z1147" i="1"/>
  <c r="Z1146" i="1"/>
  <c r="Z662" i="1"/>
  <c r="Z653" i="1"/>
  <c r="Z83" i="1"/>
  <c r="Z51" i="1"/>
  <c r="AB46" i="1"/>
  <c r="Q1414" i="1"/>
  <c r="P1399" i="1"/>
  <c r="Q1399" i="1"/>
  <c r="P673" i="1"/>
  <c r="Q673" i="1"/>
  <c r="S503" i="1"/>
  <c r="S502" i="1"/>
  <c r="S501" i="1"/>
  <c r="S500" i="1"/>
  <c r="S499" i="1"/>
  <c r="S498" i="1"/>
  <c r="S497" i="1"/>
  <c r="S496" i="1"/>
  <c r="S495" i="1"/>
  <c r="S494" i="1"/>
  <c r="S493" i="1"/>
  <c r="S492" i="1"/>
  <c r="S491" i="1"/>
  <c r="S490" i="1"/>
  <c r="S489" i="1"/>
  <c r="S488" i="1"/>
  <c r="S487" i="1"/>
  <c r="S486" i="1"/>
  <c r="S198" i="1"/>
  <c r="S46" i="1"/>
  <c r="CV1327" i="1" l="1"/>
  <c r="S673" i="1"/>
  <c r="CM1327" i="1"/>
  <c r="BC1560" i="1"/>
  <c r="BC101" i="1"/>
  <c r="BC98" i="1"/>
  <c r="S1399" i="1"/>
  <c r="CB1566" i="1" l="1"/>
  <c r="CD1566" i="1" s="1"/>
  <c r="BS1566" i="1"/>
  <c r="BU1566" i="1" s="1"/>
  <c r="BJ1566" i="1"/>
  <c r="BL1566" i="1" s="1"/>
  <c r="BA1566" i="1"/>
  <c r="BC1566" i="1" s="1"/>
  <c r="AI1566" i="1"/>
  <c r="AK1566" i="1" s="1"/>
  <c r="Z1566" i="1"/>
  <c r="AB1566" i="1" s="1"/>
  <c r="Q1566" i="1"/>
  <c r="S1566" i="1" s="1"/>
  <c r="P1566" i="1"/>
  <c r="CK1565" i="1"/>
  <c r="CM1565" i="1" s="1"/>
  <c r="Q1565" i="1"/>
  <c r="P1565" i="1"/>
  <c r="H1565" i="1"/>
  <c r="J1565" i="1" s="1"/>
  <c r="CK1417" i="1"/>
  <c r="CK1416" i="1"/>
  <c r="CB1417" i="1"/>
  <c r="CB1416" i="1"/>
  <c r="BJ1417" i="1"/>
  <c r="BJ1416" i="1"/>
  <c r="AI1417" i="1"/>
  <c r="AI1416" i="1"/>
  <c r="Z1417" i="1"/>
  <c r="Z1416" i="1"/>
  <c r="H1417" i="1"/>
  <c r="H1416" i="1"/>
  <c r="H1415" i="1"/>
  <c r="S1565" i="1" l="1"/>
  <c r="CK1401" i="1"/>
  <c r="BJ1401" i="1"/>
  <c r="BA1388" i="1"/>
  <c r="H1224" i="1"/>
  <c r="DC662" i="1"/>
  <c r="CB662" i="1"/>
  <c r="BS662" i="1"/>
  <c r="BJ662" i="1"/>
  <c r="BL662" i="1" s="1"/>
  <c r="BA662" i="1"/>
  <c r="H662" i="1"/>
  <c r="H634" i="1"/>
  <c r="CB580" i="1"/>
  <c r="BS580" i="1"/>
  <c r="BJ580" i="1"/>
  <c r="BA580" i="1"/>
  <c r="H580"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DC236" i="1"/>
  <c r="CB236" i="1"/>
  <c r="BS236" i="1"/>
  <c r="BJ236" i="1"/>
  <c r="H83" i="1"/>
  <c r="H51" i="1"/>
  <c r="AR1566" i="1"/>
  <c r="AT1566" i="1" s="1"/>
  <c r="AR1455" i="1"/>
  <c r="AR1417" i="1" l="1"/>
  <c r="AR1416" i="1"/>
  <c r="BA1401" i="1"/>
  <c r="AR1401" i="1"/>
  <c r="AR1388" i="1"/>
  <c r="AR691" i="1"/>
  <c r="AR662" i="1"/>
  <c r="AR580" i="1"/>
  <c r="AT504" i="1"/>
  <c r="AT505" i="1"/>
  <c r="AT506" i="1"/>
  <c r="AT507" i="1"/>
  <c r="AT508" i="1"/>
  <c r="AT509" i="1"/>
  <c r="AT510" i="1"/>
  <c r="AT511" i="1"/>
  <c r="AT512" i="1"/>
  <c r="AT513" i="1"/>
  <c r="AT514" i="1"/>
  <c r="AT515" i="1"/>
  <c r="AT516" i="1"/>
  <c r="AT517" i="1"/>
  <c r="AT518" i="1"/>
  <c r="AT519" i="1"/>
  <c r="AT520" i="1"/>
  <c r="AT521" i="1"/>
  <c r="AT522" i="1"/>
  <c r="AT523" i="1"/>
  <c r="AT524" i="1"/>
  <c r="AT525" i="1"/>
  <c r="AT526" i="1"/>
  <c r="AT527" i="1"/>
  <c r="AT528" i="1"/>
  <c r="AR198" i="1"/>
  <c r="AT198" i="1" s="1"/>
  <c r="AR101" i="1"/>
  <c r="AT101" i="1" s="1"/>
  <c r="AT98" i="1"/>
  <c r="AT87" i="1"/>
  <c r="AR85" i="1"/>
  <c r="AT85" i="1" s="1"/>
  <c r="AT77" i="1"/>
  <c r="AR75" i="1"/>
  <c r="AT75" i="1" s="1"/>
  <c r="AS75" i="1"/>
  <c r="AQ75" i="1"/>
  <c r="J11" i="1" l="1"/>
  <c r="J12" i="1"/>
  <c r="J13" i="1"/>
  <c r="J10" i="1"/>
  <c r="L95" i="1" l="1"/>
  <c r="L52" i="1"/>
  <c r="CA1388" i="1" l="1"/>
  <c r="CD1388" i="1" s="1"/>
  <c r="BR1388" i="1"/>
  <c r="BU1388" i="1" s="1"/>
  <c r="BI1388" i="1"/>
  <c r="BL1388" i="1" s="1"/>
  <c r="AZ1388" i="1"/>
  <c r="BC1388" i="1" s="1"/>
  <c r="AQ1388" i="1"/>
  <c r="AT1388" i="1" s="1"/>
  <c r="AH1388" i="1"/>
  <c r="AK1388" i="1" s="1"/>
  <c r="Y1388" i="1"/>
  <c r="AB1388" i="1" s="1"/>
  <c r="P1388" i="1"/>
  <c r="S1388" i="1" s="1"/>
  <c r="G654" i="1"/>
  <c r="J654" i="1" s="1"/>
  <c r="G653" i="1"/>
  <c r="J653" i="1" s="1"/>
  <c r="G634" i="1"/>
  <c r="J634" i="1" s="1"/>
  <c r="AZ580" i="1"/>
  <c r="BC580" i="1" s="1"/>
  <c r="G580" i="1"/>
  <c r="J580" i="1" s="1"/>
  <c r="G236" i="1"/>
  <c r="J236" i="1" s="1"/>
  <c r="G83" i="1"/>
  <c r="J83" i="1" s="1"/>
  <c r="Y51" i="1"/>
  <c r="AB51" i="1" s="1"/>
  <c r="R51" i="1"/>
  <c r="P51" i="1"/>
  <c r="S51" i="1" s="1"/>
  <c r="G51" i="1"/>
  <c r="J51" i="1" s="1"/>
  <c r="J46" i="1"/>
  <c r="DL1329" i="1"/>
  <c r="DL1328" i="1"/>
  <c r="DL1327" i="1"/>
  <c r="DL1326" i="1"/>
  <c r="DL1324" i="1"/>
  <c r="DL1323" i="1"/>
  <c r="DL1322" i="1"/>
  <c r="DL1321" i="1"/>
  <c r="DL1320" i="1"/>
  <c r="DL1319" i="1"/>
  <c r="DL1318" i="1"/>
  <c r="DL1317" i="1"/>
  <c r="DL1316" i="1"/>
  <c r="DL1315" i="1"/>
  <c r="DL1314" i="1"/>
  <c r="DL1313" i="1"/>
  <c r="DL1312" i="1"/>
  <c r="DL1311" i="1"/>
  <c r="DL1310" i="1"/>
  <c r="DL1309" i="1"/>
  <c r="DL1308" i="1"/>
  <c r="DL1307" i="1"/>
  <c r="DL1306" i="1"/>
  <c r="DL1305" i="1"/>
  <c r="DL1304" i="1"/>
  <c r="DL1275" i="1"/>
  <c r="DL1274" i="1"/>
  <c r="DL1141" i="1"/>
  <c r="DL1140" i="1"/>
  <c r="DL1139" i="1"/>
  <c r="DL1138" i="1"/>
  <c r="DL1137" i="1"/>
  <c r="DL1136" i="1"/>
  <c r="DL1135" i="1"/>
  <c r="DL1134" i="1"/>
  <c r="DL1133" i="1"/>
  <c r="DL1132" i="1"/>
  <c r="DL1131" i="1"/>
  <c r="DL1130" i="1"/>
  <c r="DL1129" i="1"/>
  <c r="DL1128" i="1"/>
  <c r="DL1127" i="1"/>
  <c r="DL1126" i="1"/>
  <c r="DL1125" i="1"/>
  <c r="DL1124" i="1"/>
  <c r="DL1123" i="1"/>
  <c r="DL1122" i="1"/>
  <c r="DL1121" i="1"/>
  <c r="DL1120" i="1"/>
  <c r="DL1116" i="1"/>
  <c r="DL1115" i="1"/>
  <c r="DL1114" i="1"/>
  <c r="DL1113" i="1"/>
  <c r="DL1112" i="1"/>
  <c r="DL1111" i="1"/>
  <c r="DL1110" i="1"/>
  <c r="DL1109" i="1"/>
  <c r="DL1108" i="1"/>
  <c r="DL1107" i="1"/>
  <c r="DL1106" i="1"/>
  <c r="DL1105" i="1"/>
  <c r="DL1104" i="1"/>
  <c r="DL1103" i="1"/>
  <c r="DL1102" i="1"/>
  <c r="DL1101" i="1"/>
  <c r="DL1100" i="1"/>
  <c r="DL1099" i="1"/>
  <c r="DL1098" i="1"/>
  <c r="DL1097" i="1"/>
  <c r="DL1096" i="1"/>
  <c r="DL1095" i="1"/>
  <c r="DL1094" i="1"/>
  <c r="DL1093" i="1"/>
  <c r="DL1092" i="1"/>
  <c r="DL1091" i="1"/>
  <c r="DL1090" i="1"/>
  <c r="DL1089" i="1"/>
  <c r="DL1088" i="1"/>
  <c r="DL1087" i="1"/>
  <c r="DL1086" i="1"/>
  <c r="DL1085" i="1"/>
  <c r="DL1084" i="1"/>
  <c r="DL1083" i="1"/>
  <c r="DL1081" i="1"/>
  <c r="DL1080" i="1"/>
  <c r="DL1079" i="1"/>
  <c r="DL1069" i="1"/>
  <c r="DL1068" i="1"/>
  <c r="DL1067" i="1"/>
  <c r="DL1052" i="1"/>
  <c r="DL1044" i="1"/>
  <c r="DL1043" i="1"/>
  <c r="DL1040" i="1"/>
  <c r="DL1039" i="1"/>
  <c r="DL1038" i="1"/>
  <c r="DL1037" i="1"/>
  <c r="DL1036" i="1"/>
  <c r="DL1035" i="1"/>
  <c r="DL1034" i="1"/>
  <c r="DL1033" i="1"/>
  <c r="DL1032" i="1"/>
  <c r="DL1030" i="1"/>
  <c r="DL1028" i="1"/>
  <c r="DL1027" i="1"/>
  <c r="DL1026" i="1"/>
  <c r="DL1025" i="1"/>
  <c r="DL1024" i="1"/>
  <c r="DL1023" i="1"/>
  <c r="DL1022" i="1"/>
  <c r="DL1021" i="1"/>
  <c r="DL1020" i="1"/>
  <c r="DL1019" i="1"/>
  <c r="DL1018" i="1"/>
  <c r="DL1017" i="1"/>
  <c r="DL1016" i="1"/>
  <c r="DL1015" i="1"/>
  <c r="DL1014" i="1"/>
  <c r="DL1013" i="1"/>
  <c r="DL1012" i="1"/>
  <c r="DL1011" i="1"/>
  <c r="DL1010" i="1"/>
  <c r="DL1009" i="1"/>
  <c r="DL1008" i="1"/>
  <c r="DL1007" i="1"/>
  <c r="DL1006" i="1"/>
  <c r="DL1005" i="1"/>
  <c r="DL1004" i="1"/>
  <c r="DL1003" i="1"/>
  <c r="DL1002" i="1"/>
  <c r="DL1001" i="1"/>
  <c r="DL1000" i="1"/>
  <c r="DL999" i="1"/>
  <c r="DL998" i="1"/>
  <c r="DL997" i="1"/>
  <c r="DL996" i="1"/>
  <c r="DL995" i="1"/>
  <c r="DL994" i="1"/>
  <c r="DL993" i="1"/>
  <c r="DL992" i="1"/>
  <c r="DL991" i="1"/>
  <c r="DL990" i="1"/>
  <c r="DL989" i="1"/>
  <c r="DL988" i="1"/>
  <c r="DL987" i="1"/>
  <c r="DL986" i="1"/>
  <c r="DL985" i="1"/>
  <c r="DL984" i="1"/>
  <c r="DL983" i="1"/>
  <c r="DL982" i="1"/>
  <c r="DL981" i="1"/>
  <c r="DL980" i="1"/>
  <c r="DL979" i="1"/>
  <c r="DL978" i="1"/>
  <c r="DL977" i="1"/>
  <c r="DL976" i="1"/>
  <c r="DL975" i="1"/>
  <c r="DL974" i="1"/>
  <c r="DL973" i="1"/>
  <c r="DL972" i="1"/>
  <c r="DL967" i="1"/>
  <c r="DL966" i="1"/>
  <c r="DL965" i="1"/>
  <c r="DL964" i="1"/>
  <c r="DL963" i="1"/>
  <c r="DL962" i="1"/>
  <c r="DL961" i="1"/>
  <c r="DL960" i="1"/>
  <c r="DL959" i="1"/>
  <c r="DL882" i="1"/>
  <c r="DL881" i="1"/>
  <c r="DL880" i="1"/>
  <c r="DL879" i="1"/>
  <c r="DL878" i="1"/>
  <c r="DL877" i="1"/>
  <c r="DL876" i="1"/>
  <c r="DL875" i="1"/>
  <c r="DL874" i="1"/>
  <c r="DL873" i="1"/>
  <c r="DL872" i="1"/>
  <c r="DL871" i="1"/>
  <c r="DL870" i="1"/>
  <c r="DL869" i="1"/>
  <c r="DL868" i="1"/>
  <c r="DL867" i="1"/>
  <c r="DL866" i="1"/>
  <c r="DL865" i="1"/>
  <c r="DL864" i="1"/>
  <c r="DL863" i="1"/>
  <c r="DL862" i="1"/>
  <c r="DL861" i="1"/>
  <c r="DL860" i="1"/>
  <c r="DL859" i="1"/>
  <c r="DL858" i="1"/>
  <c r="DL857" i="1"/>
  <c r="DL856" i="1"/>
  <c r="DL855" i="1"/>
  <c r="DL854" i="1"/>
  <c r="DL853" i="1"/>
  <c r="DL852" i="1"/>
  <c r="DL851" i="1"/>
  <c r="DL850" i="1"/>
  <c r="DL849" i="1"/>
  <c r="DL848" i="1"/>
  <c r="DL847" i="1"/>
  <c r="DL846" i="1"/>
  <c r="DL845" i="1"/>
  <c r="DL844" i="1"/>
  <c r="DL843" i="1"/>
  <c r="DL842" i="1"/>
  <c r="DL841" i="1"/>
  <c r="DL840" i="1"/>
  <c r="DL776" i="1"/>
  <c r="DL775" i="1"/>
  <c r="DL774" i="1"/>
  <c r="DL773" i="1"/>
  <c r="DL772" i="1"/>
  <c r="DL771" i="1"/>
  <c r="DL770" i="1"/>
  <c r="DL767" i="1"/>
  <c r="DL766" i="1"/>
  <c r="DL765" i="1"/>
  <c r="DL759" i="1"/>
  <c r="DL758" i="1"/>
  <c r="DL756" i="1"/>
  <c r="DL755" i="1"/>
  <c r="DL754" i="1"/>
  <c r="DL753" i="1"/>
  <c r="DL752" i="1"/>
  <c r="DL751" i="1"/>
  <c r="DL750" i="1"/>
  <c r="DL749" i="1"/>
  <c r="DL748" i="1"/>
  <c r="DL747" i="1"/>
  <c r="DL746" i="1"/>
  <c r="DL745" i="1"/>
  <c r="DL743" i="1"/>
  <c r="DL742" i="1"/>
  <c r="DL741" i="1"/>
  <c r="DL740" i="1"/>
  <c r="DL737" i="1"/>
  <c r="DL736" i="1"/>
  <c r="DL735" i="1"/>
  <c r="DL734" i="1"/>
  <c r="DL733" i="1"/>
  <c r="DL732" i="1"/>
  <c r="DL731" i="1"/>
  <c r="DL730" i="1"/>
  <c r="DL729" i="1"/>
  <c r="DL728" i="1"/>
  <c r="DL727" i="1"/>
  <c r="DL726" i="1"/>
  <c r="DL725" i="1"/>
  <c r="DL724" i="1"/>
  <c r="DL723" i="1"/>
  <c r="DL722" i="1"/>
  <c r="DL721" i="1"/>
  <c r="DL720" i="1"/>
  <c r="DL719" i="1"/>
  <c r="DL710" i="1"/>
  <c r="DL709" i="1"/>
  <c r="DL708" i="1"/>
  <c r="DL707" i="1"/>
  <c r="DL706" i="1"/>
  <c r="DL705" i="1"/>
  <c r="DL704" i="1"/>
  <c r="DL703" i="1"/>
  <c r="DL702" i="1"/>
  <c r="DL701" i="1"/>
  <c r="DL700" i="1"/>
  <c r="DL699" i="1"/>
  <c r="DL698" i="1"/>
  <c r="DL696" i="1"/>
  <c r="DL695" i="1"/>
  <c r="DL694" i="1"/>
  <c r="DL693" i="1"/>
  <c r="DL692" i="1"/>
  <c r="DL690" i="1"/>
  <c r="DL689" i="1"/>
  <c r="DL688" i="1"/>
  <c r="DL687" i="1"/>
  <c r="DL683" i="1"/>
  <c r="DL682" i="1"/>
  <c r="DL678" i="1"/>
  <c r="DL670" i="1"/>
  <c r="DL669" i="1"/>
  <c r="DL668" i="1"/>
  <c r="DL667" i="1"/>
  <c r="DL666" i="1"/>
  <c r="DL665" i="1"/>
  <c r="DL664" i="1"/>
  <c r="DL663" i="1"/>
  <c r="DL662" i="1"/>
  <c r="DL661" i="1"/>
  <c r="DL660" i="1"/>
  <c r="DL659" i="1"/>
  <c r="DL658" i="1"/>
  <c r="DL657" i="1"/>
  <c r="DL656" i="1"/>
  <c r="DL655" i="1"/>
  <c r="DL654" i="1"/>
  <c r="DL603" i="1"/>
  <c r="DL602" i="1"/>
  <c r="DL601" i="1"/>
  <c r="DL600" i="1"/>
  <c r="DL599" i="1"/>
  <c r="DL598" i="1"/>
  <c r="DL597" i="1"/>
  <c r="DL596" i="1"/>
  <c r="DL595" i="1"/>
  <c r="DL594" i="1"/>
  <c r="DL593" i="1"/>
  <c r="DL592" i="1"/>
  <c r="DL591" i="1"/>
  <c r="DL590" i="1"/>
  <c r="DL589" i="1"/>
  <c r="DL588" i="1"/>
  <c r="DL587" i="1"/>
  <c r="DL586" i="1"/>
  <c r="DL585" i="1"/>
  <c r="DL584" i="1"/>
  <c r="DL582" i="1"/>
  <c r="DL581" i="1"/>
  <c r="DL580" i="1"/>
  <c r="DL579" i="1"/>
  <c r="DL578" i="1"/>
  <c r="DL577" i="1"/>
  <c r="DL576" i="1"/>
  <c r="DL575" i="1"/>
  <c r="DL574" i="1"/>
  <c r="DL573" i="1"/>
  <c r="DL572" i="1"/>
  <c r="DL571" i="1"/>
  <c r="DL570" i="1"/>
  <c r="DL569" i="1"/>
  <c r="DL568" i="1"/>
  <c r="DL567" i="1"/>
  <c r="DL566" i="1"/>
  <c r="DL565" i="1"/>
  <c r="DL564" i="1"/>
  <c r="DL563" i="1"/>
  <c r="DL562" i="1"/>
  <c r="DL561" i="1"/>
  <c r="DL560" i="1"/>
  <c r="DL559" i="1"/>
  <c r="DL558" i="1"/>
  <c r="DL557" i="1"/>
  <c r="DL556" i="1"/>
  <c r="DL555" i="1"/>
  <c r="DL554" i="1"/>
  <c r="DL553" i="1"/>
  <c r="DL552" i="1"/>
  <c r="DL551" i="1"/>
  <c r="DL550" i="1"/>
  <c r="DL549" i="1"/>
  <c r="DL548" i="1"/>
  <c r="DL547" i="1"/>
  <c r="DL546" i="1"/>
  <c r="DL545" i="1"/>
  <c r="DL544" i="1"/>
  <c r="DL543" i="1"/>
  <c r="DL542" i="1"/>
  <c r="DL541" i="1"/>
  <c r="DL540" i="1"/>
  <c r="DL538" i="1"/>
  <c r="DL537" i="1"/>
  <c r="DL536" i="1"/>
  <c r="DL535" i="1"/>
  <c r="DL532" i="1"/>
  <c r="DL531" i="1"/>
  <c r="DL530" i="1"/>
  <c r="DL529" i="1"/>
  <c r="DL528" i="1"/>
  <c r="DL527" i="1"/>
  <c r="DL526" i="1"/>
  <c r="DL525" i="1"/>
  <c r="DL524" i="1"/>
  <c r="DL523" i="1"/>
  <c r="DL522" i="1"/>
  <c r="DL521" i="1"/>
  <c r="DL520" i="1"/>
  <c r="DL519" i="1"/>
  <c r="DL518" i="1"/>
  <c r="DL517" i="1"/>
  <c r="DL516" i="1"/>
  <c r="DL515" i="1"/>
  <c r="DL514" i="1"/>
  <c r="DL513" i="1"/>
  <c r="DL512" i="1"/>
  <c r="DL511" i="1"/>
  <c r="DL510" i="1"/>
  <c r="DL509" i="1"/>
  <c r="DL508" i="1"/>
  <c r="DL507" i="1"/>
  <c r="DL506" i="1"/>
  <c r="DL505" i="1"/>
  <c r="DL504" i="1"/>
  <c r="DL503" i="1"/>
  <c r="DL502" i="1"/>
  <c r="DL501" i="1"/>
  <c r="DL500" i="1"/>
  <c r="DL499" i="1"/>
  <c r="DL498" i="1"/>
  <c r="DL497" i="1"/>
  <c r="DL496" i="1"/>
  <c r="DL495" i="1"/>
  <c r="DL494" i="1"/>
  <c r="DL493" i="1"/>
  <c r="DL492" i="1"/>
  <c r="DL491" i="1"/>
  <c r="DL490" i="1"/>
  <c r="DL489" i="1"/>
  <c r="DL488" i="1"/>
  <c r="DL487" i="1"/>
  <c r="DL486" i="1"/>
  <c r="DL485" i="1"/>
  <c r="DL484" i="1"/>
  <c r="DL483" i="1"/>
  <c r="DL482" i="1"/>
  <c r="DL481" i="1"/>
  <c r="DL480" i="1"/>
  <c r="DL479" i="1"/>
  <c r="DL478" i="1"/>
  <c r="DL477" i="1"/>
  <c r="DL476" i="1"/>
  <c r="DL475" i="1"/>
  <c r="DL474" i="1"/>
  <c r="DL473" i="1"/>
  <c r="DL472" i="1"/>
  <c r="DL471" i="1"/>
  <c r="DL470" i="1"/>
  <c r="DL469" i="1"/>
  <c r="DL468" i="1"/>
  <c r="DL467" i="1"/>
  <c r="DL466" i="1"/>
  <c r="DL465" i="1"/>
  <c r="DL464" i="1"/>
  <c r="DL463" i="1"/>
  <c r="DL462" i="1"/>
  <c r="DL461" i="1"/>
  <c r="DL460" i="1"/>
  <c r="DL459" i="1"/>
  <c r="DL458" i="1"/>
  <c r="DL457" i="1"/>
  <c r="DL456" i="1"/>
  <c r="DL455" i="1"/>
  <c r="DL454" i="1"/>
  <c r="DL453" i="1"/>
  <c r="DL452" i="1"/>
  <c r="DL451" i="1"/>
  <c r="DL450" i="1"/>
  <c r="DL449" i="1"/>
  <c r="DL448" i="1"/>
  <c r="DL447" i="1"/>
  <c r="DL446" i="1"/>
  <c r="DL445" i="1"/>
  <c r="DL444" i="1"/>
  <c r="DL443" i="1"/>
  <c r="DL442" i="1"/>
  <c r="DL441" i="1"/>
  <c r="DL438" i="1"/>
  <c r="DL437" i="1"/>
  <c r="DL436" i="1"/>
  <c r="DL435" i="1"/>
  <c r="DL434" i="1"/>
  <c r="DL433" i="1"/>
  <c r="DL432" i="1"/>
  <c r="DL431" i="1"/>
  <c r="DL430" i="1"/>
  <c r="DL427" i="1"/>
  <c r="DL426" i="1"/>
  <c r="DL425" i="1"/>
  <c r="DL420" i="1"/>
  <c r="DL419" i="1"/>
  <c r="DL418" i="1"/>
  <c r="DL417" i="1"/>
  <c r="DL416" i="1"/>
  <c r="DL415" i="1"/>
  <c r="DL414" i="1"/>
  <c r="DL413" i="1"/>
  <c r="DL412" i="1"/>
  <c r="DL411" i="1"/>
  <c r="DL410" i="1"/>
  <c r="DL409" i="1"/>
  <c r="DL404" i="1"/>
  <c r="DL403" i="1"/>
  <c r="DL402" i="1"/>
  <c r="DL401" i="1"/>
  <c r="DL400" i="1"/>
  <c r="DL399" i="1"/>
  <c r="DL398" i="1"/>
  <c r="DL397" i="1"/>
  <c r="DL396" i="1"/>
  <c r="DL395" i="1"/>
  <c r="DL394" i="1"/>
  <c r="DL393" i="1"/>
  <c r="DL388" i="1"/>
  <c r="DL387" i="1"/>
  <c r="DL386" i="1"/>
  <c r="DL385" i="1"/>
  <c r="DL384" i="1"/>
  <c r="DL383" i="1"/>
  <c r="DL382" i="1"/>
  <c r="DL381" i="1"/>
  <c r="DL380" i="1"/>
  <c r="DL379" i="1"/>
  <c r="DL378" i="1"/>
  <c r="DL377" i="1"/>
  <c r="DL376" i="1"/>
  <c r="DL375" i="1"/>
  <c r="DL374" i="1"/>
  <c r="DL373" i="1"/>
  <c r="DL372" i="1"/>
  <c r="DL371" i="1"/>
  <c r="DL370" i="1"/>
  <c r="DL369" i="1"/>
  <c r="DL368" i="1"/>
  <c r="DL367" i="1"/>
  <c r="DL366" i="1"/>
  <c r="DL365" i="1"/>
  <c r="DL364" i="1"/>
  <c r="DL363" i="1"/>
  <c r="DL362" i="1"/>
  <c r="DL361" i="1"/>
  <c r="DL360" i="1"/>
  <c r="DL359" i="1"/>
  <c r="DL358" i="1"/>
  <c r="DL357" i="1"/>
  <c r="DL356" i="1"/>
  <c r="DL355" i="1"/>
  <c r="DL354" i="1"/>
  <c r="DL353" i="1"/>
  <c r="DL352" i="1"/>
  <c r="DL351" i="1"/>
  <c r="DL350" i="1"/>
  <c r="DL349" i="1"/>
  <c r="DL348" i="1"/>
  <c r="DL344" i="1"/>
  <c r="DL343" i="1"/>
  <c r="DL342" i="1"/>
  <c r="DL341" i="1"/>
  <c r="DL340" i="1"/>
  <c r="DL339" i="1"/>
  <c r="DL338" i="1"/>
  <c r="DL337" i="1"/>
  <c r="DL336" i="1"/>
  <c r="DL335" i="1"/>
  <c r="DL334" i="1"/>
  <c r="DL333" i="1"/>
  <c r="DL332" i="1"/>
  <c r="DL331" i="1"/>
  <c r="DL330" i="1"/>
  <c r="DL329" i="1"/>
  <c r="DL328" i="1"/>
  <c r="DL327" i="1"/>
  <c r="DL326" i="1"/>
  <c r="DL325" i="1"/>
  <c r="DL324" i="1"/>
  <c r="DL323" i="1"/>
  <c r="DL322" i="1"/>
  <c r="DL321" i="1"/>
  <c r="DL320" i="1"/>
  <c r="DL319" i="1"/>
  <c r="DL318" i="1"/>
  <c r="DL317" i="1"/>
  <c r="DL316" i="1"/>
  <c r="DL315" i="1"/>
  <c r="DL313" i="1"/>
  <c r="DL312" i="1"/>
  <c r="DL311" i="1"/>
  <c r="DL310" i="1"/>
  <c r="DL309" i="1"/>
  <c r="DL308" i="1"/>
  <c r="DL307" i="1"/>
  <c r="DL306" i="1"/>
  <c r="DL305" i="1"/>
  <c r="DL304" i="1"/>
  <c r="DL303" i="1"/>
  <c r="DL302" i="1"/>
  <c r="DL301" i="1"/>
  <c r="DL300" i="1"/>
  <c r="DL299" i="1"/>
  <c r="DL298" i="1"/>
  <c r="DL295" i="1"/>
  <c r="DL294" i="1"/>
  <c r="DL293" i="1"/>
  <c r="DL292" i="1"/>
  <c r="DL291" i="1"/>
  <c r="DL290" i="1"/>
  <c r="DL289" i="1"/>
  <c r="DL288" i="1"/>
  <c r="DL287" i="1"/>
  <c r="DL286" i="1"/>
  <c r="DL285" i="1"/>
  <c r="DL284" i="1"/>
  <c r="DL283" i="1"/>
  <c r="DL282" i="1"/>
  <c r="DL281" i="1"/>
  <c r="DL280" i="1"/>
  <c r="DL279" i="1"/>
  <c r="DL278" i="1"/>
  <c r="DL277" i="1"/>
  <c r="DL276" i="1"/>
  <c r="DL275" i="1"/>
  <c r="DL274" i="1"/>
  <c r="DL273" i="1"/>
  <c r="DL269" i="1"/>
  <c r="DL268" i="1"/>
  <c r="DL267" i="1"/>
  <c r="DL266" i="1"/>
  <c r="DL265" i="1"/>
  <c r="DL264" i="1"/>
  <c r="DL263" i="1"/>
  <c r="DL261" i="1"/>
  <c r="DL260" i="1"/>
  <c r="DL259" i="1"/>
  <c r="DL258" i="1"/>
  <c r="DL257" i="1"/>
  <c r="DL256" i="1"/>
  <c r="DL255" i="1"/>
  <c r="DL254" i="1"/>
  <c r="DL253" i="1"/>
  <c r="DL252" i="1"/>
  <c r="DL251" i="1"/>
  <c r="DL250" i="1"/>
  <c r="DL249" i="1"/>
  <c r="DL248" i="1"/>
  <c r="DL247" i="1"/>
  <c r="DL246" i="1"/>
  <c r="DL245" i="1"/>
  <c r="DL244" i="1"/>
  <c r="DL243" i="1"/>
  <c r="DL242" i="1"/>
  <c r="DL241" i="1"/>
  <c r="DL240" i="1"/>
  <c r="DL239" i="1"/>
  <c r="DL238" i="1"/>
  <c r="DL237" i="1"/>
  <c r="DL236" i="1"/>
  <c r="DL235" i="1"/>
  <c r="DL234" i="1"/>
  <c r="DL233" i="1"/>
  <c r="DL232" i="1"/>
  <c r="DL231" i="1"/>
  <c r="DL221" i="1"/>
  <c r="DL220" i="1"/>
  <c r="DL219" i="1"/>
  <c r="DL218" i="1"/>
  <c r="DL217" i="1"/>
  <c r="DL208" i="1"/>
  <c r="DL207" i="1"/>
  <c r="DL194" i="1"/>
  <c r="DL193" i="1"/>
  <c r="DL192" i="1"/>
  <c r="DL191" i="1"/>
  <c r="DL190" i="1"/>
  <c r="DL189" i="1"/>
  <c r="DL188" i="1"/>
  <c r="DL187" i="1"/>
  <c r="DL186" i="1"/>
  <c r="DL184" i="1"/>
  <c r="DL183" i="1"/>
  <c r="DL182" i="1"/>
  <c r="DL181" i="1"/>
  <c r="DL180" i="1"/>
  <c r="DL179" i="1"/>
  <c r="DL176" i="1"/>
  <c r="DL175" i="1"/>
  <c r="DL174" i="1"/>
  <c r="DL173" i="1"/>
  <c r="DL169" i="1"/>
  <c r="DL168" i="1"/>
  <c r="DL167" i="1"/>
  <c r="DL166" i="1"/>
  <c r="DL165" i="1"/>
  <c r="DL164" i="1"/>
  <c r="DL163" i="1"/>
  <c r="DL162" i="1"/>
  <c r="DL161" i="1"/>
  <c r="DL160" i="1"/>
  <c r="DL159" i="1"/>
  <c r="DL158" i="1"/>
  <c r="DL157" i="1"/>
  <c r="DL156" i="1"/>
  <c r="DL155" i="1"/>
  <c r="DL154" i="1"/>
  <c r="DL153" i="1"/>
  <c r="DL152" i="1"/>
  <c r="DL151" i="1"/>
  <c r="DL150" i="1"/>
  <c r="DL149" i="1"/>
  <c r="DL148" i="1"/>
  <c r="DL147" i="1"/>
  <c r="DL146" i="1"/>
  <c r="DL145" i="1"/>
  <c r="DL144" i="1"/>
  <c r="DL143" i="1"/>
  <c r="DL142" i="1"/>
  <c r="DL141" i="1"/>
  <c r="DL140" i="1"/>
  <c r="DL139" i="1"/>
  <c r="DL138" i="1"/>
  <c r="DL137" i="1"/>
  <c r="DL136" i="1"/>
  <c r="DL135" i="1"/>
  <c r="DL134" i="1"/>
  <c r="DL133" i="1"/>
  <c r="DL132" i="1"/>
  <c r="DL131" i="1"/>
  <c r="DL28" i="1"/>
  <c r="DL29" i="1"/>
  <c r="DL30" i="1"/>
  <c r="DL31" i="1"/>
  <c r="DL32" i="1"/>
  <c r="DL33" i="1"/>
  <c r="DL34" i="1"/>
  <c r="DL35" i="1"/>
  <c r="DL37" i="1"/>
  <c r="DL38" i="1"/>
  <c r="DL39" i="1"/>
  <c r="DL41" i="1"/>
  <c r="DL42" i="1"/>
  <c r="DL43" i="1"/>
  <c r="DL45" i="1"/>
  <c r="DL49" i="1"/>
  <c r="DL50" i="1"/>
  <c r="DL51" i="1"/>
  <c r="DL61" i="1"/>
  <c r="DL62" i="1"/>
  <c r="DL69" i="1"/>
  <c r="DL70" i="1"/>
  <c r="DL71" i="1"/>
  <c r="DL72" i="1"/>
  <c r="DL96" i="1"/>
  <c r="DL97" i="1"/>
  <c r="DL98" i="1"/>
  <c r="DL99" i="1"/>
  <c r="DL100" i="1"/>
  <c r="DL101" i="1"/>
  <c r="DL102" i="1"/>
  <c r="DL103" i="1"/>
  <c r="DL104" i="1"/>
  <c r="DL125" i="1"/>
  <c r="DL126" i="1"/>
  <c r="DL27" i="1"/>
  <c r="DB299" i="1"/>
  <c r="DB298" i="1"/>
  <c r="DD1381" i="1"/>
  <c r="DD1380" i="1"/>
  <c r="DD1379" i="1"/>
  <c r="DD1378" i="1"/>
  <c r="DD1377" i="1"/>
  <c r="DD1376" i="1"/>
  <c r="DD1375" i="1"/>
  <c r="DD1374" i="1"/>
  <c r="DD1373" i="1"/>
  <c r="DD1372" i="1"/>
  <c r="DD1371" i="1"/>
  <c r="DD1370" i="1"/>
  <c r="DD1369" i="1"/>
  <c r="DD1368" i="1"/>
  <c r="DD1367" i="1"/>
  <c r="DD1366" i="1"/>
  <c r="DD1363" i="1"/>
  <c r="DD1362" i="1"/>
  <c r="DD1361" i="1"/>
  <c r="DD1360" i="1"/>
  <c r="DD1359" i="1"/>
  <c r="DD1358" i="1"/>
  <c r="DD1357" i="1"/>
  <c r="DD1344" i="1"/>
  <c r="DD1343" i="1"/>
  <c r="DD1342" i="1"/>
  <c r="DD1341" i="1"/>
  <c r="DD1340" i="1"/>
  <c r="DD1339" i="1"/>
  <c r="DD1338" i="1"/>
  <c r="DD1337" i="1"/>
  <c r="DD1336" i="1"/>
  <c r="DD1335" i="1"/>
  <c r="DD1334" i="1"/>
  <c r="DD1333" i="1"/>
  <c r="DD1332" i="1"/>
  <c r="DD1331" i="1"/>
  <c r="DD1329" i="1"/>
  <c r="DD1328" i="1"/>
  <c r="DD1327" i="1"/>
  <c r="DD1326" i="1"/>
  <c r="DD1324" i="1"/>
  <c r="DD1321" i="1"/>
  <c r="DD1320" i="1"/>
  <c r="DD1319" i="1"/>
  <c r="DD1318" i="1"/>
  <c r="DD1317" i="1"/>
  <c r="DD1316" i="1"/>
  <c r="DD1315" i="1"/>
  <c r="DD1314" i="1"/>
  <c r="DD1313" i="1"/>
  <c r="DD1312" i="1"/>
  <c r="DD1311" i="1"/>
  <c r="DD1310" i="1"/>
  <c r="DD1309" i="1"/>
  <c r="DD1308" i="1"/>
  <c r="DD1307" i="1"/>
  <c r="DD1306" i="1"/>
  <c r="DD1305" i="1"/>
  <c r="DD1304" i="1"/>
  <c r="DD1302" i="1"/>
  <c r="DD1301" i="1"/>
  <c r="DD1300" i="1"/>
  <c r="DD1299" i="1"/>
  <c r="DD1298" i="1"/>
  <c r="DD1296" i="1"/>
  <c r="DD1295" i="1"/>
  <c r="DD1294" i="1"/>
  <c r="DD1293" i="1"/>
  <c r="DD1292" i="1"/>
  <c r="DD1291" i="1"/>
  <c r="DD1290" i="1"/>
  <c r="DD1288" i="1"/>
  <c r="DD1287" i="1"/>
  <c r="DD1286" i="1"/>
  <c r="DD1285" i="1"/>
  <c r="DD1284" i="1"/>
  <c r="DD1276" i="1"/>
  <c r="DD1275" i="1"/>
  <c r="DD1274" i="1"/>
  <c r="DD1273" i="1"/>
  <c r="DD1272" i="1"/>
  <c r="DD1271" i="1"/>
  <c r="DD1270" i="1"/>
  <c r="DD1269" i="1"/>
  <c r="DD1268" i="1"/>
  <c r="DD1267" i="1"/>
  <c r="DD1266" i="1"/>
  <c r="DD1265" i="1"/>
  <c r="DD1264" i="1"/>
  <c r="DD1263" i="1"/>
  <c r="DD1262" i="1"/>
  <c r="DD1261" i="1"/>
  <c r="DD1260" i="1"/>
  <c r="DD1259" i="1"/>
  <c r="DD1258" i="1"/>
  <c r="DD1257" i="1"/>
  <c r="DD1256" i="1"/>
  <c r="DD1255" i="1"/>
  <c r="DD1254" i="1"/>
  <c r="DD1253" i="1"/>
  <c r="DD1252" i="1"/>
  <c r="DD1251" i="1"/>
  <c r="DD1250" i="1"/>
  <c r="DD1249" i="1"/>
  <c r="DD1248" i="1"/>
  <c r="DD1247" i="1"/>
  <c r="DD1246" i="1"/>
  <c r="DD1245" i="1"/>
  <c r="DD1244" i="1"/>
  <c r="DD1243" i="1"/>
  <c r="DD1242" i="1"/>
  <c r="DD1241" i="1"/>
  <c r="DD1240" i="1"/>
  <c r="DD1239" i="1"/>
  <c r="DD1238" i="1"/>
  <c r="DD1237" i="1"/>
  <c r="DD1236" i="1"/>
  <c r="DD1235" i="1"/>
  <c r="DD1234" i="1"/>
  <c r="DD1233" i="1"/>
  <c r="DD1232" i="1"/>
  <c r="DD1231" i="1"/>
  <c r="DD1230" i="1"/>
  <c r="DD1229" i="1"/>
  <c r="DD1142" i="1"/>
  <c r="DD1141" i="1"/>
  <c r="DD1140" i="1"/>
  <c r="DD1139" i="1"/>
  <c r="DD1138" i="1"/>
  <c r="DD1137" i="1"/>
  <c r="DD1136" i="1"/>
  <c r="DD1135" i="1"/>
  <c r="DD1134" i="1"/>
  <c r="DD1133" i="1"/>
  <c r="DD1132" i="1"/>
  <c r="DD1131" i="1"/>
  <c r="DD1130" i="1"/>
  <c r="DD1129" i="1"/>
  <c r="DD1128" i="1"/>
  <c r="DD1127" i="1"/>
  <c r="DD1126" i="1"/>
  <c r="DD1125" i="1"/>
  <c r="DD1124" i="1"/>
  <c r="DD1123" i="1"/>
  <c r="DD1122" i="1"/>
  <c r="DD1121" i="1"/>
  <c r="DD1120" i="1"/>
  <c r="DD1116" i="1"/>
  <c r="DD1115" i="1"/>
  <c r="DD1114" i="1"/>
  <c r="DD1113" i="1"/>
  <c r="DD1112" i="1"/>
  <c r="DD1111" i="1"/>
  <c r="DD1110" i="1"/>
  <c r="DD1109" i="1"/>
  <c r="DD1108" i="1"/>
  <c r="DD1107" i="1"/>
  <c r="DD1106" i="1"/>
  <c r="DD1105" i="1"/>
  <c r="DD1104" i="1"/>
  <c r="DD1103" i="1"/>
  <c r="DD1102" i="1"/>
  <c r="DD1101" i="1"/>
  <c r="DD1099" i="1"/>
  <c r="DD1098" i="1"/>
  <c r="DD1097" i="1"/>
  <c r="DD1096" i="1"/>
  <c r="DD1095" i="1"/>
  <c r="DD1094" i="1"/>
  <c r="DD1093" i="1"/>
  <c r="DD1092" i="1"/>
  <c r="DD1091" i="1"/>
  <c r="DD1090" i="1"/>
  <c r="DD1089" i="1"/>
  <c r="DD1088" i="1"/>
  <c r="DD1087" i="1"/>
  <c r="DD1086" i="1"/>
  <c r="DD1085" i="1"/>
  <c r="DD1084" i="1"/>
  <c r="DD1083" i="1"/>
  <c r="DD1082" i="1"/>
  <c r="DD1081" i="1"/>
  <c r="DD1080" i="1"/>
  <c r="DD1079" i="1"/>
  <c r="DD1078" i="1"/>
  <c r="DD1077" i="1"/>
  <c r="DD1076" i="1"/>
  <c r="DD1075" i="1"/>
  <c r="DD1074" i="1"/>
  <c r="DD1073" i="1"/>
  <c r="DD1072" i="1"/>
  <c r="DD1071" i="1"/>
  <c r="DD1070" i="1"/>
  <c r="DD1069" i="1"/>
  <c r="DD1067" i="1"/>
  <c r="DD1066" i="1"/>
  <c r="DD1065" i="1"/>
  <c r="DD1064" i="1"/>
  <c r="DD1063" i="1"/>
  <c r="DD1062" i="1"/>
  <c r="DD1061" i="1"/>
  <c r="DD1060" i="1"/>
  <c r="DD1059" i="1"/>
  <c r="DD1058" i="1"/>
  <c r="DD1057" i="1"/>
  <c r="DD1056" i="1"/>
  <c r="DD1055" i="1"/>
  <c r="DD1054" i="1"/>
  <c r="DD1053" i="1"/>
  <c r="DD1052" i="1"/>
  <c r="DD1051" i="1"/>
  <c r="DD1050" i="1"/>
  <c r="DD1049" i="1"/>
  <c r="DD1048" i="1"/>
  <c r="DD1047" i="1"/>
  <c r="DD1046" i="1"/>
  <c r="DD1045" i="1"/>
  <c r="DD1044" i="1"/>
  <c r="DD1043" i="1"/>
  <c r="DD1041" i="1"/>
  <c r="DD1040" i="1"/>
  <c r="DD1039" i="1"/>
  <c r="DD1038" i="1"/>
  <c r="DD1037" i="1"/>
  <c r="DD1036" i="1"/>
  <c r="DD1035" i="1"/>
  <c r="DD1034" i="1"/>
  <c r="DD1033" i="1"/>
  <c r="DD1032" i="1"/>
  <c r="DD1030" i="1"/>
  <c r="DD1028" i="1"/>
  <c r="DD1027" i="1"/>
  <c r="DD1025" i="1"/>
  <c r="DD1024" i="1"/>
  <c r="DD1023" i="1"/>
  <c r="DD1022" i="1"/>
  <c r="DD1021" i="1"/>
  <c r="DD1020" i="1"/>
  <c r="DD1019" i="1"/>
  <c r="DD1018" i="1"/>
  <c r="DD1017" i="1"/>
  <c r="DD1016" i="1"/>
  <c r="DD1015" i="1"/>
  <c r="DD1014" i="1"/>
  <c r="DD1013" i="1"/>
  <c r="DD1012" i="1"/>
  <c r="DD1011" i="1"/>
  <c r="DD1010" i="1"/>
  <c r="DD1009" i="1"/>
  <c r="DD1008" i="1"/>
  <c r="DD1007" i="1"/>
  <c r="DD1006" i="1"/>
  <c r="DD1005" i="1"/>
  <c r="DD1004" i="1"/>
  <c r="DD1003" i="1"/>
  <c r="DD1002" i="1"/>
  <c r="DD1001" i="1"/>
  <c r="DD1000" i="1"/>
  <c r="DD999" i="1"/>
  <c r="DD998" i="1"/>
  <c r="DD997" i="1"/>
  <c r="DD996" i="1"/>
  <c r="DD995" i="1"/>
  <c r="DD994" i="1"/>
  <c r="DD993" i="1"/>
  <c r="DD992" i="1"/>
  <c r="DD991" i="1"/>
  <c r="DD990" i="1"/>
  <c r="DD989" i="1"/>
  <c r="DD988" i="1"/>
  <c r="DD987" i="1"/>
  <c r="DD986" i="1"/>
  <c r="DD985" i="1"/>
  <c r="DD984" i="1"/>
  <c r="DD983" i="1"/>
  <c r="DD982" i="1"/>
  <c r="DD981" i="1"/>
  <c r="DD980" i="1"/>
  <c r="DD979" i="1"/>
  <c r="DD978" i="1"/>
  <c r="DD977" i="1"/>
  <c r="DD976" i="1"/>
  <c r="DD975" i="1"/>
  <c r="DD974" i="1"/>
  <c r="DD973" i="1"/>
  <c r="DD972" i="1"/>
  <c r="DD967" i="1"/>
  <c r="DD966" i="1"/>
  <c r="DD965" i="1"/>
  <c r="DD964" i="1"/>
  <c r="DD963" i="1"/>
  <c r="DD962" i="1"/>
  <c r="DD961" i="1"/>
  <c r="DD960" i="1"/>
  <c r="DD959" i="1"/>
  <c r="DD882" i="1"/>
  <c r="DD881" i="1"/>
  <c r="DD880" i="1"/>
  <c r="DD879" i="1"/>
  <c r="DD878" i="1"/>
  <c r="DD877" i="1"/>
  <c r="DD876" i="1"/>
  <c r="DD875" i="1"/>
  <c r="DD874" i="1"/>
  <c r="DD873" i="1"/>
  <c r="DD872" i="1"/>
  <c r="DD871" i="1"/>
  <c r="DD870" i="1"/>
  <c r="DD869" i="1"/>
  <c r="DD868" i="1"/>
  <c r="DD867" i="1"/>
  <c r="DD866" i="1"/>
  <c r="DD865" i="1"/>
  <c r="DD864" i="1"/>
  <c r="DD863" i="1"/>
  <c r="DD862" i="1"/>
  <c r="DD861" i="1"/>
  <c r="DD860" i="1"/>
  <c r="DD859" i="1"/>
  <c r="DD858" i="1"/>
  <c r="DD857" i="1"/>
  <c r="DD856" i="1"/>
  <c r="DD855" i="1"/>
  <c r="DD854" i="1"/>
  <c r="DD853" i="1"/>
  <c r="DD852" i="1"/>
  <c r="DD851" i="1"/>
  <c r="DD850" i="1"/>
  <c r="DD849" i="1"/>
  <c r="DD848" i="1"/>
  <c r="DD847" i="1"/>
  <c r="DD846" i="1"/>
  <c r="DD845" i="1"/>
  <c r="DD844" i="1"/>
  <c r="DD843" i="1"/>
  <c r="DD842" i="1"/>
  <c r="DD841" i="1"/>
  <c r="DD840" i="1"/>
  <c r="DD776" i="1"/>
  <c r="DD775" i="1"/>
  <c r="DD774" i="1"/>
  <c r="DD773" i="1"/>
  <c r="DD772" i="1"/>
  <c r="DD771" i="1"/>
  <c r="DD770" i="1"/>
  <c r="DD767" i="1"/>
  <c r="DD766" i="1"/>
  <c r="DD765" i="1"/>
  <c r="DD759" i="1"/>
  <c r="DD758" i="1"/>
  <c r="DD756" i="1"/>
  <c r="DD755" i="1"/>
  <c r="DD754" i="1"/>
  <c r="DD753" i="1"/>
  <c r="DD752" i="1"/>
  <c r="DD751" i="1"/>
  <c r="DD750" i="1"/>
  <c r="DD749" i="1"/>
  <c r="DD748" i="1"/>
  <c r="DD747" i="1"/>
  <c r="DD746" i="1"/>
  <c r="DD745" i="1"/>
  <c r="DD743" i="1"/>
  <c r="DD742" i="1"/>
  <c r="DD741" i="1"/>
  <c r="DD740" i="1"/>
  <c r="DD737" i="1"/>
  <c r="DD736" i="1"/>
  <c r="DD735" i="1"/>
  <c r="DD734" i="1"/>
  <c r="DD733" i="1"/>
  <c r="DD732" i="1"/>
  <c r="DD731" i="1"/>
  <c r="DD730" i="1"/>
  <c r="DD729" i="1"/>
  <c r="DD728" i="1"/>
  <c r="DD727" i="1"/>
  <c r="DD726" i="1"/>
  <c r="DD725" i="1"/>
  <c r="DD724" i="1"/>
  <c r="DD723" i="1"/>
  <c r="DD722" i="1"/>
  <c r="DD721" i="1"/>
  <c r="DD720" i="1"/>
  <c r="DD719" i="1"/>
  <c r="DD710" i="1"/>
  <c r="DD709" i="1"/>
  <c r="DD708" i="1"/>
  <c r="DD707" i="1"/>
  <c r="DD706" i="1"/>
  <c r="DD705" i="1"/>
  <c r="DD704" i="1"/>
  <c r="DD703" i="1"/>
  <c r="DD702" i="1"/>
  <c r="DD701" i="1"/>
  <c r="DD700" i="1"/>
  <c r="DD699" i="1"/>
  <c r="DD698" i="1"/>
  <c r="DD696" i="1"/>
  <c r="DD695" i="1"/>
  <c r="DD694" i="1"/>
  <c r="DD693" i="1"/>
  <c r="DD692" i="1"/>
  <c r="DD691" i="1"/>
  <c r="DD690" i="1"/>
  <c r="DD689" i="1"/>
  <c r="DD688" i="1"/>
  <c r="DD687" i="1"/>
  <c r="DD683" i="1"/>
  <c r="DD682" i="1"/>
  <c r="DD678" i="1"/>
  <c r="DD670" i="1"/>
  <c r="DD669" i="1"/>
  <c r="DD668" i="1"/>
  <c r="DD667" i="1"/>
  <c r="DD666" i="1"/>
  <c r="DD665" i="1"/>
  <c r="DD664" i="1"/>
  <c r="DD663" i="1"/>
  <c r="DD662" i="1"/>
  <c r="DD661" i="1"/>
  <c r="DD660" i="1"/>
  <c r="DD659" i="1"/>
  <c r="DD658" i="1"/>
  <c r="DD657" i="1"/>
  <c r="DD656" i="1"/>
  <c r="DD655" i="1"/>
  <c r="DD654" i="1"/>
  <c r="DD643" i="1"/>
  <c r="DD642" i="1"/>
  <c r="DD641" i="1"/>
  <c r="DD640" i="1"/>
  <c r="DD639" i="1"/>
  <c r="DD638" i="1"/>
  <c r="DD637" i="1"/>
  <c r="DD625" i="1"/>
  <c r="DD624" i="1"/>
  <c r="DD623" i="1"/>
  <c r="DD622" i="1"/>
  <c r="DD621" i="1"/>
  <c r="DD620" i="1"/>
  <c r="DD619" i="1"/>
  <c r="DD618" i="1"/>
  <c r="DD617" i="1"/>
  <c r="DD616" i="1"/>
  <c r="DD615" i="1"/>
  <c r="DD614" i="1"/>
  <c r="DD613" i="1"/>
  <c r="DD612" i="1"/>
  <c r="DD611" i="1"/>
  <c r="DD610" i="1"/>
  <c r="DD609" i="1"/>
  <c r="DD608" i="1"/>
  <c r="DD607" i="1"/>
  <c r="DD606" i="1"/>
  <c r="DD605" i="1"/>
  <c r="DD604" i="1"/>
  <c r="DD582" i="1"/>
  <c r="DD581" i="1"/>
  <c r="DD580" i="1"/>
  <c r="DD579" i="1"/>
  <c r="DD578" i="1"/>
  <c r="DD577" i="1"/>
  <c r="DD576" i="1"/>
  <c r="DD575" i="1"/>
  <c r="DD574" i="1"/>
  <c r="DD573" i="1"/>
  <c r="DD572" i="1"/>
  <c r="DD571" i="1"/>
  <c r="DD570" i="1"/>
  <c r="DD569" i="1"/>
  <c r="DD568" i="1"/>
  <c r="DD567" i="1"/>
  <c r="DD566" i="1"/>
  <c r="DD565" i="1"/>
  <c r="DD564" i="1"/>
  <c r="DD563" i="1"/>
  <c r="DD562" i="1"/>
  <c r="DD561" i="1"/>
  <c r="DD560" i="1"/>
  <c r="DD559" i="1"/>
  <c r="DD558" i="1"/>
  <c r="DD557" i="1"/>
  <c r="DD556" i="1"/>
  <c r="DD555" i="1"/>
  <c r="DD554" i="1"/>
  <c r="DD553" i="1"/>
  <c r="DD552" i="1"/>
  <c r="DD551" i="1"/>
  <c r="DD550" i="1"/>
  <c r="DD549" i="1"/>
  <c r="DD548" i="1"/>
  <c r="DD547" i="1"/>
  <c r="DD546" i="1"/>
  <c r="DD545" i="1"/>
  <c r="DD544" i="1"/>
  <c r="DD543" i="1"/>
  <c r="DD542" i="1"/>
  <c r="DD541" i="1"/>
  <c r="DD540" i="1"/>
  <c r="DD538" i="1"/>
  <c r="DD537" i="1"/>
  <c r="DD536" i="1"/>
  <c r="DD535" i="1"/>
  <c r="DD532" i="1"/>
  <c r="DD531" i="1"/>
  <c r="DD530" i="1"/>
  <c r="DD529" i="1"/>
  <c r="DD528" i="1"/>
  <c r="DD527" i="1"/>
  <c r="DD526" i="1"/>
  <c r="DD525" i="1"/>
  <c r="DD524" i="1"/>
  <c r="DD523" i="1"/>
  <c r="DD522" i="1"/>
  <c r="DD521" i="1"/>
  <c r="DD520" i="1"/>
  <c r="DD519" i="1"/>
  <c r="DD518" i="1"/>
  <c r="DD517" i="1"/>
  <c r="DD516" i="1"/>
  <c r="DD515" i="1"/>
  <c r="DD514" i="1"/>
  <c r="DD513" i="1"/>
  <c r="DD512" i="1"/>
  <c r="DD511" i="1"/>
  <c r="DD510" i="1"/>
  <c r="DD509" i="1"/>
  <c r="DD508" i="1"/>
  <c r="DD507" i="1"/>
  <c r="DD506" i="1"/>
  <c r="DD505" i="1"/>
  <c r="DD504" i="1"/>
  <c r="DD503" i="1"/>
  <c r="DD502" i="1"/>
  <c r="DD501" i="1"/>
  <c r="DD500" i="1"/>
  <c r="DD499" i="1"/>
  <c r="DD498" i="1"/>
  <c r="DD497" i="1"/>
  <c r="DD496" i="1"/>
  <c r="DD495" i="1"/>
  <c r="DD494" i="1"/>
  <c r="DD493" i="1"/>
  <c r="DD492" i="1"/>
  <c r="DD491" i="1"/>
  <c r="DD490" i="1"/>
  <c r="DD489" i="1"/>
  <c r="DD488" i="1"/>
  <c r="DD487" i="1"/>
  <c r="DD486" i="1"/>
  <c r="DD485" i="1"/>
  <c r="DD484" i="1"/>
  <c r="DD483" i="1"/>
  <c r="DD482" i="1"/>
  <c r="DD481" i="1"/>
  <c r="DD480" i="1"/>
  <c r="DD479" i="1"/>
  <c r="DD478" i="1"/>
  <c r="DD477" i="1"/>
  <c r="DD476" i="1"/>
  <c r="DD475" i="1"/>
  <c r="DD474" i="1"/>
  <c r="DD473" i="1"/>
  <c r="DD472" i="1"/>
  <c r="DD471" i="1"/>
  <c r="DD470" i="1"/>
  <c r="DD469" i="1"/>
  <c r="DD468" i="1"/>
  <c r="DD467" i="1"/>
  <c r="DD466" i="1"/>
  <c r="DD465" i="1"/>
  <c r="DD464" i="1"/>
  <c r="DD463" i="1"/>
  <c r="DD462" i="1"/>
  <c r="DD461" i="1"/>
  <c r="DD460" i="1"/>
  <c r="DD459" i="1"/>
  <c r="DD458" i="1"/>
  <c r="DD457" i="1"/>
  <c r="DD456" i="1"/>
  <c r="DD455" i="1"/>
  <c r="DD454" i="1"/>
  <c r="DD453" i="1"/>
  <c r="DD452" i="1"/>
  <c r="DD451" i="1"/>
  <c r="DD450" i="1"/>
  <c r="DD449" i="1"/>
  <c r="DD448" i="1"/>
  <c r="DD447" i="1"/>
  <c r="DD446" i="1"/>
  <c r="DD445" i="1"/>
  <c r="DD444" i="1"/>
  <c r="DD443" i="1"/>
  <c r="DD442" i="1"/>
  <c r="DD441" i="1"/>
  <c r="DD438" i="1"/>
  <c r="DD437" i="1"/>
  <c r="DD436" i="1"/>
  <c r="DD435" i="1"/>
  <c r="DD434" i="1"/>
  <c r="DD433" i="1"/>
  <c r="DD432" i="1"/>
  <c r="DD431" i="1"/>
  <c r="DD430" i="1"/>
  <c r="DD427" i="1"/>
  <c r="DD426" i="1"/>
  <c r="DD425" i="1"/>
  <c r="DD420" i="1"/>
  <c r="DD419" i="1"/>
  <c r="DD418" i="1"/>
  <c r="DD417" i="1"/>
  <c r="DD416" i="1"/>
  <c r="DD415" i="1"/>
  <c r="DD414" i="1"/>
  <c r="DD413" i="1"/>
  <c r="DD412" i="1"/>
  <c r="DD411" i="1"/>
  <c r="DD410" i="1"/>
  <c r="DD409" i="1"/>
  <c r="DD404" i="1"/>
  <c r="DD403" i="1"/>
  <c r="DD402" i="1"/>
  <c r="DD401" i="1"/>
  <c r="DD400" i="1"/>
  <c r="DD399" i="1"/>
  <c r="DD398" i="1"/>
  <c r="DD397" i="1"/>
  <c r="DD396" i="1"/>
  <c r="DD395" i="1"/>
  <c r="DD394" i="1"/>
  <c r="DD393" i="1"/>
  <c r="DD388" i="1"/>
  <c r="DD387" i="1"/>
  <c r="DD386" i="1"/>
  <c r="DD385" i="1"/>
  <c r="DD384" i="1"/>
  <c r="DD383" i="1"/>
  <c r="DD382" i="1"/>
  <c r="DD381" i="1"/>
  <c r="DD380" i="1"/>
  <c r="DD379" i="1"/>
  <c r="DD378" i="1"/>
  <c r="DD377" i="1"/>
  <c r="DD376" i="1"/>
  <c r="DD375" i="1"/>
  <c r="DD374" i="1"/>
  <c r="DD373" i="1"/>
  <c r="DD372" i="1"/>
  <c r="DD371" i="1"/>
  <c r="DD370" i="1"/>
  <c r="DD369" i="1"/>
  <c r="DD368" i="1"/>
  <c r="DD367" i="1"/>
  <c r="DD366" i="1"/>
  <c r="DD365" i="1"/>
  <c r="DD364" i="1"/>
  <c r="DD363" i="1"/>
  <c r="DD362" i="1"/>
  <c r="DD361" i="1"/>
  <c r="DD360" i="1"/>
  <c r="DD359" i="1"/>
  <c r="DD358" i="1"/>
  <c r="DD357" i="1"/>
  <c r="DD356" i="1"/>
  <c r="DD355" i="1"/>
  <c r="DD354" i="1"/>
  <c r="DD353" i="1"/>
  <c r="DD352" i="1"/>
  <c r="DD351" i="1"/>
  <c r="DD350" i="1"/>
  <c r="DD349" i="1"/>
  <c r="DD348" i="1"/>
  <c r="DD344" i="1"/>
  <c r="DD343" i="1"/>
  <c r="DD342" i="1"/>
  <c r="DD341" i="1"/>
  <c r="DD340" i="1"/>
  <c r="DD339" i="1"/>
  <c r="DD338" i="1"/>
  <c r="DD337" i="1"/>
  <c r="DD336" i="1"/>
  <c r="DD335" i="1"/>
  <c r="DD334" i="1"/>
  <c r="DD333" i="1"/>
  <c r="DD332" i="1"/>
  <c r="DD331" i="1"/>
  <c r="DD330" i="1"/>
  <c r="DD329" i="1"/>
  <c r="DD328" i="1"/>
  <c r="DD327" i="1"/>
  <c r="DD326" i="1"/>
  <c r="DD325" i="1"/>
  <c r="DD324" i="1"/>
  <c r="DD323" i="1"/>
  <c r="DD322" i="1"/>
  <c r="DD321" i="1"/>
  <c r="DD320" i="1"/>
  <c r="DD319" i="1"/>
  <c r="DD318" i="1"/>
  <c r="DD317" i="1"/>
  <c r="DD316" i="1"/>
  <c r="DD315" i="1"/>
  <c r="DD313" i="1"/>
  <c r="DD312" i="1"/>
  <c r="DD311" i="1"/>
  <c r="DD310" i="1"/>
  <c r="DD309" i="1"/>
  <c r="DD308" i="1"/>
  <c r="DD307" i="1"/>
  <c r="DD306" i="1"/>
  <c r="DD305" i="1"/>
  <c r="DD304" i="1"/>
  <c r="DD303" i="1"/>
  <c r="DD302" i="1"/>
  <c r="DD301" i="1"/>
  <c r="DD300" i="1"/>
  <c r="DD299" i="1"/>
  <c r="DD298" i="1"/>
  <c r="DD295" i="1"/>
  <c r="DD294" i="1"/>
  <c r="DD293" i="1"/>
  <c r="DD292" i="1"/>
  <c r="DD291" i="1"/>
  <c r="DD290" i="1"/>
  <c r="DD289" i="1"/>
  <c r="DD288" i="1"/>
  <c r="DD287" i="1"/>
  <c r="DD286" i="1"/>
  <c r="DD285" i="1"/>
  <c r="DD284" i="1"/>
  <c r="DD283" i="1"/>
  <c r="DD282" i="1"/>
  <c r="DD281" i="1"/>
  <c r="DD280" i="1"/>
  <c r="DD279" i="1"/>
  <c r="DD278" i="1"/>
  <c r="DD277" i="1"/>
  <c r="DD276" i="1"/>
  <c r="DD275" i="1"/>
  <c r="DD274" i="1"/>
  <c r="DD273" i="1"/>
  <c r="DD269" i="1"/>
  <c r="DD268" i="1"/>
  <c r="DD267" i="1"/>
  <c r="DD266" i="1"/>
  <c r="DD265" i="1"/>
  <c r="DD264" i="1"/>
  <c r="DD263" i="1"/>
  <c r="DD261" i="1"/>
  <c r="DD260" i="1"/>
  <c r="DD259" i="1"/>
  <c r="DD258" i="1"/>
  <c r="DD257" i="1"/>
  <c r="DD256" i="1"/>
  <c r="DD255" i="1"/>
  <c r="DD254" i="1"/>
  <c r="DD253" i="1"/>
  <c r="DD252" i="1"/>
  <c r="DD251" i="1"/>
  <c r="DD250" i="1"/>
  <c r="DD249" i="1"/>
  <c r="DD248" i="1"/>
  <c r="DD247" i="1"/>
  <c r="DD246" i="1"/>
  <c r="DD245" i="1"/>
  <c r="DD244" i="1"/>
  <c r="DD243" i="1"/>
  <c r="DD242" i="1"/>
  <c r="DD241" i="1"/>
  <c r="DD240" i="1"/>
  <c r="DD239" i="1"/>
  <c r="DD238" i="1"/>
  <c r="DD237" i="1"/>
  <c r="DD236" i="1"/>
  <c r="DD235" i="1"/>
  <c r="DD234" i="1"/>
  <c r="DD233" i="1"/>
  <c r="DD232" i="1"/>
  <c r="DD231" i="1"/>
  <c r="DD221" i="1"/>
  <c r="DD220" i="1"/>
  <c r="DD219" i="1"/>
  <c r="DD218" i="1"/>
  <c r="DD217" i="1"/>
  <c r="DD208" i="1"/>
  <c r="DD207" i="1"/>
  <c r="DD198" i="1"/>
  <c r="DD197" i="1"/>
  <c r="DD195" i="1"/>
  <c r="DD194" i="1"/>
  <c r="DD193" i="1"/>
  <c r="DD192" i="1"/>
  <c r="DD191" i="1"/>
  <c r="DD190" i="1"/>
  <c r="DD189" i="1"/>
  <c r="DD188" i="1"/>
  <c r="DD187" i="1"/>
  <c r="DD186" i="1"/>
  <c r="DD184" i="1"/>
  <c r="DD183" i="1"/>
  <c r="DD182" i="1"/>
  <c r="DD181" i="1"/>
  <c r="DD180" i="1"/>
  <c r="DD179" i="1"/>
  <c r="DD176" i="1"/>
  <c r="DD175" i="1"/>
  <c r="DD174" i="1"/>
  <c r="DD173" i="1"/>
  <c r="DD169" i="1"/>
  <c r="DD168" i="1"/>
  <c r="DD167" i="1"/>
  <c r="DD166" i="1"/>
  <c r="DD165" i="1"/>
  <c r="DD164" i="1"/>
  <c r="DD163" i="1"/>
  <c r="DD162" i="1"/>
  <c r="DD161" i="1"/>
  <c r="DD160" i="1"/>
  <c r="DD159" i="1"/>
  <c r="DD158" i="1"/>
  <c r="DD157" i="1"/>
  <c r="DD156" i="1"/>
  <c r="DD155" i="1"/>
  <c r="DD154" i="1"/>
  <c r="DD153" i="1"/>
  <c r="DD152" i="1"/>
  <c r="DD151" i="1"/>
  <c r="DD150" i="1"/>
  <c r="DD149" i="1"/>
  <c r="DD148" i="1"/>
  <c r="DD147" i="1"/>
  <c r="DD146" i="1"/>
  <c r="DD145" i="1"/>
  <c r="DD144" i="1"/>
  <c r="DD143" i="1"/>
  <c r="DD142" i="1"/>
  <c r="DD141" i="1"/>
  <c r="DD140" i="1"/>
  <c r="DD139" i="1"/>
  <c r="DD138" i="1"/>
  <c r="DD137" i="1"/>
  <c r="DD136" i="1"/>
  <c r="DD135" i="1"/>
  <c r="DD134" i="1"/>
  <c r="DD133" i="1"/>
  <c r="DD132" i="1"/>
  <c r="DD131" i="1"/>
  <c r="DD126" i="1"/>
  <c r="DD125" i="1"/>
  <c r="DD104" i="1"/>
  <c r="DD103" i="1"/>
  <c r="DD102" i="1"/>
  <c r="DD101" i="1"/>
  <c r="DD100" i="1"/>
  <c r="DD99" i="1"/>
  <c r="DD98" i="1"/>
  <c r="DD97" i="1"/>
  <c r="DD96" i="1"/>
  <c r="DD95" i="1"/>
  <c r="DD88" i="1"/>
  <c r="DD87" i="1"/>
  <c r="DD85" i="1"/>
  <c r="DD84" i="1"/>
  <c r="DD83" i="1"/>
  <c r="DD82" i="1"/>
  <c r="DD79" i="1"/>
  <c r="DD78" i="1"/>
  <c r="DD77" i="1"/>
  <c r="DD76" i="1"/>
  <c r="DD75" i="1"/>
  <c r="DD74" i="1"/>
  <c r="DD72" i="1"/>
  <c r="DD71" i="1"/>
  <c r="DD70" i="1"/>
  <c r="DD69" i="1"/>
  <c r="DD62" i="1"/>
  <c r="DD61" i="1"/>
  <c r="DD51" i="1"/>
  <c r="DD50" i="1"/>
  <c r="DD49" i="1"/>
  <c r="DD45" i="1"/>
  <c r="DD43" i="1"/>
  <c r="DD42" i="1"/>
  <c r="DD41" i="1"/>
  <c r="DD39" i="1"/>
  <c r="DD38" i="1"/>
  <c r="DD37" i="1"/>
  <c r="DD35" i="1"/>
  <c r="DD34" i="1"/>
  <c r="DD33" i="1"/>
  <c r="DD32" i="1"/>
  <c r="DD31" i="1"/>
  <c r="DD28" i="1"/>
  <c r="DD27" i="1"/>
  <c r="DD21" i="1"/>
  <c r="DD20" i="1"/>
  <c r="DD19" i="1"/>
  <c r="DD18" i="1"/>
  <c r="DD15" i="1"/>
  <c r="DD14" i="1"/>
  <c r="CS691" i="1" l="1"/>
  <c r="CU1381" i="1"/>
  <c r="CU1380" i="1"/>
  <c r="CU1379" i="1"/>
  <c r="CU1378" i="1"/>
  <c r="CU1377" i="1"/>
  <c r="CU1376" i="1"/>
  <c r="CU1375" i="1"/>
  <c r="CU1374" i="1"/>
  <c r="CU1373" i="1"/>
  <c r="CU1372" i="1"/>
  <c r="CU1371" i="1"/>
  <c r="CU1370" i="1"/>
  <c r="CU1369" i="1"/>
  <c r="CU1368" i="1"/>
  <c r="CU1367" i="1"/>
  <c r="CU1366" i="1"/>
  <c r="CU1363" i="1"/>
  <c r="CU1362" i="1"/>
  <c r="CU1361" i="1"/>
  <c r="CU1360" i="1"/>
  <c r="CU1359" i="1"/>
  <c r="CU1358" i="1"/>
  <c r="CU1357" i="1"/>
  <c r="CU1355" i="1"/>
  <c r="CU1354" i="1"/>
  <c r="CU1353" i="1"/>
  <c r="CU1352" i="1"/>
  <c r="CU1351" i="1"/>
  <c r="CU1350" i="1"/>
  <c r="CU1349" i="1"/>
  <c r="CU1348" i="1"/>
  <c r="CU1344" i="1"/>
  <c r="CU1343" i="1"/>
  <c r="CU1342" i="1"/>
  <c r="CU1341" i="1"/>
  <c r="CU1340" i="1"/>
  <c r="CU1339" i="1"/>
  <c r="CU1338" i="1"/>
  <c r="CU1337" i="1"/>
  <c r="CU1336" i="1"/>
  <c r="CU1335" i="1"/>
  <c r="CU1334" i="1"/>
  <c r="CU1333" i="1"/>
  <c r="CU1332" i="1"/>
  <c r="CU1331" i="1"/>
  <c r="CU1329" i="1"/>
  <c r="CU1328" i="1"/>
  <c r="CU1327" i="1"/>
  <c r="CU1326" i="1"/>
  <c r="CU1324" i="1"/>
  <c r="CU1323" i="1"/>
  <c r="CU1322" i="1"/>
  <c r="CU1321" i="1"/>
  <c r="CU1320" i="1"/>
  <c r="CU1319" i="1"/>
  <c r="CU1318" i="1"/>
  <c r="CU1317" i="1"/>
  <c r="CU1316" i="1"/>
  <c r="CU1315" i="1"/>
  <c r="CU1314" i="1"/>
  <c r="CU1313" i="1"/>
  <c r="CU1312" i="1"/>
  <c r="CU1311" i="1"/>
  <c r="CU1310" i="1"/>
  <c r="CU1309" i="1"/>
  <c r="CU1308" i="1"/>
  <c r="CU1307" i="1"/>
  <c r="CU1306" i="1"/>
  <c r="CU1305" i="1"/>
  <c r="CU1304" i="1"/>
  <c r="CU1302" i="1"/>
  <c r="CU1301" i="1"/>
  <c r="CU1300" i="1"/>
  <c r="CU1299" i="1"/>
  <c r="CU1298" i="1"/>
  <c r="CU1296" i="1"/>
  <c r="CU1295" i="1"/>
  <c r="CU1294" i="1"/>
  <c r="CU1293" i="1"/>
  <c r="CU1292" i="1"/>
  <c r="CU1291" i="1"/>
  <c r="CU1290" i="1"/>
  <c r="CU1288" i="1"/>
  <c r="CU1287" i="1"/>
  <c r="CU1286" i="1"/>
  <c r="CU1284" i="1"/>
  <c r="CU1283" i="1"/>
  <c r="CU1282" i="1"/>
  <c r="CU1281" i="1"/>
  <c r="CU1280" i="1"/>
  <c r="CU1279" i="1"/>
  <c r="CU1278" i="1"/>
  <c r="CU1276" i="1"/>
  <c r="CU1275" i="1"/>
  <c r="CU1274" i="1"/>
  <c r="CU1273" i="1"/>
  <c r="CU1269" i="1"/>
  <c r="CU1268" i="1"/>
  <c r="CU1267" i="1"/>
  <c r="CU1266" i="1"/>
  <c r="CU1265" i="1"/>
  <c r="CU1264" i="1"/>
  <c r="CU1263" i="1"/>
  <c r="CU1262" i="1"/>
  <c r="CU1261" i="1"/>
  <c r="CU1260" i="1"/>
  <c r="CU1259" i="1"/>
  <c r="CU1258" i="1"/>
  <c r="CU1257" i="1"/>
  <c r="CU1256" i="1"/>
  <c r="CU1255" i="1"/>
  <c r="CU1254" i="1"/>
  <c r="CU1253" i="1"/>
  <c r="CU1252" i="1"/>
  <c r="CU1251" i="1"/>
  <c r="CU1250" i="1"/>
  <c r="CU1249" i="1"/>
  <c r="CU1248" i="1"/>
  <c r="CU1247" i="1"/>
  <c r="CU1246" i="1"/>
  <c r="CU1245" i="1"/>
  <c r="CU1244" i="1"/>
  <c r="CU1243" i="1"/>
  <c r="CU1242" i="1"/>
  <c r="CU1241" i="1"/>
  <c r="CU1240" i="1"/>
  <c r="CU1239" i="1"/>
  <c r="CU1238" i="1"/>
  <c r="CU1237" i="1"/>
  <c r="CU1236" i="1"/>
  <c r="CU1235" i="1"/>
  <c r="CU1234" i="1"/>
  <c r="CU1233" i="1"/>
  <c r="CU1232" i="1"/>
  <c r="CU1231" i="1"/>
  <c r="CU1230" i="1"/>
  <c r="CU1229" i="1"/>
  <c r="CU1141" i="1"/>
  <c r="CU1140" i="1"/>
  <c r="CU1139" i="1"/>
  <c r="CU1138" i="1"/>
  <c r="CU1137" i="1"/>
  <c r="CU1136" i="1"/>
  <c r="CU1135" i="1"/>
  <c r="CU1134" i="1"/>
  <c r="CU1133" i="1"/>
  <c r="CU1132" i="1"/>
  <c r="CU1131" i="1"/>
  <c r="CU1130" i="1"/>
  <c r="CU1129" i="1"/>
  <c r="CU1128" i="1"/>
  <c r="CU1127" i="1"/>
  <c r="CU1126" i="1"/>
  <c r="CU1125" i="1"/>
  <c r="CU1124" i="1"/>
  <c r="CU1123" i="1"/>
  <c r="CU1122" i="1"/>
  <c r="CU1121" i="1"/>
  <c r="CU1120" i="1"/>
  <c r="CU1119" i="1"/>
  <c r="CU1118" i="1"/>
  <c r="CU1117" i="1"/>
  <c r="CU1116" i="1"/>
  <c r="CU1115" i="1"/>
  <c r="CU1114" i="1"/>
  <c r="CU1113" i="1"/>
  <c r="CU1112" i="1"/>
  <c r="CU1111" i="1"/>
  <c r="CU1110" i="1"/>
  <c r="CU1109" i="1"/>
  <c r="CU1108" i="1"/>
  <c r="CU1107" i="1"/>
  <c r="CU1106" i="1"/>
  <c r="CU1105" i="1"/>
  <c r="CU1104" i="1"/>
  <c r="CU1103" i="1"/>
  <c r="CU1102" i="1"/>
  <c r="CU1101" i="1"/>
  <c r="CU1100" i="1"/>
  <c r="CU1099" i="1"/>
  <c r="CU1098" i="1"/>
  <c r="CU1097" i="1"/>
  <c r="CU1096" i="1"/>
  <c r="CU1095" i="1"/>
  <c r="CU1094" i="1"/>
  <c r="CU1093" i="1"/>
  <c r="CU1092" i="1"/>
  <c r="CU1091" i="1"/>
  <c r="CU1090" i="1"/>
  <c r="CU1089" i="1"/>
  <c r="CU1088" i="1"/>
  <c r="CU1087" i="1"/>
  <c r="CU1086" i="1"/>
  <c r="CU1085" i="1"/>
  <c r="CU1084" i="1"/>
  <c r="CU1083" i="1"/>
  <c r="CU1082" i="1"/>
  <c r="CU1081" i="1"/>
  <c r="CU1080" i="1"/>
  <c r="CU1079" i="1"/>
  <c r="CU1078" i="1"/>
  <c r="CU1077" i="1"/>
  <c r="CU1076" i="1"/>
  <c r="CU1075" i="1"/>
  <c r="CU1074" i="1"/>
  <c r="CU1073" i="1"/>
  <c r="CU1072" i="1"/>
  <c r="CU1071" i="1"/>
  <c r="CU1070" i="1"/>
  <c r="CU1069" i="1"/>
  <c r="CU1068" i="1"/>
  <c r="CU1067" i="1"/>
  <c r="CU1066" i="1"/>
  <c r="CU1065" i="1"/>
  <c r="CU1064" i="1"/>
  <c r="CU1063" i="1"/>
  <c r="CU1062" i="1"/>
  <c r="CU1061" i="1"/>
  <c r="CU1060" i="1"/>
  <c r="CU1059" i="1"/>
  <c r="CU1058" i="1"/>
  <c r="CU1057" i="1"/>
  <c r="CU1056" i="1"/>
  <c r="CU1055" i="1"/>
  <c r="CU1054" i="1"/>
  <c r="CU1053" i="1"/>
  <c r="CU1052" i="1"/>
  <c r="CU1051" i="1"/>
  <c r="CU1050" i="1"/>
  <c r="CU1049" i="1"/>
  <c r="CU1048" i="1"/>
  <c r="CU1047" i="1"/>
  <c r="CU1046" i="1"/>
  <c r="CU1045" i="1"/>
  <c r="CU1044" i="1"/>
  <c r="CU1043" i="1"/>
  <c r="CU1042" i="1"/>
  <c r="CU1041" i="1"/>
  <c r="CU1040" i="1"/>
  <c r="CU1039" i="1"/>
  <c r="CU1038" i="1"/>
  <c r="CU1037" i="1"/>
  <c r="CU1036" i="1"/>
  <c r="CU1035" i="1"/>
  <c r="CU1034" i="1"/>
  <c r="CU1033" i="1"/>
  <c r="CU1032" i="1"/>
  <c r="CU1030" i="1"/>
  <c r="CU1028" i="1"/>
  <c r="CU1027" i="1"/>
  <c r="CU1025" i="1"/>
  <c r="CU1024" i="1"/>
  <c r="CU1023" i="1"/>
  <c r="CU1022" i="1"/>
  <c r="CU1021" i="1"/>
  <c r="CU1020" i="1"/>
  <c r="CU1019" i="1"/>
  <c r="CU1018" i="1"/>
  <c r="CU1017" i="1"/>
  <c r="CU1016" i="1"/>
  <c r="CU1015" i="1"/>
  <c r="CU1014" i="1"/>
  <c r="CU1013" i="1"/>
  <c r="CU1012" i="1"/>
  <c r="CU1011" i="1"/>
  <c r="CU1010" i="1"/>
  <c r="CU1009" i="1"/>
  <c r="CU1008" i="1"/>
  <c r="CU1007" i="1"/>
  <c r="CU1006" i="1"/>
  <c r="CU1005" i="1"/>
  <c r="CU1004" i="1"/>
  <c r="CU1003" i="1"/>
  <c r="CU1002" i="1"/>
  <c r="CU1001" i="1"/>
  <c r="CU1000" i="1"/>
  <c r="CU999" i="1"/>
  <c r="CU998" i="1"/>
  <c r="CU997" i="1"/>
  <c r="CU996" i="1"/>
  <c r="CU995" i="1"/>
  <c r="CU994" i="1"/>
  <c r="CU993" i="1"/>
  <c r="CU992" i="1"/>
  <c r="CU991" i="1"/>
  <c r="CU990" i="1"/>
  <c r="CU989" i="1"/>
  <c r="CU988" i="1"/>
  <c r="CU987" i="1"/>
  <c r="CU986" i="1"/>
  <c r="CU985" i="1"/>
  <c r="CU984" i="1"/>
  <c r="CU983" i="1"/>
  <c r="CU982" i="1"/>
  <c r="CU981" i="1"/>
  <c r="CU980" i="1"/>
  <c r="CU979" i="1"/>
  <c r="CU978" i="1"/>
  <c r="CU977" i="1"/>
  <c r="CU976" i="1"/>
  <c r="CU975" i="1"/>
  <c r="CU974" i="1"/>
  <c r="CU973" i="1"/>
  <c r="CU972" i="1"/>
  <c r="CU967" i="1"/>
  <c r="CU966" i="1"/>
  <c r="CU965" i="1"/>
  <c r="CU964" i="1"/>
  <c r="CU963" i="1"/>
  <c r="CU962" i="1"/>
  <c r="CU961" i="1"/>
  <c r="CU960" i="1"/>
  <c r="CU959" i="1"/>
  <c r="CU882" i="1"/>
  <c r="CU881" i="1"/>
  <c r="CU880" i="1"/>
  <c r="CU879" i="1"/>
  <c r="CU878" i="1"/>
  <c r="CU877" i="1"/>
  <c r="CU876" i="1"/>
  <c r="CU875" i="1"/>
  <c r="CU874" i="1"/>
  <c r="CU873" i="1"/>
  <c r="CU872" i="1"/>
  <c r="CU871" i="1"/>
  <c r="CU870" i="1"/>
  <c r="CU869" i="1"/>
  <c r="CU868" i="1"/>
  <c r="CU867" i="1"/>
  <c r="CU866" i="1"/>
  <c r="CU865" i="1"/>
  <c r="CU864" i="1"/>
  <c r="CU863" i="1"/>
  <c r="CU862" i="1"/>
  <c r="CU861" i="1"/>
  <c r="CU860" i="1"/>
  <c r="CU859" i="1"/>
  <c r="CU858" i="1"/>
  <c r="CU857" i="1"/>
  <c r="CU856" i="1"/>
  <c r="CU855" i="1"/>
  <c r="CU854" i="1"/>
  <c r="CU853" i="1"/>
  <c r="CU852" i="1"/>
  <c r="CU851" i="1"/>
  <c r="CU850" i="1"/>
  <c r="CU849" i="1"/>
  <c r="CU848" i="1"/>
  <c r="CU847" i="1"/>
  <c r="CU846" i="1"/>
  <c r="CU845" i="1"/>
  <c r="CU844" i="1"/>
  <c r="CU843" i="1"/>
  <c r="CU842" i="1"/>
  <c r="CU841" i="1"/>
  <c r="CU840" i="1"/>
  <c r="CU776" i="1"/>
  <c r="CU775" i="1"/>
  <c r="CU774" i="1"/>
  <c r="CU773" i="1"/>
  <c r="CU772" i="1"/>
  <c r="CU771" i="1"/>
  <c r="CU770" i="1"/>
  <c r="CU767" i="1"/>
  <c r="CU766" i="1"/>
  <c r="CU765" i="1"/>
  <c r="CU759" i="1"/>
  <c r="CU758" i="1"/>
  <c r="CU757" i="1"/>
  <c r="CU756" i="1"/>
  <c r="CU755" i="1"/>
  <c r="CU754" i="1"/>
  <c r="CU753" i="1"/>
  <c r="CU752" i="1"/>
  <c r="CU751" i="1"/>
  <c r="CU750" i="1"/>
  <c r="CU749" i="1"/>
  <c r="CU748" i="1"/>
  <c r="CU747" i="1"/>
  <c r="CU746" i="1"/>
  <c r="CU745" i="1"/>
  <c r="CU743" i="1"/>
  <c r="CU742" i="1"/>
  <c r="CU741" i="1"/>
  <c r="CU740" i="1"/>
  <c r="CU737" i="1"/>
  <c r="CU736" i="1"/>
  <c r="CU735" i="1"/>
  <c r="CU734" i="1"/>
  <c r="CU733" i="1"/>
  <c r="CU732" i="1"/>
  <c r="CU731" i="1"/>
  <c r="CU730" i="1"/>
  <c r="CU729" i="1"/>
  <c r="CU728" i="1"/>
  <c r="CU727" i="1"/>
  <c r="CU726" i="1"/>
  <c r="CU725" i="1"/>
  <c r="CU724" i="1"/>
  <c r="CU723" i="1"/>
  <c r="CU722" i="1"/>
  <c r="CU721" i="1"/>
  <c r="CU720" i="1"/>
  <c r="CU719" i="1"/>
  <c r="CU710" i="1"/>
  <c r="CU709" i="1"/>
  <c r="CU708" i="1"/>
  <c r="CU707" i="1"/>
  <c r="CU706" i="1"/>
  <c r="CU705" i="1"/>
  <c r="CU704" i="1"/>
  <c r="CU703" i="1"/>
  <c r="CU702" i="1"/>
  <c r="CU701" i="1"/>
  <c r="CU700" i="1"/>
  <c r="CU699" i="1"/>
  <c r="CU698" i="1"/>
  <c r="CU696" i="1"/>
  <c r="CU695" i="1"/>
  <c r="CU694" i="1"/>
  <c r="CU693" i="1"/>
  <c r="CU692" i="1"/>
  <c r="CU691" i="1"/>
  <c r="CU690" i="1"/>
  <c r="CU689" i="1"/>
  <c r="CU688" i="1"/>
  <c r="CU687" i="1"/>
  <c r="CU683" i="1"/>
  <c r="CU682" i="1"/>
  <c r="CU678" i="1"/>
  <c r="CU670" i="1"/>
  <c r="CU669" i="1"/>
  <c r="CU668" i="1"/>
  <c r="CU667" i="1"/>
  <c r="CU666" i="1"/>
  <c r="CU665" i="1"/>
  <c r="CU664" i="1"/>
  <c r="CU663" i="1"/>
  <c r="CU662" i="1"/>
  <c r="CU661" i="1"/>
  <c r="CU660" i="1"/>
  <c r="CU659" i="1"/>
  <c r="CU658" i="1"/>
  <c r="CU657" i="1"/>
  <c r="CU656" i="1"/>
  <c r="CU655" i="1"/>
  <c r="CU654" i="1"/>
  <c r="CU603" i="1"/>
  <c r="CU602" i="1"/>
  <c r="CU601" i="1"/>
  <c r="CU600" i="1"/>
  <c r="CU599" i="1"/>
  <c r="CU598" i="1"/>
  <c r="CU597" i="1"/>
  <c r="CU596" i="1"/>
  <c r="CU595" i="1"/>
  <c r="CU594" i="1"/>
  <c r="CU593" i="1"/>
  <c r="CU592" i="1"/>
  <c r="CU591" i="1"/>
  <c r="CU590" i="1"/>
  <c r="CU589" i="1"/>
  <c r="CU588" i="1"/>
  <c r="CU587" i="1"/>
  <c r="CU586" i="1"/>
  <c r="CU585" i="1"/>
  <c r="CU584" i="1"/>
  <c r="CU582" i="1"/>
  <c r="CU581" i="1"/>
  <c r="CU580" i="1"/>
  <c r="CU579" i="1"/>
  <c r="CU578" i="1"/>
  <c r="CU577" i="1"/>
  <c r="CU576" i="1"/>
  <c r="CU575" i="1"/>
  <c r="CU574" i="1"/>
  <c r="CU573" i="1"/>
  <c r="CU572" i="1"/>
  <c r="CU571" i="1"/>
  <c r="CU570" i="1"/>
  <c r="CU569" i="1"/>
  <c r="CU568" i="1"/>
  <c r="CU567" i="1"/>
  <c r="CU566" i="1"/>
  <c r="CU565" i="1"/>
  <c r="CU564" i="1"/>
  <c r="CU563" i="1"/>
  <c r="CU562" i="1"/>
  <c r="CU561" i="1"/>
  <c r="CU560" i="1"/>
  <c r="CU559" i="1"/>
  <c r="CU558" i="1"/>
  <c r="CU557" i="1"/>
  <c r="CU556" i="1"/>
  <c r="CU555" i="1"/>
  <c r="CU554" i="1"/>
  <c r="CU553" i="1"/>
  <c r="CU552" i="1"/>
  <c r="CU551" i="1"/>
  <c r="CU550" i="1"/>
  <c r="CU549" i="1"/>
  <c r="CU548" i="1"/>
  <c r="CU547" i="1"/>
  <c r="CU546" i="1"/>
  <c r="CU545" i="1"/>
  <c r="CU544" i="1"/>
  <c r="CU543" i="1"/>
  <c r="CU542" i="1"/>
  <c r="CU541" i="1"/>
  <c r="CU540" i="1"/>
  <c r="CU538" i="1"/>
  <c r="CU537" i="1"/>
  <c r="CU536" i="1"/>
  <c r="CU535" i="1"/>
  <c r="CU532" i="1"/>
  <c r="CU531" i="1"/>
  <c r="CU530" i="1"/>
  <c r="CU529" i="1"/>
  <c r="CU528" i="1"/>
  <c r="CU527" i="1"/>
  <c r="CU526" i="1"/>
  <c r="CU525" i="1"/>
  <c r="CU524" i="1"/>
  <c r="CU523" i="1"/>
  <c r="CU522" i="1"/>
  <c r="CU521" i="1"/>
  <c r="CU520" i="1"/>
  <c r="CU519" i="1"/>
  <c r="CU518" i="1"/>
  <c r="CU517" i="1"/>
  <c r="CU516" i="1"/>
  <c r="CU515" i="1"/>
  <c r="CU514" i="1"/>
  <c r="CU513" i="1"/>
  <c r="CU512" i="1"/>
  <c r="CU511" i="1"/>
  <c r="CU510" i="1"/>
  <c r="CU509" i="1"/>
  <c r="CU508" i="1"/>
  <c r="CU507" i="1"/>
  <c r="CU506" i="1"/>
  <c r="CU505" i="1"/>
  <c r="CU504" i="1"/>
  <c r="CU503" i="1"/>
  <c r="CU502" i="1"/>
  <c r="CU501" i="1"/>
  <c r="CU500" i="1"/>
  <c r="CU499" i="1"/>
  <c r="CU498" i="1"/>
  <c r="CU497" i="1"/>
  <c r="CU496" i="1"/>
  <c r="CU495" i="1"/>
  <c r="CU494" i="1"/>
  <c r="CU493" i="1"/>
  <c r="CU492" i="1"/>
  <c r="CU491" i="1"/>
  <c r="CU490" i="1"/>
  <c r="CU489" i="1"/>
  <c r="CU488" i="1"/>
  <c r="CU487" i="1"/>
  <c r="CU486" i="1"/>
  <c r="CU485" i="1"/>
  <c r="CU484" i="1"/>
  <c r="CU483" i="1"/>
  <c r="CU482" i="1"/>
  <c r="CU481" i="1"/>
  <c r="CU480" i="1"/>
  <c r="CU479" i="1"/>
  <c r="CU478" i="1"/>
  <c r="CU477" i="1"/>
  <c r="CU476" i="1"/>
  <c r="CU475" i="1"/>
  <c r="CU474" i="1"/>
  <c r="CU473" i="1"/>
  <c r="CU472" i="1"/>
  <c r="CU471" i="1"/>
  <c r="CU470" i="1"/>
  <c r="CU469" i="1"/>
  <c r="CU468" i="1"/>
  <c r="CU467" i="1"/>
  <c r="CU466" i="1"/>
  <c r="CU465" i="1"/>
  <c r="CU464" i="1"/>
  <c r="CU463" i="1"/>
  <c r="CU462" i="1"/>
  <c r="CU461" i="1"/>
  <c r="CU460" i="1"/>
  <c r="CU459" i="1"/>
  <c r="CU458" i="1"/>
  <c r="CU457" i="1"/>
  <c r="CU456" i="1"/>
  <c r="CU455" i="1"/>
  <c r="CU454" i="1"/>
  <c r="CU453" i="1"/>
  <c r="CU452" i="1"/>
  <c r="CU451" i="1"/>
  <c r="CU450" i="1"/>
  <c r="CU449" i="1"/>
  <c r="CU448" i="1"/>
  <c r="CU447" i="1"/>
  <c r="CU446" i="1"/>
  <c r="CU445" i="1"/>
  <c r="CU444" i="1"/>
  <c r="CU443" i="1"/>
  <c r="CU442" i="1"/>
  <c r="CU441" i="1"/>
  <c r="CU440" i="1"/>
  <c r="CU438" i="1"/>
  <c r="CU437" i="1"/>
  <c r="CU436" i="1"/>
  <c r="CU435" i="1"/>
  <c r="CU434" i="1"/>
  <c r="CU433" i="1"/>
  <c r="CU432" i="1"/>
  <c r="CU431" i="1"/>
  <c r="CU430" i="1"/>
  <c r="CU427" i="1"/>
  <c r="CU426" i="1"/>
  <c r="CU425" i="1"/>
  <c r="CU420" i="1"/>
  <c r="CU419" i="1"/>
  <c r="CU418" i="1"/>
  <c r="CU417" i="1"/>
  <c r="CU416" i="1"/>
  <c r="CU415" i="1"/>
  <c r="CU414" i="1"/>
  <c r="CU413" i="1"/>
  <c r="CU412" i="1"/>
  <c r="CU411" i="1"/>
  <c r="CU410" i="1"/>
  <c r="CU409" i="1"/>
  <c r="CU404" i="1"/>
  <c r="CU403" i="1"/>
  <c r="CU402" i="1"/>
  <c r="CU401" i="1"/>
  <c r="CU400" i="1"/>
  <c r="CU399" i="1"/>
  <c r="CU398" i="1"/>
  <c r="CU397" i="1"/>
  <c r="CU396" i="1"/>
  <c r="CU395" i="1"/>
  <c r="CU394" i="1"/>
  <c r="CU393" i="1"/>
  <c r="CU388" i="1"/>
  <c r="CU387" i="1"/>
  <c r="CU386" i="1"/>
  <c r="CU385" i="1"/>
  <c r="CU384" i="1"/>
  <c r="CU383" i="1"/>
  <c r="CU382" i="1"/>
  <c r="CU381" i="1"/>
  <c r="CU380" i="1"/>
  <c r="CU379" i="1"/>
  <c r="CU378" i="1"/>
  <c r="CU377" i="1"/>
  <c r="CU376" i="1"/>
  <c r="CU375" i="1"/>
  <c r="CU374" i="1"/>
  <c r="CU373" i="1"/>
  <c r="CU372" i="1"/>
  <c r="CU371" i="1"/>
  <c r="CU370" i="1"/>
  <c r="CU369" i="1"/>
  <c r="CU368" i="1"/>
  <c r="CU367" i="1"/>
  <c r="CU366" i="1"/>
  <c r="CU365" i="1"/>
  <c r="CU364" i="1"/>
  <c r="CU363" i="1"/>
  <c r="CU362" i="1"/>
  <c r="CU361" i="1"/>
  <c r="CU360" i="1"/>
  <c r="CU359" i="1"/>
  <c r="CU358" i="1"/>
  <c r="CU357" i="1"/>
  <c r="CU356" i="1"/>
  <c r="CU355" i="1"/>
  <c r="CU354" i="1"/>
  <c r="CU353" i="1"/>
  <c r="CU352" i="1"/>
  <c r="CU351" i="1"/>
  <c r="CU350" i="1"/>
  <c r="CU349" i="1"/>
  <c r="CU348" i="1"/>
  <c r="CU344" i="1"/>
  <c r="CU343" i="1"/>
  <c r="CU342" i="1"/>
  <c r="CU341" i="1"/>
  <c r="CU340" i="1"/>
  <c r="CU339" i="1"/>
  <c r="CU338" i="1"/>
  <c r="CU337" i="1"/>
  <c r="CU336" i="1"/>
  <c r="CU335" i="1"/>
  <c r="CU334" i="1"/>
  <c r="CU333" i="1"/>
  <c r="CU332" i="1"/>
  <c r="CU331" i="1"/>
  <c r="CU330" i="1"/>
  <c r="CU329" i="1"/>
  <c r="CU328" i="1"/>
  <c r="CU327" i="1"/>
  <c r="CU326" i="1"/>
  <c r="CU325" i="1"/>
  <c r="CU324" i="1"/>
  <c r="CU323" i="1"/>
  <c r="CU322" i="1"/>
  <c r="CU321" i="1"/>
  <c r="CU320" i="1"/>
  <c r="CU319" i="1"/>
  <c r="CU318" i="1"/>
  <c r="CU317" i="1"/>
  <c r="CU316" i="1"/>
  <c r="CU315" i="1"/>
  <c r="CU313" i="1"/>
  <c r="CU312" i="1"/>
  <c r="CU311" i="1"/>
  <c r="CU310" i="1"/>
  <c r="CU309" i="1"/>
  <c r="CU308" i="1"/>
  <c r="CU307" i="1"/>
  <c r="CU306" i="1"/>
  <c r="CU305" i="1"/>
  <c r="CU304" i="1"/>
  <c r="CU303" i="1"/>
  <c r="CU302" i="1"/>
  <c r="CU301" i="1"/>
  <c r="CU300" i="1"/>
  <c r="CU299" i="1"/>
  <c r="CU298" i="1"/>
  <c r="CU295" i="1"/>
  <c r="CU294" i="1"/>
  <c r="CU293" i="1"/>
  <c r="CU292" i="1"/>
  <c r="CU291" i="1"/>
  <c r="CU290" i="1"/>
  <c r="CU289" i="1"/>
  <c r="CU288" i="1"/>
  <c r="CU287" i="1"/>
  <c r="CU286" i="1"/>
  <c r="CU285" i="1"/>
  <c r="CU284" i="1"/>
  <c r="CU283" i="1"/>
  <c r="CU282" i="1"/>
  <c r="CU281" i="1"/>
  <c r="CU280" i="1"/>
  <c r="CU279" i="1"/>
  <c r="CU278" i="1"/>
  <c r="CU277" i="1"/>
  <c r="CU276" i="1"/>
  <c r="CU275" i="1"/>
  <c r="CU274" i="1"/>
  <c r="CU273" i="1"/>
  <c r="CU269" i="1"/>
  <c r="CU268" i="1"/>
  <c r="CU267" i="1"/>
  <c r="CU266" i="1"/>
  <c r="CU265" i="1"/>
  <c r="CU264" i="1"/>
  <c r="CU263" i="1"/>
  <c r="CU261" i="1"/>
  <c r="CU260" i="1"/>
  <c r="CU259" i="1"/>
  <c r="CU258" i="1"/>
  <c r="CU257" i="1"/>
  <c r="CU256" i="1"/>
  <c r="CU255" i="1"/>
  <c r="CU254" i="1"/>
  <c r="CU253" i="1"/>
  <c r="CU252" i="1"/>
  <c r="CU251" i="1"/>
  <c r="CU250" i="1"/>
  <c r="CU249" i="1"/>
  <c r="CU248" i="1"/>
  <c r="CU247" i="1"/>
  <c r="CU246" i="1"/>
  <c r="CU245" i="1"/>
  <c r="CU244" i="1"/>
  <c r="CU243" i="1"/>
  <c r="CU242" i="1"/>
  <c r="CU241" i="1"/>
  <c r="CU240" i="1"/>
  <c r="CU239" i="1"/>
  <c r="CU238" i="1"/>
  <c r="CU237" i="1"/>
  <c r="CU236" i="1"/>
  <c r="CU235" i="1"/>
  <c r="CU234" i="1"/>
  <c r="CU233" i="1"/>
  <c r="CU232" i="1"/>
  <c r="CU231" i="1"/>
  <c r="CU221" i="1"/>
  <c r="CU220" i="1"/>
  <c r="CU219" i="1"/>
  <c r="CU218" i="1"/>
  <c r="CU217" i="1"/>
  <c r="CU208" i="1"/>
  <c r="CU207" i="1"/>
  <c r="CU198" i="1"/>
  <c r="CU197" i="1"/>
  <c r="CU195" i="1"/>
  <c r="CU194" i="1"/>
  <c r="CU193" i="1"/>
  <c r="CU192" i="1"/>
  <c r="CU191" i="1"/>
  <c r="CU190" i="1"/>
  <c r="CU189" i="1"/>
  <c r="CU188" i="1"/>
  <c r="CU187" i="1"/>
  <c r="CU186" i="1"/>
  <c r="CU184" i="1"/>
  <c r="CU183" i="1"/>
  <c r="CU182" i="1"/>
  <c r="CU181" i="1"/>
  <c r="CU180" i="1"/>
  <c r="CU179" i="1"/>
  <c r="CU176" i="1"/>
  <c r="CU175" i="1"/>
  <c r="CU174" i="1"/>
  <c r="CU173" i="1"/>
  <c r="CU169" i="1"/>
  <c r="CU168" i="1"/>
  <c r="CU167" i="1"/>
  <c r="CU166" i="1"/>
  <c r="CU165" i="1"/>
  <c r="CU164" i="1"/>
  <c r="CU163" i="1"/>
  <c r="CU162" i="1"/>
  <c r="CU161" i="1"/>
  <c r="CU160" i="1"/>
  <c r="CU159" i="1"/>
  <c r="CU158" i="1"/>
  <c r="CU157" i="1"/>
  <c r="CU156" i="1"/>
  <c r="CU155" i="1"/>
  <c r="CU154" i="1"/>
  <c r="CU153" i="1"/>
  <c r="CU152" i="1"/>
  <c r="CU151" i="1"/>
  <c r="CU150" i="1"/>
  <c r="CU149" i="1"/>
  <c r="CU148" i="1"/>
  <c r="CU147" i="1"/>
  <c r="CU146" i="1"/>
  <c r="CU145" i="1"/>
  <c r="CU144" i="1"/>
  <c r="CU143" i="1"/>
  <c r="CU142" i="1"/>
  <c r="CU141" i="1"/>
  <c r="CU140" i="1"/>
  <c r="CU139" i="1"/>
  <c r="CU138" i="1"/>
  <c r="CU137" i="1"/>
  <c r="CU136" i="1"/>
  <c r="CU135" i="1"/>
  <c r="CU134" i="1"/>
  <c r="CU133" i="1"/>
  <c r="CU132" i="1"/>
  <c r="CU131" i="1"/>
  <c r="CU126" i="1" l="1"/>
  <c r="CU125" i="1"/>
  <c r="CU109" i="1"/>
  <c r="CU108" i="1"/>
  <c r="CU107" i="1"/>
  <c r="CU106" i="1"/>
  <c r="CU104" i="1"/>
  <c r="CU103" i="1"/>
  <c r="CU102" i="1"/>
  <c r="CU101" i="1"/>
  <c r="CU100" i="1"/>
  <c r="CU99" i="1"/>
  <c r="CU98" i="1"/>
  <c r="CU97" i="1"/>
  <c r="CU96" i="1"/>
  <c r="CU92" i="1"/>
  <c r="CU91" i="1"/>
  <c r="CU89" i="1"/>
  <c r="CU88" i="1"/>
  <c r="CU87" i="1"/>
  <c r="CU85" i="1"/>
  <c r="CU84" i="1"/>
  <c r="CU83" i="1"/>
  <c r="CU82" i="1"/>
  <c r="CU79" i="1"/>
  <c r="CU78" i="1"/>
  <c r="CU77" i="1"/>
  <c r="CU76" i="1"/>
  <c r="CU75" i="1"/>
  <c r="CU74" i="1"/>
  <c r="CU72" i="1"/>
  <c r="CU71" i="1"/>
  <c r="CU70" i="1"/>
  <c r="CU69" i="1"/>
  <c r="CU67" i="1"/>
  <c r="CU62" i="1"/>
  <c r="CU61" i="1"/>
  <c r="CU51" i="1"/>
  <c r="CU50" i="1"/>
  <c r="CU49" i="1"/>
  <c r="CU45" i="1"/>
  <c r="CU43" i="1"/>
  <c r="CU42" i="1"/>
  <c r="CU41" i="1"/>
  <c r="CU39" i="1"/>
  <c r="CU38" i="1"/>
  <c r="CU37" i="1"/>
  <c r="CU35" i="1"/>
  <c r="CU34" i="1"/>
  <c r="CU33" i="1"/>
  <c r="CU32" i="1"/>
  <c r="CU31" i="1"/>
  <c r="CU28" i="1"/>
  <c r="CU27" i="1"/>
  <c r="CU21" i="1"/>
  <c r="CU20" i="1"/>
  <c r="CU19" i="1"/>
  <c r="CU18" i="1"/>
  <c r="CU11" i="1"/>
  <c r="CU10" i="1"/>
  <c r="CJ1565" i="1"/>
  <c r="CJ1566" i="1"/>
  <c r="CM1566" i="1" s="1"/>
  <c r="CM198" i="1"/>
  <c r="CL1581" i="1"/>
  <c r="CL1580" i="1"/>
  <c r="CL1579" i="1"/>
  <c r="CL1578" i="1"/>
  <c r="CL1577" i="1"/>
  <c r="CL1576" i="1"/>
  <c r="CL1575" i="1"/>
  <c r="CL1574" i="1"/>
  <c r="CL1573" i="1"/>
  <c r="CL1572" i="1"/>
  <c r="CL1571" i="1"/>
  <c r="CL1570" i="1"/>
  <c r="CL1569" i="1"/>
  <c r="CL1568" i="1"/>
  <c r="CL1567" i="1"/>
  <c r="CL1566" i="1"/>
  <c r="CL1565" i="1"/>
  <c r="CL1564" i="1"/>
  <c r="CL1563" i="1"/>
  <c r="CL1562" i="1"/>
  <c r="CL1561" i="1"/>
  <c r="CL1558" i="1"/>
  <c r="CL1557" i="1"/>
  <c r="CL1555" i="1"/>
  <c r="CL1554" i="1"/>
  <c r="CL1553" i="1"/>
  <c r="CL1552" i="1"/>
  <c r="CL1551" i="1"/>
  <c r="CL1550" i="1"/>
  <c r="CL1549" i="1"/>
  <c r="CL1548" i="1"/>
  <c r="CL1547" i="1"/>
  <c r="CL1546" i="1"/>
  <c r="CL1545" i="1"/>
  <c r="CL1544" i="1"/>
  <c r="CL1543" i="1"/>
  <c r="CL1542" i="1"/>
  <c r="CL1538" i="1"/>
  <c r="CL1537" i="1"/>
  <c r="CL1536" i="1"/>
  <c r="CL1535" i="1"/>
  <c r="CL1534" i="1"/>
  <c r="CL1533" i="1"/>
  <c r="CL1532" i="1"/>
  <c r="CL1531" i="1"/>
  <c r="CL1530" i="1"/>
  <c r="CL1529" i="1"/>
  <c r="CL1528" i="1"/>
  <c r="CL1527" i="1"/>
  <c r="CL1526" i="1"/>
  <c r="CL1420" i="1"/>
  <c r="CL1418" i="1"/>
  <c r="CL1417" i="1"/>
  <c r="CL1416" i="1"/>
  <c r="CL1415" i="1"/>
  <c r="CL1412" i="1"/>
  <c r="CL1411" i="1"/>
  <c r="CL1410" i="1"/>
  <c r="CL1409" i="1"/>
  <c r="CL1408" i="1"/>
  <c r="CL1407" i="1"/>
  <c r="CL1406" i="1"/>
  <c r="CL1405" i="1"/>
  <c r="CL1404" i="1"/>
  <c r="CL1403" i="1"/>
  <c r="CL1402" i="1"/>
  <c r="CL1401" i="1"/>
  <c r="CL1400" i="1"/>
  <c r="CL1397" i="1"/>
  <c r="CL1396" i="1"/>
  <c r="CL1395" i="1"/>
  <c r="CL1394" i="1"/>
  <c r="CL1393" i="1"/>
  <c r="CL1392" i="1"/>
  <c r="CL1391" i="1"/>
  <c r="CL1390" i="1"/>
  <c r="CL1389" i="1"/>
  <c r="CL1388" i="1"/>
  <c r="CL1387" i="1"/>
  <c r="CL1386" i="1"/>
  <c r="CL1385" i="1"/>
  <c r="CL1384" i="1"/>
  <c r="CL1383" i="1"/>
  <c r="CL1381" i="1"/>
  <c r="CL1380" i="1"/>
  <c r="CL1379" i="1"/>
  <c r="CL1378" i="1"/>
  <c r="CL1377" i="1"/>
  <c r="CL1376" i="1"/>
  <c r="CL1375" i="1"/>
  <c r="CL1374" i="1"/>
  <c r="CL1373" i="1"/>
  <c r="CL1372" i="1"/>
  <c r="CL1371" i="1"/>
  <c r="CL1370" i="1"/>
  <c r="CL1369" i="1"/>
  <c r="CL1368" i="1"/>
  <c r="CL1367" i="1"/>
  <c r="CL1366" i="1"/>
  <c r="CL1363" i="1"/>
  <c r="CL1362" i="1"/>
  <c r="CL1361" i="1"/>
  <c r="CL1360" i="1"/>
  <c r="CL1359" i="1"/>
  <c r="CL1358" i="1"/>
  <c r="CL1357" i="1"/>
  <c r="CL1355" i="1"/>
  <c r="CL1354" i="1"/>
  <c r="CL1353" i="1"/>
  <c r="CL1352" i="1"/>
  <c r="CL1351" i="1"/>
  <c r="CL1350" i="1"/>
  <c r="CL1349" i="1"/>
  <c r="CL1348" i="1"/>
  <c r="CL1344" i="1"/>
  <c r="CL1343" i="1"/>
  <c r="CL1342" i="1"/>
  <c r="CL1341" i="1"/>
  <c r="CL1340" i="1"/>
  <c r="CL1339" i="1"/>
  <c r="CL1338" i="1"/>
  <c r="CL1337" i="1"/>
  <c r="CL1336" i="1"/>
  <c r="CL1335" i="1"/>
  <c r="CL1334" i="1"/>
  <c r="CL1333" i="1"/>
  <c r="CL1332" i="1"/>
  <c r="CL1331" i="1"/>
  <c r="CL1329" i="1"/>
  <c r="CL1328" i="1"/>
  <c r="CL1327" i="1"/>
  <c r="CL1326" i="1"/>
  <c r="CL1324" i="1"/>
  <c r="CL1323" i="1"/>
  <c r="CL1322" i="1"/>
  <c r="CL1321" i="1"/>
  <c r="CL1320" i="1"/>
  <c r="CL1319" i="1"/>
  <c r="CL1318" i="1"/>
  <c r="CL1317" i="1"/>
  <c r="CL1316" i="1"/>
  <c r="CL1315" i="1"/>
  <c r="CL1314" i="1"/>
  <c r="CL1313" i="1"/>
  <c r="CL1312" i="1"/>
  <c r="CL1311" i="1"/>
  <c r="CL1310" i="1"/>
  <c r="CL1309" i="1"/>
  <c r="CL1308" i="1"/>
  <c r="CL1307" i="1"/>
  <c r="CL1306" i="1"/>
  <c r="CL1305" i="1"/>
  <c r="CL1304" i="1"/>
  <c r="CL1302" i="1"/>
  <c r="CL1301" i="1"/>
  <c r="CL1300" i="1"/>
  <c r="CL1299" i="1"/>
  <c r="CL1298" i="1"/>
  <c r="CL1296" i="1"/>
  <c r="CL1295" i="1"/>
  <c r="CL1294" i="1"/>
  <c r="CL1293" i="1"/>
  <c r="CL1292" i="1"/>
  <c r="CL1291" i="1"/>
  <c r="CL1290" i="1"/>
  <c r="CL1288" i="1"/>
  <c r="CL1287" i="1"/>
  <c r="CL1286" i="1"/>
  <c r="CL1284" i="1"/>
  <c r="CL1283" i="1"/>
  <c r="CL1282" i="1"/>
  <c r="CL1281" i="1"/>
  <c r="CL1280" i="1"/>
  <c r="CL1279" i="1"/>
  <c r="CL1278" i="1"/>
  <c r="CL1276" i="1"/>
  <c r="CL1275" i="1"/>
  <c r="CL1274" i="1"/>
  <c r="CL1273" i="1"/>
  <c r="CL1269" i="1"/>
  <c r="CL1268" i="1"/>
  <c r="CL1267" i="1"/>
  <c r="CL1266" i="1"/>
  <c r="CL1265" i="1"/>
  <c r="CL1264" i="1"/>
  <c r="CL1263" i="1"/>
  <c r="CL1262" i="1"/>
  <c r="CL1261" i="1"/>
  <c r="CL1260" i="1"/>
  <c r="CL1259" i="1"/>
  <c r="CL1258" i="1"/>
  <c r="CL1257" i="1"/>
  <c r="CL1256" i="1"/>
  <c r="CL1255" i="1"/>
  <c r="CL1254" i="1"/>
  <c r="CL1253" i="1"/>
  <c r="CL1252" i="1"/>
  <c r="CL1251" i="1"/>
  <c r="CL1250" i="1"/>
  <c r="CL1249" i="1"/>
  <c r="CL1248" i="1"/>
  <c r="CL1247" i="1"/>
  <c r="CL1246" i="1"/>
  <c r="CL1245" i="1"/>
  <c r="CL1244" i="1"/>
  <c r="CL1243" i="1"/>
  <c r="CL1242" i="1"/>
  <c r="CL1241" i="1"/>
  <c r="CL1240" i="1"/>
  <c r="CL1239" i="1"/>
  <c r="CL1238" i="1"/>
  <c r="CL1237" i="1"/>
  <c r="CL1236" i="1"/>
  <c r="CL1235" i="1"/>
  <c r="CL1234" i="1"/>
  <c r="CL1233" i="1"/>
  <c r="CL1232" i="1"/>
  <c r="CL1231" i="1"/>
  <c r="CL1230" i="1"/>
  <c r="CL1229" i="1"/>
  <c r="CL1225" i="1"/>
  <c r="CL1224" i="1"/>
  <c r="CL1223" i="1"/>
  <c r="CL1220" i="1"/>
  <c r="CL1219" i="1"/>
  <c r="CL1218" i="1"/>
  <c r="CL1217" i="1"/>
  <c r="CL1216" i="1"/>
  <c r="CL1215" i="1"/>
  <c r="CL1214" i="1"/>
  <c r="CL1213" i="1"/>
  <c r="CL1212" i="1"/>
  <c r="CL1211" i="1"/>
  <c r="CL1210" i="1"/>
  <c r="CL1201" i="1"/>
  <c r="CL1200" i="1"/>
  <c r="CL1199" i="1"/>
  <c r="CL1198" i="1"/>
  <c r="CL1197" i="1"/>
  <c r="CL1196" i="1"/>
  <c r="CL1195" i="1"/>
  <c r="CL1194" i="1"/>
  <c r="CL1193" i="1"/>
  <c r="CL1192" i="1"/>
  <c r="CL1191" i="1"/>
  <c r="CL1148" i="1"/>
  <c r="CL1141" i="1"/>
  <c r="CL1140" i="1"/>
  <c r="CL1139" i="1"/>
  <c r="CL1138" i="1"/>
  <c r="CL1137" i="1"/>
  <c r="CL1136" i="1"/>
  <c r="CL1135" i="1"/>
  <c r="CL1134" i="1"/>
  <c r="CL1133" i="1"/>
  <c r="CL1132" i="1"/>
  <c r="CL1131" i="1"/>
  <c r="CL1130" i="1"/>
  <c r="CL1129" i="1"/>
  <c r="CL1128" i="1"/>
  <c r="CL1127" i="1"/>
  <c r="CL1126" i="1"/>
  <c r="CL1125" i="1"/>
  <c r="CL1124" i="1"/>
  <c r="CL1123" i="1"/>
  <c r="CL1122" i="1"/>
  <c r="CL1121" i="1"/>
  <c r="CL1120" i="1"/>
  <c r="CL1116" i="1"/>
  <c r="CL1115" i="1"/>
  <c r="CL1114" i="1"/>
  <c r="CL1113" i="1"/>
  <c r="CL1112" i="1"/>
  <c r="CL1111" i="1"/>
  <c r="CL1110" i="1"/>
  <c r="CL1109" i="1"/>
  <c r="CL1108" i="1"/>
  <c r="CL1107" i="1"/>
  <c r="CL1106" i="1"/>
  <c r="CL1105" i="1"/>
  <c r="CL1104" i="1"/>
  <c r="CL1103" i="1"/>
  <c r="CL1102" i="1"/>
  <c r="CL1101" i="1"/>
  <c r="CL1099" i="1"/>
  <c r="CL1098" i="1"/>
  <c r="CL1097" i="1"/>
  <c r="CL1096" i="1"/>
  <c r="CL1095" i="1"/>
  <c r="CL1094" i="1"/>
  <c r="CL1093" i="1"/>
  <c r="CL1092" i="1"/>
  <c r="CL1091" i="1"/>
  <c r="CL1090" i="1"/>
  <c r="CL1089" i="1"/>
  <c r="CL1088" i="1"/>
  <c r="CL1087" i="1"/>
  <c r="CL1086" i="1"/>
  <c r="CL1085" i="1"/>
  <c r="CL1084" i="1"/>
  <c r="CL1083" i="1"/>
  <c r="CL1082" i="1"/>
  <c r="CL1081" i="1"/>
  <c r="CL1080" i="1"/>
  <c r="CL1079" i="1"/>
  <c r="CL1078" i="1"/>
  <c r="CL1077" i="1"/>
  <c r="CL1076" i="1"/>
  <c r="CL1075" i="1"/>
  <c r="CL1074" i="1"/>
  <c r="CL1073" i="1"/>
  <c r="CL1072" i="1"/>
  <c r="CL1071" i="1"/>
  <c r="CL1070" i="1"/>
  <c r="CL1069" i="1"/>
  <c r="CL1068" i="1"/>
  <c r="CL1067" i="1"/>
  <c r="CL1066" i="1"/>
  <c r="CL1065" i="1"/>
  <c r="CL1064" i="1"/>
  <c r="CL1063" i="1"/>
  <c r="CL1062" i="1"/>
  <c r="CL1061" i="1"/>
  <c r="CL1060" i="1"/>
  <c r="CL1059" i="1"/>
  <c r="CL1058" i="1"/>
  <c r="CL1057" i="1"/>
  <c r="CL1056" i="1"/>
  <c r="CL1055" i="1"/>
  <c r="CL1054" i="1"/>
  <c r="CL1053" i="1"/>
  <c r="CL1052" i="1"/>
  <c r="CL1051" i="1"/>
  <c r="CL1050" i="1"/>
  <c r="CL1049" i="1"/>
  <c r="CL1048" i="1"/>
  <c r="CL1047" i="1"/>
  <c r="CL1046" i="1"/>
  <c r="CL1045" i="1"/>
  <c r="CL1044" i="1"/>
  <c r="CL1043" i="1"/>
  <c r="CL1042" i="1"/>
  <c r="CL1041" i="1"/>
  <c r="CL1040" i="1"/>
  <c r="CL1039" i="1"/>
  <c r="CL1038" i="1"/>
  <c r="CL1037" i="1"/>
  <c r="CL1036" i="1"/>
  <c r="CL1035" i="1"/>
  <c r="CL1034" i="1"/>
  <c r="CL1033" i="1"/>
  <c r="CL1032" i="1"/>
  <c r="CL1030" i="1"/>
  <c r="CL1028" i="1"/>
  <c r="CL1027" i="1"/>
  <c r="CL1025" i="1"/>
  <c r="CL1024" i="1"/>
  <c r="CL1023" i="1"/>
  <c r="CL1022" i="1"/>
  <c r="CL1021" i="1"/>
  <c r="CL1020" i="1"/>
  <c r="CL1019" i="1"/>
  <c r="CL1018" i="1"/>
  <c r="CL1017" i="1"/>
  <c r="CL1016" i="1"/>
  <c r="CL1015" i="1"/>
  <c r="CL1014" i="1"/>
  <c r="CL1013" i="1"/>
  <c r="CL1012" i="1"/>
  <c r="CL1011" i="1"/>
  <c r="CL1010" i="1"/>
  <c r="CL1009" i="1"/>
  <c r="CL1008" i="1"/>
  <c r="CL1007" i="1"/>
  <c r="CL1006" i="1"/>
  <c r="CL1005" i="1"/>
  <c r="CL1004" i="1"/>
  <c r="CL1003" i="1"/>
  <c r="CL1002" i="1"/>
  <c r="CL1001" i="1"/>
  <c r="CL1000" i="1"/>
  <c r="CL999" i="1"/>
  <c r="CL998" i="1"/>
  <c r="CL997" i="1"/>
  <c r="CL996" i="1"/>
  <c r="CL995" i="1"/>
  <c r="CL994" i="1"/>
  <c r="CL993" i="1"/>
  <c r="CL992" i="1"/>
  <c r="CL991" i="1"/>
  <c r="CL990" i="1"/>
  <c r="CL989" i="1"/>
  <c r="CL988" i="1"/>
  <c r="CL987" i="1"/>
  <c r="CL986" i="1"/>
  <c r="CL985" i="1"/>
  <c r="CL984" i="1"/>
  <c r="CL983" i="1"/>
  <c r="CL982" i="1"/>
  <c r="CL981" i="1"/>
  <c r="CL980" i="1"/>
  <c r="CL979" i="1"/>
  <c r="CL978" i="1"/>
  <c r="CL977" i="1"/>
  <c r="CL976" i="1"/>
  <c r="CL975" i="1"/>
  <c r="CL974" i="1"/>
  <c r="CL973" i="1"/>
  <c r="CL972" i="1"/>
  <c r="CL967" i="1"/>
  <c r="CL966" i="1"/>
  <c r="CL965" i="1"/>
  <c r="CL964" i="1"/>
  <c r="CL963" i="1"/>
  <c r="CL962" i="1"/>
  <c r="CL961" i="1"/>
  <c r="CL960" i="1"/>
  <c r="CL959" i="1"/>
  <c r="CL882" i="1"/>
  <c r="CL881" i="1"/>
  <c r="CL880" i="1"/>
  <c r="CL879" i="1"/>
  <c r="CL878" i="1"/>
  <c r="CL877" i="1"/>
  <c r="CL876" i="1"/>
  <c r="CL875" i="1"/>
  <c r="CL874" i="1"/>
  <c r="CL873" i="1"/>
  <c r="CL872" i="1"/>
  <c r="CL871" i="1"/>
  <c r="CL870" i="1"/>
  <c r="CL869" i="1"/>
  <c r="CL868" i="1"/>
  <c r="CL867" i="1"/>
  <c r="CL866" i="1"/>
  <c r="CL865" i="1"/>
  <c r="CL864" i="1"/>
  <c r="CL863" i="1"/>
  <c r="CL862" i="1"/>
  <c r="CL861" i="1"/>
  <c r="CL860" i="1"/>
  <c r="CL859" i="1"/>
  <c r="CL858" i="1"/>
  <c r="CL857" i="1"/>
  <c r="CL856" i="1"/>
  <c r="CL855" i="1"/>
  <c r="CL854" i="1"/>
  <c r="CL853" i="1"/>
  <c r="CL852" i="1"/>
  <c r="CL851" i="1"/>
  <c r="CL850" i="1"/>
  <c r="CL849" i="1"/>
  <c r="CL848" i="1"/>
  <c r="CL847" i="1"/>
  <c r="CL846" i="1"/>
  <c r="CL845" i="1"/>
  <c r="CL844" i="1"/>
  <c r="CL843" i="1"/>
  <c r="CL842" i="1"/>
  <c r="CL841" i="1"/>
  <c r="CL840" i="1"/>
  <c r="CL776" i="1"/>
  <c r="CL775" i="1"/>
  <c r="CL774" i="1"/>
  <c r="CL773" i="1"/>
  <c r="CL772" i="1"/>
  <c r="CL771" i="1"/>
  <c r="CL770" i="1"/>
  <c r="CL767" i="1"/>
  <c r="CL766" i="1"/>
  <c r="CL765" i="1"/>
  <c r="CL759" i="1"/>
  <c r="CL758" i="1"/>
  <c r="CL756" i="1"/>
  <c r="CL755" i="1"/>
  <c r="CL754" i="1"/>
  <c r="CL753" i="1"/>
  <c r="CL752" i="1"/>
  <c r="CL751" i="1"/>
  <c r="CL750" i="1"/>
  <c r="CL749" i="1"/>
  <c r="CL748" i="1"/>
  <c r="CL747" i="1"/>
  <c r="CL746" i="1"/>
  <c r="CL745" i="1"/>
  <c r="CL743" i="1"/>
  <c r="CL742" i="1"/>
  <c r="CL741" i="1"/>
  <c r="CL740" i="1"/>
  <c r="CL737" i="1"/>
  <c r="CL736" i="1"/>
  <c r="CL735" i="1"/>
  <c r="CL734" i="1"/>
  <c r="CL733" i="1"/>
  <c r="CL732" i="1"/>
  <c r="CL731" i="1"/>
  <c r="CL730" i="1"/>
  <c r="CL729" i="1"/>
  <c r="CL728" i="1"/>
  <c r="CL727" i="1"/>
  <c r="CL726" i="1"/>
  <c r="CL725" i="1"/>
  <c r="CL724" i="1"/>
  <c r="CL723" i="1"/>
  <c r="CL722" i="1"/>
  <c r="CL721" i="1"/>
  <c r="CL720" i="1"/>
  <c r="CL719" i="1"/>
  <c r="CL710" i="1"/>
  <c r="CL709" i="1"/>
  <c r="CL708" i="1"/>
  <c r="CL707" i="1"/>
  <c r="CL706" i="1"/>
  <c r="CL705" i="1"/>
  <c r="CL704" i="1"/>
  <c r="CL703" i="1"/>
  <c r="CL702" i="1"/>
  <c r="CL701" i="1"/>
  <c r="CL700" i="1"/>
  <c r="CL699" i="1"/>
  <c r="CL698" i="1"/>
  <c r="CL696" i="1"/>
  <c r="CL695" i="1"/>
  <c r="CL694" i="1"/>
  <c r="CL693" i="1"/>
  <c r="CL692" i="1"/>
  <c r="CL691" i="1"/>
  <c r="CL690" i="1"/>
  <c r="CL689" i="1"/>
  <c r="CL688" i="1"/>
  <c r="CL687" i="1"/>
  <c r="CL683" i="1"/>
  <c r="CL682" i="1"/>
  <c r="CL678" i="1"/>
  <c r="CL670" i="1"/>
  <c r="CL669" i="1"/>
  <c r="CL668" i="1"/>
  <c r="CL667" i="1"/>
  <c r="CL666" i="1"/>
  <c r="CL665" i="1"/>
  <c r="CL664" i="1"/>
  <c r="CL663" i="1"/>
  <c r="CL662" i="1"/>
  <c r="CL661" i="1"/>
  <c r="CL660" i="1"/>
  <c r="CL659" i="1"/>
  <c r="CL658" i="1"/>
  <c r="CL657" i="1"/>
  <c r="CL656" i="1"/>
  <c r="CL655" i="1"/>
  <c r="CL654" i="1"/>
  <c r="CL603" i="1"/>
  <c r="CL602" i="1"/>
  <c r="CL601" i="1"/>
  <c r="CL600" i="1"/>
  <c r="CL599" i="1"/>
  <c r="CL598" i="1"/>
  <c r="CL597" i="1"/>
  <c r="CL596" i="1"/>
  <c r="CL595" i="1"/>
  <c r="CL594" i="1"/>
  <c r="CL593" i="1"/>
  <c r="CL592" i="1"/>
  <c r="CL591" i="1"/>
  <c r="CL590" i="1"/>
  <c r="CL589" i="1"/>
  <c r="CL588" i="1"/>
  <c r="CL587" i="1"/>
  <c r="CL586" i="1"/>
  <c r="CL585" i="1"/>
  <c r="CL584" i="1"/>
  <c r="CL582" i="1"/>
  <c r="CL581" i="1"/>
  <c r="CL580" i="1"/>
  <c r="CL579" i="1"/>
  <c r="CL578" i="1"/>
  <c r="CL577" i="1"/>
  <c r="CL576" i="1"/>
  <c r="CL575" i="1"/>
  <c r="CL574" i="1"/>
  <c r="CL573" i="1"/>
  <c r="CL572" i="1"/>
  <c r="CL571" i="1"/>
  <c r="CL570" i="1"/>
  <c r="CL569" i="1"/>
  <c r="CL568" i="1"/>
  <c r="CL567" i="1"/>
  <c r="CL566" i="1"/>
  <c r="CL565" i="1"/>
  <c r="CL564" i="1"/>
  <c r="CL563" i="1"/>
  <c r="CL562" i="1"/>
  <c r="CL561" i="1"/>
  <c r="CL560" i="1"/>
  <c r="CL559" i="1"/>
  <c r="CL558" i="1"/>
  <c r="CL557" i="1"/>
  <c r="CL556" i="1"/>
  <c r="CL555" i="1"/>
  <c r="CL554" i="1"/>
  <c r="CL553" i="1"/>
  <c r="CL552" i="1"/>
  <c r="CL551" i="1"/>
  <c r="CL550" i="1"/>
  <c r="CL549" i="1"/>
  <c r="CL548" i="1"/>
  <c r="CL547" i="1"/>
  <c r="CL546" i="1"/>
  <c r="CL545" i="1"/>
  <c r="CL544" i="1"/>
  <c r="CL543" i="1"/>
  <c r="CL542" i="1"/>
  <c r="CL541" i="1"/>
  <c r="CL540" i="1"/>
  <c r="CL538" i="1"/>
  <c r="CL537" i="1"/>
  <c r="CL536" i="1"/>
  <c r="CL535" i="1"/>
  <c r="CL532" i="1"/>
  <c r="CL531" i="1"/>
  <c r="CL530" i="1"/>
  <c r="CL529" i="1"/>
  <c r="CL528" i="1"/>
  <c r="CL527" i="1"/>
  <c r="CL526" i="1"/>
  <c r="CL525" i="1"/>
  <c r="CL524" i="1"/>
  <c r="CL523" i="1"/>
  <c r="CL522" i="1"/>
  <c r="CL521" i="1"/>
  <c r="CL520" i="1"/>
  <c r="CL519" i="1"/>
  <c r="CL518" i="1"/>
  <c r="CL517" i="1"/>
  <c r="CL516" i="1"/>
  <c r="CL515" i="1"/>
  <c r="CL514" i="1"/>
  <c r="CL513" i="1"/>
  <c r="CL512" i="1"/>
  <c r="CL511" i="1"/>
  <c r="CL510" i="1"/>
  <c r="CL509" i="1"/>
  <c r="CL508" i="1"/>
  <c r="CL507" i="1"/>
  <c r="CL506" i="1"/>
  <c r="CL505" i="1"/>
  <c r="CL504" i="1"/>
  <c r="CL503" i="1"/>
  <c r="CL502" i="1"/>
  <c r="CL501" i="1"/>
  <c r="CL500" i="1"/>
  <c r="CL499" i="1"/>
  <c r="CL498" i="1"/>
  <c r="CL497" i="1"/>
  <c r="CL496" i="1"/>
  <c r="CL495" i="1"/>
  <c r="CL494" i="1"/>
  <c r="CL493" i="1"/>
  <c r="CL492" i="1"/>
  <c r="CL491" i="1"/>
  <c r="CL490" i="1"/>
  <c r="CL489" i="1"/>
  <c r="CL488" i="1"/>
  <c r="CL487" i="1"/>
  <c r="CL486" i="1"/>
  <c r="CL485" i="1"/>
  <c r="CL484" i="1"/>
  <c r="CL483" i="1"/>
  <c r="CL482" i="1"/>
  <c r="CL481" i="1"/>
  <c r="CL480" i="1"/>
  <c r="CL479" i="1"/>
  <c r="CL478" i="1"/>
  <c r="CL477" i="1"/>
  <c r="CL476" i="1"/>
  <c r="CL475" i="1"/>
  <c r="CL474" i="1"/>
  <c r="CL473" i="1"/>
  <c r="CL472" i="1"/>
  <c r="CL471" i="1"/>
  <c r="CL470" i="1"/>
  <c r="CL469" i="1"/>
  <c r="CL468" i="1"/>
  <c r="CL467" i="1"/>
  <c r="CL466" i="1"/>
  <c r="CL465" i="1"/>
  <c r="CL464" i="1"/>
  <c r="CL463" i="1"/>
  <c r="CL462" i="1"/>
  <c r="CL461" i="1"/>
  <c r="CL460" i="1"/>
  <c r="CL459" i="1"/>
  <c r="CL458" i="1"/>
  <c r="CL457" i="1"/>
  <c r="CL456" i="1"/>
  <c r="CL455" i="1"/>
  <c r="CL454" i="1"/>
  <c r="CL453" i="1"/>
  <c r="CL452" i="1"/>
  <c r="CL451" i="1"/>
  <c r="CL450" i="1"/>
  <c r="CL449" i="1"/>
  <c r="CL448" i="1"/>
  <c r="CL447" i="1"/>
  <c r="CL446" i="1"/>
  <c r="CL445" i="1"/>
  <c r="CL444" i="1"/>
  <c r="CL443" i="1"/>
  <c r="CL442" i="1"/>
  <c r="CL441" i="1"/>
  <c r="CL440" i="1"/>
  <c r="CL438" i="1"/>
  <c r="CL437" i="1"/>
  <c r="CL436" i="1"/>
  <c r="CL435" i="1"/>
  <c r="CL434" i="1"/>
  <c r="CL433" i="1"/>
  <c r="CL432" i="1"/>
  <c r="CL431" i="1"/>
  <c r="CL430" i="1"/>
  <c r="CL427" i="1"/>
  <c r="CL426" i="1"/>
  <c r="CL425" i="1"/>
  <c r="CL420" i="1"/>
  <c r="CL419" i="1"/>
  <c r="CL418" i="1"/>
  <c r="CL417" i="1"/>
  <c r="CL416" i="1"/>
  <c r="CL415" i="1"/>
  <c r="CL414" i="1"/>
  <c r="CL413" i="1"/>
  <c r="CL412" i="1"/>
  <c r="CL411" i="1"/>
  <c r="CL410" i="1"/>
  <c r="CL409" i="1"/>
  <c r="CL404" i="1"/>
  <c r="CL403" i="1"/>
  <c r="CL402" i="1"/>
  <c r="CL401" i="1"/>
  <c r="CL400" i="1"/>
  <c r="CL399" i="1"/>
  <c r="CL398" i="1"/>
  <c r="CL397" i="1"/>
  <c r="CL396" i="1"/>
  <c r="CL395" i="1"/>
  <c r="CL394" i="1"/>
  <c r="CL393" i="1"/>
  <c r="CL388" i="1"/>
  <c r="CL387" i="1"/>
  <c r="CL386" i="1"/>
  <c r="CL385" i="1"/>
  <c r="CL384" i="1"/>
  <c r="CL383" i="1"/>
  <c r="CL382" i="1"/>
  <c r="CL381" i="1"/>
  <c r="CL380" i="1"/>
  <c r="CL379" i="1"/>
  <c r="CL378" i="1"/>
  <c r="CL377" i="1"/>
  <c r="CL376" i="1"/>
  <c r="CL375" i="1"/>
  <c r="CL374" i="1"/>
  <c r="CL373" i="1"/>
  <c r="CL372" i="1"/>
  <c r="CL371" i="1"/>
  <c r="CL370" i="1"/>
  <c r="CL369" i="1"/>
  <c r="CL368" i="1"/>
  <c r="CL367" i="1"/>
  <c r="CL366" i="1"/>
  <c r="CL365" i="1"/>
  <c r="CL364" i="1"/>
  <c r="CL363" i="1"/>
  <c r="CL362" i="1"/>
  <c r="CL361" i="1"/>
  <c r="CL360" i="1"/>
  <c r="CL359" i="1"/>
  <c r="CL358" i="1"/>
  <c r="CL357" i="1"/>
  <c r="CL356" i="1"/>
  <c r="CL355" i="1"/>
  <c r="CL354" i="1"/>
  <c r="CL353" i="1"/>
  <c r="CL352" i="1"/>
  <c r="CL351" i="1"/>
  <c r="CL350" i="1"/>
  <c r="CL349" i="1"/>
  <c r="CL348" i="1"/>
  <c r="CL344" i="1"/>
  <c r="CL343" i="1"/>
  <c r="CL342" i="1"/>
  <c r="CL341" i="1"/>
  <c r="CL340" i="1"/>
  <c r="CL339" i="1"/>
  <c r="CL338" i="1"/>
  <c r="CL337" i="1"/>
  <c r="CL336" i="1"/>
  <c r="CL335" i="1"/>
  <c r="CL334" i="1"/>
  <c r="CL333" i="1"/>
  <c r="CL332" i="1"/>
  <c r="CL331" i="1"/>
  <c r="CL330" i="1"/>
  <c r="CL329" i="1"/>
  <c r="CL328" i="1"/>
  <c r="CL327" i="1"/>
  <c r="CL326" i="1"/>
  <c r="CL325" i="1"/>
  <c r="CL324" i="1"/>
  <c r="CL323" i="1"/>
  <c r="CL322" i="1"/>
  <c r="CL321" i="1"/>
  <c r="CL320" i="1"/>
  <c r="CL319" i="1"/>
  <c r="CL318" i="1"/>
  <c r="CL317" i="1"/>
  <c r="CL316" i="1"/>
  <c r="CL315" i="1"/>
  <c r="CL313" i="1"/>
  <c r="CL312" i="1"/>
  <c r="CL311" i="1"/>
  <c r="CL310" i="1"/>
  <c r="CL309" i="1"/>
  <c r="CL308" i="1"/>
  <c r="CL307" i="1"/>
  <c r="CL306" i="1"/>
  <c r="CL305" i="1"/>
  <c r="CL304" i="1"/>
  <c r="CL303" i="1"/>
  <c r="CL302" i="1"/>
  <c r="CL301" i="1"/>
  <c r="CL300" i="1"/>
  <c r="CL299" i="1"/>
  <c r="CL298" i="1"/>
  <c r="CL295" i="1"/>
  <c r="CL294" i="1"/>
  <c r="CL293" i="1"/>
  <c r="CL292" i="1"/>
  <c r="CL291" i="1"/>
  <c r="CL290" i="1"/>
  <c r="CL289" i="1"/>
  <c r="CL288" i="1"/>
  <c r="CL287" i="1"/>
  <c r="CL286" i="1"/>
  <c r="CL285" i="1"/>
  <c r="CL284" i="1"/>
  <c r="CL283" i="1"/>
  <c r="CL282" i="1"/>
  <c r="CL281" i="1"/>
  <c r="CL280" i="1"/>
  <c r="CL279" i="1"/>
  <c r="CL278" i="1"/>
  <c r="CL277" i="1"/>
  <c r="CL276" i="1"/>
  <c r="CL275" i="1"/>
  <c r="CL274" i="1"/>
  <c r="CL273" i="1"/>
  <c r="CL272" i="1"/>
  <c r="CL271" i="1"/>
  <c r="CL269" i="1"/>
  <c r="CL268" i="1"/>
  <c r="CL267" i="1"/>
  <c r="CL266" i="1"/>
  <c r="CL265" i="1"/>
  <c r="CL264" i="1"/>
  <c r="CL263" i="1"/>
  <c r="CL260" i="1"/>
  <c r="CL259" i="1"/>
  <c r="CL258" i="1"/>
  <c r="CL257" i="1"/>
  <c r="CL256" i="1"/>
  <c r="CL255" i="1"/>
  <c r="CL254" i="1"/>
  <c r="CL253" i="1"/>
  <c r="CL252" i="1"/>
  <c r="CL251" i="1"/>
  <c r="CL250" i="1"/>
  <c r="CL249" i="1"/>
  <c r="CL248" i="1"/>
  <c r="CL247" i="1"/>
  <c r="CL246" i="1"/>
  <c r="CL245" i="1"/>
  <c r="CL244" i="1"/>
  <c r="CL243" i="1"/>
  <c r="CL242" i="1"/>
  <c r="CL241" i="1"/>
  <c r="CL240" i="1"/>
  <c r="CL239" i="1"/>
  <c r="CL238" i="1"/>
  <c r="CL237" i="1"/>
  <c r="CL236" i="1"/>
  <c r="CL235" i="1"/>
  <c r="CL234" i="1"/>
  <c r="CL233" i="1"/>
  <c r="CL232" i="1"/>
  <c r="CL231" i="1"/>
  <c r="CL221" i="1"/>
  <c r="CL220" i="1"/>
  <c r="CL219" i="1"/>
  <c r="CL218" i="1"/>
  <c r="CL217" i="1"/>
  <c r="CL208" i="1"/>
  <c r="CL207" i="1"/>
  <c r="CL198" i="1"/>
  <c r="CL197" i="1"/>
  <c r="CL195" i="1"/>
  <c r="CL194" i="1"/>
  <c r="CL193" i="1"/>
  <c r="CL192" i="1"/>
  <c r="CL191" i="1"/>
  <c r="CL190" i="1"/>
  <c r="CL189" i="1"/>
  <c r="CL188" i="1"/>
  <c r="CL187" i="1"/>
  <c r="CL186" i="1"/>
  <c r="CL184" i="1"/>
  <c r="CL183" i="1"/>
  <c r="CL182" i="1"/>
  <c r="CL181" i="1"/>
  <c r="CL180" i="1"/>
  <c r="CL179" i="1"/>
  <c r="CL176" i="1"/>
  <c r="CL175" i="1"/>
  <c r="CL174" i="1"/>
  <c r="CL173" i="1"/>
  <c r="CL170" i="1"/>
  <c r="CL169" i="1"/>
  <c r="CL168" i="1"/>
  <c r="CL167" i="1"/>
  <c r="CL166" i="1"/>
  <c r="CL165" i="1"/>
  <c r="CL164" i="1"/>
  <c r="CL163" i="1"/>
  <c r="CL162" i="1"/>
  <c r="CL161" i="1"/>
  <c r="CL160" i="1"/>
  <c r="CL159" i="1"/>
  <c r="CL158" i="1"/>
  <c r="CL157" i="1"/>
  <c r="CL156" i="1"/>
  <c r="CL155" i="1"/>
  <c r="CL154" i="1"/>
  <c r="CL153" i="1"/>
  <c r="CL152" i="1"/>
  <c r="CL151" i="1"/>
  <c r="CL150" i="1"/>
  <c r="CL149" i="1"/>
  <c r="CL148" i="1"/>
  <c r="CL147" i="1"/>
  <c r="CL146" i="1"/>
  <c r="CL145" i="1"/>
  <c r="CL144" i="1"/>
  <c r="CL143" i="1"/>
  <c r="CL142" i="1"/>
  <c r="CL141" i="1"/>
  <c r="CL140" i="1"/>
  <c r="CL139" i="1"/>
  <c r="CL138" i="1"/>
  <c r="CL137" i="1"/>
  <c r="CL136" i="1"/>
  <c r="CL135" i="1"/>
  <c r="CL134" i="1"/>
  <c r="CL133" i="1"/>
  <c r="CL132" i="1"/>
  <c r="CL131" i="1"/>
  <c r="CL126" i="1"/>
  <c r="CL125" i="1"/>
  <c r="CL123" i="1"/>
  <c r="CL122" i="1"/>
  <c r="CL121" i="1"/>
  <c r="CL120" i="1"/>
  <c r="CL119" i="1"/>
  <c r="CL118" i="1"/>
  <c r="CL117" i="1"/>
  <c r="CL116" i="1"/>
  <c r="CL115" i="1"/>
  <c r="CL114" i="1"/>
  <c r="CL113" i="1"/>
  <c r="CL112" i="1"/>
  <c r="CL111" i="1"/>
  <c r="CL110" i="1"/>
  <c r="CL109" i="1"/>
  <c r="CL108" i="1"/>
  <c r="CL107" i="1"/>
  <c r="CL106" i="1"/>
  <c r="CL104" i="1"/>
  <c r="CL103" i="1"/>
  <c r="CL102" i="1"/>
  <c r="CL101" i="1"/>
  <c r="CL100" i="1"/>
  <c r="CL99" i="1"/>
  <c r="CL98" i="1"/>
  <c r="CL97" i="1"/>
  <c r="CL96" i="1"/>
  <c r="CL95" i="1"/>
  <c r="CL92" i="1"/>
  <c r="CL91" i="1"/>
  <c r="CL89" i="1"/>
  <c r="CL88" i="1"/>
  <c r="CL87" i="1"/>
  <c r="CL85" i="1"/>
  <c r="CL84" i="1"/>
  <c r="CL83" i="1"/>
  <c r="CL82" i="1"/>
  <c r="CL79" i="1"/>
  <c r="CL78" i="1"/>
  <c r="CL77" i="1"/>
  <c r="CL76" i="1"/>
  <c r="CL75" i="1"/>
  <c r="CL74" i="1"/>
  <c r="CL72" i="1"/>
  <c r="CL71" i="1"/>
  <c r="CL70" i="1"/>
  <c r="CL69" i="1"/>
  <c r="CL67" i="1"/>
  <c r="CL62" i="1"/>
  <c r="CL61" i="1"/>
  <c r="CL59" i="1"/>
  <c r="CL51" i="1"/>
  <c r="CL50" i="1"/>
  <c r="CL49" i="1"/>
  <c r="CL45" i="1"/>
  <c r="CL43" i="1"/>
  <c r="CL42" i="1"/>
  <c r="CL41" i="1"/>
  <c r="CL39" i="1"/>
  <c r="CL38" i="1"/>
  <c r="CL37" i="1"/>
  <c r="CL35" i="1"/>
  <c r="CL34" i="1"/>
  <c r="CL33" i="1"/>
  <c r="CL32" i="1"/>
  <c r="CL31" i="1"/>
  <c r="CL28" i="1"/>
  <c r="CL27" i="1"/>
  <c r="CL21" i="1"/>
  <c r="CL20" i="1"/>
  <c r="CL19" i="1"/>
  <c r="CL18" i="1"/>
  <c r="CL11" i="1"/>
  <c r="CL10" i="1"/>
  <c r="CC1455" i="1"/>
  <c r="CD1399" i="1"/>
  <c r="CA1297" i="1"/>
  <c r="CD1297" i="1" s="1"/>
  <c r="CA1224" i="1"/>
  <c r="CD1148" i="1"/>
  <c r="CD538" i="1"/>
  <c r="CC236" i="1"/>
  <c r="CC1581" i="1"/>
  <c r="CC1580" i="1"/>
  <c r="CC1579" i="1"/>
  <c r="CC1578" i="1"/>
  <c r="CC1577" i="1"/>
  <c r="CC1576" i="1"/>
  <c r="CC1575" i="1"/>
  <c r="CC1574" i="1"/>
  <c r="CC1573" i="1"/>
  <c r="CC1572" i="1"/>
  <c r="CC1571" i="1"/>
  <c r="CC1570" i="1"/>
  <c r="CC1569" i="1"/>
  <c r="CC1568" i="1"/>
  <c r="CC1567" i="1"/>
  <c r="CC1566" i="1"/>
  <c r="CC1565" i="1"/>
  <c r="CC1564" i="1"/>
  <c r="CC1563" i="1"/>
  <c r="CC1562" i="1"/>
  <c r="CC1561" i="1"/>
  <c r="CC1558" i="1"/>
  <c r="CC1557" i="1"/>
  <c r="CC1555" i="1"/>
  <c r="CC1554" i="1"/>
  <c r="CC1553" i="1"/>
  <c r="CC1552" i="1"/>
  <c r="CC1551" i="1"/>
  <c r="CC1550" i="1"/>
  <c r="CC1549" i="1"/>
  <c r="CC1548" i="1"/>
  <c r="CC1547" i="1"/>
  <c r="CC1546" i="1"/>
  <c r="CC1545" i="1"/>
  <c r="CC1544" i="1"/>
  <c r="CC1543" i="1"/>
  <c r="CC1542" i="1"/>
  <c r="CC1541" i="1"/>
  <c r="CC1540" i="1"/>
  <c r="CC1539" i="1"/>
  <c r="CC1538" i="1"/>
  <c r="CC1537" i="1"/>
  <c r="CC1536" i="1"/>
  <c r="CC1535" i="1"/>
  <c r="CC1534" i="1"/>
  <c r="CC1533" i="1"/>
  <c r="CC1532" i="1"/>
  <c r="CC1531" i="1"/>
  <c r="CC1530" i="1"/>
  <c r="CC1529" i="1"/>
  <c r="CC1528" i="1"/>
  <c r="CC1527" i="1"/>
  <c r="CC1526" i="1"/>
  <c r="CC1525" i="1"/>
  <c r="CC1524" i="1"/>
  <c r="CC1523" i="1"/>
  <c r="CC1522" i="1"/>
  <c r="CC1521" i="1"/>
  <c r="CC1520" i="1"/>
  <c r="CC1519" i="1"/>
  <c r="CC1518" i="1"/>
  <c r="CC1517" i="1"/>
  <c r="CC1516" i="1"/>
  <c r="CC1515" i="1"/>
  <c r="CC1514" i="1"/>
  <c r="CC1513" i="1"/>
  <c r="CC1512" i="1"/>
  <c r="CC1511" i="1"/>
  <c r="CC1510" i="1"/>
  <c r="CC1509" i="1"/>
  <c r="CC1508" i="1"/>
  <c r="CC1507" i="1"/>
  <c r="CC1506" i="1"/>
  <c r="CC1505" i="1"/>
  <c r="CC1504" i="1"/>
  <c r="CC1454" i="1"/>
  <c r="CC1453" i="1"/>
  <c r="CC1452" i="1"/>
  <c r="CC1451" i="1"/>
  <c r="CC1450" i="1"/>
  <c r="CC1449" i="1"/>
  <c r="CC1448" i="1"/>
  <c r="CC1447" i="1"/>
  <c r="CC1446" i="1"/>
  <c r="CC1445" i="1"/>
  <c r="CC1444" i="1"/>
  <c r="CC1443" i="1"/>
  <c r="CC1442" i="1"/>
  <c r="CC1441" i="1"/>
  <c r="CC1440" i="1"/>
  <c r="CC1439" i="1"/>
  <c r="CC1438" i="1"/>
  <c r="CC1437" i="1"/>
  <c r="CC1436" i="1"/>
  <c r="CC1435" i="1"/>
  <c r="CC1434" i="1"/>
  <c r="CC1433" i="1"/>
  <c r="CC1432" i="1"/>
  <c r="CC1431" i="1"/>
  <c r="CC1430" i="1"/>
  <c r="CC1429" i="1"/>
  <c r="CC1428" i="1"/>
  <c r="CC1427" i="1"/>
  <c r="CC1426" i="1"/>
  <c r="CC1425" i="1"/>
  <c r="CC1424" i="1"/>
  <c r="CC1423" i="1"/>
  <c r="CC1422" i="1"/>
  <c r="CC1421" i="1"/>
  <c r="CC1420" i="1"/>
  <c r="CC1419" i="1"/>
  <c r="CC1418" i="1"/>
  <c r="CC1417" i="1"/>
  <c r="CC1416" i="1"/>
  <c r="CC1415" i="1"/>
  <c r="CC1414" i="1"/>
  <c r="CC1413" i="1"/>
  <c r="CC1412" i="1"/>
  <c r="CC1411" i="1"/>
  <c r="CC1410" i="1"/>
  <c r="CC1409" i="1"/>
  <c r="CC1408" i="1"/>
  <c r="CC1407" i="1"/>
  <c r="CC1406" i="1"/>
  <c r="CC1405" i="1"/>
  <c r="CC1404" i="1"/>
  <c r="CC1403" i="1"/>
  <c r="CC1402" i="1"/>
  <c r="CC1399" i="1"/>
  <c r="CC1398" i="1"/>
  <c r="CC1397" i="1"/>
  <c r="CC1396" i="1"/>
  <c r="CC1395" i="1"/>
  <c r="CC1394" i="1"/>
  <c r="CC1393" i="1"/>
  <c r="CC1392" i="1"/>
  <c r="CC1391" i="1"/>
  <c r="CC1390" i="1"/>
  <c r="CC1389" i="1"/>
  <c r="CC1388" i="1"/>
  <c r="CC1387" i="1"/>
  <c r="CC1386" i="1"/>
  <c r="CC1385" i="1"/>
  <c r="CC1384" i="1"/>
  <c r="CC1383" i="1"/>
  <c r="CC1381" i="1"/>
  <c r="CC1380" i="1"/>
  <c r="CC1379" i="1"/>
  <c r="CC1378" i="1"/>
  <c r="CC1377" i="1"/>
  <c r="CC1376" i="1"/>
  <c r="CC1375" i="1"/>
  <c r="CC1374" i="1"/>
  <c r="CC1373" i="1"/>
  <c r="CC1372" i="1"/>
  <c r="CC1371" i="1"/>
  <c r="CC1370" i="1"/>
  <c r="CC1369" i="1"/>
  <c r="CC1368" i="1"/>
  <c r="CC1367" i="1"/>
  <c r="CC1366" i="1"/>
  <c r="CC1363" i="1"/>
  <c r="CC1362" i="1"/>
  <c r="CC1361" i="1"/>
  <c r="CC1360" i="1"/>
  <c r="CC1359" i="1"/>
  <c r="CC1358" i="1"/>
  <c r="CC1357" i="1"/>
  <c r="CC1355" i="1"/>
  <c r="CC1354" i="1"/>
  <c r="CC1353" i="1"/>
  <c r="CC1352" i="1"/>
  <c r="CC1351" i="1"/>
  <c r="CC1350" i="1"/>
  <c r="CC1349" i="1"/>
  <c r="CC1348" i="1"/>
  <c r="CC1344" i="1"/>
  <c r="CC1343" i="1"/>
  <c r="CC1342" i="1"/>
  <c r="CC1341" i="1"/>
  <c r="CC1340" i="1"/>
  <c r="CC1339" i="1"/>
  <c r="CC1338" i="1"/>
  <c r="CC1337" i="1"/>
  <c r="CC1336" i="1"/>
  <c r="CC1335" i="1"/>
  <c r="CC1334" i="1"/>
  <c r="CC1333" i="1"/>
  <c r="CC1332" i="1"/>
  <c r="CC1331" i="1"/>
  <c r="CC1329" i="1"/>
  <c r="CC1328" i="1"/>
  <c r="CC1327" i="1"/>
  <c r="CC1326" i="1"/>
  <c r="CC1324" i="1"/>
  <c r="CC1323" i="1"/>
  <c r="CC1322" i="1"/>
  <c r="CC1321" i="1"/>
  <c r="CC1320" i="1"/>
  <c r="CC1319" i="1"/>
  <c r="CC1318" i="1"/>
  <c r="CC1317" i="1"/>
  <c r="CC1316" i="1"/>
  <c r="CC1315" i="1"/>
  <c r="CC1314" i="1"/>
  <c r="CC1313" i="1"/>
  <c r="CC1312" i="1"/>
  <c r="CC1311" i="1"/>
  <c r="CC1310" i="1"/>
  <c r="CC1309" i="1"/>
  <c r="CC1308" i="1"/>
  <c r="CC1307" i="1"/>
  <c r="CC1306" i="1"/>
  <c r="CC1305" i="1"/>
  <c r="CC1304" i="1"/>
  <c r="CC1302" i="1"/>
  <c r="CC1301" i="1"/>
  <c r="CC1300" i="1"/>
  <c r="CC1299" i="1"/>
  <c r="CC1298" i="1"/>
  <c r="CC1296" i="1"/>
  <c r="CC1295" i="1"/>
  <c r="CC1294" i="1"/>
  <c r="CC1293" i="1"/>
  <c r="CC1292" i="1"/>
  <c r="CC1291" i="1"/>
  <c r="CC1289" i="1"/>
  <c r="CC1288" i="1"/>
  <c r="CC1287" i="1"/>
  <c r="CC1286" i="1"/>
  <c r="CC1284" i="1"/>
  <c r="CC1283" i="1"/>
  <c r="CC1282" i="1"/>
  <c r="CC1281" i="1"/>
  <c r="CC1280" i="1"/>
  <c r="CC1279" i="1"/>
  <c r="CC1278" i="1"/>
  <c r="CC1276" i="1"/>
  <c r="CC1275" i="1"/>
  <c r="CC1274" i="1"/>
  <c r="CC1273" i="1"/>
  <c r="CC1269" i="1"/>
  <c r="CC1268" i="1"/>
  <c r="CC1267" i="1"/>
  <c r="CC1266" i="1"/>
  <c r="CC1265" i="1"/>
  <c r="CC1264" i="1"/>
  <c r="CC1263" i="1"/>
  <c r="CC1262" i="1"/>
  <c r="CC1261" i="1"/>
  <c r="CC1260" i="1"/>
  <c r="CC1259" i="1"/>
  <c r="CC1258" i="1"/>
  <c r="CC1257" i="1"/>
  <c r="CC1256" i="1"/>
  <c r="CC1255" i="1"/>
  <c r="CC1254" i="1"/>
  <c r="CC1253" i="1"/>
  <c r="CC1252" i="1"/>
  <c r="CC1251" i="1"/>
  <c r="CC1250" i="1"/>
  <c r="CC1249" i="1"/>
  <c r="CC1248" i="1"/>
  <c r="CC1247" i="1"/>
  <c r="CC1246" i="1"/>
  <c r="CC1245" i="1"/>
  <c r="CC1244" i="1"/>
  <c r="CC1243" i="1"/>
  <c r="CC1242" i="1"/>
  <c r="CC1241" i="1"/>
  <c r="CC1240" i="1"/>
  <c r="CC1239" i="1"/>
  <c r="CC1238" i="1"/>
  <c r="CC1237" i="1"/>
  <c r="CC1236" i="1"/>
  <c r="CC1235" i="1"/>
  <c r="CC1234" i="1"/>
  <c r="CC1233" i="1"/>
  <c r="CC1232" i="1"/>
  <c r="CC1231" i="1"/>
  <c r="CC1230" i="1"/>
  <c r="CC1229" i="1"/>
  <c r="CC1225" i="1"/>
  <c r="CC1224" i="1"/>
  <c r="CC1223" i="1"/>
  <c r="CC1221" i="1"/>
  <c r="CC1220" i="1"/>
  <c r="CC1219" i="1"/>
  <c r="CC1218" i="1"/>
  <c r="CC1217" i="1"/>
  <c r="CC1216" i="1"/>
  <c r="CC1215" i="1"/>
  <c r="CC1212" i="1"/>
  <c r="CC1211" i="1"/>
  <c r="CC1210" i="1"/>
  <c r="CC1209" i="1"/>
  <c r="CC1208" i="1"/>
  <c r="CC1207" i="1"/>
  <c r="CC1206" i="1"/>
  <c r="CC1205" i="1"/>
  <c r="CC1204" i="1"/>
  <c r="CC1203" i="1"/>
  <c r="CC1201" i="1"/>
  <c r="CC1200" i="1"/>
  <c r="CC1199" i="1"/>
  <c r="CC1198" i="1"/>
  <c r="CC1197" i="1"/>
  <c r="CC1196" i="1"/>
  <c r="CC1195" i="1"/>
  <c r="CC1194" i="1"/>
  <c r="CC1193" i="1"/>
  <c r="CC1192" i="1"/>
  <c r="CC1191" i="1"/>
  <c r="CC1148" i="1"/>
  <c r="CC1144" i="1"/>
  <c r="CC1142" i="1"/>
  <c r="CC1141" i="1"/>
  <c r="CC1140" i="1"/>
  <c r="CC1139" i="1"/>
  <c r="CC1138" i="1"/>
  <c r="CC1137" i="1"/>
  <c r="CC1136" i="1"/>
  <c r="CC1135" i="1"/>
  <c r="CC1134" i="1"/>
  <c r="CC1133" i="1"/>
  <c r="CC1132" i="1"/>
  <c r="CC1131" i="1"/>
  <c r="CC1130" i="1"/>
  <c r="CC1129" i="1"/>
  <c r="CC1128" i="1"/>
  <c r="CC1127" i="1"/>
  <c r="CC1126" i="1"/>
  <c r="CC1125" i="1"/>
  <c r="CC1124" i="1"/>
  <c r="CC1123" i="1"/>
  <c r="CC1122" i="1"/>
  <c r="CC1121" i="1"/>
  <c r="CC1120" i="1"/>
  <c r="CC1119" i="1"/>
  <c r="CC1118" i="1"/>
  <c r="CC1117" i="1"/>
  <c r="CC1116" i="1"/>
  <c r="CC1115" i="1"/>
  <c r="CC1114" i="1"/>
  <c r="CC1113" i="1"/>
  <c r="CC1112" i="1"/>
  <c r="CC1111" i="1"/>
  <c r="CC1110" i="1"/>
  <c r="CC1109" i="1"/>
  <c r="CC1108" i="1"/>
  <c r="CC1107" i="1"/>
  <c r="CC1106" i="1"/>
  <c r="CC1105" i="1"/>
  <c r="CC1104" i="1"/>
  <c r="CC1103" i="1"/>
  <c r="CC1102" i="1"/>
  <c r="CC1101" i="1"/>
  <c r="CC1099" i="1"/>
  <c r="CC1098" i="1"/>
  <c r="CC1097" i="1"/>
  <c r="CC1096" i="1"/>
  <c r="CC1095" i="1"/>
  <c r="CC1094" i="1"/>
  <c r="CC1093" i="1"/>
  <c r="CC1092" i="1"/>
  <c r="CC1091" i="1"/>
  <c r="CC1090" i="1"/>
  <c r="CC1089" i="1"/>
  <c r="CC1088" i="1"/>
  <c r="CC1087" i="1"/>
  <c r="CC1086" i="1"/>
  <c r="CC1085" i="1"/>
  <c r="CC1084" i="1"/>
  <c r="CC1083" i="1"/>
  <c r="CC1082" i="1"/>
  <c r="CC1081" i="1"/>
  <c r="CC1080" i="1"/>
  <c r="CC1079" i="1"/>
  <c r="CC1078" i="1"/>
  <c r="CC1077" i="1"/>
  <c r="CC1076" i="1"/>
  <c r="CC1075" i="1"/>
  <c r="CC1074" i="1"/>
  <c r="CC1073" i="1"/>
  <c r="CC1072" i="1"/>
  <c r="CC1071" i="1"/>
  <c r="CC1070" i="1"/>
  <c r="CC1067" i="1"/>
  <c r="CC1066" i="1"/>
  <c r="CC1065" i="1"/>
  <c r="CC1064" i="1"/>
  <c r="CC1063" i="1"/>
  <c r="CC1062" i="1"/>
  <c r="CC1061" i="1"/>
  <c r="CC1060" i="1"/>
  <c r="CC1059" i="1"/>
  <c r="CC1058" i="1"/>
  <c r="CC1057" i="1"/>
  <c r="CC1056" i="1"/>
  <c r="CC1055" i="1"/>
  <c r="CC1054" i="1"/>
  <c r="CC1053" i="1"/>
  <c r="CC1052" i="1"/>
  <c r="CC1051" i="1"/>
  <c r="CC1050" i="1"/>
  <c r="CC1049" i="1"/>
  <c r="CC1048" i="1"/>
  <c r="CC1047" i="1"/>
  <c r="CC1046" i="1"/>
  <c r="CC1045" i="1"/>
  <c r="CC1044" i="1"/>
  <c r="CC1043" i="1"/>
  <c r="CC1041" i="1"/>
  <c r="CC1038" i="1"/>
  <c r="CC1037" i="1"/>
  <c r="CC1036" i="1"/>
  <c r="CC1035" i="1"/>
  <c r="CC1034" i="1"/>
  <c r="CC1033" i="1"/>
  <c r="CC1032" i="1"/>
  <c r="CC1030" i="1"/>
  <c r="CC1029" i="1"/>
  <c r="CC1028" i="1"/>
  <c r="CC1025" i="1"/>
  <c r="CC1024" i="1"/>
  <c r="CC1023" i="1"/>
  <c r="CC1022" i="1"/>
  <c r="CC1021" i="1"/>
  <c r="CC1020" i="1"/>
  <c r="CC1015" i="1"/>
  <c r="CC1014" i="1"/>
  <c r="CC1013" i="1"/>
  <c r="CC1012" i="1"/>
  <c r="CC1011" i="1"/>
  <c r="CC1010" i="1"/>
  <c r="CC1009" i="1"/>
  <c r="CC1008" i="1"/>
  <c r="CC1007" i="1"/>
  <c r="CC1006" i="1"/>
  <c r="CC1005" i="1"/>
  <c r="CC1004" i="1"/>
  <c r="CC1003" i="1"/>
  <c r="CC1002" i="1"/>
  <c r="CC1001" i="1"/>
  <c r="CC1000" i="1"/>
  <c r="CC999" i="1"/>
  <c r="CC998" i="1"/>
  <c r="CC997" i="1"/>
  <c r="CC996" i="1"/>
  <c r="CC995" i="1"/>
  <c r="CC994" i="1"/>
  <c r="CC993" i="1"/>
  <c r="CC992" i="1"/>
  <c r="CC991" i="1"/>
  <c r="CC990" i="1"/>
  <c r="CC989" i="1"/>
  <c r="CC988" i="1"/>
  <c r="CC987" i="1"/>
  <c r="CC986" i="1"/>
  <c r="CC985" i="1"/>
  <c r="CC984" i="1"/>
  <c r="CC983" i="1"/>
  <c r="CC982" i="1"/>
  <c r="CC981" i="1"/>
  <c r="CC980" i="1"/>
  <c r="CC979" i="1"/>
  <c r="CC978" i="1"/>
  <c r="CC977" i="1"/>
  <c r="CC976" i="1"/>
  <c r="CC975" i="1"/>
  <c r="CC974" i="1"/>
  <c r="CC973" i="1"/>
  <c r="CC972" i="1"/>
  <c r="CC967" i="1"/>
  <c r="CC964" i="1"/>
  <c r="CC963" i="1"/>
  <c r="CC962" i="1"/>
  <c r="CC961" i="1"/>
  <c r="CC960" i="1"/>
  <c r="CC959" i="1"/>
  <c r="CC954" i="1"/>
  <c r="CC953" i="1"/>
  <c r="CC952" i="1"/>
  <c r="CC951" i="1"/>
  <c r="CC950" i="1"/>
  <c r="CC949" i="1"/>
  <c r="CC948" i="1"/>
  <c r="CC947" i="1"/>
  <c r="CC946" i="1"/>
  <c r="CC945" i="1"/>
  <c r="CC944" i="1"/>
  <c r="CC943" i="1"/>
  <c r="CC942" i="1"/>
  <c r="CC941" i="1"/>
  <c r="CC940" i="1"/>
  <c r="CC939" i="1"/>
  <c r="CC938" i="1"/>
  <c r="CC937" i="1"/>
  <c r="CC936" i="1"/>
  <c r="CC935" i="1"/>
  <c r="CC934" i="1"/>
  <c r="CC933" i="1"/>
  <c r="CC932" i="1"/>
  <c r="CC931" i="1"/>
  <c r="CC930" i="1"/>
  <c r="CC929" i="1"/>
  <c r="CC928" i="1"/>
  <c r="CC927" i="1"/>
  <c r="CC926" i="1"/>
  <c r="CC925" i="1"/>
  <c r="CC924" i="1"/>
  <c r="CC923" i="1"/>
  <c r="CC922" i="1"/>
  <c r="CC921" i="1"/>
  <c r="CC920" i="1"/>
  <c r="CC919" i="1"/>
  <c r="CC918" i="1"/>
  <c r="CC917" i="1"/>
  <c r="CC916" i="1"/>
  <c r="CC915" i="1"/>
  <c r="CC914" i="1"/>
  <c r="CC913" i="1"/>
  <c r="CC912" i="1"/>
  <c r="CC911" i="1"/>
  <c r="CC910" i="1"/>
  <c r="CC909" i="1"/>
  <c r="CC904" i="1"/>
  <c r="CC903" i="1"/>
  <c r="CC902" i="1"/>
  <c r="CC901" i="1"/>
  <c r="CC900" i="1"/>
  <c r="CC899" i="1"/>
  <c r="CC898" i="1"/>
  <c r="CC897" i="1"/>
  <c r="CC896" i="1"/>
  <c r="CC895" i="1"/>
  <c r="CC894" i="1"/>
  <c r="CC893" i="1"/>
  <c r="CC892" i="1"/>
  <c r="CC891" i="1"/>
  <c r="CC890" i="1"/>
  <c r="CC889" i="1"/>
  <c r="CC888" i="1"/>
  <c r="CC887" i="1"/>
  <c r="CC886" i="1"/>
  <c r="CC885" i="1"/>
  <c r="CC884" i="1"/>
  <c r="CC839" i="1"/>
  <c r="CC838" i="1"/>
  <c r="CC837" i="1"/>
  <c r="CC836" i="1"/>
  <c r="CC835" i="1"/>
  <c r="CC834" i="1"/>
  <c r="CC833" i="1"/>
  <c r="CC832" i="1"/>
  <c r="CC831" i="1"/>
  <c r="CC830" i="1"/>
  <c r="CC829" i="1"/>
  <c r="CC828" i="1"/>
  <c r="CC827" i="1"/>
  <c r="CC826" i="1"/>
  <c r="CC825" i="1"/>
  <c r="CC824" i="1"/>
  <c r="CC823" i="1"/>
  <c r="CC822" i="1"/>
  <c r="CC821" i="1"/>
  <c r="CC820" i="1"/>
  <c r="CC819" i="1"/>
  <c r="CC818" i="1"/>
  <c r="CC817" i="1"/>
  <c r="CC816" i="1"/>
  <c r="CC815" i="1"/>
  <c r="CC814" i="1"/>
  <c r="CC813" i="1"/>
  <c r="CC812" i="1"/>
  <c r="CC811" i="1"/>
  <c r="CC810" i="1"/>
  <c r="CC809" i="1"/>
  <c r="CC808" i="1"/>
  <c r="CC807" i="1"/>
  <c r="CC806" i="1"/>
  <c r="CC805" i="1"/>
  <c r="CC804" i="1"/>
  <c r="CC803" i="1"/>
  <c r="CC802" i="1"/>
  <c r="CC801" i="1"/>
  <c r="CC800" i="1"/>
  <c r="CC799" i="1"/>
  <c r="CC798" i="1"/>
  <c r="CC797" i="1"/>
  <c r="CC796" i="1"/>
  <c r="CC795" i="1"/>
  <c r="CC794" i="1"/>
  <c r="CC793" i="1"/>
  <c r="CC792" i="1"/>
  <c r="CC791" i="1"/>
  <c r="CC790" i="1"/>
  <c r="CC789" i="1"/>
  <c r="CC788" i="1"/>
  <c r="CC787" i="1"/>
  <c r="CC786" i="1"/>
  <c r="CC785" i="1"/>
  <c r="CC784" i="1"/>
  <c r="CC783" i="1"/>
  <c r="CC782" i="1"/>
  <c r="CC781" i="1"/>
  <c r="CC780" i="1"/>
  <c r="CC779" i="1"/>
  <c r="CC778" i="1"/>
  <c r="CC775" i="1"/>
  <c r="CC774" i="1"/>
  <c r="CC773" i="1"/>
  <c r="CC772" i="1"/>
  <c r="CC771" i="1"/>
  <c r="CC770" i="1"/>
  <c r="CC769" i="1"/>
  <c r="CC768" i="1"/>
  <c r="CC767" i="1"/>
  <c r="CC766" i="1"/>
  <c r="CC765" i="1"/>
  <c r="CC762" i="1"/>
  <c r="CC761" i="1"/>
  <c r="CC760" i="1"/>
  <c r="CC756" i="1"/>
  <c r="CC755" i="1"/>
  <c r="CC754" i="1"/>
  <c r="CC753" i="1"/>
  <c r="CC752" i="1"/>
  <c r="CC751" i="1"/>
  <c r="CC750" i="1"/>
  <c r="CC749" i="1"/>
  <c r="CC748" i="1"/>
  <c r="CC747" i="1"/>
  <c r="CC746" i="1"/>
  <c r="CC745" i="1"/>
  <c r="CC743" i="1"/>
  <c r="CC742" i="1"/>
  <c r="CC741" i="1"/>
  <c r="CC740" i="1"/>
  <c r="CC737" i="1"/>
  <c r="CC736" i="1"/>
  <c r="CC735" i="1"/>
  <c r="CC734" i="1"/>
  <c r="CC733" i="1"/>
  <c r="CC732" i="1"/>
  <c r="CC729" i="1"/>
  <c r="CC728" i="1"/>
  <c r="CC727" i="1"/>
  <c r="CC726" i="1"/>
  <c r="CC725" i="1"/>
  <c r="CC724" i="1"/>
  <c r="CC723" i="1"/>
  <c r="CC722" i="1"/>
  <c r="CC721" i="1"/>
  <c r="CC720" i="1"/>
  <c r="CC719" i="1"/>
  <c r="CC710" i="1"/>
  <c r="CC709" i="1"/>
  <c r="CC708" i="1"/>
  <c r="CC707" i="1"/>
  <c r="CC706" i="1"/>
  <c r="CC705" i="1"/>
  <c r="CC704" i="1"/>
  <c r="CC703" i="1"/>
  <c r="CC702" i="1"/>
  <c r="CC701" i="1"/>
  <c r="CC700" i="1"/>
  <c r="CC699" i="1"/>
  <c r="CC698" i="1"/>
  <c r="CC696" i="1"/>
  <c r="CC695" i="1"/>
  <c r="CC692" i="1"/>
  <c r="CC691" i="1"/>
  <c r="CC690" i="1"/>
  <c r="CC689" i="1"/>
  <c r="CC688" i="1"/>
  <c r="CC687" i="1"/>
  <c r="CC685" i="1"/>
  <c r="CC684" i="1"/>
  <c r="CC683" i="1"/>
  <c r="CC678" i="1"/>
  <c r="CC672" i="1"/>
  <c r="CC671" i="1"/>
  <c r="CC670" i="1"/>
  <c r="CC669" i="1"/>
  <c r="CC666" i="1"/>
  <c r="CC665" i="1"/>
  <c r="CC664" i="1"/>
  <c r="CC663" i="1"/>
  <c r="CC662" i="1"/>
  <c r="CC661" i="1"/>
  <c r="CC660" i="1"/>
  <c r="CC659" i="1"/>
  <c r="CC639" i="1"/>
  <c r="CC638" i="1"/>
  <c r="CC637" i="1"/>
  <c r="CC625" i="1"/>
  <c r="CC624" i="1"/>
  <c r="CC623" i="1"/>
  <c r="CC622" i="1"/>
  <c r="CC621" i="1"/>
  <c r="CC620" i="1"/>
  <c r="CC619" i="1"/>
  <c r="CC618" i="1"/>
  <c r="CC617" i="1"/>
  <c r="CC616" i="1"/>
  <c r="CC615" i="1"/>
  <c r="CC614" i="1"/>
  <c r="CC613" i="1"/>
  <c r="CC612" i="1"/>
  <c r="CC611" i="1"/>
  <c r="CC610" i="1"/>
  <c r="CC609" i="1"/>
  <c r="CC608" i="1"/>
  <c r="CC607" i="1"/>
  <c r="CC606" i="1"/>
  <c r="CC605" i="1"/>
  <c r="CC604" i="1"/>
  <c r="CC582" i="1"/>
  <c r="CC581" i="1"/>
  <c r="CC580" i="1"/>
  <c r="CC579" i="1"/>
  <c r="CC578" i="1"/>
  <c r="CC577" i="1"/>
  <c r="CC576" i="1"/>
  <c r="CC575" i="1"/>
  <c r="CC574" i="1"/>
  <c r="CC573" i="1"/>
  <c r="CC572" i="1"/>
  <c r="CC571" i="1"/>
  <c r="CC570" i="1"/>
  <c r="CC569" i="1"/>
  <c r="CC568" i="1"/>
  <c r="CC567" i="1"/>
  <c r="CC566" i="1"/>
  <c r="CC565" i="1"/>
  <c r="CC564" i="1"/>
  <c r="CC563" i="1"/>
  <c r="CC562" i="1"/>
  <c r="CC561" i="1"/>
  <c r="CC560" i="1"/>
  <c r="CC559" i="1"/>
  <c r="CC558" i="1"/>
  <c r="CC557" i="1"/>
  <c r="CC556" i="1"/>
  <c r="CC555" i="1"/>
  <c r="CC554" i="1"/>
  <c r="CC553" i="1"/>
  <c r="CC552" i="1"/>
  <c r="CC551" i="1"/>
  <c r="CC550" i="1"/>
  <c r="CC549" i="1"/>
  <c r="CC548" i="1"/>
  <c r="CC547" i="1"/>
  <c r="CC546" i="1"/>
  <c r="CC541" i="1"/>
  <c r="CC540" i="1"/>
  <c r="CC538" i="1"/>
  <c r="CC537" i="1"/>
  <c r="CC536" i="1"/>
  <c r="CC535" i="1"/>
  <c r="CC532" i="1"/>
  <c r="CC531" i="1"/>
  <c r="CC530" i="1"/>
  <c r="CC529" i="1"/>
  <c r="CC528" i="1"/>
  <c r="CC527" i="1"/>
  <c r="CC526" i="1"/>
  <c r="CC525" i="1"/>
  <c r="CC524" i="1"/>
  <c r="CC523" i="1"/>
  <c r="CC522" i="1"/>
  <c r="CC521" i="1"/>
  <c r="CC520" i="1"/>
  <c r="CC519" i="1"/>
  <c r="CC518" i="1"/>
  <c r="CC517" i="1"/>
  <c r="CC516" i="1"/>
  <c r="CC515" i="1"/>
  <c r="CC514" i="1"/>
  <c r="CC513" i="1"/>
  <c r="CC512" i="1"/>
  <c r="CC511" i="1"/>
  <c r="CC510" i="1"/>
  <c r="CC509" i="1"/>
  <c r="CC508" i="1"/>
  <c r="CC507" i="1"/>
  <c r="CC506" i="1"/>
  <c r="CC505" i="1"/>
  <c r="CC504" i="1"/>
  <c r="CC503" i="1"/>
  <c r="CC502" i="1"/>
  <c r="CC501" i="1"/>
  <c r="CC500" i="1"/>
  <c r="CC499" i="1"/>
  <c r="CC498" i="1"/>
  <c r="CC497" i="1"/>
  <c r="CC496" i="1"/>
  <c r="CC495" i="1"/>
  <c r="CC494" i="1"/>
  <c r="CC493" i="1"/>
  <c r="CC492" i="1"/>
  <c r="CC491" i="1"/>
  <c r="CC490" i="1"/>
  <c r="CC489" i="1"/>
  <c r="CC488" i="1"/>
  <c r="CC487" i="1"/>
  <c r="CC486" i="1"/>
  <c r="CC485" i="1"/>
  <c r="CC484" i="1"/>
  <c r="CC483" i="1"/>
  <c r="CC482" i="1"/>
  <c r="CC481" i="1"/>
  <c r="CC480" i="1"/>
  <c r="CC479" i="1"/>
  <c r="CC478" i="1"/>
  <c r="CC477" i="1"/>
  <c r="CC476" i="1"/>
  <c r="CC475" i="1"/>
  <c r="CC474" i="1"/>
  <c r="CC473" i="1"/>
  <c r="CC472" i="1"/>
  <c r="CC471" i="1"/>
  <c r="CC470" i="1"/>
  <c r="CC469" i="1"/>
  <c r="CC468" i="1"/>
  <c r="CC467" i="1"/>
  <c r="CC466" i="1"/>
  <c r="CC465" i="1"/>
  <c r="CC464" i="1"/>
  <c r="CC463" i="1"/>
  <c r="CC462" i="1"/>
  <c r="CC461" i="1"/>
  <c r="CC460" i="1"/>
  <c r="CC459" i="1"/>
  <c r="CC458" i="1"/>
  <c r="CC457" i="1"/>
  <c r="CC456" i="1"/>
  <c r="CC455" i="1"/>
  <c r="CC454" i="1"/>
  <c r="CC453" i="1"/>
  <c r="CC452" i="1"/>
  <c r="CC451" i="1"/>
  <c r="CC450" i="1"/>
  <c r="CC449" i="1"/>
  <c r="CC448" i="1"/>
  <c r="CC447" i="1"/>
  <c r="CC446" i="1"/>
  <c r="CC445" i="1"/>
  <c r="CC444" i="1"/>
  <c r="CC443" i="1"/>
  <c r="CC442" i="1"/>
  <c r="CC441" i="1"/>
  <c r="CC438" i="1"/>
  <c r="CC437" i="1"/>
  <c r="CC436" i="1"/>
  <c r="CC435" i="1"/>
  <c r="CC434" i="1"/>
  <c r="CC433" i="1"/>
  <c r="CC432" i="1"/>
  <c r="CC431" i="1"/>
  <c r="CC430" i="1"/>
  <c r="CC427" i="1"/>
  <c r="CC426" i="1"/>
  <c r="CC425" i="1"/>
  <c r="CC424" i="1"/>
  <c r="CC423" i="1"/>
  <c r="CC422" i="1"/>
  <c r="CC421" i="1"/>
  <c r="CC420" i="1"/>
  <c r="CC419" i="1"/>
  <c r="CC418" i="1"/>
  <c r="CC417" i="1"/>
  <c r="CC416" i="1"/>
  <c r="CC415" i="1"/>
  <c r="CC414" i="1"/>
  <c r="CC413" i="1"/>
  <c r="CC412" i="1"/>
  <c r="CC411" i="1"/>
  <c r="CC410" i="1"/>
  <c r="CC409" i="1"/>
  <c r="CC408" i="1"/>
  <c r="CC407" i="1"/>
  <c r="CC406" i="1"/>
  <c r="CC405" i="1"/>
  <c r="CC404" i="1"/>
  <c r="CC403" i="1"/>
  <c r="CC402" i="1"/>
  <c r="CC401" i="1"/>
  <c r="CC400" i="1"/>
  <c r="CC399" i="1"/>
  <c r="CC398" i="1"/>
  <c r="CC397" i="1"/>
  <c r="CC396" i="1"/>
  <c r="CC393" i="1"/>
  <c r="CC392" i="1"/>
  <c r="CC391" i="1"/>
  <c r="CC390" i="1"/>
  <c r="CC389" i="1"/>
  <c r="CC388" i="1"/>
  <c r="CC387" i="1"/>
  <c r="CC386" i="1"/>
  <c r="CC385" i="1"/>
  <c r="CC384" i="1"/>
  <c r="CC383" i="1"/>
  <c r="CC382" i="1"/>
  <c r="CC381" i="1"/>
  <c r="CC380" i="1"/>
  <c r="CC379" i="1"/>
  <c r="CC378" i="1"/>
  <c r="CC377" i="1"/>
  <c r="CC376" i="1"/>
  <c r="CC375" i="1"/>
  <c r="CC374" i="1"/>
  <c r="CC373" i="1"/>
  <c r="CC372" i="1"/>
  <c r="CC371" i="1"/>
  <c r="CC370" i="1"/>
  <c r="CC369" i="1"/>
  <c r="CC368" i="1"/>
  <c r="CC367" i="1"/>
  <c r="CC366" i="1"/>
  <c r="CC365" i="1"/>
  <c r="CC364" i="1"/>
  <c r="CC363" i="1"/>
  <c r="CC362" i="1"/>
  <c r="CC361" i="1"/>
  <c r="CC360" i="1"/>
  <c r="CC359" i="1"/>
  <c r="CC357" i="1"/>
  <c r="CC356" i="1"/>
  <c r="CC355" i="1"/>
  <c r="CC354" i="1"/>
  <c r="CC353" i="1"/>
  <c r="CC352" i="1"/>
  <c r="CC351" i="1"/>
  <c r="CC350" i="1"/>
  <c r="CC349" i="1"/>
  <c r="CC348" i="1"/>
  <c r="CC344" i="1"/>
  <c r="CC341" i="1"/>
  <c r="CC340" i="1"/>
  <c r="CC339" i="1"/>
  <c r="CC338" i="1"/>
  <c r="CC337" i="1"/>
  <c r="CC336" i="1"/>
  <c r="CC335" i="1"/>
  <c r="CC334" i="1"/>
  <c r="CC333" i="1"/>
  <c r="CC332" i="1"/>
  <c r="CC331" i="1"/>
  <c r="CC330" i="1"/>
  <c r="CC329" i="1"/>
  <c r="CC327" i="1"/>
  <c r="CC326" i="1"/>
  <c r="CC325" i="1"/>
  <c r="CC324" i="1"/>
  <c r="CC323" i="1"/>
  <c r="CC322" i="1"/>
  <c r="CC321" i="1"/>
  <c r="CC320" i="1"/>
  <c r="CC319" i="1"/>
  <c r="CC318" i="1"/>
  <c r="CC317" i="1"/>
  <c r="CC316" i="1"/>
  <c r="CC315" i="1"/>
  <c r="CC313" i="1"/>
  <c r="CC312" i="1"/>
  <c r="CC311" i="1"/>
  <c r="CC310" i="1"/>
  <c r="CC309" i="1"/>
  <c r="CC308" i="1"/>
  <c r="CC307" i="1"/>
  <c r="CC306" i="1"/>
  <c r="CC305" i="1"/>
  <c r="CC304" i="1"/>
  <c r="CC303" i="1"/>
  <c r="CC302" i="1"/>
  <c r="CC301" i="1"/>
  <c r="CC300" i="1"/>
  <c r="CC299" i="1"/>
  <c r="CC298" i="1"/>
  <c r="CC297" i="1"/>
  <c r="CC296" i="1"/>
  <c r="CC295" i="1"/>
  <c r="CC294" i="1"/>
  <c r="CC293" i="1"/>
  <c r="CC292" i="1"/>
  <c r="CC291" i="1"/>
  <c r="CC290" i="1"/>
  <c r="CC289" i="1"/>
  <c r="CC288" i="1"/>
  <c r="CC287" i="1"/>
  <c r="CC286" i="1"/>
  <c r="CC285" i="1"/>
  <c r="CC284" i="1"/>
  <c r="CC283" i="1"/>
  <c r="CC282" i="1"/>
  <c r="CC281" i="1"/>
  <c r="CC280" i="1"/>
  <c r="CC279" i="1"/>
  <c r="CC278" i="1"/>
  <c r="CC277" i="1"/>
  <c r="CC276" i="1"/>
  <c r="CC275" i="1"/>
  <c r="CC274" i="1"/>
  <c r="CC273" i="1"/>
  <c r="CC272" i="1"/>
  <c r="CC271" i="1"/>
  <c r="CC270" i="1"/>
  <c r="CC268" i="1"/>
  <c r="CC267" i="1"/>
  <c r="CC266" i="1"/>
  <c r="CC265" i="1"/>
  <c r="CC264" i="1"/>
  <c r="CC263" i="1"/>
  <c r="CC260" i="1"/>
  <c r="CC259" i="1"/>
  <c r="CC258" i="1"/>
  <c r="CC257" i="1"/>
  <c r="CC256" i="1"/>
  <c r="CC255" i="1"/>
  <c r="CC254" i="1"/>
  <c r="CC253" i="1"/>
  <c r="CC252" i="1"/>
  <c r="CC251" i="1"/>
  <c r="CC250" i="1"/>
  <c r="CC249" i="1"/>
  <c r="CC248" i="1"/>
  <c r="CC247" i="1"/>
  <c r="CC246" i="1"/>
  <c r="CC245" i="1"/>
  <c r="CC244" i="1"/>
  <c r="CC243" i="1"/>
  <c r="CC242" i="1"/>
  <c r="CC241" i="1"/>
  <c r="CC240" i="1"/>
  <c r="CC239" i="1"/>
  <c r="CC238" i="1"/>
  <c r="CC237" i="1"/>
  <c r="CC235" i="1"/>
  <c r="CC234" i="1"/>
  <c r="CC233" i="1"/>
  <c r="CC232" i="1"/>
  <c r="CC231" i="1"/>
  <c r="CC221" i="1"/>
  <c r="CC220" i="1"/>
  <c r="CC219" i="1"/>
  <c r="CC218" i="1"/>
  <c r="CC217" i="1"/>
  <c r="CC216" i="1"/>
  <c r="CC215" i="1"/>
  <c r="CC214" i="1"/>
  <c r="CC213" i="1"/>
  <c r="CC212" i="1"/>
  <c r="CC211" i="1"/>
  <c r="CC210" i="1"/>
  <c r="CC209" i="1"/>
  <c r="CC208" i="1"/>
  <c r="CC207" i="1"/>
  <c r="CC206" i="1"/>
  <c r="CC205" i="1"/>
  <c r="CC204" i="1"/>
  <c r="CC203" i="1"/>
  <c r="CC202" i="1"/>
  <c r="CC201" i="1"/>
  <c r="CC200" i="1"/>
  <c r="CC199" i="1"/>
  <c r="CC198" i="1"/>
  <c r="CC197" i="1"/>
  <c r="CC196" i="1"/>
  <c r="CC195" i="1"/>
  <c r="CC194" i="1"/>
  <c r="CC193" i="1"/>
  <c r="CC192" i="1"/>
  <c r="CC191" i="1"/>
  <c r="CC190" i="1"/>
  <c r="CC189" i="1"/>
  <c r="CC188" i="1"/>
  <c r="CC187" i="1"/>
  <c r="CC186" i="1"/>
  <c r="CC185" i="1"/>
  <c r="CC184" i="1"/>
  <c r="CC183" i="1"/>
  <c r="CC182" i="1"/>
  <c r="CC181" i="1"/>
  <c r="CC180" i="1"/>
  <c r="CC179" i="1"/>
  <c r="CC176" i="1"/>
  <c r="CC175" i="1"/>
  <c r="CC174" i="1"/>
  <c r="CC173" i="1"/>
  <c r="CC169" i="1"/>
  <c r="CC168" i="1"/>
  <c r="CC167" i="1"/>
  <c r="CC166" i="1"/>
  <c r="CC165" i="1"/>
  <c r="CC164" i="1"/>
  <c r="CC163" i="1"/>
  <c r="CC162" i="1"/>
  <c r="CC161" i="1"/>
  <c r="CC160" i="1"/>
  <c r="CC159" i="1"/>
  <c r="CC158" i="1"/>
  <c r="CC157" i="1"/>
  <c r="CC156" i="1"/>
  <c r="CC155" i="1"/>
  <c r="CC154" i="1"/>
  <c r="CC153" i="1"/>
  <c r="CC152" i="1"/>
  <c r="CC151" i="1"/>
  <c r="CC150" i="1"/>
  <c r="CC149" i="1"/>
  <c r="CC148" i="1"/>
  <c r="CC147" i="1"/>
  <c r="CC146" i="1"/>
  <c r="CC145" i="1"/>
  <c r="CC144" i="1"/>
  <c r="CC143" i="1"/>
  <c r="CC142" i="1"/>
  <c r="CC141" i="1"/>
  <c r="CC140" i="1"/>
  <c r="CC139" i="1"/>
  <c r="CC138" i="1"/>
  <c r="CC137" i="1"/>
  <c r="CC136" i="1"/>
  <c r="CC135" i="1"/>
  <c r="CC134" i="1"/>
  <c r="CC133" i="1"/>
  <c r="CC132" i="1"/>
  <c r="CC131" i="1"/>
  <c r="CA75" i="1"/>
  <c r="CC123" i="1"/>
  <c r="CC122" i="1"/>
  <c r="CC121" i="1"/>
  <c r="CC113" i="1"/>
  <c r="CC112" i="1"/>
  <c r="CC111" i="1"/>
  <c r="CC110" i="1"/>
  <c r="CC100" i="1"/>
  <c r="CC95" i="1"/>
  <c r="CC92" i="1"/>
  <c r="CC91" i="1"/>
  <c r="CC88" i="1"/>
  <c r="CC87" i="1"/>
  <c r="CC85" i="1"/>
  <c r="CC84" i="1"/>
  <c r="CC83" i="1"/>
  <c r="CC82" i="1"/>
  <c r="CC79" i="1"/>
  <c r="CC78" i="1"/>
  <c r="CC77" i="1"/>
  <c r="CC76" i="1"/>
  <c r="CC75" i="1"/>
  <c r="CC74" i="1"/>
  <c r="CC72" i="1"/>
  <c r="CC71" i="1"/>
  <c r="CC70" i="1"/>
  <c r="CC69" i="1"/>
  <c r="CC67" i="1"/>
  <c r="CC62" i="1"/>
  <c r="CC61" i="1"/>
  <c r="CC58" i="1"/>
  <c r="CC57" i="1"/>
  <c r="CC56" i="1"/>
  <c r="CC55" i="1"/>
  <c r="CC54" i="1"/>
  <c r="CC53" i="1"/>
  <c r="CC51" i="1"/>
  <c r="CC50" i="1"/>
  <c r="CC48" i="1"/>
  <c r="CC47" i="1"/>
  <c r="CC46" i="1"/>
  <c r="CC44" i="1"/>
  <c r="CC40" i="1"/>
  <c r="CC35" i="1"/>
  <c r="CC34" i="1"/>
  <c r="CC33" i="1"/>
  <c r="CC32" i="1"/>
  <c r="CC31" i="1"/>
  <c r="CC28" i="1"/>
  <c r="CC27" i="1"/>
  <c r="CC21" i="1"/>
  <c r="CC20" i="1"/>
  <c r="CC19" i="1"/>
  <c r="CC18" i="1"/>
  <c r="CC17" i="1"/>
  <c r="CC16" i="1"/>
  <c r="CC15" i="1"/>
  <c r="CC14" i="1"/>
  <c r="CC13" i="1"/>
  <c r="CC12" i="1"/>
  <c r="I675" i="1"/>
  <c r="I672" i="1"/>
  <c r="I671" i="1"/>
  <c r="I670" i="1"/>
  <c r="I669" i="1"/>
  <c r="I668" i="1"/>
  <c r="I667" i="1"/>
  <c r="I666" i="1"/>
  <c r="I665" i="1"/>
  <c r="I664" i="1"/>
  <c r="I663" i="1"/>
  <c r="I662" i="1"/>
  <c r="I661" i="1"/>
  <c r="I660" i="1"/>
  <c r="I659" i="1"/>
  <c r="I658" i="1"/>
  <c r="I657" i="1"/>
  <c r="I656" i="1"/>
  <c r="I655" i="1"/>
  <c r="I654" i="1"/>
  <c r="I653" i="1"/>
  <c r="I652" i="1"/>
  <c r="I651" i="1"/>
  <c r="I650" i="1"/>
  <c r="I649" i="1"/>
  <c r="I636" i="1"/>
  <c r="I635" i="1"/>
  <c r="I634" i="1"/>
  <c r="I633" i="1"/>
  <c r="I632" i="1"/>
  <c r="I631" i="1"/>
  <c r="I630" i="1"/>
  <c r="I629" i="1"/>
  <c r="I628" i="1"/>
  <c r="I627" i="1"/>
  <c r="I603" i="1"/>
  <c r="I602" i="1"/>
  <c r="I601" i="1"/>
  <c r="I600" i="1"/>
  <c r="I599" i="1"/>
  <c r="I598" i="1"/>
  <c r="I597" i="1"/>
  <c r="I596" i="1"/>
  <c r="I595" i="1"/>
  <c r="I594" i="1"/>
  <c r="I593" i="1"/>
  <c r="I592" i="1"/>
  <c r="I591" i="1"/>
  <c r="I590" i="1"/>
  <c r="I589" i="1"/>
  <c r="I588" i="1"/>
  <c r="I587" i="1"/>
  <c r="I586" i="1"/>
  <c r="I585" i="1"/>
  <c r="I584" i="1"/>
  <c r="I582" i="1"/>
  <c r="I581" i="1"/>
  <c r="I580" i="1"/>
  <c r="I579" i="1"/>
  <c r="I578" i="1"/>
  <c r="I577" i="1"/>
  <c r="I576" i="1"/>
  <c r="I575" i="1"/>
  <c r="I574" i="1"/>
  <c r="I573" i="1"/>
  <c r="I572" i="1"/>
  <c r="I545" i="1"/>
  <c r="I544" i="1"/>
  <c r="I543" i="1"/>
  <c r="I542" i="1"/>
  <c r="I541" i="1"/>
  <c r="I540" i="1"/>
  <c r="I538" i="1"/>
  <c r="I537" i="1"/>
  <c r="I536" i="1"/>
  <c r="I535" i="1"/>
  <c r="I534" i="1"/>
  <c r="I533" i="1"/>
  <c r="I532" i="1"/>
  <c r="I531" i="1"/>
  <c r="I530" i="1"/>
  <c r="I529" i="1"/>
  <c r="I528" i="1"/>
  <c r="I527" i="1"/>
  <c r="I526" i="1"/>
  <c r="I525" i="1"/>
  <c r="I524" i="1"/>
  <c r="I523" i="1"/>
  <c r="I522" i="1"/>
  <c r="I521" i="1"/>
  <c r="I520" i="1"/>
  <c r="I519" i="1"/>
  <c r="I518" i="1"/>
  <c r="I517" i="1"/>
  <c r="I516" i="1"/>
  <c r="I515" i="1"/>
  <c r="I514" i="1"/>
  <c r="I513" i="1"/>
  <c r="I512" i="1"/>
  <c r="I511" i="1"/>
  <c r="I510" i="1"/>
  <c r="I509" i="1"/>
  <c r="I508" i="1"/>
  <c r="I507" i="1"/>
  <c r="I506" i="1"/>
  <c r="I505" i="1"/>
  <c r="I504" i="1"/>
  <c r="I503" i="1"/>
  <c r="I502" i="1"/>
  <c r="I501" i="1"/>
  <c r="I500" i="1"/>
  <c r="I499" i="1"/>
  <c r="I498" i="1"/>
  <c r="I497" i="1"/>
  <c r="I496" i="1"/>
  <c r="I495" i="1"/>
  <c r="I494" i="1"/>
  <c r="I493" i="1"/>
  <c r="I492" i="1"/>
  <c r="I491" i="1"/>
  <c r="I490" i="1"/>
  <c r="I489" i="1"/>
  <c r="I488"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38" i="1"/>
  <c r="I437" i="1"/>
  <c r="I436" i="1"/>
  <c r="I435" i="1"/>
  <c r="I434" i="1"/>
  <c r="I433" i="1"/>
  <c r="I432" i="1"/>
  <c r="I431" i="1"/>
  <c r="I430"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7" i="1"/>
  <c r="I356" i="1"/>
  <c r="I355" i="1"/>
  <c r="I354" i="1"/>
  <c r="I353" i="1"/>
  <c r="I352" i="1"/>
  <c r="I351" i="1"/>
  <c r="I350" i="1"/>
  <c r="I349" i="1"/>
  <c r="I348" i="1"/>
  <c r="I347" i="1"/>
  <c r="I346" i="1"/>
  <c r="I345" i="1"/>
  <c r="I344" i="1"/>
  <c r="I341" i="1"/>
  <c r="I340" i="1"/>
  <c r="I339" i="1"/>
  <c r="I338" i="1"/>
  <c r="I337" i="1"/>
  <c r="I336" i="1"/>
  <c r="I335" i="1"/>
  <c r="I334" i="1"/>
  <c r="I333" i="1"/>
  <c r="I332" i="1"/>
  <c r="I331" i="1"/>
  <c r="I330" i="1"/>
  <c r="I329" i="1"/>
  <c r="I327" i="1"/>
  <c r="I326" i="1"/>
  <c r="I325" i="1"/>
  <c r="I324" i="1"/>
  <c r="I323" i="1"/>
  <c r="I322" i="1"/>
  <c r="I321" i="1"/>
  <c r="I320" i="1"/>
  <c r="I319" i="1"/>
  <c r="I318" i="1"/>
  <c r="I317" i="1"/>
  <c r="I316" i="1"/>
  <c r="I315"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199" i="1"/>
  <c r="I198" i="1"/>
  <c r="I197" i="1"/>
  <c r="I196" i="1"/>
  <c r="I195" i="1"/>
  <c r="I194" i="1"/>
  <c r="I193" i="1"/>
  <c r="I192" i="1"/>
  <c r="I191" i="1"/>
  <c r="I190" i="1"/>
  <c r="I189" i="1"/>
  <c r="I188" i="1"/>
  <c r="I187" i="1"/>
  <c r="I186" i="1"/>
  <c r="I185" i="1"/>
  <c r="I184" i="1"/>
  <c r="I183" i="1"/>
  <c r="I182" i="1"/>
  <c r="I181" i="1"/>
  <c r="I180" i="1"/>
  <c r="I179" i="1"/>
  <c r="I176" i="1"/>
  <c r="I175" i="1"/>
  <c r="I174" i="1"/>
  <c r="I173" i="1"/>
  <c r="I172" i="1"/>
  <c r="I171"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26" i="1"/>
  <c r="I123" i="1"/>
  <c r="I122" i="1"/>
  <c r="I121" i="1"/>
  <c r="I113" i="1"/>
  <c r="I112" i="1"/>
  <c r="I111" i="1"/>
  <c r="I110" i="1"/>
  <c r="I104" i="1"/>
  <c r="I103" i="1"/>
  <c r="I102" i="1"/>
  <c r="I101" i="1"/>
  <c r="I100" i="1"/>
  <c r="I99" i="1"/>
  <c r="I98" i="1"/>
  <c r="I97" i="1"/>
  <c r="I96" i="1"/>
  <c r="I92" i="1"/>
  <c r="I91" i="1"/>
  <c r="I88" i="1"/>
  <c r="I87" i="1"/>
  <c r="I85" i="1"/>
  <c r="I84" i="1"/>
  <c r="I83" i="1"/>
  <c r="I82" i="1"/>
  <c r="I79" i="1"/>
  <c r="I78" i="1"/>
  <c r="I77" i="1"/>
  <c r="I76" i="1"/>
  <c r="I75" i="1"/>
  <c r="I74" i="1"/>
  <c r="I72" i="1"/>
  <c r="I71" i="1"/>
  <c r="I70" i="1"/>
  <c r="I69" i="1"/>
  <c r="I66" i="1"/>
  <c r="I65" i="1"/>
  <c r="I64" i="1"/>
  <c r="I63" i="1"/>
  <c r="I62" i="1"/>
  <c r="I61" i="1"/>
  <c r="I58" i="1"/>
  <c r="I57" i="1"/>
  <c r="I56" i="1"/>
  <c r="I55" i="1"/>
  <c r="I54" i="1"/>
  <c r="I53" i="1"/>
  <c r="I51" i="1"/>
  <c r="I50" i="1"/>
  <c r="I48" i="1"/>
  <c r="I47" i="1"/>
  <c r="I46" i="1"/>
  <c r="I44" i="1"/>
  <c r="I40" i="1"/>
  <c r="I35" i="1"/>
  <c r="I34" i="1"/>
  <c r="I33" i="1"/>
  <c r="I32" i="1"/>
  <c r="I31" i="1"/>
  <c r="I30" i="1"/>
  <c r="I29" i="1"/>
  <c r="I28" i="1"/>
  <c r="I27" i="1"/>
  <c r="I25" i="1"/>
  <c r="I24" i="1"/>
  <c r="I23" i="1"/>
  <c r="I22" i="1"/>
  <c r="I21" i="1"/>
  <c r="I20" i="1"/>
  <c r="I19" i="1"/>
  <c r="I18" i="1"/>
  <c r="I13" i="1"/>
  <c r="I12" i="1"/>
  <c r="I11" i="1"/>
  <c r="I10" i="1"/>
  <c r="BU1399" i="1"/>
  <c r="BR1224" i="1"/>
  <c r="BU1224" i="1" s="1"/>
  <c r="BT12" i="1"/>
  <c r="BT1581" i="1"/>
  <c r="BT1580" i="1"/>
  <c r="BT1579" i="1"/>
  <c r="BT1578" i="1"/>
  <c r="BT1577" i="1"/>
  <c r="BT1576" i="1"/>
  <c r="BT1575" i="1"/>
  <c r="BT1574" i="1"/>
  <c r="BT1573" i="1"/>
  <c r="BT1572" i="1"/>
  <c r="BT1571" i="1"/>
  <c r="BT1570" i="1"/>
  <c r="BT1569" i="1"/>
  <c r="BT1568" i="1"/>
  <c r="BT1567" i="1"/>
  <c r="BT1566" i="1"/>
  <c r="BT1565" i="1"/>
  <c r="BT1564" i="1"/>
  <c r="BT1563" i="1"/>
  <c r="BT1562" i="1"/>
  <c r="BT1561" i="1"/>
  <c r="BT1558" i="1"/>
  <c r="BT1557" i="1"/>
  <c r="BT1555" i="1"/>
  <c r="BT1554" i="1"/>
  <c r="BT1553" i="1"/>
  <c r="BT1552" i="1"/>
  <c r="BT1551" i="1"/>
  <c r="BT1550" i="1"/>
  <c r="BT1549" i="1"/>
  <c r="BT1548" i="1"/>
  <c r="BT1547" i="1"/>
  <c r="BT1546" i="1"/>
  <c r="BT1545" i="1"/>
  <c r="BT1544" i="1"/>
  <c r="BT1543" i="1"/>
  <c r="BT1542" i="1"/>
  <c r="BT1541" i="1"/>
  <c r="BT1540" i="1"/>
  <c r="BT1539" i="1"/>
  <c r="BT1538" i="1"/>
  <c r="BT1537" i="1"/>
  <c r="BT1536" i="1"/>
  <c r="BT1535" i="1"/>
  <c r="BT1534" i="1"/>
  <c r="BT1533" i="1"/>
  <c r="BT1532" i="1"/>
  <c r="BT1531" i="1"/>
  <c r="BT1530" i="1"/>
  <c r="BT1529" i="1"/>
  <c r="BT1528" i="1"/>
  <c r="BT1527" i="1"/>
  <c r="BT1526" i="1"/>
  <c r="BT1525" i="1"/>
  <c r="BT1524" i="1"/>
  <c r="BT1523" i="1"/>
  <c r="BT1522" i="1"/>
  <c r="BT1521" i="1"/>
  <c r="BT1520" i="1"/>
  <c r="BT1519" i="1"/>
  <c r="BT1518" i="1"/>
  <c r="BT1517" i="1"/>
  <c r="BT1516" i="1"/>
  <c r="BT1515" i="1"/>
  <c r="BT1514" i="1"/>
  <c r="BT1513" i="1"/>
  <c r="BT1512" i="1"/>
  <c r="BT1511" i="1"/>
  <c r="BT1510" i="1"/>
  <c r="BT1509" i="1"/>
  <c r="BT1508" i="1"/>
  <c r="BT1507" i="1"/>
  <c r="BT1506" i="1"/>
  <c r="BT1505" i="1"/>
  <c r="BT1504" i="1"/>
  <c r="BT1455" i="1"/>
  <c r="BT1454" i="1"/>
  <c r="BT1453" i="1"/>
  <c r="BT1452" i="1"/>
  <c r="BT1451" i="1"/>
  <c r="BT1450" i="1"/>
  <c r="BT1449" i="1"/>
  <c r="BT1448" i="1"/>
  <c r="BT1447" i="1"/>
  <c r="BT1446" i="1"/>
  <c r="BT1445" i="1"/>
  <c r="BT1444" i="1"/>
  <c r="BT1443" i="1"/>
  <c r="BT1442" i="1"/>
  <c r="BT1441" i="1"/>
  <c r="BT1440" i="1"/>
  <c r="BT1439" i="1"/>
  <c r="BT1438" i="1"/>
  <c r="BT1437" i="1"/>
  <c r="BT1436" i="1"/>
  <c r="BT1435" i="1"/>
  <c r="BT1434" i="1"/>
  <c r="BT1433" i="1"/>
  <c r="BT1432" i="1"/>
  <c r="BT1431" i="1"/>
  <c r="BT1430" i="1"/>
  <c r="BT1429" i="1"/>
  <c r="BT1428" i="1"/>
  <c r="BT1427" i="1"/>
  <c r="BT1426" i="1"/>
  <c r="BT1425" i="1"/>
  <c r="BT1424" i="1"/>
  <c r="BT1423" i="1"/>
  <c r="BT1422" i="1"/>
  <c r="BT1421" i="1"/>
  <c r="BT1420" i="1"/>
  <c r="BT1419" i="1"/>
  <c r="BT1418" i="1"/>
  <c r="BT1417" i="1"/>
  <c r="BT1416" i="1"/>
  <c r="BT1415" i="1"/>
  <c r="BT1414" i="1"/>
  <c r="BT1413" i="1"/>
  <c r="BT1412" i="1"/>
  <c r="BT1411" i="1"/>
  <c r="BT1410" i="1"/>
  <c r="BT1409" i="1"/>
  <c r="BT1408" i="1"/>
  <c r="BT1407" i="1"/>
  <c r="BT1406" i="1"/>
  <c r="BT1405" i="1"/>
  <c r="BT1404" i="1"/>
  <c r="BT1403" i="1"/>
  <c r="BT1402" i="1"/>
  <c r="BT1399" i="1"/>
  <c r="BT1398" i="1"/>
  <c r="BT1397" i="1"/>
  <c r="BT1396" i="1"/>
  <c r="BT1395" i="1"/>
  <c r="BT1394" i="1"/>
  <c r="BT1393" i="1"/>
  <c r="BT1392" i="1"/>
  <c r="BT1391" i="1"/>
  <c r="BT1390" i="1"/>
  <c r="BT1389" i="1"/>
  <c r="BT1388" i="1"/>
  <c r="BT1387" i="1"/>
  <c r="BT1386" i="1"/>
  <c r="BT1385" i="1"/>
  <c r="BT1384" i="1"/>
  <c r="BT1383" i="1"/>
  <c r="BT1381" i="1"/>
  <c r="BT1380" i="1"/>
  <c r="BT1379" i="1"/>
  <c r="BT1378" i="1"/>
  <c r="BT1377" i="1"/>
  <c r="BT1376" i="1"/>
  <c r="BT1375" i="1"/>
  <c r="BT1374" i="1"/>
  <c r="BT1373" i="1"/>
  <c r="BT1372" i="1"/>
  <c r="BT1371" i="1"/>
  <c r="BT1370" i="1"/>
  <c r="BT1369" i="1"/>
  <c r="BT1368" i="1"/>
  <c r="BT1367" i="1"/>
  <c r="BT1366" i="1"/>
  <c r="BT1363" i="1"/>
  <c r="BT1362" i="1"/>
  <c r="BT1361" i="1"/>
  <c r="BT1360" i="1"/>
  <c r="BT1359" i="1"/>
  <c r="BT1358" i="1"/>
  <c r="BT1357" i="1"/>
  <c r="BT1355" i="1"/>
  <c r="BT1354" i="1"/>
  <c r="BT1353" i="1"/>
  <c r="BT1352" i="1"/>
  <c r="BT1351" i="1"/>
  <c r="BT1350" i="1"/>
  <c r="BT1349" i="1"/>
  <c r="BT1348" i="1"/>
  <c r="BT1344" i="1"/>
  <c r="BT1343" i="1"/>
  <c r="BT1342" i="1"/>
  <c r="BT1341" i="1"/>
  <c r="BT1340" i="1"/>
  <c r="BT1339" i="1"/>
  <c r="BT1338" i="1"/>
  <c r="BT1337" i="1"/>
  <c r="BT1336" i="1"/>
  <c r="BT1335" i="1"/>
  <c r="BT1334" i="1"/>
  <c r="BT1333" i="1"/>
  <c r="BT1332" i="1"/>
  <c r="BT1331" i="1"/>
  <c r="BT1329" i="1"/>
  <c r="BT1328" i="1"/>
  <c r="BT1327" i="1"/>
  <c r="BT1326" i="1"/>
  <c r="BT1324" i="1"/>
  <c r="BT1323" i="1"/>
  <c r="BT1322" i="1"/>
  <c r="BT1321" i="1"/>
  <c r="BT1320" i="1"/>
  <c r="BT1319" i="1"/>
  <c r="BT1318" i="1"/>
  <c r="BT1317" i="1"/>
  <c r="BT1316" i="1"/>
  <c r="BT1315" i="1"/>
  <c r="BT1314" i="1"/>
  <c r="BT1313" i="1"/>
  <c r="BT1312" i="1"/>
  <c r="BT1311" i="1"/>
  <c r="BT1310" i="1"/>
  <c r="BT1309" i="1"/>
  <c r="BT1308" i="1"/>
  <c r="BT1307" i="1"/>
  <c r="BT1306" i="1"/>
  <c r="BT1305" i="1"/>
  <c r="BT1304" i="1"/>
  <c r="BT1302" i="1"/>
  <c r="BT1301" i="1"/>
  <c r="BT1300" i="1"/>
  <c r="BT1299" i="1"/>
  <c r="BT1298" i="1"/>
  <c r="BT1296" i="1"/>
  <c r="BT1295" i="1"/>
  <c r="BT1294" i="1"/>
  <c r="BT1293" i="1"/>
  <c r="BT1292" i="1"/>
  <c r="BT1291" i="1"/>
  <c r="BT1289" i="1"/>
  <c r="BT1288" i="1"/>
  <c r="BT1287" i="1"/>
  <c r="BT1286" i="1"/>
  <c r="BT1284" i="1"/>
  <c r="BT1283" i="1"/>
  <c r="BT1282" i="1"/>
  <c r="BT1281" i="1"/>
  <c r="BT1280" i="1"/>
  <c r="BT1279" i="1"/>
  <c r="BT1278" i="1"/>
  <c r="BT1276" i="1"/>
  <c r="BT1275" i="1"/>
  <c r="BT1274" i="1"/>
  <c r="BT1273" i="1"/>
  <c r="BT1269" i="1"/>
  <c r="BT1268" i="1"/>
  <c r="BT1267" i="1"/>
  <c r="BT1266" i="1"/>
  <c r="BT1265" i="1"/>
  <c r="BT1264" i="1"/>
  <c r="BT1263" i="1"/>
  <c r="BT1262" i="1"/>
  <c r="BT1261" i="1"/>
  <c r="BT1260" i="1"/>
  <c r="BT1259" i="1"/>
  <c r="BT1258" i="1"/>
  <c r="BT1257" i="1"/>
  <c r="BT1256" i="1"/>
  <c r="BT1255" i="1"/>
  <c r="BT1254" i="1"/>
  <c r="BT1253" i="1"/>
  <c r="BT1252" i="1"/>
  <c r="BT1251" i="1"/>
  <c r="BT1250" i="1"/>
  <c r="BT1249" i="1"/>
  <c r="BT1248" i="1"/>
  <c r="BT1247" i="1"/>
  <c r="BT1246" i="1"/>
  <c r="BT1245" i="1"/>
  <c r="BT1244" i="1"/>
  <c r="BT1243" i="1"/>
  <c r="BT1242" i="1"/>
  <c r="BT1241" i="1"/>
  <c r="BT1240" i="1"/>
  <c r="BT1239" i="1"/>
  <c r="BT1238" i="1"/>
  <c r="BT1237" i="1"/>
  <c r="BT1236" i="1"/>
  <c r="BT1235" i="1"/>
  <c r="BT1234" i="1"/>
  <c r="BT1233" i="1"/>
  <c r="BT1232" i="1"/>
  <c r="BT1231" i="1"/>
  <c r="BT1230" i="1"/>
  <c r="BT1229" i="1"/>
  <c r="BT1225" i="1"/>
  <c r="BT1224" i="1"/>
  <c r="BT1223" i="1"/>
  <c r="BT1221" i="1"/>
  <c r="BT1220" i="1"/>
  <c r="BT1219" i="1"/>
  <c r="BT1218" i="1"/>
  <c r="BT1217" i="1"/>
  <c r="BT1216" i="1"/>
  <c r="BT1215" i="1"/>
  <c r="BT1212" i="1"/>
  <c r="BT1211" i="1"/>
  <c r="BT1210" i="1"/>
  <c r="BT1209" i="1"/>
  <c r="BT1208" i="1"/>
  <c r="BT1207" i="1"/>
  <c r="BT1206" i="1"/>
  <c r="BT1205" i="1"/>
  <c r="BT1204" i="1"/>
  <c r="BT1203" i="1"/>
  <c r="BT1201" i="1"/>
  <c r="BT1200" i="1"/>
  <c r="BT1199" i="1"/>
  <c r="BT1198" i="1"/>
  <c r="BT1197" i="1"/>
  <c r="BT1196" i="1"/>
  <c r="BT1195" i="1"/>
  <c r="BT1194" i="1"/>
  <c r="BT1193" i="1"/>
  <c r="BT1192" i="1"/>
  <c r="BT1191" i="1"/>
  <c r="BT1148" i="1"/>
  <c r="BT1144" i="1"/>
  <c r="BT1142" i="1"/>
  <c r="BT1141" i="1"/>
  <c r="BT1140" i="1"/>
  <c r="BT1139" i="1"/>
  <c r="BT1138" i="1"/>
  <c r="BT1137" i="1"/>
  <c r="BT1125" i="1"/>
  <c r="BT1124" i="1"/>
  <c r="BT1123" i="1"/>
  <c r="BT1122" i="1"/>
  <c r="BT1121" i="1"/>
  <c r="BT1120" i="1"/>
  <c r="BT1119" i="1"/>
  <c r="BT1118" i="1"/>
  <c r="BT1117" i="1"/>
  <c r="BT1116" i="1"/>
  <c r="BT1115" i="1"/>
  <c r="BT1114" i="1"/>
  <c r="BT1113" i="1"/>
  <c r="BT1112" i="1"/>
  <c r="BT1111" i="1"/>
  <c r="BT1110" i="1"/>
  <c r="BT1109" i="1"/>
  <c r="BT1108" i="1"/>
  <c r="BT1107" i="1"/>
  <c r="BT1106" i="1"/>
  <c r="BT1105" i="1"/>
  <c r="BT1104" i="1"/>
  <c r="BT1103" i="1"/>
  <c r="BT1102" i="1"/>
  <c r="BT1101" i="1"/>
  <c r="BT1099" i="1"/>
  <c r="BT1098" i="1"/>
  <c r="BT1097" i="1"/>
  <c r="BT1096" i="1"/>
  <c r="BT1095" i="1"/>
  <c r="BT1094" i="1"/>
  <c r="BT1093" i="1"/>
  <c r="BT1092" i="1"/>
  <c r="BT1091" i="1"/>
  <c r="BT1090" i="1"/>
  <c r="BT1089" i="1"/>
  <c r="BT1088" i="1"/>
  <c r="BT1087" i="1"/>
  <c r="BT1086" i="1"/>
  <c r="BT1085" i="1"/>
  <c r="BT1084" i="1"/>
  <c r="BT1083" i="1"/>
  <c r="BT1082" i="1"/>
  <c r="BT1081" i="1"/>
  <c r="BT1080" i="1"/>
  <c r="BT1079" i="1"/>
  <c r="BT1078" i="1"/>
  <c r="BT1077" i="1"/>
  <c r="BT1076" i="1"/>
  <c r="BT1075" i="1"/>
  <c r="BT1074" i="1"/>
  <c r="BT1073" i="1"/>
  <c r="BT1072" i="1"/>
  <c r="BT1071" i="1"/>
  <c r="BT1070" i="1"/>
  <c r="BT1067" i="1"/>
  <c r="BT1066" i="1"/>
  <c r="BT1065" i="1"/>
  <c r="BT1064" i="1"/>
  <c r="BT1063" i="1"/>
  <c r="BT1062" i="1"/>
  <c r="BT1061" i="1"/>
  <c r="BT1060" i="1"/>
  <c r="BT1059" i="1"/>
  <c r="BT1058" i="1"/>
  <c r="BT1057" i="1"/>
  <c r="BT1056" i="1"/>
  <c r="BT1055" i="1"/>
  <c r="BT1054" i="1"/>
  <c r="BT1053" i="1"/>
  <c r="BT1052" i="1"/>
  <c r="BT1051" i="1"/>
  <c r="BT1050" i="1"/>
  <c r="BT1049" i="1"/>
  <c r="BT1048" i="1"/>
  <c r="BT1047" i="1"/>
  <c r="BT1046" i="1"/>
  <c r="BT1045" i="1"/>
  <c r="BT1044" i="1"/>
  <c r="BT1043" i="1"/>
  <c r="BT1041" i="1"/>
  <c r="BT1038" i="1"/>
  <c r="BT1037" i="1"/>
  <c r="BT1036" i="1"/>
  <c r="BT1035" i="1"/>
  <c r="BT1034" i="1"/>
  <c r="BT1033" i="1"/>
  <c r="BT1032" i="1"/>
  <c r="BT1030" i="1"/>
  <c r="BT1029" i="1"/>
  <c r="BT1028" i="1"/>
  <c r="BT1025" i="1"/>
  <c r="BT1024" i="1"/>
  <c r="BT1023" i="1"/>
  <c r="BT1022" i="1"/>
  <c r="BT1021" i="1"/>
  <c r="BT1020" i="1"/>
  <c r="BT1015" i="1"/>
  <c r="BT1014" i="1"/>
  <c r="BT1013" i="1"/>
  <c r="BT1012" i="1"/>
  <c r="BT1011" i="1"/>
  <c r="BT1010" i="1"/>
  <c r="BT1009" i="1"/>
  <c r="BT1008" i="1"/>
  <c r="BT1007" i="1"/>
  <c r="BT1006" i="1"/>
  <c r="BT1005" i="1"/>
  <c r="BT1004" i="1"/>
  <c r="BT1003" i="1"/>
  <c r="BT1002" i="1"/>
  <c r="BT1001" i="1"/>
  <c r="BT1000" i="1"/>
  <c r="BT999" i="1"/>
  <c r="BT998" i="1"/>
  <c r="BT997" i="1"/>
  <c r="BT996" i="1"/>
  <c r="BT995" i="1"/>
  <c r="BT994" i="1"/>
  <c r="BT993" i="1"/>
  <c r="BT992" i="1"/>
  <c r="BT991" i="1"/>
  <c r="BT990" i="1"/>
  <c r="BT989" i="1"/>
  <c r="BT988" i="1"/>
  <c r="BT987" i="1"/>
  <c r="BT986" i="1"/>
  <c r="BT985" i="1"/>
  <c r="BT984" i="1"/>
  <c r="BT983" i="1"/>
  <c r="BT982" i="1"/>
  <c r="BT981" i="1"/>
  <c r="BT980" i="1"/>
  <c r="BT979" i="1"/>
  <c r="BT978" i="1"/>
  <c r="BT977" i="1"/>
  <c r="BT976" i="1"/>
  <c r="BT975" i="1"/>
  <c r="BT974" i="1"/>
  <c r="BT973" i="1"/>
  <c r="BT972" i="1"/>
  <c r="BT967" i="1"/>
  <c r="BT964" i="1"/>
  <c r="BT963" i="1"/>
  <c r="BT962" i="1"/>
  <c r="BT961" i="1"/>
  <c r="BT960" i="1"/>
  <c r="BT959" i="1"/>
  <c r="BT954" i="1"/>
  <c r="BT953" i="1"/>
  <c r="BT952" i="1"/>
  <c r="BT951" i="1"/>
  <c r="BT950" i="1"/>
  <c r="BT949" i="1"/>
  <c r="BT948" i="1"/>
  <c r="BT947" i="1"/>
  <c r="BT946" i="1"/>
  <c r="BT945" i="1"/>
  <c r="BT944" i="1"/>
  <c r="BT943" i="1"/>
  <c r="BT942" i="1"/>
  <c r="BT941" i="1"/>
  <c r="BT940" i="1"/>
  <c r="BT939" i="1"/>
  <c r="BT938" i="1"/>
  <c r="BT937" i="1"/>
  <c r="BT936" i="1"/>
  <c r="BT935" i="1"/>
  <c r="BT934" i="1"/>
  <c r="BT933" i="1"/>
  <c r="BT932" i="1"/>
  <c r="BT931" i="1"/>
  <c r="BT930" i="1"/>
  <c r="BT929" i="1"/>
  <c r="BT928" i="1"/>
  <c r="BT927" i="1"/>
  <c r="BT926" i="1"/>
  <c r="BT925" i="1"/>
  <c r="BT924" i="1"/>
  <c r="BT923" i="1"/>
  <c r="BT922" i="1"/>
  <c r="BT921" i="1"/>
  <c r="BT920" i="1"/>
  <c r="BT919" i="1"/>
  <c r="BT918" i="1"/>
  <c r="BT917" i="1"/>
  <c r="BT916" i="1"/>
  <c r="BT915" i="1"/>
  <c r="BT914" i="1"/>
  <c r="BT913" i="1"/>
  <c r="BT912" i="1"/>
  <c r="BT911" i="1"/>
  <c r="BT910" i="1"/>
  <c r="BT909" i="1"/>
  <c r="BT904" i="1"/>
  <c r="BT903" i="1"/>
  <c r="BT902" i="1"/>
  <c r="BT901" i="1"/>
  <c r="BT900" i="1"/>
  <c r="BT899" i="1"/>
  <c r="BT898" i="1"/>
  <c r="BT897" i="1"/>
  <c r="BT896" i="1"/>
  <c r="BT895" i="1"/>
  <c r="BT894" i="1"/>
  <c r="BT893" i="1"/>
  <c r="BT892" i="1"/>
  <c r="BT891" i="1"/>
  <c r="BT890" i="1"/>
  <c r="BT889" i="1"/>
  <c r="BT888" i="1"/>
  <c r="BT887" i="1"/>
  <c r="BT886" i="1"/>
  <c r="BT885" i="1"/>
  <c r="BT884" i="1"/>
  <c r="BT839" i="1"/>
  <c r="BT838" i="1"/>
  <c r="BT837" i="1"/>
  <c r="BT836" i="1"/>
  <c r="BT835" i="1"/>
  <c r="BT834" i="1"/>
  <c r="BT833" i="1"/>
  <c r="BT832" i="1"/>
  <c r="BT831" i="1"/>
  <c r="BT830" i="1"/>
  <c r="BT829" i="1"/>
  <c r="BT828" i="1"/>
  <c r="BT827" i="1"/>
  <c r="BT826" i="1"/>
  <c r="BT825" i="1"/>
  <c r="BT824" i="1"/>
  <c r="BT823" i="1"/>
  <c r="BT822" i="1"/>
  <c r="BT821" i="1"/>
  <c r="BT820" i="1"/>
  <c r="BT819" i="1"/>
  <c r="BT818" i="1"/>
  <c r="BT817" i="1"/>
  <c r="BT816" i="1"/>
  <c r="BT815" i="1"/>
  <c r="BT814" i="1"/>
  <c r="BT813" i="1"/>
  <c r="BT812" i="1"/>
  <c r="BT811" i="1"/>
  <c r="BT810" i="1"/>
  <c r="BT809" i="1"/>
  <c r="BT808" i="1"/>
  <c r="BT807" i="1"/>
  <c r="BT806" i="1"/>
  <c r="BT805" i="1"/>
  <c r="BT804" i="1"/>
  <c r="BT803" i="1"/>
  <c r="BT802" i="1"/>
  <c r="BT801" i="1"/>
  <c r="BT800" i="1"/>
  <c r="BT799" i="1"/>
  <c r="BT798" i="1"/>
  <c r="BT797" i="1"/>
  <c r="BT796" i="1"/>
  <c r="BT795" i="1"/>
  <c r="BT794" i="1"/>
  <c r="BT793" i="1"/>
  <c r="BT792" i="1"/>
  <c r="BT791" i="1"/>
  <c r="BT790" i="1"/>
  <c r="BT789" i="1"/>
  <c r="BT788" i="1"/>
  <c r="BT787" i="1"/>
  <c r="BT786" i="1"/>
  <c r="BT785" i="1"/>
  <c r="BT784" i="1"/>
  <c r="BT783" i="1"/>
  <c r="BT782" i="1"/>
  <c r="BT781" i="1"/>
  <c r="BT780" i="1"/>
  <c r="BT779" i="1"/>
  <c r="BT778" i="1"/>
  <c r="BT775" i="1"/>
  <c r="BT774" i="1"/>
  <c r="BT773" i="1"/>
  <c r="BT772" i="1"/>
  <c r="BT771" i="1"/>
  <c r="BT770" i="1"/>
  <c r="BT767" i="1"/>
  <c r="BT766" i="1"/>
  <c r="BT765" i="1"/>
  <c r="BT762" i="1"/>
  <c r="BT761" i="1"/>
  <c r="BT760" i="1"/>
  <c r="BT756" i="1"/>
  <c r="BT755" i="1"/>
  <c r="BT754" i="1"/>
  <c r="BT753" i="1"/>
  <c r="BT752" i="1"/>
  <c r="BT751" i="1"/>
  <c r="BT750" i="1"/>
  <c r="BT749" i="1"/>
  <c r="BT748" i="1"/>
  <c r="BT747" i="1"/>
  <c r="BT746" i="1"/>
  <c r="BT745" i="1"/>
  <c r="BT743" i="1"/>
  <c r="BT742" i="1"/>
  <c r="BT741" i="1"/>
  <c r="BT740" i="1"/>
  <c r="BT737" i="1"/>
  <c r="BT736" i="1"/>
  <c r="BT735" i="1"/>
  <c r="BT734" i="1"/>
  <c r="BT733" i="1"/>
  <c r="BT732" i="1"/>
  <c r="BT729" i="1"/>
  <c r="BT728" i="1"/>
  <c r="BT727" i="1"/>
  <c r="BT726" i="1"/>
  <c r="BT725" i="1"/>
  <c r="BT724" i="1"/>
  <c r="BT723" i="1"/>
  <c r="BT722" i="1"/>
  <c r="BT721" i="1"/>
  <c r="BT720" i="1"/>
  <c r="BT719" i="1"/>
  <c r="BT710" i="1"/>
  <c r="BT709" i="1"/>
  <c r="BT708" i="1"/>
  <c r="BT707" i="1"/>
  <c r="BT706" i="1"/>
  <c r="BT705" i="1"/>
  <c r="BT704" i="1"/>
  <c r="BT703" i="1"/>
  <c r="BT702" i="1"/>
  <c r="BT701" i="1"/>
  <c r="BT700" i="1"/>
  <c r="BT699" i="1"/>
  <c r="BT698" i="1"/>
  <c r="BT696" i="1"/>
  <c r="BT695" i="1"/>
  <c r="BT692" i="1"/>
  <c r="BT691" i="1"/>
  <c r="BT690" i="1"/>
  <c r="BT689" i="1"/>
  <c r="BT688" i="1"/>
  <c r="BT687" i="1"/>
  <c r="BT685" i="1"/>
  <c r="BT684" i="1"/>
  <c r="BT683" i="1"/>
  <c r="BT678" i="1"/>
  <c r="BT672" i="1"/>
  <c r="BT671" i="1"/>
  <c r="BT670" i="1"/>
  <c r="BT669" i="1"/>
  <c r="BT666" i="1"/>
  <c r="BT665" i="1"/>
  <c r="BT664" i="1"/>
  <c r="BT663" i="1"/>
  <c r="BT662" i="1"/>
  <c r="BT661" i="1"/>
  <c r="BT660" i="1"/>
  <c r="BT659" i="1"/>
  <c r="BT639" i="1"/>
  <c r="BT638" i="1"/>
  <c r="BT637" i="1"/>
  <c r="BT625" i="1"/>
  <c r="BT624" i="1"/>
  <c r="BT623" i="1"/>
  <c r="BT622" i="1"/>
  <c r="BT621" i="1"/>
  <c r="BT620" i="1"/>
  <c r="BT619" i="1"/>
  <c r="BT618" i="1"/>
  <c r="BT617" i="1"/>
  <c r="BT616" i="1"/>
  <c r="BT615" i="1"/>
  <c r="BT614" i="1"/>
  <c r="BT613" i="1"/>
  <c r="BT612" i="1"/>
  <c r="BT611" i="1"/>
  <c r="BT610" i="1"/>
  <c r="BT609" i="1"/>
  <c r="BT608" i="1"/>
  <c r="BT607" i="1"/>
  <c r="BT606" i="1"/>
  <c r="BT605" i="1"/>
  <c r="BT604" i="1"/>
  <c r="BT582" i="1"/>
  <c r="BT581" i="1"/>
  <c r="BT580" i="1"/>
  <c r="BT579" i="1"/>
  <c r="BT578" i="1"/>
  <c r="BT577" i="1"/>
  <c r="BT576" i="1"/>
  <c r="BT575" i="1"/>
  <c r="BT574" i="1"/>
  <c r="BT573" i="1"/>
  <c r="BT572" i="1"/>
  <c r="BT571" i="1"/>
  <c r="BT570" i="1"/>
  <c r="BT569" i="1"/>
  <c r="BT568" i="1"/>
  <c r="BT567" i="1"/>
  <c r="BT566" i="1"/>
  <c r="BT565" i="1"/>
  <c r="BT564" i="1"/>
  <c r="BT563" i="1"/>
  <c r="BT562" i="1"/>
  <c r="BT561" i="1"/>
  <c r="BT560" i="1"/>
  <c r="BT559" i="1"/>
  <c r="BT558" i="1"/>
  <c r="BT557" i="1"/>
  <c r="BT556" i="1"/>
  <c r="BT555" i="1"/>
  <c r="BT554" i="1"/>
  <c r="BT553" i="1"/>
  <c r="BT552" i="1"/>
  <c r="BT551" i="1"/>
  <c r="BT550" i="1"/>
  <c r="BT549" i="1"/>
  <c r="BT548" i="1"/>
  <c r="BT547" i="1"/>
  <c r="BT546" i="1"/>
  <c r="BT541" i="1"/>
  <c r="BT540" i="1"/>
  <c r="BT538" i="1"/>
  <c r="BT537" i="1"/>
  <c r="BT536" i="1"/>
  <c r="BT535" i="1"/>
  <c r="BT532" i="1"/>
  <c r="BT531" i="1"/>
  <c r="BT530" i="1"/>
  <c r="BT529" i="1"/>
  <c r="BT528" i="1"/>
  <c r="BT527" i="1"/>
  <c r="BT526" i="1"/>
  <c r="BT525" i="1"/>
  <c r="BT524" i="1"/>
  <c r="BT523" i="1"/>
  <c r="BT522" i="1"/>
  <c r="BT521" i="1"/>
  <c r="BT520" i="1"/>
  <c r="BT519" i="1"/>
  <c r="BT518" i="1"/>
  <c r="BT517" i="1"/>
  <c r="BT516" i="1"/>
  <c r="BT515" i="1"/>
  <c r="BT514" i="1"/>
  <c r="BT513" i="1"/>
  <c r="BT512" i="1"/>
  <c r="BT511" i="1"/>
  <c r="BT510" i="1"/>
  <c r="BT509" i="1"/>
  <c r="BT508" i="1"/>
  <c r="BT507" i="1"/>
  <c r="BT506" i="1"/>
  <c r="BT505" i="1"/>
  <c r="BT504" i="1"/>
  <c r="BT503" i="1"/>
  <c r="BT502" i="1"/>
  <c r="BT501" i="1"/>
  <c r="BT500" i="1"/>
  <c r="BT499" i="1"/>
  <c r="BT498" i="1"/>
  <c r="BT497" i="1"/>
  <c r="BT496" i="1"/>
  <c r="BT495" i="1"/>
  <c r="BT494" i="1"/>
  <c r="BT493" i="1"/>
  <c r="BT492" i="1"/>
  <c r="BT491" i="1"/>
  <c r="BT490" i="1"/>
  <c r="BT489" i="1"/>
  <c r="BT488" i="1"/>
  <c r="BT487" i="1"/>
  <c r="BT486" i="1"/>
  <c r="BT485" i="1"/>
  <c r="BT484" i="1"/>
  <c r="BT483" i="1"/>
  <c r="BT482" i="1"/>
  <c r="BT481" i="1"/>
  <c r="BT480" i="1"/>
  <c r="BT479" i="1"/>
  <c r="BT478" i="1"/>
  <c r="BT477" i="1"/>
  <c r="BT476" i="1"/>
  <c r="BT475" i="1"/>
  <c r="BT474" i="1"/>
  <c r="BT473" i="1"/>
  <c r="BT472" i="1"/>
  <c r="BT471" i="1"/>
  <c r="BT470" i="1"/>
  <c r="BT469" i="1"/>
  <c r="BT468" i="1"/>
  <c r="BT467" i="1"/>
  <c r="BT466" i="1"/>
  <c r="BT465" i="1"/>
  <c r="BT464" i="1"/>
  <c r="BT463" i="1"/>
  <c r="BT462" i="1"/>
  <c r="BT461" i="1"/>
  <c r="BT460" i="1"/>
  <c r="BT459" i="1"/>
  <c r="BT458" i="1"/>
  <c r="BT457" i="1"/>
  <c r="BT456" i="1"/>
  <c r="BT455" i="1"/>
  <c r="BT454" i="1"/>
  <c r="BT453" i="1"/>
  <c r="BT452" i="1"/>
  <c r="BT451" i="1"/>
  <c r="BT450" i="1"/>
  <c r="BT449" i="1"/>
  <c r="BT448" i="1"/>
  <c r="BT447" i="1"/>
  <c r="BT446" i="1"/>
  <c r="BT445" i="1"/>
  <c r="BT444" i="1"/>
  <c r="BT443" i="1"/>
  <c r="BT442" i="1"/>
  <c r="BT441" i="1"/>
  <c r="BT438" i="1"/>
  <c r="BT437" i="1"/>
  <c r="BT436" i="1"/>
  <c r="BT435" i="1"/>
  <c r="BT434" i="1"/>
  <c r="BT433" i="1"/>
  <c r="BT432" i="1"/>
  <c r="BT431" i="1"/>
  <c r="BT430" i="1"/>
  <c r="BT427" i="1"/>
  <c r="BT426" i="1"/>
  <c r="BT425" i="1"/>
  <c r="BT424" i="1"/>
  <c r="BT423" i="1"/>
  <c r="BT422" i="1"/>
  <c r="BT421" i="1"/>
  <c r="BT420" i="1"/>
  <c r="BT419" i="1"/>
  <c r="BT418" i="1"/>
  <c r="BT417" i="1"/>
  <c r="BT416" i="1"/>
  <c r="BT415" i="1"/>
  <c r="BT414" i="1"/>
  <c r="BT413" i="1"/>
  <c r="BT412" i="1"/>
  <c r="BT411" i="1"/>
  <c r="BT410" i="1"/>
  <c r="BT409" i="1"/>
  <c r="BT408" i="1"/>
  <c r="BT407" i="1"/>
  <c r="BT406" i="1"/>
  <c r="BT405" i="1"/>
  <c r="BT404" i="1"/>
  <c r="BT403" i="1"/>
  <c r="BT402" i="1"/>
  <c r="BT401" i="1"/>
  <c r="BT400" i="1"/>
  <c r="BT399" i="1"/>
  <c r="BT398" i="1"/>
  <c r="BT397" i="1"/>
  <c r="BT396" i="1"/>
  <c r="BT393" i="1"/>
  <c r="BT392" i="1"/>
  <c r="BT391" i="1"/>
  <c r="BT390" i="1"/>
  <c r="BT389" i="1"/>
  <c r="BT388" i="1"/>
  <c r="BT387" i="1"/>
  <c r="BT386" i="1"/>
  <c r="BT385" i="1"/>
  <c r="BT384" i="1"/>
  <c r="BT383" i="1"/>
  <c r="BT382" i="1"/>
  <c r="BT381" i="1"/>
  <c r="BT380" i="1"/>
  <c r="BT379" i="1"/>
  <c r="BT378" i="1"/>
  <c r="BT377" i="1"/>
  <c r="BT376" i="1"/>
  <c r="BT375" i="1"/>
  <c r="BT374" i="1"/>
  <c r="BT373" i="1"/>
  <c r="BT372" i="1"/>
  <c r="BT371" i="1"/>
  <c r="BT370" i="1"/>
  <c r="BT369" i="1"/>
  <c r="BT368" i="1"/>
  <c r="BT367" i="1"/>
  <c r="BT366" i="1"/>
  <c r="BT365" i="1"/>
  <c r="BT364" i="1"/>
  <c r="BT363" i="1"/>
  <c r="BT362" i="1"/>
  <c r="BT361" i="1"/>
  <c r="BT360" i="1"/>
  <c r="BT359" i="1"/>
  <c r="BT357" i="1"/>
  <c r="BT356" i="1"/>
  <c r="BT355" i="1"/>
  <c r="BT354" i="1"/>
  <c r="BT353" i="1"/>
  <c r="BT352" i="1"/>
  <c r="BT351" i="1"/>
  <c r="BT350" i="1"/>
  <c r="BT349" i="1"/>
  <c r="BT348" i="1"/>
  <c r="BT344" i="1"/>
  <c r="BT341" i="1"/>
  <c r="BT340" i="1"/>
  <c r="BT339" i="1"/>
  <c r="BT338" i="1"/>
  <c r="BT337" i="1"/>
  <c r="BT336" i="1"/>
  <c r="BT335" i="1"/>
  <c r="BT334" i="1"/>
  <c r="BT333" i="1"/>
  <c r="BT332" i="1"/>
  <c r="BT331" i="1"/>
  <c r="BT330" i="1"/>
  <c r="BT329" i="1"/>
  <c r="BT327" i="1"/>
  <c r="BT326" i="1"/>
  <c r="BT325" i="1"/>
  <c r="BT324" i="1"/>
  <c r="BT323" i="1"/>
  <c r="BT322" i="1"/>
  <c r="BT321" i="1"/>
  <c r="BT320" i="1"/>
  <c r="BT319" i="1"/>
  <c r="BT318" i="1"/>
  <c r="BT317" i="1"/>
  <c r="BT316" i="1"/>
  <c r="BT315" i="1"/>
  <c r="BT313" i="1"/>
  <c r="BT312" i="1"/>
  <c r="BT311" i="1"/>
  <c r="BT310" i="1"/>
  <c r="BT309" i="1"/>
  <c r="BT308" i="1"/>
  <c r="BT307" i="1"/>
  <c r="BT306" i="1"/>
  <c r="BT305" i="1"/>
  <c r="BT304" i="1"/>
  <c r="BT303" i="1"/>
  <c r="BT302" i="1"/>
  <c r="BT301" i="1"/>
  <c r="BT300" i="1"/>
  <c r="BT299" i="1"/>
  <c r="BT298" i="1"/>
  <c r="BT297" i="1"/>
  <c r="BT296" i="1"/>
  <c r="BT295" i="1"/>
  <c r="BT294" i="1"/>
  <c r="BT293" i="1"/>
  <c r="BT292" i="1"/>
  <c r="BT291" i="1"/>
  <c r="BT290" i="1"/>
  <c r="BT289" i="1"/>
  <c r="BT288" i="1"/>
  <c r="BT287" i="1"/>
  <c r="BT286" i="1"/>
  <c r="BT285" i="1"/>
  <c r="BT284" i="1"/>
  <c r="BT283" i="1"/>
  <c r="BT282" i="1"/>
  <c r="BT281" i="1"/>
  <c r="BT280" i="1"/>
  <c r="BT279" i="1"/>
  <c r="BT278" i="1"/>
  <c r="BT277" i="1"/>
  <c r="BT276" i="1"/>
  <c r="BT275" i="1"/>
  <c r="BT274" i="1"/>
  <c r="BT273" i="1"/>
  <c r="BT272" i="1"/>
  <c r="BT271" i="1"/>
  <c r="BT270" i="1"/>
  <c r="BT268" i="1"/>
  <c r="BT267" i="1"/>
  <c r="BT266" i="1"/>
  <c r="BT265" i="1"/>
  <c r="BT264" i="1"/>
  <c r="BT263" i="1"/>
  <c r="BT260" i="1"/>
  <c r="BT259" i="1"/>
  <c r="BT258" i="1"/>
  <c r="BT257" i="1"/>
  <c r="BT256" i="1"/>
  <c r="BT255" i="1"/>
  <c r="BT254" i="1"/>
  <c r="BT253" i="1"/>
  <c r="BT252" i="1"/>
  <c r="BT251" i="1"/>
  <c r="BT250" i="1"/>
  <c r="BT249" i="1"/>
  <c r="BT248" i="1"/>
  <c r="BT247" i="1"/>
  <c r="BT246" i="1"/>
  <c r="BT245" i="1"/>
  <c r="BT244" i="1"/>
  <c r="BT243" i="1"/>
  <c r="BT242" i="1"/>
  <c r="BT241" i="1"/>
  <c r="BT240" i="1"/>
  <c r="BT239" i="1"/>
  <c r="BT238" i="1"/>
  <c r="BT237" i="1"/>
  <c r="BT236" i="1"/>
  <c r="BT235" i="1"/>
  <c r="BT234" i="1"/>
  <c r="BT233" i="1"/>
  <c r="BT232" i="1"/>
  <c r="BT231" i="1"/>
  <c r="BT221" i="1"/>
  <c r="BT220" i="1"/>
  <c r="BT219" i="1"/>
  <c r="BT218" i="1"/>
  <c r="BT217" i="1"/>
  <c r="BT216" i="1"/>
  <c r="BT215" i="1"/>
  <c r="BT214" i="1"/>
  <c r="BT213" i="1"/>
  <c r="BT212" i="1"/>
  <c r="BT211" i="1"/>
  <c r="BT210" i="1"/>
  <c r="BT209" i="1"/>
  <c r="BT208" i="1"/>
  <c r="BT207" i="1"/>
  <c r="BT206" i="1"/>
  <c r="BT205" i="1"/>
  <c r="BT204" i="1"/>
  <c r="BT203" i="1"/>
  <c r="BT202" i="1"/>
  <c r="BT201" i="1"/>
  <c r="BT200" i="1"/>
  <c r="BT199" i="1"/>
  <c r="BT198" i="1"/>
  <c r="BT197" i="1"/>
  <c r="BT196" i="1"/>
  <c r="BT195" i="1"/>
  <c r="BT194" i="1"/>
  <c r="BT193" i="1"/>
  <c r="BT192" i="1"/>
  <c r="BT191" i="1"/>
  <c r="BT190" i="1"/>
  <c r="BT189" i="1"/>
  <c r="BT188" i="1"/>
  <c r="BT187" i="1"/>
  <c r="BT186" i="1"/>
  <c r="BT185" i="1"/>
  <c r="BT184" i="1"/>
  <c r="BT183" i="1"/>
  <c r="BT182" i="1"/>
  <c r="BT181" i="1"/>
  <c r="BT180" i="1"/>
  <c r="BT179" i="1"/>
  <c r="BT176" i="1"/>
  <c r="BT175" i="1"/>
  <c r="BT174" i="1"/>
  <c r="BT173" i="1"/>
  <c r="BT169" i="1"/>
  <c r="BT168" i="1"/>
  <c r="BT167" i="1"/>
  <c r="BT166" i="1"/>
  <c r="BT165" i="1"/>
  <c r="BT164" i="1"/>
  <c r="BT163" i="1"/>
  <c r="BT162" i="1"/>
  <c r="BT161" i="1"/>
  <c r="BT160" i="1"/>
  <c r="BT159" i="1"/>
  <c r="BT158" i="1"/>
  <c r="BT157" i="1"/>
  <c r="BT156" i="1"/>
  <c r="BT155" i="1"/>
  <c r="BT154" i="1"/>
  <c r="BT153" i="1"/>
  <c r="BT152" i="1"/>
  <c r="BT151" i="1"/>
  <c r="BT150" i="1"/>
  <c r="BT149" i="1"/>
  <c r="BT148" i="1"/>
  <c r="BT147" i="1"/>
  <c r="BT146" i="1"/>
  <c r="BT145" i="1"/>
  <c r="BT144" i="1"/>
  <c r="BT143" i="1"/>
  <c r="BT142" i="1"/>
  <c r="BT141" i="1"/>
  <c r="BT140" i="1"/>
  <c r="BT139" i="1"/>
  <c r="BT138" i="1"/>
  <c r="BT137" i="1"/>
  <c r="BT136" i="1"/>
  <c r="BT135" i="1"/>
  <c r="BT134" i="1"/>
  <c r="BT133" i="1"/>
  <c r="BT132" i="1"/>
  <c r="BT131" i="1"/>
  <c r="CM111" i="1"/>
  <c r="CA111" i="1"/>
  <c r="BR111" i="1"/>
  <c r="BU111" i="1" s="1"/>
  <c r="BT123" i="1"/>
  <c r="BT122" i="1"/>
  <c r="BT121" i="1"/>
  <c r="BT113" i="1"/>
  <c r="BT112" i="1"/>
  <c r="BT111" i="1"/>
  <c r="BT110" i="1"/>
  <c r="BT100" i="1"/>
  <c r="BT95" i="1"/>
  <c r="BT92" i="1"/>
  <c r="BT91" i="1"/>
  <c r="BT88" i="1"/>
  <c r="BT87" i="1"/>
  <c r="BT85" i="1"/>
  <c r="BT84" i="1"/>
  <c r="BT83" i="1"/>
  <c r="BT82" i="1"/>
  <c r="BT79" i="1"/>
  <c r="BT78" i="1"/>
  <c r="BT77" i="1"/>
  <c r="BT76" i="1"/>
  <c r="BT75" i="1"/>
  <c r="BT74" i="1"/>
  <c r="BT72" i="1"/>
  <c r="BT71" i="1"/>
  <c r="BT70" i="1"/>
  <c r="BT69" i="1"/>
  <c r="BT67" i="1"/>
  <c r="BT62" i="1"/>
  <c r="BT61" i="1"/>
  <c r="BT58" i="1"/>
  <c r="BT57" i="1"/>
  <c r="BT56" i="1"/>
  <c r="BT55" i="1"/>
  <c r="BT54" i="1"/>
  <c r="BT53" i="1"/>
  <c r="BT51" i="1"/>
  <c r="BT50" i="1"/>
  <c r="BT48" i="1"/>
  <c r="BT47" i="1"/>
  <c r="BT46" i="1"/>
  <c r="BT44" i="1"/>
  <c r="BT40" i="1"/>
  <c r="BT35" i="1"/>
  <c r="BT34" i="1"/>
  <c r="BT33" i="1"/>
  <c r="BT32" i="1"/>
  <c r="BT31" i="1"/>
  <c r="BT28" i="1"/>
  <c r="BT27" i="1"/>
  <c r="BT21" i="1"/>
  <c r="BT20" i="1"/>
  <c r="BT17" i="1"/>
  <c r="BT16" i="1"/>
  <c r="BT15" i="1"/>
  <c r="BT14" i="1"/>
  <c r="BT13" i="1"/>
  <c r="BI1401" i="1"/>
  <c r="BL1401" i="1" s="1"/>
  <c r="BK1137" i="1"/>
  <c r="DB995" i="1"/>
  <c r="DE995" i="1" s="1"/>
  <c r="CA995" i="1"/>
  <c r="CD995" i="1" s="1"/>
  <c r="BR995" i="1"/>
  <c r="BU995" i="1" s="1"/>
  <c r="DB993" i="1"/>
  <c r="DE993" i="1" s="1"/>
  <c r="CA993" i="1"/>
  <c r="CD993" i="1" s="1"/>
  <c r="BR993" i="1"/>
  <c r="BU993" i="1" s="1"/>
  <c r="DB992" i="1"/>
  <c r="DE992" i="1" s="1"/>
  <c r="CA992" i="1"/>
  <c r="CD992" i="1" s="1"/>
  <c r="BR992" i="1"/>
  <c r="BU992" i="1" s="1"/>
  <c r="BL995" i="1"/>
  <c r="BI993" i="1"/>
  <c r="BL993" i="1" s="1"/>
  <c r="BI992" i="1"/>
  <c r="BL992" i="1" s="1"/>
  <c r="BK1581" i="1"/>
  <c r="BK1580" i="1"/>
  <c r="BK1579" i="1"/>
  <c r="BK1578" i="1"/>
  <c r="BK1577" i="1"/>
  <c r="BK1576" i="1"/>
  <c r="BK1575" i="1"/>
  <c r="BK1574" i="1"/>
  <c r="BK1573" i="1"/>
  <c r="BK1572" i="1"/>
  <c r="BK1571" i="1"/>
  <c r="BK1570" i="1"/>
  <c r="BK1569" i="1"/>
  <c r="BK1568" i="1"/>
  <c r="BK1567" i="1"/>
  <c r="BK1566" i="1"/>
  <c r="BK1565" i="1"/>
  <c r="BK1564" i="1"/>
  <c r="BK1563" i="1"/>
  <c r="BK1562" i="1"/>
  <c r="BK1561" i="1"/>
  <c r="BK1560" i="1"/>
  <c r="BK1559" i="1"/>
  <c r="BK1558" i="1"/>
  <c r="BK1557" i="1"/>
  <c r="BK1556" i="1"/>
  <c r="BK1555" i="1"/>
  <c r="BK1554" i="1"/>
  <c r="BK1553" i="1"/>
  <c r="BK1552" i="1"/>
  <c r="BK1551" i="1"/>
  <c r="BK1550" i="1"/>
  <c r="BK1549" i="1"/>
  <c r="BK1548" i="1"/>
  <c r="BK1547" i="1"/>
  <c r="BK1546" i="1"/>
  <c r="BK1545" i="1"/>
  <c r="BK1544" i="1"/>
  <c r="BK1543" i="1"/>
  <c r="BK1542" i="1"/>
  <c r="BK1541" i="1"/>
  <c r="BK1540" i="1"/>
  <c r="BK1539" i="1"/>
  <c r="BK1538" i="1"/>
  <c r="BK1537" i="1"/>
  <c r="BK1536" i="1"/>
  <c r="BK1535" i="1"/>
  <c r="BK1534" i="1"/>
  <c r="BK1533" i="1"/>
  <c r="BK1532" i="1"/>
  <c r="BK1531" i="1"/>
  <c r="BK1530" i="1"/>
  <c r="BK1529" i="1"/>
  <c r="BK1528" i="1"/>
  <c r="BK1527" i="1"/>
  <c r="BK1526" i="1"/>
  <c r="BK1525" i="1"/>
  <c r="BK1524" i="1"/>
  <c r="BK1523" i="1"/>
  <c r="BK1522" i="1"/>
  <c r="BK1521" i="1"/>
  <c r="BK1520" i="1"/>
  <c r="BK1519" i="1"/>
  <c r="BK1518" i="1"/>
  <c r="BK1517" i="1"/>
  <c r="BK1516" i="1"/>
  <c r="BK1515" i="1"/>
  <c r="BK1514" i="1"/>
  <c r="BK1513" i="1"/>
  <c r="BK1512" i="1"/>
  <c r="BK1511" i="1"/>
  <c r="BK1510" i="1"/>
  <c r="BK1509" i="1"/>
  <c r="BK1508" i="1"/>
  <c r="BK1507" i="1"/>
  <c r="BK1506" i="1"/>
  <c r="BK1505" i="1"/>
  <c r="BK1504" i="1"/>
  <c r="BK1455" i="1"/>
  <c r="BK1454" i="1"/>
  <c r="BK1453" i="1"/>
  <c r="BK1452" i="1"/>
  <c r="BK1451" i="1"/>
  <c r="BK1450" i="1"/>
  <c r="BK1449" i="1"/>
  <c r="BK1448" i="1"/>
  <c r="BK1447" i="1"/>
  <c r="BK1446" i="1"/>
  <c r="BK1445" i="1"/>
  <c r="BK1444" i="1"/>
  <c r="BK1443" i="1"/>
  <c r="BK1442" i="1"/>
  <c r="BK1441" i="1"/>
  <c r="BK1440" i="1"/>
  <c r="BK1439" i="1"/>
  <c r="BK1438" i="1"/>
  <c r="BK1437" i="1"/>
  <c r="BK1436" i="1"/>
  <c r="BK1435" i="1"/>
  <c r="BK1434" i="1"/>
  <c r="BK1433" i="1"/>
  <c r="BK1432" i="1"/>
  <c r="BK1431" i="1"/>
  <c r="BK1430" i="1"/>
  <c r="BK1429" i="1"/>
  <c r="BK1428" i="1"/>
  <c r="BK1427" i="1"/>
  <c r="BK1426" i="1"/>
  <c r="BK1425" i="1"/>
  <c r="BK1424" i="1"/>
  <c r="BK1423" i="1"/>
  <c r="BK1422" i="1"/>
  <c r="BK1421" i="1"/>
  <c r="BK1420" i="1"/>
  <c r="BK1419" i="1"/>
  <c r="BK1418" i="1"/>
  <c r="BK1417" i="1"/>
  <c r="BK1416" i="1"/>
  <c r="BK1415" i="1"/>
  <c r="BK1412" i="1"/>
  <c r="BK1411" i="1"/>
  <c r="BK1410" i="1"/>
  <c r="BK1409" i="1"/>
  <c r="BK1408" i="1"/>
  <c r="BK1407" i="1"/>
  <c r="BK1406" i="1"/>
  <c r="BK1405" i="1"/>
  <c r="BK1404" i="1"/>
  <c r="BK1403" i="1"/>
  <c r="BK1402" i="1"/>
  <c r="BK1401" i="1"/>
  <c r="BK1400" i="1"/>
  <c r="BK1397" i="1"/>
  <c r="BK1396" i="1"/>
  <c r="BK1395" i="1"/>
  <c r="BK1394" i="1"/>
  <c r="BK1393" i="1"/>
  <c r="BK1392" i="1"/>
  <c r="BK1391" i="1"/>
  <c r="BK1390" i="1"/>
  <c r="BK1389" i="1"/>
  <c r="BK1388" i="1"/>
  <c r="BK1387" i="1"/>
  <c r="BK1386" i="1"/>
  <c r="BK1385" i="1"/>
  <c r="BK1384" i="1"/>
  <c r="BK1383" i="1"/>
  <c r="BK1381" i="1"/>
  <c r="BK1380" i="1"/>
  <c r="BK1379" i="1"/>
  <c r="BK1378" i="1"/>
  <c r="BK1377" i="1"/>
  <c r="BK1376" i="1"/>
  <c r="BK1375" i="1"/>
  <c r="BK1374" i="1"/>
  <c r="BK1373" i="1"/>
  <c r="BK1372" i="1"/>
  <c r="BK1371" i="1"/>
  <c r="BK1370" i="1"/>
  <c r="BK1369" i="1"/>
  <c r="BK1368" i="1"/>
  <c r="BK1367" i="1"/>
  <c r="BK1366" i="1"/>
  <c r="BK1363" i="1"/>
  <c r="BK1362" i="1"/>
  <c r="BK1361" i="1"/>
  <c r="BK1360" i="1"/>
  <c r="BK1359" i="1"/>
  <c r="BK1358" i="1"/>
  <c r="BK1357" i="1"/>
  <c r="BK1355" i="1"/>
  <c r="BK1354" i="1"/>
  <c r="BK1353" i="1"/>
  <c r="BK1352" i="1"/>
  <c r="BK1351" i="1"/>
  <c r="BK1350" i="1"/>
  <c r="BK1349" i="1"/>
  <c r="BK1348" i="1"/>
  <c r="BK1344" i="1"/>
  <c r="BK1343" i="1"/>
  <c r="BK1342" i="1"/>
  <c r="BK1341" i="1"/>
  <c r="BK1340" i="1"/>
  <c r="BK1339" i="1"/>
  <c r="BK1338" i="1"/>
  <c r="BK1337" i="1"/>
  <c r="BK1336" i="1"/>
  <c r="BK1335" i="1"/>
  <c r="BK1334" i="1"/>
  <c r="BK1333" i="1"/>
  <c r="BK1332" i="1"/>
  <c r="BK1331" i="1"/>
  <c r="BK1329" i="1"/>
  <c r="BK1328" i="1"/>
  <c r="BK1327" i="1"/>
  <c r="BK1326" i="1"/>
  <c r="BK1324" i="1"/>
  <c r="BK1323" i="1"/>
  <c r="BK1322" i="1"/>
  <c r="BK1321" i="1"/>
  <c r="BK1320" i="1"/>
  <c r="BK1319" i="1"/>
  <c r="BK1318" i="1"/>
  <c r="BK1317" i="1"/>
  <c r="BK1316" i="1"/>
  <c r="BK1315" i="1"/>
  <c r="BK1314" i="1"/>
  <c r="BK1313" i="1"/>
  <c r="BK1312" i="1"/>
  <c r="BK1311" i="1"/>
  <c r="BK1310" i="1"/>
  <c r="BK1309" i="1"/>
  <c r="BK1308" i="1"/>
  <c r="BK1307" i="1"/>
  <c r="BK1306" i="1"/>
  <c r="BK1305" i="1"/>
  <c r="BK1304" i="1"/>
  <c r="BK1302" i="1"/>
  <c r="BK1301" i="1"/>
  <c r="BK1300" i="1"/>
  <c r="BK1299" i="1"/>
  <c r="BK1298" i="1"/>
  <c r="BK1296" i="1"/>
  <c r="BK1295" i="1"/>
  <c r="BK1294" i="1"/>
  <c r="BK1293" i="1"/>
  <c r="BK1292" i="1"/>
  <c r="BK1291" i="1"/>
  <c r="BK1289" i="1"/>
  <c r="BK1288" i="1"/>
  <c r="BK1287" i="1"/>
  <c r="BK1286" i="1"/>
  <c r="BK1284" i="1"/>
  <c r="BK1283" i="1"/>
  <c r="BK1282" i="1"/>
  <c r="BK1281" i="1"/>
  <c r="BK1280" i="1"/>
  <c r="BK1279" i="1"/>
  <c r="BK1278" i="1"/>
  <c r="BK1276" i="1"/>
  <c r="BK1275" i="1"/>
  <c r="BK1274" i="1"/>
  <c r="BK1273" i="1"/>
  <c r="BK1269" i="1"/>
  <c r="BK1268" i="1"/>
  <c r="BK1267" i="1"/>
  <c r="BK1266" i="1"/>
  <c r="BK1265" i="1"/>
  <c r="BK1264" i="1"/>
  <c r="BK1263" i="1"/>
  <c r="BK1262" i="1"/>
  <c r="BK1261" i="1"/>
  <c r="BK1260" i="1"/>
  <c r="BK1259" i="1"/>
  <c r="BK1258" i="1"/>
  <c r="BK1257" i="1"/>
  <c r="BK1256" i="1"/>
  <c r="BK1255" i="1"/>
  <c r="BK1254" i="1"/>
  <c r="BK1253" i="1"/>
  <c r="BK1252" i="1"/>
  <c r="BK1251" i="1"/>
  <c r="BK1250" i="1"/>
  <c r="BK1249" i="1"/>
  <c r="BK1248" i="1"/>
  <c r="BK1247" i="1"/>
  <c r="BK1246" i="1"/>
  <c r="BK1245" i="1"/>
  <c r="BK1244" i="1"/>
  <c r="BK1243" i="1"/>
  <c r="BK1242" i="1"/>
  <c r="BK1241" i="1"/>
  <c r="BK1240" i="1"/>
  <c r="BK1239" i="1"/>
  <c r="BK1238" i="1"/>
  <c r="BK1237" i="1"/>
  <c r="BK1236" i="1"/>
  <c r="BK1235" i="1"/>
  <c r="BK1234" i="1"/>
  <c r="BK1233" i="1"/>
  <c r="BK1232" i="1"/>
  <c r="BK1231" i="1"/>
  <c r="BK1230" i="1"/>
  <c r="BK1229" i="1"/>
  <c r="BK1225" i="1"/>
  <c r="BK1224" i="1"/>
  <c r="BK1223" i="1"/>
  <c r="BK1222" i="1"/>
  <c r="BK1221" i="1"/>
  <c r="BK1220" i="1"/>
  <c r="BK1219" i="1"/>
  <c r="BK1218" i="1"/>
  <c r="BK1217" i="1"/>
  <c r="BK1216" i="1"/>
  <c r="BK1209" i="1"/>
  <c r="BK1208" i="1"/>
  <c r="BK1207" i="1"/>
  <c r="BK1206" i="1"/>
  <c r="BK1205" i="1"/>
  <c r="BK1204" i="1"/>
  <c r="BK1203" i="1"/>
  <c r="BK1201" i="1"/>
  <c r="BK1200" i="1"/>
  <c r="BK1199" i="1"/>
  <c r="BK1198" i="1"/>
  <c r="BK1197" i="1"/>
  <c r="BK1196" i="1"/>
  <c r="BK1195" i="1"/>
  <c r="BK1194" i="1"/>
  <c r="BK1193" i="1"/>
  <c r="BK1192" i="1"/>
  <c r="BK1191" i="1"/>
  <c r="BK1148" i="1"/>
  <c r="BK1144" i="1"/>
  <c r="BK1141" i="1"/>
  <c r="BK1140" i="1"/>
  <c r="BK1139" i="1"/>
  <c r="BK1138" i="1"/>
  <c r="BK1125" i="1"/>
  <c r="BK1124" i="1"/>
  <c r="BK1123" i="1"/>
  <c r="BK1122" i="1"/>
  <c r="BK1121" i="1"/>
  <c r="BK1120" i="1"/>
  <c r="BK1116" i="1"/>
  <c r="BK1115" i="1"/>
  <c r="BK1114" i="1"/>
  <c r="BK1113" i="1"/>
  <c r="BK1112" i="1"/>
  <c r="BK1111" i="1"/>
  <c r="BK1110" i="1"/>
  <c r="BK1109" i="1"/>
  <c r="BK1108" i="1"/>
  <c r="BK1107" i="1"/>
  <c r="BK1106" i="1"/>
  <c r="BK1105" i="1"/>
  <c r="BK1104" i="1"/>
  <c r="BK1103" i="1"/>
  <c r="BK1102" i="1"/>
  <c r="BK1101" i="1"/>
  <c r="BK1099" i="1"/>
  <c r="BK1098" i="1"/>
  <c r="BK1097" i="1"/>
  <c r="BK1096" i="1"/>
  <c r="BK1095" i="1"/>
  <c r="BK1094" i="1"/>
  <c r="BK1093" i="1"/>
  <c r="BK1092" i="1"/>
  <c r="BK1091" i="1"/>
  <c r="BK1090" i="1"/>
  <c r="BK1089" i="1"/>
  <c r="BK1088" i="1"/>
  <c r="BK1087" i="1"/>
  <c r="BK1086" i="1"/>
  <c r="BK1085" i="1"/>
  <c r="BK1084" i="1"/>
  <c r="BK1083" i="1"/>
  <c r="BK1082" i="1"/>
  <c r="BK1081" i="1"/>
  <c r="BK1080" i="1"/>
  <c r="BK1079" i="1"/>
  <c r="BK1078" i="1"/>
  <c r="BK1077" i="1"/>
  <c r="BK1076" i="1"/>
  <c r="BK1075" i="1"/>
  <c r="BK1074" i="1"/>
  <c r="BK1073" i="1"/>
  <c r="BK1072" i="1"/>
  <c r="BK1071" i="1"/>
  <c r="BK1070" i="1"/>
  <c r="BK1069" i="1"/>
  <c r="BK1068" i="1"/>
  <c r="BK1067" i="1"/>
  <c r="BK1066" i="1"/>
  <c r="BK1065" i="1"/>
  <c r="BK1064" i="1"/>
  <c r="BK1063" i="1"/>
  <c r="BK1062" i="1"/>
  <c r="BK1061" i="1"/>
  <c r="BK1060" i="1"/>
  <c r="BK1059" i="1"/>
  <c r="BK1058" i="1"/>
  <c r="BK1057" i="1"/>
  <c r="BK1056" i="1"/>
  <c r="BK1055" i="1"/>
  <c r="BK1054" i="1"/>
  <c r="BK1053" i="1"/>
  <c r="BK1052" i="1"/>
  <c r="BK1051" i="1"/>
  <c r="BK1050" i="1"/>
  <c r="BK1049" i="1"/>
  <c r="BK1048" i="1"/>
  <c r="BK1047" i="1"/>
  <c r="BK1046" i="1"/>
  <c r="BK1045" i="1"/>
  <c r="BK1044" i="1"/>
  <c r="BK1043" i="1"/>
  <c r="BK1041" i="1"/>
  <c r="BK1040" i="1"/>
  <c r="BK1039" i="1"/>
  <c r="BK1038" i="1"/>
  <c r="BK1037" i="1"/>
  <c r="BK1036" i="1"/>
  <c r="BK1035" i="1"/>
  <c r="BK1034" i="1"/>
  <c r="BK1033" i="1"/>
  <c r="BK1032" i="1"/>
  <c r="BK1031" i="1"/>
  <c r="BK1030" i="1"/>
  <c r="BK1029" i="1"/>
  <c r="BK1028" i="1"/>
  <c r="BK1025" i="1"/>
  <c r="BK1024" i="1"/>
  <c r="BK1023" i="1"/>
  <c r="BK1022" i="1"/>
  <c r="BK1021" i="1"/>
  <c r="BK1020" i="1"/>
  <c r="BK1019" i="1"/>
  <c r="BK1018" i="1"/>
  <c r="BK1017" i="1"/>
  <c r="BK1016" i="1"/>
  <c r="BK1015" i="1"/>
  <c r="BK1014" i="1"/>
  <c r="BK1013" i="1"/>
  <c r="BK1012" i="1"/>
  <c r="BK1011" i="1"/>
  <c r="BK1010" i="1"/>
  <c r="BK1009" i="1"/>
  <c r="BK1008" i="1"/>
  <c r="BK1007" i="1"/>
  <c r="BK1006" i="1"/>
  <c r="BK1005" i="1"/>
  <c r="BK1004" i="1"/>
  <c r="BK1003" i="1"/>
  <c r="BK1002" i="1"/>
  <c r="BK1001" i="1"/>
  <c r="BK1000" i="1"/>
  <c r="BK999" i="1"/>
  <c r="BK998" i="1"/>
  <c r="BK997" i="1"/>
  <c r="BK996" i="1"/>
  <c r="BK995" i="1"/>
  <c r="BK994" i="1"/>
  <c r="BK993" i="1"/>
  <c r="BK992" i="1"/>
  <c r="BK991" i="1"/>
  <c r="BK990" i="1"/>
  <c r="BK989" i="1"/>
  <c r="BK988" i="1"/>
  <c r="BK987" i="1"/>
  <c r="BK986" i="1"/>
  <c r="BK985" i="1"/>
  <c r="BK984" i="1"/>
  <c r="BK983" i="1"/>
  <c r="BK982" i="1"/>
  <c r="BK981" i="1"/>
  <c r="BK980" i="1"/>
  <c r="BK979" i="1"/>
  <c r="BK978" i="1"/>
  <c r="BK977" i="1"/>
  <c r="BK976" i="1"/>
  <c r="BK975" i="1"/>
  <c r="BK974" i="1"/>
  <c r="BK973" i="1"/>
  <c r="BK972" i="1"/>
  <c r="BK967" i="1"/>
  <c r="BK966" i="1"/>
  <c r="BK965" i="1"/>
  <c r="BK964" i="1"/>
  <c r="BK963" i="1"/>
  <c r="BK962" i="1"/>
  <c r="BK961" i="1"/>
  <c r="BK960" i="1"/>
  <c r="BK959" i="1"/>
  <c r="BK954" i="1"/>
  <c r="BK953" i="1"/>
  <c r="BK952" i="1"/>
  <c r="BK951" i="1"/>
  <c r="BK950" i="1"/>
  <c r="BK949" i="1"/>
  <c r="BK948" i="1"/>
  <c r="BK947" i="1"/>
  <c r="BK946" i="1"/>
  <c r="BK945" i="1"/>
  <c r="BK944" i="1"/>
  <c r="BK943" i="1"/>
  <c r="BK942" i="1"/>
  <c r="BK941" i="1"/>
  <c r="BK940" i="1"/>
  <c r="BK939" i="1"/>
  <c r="BK938" i="1"/>
  <c r="BK937" i="1"/>
  <c r="BK936" i="1"/>
  <c r="BK935" i="1"/>
  <c r="BK934" i="1"/>
  <c r="BK933" i="1"/>
  <c r="BK932" i="1"/>
  <c r="BK931" i="1"/>
  <c r="BK930" i="1"/>
  <c r="BK929" i="1"/>
  <c r="BK928" i="1"/>
  <c r="BK927" i="1"/>
  <c r="BK926" i="1"/>
  <c r="BK925" i="1"/>
  <c r="BK924" i="1"/>
  <c r="BK923" i="1"/>
  <c r="BK922" i="1"/>
  <c r="BK921" i="1"/>
  <c r="BK920" i="1"/>
  <c r="BK919" i="1"/>
  <c r="BK918" i="1"/>
  <c r="BK917" i="1"/>
  <c r="BK916" i="1"/>
  <c r="BK915" i="1"/>
  <c r="BK914" i="1"/>
  <c r="BK913" i="1"/>
  <c r="BK912" i="1"/>
  <c r="BK911" i="1"/>
  <c r="BK910" i="1"/>
  <c r="BK909" i="1"/>
  <c r="BK904" i="1"/>
  <c r="BK903" i="1"/>
  <c r="BK902" i="1"/>
  <c r="BK901" i="1"/>
  <c r="BK900" i="1"/>
  <c r="BK899" i="1"/>
  <c r="BK898" i="1"/>
  <c r="BK897" i="1"/>
  <c r="BK896" i="1"/>
  <c r="BK895" i="1"/>
  <c r="BK894" i="1"/>
  <c r="BK893" i="1"/>
  <c r="BK892" i="1"/>
  <c r="BK891" i="1"/>
  <c r="BK890" i="1"/>
  <c r="BK889" i="1"/>
  <c r="BK888" i="1"/>
  <c r="BK887" i="1"/>
  <c r="BK886" i="1"/>
  <c r="BK885" i="1"/>
  <c r="BK884" i="1"/>
  <c r="BK839" i="1"/>
  <c r="BK838" i="1"/>
  <c r="BK837" i="1"/>
  <c r="BK836" i="1"/>
  <c r="BK835" i="1"/>
  <c r="BK834" i="1"/>
  <c r="BK833" i="1"/>
  <c r="BK832" i="1"/>
  <c r="BK831" i="1"/>
  <c r="BK830" i="1"/>
  <c r="BK829" i="1"/>
  <c r="BK828" i="1"/>
  <c r="BK827" i="1"/>
  <c r="BK826" i="1"/>
  <c r="BK825" i="1"/>
  <c r="BK824" i="1"/>
  <c r="BK823" i="1"/>
  <c r="BK822" i="1"/>
  <c r="BK821" i="1"/>
  <c r="BK820" i="1"/>
  <c r="BK819" i="1"/>
  <c r="BK818" i="1"/>
  <c r="BK817" i="1"/>
  <c r="BK816" i="1"/>
  <c r="BK815" i="1"/>
  <c r="BK814" i="1"/>
  <c r="BK813" i="1"/>
  <c r="BK812" i="1"/>
  <c r="BK811" i="1"/>
  <c r="BK810" i="1"/>
  <c r="BK809" i="1"/>
  <c r="BK808" i="1"/>
  <c r="BK807" i="1"/>
  <c r="BK806" i="1"/>
  <c r="BK805" i="1"/>
  <c r="BK804" i="1"/>
  <c r="BK803" i="1"/>
  <c r="BK802" i="1"/>
  <c r="BK801" i="1"/>
  <c r="BK800" i="1"/>
  <c r="BK799" i="1"/>
  <c r="BK798" i="1"/>
  <c r="BK797" i="1"/>
  <c r="BK796" i="1"/>
  <c r="BK795" i="1"/>
  <c r="BK794" i="1"/>
  <c r="BK793" i="1"/>
  <c r="BK792" i="1"/>
  <c r="BK791" i="1"/>
  <c r="BK790" i="1"/>
  <c r="BK789" i="1"/>
  <c r="BK788" i="1"/>
  <c r="BK787" i="1"/>
  <c r="BK786" i="1"/>
  <c r="BK785" i="1"/>
  <c r="BK784" i="1"/>
  <c r="BK783" i="1"/>
  <c r="BK782" i="1"/>
  <c r="BK781" i="1"/>
  <c r="BK780" i="1"/>
  <c r="BK779" i="1"/>
  <c r="BK778" i="1"/>
  <c r="BK776" i="1"/>
  <c r="BK775" i="1"/>
  <c r="BK774" i="1"/>
  <c r="BK773" i="1"/>
  <c r="BK772" i="1"/>
  <c r="BK771" i="1"/>
  <c r="BK770" i="1"/>
  <c r="BK767" i="1"/>
  <c r="BK766" i="1"/>
  <c r="BK765" i="1"/>
  <c r="BK759" i="1"/>
  <c r="BK758" i="1"/>
  <c r="BK756" i="1"/>
  <c r="BK755" i="1"/>
  <c r="BK754" i="1"/>
  <c r="BK753" i="1"/>
  <c r="BK752" i="1"/>
  <c r="BK751" i="1"/>
  <c r="BK750" i="1"/>
  <c r="BK749" i="1"/>
  <c r="BK748" i="1"/>
  <c r="BK747" i="1"/>
  <c r="BK746" i="1"/>
  <c r="BK745" i="1"/>
  <c r="BK743" i="1"/>
  <c r="BK742" i="1"/>
  <c r="BK741" i="1"/>
  <c r="BK740" i="1"/>
  <c r="BK739" i="1"/>
  <c r="BK737" i="1"/>
  <c r="BK736" i="1"/>
  <c r="BK735" i="1"/>
  <c r="BK734" i="1"/>
  <c r="BK733" i="1"/>
  <c r="BK732" i="1"/>
  <c r="BK729" i="1"/>
  <c r="BK728" i="1"/>
  <c r="BK727" i="1"/>
  <c r="BK726" i="1"/>
  <c r="BK725" i="1"/>
  <c r="BK724" i="1"/>
  <c r="BK723" i="1"/>
  <c r="BK722" i="1"/>
  <c r="BK721" i="1"/>
  <c r="BK720" i="1"/>
  <c r="BK719" i="1"/>
  <c r="BK710" i="1"/>
  <c r="BK709" i="1"/>
  <c r="BK708" i="1"/>
  <c r="BK707" i="1"/>
  <c r="BK706" i="1"/>
  <c r="BK705" i="1"/>
  <c r="BK704" i="1"/>
  <c r="BK703" i="1"/>
  <c r="BK702" i="1"/>
  <c r="BK701" i="1"/>
  <c r="BK700" i="1"/>
  <c r="BK699" i="1"/>
  <c r="BK698" i="1"/>
  <c r="BK696" i="1"/>
  <c r="BK695" i="1"/>
  <c r="BK692" i="1"/>
  <c r="BK691" i="1"/>
  <c r="BK690" i="1"/>
  <c r="BK689" i="1"/>
  <c r="BK688" i="1"/>
  <c r="BK687" i="1"/>
  <c r="BK685" i="1"/>
  <c r="BK684" i="1"/>
  <c r="BK683" i="1"/>
  <c r="BK678" i="1"/>
  <c r="BK672" i="1"/>
  <c r="BK671" i="1"/>
  <c r="BK670" i="1"/>
  <c r="BK669" i="1"/>
  <c r="BK666" i="1"/>
  <c r="BK665" i="1"/>
  <c r="BK664" i="1"/>
  <c r="BK663" i="1"/>
  <c r="BK662" i="1"/>
  <c r="BK661" i="1"/>
  <c r="BK660" i="1"/>
  <c r="BK659" i="1"/>
  <c r="BK603" i="1"/>
  <c r="BK602" i="1"/>
  <c r="BK601" i="1"/>
  <c r="BK600" i="1"/>
  <c r="BK599" i="1"/>
  <c r="BK598" i="1"/>
  <c r="BK597" i="1"/>
  <c r="BK596" i="1"/>
  <c r="BK595" i="1"/>
  <c r="BK594" i="1"/>
  <c r="BK593" i="1"/>
  <c r="BK592" i="1"/>
  <c r="BK591" i="1"/>
  <c r="BK590" i="1"/>
  <c r="BK589" i="1"/>
  <c r="BK588" i="1"/>
  <c r="BK587" i="1"/>
  <c r="BK586" i="1"/>
  <c r="BK585" i="1"/>
  <c r="BK584" i="1"/>
  <c r="BK582" i="1"/>
  <c r="BK581" i="1"/>
  <c r="BK580" i="1"/>
  <c r="BK579" i="1"/>
  <c r="BK578" i="1"/>
  <c r="BK577" i="1"/>
  <c r="BK576" i="1"/>
  <c r="BK575" i="1"/>
  <c r="BK574" i="1"/>
  <c r="BK573" i="1"/>
  <c r="BK572" i="1"/>
  <c r="BK571" i="1"/>
  <c r="BK570" i="1"/>
  <c r="BK569" i="1"/>
  <c r="BK568" i="1"/>
  <c r="BK567" i="1"/>
  <c r="BK566" i="1"/>
  <c r="BK565" i="1"/>
  <c r="BK564" i="1"/>
  <c r="BK563" i="1"/>
  <c r="BK562" i="1"/>
  <c r="BK561" i="1"/>
  <c r="BK560" i="1"/>
  <c r="BK559" i="1"/>
  <c r="BK558" i="1"/>
  <c r="BK557" i="1"/>
  <c r="BK556" i="1"/>
  <c r="BK555" i="1"/>
  <c r="BK554" i="1"/>
  <c r="BK553" i="1"/>
  <c r="BK552" i="1"/>
  <c r="BK551" i="1"/>
  <c r="BK550" i="1"/>
  <c r="BK549" i="1"/>
  <c r="BK548" i="1"/>
  <c r="BK547" i="1"/>
  <c r="BK546" i="1"/>
  <c r="BK541" i="1"/>
  <c r="BK540" i="1"/>
  <c r="BK538" i="1"/>
  <c r="BK537" i="1"/>
  <c r="BK536" i="1"/>
  <c r="BK535" i="1"/>
  <c r="BK532" i="1"/>
  <c r="BK531" i="1"/>
  <c r="BK530" i="1"/>
  <c r="BK529" i="1"/>
  <c r="BK528" i="1"/>
  <c r="BK527" i="1"/>
  <c r="BK526" i="1"/>
  <c r="BK525" i="1"/>
  <c r="BK524" i="1"/>
  <c r="BK523" i="1"/>
  <c r="BK522" i="1"/>
  <c r="BK521" i="1"/>
  <c r="BK520" i="1"/>
  <c r="BK519" i="1"/>
  <c r="BK518" i="1"/>
  <c r="BK517" i="1"/>
  <c r="BK516" i="1"/>
  <c r="BK515" i="1"/>
  <c r="BK514" i="1"/>
  <c r="BK513" i="1"/>
  <c r="BK512" i="1"/>
  <c r="BK511" i="1"/>
  <c r="BK510" i="1"/>
  <c r="BK509" i="1"/>
  <c r="BK508" i="1"/>
  <c r="BK507" i="1"/>
  <c r="BK506" i="1"/>
  <c r="BK505" i="1"/>
  <c r="BK504" i="1"/>
  <c r="BK503" i="1"/>
  <c r="BK502" i="1"/>
  <c r="BK501" i="1"/>
  <c r="BK500" i="1"/>
  <c r="BK499" i="1"/>
  <c r="BK498" i="1"/>
  <c r="BK497" i="1"/>
  <c r="BK496" i="1"/>
  <c r="BK495" i="1"/>
  <c r="BK494" i="1"/>
  <c r="BK493" i="1"/>
  <c r="BK492" i="1"/>
  <c r="BK491" i="1"/>
  <c r="BK490" i="1"/>
  <c r="BK489" i="1"/>
  <c r="BK488" i="1"/>
  <c r="BK487" i="1"/>
  <c r="BK486" i="1"/>
  <c r="BK485" i="1"/>
  <c r="BK484" i="1"/>
  <c r="BK483" i="1"/>
  <c r="BK482" i="1"/>
  <c r="BK481" i="1"/>
  <c r="BK480" i="1"/>
  <c r="BK479" i="1"/>
  <c r="BK478" i="1"/>
  <c r="BK477" i="1"/>
  <c r="BK476" i="1"/>
  <c r="BK475" i="1"/>
  <c r="BK474" i="1"/>
  <c r="BK473" i="1"/>
  <c r="BK472" i="1"/>
  <c r="BK471" i="1"/>
  <c r="BK470" i="1"/>
  <c r="BK469" i="1"/>
  <c r="BK468" i="1"/>
  <c r="BK467" i="1"/>
  <c r="BK466" i="1"/>
  <c r="BK465" i="1"/>
  <c r="BK464" i="1"/>
  <c r="BK463" i="1"/>
  <c r="BK462" i="1"/>
  <c r="BK461" i="1"/>
  <c r="BK460" i="1"/>
  <c r="BK459" i="1"/>
  <c r="BK458" i="1"/>
  <c r="BK457" i="1"/>
  <c r="BK456" i="1"/>
  <c r="BK455" i="1"/>
  <c r="BK454" i="1"/>
  <c r="BK453" i="1"/>
  <c r="BK452" i="1"/>
  <c r="BK451" i="1"/>
  <c r="BK450" i="1"/>
  <c r="BK449" i="1"/>
  <c r="BK448" i="1"/>
  <c r="BK447" i="1"/>
  <c r="BK446" i="1"/>
  <c r="BK445" i="1"/>
  <c r="BK444" i="1"/>
  <c r="BK443" i="1"/>
  <c r="BK442" i="1"/>
  <c r="BK441" i="1"/>
  <c r="BK438" i="1"/>
  <c r="BK437" i="1"/>
  <c r="BK436" i="1"/>
  <c r="BK435" i="1"/>
  <c r="BK434" i="1"/>
  <c r="BK433" i="1"/>
  <c r="BK432" i="1"/>
  <c r="BK431" i="1"/>
  <c r="BK430" i="1"/>
  <c r="BK427" i="1"/>
  <c r="BK426" i="1"/>
  <c r="BK425" i="1"/>
  <c r="BK424" i="1"/>
  <c r="BK423" i="1"/>
  <c r="BK422" i="1"/>
  <c r="BK421" i="1"/>
  <c r="BK420" i="1"/>
  <c r="BK419" i="1"/>
  <c r="BK418" i="1"/>
  <c r="BK417" i="1"/>
  <c r="BK416" i="1"/>
  <c r="BK415" i="1"/>
  <c r="BK414" i="1"/>
  <c r="BK413" i="1"/>
  <c r="BK412" i="1"/>
  <c r="BK411" i="1"/>
  <c r="BK410" i="1"/>
  <c r="BK409" i="1"/>
  <c r="BK408" i="1"/>
  <c r="BK407" i="1"/>
  <c r="BK406" i="1"/>
  <c r="BK405" i="1"/>
  <c r="BK404" i="1"/>
  <c r="BK403" i="1"/>
  <c r="BK402" i="1"/>
  <c r="BK401" i="1"/>
  <c r="BK400" i="1"/>
  <c r="BK399" i="1"/>
  <c r="BK398" i="1"/>
  <c r="BK397" i="1"/>
  <c r="BK396" i="1"/>
  <c r="BK393" i="1"/>
  <c r="BK392" i="1"/>
  <c r="BK391" i="1"/>
  <c r="BK390" i="1"/>
  <c r="BK389" i="1"/>
  <c r="BK388" i="1"/>
  <c r="BK387" i="1"/>
  <c r="BK386" i="1"/>
  <c r="BK385" i="1"/>
  <c r="BK384" i="1"/>
  <c r="BK383" i="1"/>
  <c r="BK382" i="1"/>
  <c r="BK381" i="1"/>
  <c r="BK380" i="1"/>
  <c r="BK379" i="1"/>
  <c r="BK378" i="1"/>
  <c r="BK377" i="1"/>
  <c r="BK376" i="1"/>
  <c r="BK375" i="1"/>
  <c r="BK374" i="1"/>
  <c r="BK373" i="1"/>
  <c r="BK372" i="1"/>
  <c r="BK371" i="1"/>
  <c r="BK370" i="1"/>
  <c r="BK369" i="1"/>
  <c r="BK368" i="1"/>
  <c r="BK367" i="1"/>
  <c r="BK366" i="1"/>
  <c r="BK365" i="1"/>
  <c r="BK364" i="1"/>
  <c r="BK363" i="1"/>
  <c r="BK362" i="1"/>
  <c r="BK361" i="1"/>
  <c r="BK360" i="1"/>
  <c r="BK359" i="1"/>
  <c r="BK357" i="1"/>
  <c r="BK356" i="1"/>
  <c r="BK355" i="1"/>
  <c r="BK354" i="1"/>
  <c r="BK353" i="1"/>
  <c r="BK352" i="1"/>
  <c r="BK351" i="1"/>
  <c r="BK350" i="1"/>
  <c r="BK349" i="1"/>
  <c r="BK348" i="1"/>
  <c r="BK344" i="1"/>
  <c r="BK341" i="1"/>
  <c r="BK340" i="1"/>
  <c r="BK339" i="1"/>
  <c r="BK338" i="1"/>
  <c r="BK337" i="1"/>
  <c r="BK336" i="1"/>
  <c r="BK335" i="1"/>
  <c r="BK334" i="1"/>
  <c r="BK333" i="1"/>
  <c r="BK332" i="1"/>
  <c r="BK331" i="1"/>
  <c r="BK330" i="1"/>
  <c r="BK329" i="1"/>
  <c r="BK327" i="1"/>
  <c r="BK326" i="1"/>
  <c r="BK325" i="1"/>
  <c r="BK324" i="1"/>
  <c r="BK323" i="1"/>
  <c r="BK322" i="1"/>
  <c r="BK321" i="1"/>
  <c r="BK320" i="1"/>
  <c r="BK319" i="1"/>
  <c r="BK318" i="1"/>
  <c r="BK317" i="1"/>
  <c r="BK316" i="1"/>
  <c r="BK315" i="1"/>
  <c r="BK313" i="1"/>
  <c r="BK312" i="1"/>
  <c r="BK311" i="1"/>
  <c r="BK310" i="1"/>
  <c r="BK309" i="1"/>
  <c r="BK308" i="1"/>
  <c r="BK307" i="1"/>
  <c r="BK306" i="1"/>
  <c r="BK305" i="1"/>
  <c r="BK304" i="1"/>
  <c r="BK303" i="1"/>
  <c r="BK302" i="1"/>
  <c r="BK301" i="1"/>
  <c r="BK300" i="1"/>
  <c r="BK299" i="1"/>
  <c r="BK298" i="1"/>
  <c r="BK297" i="1"/>
  <c r="BK296" i="1"/>
  <c r="BK295" i="1"/>
  <c r="BK294" i="1"/>
  <c r="BK293" i="1"/>
  <c r="BK292" i="1"/>
  <c r="BK291" i="1"/>
  <c r="BK290" i="1"/>
  <c r="BK289" i="1"/>
  <c r="BK288" i="1"/>
  <c r="BK287" i="1"/>
  <c r="BK286" i="1"/>
  <c r="BK285" i="1"/>
  <c r="BK284" i="1"/>
  <c r="BK283" i="1"/>
  <c r="BK282" i="1"/>
  <c r="BK281" i="1"/>
  <c r="BK280" i="1"/>
  <c r="BK279" i="1"/>
  <c r="BK278" i="1"/>
  <c r="BK277" i="1"/>
  <c r="BK276" i="1"/>
  <c r="BK275" i="1"/>
  <c r="BK274" i="1"/>
  <c r="BK273" i="1"/>
  <c r="BK272" i="1"/>
  <c r="BK271" i="1"/>
  <c r="BK270" i="1"/>
  <c r="BK269" i="1"/>
  <c r="BK268" i="1"/>
  <c r="BK267" i="1"/>
  <c r="BK266" i="1"/>
  <c r="BK265" i="1"/>
  <c r="BK264" i="1"/>
  <c r="BK263" i="1"/>
  <c r="BK261" i="1"/>
  <c r="BK260" i="1"/>
  <c r="BK259" i="1"/>
  <c r="BK258" i="1"/>
  <c r="BK257" i="1"/>
  <c r="BK256" i="1"/>
  <c r="BK255" i="1"/>
  <c r="BK254" i="1"/>
  <c r="BK253" i="1"/>
  <c r="BK252" i="1"/>
  <c r="BK251" i="1"/>
  <c r="BK250" i="1"/>
  <c r="BK249" i="1"/>
  <c r="BK248" i="1"/>
  <c r="BK247" i="1"/>
  <c r="BK246" i="1"/>
  <c r="BK245" i="1"/>
  <c r="BK244" i="1"/>
  <c r="BK243" i="1"/>
  <c r="BK242" i="1"/>
  <c r="BK241" i="1"/>
  <c r="BK240" i="1"/>
  <c r="BK239" i="1"/>
  <c r="BK238" i="1"/>
  <c r="BK237" i="1"/>
  <c r="BK236" i="1"/>
  <c r="BK235" i="1"/>
  <c r="BK234" i="1"/>
  <c r="BK233" i="1"/>
  <c r="BK232" i="1"/>
  <c r="BK231" i="1"/>
  <c r="BK221" i="1"/>
  <c r="BK220" i="1"/>
  <c r="BK219" i="1"/>
  <c r="BK218" i="1"/>
  <c r="BK217" i="1"/>
  <c r="BK216" i="1"/>
  <c r="BK215" i="1"/>
  <c r="BK214" i="1"/>
  <c r="BK213" i="1"/>
  <c r="BK212" i="1"/>
  <c r="BK211" i="1"/>
  <c r="BK210" i="1"/>
  <c r="BK209" i="1"/>
  <c r="BK208" i="1"/>
  <c r="BK207" i="1"/>
  <c r="BK206" i="1"/>
  <c r="BK205" i="1"/>
  <c r="BK204" i="1"/>
  <c r="BK203" i="1"/>
  <c r="BK202" i="1"/>
  <c r="BK201" i="1"/>
  <c r="BK200" i="1"/>
  <c r="BK199" i="1"/>
  <c r="BK198" i="1"/>
  <c r="BK197" i="1"/>
  <c r="BK196" i="1"/>
  <c r="BK195" i="1"/>
  <c r="BK194" i="1"/>
  <c r="BK193" i="1"/>
  <c r="BK192" i="1"/>
  <c r="BK191" i="1"/>
  <c r="BK190" i="1"/>
  <c r="BK189" i="1"/>
  <c r="BK188" i="1"/>
  <c r="BK187" i="1"/>
  <c r="BK186" i="1"/>
  <c r="BK185" i="1"/>
  <c r="BK184" i="1"/>
  <c r="BK183" i="1"/>
  <c r="BK182" i="1"/>
  <c r="BK181" i="1"/>
  <c r="BK180" i="1"/>
  <c r="BK179" i="1"/>
  <c r="BK176" i="1"/>
  <c r="BK175" i="1"/>
  <c r="BK174" i="1"/>
  <c r="BK173" i="1"/>
  <c r="BK169" i="1"/>
  <c r="BK168" i="1"/>
  <c r="BK167" i="1"/>
  <c r="BK166" i="1"/>
  <c r="BK165" i="1"/>
  <c r="BK164" i="1"/>
  <c r="BK163" i="1"/>
  <c r="BK162" i="1"/>
  <c r="BK161" i="1"/>
  <c r="BK160" i="1"/>
  <c r="BK159" i="1"/>
  <c r="BK158" i="1"/>
  <c r="BK157" i="1"/>
  <c r="BK156" i="1"/>
  <c r="BK155" i="1"/>
  <c r="BK154" i="1"/>
  <c r="BK153" i="1"/>
  <c r="BK152" i="1"/>
  <c r="BK151" i="1"/>
  <c r="BK150" i="1"/>
  <c r="BK149" i="1"/>
  <c r="BK148" i="1"/>
  <c r="BK147" i="1"/>
  <c r="BK146" i="1"/>
  <c r="BK145" i="1"/>
  <c r="BK144" i="1"/>
  <c r="BK143" i="1"/>
  <c r="BK142" i="1"/>
  <c r="BK141" i="1"/>
  <c r="BK140" i="1"/>
  <c r="BK139" i="1"/>
  <c r="BK138" i="1"/>
  <c r="BK137" i="1"/>
  <c r="BK136" i="1"/>
  <c r="BK135" i="1"/>
  <c r="BK134" i="1"/>
  <c r="BK133" i="1"/>
  <c r="BK132" i="1"/>
  <c r="BK131" i="1"/>
  <c r="BK35" i="1"/>
  <c r="BK126" i="1"/>
  <c r="BK123" i="1"/>
  <c r="BK122" i="1"/>
  <c r="BK121" i="1"/>
  <c r="BK113" i="1"/>
  <c r="BK112" i="1"/>
  <c r="BK111" i="1"/>
  <c r="BK110" i="1"/>
  <c r="BK104" i="1"/>
  <c r="BK103" i="1"/>
  <c r="BK102" i="1"/>
  <c r="BK101" i="1"/>
  <c r="BK100" i="1"/>
  <c r="BK99" i="1"/>
  <c r="BK98" i="1"/>
  <c r="BK97" i="1"/>
  <c r="BK96" i="1"/>
  <c r="BK95" i="1"/>
  <c r="BK92" i="1"/>
  <c r="BK91" i="1"/>
  <c r="BK88" i="1"/>
  <c r="BK87" i="1"/>
  <c r="BK85" i="1"/>
  <c r="BK84" i="1"/>
  <c r="BK83" i="1"/>
  <c r="BK82" i="1"/>
  <c r="BK79" i="1"/>
  <c r="BK78" i="1"/>
  <c r="BK77" i="1"/>
  <c r="BK76" i="1"/>
  <c r="BK75" i="1"/>
  <c r="BK74" i="1"/>
  <c r="BK72" i="1"/>
  <c r="BK71" i="1"/>
  <c r="BK70" i="1"/>
  <c r="BK69" i="1"/>
  <c r="BK67" i="1"/>
  <c r="BK62" i="1"/>
  <c r="BK61" i="1"/>
  <c r="BK58" i="1"/>
  <c r="BK57" i="1"/>
  <c r="BK56" i="1"/>
  <c r="BK55" i="1"/>
  <c r="BK54" i="1"/>
  <c r="BK53" i="1"/>
  <c r="BK51" i="1"/>
  <c r="BK50" i="1"/>
  <c r="BK48" i="1"/>
  <c r="BK47" i="1"/>
  <c r="BK46" i="1"/>
  <c r="BK44" i="1"/>
  <c r="BK40" i="1"/>
  <c r="BK34" i="1"/>
  <c r="BK33" i="1"/>
  <c r="BK32" i="1"/>
  <c r="BK31" i="1"/>
  <c r="BK30" i="1"/>
  <c r="BK29" i="1"/>
  <c r="BK28" i="1"/>
  <c r="BK27" i="1"/>
  <c r="BK21" i="1"/>
  <c r="BK20" i="1"/>
  <c r="BK19" i="1"/>
  <c r="BK18" i="1"/>
  <c r="BK17" i="1"/>
  <c r="BK16" i="1"/>
  <c r="BK13" i="1"/>
  <c r="BK12" i="1"/>
  <c r="BK11" i="1"/>
  <c r="BK10" i="1"/>
  <c r="AZ1556" i="1"/>
  <c r="BC1556" i="1" s="1"/>
  <c r="AZ1416" i="1"/>
  <c r="BB691" i="1" l="1"/>
  <c r="BB1581" i="1"/>
  <c r="BB1580" i="1"/>
  <c r="BB1579" i="1"/>
  <c r="BB1577" i="1"/>
  <c r="BB1576" i="1"/>
  <c r="BB1575" i="1"/>
  <c r="BB1574" i="1"/>
  <c r="BB1573" i="1"/>
  <c r="BB1572" i="1"/>
  <c r="BB1571" i="1"/>
  <c r="BB1570" i="1"/>
  <c r="BB1569" i="1"/>
  <c r="BB1568" i="1"/>
  <c r="BB1567" i="1"/>
  <c r="BB1566" i="1"/>
  <c r="BB1565" i="1"/>
  <c r="BB1564" i="1"/>
  <c r="BB1563" i="1"/>
  <c r="BB1562" i="1"/>
  <c r="BB1561" i="1"/>
  <c r="BB1560" i="1"/>
  <c r="BB1559" i="1"/>
  <c r="BB1558" i="1"/>
  <c r="BB1557" i="1"/>
  <c r="BB1556" i="1"/>
  <c r="BB1555" i="1"/>
  <c r="BB1554" i="1"/>
  <c r="BB1553" i="1"/>
  <c r="BB1552" i="1"/>
  <c r="BB1551" i="1"/>
  <c r="BB1550" i="1"/>
  <c r="BB1549" i="1"/>
  <c r="BB1548" i="1"/>
  <c r="BB1547" i="1"/>
  <c r="BB1546" i="1"/>
  <c r="BB1545" i="1"/>
  <c r="BB1544" i="1"/>
  <c r="BB1543" i="1"/>
  <c r="BB1542" i="1"/>
  <c r="BB1541" i="1"/>
  <c r="BB1540" i="1"/>
  <c r="BB1539" i="1"/>
  <c r="BB1538" i="1"/>
  <c r="BB1537" i="1"/>
  <c r="BB1536" i="1"/>
  <c r="BB1535" i="1"/>
  <c r="BB1534" i="1"/>
  <c r="BB1533" i="1"/>
  <c r="BB1532" i="1"/>
  <c r="BB1531" i="1"/>
  <c r="BB1530" i="1"/>
  <c r="BB1529" i="1"/>
  <c r="BB1528" i="1"/>
  <c r="BB1527" i="1"/>
  <c r="BB1526" i="1"/>
  <c r="BB1525" i="1"/>
  <c r="BB1524" i="1"/>
  <c r="BB1523" i="1"/>
  <c r="BB1522" i="1"/>
  <c r="BB1521" i="1"/>
  <c r="BB1520" i="1"/>
  <c r="BB1519" i="1"/>
  <c r="BB1518" i="1"/>
  <c r="BB1517" i="1"/>
  <c r="BB1516" i="1"/>
  <c r="BB1515" i="1"/>
  <c r="BB1514" i="1"/>
  <c r="BB1513" i="1"/>
  <c r="BB1512" i="1"/>
  <c r="BB1511" i="1"/>
  <c r="BB1510" i="1"/>
  <c r="BB1509" i="1"/>
  <c r="BB1508" i="1"/>
  <c r="BB1507" i="1"/>
  <c r="BB1506" i="1"/>
  <c r="BB1505" i="1"/>
  <c r="BB1504" i="1"/>
  <c r="BB1455" i="1"/>
  <c r="BB1454" i="1"/>
  <c r="BB1453" i="1"/>
  <c r="BB1452" i="1"/>
  <c r="BB1451" i="1"/>
  <c r="BB1450" i="1"/>
  <c r="BB1449" i="1"/>
  <c r="BB1448" i="1"/>
  <c r="BB1447" i="1"/>
  <c r="BB1446" i="1"/>
  <c r="BB1445" i="1"/>
  <c r="BB1444" i="1"/>
  <c r="BB1443" i="1"/>
  <c r="BB1442" i="1"/>
  <c r="BB1441" i="1"/>
  <c r="BB1440" i="1"/>
  <c r="BB1439" i="1"/>
  <c r="BB1438" i="1"/>
  <c r="BB1437" i="1"/>
  <c r="BB1436" i="1"/>
  <c r="BB1435" i="1"/>
  <c r="BB1434" i="1"/>
  <c r="BB1433" i="1"/>
  <c r="BB1432" i="1"/>
  <c r="BB1431" i="1"/>
  <c r="BB1430" i="1"/>
  <c r="BB1429" i="1"/>
  <c r="BB1428" i="1"/>
  <c r="BB1427" i="1"/>
  <c r="BB1426" i="1"/>
  <c r="BB1425" i="1"/>
  <c r="BB1424" i="1"/>
  <c r="BB1423" i="1"/>
  <c r="BB1422" i="1"/>
  <c r="BB1421" i="1"/>
  <c r="BB1420" i="1"/>
  <c r="BB1419" i="1"/>
  <c r="BB1418" i="1"/>
  <c r="BB1417" i="1"/>
  <c r="BB1416" i="1"/>
  <c r="BB1415" i="1"/>
  <c r="BB1412" i="1"/>
  <c r="BB1411" i="1"/>
  <c r="BB1410" i="1"/>
  <c r="BB1409" i="1"/>
  <c r="BB1408" i="1"/>
  <c r="BB1407" i="1"/>
  <c r="BB1406" i="1"/>
  <c r="BB1405" i="1"/>
  <c r="BB1404" i="1"/>
  <c r="BB1403" i="1"/>
  <c r="BB1402" i="1"/>
  <c r="BB1401" i="1"/>
  <c r="BB1400" i="1"/>
  <c r="BB1397" i="1"/>
  <c r="BB1396" i="1"/>
  <c r="BB1395" i="1"/>
  <c r="BB1394" i="1"/>
  <c r="BB1393" i="1"/>
  <c r="BB1392" i="1"/>
  <c r="BB1391" i="1"/>
  <c r="BB1390" i="1"/>
  <c r="BB1389" i="1"/>
  <c r="BB1388" i="1"/>
  <c r="BB1387" i="1"/>
  <c r="BB1386" i="1"/>
  <c r="BB1385" i="1"/>
  <c r="BB1384" i="1"/>
  <c r="BB1383" i="1"/>
  <c r="BB1381" i="1"/>
  <c r="BB1380" i="1"/>
  <c r="BB1379" i="1"/>
  <c r="BB1378" i="1"/>
  <c r="BB1377" i="1"/>
  <c r="BB1376" i="1"/>
  <c r="BB1375" i="1"/>
  <c r="BB1374" i="1"/>
  <c r="BB1373" i="1"/>
  <c r="BB1372" i="1"/>
  <c r="BB1371" i="1"/>
  <c r="BB1370" i="1"/>
  <c r="BB1369" i="1"/>
  <c r="BB1368" i="1"/>
  <c r="BB1367" i="1"/>
  <c r="BB1366" i="1"/>
  <c r="BB1365" i="1"/>
  <c r="BB1364" i="1"/>
  <c r="BB1363" i="1"/>
  <c r="BB1362" i="1"/>
  <c r="BB1361" i="1"/>
  <c r="BB1360" i="1"/>
  <c r="BB1359" i="1"/>
  <c r="BB1358" i="1"/>
  <c r="BB1357" i="1"/>
  <c r="BB1355" i="1"/>
  <c r="BB1354" i="1"/>
  <c r="BB1353" i="1"/>
  <c r="BB1352" i="1"/>
  <c r="BB1351" i="1"/>
  <c r="BB1350" i="1"/>
  <c r="BB1349" i="1"/>
  <c r="BB1348" i="1"/>
  <c r="BB1344" i="1"/>
  <c r="BB1343" i="1"/>
  <c r="BB1342" i="1"/>
  <c r="BB1341" i="1"/>
  <c r="BB1340" i="1"/>
  <c r="BB1339" i="1"/>
  <c r="BB1338" i="1"/>
  <c r="BB1337" i="1"/>
  <c r="BB1336" i="1"/>
  <c r="BB1335" i="1"/>
  <c r="BB1334" i="1"/>
  <c r="BB1333" i="1"/>
  <c r="BB1332" i="1"/>
  <c r="BB1331" i="1"/>
  <c r="BB1329" i="1"/>
  <c r="BB1328" i="1"/>
  <c r="BB1327" i="1"/>
  <c r="BB1326" i="1"/>
  <c r="BB1324" i="1"/>
  <c r="BB1323" i="1"/>
  <c r="BB1322" i="1"/>
  <c r="BB1321" i="1"/>
  <c r="BB1320" i="1"/>
  <c r="BB1319" i="1"/>
  <c r="BB1318" i="1"/>
  <c r="BB1317" i="1"/>
  <c r="BB1316" i="1"/>
  <c r="BB1315" i="1"/>
  <c r="BB1314" i="1"/>
  <c r="BB1313" i="1"/>
  <c r="BB1312" i="1"/>
  <c r="BB1311" i="1"/>
  <c r="BB1310" i="1"/>
  <c r="BB1309" i="1"/>
  <c r="BB1308" i="1"/>
  <c r="BB1307" i="1"/>
  <c r="BB1306" i="1"/>
  <c r="BB1305" i="1"/>
  <c r="BB1304" i="1"/>
  <c r="BB1302" i="1"/>
  <c r="BB1301" i="1"/>
  <c r="BB1300" i="1"/>
  <c r="BB1299" i="1"/>
  <c r="BB1298" i="1"/>
  <c r="BB1296" i="1"/>
  <c r="BB1295" i="1"/>
  <c r="BB1294" i="1"/>
  <c r="BB1293" i="1"/>
  <c r="BB1292" i="1"/>
  <c r="BB1291" i="1"/>
  <c r="BB1289" i="1"/>
  <c r="BB1288" i="1"/>
  <c r="BB1287" i="1"/>
  <c r="BB1286" i="1"/>
  <c r="BB1284" i="1"/>
  <c r="BB1283" i="1"/>
  <c r="BB1282" i="1"/>
  <c r="BB1281" i="1"/>
  <c r="BB1280" i="1"/>
  <c r="BB1279" i="1"/>
  <c r="BB1278" i="1"/>
  <c r="BB1276" i="1"/>
  <c r="BB1275" i="1"/>
  <c r="BB1274" i="1"/>
  <c r="BB1273" i="1"/>
  <c r="BB1269" i="1"/>
  <c r="BB1268" i="1"/>
  <c r="BB1267" i="1"/>
  <c r="BB1266" i="1"/>
  <c r="BB1265" i="1"/>
  <c r="BB1264" i="1"/>
  <c r="BB1263" i="1"/>
  <c r="BB1262" i="1"/>
  <c r="BB1261" i="1"/>
  <c r="BB1260" i="1"/>
  <c r="BB1259" i="1"/>
  <c r="BB1258" i="1"/>
  <c r="BB1257" i="1"/>
  <c r="BB1256" i="1"/>
  <c r="BB1255" i="1"/>
  <c r="BB1254" i="1"/>
  <c r="BB1253" i="1"/>
  <c r="BB1252" i="1"/>
  <c r="BB1251" i="1"/>
  <c r="BB1250" i="1"/>
  <c r="BB1249" i="1"/>
  <c r="BB1248" i="1"/>
  <c r="BB1247" i="1"/>
  <c r="BB1246" i="1"/>
  <c r="BB1245" i="1"/>
  <c r="BB1244" i="1"/>
  <c r="BB1243" i="1"/>
  <c r="BB1242" i="1"/>
  <c r="BB1241" i="1"/>
  <c r="BB1240" i="1"/>
  <c r="BB1239" i="1"/>
  <c r="BB1238" i="1"/>
  <c r="BB1237" i="1"/>
  <c r="BB1236" i="1"/>
  <c r="BB1235" i="1"/>
  <c r="BB1234" i="1"/>
  <c r="BB1233" i="1"/>
  <c r="BB1232" i="1"/>
  <c r="BB1231" i="1"/>
  <c r="BB1230" i="1"/>
  <c r="BB1229" i="1"/>
  <c r="BB1227" i="1"/>
  <c r="BB1226" i="1"/>
  <c r="BB1225" i="1"/>
  <c r="BB1224" i="1"/>
  <c r="BB1223" i="1"/>
  <c r="BB1222" i="1"/>
  <c r="BB1221" i="1"/>
  <c r="BB1220" i="1"/>
  <c r="BB1219" i="1"/>
  <c r="BB1218" i="1"/>
  <c r="BB1217" i="1"/>
  <c r="BB1216" i="1"/>
  <c r="BB1209" i="1"/>
  <c r="BB1208" i="1"/>
  <c r="BB1207" i="1"/>
  <c r="BB1206" i="1"/>
  <c r="BB1205" i="1"/>
  <c r="BB1204" i="1"/>
  <c r="BB1203" i="1"/>
  <c r="BB1202" i="1"/>
  <c r="BB1201" i="1"/>
  <c r="BB1200" i="1"/>
  <c r="BB1199" i="1"/>
  <c r="BB1198" i="1"/>
  <c r="BB1197" i="1"/>
  <c r="BB1196" i="1"/>
  <c r="BB1195" i="1"/>
  <c r="BB1194" i="1"/>
  <c r="BB1193" i="1"/>
  <c r="BB1192" i="1"/>
  <c r="BB1191" i="1"/>
  <c r="BB1190" i="1"/>
  <c r="BB1189" i="1"/>
  <c r="BB1188" i="1"/>
  <c r="BB1187" i="1"/>
  <c r="BB1186" i="1"/>
  <c r="BB1185" i="1"/>
  <c r="BB1184" i="1"/>
  <c r="BB1183" i="1"/>
  <c r="BB1182" i="1"/>
  <c r="BB1181" i="1"/>
  <c r="BB1180" i="1"/>
  <c r="BB1179" i="1"/>
  <c r="BB1178" i="1"/>
  <c r="BB1177" i="1"/>
  <c r="BB1176" i="1"/>
  <c r="BB1175" i="1"/>
  <c r="BB1174" i="1"/>
  <c r="BB1173" i="1"/>
  <c r="BB1172" i="1"/>
  <c r="BB1171" i="1"/>
  <c r="BB1170" i="1"/>
  <c r="BB1169" i="1"/>
  <c r="BB1168" i="1"/>
  <c r="BB1167" i="1"/>
  <c r="BB1166" i="1"/>
  <c r="BB1165" i="1"/>
  <c r="BB1164" i="1"/>
  <c r="BB1163" i="1"/>
  <c r="BB1162" i="1"/>
  <c r="BB1161" i="1"/>
  <c r="BB1160" i="1"/>
  <c r="BB1159" i="1"/>
  <c r="BB1158" i="1"/>
  <c r="BB1157" i="1"/>
  <c r="BB1156" i="1"/>
  <c r="BB1155" i="1"/>
  <c r="BB1154" i="1"/>
  <c r="BB1153" i="1"/>
  <c r="BB1152" i="1"/>
  <c r="BB1151" i="1"/>
  <c r="BB1150" i="1"/>
  <c r="BB1149" i="1"/>
  <c r="BB1148" i="1"/>
  <c r="BB1147" i="1"/>
  <c r="BB1146" i="1"/>
  <c r="BB1145" i="1"/>
  <c r="BB1144" i="1"/>
  <c r="BB1141" i="1"/>
  <c r="BB1140" i="1"/>
  <c r="BB1139" i="1"/>
  <c r="BB1138" i="1"/>
  <c r="BB1136" i="1"/>
  <c r="BB1135" i="1"/>
  <c r="BB1134" i="1"/>
  <c r="BB1133" i="1"/>
  <c r="BB1132" i="1"/>
  <c r="BB1131" i="1"/>
  <c r="BB1130" i="1"/>
  <c r="BB1129" i="1"/>
  <c r="BB1128" i="1"/>
  <c r="BB1127" i="1"/>
  <c r="BB1126" i="1"/>
  <c r="BB1125" i="1"/>
  <c r="BB1124" i="1"/>
  <c r="BB1123" i="1"/>
  <c r="BB1122" i="1"/>
  <c r="BB1121" i="1"/>
  <c r="BB1120" i="1"/>
  <c r="BB1116" i="1"/>
  <c r="BB1115" i="1"/>
  <c r="BB1114" i="1"/>
  <c r="BB1113" i="1"/>
  <c r="BB1112" i="1"/>
  <c r="BB1111" i="1"/>
  <c r="BB1110" i="1"/>
  <c r="BB1109" i="1"/>
  <c r="BB1108" i="1"/>
  <c r="BB1107" i="1"/>
  <c r="BB1106" i="1"/>
  <c r="BB1105" i="1"/>
  <c r="BB1104" i="1"/>
  <c r="BB1103" i="1"/>
  <c r="BB1102" i="1"/>
  <c r="BB1101" i="1"/>
  <c r="BB1099" i="1"/>
  <c r="BB1098" i="1"/>
  <c r="BB1097" i="1"/>
  <c r="BB1096" i="1"/>
  <c r="BB1095" i="1"/>
  <c r="BB1094" i="1"/>
  <c r="BB1093" i="1"/>
  <c r="BB1092" i="1"/>
  <c r="BB1091" i="1"/>
  <c r="BB1090" i="1"/>
  <c r="BB1089" i="1"/>
  <c r="BB1088" i="1"/>
  <c r="BB1087" i="1"/>
  <c r="BB1086" i="1"/>
  <c r="BB1085" i="1"/>
  <c r="BB1084" i="1"/>
  <c r="BB1083" i="1"/>
  <c r="BB1082" i="1"/>
  <c r="BB1081" i="1"/>
  <c r="BB1080" i="1"/>
  <c r="BB1079" i="1"/>
  <c r="BB1078" i="1"/>
  <c r="BB1077" i="1"/>
  <c r="BB1076" i="1"/>
  <c r="BB1075" i="1"/>
  <c r="BB1074" i="1"/>
  <c r="BB1073" i="1"/>
  <c r="BB1072" i="1"/>
  <c r="BB1071" i="1"/>
  <c r="BB1070" i="1"/>
  <c r="BB1069" i="1"/>
  <c r="BB1068" i="1"/>
  <c r="BB1067" i="1"/>
  <c r="BB1066" i="1"/>
  <c r="BB1065" i="1"/>
  <c r="BB1064" i="1"/>
  <c r="BB1063" i="1"/>
  <c r="BB1062" i="1"/>
  <c r="BB1061" i="1"/>
  <c r="BB1060" i="1"/>
  <c r="BB1059" i="1"/>
  <c r="BB1058" i="1"/>
  <c r="BB1057" i="1"/>
  <c r="BB1056" i="1"/>
  <c r="BB1055" i="1"/>
  <c r="BB1054" i="1"/>
  <c r="BB1053" i="1"/>
  <c r="BB1052" i="1"/>
  <c r="BB1051" i="1"/>
  <c r="BB1050" i="1"/>
  <c r="BB1049" i="1"/>
  <c r="BB1048" i="1"/>
  <c r="BB1047" i="1"/>
  <c r="BB1046" i="1"/>
  <c r="BB1045" i="1"/>
  <c r="BB1044" i="1"/>
  <c r="BB1043" i="1"/>
  <c r="BB1041" i="1"/>
  <c r="BB1040" i="1"/>
  <c r="BB1039" i="1"/>
  <c r="BB1038" i="1"/>
  <c r="BB1037" i="1"/>
  <c r="BB1036" i="1"/>
  <c r="BB1035" i="1"/>
  <c r="BB1034" i="1"/>
  <c r="BB1033" i="1"/>
  <c r="BB1032" i="1"/>
  <c r="BB1031" i="1"/>
  <c r="BB1030" i="1"/>
  <c r="BB1029" i="1"/>
  <c r="BB1025" i="1"/>
  <c r="BB1024" i="1"/>
  <c r="BB1023" i="1"/>
  <c r="BB1022" i="1"/>
  <c r="BB1021" i="1"/>
  <c r="BB1020" i="1"/>
  <c r="BB1019" i="1"/>
  <c r="BB1018" i="1"/>
  <c r="BB1017" i="1"/>
  <c r="BB1016" i="1"/>
  <c r="BB1015" i="1"/>
  <c r="BB1014" i="1"/>
  <c r="BB1013" i="1"/>
  <c r="BB1012" i="1"/>
  <c r="BB1011" i="1"/>
  <c r="BB1010" i="1"/>
  <c r="BB1009" i="1"/>
  <c r="BB1008" i="1"/>
  <c r="BB1007" i="1"/>
  <c r="BB1006" i="1"/>
  <c r="BB1005" i="1"/>
  <c r="BB1004" i="1"/>
  <c r="BB1003" i="1"/>
  <c r="BB1002" i="1"/>
  <c r="BB1001" i="1"/>
  <c r="BB1000" i="1"/>
  <c r="BB999" i="1"/>
  <c r="BB998" i="1"/>
  <c r="BB997" i="1"/>
  <c r="BB996" i="1"/>
  <c r="BB991" i="1"/>
  <c r="BB990" i="1"/>
  <c r="BB989" i="1"/>
  <c r="BB988" i="1"/>
  <c r="BB987" i="1"/>
  <c r="BB986" i="1"/>
  <c r="BB985" i="1"/>
  <c r="BB984" i="1"/>
  <c r="BB983" i="1"/>
  <c r="BB982" i="1"/>
  <c r="BB981" i="1"/>
  <c r="BB980" i="1"/>
  <c r="BB979" i="1"/>
  <c r="BB978" i="1"/>
  <c r="BB977" i="1"/>
  <c r="BB976" i="1"/>
  <c r="BB975" i="1"/>
  <c r="BB974" i="1"/>
  <c r="BB973" i="1"/>
  <c r="BB972" i="1"/>
  <c r="BB971" i="1"/>
  <c r="BB970" i="1"/>
  <c r="BB969" i="1"/>
  <c r="BB968" i="1"/>
  <c r="BB967" i="1"/>
  <c r="BB966" i="1"/>
  <c r="BB965" i="1"/>
  <c r="BB964" i="1"/>
  <c r="BB963" i="1"/>
  <c r="BB962" i="1"/>
  <c r="BB961" i="1"/>
  <c r="BB960" i="1"/>
  <c r="BB959" i="1"/>
  <c r="BB954" i="1"/>
  <c r="BB953" i="1"/>
  <c r="BB952" i="1"/>
  <c r="BB951" i="1"/>
  <c r="BB950" i="1"/>
  <c r="BB949" i="1"/>
  <c r="BB948" i="1"/>
  <c r="BB947" i="1"/>
  <c r="BB946" i="1"/>
  <c r="BB945" i="1"/>
  <c r="BB944" i="1"/>
  <c r="BB943" i="1"/>
  <c r="BB942" i="1"/>
  <c r="BB941" i="1"/>
  <c r="BB940" i="1"/>
  <c r="BB939" i="1"/>
  <c r="BB938" i="1"/>
  <c r="BB937" i="1"/>
  <c r="BB936" i="1"/>
  <c r="BB935" i="1"/>
  <c r="BB934" i="1"/>
  <c r="BB933" i="1"/>
  <c r="BB932" i="1"/>
  <c r="BB931" i="1"/>
  <c r="BB930" i="1"/>
  <c r="BB929" i="1"/>
  <c r="BB928" i="1"/>
  <c r="BB927" i="1"/>
  <c r="BB926" i="1"/>
  <c r="BB925" i="1"/>
  <c r="BB924" i="1"/>
  <c r="BB923" i="1"/>
  <c r="BB922" i="1"/>
  <c r="BB921" i="1"/>
  <c r="BB920" i="1"/>
  <c r="BB919" i="1"/>
  <c r="BB918" i="1"/>
  <c r="BB917" i="1"/>
  <c r="BB916" i="1"/>
  <c r="BB915" i="1"/>
  <c r="BB914" i="1"/>
  <c r="BB913" i="1"/>
  <c r="BB912" i="1"/>
  <c r="BB911" i="1"/>
  <c r="BB910" i="1"/>
  <c r="BB909" i="1"/>
  <c r="BB904" i="1"/>
  <c r="BB903" i="1"/>
  <c r="BB902" i="1"/>
  <c r="BB901" i="1"/>
  <c r="BB900" i="1"/>
  <c r="BB899" i="1"/>
  <c r="BB898" i="1"/>
  <c r="BB897" i="1"/>
  <c r="BB896" i="1"/>
  <c r="BB895" i="1"/>
  <c r="BB894" i="1"/>
  <c r="BB893" i="1"/>
  <c r="BB892" i="1"/>
  <c r="BB891" i="1"/>
  <c r="BB890" i="1"/>
  <c r="BB889" i="1"/>
  <c r="BB888" i="1"/>
  <c r="BB887" i="1"/>
  <c r="BB886" i="1"/>
  <c r="BB885" i="1"/>
  <c r="BB884" i="1"/>
  <c r="BB839" i="1"/>
  <c r="BB838" i="1"/>
  <c r="BB837" i="1"/>
  <c r="BB836" i="1"/>
  <c r="BB835" i="1"/>
  <c r="BB834" i="1"/>
  <c r="BB833" i="1"/>
  <c r="BB832" i="1"/>
  <c r="BB831" i="1"/>
  <c r="BB830" i="1"/>
  <c r="BB829" i="1"/>
  <c r="BB828" i="1"/>
  <c r="BB827" i="1"/>
  <c r="BB826" i="1"/>
  <c r="BB825" i="1"/>
  <c r="BB824" i="1"/>
  <c r="BB823" i="1"/>
  <c r="BB822" i="1"/>
  <c r="BB821" i="1"/>
  <c r="BB820" i="1"/>
  <c r="BB819" i="1"/>
  <c r="BB818" i="1"/>
  <c r="BB817" i="1"/>
  <c r="BB816" i="1"/>
  <c r="BB815" i="1"/>
  <c r="BB814" i="1"/>
  <c r="BB813" i="1"/>
  <c r="BB812" i="1"/>
  <c r="BB811" i="1"/>
  <c r="BB810" i="1"/>
  <c r="BB809" i="1"/>
  <c r="BB808" i="1"/>
  <c r="BB807" i="1"/>
  <c r="BB806" i="1"/>
  <c r="BB805" i="1"/>
  <c r="BB804" i="1"/>
  <c r="BB803" i="1"/>
  <c r="BB802" i="1"/>
  <c r="BB801" i="1"/>
  <c r="BB800" i="1"/>
  <c r="BB799" i="1"/>
  <c r="BB798" i="1"/>
  <c r="BB797" i="1"/>
  <c r="BB796" i="1"/>
  <c r="BB795" i="1"/>
  <c r="BB794" i="1"/>
  <c r="BB793" i="1"/>
  <c r="BB792" i="1"/>
  <c r="BB791" i="1"/>
  <c r="BB790" i="1"/>
  <c r="BB789" i="1"/>
  <c r="BB788" i="1"/>
  <c r="BB787" i="1"/>
  <c r="BB786" i="1"/>
  <c r="BB785" i="1"/>
  <c r="BB784" i="1"/>
  <c r="BB783" i="1"/>
  <c r="BB782" i="1"/>
  <c r="BB781" i="1"/>
  <c r="BB780" i="1"/>
  <c r="BB779" i="1"/>
  <c r="BB778" i="1"/>
  <c r="BB776" i="1"/>
  <c r="BB775" i="1"/>
  <c r="BB774" i="1"/>
  <c r="BB773" i="1"/>
  <c r="BB772" i="1"/>
  <c r="BB771" i="1"/>
  <c r="BB770" i="1"/>
  <c r="BB767" i="1"/>
  <c r="BB766" i="1"/>
  <c r="BB765" i="1"/>
  <c r="BB764" i="1"/>
  <c r="BB763" i="1"/>
  <c r="BB759" i="1"/>
  <c r="BB758" i="1"/>
  <c r="BB756" i="1"/>
  <c r="BB755" i="1"/>
  <c r="BB754" i="1"/>
  <c r="BB753" i="1"/>
  <c r="BB752" i="1"/>
  <c r="BB751" i="1"/>
  <c r="BB750" i="1"/>
  <c r="BB749" i="1"/>
  <c r="BB748" i="1"/>
  <c r="BB747" i="1"/>
  <c r="BB746" i="1"/>
  <c r="BB745" i="1"/>
  <c r="BB743" i="1"/>
  <c r="BB742" i="1"/>
  <c r="BB741" i="1"/>
  <c r="BB740" i="1"/>
  <c r="BB737" i="1"/>
  <c r="BB736" i="1"/>
  <c r="BB735" i="1"/>
  <c r="BB734" i="1"/>
  <c r="BB733" i="1"/>
  <c r="BB732" i="1"/>
  <c r="BB729" i="1"/>
  <c r="BB728" i="1"/>
  <c r="BB727" i="1"/>
  <c r="BB726" i="1"/>
  <c r="BB725" i="1"/>
  <c r="BB724" i="1"/>
  <c r="BB723" i="1"/>
  <c r="BB722" i="1"/>
  <c r="BB721" i="1"/>
  <c r="BB720" i="1"/>
  <c r="BB719" i="1"/>
  <c r="BB718" i="1"/>
  <c r="BB717" i="1"/>
  <c r="BB716" i="1"/>
  <c r="BB715" i="1"/>
  <c r="BB714" i="1"/>
  <c r="BB713" i="1"/>
  <c r="BB712" i="1"/>
  <c r="BB711" i="1"/>
  <c r="BB710" i="1"/>
  <c r="BB709" i="1"/>
  <c r="BB708" i="1"/>
  <c r="BB707" i="1"/>
  <c r="BB706" i="1"/>
  <c r="BB705" i="1"/>
  <c r="BB704" i="1"/>
  <c r="BB703" i="1"/>
  <c r="BB702" i="1"/>
  <c r="BB701" i="1"/>
  <c r="BB700" i="1"/>
  <c r="BB699" i="1"/>
  <c r="BB698" i="1"/>
  <c r="BB696" i="1"/>
  <c r="BB695" i="1"/>
  <c r="BB694" i="1"/>
  <c r="BB693" i="1"/>
  <c r="BB692" i="1"/>
  <c r="BB690" i="1"/>
  <c r="BB689" i="1"/>
  <c r="BB688" i="1"/>
  <c r="BB687" i="1"/>
  <c r="BB686" i="1"/>
  <c r="BB685" i="1"/>
  <c r="BB684" i="1"/>
  <c r="BB683" i="1"/>
  <c r="BB682" i="1"/>
  <c r="BB681" i="1"/>
  <c r="BB680" i="1"/>
  <c r="BB679" i="1"/>
  <c r="BB678" i="1"/>
  <c r="BB677" i="1"/>
  <c r="BB676" i="1"/>
  <c r="BB675" i="1"/>
  <c r="BB672" i="1"/>
  <c r="BB671" i="1"/>
  <c r="BB670" i="1"/>
  <c r="BB669" i="1"/>
  <c r="BB668" i="1"/>
  <c r="BB667" i="1"/>
  <c r="BB666" i="1"/>
  <c r="BB665" i="1"/>
  <c r="BB664" i="1"/>
  <c r="BB663" i="1"/>
  <c r="BB662" i="1"/>
  <c r="BB661" i="1"/>
  <c r="BB660" i="1"/>
  <c r="BB659" i="1"/>
  <c r="BB658" i="1"/>
  <c r="BB657" i="1"/>
  <c r="BB656" i="1"/>
  <c r="BB655" i="1"/>
  <c r="BB654" i="1"/>
  <c r="BB653" i="1"/>
  <c r="BB652" i="1"/>
  <c r="BB651" i="1"/>
  <c r="BB650" i="1"/>
  <c r="BB649" i="1"/>
  <c r="BB636" i="1"/>
  <c r="BB635" i="1"/>
  <c r="BB634" i="1"/>
  <c r="BB633" i="1"/>
  <c r="BB632" i="1"/>
  <c r="BB631" i="1"/>
  <c r="BB630" i="1"/>
  <c r="BB629" i="1"/>
  <c r="BB628" i="1"/>
  <c r="BB627" i="1"/>
  <c r="BB603" i="1"/>
  <c r="BB602" i="1"/>
  <c r="BB601" i="1"/>
  <c r="BB600" i="1"/>
  <c r="BB599" i="1"/>
  <c r="BB598" i="1"/>
  <c r="BB597" i="1"/>
  <c r="BB596" i="1"/>
  <c r="BB595" i="1"/>
  <c r="BB594" i="1"/>
  <c r="BB593" i="1"/>
  <c r="BB592" i="1"/>
  <c r="BB591" i="1"/>
  <c r="BB590" i="1"/>
  <c r="BB589" i="1"/>
  <c r="BB588" i="1"/>
  <c r="BB587" i="1"/>
  <c r="BB586" i="1"/>
  <c r="BB585" i="1"/>
  <c r="BB584" i="1"/>
  <c r="BB582" i="1"/>
  <c r="BB581" i="1"/>
  <c r="BB580" i="1"/>
  <c r="BB579" i="1"/>
  <c r="BB578" i="1"/>
  <c r="BB577" i="1"/>
  <c r="BB576" i="1"/>
  <c r="BB575" i="1"/>
  <c r="BB574" i="1"/>
  <c r="BB573" i="1"/>
  <c r="BB572" i="1"/>
  <c r="BB571" i="1"/>
  <c r="BB570" i="1"/>
  <c r="BB569" i="1"/>
  <c r="BB568" i="1"/>
  <c r="BB567" i="1"/>
  <c r="BB566" i="1"/>
  <c r="BB565" i="1"/>
  <c r="BB564" i="1"/>
  <c r="BB563" i="1"/>
  <c r="BB562" i="1"/>
  <c r="BB561" i="1"/>
  <c r="BB560" i="1"/>
  <c r="BB559" i="1"/>
  <c r="BB558" i="1"/>
  <c r="BB557" i="1"/>
  <c r="BB556" i="1"/>
  <c r="BB555" i="1"/>
  <c r="BB554" i="1"/>
  <c r="BB553" i="1"/>
  <c r="BB552" i="1"/>
  <c r="BB551" i="1"/>
  <c r="BB550" i="1"/>
  <c r="BB549" i="1"/>
  <c r="BB548" i="1"/>
  <c r="BB547" i="1"/>
  <c r="BB546" i="1"/>
  <c r="BB545" i="1"/>
  <c r="BB544" i="1"/>
  <c r="BB543" i="1"/>
  <c r="BB542" i="1"/>
  <c r="BB541" i="1"/>
  <c r="BB540" i="1"/>
  <c r="BB538" i="1"/>
  <c r="BB537" i="1"/>
  <c r="BB536" i="1"/>
  <c r="BB535" i="1"/>
  <c r="BB532" i="1"/>
  <c r="BB531" i="1"/>
  <c r="BB530" i="1"/>
  <c r="BB529" i="1"/>
  <c r="BB528" i="1"/>
  <c r="BB527" i="1"/>
  <c r="BB526" i="1"/>
  <c r="BB525" i="1"/>
  <c r="BB524" i="1"/>
  <c r="BB523" i="1"/>
  <c r="BB522" i="1"/>
  <c r="BB521" i="1"/>
  <c r="BB520" i="1"/>
  <c r="BB519" i="1"/>
  <c r="BB518" i="1"/>
  <c r="BB517" i="1"/>
  <c r="BB516" i="1"/>
  <c r="BB515" i="1"/>
  <c r="BB514" i="1"/>
  <c r="BB513" i="1"/>
  <c r="BB512" i="1"/>
  <c r="BB511" i="1"/>
  <c r="BB510" i="1"/>
  <c r="BB509" i="1"/>
  <c r="BB508" i="1"/>
  <c r="BB507" i="1"/>
  <c r="BB506" i="1"/>
  <c r="BB505" i="1"/>
  <c r="BB504" i="1"/>
  <c r="BB503" i="1"/>
  <c r="BB502" i="1"/>
  <c r="BB501" i="1"/>
  <c r="BB500" i="1"/>
  <c r="BB499" i="1"/>
  <c r="BB498" i="1"/>
  <c r="BB497" i="1"/>
  <c r="BB496" i="1"/>
  <c r="BB495" i="1"/>
  <c r="BB494" i="1"/>
  <c r="BB493" i="1"/>
  <c r="BB492" i="1"/>
  <c r="BB491" i="1"/>
  <c r="BB490" i="1"/>
  <c r="BB489" i="1"/>
  <c r="BB488" i="1"/>
  <c r="BB487" i="1"/>
  <c r="BB486" i="1"/>
  <c r="BB485" i="1"/>
  <c r="BB484" i="1"/>
  <c r="BB483" i="1"/>
  <c r="BB482" i="1"/>
  <c r="BB481" i="1"/>
  <c r="BB480" i="1"/>
  <c r="BB479" i="1"/>
  <c r="BB478" i="1"/>
  <c r="BB477" i="1"/>
  <c r="BB476" i="1"/>
  <c r="BB475" i="1"/>
  <c r="BB474" i="1"/>
  <c r="BB473" i="1"/>
  <c r="BB472" i="1"/>
  <c r="BB471" i="1"/>
  <c r="BB470" i="1"/>
  <c r="BB469" i="1"/>
  <c r="BB468" i="1"/>
  <c r="BB467" i="1"/>
  <c r="BB466" i="1"/>
  <c r="BB465" i="1"/>
  <c r="BB464" i="1"/>
  <c r="BB463" i="1"/>
  <c r="BB462" i="1"/>
  <c r="BB461" i="1"/>
  <c r="BB460" i="1"/>
  <c r="BB459" i="1"/>
  <c r="BB458" i="1"/>
  <c r="BB457" i="1"/>
  <c r="BB456" i="1"/>
  <c r="BB455" i="1"/>
  <c r="BB454" i="1"/>
  <c r="BB453" i="1"/>
  <c r="BB452" i="1"/>
  <c r="BB451" i="1"/>
  <c r="BB450" i="1"/>
  <c r="BB449" i="1"/>
  <c r="BB448" i="1"/>
  <c r="BB447" i="1"/>
  <c r="BB446" i="1"/>
  <c r="BB445" i="1"/>
  <c r="BB444" i="1"/>
  <c r="BB443" i="1"/>
  <c r="BB442" i="1"/>
  <c r="BB441" i="1"/>
  <c r="BB438" i="1"/>
  <c r="BB437" i="1"/>
  <c r="BB436" i="1"/>
  <c r="BB435" i="1"/>
  <c r="BB434" i="1"/>
  <c r="BB433" i="1"/>
  <c r="BB432" i="1"/>
  <c r="BB431" i="1"/>
  <c r="BB430" i="1"/>
  <c r="BB427" i="1"/>
  <c r="BB426" i="1"/>
  <c r="BB425" i="1"/>
  <c r="BB424" i="1"/>
  <c r="BB423" i="1"/>
  <c r="BB422" i="1"/>
  <c r="BB421" i="1"/>
  <c r="BB420" i="1"/>
  <c r="BB419" i="1"/>
  <c r="BB418" i="1"/>
  <c r="BB417" i="1"/>
  <c r="BB416" i="1"/>
  <c r="BB415" i="1"/>
  <c r="BB414" i="1"/>
  <c r="BB413" i="1"/>
  <c r="BB412" i="1"/>
  <c r="BB411" i="1"/>
  <c r="BB410" i="1"/>
  <c r="BB409" i="1"/>
  <c r="BB408" i="1"/>
  <c r="BB407" i="1"/>
  <c r="BB406" i="1"/>
  <c r="BB405" i="1"/>
  <c r="BB404" i="1"/>
  <c r="BB403" i="1"/>
  <c r="BB402" i="1"/>
  <c r="BB401" i="1"/>
  <c r="BB400" i="1"/>
  <c r="BB399" i="1"/>
  <c r="BB398" i="1"/>
  <c r="BB397" i="1"/>
  <c r="BB396" i="1"/>
  <c r="BB393" i="1"/>
  <c r="BB392" i="1"/>
  <c r="BB391" i="1"/>
  <c r="BB390" i="1"/>
  <c r="BB389" i="1"/>
  <c r="BB388" i="1"/>
  <c r="BB387" i="1"/>
  <c r="BB386" i="1"/>
  <c r="BB385" i="1"/>
  <c r="BB384" i="1"/>
  <c r="BB383" i="1"/>
  <c r="BB382" i="1"/>
  <c r="BB381" i="1"/>
  <c r="BB380" i="1"/>
  <c r="BB379" i="1"/>
  <c r="BB378" i="1"/>
  <c r="BB377" i="1"/>
  <c r="BB376" i="1"/>
  <c r="BB375" i="1"/>
  <c r="BB374" i="1"/>
  <c r="BB373" i="1"/>
  <c r="BB372" i="1"/>
  <c r="BB371" i="1"/>
  <c r="BB370" i="1"/>
  <c r="BB369" i="1"/>
  <c r="BB368" i="1"/>
  <c r="BB367" i="1"/>
  <c r="BB366" i="1"/>
  <c r="BB365" i="1"/>
  <c r="BB364" i="1"/>
  <c r="BB363" i="1"/>
  <c r="BB362" i="1"/>
  <c r="BB361" i="1"/>
  <c r="BB360" i="1"/>
  <c r="BB359" i="1"/>
  <c r="BB357" i="1"/>
  <c r="BB356" i="1"/>
  <c r="BB355" i="1"/>
  <c r="BB354" i="1"/>
  <c r="BB353" i="1"/>
  <c r="BB352" i="1"/>
  <c r="BB351" i="1"/>
  <c r="BB350" i="1"/>
  <c r="BB349" i="1"/>
  <c r="BB348" i="1"/>
  <c r="BB347" i="1"/>
  <c r="BB346" i="1"/>
  <c r="BB345" i="1"/>
  <c r="BB344" i="1"/>
  <c r="BB341" i="1"/>
  <c r="BB340" i="1"/>
  <c r="BB339" i="1"/>
  <c r="BB338" i="1"/>
  <c r="BB337" i="1"/>
  <c r="BB336" i="1"/>
  <c r="BB335" i="1"/>
  <c r="BB334" i="1"/>
  <c r="BB333" i="1"/>
  <c r="BB332" i="1"/>
  <c r="BB331" i="1"/>
  <c r="BB330" i="1"/>
  <c r="BB329" i="1"/>
  <c r="BB327" i="1"/>
  <c r="BB326" i="1"/>
  <c r="BB325" i="1"/>
  <c r="BB324" i="1"/>
  <c r="BB323" i="1"/>
  <c r="BB322" i="1"/>
  <c r="BB321" i="1"/>
  <c r="BB320" i="1"/>
  <c r="BB319" i="1"/>
  <c r="BB318" i="1"/>
  <c r="BB317" i="1"/>
  <c r="BB316" i="1"/>
  <c r="BB315" i="1"/>
  <c r="BB313" i="1"/>
  <c r="BB312" i="1"/>
  <c r="BB311" i="1"/>
  <c r="BB310" i="1"/>
  <c r="BB309" i="1"/>
  <c r="BB308" i="1"/>
  <c r="BB307" i="1"/>
  <c r="BB306" i="1"/>
  <c r="BB305" i="1"/>
  <c r="BB304" i="1"/>
  <c r="BB303" i="1"/>
  <c r="BB302" i="1"/>
  <c r="BB301" i="1"/>
  <c r="BB300" i="1"/>
  <c r="BB299" i="1"/>
  <c r="BB298" i="1"/>
  <c r="BB297" i="1"/>
  <c r="BB296" i="1"/>
  <c r="BB295" i="1"/>
  <c r="BB294" i="1"/>
  <c r="BB293" i="1"/>
  <c r="BB292" i="1"/>
  <c r="BB291" i="1"/>
  <c r="BB290" i="1"/>
  <c r="BB289" i="1"/>
  <c r="BB288" i="1"/>
  <c r="BB287" i="1"/>
  <c r="BB286" i="1"/>
  <c r="BB285" i="1"/>
  <c r="BB284" i="1"/>
  <c r="BB283" i="1"/>
  <c r="BB282" i="1"/>
  <c r="BB281" i="1"/>
  <c r="BB280" i="1"/>
  <c r="BB279" i="1"/>
  <c r="BB278" i="1"/>
  <c r="BB277" i="1"/>
  <c r="BB276" i="1"/>
  <c r="BB275" i="1"/>
  <c r="BB274" i="1"/>
  <c r="BB273" i="1"/>
  <c r="BB272" i="1"/>
  <c r="BB271" i="1"/>
  <c r="BB270" i="1"/>
  <c r="BB269" i="1"/>
  <c r="BB268" i="1"/>
  <c r="BB267" i="1"/>
  <c r="BB266" i="1"/>
  <c r="BB265" i="1"/>
  <c r="BB264" i="1"/>
  <c r="BB263" i="1"/>
  <c r="BB262" i="1"/>
  <c r="BB261" i="1"/>
  <c r="BB260" i="1"/>
  <c r="BB259" i="1"/>
  <c r="BB258" i="1"/>
  <c r="BB257" i="1"/>
  <c r="BB256" i="1"/>
  <c r="BB255" i="1"/>
  <c r="BB254" i="1"/>
  <c r="BB253" i="1"/>
  <c r="BB252" i="1"/>
  <c r="BB251" i="1"/>
  <c r="BB250" i="1"/>
  <c r="BB249" i="1"/>
  <c r="BB248" i="1"/>
  <c r="BB247" i="1"/>
  <c r="BB246" i="1"/>
  <c r="BB245" i="1"/>
  <c r="BB244" i="1"/>
  <c r="BB243" i="1"/>
  <c r="BB242" i="1"/>
  <c r="BB241" i="1"/>
  <c r="BB240" i="1"/>
  <c r="BB239" i="1"/>
  <c r="BB238" i="1"/>
  <c r="BB237" i="1"/>
  <c r="BB236" i="1"/>
  <c r="BB235" i="1"/>
  <c r="BB234" i="1"/>
  <c r="BB233" i="1"/>
  <c r="BB232" i="1"/>
  <c r="BB231" i="1"/>
  <c r="BB230" i="1"/>
  <c r="BB229" i="1"/>
  <c r="BB228" i="1"/>
  <c r="BB227" i="1"/>
  <c r="BB226" i="1"/>
  <c r="BB225" i="1"/>
  <c r="BB224" i="1"/>
  <c r="BB223" i="1"/>
  <c r="BB222" i="1"/>
  <c r="BB221" i="1"/>
  <c r="BB220" i="1"/>
  <c r="BB219" i="1"/>
  <c r="BB218" i="1"/>
  <c r="BB217" i="1"/>
  <c r="BB216" i="1"/>
  <c r="BB215" i="1"/>
  <c r="BB214" i="1"/>
  <c r="BB213" i="1"/>
  <c r="BB212" i="1"/>
  <c r="BB211" i="1"/>
  <c r="BB210" i="1"/>
  <c r="BB209" i="1"/>
  <c r="BB208" i="1"/>
  <c r="BB207" i="1"/>
  <c r="BB206" i="1"/>
  <c r="BB205" i="1"/>
  <c r="BB204" i="1"/>
  <c r="BB203" i="1"/>
  <c r="BB202" i="1"/>
  <c r="BB201" i="1"/>
  <c r="BB200" i="1"/>
  <c r="BB199" i="1"/>
  <c r="BB198" i="1"/>
  <c r="BB197" i="1"/>
  <c r="BB196" i="1"/>
  <c r="BB195" i="1"/>
  <c r="BB194" i="1"/>
  <c r="BB193" i="1"/>
  <c r="BB192" i="1"/>
  <c r="BB191" i="1"/>
  <c r="BB190" i="1"/>
  <c r="BB189" i="1"/>
  <c r="BB188" i="1"/>
  <c r="BB187" i="1"/>
  <c r="BB186" i="1"/>
  <c r="BB185" i="1"/>
  <c r="BB184" i="1"/>
  <c r="BB183" i="1"/>
  <c r="BB182" i="1"/>
  <c r="BB181" i="1"/>
  <c r="BB180" i="1"/>
  <c r="BB179" i="1"/>
  <c r="BB176" i="1"/>
  <c r="BB175" i="1"/>
  <c r="BB174" i="1"/>
  <c r="BB173" i="1"/>
  <c r="BB172" i="1"/>
  <c r="BB171" i="1"/>
  <c r="BB169" i="1"/>
  <c r="BB168" i="1"/>
  <c r="BB167" i="1"/>
  <c r="BB166" i="1"/>
  <c r="BB165" i="1"/>
  <c r="BB164" i="1"/>
  <c r="BB163" i="1"/>
  <c r="BB162" i="1"/>
  <c r="BB161" i="1"/>
  <c r="BB160" i="1"/>
  <c r="BB159" i="1"/>
  <c r="BB158" i="1"/>
  <c r="BB157" i="1"/>
  <c r="BB156" i="1"/>
  <c r="BB155" i="1"/>
  <c r="BB154" i="1"/>
  <c r="BB153" i="1"/>
  <c r="BB152" i="1"/>
  <c r="BB151" i="1"/>
  <c r="BB150" i="1"/>
  <c r="BB149" i="1"/>
  <c r="BB148" i="1"/>
  <c r="BB147" i="1"/>
  <c r="BB146" i="1"/>
  <c r="BB145" i="1"/>
  <c r="BB144" i="1"/>
  <c r="BB143" i="1"/>
  <c r="BB142" i="1"/>
  <c r="BB141" i="1"/>
  <c r="BB140" i="1"/>
  <c r="BB139" i="1"/>
  <c r="BB138" i="1"/>
  <c r="BB137" i="1"/>
  <c r="BB136" i="1"/>
  <c r="BB135" i="1"/>
  <c r="BB134" i="1"/>
  <c r="BB133" i="1"/>
  <c r="BB132" i="1"/>
  <c r="BB131" i="1"/>
  <c r="AZ75" i="1"/>
  <c r="BC75" i="1" s="1"/>
  <c r="BB126" i="1"/>
  <c r="BB123" i="1"/>
  <c r="BB122" i="1"/>
  <c r="BB121" i="1"/>
  <c r="BB113" i="1"/>
  <c r="BB112" i="1"/>
  <c r="BB111" i="1"/>
  <c r="BB110" i="1"/>
  <c r="BB104" i="1"/>
  <c r="BB103" i="1"/>
  <c r="BB102" i="1"/>
  <c r="BB101" i="1"/>
  <c r="BB100" i="1"/>
  <c r="BB99" i="1"/>
  <c r="BB98" i="1"/>
  <c r="BB97" i="1"/>
  <c r="BB96" i="1"/>
  <c r="BB92" i="1"/>
  <c r="BB91" i="1"/>
  <c r="BB89" i="1"/>
  <c r="BB88" i="1"/>
  <c r="BB87" i="1"/>
  <c r="BB85" i="1"/>
  <c r="BB84" i="1"/>
  <c r="BB83" i="1"/>
  <c r="BB82" i="1"/>
  <c r="BB81" i="1"/>
  <c r="BB80" i="1"/>
  <c r="BB79" i="1"/>
  <c r="BB78" i="1"/>
  <c r="BB77" i="1"/>
  <c r="BB76" i="1"/>
  <c r="BB75" i="1"/>
  <c r="BB74" i="1"/>
  <c r="BB72" i="1"/>
  <c r="BB71" i="1"/>
  <c r="BB70" i="1"/>
  <c r="BB69" i="1"/>
  <c r="BB68" i="1"/>
  <c r="BB67" i="1"/>
  <c r="BB66" i="1"/>
  <c r="BB65" i="1"/>
  <c r="BB64" i="1"/>
  <c r="BB63" i="1"/>
  <c r="BB62" i="1"/>
  <c r="BB61" i="1"/>
  <c r="BB58" i="1"/>
  <c r="BB57" i="1"/>
  <c r="BB56" i="1"/>
  <c r="BB55" i="1"/>
  <c r="BB54" i="1"/>
  <c r="BB53" i="1"/>
  <c r="BB51" i="1"/>
  <c r="BB50" i="1"/>
  <c r="BB48" i="1"/>
  <c r="BB47" i="1"/>
  <c r="BB46" i="1"/>
  <c r="BB44" i="1"/>
  <c r="BB40" i="1"/>
  <c r="BB35" i="1"/>
  <c r="BB34" i="1"/>
  <c r="BB33" i="1"/>
  <c r="BB32" i="1"/>
  <c r="BB31" i="1"/>
  <c r="BB30" i="1"/>
  <c r="BB29" i="1"/>
  <c r="BB28" i="1"/>
  <c r="BB27" i="1"/>
  <c r="BB25" i="1"/>
  <c r="BB24" i="1"/>
  <c r="BB23" i="1"/>
  <c r="BB22" i="1"/>
  <c r="BB21" i="1"/>
  <c r="BB20" i="1"/>
  <c r="BB19" i="1"/>
  <c r="BB18" i="1"/>
  <c r="BB11" i="1"/>
  <c r="BB12" i="1"/>
  <c r="BB13" i="1"/>
  <c r="BB10" i="1"/>
  <c r="AS1581" i="1"/>
  <c r="AS1580" i="1"/>
  <c r="AS1579" i="1"/>
  <c r="AS1577" i="1"/>
  <c r="AS1576" i="1"/>
  <c r="AS1575" i="1"/>
  <c r="AS1574" i="1"/>
  <c r="AS1573" i="1"/>
  <c r="AS1572" i="1"/>
  <c r="AS1571" i="1"/>
  <c r="AS1570" i="1"/>
  <c r="AS1569" i="1"/>
  <c r="AS1568" i="1"/>
  <c r="AS1567" i="1"/>
  <c r="AS1566" i="1"/>
  <c r="AS1565" i="1"/>
  <c r="AS1564" i="1"/>
  <c r="AS1563" i="1"/>
  <c r="AS1562" i="1"/>
  <c r="AS1561" i="1"/>
  <c r="AS1560" i="1"/>
  <c r="AS1559" i="1"/>
  <c r="AS1558" i="1"/>
  <c r="AS1557" i="1"/>
  <c r="AS1556" i="1"/>
  <c r="AS1555" i="1"/>
  <c r="AS1554" i="1"/>
  <c r="AS1553" i="1"/>
  <c r="AS1552" i="1"/>
  <c r="AS1551" i="1"/>
  <c r="AS1550" i="1"/>
  <c r="AS1549" i="1"/>
  <c r="AS1548" i="1"/>
  <c r="AS1547" i="1"/>
  <c r="AS1546" i="1"/>
  <c r="AS1545" i="1"/>
  <c r="AS1544" i="1"/>
  <c r="AS1543" i="1"/>
  <c r="AS1542" i="1"/>
  <c r="AS1541" i="1"/>
  <c r="AS1540" i="1"/>
  <c r="AS1539" i="1"/>
  <c r="AS1538" i="1"/>
  <c r="AS1537" i="1"/>
  <c r="AS1536" i="1"/>
  <c r="AS1535" i="1"/>
  <c r="AS1534" i="1"/>
  <c r="AS1533" i="1"/>
  <c r="AS1532" i="1"/>
  <c r="AS1531" i="1"/>
  <c r="AS1530" i="1"/>
  <c r="AS1529" i="1"/>
  <c r="AS1528" i="1"/>
  <c r="AS1527" i="1"/>
  <c r="AS1526" i="1"/>
  <c r="AS1525" i="1"/>
  <c r="AS1524" i="1"/>
  <c r="AS1523" i="1"/>
  <c r="AS1522" i="1"/>
  <c r="AS1521" i="1"/>
  <c r="AS1520" i="1"/>
  <c r="AS1519" i="1"/>
  <c r="AS1518" i="1"/>
  <c r="AS1517" i="1"/>
  <c r="AS1516" i="1"/>
  <c r="AS1515" i="1"/>
  <c r="AS1514" i="1"/>
  <c r="AS1513" i="1"/>
  <c r="AS1512" i="1"/>
  <c r="AS1511" i="1"/>
  <c r="AS1510" i="1"/>
  <c r="AS1509" i="1"/>
  <c r="AS1508" i="1"/>
  <c r="AS1507" i="1"/>
  <c r="AS1506" i="1"/>
  <c r="AS1505" i="1"/>
  <c r="AS1504" i="1"/>
  <c r="AS1455" i="1"/>
  <c r="AS1454" i="1"/>
  <c r="AS1453" i="1"/>
  <c r="AS1452" i="1"/>
  <c r="AS1451" i="1"/>
  <c r="AS1450" i="1"/>
  <c r="AS1449" i="1"/>
  <c r="AS1448" i="1"/>
  <c r="AS1447" i="1"/>
  <c r="AS1446" i="1"/>
  <c r="AS1445" i="1"/>
  <c r="AS1444" i="1"/>
  <c r="AS1443" i="1"/>
  <c r="AS1442" i="1"/>
  <c r="AS1441" i="1"/>
  <c r="AS1440" i="1"/>
  <c r="AS1439" i="1"/>
  <c r="AS1438" i="1"/>
  <c r="AS1437" i="1"/>
  <c r="AS1436" i="1"/>
  <c r="AS1435" i="1"/>
  <c r="AS1434" i="1"/>
  <c r="AS1433" i="1"/>
  <c r="AS1432" i="1"/>
  <c r="AS1431" i="1"/>
  <c r="AS1430" i="1"/>
  <c r="AS1429" i="1"/>
  <c r="AS1428" i="1"/>
  <c r="AS1427" i="1"/>
  <c r="AS1426" i="1"/>
  <c r="AS1425" i="1"/>
  <c r="AS1424" i="1"/>
  <c r="AS1423" i="1"/>
  <c r="AS1422" i="1"/>
  <c r="AS1421" i="1"/>
  <c r="AS1420" i="1"/>
  <c r="AS1419" i="1"/>
  <c r="AS1418" i="1"/>
  <c r="AS1417" i="1"/>
  <c r="AS1416" i="1"/>
  <c r="AS1415" i="1"/>
  <c r="AS1412" i="1"/>
  <c r="AS1411" i="1"/>
  <c r="AS1410" i="1"/>
  <c r="AS1409" i="1"/>
  <c r="AS1408" i="1"/>
  <c r="AS1407" i="1"/>
  <c r="AS1406" i="1"/>
  <c r="AS1405" i="1"/>
  <c r="AS1404" i="1"/>
  <c r="AS1403" i="1"/>
  <c r="AS1402" i="1"/>
  <c r="AS1401" i="1"/>
  <c r="AS1400" i="1"/>
  <c r="AS1397" i="1"/>
  <c r="AS1396" i="1"/>
  <c r="AS1395" i="1"/>
  <c r="AS1394" i="1"/>
  <c r="AS1393" i="1"/>
  <c r="AS1392" i="1"/>
  <c r="AS1391" i="1"/>
  <c r="AS1390" i="1"/>
  <c r="AS1389" i="1"/>
  <c r="AS1388" i="1"/>
  <c r="AS1387" i="1"/>
  <c r="AS1386" i="1"/>
  <c r="AS1385" i="1"/>
  <c r="AS1384" i="1"/>
  <c r="AS1383" i="1"/>
  <c r="AS1381" i="1"/>
  <c r="AS1380" i="1"/>
  <c r="AS1379" i="1"/>
  <c r="AS1378" i="1"/>
  <c r="AS1377" i="1"/>
  <c r="AS1376" i="1"/>
  <c r="AS1375" i="1"/>
  <c r="AS1374" i="1"/>
  <c r="AS1373" i="1"/>
  <c r="AS1372" i="1"/>
  <c r="AS1371" i="1"/>
  <c r="AS1370" i="1"/>
  <c r="AS1369" i="1"/>
  <c r="AS1368" i="1"/>
  <c r="AS1367" i="1"/>
  <c r="AS1366" i="1"/>
  <c r="AS1365" i="1"/>
  <c r="AS1364" i="1"/>
  <c r="AS1363" i="1"/>
  <c r="AS1362" i="1"/>
  <c r="AS1361" i="1"/>
  <c r="AS1360" i="1"/>
  <c r="AS1359" i="1"/>
  <c r="AS1358" i="1"/>
  <c r="AS1357" i="1"/>
  <c r="AS1355" i="1"/>
  <c r="AS1354" i="1"/>
  <c r="AS1353" i="1"/>
  <c r="AS1352" i="1"/>
  <c r="AS1351" i="1"/>
  <c r="AS1350" i="1"/>
  <c r="AS1349" i="1"/>
  <c r="AS1348" i="1"/>
  <c r="AS1344" i="1"/>
  <c r="AS1343" i="1"/>
  <c r="AS1342" i="1"/>
  <c r="AS1341" i="1"/>
  <c r="AS1340" i="1"/>
  <c r="AS1339" i="1"/>
  <c r="AS1338" i="1"/>
  <c r="AS1337" i="1"/>
  <c r="AS1336" i="1"/>
  <c r="AS1335" i="1"/>
  <c r="AS1334" i="1"/>
  <c r="AS1333" i="1"/>
  <c r="AS1332" i="1"/>
  <c r="AS1331" i="1"/>
  <c r="AS1329" i="1"/>
  <c r="AS1328" i="1"/>
  <c r="AS1327" i="1"/>
  <c r="AS1326" i="1"/>
  <c r="AS1324" i="1"/>
  <c r="AS1323" i="1"/>
  <c r="AS1322" i="1"/>
  <c r="AS1321" i="1"/>
  <c r="AS1320" i="1"/>
  <c r="AS1319" i="1"/>
  <c r="AS1318" i="1"/>
  <c r="AS1317" i="1"/>
  <c r="AS1316" i="1"/>
  <c r="AS1315" i="1"/>
  <c r="AS1314" i="1"/>
  <c r="AS1313" i="1"/>
  <c r="AS1312" i="1"/>
  <c r="AS1311" i="1"/>
  <c r="AS1310" i="1"/>
  <c r="AS1309" i="1"/>
  <c r="AS1308" i="1"/>
  <c r="AS1307" i="1"/>
  <c r="AS1306" i="1"/>
  <c r="AS1305" i="1"/>
  <c r="AS1304" i="1"/>
  <c r="AS1302" i="1"/>
  <c r="AS1301" i="1"/>
  <c r="AS1300" i="1"/>
  <c r="AS1299" i="1"/>
  <c r="AS1298" i="1"/>
  <c r="AS1296" i="1"/>
  <c r="AS1295" i="1"/>
  <c r="AS1294" i="1"/>
  <c r="AS1293" i="1"/>
  <c r="AS1292" i="1"/>
  <c r="AS1291" i="1"/>
  <c r="AS1289" i="1"/>
  <c r="AS1288" i="1"/>
  <c r="AS1287" i="1"/>
  <c r="AS1286" i="1"/>
  <c r="AS1284" i="1"/>
  <c r="AS1283" i="1"/>
  <c r="AS1282" i="1"/>
  <c r="AS1281" i="1"/>
  <c r="AS1280" i="1"/>
  <c r="AS1279" i="1"/>
  <c r="AS1278" i="1"/>
  <c r="AS1276" i="1"/>
  <c r="AS1275" i="1"/>
  <c r="AS1274" i="1"/>
  <c r="AS1273" i="1"/>
  <c r="AS1269" i="1"/>
  <c r="AS1268" i="1"/>
  <c r="AS1267" i="1"/>
  <c r="AS1266" i="1"/>
  <c r="AS1265" i="1"/>
  <c r="AS1264" i="1"/>
  <c r="AS1263" i="1"/>
  <c r="AS1262" i="1"/>
  <c r="AS1261" i="1"/>
  <c r="AS1260" i="1"/>
  <c r="AS1259" i="1"/>
  <c r="AS1258" i="1"/>
  <c r="AS1257" i="1"/>
  <c r="AS1256" i="1"/>
  <c r="AS1255" i="1"/>
  <c r="AS1254" i="1"/>
  <c r="AS1253" i="1"/>
  <c r="AS1252" i="1"/>
  <c r="AS1251" i="1"/>
  <c r="AS1250" i="1"/>
  <c r="AS1249" i="1"/>
  <c r="AS1248" i="1"/>
  <c r="AS1247" i="1"/>
  <c r="AS1246" i="1"/>
  <c r="AS1245" i="1"/>
  <c r="AS1244" i="1"/>
  <c r="AS1243" i="1"/>
  <c r="AS1242" i="1"/>
  <c r="AS1241" i="1"/>
  <c r="AS1240" i="1"/>
  <c r="AS1239" i="1"/>
  <c r="AS1238" i="1"/>
  <c r="AS1237" i="1"/>
  <c r="AS1236" i="1"/>
  <c r="AS1235" i="1"/>
  <c r="AS1234" i="1"/>
  <c r="AS1233" i="1"/>
  <c r="AS1232" i="1"/>
  <c r="AS1231" i="1"/>
  <c r="AS1230" i="1"/>
  <c r="AS1229" i="1"/>
  <c r="AS1227" i="1"/>
  <c r="AS1226" i="1"/>
  <c r="AS1225" i="1"/>
  <c r="AS1224" i="1"/>
  <c r="AS1223" i="1"/>
  <c r="AS1222" i="1"/>
  <c r="AS1221" i="1"/>
  <c r="AS1220" i="1"/>
  <c r="AS1219" i="1"/>
  <c r="AS1218" i="1"/>
  <c r="AS1217" i="1"/>
  <c r="AS1216" i="1"/>
  <c r="AS1209" i="1"/>
  <c r="AS1208" i="1"/>
  <c r="AS1207" i="1"/>
  <c r="AS1206" i="1"/>
  <c r="AS1205" i="1"/>
  <c r="AS1204" i="1"/>
  <c r="AS1203" i="1"/>
  <c r="AS1202" i="1"/>
  <c r="AS1201" i="1"/>
  <c r="AS1200" i="1"/>
  <c r="AS1199" i="1"/>
  <c r="AS1198" i="1"/>
  <c r="AS1197" i="1"/>
  <c r="AS1196" i="1"/>
  <c r="AS1195" i="1"/>
  <c r="AS1194" i="1"/>
  <c r="AS1193" i="1"/>
  <c r="AS1192" i="1"/>
  <c r="AS1191" i="1"/>
  <c r="AS1190" i="1"/>
  <c r="AS1189" i="1"/>
  <c r="AS1188" i="1"/>
  <c r="AS1187" i="1"/>
  <c r="AS1186" i="1"/>
  <c r="AS1185" i="1"/>
  <c r="AS1184" i="1"/>
  <c r="AS1183" i="1"/>
  <c r="AS1182" i="1"/>
  <c r="AS1181" i="1"/>
  <c r="AS1180" i="1"/>
  <c r="AS1179" i="1"/>
  <c r="AS1178" i="1"/>
  <c r="AS1177" i="1"/>
  <c r="AS1176" i="1"/>
  <c r="AS1175" i="1"/>
  <c r="AS1174" i="1"/>
  <c r="AS1173" i="1"/>
  <c r="AS1172" i="1"/>
  <c r="AS1171" i="1"/>
  <c r="AS1170" i="1"/>
  <c r="AS1169" i="1"/>
  <c r="AS1168" i="1"/>
  <c r="AS1167" i="1"/>
  <c r="AS1166" i="1"/>
  <c r="AS1165" i="1"/>
  <c r="AS1164" i="1"/>
  <c r="AS1163" i="1"/>
  <c r="AS1162" i="1"/>
  <c r="AS1161" i="1"/>
  <c r="AS1160" i="1"/>
  <c r="AS1159" i="1"/>
  <c r="AS1158" i="1"/>
  <c r="AS1157" i="1"/>
  <c r="AS1156" i="1"/>
  <c r="AS1155" i="1"/>
  <c r="AS1154" i="1"/>
  <c r="AS1153" i="1"/>
  <c r="AS1152" i="1"/>
  <c r="AS1151" i="1"/>
  <c r="AS1150" i="1"/>
  <c r="AS1149" i="1"/>
  <c r="AS1148" i="1"/>
  <c r="AS1147" i="1"/>
  <c r="AS1146" i="1"/>
  <c r="AS1145" i="1"/>
  <c r="AS1144" i="1"/>
  <c r="AS1141" i="1"/>
  <c r="AS1140" i="1"/>
  <c r="AS1139" i="1"/>
  <c r="AS1138" i="1"/>
  <c r="AS1136" i="1"/>
  <c r="AS1135" i="1"/>
  <c r="AS1134" i="1"/>
  <c r="AS1133" i="1"/>
  <c r="AS1132" i="1"/>
  <c r="AS1131" i="1"/>
  <c r="AS1130" i="1"/>
  <c r="AS1129" i="1"/>
  <c r="AS1128" i="1"/>
  <c r="AS1127" i="1"/>
  <c r="AS1126" i="1"/>
  <c r="AS1125" i="1"/>
  <c r="AS1124" i="1"/>
  <c r="AS1123" i="1"/>
  <c r="AS1122" i="1"/>
  <c r="AS1121" i="1"/>
  <c r="AS1120" i="1"/>
  <c r="AS1116" i="1"/>
  <c r="AS1115" i="1"/>
  <c r="AS1114" i="1"/>
  <c r="AS1113" i="1"/>
  <c r="AS1112" i="1"/>
  <c r="AS1111" i="1"/>
  <c r="AS1110" i="1"/>
  <c r="AS1109" i="1"/>
  <c r="AS1108" i="1"/>
  <c r="AS1107" i="1"/>
  <c r="AS1106" i="1"/>
  <c r="AS1105" i="1"/>
  <c r="AS1104" i="1"/>
  <c r="AS1103" i="1"/>
  <c r="AS1102" i="1"/>
  <c r="AS1101" i="1"/>
  <c r="AS1099" i="1"/>
  <c r="AS1098" i="1"/>
  <c r="AS1097" i="1"/>
  <c r="AS1096" i="1"/>
  <c r="AS1095" i="1"/>
  <c r="AS1094" i="1"/>
  <c r="AS1093" i="1"/>
  <c r="AS1092" i="1"/>
  <c r="AS1091" i="1"/>
  <c r="AS1090" i="1"/>
  <c r="AS1089" i="1"/>
  <c r="AS1088" i="1"/>
  <c r="AS1087" i="1"/>
  <c r="AS1086" i="1"/>
  <c r="AS1085" i="1"/>
  <c r="AS1084" i="1"/>
  <c r="AS1083" i="1"/>
  <c r="AS1082" i="1"/>
  <c r="AS1081" i="1"/>
  <c r="AS1080" i="1"/>
  <c r="AS1079" i="1"/>
  <c r="AS1078" i="1"/>
  <c r="AS1077" i="1"/>
  <c r="AS1076" i="1"/>
  <c r="AS1075" i="1"/>
  <c r="AS1074" i="1"/>
  <c r="AS1073" i="1"/>
  <c r="AS1072" i="1"/>
  <c r="AS1071" i="1"/>
  <c r="AS1070" i="1"/>
  <c r="AS1069" i="1"/>
  <c r="AS1068" i="1"/>
  <c r="AS1067" i="1"/>
  <c r="AS1066" i="1"/>
  <c r="AS1065" i="1"/>
  <c r="AS1064" i="1"/>
  <c r="AS1063" i="1"/>
  <c r="AS1062" i="1"/>
  <c r="AS1061" i="1"/>
  <c r="AS1060" i="1"/>
  <c r="AS1059" i="1"/>
  <c r="AS1058" i="1"/>
  <c r="AS1057" i="1"/>
  <c r="AS1056" i="1"/>
  <c r="AS1055" i="1"/>
  <c r="AS1054" i="1"/>
  <c r="AS1053" i="1"/>
  <c r="AS1052" i="1"/>
  <c r="AS1051" i="1"/>
  <c r="AS1050" i="1"/>
  <c r="AS1049" i="1"/>
  <c r="AS1048" i="1"/>
  <c r="AS1047" i="1"/>
  <c r="AS1046" i="1"/>
  <c r="AS1045" i="1"/>
  <c r="AS1044" i="1"/>
  <c r="AS1043" i="1"/>
  <c r="AS1041" i="1"/>
  <c r="AS1040" i="1"/>
  <c r="AS1039" i="1"/>
  <c r="AS1038" i="1"/>
  <c r="AS1037" i="1"/>
  <c r="AS1036" i="1"/>
  <c r="AS1035" i="1"/>
  <c r="AS1034" i="1"/>
  <c r="AS1033" i="1"/>
  <c r="AS1032" i="1"/>
  <c r="AS1031" i="1"/>
  <c r="AS1030" i="1"/>
  <c r="AS1029" i="1"/>
  <c r="AS1025" i="1"/>
  <c r="AS1024" i="1"/>
  <c r="AS1023" i="1"/>
  <c r="AS1022" i="1"/>
  <c r="AS1021" i="1"/>
  <c r="AS1020" i="1"/>
  <c r="AS1019" i="1"/>
  <c r="AS1018" i="1"/>
  <c r="AS1017" i="1"/>
  <c r="AS1016" i="1"/>
  <c r="AS1015" i="1"/>
  <c r="AS1014" i="1"/>
  <c r="AS1013" i="1"/>
  <c r="AS1012" i="1"/>
  <c r="AS1011" i="1"/>
  <c r="AS1010" i="1"/>
  <c r="AS1009" i="1"/>
  <c r="AS1008" i="1"/>
  <c r="AS1007" i="1"/>
  <c r="AS1006" i="1"/>
  <c r="AS1005" i="1"/>
  <c r="AS1004" i="1"/>
  <c r="AS1003" i="1"/>
  <c r="AS1002" i="1"/>
  <c r="AS1001" i="1"/>
  <c r="AS1000" i="1"/>
  <c r="AS999" i="1"/>
  <c r="AS998" i="1"/>
  <c r="AS997" i="1"/>
  <c r="AS996" i="1"/>
  <c r="AS991" i="1"/>
  <c r="AS990" i="1"/>
  <c r="AS989" i="1"/>
  <c r="AS988" i="1"/>
  <c r="AS987" i="1"/>
  <c r="AS986" i="1"/>
  <c r="AS985" i="1"/>
  <c r="AS984" i="1"/>
  <c r="AS983" i="1"/>
  <c r="AS982" i="1"/>
  <c r="AS981" i="1"/>
  <c r="AS980" i="1"/>
  <c r="AS979" i="1"/>
  <c r="AS978" i="1"/>
  <c r="AS977" i="1"/>
  <c r="AS976" i="1"/>
  <c r="AS975" i="1"/>
  <c r="AS974" i="1"/>
  <c r="AS973" i="1"/>
  <c r="AS972" i="1"/>
  <c r="AS971" i="1"/>
  <c r="AS970" i="1"/>
  <c r="AS969" i="1"/>
  <c r="AS968" i="1"/>
  <c r="AS967" i="1"/>
  <c r="AS966" i="1"/>
  <c r="AS965" i="1"/>
  <c r="AS964" i="1"/>
  <c r="AS963" i="1"/>
  <c r="AS962" i="1"/>
  <c r="AS961" i="1"/>
  <c r="AS960" i="1"/>
  <c r="AS959" i="1"/>
  <c r="AS954" i="1"/>
  <c r="AS953" i="1"/>
  <c r="AS952" i="1"/>
  <c r="AS951" i="1"/>
  <c r="AS950" i="1"/>
  <c r="AS949" i="1"/>
  <c r="AS948" i="1"/>
  <c r="AS947" i="1"/>
  <c r="AS946" i="1"/>
  <c r="AS945" i="1"/>
  <c r="AS944" i="1"/>
  <c r="AS943" i="1"/>
  <c r="AS942" i="1"/>
  <c r="AS941" i="1"/>
  <c r="AS940" i="1"/>
  <c r="AS939" i="1"/>
  <c r="AS938" i="1"/>
  <c r="AS937" i="1"/>
  <c r="AS936" i="1"/>
  <c r="AS935" i="1"/>
  <c r="AS934" i="1"/>
  <c r="AS933" i="1"/>
  <c r="AS932" i="1"/>
  <c r="AS931" i="1"/>
  <c r="AS930" i="1"/>
  <c r="AS929" i="1"/>
  <c r="AS928" i="1"/>
  <c r="AS927" i="1"/>
  <c r="AS926" i="1"/>
  <c r="AS925" i="1"/>
  <c r="AS924" i="1"/>
  <c r="AS923" i="1"/>
  <c r="AS922" i="1"/>
  <c r="AS921" i="1"/>
  <c r="AS920" i="1"/>
  <c r="AS919" i="1"/>
  <c r="AS918" i="1"/>
  <c r="AS917" i="1"/>
  <c r="AS916" i="1"/>
  <c r="AS915" i="1"/>
  <c r="AS914" i="1"/>
  <c r="AS913" i="1"/>
  <c r="AS912" i="1"/>
  <c r="AS911" i="1"/>
  <c r="AS910" i="1"/>
  <c r="AS909" i="1"/>
  <c r="AS904" i="1"/>
  <c r="AS903" i="1"/>
  <c r="AS902" i="1"/>
  <c r="AS901" i="1"/>
  <c r="AS900" i="1"/>
  <c r="AS899" i="1"/>
  <c r="AS898" i="1"/>
  <c r="AS897" i="1"/>
  <c r="AS896" i="1"/>
  <c r="AS895" i="1"/>
  <c r="AS894" i="1"/>
  <c r="AS893" i="1"/>
  <c r="AS892" i="1"/>
  <c r="AS891" i="1"/>
  <c r="AS890" i="1"/>
  <c r="AS889" i="1"/>
  <c r="AS888" i="1"/>
  <c r="AS887" i="1"/>
  <c r="AS886" i="1"/>
  <c r="AS885" i="1"/>
  <c r="AS884" i="1"/>
  <c r="AS839" i="1"/>
  <c r="AS838" i="1"/>
  <c r="AS837" i="1"/>
  <c r="AS836" i="1"/>
  <c r="AS835" i="1"/>
  <c r="AS834" i="1"/>
  <c r="AS833" i="1"/>
  <c r="AS832" i="1"/>
  <c r="AS831" i="1"/>
  <c r="AS830" i="1"/>
  <c r="AS829" i="1"/>
  <c r="AS828" i="1"/>
  <c r="AS827" i="1"/>
  <c r="AS826" i="1"/>
  <c r="AS825" i="1"/>
  <c r="AS824" i="1"/>
  <c r="AS823" i="1"/>
  <c r="AS822" i="1"/>
  <c r="AS821" i="1"/>
  <c r="AS820" i="1"/>
  <c r="AS819" i="1"/>
  <c r="AS818" i="1"/>
  <c r="AS817" i="1"/>
  <c r="AS816" i="1"/>
  <c r="AS815" i="1"/>
  <c r="AS814" i="1"/>
  <c r="AS813" i="1"/>
  <c r="AS812" i="1"/>
  <c r="AS811" i="1"/>
  <c r="AS810" i="1"/>
  <c r="AS809" i="1"/>
  <c r="AS808" i="1"/>
  <c r="AS807" i="1"/>
  <c r="AS806" i="1"/>
  <c r="AS805" i="1"/>
  <c r="AS804" i="1"/>
  <c r="AS803" i="1"/>
  <c r="AS802" i="1"/>
  <c r="AS801" i="1"/>
  <c r="AS800" i="1"/>
  <c r="AS799" i="1"/>
  <c r="AS798" i="1"/>
  <c r="AS797" i="1"/>
  <c r="AS796" i="1"/>
  <c r="AS795" i="1"/>
  <c r="AS794" i="1"/>
  <c r="AS793" i="1"/>
  <c r="AS792" i="1"/>
  <c r="AS791" i="1"/>
  <c r="AS790" i="1"/>
  <c r="AS789" i="1"/>
  <c r="AS788" i="1"/>
  <c r="AS787" i="1"/>
  <c r="AS786" i="1"/>
  <c r="AS785" i="1"/>
  <c r="AS784" i="1"/>
  <c r="AS783" i="1"/>
  <c r="AS782" i="1"/>
  <c r="AS781" i="1"/>
  <c r="AS780" i="1"/>
  <c r="AS779" i="1"/>
  <c r="AS778" i="1"/>
  <c r="AS776" i="1"/>
  <c r="AS775" i="1"/>
  <c r="AS774" i="1"/>
  <c r="AS773" i="1"/>
  <c r="AS772" i="1"/>
  <c r="AS771" i="1"/>
  <c r="AS770" i="1"/>
  <c r="AS767" i="1"/>
  <c r="AS766" i="1"/>
  <c r="AS765" i="1"/>
  <c r="AS764" i="1"/>
  <c r="AS763" i="1"/>
  <c r="AS759" i="1"/>
  <c r="AS758" i="1"/>
  <c r="AS756" i="1"/>
  <c r="AS755" i="1"/>
  <c r="AS754" i="1"/>
  <c r="AS753" i="1"/>
  <c r="AS752" i="1"/>
  <c r="AS751" i="1"/>
  <c r="AS750" i="1"/>
  <c r="AS749" i="1"/>
  <c r="AS748" i="1"/>
  <c r="AS747" i="1"/>
  <c r="AS746" i="1"/>
  <c r="AS745" i="1"/>
  <c r="AS743" i="1"/>
  <c r="AS742" i="1"/>
  <c r="AS741" i="1"/>
  <c r="AS740" i="1"/>
  <c r="AS737" i="1"/>
  <c r="AS736" i="1"/>
  <c r="AS735" i="1"/>
  <c r="AS734" i="1"/>
  <c r="AS733" i="1"/>
  <c r="AS732" i="1"/>
  <c r="AS729" i="1"/>
  <c r="AS728" i="1"/>
  <c r="AS727" i="1"/>
  <c r="AS726" i="1"/>
  <c r="AS725" i="1"/>
  <c r="AS724" i="1"/>
  <c r="AS723" i="1"/>
  <c r="AS722" i="1"/>
  <c r="AS721" i="1"/>
  <c r="AS720" i="1"/>
  <c r="AS719" i="1"/>
  <c r="AS718" i="1"/>
  <c r="AS717" i="1"/>
  <c r="AS716" i="1"/>
  <c r="AS715" i="1"/>
  <c r="AS714" i="1"/>
  <c r="AS713" i="1"/>
  <c r="AS712" i="1"/>
  <c r="AS711" i="1"/>
  <c r="AS710" i="1"/>
  <c r="AS709" i="1"/>
  <c r="AS708" i="1"/>
  <c r="AS707" i="1"/>
  <c r="AS706" i="1"/>
  <c r="AS705" i="1"/>
  <c r="AS704" i="1"/>
  <c r="AS703" i="1"/>
  <c r="AS702" i="1"/>
  <c r="AS701" i="1"/>
  <c r="AS700" i="1"/>
  <c r="AS699" i="1"/>
  <c r="AS698" i="1"/>
  <c r="AS696" i="1"/>
  <c r="AS695" i="1"/>
  <c r="AS694" i="1"/>
  <c r="AS693" i="1"/>
  <c r="AS692" i="1"/>
  <c r="AS691" i="1"/>
  <c r="AS690" i="1"/>
  <c r="AS689" i="1"/>
  <c r="AS688" i="1"/>
  <c r="AS687" i="1"/>
  <c r="AS686" i="1"/>
  <c r="AS685" i="1"/>
  <c r="AS684" i="1"/>
  <c r="AS683" i="1"/>
  <c r="AS682" i="1"/>
  <c r="AS681" i="1"/>
  <c r="AS680" i="1"/>
  <c r="AS679" i="1"/>
  <c r="AS678" i="1"/>
  <c r="AS677" i="1"/>
  <c r="AS676" i="1"/>
  <c r="AS675" i="1"/>
  <c r="AS672" i="1"/>
  <c r="AS671" i="1"/>
  <c r="AS670" i="1"/>
  <c r="AS669" i="1"/>
  <c r="AS668" i="1"/>
  <c r="AS667" i="1"/>
  <c r="AS666" i="1"/>
  <c r="AS665" i="1"/>
  <c r="AS664" i="1"/>
  <c r="AS663" i="1"/>
  <c r="AS662" i="1"/>
  <c r="AS661" i="1"/>
  <c r="AS660" i="1"/>
  <c r="AS659" i="1"/>
  <c r="AS658" i="1"/>
  <c r="AS657" i="1"/>
  <c r="AS656" i="1"/>
  <c r="AS655" i="1"/>
  <c r="AS654" i="1"/>
  <c r="AS653" i="1"/>
  <c r="AS652" i="1"/>
  <c r="AS651" i="1"/>
  <c r="AS650" i="1"/>
  <c r="AS649" i="1"/>
  <c r="AS636" i="1"/>
  <c r="AS635" i="1"/>
  <c r="AS634" i="1"/>
  <c r="AS633" i="1"/>
  <c r="AS632" i="1"/>
  <c r="AS631" i="1"/>
  <c r="AS630" i="1"/>
  <c r="AS629" i="1"/>
  <c r="AS628" i="1"/>
  <c r="AS627" i="1"/>
  <c r="AS603" i="1"/>
  <c r="AS602" i="1"/>
  <c r="AS601" i="1"/>
  <c r="AS600" i="1"/>
  <c r="AS599" i="1"/>
  <c r="AS598" i="1"/>
  <c r="AS597" i="1"/>
  <c r="AS596" i="1"/>
  <c r="AS595" i="1"/>
  <c r="AS594" i="1"/>
  <c r="AS593" i="1"/>
  <c r="AS592" i="1"/>
  <c r="AS591" i="1"/>
  <c r="AS590" i="1"/>
  <c r="AS589" i="1"/>
  <c r="AS588" i="1"/>
  <c r="AS587" i="1"/>
  <c r="AS586" i="1"/>
  <c r="AS585" i="1"/>
  <c r="AS584" i="1"/>
  <c r="AS582" i="1"/>
  <c r="AS581" i="1"/>
  <c r="AS580" i="1"/>
  <c r="AS579" i="1"/>
  <c r="AS578" i="1"/>
  <c r="AS577" i="1"/>
  <c r="AS576" i="1"/>
  <c r="AS575" i="1"/>
  <c r="AS574" i="1"/>
  <c r="AS573" i="1"/>
  <c r="AS572" i="1"/>
  <c r="AS571" i="1"/>
  <c r="AS570" i="1"/>
  <c r="AS569" i="1"/>
  <c r="AS568" i="1"/>
  <c r="AS567" i="1"/>
  <c r="AS566" i="1"/>
  <c r="AS565" i="1"/>
  <c r="AS564" i="1"/>
  <c r="AS563" i="1"/>
  <c r="AS562" i="1"/>
  <c r="AS561" i="1"/>
  <c r="AS560" i="1"/>
  <c r="AS559" i="1"/>
  <c r="AS558" i="1"/>
  <c r="AS557" i="1"/>
  <c r="AS556" i="1"/>
  <c r="AS555" i="1"/>
  <c r="AS554" i="1"/>
  <c r="AS553" i="1"/>
  <c r="AS552" i="1"/>
  <c r="AS551" i="1"/>
  <c r="AS550" i="1"/>
  <c r="AS549" i="1"/>
  <c r="AS548" i="1"/>
  <c r="AS547" i="1"/>
  <c r="AS546" i="1"/>
  <c r="AS545" i="1"/>
  <c r="AS544" i="1"/>
  <c r="AS543" i="1"/>
  <c r="AS542" i="1"/>
  <c r="AS541" i="1"/>
  <c r="AS540" i="1"/>
  <c r="AS538" i="1"/>
  <c r="AS537" i="1"/>
  <c r="AS536" i="1"/>
  <c r="AS535" i="1"/>
  <c r="AS532" i="1"/>
  <c r="AS531" i="1"/>
  <c r="AS530" i="1"/>
  <c r="AS529" i="1"/>
  <c r="AS528" i="1"/>
  <c r="AS527" i="1"/>
  <c r="AS526" i="1"/>
  <c r="AS525" i="1"/>
  <c r="AS524" i="1"/>
  <c r="AS523" i="1"/>
  <c r="AS522" i="1"/>
  <c r="AS521" i="1"/>
  <c r="AS520" i="1"/>
  <c r="AS519" i="1"/>
  <c r="AS518" i="1"/>
  <c r="AS517" i="1"/>
  <c r="AS516" i="1"/>
  <c r="AS515" i="1"/>
  <c r="AS514" i="1"/>
  <c r="AS513" i="1"/>
  <c r="AS512" i="1"/>
  <c r="AS511" i="1"/>
  <c r="AS510" i="1"/>
  <c r="AS509" i="1"/>
  <c r="AS508" i="1"/>
  <c r="AS507" i="1"/>
  <c r="AS506" i="1"/>
  <c r="AS505" i="1"/>
  <c r="AS504" i="1"/>
  <c r="AS503" i="1"/>
  <c r="AS502" i="1"/>
  <c r="AS501" i="1"/>
  <c r="AS500" i="1"/>
  <c r="AS499" i="1"/>
  <c r="AS498" i="1"/>
  <c r="AS497" i="1"/>
  <c r="AS496" i="1"/>
  <c r="AS495" i="1"/>
  <c r="AS494" i="1"/>
  <c r="AS493" i="1"/>
  <c r="AS492" i="1"/>
  <c r="AS491" i="1"/>
  <c r="AS490" i="1"/>
  <c r="AS489" i="1"/>
  <c r="AS488" i="1"/>
  <c r="AS487" i="1"/>
  <c r="AS486" i="1"/>
  <c r="AS485" i="1"/>
  <c r="AS484" i="1"/>
  <c r="AS483" i="1"/>
  <c r="AS482" i="1"/>
  <c r="AS481" i="1"/>
  <c r="AS480" i="1"/>
  <c r="AS479" i="1"/>
  <c r="AS478" i="1"/>
  <c r="AS477" i="1"/>
  <c r="AS476" i="1"/>
  <c r="AS475" i="1"/>
  <c r="AS474" i="1"/>
  <c r="AS473" i="1"/>
  <c r="AS472" i="1"/>
  <c r="AS471" i="1"/>
  <c r="AS470" i="1"/>
  <c r="AS469" i="1"/>
  <c r="AS468" i="1"/>
  <c r="AS467" i="1"/>
  <c r="AS466" i="1"/>
  <c r="AS465" i="1"/>
  <c r="AS464" i="1"/>
  <c r="AS463" i="1"/>
  <c r="AS462" i="1"/>
  <c r="AS461" i="1"/>
  <c r="AS460" i="1"/>
  <c r="AS459" i="1"/>
  <c r="AS458" i="1"/>
  <c r="AS457" i="1"/>
  <c r="AS456" i="1"/>
  <c r="AS455" i="1"/>
  <c r="AS454" i="1"/>
  <c r="AS453" i="1"/>
  <c r="AS452" i="1"/>
  <c r="AS451" i="1"/>
  <c r="AS450" i="1"/>
  <c r="AS449" i="1"/>
  <c r="AS448" i="1"/>
  <c r="AS447" i="1"/>
  <c r="AS446" i="1"/>
  <c r="AS445" i="1"/>
  <c r="AS444" i="1"/>
  <c r="AS443" i="1"/>
  <c r="AS442" i="1"/>
  <c r="AS441" i="1"/>
  <c r="AS438" i="1"/>
  <c r="AS437" i="1"/>
  <c r="AS436" i="1"/>
  <c r="AS435" i="1"/>
  <c r="AS434" i="1"/>
  <c r="AS433" i="1"/>
  <c r="AS432" i="1"/>
  <c r="AS431" i="1"/>
  <c r="AS430" i="1"/>
  <c r="AS427" i="1"/>
  <c r="AS426" i="1"/>
  <c r="AS425" i="1"/>
  <c r="AS424" i="1"/>
  <c r="AS423" i="1"/>
  <c r="AS422" i="1"/>
  <c r="AS421" i="1"/>
  <c r="AS420" i="1"/>
  <c r="AS419" i="1"/>
  <c r="AS418" i="1"/>
  <c r="AS417" i="1"/>
  <c r="AS416" i="1"/>
  <c r="AS415" i="1"/>
  <c r="AS414" i="1"/>
  <c r="AS413" i="1"/>
  <c r="AS412" i="1"/>
  <c r="AS411" i="1"/>
  <c r="AS410" i="1"/>
  <c r="AS409" i="1"/>
  <c r="AS408" i="1"/>
  <c r="AS407" i="1"/>
  <c r="AS406" i="1"/>
  <c r="AS405" i="1"/>
  <c r="AS404" i="1"/>
  <c r="AS403" i="1"/>
  <c r="AS402" i="1"/>
  <c r="AS401" i="1"/>
  <c r="AS400" i="1"/>
  <c r="AS399" i="1"/>
  <c r="AS398" i="1"/>
  <c r="AS397" i="1"/>
  <c r="AS396" i="1"/>
  <c r="AS393" i="1"/>
  <c r="AS392" i="1"/>
  <c r="AS391" i="1"/>
  <c r="AS390" i="1"/>
  <c r="AS389" i="1"/>
  <c r="AS388" i="1"/>
  <c r="AS387" i="1"/>
  <c r="AS386" i="1"/>
  <c r="AS385" i="1"/>
  <c r="AS384" i="1"/>
  <c r="AS383" i="1"/>
  <c r="AS382" i="1"/>
  <c r="AS381" i="1"/>
  <c r="AS380" i="1"/>
  <c r="AS379" i="1"/>
  <c r="AS378" i="1"/>
  <c r="AS377" i="1"/>
  <c r="AS376" i="1"/>
  <c r="AS375" i="1"/>
  <c r="AS374" i="1"/>
  <c r="AS373" i="1"/>
  <c r="AS372" i="1"/>
  <c r="AS371" i="1"/>
  <c r="AS370" i="1"/>
  <c r="AS369" i="1"/>
  <c r="AS368" i="1"/>
  <c r="AS367" i="1"/>
  <c r="AS366" i="1"/>
  <c r="AS365" i="1"/>
  <c r="AS364" i="1"/>
  <c r="AS363" i="1"/>
  <c r="AS362" i="1"/>
  <c r="AS361" i="1"/>
  <c r="AS360" i="1"/>
  <c r="AS359" i="1"/>
  <c r="AS357" i="1"/>
  <c r="AS356" i="1"/>
  <c r="AS355" i="1"/>
  <c r="AS354" i="1"/>
  <c r="AS353" i="1"/>
  <c r="AS352" i="1"/>
  <c r="AS351" i="1"/>
  <c r="AS350" i="1"/>
  <c r="AS349" i="1"/>
  <c r="AS348" i="1"/>
  <c r="AS347" i="1"/>
  <c r="AS346" i="1"/>
  <c r="AS345" i="1"/>
  <c r="AS344" i="1"/>
  <c r="AS341" i="1"/>
  <c r="AS340" i="1"/>
  <c r="AS339" i="1"/>
  <c r="AS338" i="1"/>
  <c r="AS337" i="1"/>
  <c r="AS336" i="1"/>
  <c r="AS335" i="1"/>
  <c r="AS334" i="1"/>
  <c r="AS333" i="1"/>
  <c r="AS332" i="1"/>
  <c r="AS331" i="1"/>
  <c r="AS330" i="1"/>
  <c r="AS329" i="1"/>
  <c r="AS327" i="1"/>
  <c r="AS326" i="1"/>
  <c r="AS325" i="1"/>
  <c r="AS324" i="1"/>
  <c r="AS323" i="1"/>
  <c r="AS322" i="1"/>
  <c r="AS321" i="1"/>
  <c r="AS320" i="1"/>
  <c r="AS319" i="1"/>
  <c r="AS318" i="1"/>
  <c r="AS317" i="1"/>
  <c r="AS316" i="1"/>
  <c r="AS315" i="1"/>
  <c r="AS313" i="1"/>
  <c r="AS312" i="1"/>
  <c r="AS311" i="1"/>
  <c r="AS310" i="1"/>
  <c r="AS309" i="1"/>
  <c r="AS308" i="1"/>
  <c r="AS307" i="1"/>
  <c r="AS306" i="1"/>
  <c r="AS305" i="1"/>
  <c r="AS304" i="1"/>
  <c r="AS303" i="1"/>
  <c r="AS302" i="1"/>
  <c r="AS301" i="1"/>
  <c r="AS300" i="1"/>
  <c r="AS299" i="1"/>
  <c r="AS298" i="1"/>
  <c r="AS297" i="1"/>
  <c r="AS296" i="1"/>
  <c r="AS295" i="1"/>
  <c r="AS294" i="1"/>
  <c r="AS293" i="1"/>
  <c r="AS292" i="1"/>
  <c r="AS291" i="1"/>
  <c r="AS290" i="1"/>
  <c r="AS289" i="1"/>
  <c r="AS288" i="1"/>
  <c r="AS287" i="1"/>
  <c r="AS286" i="1"/>
  <c r="AS285" i="1"/>
  <c r="AS284" i="1"/>
  <c r="AS283" i="1"/>
  <c r="AS282" i="1"/>
  <c r="AS281" i="1"/>
  <c r="AS280" i="1"/>
  <c r="AS279" i="1"/>
  <c r="AS278" i="1"/>
  <c r="AS277" i="1"/>
  <c r="AS276" i="1"/>
  <c r="AS275" i="1"/>
  <c r="AS274" i="1"/>
  <c r="AS273" i="1"/>
  <c r="AS272" i="1"/>
  <c r="AS271" i="1"/>
  <c r="AS270" i="1"/>
  <c r="AS269" i="1"/>
  <c r="AS268" i="1"/>
  <c r="AS267" i="1"/>
  <c r="AS266" i="1"/>
  <c r="AS265" i="1"/>
  <c r="AS264" i="1"/>
  <c r="AS263" i="1"/>
  <c r="AS262" i="1"/>
  <c r="AS261" i="1"/>
  <c r="AS260" i="1"/>
  <c r="AS259" i="1"/>
  <c r="AS258" i="1"/>
  <c r="AS257" i="1"/>
  <c r="AS256" i="1"/>
  <c r="AS255" i="1"/>
  <c r="AS254" i="1"/>
  <c r="AS253" i="1"/>
  <c r="AS252" i="1"/>
  <c r="AS251" i="1"/>
  <c r="AS250" i="1"/>
  <c r="AS249" i="1"/>
  <c r="AS248" i="1"/>
  <c r="AS247" i="1"/>
  <c r="AS246" i="1"/>
  <c r="AS245" i="1"/>
  <c r="AS244" i="1"/>
  <c r="AS243" i="1"/>
  <c r="AS242" i="1"/>
  <c r="AS241" i="1"/>
  <c r="AS240" i="1"/>
  <c r="AS239" i="1"/>
  <c r="AS238" i="1"/>
  <c r="AS237" i="1"/>
  <c r="AS236" i="1"/>
  <c r="AS235" i="1"/>
  <c r="AS234" i="1"/>
  <c r="AS233" i="1"/>
  <c r="AS232" i="1"/>
  <c r="AS231" i="1"/>
  <c r="AS230" i="1"/>
  <c r="AS229" i="1"/>
  <c r="AS228" i="1"/>
  <c r="AS227" i="1"/>
  <c r="AS226" i="1"/>
  <c r="AS225" i="1"/>
  <c r="AS224" i="1"/>
  <c r="AS223" i="1"/>
  <c r="AS222" i="1"/>
  <c r="AS221" i="1"/>
  <c r="AS220" i="1"/>
  <c r="AS219" i="1"/>
  <c r="AS218" i="1"/>
  <c r="AS217" i="1"/>
  <c r="AS216" i="1"/>
  <c r="AS215" i="1"/>
  <c r="AS214" i="1"/>
  <c r="AS213" i="1"/>
  <c r="AS212" i="1"/>
  <c r="AS211" i="1"/>
  <c r="AS210" i="1"/>
  <c r="AS209" i="1"/>
  <c r="AS208" i="1"/>
  <c r="AS207" i="1"/>
  <c r="AS206" i="1"/>
  <c r="AS205" i="1"/>
  <c r="AS204" i="1"/>
  <c r="AS203" i="1"/>
  <c r="AS202" i="1"/>
  <c r="AS201" i="1"/>
  <c r="AS200" i="1"/>
  <c r="AS199" i="1"/>
  <c r="AS198" i="1"/>
  <c r="AS197" i="1"/>
  <c r="AS196" i="1"/>
  <c r="AS195" i="1"/>
  <c r="AS194" i="1"/>
  <c r="AS193" i="1"/>
  <c r="AS192" i="1"/>
  <c r="AS191" i="1"/>
  <c r="AS190" i="1"/>
  <c r="AS189" i="1"/>
  <c r="AS188" i="1"/>
  <c r="AS187" i="1"/>
  <c r="AS186" i="1"/>
  <c r="AS185" i="1"/>
  <c r="AS184" i="1"/>
  <c r="AS183" i="1"/>
  <c r="AS182" i="1"/>
  <c r="AS181" i="1"/>
  <c r="AS180" i="1"/>
  <c r="AS179" i="1"/>
  <c r="AS176" i="1"/>
  <c r="AS175" i="1"/>
  <c r="AS174" i="1"/>
  <c r="AS173" i="1"/>
  <c r="AS172" i="1"/>
  <c r="AS171" i="1"/>
  <c r="AS169" i="1"/>
  <c r="AS168" i="1"/>
  <c r="AS167" i="1"/>
  <c r="AS166" i="1"/>
  <c r="AS165" i="1"/>
  <c r="AS164" i="1"/>
  <c r="AS163" i="1"/>
  <c r="AS162" i="1"/>
  <c r="AS161" i="1"/>
  <c r="AS160" i="1"/>
  <c r="AS159" i="1"/>
  <c r="AS158" i="1"/>
  <c r="AS157" i="1"/>
  <c r="AS156" i="1"/>
  <c r="AS155" i="1"/>
  <c r="AS154" i="1"/>
  <c r="AS153" i="1"/>
  <c r="AS152" i="1"/>
  <c r="AS151" i="1"/>
  <c r="AS150" i="1"/>
  <c r="AS149" i="1"/>
  <c r="AS148" i="1"/>
  <c r="AS147" i="1"/>
  <c r="AS146" i="1"/>
  <c r="AS145" i="1"/>
  <c r="AS144" i="1"/>
  <c r="AS143" i="1"/>
  <c r="AS142" i="1"/>
  <c r="AS141" i="1"/>
  <c r="AS140" i="1"/>
  <c r="AS139" i="1"/>
  <c r="AS138" i="1"/>
  <c r="AS137" i="1"/>
  <c r="AS136" i="1"/>
  <c r="AS135" i="1"/>
  <c r="AS134" i="1"/>
  <c r="AS133" i="1"/>
  <c r="AS132" i="1"/>
  <c r="AS131" i="1"/>
  <c r="AS40" i="1"/>
  <c r="AS126" i="1"/>
  <c r="AS123" i="1"/>
  <c r="AS122" i="1"/>
  <c r="AS121" i="1"/>
  <c r="AS113" i="1"/>
  <c r="AS112" i="1"/>
  <c r="AS111" i="1"/>
  <c r="AS110" i="1"/>
  <c r="AS104" i="1"/>
  <c r="AS103" i="1"/>
  <c r="AS102" i="1"/>
  <c r="AS101" i="1"/>
  <c r="AS100" i="1"/>
  <c r="AS99" i="1"/>
  <c r="AS98" i="1"/>
  <c r="AS97" i="1"/>
  <c r="AS96" i="1"/>
  <c r="AS95" i="1"/>
  <c r="AS92" i="1"/>
  <c r="AS91" i="1"/>
  <c r="AS89" i="1"/>
  <c r="AS88" i="1"/>
  <c r="AS87" i="1"/>
  <c r="AS85" i="1"/>
  <c r="AS84" i="1"/>
  <c r="AS83" i="1"/>
  <c r="AS82" i="1"/>
  <c r="AS81" i="1"/>
  <c r="AS80" i="1"/>
  <c r="AS79" i="1"/>
  <c r="AS78" i="1"/>
  <c r="AS77" i="1"/>
  <c r="AS76" i="1"/>
  <c r="AS74" i="1"/>
  <c r="AS72" i="1"/>
  <c r="AS71" i="1"/>
  <c r="AS70" i="1"/>
  <c r="AS69" i="1"/>
  <c r="AS68" i="1"/>
  <c r="AS67" i="1"/>
  <c r="AS66" i="1"/>
  <c r="AS65" i="1"/>
  <c r="AS64" i="1"/>
  <c r="AS63" i="1"/>
  <c r="AS62" i="1"/>
  <c r="AS61" i="1"/>
  <c r="AS58" i="1"/>
  <c r="AS57" i="1"/>
  <c r="AS56" i="1"/>
  <c r="AS55" i="1"/>
  <c r="AS54" i="1"/>
  <c r="AS53" i="1"/>
  <c r="AS51" i="1"/>
  <c r="AS50" i="1"/>
  <c r="AS48" i="1"/>
  <c r="AS47" i="1"/>
  <c r="AS46" i="1"/>
  <c r="AS44" i="1"/>
  <c r="AS35" i="1"/>
  <c r="AS34" i="1"/>
  <c r="AS33" i="1"/>
  <c r="AS32" i="1"/>
  <c r="AS31" i="1"/>
  <c r="AS30" i="1"/>
  <c r="AS29" i="1"/>
  <c r="AS28" i="1"/>
  <c r="AS27" i="1"/>
  <c r="AS25" i="1"/>
  <c r="AS24" i="1"/>
  <c r="AS23" i="1"/>
  <c r="AS22" i="1"/>
  <c r="AS21" i="1"/>
  <c r="AS20" i="1"/>
  <c r="AS19" i="1"/>
  <c r="AS18" i="1"/>
  <c r="AS10" i="1"/>
  <c r="CJ1418" i="1"/>
  <c r="CM1418" i="1" s="1"/>
  <c r="AT1418" i="1"/>
  <c r="AH1418" i="1"/>
  <c r="AK1418" i="1" s="1"/>
  <c r="AH1226" i="1"/>
  <c r="AK1226" i="1" s="1"/>
  <c r="AJ1581" i="1"/>
  <c r="AJ1580" i="1"/>
  <c r="AJ1579" i="1"/>
  <c r="AJ1578" i="1"/>
  <c r="AJ1577" i="1"/>
  <c r="AJ1576" i="1"/>
  <c r="AJ1575" i="1"/>
  <c r="AJ1574" i="1"/>
  <c r="AJ1573" i="1"/>
  <c r="AJ1572" i="1"/>
  <c r="AJ1571" i="1"/>
  <c r="AJ1570" i="1"/>
  <c r="AJ1569" i="1"/>
  <c r="AJ1568" i="1"/>
  <c r="AJ1567" i="1"/>
  <c r="AJ1566" i="1"/>
  <c r="AJ1565" i="1"/>
  <c r="AJ1564" i="1"/>
  <c r="AJ1563" i="1"/>
  <c r="AJ1562" i="1"/>
  <c r="AJ1561" i="1"/>
  <c r="AJ1560" i="1"/>
  <c r="AJ1559" i="1"/>
  <c r="AJ1558" i="1"/>
  <c r="AJ1557" i="1"/>
  <c r="AJ1556" i="1"/>
  <c r="AJ1555" i="1"/>
  <c r="AJ1554" i="1"/>
  <c r="AJ1553" i="1"/>
  <c r="AJ1552" i="1"/>
  <c r="AJ1551" i="1"/>
  <c r="AJ1550" i="1"/>
  <c r="AJ1549" i="1"/>
  <c r="AJ1548" i="1"/>
  <c r="AJ1547" i="1"/>
  <c r="AJ1546" i="1"/>
  <c r="AJ1545" i="1"/>
  <c r="AJ1544" i="1"/>
  <c r="AJ1543" i="1"/>
  <c r="AJ1542" i="1"/>
  <c r="AJ1541" i="1"/>
  <c r="AJ1540" i="1"/>
  <c r="AJ1539" i="1"/>
  <c r="AJ1538" i="1"/>
  <c r="AJ1537" i="1"/>
  <c r="AJ1536" i="1"/>
  <c r="AJ1535" i="1"/>
  <c r="AJ1534" i="1"/>
  <c r="AJ1533" i="1"/>
  <c r="AJ1532" i="1"/>
  <c r="AJ1531" i="1"/>
  <c r="AJ1530" i="1"/>
  <c r="AJ1529" i="1"/>
  <c r="AJ1528" i="1"/>
  <c r="AJ1527" i="1"/>
  <c r="AJ1526" i="1"/>
  <c r="AJ1525" i="1"/>
  <c r="AJ1524" i="1"/>
  <c r="AJ1523" i="1"/>
  <c r="AJ1522" i="1"/>
  <c r="AJ1521" i="1"/>
  <c r="AJ1520" i="1"/>
  <c r="AJ1519" i="1"/>
  <c r="AJ1518" i="1"/>
  <c r="AJ1517" i="1"/>
  <c r="AJ1516" i="1"/>
  <c r="AJ1515" i="1"/>
  <c r="AJ1514" i="1"/>
  <c r="AJ1513" i="1"/>
  <c r="AJ1512" i="1"/>
  <c r="AJ1511" i="1"/>
  <c r="AJ1510" i="1"/>
  <c r="AJ1509" i="1"/>
  <c r="AJ1508" i="1"/>
  <c r="AJ1507" i="1"/>
  <c r="AJ1506" i="1"/>
  <c r="AJ1505" i="1"/>
  <c r="AJ1504" i="1"/>
  <c r="AJ1455" i="1"/>
  <c r="AJ1454" i="1"/>
  <c r="AJ1453" i="1"/>
  <c r="AJ1452" i="1"/>
  <c r="AJ1451" i="1"/>
  <c r="AJ1450" i="1"/>
  <c r="AJ1449" i="1"/>
  <c r="AJ1448" i="1"/>
  <c r="AJ1447" i="1"/>
  <c r="AJ1446" i="1"/>
  <c r="AJ1445" i="1"/>
  <c r="AJ1444" i="1"/>
  <c r="AJ1443" i="1"/>
  <c r="AJ1442" i="1"/>
  <c r="AJ1441" i="1"/>
  <c r="AJ1440" i="1"/>
  <c r="AJ1439" i="1"/>
  <c r="AJ1438" i="1"/>
  <c r="AJ1437" i="1"/>
  <c r="AJ1436" i="1"/>
  <c r="AJ1435" i="1"/>
  <c r="AJ1434" i="1"/>
  <c r="AJ1433" i="1"/>
  <c r="AJ1432" i="1"/>
  <c r="AJ1431" i="1"/>
  <c r="AJ1430" i="1"/>
  <c r="AJ1429" i="1"/>
  <c r="AJ1428" i="1"/>
  <c r="AJ1427" i="1"/>
  <c r="AJ1426" i="1"/>
  <c r="AJ1425" i="1"/>
  <c r="AJ1424" i="1"/>
  <c r="AJ1423" i="1"/>
  <c r="AJ1422" i="1"/>
  <c r="AJ1421" i="1"/>
  <c r="AJ1420" i="1"/>
  <c r="AJ1419" i="1"/>
  <c r="AJ1418" i="1"/>
  <c r="AJ1417" i="1"/>
  <c r="AJ1416" i="1"/>
  <c r="AJ1415" i="1"/>
  <c r="AJ1412" i="1"/>
  <c r="AJ1411" i="1"/>
  <c r="AJ1410" i="1"/>
  <c r="AJ1409" i="1"/>
  <c r="AJ1408" i="1"/>
  <c r="AJ1407" i="1"/>
  <c r="AJ1406" i="1"/>
  <c r="AJ1405" i="1"/>
  <c r="AJ1404" i="1"/>
  <c r="AJ1403" i="1"/>
  <c r="AJ1402" i="1"/>
  <c r="AJ1401" i="1"/>
  <c r="AJ1400" i="1"/>
  <c r="AJ1397" i="1"/>
  <c r="AJ1396" i="1"/>
  <c r="AJ1395" i="1"/>
  <c r="AJ1394" i="1"/>
  <c r="AJ1393" i="1"/>
  <c r="AJ1392" i="1"/>
  <c r="AJ1391" i="1"/>
  <c r="AJ1390" i="1"/>
  <c r="AJ1389" i="1"/>
  <c r="AJ1388" i="1"/>
  <c r="AJ1387" i="1"/>
  <c r="AJ1386" i="1"/>
  <c r="AJ1385" i="1"/>
  <c r="AJ1384" i="1"/>
  <c r="AJ1383" i="1"/>
  <c r="AJ1381" i="1"/>
  <c r="AJ1380" i="1"/>
  <c r="AJ1379" i="1"/>
  <c r="AJ1378" i="1"/>
  <c r="AJ1377" i="1"/>
  <c r="AJ1376" i="1"/>
  <c r="AJ1375" i="1"/>
  <c r="AJ1374" i="1"/>
  <c r="AJ1373" i="1"/>
  <c r="AJ1372" i="1"/>
  <c r="AJ1371" i="1"/>
  <c r="AJ1370" i="1"/>
  <c r="AJ1369" i="1"/>
  <c r="AJ1368" i="1"/>
  <c r="AJ1367" i="1"/>
  <c r="AJ1366" i="1"/>
  <c r="AJ1363" i="1"/>
  <c r="AJ1362" i="1"/>
  <c r="AJ1361" i="1"/>
  <c r="AJ1360" i="1"/>
  <c r="AJ1359" i="1"/>
  <c r="AJ1358" i="1"/>
  <c r="AJ1357" i="1"/>
  <c r="AJ1355" i="1"/>
  <c r="AJ1354" i="1"/>
  <c r="AJ1353" i="1"/>
  <c r="AJ1352" i="1"/>
  <c r="AJ1351" i="1"/>
  <c r="AJ1350" i="1"/>
  <c r="AJ1349" i="1"/>
  <c r="AJ1348" i="1"/>
  <c r="AJ1344" i="1"/>
  <c r="AJ1343" i="1"/>
  <c r="AJ1342" i="1"/>
  <c r="AJ1341" i="1"/>
  <c r="AJ1340" i="1"/>
  <c r="AJ1339" i="1"/>
  <c r="AJ1338" i="1"/>
  <c r="AJ1337" i="1"/>
  <c r="AJ1336" i="1"/>
  <c r="AJ1335" i="1"/>
  <c r="AJ1334" i="1"/>
  <c r="AJ1333" i="1"/>
  <c r="AJ1332" i="1"/>
  <c r="AJ1331" i="1"/>
  <c r="AJ1329" i="1"/>
  <c r="AJ1328" i="1"/>
  <c r="AJ1327" i="1"/>
  <c r="AJ1326" i="1"/>
  <c r="AJ1324" i="1"/>
  <c r="AJ1323" i="1"/>
  <c r="AJ1322" i="1"/>
  <c r="AJ1321" i="1"/>
  <c r="AJ1320" i="1"/>
  <c r="AJ1319" i="1"/>
  <c r="AJ1318" i="1"/>
  <c r="AJ1317" i="1"/>
  <c r="AJ1316" i="1"/>
  <c r="AJ1315" i="1"/>
  <c r="AJ1314" i="1"/>
  <c r="AJ1313" i="1"/>
  <c r="AJ1312" i="1"/>
  <c r="AJ1311" i="1"/>
  <c r="AJ1310" i="1"/>
  <c r="AJ1309" i="1"/>
  <c r="AJ1308" i="1"/>
  <c r="AJ1307" i="1"/>
  <c r="AJ1306" i="1"/>
  <c r="AJ1305" i="1"/>
  <c r="AJ1304" i="1"/>
  <c r="AJ1302" i="1"/>
  <c r="AJ1301" i="1"/>
  <c r="AJ1300" i="1"/>
  <c r="AJ1299" i="1"/>
  <c r="AJ1298" i="1"/>
  <c r="AJ1296" i="1"/>
  <c r="AJ1295" i="1"/>
  <c r="AJ1294" i="1"/>
  <c r="AJ1293" i="1"/>
  <c r="AJ1292" i="1"/>
  <c r="AJ1291" i="1"/>
  <c r="AJ1289" i="1"/>
  <c r="AJ1288" i="1"/>
  <c r="AJ1287" i="1"/>
  <c r="AJ1286" i="1"/>
  <c r="AJ1284" i="1"/>
  <c r="AJ1283" i="1"/>
  <c r="AJ1282" i="1"/>
  <c r="AJ1281" i="1"/>
  <c r="AJ1280" i="1"/>
  <c r="AJ1279" i="1"/>
  <c r="AJ1278" i="1"/>
  <c r="AJ1276" i="1"/>
  <c r="AJ1275" i="1"/>
  <c r="AJ1274" i="1"/>
  <c r="AJ1273" i="1"/>
  <c r="AJ1269" i="1"/>
  <c r="AJ1268" i="1"/>
  <c r="AJ1267" i="1"/>
  <c r="AJ1266" i="1"/>
  <c r="AJ1265" i="1"/>
  <c r="AJ1264" i="1"/>
  <c r="AJ1263" i="1"/>
  <c r="AJ1262" i="1"/>
  <c r="AJ1261" i="1"/>
  <c r="AJ1260" i="1"/>
  <c r="AJ1259" i="1"/>
  <c r="AJ1258" i="1"/>
  <c r="AJ1257" i="1"/>
  <c r="AJ1256" i="1"/>
  <c r="AJ1255" i="1"/>
  <c r="AJ1254" i="1"/>
  <c r="AJ1253" i="1"/>
  <c r="AJ1252" i="1"/>
  <c r="AJ1251" i="1"/>
  <c r="AJ1250" i="1"/>
  <c r="AJ1249" i="1"/>
  <c r="AJ1248" i="1"/>
  <c r="AJ1247" i="1"/>
  <c r="AJ1246" i="1"/>
  <c r="AJ1245" i="1"/>
  <c r="AJ1244" i="1"/>
  <c r="AJ1243" i="1"/>
  <c r="AJ1242" i="1"/>
  <c r="AJ1241" i="1"/>
  <c r="AJ1240" i="1"/>
  <c r="AJ1239" i="1"/>
  <c r="AJ1238" i="1"/>
  <c r="AJ1237" i="1"/>
  <c r="AJ1236" i="1"/>
  <c r="AJ1235" i="1"/>
  <c r="AJ1234" i="1"/>
  <c r="AJ1233" i="1"/>
  <c r="AJ1232" i="1"/>
  <c r="AJ1231" i="1"/>
  <c r="AJ1230" i="1"/>
  <c r="AJ1229" i="1"/>
  <c r="AJ1227" i="1"/>
  <c r="AJ1226" i="1"/>
  <c r="AJ1225" i="1"/>
  <c r="AJ1224" i="1"/>
  <c r="AJ1223" i="1"/>
  <c r="AJ1222" i="1"/>
  <c r="AJ1221" i="1"/>
  <c r="AJ1220" i="1"/>
  <c r="AJ1219" i="1"/>
  <c r="AJ1218" i="1"/>
  <c r="AJ1217" i="1"/>
  <c r="AJ1216" i="1"/>
  <c r="AJ1209" i="1"/>
  <c r="AJ1208" i="1"/>
  <c r="AJ1207" i="1"/>
  <c r="AJ1206" i="1"/>
  <c r="AJ1205" i="1"/>
  <c r="AJ1204" i="1"/>
  <c r="AJ1203" i="1"/>
  <c r="AJ1202" i="1"/>
  <c r="AJ1201" i="1"/>
  <c r="AJ1200" i="1"/>
  <c r="AJ1199" i="1"/>
  <c r="AJ1198" i="1"/>
  <c r="AJ1197" i="1"/>
  <c r="AJ1196" i="1"/>
  <c r="AJ1195" i="1"/>
  <c r="AJ1194" i="1"/>
  <c r="AJ1193" i="1"/>
  <c r="AJ1192" i="1"/>
  <c r="AJ1191" i="1"/>
  <c r="AJ1190" i="1"/>
  <c r="AJ1189" i="1"/>
  <c r="AJ1188" i="1"/>
  <c r="AJ1187" i="1"/>
  <c r="AJ1186" i="1"/>
  <c r="AJ1185" i="1"/>
  <c r="AJ1184" i="1"/>
  <c r="AJ1183" i="1"/>
  <c r="AJ1182" i="1"/>
  <c r="AJ1181" i="1"/>
  <c r="AJ1180" i="1"/>
  <c r="AJ1179" i="1"/>
  <c r="AJ1178" i="1"/>
  <c r="AJ1177" i="1"/>
  <c r="AJ1176" i="1"/>
  <c r="AJ1175" i="1"/>
  <c r="AJ1174" i="1"/>
  <c r="AJ1173" i="1"/>
  <c r="AJ1172" i="1"/>
  <c r="AJ1171" i="1"/>
  <c r="AJ1170" i="1"/>
  <c r="AJ1169" i="1"/>
  <c r="AJ1168" i="1"/>
  <c r="AJ1167" i="1"/>
  <c r="AJ1166" i="1"/>
  <c r="AJ1165" i="1"/>
  <c r="AJ1164" i="1"/>
  <c r="AJ1163" i="1"/>
  <c r="AJ1162" i="1"/>
  <c r="AJ1161" i="1"/>
  <c r="AJ1160" i="1"/>
  <c r="AJ1159" i="1"/>
  <c r="AJ1158" i="1"/>
  <c r="AJ1157" i="1"/>
  <c r="AJ1156" i="1"/>
  <c r="AJ1155" i="1"/>
  <c r="AJ1154" i="1"/>
  <c r="AJ1153" i="1"/>
  <c r="AJ1152" i="1"/>
  <c r="AJ1151" i="1"/>
  <c r="AJ1150" i="1"/>
  <c r="AJ1149" i="1"/>
  <c r="AJ1148" i="1"/>
  <c r="AJ1147" i="1"/>
  <c r="AJ1146" i="1"/>
  <c r="AJ1145" i="1"/>
  <c r="AJ1144" i="1"/>
  <c r="AJ1141" i="1"/>
  <c r="AJ1140" i="1"/>
  <c r="AJ1139" i="1"/>
  <c r="AJ1138" i="1"/>
  <c r="AJ1136" i="1"/>
  <c r="AJ1135" i="1"/>
  <c r="AJ1134" i="1"/>
  <c r="AJ1133" i="1"/>
  <c r="AJ1132" i="1"/>
  <c r="AJ1131" i="1"/>
  <c r="AJ1130" i="1"/>
  <c r="AJ1129" i="1"/>
  <c r="AJ1128" i="1"/>
  <c r="AJ1127" i="1"/>
  <c r="AJ1126" i="1"/>
  <c r="AJ1125" i="1"/>
  <c r="AJ1124" i="1"/>
  <c r="AJ1123" i="1"/>
  <c r="AJ1122" i="1"/>
  <c r="AJ1121" i="1"/>
  <c r="AJ1120" i="1"/>
  <c r="AJ1116" i="1"/>
  <c r="AJ1115" i="1"/>
  <c r="AJ1114" i="1"/>
  <c r="AJ1113" i="1"/>
  <c r="AJ1112" i="1"/>
  <c r="AJ1111" i="1"/>
  <c r="AJ1110" i="1"/>
  <c r="AJ1109" i="1"/>
  <c r="AJ1108" i="1"/>
  <c r="AJ1107" i="1"/>
  <c r="AJ1106" i="1"/>
  <c r="AJ1105" i="1"/>
  <c r="AJ1104" i="1"/>
  <c r="AJ1103" i="1"/>
  <c r="AJ1102" i="1"/>
  <c r="AJ1101" i="1"/>
  <c r="AJ1099" i="1"/>
  <c r="AJ1098" i="1"/>
  <c r="AJ1097" i="1"/>
  <c r="AJ1096" i="1"/>
  <c r="AJ1095" i="1"/>
  <c r="AJ1094" i="1"/>
  <c r="AJ1093" i="1"/>
  <c r="AJ1092" i="1"/>
  <c r="AJ1091" i="1"/>
  <c r="AJ1090" i="1"/>
  <c r="AJ1089" i="1"/>
  <c r="AJ1088" i="1"/>
  <c r="AJ1087" i="1"/>
  <c r="AJ1086" i="1"/>
  <c r="AJ1085" i="1"/>
  <c r="AJ1084" i="1"/>
  <c r="AJ1083" i="1"/>
  <c r="AJ1082" i="1"/>
  <c r="AJ1081" i="1"/>
  <c r="AJ1080" i="1"/>
  <c r="AJ1079" i="1"/>
  <c r="AJ1078" i="1"/>
  <c r="AJ1077" i="1"/>
  <c r="AJ1076" i="1"/>
  <c r="AJ1075" i="1"/>
  <c r="AJ1074" i="1"/>
  <c r="AJ1073" i="1"/>
  <c r="AJ1072" i="1"/>
  <c r="AJ1071" i="1"/>
  <c r="AJ1070" i="1"/>
  <c r="AJ1069" i="1"/>
  <c r="AJ1068" i="1"/>
  <c r="AJ1067" i="1"/>
  <c r="AJ1066" i="1"/>
  <c r="AJ1065" i="1"/>
  <c r="AJ1064" i="1"/>
  <c r="AJ1063" i="1"/>
  <c r="AJ1062" i="1"/>
  <c r="AJ1061" i="1"/>
  <c r="AJ1060" i="1"/>
  <c r="AJ1059" i="1"/>
  <c r="AJ1058" i="1"/>
  <c r="AJ1057" i="1"/>
  <c r="AJ1056" i="1"/>
  <c r="AJ1055" i="1"/>
  <c r="AJ1054" i="1"/>
  <c r="AJ1053" i="1"/>
  <c r="AJ1052" i="1"/>
  <c r="AJ1051" i="1"/>
  <c r="AJ1050" i="1"/>
  <c r="AJ1049" i="1"/>
  <c r="AJ1048" i="1"/>
  <c r="AJ1047" i="1"/>
  <c r="AJ1046" i="1"/>
  <c r="AJ1045" i="1"/>
  <c r="AJ1044" i="1"/>
  <c r="AJ1043" i="1"/>
  <c r="AJ1041" i="1"/>
  <c r="AJ1040" i="1"/>
  <c r="AJ1039" i="1"/>
  <c r="AJ1038" i="1"/>
  <c r="AJ1037" i="1"/>
  <c r="AJ1036" i="1"/>
  <c r="AJ1035" i="1"/>
  <c r="AJ1034" i="1"/>
  <c r="AJ1033" i="1"/>
  <c r="AJ1032" i="1"/>
  <c r="AJ1031" i="1"/>
  <c r="AJ1030" i="1"/>
  <c r="AJ1029" i="1"/>
  <c r="AJ1025" i="1"/>
  <c r="AJ1024" i="1"/>
  <c r="AJ1023" i="1"/>
  <c r="AJ1022" i="1"/>
  <c r="AJ1021" i="1"/>
  <c r="AJ1020" i="1"/>
  <c r="AJ1019" i="1"/>
  <c r="AJ1018" i="1"/>
  <c r="AJ1017" i="1"/>
  <c r="AJ1016" i="1"/>
  <c r="AJ1015" i="1"/>
  <c r="AJ1014" i="1"/>
  <c r="AJ1013" i="1"/>
  <c r="AJ1012" i="1"/>
  <c r="AJ1011" i="1"/>
  <c r="AJ1010" i="1"/>
  <c r="AJ1009" i="1"/>
  <c r="AJ1008" i="1"/>
  <c r="AJ1007" i="1"/>
  <c r="AJ1006" i="1"/>
  <c r="AJ1005" i="1"/>
  <c r="AJ1004" i="1"/>
  <c r="AJ1003" i="1"/>
  <c r="AJ1002" i="1"/>
  <c r="AJ1001" i="1"/>
  <c r="AJ1000" i="1"/>
  <c r="AJ999" i="1"/>
  <c r="AJ998" i="1"/>
  <c r="AJ997" i="1"/>
  <c r="AJ996" i="1"/>
  <c r="AJ991" i="1"/>
  <c r="AJ990" i="1"/>
  <c r="AJ989" i="1"/>
  <c r="AJ988" i="1"/>
  <c r="AJ987" i="1"/>
  <c r="AJ986" i="1"/>
  <c r="AJ985" i="1"/>
  <c r="AJ984" i="1"/>
  <c r="AJ983" i="1"/>
  <c r="AJ982" i="1"/>
  <c r="AJ981" i="1"/>
  <c r="AJ980" i="1"/>
  <c r="AJ979" i="1"/>
  <c r="AJ978" i="1"/>
  <c r="AJ977" i="1"/>
  <c r="AJ976" i="1"/>
  <c r="AJ975" i="1"/>
  <c r="AJ974" i="1"/>
  <c r="AJ973" i="1"/>
  <c r="AJ972" i="1"/>
  <c r="AJ971" i="1"/>
  <c r="AJ970" i="1"/>
  <c r="AJ969" i="1"/>
  <c r="AJ968" i="1"/>
  <c r="AJ967" i="1"/>
  <c r="AJ966" i="1"/>
  <c r="AJ965" i="1"/>
  <c r="AJ964" i="1"/>
  <c r="AJ963" i="1"/>
  <c r="AJ962" i="1"/>
  <c r="AJ961" i="1"/>
  <c r="AJ960" i="1"/>
  <c r="AJ959" i="1"/>
  <c r="AJ957" i="1"/>
  <c r="AJ956" i="1"/>
  <c r="AJ955" i="1"/>
  <c r="AJ954" i="1"/>
  <c r="AJ953" i="1"/>
  <c r="AJ952" i="1"/>
  <c r="AJ951" i="1"/>
  <c r="AJ950" i="1"/>
  <c r="AJ949" i="1"/>
  <c r="AJ948" i="1"/>
  <c r="AJ947" i="1"/>
  <c r="AJ946" i="1"/>
  <c r="AJ945" i="1"/>
  <c r="AJ944" i="1"/>
  <c r="AJ943" i="1"/>
  <c r="AJ942" i="1"/>
  <c r="AJ941" i="1"/>
  <c r="AJ940" i="1"/>
  <c r="AJ939" i="1"/>
  <c r="AJ938" i="1"/>
  <c r="AJ937" i="1"/>
  <c r="AJ936" i="1"/>
  <c r="AJ935" i="1"/>
  <c r="AJ934" i="1"/>
  <c r="AJ933" i="1"/>
  <c r="AJ932" i="1"/>
  <c r="AJ931" i="1"/>
  <c r="AJ930" i="1"/>
  <c r="AJ929" i="1"/>
  <c r="AJ928" i="1"/>
  <c r="AJ927" i="1"/>
  <c r="AJ926" i="1"/>
  <c r="AJ925" i="1"/>
  <c r="AJ924" i="1"/>
  <c r="AJ923" i="1"/>
  <c r="AJ922" i="1"/>
  <c r="AJ921" i="1"/>
  <c r="AJ920" i="1"/>
  <c r="AJ919" i="1"/>
  <c r="AJ918" i="1"/>
  <c r="AJ917" i="1"/>
  <c r="AJ916" i="1"/>
  <c r="AJ915" i="1"/>
  <c r="AJ914" i="1"/>
  <c r="AJ913" i="1"/>
  <c r="AJ912" i="1"/>
  <c r="AJ911" i="1"/>
  <c r="AJ910" i="1"/>
  <c r="AJ909" i="1"/>
  <c r="AJ904" i="1"/>
  <c r="AJ903" i="1"/>
  <c r="AJ902" i="1"/>
  <c r="AJ901" i="1"/>
  <c r="AJ900" i="1"/>
  <c r="AJ899" i="1"/>
  <c r="AJ898" i="1"/>
  <c r="AJ897" i="1"/>
  <c r="AJ896" i="1"/>
  <c r="AJ895" i="1"/>
  <c r="AJ894" i="1"/>
  <c r="AJ893" i="1"/>
  <c r="AJ892" i="1"/>
  <c r="AJ891" i="1"/>
  <c r="AJ890" i="1"/>
  <c r="AJ889" i="1"/>
  <c r="AJ888" i="1"/>
  <c r="AJ887" i="1"/>
  <c r="AJ886" i="1"/>
  <c r="AJ885" i="1"/>
  <c r="AJ884" i="1"/>
  <c r="AJ839" i="1"/>
  <c r="AJ838" i="1"/>
  <c r="AJ837" i="1"/>
  <c r="AJ836" i="1"/>
  <c r="AJ835" i="1"/>
  <c r="AJ834" i="1"/>
  <c r="AJ833" i="1"/>
  <c r="AJ832" i="1"/>
  <c r="AJ831" i="1"/>
  <c r="AJ830" i="1"/>
  <c r="AJ829" i="1"/>
  <c r="AJ828" i="1"/>
  <c r="AJ827" i="1"/>
  <c r="AJ826" i="1"/>
  <c r="AJ825" i="1"/>
  <c r="AJ824" i="1"/>
  <c r="AJ823" i="1"/>
  <c r="AJ822" i="1"/>
  <c r="AJ821" i="1"/>
  <c r="AJ820" i="1"/>
  <c r="AJ819" i="1"/>
  <c r="AJ818" i="1"/>
  <c r="AJ817" i="1"/>
  <c r="AJ816" i="1"/>
  <c r="AJ815" i="1"/>
  <c r="AJ814" i="1"/>
  <c r="AJ813" i="1"/>
  <c r="AJ812" i="1"/>
  <c r="AJ811" i="1"/>
  <c r="AJ810" i="1"/>
  <c r="AJ809" i="1"/>
  <c r="AJ808" i="1"/>
  <c r="AJ807" i="1"/>
  <c r="AJ806" i="1"/>
  <c r="AJ805" i="1"/>
  <c r="AJ804" i="1"/>
  <c r="AJ803" i="1"/>
  <c r="AJ802" i="1"/>
  <c r="AJ801" i="1"/>
  <c r="AJ800" i="1"/>
  <c r="AJ799" i="1"/>
  <c r="AJ798" i="1"/>
  <c r="AJ797" i="1"/>
  <c r="AJ796" i="1"/>
  <c r="AJ795" i="1"/>
  <c r="AJ794" i="1"/>
  <c r="AJ793" i="1"/>
  <c r="AJ792" i="1"/>
  <c r="AJ791" i="1"/>
  <c r="AJ790" i="1"/>
  <c r="AJ789" i="1"/>
  <c r="AJ788" i="1"/>
  <c r="AJ787" i="1"/>
  <c r="AJ786" i="1"/>
  <c r="AJ785" i="1"/>
  <c r="AJ784" i="1"/>
  <c r="AJ783" i="1"/>
  <c r="AJ782" i="1"/>
  <c r="AJ781" i="1"/>
  <c r="AJ780" i="1"/>
  <c r="AJ779" i="1"/>
  <c r="AJ778" i="1"/>
  <c r="AJ776" i="1"/>
  <c r="AJ775" i="1"/>
  <c r="AJ774" i="1"/>
  <c r="AJ773" i="1"/>
  <c r="AJ772" i="1"/>
  <c r="AJ771" i="1"/>
  <c r="AJ770" i="1"/>
  <c r="AJ767" i="1"/>
  <c r="AJ766" i="1"/>
  <c r="AJ765" i="1"/>
  <c r="AJ764" i="1"/>
  <c r="AJ763" i="1"/>
  <c r="AJ759" i="1"/>
  <c r="AJ758" i="1"/>
  <c r="AJ756" i="1"/>
  <c r="AJ755" i="1"/>
  <c r="AJ754" i="1"/>
  <c r="AJ753" i="1"/>
  <c r="AJ752" i="1"/>
  <c r="AJ751" i="1"/>
  <c r="AJ750" i="1"/>
  <c r="AJ749" i="1"/>
  <c r="AJ748" i="1"/>
  <c r="AJ747" i="1"/>
  <c r="AJ746" i="1"/>
  <c r="AJ745" i="1"/>
  <c r="AJ743" i="1"/>
  <c r="AJ742" i="1"/>
  <c r="AJ741" i="1"/>
  <c r="AJ740" i="1"/>
  <c r="AJ737" i="1"/>
  <c r="AJ736" i="1"/>
  <c r="AJ735" i="1"/>
  <c r="AJ734" i="1"/>
  <c r="AJ733" i="1"/>
  <c r="AJ732" i="1"/>
  <c r="AJ729" i="1"/>
  <c r="AJ728" i="1"/>
  <c r="AJ727" i="1"/>
  <c r="AJ726" i="1"/>
  <c r="AJ725" i="1"/>
  <c r="AJ724" i="1"/>
  <c r="AJ723" i="1"/>
  <c r="AJ722" i="1"/>
  <c r="AJ721" i="1"/>
  <c r="AJ720" i="1"/>
  <c r="AJ719" i="1"/>
  <c r="AJ718" i="1"/>
  <c r="AJ717" i="1"/>
  <c r="AJ716" i="1"/>
  <c r="AJ715" i="1"/>
  <c r="AJ714" i="1"/>
  <c r="AJ713" i="1"/>
  <c r="AJ712" i="1"/>
  <c r="AJ711" i="1"/>
  <c r="AJ710" i="1"/>
  <c r="AJ709" i="1"/>
  <c r="AJ708" i="1"/>
  <c r="AJ707" i="1"/>
  <c r="AJ706" i="1"/>
  <c r="AJ705" i="1"/>
  <c r="AJ704" i="1"/>
  <c r="AJ703" i="1"/>
  <c r="AJ702" i="1"/>
  <c r="AJ701" i="1"/>
  <c r="AJ700" i="1"/>
  <c r="AJ699" i="1"/>
  <c r="AJ698" i="1"/>
  <c r="AJ696" i="1"/>
  <c r="AJ695" i="1"/>
  <c r="AJ694" i="1"/>
  <c r="AJ693" i="1"/>
  <c r="AJ692" i="1"/>
  <c r="AJ691" i="1"/>
  <c r="AJ690" i="1"/>
  <c r="AJ689" i="1"/>
  <c r="AJ688" i="1"/>
  <c r="AJ687" i="1"/>
  <c r="AJ686" i="1"/>
  <c r="AJ685" i="1"/>
  <c r="AJ684" i="1"/>
  <c r="AJ683" i="1"/>
  <c r="AJ682" i="1"/>
  <c r="AJ681" i="1"/>
  <c r="AJ680" i="1"/>
  <c r="AJ679" i="1"/>
  <c r="AJ678" i="1"/>
  <c r="AJ677" i="1"/>
  <c r="AJ676" i="1"/>
  <c r="AJ675" i="1"/>
  <c r="AJ672" i="1"/>
  <c r="AJ671" i="1"/>
  <c r="AJ670" i="1"/>
  <c r="AJ669" i="1"/>
  <c r="AJ668" i="1"/>
  <c r="AJ667" i="1"/>
  <c r="AJ666" i="1"/>
  <c r="AJ665" i="1"/>
  <c r="AJ664" i="1"/>
  <c r="AJ663" i="1"/>
  <c r="AJ662" i="1"/>
  <c r="AJ661" i="1"/>
  <c r="AJ660" i="1"/>
  <c r="AJ659" i="1"/>
  <c r="AJ658" i="1"/>
  <c r="AJ657" i="1"/>
  <c r="AJ656" i="1"/>
  <c r="AJ655" i="1"/>
  <c r="AJ654" i="1"/>
  <c r="AJ653" i="1"/>
  <c r="AJ652" i="1"/>
  <c r="AJ651" i="1"/>
  <c r="AJ650" i="1"/>
  <c r="AJ649" i="1"/>
  <c r="AJ636" i="1"/>
  <c r="AJ635" i="1"/>
  <c r="AJ634" i="1"/>
  <c r="AJ633" i="1"/>
  <c r="AJ632" i="1"/>
  <c r="AJ631" i="1"/>
  <c r="AJ630" i="1"/>
  <c r="AJ629" i="1"/>
  <c r="AJ628" i="1"/>
  <c r="AJ627" i="1"/>
  <c r="AJ603" i="1"/>
  <c r="AJ602" i="1"/>
  <c r="AJ601" i="1"/>
  <c r="AJ600" i="1"/>
  <c r="AJ599" i="1"/>
  <c r="AJ598" i="1"/>
  <c r="AJ597" i="1"/>
  <c r="AJ596" i="1"/>
  <c r="AJ595" i="1"/>
  <c r="AJ594" i="1"/>
  <c r="AJ593" i="1"/>
  <c r="AJ592" i="1"/>
  <c r="AJ591" i="1"/>
  <c r="AJ590" i="1"/>
  <c r="AJ589" i="1"/>
  <c r="AJ588" i="1"/>
  <c r="AJ587" i="1"/>
  <c r="AJ586" i="1"/>
  <c r="AJ585" i="1"/>
  <c r="AJ584" i="1"/>
  <c r="AJ582" i="1"/>
  <c r="AJ581" i="1"/>
  <c r="AJ580" i="1"/>
  <c r="AJ579" i="1"/>
  <c r="AJ578" i="1"/>
  <c r="AJ577" i="1"/>
  <c r="AJ576" i="1"/>
  <c r="AJ575" i="1"/>
  <c r="AJ574" i="1"/>
  <c r="AJ573" i="1"/>
  <c r="AJ572" i="1"/>
  <c r="AJ545" i="1"/>
  <c r="AJ544" i="1"/>
  <c r="AJ543" i="1"/>
  <c r="AJ542" i="1"/>
  <c r="AJ541" i="1"/>
  <c r="AJ540" i="1"/>
  <c r="AJ538" i="1"/>
  <c r="AJ537" i="1"/>
  <c r="AJ536" i="1"/>
  <c r="AJ535" i="1"/>
  <c r="AJ532" i="1"/>
  <c r="AJ531" i="1"/>
  <c r="AJ530" i="1"/>
  <c r="AJ529" i="1"/>
  <c r="AJ528" i="1"/>
  <c r="AJ527" i="1"/>
  <c r="AJ526" i="1"/>
  <c r="AJ525" i="1"/>
  <c r="AJ524" i="1"/>
  <c r="AJ523" i="1"/>
  <c r="AJ522" i="1"/>
  <c r="AJ521" i="1"/>
  <c r="AJ520" i="1"/>
  <c r="AJ519" i="1"/>
  <c r="AJ518" i="1"/>
  <c r="AJ517" i="1"/>
  <c r="AJ516" i="1"/>
  <c r="AJ515" i="1"/>
  <c r="AJ514" i="1"/>
  <c r="AJ513" i="1"/>
  <c r="AJ512" i="1"/>
  <c r="AJ511" i="1"/>
  <c r="AJ510" i="1"/>
  <c r="AJ509" i="1"/>
  <c r="AJ508" i="1"/>
  <c r="AJ507" i="1"/>
  <c r="AJ506" i="1"/>
  <c r="AJ505" i="1"/>
  <c r="AJ504" i="1"/>
  <c r="AJ503" i="1"/>
  <c r="AJ502" i="1"/>
  <c r="AJ501" i="1"/>
  <c r="AJ500" i="1"/>
  <c r="AJ499" i="1"/>
  <c r="AJ498" i="1"/>
  <c r="AJ497" i="1"/>
  <c r="AJ496" i="1"/>
  <c r="AJ495" i="1"/>
  <c r="AJ494" i="1"/>
  <c r="AJ493" i="1"/>
  <c r="AJ492" i="1"/>
  <c r="AJ491" i="1"/>
  <c r="AJ490" i="1"/>
  <c r="AJ489" i="1"/>
  <c r="AJ488" i="1"/>
  <c r="AJ487" i="1"/>
  <c r="AJ486" i="1"/>
  <c r="AJ485" i="1"/>
  <c r="AJ484" i="1"/>
  <c r="AJ483" i="1"/>
  <c r="AJ482" i="1"/>
  <c r="AJ481" i="1"/>
  <c r="AJ480" i="1"/>
  <c r="AJ479" i="1"/>
  <c r="AJ478" i="1"/>
  <c r="AJ477" i="1"/>
  <c r="AJ476" i="1"/>
  <c r="AJ475" i="1"/>
  <c r="AJ474" i="1"/>
  <c r="AJ473" i="1"/>
  <c r="AJ472" i="1"/>
  <c r="AJ471" i="1"/>
  <c r="AJ470" i="1"/>
  <c r="AJ469" i="1"/>
  <c r="AJ468" i="1"/>
  <c r="AJ467" i="1"/>
  <c r="AJ466" i="1"/>
  <c r="AJ465" i="1"/>
  <c r="AJ464" i="1"/>
  <c r="AJ463" i="1"/>
  <c r="AJ462" i="1"/>
  <c r="AJ461" i="1"/>
  <c r="AJ460" i="1"/>
  <c r="AJ459" i="1"/>
  <c r="AJ458" i="1"/>
  <c r="AJ457" i="1"/>
  <c r="AJ456" i="1"/>
  <c r="AJ455" i="1"/>
  <c r="AJ454" i="1"/>
  <c r="AJ453" i="1"/>
  <c r="AJ452" i="1"/>
  <c r="AJ451" i="1"/>
  <c r="AJ450" i="1"/>
  <c r="AJ449" i="1"/>
  <c r="AJ448" i="1"/>
  <c r="AJ447" i="1"/>
  <c r="AJ446" i="1"/>
  <c r="AJ445" i="1"/>
  <c r="AJ444" i="1"/>
  <c r="AJ443" i="1"/>
  <c r="AJ442" i="1"/>
  <c r="AJ441" i="1"/>
  <c r="AJ438" i="1"/>
  <c r="AJ437" i="1"/>
  <c r="AJ436" i="1"/>
  <c r="AJ435" i="1"/>
  <c r="AJ434" i="1"/>
  <c r="AJ433" i="1"/>
  <c r="AJ432" i="1"/>
  <c r="AJ431" i="1"/>
  <c r="AJ430" i="1"/>
  <c r="AJ429" i="1"/>
  <c r="AJ427" i="1"/>
  <c r="AJ426" i="1"/>
  <c r="AJ425" i="1"/>
  <c r="AJ424" i="1"/>
  <c r="AJ423" i="1"/>
  <c r="AJ422" i="1"/>
  <c r="AJ421" i="1"/>
  <c r="AJ420" i="1"/>
  <c r="AJ419" i="1"/>
  <c r="AJ418" i="1"/>
  <c r="AJ417" i="1"/>
  <c r="AJ416" i="1"/>
  <c r="AJ415" i="1"/>
  <c r="AJ414" i="1"/>
  <c r="AJ413" i="1"/>
  <c r="AJ412" i="1"/>
  <c r="AJ411" i="1"/>
  <c r="AJ410" i="1"/>
  <c r="AJ409" i="1"/>
  <c r="AJ408" i="1"/>
  <c r="AJ407" i="1"/>
  <c r="AJ406" i="1"/>
  <c r="AJ405" i="1"/>
  <c r="AJ404" i="1"/>
  <c r="AJ403" i="1"/>
  <c r="AJ402" i="1"/>
  <c r="AJ401" i="1"/>
  <c r="AJ400" i="1"/>
  <c r="AJ399" i="1"/>
  <c r="AJ398" i="1"/>
  <c r="AJ397" i="1"/>
  <c r="AJ396" i="1"/>
  <c r="AJ393" i="1"/>
  <c r="AJ392" i="1"/>
  <c r="AJ391" i="1"/>
  <c r="AJ390" i="1"/>
  <c r="AJ389" i="1"/>
  <c r="AJ388" i="1"/>
  <c r="AJ387" i="1"/>
  <c r="AJ386" i="1"/>
  <c r="AJ385" i="1"/>
  <c r="AJ384" i="1"/>
  <c r="AJ383" i="1"/>
  <c r="AJ382" i="1"/>
  <c r="AJ381" i="1"/>
  <c r="AJ380" i="1"/>
  <c r="AJ379" i="1"/>
  <c r="AJ378" i="1"/>
  <c r="AJ377" i="1"/>
  <c r="AJ376" i="1"/>
  <c r="AJ375" i="1"/>
  <c r="AJ374" i="1"/>
  <c r="AJ373" i="1"/>
  <c r="AJ372" i="1"/>
  <c r="AJ371" i="1"/>
  <c r="AJ370" i="1"/>
  <c r="AJ369" i="1"/>
  <c r="AJ368" i="1"/>
  <c r="AJ367" i="1"/>
  <c r="AJ366" i="1"/>
  <c r="AJ365" i="1"/>
  <c r="AJ364" i="1"/>
  <c r="AJ363" i="1"/>
  <c r="AJ362" i="1"/>
  <c r="AJ361" i="1"/>
  <c r="AJ360" i="1"/>
  <c r="AJ359" i="1"/>
  <c r="AJ357" i="1"/>
  <c r="AJ356" i="1"/>
  <c r="AJ355" i="1"/>
  <c r="AJ354" i="1"/>
  <c r="AJ353" i="1"/>
  <c r="AJ352" i="1"/>
  <c r="AJ351" i="1"/>
  <c r="AJ350" i="1"/>
  <c r="AJ349" i="1"/>
  <c r="AJ348" i="1"/>
  <c r="AJ347" i="1"/>
  <c r="AJ346" i="1"/>
  <c r="AJ345" i="1"/>
  <c r="AJ344" i="1"/>
  <c r="AJ341" i="1"/>
  <c r="AJ340" i="1"/>
  <c r="AJ339" i="1"/>
  <c r="AJ338" i="1"/>
  <c r="AJ337" i="1"/>
  <c r="AJ336" i="1"/>
  <c r="AJ335" i="1"/>
  <c r="AJ334" i="1"/>
  <c r="AJ333" i="1"/>
  <c r="AJ332" i="1"/>
  <c r="AJ331" i="1"/>
  <c r="AJ330" i="1"/>
  <c r="AJ329" i="1"/>
  <c r="AJ327" i="1"/>
  <c r="AJ326" i="1"/>
  <c r="AJ325" i="1"/>
  <c r="AJ324" i="1"/>
  <c r="AJ323" i="1"/>
  <c r="AJ322" i="1"/>
  <c r="AJ321" i="1"/>
  <c r="AJ320" i="1"/>
  <c r="AJ319" i="1"/>
  <c r="AJ318" i="1"/>
  <c r="AJ317" i="1"/>
  <c r="AJ316" i="1"/>
  <c r="AJ315" i="1"/>
  <c r="AK195" i="1"/>
  <c r="AJ313" i="1"/>
  <c r="AJ312" i="1"/>
  <c r="AJ311" i="1"/>
  <c r="AJ310" i="1"/>
  <c r="AJ309" i="1"/>
  <c r="AJ308" i="1"/>
  <c r="AJ307" i="1"/>
  <c r="AJ306" i="1"/>
  <c r="AJ305" i="1"/>
  <c r="AJ304" i="1"/>
  <c r="AJ303" i="1"/>
  <c r="AJ302" i="1"/>
  <c r="AJ301" i="1"/>
  <c r="AJ300" i="1"/>
  <c r="AJ299" i="1"/>
  <c r="AJ298" i="1"/>
  <c r="AJ297" i="1"/>
  <c r="AJ296" i="1"/>
  <c r="AJ295" i="1"/>
  <c r="AJ294" i="1"/>
  <c r="AJ293" i="1"/>
  <c r="AJ292" i="1"/>
  <c r="AJ291" i="1"/>
  <c r="AJ290" i="1"/>
  <c r="AJ289" i="1"/>
  <c r="AJ288" i="1"/>
  <c r="AJ287" i="1"/>
  <c r="AJ286" i="1"/>
  <c r="AJ285" i="1"/>
  <c r="AJ284" i="1"/>
  <c r="AJ283" i="1"/>
  <c r="AJ282" i="1"/>
  <c r="AJ281" i="1"/>
  <c r="AJ280" i="1"/>
  <c r="AJ279" i="1"/>
  <c r="AJ278" i="1"/>
  <c r="AJ277" i="1"/>
  <c r="AJ276" i="1"/>
  <c r="AJ275" i="1"/>
  <c r="AJ274" i="1"/>
  <c r="AJ273" i="1"/>
  <c r="AJ272" i="1"/>
  <c r="AJ271" i="1"/>
  <c r="AJ270" i="1"/>
  <c r="AJ269" i="1"/>
  <c r="AJ268" i="1"/>
  <c r="AJ267" i="1"/>
  <c r="AJ266" i="1"/>
  <c r="AJ265" i="1"/>
  <c r="AJ264" i="1"/>
  <c r="AJ263" i="1"/>
  <c r="AJ262" i="1"/>
  <c r="AJ261" i="1"/>
  <c r="AJ260" i="1"/>
  <c r="AJ259" i="1"/>
  <c r="AJ258" i="1"/>
  <c r="AJ257" i="1"/>
  <c r="AJ256" i="1"/>
  <c r="AJ255" i="1"/>
  <c r="AJ254" i="1"/>
  <c r="AJ253" i="1"/>
  <c r="AJ252" i="1"/>
  <c r="AJ251" i="1"/>
  <c r="AJ250" i="1"/>
  <c r="AJ249" i="1"/>
  <c r="AJ248" i="1"/>
  <c r="AJ247" i="1"/>
  <c r="AJ246" i="1"/>
  <c r="AJ245" i="1"/>
  <c r="AJ244" i="1"/>
  <c r="AJ243" i="1"/>
  <c r="AJ242" i="1"/>
  <c r="AJ241" i="1"/>
  <c r="AJ240" i="1"/>
  <c r="AJ239" i="1"/>
  <c r="AJ238" i="1"/>
  <c r="AJ237" i="1"/>
  <c r="AJ236" i="1"/>
  <c r="AJ235" i="1"/>
  <c r="AJ234" i="1"/>
  <c r="AJ233" i="1"/>
  <c r="AJ232" i="1"/>
  <c r="AJ231" i="1"/>
  <c r="AJ230" i="1"/>
  <c r="AJ229" i="1"/>
  <c r="AJ228" i="1"/>
  <c r="AJ227" i="1"/>
  <c r="AJ226" i="1"/>
  <c r="AJ225" i="1"/>
  <c r="AJ224" i="1"/>
  <c r="AJ223" i="1"/>
  <c r="AJ222" i="1"/>
  <c r="AJ221" i="1"/>
  <c r="AJ220" i="1"/>
  <c r="AJ219" i="1"/>
  <c r="AJ218" i="1"/>
  <c r="AJ217" i="1"/>
  <c r="AJ216" i="1"/>
  <c r="AJ215" i="1"/>
  <c r="AJ214" i="1"/>
  <c r="AJ213" i="1"/>
  <c r="AJ212" i="1"/>
  <c r="AJ211" i="1"/>
  <c r="AJ210" i="1"/>
  <c r="AJ209" i="1"/>
  <c r="AJ208" i="1"/>
  <c r="AJ207" i="1"/>
  <c r="AJ206" i="1"/>
  <c r="AJ205" i="1"/>
  <c r="AJ204" i="1"/>
  <c r="AJ203" i="1"/>
  <c r="AJ202" i="1"/>
  <c r="AJ201" i="1"/>
  <c r="AJ200" i="1"/>
  <c r="AJ199" i="1"/>
  <c r="AJ198" i="1"/>
  <c r="AJ197" i="1"/>
  <c r="AJ196" i="1"/>
  <c r="AJ195" i="1"/>
  <c r="AJ194" i="1"/>
  <c r="AJ193" i="1"/>
  <c r="AJ192" i="1"/>
  <c r="AJ191" i="1"/>
  <c r="AJ190" i="1"/>
  <c r="AJ189" i="1"/>
  <c r="AJ188" i="1"/>
  <c r="AJ187" i="1"/>
  <c r="AJ186" i="1"/>
  <c r="AJ185" i="1"/>
  <c r="AJ184" i="1"/>
  <c r="AJ183" i="1"/>
  <c r="AJ182" i="1"/>
  <c r="AJ181" i="1"/>
  <c r="AJ180" i="1"/>
  <c r="AJ179" i="1"/>
  <c r="AJ178" i="1"/>
  <c r="AJ177" i="1"/>
  <c r="AJ176" i="1"/>
  <c r="AJ175" i="1"/>
  <c r="AJ174" i="1"/>
  <c r="AJ173" i="1"/>
  <c r="AJ172" i="1"/>
  <c r="AJ171" i="1"/>
  <c r="AJ169" i="1"/>
  <c r="AJ168" i="1"/>
  <c r="AJ167" i="1"/>
  <c r="AJ166" i="1"/>
  <c r="AJ165" i="1"/>
  <c r="AJ164" i="1"/>
  <c r="AJ163" i="1"/>
  <c r="AJ162" i="1"/>
  <c r="AJ161" i="1"/>
  <c r="AJ160" i="1"/>
  <c r="AJ159" i="1"/>
  <c r="AJ158" i="1"/>
  <c r="AJ157" i="1"/>
  <c r="AJ156" i="1"/>
  <c r="AJ155" i="1"/>
  <c r="AJ154" i="1"/>
  <c r="AJ153" i="1"/>
  <c r="AJ152" i="1"/>
  <c r="AJ151" i="1"/>
  <c r="AJ150" i="1"/>
  <c r="AJ149" i="1"/>
  <c r="AJ148" i="1"/>
  <c r="AJ147" i="1"/>
  <c r="AJ146" i="1"/>
  <c r="AJ145" i="1"/>
  <c r="AJ144" i="1"/>
  <c r="AJ143" i="1"/>
  <c r="AJ142" i="1"/>
  <c r="AJ141" i="1"/>
  <c r="AJ140" i="1"/>
  <c r="AJ139" i="1"/>
  <c r="AJ138" i="1"/>
  <c r="AJ137" i="1"/>
  <c r="AJ136" i="1"/>
  <c r="AJ135" i="1"/>
  <c r="AJ134" i="1"/>
  <c r="AJ133" i="1"/>
  <c r="AJ132" i="1"/>
  <c r="AJ131" i="1"/>
  <c r="AJ126" i="1"/>
  <c r="AJ123" i="1"/>
  <c r="AJ122" i="1"/>
  <c r="AJ121" i="1"/>
  <c r="AJ113" i="1"/>
  <c r="AJ112" i="1"/>
  <c r="AJ111" i="1"/>
  <c r="AJ110" i="1"/>
  <c r="AJ104" i="1"/>
  <c r="AJ103" i="1"/>
  <c r="AJ102" i="1"/>
  <c r="AJ101" i="1"/>
  <c r="AJ100" i="1"/>
  <c r="AJ99" i="1"/>
  <c r="AJ98" i="1"/>
  <c r="AJ97" i="1"/>
  <c r="AJ96" i="1"/>
  <c r="AJ94" i="1"/>
  <c r="AJ93" i="1"/>
  <c r="AJ88" i="1"/>
  <c r="AJ87" i="1"/>
  <c r="CA85" i="1"/>
  <c r="CD85" i="1" s="1"/>
  <c r="BR85" i="1"/>
  <c r="BU85" i="1" s="1"/>
  <c r="AQ85" i="1"/>
  <c r="AH85" i="1"/>
  <c r="AK85" i="1" s="1"/>
  <c r="AJ85" i="1"/>
  <c r="AJ84" i="1"/>
  <c r="AJ83" i="1"/>
  <c r="AJ82" i="1"/>
  <c r="BR75" i="1"/>
  <c r="AH75" i="1"/>
  <c r="AJ79" i="1"/>
  <c r="AJ78" i="1"/>
  <c r="AJ77" i="1"/>
  <c r="AJ76" i="1"/>
  <c r="AJ75" i="1"/>
  <c r="AJ74" i="1"/>
  <c r="AJ72" i="1"/>
  <c r="AJ71" i="1"/>
  <c r="AJ70" i="1"/>
  <c r="AJ69" i="1"/>
  <c r="AJ68" i="1"/>
  <c r="AJ67" i="1"/>
  <c r="AJ66" i="1"/>
  <c r="AJ65" i="1"/>
  <c r="AJ64" i="1"/>
  <c r="AJ63" i="1"/>
  <c r="AJ62" i="1"/>
  <c r="AJ61" i="1"/>
  <c r="AJ58" i="1"/>
  <c r="AJ57" i="1"/>
  <c r="AJ56" i="1"/>
  <c r="AJ55" i="1"/>
  <c r="AJ54" i="1"/>
  <c r="AJ53" i="1"/>
  <c r="AJ51" i="1"/>
  <c r="AJ50" i="1"/>
  <c r="AJ48" i="1"/>
  <c r="AJ47" i="1"/>
  <c r="AJ46" i="1"/>
  <c r="AJ44" i="1"/>
  <c r="AJ40" i="1"/>
  <c r="AJ35" i="1"/>
  <c r="AJ34" i="1"/>
  <c r="AJ33" i="1"/>
  <c r="AJ32" i="1"/>
  <c r="AJ31" i="1"/>
  <c r="AJ30" i="1"/>
  <c r="AJ29" i="1"/>
  <c r="AJ28" i="1"/>
  <c r="AJ27" i="1"/>
  <c r="AJ25" i="1"/>
  <c r="AJ24" i="1"/>
  <c r="AJ23" i="1"/>
  <c r="AJ22" i="1"/>
  <c r="AJ21" i="1"/>
  <c r="AJ20" i="1"/>
  <c r="AJ19" i="1"/>
  <c r="AJ18" i="1"/>
  <c r="AJ13" i="1"/>
  <c r="AJ12" i="1"/>
  <c r="AJ11" i="1"/>
  <c r="AJ10" i="1"/>
  <c r="Y1397" i="1"/>
  <c r="AB1397" i="1" s="1"/>
  <c r="Y1178" i="1"/>
  <c r="AB1178" i="1" s="1"/>
  <c r="Y1177" i="1"/>
  <c r="AB1177" i="1" s="1"/>
  <c r="Y1176" i="1"/>
  <c r="AB1176" i="1" s="1"/>
  <c r="Y1174" i="1"/>
  <c r="AB1174" i="1" s="1"/>
  <c r="AB1173" i="1"/>
  <c r="Y1172" i="1"/>
  <c r="AB1172" i="1" s="1"/>
  <c r="Y1171" i="1"/>
  <c r="AB1171" i="1" s="1"/>
  <c r="Y1169" i="1"/>
  <c r="AB1169" i="1" s="1"/>
  <c r="Y1168" i="1"/>
  <c r="AB1168" i="1" s="1"/>
  <c r="Y1162" i="1" l="1"/>
  <c r="AB1162" i="1" s="1"/>
  <c r="Y1160" i="1"/>
  <c r="AB1160" i="1" s="1"/>
  <c r="Y1159" i="1"/>
  <c r="AB1159" i="1" s="1"/>
  <c r="Y1158" i="1"/>
  <c r="Y1157" i="1"/>
  <c r="AB1157" i="1" s="1"/>
  <c r="Y1156" i="1"/>
  <c r="AB1156" i="1" s="1"/>
  <c r="Y1155" i="1"/>
  <c r="AB1155" i="1" s="1"/>
  <c r="Y1154" i="1"/>
  <c r="AB1154" i="1" s="1"/>
  <c r="Y1152" i="1"/>
  <c r="AB1152" i="1" s="1"/>
  <c r="Y1151" i="1"/>
  <c r="AB1151" i="1" s="1"/>
  <c r="Y1150" i="1"/>
  <c r="AB1150" i="1" s="1"/>
  <c r="Y1149" i="1"/>
  <c r="AB1149" i="1" s="1"/>
  <c r="Y1148" i="1" l="1"/>
  <c r="AB1148" i="1" s="1"/>
  <c r="Y1147" i="1"/>
  <c r="AB1147" i="1" s="1"/>
  <c r="Y1146" i="1"/>
  <c r="AB1146" i="1" s="1"/>
  <c r="AB1297" i="1" l="1"/>
  <c r="AA1581" i="1"/>
  <c r="AA1580" i="1"/>
  <c r="AA1579" i="1"/>
  <c r="AA1578" i="1"/>
  <c r="AA1577" i="1"/>
  <c r="AA1576" i="1"/>
  <c r="AA1575" i="1"/>
  <c r="AA1574" i="1"/>
  <c r="AA1573" i="1"/>
  <c r="AA1572" i="1"/>
  <c r="AA1571" i="1"/>
  <c r="AA1570" i="1"/>
  <c r="AA1569" i="1"/>
  <c r="AA1568" i="1"/>
  <c r="AA1567" i="1"/>
  <c r="AA1566" i="1"/>
  <c r="AA1565" i="1"/>
  <c r="AA1564" i="1"/>
  <c r="AA1563" i="1"/>
  <c r="AA1562" i="1"/>
  <c r="AA1561" i="1"/>
  <c r="AA1560" i="1"/>
  <c r="AA1559" i="1"/>
  <c r="AA1558" i="1"/>
  <c r="AA1557" i="1"/>
  <c r="AA1556" i="1"/>
  <c r="AA1555" i="1"/>
  <c r="AA1554" i="1"/>
  <c r="AA1553" i="1"/>
  <c r="AA1552" i="1"/>
  <c r="AA1551" i="1"/>
  <c r="AA1550" i="1"/>
  <c r="AA1549" i="1"/>
  <c r="AA1548" i="1"/>
  <c r="AA1547" i="1"/>
  <c r="AA1546" i="1"/>
  <c r="AA1545" i="1"/>
  <c r="AA1544" i="1"/>
  <c r="AA1543" i="1"/>
  <c r="AA1542" i="1"/>
  <c r="AA1541" i="1"/>
  <c r="AA1540" i="1"/>
  <c r="AA1539" i="1"/>
  <c r="AA1538" i="1"/>
  <c r="AA1537" i="1"/>
  <c r="AA1536" i="1"/>
  <c r="AA1535" i="1"/>
  <c r="AA1534" i="1"/>
  <c r="AA1533" i="1"/>
  <c r="AA1532" i="1"/>
  <c r="AA1531" i="1"/>
  <c r="AA1530" i="1"/>
  <c r="AA1529" i="1"/>
  <c r="AA1528" i="1"/>
  <c r="AA1527" i="1"/>
  <c r="AA1526" i="1"/>
  <c r="AA1525" i="1"/>
  <c r="AA1524" i="1"/>
  <c r="AA1523" i="1"/>
  <c r="AA1522" i="1"/>
  <c r="AA1521" i="1"/>
  <c r="AA1520" i="1"/>
  <c r="AA1519" i="1"/>
  <c r="AA1518" i="1"/>
  <c r="AA1517" i="1"/>
  <c r="AA1516" i="1"/>
  <c r="AA1515" i="1"/>
  <c r="AA1514" i="1"/>
  <c r="AA1513" i="1"/>
  <c r="AA1512" i="1"/>
  <c r="AA1511" i="1"/>
  <c r="AA1510" i="1"/>
  <c r="AA1509" i="1"/>
  <c r="AA1508" i="1"/>
  <c r="AA1507" i="1"/>
  <c r="AA1506" i="1"/>
  <c r="AA1505" i="1"/>
  <c r="AA1504" i="1"/>
  <c r="AA1455" i="1"/>
  <c r="AA1454" i="1"/>
  <c r="AA1453" i="1"/>
  <c r="AA1452" i="1"/>
  <c r="AA1451" i="1"/>
  <c r="AA1450" i="1"/>
  <c r="AA1449" i="1"/>
  <c r="AA1448" i="1"/>
  <c r="AA1447" i="1"/>
  <c r="AA1446" i="1"/>
  <c r="AA1445" i="1"/>
  <c r="AA1444" i="1"/>
  <c r="AA1443" i="1"/>
  <c r="AA1442" i="1"/>
  <c r="AA1441" i="1"/>
  <c r="AA1440" i="1"/>
  <c r="AA1439" i="1"/>
  <c r="AA1438" i="1"/>
  <c r="AA1437" i="1"/>
  <c r="AA1436" i="1"/>
  <c r="AA1435" i="1"/>
  <c r="AA1434" i="1"/>
  <c r="AA1433" i="1"/>
  <c r="AA1432" i="1"/>
  <c r="AA1431" i="1"/>
  <c r="AA1430" i="1"/>
  <c r="AA1429" i="1"/>
  <c r="AA1428" i="1"/>
  <c r="AA1427" i="1"/>
  <c r="AA1426" i="1"/>
  <c r="AA1425" i="1"/>
  <c r="AA1424" i="1"/>
  <c r="AA1423" i="1"/>
  <c r="AA1422" i="1"/>
  <c r="AA1421" i="1"/>
  <c r="AA1420" i="1"/>
  <c r="AA1419" i="1"/>
  <c r="AA1418" i="1"/>
  <c r="AA1417" i="1"/>
  <c r="AA1416" i="1"/>
  <c r="AA1415" i="1"/>
  <c r="AA1412" i="1"/>
  <c r="AA1411" i="1"/>
  <c r="AA1410" i="1"/>
  <c r="AA1409" i="1"/>
  <c r="AA1408" i="1"/>
  <c r="AA1407" i="1"/>
  <c r="AA1406" i="1"/>
  <c r="AA1405" i="1"/>
  <c r="AA1404" i="1"/>
  <c r="AA1403" i="1"/>
  <c r="AA1402" i="1"/>
  <c r="AA1401" i="1"/>
  <c r="AA1400" i="1"/>
  <c r="AA1397" i="1"/>
  <c r="AA1396" i="1"/>
  <c r="AA1395" i="1"/>
  <c r="AA1394" i="1"/>
  <c r="AA1393" i="1"/>
  <c r="AA1392" i="1"/>
  <c r="AA1391" i="1"/>
  <c r="AA1390" i="1"/>
  <c r="AA1389" i="1"/>
  <c r="AA1388" i="1"/>
  <c r="AA1387" i="1"/>
  <c r="AA1386" i="1"/>
  <c r="AA1385" i="1"/>
  <c r="AA1384" i="1"/>
  <c r="AA1383" i="1"/>
  <c r="AA1381" i="1"/>
  <c r="AA1380" i="1"/>
  <c r="AA1379" i="1"/>
  <c r="AA1378" i="1"/>
  <c r="AA1377" i="1"/>
  <c r="AA1376" i="1"/>
  <c r="AA1375" i="1"/>
  <c r="AA1374" i="1"/>
  <c r="AA1373" i="1"/>
  <c r="AA1372" i="1"/>
  <c r="AA1371" i="1"/>
  <c r="AA1370" i="1"/>
  <c r="AA1369" i="1"/>
  <c r="AA1368" i="1"/>
  <c r="AA1367" i="1"/>
  <c r="AA1366" i="1"/>
  <c r="AA1363" i="1"/>
  <c r="AA1362" i="1"/>
  <c r="AA1361" i="1"/>
  <c r="AA1360" i="1"/>
  <c r="AA1359" i="1"/>
  <c r="AA1358" i="1"/>
  <c r="AA1357" i="1"/>
  <c r="AA1355" i="1"/>
  <c r="AA1354" i="1"/>
  <c r="AA1353" i="1"/>
  <c r="AA1352" i="1"/>
  <c r="AA1351" i="1"/>
  <c r="AA1350" i="1"/>
  <c r="AA1349" i="1"/>
  <c r="AA1348" i="1"/>
  <c r="AA1344" i="1"/>
  <c r="AA1343" i="1"/>
  <c r="AA1342" i="1"/>
  <c r="AA1341" i="1"/>
  <c r="AA1340" i="1"/>
  <c r="AA1339" i="1"/>
  <c r="AA1338" i="1"/>
  <c r="AA1337" i="1"/>
  <c r="AA1336" i="1"/>
  <c r="AA1335" i="1"/>
  <c r="AA1334" i="1"/>
  <c r="AA1333" i="1"/>
  <c r="AA1332" i="1"/>
  <c r="AA1331" i="1"/>
  <c r="AA1329" i="1"/>
  <c r="AA1328" i="1"/>
  <c r="AA1327" i="1"/>
  <c r="AA1326" i="1"/>
  <c r="AA1324" i="1"/>
  <c r="AA1323" i="1"/>
  <c r="AA1322" i="1"/>
  <c r="AA1321" i="1"/>
  <c r="AA1320" i="1"/>
  <c r="AA1319" i="1"/>
  <c r="AA1318" i="1"/>
  <c r="AA1317" i="1"/>
  <c r="AA1316" i="1"/>
  <c r="AA1315" i="1"/>
  <c r="AA1314" i="1"/>
  <c r="AA1313" i="1"/>
  <c r="AA1312" i="1"/>
  <c r="AA1311" i="1"/>
  <c r="AA1310" i="1"/>
  <c r="AA1309" i="1"/>
  <c r="AA1308" i="1"/>
  <c r="AA1307" i="1"/>
  <c r="AA1306" i="1"/>
  <c r="AA1305" i="1"/>
  <c r="AA1304" i="1"/>
  <c r="AA1302" i="1"/>
  <c r="AA1301" i="1"/>
  <c r="AA1300" i="1"/>
  <c r="AA1299" i="1"/>
  <c r="AA1298" i="1"/>
  <c r="AA1296" i="1"/>
  <c r="AA1295" i="1"/>
  <c r="AA1294" i="1"/>
  <c r="AA1293" i="1"/>
  <c r="AA1292" i="1"/>
  <c r="AA1291" i="1"/>
  <c r="AA1289" i="1"/>
  <c r="AA1288" i="1"/>
  <c r="AA1287" i="1"/>
  <c r="AA1286" i="1"/>
  <c r="AA1284" i="1"/>
  <c r="AA1283" i="1"/>
  <c r="AA1282" i="1"/>
  <c r="AA1281" i="1"/>
  <c r="AA1280" i="1"/>
  <c r="AA1279" i="1"/>
  <c r="AA1278" i="1"/>
  <c r="AA1276" i="1"/>
  <c r="AA1275" i="1"/>
  <c r="AA1274" i="1"/>
  <c r="AA1273" i="1"/>
  <c r="AA1269" i="1"/>
  <c r="AA1268" i="1"/>
  <c r="AA1267" i="1"/>
  <c r="AA1266" i="1"/>
  <c r="AA1265" i="1"/>
  <c r="AA1264" i="1"/>
  <c r="AA1263" i="1"/>
  <c r="AA1262" i="1"/>
  <c r="AA1261" i="1"/>
  <c r="AA1260" i="1"/>
  <c r="AA1259" i="1"/>
  <c r="AA1258" i="1"/>
  <c r="AA1257" i="1"/>
  <c r="AA1256" i="1"/>
  <c r="AA1255" i="1"/>
  <c r="AA1254" i="1"/>
  <c r="AA1253" i="1"/>
  <c r="AA1252" i="1"/>
  <c r="AA1251" i="1"/>
  <c r="AA1250" i="1"/>
  <c r="AA1249" i="1"/>
  <c r="AA1248" i="1"/>
  <c r="AA1247" i="1"/>
  <c r="AA1246" i="1"/>
  <c r="AA1245" i="1"/>
  <c r="AA1244" i="1"/>
  <c r="AA1243" i="1"/>
  <c r="AA1242" i="1"/>
  <c r="AA1241" i="1"/>
  <c r="AA1240" i="1"/>
  <c r="AA1239" i="1"/>
  <c r="AA1238" i="1"/>
  <c r="AA1237" i="1"/>
  <c r="AA1236" i="1"/>
  <c r="AA1235" i="1"/>
  <c r="AA1234" i="1"/>
  <c r="AA1233" i="1"/>
  <c r="AA1232" i="1"/>
  <c r="AA1231" i="1"/>
  <c r="AA1230" i="1"/>
  <c r="AA1229" i="1"/>
  <c r="AA1225" i="1"/>
  <c r="AA1224" i="1"/>
  <c r="AA1223" i="1"/>
  <c r="AA1222" i="1"/>
  <c r="AA1221" i="1"/>
  <c r="AA1220" i="1"/>
  <c r="AA1219" i="1"/>
  <c r="AA1218" i="1"/>
  <c r="AA1217" i="1"/>
  <c r="AA1216" i="1"/>
  <c r="AA1209" i="1"/>
  <c r="AA1208" i="1"/>
  <c r="AA1207" i="1"/>
  <c r="AA1206" i="1"/>
  <c r="AA1205" i="1"/>
  <c r="AA1204" i="1"/>
  <c r="AA1203" i="1"/>
  <c r="AA1201" i="1"/>
  <c r="AA1200" i="1"/>
  <c r="AA1199" i="1"/>
  <c r="AA1198" i="1"/>
  <c r="AA1197" i="1"/>
  <c r="AA1196" i="1"/>
  <c r="AA1195" i="1"/>
  <c r="AA1194" i="1"/>
  <c r="AA1193" i="1"/>
  <c r="AA1192" i="1"/>
  <c r="AA1191" i="1"/>
  <c r="AA1181" i="1"/>
  <c r="AA1180" i="1"/>
  <c r="AA1179" i="1"/>
  <c r="AA1178" i="1"/>
  <c r="AA1177" i="1"/>
  <c r="AA1176" i="1"/>
  <c r="AA1175" i="1"/>
  <c r="AA1174" i="1"/>
  <c r="AA1173" i="1"/>
  <c r="AA1172" i="1"/>
  <c r="AA1171" i="1"/>
  <c r="AA1170" i="1"/>
  <c r="AA1169" i="1"/>
  <c r="AA1168" i="1"/>
  <c r="AA1167" i="1"/>
  <c r="AA1166" i="1"/>
  <c r="AA1165" i="1"/>
  <c r="AA1164" i="1"/>
  <c r="AA1163" i="1"/>
  <c r="AA1162" i="1"/>
  <c r="AA1161" i="1"/>
  <c r="AA1160" i="1"/>
  <c r="AA1159" i="1"/>
  <c r="AA1158" i="1"/>
  <c r="AA1157" i="1"/>
  <c r="AA1156" i="1"/>
  <c r="AA1155" i="1"/>
  <c r="AA1154" i="1"/>
  <c r="AA1153" i="1"/>
  <c r="AA1152" i="1"/>
  <c r="AA1151" i="1"/>
  <c r="AA1150" i="1"/>
  <c r="AA1149" i="1"/>
  <c r="AA1148" i="1"/>
  <c r="AA1147" i="1"/>
  <c r="AA1146" i="1"/>
  <c r="AA1145" i="1"/>
  <c r="AA1143" i="1"/>
  <c r="AA1141" i="1"/>
  <c r="AA1140" i="1"/>
  <c r="AA1139" i="1"/>
  <c r="AA1138" i="1"/>
  <c r="AA1125" i="1"/>
  <c r="AA1124" i="1"/>
  <c r="AA1123" i="1"/>
  <c r="AA1122" i="1"/>
  <c r="AA1121" i="1"/>
  <c r="AA1120" i="1"/>
  <c r="AA1119" i="1"/>
  <c r="AA1118" i="1"/>
  <c r="AA1117" i="1"/>
  <c r="AA1116" i="1"/>
  <c r="AA1115" i="1"/>
  <c r="AA1114" i="1"/>
  <c r="AA1113" i="1"/>
  <c r="AA1112" i="1"/>
  <c r="AA1111" i="1"/>
  <c r="AA1110" i="1"/>
  <c r="AA1109" i="1"/>
  <c r="AA1108" i="1"/>
  <c r="AA1107" i="1"/>
  <c r="AA1106" i="1"/>
  <c r="AA1105" i="1"/>
  <c r="AA1104" i="1"/>
  <c r="AA1103" i="1"/>
  <c r="AA1102" i="1"/>
  <c r="AA1101" i="1"/>
  <c r="AA1099" i="1"/>
  <c r="AA1098" i="1"/>
  <c r="AA1097" i="1"/>
  <c r="AA1096" i="1"/>
  <c r="AA1095" i="1"/>
  <c r="AA1094" i="1"/>
  <c r="AA1093" i="1"/>
  <c r="AA1092" i="1"/>
  <c r="AA1091" i="1"/>
  <c r="AA1090" i="1"/>
  <c r="AA1089" i="1"/>
  <c r="AA1088" i="1"/>
  <c r="AA1087" i="1"/>
  <c r="AA1086" i="1"/>
  <c r="AA1085" i="1"/>
  <c r="AA1084" i="1"/>
  <c r="AA1083" i="1"/>
  <c r="AA1082" i="1"/>
  <c r="AA1081" i="1"/>
  <c r="AA1080" i="1"/>
  <c r="AA1079" i="1"/>
  <c r="AA1078" i="1"/>
  <c r="AA1077" i="1"/>
  <c r="AA1076" i="1"/>
  <c r="AA1075" i="1"/>
  <c r="AA1074" i="1"/>
  <c r="AA1073" i="1"/>
  <c r="AA1072" i="1"/>
  <c r="AA1071" i="1"/>
  <c r="AA1070" i="1"/>
  <c r="AA1066" i="1"/>
  <c r="AA1065" i="1"/>
  <c r="AA1064" i="1"/>
  <c r="AA1063" i="1"/>
  <c r="AA1062" i="1"/>
  <c r="AA1061" i="1"/>
  <c r="AA1060" i="1"/>
  <c r="AA1059" i="1"/>
  <c r="AA1058" i="1"/>
  <c r="AA1057" i="1"/>
  <c r="AA1056" i="1"/>
  <c r="AA1055" i="1"/>
  <c r="AA1054" i="1"/>
  <c r="AA1053" i="1"/>
  <c r="AA1052" i="1"/>
  <c r="AA1051" i="1"/>
  <c r="AA1050" i="1"/>
  <c r="AA1049" i="1"/>
  <c r="AA1048" i="1"/>
  <c r="AA1047" i="1"/>
  <c r="AA1046" i="1"/>
  <c r="AA1045" i="1"/>
  <c r="AA1044" i="1"/>
  <c r="AA1043" i="1"/>
  <c r="AA1041" i="1"/>
  <c r="AA1038" i="1"/>
  <c r="AA1037" i="1"/>
  <c r="AA1036" i="1"/>
  <c r="AA1035" i="1"/>
  <c r="AA1034" i="1"/>
  <c r="AA1033" i="1"/>
  <c r="AA1032" i="1"/>
  <c r="AA1030" i="1"/>
  <c r="AA1029" i="1"/>
  <c r="AA1025" i="1"/>
  <c r="AA1024" i="1"/>
  <c r="AA1023" i="1"/>
  <c r="AA1022" i="1"/>
  <c r="AA1021" i="1"/>
  <c r="AA1020" i="1"/>
  <c r="AA1015" i="1"/>
  <c r="AA1014" i="1"/>
  <c r="AA1013" i="1"/>
  <c r="AA1012" i="1"/>
  <c r="AA1011" i="1"/>
  <c r="AA1010" i="1"/>
  <c r="AA1009" i="1"/>
  <c r="AA1008" i="1"/>
  <c r="AA1007" i="1"/>
  <c r="AA1006" i="1"/>
  <c r="AA1005" i="1"/>
  <c r="AA1004" i="1"/>
  <c r="AA1003" i="1"/>
  <c r="AA1002" i="1"/>
  <c r="AA1001" i="1"/>
  <c r="AA1000" i="1"/>
  <c r="AA999" i="1"/>
  <c r="AA998" i="1"/>
  <c r="AA997" i="1"/>
  <c r="AA996" i="1"/>
  <c r="AA991" i="1"/>
  <c r="AA990" i="1"/>
  <c r="AA989" i="1"/>
  <c r="AA988" i="1"/>
  <c r="AA987" i="1"/>
  <c r="AA986" i="1"/>
  <c r="AA985" i="1"/>
  <c r="AA984" i="1"/>
  <c r="AA983" i="1"/>
  <c r="AA982" i="1"/>
  <c r="AA981" i="1"/>
  <c r="AA980" i="1"/>
  <c r="AA979" i="1"/>
  <c r="AA978" i="1"/>
  <c r="AA977" i="1"/>
  <c r="AA976" i="1"/>
  <c r="AA975" i="1"/>
  <c r="AA974" i="1"/>
  <c r="AA973" i="1"/>
  <c r="AA972" i="1"/>
  <c r="AA967" i="1" l="1"/>
  <c r="AA964" i="1"/>
  <c r="AA963" i="1"/>
  <c r="AA962" i="1"/>
  <c r="AA961" i="1"/>
  <c r="AA960" i="1"/>
  <c r="AA959" i="1"/>
  <c r="AA954" i="1"/>
  <c r="AA953" i="1"/>
  <c r="AA952" i="1"/>
  <c r="AA951" i="1"/>
  <c r="AA950" i="1"/>
  <c r="AA949" i="1"/>
  <c r="AA948" i="1"/>
  <c r="AA947" i="1"/>
  <c r="AA946" i="1"/>
  <c r="AA945" i="1"/>
  <c r="AA944" i="1"/>
  <c r="AA943" i="1"/>
  <c r="AA942" i="1"/>
  <c r="AA941" i="1"/>
  <c r="AA940" i="1"/>
  <c r="AA939" i="1"/>
  <c r="AA938" i="1"/>
  <c r="AA937" i="1"/>
  <c r="AA936" i="1"/>
  <c r="AA935" i="1"/>
  <c r="AA934" i="1"/>
  <c r="AA933" i="1"/>
  <c r="AA932" i="1"/>
  <c r="AA931" i="1"/>
  <c r="AA930" i="1"/>
  <c r="AA929" i="1"/>
  <c r="AA928" i="1"/>
  <c r="AA927" i="1"/>
  <c r="AA926" i="1"/>
  <c r="AA925" i="1"/>
  <c r="AA924" i="1"/>
  <c r="AA923" i="1"/>
  <c r="AA922" i="1"/>
  <c r="AA921" i="1"/>
  <c r="AA920" i="1"/>
  <c r="AA919" i="1"/>
  <c r="AA918" i="1"/>
  <c r="AA917" i="1"/>
  <c r="AA916" i="1"/>
  <c r="AA915" i="1"/>
  <c r="AA914" i="1"/>
  <c r="AA913" i="1"/>
  <c r="AA912" i="1"/>
  <c r="AA911" i="1"/>
  <c r="AA910" i="1"/>
  <c r="AA909" i="1"/>
  <c r="AA908" i="1"/>
  <c r="AA907" i="1"/>
  <c r="AA906" i="1"/>
  <c r="AA905" i="1"/>
  <c r="AA904" i="1"/>
  <c r="AA903" i="1"/>
  <c r="AA902" i="1"/>
  <c r="AA901" i="1"/>
  <c r="AA900" i="1"/>
  <c r="AA899" i="1"/>
  <c r="AA898" i="1"/>
  <c r="AA897" i="1"/>
  <c r="AA896" i="1"/>
  <c r="AA895" i="1"/>
  <c r="AA894" i="1"/>
  <c r="AA893" i="1"/>
  <c r="AA892" i="1"/>
  <c r="AA891" i="1"/>
  <c r="AA890" i="1"/>
  <c r="AA889" i="1"/>
  <c r="AA888" i="1"/>
  <c r="AA887" i="1"/>
  <c r="AA886" i="1"/>
  <c r="AA885" i="1"/>
  <c r="AA884" i="1"/>
  <c r="AA839" i="1"/>
  <c r="AA838" i="1"/>
  <c r="AA837" i="1"/>
  <c r="AA836" i="1"/>
  <c r="AA835" i="1"/>
  <c r="AA834" i="1"/>
  <c r="AA833" i="1"/>
  <c r="AA832" i="1"/>
  <c r="AA831" i="1"/>
  <c r="AA830" i="1"/>
  <c r="AA829" i="1"/>
  <c r="AA828" i="1"/>
  <c r="AA827" i="1"/>
  <c r="AA826" i="1"/>
  <c r="AA825" i="1"/>
  <c r="AA824" i="1"/>
  <c r="AA823" i="1"/>
  <c r="AA822" i="1"/>
  <c r="AA821" i="1"/>
  <c r="AA820" i="1"/>
  <c r="AA819" i="1"/>
  <c r="AA818" i="1"/>
  <c r="AA817" i="1"/>
  <c r="AA809" i="1"/>
  <c r="AA808" i="1"/>
  <c r="AA807" i="1"/>
  <c r="AA806" i="1"/>
  <c r="AA805" i="1"/>
  <c r="AA804" i="1"/>
  <c r="AA803" i="1"/>
  <c r="AA802" i="1"/>
  <c r="AA801" i="1"/>
  <c r="AA800" i="1"/>
  <c r="AA799" i="1"/>
  <c r="AA798" i="1"/>
  <c r="AA797" i="1"/>
  <c r="AA796" i="1"/>
  <c r="AA795" i="1"/>
  <c r="AA794" i="1"/>
  <c r="AA793" i="1"/>
  <c r="AA792" i="1"/>
  <c r="AA791" i="1"/>
  <c r="AA790" i="1"/>
  <c r="AA789" i="1"/>
  <c r="AA788" i="1"/>
  <c r="AA787" i="1"/>
  <c r="AA786" i="1"/>
  <c r="AA785" i="1"/>
  <c r="AA784" i="1"/>
  <c r="AA783" i="1"/>
  <c r="AA782" i="1"/>
  <c r="AA781" i="1"/>
  <c r="AA780" i="1"/>
  <c r="AA779" i="1"/>
  <c r="AA778" i="1"/>
  <c r="AA776" i="1"/>
  <c r="AA775" i="1"/>
  <c r="AA774" i="1"/>
  <c r="AA773" i="1"/>
  <c r="AA772" i="1"/>
  <c r="AA771" i="1"/>
  <c r="AA770" i="1"/>
  <c r="AA767" i="1"/>
  <c r="AA766" i="1"/>
  <c r="AA765" i="1"/>
  <c r="AA764" i="1"/>
  <c r="AA763" i="1"/>
  <c r="AA759" i="1"/>
  <c r="AA758" i="1"/>
  <c r="AA756" i="1"/>
  <c r="AA755" i="1"/>
  <c r="AA754" i="1"/>
  <c r="AA753" i="1"/>
  <c r="AA752" i="1"/>
  <c r="AA751" i="1"/>
  <c r="AA750" i="1"/>
  <c r="AA749" i="1"/>
  <c r="AA748" i="1"/>
  <c r="AA747" i="1"/>
  <c r="AA746" i="1"/>
  <c r="AA745" i="1"/>
  <c r="AA744" i="1"/>
  <c r="AA743" i="1"/>
  <c r="AA742" i="1"/>
  <c r="AA741" i="1"/>
  <c r="AA740" i="1"/>
  <c r="AA737" i="1"/>
  <c r="AA736" i="1"/>
  <c r="AA735" i="1"/>
  <c r="AA734" i="1"/>
  <c r="AA733" i="1"/>
  <c r="AA732" i="1"/>
  <c r="AA729" i="1"/>
  <c r="AA728" i="1"/>
  <c r="AA727" i="1"/>
  <c r="AA726" i="1"/>
  <c r="AA725" i="1"/>
  <c r="AA724" i="1"/>
  <c r="AA723" i="1"/>
  <c r="AA722" i="1"/>
  <c r="AA721" i="1"/>
  <c r="AA720" i="1"/>
  <c r="AA719" i="1"/>
  <c r="AA718" i="1"/>
  <c r="AA717" i="1"/>
  <c r="AA716" i="1"/>
  <c r="AA715" i="1"/>
  <c r="AA714" i="1"/>
  <c r="AA713" i="1"/>
  <c r="AA712" i="1"/>
  <c r="AA711" i="1"/>
  <c r="AA710" i="1"/>
  <c r="AA709" i="1"/>
  <c r="AA708" i="1"/>
  <c r="AA707" i="1"/>
  <c r="AA706" i="1"/>
  <c r="AA705" i="1"/>
  <c r="AA704" i="1"/>
  <c r="AA703" i="1"/>
  <c r="AA702" i="1"/>
  <c r="AA701" i="1"/>
  <c r="AA700" i="1"/>
  <c r="AA699" i="1"/>
  <c r="AA698" i="1"/>
  <c r="AA696" i="1"/>
  <c r="AA695" i="1"/>
  <c r="AA694" i="1"/>
  <c r="AA693" i="1"/>
  <c r="AA692" i="1"/>
  <c r="AA691" i="1"/>
  <c r="AA690" i="1"/>
  <c r="AA689" i="1"/>
  <c r="AA688" i="1"/>
  <c r="AA687" i="1"/>
  <c r="AA686" i="1"/>
  <c r="AA685" i="1"/>
  <c r="AA684" i="1"/>
  <c r="AA683" i="1"/>
  <c r="AA682" i="1"/>
  <c r="AA681" i="1"/>
  <c r="AA680" i="1"/>
  <c r="AA679" i="1"/>
  <c r="AA678" i="1"/>
  <c r="AA677" i="1"/>
  <c r="AA676" i="1"/>
  <c r="AA675" i="1"/>
  <c r="AZ653" i="1"/>
  <c r="BC653" i="1" s="1"/>
  <c r="AQ653" i="1"/>
  <c r="AT653" i="1" s="1"/>
  <c r="AH653" i="1"/>
  <c r="AK653" i="1" s="1"/>
  <c r="Y653" i="1"/>
  <c r="AB653" i="1" s="1"/>
  <c r="AA672" i="1"/>
  <c r="AA671" i="1"/>
  <c r="AA670" i="1"/>
  <c r="AA669" i="1"/>
  <c r="AA668" i="1"/>
  <c r="AA667" i="1"/>
  <c r="AA666" i="1"/>
  <c r="AA665" i="1"/>
  <c r="AA664" i="1"/>
  <c r="AA663" i="1"/>
  <c r="AA662" i="1"/>
  <c r="AA661" i="1"/>
  <c r="AA660" i="1"/>
  <c r="AA659" i="1"/>
  <c r="AA658" i="1"/>
  <c r="AA657" i="1"/>
  <c r="AA656" i="1"/>
  <c r="AA655" i="1"/>
  <c r="AA654" i="1"/>
  <c r="AA653" i="1"/>
  <c r="AA652" i="1"/>
  <c r="AA651" i="1"/>
  <c r="AA650" i="1"/>
  <c r="AA649" i="1"/>
  <c r="AA636" i="1"/>
  <c r="AA635" i="1"/>
  <c r="AA634" i="1"/>
  <c r="AA633" i="1"/>
  <c r="AA632" i="1"/>
  <c r="AA631" i="1"/>
  <c r="AA630" i="1"/>
  <c r="AA629" i="1"/>
  <c r="AA628" i="1"/>
  <c r="AA627" i="1"/>
  <c r="AA603" i="1"/>
  <c r="AA602" i="1"/>
  <c r="AA601" i="1"/>
  <c r="AA600" i="1"/>
  <c r="AA599" i="1"/>
  <c r="AA598" i="1"/>
  <c r="AA597" i="1"/>
  <c r="AA596" i="1"/>
  <c r="AA595" i="1"/>
  <c r="AA594" i="1"/>
  <c r="AA593" i="1"/>
  <c r="AA592" i="1"/>
  <c r="AA591" i="1"/>
  <c r="AA590" i="1"/>
  <c r="AA589" i="1"/>
  <c r="AA588" i="1"/>
  <c r="AA587" i="1"/>
  <c r="AA586" i="1"/>
  <c r="AA585" i="1"/>
  <c r="AA582" i="1"/>
  <c r="AA581" i="1"/>
  <c r="AA580" i="1"/>
  <c r="AA579" i="1"/>
  <c r="AA578" i="1"/>
  <c r="AA577" i="1"/>
  <c r="AA576" i="1"/>
  <c r="AA575" i="1"/>
  <c r="AA574" i="1"/>
  <c r="AA573" i="1"/>
  <c r="AA572" i="1"/>
  <c r="AA571" i="1"/>
  <c r="AA570" i="1"/>
  <c r="AA569" i="1"/>
  <c r="AA568" i="1"/>
  <c r="AA567" i="1"/>
  <c r="AA566" i="1"/>
  <c r="AA565" i="1"/>
  <c r="AA564" i="1"/>
  <c r="AA563" i="1"/>
  <c r="AA562" i="1"/>
  <c r="AA561" i="1"/>
  <c r="AA560" i="1"/>
  <c r="AA559" i="1"/>
  <c r="AA558" i="1"/>
  <c r="AA557" i="1"/>
  <c r="AA556" i="1"/>
  <c r="AA555" i="1"/>
  <c r="AA554" i="1"/>
  <c r="AA553" i="1"/>
  <c r="AA552" i="1"/>
  <c r="AA551" i="1"/>
  <c r="AA550" i="1"/>
  <c r="AA549" i="1"/>
  <c r="AA548" i="1"/>
  <c r="AA547" i="1"/>
  <c r="AA546" i="1"/>
  <c r="AA541" i="1"/>
  <c r="AA540" i="1"/>
  <c r="AA538" i="1"/>
  <c r="AA537" i="1"/>
  <c r="AA536" i="1"/>
  <c r="AA535" i="1"/>
  <c r="AA534" i="1"/>
  <c r="AA533" i="1"/>
  <c r="AA532" i="1"/>
  <c r="AA531" i="1"/>
  <c r="AA530" i="1"/>
  <c r="AA529" i="1"/>
  <c r="AA528" i="1"/>
  <c r="AA527" i="1"/>
  <c r="AA526" i="1"/>
  <c r="AA525" i="1"/>
  <c r="AA524" i="1"/>
  <c r="AA523" i="1"/>
  <c r="AA522" i="1"/>
  <c r="AA521" i="1"/>
  <c r="AA520" i="1"/>
  <c r="AA519" i="1"/>
  <c r="AA518" i="1"/>
  <c r="AA517" i="1"/>
  <c r="AA516" i="1"/>
  <c r="AA515" i="1"/>
  <c r="AA514" i="1"/>
  <c r="AA513" i="1"/>
  <c r="AA512" i="1"/>
  <c r="AA511" i="1"/>
  <c r="AA510" i="1"/>
  <c r="AA509" i="1"/>
  <c r="AA508" i="1"/>
  <c r="AA507" i="1"/>
  <c r="AA506" i="1"/>
  <c r="AA505" i="1"/>
  <c r="AA504" i="1"/>
  <c r="AA503" i="1"/>
  <c r="AA502" i="1"/>
  <c r="AA501" i="1"/>
  <c r="AA500" i="1"/>
  <c r="AA499" i="1"/>
  <c r="AA498" i="1"/>
  <c r="AA497" i="1"/>
  <c r="AA496" i="1"/>
  <c r="AA495" i="1"/>
  <c r="AA494" i="1"/>
  <c r="AA493" i="1"/>
  <c r="AA492" i="1"/>
  <c r="AA491" i="1"/>
  <c r="AA490" i="1"/>
  <c r="AA489" i="1"/>
  <c r="AA488" i="1"/>
  <c r="AA487" i="1"/>
  <c r="AA486" i="1"/>
  <c r="AA485" i="1"/>
  <c r="AA484" i="1"/>
  <c r="AA483" i="1"/>
  <c r="AA482" i="1"/>
  <c r="AA481" i="1"/>
  <c r="AA480" i="1"/>
  <c r="AA479" i="1"/>
  <c r="AA478" i="1"/>
  <c r="AA477" i="1"/>
  <c r="AA476" i="1"/>
  <c r="AA475" i="1"/>
  <c r="AA474" i="1"/>
  <c r="AA473" i="1"/>
  <c r="AA472" i="1"/>
  <c r="AA471" i="1"/>
  <c r="AA470" i="1"/>
  <c r="AA469" i="1"/>
  <c r="AA468" i="1"/>
  <c r="AA467" i="1"/>
  <c r="AA466" i="1"/>
  <c r="AA465" i="1"/>
  <c r="AA464" i="1"/>
  <c r="AA463" i="1"/>
  <c r="AA462" i="1"/>
  <c r="AA461" i="1"/>
  <c r="AA460" i="1"/>
  <c r="AA459" i="1"/>
  <c r="AA458" i="1"/>
  <c r="AA457" i="1"/>
  <c r="AA456" i="1"/>
  <c r="AA455" i="1"/>
  <c r="AA454" i="1"/>
  <c r="AA453" i="1"/>
  <c r="AA452" i="1"/>
  <c r="AA451" i="1"/>
  <c r="AA450" i="1"/>
  <c r="AA449" i="1"/>
  <c r="AA448" i="1"/>
  <c r="AA447" i="1"/>
  <c r="AA446" i="1"/>
  <c r="AA445" i="1"/>
  <c r="AA444" i="1"/>
  <c r="AA443" i="1"/>
  <c r="AA442" i="1"/>
  <c r="AA441" i="1"/>
  <c r="AA438" i="1"/>
  <c r="AA437" i="1"/>
  <c r="AA436" i="1"/>
  <c r="AA435" i="1"/>
  <c r="AA434" i="1"/>
  <c r="AA433" i="1"/>
  <c r="AA432" i="1"/>
  <c r="AA431" i="1"/>
  <c r="AA430" i="1"/>
  <c r="AA428" i="1"/>
  <c r="AA427" i="1"/>
  <c r="AA426" i="1"/>
  <c r="AA425" i="1"/>
  <c r="AA424" i="1"/>
  <c r="AA423" i="1"/>
  <c r="AA422" i="1"/>
  <c r="AA421" i="1"/>
  <c r="AA420" i="1"/>
  <c r="AA419" i="1"/>
  <c r="AA418" i="1"/>
  <c r="AA417" i="1"/>
  <c r="AA416" i="1"/>
  <c r="AA415" i="1"/>
  <c r="AA414" i="1"/>
  <c r="AA413" i="1"/>
  <c r="AA412" i="1"/>
  <c r="AA411" i="1"/>
  <c r="AA410" i="1"/>
  <c r="AA409" i="1"/>
  <c r="AA408" i="1"/>
  <c r="AA407" i="1"/>
  <c r="AA406" i="1"/>
  <c r="AA405" i="1"/>
  <c r="AA404" i="1"/>
  <c r="AA403" i="1"/>
  <c r="AA402" i="1"/>
  <c r="AA401" i="1"/>
  <c r="AA400" i="1"/>
  <c r="AA399" i="1"/>
  <c r="AA398" i="1"/>
  <c r="AA397" i="1"/>
  <c r="AA396" i="1"/>
  <c r="AA393" i="1"/>
  <c r="AA392" i="1"/>
  <c r="AA391" i="1"/>
  <c r="AA390" i="1"/>
  <c r="AA389" i="1"/>
  <c r="AA388" i="1"/>
  <c r="AA387" i="1"/>
  <c r="AA386" i="1"/>
  <c r="AA385" i="1"/>
  <c r="AA384" i="1"/>
  <c r="AA383" i="1"/>
  <c r="AA382" i="1"/>
  <c r="AA381" i="1"/>
  <c r="AA380" i="1"/>
  <c r="AA379" i="1"/>
  <c r="AA378" i="1"/>
  <c r="AA377" i="1"/>
  <c r="AA376" i="1"/>
  <c r="AA375" i="1"/>
  <c r="AA374" i="1"/>
  <c r="AA373" i="1"/>
  <c r="AA372" i="1"/>
  <c r="AA371" i="1"/>
  <c r="AA370" i="1"/>
  <c r="AA369" i="1"/>
  <c r="AA368" i="1"/>
  <c r="AA367" i="1"/>
  <c r="AA366" i="1"/>
  <c r="AA365" i="1"/>
  <c r="AA364" i="1"/>
  <c r="AA363" i="1"/>
  <c r="AA362" i="1"/>
  <c r="AA361" i="1"/>
  <c r="AA360" i="1"/>
  <c r="AA359" i="1"/>
  <c r="AA357" i="1"/>
  <c r="AA356" i="1"/>
  <c r="AA355" i="1"/>
  <c r="AA354" i="1"/>
  <c r="AA353" i="1"/>
  <c r="AA352" i="1"/>
  <c r="AA351" i="1"/>
  <c r="AA350" i="1"/>
  <c r="AA349" i="1"/>
  <c r="AA348" i="1"/>
  <c r="AA347" i="1"/>
  <c r="AA346" i="1"/>
  <c r="AA345" i="1"/>
  <c r="AA344" i="1"/>
  <c r="AA341" i="1"/>
  <c r="AA340" i="1"/>
  <c r="AA339" i="1"/>
  <c r="AA338" i="1"/>
  <c r="AA337" i="1"/>
  <c r="AA336" i="1"/>
  <c r="AA335" i="1"/>
  <c r="AA334" i="1"/>
  <c r="AA333" i="1"/>
  <c r="AA332" i="1"/>
  <c r="AA331" i="1"/>
  <c r="AA330" i="1"/>
  <c r="AA329" i="1"/>
  <c r="AA327" i="1"/>
  <c r="AA326" i="1"/>
  <c r="AA325" i="1"/>
  <c r="AA324" i="1"/>
  <c r="AA323" i="1"/>
  <c r="AA322" i="1"/>
  <c r="AA321" i="1"/>
  <c r="AA320" i="1"/>
  <c r="AA319" i="1"/>
  <c r="AA318" i="1"/>
  <c r="AA317" i="1"/>
  <c r="AA316" i="1"/>
  <c r="AA315" i="1"/>
  <c r="AA313" i="1"/>
  <c r="AA312" i="1"/>
  <c r="AA311" i="1"/>
  <c r="AA310" i="1"/>
  <c r="AA309" i="1"/>
  <c r="AA308" i="1"/>
  <c r="AA307" i="1"/>
  <c r="AA306" i="1"/>
  <c r="AA305" i="1"/>
  <c r="AA304" i="1"/>
  <c r="AA303" i="1"/>
  <c r="AA302" i="1"/>
  <c r="AA301" i="1"/>
  <c r="AA300" i="1"/>
  <c r="AA299" i="1"/>
  <c r="AA298" i="1"/>
  <c r="AA297" i="1"/>
  <c r="AA296" i="1"/>
  <c r="AA295" i="1"/>
  <c r="AA294" i="1"/>
  <c r="AA293" i="1"/>
  <c r="AA292" i="1"/>
  <c r="AA291" i="1"/>
  <c r="AA290" i="1"/>
  <c r="AA289" i="1"/>
  <c r="AA288" i="1"/>
  <c r="AA281" i="1"/>
  <c r="AA280" i="1"/>
  <c r="AA279" i="1"/>
  <c r="AA278" i="1"/>
  <c r="AA277" i="1"/>
  <c r="AA276" i="1"/>
  <c r="AA275" i="1"/>
  <c r="AA274" i="1"/>
  <c r="AA273" i="1"/>
  <c r="AA272" i="1"/>
  <c r="AA271" i="1"/>
  <c r="AA270" i="1"/>
  <c r="AA269" i="1"/>
  <c r="AA268" i="1"/>
  <c r="AA267" i="1"/>
  <c r="AA266" i="1"/>
  <c r="AA265" i="1"/>
  <c r="AA264" i="1"/>
  <c r="AA263" i="1"/>
  <c r="AA260" i="1"/>
  <c r="AA259" i="1"/>
  <c r="AA258" i="1"/>
  <c r="AA257" i="1"/>
  <c r="AA256" i="1"/>
  <c r="AA255" i="1"/>
  <c r="AA254" i="1"/>
  <c r="AA253" i="1"/>
  <c r="AA252" i="1"/>
  <c r="AA251" i="1"/>
  <c r="AA250" i="1"/>
  <c r="AA249" i="1"/>
  <c r="AA248" i="1"/>
  <c r="AA247" i="1"/>
  <c r="AA246" i="1"/>
  <c r="AA245" i="1"/>
  <c r="AA244" i="1"/>
  <c r="AA243" i="1"/>
  <c r="AA242" i="1"/>
  <c r="AA241" i="1"/>
  <c r="AA240" i="1"/>
  <c r="AA239" i="1"/>
  <c r="AA238" i="1"/>
  <c r="AA237" i="1"/>
  <c r="AA236" i="1"/>
  <c r="AA235" i="1"/>
  <c r="AA234" i="1"/>
  <c r="AA233" i="1"/>
  <c r="AA232" i="1"/>
  <c r="AA231" i="1"/>
  <c r="AA230" i="1"/>
  <c r="AA229" i="1"/>
  <c r="AA228" i="1"/>
  <c r="AA227" i="1"/>
  <c r="AA226" i="1"/>
  <c r="AA225" i="1"/>
  <c r="AA224" i="1"/>
  <c r="AA223" i="1"/>
  <c r="AA222" i="1"/>
  <c r="AA221" i="1"/>
  <c r="AA220" i="1"/>
  <c r="AA219" i="1"/>
  <c r="AA218" i="1"/>
  <c r="AA217" i="1"/>
  <c r="AA216" i="1"/>
  <c r="AA215" i="1"/>
  <c r="AA214" i="1"/>
  <c r="AA213" i="1"/>
  <c r="AA212" i="1"/>
  <c r="AA211" i="1"/>
  <c r="AA210" i="1"/>
  <c r="AA209" i="1"/>
  <c r="AA208" i="1"/>
  <c r="AA207" i="1"/>
  <c r="AA206" i="1"/>
  <c r="AA205" i="1"/>
  <c r="AA204" i="1"/>
  <c r="AA203" i="1"/>
  <c r="AA202" i="1"/>
  <c r="AA201" i="1"/>
  <c r="AA200" i="1"/>
  <c r="AA199" i="1"/>
  <c r="AA198" i="1"/>
  <c r="AA197" i="1"/>
  <c r="AA196" i="1"/>
  <c r="AA195" i="1"/>
  <c r="AA194" i="1"/>
  <c r="AA193" i="1"/>
  <c r="AA192" i="1"/>
  <c r="AA191" i="1"/>
  <c r="AA190" i="1"/>
  <c r="AA189" i="1"/>
  <c r="AA188" i="1"/>
  <c r="AA187" i="1"/>
  <c r="AA186" i="1"/>
  <c r="AA185" i="1"/>
  <c r="AA184" i="1"/>
  <c r="AA183" i="1"/>
  <c r="AA182" i="1"/>
  <c r="AA181" i="1"/>
  <c r="AA180" i="1"/>
  <c r="AA179" i="1"/>
  <c r="AA176" i="1"/>
  <c r="AA175" i="1"/>
  <c r="AA174" i="1"/>
  <c r="AA173" i="1"/>
  <c r="AA172" i="1"/>
  <c r="AA171" i="1"/>
  <c r="AA167" i="1"/>
  <c r="AA166" i="1"/>
  <c r="AA165" i="1"/>
  <c r="AA164" i="1"/>
  <c r="AA163" i="1"/>
  <c r="AA162" i="1"/>
  <c r="AA161" i="1"/>
  <c r="AA160" i="1"/>
  <c r="AA159" i="1"/>
  <c r="AA158" i="1"/>
  <c r="AA157" i="1"/>
  <c r="AA156" i="1"/>
  <c r="AA155" i="1"/>
  <c r="AA154" i="1"/>
  <c r="AA153" i="1"/>
  <c r="AA152" i="1"/>
  <c r="AA151" i="1"/>
  <c r="AA150" i="1"/>
  <c r="AA149" i="1"/>
  <c r="AA148" i="1"/>
  <c r="AA147" i="1"/>
  <c r="AA146" i="1"/>
  <c r="AA145" i="1"/>
  <c r="AA144" i="1"/>
  <c r="AA143" i="1"/>
  <c r="AA142" i="1"/>
  <c r="AA141" i="1"/>
  <c r="AA140" i="1"/>
  <c r="AA139" i="1"/>
  <c r="AA138" i="1"/>
  <c r="AA137" i="1"/>
  <c r="AA136" i="1"/>
  <c r="AA135" i="1"/>
  <c r="AA134" i="1"/>
  <c r="AA133" i="1"/>
  <c r="AA132" i="1"/>
  <c r="AA131" i="1"/>
  <c r="AA123" i="1"/>
  <c r="AA122" i="1"/>
  <c r="AA121" i="1"/>
  <c r="AA113" i="1"/>
  <c r="AA112" i="1"/>
  <c r="AA111" i="1"/>
  <c r="AA110" i="1"/>
  <c r="AA104" i="1"/>
  <c r="AA103" i="1"/>
  <c r="AA102" i="1"/>
  <c r="AA101" i="1"/>
  <c r="AA100" i="1"/>
  <c r="AA99" i="1"/>
  <c r="AA98" i="1"/>
  <c r="AA97" i="1"/>
  <c r="AA96" i="1"/>
  <c r="AA94" i="1"/>
  <c r="AA93" i="1"/>
  <c r="AA92" i="1"/>
  <c r="AA91" i="1"/>
  <c r="AA88" i="1"/>
  <c r="AA87" i="1"/>
  <c r="AA85" i="1"/>
  <c r="AA84" i="1"/>
  <c r="AA83" i="1"/>
  <c r="AA82" i="1"/>
  <c r="AA79" i="1"/>
  <c r="AA78" i="1"/>
  <c r="AA77" i="1"/>
  <c r="AA76" i="1"/>
  <c r="AA75" i="1"/>
  <c r="AA74" i="1"/>
  <c r="AA72" i="1"/>
  <c r="AA71" i="1"/>
  <c r="AA70" i="1"/>
  <c r="AA69" i="1"/>
  <c r="AA66" i="1"/>
  <c r="AA65" i="1"/>
  <c r="AA62" i="1"/>
  <c r="AA61" i="1"/>
  <c r="AA58" i="1"/>
  <c r="AA57" i="1"/>
  <c r="AA56" i="1"/>
  <c r="AA55" i="1"/>
  <c r="AA54" i="1"/>
  <c r="AA53" i="1"/>
  <c r="AA51" i="1"/>
  <c r="AA50" i="1"/>
  <c r="AA48" i="1"/>
  <c r="AA47" i="1"/>
  <c r="AA46" i="1"/>
  <c r="AA44" i="1"/>
  <c r="AA40" i="1"/>
  <c r="AA35" i="1"/>
  <c r="AA34" i="1"/>
  <c r="AA33" i="1"/>
  <c r="AA32" i="1"/>
  <c r="AA31" i="1"/>
  <c r="AA30" i="1"/>
  <c r="AA29" i="1"/>
  <c r="AA28" i="1"/>
  <c r="AA27" i="1"/>
  <c r="AA25" i="1"/>
  <c r="AA24" i="1"/>
  <c r="AA23" i="1"/>
  <c r="AA22" i="1"/>
  <c r="AA21" i="1"/>
  <c r="AA20" i="1"/>
  <c r="AA19" i="1"/>
  <c r="AA18" i="1"/>
  <c r="AA13" i="1"/>
  <c r="AA12" i="1"/>
  <c r="AA11" i="1"/>
  <c r="AA10" i="1"/>
  <c r="AQ1556" i="1"/>
  <c r="AT1556" i="1" s="1"/>
  <c r="AH1556" i="1"/>
  <c r="AK1556" i="1" s="1"/>
  <c r="P1414" i="1"/>
  <c r="S1414" i="1" s="1"/>
  <c r="CJ1224" i="1"/>
  <c r="CM1224" i="1" s="1"/>
  <c r="CD1224" i="1"/>
  <c r="BI1224" i="1"/>
  <c r="BL1224" i="1" s="1"/>
  <c r="AZ1224" i="1"/>
  <c r="BC1224" i="1" s="1"/>
  <c r="AQ1224" i="1"/>
  <c r="AT1224" i="1" s="1"/>
  <c r="AH1224" i="1"/>
  <c r="AK1224" i="1" s="1"/>
  <c r="Y1224" i="1"/>
  <c r="AB1224" i="1" s="1"/>
  <c r="P1224" i="1"/>
  <c r="S1224" i="1" s="1"/>
  <c r="R1581" i="1"/>
  <c r="R1580" i="1"/>
  <c r="R1579" i="1"/>
  <c r="R1578" i="1"/>
  <c r="R1577" i="1"/>
  <c r="R1576" i="1"/>
  <c r="R1575" i="1"/>
  <c r="R1574" i="1"/>
  <c r="R1573" i="1"/>
  <c r="R1572" i="1"/>
  <c r="R1571" i="1"/>
  <c r="R1570" i="1"/>
  <c r="R1569" i="1"/>
  <c r="R1568" i="1"/>
  <c r="R1567" i="1"/>
  <c r="R1566" i="1"/>
  <c r="R1565" i="1"/>
  <c r="R1564" i="1"/>
  <c r="R1563" i="1"/>
  <c r="R1562" i="1"/>
  <c r="R1561" i="1"/>
  <c r="R1560" i="1"/>
  <c r="R1559" i="1"/>
  <c r="R1558" i="1"/>
  <c r="R1557" i="1"/>
  <c r="R1556" i="1"/>
  <c r="R1555" i="1"/>
  <c r="R1554" i="1"/>
  <c r="R1553" i="1"/>
  <c r="R1552" i="1"/>
  <c r="R1551" i="1"/>
  <c r="R1550" i="1"/>
  <c r="R1549" i="1"/>
  <c r="R1548" i="1"/>
  <c r="R1547" i="1"/>
  <c r="R1546" i="1"/>
  <c r="R1545" i="1"/>
  <c r="R1544" i="1"/>
  <c r="R1543" i="1"/>
  <c r="R1542" i="1"/>
  <c r="R1541" i="1"/>
  <c r="R1540" i="1"/>
  <c r="R1539" i="1"/>
  <c r="R1538" i="1"/>
  <c r="R1537" i="1"/>
  <c r="R1536" i="1"/>
  <c r="R1535" i="1"/>
  <c r="R1534" i="1"/>
  <c r="R1533" i="1"/>
  <c r="R1532" i="1"/>
  <c r="R1531" i="1"/>
  <c r="R1530" i="1"/>
  <c r="R1529" i="1"/>
  <c r="R1528" i="1"/>
  <c r="R1527" i="1"/>
  <c r="R1526" i="1"/>
  <c r="R1525" i="1"/>
  <c r="R1524" i="1"/>
  <c r="R1523" i="1"/>
  <c r="R1522" i="1"/>
  <c r="R1521" i="1"/>
  <c r="R1520" i="1"/>
  <c r="R1519" i="1"/>
  <c r="R1518" i="1"/>
  <c r="R1517" i="1"/>
  <c r="R1516" i="1"/>
  <c r="R1515" i="1"/>
  <c r="R1514" i="1"/>
  <c r="R1513" i="1"/>
  <c r="R1512" i="1"/>
  <c r="R1511" i="1"/>
  <c r="R1510" i="1"/>
  <c r="R1509" i="1"/>
  <c r="R1508" i="1"/>
  <c r="R1507" i="1"/>
  <c r="R1506" i="1"/>
  <c r="R1505" i="1"/>
  <c r="R1504" i="1"/>
  <c r="R1455" i="1"/>
  <c r="R1454" i="1"/>
  <c r="R1453" i="1"/>
  <c r="R1452" i="1"/>
  <c r="R1451" i="1"/>
  <c r="R1450" i="1"/>
  <c r="R1449" i="1"/>
  <c r="R1448" i="1"/>
  <c r="R1447" i="1"/>
  <c r="R1446" i="1"/>
  <c r="R1445" i="1"/>
  <c r="R1444" i="1"/>
  <c r="R1443" i="1"/>
  <c r="R1442" i="1"/>
  <c r="R1441" i="1"/>
  <c r="R1440" i="1"/>
  <c r="R1439" i="1"/>
  <c r="R1438" i="1"/>
  <c r="R1437" i="1"/>
  <c r="R1436" i="1"/>
  <c r="R1435" i="1"/>
  <c r="R1434" i="1"/>
  <c r="R1433" i="1"/>
  <c r="R1432" i="1"/>
  <c r="R1431" i="1"/>
  <c r="R1430" i="1"/>
  <c r="R1429" i="1"/>
  <c r="R1428" i="1"/>
  <c r="R1427" i="1"/>
  <c r="R1426" i="1"/>
  <c r="R1425" i="1"/>
  <c r="R1424" i="1"/>
  <c r="R1423" i="1"/>
  <c r="R1422" i="1"/>
  <c r="R1421" i="1"/>
  <c r="R1420" i="1"/>
  <c r="R1419" i="1"/>
  <c r="R1418" i="1"/>
  <c r="R1417" i="1"/>
  <c r="R1416" i="1"/>
  <c r="R1415" i="1"/>
  <c r="R1414" i="1"/>
  <c r="R1413" i="1"/>
  <c r="R1412" i="1"/>
  <c r="R1411" i="1"/>
  <c r="R1410" i="1"/>
  <c r="R1409" i="1"/>
  <c r="R1408" i="1"/>
  <c r="R1407" i="1"/>
  <c r="R1406" i="1"/>
  <c r="R1405" i="1"/>
  <c r="R1404" i="1"/>
  <c r="R1403" i="1"/>
  <c r="R1402" i="1"/>
  <c r="R1399" i="1"/>
  <c r="R1398" i="1"/>
  <c r="R1397" i="1"/>
  <c r="R1396" i="1"/>
  <c r="R1395" i="1"/>
  <c r="R1394" i="1"/>
  <c r="R1393" i="1"/>
  <c r="R1392" i="1"/>
  <c r="R1391" i="1"/>
  <c r="R1390" i="1"/>
  <c r="R1389" i="1"/>
  <c r="R1388" i="1"/>
  <c r="R1387" i="1"/>
  <c r="R1386" i="1"/>
  <c r="R1385" i="1"/>
  <c r="R1384" i="1"/>
  <c r="R1383" i="1"/>
  <c r="R1381" i="1"/>
  <c r="R1380" i="1"/>
  <c r="R1379" i="1"/>
  <c r="R1378" i="1"/>
  <c r="R1377" i="1"/>
  <c r="R1376" i="1"/>
  <c r="R1375" i="1"/>
  <c r="R1374" i="1"/>
  <c r="R1373" i="1"/>
  <c r="R1372" i="1"/>
  <c r="R1371" i="1"/>
  <c r="R1370" i="1"/>
  <c r="R1369" i="1"/>
  <c r="R1368" i="1"/>
  <c r="R1367" i="1"/>
  <c r="R1366" i="1"/>
  <c r="R1363" i="1"/>
  <c r="R1362" i="1"/>
  <c r="R1361" i="1"/>
  <c r="R1360" i="1"/>
  <c r="R1359" i="1"/>
  <c r="R1358" i="1"/>
  <c r="R1357" i="1"/>
  <c r="R1355" i="1"/>
  <c r="R1354" i="1"/>
  <c r="R1353" i="1"/>
  <c r="R1352" i="1"/>
  <c r="R1351" i="1"/>
  <c r="R1350" i="1"/>
  <c r="R1349" i="1"/>
  <c r="R1348" i="1"/>
  <c r="R1347" i="1"/>
  <c r="R1346" i="1"/>
  <c r="R1345" i="1"/>
  <c r="R1344" i="1"/>
  <c r="R1343" i="1"/>
  <c r="R1342" i="1"/>
  <c r="R1341" i="1"/>
  <c r="R1340" i="1"/>
  <c r="R1339" i="1"/>
  <c r="R1338" i="1"/>
  <c r="R1337" i="1"/>
  <c r="R1336" i="1"/>
  <c r="R1335" i="1"/>
  <c r="R1334" i="1"/>
  <c r="R1333" i="1"/>
  <c r="R1332" i="1"/>
  <c r="R1331" i="1"/>
  <c r="R1329" i="1"/>
  <c r="R1328" i="1"/>
  <c r="R1327" i="1"/>
  <c r="R1326" i="1"/>
  <c r="R1324" i="1"/>
  <c r="R1323" i="1"/>
  <c r="R1322" i="1"/>
  <c r="R1321" i="1"/>
  <c r="R1320" i="1"/>
  <c r="R1319" i="1"/>
  <c r="R1318" i="1"/>
  <c r="R1317" i="1"/>
  <c r="R1316" i="1"/>
  <c r="R1315" i="1"/>
  <c r="R1314" i="1"/>
  <c r="R1313" i="1"/>
  <c r="R1312" i="1"/>
  <c r="R1311" i="1"/>
  <c r="R1310" i="1"/>
  <c r="R1309" i="1"/>
  <c r="R1308" i="1"/>
  <c r="R1307" i="1"/>
  <c r="R1306" i="1"/>
  <c r="R1305" i="1"/>
  <c r="R1304" i="1"/>
  <c r="R1302" i="1"/>
  <c r="R1301" i="1"/>
  <c r="R1300" i="1"/>
  <c r="R1299" i="1"/>
  <c r="R1298" i="1"/>
  <c r="R1296" i="1"/>
  <c r="R1295" i="1"/>
  <c r="R1294" i="1"/>
  <c r="R1293" i="1"/>
  <c r="R1292" i="1"/>
  <c r="R1291" i="1"/>
  <c r="R1289" i="1"/>
  <c r="R1288" i="1"/>
  <c r="R1287" i="1"/>
  <c r="R1286" i="1"/>
  <c r="R1284" i="1"/>
  <c r="R1283" i="1"/>
  <c r="R1282" i="1"/>
  <c r="R1281" i="1"/>
  <c r="R1280" i="1"/>
  <c r="R1279" i="1"/>
  <c r="R1278" i="1"/>
  <c r="R1276" i="1"/>
  <c r="R1275" i="1"/>
  <c r="R1274" i="1"/>
  <c r="R1273" i="1"/>
  <c r="R1269" i="1"/>
  <c r="R1268" i="1"/>
  <c r="R1267" i="1"/>
  <c r="R1266" i="1"/>
  <c r="R1265" i="1"/>
  <c r="R1264" i="1"/>
  <c r="R1263" i="1"/>
  <c r="R1262" i="1"/>
  <c r="R1261" i="1"/>
  <c r="R1260" i="1"/>
  <c r="R1259" i="1"/>
  <c r="R1258" i="1"/>
  <c r="R1257" i="1"/>
  <c r="R1256" i="1"/>
  <c r="R1255" i="1"/>
  <c r="R1254" i="1"/>
  <c r="R1253" i="1"/>
  <c r="R1252" i="1"/>
  <c r="R1251" i="1"/>
  <c r="R1250" i="1"/>
  <c r="R1249" i="1"/>
  <c r="R1248" i="1"/>
  <c r="R1247" i="1"/>
  <c r="R1246" i="1"/>
  <c r="R1245" i="1"/>
  <c r="R1244" i="1"/>
  <c r="R1243" i="1"/>
  <c r="R1242" i="1"/>
  <c r="R1241" i="1"/>
  <c r="R1240" i="1"/>
  <c r="R1239" i="1"/>
  <c r="R1238" i="1"/>
  <c r="R1237" i="1"/>
  <c r="R1236" i="1"/>
  <c r="R1235" i="1"/>
  <c r="R1234" i="1"/>
  <c r="R1233" i="1"/>
  <c r="R1232" i="1"/>
  <c r="R1231" i="1"/>
  <c r="R1230" i="1"/>
  <c r="R1229" i="1"/>
  <c r="R1225" i="1"/>
  <c r="R1224" i="1"/>
  <c r="R1223" i="1"/>
  <c r="R1222" i="1"/>
  <c r="R1221" i="1"/>
  <c r="R1220" i="1"/>
  <c r="R1219" i="1"/>
  <c r="R1218" i="1"/>
  <c r="R1217" i="1"/>
  <c r="R1216" i="1"/>
  <c r="R1209" i="1"/>
  <c r="R1208" i="1"/>
  <c r="R1207" i="1"/>
  <c r="R1206" i="1"/>
  <c r="R1205" i="1"/>
  <c r="R1204" i="1"/>
  <c r="R1203" i="1"/>
  <c r="R1201" i="1"/>
  <c r="R1200" i="1"/>
  <c r="R1199" i="1"/>
  <c r="R1198" i="1"/>
  <c r="R1197" i="1"/>
  <c r="R1196" i="1"/>
  <c r="R1195" i="1"/>
  <c r="R1194" i="1"/>
  <c r="R1193" i="1"/>
  <c r="R1192" i="1"/>
  <c r="R1191" i="1"/>
  <c r="R1181" i="1"/>
  <c r="R1180" i="1"/>
  <c r="R1179" i="1"/>
  <c r="R1178" i="1"/>
  <c r="R1177" i="1"/>
  <c r="R1176" i="1"/>
  <c r="R1175" i="1"/>
  <c r="R1174" i="1"/>
  <c r="R1173" i="1"/>
  <c r="R1172" i="1"/>
  <c r="R1171" i="1"/>
  <c r="R1170" i="1"/>
  <c r="R1169" i="1"/>
  <c r="R1168" i="1"/>
  <c r="R1167" i="1"/>
  <c r="R1166" i="1"/>
  <c r="R1165" i="1"/>
  <c r="R1164" i="1"/>
  <c r="R1163" i="1"/>
  <c r="R1162" i="1"/>
  <c r="R1161" i="1"/>
  <c r="R1160" i="1"/>
  <c r="R1159" i="1"/>
  <c r="R1158" i="1"/>
  <c r="R1157" i="1"/>
  <c r="R1156" i="1"/>
  <c r="R1155" i="1"/>
  <c r="R1154" i="1"/>
  <c r="R1153" i="1"/>
  <c r="R1152" i="1"/>
  <c r="R1151" i="1"/>
  <c r="R1150" i="1"/>
  <c r="R1149" i="1"/>
  <c r="R1148" i="1"/>
  <c r="R1147" i="1"/>
  <c r="R1146" i="1"/>
  <c r="R1145" i="1"/>
  <c r="Y1143" i="1"/>
  <c r="AB1143" i="1" s="1"/>
  <c r="P1143" i="1"/>
  <c r="S1143" i="1" s="1"/>
  <c r="R1143" i="1"/>
  <c r="R1141" i="1"/>
  <c r="R1140" i="1"/>
  <c r="R1139" i="1"/>
  <c r="R1138" i="1"/>
  <c r="R1125" i="1"/>
  <c r="R1124" i="1"/>
  <c r="R1123" i="1"/>
  <c r="R1122" i="1"/>
  <c r="R1121" i="1"/>
  <c r="R1120" i="1"/>
  <c r="R1119" i="1"/>
  <c r="R1118" i="1"/>
  <c r="R1117" i="1"/>
  <c r="R1116" i="1"/>
  <c r="R1115" i="1"/>
  <c r="R1114" i="1"/>
  <c r="R1113" i="1"/>
  <c r="R1112" i="1"/>
  <c r="R1111" i="1"/>
  <c r="R1110" i="1"/>
  <c r="R1109" i="1"/>
  <c r="R1108" i="1"/>
  <c r="R1107" i="1"/>
  <c r="R1106" i="1"/>
  <c r="R1105" i="1"/>
  <c r="R1104" i="1"/>
  <c r="R1103" i="1"/>
  <c r="R1102" i="1"/>
  <c r="R1101" i="1"/>
  <c r="R1099" i="1"/>
  <c r="R1098" i="1"/>
  <c r="R1097" i="1"/>
  <c r="R1096" i="1"/>
  <c r="R1095" i="1"/>
  <c r="R1094" i="1"/>
  <c r="R1093" i="1"/>
  <c r="R1092" i="1"/>
  <c r="R1091" i="1"/>
  <c r="R1090" i="1"/>
  <c r="R1089" i="1"/>
  <c r="R1088" i="1"/>
  <c r="R1087" i="1"/>
  <c r="R1086" i="1"/>
  <c r="R1085" i="1"/>
  <c r="R1084" i="1"/>
  <c r="R1083" i="1"/>
  <c r="R1082" i="1"/>
  <c r="R1081" i="1"/>
  <c r="R1080" i="1"/>
  <c r="R1079" i="1"/>
  <c r="R1078" i="1"/>
  <c r="R1077" i="1"/>
  <c r="R1076" i="1"/>
  <c r="R1075" i="1"/>
  <c r="R1074" i="1"/>
  <c r="R1073" i="1"/>
  <c r="R1072" i="1"/>
  <c r="R1071" i="1"/>
  <c r="R1070" i="1"/>
  <c r="R1066" i="1"/>
  <c r="R1065" i="1"/>
  <c r="R1064" i="1"/>
  <c r="R1063" i="1"/>
  <c r="R1062" i="1"/>
  <c r="R1061" i="1"/>
  <c r="R1060" i="1"/>
  <c r="R1059" i="1"/>
  <c r="R1058" i="1"/>
  <c r="R1057" i="1"/>
  <c r="R1056" i="1"/>
  <c r="R1055" i="1"/>
  <c r="R1054" i="1"/>
  <c r="R1053" i="1"/>
  <c r="R1052" i="1"/>
  <c r="R1051" i="1"/>
  <c r="R1050" i="1"/>
  <c r="R1049" i="1"/>
  <c r="R1048" i="1"/>
  <c r="R1047" i="1"/>
  <c r="R1046" i="1"/>
  <c r="R1045" i="1"/>
  <c r="R1044" i="1"/>
  <c r="R1043" i="1"/>
  <c r="R1041" i="1"/>
  <c r="R1038" i="1"/>
  <c r="R1037" i="1"/>
  <c r="R1036" i="1"/>
  <c r="R1035" i="1"/>
  <c r="R1034" i="1"/>
  <c r="R1033" i="1"/>
  <c r="R1032" i="1"/>
  <c r="R1030" i="1"/>
  <c r="R1025" i="1"/>
  <c r="R1024" i="1"/>
  <c r="R1023" i="1"/>
  <c r="R1022" i="1"/>
  <c r="R1021" i="1"/>
  <c r="R1020" i="1"/>
  <c r="R1015" i="1"/>
  <c r="R1014" i="1"/>
  <c r="R1013" i="1"/>
  <c r="R1012" i="1"/>
  <c r="R1011" i="1"/>
  <c r="R1010" i="1"/>
  <c r="R1009" i="1"/>
  <c r="R1008" i="1"/>
  <c r="R1007" i="1"/>
  <c r="R1006" i="1"/>
  <c r="R1005" i="1"/>
  <c r="R1004" i="1"/>
  <c r="R1003" i="1"/>
  <c r="R1002" i="1"/>
  <c r="R1001" i="1"/>
  <c r="R1000" i="1"/>
  <c r="R999" i="1"/>
  <c r="R998" i="1"/>
  <c r="R997" i="1"/>
  <c r="R996" i="1"/>
  <c r="R991" i="1"/>
  <c r="R990" i="1"/>
  <c r="R989" i="1"/>
  <c r="R988" i="1"/>
  <c r="R987" i="1"/>
  <c r="R986" i="1"/>
  <c r="R985" i="1"/>
  <c r="R984" i="1"/>
  <c r="R983" i="1"/>
  <c r="R982" i="1"/>
  <c r="R981" i="1"/>
  <c r="R980" i="1"/>
  <c r="R979" i="1"/>
  <c r="R978" i="1"/>
  <c r="R977" i="1"/>
  <c r="R976" i="1"/>
  <c r="R975" i="1"/>
  <c r="R974" i="1"/>
  <c r="R973" i="1"/>
  <c r="R972" i="1"/>
  <c r="R967" i="1"/>
  <c r="R964" i="1"/>
  <c r="R963" i="1"/>
  <c r="R962" i="1"/>
  <c r="R961" i="1"/>
  <c r="R960" i="1"/>
  <c r="R959" i="1"/>
  <c r="R954" i="1"/>
  <c r="R953" i="1"/>
  <c r="R952" i="1"/>
  <c r="R951" i="1"/>
  <c r="R950" i="1"/>
  <c r="R949" i="1"/>
  <c r="R948" i="1"/>
  <c r="R947" i="1"/>
  <c r="R946" i="1"/>
  <c r="R945" i="1"/>
  <c r="R944" i="1"/>
  <c r="R943" i="1"/>
  <c r="R942" i="1"/>
  <c r="R941" i="1"/>
  <c r="R940" i="1"/>
  <c r="R939" i="1"/>
  <c r="R938" i="1"/>
  <c r="R937" i="1"/>
  <c r="R936" i="1"/>
  <c r="R935" i="1"/>
  <c r="R934" i="1"/>
  <c r="R933" i="1"/>
  <c r="R932" i="1"/>
  <c r="R931" i="1"/>
  <c r="R930" i="1"/>
  <c r="R929" i="1"/>
  <c r="R928" i="1"/>
  <c r="R927" i="1"/>
  <c r="R926" i="1"/>
  <c r="R925" i="1"/>
  <c r="R924" i="1"/>
  <c r="R923" i="1"/>
  <c r="R922" i="1"/>
  <c r="R921" i="1"/>
  <c r="R920" i="1"/>
  <c r="R919" i="1"/>
  <c r="R918" i="1"/>
  <c r="R917" i="1"/>
  <c r="R916" i="1"/>
  <c r="R915" i="1"/>
  <c r="R914" i="1"/>
  <c r="R913" i="1"/>
  <c r="R912" i="1"/>
  <c r="R911" i="1"/>
  <c r="R910" i="1"/>
  <c r="R909" i="1"/>
  <c r="R908" i="1"/>
  <c r="R907" i="1"/>
  <c r="R906" i="1"/>
  <c r="R905" i="1"/>
  <c r="R904" i="1"/>
  <c r="R903" i="1"/>
  <c r="R902" i="1"/>
  <c r="R901" i="1"/>
  <c r="R900" i="1"/>
  <c r="R899" i="1"/>
  <c r="R898" i="1"/>
  <c r="R897" i="1"/>
  <c r="R896" i="1"/>
  <c r="R895" i="1"/>
  <c r="R894" i="1"/>
  <c r="R893" i="1"/>
  <c r="R892" i="1"/>
  <c r="R891" i="1"/>
  <c r="R890" i="1"/>
  <c r="R889" i="1"/>
  <c r="R888" i="1"/>
  <c r="R887" i="1"/>
  <c r="R886" i="1"/>
  <c r="R885" i="1"/>
  <c r="R884" i="1"/>
  <c r="R839" i="1"/>
  <c r="R838" i="1"/>
  <c r="R837" i="1"/>
  <c r="R836" i="1"/>
  <c r="R835" i="1"/>
  <c r="R834" i="1"/>
  <c r="R833" i="1"/>
  <c r="R832" i="1"/>
  <c r="R831" i="1"/>
  <c r="R830" i="1"/>
  <c r="R829" i="1"/>
  <c r="R828" i="1"/>
  <c r="R827" i="1"/>
  <c r="R826" i="1"/>
  <c r="R825" i="1"/>
  <c r="R824" i="1"/>
  <c r="R823" i="1"/>
  <c r="R822" i="1"/>
  <c r="R821" i="1"/>
  <c r="R820" i="1"/>
  <c r="R819" i="1"/>
  <c r="R818" i="1"/>
  <c r="R817" i="1"/>
  <c r="R809" i="1"/>
  <c r="R808" i="1"/>
  <c r="R807" i="1"/>
  <c r="R806" i="1"/>
  <c r="R805" i="1"/>
  <c r="R804" i="1"/>
  <c r="R803" i="1"/>
  <c r="R802" i="1"/>
  <c r="R801" i="1"/>
  <c r="R800" i="1"/>
  <c r="R799" i="1"/>
  <c r="R798" i="1"/>
  <c r="R797" i="1"/>
  <c r="R796" i="1"/>
  <c r="R795" i="1"/>
  <c r="R794" i="1"/>
  <c r="R793" i="1"/>
  <c r="R792" i="1"/>
  <c r="R791" i="1"/>
  <c r="R790" i="1"/>
  <c r="R789" i="1"/>
  <c r="R788" i="1"/>
  <c r="R787" i="1"/>
  <c r="R786" i="1"/>
  <c r="R785" i="1"/>
  <c r="R784" i="1"/>
  <c r="R783" i="1"/>
  <c r="R782" i="1"/>
  <c r="R781" i="1"/>
  <c r="R780" i="1"/>
  <c r="R779" i="1"/>
  <c r="R778" i="1"/>
  <c r="R770" i="1"/>
  <c r="R776" i="1"/>
  <c r="R775" i="1"/>
  <c r="R774" i="1"/>
  <c r="R773" i="1"/>
  <c r="R772" i="1"/>
  <c r="R771" i="1"/>
  <c r="R767" i="1"/>
  <c r="R766" i="1"/>
  <c r="R765" i="1"/>
  <c r="R764" i="1"/>
  <c r="R763" i="1"/>
  <c r="R759" i="1"/>
  <c r="R758" i="1"/>
  <c r="R756" i="1"/>
  <c r="R755" i="1"/>
  <c r="R754" i="1"/>
  <c r="R753" i="1"/>
  <c r="R752" i="1"/>
  <c r="R751" i="1"/>
  <c r="R750" i="1"/>
  <c r="R749" i="1"/>
  <c r="R748" i="1"/>
  <c r="R747" i="1"/>
  <c r="R746" i="1"/>
  <c r="R745" i="1"/>
  <c r="R743" i="1"/>
  <c r="R742" i="1"/>
  <c r="R741" i="1"/>
  <c r="R740" i="1"/>
  <c r="S732" i="1"/>
  <c r="R737" i="1"/>
  <c r="R736" i="1"/>
  <c r="R735" i="1"/>
  <c r="R734" i="1"/>
  <c r="R733" i="1"/>
  <c r="R732" i="1"/>
  <c r="R729" i="1"/>
  <c r="R728" i="1"/>
  <c r="R727" i="1"/>
  <c r="R726" i="1"/>
  <c r="R725" i="1"/>
  <c r="R724" i="1"/>
  <c r="R723" i="1"/>
  <c r="R722" i="1"/>
  <c r="R721" i="1"/>
  <c r="R720" i="1"/>
  <c r="R719" i="1"/>
  <c r="R718" i="1"/>
  <c r="R717" i="1"/>
  <c r="R716" i="1"/>
  <c r="R715" i="1"/>
  <c r="R714" i="1"/>
  <c r="R713" i="1"/>
  <c r="R712" i="1"/>
  <c r="R711" i="1"/>
  <c r="R710" i="1"/>
  <c r="R709" i="1"/>
  <c r="R708" i="1"/>
  <c r="R707" i="1"/>
  <c r="R706" i="1"/>
  <c r="R705" i="1"/>
  <c r="R704" i="1"/>
  <c r="R703" i="1"/>
  <c r="R702" i="1"/>
  <c r="R701" i="1"/>
  <c r="R700" i="1"/>
  <c r="R699" i="1"/>
  <c r="R698" i="1"/>
  <c r="P691" i="1"/>
  <c r="S691" i="1" s="1"/>
  <c r="R696" i="1"/>
  <c r="R695" i="1"/>
  <c r="R694" i="1"/>
  <c r="R693" i="1"/>
  <c r="R692" i="1"/>
  <c r="R691" i="1"/>
  <c r="R690" i="1"/>
  <c r="R689" i="1"/>
  <c r="R688" i="1"/>
  <c r="R687" i="1"/>
  <c r="R686" i="1"/>
  <c r="R685" i="1"/>
  <c r="R684" i="1"/>
  <c r="R683" i="1"/>
  <c r="R682" i="1"/>
  <c r="R681" i="1"/>
  <c r="R680" i="1"/>
  <c r="R679" i="1"/>
  <c r="R678" i="1"/>
  <c r="R677" i="1"/>
  <c r="R676" i="1"/>
  <c r="R675" i="1"/>
  <c r="R674" i="1"/>
  <c r="R673" i="1"/>
  <c r="R672" i="1"/>
  <c r="R671" i="1"/>
  <c r="R670" i="1"/>
  <c r="R669" i="1"/>
  <c r="R668" i="1"/>
  <c r="R667" i="1"/>
  <c r="R666" i="1"/>
  <c r="R665" i="1"/>
  <c r="R664" i="1"/>
  <c r="R663" i="1"/>
  <c r="R662" i="1"/>
  <c r="R661" i="1"/>
  <c r="R660" i="1"/>
  <c r="R659" i="1"/>
  <c r="R658" i="1"/>
  <c r="R657" i="1"/>
  <c r="R656" i="1"/>
  <c r="R655" i="1"/>
  <c r="R654" i="1"/>
  <c r="R653" i="1"/>
  <c r="R652" i="1"/>
  <c r="R651" i="1"/>
  <c r="R650" i="1"/>
  <c r="R649" i="1"/>
  <c r="R648" i="1"/>
  <c r="R647" i="1"/>
  <c r="R646" i="1"/>
  <c r="R645" i="1"/>
  <c r="R644" i="1"/>
  <c r="R636" i="1"/>
  <c r="R635" i="1"/>
  <c r="R634" i="1"/>
  <c r="R633" i="1"/>
  <c r="R632" i="1"/>
  <c r="R631" i="1"/>
  <c r="R630" i="1"/>
  <c r="R629" i="1"/>
  <c r="R628" i="1"/>
  <c r="R627" i="1"/>
  <c r="R603" i="1"/>
  <c r="R602" i="1"/>
  <c r="R601" i="1"/>
  <c r="R600" i="1"/>
  <c r="R599" i="1"/>
  <c r="R598" i="1"/>
  <c r="R597" i="1"/>
  <c r="R596" i="1"/>
  <c r="R595" i="1"/>
  <c r="R594" i="1"/>
  <c r="R593" i="1"/>
  <c r="R592" i="1"/>
  <c r="R591" i="1"/>
  <c r="R590" i="1"/>
  <c r="R589" i="1"/>
  <c r="R588" i="1"/>
  <c r="R587" i="1"/>
  <c r="R586" i="1"/>
  <c r="R585" i="1"/>
  <c r="CA580" i="1"/>
  <c r="CD580" i="1" s="1"/>
  <c r="BR580" i="1"/>
  <c r="BU580" i="1" s="1"/>
  <c r="BI580" i="1"/>
  <c r="BL580" i="1" s="1"/>
  <c r="AQ580" i="1"/>
  <c r="AT580" i="1" s="1"/>
  <c r="AH580" i="1"/>
  <c r="AK580" i="1" s="1"/>
  <c r="Y580" i="1"/>
  <c r="AB580" i="1" s="1"/>
  <c r="P580" i="1"/>
  <c r="S580" i="1" s="1"/>
  <c r="R582" i="1"/>
  <c r="R581" i="1"/>
  <c r="R580" i="1"/>
  <c r="R579" i="1"/>
  <c r="R578" i="1"/>
  <c r="R577" i="1"/>
  <c r="R576" i="1"/>
  <c r="R575" i="1"/>
  <c r="R574" i="1"/>
  <c r="R573" i="1"/>
  <c r="R572" i="1"/>
  <c r="R571" i="1"/>
  <c r="R570" i="1"/>
  <c r="R569" i="1"/>
  <c r="R568" i="1"/>
  <c r="R567" i="1"/>
  <c r="R566" i="1"/>
  <c r="R565" i="1"/>
  <c r="R564" i="1"/>
  <c r="R563" i="1"/>
  <c r="R562" i="1"/>
  <c r="R561" i="1"/>
  <c r="R560" i="1"/>
  <c r="R559" i="1"/>
  <c r="R558" i="1"/>
  <c r="R557" i="1"/>
  <c r="R556" i="1"/>
  <c r="R555" i="1"/>
  <c r="R554" i="1"/>
  <c r="R553" i="1"/>
  <c r="R552" i="1"/>
  <c r="R551" i="1"/>
  <c r="R550" i="1"/>
  <c r="R549" i="1"/>
  <c r="R548" i="1"/>
  <c r="R547" i="1"/>
  <c r="R546" i="1"/>
  <c r="R541" i="1"/>
  <c r="R540" i="1"/>
  <c r="R538" i="1"/>
  <c r="R537" i="1"/>
  <c r="R536" i="1"/>
  <c r="R535" i="1"/>
  <c r="R534" i="1"/>
  <c r="R533" i="1"/>
  <c r="R532" i="1"/>
  <c r="R531" i="1"/>
  <c r="R530" i="1"/>
  <c r="R529" i="1"/>
  <c r="R528" i="1"/>
  <c r="R527" i="1"/>
  <c r="R526" i="1"/>
  <c r="R525" i="1"/>
  <c r="R524" i="1"/>
  <c r="R523" i="1"/>
  <c r="R522" i="1"/>
  <c r="R521" i="1"/>
  <c r="R520" i="1"/>
  <c r="R519" i="1"/>
  <c r="R518" i="1"/>
  <c r="R517" i="1"/>
  <c r="R516" i="1"/>
  <c r="R515" i="1"/>
  <c r="R514" i="1"/>
  <c r="R513" i="1"/>
  <c r="R512" i="1"/>
  <c r="R511" i="1"/>
  <c r="R510" i="1"/>
  <c r="R509" i="1"/>
  <c r="R508" i="1"/>
  <c r="R507" i="1"/>
  <c r="R506" i="1"/>
  <c r="R505" i="1"/>
  <c r="R504" i="1"/>
  <c r="R503" i="1"/>
  <c r="R502" i="1"/>
  <c r="R501" i="1"/>
  <c r="R500" i="1"/>
  <c r="R499" i="1"/>
  <c r="R498" i="1"/>
  <c r="R497" i="1"/>
  <c r="R496" i="1"/>
  <c r="R495" i="1"/>
  <c r="R494" i="1"/>
  <c r="R493" i="1"/>
  <c r="R492" i="1"/>
  <c r="R491" i="1"/>
  <c r="R490" i="1"/>
  <c r="R489" i="1"/>
  <c r="R488" i="1"/>
  <c r="R487" i="1"/>
  <c r="R486" i="1"/>
  <c r="R485" i="1"/>
  <c r="R484" i="1"/>
  <c r="R483" i="1"/>
  <c r="R482" i="1"/>
  <c r="R481" i="1"/>
  <c r="R480" i="1"/>
  <c r="R479" i="1"/>
  <c r="R478" i="1"/>
  <c r="R477" i="1"/>
  <c r="R476" i="1"/>
  <c r="R475" i="1"/>
  <c r="R474" i="1"/>
  <c r="R473" i="1"/>
  <c r="R472" i="1"/>
  <c r="R471" i="1"/>
  <c r="R470" i="1"/>
  <c r="R469" i="1"/>
  <c r="R468" i="1"/>
  <c r="R467" i="1"/>
  <c r="R466" i="1"/>
  <c r="R465" i="1"/>
  <c r="R464" i="1"/>
  <c r="R463" i="1"/>
  <c r="R462" i="1"/>
  <c r="R461" i="1"/>
  <c r="R460" i="1"/>
  <c r="R459" i="1"/>
  <c r="R458" i="1"/>
  <c r="R457" i="1"/>
  <c r="R456" i="1"/>
  <c r="R455" i="1"/>
  <c r="R454" i="1"/>
  <c r="R453" i="1"/>
  <c r="R452" i="1"/>
  <c r="R451" i="1"/>
  <c r="R450" i="1"/>
  <c r="R449" i="1"/>
  <c r="R448" i="1"/>
  <c r="R447" i="1"/>
  <c r="R446" i="1"/>
  <c r="R445" i="1"/>
  <c r="R444" i="1"/>
  <c r="R443" i="1"/>
  <c r="R442" i="1"/>
  <c r="R441" i="1"/>
  <c r="R438" i="1"/>
  <c r="R437" i="1"/>
  <c r="R436" i="1"/>
  <c r="R435" i="1"/>
  <c r="R434" i="1"/>
  <c r="R433" i="1"/>
  <c r="R432" i="1"/>
  <c r="R431" i="1"/>
  <c r="R430" i="1"/>
  <c r="R428" i="1"/>
  <c r="R427" i="1"/>
  <c r="R426" i="1"/>
  <c r="R425" i="1"/>
  <c r="R424" i="1"/>
  <c r="R423" i="1"/>
  <c r="R422" i="1"/>
  <c r="R421" i="1"/>
  <c r="R420" i="1"/>
  <c r="R419" i="1"/>
  <c r="R418" i="1"/>
  <c r="R417" i="1"/>
  <c r="R416" i="1"/>
  <c r="R415" i="1"/>
  <c r="R414" i="1"/>
  <c r="R413" i="1"/>
  <c r="R412" i="1"/>
  <c r="R411" i="1"/>
  <c r="R410" i="1"/>
  <c r="R409" i="1"/>
  <c r="R408" i="1"/>
  <c r="R407" i="1"/>
  <c r="R406" i="1"/>
  <c r="R405" i="1"/>
  <c r="R404" i="1"/>
  <c r="R403" i="1"/>
  <c r="R402" i="1"/>
  <c r="R401" i="1"/>
  <c r="R400" i="1"/>
  <c r="R399" i="1"/>
  <c r="R398" i="1"/>
  <c r="R397" i="1"/>
  <c r="R396" i="1"/>
  <c r="S359" i="1"/>
  <c r="R393" i="1"/>
  <c r="R392" i="1"/>
  <c r="R391" i="1"/>
  <c r="R390" i="1"/>
  <c r="R389" i="1"/>
  <c r="R388" i="1"/>
  <c r="R387" i="1"/>
  <c r="R386" i="1"/>
  <c r="R385" i="1"/>
  <c r="R384" i="1"/>
  <c r="R383" i="1"/>
  <c r="R382" i="1"/>
  <c r="R381" i="1"/>
  <c r="R380" i="1"/>
  <c r="R379" i="1"/>
  <c r="R378" i="1"/>
  <c r="R377" i="1"/>
  <c r="R376" i="1"/>
  <c r="R375" i="1"/>
  <c r="R374" i="1"/>
  <c r="R373" i="1"/>
  <c r="R372" i="1"/>
  <c r="R371" i="1"/>
  <c r="R370" i="1"/>
  <c r="R369" i="1"/>
  <c r="R368" i="1"/>
  <c r="R367" i="1"/>
  <c r="R366" i="1"/>
  <c r="R365" i="1"/>
  <c r="R364" i="1"/>
  <c r="R363" i="1"/>
  <c r="R362" i="1"/>
  <c r="R361" i="1"/>
  <c r="R360" i="1"/>
  <c r="R359" i="1"/>
  <c r="R357" i="1"/>
  <c r="R356" i="1"/>
  <c r="R355" i="1"/>
  <c r="R354" i="1"/>
  <c r="R353" i="1"/>
  <c r="R352" i="1"/>
  <c r="R351" i="1"/>
  <c r="R350" i="1"/>
  <c r="R349" i="1"/>
  <c r="R348" i="1"/>
  <c r="R347" i="1"/>
  <c r="R346" i="1"/>
  <c r="R345" i="1"/>
  <c r="R344" i="1"/>
  <c r="R341" i="1"/>
  <c r="R340" i="1"/>
  <c r="R339" i="1"/>
  <c r="R338" i="1"/>
  <c r="R337" i="1"/>
  <c r="R336" i="1"/>
  <c r="R335" i="1"/>
  <c r="R334" i="1"/>
  <c r="R333" i="1"/>
  <c r="R332" i="1"/>
  <c r="R331" i="1"/>
  <c r="R330" i="1"/>
  <c r="R329" i="1"/>
  <c r="S315" i="1"/>
  <c r="R327" i="1"/>
  <c r="R326" i="1"/>
  <c r="R325" i="1"/>
  <c r="R324" i="1"/>
  <c r="R323" i="1"/>
  <c r="R322" i="1"/>
  <c r="R321" i="1"/>
  <c r="R320" i="1"/>
  <c r="R319" i="1"/>
  <c r="R318" i="1"/>
  <c r="R317" i="1"/>
  <c r="R316" i="1"/>
  <c r="R315"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S262" i="1"/>
  <c r="R281" i="1"/>
  <c r="R280" i="1"/>
  <c r="R279" i="1"/>
  <c r="R278" i="1"/>
  <c r="R277" i="1"/>
  <c r="R276" i="1"/>
  <c r="R275" i="1"/>
  <c r="R274" i="1"/>
  <c r="R273" i="1"/>
  <c r="R272" i="1"/>
  <c r="R271" i="1"/>
  <c r="R270" i="1"/>
  <c r="R269" i="1"/>
  <c r="R268" i="1"/>
  <c r="R267" i="1"/>
  <c r="R266" i="1"/>
  <c r="R265" i="1"/>
  <c r="R264" i="1"/>
  <c r="R263" i="1"/>
  <c r="R262" i="1"/>
  <c r="DB236" i="1"/>
  <c r="DE236" i="1" s="1"/>
  <c r="CA236" i="1"/>
  <c r="CD236" i="1" s="1"/>
  <c r="BR236" i="1"/>
  <c r="BU236" i="1" s="1"/>
  <c r="BI236" i="1"/>
  <c r="BL236" i="1" s="1"/>
  <c r="AZ236" i="1"/>
  <c r="BC236" i="1" s="1"/>
  <c r="AQ236" i="1"/>
  <c r="AT236" i="1" s="1"/>
  <c r="AH236" i="1"/>
  <c r="AK236" i="1" s="1"/>
  <c r="Y236" i="1"/>
  <c r="AB236" i="1" s="1"/>
  <c r="P236" i="1"/>
  <c r="S236" i="1" s="1"/>
  <c r="R260" i="1"/>
  <c r="R259" i="1"/>
  <c r="R258" i="1"/>
  <c r="R257" i="1"/>
  <c r="R256" i="1"/>
  <c r="R255" i="1"/>
  <c r="R254" i="1"/>
  <c r="R253" i="1"/>
  <c r="R252" i="1"/>
  <c r="R251" i="1"/>
  <c r="R250" i="1"/>
  <c r="R249" i="1"/>
  <c r="R248" i="1"/>
  <c r="R247" i="1"/>
  <c r="R246" i="1"/>
  <c r="R245" i="1"/>
  <c r="R244" i="1"/>
  <c r="R243" i="1"/>
  <c r="R242" i="1"/>
  <c r="R241" i="1"/>
  <c r="R240" i="1"/>
  <c r="R239" i="1"/>
  <c r="R238" i="1"/>
  <c r="R237" i="1"/>
  <c r="R236" i="1"/>
  <c r="R235" i="1"/>
  <c r="R234" i="1"/>
  <c r="R233" i="1"/>
  <c r="R232" i="1"/>
  <c r="R231" i="1"/>
  <c r="R230" i="1"/>
  <c r="R229" i="1"/>
  <c r="R228" i="1"/>
  <c r="R227" i="1"/>
  <c r="R226" i="1"/>
  <c r="R225" i="1"/>
  <c r="R224" i="1"/>
  <c r="R223" i="1"/>
  <c r="R222" i="1"/>
  <c r="R221" i="1"/>
  <c r="R220" i="1"/>
  <c r="R219" i="1"/>
  <c r="R218" i="1"/>
  <c r="R217" i="1"/>
  <c r="R216" i="1"/>
  <c r="R215" i="1"/>
  <c r="R214" i="1"/>
  <c r="R213" i="1"/>
  <c r="R212" i="1"/>
  <c r="R211" i="1"/>
  <c r="R210" i="1"/>
  <c r="R209" i="1"/>
  <c r="R208" i="1"/>
  <c r="R207" i="1"/>
  <c r="R206" i="1"/>
  <c r="R205" i="1"/>
  <c r="R204" i="1"/>
  <c r="R203" i="1"/>
  <c r="R202" i="1"/>
  <c r="R201" i="1"/>
  <c r="R200" i="1"/>
  <c r="R199" i="1"/>
  <c r="R198" i="1"/>
  <c r="R197" i="1"/>
  <c r="R196" i="1"/>
  <c r="R195" i="1"/>
  <c r="R194" i="1"/>
  <c r="R193" i="1"/>
  <c r="R192" i="1"/>
  <c r="R191" i="1"/>
  <c r="R190" i="1"/>
  <c r="R189" i="1"/>
  <c r="R188" i="1"/>
  <c r="R187" i="1"/>
  <c r="R186" i="1"/>
  <c r="R185" i="1"/>
  <c r="R184" i="1"/>
  <c r="R183" i="1"/>
  <c r="R182" i="1"/>
  <c r="R181" i="1"/>
  <c r="R180" i="1"/>
  <c r="R179" i="1"/>
  <c r="R176" i="1"/>
  <c r="R175" i="1"/>
  <c r="R174" i="1"/>
  <c r="R173" i="1"/>
  <c r="R172" i="1"/>
  <c r="R171" i="1"/>
  <c r="R167" i="1"/>
  <c r="R166" i="1"/>
  <c r="R165" i="1"/>
  <c r="R164" i="1"/>
  <c r="R163" i="1"/>
  <c r="R162" i="1"/>
  <c r="R161" i="1"/>
  <c r="R160" i="1"/>
  <c r="R159" i="1"/>
  <c r="R158" i="1"/>
  <c r="R157" i="1"/>
  <c r="R156" i="1"/>
  <c r="AK83" i="1"/>
  <c r="Y83" i="1"/>
  <c r="AB83" i="1" s="1"/>
  <c r="R123" i="1"/>
  <c r="R122" i="1"/>
  <c r="R121" i="1"/>
  <c r="R113" i="1"/>
  <c r="R112" i="1"/>
  <c r="R111" i="1"/>
  <c r="R110" i="1"/>
  <c r="R100" i="1"/>
  <c r="R92" i="1"/>
  <c r="R91" i="1"/>
  <c r="S88" i="1"/>
  <c r="S87" i="1"/>
  <c r="R88" i="1"/>
  <c r="R87" i="1"/>
  <c r="R85" i="1"/>
  <c r="R84" i="1"/>
  <c r="R83" i="1"/>
  <c r="R82" i="1"/>
  <c r="P83" i="1"/>
  <c r="S83" i="1" s="1"/>
  <c r="R79" i="1"/>
  <c r="R78" i="1"/>
  <c r="R77" i="1"/>
  <c r="R76" i="1"/>
  <c r="R75" i="1"/>
  <c r="R74" i="1"/>
  <c r="R72" i="1"/>
  <c r="R71" i="1"/>
  <c r="R70" i="1"/>
  <c r="R69" i="1"/>
  <c r="R66" i="1"/>
  <c r="R65" i="1"/>
  <c r="R64" i="1"/>
  <c r="R63" i="1"/>
  <c r="R62" i="1"/>
  <c r="R61" i="1"/>
  <c r="R58" i="1"/>
  <c r="R57" i="1"/>
  <c r="R56" i="1"/>
  <c r="R55" i="1"/>
  <c r="R54" i="1"/>
  <c r="R53" i="1"/>
  <c r="R50" i="1"/>
  <c r="R48" i="1"/>
  <c r="R47" i="1"/>
  <c r="R46" i="1"/>
  <c r="R44" i="1"/>
  <c r="S40" i="1"/>
  <c r="R40" i="1"/>
  <c r="R13" i="1"/>
  <c r="R27" i="1"/>
  <c r="R35" i="1"/>
  <c r="R34" i="1"/>
  <c r="R33" i="1"/>
  <c r="R32" i="1"/>
  <c r="R31" i="1"/>
  <c r="R30" i="1"/>
  <c r="R29" i="1"/>
  <c r="R28" i="1"/>
  <c r="R12" i="1"/>
  <c r="R11" i="1"/>
  <c r="R10" i="1"/>
  <c r="R25" i="1"/>
  <c r="R24" i="1"/>
  <c r="R23" i="1"/>
  <c r="R22" i="1"/>
  <c r="R21" i="1"/>
  <c r="R20" i="1"/>
  <c r="R19" i="1"/>
  <c r="R18" i="1"/>
  <c r="S19" i="1"/>
  <c r="S20" i="1"/>
  <c r="S21" i="1"/>
  <c r="S22" i="1"/>
  <c r="S23" i="1"/>
  <c r="S24" i="1"/>
  <c r="S25" i="1"/>
  <c r="S18" i="1"/>
  <c r="S12" i="1"/>
  <c r="S11" i="1"/>
  <c r="S10" i="1"/>
  <c r="CA1566" i="1"/>
  <c r="BR1566" i="1"/>
  <c r="BI1566" i="1"/>
  <c r="AZ1566" i="1"/>
  <c r="AQ1566" i="1"/>
  <c r="AH1566" i="1"/>
  <c r="Y1566" i="1"/>
  <c r="G1566" i="1"/>
  <c r="J1566" i="1" s="1"/>
  <c r="CA1565" i="1"/>
  <c r="CD1565" i="1" s="1"/>
  <c r="BR1565" i="1"/>
  <c r="BU1565" i="1" s="1"/>
  <c r="BI1565" i="1"/>
  <c r="BL1565" i="1" s="1"/>
  <c r="AZ1565" i="1"/>
  <c r="BC1565" i="1" s="1"/>
  <c r="AQ1565" i="1"/>
  <c r="AT1565" i="1" s="1"/>
  <c r="AH1565" i="1"/>
  <c r="AK1565" i="1" s="1"/>
  <c r="Y1565" i="1"/>
  <c r="AB1565" i="1" s="1"/>
  <c r="AZ1559" i="1"/>
  <c r="BC1559" i="1" s="1"/>
  <c r="AQ1559" i="1"/>
  <c r="AT1559" i="1" s="1"/>
  <c r="AH1559" i="1"/>
  <c r="AK1559" i="1" s="1"/>
  <c r="I1581" i="1"/>
  <c r="I1580" i="1"/>
  <c r="I1579" i="1"/>
  <c r="I1578" i="1"/>
  <c r="I1577" i="1"/>
  <c r="I1576" i="1"/>
  <c r="I1575" i="1"/>
  <c r="I1574" i="1"/>
  <c r="I1573" i="1"/>
  <c r="I1572" i="1"/>
  <c r="I1571" i="1"/>
  <c r="I1570" i="1"/>
  <c r="I1569" i="1"/>
  <c r="I1568" i="1"/>
  <c r="I1567" i="1"/>
  <c r="I1566" i="1"/>
  <c r="I1565" i="1"/>
  <c r="I1564" i="1"/>
  <c r="I1563" i="1"/>
  <c r="I1562" i="1"/>
  <c r="I1561" i="1"/>
  <c r="I1560" i="1"/>
  <c r="I1559" i="1"/>
  <c r="I1558" i="1"/>
  <c r="I1557" i="1"/>
  <c r="I1556" i="1"/>
  <c r="I1555" i="1"/>
  <c r="I1554" i="1"/>
  <c r="I1553" i="1"/>
  <c r="I1552" i="1"/>
  <c r="I1551" i="1"/>
  <c r="I1550" i="1"/>
  <c r="I1549" i="1"/>
  <c r="I1548" i="1"/>
  <c r="I1547" i="1"/>
  <c r="I1546" i="1"/>
  <c r="I1545" i="1"/>
  <c r="I1544" i="1"/>
  <c r="I1543" i="1"/>
  <c r="I1542" i="1"/>
  <c r="I1541" i="1"/>
  <c r="I1540" i="1"/>
  <c r="I1539" i="1"/>
  <c r="I1538" i="1"/>
  <c r="I1537" i="1"/>
  <c r="I1536" i="1"/>
  <c r="I1535" i="1"/>
  <c r="I1534" i="1"/>
  <c r="I1533" i="1"/>
  <c r="I1532" i="1"/>
  <c r="I1531" i="1"/>
  <c r="I1530" i="1"/>
  <c r="I1529" i="1"/>
  <c r="I1528" i="1"/>
  <c r="I1527" i="1"/>
  <c r="I1526" i="1"/>
  <c r="I1525" i="1"/>
  <c r="I1524" i="1"/>
  <c r="I1523" i="1"/>
  <c r="I1522" i="1"/>
  <c r="I1521" i="1"/>
  <c r="I1520" i="1"/>
  <c r="I1519" i="1"/>
  <c r="I1518" i="1"/>
  <c r="I1517" i="1"/>
  <c r="I1516" i="1"/>
  <c r="I1515" i="1"/>
  <c r="I1514" i="1"/>
  <c r="I1513" i="1"/>
  <c r="I1512" i="1"/>
  <c r="I1511" i="1"/>
  <c r="I1510" i="1"/>
  <c r="I1509" i="1"/>
  <c r="I1508" i="1"/>
  <c r="I1507" i="1"/>
  <c r="I1506" i="1"/>
  <c r="I1505" i="1"/>
  <c r="I1504" i="1"/>
  <c r="CA1455" i="1"/>
  <c r="CD1455" i="1" s="1"/>
  <c r="BR1455" i="1"/>
  <c r="BU1455" i="1" s="1"/>
  <c r="BI1455" i="1"/>
  <c r="BL1455" i="1" s="1"/>
  <c r="AZ1455" i="1"/>
  <c r="BC1455" i="1" s="1"/>
  <c r="AQ1455" i="1"/>
  <c r="AT1455" i="1" s="1"/>
  <c r="AH1455" i="1"/>
  <c r="AK1455" i="1" s="1"/>
  <c r="Y1455" i="1"/>
  <c r="AB1455" i="1" s="1"/>
  <c r="P1455" i="1"/>
  <c r="S1455" i="1" s="1"/>
  <c r="G1455" i="1"/>
  <c r="J1455" i="1" s="1"/>
  <c r="CJ1417" i="1"/>
  <c r="CA1417" i="1"/>
  <c r="CD1417" i="1" s="1"/>
  <c r="BR1417" i="1"/>
  <c r="BU1417" i="1" s="1"/>
  <c r="BI1417" i="1"/>
  <c r="BL1417" i="1" s="1"/>
  <c r="AZ1417" i="1"/>
  <c r="BC1417" i="1" s="1"/>
  <c r="AQ1417" i="1"/>
  <c r="AT1417" i="1" s="1"/>
  <c r="AH1417" i="1"/>
  <c r="AK1417" i="1" s="1"/>
  <c r="Y1417" i="1"/>
  <c r="AB1417" i="1" s="1"/>
  <c r="G1417" i="1"/>
  <c r="J1417" i="1" s="1"/>
  <c r="CJ1416" i="1"/>
  <c r="BR1416" i="1"/>
  <c r="BU1416" i="1" s="1"/>
  <c r="CA1416" i="1"/>
  <c r="CD1416" i="1" s="1"/>
  <c r="BI1416" i="1"/>
  <c r="BL1416" i="1" s="1"/>
  <c r="BC1416" i="1"/>
  <c r="AQ1416" i="1"/>
  <c r="AT1416" i="1" s="1"/>
  <c r="AH1416" i="1"/>
  <c r="AK1416" i="1" s="1"/>
  <c r="Y1416" i="1"/>
  <c r="AB1416" i="1" s="1"/>
  <c r="BC1415" i="1"/>
  <c r="AT1415" i="1"/>
  <c r="AK1415" i="1"/>
  <c r="AB1415" i="1"/>
  <c r="G1416" i="1"/>
  <c r="J1416" i="1" s="1"/>
  <c r="G1415" i="1"/>
  <c r="J1415" i="1" s="1"/>
  <c r="I1455" i="1"/>
  <c r="I1454" i="1"/>
  <c r="I1453" i="1"/>
  <c r="I1452" i="1"/>
  <c r="I1451" i="1"/>
  <c r="I1450" i="1"/>
  <c r="I1449" i="1"/>
  <c r="I1448" i="1"/>
  <c r="I1447" i="1"/>
  <c r="I1446" i="1"/>
  <c r="I1445" i="1"/>
  <c r="I1444" i="1"/>
  <c r="I1443" i="1"/>
  <c r="I1442" i="1"/>
  <c r="I1441" i="1"/>
  <c r="I1440" i="1"/>
  <c r="I1439" i="1"/>
  <c r="I1438" i="1"/>
  <c r="I1437" i="1"/>
  <c r="I1436" i="1"/>
  <c r="I1435" i="1"/>
  <c r="I1434" i="1"/>
  <c r="I1433" i="1"/>
  <c r="I1432" i="1"/>
  <c r="I1431" i="1"/>
  <c r="I1430" i="1"/>
  <c r="I1429" i="1"/>
  <c r="I1428" i="1"/>
  <c r="I1427" i="1"/>
  <c r="I1426" i="1"/>
  <c r="I1425" i="1"/>
  <c r="I1424" i="1"/>
  <c r="I1423" i="1"/>
  <c r="I1422" i="1"/>
  <c r="I1421" i="1"/>
  <c r="I1420" i="1"/>
  <c r="I1419" i="1"/>
  <c r="I1418" i="1"/>
  <c r="I1417" i="1"/>
  <c r="I1416" i="1"/>
  <c r="I1415" i="1"/>
  <c r="I1412" i="1"/>
  <c r="CJ1401" i="1"/>
  <c r="CM1401" i="1" s="1"/>
  <c r="AZ1401" i="1"/>
  <c r="BC1401" i="1" s="1"/>
  <c r="AQ1401" i="1"/>
  <c r="AT1401" i="1" s="1"/>
  <c r="AH1401" i="1"/>
  <c r="AK1401" i="1" s="1"/>
  <c r="Y1401" i="1"/>
  <c r="AB1401" i="1" s="1"/>
  <c r="G1401" i="1"/>
  <c r="J1401" i="1" s="1"/>
  <c r="I1411" i="1"/>
  <c r="I1410" i="1"/>
  <c r="I1409" i="1"/>
  <c r="I1408" i="1"/>
  <c r="I1407" i="1"/>
  <c r="I1406" i="1"/>
  <c r="I1405" i="1"/>
  <c r="I1404" i="1"/>
  <c r="I1403" i="1"/>
  <c r="I1402" i="1"/>
  <c r="I1401" i="1"/>
  <c r="I1400" i="1"/>
  <c r="G1388" i="1"/>
  <c r="J1388" i="1" s="1"/>
  <c r="I1397" i="1"/>
  <c r="I1396" i="1"/>
  <c r="I1395" i="1"/>
  <c r="I1394" i="1"/>
  <c r="I1393" i="1"/>
  <c r="I1392" i="1"/>
  <c r="I1391" i="1"/>
  <c r="I1390" i="1"/>
  <c r="I1389" i="1"/>
  <c r="I1388" i="1"/>
  <c r="I1387" i="1"/>
  <c r="I1386" i="1"/>
  <c r="I1385" i="1"/>
  <c r="I1384" i="1"/>
  <c r="I1383" i="1"/>
  <c r="I1381" i="1"/>
  <c r="I1380" i="1"/>
  <c r="I1379" i="1"/>
  <c r="I1378" i="1"/>
  <c r="I1377" i="1"/>
  <c r="I1376" i="1"/>
  <c r="I1375" i="1"/>
  <c r="I1374" i="1"/>
  <c r="I1373" i="1"/>
  <c r="I1372" i="1"/>
  <c r="I1371" i="1"/>
  <c r="I1370" i="1"/>
  <c r="I1369" i="1"/>
  <c r="I1368" i="1"/>
  <c r="I1367" i="1"/>
  <c r="I1366" i="1"/>
  <c r="I1363" i="1"/>
  <c r="I1362" i="1"/>
  <c r="I1361" i="1"/>
  <c r="I1360" i="1"/>
  <c r="I1359" i="1"/>
  <c r="I1358" i="1"/>
  <c r="I1357" i="1"/>
  <c r="I1355" i="1"/>
  <c r="I1354" i="1"/>
  <c r="I1353" i="1"/>
  <c r="I1352" i="1"/>
  <c r="I1351" i="1"/>
  <c r="I1350" i="1"/>
  <c r="I1349" i="1"/>
  <c r="I1348" i="1"/>
  <c r="I1347" i="1"/>
  <c r="I1346" i="1"/>
  <c r="I1345" i="1"/>
  <c r="I1344" i="1"/>
  <c r="I1343" i="1"/>
  <c r="I1342" i="1"/>
  <c r="I1341" i="1"/>
  <c r="I1340" i="1"/>
  <c r="I1339" i="1"/>
  <c r="I1338" i="1"/>
  <c r="I1337" i="1"/>
  <c r="I1336" i="1"/>
  <c r="I1335" i="1"/>
  <c r="I1334" i="1"/>
  <c r="I1333" i="1"/>
  <c r="I1332" i="1"/>
  <c r="I1331" i="1"/>
  <c r="I1329" i="1"/>
  <c r="I1328" i="1"/>
  <c r="I1327" i="1"/>
  <c r="I1326" i="1"/>
  <c r="I1324" i="1"/>
  <c r="I1323" i="1"/>
  <c r="I1322" i="1"/>
  <c r="I1321" i="1"/>
  <c r="I1320" i="1"/>
  <c r="I1319" i="1"/>
  <c r="I1318" i="1"/>
  <c r="I1317" i="1"/>
  <c r="I1316" i="1"/>
  <c r="I1315" i="1"/>
  <c r="I1314" i="1"/>
  <c r="I1313" i="1"/>
  <c r="I1312" i="1"/>
  <c r="I1311" i="1"/>
  <c r="I1310" i="1"/>
  <c r="I1309" i="1"/>
  <c r="I1308" i="1"/>
  <c r="I1307" i="1"/>
  <c r="I1306" i="1"/>
  <c r="I1305" i="1"/>
  <c r="I1304" i="1"/>
  <c r="DB1297" i="1"/>
  <c r="DE1297" i="1" s="1"/>
  <c r="CS1297" i="1"/>
  <c r="CJ1297" i="1"/>
  <c r="CM1297" i="1" s="1"/>
  <c r="BR1297" i="1"/>
  <c r="BU1297" i="1" s="1"/>
  <c r="BI1297" i="1"/>
  <c r="BL1297" i="1" s="1"/>
  <c r="AZ1297" i="1"/>
  <c r="BC1297" i="1" s="1"/>
  <c r="AQ1297" i="1"/>
  <c r="AT1297" i="1" s="1"/>
  <c r="AH1297" i="1"/>
  <c r="AK1297" i="1" s="1"/>
  <c r="P1297" i="1"/>
  <c r="S1297" i="1" s="1"/>
  <c r="G1297" i="1"/>
  <c r="J1297" i="1" s="1"/>
  <c r="I1302" i="1"/>
  <c r="I1301" i="1"/>
  <c r="I1300" i="1"/>
  <c r="I1299" i="1"/>
  <c r="I1298" i="1"/>
  <c r="I1296" i="1"/>
  <c r="I1295" i="1"/>
  <c r="I1294" i="1"/>
  <c r="I1293" i="1"/>
  <c r="I1292" i="1"/>
  <c r="I1291" i="1"/>
  <c r="J1288" i="1"/>
  <c r="I1289" i="1"/>
  <c r="I1288" i="1"/>
  <c r="I1287" i="1"/>
  <c r="I1286" i="1"/>
  <c r="I1284" i="1"/>
  <c r="I1283" i="1"/>
  <c r="I1282" i="1"/>
  <c r="I1281" i="1"/>
  <c r="I1280" i="1"/>
  <c r="I1279" i="1"/>
  <c r="I1278" i="1"/>
  <c r="I1276" i="1"/>
  <c r="I1275" i="1"/>
  <c r="I1274" i="1"/>
  <c r="I1273" i="1"/>
  <c r="I1269" i="1"/>
  <c r="I1268" i="1"/>
  <c r="I1267" i="1"/>
  <c r="I1266" i="1"/>
  <c r="I1265" i="1"/>
  <c r="I1264" i="1"/>
  <c r="I1263" i="1"/>
  <c r="I1262" i="1"/>
  <c r="I1261" i="1"/>
  <c r="I1260" i="1"/>
  <c r="I1259" i="1"/>
  <c r="I1258" i="1"/>
  <c r="I1257" i="1"/>
  <c r="I1256" i="1"/>
  <c r="I1255" i="1"/>
  <c r="I1254" i="1"/>
  <c r="I1253" i="1"/>
  <c r="I1252" i="1"/>
  <c r="I1251" i="1"/>
  <c r="I1250" i="1"/>
  <c r="I1249" i="1"/>
  <c r="I1248" i="1"/>
  <c r="I1247" i="1"/>
  <c r="I1246" i="1"/>
  <c r="I1245" i="1"/>
  <c r="I1244" i="1"/>
  <c r="I1243" i="1"/>
  <c r="I1242" i="1"/>
  <c r="I1241" i="1"/>
  <c r="I1240" i="1"/>
  <c r="I1239" i="1"/>
  <c r="I1238" i="1"/>
  <c r="I1237" i="1"/>
  <c r="I1236" i="1"/>
  <c r="I1235" i="1"/>
  <c r="I1234" i="1"/>
  <c r="I1233" i="1"/>
  <c r="I1232" i="1"/>
  <c r="I1231" i="1"/>
  <c r="I1230" i="1"/>
  <c r="I1229" i="1"/>
  <c r="G1224" i="1"/>
  <c r="J1224" i="1" s="1"/>
  <c r="I1225" i="1"/>
  <c r="I1224" i="1"/>
  <c r="I1223" i="1"/>
  <c r="I1222" i="1"/>
  <c r="I1221" i="1"/>
  <c r="I1220" i="1"/>
  <c r="I1219" i="1"/>
  <c r="I1218" i="1"/>
  <c r="I1217" i="1"/>
  <c r="I1216" i="1"/>
  <c r="I1209" i="1"/>
  <c r="I1208" i="1"/>
  <c r="I1207" i="1"/>
  <c r="I1206" i="1"/>
  <c r="I1205" i="1"/>
  <c r="I1204" i="1"/>
  <c r="I1203" i="1"/>
  <c r="I1201" i="1"/>
  <c r="I1200" i="1"/>
  <c r="I1199" i="1"/>
  <c r="I1198" i="1"/>
  <c r="I1197" i="1"/>
  <c r="I1196" i="1"/>
  <c r="I1195" i="1"/>
  <c r="I1194" i="1"/>
  <c r="I1193" i="1"/>
  <c r="I1192" i="1"/>
  <c r="I1191" i="1"/>
  <c r="I1181" i="1"/>
  <c r="I1180" i="1"/>
  <c r="I1179" i="1"/>
  <c r="I1178" i="1"/>
  <c r="I1177" i="1"/>
  <c r="I1176" i="1"/>
  <c r="I1175" i="1"/>
  <c r="I1174" i="1"/>
  <c r="I1173" i="1"/>
  <c r="I1172" i="1"/>
  <c r="I1171" i="1"/>
  <c r="I1170" i="1"/>
  <c r="I1169" i="1"/>
  <c r="I1168" i="1"/>
  <c r="I1167" i="1"/>
  <c r="I1166" i="1"/>
  <c r="I1165" i="1"/>
  <c r="I1164" i="1"/>
  <c r="I1163" i="1"/>
  <c r="I1162" i="1"/>
  <c r="I1161" i="1"/>
  <c r="I1160" i="1"/>
  <c r="I1159" i="1"/>
  <c r="I1158" i="1"/>
  <c r="I1157" i="1"/>
  <c r="I1156" i="1"/>
  <c r="I1155" i="1"/>
  <c r="I1154" i="1"/>
  <c r="I1153" i="1"/>
  <c r="I1152" i="1"/>
  <c r="I1151" i="1"/>
  <c r="I1150" i="1"/>
  <c r="I1149" i="1"/>
  <c r="I1148" i="1"/>
  <c r="I1147" i="1"/>
  <c r="I1146" i="1"/>
  <c r="I1145" i="1"/>
  <c r="I1141" i="1"/>
  <c r="I1140" i="1"/>
  <c r="I1139" i="1"/>
  <c r="I1138" i="1"/>
  <c r="I1125" i="1"/>
  <c r="I1124" i="1"/>
  <c r="I1123" i="1"/>
  <c r="I1122" i="1"/>
  <c r="I1121" i="1"/>
  <c r="I1120" i="1"/>
  <c r="I1116" i="1"/>
  <c r="I1115" i="1"/>
  <c r="I1114" i="1"/>
  <c r="I1113" i="1"/>
  <c r="I1112" i="1"/>
  <c r="I1111" i="1"/>
  <c r="I1110" i="1"/>
  <c r="I1109" i="1"/>
  <c r="I1108" i="1"/>
  <c r="I1107" i="1"/>
  <c r="I1106" i="1"/>
  <c r="I1105" i="1"/>
  <c r="I1104" i="1"/>
  <c r="I1103" i="1"/>
  <c r="I1102" i="1"/>
  <c r="I1101" i="1"/>
  <c r="I1099" i="1"/>
  <c r="I1098" i="1"/>
  <c r="I1097" i="1"/>
  <c r="I1096" i="1"/>
  <c r="I1095" i="1"/>
  <c r="I1094" i="1"/>
  <c r="I1093" i="1"/>
  <c r="I1092" i="1"/>
  <c r="I1091" i="1"/>
  <c r="I1090" i="1"/>
  <c r="I1089" i="1"/>
  <c r="I1088" i="1"/>
  <c r="I1087" i="1"/>
  <c r="I1086" i="1"/>
  <c r="I1085" i="1"/>
  <c r="I1084" i="1"/>
  <c r="I1083" i="1"/>
  <c r="I1082" i="1"/>
  <c r="I1081" i="1"/>
  <c r="I1080" i="1"/>
  <c r="I1079" i="1"/>
  <c r="I1078" i="1"/>
  <c r="I1077" i="1"/>
  <c r="I1076" i="1"/>
  <c r="I1075" i="1"/>
  <c r="I1074" i="1"/>
  <c r="I1073" i="1"/>
  <c r="I1072" i="1"/>
  <c r="I1071" i="1"/>
  <c r="I1070" i="1"/>
  <c r="I1069" i="1"/>
  <c r="I1068" i="1"/>
  <c r="I1067" i="1"/>
  <c r="I1066" i="1"/>
  <c r="I1065" i="1"/>
  <c r="I1064" i="1"/>
  <c r="I1063" i="1"/>
  <c r="I1062" i="1"/>
  <c r="I1061" i="1"/>
  <c r="I1060" i="1"/>
  <c r="I1059" i="1"/>
  <c r="I1058" i="1"/>
  <c r="I1057" i="1"/>
  <c r="I1056" i="1"/>
  <c r="I1055" i="1"/>
  <c r="I1054" i="1"/>
  <c r="I1053" i="1"/>
  <c r="I1052" i="1"/>
  <c r="I1051" i="1"/>
  <c r="I1050" i="1"/>
  <c r="I1049" i="1"/>
  <c r="I1048" i="1"/>
  <c r="I1047" i="1"/>
  <c r="I1046" i="1"/>
  <c r="I1045" i="1"/>
  <c r="I1044" i="1"/>
  <c r="I1043" i="1"/>
  <c r="I1041" i="1"/>
  <c r="I1040" i="1"/>
  <c r="I1039" i="1"/>
  <c r="I1038" i="1"/>
  <c r="I1037" i="1"/>
  <c r="I1036" i="1"/>
  <c r="I1035" i="1"/>
  <c r="I1034" i="1"/>
  <c r="I1033" i="1"/>
  <c r="I1032" i="1"/>
  <c r="I1030" i="1"/>
  <c r="I1029" i="1"/>
  <c r="I1025" i="1"/>
  <c r="J1021" i="1"/>
  <c r="I1024" i="1"/>
  <c r="I1023" i="1"/>
  <c r="I1022" i="1"/>
  <c r="I1021" i="1"/>
  <c r="I1020" i="1"/>
  <c r="I1015" i="1"/>
  <c r="I1014" i="1"/>
  <c r="I1013" i="1"/>
  <c r="I1012" i="1"/>
  <c r="I1011" i="1"/>
  <c r="I1010" i="1"/>
  <c r="I1009" i="1"/>
  <c r="I1008" i="1"/>
  <c r="I1007" i="1"/>
  <c r="I1006" i="1"/>
  <c r="I1005" i="1"/>
  <c r="I1004" i="1"/>
  <c r="I1003" i="1"/>
  <c r="I1002" i="1"/>
  <c r="I1001" i="1"/>
  <c r="I1000" i="1"/>
  <c r="I999" i="1"/>
  <c r="I998" i="1"/>
  <c r="I997" i="1"/>
  <c r="I996" i="1"/>
  <c r="DB981" i="1"/>
  <c r="DE981" i="1" s="1"/>
  <c r="CS981" i="1"/>
  <c r="CV981" i="1" s="1"/>
  <c r="CJ981" i="1"/>
  <c r="CM981" i="1" s="1"/>
  <c r="CA981" i="1"/>
  <c r="CD981" i="1" s="1"/>
  <c r="BR981" i="1"/>
  <c r="BU981" i="1" s="1"/>
  <c r="BI981" i="1"/>
  <c r="BL981" i="1" s="1"/>
  <c r="AZ981" i="1"/>
  <c r="BC981" i="1" s="1"/>
  <c r="AQ981" i="1"/>
  <c r="AT981" i="1" s="1"/>
  <c r="AK981" i="1"/>
  <c r="Y981" i="1"/>
  <c r="AB981" i="1" s="1"/>
  <c r="P981" i="1"/>
  <c r="S981" i="1" s="1"/>
  <c r="G981" i="1"/>
  <c r="J981" i="1" s="1"/>
  <c r="I991" i="1"/>
  <c r="I990" i="1"/>
  <c r="I989" i="1"/>
  <c r="I988" i="1"/>
  <c r="I987" i="1"/>
  <c r="I986" i="1"/>
  <c r="I985" i="1"/>
  <c r="I984" i="1"/>
  <c r="I983" i="1"/>
  <c r="I982" i="1"/>
  <c r="I981" i="1"/>
  <c r="I980" i="1"/>
  <c r="I979" i="1"/>
  <c r="I978" i="1"/>
  <c r="I977" i="1"/>
  <c r="I976" i="1"/>
  <c r="I975" i="1"/>
  <c r="I974" i="1"/>
  <c r="I973" i="1"/>
  <c r="I972" i="1"/>
  <c r="I967" i="1"/>
  <c r="J962" i="1"/>
  <c r="I962" i="1"/>
  <c r="I964" i="1"/>
  <c r="I963" i="1"/>
  <c r="I961" i="1"/>
  <c r="I960" i="1"/>
  <c r="I959" i="1"/>
  <c r="I900" i="1"/>
  <c r="I954" i="1"/>
  <c r="I953" i="1"/>
  <c r="I952" i="1"/>
  <c r="I951" i="1"/>
  <c r="I950" i="1"/>
  <c r="I949" i="1"/>
  <c r="I948" i="1"/>
  <c r="I947" i="1"/>
  <c r="I946" i="1"/>
  <c r="I945" i="1"/>
  <c r="I944" i="1"/>
  <c r="I943" i="1"/>
  <c r="I942" i="1"/>
  <c r="I941" i="1"/>
  <c r="I940" i="1"/>
  <c r="I939" i="1"/>
  <c r="I938" i="1"/>
  <c r="I937" i="1"/>
  <c r="I936" i="1"/>
  <c r="I935" i="1"/>
  <c r="I934" i="1"/>
  <c r="I933" i="1"/>
  <c r="I932" i="1"/>
  <c r="I931" i="1"/>
  <c r="I930" i="1"/>
  <c r="I929" i="1"/>
  <c r="I928" i="1"/>
  <c r="I927" i="1"/>
  <c r="I926" i="1"/>
  <c r="I925" i="1"/>
  <c r="I924" i="1"/>
  <c r="I923" i="1"/>
  <c r="I922" i="1"/>
  <c r="I921" i="1"/>
  <c r="I920" i="1"/>
  <c r="I919" i="1"/>
  <c r="I918" i="1"/>
  <c r="I917" i="1"/>
  <c r="I916" i="1"/>
  <c r="I915" i="1"/>
  <c r="I914" i="1"/>
  <c r="I913" i="1"/>
  <c r="I912" i="1"/>
  <c r="I911" i="1"/>
  <c r="I910" i="1"/>
  <c r="I909" i="1"/>
  <c r="I908" i="1"/>
  <c r="I907" i="1"/>
  <c r="I906" i="1"/>
  <c r="I905" i="1"/>
  <c r="I904" i="1"/>
  <c r="I903" i="1"/>
  <c r="I902" i="1"/>
  <c r="I901" i="1"/>
  <c r="I899" i="1"/>
  <c r="I898" i="1"/>
  <c r="I897" i="1"/>
  <c r="I896" i="1"/>
  <c r="I895" i="1"/>
  <c r="I894" i="1"/>
  <c r="I893" i="1"/>
  <c r="I892" i="1"/>
  <c r="I891" i="1"/>
  <c r="I890" i="1"/>
  <c r="I889" i="1"/>
  <c r="I888" i="1"/>
  <c r="I887" i="1"/>
  <c r="I886" i="1"/>
  <c r="I885" i="1"/>
  <c r="I884" i="1"/>
  <c r="I839" i="1"/>
  <c r="I838" i="1"/>
  <c r="I837" i="1"/>
  <c r="I836" i="1"/>
  <c r="I835" i="1"/>
  <c r="I834" i="1"/>
  <c r="I833" i="1"/>
  <c r="I832" i="1"/>
  <c r="I831" i="1"/>
  <c r="I830" i="1"/>
  <c r="I829" i="1"/>
  <c r="I828" i="1"/>
  <c r="I827" i="1"/>
  <c r="I826" i="1"/>
  <c r="I825" i="1"/>
  <c r="I824" i="1"/>
  <c r="I823" i="1"/>
  <c r="I822" i="1"/>
  <c r="I821" i="1"/>
  <c r="I820" i="1"/>
  <c r="I819" i="1"/>
  <c r="I818" i="1"/>
  <c r="I817" i="1"/>
  <c r="J778" i="1"/>
  <c r="I809" i="1"/>
  <c r="I808" i="1"/>
  <c r="I807" i="1"/>
  <c r="I806" i="1"/>
  <c r="I805" i="1"/>
  <c r="I804" i="1"/>
  <c r="I803" i="1"/>
  <c r="I802" i="1"/>
  <c r="I801" i="1"/>
  <c r="I800" i="1"/>
  <c r="I799" i="1"/>
  <c r="I798" i="1"/>
  <c r="I797" i="1"/>
  <c r="I796" i="1"/>
  <c r="I795" i="1"/>
  <c r="I794" i="1"/>
  <c r="I793" i="1"/>
  <c r="I792" i="1"/>
  <c r="I791" i="1"/>
  <c r="I790" i="1"/>
  <c r="I789" i="1"/>
  <c r="I788" i="1"/>
  <c r="I787" i="1"/>
  <c r="I786" i="1"/>
  <c r="I785" i="1"/>
  <c r="I784" i="1"/>
  <c r="I783" i="1"/>
  <c r="I782" i="1"/>
  <c r="I781" i="1"/>
  <c r="I780" i="1"/>
  <c r="I779" i="1"/>
  <c r="I778" i="1"/>
  <c r="I776" i="1"/>
  <c r="I775" i="1"/>
  <c r="I774" i="1"/>
  <c r="I773" i="1"/>
  <c r="I772" i="1"/>
  <c r="I771" i="1"/>
  <c r="I770" i="1"/>
  <c r="I767" i="1"/>
  <c r="I766" i="1"/>
  <c r="I765" i="1"/>
  <c r="I764" i="1"/>
  <c r="I763" i="1"/>
  <c r="I759" i="1"/>
  <c r="I758" i="1"/>
  <c r="I756" i="1"/>
  <c r="I755" i="1"/>
  <c r="I754" i="1"/>
  <c r="I753" i="1"/>
  <c r="I752" i="1"/>
  <c r="I751" i="1"/>
  <c r="I750" i="1"/>
  <c r="I749" i="1"/>
  <c r="I748" i="1"/>
  <c r="I747" i="1"/>
  <c r="I746" i="1"/>
  <c r="I745" i="1"/>
  <c r="I743" i="1"/>
  <c r="I742" i="1"/>
  <c r="I741" i="1"/>
  <c r="I740" i="1"/>
  <c r="I737" i="1"/>
  <c r="I736" i="1"/>
  <c r="I735" i="1"/>
  <c r="I734" i="1"/>
  <c r="I733" i="1"/>
  <c r="I732" i="1"/>
  <c r="I729" i="1"/>
  <c r="I728" i="1"/>
  <c r="I727" i="1"/>
  <c r="I726" i="1"/>
  <c r="I725" i="1"/>
  <c r="I724" i="1"/>
  <c r="I723" i="1"/>
  <c r="I722" i="1"/>
  <c r="I721" i="1"/>
  <c r="I720" i="1"/>
  <c r="I719" i="1"/>
  <c r="I718" i="1"/>
  <c r="I717" i="1"/>
  <c r="I716" i="1"/>
  <c r="I715" i="1"/>
  <c r="I714" i="1"/>
  <c r="I713" i="1"/>
  <c r="I712" i="1"/>
  <c r="I711" i="1"/>
  <c r="I710" i="1"/>
  <c r="I709" i="1"/>
  <c r="I708" i="1"/>
  <c r="I707" i="1"/>
  <c r="I706" i="1"/>
  <c r="I705" i="1"/>
  <c r="I704" i="1"/>
  <c r="I703" i="1"/>
  <c r="I702" i="1"/>
  <c r="I701" i="1"/>
  <c r="I700" i="1"/>
  <c r="I699" i="1"/>
  <c r="I698" i="1"/>
  <c r="DB691" i="1"/>
  <c r="DE691" i="1" s="1"/>
  <c r="CJ691" i="1"/>
  <c r="CA691" i="1"/>
  <c r="CD691" i="1" s="1"/>
  <c r="BR691" i="1"/>
  <c r="BU691" i="1" s="1"/>
  <c r="BI691" i="1"/>
  <c r="BL691" i="1" s="1"/>
  <c r="AZ691" i="1"/>
  <c r="BC691" i="1" s="1"/>
  <c r="AQ691" i="1"/>
  <c r="AT691" i="1" s="1"/>
  <c r="AH691" i="1"/>
  <c r="AK691" i="1" s="1"/>
  <c r="Y691" i="1"/>
  <c r="AB691" i="1" s="1"/>
  <c r="G691" i="1"/>
  <c r="J691" i="1" s="1"/>
  <c r="I696" i="1"/>
  <c r="I695" i="1"/>
  <c r="I694" i="1"/>
  <c r="I693" i="1"/>
  <c r="I692" i="1"/>
  <c r="I691" i="1"/>
  <c r="I690" i="1"/>
  <c r="I689" i="1"/>
  <c r="I688" i="1"/>
  <c r="I687" i="1"/>
  <c r="I686" i="1"/>
  <c r="I685" i="1"/>
  <c r="I684" i="1"/>
  <c r="I683" i="1"/>
  <c r="I682" i="1"/>
  <c r="I681" i="1"/>
  <c r="I680" i="1"/>
  <c r="I679" i="1"/>
  <c r="I678" i="1"/>
  <c r="I677" i="1"/>
  <c r="I676" i="1"/>
  <c r="G662" i="1"/>
  <c r="J662" i="1" s="1"/>
  <c r="Y662" i="1"/>
  <c r="AB662" i="1" s="1"/>
  <c r="AH662" i="1"/>
  <c r="AK662" i="1" s="1"/>
  <c r="AQ662" i="1"/>
  <c r="AT662" i="1" s="1"/>
  <c r="AZ662" i="1"/>
  <c r="BC662" i="1" s="1"/>
  <c r="BI662" i="1"/>
  <c r="CA662" i="1"/>
  <c r="CD662" i="1" s="1"/>
  <c r="BR662" i="1"/>
  <c r="BU662" i="1" s="1"/>
  <c r="CJ662" i="1"/>
  <c r="CM662" i="1" s="1"/>
  <c r="CS662" i="1"/>
  <c r="CV662" i="1" s="1"/>
  <c r="DB662" i="1"/>
  <c r="DE662" i="1" s="1"/>
  <c r="J572" i="1"/>
  <c r="J540" i="1"/>
  <c r="E487" i="1"/>
  <c r="J487" i="1" s="1"/>
  <c r="K962" i="1" l="1"/>
  <c r="L962" i="1" s="1"/>
  <c r="I487" i="1"/>
  <c r="J288" i="1"/>
  <c r="G211" i="1"/>
  <c r="J211" i="1" s="1"/>
  <c r="G210" i="1"/>
  <c r="J210" i="1" s="1"/>
  <c r="G209" i="1"/>
  <c r="J209" i="1" s="1"/>
  <c r="K209" i="1" l="1"/>
  <c r="L209" i="1" s="1"/>
  <c r="I200" i="1"/>
  <c r="J171" i="1"/>
  <c r="AB10" i="1" l="1"/>
  <c r="AB11" i="1"/>
  <c r="AB13" i="1"/>
  <c r="S13" i="1"/>
  <c r="AB12" i="1"/>
  <c r="J53" i="1" l="1"/>
  <c r="J84" i="1"/>
  <c r="J85" i="1"/>
  <c r="J69" i="1"/>
  <c r="J54" i="1"/>
  <c r="J40" i="1"/>
  <c r="J27" i="1"/>
  <c r="J18" i="1"/>
  <c r="G202" i="1"/>
  <c r="J202" i="1" s="1"/>
  <c r="DB994" i="1" l="1"/>
  <c r="BC103" i="1"/>
  <c r="BC100" i="1"/>
  <c r="BC97" i="1"/>
  <c r="BC96" i="1"/>
  <c r="BC99" i="1"/>
  <c r="BC102" i="1"/>
  <c r="BC104" i="1"/>
  <c r="P1398" i="1"/>
  <c r="DM1329" i="1" l="1"/>
  <c r="DM1328" i="1"/>
  <c r="DM1327" i="1"/>
  <c r="DM1326" i="1"/>
  <c r="DM1324" i="1"/>
  <c r="DM1323" i="1"/>
  <c r="DM1322" i="1"/>
  <c r="DN1322" i="1" s="1"/>
  <c r="DO1322" i="1" s="1"/>
  <c r="DM1321" i="1"/>
  <c r="DM1320" i="1"/>
  <c r="DM1319" i="1"/>
  <c r="DM1318" i="1"/>
  <c r="DN1318" i="1" s="1"/>
  <c r="DO1318" i="1" s="1"/>
  <c r="DM1317" i="1"/>
  <c r="DM1316" i="1"/>
  <c r="DM1315" i="1"/>
  <c r="DM1314" i="1"/>
  <c r="DN1314" i="1" s="1"/>
  <c r="DO1314" i="1" s="1"/>
  <c r="DM1313" i="1"/>
  <c r="DM1312" i="1"/>
  <c r="DM1311" i="1"/>
  <c r="DM1310" i="1"/>
  <c r="DN1310" i="1" s="1"/>
  <c r="DO1310" i="1" s="1"/>
  <c r="DM1309" i="1"/>
  <c r="DM1308" i="1"/>
  <c r="DM1307" i="1"/>
  <c r="DM1306" i="1"/>
  <c r="DN1306" i="1" s="1"/>
  <c r="DO1306" i="1" s="1"/>
  <c r="DM1305" i="1"/>
  <c r="DM1304" i="1"/>
  <c r="DM1275" i="1"/>
  <c r="DM1274" i="1"/>
  <c r="DN1274" i="1" s="1"/>
  <c r="DM1141" i="1"/>
  <c r="DM1140" i="1"/>
  <c r="DN1140" i="1" s="1"/>
  <c r="DO1140" i="1" s="1"/>
  <c r="DM1139" i="1"/>
  <c r="DM1138" i="1"/>
  <c r="DM1137" i="1"/>
  <c r="DM1136" i="1"/>
  <c r="DN1136" i="1" s="1"/>
  <c r="DO1136" i="1" s="1"/>
  <c r="DM1135" i="1"/>
  <c r="DM1134" i="1"/>
  <c r="DM1133" i="1"/>
  <c r="DM1132" i="1"/>
  <c r="DN1132" i="1" s="1"/>
  <c r="DO1132" i="1" s="1"/>
  <c r="DM1131" i="1"/>
  <c r="DM1130" i="1"/>
  <c r="DM1129" i="1"/>
  <c r="DM1128" i="1"/>
  <c r="DN1128" i="1" s="1"/>
  <c r="DO1128" i="1" s="1"/>
  <c r="DM1127" i="1"/>
  <c r="DN1127" i="1" s="1"/>
  <c r="DM1126" i="1"/>
  <c r="DM1125" i="1"/>
  <c r="DM1124" i="1"/>
  <c r="DN1124" i="1" s="1"/>
  <c r="DO1124" i="1" s="1"/>
  <c r="DM1123" i="1"/>
  <c r="DN1123" i="1" s="1"/>
  <c r="DM1122" i="1"/>
  <c r="DM1121" i="1"/>
  <c r="DM1120" i="1"/>
  <c r="DN1120" i="1" s="1"/>
  <c r="DO1120" i="1" s="1"/>
  <c r="DM1116" i="1"/>
  <c r="DM1115" i="1"/>
  <c r="DM1114" i="1"/>
  <c r="DM1113" i="1"/>
  <c r="DM1112" i="1"/>
  <c r="DM1111" i="1"/>
  <c r="DM1110" i="1"/>
  <c r="DM1109" i="1"/>
  <c r="DM1108" i="1"/>
  <c r="DM1107" i="1"/>
  <c r="DM1106" i="1"/>
  <c r="DM1105" i="1"/>
  <c r="DM1104" i="1"/>
  <c r="DM1103" i="1"/>
  <c r="DM1102" i="1"/>
  <c r="DM1101" i="1"/>
  <c r="DM1100" i="1"/>
  <c r="DM1099" i="1"/>
  <c r="DM1098" i="1"/>
  <c r="DM1097" i="1"/>
  <c r="DM1096" i="1"/>
  <c r="DM1095" i="1"/>
  <c r="DM1094" i="1"/>
  <c r="DM1093" i="1"/>
  <c r="DM1092" i="1"/>
  <c r="DM1091" i="1"/>
  <c r="DM1090" i="1"/>
  <c r="DM1089" i="1"/>
  <c r="DM1088" i="1"/>
  <c r="DM1087" i="1"/>
  <c r="DM1086" i="1"/>
  <c r="DM1085" i="1"/>
  <c r="DM1084" i="1"/>
  <c r="DM1083" i="1"/>
  <c r="DM1081" i="1"/>
  <c r="DM1080" i="1"/>
  <c r="DM1079" i="1"/>
  <c r="DM1069" i="1"/>
  <c r="DM1068" i="1"/>
  <c r="DN1068" i="1" s="1"/>
  <c r="DM1067" i="1"/>
  <c r="DM1052" i="1"/>
  <c r="DM1044" i="1"/>
  <c r="DM1043" i="1"/>
  <c r="DN1043" i="1" s="1"/>
  <c r="DO1043" i="1" s="1"/>
  <c r="DM1040" i="1"/>
  <c r="DM1039" i="1"/>
  <c r="DN1039" i="1" s="1"/>
  <c r="DO1039" i="1" s="1"/>
  <c r="DM1038" i="1"/>
  <c r="DM1037" i="1"/>
  <c r="DM1036" i="1"/>
  <c r="DM1035" i="1"/>
  <c r="DN1035" i="1" s="1"/>
  <c r="DO1035" i="1" s="1"/>
  <c r="DM1034" i="1"/>
  <c r="DM1033" i="1"/>
  <c r="DM1032" i="1"/>
  <c r="DM1030" i="1"/>
  <c r="DM1028" i="1"/>
  <c r="DM1027" i="1"/>
  <c r="DM1026" i="1"/>
  <c r="DN1026" i="1" s="1"/>
  <c r="DO1026" i="1" s="1"/>
  <c r="DM1025" i="1"/>
  <c r="DM1024" i="1"/>
  <c r="DM1023" i="1"/>
  <c r="DN1023" i="1" s="1"/>
  <c r="DM1022" i="1"/>
  <c r="DN1022" i="1" s="1"/>
  <c r="DO1022" i="1" s="1"/>
  <c r="DM1021" i="1"/>
  <c r="DN1021" i="1" s="1"/>
  <c r="DM1020" i="1"/>
  <c r="DM1019" i="1"/>
  <c r="DM1018" i="1"/>
  <c r="DN1018" i="1" s="1"/>
  <c r="DO1018" i="1" s="1"/>
  <c r="DM1017" i="1"/>
  <c r="DN1017" i="1" s="1"/>
  <c r="DM1016" i="1"/>
  <c r="DM1015" i="1"/>
  <c r="DN1015" i="1" s="1"/>
  <c r="DM1014" i="1"/>
  <c r="DN1014" i="1" s="1"/>
  <c r="DO1014" i="1" s="1"/>
  <c r="DM1013" i="1"/>
  <c r="DN1013" i="1" s="1"/>
  <c r="DM1012" i="1"/>
  <c r="DM1011" i="1"/>
  <c r="DM1010" i="1"/>
  <c r="DN1010" i="1" s="1"/>
  <c r="DO1010" i="1" s="1"/>
  <c r="DM1009" i="1"/>
  <c r="DN1009" i="1" s="1"/>
  <c r="DM1008" i="1"/>
  <c r="DM1007" i="1"/>
  <c r="DN1007" i="1" s="1"/>
  <c r="DM1006" i="1"/>
  <c r="DN1006" i="1" s="1"/>
  <c r="DO1006" i="1" s="1"/>
  <c r="DM1005" i="1"/>
  <c r="DN1005" i="1" s="1"/>
  <c r="DM1004" i="1"/>
  <c r="DM1003" i="1"/>
  <c r="DM1002" i="1"/>
  <c r="DN1002" i="1" s="1"/>
  <c r="DO1002" i="1" s="1"/>
  <c r="DM1001" i="1"/>
  <c r="DN1001" i="1" s="1"/>
  <c r="DM1000" i="1"/>
  <c r="DM999" i="1"/>
  <c r="DN999" i="1" s="1"/>
  <c r="DM998" i="1"/>
  <c r="DN998" i="1" s="1"/>
  <c r="DO998" i="1" s="1"/>
  <c r="DM997" i="1"/>
  <c r="DN997" i="1" s="1"/>
  <c r="DM996" i="1"/>
  <c r="DM995" i="1"/>
  <c r="DM994" i="1"/>
  <c r="DN994" i="1" s="1"/>
  <c r="DO994" i="1" s="1"/>
  <c r="DM993" i="1"/>
  <c r="DN993" i="1" s="1"/>
  <c r="DM992" i="1"/>
  <c r="DM991" i="1"/>
  <c r="DN991" i="1" s="1"/>
  <c r="DM990" i="1"/>
  <c r="DN990" i="1" s="1"/>
  <c r="DO990" i="1" s="1"/>
  <c r="DM989" i="1"/>
  <c r="DN989" i="1" s="1"/>
  <c r="DM988" i="1"/>
  <c r="DM987" i="1"/>
  <c r="DM986" i="1"/>
  <c r="DN986" i="1" s="1"/>
  <c r="DO986" i="1" s="1"/>
  <c r="DM985" i="1"/>
  <c r="DN985" i="1" s="1"/>
  <c r="DM984" i="1"/>
  <c r="DM983" i="1"/>
  <c r="DN983" i="1" s="1"/>
  <c r="DM982" i="1"/>
  <c r="DN982" i="1" s="1"/>
  <c r="DO982" i="1" s="1"/>
  <c r="DM981" i="1"/>
  <c r="DN981" i="1" s="1"/>
  <c r="DM980" i="1"/>
  <c r="DM979" i="1"/>
  <c r="DM978" i="1"/>
  <c r="DN978" i="1" s="1"/>
  <c r="DO978" i="1" s="1"/>
  <c r="DM977" i="1"/>
  <c r="DN977" i="1" s="1"/>
  <c r="DM976" i="1"/>
  <c r="DM975" i="1"/>
  <c r="DN975" i="1" s="1"/>
  <c r="DM974" i="1"/>
  <c r="DN974" i="1" s="1"/>
  <c r="DO974" i="1" s="1"/>
  <c r="DM973" i="1"/>
  <c r="DN973" i="1" s="1"/>
  <c r="DM972" i="1"/>
  <c r="DM967" i="1"/>
  <c r="DM966" i="1"/>
  <c r="DM965" i="1"/>
  <c r="DM964" i="1"/>
  <c r="DM963" i="1"/>
  <c r="DM962" i="1"/>
  <c r="DM961" i="1"/>
  <c r="DM960" i="1"/>
  <c r="DM959" i="1"/>
  <c r="DM882" i="1"/>
  <c r="DM881" i="1"/>
  <c r="DN881" i="1" s="1"/>
  <c r="DO881" i="1" s="1"/>
  <c r="DM880" i="1"/>
  <c r="DM879" i="1"/>
  <c r="DM878" i="1"/>
  <c r="DM877" i="1"/>
  <c r="DN877" i="1" s="1"/>
  <c r="DO877" i="1" s="1"/>
  <c r="DM876" i="1"/>
  <c r="DM875" i="1"/>
  <c r="DM874" i="1"/>
  <c r="DM873" i="1"/>
  <c r="DN873" i="1" s="1"/>
  <c r="DO873" i="1" s="1"/>
  <c r="DM872" i="1"/>
  <c r="DM871" i="1"/>
  <c r="DM870" i="1"/>
  <c r="DM869" i="1"/>
  <c r="DN869" i="1" s="1"/>
  <c r="DO869" i="1" s="1"/>
  <c r="DM868" i="1"/>
  <c r="DM867" i="1"/>
  <c r="DM866" i="1"/>
  <c r="DM865" i="1"/>
  <c r="DN865" i="1" s="1"/>
  <c r="DO865" i="1" s="1"/>
  <c r="DM864" i="1"/>
  <c r="DM863" i="1"/>
  <c r="DM862" i="1"/>
  <c r="DM861" i="1"/>
  <c r="DN861" i="1" s="1"/>
  <c r="DO861" i="1" s="1"/>
  <c r="DM860" i="1"/>
  <c r="DM859" i="1"/>
  <c r="DM858" i="1"/>
  <c r="DM857" i="1"/>
  <c r="DN857" i="1" s="1"/>
  <c r="DO857" i="1" s="1"/>
  <c r="DM856" i="1"/>
  <c r="DM855" i="1"/>
  <c r="DM854" i="1"/>
  <c r="DM853" i="1"/>
  <c r="DN853" i="1" s="1"/>
  <c r="DO853" i="1" s="1"/>
  <c r="DM852" i="1"/>
  <c r="DM851" i="1"/>
  <c r="DM850" i="1"/>
  <c r="DM849" i="1"/>
  <c r="DN849" i="1" s="1"/>
  <c r="DO849" i="1" s="1"/>
  <c r="DM848" i="1"/>
  <c r="DM847" i="1"/>
  <c r="DM846" i="1"/>
  <c r="DM845" i="1"/>
  <c r="DN845" i="1" s="1"/>
  <c r="DO845" i="1" s="1"/>
  <c r="DM844" i="1"/>
  <c r="DM843" i="1"/>
  <c r="DM842" i="1"/>
  <c r="DM841" i="1"/>
  <c r="DN841" i="1" s="1"/>
  <c r="DO841" i="1" s="1"/>
  <c r="DM840" i="1"/>
  <c r="DM776" i="1"/>
  <c r="DM775" i="1"/>
  <c r="DN775" i="1" s="1"/>
  <c r="DM774" i="1"/>
  <c r="DM773" i="1"/>
  <c r="DN773" i="1" s="1"/>
  <c r="DM772" i="1"/>
  <c r="DM771" i="1"/>
  <c r="DM770" i="1"/>
  <c r="DM767" i="1"/>
  <c r="DM766" i="1"/>
  <c r="DN766" i="1" s="1"/>
  <c r="DO766" i="1" s="1"/>
  <c r="DM765" i="1"/>
  <c r="DM759" i="1"/>
  <c r="DM758" i="1"/>
  <c r="DN758" i="1" s="1"/>
  <c r="DO758" i="1" s="1"/>
  <c r="DM756" i="1"/>
  <c r="DM755" i="1"/>
  <c r="DN755" i="1" s="1"/>
  <c r="DO755" i="1" s="1"/>
  <c r="DM754" i="1"/>
  <c r="DM753" i="1"/>
  <c r="DM752" i="1"/>
  <c r="DM751" i="1"/>
  <c r="DN751" i="1" s="1"/>
  <c r="DO751" i="1" s="1"/>
  <c r="DM750" i="1"/>
  <c r="DM749" i="1"/>
  <c r="DM748" i="1"/>
  <c r="DM747" i="1"/>
  <c r="DN747" i="1" s="1"/>
  <c r="DO747" i="1" s="1"/>
  <c r="DM746" i="1"/>
  <c r="DM745" i="1"/>
  <c r="DM743" i="1"/>
  <c r="DM742" i="1"/>
  <c r="DN742" i="1" s="1"/>
  <c r="DO742" i="1" s="1"/>
  <c r="DM741" i="1"/>
  <c r="DM740" i="1"/>
  <c r="DM737" i="1"/>
  <c r="DM736" i="1"/>
  <c r="DN736" i="1" s="1"/>
  <c r="DO736" i="1" s="1"/>
  <c r="DM735" i="1"/>
  <c r="DM734" i="1"/>
  <c r="DM733" i="1"/>
  <c r="DM732" i="1"/>
  <c r="DN732" i="1" s="1"/>
  <c r="DO732" i="1" s="1"/>
  <c r="DM731" i="1"/>
  <c r="DM730" i="1"/>
  <c r="DM729" i="1"/>
  <c r="DM728" i="1"/>
  <c r="DN728" i="1" s="1"/>
  <c r="DO728" i="1" s="1"/>
  <c r="DM727" i="1"/>
  <c r="DM726" i="1"/>
  <c r="DM725" i="1"/>
  <c r="DM724" i="1"/>
  <c r="DN724" i="1" s="1"/>
  <c r="DO724" i="1" s="1"/>
  <c r="DM723" i="1"/>
  <c r="DM722" i="1"/>
  <c r="DM721" i="1"/>
  <c r="DM720" i="1"/>
  <c r="DN720" i="1" s="1"/>
  <c r="DO720" i="1" s="1"/>
  <c r="DM719" i="1"/>
  <c r="DM710" i="1"/>
  <c r="DM709" i="1"/>
  <c r="DM708" i="1"/>
  <c r="DM707" i="1"/>
  <c r="DM706" i="1"/>
  <c r="DM705" i="1"/>
  <c r="DM704" i="1"/>
  <c r="DN704" i="1" s="1"/>
  <c r="DM703" i="1"/>
  <c r="DN703" i="1" s="1"/>
  <c r="DM702" i="1"/>
  <c r="DM701" i="1"/>
  <c r="DM700" i="1"/>
  <c r="DM699" i="1"/>
  <c r="DN699" i="1" s="1"/>
  <c r="DM698" i="1"/>
  <c r="DM696" i="1"/>
  <c r="DM695" i="1"/>
  <c r="DM694" i="1"/>
  <c r="DN694" i="1" s="1"/>
  <c r="DO694" i="1" s="1"/>
  <c r="DM693" i="1"/>
  <c r="DM692" i="1"/>
  <c r="DM690" i="1"/>
  <c r="DN690" i="1" s="1"/>
  <c r="DO690" i="1" s="1"/>
  <c r="DM689" i="1"/>
  <c r="DM688" i="1"/>
  <c r="DM687" i="1"/>
  <c r="DM683" i="1"/>
  <c r="DN683" i="1" s="1"/>
  <c r="DO683" i="1" s="1"/>
  <c r="DM682" i="1"/>
  <c r="DN682" i="1" s="1"/>
  <c r="DO682" i="1" s="1"/>
  <c r="DM678" i="1"/>
  <c r="DM670" i="1"/>
  <c r="DM669" i="1"/>
  <c r="DN669" i="1" s="1"/>
  <c r="DO669" i="1" s="1"/>
  <c r="DM668" i="1"/>
  <c r="DM667" i="1"/>
  <c r="DM666" i="1"/>
  <c r="DN666" i="1" s="1"/>
  <c r="DM665" i="1"/>
  <c r="DN665" i="1" s="1"/>
  <c r="DO665" i="1" s="1"/>
  <c r="DM664" i="1"/>
  <c r="DM663" i="1"/>
  <c r="DM662" i="1"/>
  <c r="DM661" i="1"/>
  <c r="DN661" i="1" s="1"/>
  <c r="DO661" i="1" s="1"/>
  <c r="DM660" i="1"/>
  <c r="DM659" i="1"/>
  <c r="DM658" i="1"/>
  <c r="DN658" i="1" s="1"/>
  <c r="DM657" i="1"/>
  <c r="DN657" i="1" s="1"/>
  <c r="DO657" i="1" s="1"/>
  <c r="DM656" i="1"/>
  <c r="DM655" i="1"/>
  <c r="DM654" i="1"/>
  <c r="DM603" i="1"/>
  <c r="DN603" i="1" s="1"/>
  <c r="DO603" i="1" s="1"/>
  <c r="DM602" i="1"/>
  <c r="DN602" i="1" s="1"/>
  <c r="DO602" i="1" s="1"/>
  <c r="DM601" i="1"/>
  <c r="DN601" i="1" s="1"/>
  <c r="DO601" i="1" s="1"/>
  <c r="DM600" i="1"/>
  <c r="DM599" i="1"/>
  <c r="DN599" i="1" s="1"/>
  <c r="DO599" i="1" s="1"/>
  <c r="DM598" i="1"/>
  <c r="DN598" i="1" s="1"/>
  <c r="DO598" i="1" s="1"/>
  <c r="DM597" i="1"/>
  <c r="DN597" i="1" s="1"/>
  <c r="DO597" i="1" s="1"/>
  <c r="DM596" i="1"/>
  <c r="DM595" i="1"/>
  <c r="DN595" i="1" s="1"/>
  <c r="DO595" i="1" s="1"/>
  <c r="DM594" i="1"/>
  <c r="DN594" i="1" s="1"/>
  <c r="DO594" i="1" s="1"/>
  <c r="DM593" i="1"/>
  <c r="DN593" i="1" s="1"/>
  <c r="DO593" i="1" s="1"/>
  <c r="DM592" i="1"/>
  <c r="DM591" i="1"/>
  <c r="DN591" i="1" s="1"/>
  <c r="DO591" i="1" s="1"/>
  <c r="DM590" i="1"/>
  <c r="DN590" i="1" s="1"/>
  <c r="DM589" i="1"/>
  <c r="DN589" i="1" s="1"/>
  <c r="DO589" i="1" s="1"/>
  <c r="DM588" i="1"/>
  <c r="DM587" i="1"/>
  <c r="DN587" i="1" s="1"/>
  <c r="DO587" i="1" s="1"/>
  <c r="DM586" i="1"/>
  <c r="DM585" i="1"/>
  <c r="DN585" i="1" s="1"/>
  <c r="DO585" i="1" s="1"/>
  <c r="DM584" i="1"/>
  <c r="DM582" i="1"/>
  <c r="DM581" i="1"/>
  <c r="DN581" i="1" s="1"/>
  <c r="DO581" i="1" s="1"/>
  <c r="DM580" i="1"/>
  <c r="DM579" i="1"/>
  <c r="DM578" i="1"/>
  <c r="DM577" i="1"/>
  <c r="DN577" i="1" s="1"/>
  <c r="DO577" i="1" s="1"/>
  <c r="DM576" i="1"/>
  <c r="DM575" i="1"/>
  <c r="DM574" i="1"/>
  <c r="DM573" i="1"/>
  <c r="DN573" i="1" s="1"/>
  <c r="DO573" i="1" s="1"/>
  <c r="DM572" i="1"/>
  <c r="DM571" i="1"/>
  <c r="DM570" i="1"/>
  <c r="DM569" i="1"/>
  <c r="DN569" i="1" s="1"/>
  <c r="DO569" i="1" s="1"/>
  <c r="DM568" i="1"/>
  <c r="DM567" i="1"/>
  <c r="DM566" i="1"/>
  <c r="DM565" i="1"/>
  <c r="DN565" i="1" s="1"/>
  <c r="DO565" i="1" s="1"/>
  <c r="DM564" i="1"/>
  <c r="DM563" i="1"/>
  <c r="DM562" i="1"/>
  <c r="DM561" i="1"/>
  <c r="DN561" i="1" s="1"/>
  <c r="DO561" i="1" s="1"/>
  <c r="DM560" i="1"/>
  <c r="DM559" i="1"/>
  <c r="DM558" i="1"/>
  <c r="DM557" i="1"/>
  <c r="DN557" i="1" s="1"/>
  <c r="DO557" i="1" s="1"/>
  <c r="DM556" i="1"/>
  <c r="DM555" i="1"/>
  <c r="DM554" i="1"/>
  <c r="DM553" i="1"/>
  <c r="DN553" i="1" s="1"/>
  <c r="DO553" i="1" s="1"/>
  <c r="DM552" i="1"/>
  <c r="DM551" i="1"/>
  <c r="DM550" i="1"/>
  <c r="DM549" i="1"/>
  <c r="DN549" i="1" s="1"/>
  <c r="DO549" i="1" s="1"/>
  <c r="DM548" i="1"/>
  <c r="DM547" i="1"/>
  <c r="DM546" i="1"/>
  <c r="DM545" i="1"/>
  <c r="DN545" i="1" s="1"/>
  <c r="DO545" i="1" s="1"/>
  <c r="DM544" i="1"/>
  <c r="DM543" i="1"/>
  <c r="DM542" i="1"/>
  <c r="DM541" i="1"/>
  <c r="DN541" i="1" s="1"/>
  <c r="DO541" i="1" s="1"/>
  <c r="DM540" i="1"/>
  <c r="DM538" i="1"/>
  <c r="DM537" i="1"/>
  <c r="DN537" i="1" s="1"/>
  <c r="DO537" i="1" s="1"/>
  <c r="DM536" i="1"/>
  <c r="DM535" i="1"/>
  <c r="DM532" i="1"/>
  <c r="DM531" i="1"/>
  <c r="DN531" i="1" s="1"/>
  <c r="DO531" i="1" s="1"/>
  <c r="DM530" i="1"/>
  <c r="DM529" i="1"/>
  <c r="DN527" i="1"/>
  <c r="DO527" i="1" s="1"/>
  <c r="DN523" i="1"/>
  <c r="DO523" i="1" s="1"/>
  <c r="DN519" i="1"/>
  <c r="DO519" i="1" s="1"/>
  <c r="DN515" i="1"/>
  <c r="DO515" i="1" s="1"/>
  <c r="DN511" i="1"/>
  <c r="DO511" i="1" s="1"/>
  <c r="DN507" i="1"/>
  <c r="DO507" i="1" s="1"/>
  <c r="DM503" i="1"/>
  <c r="DN503" i="1" s="1"/>
  <c r="DO503" i="1" s="1"/>
  <c r="DM502" i="1"/>
  <c r="DM501" i="1"/>
  <c r="DM500" i="1"/>
  <c r="DM499" i="1"/>
  <c r="DN499" i="1" s="1"/>
  <c r="DO499" i="1" s="1"/>
  <c r="DM498" i="1"/>
  <c r="DM497" i="1"/>
  <c r="DM496" i="1"/>
  <c r="DM495" i="1"/>
  <c r="DN495" i="1" s="1"/>
  <c r="DO495" i="1" s="1"/>
  <c r="DM494" i="1"/>
  <c r="DM493" i="1"/>
  <c r="DM492" i="1"/>
  <c r="DM491" i="1"/>
  <c r="DN491" i="1" s="1"/>
  <c r="DO491" i="1" s="1"/>
  <c r="DM490" i="1"/>
  <c r="DM489" i="1"/>
  <c r="DM488" i="1"/>
  <c r="DM487" i="1"/>
  <c r="DN487" i="1" s="1"/>
  <c r="DO487" i="1" s="1"/>
  <c r="DM486" i="1"/>
  <c r="DM485" i="1"/>
  <c r="DM484" i="1"/>
  <c r="DM483" i="1"/>
  <c r="DN483" i="1" s="1"/>
  <c r="DO483" i="1" s="1"/>
  <c r="DM482" i="1"/>
  <c r="DM481" i="1"/>
  <c r="DM480" i="1"/>
  <c r="DM479" i="1"/>
  <c r="DN479" i="1" s="1"/>
  <c r="DO479" i="1" s="1"/>
  <c r="DM478" i="1"/>
  <c r="DM477" i="1"/>
  <c r="DM476" i="1"/>
  <c r="DM475" i="1"/>
  <c r="DN475" i="1" s="1"/>
  <c r="DO475" i="1" s="1"/>
  <c r="DM474" i="1"/>
  <c r="DM473" i="1"/>
  <c r="DM472" i="1"/>
  <c r="DM471" i="1"/>
  <c r="DN471" i="1" s="1"/>
  <c r="DO471" i="1" s="1"/>
  <c r="DM470" i="1"/>
  <c r="DM469" i="1"/>
  <c r="DM468" i="1"/>
  <c r="DM467" i="1"/>
  <c r="DN467" i="1" s="1"/>
  <c r="DO467" i="1" s="1"/>
  <c r="DM466" i="1"/>
  <c r="DM465" i="1"/>
  <c r="DM464" i="1"/>
  <c r="DM463" i="1"/>
  <c r="DN463" i="1" s="1"/>
  <c r="DO463" i="1" s="1"/>
  <c r="DM462" i="1"/>
  <c r="DM461" i="1"/>
  <c r="DM460" i="1"/>
  <c r="DM459" i="1"/>
  <c r="DN459" i="1" s="1"/>
  <c r="DO459" i="1" s="1"/>
  <c r="DM458" i="1"/>
  <c r="DM457" i="1"/>
  <c r="DM456" i="1"/>
  <c r="DM455" i="1"/>
  <c r="DN455" i="1" s="1"/>
  <c r="DO455" i="1" s="1"/>
  <c r="DM454" i="1"/>
  <c r="DM453" i="1"/>
  <c r="DM452" i="1"/>
  <c r="DM451" i="1"/>
  <c r="DN451" i="1" s="1"/>
  <c r="DO451" i="1" s="1"/>
  <c r="DM450" i="1"/>
  <c r="DM449" i="1"/>
  <c r="DM448" i="1"/>
  <c r="DM447" i="1"/>
  <c r="DN447" i="1" s="1"/>
  <c r="DO447" i="1" s="1"/>
  <c r="DM446" i="1"/>
  <c r="DM445" i="1"/>
  <c r="DM444" i="1"/>
  <c r="DM443" i="1"/>
  <c r="DN443" i="1" s="1"/>
  <c r="DO443" i="1" s="1"/>
  <c r="DM442" i="1"/>
  <c r="DM441" i="1"/>
  <c r="DM438" i="1"/>
  <c r="DM437" i="1"/>
  <c r="DN437" i="1" s="1"/>
  <c r="DO437" i="1" s="1"/>
  <c r="DM436" i="1"/>
  <c r="DM435" i="1"/>
  <c r="DM434" i="1"/>
  <c r="DM433" i="1"/>
  <c r="DN433" i="1" s="1"/>
  <c r="DO433" i="1" s="1"/>
  <c r="DM432" i="1"/>
  <c r="DM431" i="1"/>
  <c r="DM430" i="1"/>
  <c r="DM427" i="1"/>
  <c r="DN427" i="1" s="1"/>
  <c r="DM426" i="1"/>
  <c r="DM425" i="1"/>
  <c r="DN425" i="1" s="1"/>
  <c r="DO425" i="1" s="1"/>
  <c r="DM420" i="1"/>
  <c r="DN420" i="1" s="1"/>
  <c r="DO420" i="1" s="1"/>
  <c r="DM419" i="1"/>
  <c r="DN419" i="1" s="1"/>
  <c r="DO419" i="1" s="1"/>
  <c r="DM418" i="1"/>
  <c r="DN418" i="1" s="1"/>
  <c r="DO418" i="1" s="1"/>
  <c r="DM417" i="1"/>
  <c r="DM416" i="1"/>
  <c r="DN416" i="1" s="1"/>
  <c r="DO416" i="1" s="1"/>
  <c r="DM415" i="1"/>
  <c r="DN415" i="1" s="1"/>
  <c r="DO415" i="1" s="1"/>
  <c r="DM414" i="1"/>
  <c r="DN414" i="1" s="1"/>
  <c r="DO414" i="1" s="1"/>
  <c r="DM413" i="1"/>
  <c r="DM412" i="1"/>
  <c r="DN412" i="1" s="1"/>
  <c r="DO412" i="1" s="1"/>
  <c r="DM411" i="1"/>
  <c r="DN411" i="1" s="1"/>
  <c r="DO411" i="1" s="1"/>
  <c r="DM410" i="1"/>
  <c r="DN410" i="1" s="1"/>
  <c r="DO410" i="1" s="1"/>
  <c r="DM409" i="1"/>
  <c r="DM404" i="1"/>
  <c r="DM403" i="1"/>
  <c r="DN403" i="1" s="1"/>
  <c r="DO403" i="1" s="1"/>
  <c r="DM402" i="1"/>
  <c r="DM401" i="1"/>
  <c r="DM400" i="1"/>
  <c r="DM399" i="1"/>
  <c r="DN399" i="1" s="1"/>
  <c r="DO399" i="1" s="1"/>
  <c r="DM398" i="1"/>
  <c r="DM397" i="1"/>
  <c r="DM396" i="1"/>
  <c r="DM395" i="1"/>
  <c r="DN395" i="1" s="1"/>
  <c r="DO395" i="1" s="1"/>
  <c r="DM394" i="1"/>
  <c r="DM393" i="1"/>
  <c r="DM388" i="1"/>
  <c r="DM387" i="1"/>
  <c r="DM386" i="1"/>
  <c r="DM385" i="1"/>
  <c r="DM384" i="1"/>
  <c r="DM383" i="1"/>
  <c r="DM382" i="1"/>
  <c r="DM381" i="1"/>
  <c r="DN381" i="1" s="1"/>
  <c r="DM380" i="1"/>
  <c r="DM379" i="1"/>
  <c r="DM378" i="1"/>
  <c r="DM377" i="1"/>
  <c r="DN377" i="1" s="1"/>
  <c r="DM376" i="1"/>
  <c r="DM375" i="1"/>
  <c r="DM374" i="1"/>
  <c r="DM373" i="1"/>
  <c r="DN373" i="1" s="1"/>
  <c r="DM372" i="1"/>
  <c r="DM371" i="1"/>
  <c r="DM370" i="1"/>
  <c r="DM369" i="1"/>
  <c r="DN369" i="1" s="1"/>
  <c r="DM368" i="1"/>
  <c r="DM367" i="1"/>
  <c r="DM366" i="1"/>
  <c r="DM365" i="1"/>
  <c r="DN365" i="1" s="1"/>
  <c r="DM364" i="1"/>
  <c r="DM363" i="1"/>
  <c r="DM362" i="1"/>
  <c r="DM361" i="1"/>
  <c r="DN361" i="1" s="1"/>
  <c r="DM360" i="1"/>
  <c r="DM359" i="1"/>
  <c r="DM358" i="1"/>
  <c r="DM357" i="1"/>
  <c r="DN357" i="1" s="1"/>
  <c r="DM356" i="1"/>
  <c r="DM355" i="1"/>
  <c r="DM354" i="1"/>
  <c r="DM353" i="1"/>
  <c r="DN353" i="1" s="1"/>
  <c r="DM352" i="1"/>
  <c r="DM351" i="1"/>
  <c r="DM350" i="1"/>
  <c r="DM349" i="1"/>
  <c r="DN349" i="1" s="1"/>
  <c r="DM348" i="1"/>
  <c r="DM344" i="1"/>
  <c r="DM343" i="1"/>
  <c r="DN343" i="1" s="1"/>
  <c r="DO343" i="1" s="1"/>
  <c r="DM342" i="1"/>
  <c r="DN342" i="1" s="1"/>
  <c r="DO342" i="1" s="1"/>
  <c r="DM341" i="1"/>
  <c r="DM340" i="1"/>
  <c r="DM339" i="1"/>
  <c r="DN339" i="1" s="1"/>
  <c r="DO339" i="1" s="1"/>
  <c r="DM338" i="1"/>
  <c r="DN338" i="1" s="1"/>
  <c r="DO338" i="1" s="1"/>
  <c r="DM337" i="1"/>
  <c r="DM336" i="1"/>
  <c r="DM335" i="1"/>
  <c r="DN335" i="1" s="1"/>
  <c r="DO335" i="1" s="1"/>
  <c r="DM334" i="1"/>
  <c r="DN334" i="1" s="1"/>
  <c r="DO334" i="1" s="1"/>
  <c r="DM333" i="1"/>
  <c r="DM332" i="1"/>
  <c r="DM331" i="1"/>
  <c r="DN331" i="1" s="1"/>
  <c r="DO331" i="1" s="1"/>
  <c r="DM330" i="1"/>
  <c r="DN330" i="1" s="1"/>
  <c r="DO330" i="1" s="1"/>
  <c r="DM329" i="1"/>
  <c r="DM328" i="1"/>
  <c r="DM327" i="1"/>
  <c r="DN327" i="1" s="1"/>
  <c r="DO327" i="1" s="1"/>
  <c r="DM326" i="1"/>
  <c r="DN326" i="1" s="1"/>
  <c r="DO326" i="1" s="1"/>
  <c r="DM325" i="1"/>
  <c r="DM324" i="1"/>
  <c r="DM323" i="1"/>
  <c r="DN323" i="1" s="1"/>
  <c r="DO323" i="1" s="1"/>
  <c r="DM322" i="1"/>
  <c r="DN322" i="1" s="1"/>
  <c r="DO322" i="1" s="1"/>
  <c r="DM321" i="1"/>
  <c r="DM320" i="1"/>
  <c r="DM319" i="1"/>
  <c r="DN319" i="1" s="1"/>
  <c r="DO319" i="1" s="1"/>
  <c r="DM318" i="1"/>
  <c r="DN318" i="1" s="1"/>
  <c r="DO318" i="1" s="1"/>
  <c r="DM317" i="1"/>
  <c r="DM316" i="1"/>
  <c r="DM315" i="1"/>
  <c r="DN315" i="1" s="1"/>
  <c r="DO315" i="1" s="1"/>
  <c r="DM313" i="1"/>
  <c r="DM312" i="1"/>
  <c r="DN312" i="1" s="1"/>
  <c r="DO312" i="1" s="1"/>
  <c r="DM311" i="1"/>
  <c r="DM310" i="1"/>
  <c r="DM309" i="1"/>
  <c r="DM308" i="1"/>
  <c r="DN308" i="1" s="1"/>
  <c r="DO308" i="1" s="1"/>
  <c r="DM307" i="1"/>
  <c r="DM306" i="1"/>
  <c r="DM305" i="1"/>
  <c r="DM304" i="1"/>
  <c r="DN304" i="1" s="1"/>
  <c r="DO304" i="1" s="1"/>
  <c r="DM303" i="1"/>
  <c r="DM302" i="1"/>
  <c r="DM301" i="1"/>
  <c r="DM300" i="1"/>
  <c r="DN300" i="1" s="1"/>
  <c r="DO300" i="1" s="1"/>
  <c r="DM299" i="1"/>
  <c r="DM298" i="1"/>
  <c r="DM295" i="1"/>
  <c r="DM294" i="1"/>
  <c r="DM293" i="1"/>
  <c r="DN293" i="1" s="1"/>
  <c r="DO293" i="1" s="1"/>
  <c r="DM292" i="1"/>
  <c r="DM291" i="1"/>
  <c r="DM290" i="1"/>
  <c r="DN290" i="1" s="1"/>
  <c r="DM289" i="1"/>
  <c r="DN289" i="1" s="1"/>
  <c r="DO289" i="1" s="1"/>
  <c r="DM288" i="1"/>
  <c r="DN288" i="1" s="1"/>
  <c r="DM287" i="1"/>
  <c r="DM286" i="1"/>
  <c r="DM285" i="1"/>
  <c r="DN285" i="1" s="1"/>
  <c r="DO285" i="1" s="1"/>
  <c r="DM284" i="1"/>
  <c r="DN284" i="1" s="1"/>
  <c r="DM283" i="1"/>
  <c r="DM282" i="1"/>
  <c r="DN282" i="1" s="1"/>
  <c r="DM281" i="1"/>
  <c r="DN281" i="1" s="1"/>
  <c r="DO281" i="1" s="1"/>
  <c r="DM280" i="1"/>
  <c r="DN280" i="1" s="1"/>
  <c r="DM279" i="1"/>
  <c r="DM278" i="1"/>
  <c r="DM277" i="1"/>
  <c r="DN277" i="1" s="1"/>
  <c r="DO277" i="1" s="1"/>
  <c r="DM276" i="1"/>
  <c r="DN276" i="1" s="1"/>
  <c r="DM275" i="1"/>
  <c r="DM274" i="1"/>
  <c r="DN274" i="1" s="1"/>
  <c r="DM273" i="1"/>
  <c r="DN273" i="1" s="1"/>
  <c r="DO273" i="1" s="1"/>
  <c r="DM269" i="1"/>
  <c r="DM268" i="1"/>
  <c r="DN268" i="1" s="1"/>
  <c r="DO268" i="1" s="1"/>
  <c r="DM267" i="1"/>
  <c r="DM266" i="1"/>
  <c r="DM265" i="1"/>
  <c r="DM264" i="1"/>
  <c r="DN264" i="1" s="1"/>
  <c r="DO264" i="1" s="1"/>
  <c r="DM263" i="1"/>
  <c r="DM261" i="1"/>
  <c r="DN261" i="1" s="1"/>
  <c r="DO261" i="1" s="1"/>
  <c r="DM260" i="1"/>
  <c r="DN260" i="1" s="1"/>
  <c r="DO260" i="1" s="1"/>
  <c r="DM259" i="1"/>
  <c r="DM258" i="1"/>
  <c r="DN258" i="1" s="1"/>
  <c r="DM257" i="1"/>
  <c r="DN257" i="1" s="1"/>
  <c r="DO257" i="1" s="1"/>
  <c r="DM256" i="1"/>
  <c r="DN256" i="1" s="1"/>
  <c r="DO256" i="1" s="1"/>
  <c r="DM255" i="1"/>
  <c r="DN255" i="1" s="1"/>
  <c r="DM254" i="1"/>
  <c r="DM253" i="1"/>
  <c r="DN253" i="1" s="1"/>
  <c r="DO253" i="1" s="1"/>
  <c r="DM252" i="1"/>
  <c r="DN252" i="1" s="1"/>
  <c r="DO252" i="1" s="1"/>
  <c r="DM251" i="1"/>
  <c r="DM250" i="1"/>
  <c r="DN250" i="1" s="1"/>
  <c r="DM249" i="1"/>
  <c r="DN249" i="1" s="1"/>
  <c r="DO249" i="1" s="1"/>
  <c r="DM248" i="1"/>
  <c r="DN248" i="1" s="1"/>
  <c r="DO248" i="1" s="1"/>
  <c r="DM247" i="1"/>
  <c r="DN247" i="1" s="1"/>
  <c r="DM246" i="1"/>
  <c r="DN246" i="1" s="1"/>
  <c r="DM245" i="1"/>
  <c r="DN245" i="1" s="1"/>
  <c r="DO245" i="1" s="1"/>
  <c r="DM244" i="1"/>
  <c r="DN244" i="1" s="1"/>
  <c r="DO244" i="1" s="1"/>
  <c r="DM243" i="1"/>
  <c r="DM242" i="1"/>
  <c r="DM241" i="1"/>
  <c r="DN241" i="1" s="1"/>
  <c r="DO241" i="1" s="1"/>
  <c r="DM240" i="1"/>
  <c r="DN240" i="1" s="1"/>
  <c r="DO240" i="1" s="1"/>
  <c r="DM239" i="1"/>
  <c r="DN239" i="1" s="1"/>
  <c r="DM238" i="1"/>
  <c r="DM237" i="1"/>
  <c r="DN237" i="1" s="1"/>
  <c r="DO237" i="1" s="1"/>
  <c r="DM236" i="1"/>
  <c r="DN236" i="1" s="1"/>
  <c r="DO236" i="1" s="1"/>
  <c r="DM235" i="1"/>
  <c r="DM234" i="1"/>
  <c r="DM233" i="1"/>
  <c r="DN233" i="1" s="1"/>
  <c r="DO233" i="1" s="1"/>
  <c r="DM232" i="1"/>
  <c r="DN232" i="1" s="1"/>
  <c r="DO232" i="1" s="1"/>
  <c r="DM231" i="1"/>
  <c r="DN231" i="1" s="1"/>
  <c r="DM221" i="1"/>
  <c r="DM220" i="1"/>
  <c r="DN220" i="1" s="1"/>
  <c r="DO220" i="1" s="1"/>
  <c r="DM219" i="1"/>
  <c r="DM218" i="1"/>
  <c r="DM217" i="1"/>
  <c r="DM208" i="1"/>
  <c r="DM207" i="1"/>
  <c r="DN207" i="1" s="1"/>
  <c r="DO207" i="1" s="1"/>
  <c r="DM194" i="1"/>
  <c r="DM193" i="1"/>
  <c r="DN193" i="1" s="1"/>
  <c r="DO193" i="1" s="1"/>
  <c r="DM192" i="1"/>
  <c r="DM191" i="1"/>
  <c r="DM190" i="1"/>
  <c r="DM189" i="1"/>
  <c r="DN189" i="1" s="1"/>
  <c r="DO189" i="1" s="1"/>
  <c r="DM188" i="1"/>
  <c r="DN188" i="1" s="1"/>
  <c r="DM187" i="1"/>
  <c r="DM186" i="1"/>
  <c r="DM184" i="1"/>
  <c r="DN184" i="1" s="1"/>
  <c r="DM183" i="1"/>
  <c r="DM182" i="1"/>
  <c r="DN182" i="1" s="1"/>
  <c r="DM181" i="1"/>
  <c r="DM180" i="1"/>
  <c r="DM179" i="1"/>
  <c r="DM176" i="1"/>
  <c r="DM175" i="1"/>
  <c r="DN175" i="1" s="1"/>
  <c r="DO175" i="1" s="1"/>
  <c r="DM174" i="1"/>
  <c r="DM173" i="1"/>
  <c r="DM169" i="1"/>
  <c r="DM168" i="1"/>
  <c r="DN168" i="1" s="1"/>
  <c r="DO168" i="1" s="1"/>
  <c r="DM167" i="1"/>
  <c r="DM166" i="1"/>
  <c r="DM165" i="1"/>
  <c r="DM164" i="1"/>
  <c r="DN164" i="1" s="1"/>
  <c r="DO164" i="1" s="1"/>
  <c r="DM163" i="1"/>
  <c r="DM162" i="1"/>
  <c r="DM161" i="1"/>
  <c r="DM160" i="1"/>
  <c r="DN160" i="1" s="1"/>
  <c r="DO160" i="1" s="1"/>
  <c r="DM159" i="1"/>
  <c r="DM158" i="1"/>
  <c r="DM157" i="1"/>
  <c r="DM156" i="1"/>
  <c r="DN156" i="1" s="1"/>
  <c r="DO156" i="1" s="1"/>
  <c r="DM155" i="1"/>
  <c r="DM154" i="1"/>
  <c r="DM153" i="1"/>
  <c r="DM152" i="1"/>
  <c r="DN152" i="1" s="1"/>
  <c r="DO152" i="1" s="1"/>
  <c r="DM151" i="1"/>
  <c r="DM150" i="1"/>
  <c r="DM149" i="1"/>
  <c r="DM148" i="1"/>
  <c r="DN148" i="1" s="1"/>
  <c r="DO148" i="1" s="1"/>
  <c r="DM147" i="1"/>
  <c r="DM146" i="1"/>
  <c r="DM145" i="1"/>
  <c r="DM144" i="1"/>
  <c r="DN144" i="1" s="1"/>
  <c r="DO144" i="1" s="1"/>
  <c r="DM143" i="1"/>
  <c r="DM142" i="1"/>
  <c r="DM141" i="1"/>
  <c r="DM140" i="1"/>
  <c r="DN140" i="1" s="1"/>
  <c r="DO140" i="1" s="1"/>
  <c r="DM139" i="1"/>
  <c r="DM138" i="1"/>
  <c r="DM137" i="1"/>
  <c r="DM136" i="1"/>
  <c r="DM135" i="1"/>
  <c r="DM134" i="1"/>
  <c r="DM133" i="1"/>
  <c r="DM132" i="1"/>
  <c r="DN132" i="1" s="1"/>
  <c r="DO132" i="1" s="1"/>
  <c r="DM131" i="1"/>
  <c r="DM126" i="1"/>
  <c r="DM125" i="1"/>
  <c r="DN125" i="1" s="1"/>
  <c r="DO125" i="1" s="1"/>
  <c r="DM104" i="1"/>
  <c r="DM103" i="1"/>
  <c r="DN103" i="1" s="1"/>
  <c r="DO103" i="1" s="1"/>
  <c r="DM102" i="1"/>
  <c r="DM101" i="1"/>
  <c r="DM100" i="1"/>
  <c r="DM99" i="1"/>
  <c r="DN99" i="1" s="1"/>
  <c r="DO99" i="1" s="1"/>
  <c r="DM98" i="1"/>
  <c r="DM97" i="1"/>
  <c r="DM96" i="1"/>
  <c r="DN96" i="1" s="1"/>
  <c r="DM72" i="1"/>
  <c r="DM71" i="1"/>
  <c r="DN71" i="1" s="1"/>
  <c r="DO71" i="1" s="1"/>
  <c r="DM70" i="1"/>
  <c r="DM69" i="1"/>
  <c r="DM62" i="1"/>
  <c r="DM61" i="1"/>
  <c r="DN61" i="1" s="1"/>
  <c r="DO61" i="1" s="1"/>
  <c r="DM51" i="1"/>
  <c r="DM50" i="1"/>
  <c r="DN50" i="1" s="1"/>
  <c r="DO50" i="1" s="1"/>
  <c r="DM49" i="1"/>
  <c r="DM45" i="1"/>
  <c r="DM43" i="1"/>
  <c r="DM42" i="1"/>
  <c r="DN42" i="1" s="1"/>
  <c r="DO42" i="1" s="1"/>
  <c r="DM41" i="1"/>
  <c r="DM39" i="1"/>
  <c r="DN39" i="1" s="1"/>
  <c r="DO39" i="1" s="1"/>
  <c r="DM38" i="1"/>
  <c r="DM37" i="1"/>
  <c r="DM35" i="1"/>
  <c r="DM34" i="1"/>
  <c r="DN34" i="1" s="1"/>
  <c r="DO34" i="1" s="1"/>
  <c r="DM33" i="1"/>
  <c r="DM32" i="1"/>
  <c r="DM31" i="1"/>
  <c r="DM30" i="1"/>
  <c r="DN30" i="1" s="1"/>
  <c r="DO30" i="1" s="1"/>
  <c r="DM29" i="1"/>
  <c r="DM28" i="1"/>
  <c r="DM27" i="1"/>
  <c r="DE1381" i="1"/>
  <c r="DF1381" i="1" s="1"/>
  <c r="DG1381" i="1" s="1"/>
  <c r="DE1380" i="1"/>
  <c r="DF1380" i="1" s="1"/>
  <c r="DG1380" i="1" s="1"/>
  <c r="DE1379" i="1"/>
  <c r="DF1379" i="1" s="1"/>
  <c r="DG1379" i="1" s="1"/>
  <c r="DE1378" i="1"/>
  <c r="DF1378" i="1" s="1"/>
  <c r="DG1378" i="1" s="1"/>
  <c r="DE1377" i="1"/>
  <c r="DF1377" i="1" s="1"/>
  <c r="DG1377" i="1" s="1"/>
  <c r="DE1376" i="1"/>
  <c r="DF1376" i="1" s="1"/>
  <c r="DG1376" i="1" s="1"/>
  <c r="DE1375" i="1"/>
  <c r="DF1375" i="1" s="1"/>
  <c r="DG1375" i="1" s="1"/>
  <c r="DE1374" i="1"/>
  <c r="DF1374" i="1" s="1"/>
  <c r="DG1374" i="1" s="1"/>
  <c r="DE1373" i="1"/>
  <c r="DF1373" i="1" s="1"/>
  <c r="DG1373" i="1" s="1"/>
  <c r="DE1372" i="1"/>
  <c r="DF1372" i="1" s="1"/>
  <c r="DG1372" i="1" s="1"/>
  <c r="DE1371" i="1"/>
  <c r="DF1371" i="1" s="1"/>
  <c r="DG1371" i="1" s="1"/>
  <c r="DE1370" i="1"/>
  <c r="DF1370" i="1" s="1"/>
  <c r="DG1370" i="1" s="1"/>
  <c r="DE1369" i="1"/>
  <c r="DF1369" i="1" s="1"/>
  <c r="DG1369" i="1" s="1"/>
  <c r="DE1368" i="1"/>
  <c r="DF1368" i="1" s="1"/>
  <c r="DG1368" i="1" s="1"/>
  <c r="DE1367" i="1"/>
  <c r="DF1367" i="1" s="1"/>
  <c r="DG1367" i="1" s="1"/>
  <c r="DE1366" i="1"/>
  <c r="DF1366" i="1" s="1"/>
  <c r="DG1366" i="1" s="1"/>
  <c r="DE1363" i="1"/>
  <c r="DF1363" i="1" s="1"/>
  <c r="DG1363" i="1" s="1"/>
  <c r="DE1362" i="1"/>
  <c r="DF1362" i="1" s="1"/>
  <c r="DG1362" i="1" s="1"/>
  <c r="DE1361" i="1"/>
  <c r="DF1361" i="1" s="1"/>
  <c r="DG1361" i="1" s="1"/>
  <c r="DE1360" i="1"/>
  <c r="DF1360" i="1" s="1"/>
  <c r="DG1360" i="1" s="1"/>
  <c r="DE1359" i="1"/>
  <c r="DF1359" i="1" s="1"/>
  <c r="DG1359" i="1" s="1"/>
  <c r="DE1358" i="1"/>
  <c r="DF1358" i="1" s="1"/>
  <c r="DG1358" i="1" s="1"/>
  <c r="DE1357" i="1"/>
  <c r="DF1357" i="1" s="1"/>
  <c r="DG1357" i="1" s="1"/>
  <c r="DE1344" i="1"/>
  <c r="DF1344" i="1" s="1"/>
  <c r="DG1344" i="1" s="1"/>
  <c r="DE1343" i="1"/>
  <c r="DF1343" i="1" s="1"/>
  <c r="DG1343" i="1" s="1"/>
  <c r="DE1342" i="1"/>
  <c r="DF1342" i="1" s="1"/>
  <c r="DG1342" i="1" s="1"/>
  <c r="DE1341" i="1"/>
  <c r="DF1341" i="1" s="1"/>
  <c r="DG1341" i="1" s="1"/>
  <c r="DE1340" i="1"/>
  <c r="DF1340" i="1" s="1"/>
  <c r="DG1340" i="1" s="1"/>
  <c r="DE1339" i="1"/>
  <c r="DF1339" i="1" s="1"/>
  <c r="DG1339" i="1" s="1"/>
  <c r="DE1338" i="1"/>
  <c r="DF1338" i="1" s="1"/>
  <c r="DG1338" i="1" s="1"/>
  <c r="DE1337" i="1"/>
  <c r="DF1337" i="1" s="1"/>
  <c r="DG1337" i="1" s="1"/>
  <c r="DE1336" i="1"/>
  <c r="DF1336" i="1" s="1"/>
  <c r="DG1336" i="1" s="1"/>
  <c r="DE1335" i="1"/>
  <c r="DF1335" i="1" s="1"/>
  <c r="DG1335" i="1" s="1"/>
  <c r="DE1334" i="1"/>
  <c r="DF1334" i="1" s="1"/>
  <c r="DG1334" i="1" s="1"/>
  <c r="DE1333" i="1"/>
  <c r="DF1333" i="1" s="1"/>
  <c r="DG1333" i="1" s="1"/>
  <c r="DE1332" i="1"/>
  <c r="DF1332" i="1" s="1"/>
  <c r="DG1332" i="1" s="1"/>
  <c r="DE1331" i="1"/>
  <c r="DF1331" i="1" s="1"/>
  <c r="DG1331" i="1" s="1"/>
  <c r="DE1329" i="1"/>
  <c r="DF1329" i="1" s="1"/>
  <c r="DG1329" i="1" s="1"/>
  <c r="DE1328" i="1"/>
  <c r="DF1328" i="1" s="1"/>
  <c r="DG1328" i="1" s="1"/>
  <c r="DE1327" i="1"/>
  <c r="DF1327" i="1" s="1"/>
  <c r="DG1327" i="1" s="1"/>
  <c r="DE1326" i="1"/>
  <c r="DF1326" i="1" s="1"/>
  <c r="DG1326" i="1" s="1"/>
  <c r="DE1324" i="1"/>
  <c r="DF1324" i="1" s="1"/>
  <c r="DG1324" i="1" s="1"/>
  <c r="DE1321" i="1"/>
  <c r="DF1321" i="1" s="1"/>
  <c r="DG1321" i="1" s="1"/>
  <c r="DE1320" i="1"/>
  <c r="DF1320" i="1" s="1"/>
  <c r="DG1320" i="1" s="1"/>
  <c r="DE1319" i="1"/>
  <c r="DF1319" i="1" s="1"/>
  <c r="DG1319" i="1" s="1"/>
  <c r="DE1318" i="1"/>
  <c r="DF1318" i="1" s="1"/>
  <c r="DG1318" i="1" s="1"/>
  <c r="DE1317" i="1"/>
  <c r="DF1317" i="1" s="1"/>
  <c r="DG1317" i="1" s="1"/>
  <c r="DE1316" i="1"/>
  <c r="DF1316" i="1" s="1"/>
  <c r="DG1316" i="1" s="1"/>
  <c r="DE1315" i="1"/>
  <c r="DF1315" i="1" s="1"/>
  <c r="DG1315" i="1" s="1"/>
  <c r="DE1314" i="1"/>
  <c r="DF1314" i="1" s="1"/>
  <c r="DG1314" i="1" s="1"/>
  <c r="DE1313" i="1"/>
  <c r="DF1313" i="1" s="1"/>
  <c r="DG1313" i="1" s="1"/>
  <c r="DE1312" i="1"/>
  <c r="DF1312" i="1" s="1"/>
  <c r="DG1312" i="1" s="1"/>
  <c r="DE1311" i="1"/>
  <c r="DF1311" i="1" s="1"/>
  <c r="DG1311" i="1" s="1"/>
  <c r="DE1310" i="1"/>
  <c r="DF1310" i="1" s="1"/>
  <c r="DG1310" i="1" s="1"/>
  <c r="DE1309" i="1"/>
  <c r="DF1309" i="1" s="1"/>
  <c r="DG1309" i="1" s="1"/>
  <c r="DE1308" i="1"/>
  <c r="DF1308" i="1" s="1"/>
  <c r="DG1308" i="1" s="1"/>
  <c r="DE1307" i="1"/>
  <c r="DF1307" i="1" s="1"/>
  <c r="DG1307" i="1" s="1"/>
  <c r="DE1306" i="1"/>
  <c r="DF1306" i="1" s="1"/>
  <c r="DG1306" i="1" s="1"/>
  <c r="DE1305" i="1"/>
  <c r="DF1305" i="1" s="1"/>
  <c r="DG1305" i="1" s="1"/>
  <c r="DE1304" i="1"/>
  <c r="DF1304" i="1" s="1"/>
  <c r="DG1304" i="1" s="1"/>
  <c r="DE1302" i="1"/>
  <c r="DF1302" i="1" s="1"/>
  <c r="DG1302" i="1" s="1"/>
  <c r="DE1301" i="1"/>
  <c r="DF1301" i="1" s="1"/>
  <c r="DG1301" i="1" s="1"/>
  <c r="DE1300" i="1"/>
  <c r="DF1300" i="1" s="1"/>
  <c r="DG1300" i="1" s="1"/>
  <c r="DE1299" i="1"/>
  <c r="DF1299" i="1" s="1"/>
  <c r="DG1299" i="1" s="1"/>
  <c r="DE1298" i="1"/>
  <c r="DF1298" i="1" s="1"/>
  <c r="DG1298" i="1" s="1"/>
  <c r="DF1297" i="1"/>
  <c r="DG1297" i="1" s="1"/>
  <c r="DE1296" i="1"/>
  <c r="DF1296" i="1" s="1"/>
  <c r="DG1296" i="1" s="1"/>
  <c r="DE1295" i="1"/>
  <c r="DF1295" i="1" s="1"/>
  <c r="DG1295" i="1" s="1"/>
  <c r="DE1294" i="1"/>
  <c r="DF1294" i="1" s="1"/>
  <c r="DG1294" i="1" s="1"/>
  <c r="DE1293" i="1"/>
  <c r="DF1293" i="1" s="1"/>
  <c r="DG1293" i="1" s="1"/>
  <c r="DE1292" i="1"/>
  <c r="DF1292" i="1" s="1"/>
  <c r="DG1292" i="1" s="1"/>
  <c r="DE1291" i="1"/>
  <c r="DF1291" i="1" s="1"/>
  <c r="DG1291" i="1" s="1"/>
  <c r="DE1290" i="1"/>
  <c r="DF1290" i="1" s="1"/>
  <c r="DG1290" i="1" s="1"/>
  <c r="DE1288" i="1"/>
  <c r="DF1288" i="1" s="1"/>
  <c r="DG1288" i="1" s="1"/>
  <c r="DE1287" i="1"/>
  <c r="DF1287" i="1" s="1"/>
  <c r="DG1287" i="1" s="1"/>
  <c r="DE1286" i="1"/>
  <c r="DF1286" i="1" s="1"/>
  <c r="DG1286" i="1" s="1"/>
  <c r="DE1285" i="1"/>
  <c r="DF1285" i="1" s="1"/>
  <c r="DG1285" i="1" s="1"/>
  <c r="DE1284" i="1"/>
  <c r="DF1284" i="1" s="1"/>
  <c r="DG1284" i="1" s="1"/>
  <c r="DE1276" i="1"/>
  <c r="DF1276" i="1" s="1"/>
  <c r="DG1276" i="1" s="1"/>
  <c r="DE1275" i="1"/>
  <c r="DF1275" i="1" s="1"/>
  <c r="DG1275" i="1" s="1"/>
  <c r="DE1274" i="1"/>
  <c r="DF1274" i="1" s="1"/>
  <c r="DG1274" i="1" s="1"/>
  <c r="DE1273" i="1"/>
  <c r="DF1273" i="1" s="1"/>
  <c r="DG1273" i="1" s="1"/>
  <c r="DE1272" i="1"/>
  <c r="DF1272" i="1" s="1"/>
  <c r="DG1272" i="1" s="1"/>
  <c r="DE1271" i="1"/>
  <c r="DF1271" i="1" s="1"/>
  <c r="DG1271" i="1" s="1"/>
  <c r="DE1270" i="1"/>
  <c r="DF1270" i="1" s="1"/>
  <c r="DG1270" i="1" s="1"/>
  <c r="DE1269" i="1"/>
  <c r="DF1269" i="1" s="1"/>
  <c r="DG1269" i="1" s="1"/>
  <c r="DE1268" i="1"/>
  <c r="DF1268" i="1" s="1"/>
  <c r="DG1268" i="1" s="1"/>
  <c r="DE1267" i="1"/>
  <c r="DF1267" i="1" s="1"/>
  <c r="DG1267" i="1" s="1"/>
  <c r="DE1266" i="1"/>
  <c r="DF1266" i="1" s="1"/>
  <c r="DG1266" i="1" s="1"/>
  <c r="DE1265" i="1"/>
  <c r="DF1265" i="1" s="1"/>
  <c r="DG1265" i="1" s="1"/>
  <c r="DE1264" i="1"/>
  <c r="DF1264" i="1" s="1"/>
  <c r="DG1264" i="1" s="1"/>
  <c r="DE1263" i="1"/>
  <c r="DF1263" i="1" s="1"/>
  <c r="DG1263" i="1" s="1"/>
  <c r="DE1262" i="1"/>
  <c r="DF1262" i="1" s="1"/>
  <c r="DG1262" i="1" s="1"/>
  <c r="DE1261" i="1"/>
  <c r="DF1261" i="1" s="1"/>
  <c r="DG1261" i="1" s="1"/>
  <c r="DE1260" i="1"/>
  <c r="DF1260" i="1" s="1"/>
  <c r="DG1260" i="1" s="1"/>
  <c r="DE1259" i="1"/>
  <c r="DF1259" i="1" s="1"/>
  <c r="DG1259" i="1" s="1"/>
  <c r="DE1258" i="1"/>
  <c r="DF1258" i="1" s="1"/>
  <c r="DG1258" i="1" s="1"/>
  <c r="DE1257" i="1"/>
  <c r="DF1257" i="1" s="1"/>
  <c r="DG1257" i="1" s="1"/>
  <c r="DE1256" i="1"/>
  <c r="DF1256" i="1" s="1"/>
  <c r="DG1256" i="1" s="1"/>
  <c r="DE1255" i="1"/>
  <c r="DF1255" i="1" s="1"/>
  <c r="DG1255" i="1" s="1"/>
  <c r="DE1254" i="1"/>
  <c r="DF1254" i="1" s="1"/>
  <c r="DG1254" i="1" s="1"/>
  <c r="DE1253" i="1"/>
  <c r="DF1253" i="1" s="1"/>
  <c r="DG1253" i="1" s="1"/>
  <c r="DE1252" i="1"/>
  <c r="DF1252" i="1" s="1"/>
  <c r="DG1252" i="1" s="1"/>
  <c r="DE1251" i="1"/>
  <c r="DF1251" i="1" s="1"/>
  <c r="DG1251" i="1" s="1"/>
  <c r="DE1250" i="1"/>
  <c r="DF1250" i="1" s="1"/>
  <c r="DG1250" i="1" s="1"/>
  <c r="DE1249" i="1"/>
  <c r="DF1249" i="1" s="1"/>
  <c r="DG1249" i="1" s="1"/>
  <c r="DE1248" i="1"/>
  <c r="DF1248" i="1" s="1"/>
  <c r="DG1248" i="1" s="1"/>
  <c r="DE1247" i="1"/>
  <c r="DF1247" i="1" s="1"/>
  <c r="DG1247" i="1" s="1"/>
  <c r="DE1246" i="1"/>
  <c r="DF1246" i="1" s="1"/>
  <c r="DG1246" i="1" s="1"/>
  <c r="DE1245" i="1"/>
  <c r="DF1245" i="1" s="1"/>
  <c r="DG1245" i="1" s="1"/>
  <c r="DE1244" i="1"/>
  <c r="DF1244" i="1" s="1"/>
  <c r="DG1244" i="1" s="1"/>
  <c r="DE1243" i="1"/>
  <c r="DF1243" i="1" s="1"/>
  <c r="DG1243" i="1" s="1"/>
  <c r="DE1242" i="1"/>
  <c r="DF1242" i="1" s="1"/>
  <c r="DG1242" i="1" s="1"/>
  <c r="DE1241" i="1"/>
  <c r="DF1241" i="1" s="1"/>
  <c r="DG1241" i="1" s="1"/>
  <c r="DE1240" i="1"/>
  <c r="DF1240" i="1" s="1"/>
  <c r="DG1240" i="1" s="1"/>
  <c r="DE1239" i="1"/>
  <c r="DF1239" i="1" s="1"/>
  <c r="DG1239" i="1" s="1"/>
  <c r="DE1238" i="1"/>
  <c r="DF1238" i="1" s="1"/>
  <c r="DG1238" i="1" s="1"/>
  <c r="DE1237" i="1"/>
  <c r="DF1237" i="1" s="1"/>
  <c r="DG1237" i="1" s="1"/>
  <c r="DE1236" i="1"/>
  <c r="DF1236" i="1" s="1"/>
  <c r="DG1236" i="1" s="1"/>
  <c r="DE1235" i="1"/>
  <c r="DF1235" i="1" s="1"/>
  <c r="DG1235" i="1" s="1"/>
  <c r="DE1234" i="1"/>
  <c r="DF1234" i="1" s="1"/>
  <c r="DG1234" i="1" s="1"/>
  <c r="DE1233" i="1"/>
  <c r="DF1233" i="1" s="1"/>
  <c r="DG1233" i="1" s="1"/>
  <c r="DE1232" i="1"/>
  <c r="DF1232" i="1" s="1"/>
  <c r="DG1232" i="1" s="1"/>
  <c r="DE1231" i="1"/>
  <c r="DF1231" i="1" s="1"/>
  <c r="DG1231" i="1" s="1"/>
  <c r="DE1230" i="1"/>
  <c r="DF1230" i="1" s="1"/>
  <c r="DG1230" i="1" s="1"/>
  <c r="DE1229" i="1"/>
  <c r="DF1229" i="1" s="1"/>
  <c r="DG1229" i="1" s="1"/>
  <c r="DF1142" i="1"/>
  <c r="DG1142" i="1" s="1"/>
  <c r="DE1141" i="1"/>
  <c r="DF1141" i="1" s="1"/>
  <c r="DG1141" i="1" s="1"/>
  <c r="DE1140" i="1"/>
  <c r="DF1140" i="1" s="1"/>
  <c r="DG1140" i="1" s="1"/>
  <c r="DE1139" i="1"/>
  <c r="DF1139" i="1" s="1"/>
  <c r="DG1139" i="1" s="1"/>
  <c r="DE1138" i="1"/>
  <c r="DF1138" i="1" s="1"/>
  <c r="DG1138" i="1" s="1"/>
  <c r="DE1137" i="1"/>
  <c r="DF1137" i="1" s="1"/>
  <c r="DG1137" i="1" s="1"/>
  <c r="DE1136" i="1"/>
  <c r="DF1136" i="1" s="1"/>
  <c r="DG1136" i="1" s="1"/>
  <c r="DE1135" i="1"/>
  <c r="DF1135" i="1" s="1"/>
  <c r="DG1135" i="1" s="1"/>
  <c r="DE1134" i="1"/>
  <c r="DF1134" i="1" s="1"/>
  <c r="DG1134" i="1" s="1"/>
  <c r="DE1133" i="1"/>
  <c r="DF1133" i="1" s="1"/>
  <c r="DG1133" i="1" s="1"/>
  <c r="DE1132" i="1"/>
  <c r="DF1132" i="1" s="1"/>
  <c r="DG1132" i="1" s="1"/>
  <c r="DE1131" i="1"/>
  <c r="DF1131" i="1" s="1"/>
  <c r="DG1131" i="1" s="1"/>
  <c r="DE1130" i="1"/>
  <c r="DF1130" i="1" s="1"/>
  <c r="DG1130" i="1" s="1"/>
  <c r="DE1129" i="1"/>
  <c r="DF1129" i="1" s="1"/>
  <c r="DG1129" i="1" s="1"/>
  <c r="DE1128" i="1"/>
  <c r="DF1128" i="1" s="1"/>
  <c r="DG1128" i="1" s="1"/>
  <c r="DE1127" i="1"/>
  <c r="DF1127" i="1" s="1"/>
  <c r="DG1127" i="1" s="1"/>
  <c r="DE1126" i="1"/>
  <c r="DF1126" i="1" s="1"/>
  <c r="DG1126" i="1" s="1"/>
  <c r="DE1125" i="1"/>
  <c r="DF1125" i="1" s="1"/>
  <c r="DG1125" i="1" s="1"/>
  <c r="DE1124" i="1"/>
  <c r="DF1124" i="1" s="1"/>
  <c r="DG1124" i="1" s="1"/>
  <c r="DE1123" i="1"/>
  <c r="DF1123" i="1" s="1"/>
  <c r="DG1123" i="1" s="1"/>
  <c r="DE1122" i="1"/>
  <c r="DF1122" i="1" s="1"/>
  <c r="DG1122" i="1" s="1"/>
  <c r="DE1121" i="1"/>
  <c r="DF1121" i="1" s="1"/>
  <c r="DG1121" i="1" s="1"/>
  <c r="DE1120" i="1"/>
  <c r="DF1120" i="1" s="1"/>
  <c r="DG1120" i="1" s="1"/>
  <c r="DE1116" i="1"/>
  <c r="DF1116" i="1" s="1"/>
  <c r="DG1116" i="1" s="1"/>
  <c r="DE1115" i="1"/>
  <c r="DF1115" i="1" s="1"/>
  <c r="DG1115" i="1" s="1"/>
  <c r="DE1114" i="1"/>
  <c r="DF1114" i="1" s="1"/>
  <c r="DG1114" i="1" s="1"/>
  <c r="DE1113" i="1"/>
  <c r="DF1113" i="1" s="1"/>
  <c r="DG1113" i="1" s="1"/>
  <c r="DE1112" i="1"/>
  <c r="DF1112" i="1" s="1"/>
  <c r="DG1112" i="1" s="1"/>
  <c r="DE1111" i="1"/>
  <c r="DF1111" i="1" s="1"/>
  <c r="DG1111" i="1" s="1"/>
  <c r="DE1110" i="1"/>
  <c r="DF1110" i="1" s="1"/>
  <c r="DG1110" i="1" s="1"/>
  <c r="DE1109" i="1"/>
  <c r="DF1109" i="1" s="1"/>
  <c r="DG1109" i="1" s="1"/>
  <c r="DE1108" i="1"/>
  <c r="DF1108" i="1" s="1"/>
  <c r="DG1108" i="1" s="1"/>
  <c r="DE1107" i="1"/>
  <c r="DF1107" i="1" s="1"/>
  <c r="DG1107" i="1" s="1"/>
  <c r="DE1106" i="1"/>
  <c r="DF1106" i="1" s="1"/>
  <c r="DG1106" i="1" s="1"/>
  <c r="DE1105" i="1"/>
  <c r="DF1105" i="1" s="1"/>
  <c r="DG1105" i="1" s="1"/>
  <c r="DE1104" i="1"/>
  <c r="DF1104" i="1" s="1"/>
  <c r="DG1104" i="1" s="1"/>
  <c r="DE1103" i="1"/>
  <c r="DF1103" i="1" s="1"/>
  <c r="DG1103" i="1" s="1"/>
  <c r="DE1102" i="1"/>
  <c r="DF1102" i="1" s="1"/>
  <c r="DG1102" i="1" s="1"/>
  <c r="DE1101" i="1"/>
  <c r="DF1101" i="1" s="1"/>
  <c r="DG1101" i="1" s="1"/>
  <c r="DE1099" i="1"/>
  <c r="DF1099" i="1" s="1"/>
  <c r="DG1099" i="1" s="1"/>
  <c r="DE1098" i="1"/>
  <c r="DF1098" i="1" s="1"/>
  <c r="DG1098" i="1" s="1"/>
  <c r="DE1097" i="1"/>
  <c r="DF1097" i="1" s="1"/>
  <c r="DG1097" i="1" s="1"/>
  <c r="DE1096" i="1"/>
  <c r="DF1096" i="1" s="1"/>
  <c r="DG1096" i="1" s="1"/>
  <c r="DE1095" i="1"/>
  <c r="DF1095" i="1" s="1"/>
  <c r="DG1095" i="1" s="1"/>
  <c r="DE1094" i="1"/>
  <c r="DF1094" i="1" s="1"/>
  <c r="DG1094" i="1" s="1"/>
  <c r="DE1093" i="1"/>
  <c r="DF1093" i="1" s="1"/>
  <c r="DG1093" i="1" s="1"/>
  <c r="DE1092" i="1"/>
  <c r="DF1092" i="1" s="1"/>
  <c r="DG1092" i="1" s="1"/>
  <c r="DE1091" i="1"/>
  <c r="DF1091" i="1" s="1"/>
  <c r="DG1091" i="1" s="1"/>
  <c r="DE1090" i="1"/>
  <c r="DF1090" i="1" s="1"/>
  <c r="DG1090" i="1" s="1"/>
  <c r="DE1089" i="1"/>
  <c r="DF1089" i="1" s="1"/>
  <c r="DG1089" i="1" s="1"/>
  <c r="DE1088" i="1"/>
  <c r="DF1088" i="1" s="1"/>
  <c r="DG1088" i="1" s="1"/>
  <c r="DE1087" i="1"/>
  <c r="DF1087" i="1" s="1"/>
  <c r="DG1087" i="1" s="1"/>
  <c r="DE1086" i="1"/>
  <c r="DF1086" i="1" s="1"/>
  <c r="DG1086" i="1" s="1"/>
  <c r="DE1085" i="1"/>
  <c r="DF1085" i="1" s="1"/>
  <c r="DG1085" i="1" s="1"/>
  <c r="DE1084" i="1"/>
  <c r="DF1084" i="1" s="1"/>
  <c r="DG1084" i="1" s="1"/>
  <c r="DE1083" i="1"/>
  <c r="DF1083" i="1" s="1"/>
  <c r="DG1083" i="1" s="1"/>
  <c r="DE1082" i="1"/>
  <c r="DF1082" i="1" s="1"/>
  <c r="DG1082" i="1" s="1"/>
  <c r="DE1081" i="1"/>
  <c r="DF1081" i="1" s="1"/>
  <c r="DG1081" i="1" s="1"/>
  <c r="DE1080" i="1"/>
  <c r="DF1080" i="1" s="1"/>
  <c r="DG1080" i="1" s="1"/>
  <c r="DE1079" i="1"/>
  <c r="DF1079" i="1" s="1"/>
  <c r="DG1079" i="1" s="1"/>
  <c r="DE1078" i="1"/>
  <c r="DF1078" i="1" s="1"/>
  <c r="DG1078" i="1" s="1"/>
  <c r="DE1077" i="1"/>
  <c r="DF1077" i="1" s="1"/>
  <c r="DG1077" i="1" s="1"/>
  <c r="DE1076" i="1"/>
  <c r="DF1076" i="1" s="1"/>
  <c r="DG1076" i="1" s="1"/>
  <c r="DE1075" i="1"/>
  <c r="DF1075" i="1" s="1"/>
  <c r="DG1075" i="1" s="1"/>
  <c r="DE1074" i="1"/>
  <c r="DF1074" i="1" s="1"/>
  <c r="DG1074" i="1" s="1"/>
  <c r="DE1073" i="1"/>
  <c r="DF1073" i="1" s="1"/>
  <c r="DG1073" i="1" s="1"/>
  <c r="DE1072" i="1"/>
  <c r="DF1072" i="1" s="1"/>
  <c r="DG1072" i="1" s="1"/>
  <c r="DE1071" i="1"/>
  <c r="DF1071" i="1" s="1"/>
  <c r="DG1071" i="1" s="1"/>
  <c r="DE1070" i="1"/>
  <c r="DF1070" i="1" s="1"/>
  <c r="DG1070" i="1" s="1"/>
  <c r="DE1069" i="1"/>
  <c r="DF1069" i="1" s="1"/>
  <c r="DG1069" i="1" s="1"/>
  <c r="DE1067" i="1"/>
  <c r="DF1067" i="1" s="1"/>
  <c r="DG1067" i="1" s="1"/>
  <c r="DE1066" i="1"/>
  <c r="DF1066" i="1" s="1"/>
  <c r="DG1066" i="1" s="1"/>
  <c r="DE1065" i="1"/>
  <c r="DF1065" i="1" s="1"/>
  <c r="DG1065" i="1" s="1"/>
  <c r="DE1064" i="1"/>
  <c r="DF1064" i="1" s="1"/>
  <c r="DG1064" i="1" s="1"/>
  <c r="DE1063" i="1"/>
  <c r="DF1063" i="1" s="1"/>
  <c r="DG1063" i="1" s="1"/>
  <c r="DE1062" i="1"/>
  <c r="DF1062" i="1" s="1"/>
  <c r="DG1062" i="1" s="1"/>
  <c r="DE1061" i="1"/>
  <c r="DF1061" i="1" s="1"/>
  <c r="DG1061" i="1" s="1"/>
  <c r="DE1060" i="1"/>
  <c r="DF1060" i="1" s="1"/>
  <c r="DG1060" i="1" s="1"/>
  <c r="DE1059" i="1"/>
  <c r="DF1059" i="1" s="1"/>
  <c r="DG1059" i="1" s="1"/>
  <c r="DE1058" i="1"/>
  <c r="DF1058" i="1" s="1"/>
  <c r="DG1058" i="1" s="1"/>
  <c r="DE1057" i="1"/>
  <c r="DF1057" i="1" s="1"/>
  <c r="DG1057" i="1" s="1"/>
  <c r="DE1056" i="1"/>
  <c r="DF1056" i="1" s="1"/>
  <c r="DG1056" i="1" s="1"/>
  <c r="DE1055" i="1"/>
  <c r="DF1055" i="1" s="1"/>
  <c r="DG1055" i="1" s="1"/>
  <c r="DE1054" i="1"/>
  <c r="DF1054" i="1" s="1"/>
  <c r="DG1054" i="1" s="1"/>
  <c r="DE1053" i="1"/>
  <c r="DF1053" i="1" s="1"/>
  <c r="DG1053" i="1" s="1"/>
  <c r="DE1052" i="1"/>
  <c r="DF1052" i="1" s="1"/>
  <c r="DG1052" i="1" s="1"/>
  <c r="DE1051" i="1"/>
  <c r="DF1051" i="1" s="1"/>
  <c r="DG1051" i="1" s="1"/>
  <c r="DE1050" i="1"/>
  <c r="DF1050" i="1" s="1"/>
  <c r="DG1050" i="1" s="1"/>
  <c r="DE1049" i="1"/>
  <c r="DF1049" i="1" s="1"/>
  <c r="DG1049" i="1" s="1"/>
  <c r="DE1048" i="1"/>
  <c r="DF1048" i="1" s="1"/>
  <c r="DG1048" i="1" s="1"/>
  <c r="DE1047" i="1"/>
  <c r="DF1047" i="1" s="1"/>
  <c r="DG1047" i="1" s="1"/>
  <c r="DE1046" i="1"/>
  <c r="DF1046" i="1" s="1"/>
  <c r="DG1046" i="1" s="1"/>
  <c r="DE1045" i="1"/>
  <c r="DF1045" i="1" s="1"/>
  <c r="DG1045" i="1" s="1"/>
  <c r="DE1044" i="1"/>
  <c r="DF1044" i="1" s="1"/>
  <c r="DG1044" i="1" s="1"/>
  <c r="DE1043" i="1"/>
  <c r="DF1043" i="1" s="1"/>
  <c r="DG1043" i="1" s="1"/>
  <c r="DE1041" i="1"/>
  <c r="DF1041" i="1" s="1"/>
  <c r="DG1041" i="1" s="1"/>
  <c r="DE1040" i="1"/>
  <c r="DF1040" i="1" s="1"/>
  <c r="DG1040" i="1" s="1"/>
  <c r="DE1039" i="1"/>
  <c r="DF1039" i="1" s="1"/>
  <c r="DG1039" i="1" s="1"/>
  <c r="DE1038" i="1"/>
  <c r="DF1038" i="1" s="1"/>
  <c r="DG1038" i="1" s="1"/>
  <c r="DE1037" i="1"/>
  <c r="DF1037" i="1" s="1"/>
  <c r="DG1037" i="1" s="1"/>
  <c r="DE1036" i="1"/>
  <c r="DF1036" i="1" s="1"/>
  <c r="DG1036" i="1" s="1"/>
  <c r="DE1035" i="1"/>
  <c r="DF1035" i="1" s="1"/>
  <c r="DG1035" i="1" s="1"/>
  <c r="DE1034" i="1"/>
  <c r="DF1034" i="1" s="1"/>
  <c r="DG1034" i="1" s="1"/>
  <c r="DE1033" i="1"/>
  <c r="DF1033" i="1" s="1"/>
  <c r="DG1033" i="1" s="1"/>
  <c r="DE1032" i="1"/>
  <c r="DF1032" i="1" s="1"/>
  <c r="DG1032" i="1" s="1"/>
  <c r="DE1030" i="1"/>
  <c r="DF1030" i="1" s="1"/>
  <c r="DG1030" i="1" s="1"/>
  <c r="DE1028" i="1"/>
  <c r="DF1028" i="1" s="1"/>
  <c r="DG1028" i="1" s="1"/>
  <c r="DE1027" i="1"/>
  <c r="DF1027" i="1" s="1"/>
  <c r="DG1027" i="1" s="1"/>
  <c r="DE1025" i="1"/>
  <c r="DF1025" i="1" s="1"/>
  <c r="DG1025" i="1" s="1"/>
  <c r="DE1024" i="1"/>
  <c r="DF1024" i="1" s="1"/>
  <c r="DG1024" i="1" s="1"/>
  <c r="DE1023" i="1"/>
  <c r="DF1023" i="1" s="1"/>
  <c r="DG1023" i="1" s="1"/>
  <c r="DE1022" i="1"/>
  <c r="DF1022" i="1" s="1"/>
  <c r="DG1022" i="1" s="1"/>
  <c r="DE1021" i="1"/>
  <c r="DF1021" i="1" s="1"/>
  <c r="DG1021" i="1" s="1"/>
  <c r="DE1020" i="1"/>
  <c r="DF1020" i="1" s="1"/>
  <c r="DG1020" i="1" s="1"/>
  <c r="DE1019" i="1"/>
  <c r="DF1019" i="1" s="1"/>
  <c r="DG1019" i="1" s="1"/>
  <c r="DE1018" i="1"/>
  <c r="DF1018" i="1" s="1"/>
  <c r="DG1018" i="1" s="1"/>
  <c r="DE1017" i="1"/>
  <c r="DF1017" i="1" s="1"/>
  <c r="DG1017" i="1" s="1"/>
  <c r="DE1016" i="1"/>
  <c r="DF1016" i="1" s="1"/>
  <c r="DG1016" i="1" s="1"/>
  <c r="DE1015" i="1"/>
  <c r="DF1015" i="1" s="1"/>
  <c r="DG1015" i="1" s="1"/>
  <c r="DE1014" i="1"/>
  <c r="DF1014" i="1" s="1"/>
  <c r="DG1014" i="1" s="1"/>
  <c r="DE1013" i="1"/>
  <c r="DF1013" i="1" s="1"/>
  <c r="DG1013" i="1" s="1"/>
  <c r="DE1012" i="1"/>
  <c r="DF1012" i="1" s="1"/>
  <c r="DG1012" i="1" s="1"/>
  <c r="DE1011" i="1"/>
  <c r="DF1011" i="1" s="1"/>
  <c r="DG1011" i="1" s="1"/>
  <c r="DE1010" i="1"/>
  <c r="DF1010" i="1" s="1"/>
  <c r="DG1010" i="1" s="1"/>
  <c r="DE1009" i="1"/>
  <c r="DF1009" i="1" s="1"/>
  <c r="DG1009" i="1" s="1"/>
  <c r="DE1008" i="1"/>
  <c r="DF1008" i="1" s="1"/>
  <c r="DG1008" i="1" s="1"/>
  <c r="DE1007" i="1"/>
  <c r="DF1007" i="1" s="1"/>
  <c r="DG1007" i="1" s="1"/>
  <c r="DE1006" i="1"/>
  <c r="DF1006" i="1" s="1"/>
  <c r="DG1006" i="1" s="1"/>
  <c r="DE1005" i="1"/>
  <c r="DF1005" i="1" s="1"/>
  <c r="DG1005" i="1" s="1"/>
  <c r="DE1004" i="1"/>
  <c r="DF1004" i="1" s="1"/>
  <c r="DG1004" i="1" s="1"/>
  <c r="DE1003" i="1"/>
  <c r="DF1003" i="1" s="1"/>
  <c r="DG1003" i="1" s="1"/>
  <c r="DE1002" i="1"/>
  <c r="DF1002" i="1" s="1"/>
  <c r="DG1002" i="1" s="1"/>
  <c r="DE1001" i="1"/>
  <c r="DF1001" i="1" s="1"/>
  <c r="DG1001" i="1" s="1"/>
  <c r="DE1000" i="1"/>
  <c r="DF1000" i="1" s="1"/>
  <c r="DG1000" i="1" s="1"/>
  <c r="DE999" i="1"/>
  <c r="DF999" i="1" s="1"/>
  <c r="DG999" i="1" s="1"/>
  <c r="DE998" i="1"/>
  <c r="DF998" i="1" s="1"/>
  <c r="DG998" i="1" s="1"/>
  <c r="DE997" i="1"/>
  <c r="DF997" i="1" s="1"/>
  <c r="DG997" i="1" s="1"/>
  <c r="DE996" i="1"/>
  <c r="DF996" i="1" s="1"/>
  <c r="DG996" i="1" s="1"/>
  <c r="DF995" i="1"/>
  <c r="DG995" i="1" s="1"/>
  <c r="DE994" i="1"/>
  <c r="DF994" i="1" s="1"/>
  <c r="DG994" i="1" s="1"/>
  <c r="DF993" i="1"/>
  <c r="DG993" i="1" s="1"/>
  <c r="DF992" i="1"/>
  <c r="DG992" i="1" s="1"/>
  <c r="DE991" i="1"/>
  <c r="DF991" i="1" s="1"/>
  <c r="DG991" i="1" s="1"/>
  <c r="DE990" i="1"/>
  <c r="DF990" i="1" s="1"/>
  <c r="DG990" i="1" s="1"/>
  <c r="DE989" i="1"/>
  <c r="DF989" i="1" s="1"/>
  <c r="DG989" i="1" s="1"/>
  <c r="DE988" i="1"/>
  <c r="DF988" i="1" s="1"/>
  <c r="DG988" i="1" s="1"/>
  <c r="DE987" i="1"/>
  <c r="DF987" i="1" s="1"/>
  <c r="DG987" i="1" s="1"/>
  <c r="DE986" i="1"/>
  <c r="DF986" i="1" s="1"/>
  <c r="DG986" i="1" s="1"/>
  <c r="DE985" i="1"/>
  <c r="DF985" i="1" s="1"/>
  <c r="DG985" i="1" s="1"/>
  <c r="DE984" i="1"/>
  <c r="DF984" i="1" s="1"/>
  <c r="DG984" i="1" s="1"/>
  <c r="DE983" i="1"/>
  <c r="DF983" i="1" s="1"/>
  <c r="DG983" i="1" s="1"/>
  <c r="DE982" i="1"/>
  <c r="DF982" i="1" s="1"/>
  <c r="DG982" i="1" s="1"/>
  <c r="DE980" i="1"/>
  <c r="DF980" i="1" s="1"/>
  <c r="DG980" i="1" s="1"/>
  <c r="DE979" i="1"/>
  <c r="DF979" i="1" s="1"/>
  <c r="DG979" i="1" s="1"/>
  <c r="DE978" i="1"/>
  <c r="DF978" i="1" s="1"/>
  <c r="DG978" i="1" s="1"/>
  <c r="DE977" i="1"/>
  <c r="DF977" i="1" s="1"/>
  <c r="DG977" i="1" s="1"/>
  <c r="DE976" i="1"/>
  <c r="DF976" i="1" s="1"/>
  <c r="DG976" i="1" s="1"/>
  <c r="DE975" i="1"/>
  <c r="DF975" i="1" s="1"/>
  <c r="DG975" i="1" s="1"/>
  <c r="DE974" i="1"/>
  <c r="DF974" i="1" s="1"/>
  <c r="DG974" i="1" s="1"/>
  <c r="DE973" i="1"/>
  <c r="DF973" i="1" s="1"/>
  <c r="DG973" i="1" s="1"/>
  <c r="DE972" i="1"/>
  <c r="DF972" i="1" s="1"/>
  <c r="DG972" i="1" s="1"/>
  <c r="DE967" i="1"/>
  <c r="DF967" i="1" s="1"/>
  <c r="DG967" i="1" s="1"/>
  <c r="DE966" i="1"/>
  <c r="DF966" i="1" s="1"/>
  <c r="DG966" i="1" s="1"/>
  <c r="DE965" i="1"/>
  <c r="DF965" i="1" s="1"/>
  <c r="DG965" i="1" s="1"/>
  <c r="DE964" i="1"/>
  <c r="DF964" i="1" s="1"/>
  <c r="DG964" i="1" s="1"/>
  <c r="DE963" i="1"/>
  <c r="DF963" i="1" s="1"/>
  <c r="DG963" i="1" s="1"/>
  <c r="DE962" i="1"/>
  <c r="DF962" i="1" s="1"/>
  <c r="DG962" i="1" s="1"/>
  <c r="DE961" i="1"/>
  <c r="DF961" i="1" s="1"/>
  <c r="DG961" i="1" s="1"/>
  <c r="DE960" i="1"/>
  <c r="DF960" i="1" s="1"/>
  <c r="DG960" i="1" s="1"/>
  <c r="DE959" i="1"/>
  <c r="DF959" i="1" s="1"/>
  <c r="DG959" i="1" s="1"/>
  <c r="DE882" i="1"/>
  <c r="DF882" i="1" s="1"/>
  <c r="DG882" i="1" s="1"/>
  <c r="DE881" i="1"/>
  <c r="DF881" i="1" s="1"/>
  <c r="DG881" i="1" s="1"/>
  <c r="DE880" i="1"/>
  <c r="DF880" i="1" s="1"/>
  <c r="DG880" i="1" s="1"/>
  <c r="DE879" i="1"/>
  <c r="DF879" i="1" s="1"/>
  <c r="DG879" i="1" s="1"/>
  <c r="DE878" i="1"/>
  <c r="DF878" i="1" s="1"/>
  <c r="DG878" i="1" s="1"/>
  <c r="DE877" i="1"/>
  <c r="DF877" i="1" s="1"/>
  <c r="DG877" i="1" s="1"/>
  <c r="DE876" i="1"/>
  <c r="DF876" i="1" s="1"/>
  <c r="DG876" i="1" s="1"/>
  <c r="DE875" i="1"/>
  <c r="DF875" i="1" s="1"/>
  <c r="DG875" i="1" s="1"/>
  <c r="DE874" i="1"/>
  <c r="DF874" i="1" s="1"/>
  <c r="DG874" i="1" s="1"/>
  <c r="DE873" i="1"/>
  <c r="DF873" i="1" s="1"/>
  <c r="DG873" i="1" s="1"/>
  <c r="DE872" i="1"/>
  <c r="DF872" i="1" s="1"/>
  <c r="DG872" i="1" s="1"/>
  <c r="DE871" i="1"/>
  <c r="DF871" i="1" s="1"/>
  <c r="DG871" i="1" s="1"/>
  <c r="DE870" i="1"/>
  <c r="DF870" i="1" s="1"/>
  <c r="DG870" i="1" s="1"/>
  <c r="DE869" i="1"/>
  <c r="DF869" i="1" s="1"/>
  <c r="DG869" i="1" s="1"/>
  <c r="DE868" i="1"/>
  <c r="DF868" i="1" s="1"/>
  <c r="DG868" i="1" s="1"/>
  <c r="DE867" i="1"/>
  <c r="DF867" i="1" s="1"/>
  <c r="DG867" i="1" s="1"/>
  <c r="DE866" i="1"/>
  <c r="DF866" i="1" s="1"/>
  <c r="DG866" i="1" s="1"/>
  <c r="DE865" i="1"/>
  <c r="DF865" i="1" s="1"/>
  <c r="DG865" i="1" s="1"/>
  <c r="DE864" i="1"/>
  <c r="DF864" i="1" s="1"/>
  <c r="DG864" i="1" s="1"/>
  <c r="DE863" i="1"/>
  <c r="DF863" i="1" s="1"/>
  <c r="DG863" i="1" s="1"/>
  <c r="DE862" i="1"/>
  <c r="DF862" i="1" s="1"/>
  <c r="DG862" i="1" s="1"/>
  <c r="DE861" i="1"/>
  <c r="DF861" i="1" s="1"/>
  <c r="DG861" i="1" s="1"/>
  <c r="DE860" i="1"/>
  <c r="DF860" i="1" s="1"/>
  <c r="DG860" i="1" s="1"/>
  <c r="DE859" i="1"/>
  <c r="DF859" i="1" s="1"/>
  <c r="DG859" i="1" s="1"/>
  <c r="DE858" i="1"/>
  <c r="DF858" i="1" s="1"/>
  <c r="DG858" i="1" s="1"/>
  <c r="DE857" i="1"/>
  <c r="DF857" i="1" s="1"/>
  <c r="DG857" i="1" s="1"/>
  <c r="DE856" i="1"/>
  <c r="DF856" i="1" s="1"/>
  <c r="DG856" i="1" s="1"/>
  <c r="DE855" i="1"/>
  <c r="DF855" i="1" s="1"/>
  <c r="DG855" i="1" s="1"/>
  <c r="DE854" i="1"/>
  <c r="DF854" i="1" s="1"/>
  <c r="DG854" i="1" s="1"/>
  <c r="DE853" i="1"/>
  <c r="DF853" i="1" s="1"/>
  <c r="DG853" i="1" s="1"/>
  <c r="DE852" i="1"/>
  <c r="DF852" i="1" s="1"/>
  <c r="DG852" i="1" s="1"/>
  <c r="DE851" i="1"/>
  <c r="DF851" i="1" s="1"/>
  <c r="DG851" i="1" s="1"/>
  <c r="DE850" i="1"/>
  <c r="DF850" i="1" s="1"/>
  <c r="DG850" i="1" s="1"/>
  <c r="DE849" i="1"/>
  <c r="DF849" i="1" s="1"/>
  <c r="DG849" i="1" s="1"/>
  <c r="DE848" i="1"/>
  <c r="DF848" i="1" s="1"/>
  <c r="DG848" i="1" s="1"/>
  <c r="DE847" i="1"/>
  <c r="DF847" i="1" s="1"/>
  <c r="DG847" i="1" s="1"/>
  <c r="DE846" i="1"/>
  <c r="DF846" i="1" s="1"/>
  <c r="DG846" i="1" s="1"/>
  <c r="DE845" i="1"/>
  <c r="DF845" i="1" s="1"/>
  <c r="DG845" i="1" s="1"/>
  <c r="DE844" i="1"/>
  <c r="DF844" i="1" s="1"/>
  <c r="DG844" i="1" s="1"/>
  <c r="DE843" i="1"/>
  <c r="DF843" i="1" s="1"/>
  <c r="DG843" i="1" s="1"/>
  <c r="DE842" i="1"/>
  <c r="DF842" i="1" s="1"/>
  <c r="DG842" i="1" s="1"/>
  <c r="DE841" i="1"/>
  <c r="DF841" i="1" s="1"/>
  <c r="DG841" i="1" s="1"/>
  <c r="DE840" i="1"/>
  <c r="DF840" i="1" s="1"/>
  <c r="DG840" i="1" s="1"/>
  <c r="DE776" i="1"/>
  <c r="DF776" i="1" s="1"/>
  <c r="DG776" i="1" s="1"/>
  <c r="DE775" i="1"/>
  <c r="DF775" i="1" s="1"/>
  <c r="DG775" i="1" s="1"/>
  <c r="DE774" i="1"/>
  <c r="DF774" i="1" s="1"/>
  <c r="DG774" i="1" s="1"/>
  <c r="DE773" i="1"/>
  <c r="DF773" i="1" s="1"/>
  <c r="DG773" i="1" s="1"/>
  <c r="DE772" i="1"/>
  <c r="DF772" i="1" s="1"/>
  <c r="DG772" i="1" s="1"/>
  <c r="DE771" i="1"/>
  <c r="DF771" i="1" s="1"/>
  <c r="DG771" i="1" s="1"/>
  <c r="DE770" i="1"/>
  <c r="DF770" i="1" s="1"/>
  <c r="DG770" i="1" s="1"/>
  <c r="DE767" i="1"/>
  <c r="DF767" i="1" s="1"/>
  <c r="DG767" i="1" s="1"/>
  <c r="DE766" i="1"/>
  <c r="DF766" i="1" s="1"/>
  <c r="DG766" i="1" s="1"/>
  <c r="DE765" i="1"/>
  <c r="DF765" i="1" s="1"/>
  <c r="DG765" i="1" s="1"/>
  <c r="DE759" i="1"/>
  <c r="DF759" i="1" s="1"/>
  <c r="DG759" i="1" s="1"/>
  <c r="DE758" i="1"/>
  <c r="DF758" i="1" s="1"/>
  <c r="DG758" i="1" s="1"/>
  <c r="DE756" i="1"/>
  <c r="DF756" i="1" s="1"/>
  <c r="DG756" i="1" s="1"/>
  <c r="DE755" i="1"/>
  <c r="DF755" i="1" s="1"/>
  <c r="DG755" i="1" s="1"/>
  <c r="DE754" i="1"/>
  <c r="DF754" i="1" s="1"/>
  <c r="DG754" i="1" s="1"/>
  <c r="DE753" i="1"/>
  <c r="DF753" i="1" s="1"/>
  <c r="DG753" i="1" s="1"/>
  <c r="DE752" i="1"/>
  <c r="DF752" i="1" s="1"/>
  <c r="DG752" i="1" s="1"/>
  <c r="DE751" i="1"/>
  <c r="DF751" i="1" s="1"/>
  <c r="DG751" i="1" s="1"/>
  <c r="DE750" i="1"/>
  <c r="DF750" i="1" s="1"/>
  <c r="DG750" i="1" s="1"/>
  <c r="DE749" i="1"/>
  <c r="DF749" i="1" s="1"/>
  <c r="DG749" i="1" s="1"/>
  <c r="DE748" i="1"/>
  <c r="DF748" i="1" s="1"/>
  <c r="DG748" i="1" s="1"/>
  <c r="DE747" i="1"/>
  <c r="DF747" i="1" s="1"/>
  <c r="DG747" i="1" s="1"/>
  <c r="DE746" i="1"/>
  <c r="DF746" i="1" s="1"/>
  <c r="DG746" i="1" s="1"/>
  <c r="DE745" i="1"/>
  <c r="DF745" i="1" s="1"/>
  <c r="DG745" i="1" s="1"/>
  <c r="DE743" i="1"/>
  <c r="DF743" i="1" s="1"/>
  <c r="DG743" i="1" s="1"/>
  <c r="DE742" i="1"/>
  <c r="DF742" i="1" s="1"/>
  <c r="DG742" i="1" s="1"/>
  <c r="DE741" i="1"/>
  <c r="DF741" i="1" s="1"/>
  <c r="DG741" i="1" s="1"/>
  <c r="DE740" i="1"/>
  <c r="DF740" i="1" s="1"/>
  <c r="DG740" i="1" s="1"/>
  <c r="DE737" i="1"/>
  <c r="DF737" i="1" s="1"/>
  <c r="DG737" i="1" s="1"/>
  <c r="DE736" i="1"/>
  <c r="DF736" i="1" s="1"/>
  <c r="DG736" i="1" s="1"/>
  <c r="DE735" i="1"/>
  <c r="DF735" i="1" s="1"/>
  <c r="DG735" i="1" s="1"/>
  <c r="DE734" i="1"/>
  <c r="DF734" i="1" s="1"/>
  <c r="DG734" i="1" s="1"/>
  <c r="DE733" i="1"/>
  <c r="DF733" i="1" s="1"/>
  <c r="DG733" i="1" s="1"/>
  <c r="DE732" i="1"/>
  <c r="DF732" i="1" s="1"/>
  <c r="DG732" i="1" s="1"/>
  <c r="DE731" i="1"/>
  <c r="DF731" i="1" s="1"/>
  <c r="DG731" i="1" s="1"/>
  <c r="DE730" i="1"/>
  <c r="DF730" i="1" s="1"/>
  <c r="DG730" i="1" s="1"/>
  <c r="DE729" i="1"/>
  <c r="DF729" i="1" s="1"/>
  <c r="DG729" i="1" s="1"/>
  <c r="DE728" i="1"/>
  <c r="DF728" i="1" s="1"/>
  <c r="DG728" i="1" s="1"/>
  <c r="DE727" i="1"/>
  <c r="DF727" i="1" s="1"/>
  <c r="DG727" i="1" s="1"/>
  <c r="DE726" i="1"/>
  <c r="DF726" i="1" s="1"/>
  <c r="DG726" i="1" s="1"/>
  <c r="DE725" i="1"/>
  <c r="DF725" i="1" s="1"/>
  <c r="DG725" i="1" s="1"/>
  <c r="DE724" i="1"/>
  <c r="DF724" i="1" s="1"/>
  <c r="DG724" i="1" s="1"/>
  <c r="DE723" i="1"/>
  <c r="DF723" i="1" s="1"/>
  <c r="DG723" i="1" s="1"/>
  <c r="DE722" i="1"/>
  <c r="DF722" i="1" s="1"/>
  <c r="DG722" i="1" s="1"/>
  <c r="DE721" i="1"/>
  <c r="DF721" i="1" s="1"/>
  <c r="DG721" i="1" s="1"/>
  <c r="DE720" i="1"/>
  <c r="DF720" i="1" s="1"/>
  <c r="DG720" i="1" s="1"/>
  <c r="DE719" i="1"/>
  <c r="DF719" i="1" s="1"/>
  <c r="DG719" i="1" s="1"/>
  <c r="DE710" i="1"/>
  <c r="DF710" i="1" s="1"/>
  <c r="DG710" i="1" s="1"/>
  <c r="DE709" i="1"/>
  <c r="DF709" i="1" s="1"/>
  <c r="DG709" i="1" s="1"/>
  <c r="DE708" i="1"/>
  <c r="DF708" i="1" s="1"/>
  <c r="DG708" i="1" s="1"/>
  <c r="DE707" i="1"/>
  <c r="DF707" i="1" s="1"/>
  <c r="DG707" i="1" s="1"/>
  <c r="DE706" i="1"/>
  <c r="DF706" i="1" s="1"/>
  <c r="DG706" i="1" s="1"/>
  <c r="DE705" i="1"/>
  <c r="DF705" i="1" s="1"/>
  <c r="DG705" i="1" s="1"/>
  <c r="DE704" i="1"/>
  <c r="DF704" i="1" s="1"/>
  <c r="DG704" i="1" s="1"/>
  <c r="DE703" i="1"/>
  <c r="DF703" i="1" s="1"/>
  <c r="DG703" i="1" s="1"/>
  <c r="DE702" i="1"/>
  <c r="DF702" i="1" s="1"/>
  <c r="DG702" i="1" s="1"/>
  <c r="DE701" i="1"/>
  <c r="DF701" i="1" s="1"/>
  <c r="DG701" i="1" s="1"/>
  <c r="DE700" i="1"/>
  <c r="DF700" i="1" s="1"/>
  <c r="DG700" i="1" s="1"/>
  <c r="DE699" i="1"/>
  <c r="DF699" i="1" s="1"/>
  <c r="DG699" i="1" s="1"/>
  <c r="DE698" i="1"/>
  <c r="DF698" i="1" s="1"/>
  <c r="DG698" i="1" s="1"/>
  <c r="DE696" i="1"/>
  <c r="DF696" i="1" s="1"/>
  <c r="DG696" i="1" s="1"/>
  <c r="DE695" i="1"/>
  <c r="DF695" i="1" s="1"/>
  <c r="DG695" i="1" s="1"/>
  <c r="DE694" i="1"/>
  <c r="DF694" i="1" s="1"/>
  <c r="DG694" i="1" s="1"/>
  <c r="DE693" i="1"/>
  <c r="DF693" i="1" s="1"/>
  <c r="DG693" i="1" s="1"/>
  <c r="DE692" i="1"/>
  <c r="DF692" i="1" s="1"/>
  <c r="DG692" i="1" s="1"/>
  <c r="DF691" i="1"/>
  <c r="DG691" i="1" s="1"/>
  <c r="DE690" i="1"/>
  <c r="DF690" i="1" s="1"/>
  <c r="DG690" i="1" s="1"/>
  <c r="DE689" i="1"/>
  <c r="DF689" i="1" s="1"/>
  <c r="DG689" i="1" s="1"/>
  <c r="DE688" i="1"/>
  <c r="DF688" i="1" s="1"/>
  <c r="DG688" i="1" s="1"/>
  <c r="DE687" i="1"/>
  <c r="DF687" i="1" s="1"/>
  <c r="DG687" i="1" s="1"/>
  <c r="DE683" i="1"/>
  <c r="DF683" i="1" s="1"/>
  <c r="DG683" i="1" s="1"/>
  <c r="DE682" i="1"/>
  <c r="DF682" i="1" s="1"/>
  <c r="DG682" i="1" s="1"/>
  <c r="DE678" i="1"/>
  <c r="DF678" i="1" s="1"/>
  <c r="DG678" i="1" s="1"/>
  <c r="DE670" i="1"/>
  <c r="DF670" i="1" s="1"/>
  <c r="DG670" i="1" s="1"/>
  <c r="DE669" i="1"/>
  <c r="DF669" i="1" s="1"/>
  <c r="DG669" i="1" s="1"/>
  <c r="DE668" i="1"/>
  <c r="DF668" i="1" s="1"/>
  <c r="DG668" i="1" s="1"/>
  <c r="DE667" i="1"/>
  <c r="DF667" i="1" s="1"/>
  <c r="DG667" i="1" s="1"/>
  <c r="DE666" i="1"/>
  <c r="DF666" i="1" s="1"/>
  <c r="DG666" i="1" s="1"/>
  <c r="DE665" i="1"/>
  <c r="DF665" i="1" s="1"/>
  <c r="DG665" i="1" s="1"/>
  <c r="DE664" i="1"/>
  <c r="DF664" i="1" s="1"/>
  <c r="DG664" i="1" s="1"/>
  <c r="DE663" i="1"/>
  <c r="DF663" i="1" s="1"/>
  <c r="DG663" i="1" s="1"/>
  <c r="DF662" i="1"/>
  <c r="DG662" i="1" s="1"/>
  <c r="DE661" i="1"/>
  <c r="DF661" i="1" s="1"/>
  <c r="DG661" i="1" s="1"/>
  <c r="DE660" i="1"/>
  <c r="DF660" i="1" s="1"/>
  <c r="DG660" i="1" s="1"/>
  <c r="DE659" i="1"/>
  <c r="DF659" i="1" s="1"/>
  <c r="DG659" i="1" s="1"/>
  <c r="DE658" i="1"/>
  <c r="DF658" i="1" s="1"/>
  <c r="DG658" i="1" s="1"/>
  <c r="DE657" i="1"/>
  <c r="DF657" i="1" s="1"/>
  <c r="DG657" i="1" s="1"/>
  <c r="DE656" i="1"/>
  <c r="DF656" i="1" s="1"/>
  <c r="DG656" i="1" s="1"/>
  <c r="DE655" i="1"/>
  <c r="DF655" i="1" s="1"/>
  <c r="DG655" i="1" s="1"/>
  <c r="DE654" i="1"/>
  <c r="DF654" i="1" s="1"/>
  <c r="DG654" i="1" s="1"/>
  <c r="DE643" i="1"/>
  <c r="DF643" i="1" s="1"/>
  <c r="DG643" i="1" s="1"/>
  <c r="DE642" i="1"/>
  <c r="DF642" i="1" s="1"/>
  <c r="DG642" i="1" s="1"/>
  <c r="DE641" i="1"/>
  <c r="DF641" i="1" s="1"/>
  <c r="DG641" i="1" s="1"/>
  <c r="DE640" i="1"/>
  <c r="DF640" i="1" s="1"/>
  <c r="DG640" i="1" s="1"/>
  <c r="DE639" i="1"/>
  <c r="DF639" i="1" s="1"/>
  <c r="DG639" i="1" s="1"/>
  <c r="DE638" i="1"/>
  <c r="DF638" i="1" s="1"/>
  <c r="DG638" i="1" s="1"/>
  <c r="DE637" i="1"/>
  <c r="DF637" i="1" s="1"/>
  <c r="DG637" i="1" s="1"/>
  <c r="DE625" i="1"/>
  <c r="DF625" i="1" s="1"/>
  <c r="DG625" i="1" s="1"/>
  <c r="DE624" i="1"/>
  <c r="DF624" i="1" s="1"/>
  <c r="DG624" i="1" s="1"/>
  <c r="DE623" i="1"/>
  <c r="DF623" i="1" s="1"/>
  <c r="DG623" i="1" s="1"/>
  <c r="DE622" i="1"/>
  <c r="DF622" i="1" s="1"/>
  <c r="DG622" i="1" s="1"/>
  <c r="DE621" i="1"/>
  <c r="DF621" i="1" s="1"/>
  <c r="DG621" i="1" s="1"/>
  <c r="DE620" i="1"/>
  <c r="DF620" i="1" s="1"/>
  <c r="DG620" i="1" s="1"/>
  <c r="DE619" i="1"/>
  <c r="DF619" i="1" s="1"/>
  <c r="DG619" i="1" s="1"/>
  <c r="DE618" i="1"/>
  <c r="DF618" i="1" s="1"/>
  <c r="DG618" i="1" s="1"/>
  <c r="DE617" i="1"/>
  <c r="DF617" i="1" s="1"/>
  <c r="DG617" i="1" s="1"/>
  <c r="DE616" i="1"/>
  <c r="DF616" i="1" s="1"/>
  <c r="DG616" i="1" s="1"/>
  <c r="DE615" i="1"/>
  <c r="DF615" i="1" s="1"/>
  <c r="DG615" i="1" s="1"/>
  <c r="DE614" i="1"/>
  <c r="DF614" i="1" s="1"/>
  <c r="DG614" i="1" s="1"/>
  <c r="DE613" i="1"/>
  <c r="DF613" i="1" s="1"/>
  <c r="DG613" i="1" s="1"/>
  <c r="DE612" i="1"/>
  <c r="DF612" i="1" s="1"/>
  <c r="DG612" i="1" s="1"/>
  <c r="DE611" i="1"/>
  <c r="DF611" i="1" s="1"/>
  <c r="DG611" i="1" s="1"/>
  <c r="DE610" i="1"/>
  <c r="DF610" i="1" s="1"/>
  <c r="DG610" i="1" s="1"/>
  <c r="DE609" i="1"/>
  <c r="DF609" i="1" s="1"/>
  <c r="DG609" i="1" s="1"/>
  <c r="DE608" i="1"/>
  <c r="DF608" i="1" s="1"/>
  <c r="DG608" i="1" s="1"/>
  <c r="DE607" i="1"/>
  <c r="DF607" i="1" s="1"/>
  <c r="DG607" i="1" s="1"/>
  <c r="DE606" i="1"/>
  <c r="DF606" i="1" s="1"/>
  <c r="DG606" i="1" s="1"/>
  <c r="DE605" i="1"/>
  <c r="DF605" i="1" s="1"/>
  <c r="DG605" i="1" s="1"/>
  <c r="DE604" i="1"/>
  <c r="DF604" i="1" s="1"/>
  <c r="DG604" i="1" s="1"/>
  <c r="DE582" i="1"/>
  <c r="DF582" i="1" s="1"/>
  <c r="DG582" i="1" s="1"/>
  <c r="DE581" i="1"/>
  <c r="DF581" i="1" s="1"/>
  <c r="DG581" i="1" s="1"/>
  <c r="DE580" i="1"/>
  <c r="DF580" i="1" s="1"/>
  <c r="DG580" i="1" s="1"/>
  <c r="DE579" i="1"/>
  <c r="DF579" i="1" s="1"/>
  <c r="DG579" i="1" s="1"/>
  <c r="DE578" i="1"/>
  <c r="DF578" i="1" s="1"/>
  <c r="DG578" i="1" s="1"/>
  <c r="DE577" i="1"/>
  <c r="DF577" i="1" s="1"/>
  <c r="DG577" i="1" s="1"/>
  <c r="DE576" i="1"/>
  <c r="DF576" i="1" s="1"/>
  <c r="DG576" i="1" s="1"/>
  <c r="DE575" i="1"/>
  <c r="DF575" i="1" s="1"/>
  <c r="DG575" i="1" s="1"/>
  <c r="DE574" i="1"/>
  <c r="DF574" i="1" s="1"/>
  <c r="DG574" i="1" s="1"/>
  <c r="DE573" i="1"/>
  <c r="DF573" i="1" s="1"/>
  <c r="DG573" i="1" s="1"/>
  <c r="DE572" i="1"/>
  <c r="DF572" i="1" s="1"/>
  <c r="DG572" i="1" s="1"/>
  <c r="DE571" i="1"/>
  <c r="DF571" i="1" s="1"/>
  <c r="DG571" i="1" s="1"/>
  <c r="DE570" i="1"/>
  <c r="DF570" i="1" s="1"/>
  <c r="DG570" i="1" s="1"/>
  <c r="DE569" i="1"/>
  <c r="DF569" i="1" s="1"/>
  <c r="DG569" i="1" s="1"/>
  <c r="DE568" i="1"/>
  <c r="DF568" i="1" s="1"/>
  <c r="DG568" i="1" s="1"/>
  <c r="DE567" i="1"/>
  <c r="DF567" i="1" s="1"/>
  <c r="DG567" i="1" s="1"/>
  <c r="DE566" i="1"/>
  <c r="DF566" i="1" s="1"/>
  <c r="DG566" i="1" s="1"/>
  <c r="DE565" i="1"/>
  <c r="DF565" i="1" s="1"/>
  <c r="DG565" i="1" s="1"/>
  <c r="DE564" i="1"/>
  <c r="DF564" i="1" s="1"/>
  <c r="DG564" i="1" s="1"/>
  <c r="DE563" i="1"/>
  <c r="DF563" i="1" s="1"/>
  <c r="DG563" i="1" s="1"/>
  <c r="DE562" i="1"/>
  <c r="DF562" i="1" s="1"/>
  <c r="DG562" i="1" s="1"/>
  <c r="DE561" i="1"/>
  <c r="DF561" i="1" s="1"/>
  <c r="DG561" i="1" s="1"/>
  <c r="DE560" i="1"/>
  <c r="DF560" i="1" s="1"/>
  <c r="DG560" i="1" s="1"/>
  <c r="DE559" i="1"/>
  <c r="DF559" i="1" s="1"/>
  <c r="DG559" i="1" s="1"/>
  <c r="DE558" i="1"/>
  <c r="DF558" i="1" s="1"/>
  <c r="DG558" i="1" s="1"/>
  <c r="DE557" i="1"/>
  <c r="DF557" i="1" s="1"/>
  <c r="DG557" i="1" s="1"/>
  <c r="DE556" i="1"/>
  <c r="DF556" i="1" s="1"/>
  <c r="DG556" i="1" s="1"/>
  <c r="DE555" i="1"/>
  <c r="DF555" i="1" s="1"/>
  <c r="DG555" i="1" s="1"/>
  <c r="DE554" i="1"/>
  <c r="DF554" i="1" s="1"/>
  <c r="DG554" i="1" s="1"/>
  <c r="DE553" i="1"/>
  <c r="DF553" i="1" s="1"/>
  <c r="DG553" i="1" s="1"/>
  <c r="DE552" i="1"/>
  <c r="DF552" i="1" s="1"/>
  <c r="DG552" i="1" s="1"/>
  <c r="DE551" i="1"/>
  <c r="DF551" i="1" s="1"/>
  <c r="DG551" i="1" s="1"/>
  <c r="DE550" i="1"/>
  <c r="DF550" i="1" s="1"/>
  <c r="DG550" i="1" s="1"/>
  <c r="DE549" i="1"/>
  <c r="DF549" i="1" s="1"/>
  <c r="DG549" i="1" s="1"/>
  <c r="DE548" i="1"/>
  <c r="DF548" i="1" s="1"/>
  <c r="DG548" i="1" s="1"/>
  <c r="DE547" i="1"/>
  <c r="DF547" i="1" s="1"/>
  <c r="DG547" i="1" s="1"/>
  <c r="DE546" i="1"/>
  <c r="DF546" i="1" s="1"/>
  <c r="DG546" i="1" s="1"/>
  <c r="DE545" i="1"/>
  <c r="DF545" i="1" s="1"/>
  <c r="DG545" i="1" s="1"/>
  <c r="DE544" i="1"/>
  <c r="DF544" i="1" s="1"/>
  <c r="DG544" i="1" s="1"/>
  <c r="DE543" i="1"/>
  <c r="DF543" i="1" s="1"/>
  <c r="DG543" i="1" s="1"/>
  <c r="DE542" i="1"/>
  <c r="DF542" i="1" s="1"/>
  <c r="DG542" i="1" s="1"/>
  <c r="DE541" i="1"/>
  <c r="DF541" i="1" s="1"/>
  <c r="DG541" i="1" s="1"/>
  <c r="DE540" i="1"/>
  <c r="DF540" i="1" s="1"/>
  <c r="DG540" i="1" s="1"/>
  <c r="DE538" i="1"/>
  <c r="DF538" i="1" s="1"/>
  <c r="DG538" i="1" s="1"/>
  <c r="DE537" i="1"/>
  <c r="DF537" i="1" s="1"/>
  <c r="DG537" i="1" s="1"/>
  <c r="DE536" i="1"/>
  <c r="DF536" i="1" s="1"/>
  <c r="DG536" i="1" s="1"/>
  <c r="DE535" i="1"/>
  <c r="DF535" i="1" s="1"/>
  <c r="DG535" i="1" s="1"/>
  <c r="DE532" i="1"/>
  <c r="DF532" i="1" s="1"/>
  <c r="DG532" i="1" s="1"/>
  <c r="DE531" i="1"/>
  <c r="DF531" i="1" s="1"/>
  <c r="DG531" i="1" s="1"/>
  <c r="DE530" i="1"/>
  <c r="DF530" i="1" s="1"/>
  <c r="DG530" i="1" s="1"/>
  <c r="DE529" i="1"/>
  <c r="DF529" i="1" s="1"/>
  <c r="DG529" i="1" s="1"/>
  <c r="DF528" i="1"/>
  <c r="DG528" i="1" s="1"/>
  <c r="DF527" i="1"/>
  <c r="DG527" i="1" s="1"/>
  <c r="DF526" i="1"/>
  <c r="DG526" i="1" s="1"/>
  <c r="DF525" i="1"/>
  <c r="DG525" i="1" s="1"/>
  <c r="DF524" i="1"/>
  <c r="DG524" i="1" s="1"/>
  <c r="DF523" i="1"/>
  <c r="DG523" i="1" s="1"/>
  <c r="DF522" i="1"/>
  <c r="DG522" i="1" s="1"/>
  <c r="DF521" i="1"/>
  <c r="DG521" i="1" s="1"/>
  <c r="DF520" i="1"/>
  <c r="DG520" i="1" s="1"/>
  <c r="DF519" i="1"/>
  <c r="DG519" i="1" s="1"/>
  <c r="DF518" i="1"/>
  <c r="DG518" i="1" s="1"/>
  <c r="DF517" i="1"/>
  <c r="DG517" i="1" s="1"/>
  <c r="DF516" i="1"/>
  <c r="DG516" i="1" s="1"/>
  <c r="DF515" i="1"/>
  <c r="DG515" i="1" s="1"/>
  <c r="DF514" i="1"/>
  <c r="DG514" i="1" s="1"/>
  <c r="DF513" i="1"/>
  <c r="DG513" i="1" s="1"/>
  <c r="DF512" i="1"/>
  <c r="DG512" i="1" s="1"/>
  <c r="DF511" i="1"/>
  <c r="DG511" i="1" s="1"/>
  <c r="DF510" i="1"/>
  <c r="DG510" i="1" s="1"/>
  <c r="DF509" i="1"/>
  <c r="DG509" i="1" s="1"/>
  <c r="DF508" i="1"/>
  <c r="DG508" i="1" s="1"/>
  <c r="DF507" i="1"/>
  <c r="DG507" i="1" s="1"/>
  <c r="DF506" i="1"/>
  <c r="DG506" i="1" s="1"/>
  <c r="DF505" i="1"/>
  <c r="DG505" i="1" s="1"/>
  <c r="DF504" i="1"/>
  <c r="DG504" i="1" s="1"/>
  <c r="DE503" i="1"/>
  <c r="DF503" i="1" s="1"/>
  <c r="DG503" i="1" s="1"/>
  <c r="DE502" i="1"/>
  <c r="DF502" i="1" s="1"/>
  <c r="DG502" i="1" s="1"/>
  <c r="DE501" i="1"/>
  <c r="DF501" i="1" s="1"/>
  <c r="DG501" i="1" s="1"/>
  <c r="DE500" i="1"/>
  <c r="DF500" i="1" s="1"/>
  <c r="DG500" i="1" s="1"/>
  <c r="DE499" i="1"/>
  <c r="DF499" i="1" s="1"/>
  <c r="DG499" i="1" s="1"/>
  <c r="DE498" i="1"/>
  <c r="DF498" i="1" s="1"/>
  <c r="DG498" i="1" s="1"/>
  <c r="DE497" i="1"/>
  <c r="DF497" i="1" s="1"/>
  <c r="DG497" i="1" s="1"/>
  <c r="DE496" i="1"/>
  <c r="DF496" i="1" s="1"/>
  <c r="DG496" i="1" s="1"/>
  <c r="DE495" i="1"/>
  <c r="DF495" i="1" s="1"/>
  <c r="DG495" i="1" s="1"/>
  <c r="DE494" i="1"/>
  <c r="DF494" i="1" s="1"/>
  <c r="DG494" i="1" s="1"/>
  <c r="DE493" i="1"/>
  <c r="DF493" i="1" s="1"/>
  <c r="DG493" i="1" s="1"/>
  <c r="DE492" i="1"/>
  <c r="DF492" i="1" s="1"/>
  <c r="DG492" i="1" s="1"/>
  <c r="DE491" i="1"/>
  <c r="DF491" i="1" s="1"/>
  <c r="DG491" i="1" s="1"/>
  <c r="DE490" i="1"/>
  <c r="DF490" i="1" s="1"/>
  <c r="DG490" i="1" s="1"/>
  <c r="DE489" i="1"/>
  <c r="DF489" i="1" s="1"/>
  <c r="DG489" i="1" s="1"/>
  <c r="DE488" i="1"/>
  <c r="DF488" i="1" s="1"/>
  <c r="DG488" i="1" s="1"/>
  <c r="DE487" i="1"/>
  <c r="DF487" i="1" s="1"/>
  <c r="DG487" i="1" s="1"/>
  <c r="DE486" i="1"/>
  <c r="DF486" i="1" s="1"/>
  <c r="DG486" i="1" s="1"/>
  <c r="DE485" i="1"/>
  <c r="DF485" i="1" s="1"/>
  <c r="DG485" i="1" s="1"/>
  <c r="DE484" i="1"/>
  <c r="DF484" i="1" s="1"/>
  <c r="DG484" i="1" s="1"/>
  <c r="DE483" i="1"/>
  <c r="DF483" i="1" s="1"/>
  <c r="DG483" i="1" s="1"/>
  <c r="DE482" i="1"/>
  <c r="DF482" i="1" s="1"/>
  <c r="DG482" i="1" s="1"/>
  <c r="DE481" i="1"/>
  <c r="DF481" i="1" s="1"/>
  <c r="DG481" i="1" s="1"/>
  <c r="DE480" i="1"/>
  <c r="DF480" i="1" s="1"/>
  <c r="DG480" i="1" s="1"/>
  <c r="DE479" i="1"/>
  <c r="DF479" i="1" s="1"/>
  <c r="DG479" i="1" s="1"/>
  <c r="DE478" i="1"/>
  <c r="DF478" i="1" s="1"/>
  <c r="DG478" i="1" s="1"/>
  <c r="DE477" i="1"/>
  <c r="DF477" i="1" s="1"/>
  <c r="DG477" i="1" s="1"/>
  <c r="DE476" i="1"/>
  <c r="DF476" i="1" s="1"/>
  <c r="DG476" i="1" s="1"/>
  <c r="DE475" i="1"/>
  <c r="DF475" i="1" s="1"/>
  <c r="DG475" i="1" s="1"/>
  <c r="DE474" i="1"/>
  <c r="DF474" i="1" s="1"/>
  <c r="DG474" i="1" s="1"/>
  <c r="DE473" i="1"/>
  <c r="DF473" i="1" s="1"/>
  <c r="DG473" i="1" s="1"/>
  <c r="DE472" i="1"/>
  <c r="DF472" i="1" s="1"/>
  <c r="DG472" i="1" s="1"/>
  <c r="DE471" i="1"/>
  <c r="DF471" i="1" s="1"/>
  <c r="DG471" i="1" s="1"/>
  <c r="DE470" i="1"/>
  <c r="DF470" i="1" s="1"/>
  <c r="DG470" i="1" s="1"/>
  <c r="DE469" i="1"/>
  <c r="DF469" i="1" s="1"/>
  <c r="DG469" i="1" s="1"/>
  <c r="DE468" i="1"/>
  <c r="DF468" i="1" s="1"/>
  <c r="DG468" i="1" s="1"/>
  <c r="DE467" i="1"/>
  <c r="DF467" i="1" s="1"/>
  <c r="DG467" i="1" s="1"/>
  <c r="DE466" i="1"/>
  <c r="DF466" i="1" s="1"/>
  <c r="DG466" i="1" s="1"/>
  <c r="DE465" i="1"/>
  <c r="DF465" i="1" s="1"/>
  <c r="DG465" i="1" s="1"/>
  <c r="DE464" i="1"/>
  <c r="DF464" i="1" s="1"/>
  <c r="DG464" i="1" s="1"/>
  <c r="DE463" i="1"/>
  <c r="DF463" i="1" s="1"/>
  <c r="DG463" i="1" s="1"/>
  <c r="DE462" i="1"/>
  <c r="DF462" i="1" s="1"/>
  <c r="DG462" i="1" s="1"/>
  <c r="DE461" i="1"/>
  <c r="DF461" i="1" s="1"/>
  <c r="DG461" i="1" s="1"/>
  <c r="DE460" i="1"/>
  <c r="DF460" i="1" s="1"/>
  <c r="DG460" i="1" s="1"/>
  <c r="DE459" i="1"/>
  <c r="DF459" i="1" s="1"/>
  <c r="DG459" i="1" s="1"/>
  <c r="DE458" i="1"/>
  <c r="DF458" i="1" s="1"/>
  <c r="DG458" i="1" s="1"/>
  <c r="DE457" i="1"/>
  <c r="DF457" i="1" s="1"/>
  <c r="DG457" i="1" s="1"/>
  <c r="DE456" i="1"/>
  <c r="DF456" i="1" s="1"/>
  <c r="DG456" i="1" s="1"/>
  <c r="DE455" i="1"/>
  <c r="DF455" i="1" s="1"/>
  <c r="DG455" i="1" s="1"/>
  <c r="DE454" i="1"/>
  <c r="DF454" i="1" s="1"/>
  <c r="DG454" i="1" s="1"/>
  <c r="DE453" i="1"/>
  <c r="DF453" i="1" s="1"/>
  <c r="DG453" i="1" s="1"/>
  <c r="DE452" i="1"/>
  <c r="DF452" i="1" s="1"/>
  <c r="DG452" i="1" s="1"/>
  <c r="DE451" i="1"/>
  <c r="DF451" i="1" s="1"/>
  <c r="DG451" i="1" s="1"/>
  <c r="DE450" i="1"/>
  <c r="DF450" i="1" s="1"/>
  <c r="DG450" i="1" s="1"/>
  <c r="DE449" i="1"/>
  <c r="DF449" i="1" s="1"/>
  <c r="DG449" i="1" s="1"/>
  <c r="DE448" i="1"/>
  <c r="DF448" i="1" s="1"/>
  <c r="DG448" i="1" s="1"/>
  <c r="DE447" i="1"/>
  <c r="DF447" i="1" s="1"/>
  <c r="DG447" i="1" s="1"/>
  <c r="DE446" i="1"/>
  <c r="DF446" i="1" s="1"/>
  <c r="DG446" i="1" s="1"/>
  <c r="DE445" i="1"/>
  <c r="DF445" i="1" s="1"/>
  <c r="DG445" i="1" s="1"/>
  <c r="DE444" i="1"/>
  <c r="DF444" i="1" s="1"/>
  <c r="DG444" i="1" s="1"/>
  <c r="DE443" i="1"/>
  <c r="DF443" i="1" s="1"/>
  <c r="DG443" i="1" s="1"/>
  <c r="DE442" i="1"/>
  <c r="DF442" i="1" s="1"/>
  <c r="DG442" i="1" s="1"/>
  <c r="DE441" i="1"/>
  <c r="DF441" i="1" s="1"/>
  <c r="DG441" i="1" s="1"/>
  <c r="DE438" i="1"/>
  <c r="DF438" i="1" s="1"/>
  <c r="DG438" i="1" s="1"/>
  <c r="DE437" i="1"/>
  <c r="DF437" i="1" s="1"/>
  <c r="DG437" i="1" s="1"/>
  <c r="DE436" i="1"/>
  <c r="DF436" i="1" s="1"/>
  <c r="DG436" i="1" s="1"/>
  <c r="DE435" i="1"/>
  <c r="DF435" i="1" s="1"/>
  <c r="DG435" i="1" s="1"/>
  <c r="DE434" i="1"/>
  <c r="DF434" i="1" s="1"/>
  <c r="DG434" i="1" s="1"/>
  <c r="DE433" i="1"/>
  <c r="DF433" i="1" s="1"/>
  <c r="DG433" i="1" s="1"/>
  <c r="DE432" i="1"/>
  <c r="DF432" i="1" s="1"/>
  <c r="DG432" i="1" s="1"/>
  <c r="DE431" i="1"/>
  <c r="DF431" i="1" s="1"/>
  <c r="DG431" i="1" s="1"/>
  <c r="DE430" i="1"/>
  <c r="DF430" i="1" s="1"/>
  <c r="DG430" i="1" s="1"/>
  <c r="DE427" i="1"/>
  <c r="DF427" i="1" s="1"/>
  <c r="DG427" i="1" s="1"/>
  <c r="DE426" i="1"/>
  <c r="DF426" i="1" s="1"/>
  <c r="DG426" i="1" s="1"/>
  <c r="DE425" i="1"/>
  <c r="DF425" i="1" s="1"/>
  <c r="DG425" i="1" s="1"/>
  <c r="DE420" i="1"/>
  <c r="DF420" i="1" s="1"/>
  <c r="DG420" i="1" s="1"/>
  <c r="DE419" i="1"/>
  <c r="DF419" i="1" s="1"/>
  <c r="DG419" i="1" s="1"/>
  <c r="DE418" i="1"/>
  <c r="DF418" i="1" s="1"/>
  <c r="DG418" i="1" s="1"/>
  <c r="DE417" i="1"/>
  <c r="DF417" i="1" s="1"/>
  <c r="DG417" i="1" s="1"/>
  <c r="DE416" i="1"/>
  <c r="DF416" i="1" s="1"/>
  <c r="DG416" i="1" s="1"/>
  <c r="DE415" i="1"/>
  <c r="DF415" i="1" s="1"/>
  <c r="DG415" i="1" s="1"/>
  <c r="DE414" i="1"/>
  <c r="DF414" i="1" s="1"/>
  <c r="DG414" i="1" s="1"/>
  <c r="DE413" i="1"/>
  <c r="DF413" i="1" s="1"/>
  <c r="DG413" i="1" s="1"/>
  <c r="DE412" i="1"/>
  <c r="DF412" i="1" s="1"/>
  <c r="DG412" i="1" s="1"/>
  <c r="DE411" i="1"/>
  <c r="DF411" i="1" s="1"/>
  <c r="DG411" i="1" s="1"/>
  <c r="DE410" i="1"/>
  <c r="DF410" i="1" s="1"/>
  <c r="DG410" i="1" s="1"/>
  <c r="DE409" i="1"/>
  <c r="DF409" i="1" s="1"/>
  <c r="DG409" i="1" s="1"/>
  <c r="DE404" i="1"/>
  <c r="DF404" i="1" s="1"/>
  <c r="DG404" i="1" s="1"/>
  <c r="DE403" i="1"/>
  <c r="DF403" i="1" s="1"/>
  <c r="DG403" i="1" s="1"/>
  <c r="DE402" i="1"/>
  <c r="DF402" i="1" s="1"/>
  <c r="DG402" i="1" s="1"/>
  <c r="DE401" i="1"/>
  <c r="DF401" i="1" s="1"/>
  <c r="DG401" i="1" s="1"/>
  <c r="DE400" i="1"/>
  <c r="DF400" i="1" s="1"/>
  <c r="DG400" i="1" s="1"/>
  <c r="DE399" i="1"/>
  <c r="DF399" i="1" s="1"/>
  <c r="DG399" i="1" s="1"/>
  <c r="DE398" i="1"/>
  <c r="DF398" i="1" s="1"/>
  <c r="DG398" i="1" s="1"/>
  <c r="DE397" i="1"/>
  <c r="DF397" i="1" s="1"/>
  <c r="DG397" i="1" s="1"/>
  <c r="DE396" i="1"/>
  <c r="DF396" i="1" s="1"/>
  <c r="DG396" i="1" s="1"/>
  <c r="DE395" i="1"/>
  <c r="DF395" i="1" s="1"/>
  <c r="DG395" i="1" s="1"/>
  <c r="DE394" i="1"/>
  <c r="DF394" i="1" s="1"/>
  <c r="DG394" i="1" s="1"/>
  <c r="DE393" i="1"/>
  <c r="DF393" i="1" s="1"/>
  <c r="DG393" i="1" s="1"/>
  <c r="DE388" i="1"/>
  <c r="DF388" i="1" s="1"/>
  <c r="DG388" i="1" s="1"/>
  <c r="DE387" i="1"/>
  <c r="DF387" i="1" s="1"/>
  <c r="DG387" i="1" s="1"/>
  <c r="DE386" i="1"/>
  <c r="DF386" i="1" s="1"/>
  <c r="DG386" i="1" s="1"/>
  <c r="DE385" i="1"/>
  <c r="DF385" i="1" s="1"/>
  <c r="DG385" i="1" s="1"/>
  <c r="DE384" i="1"/>
  <c r="DF384" i="1" s="1"/>
  <c r="DG384" i="1" s="1"/>
  <c r="DE383" i="1"/>
  <c r="DF383" i="1" s="1"/>
  <c r="DG383" i="1" s="1"/>
  <c r="DE382" i="1"/>
  <c r="DF382" i="1" s="1"/>
  <c r="DG382" i="1" s="1"/>
  <c r="DE381" i="1"/>
  <c r="DF381" i="1" s="1"/>
  <c r="DG381" i="1" s="1"/>
  <c r="DE380" i="1"/>
  <c r="DF380" i="1" s="1"/>
  <c r="DG380" i="1" s="1"/>
  <c r="DE379" i="1"/>
  <c r="DF379" i="1" s="1"/>
  <c r="DG379" i="1" s="1"/>
  <c r="DE378" i="1"/>
  <c r="DF378" i="1" s="1"/>
  <c r="DG378" i="1" s="1"/>
  <c r="DE377" i="1"/>
  <c r="DF377" i="1" s="1"/>
  <c r="DG377" i="1" s="1"/>
  <c r="DE376" i="1"/>
  <c r="DF376" i="1" s="1"/>
  <c r="DG376" i="1" s="1"/>
  <c r="DE375" i="1"/>
  <c r="DF375" i="1" s="1"/>
  <c r="DG375" i="1" s="1"/>
  <c r="DE374" i="1"/>
  <c r="DF374" i="1" s="1"/>
  <c r="DG374" i="1" s="1"/>
  <c r="DE373" i="1"/>
  <c r="DF373" i="1" s="1"/>
  <c r="DG373" i="1" s="1"/>
  <c r="DE372" i="1"/>
  <c r="DF372" i="1" s="1"/>
  <c r="DG372" i="1" s="1"/>
  <c r="DE371" i="1"/>
  <c r="DF371" i="1" s="1"/>
  <c r="DG371" i="1" s="1"/>
  <c r="DE370" i="1"/>
  <c r="DF370" i="1" s="1"/>
  <c r="DG370" i="1" s="1"/>
  <c r="DE369" i="1"/>
  <c r="DF369" i="1" s="1"/>
  <c r="DG369" i="1" s="1"/>
  <c r="DE368" i="1"/>
  <c r="DF368" i="1" s="1"/>
  <c r="DG368" i="1" s="1"/>
  <c r="DE367" i="1"/>
  <c r="DF367" i="1" s="1"/>
  <c r="DG367" i="1" s="1"/>
  <c r="DE366" i="1"/>
  <c r="DF366" i="1" s="1"/>
  <c r="DG366" i="1" s="1"/>
  <c r="DE365" i="1"/>
  <c r="DF365" i="1" s="1"/>
  <c r="DG365" i="1" s="1"/>
  <c r="DE364" i="1"/>
  <c r="DF364" i="1" s="1"/>
  <c r="DG364" i="1" s="1"/>
  <c r="DE363" i="1"/>
  <c r="DF363" i="1" s="1"/>
  <c r="DG363" i="1" s="1"/>
  <c r="DE362" i="1"/>
  <c r="DF362" i="1" s="1"/>
  <c r="DG362" i="1" s="1"/>
  <c r="DE361" i="1"/>
  <c r="DF361" i="1" s="1"/>
  <c r="DG361" i="1" s="1"/>
  <c r="DE360" i="1"/>
  <c r="DF360" i="1" s="1"/>
  <c r="DG360" i="1" s="1"/>
  <c r="DE359" i="1"/>
  <c r="DF359" i="1" s="1"/>
  <c r="DG359" i="1" s="1"/>
  <c r="DE358" i="1"/>
  <c r="DF358" i="1" s="1"/>
  <c r="DG358" i="1" s="1"/>
  <c r="DE357" i="1"/>
  <c r="DF357" i="1" s="1"/>
  <c r="DG357" i="1" s="1"/>
  <c r="DE356" i="1"/>
  <c r="DF356" i="1" s="1"/>
  <c r="DG356" i="1" s="1"/>
  <c r="DE355" i="1"/>
  <c r="DF355" i="1" s="1"/>
  <c r="DG355" i="1" s="1"/>
  <c r="DE354" i="1"/>
  <c r="DF354" i="1" s="1"/>
  <c r="DG354" i="1" s="1"/>
  <c r="DE353" i="1"/>
  <c r="DF353" i="1" s="1"/>
  <c r="DG353" i="1" s="1"/>
  <c r="DE352" i="1"/>
  <c r="DF352" i="1" s="1"/>
  <c r="DG352" i="1" s="1"/>
  <c r="DE351" i="1"/>
  <c r="DF351" i="1" s="1"/>
  <c r="DG351" i="1" s="1"/>
  <c r="DE350" i="1"/>
  <c r="DF350" i="1" s="1"/>
  <c r="DG350" i="1" s="1"/>
  <c r="DE349" i="1"/>
  <c r="DF349" i="1" s="1"/>
  <c r="DG349" i="1" s="1"/>
  <c r="DE348" i="1"/>
  <c r="DF348" i="1" s="1"/>
  <c r="DG348" i="1" s="1"/>
  <c r="DE344" i="1"/>
  <c r="DF344" i="1" s="1"/>
  <c r="DG344" i="1" s="1"/>
  <c r="DE343" i="1"/>
  <c r="DF343" i="1" s="1"/>
  <c r="DG343" i="1" s="1"/>
  <c r="DE342" i="1"/>
  <c r="DF342" i="1" s="1"/>
  <c r="DG342" i="1" s="1"/>
  <c r="DE341" i="1"/>
  <c r="DF341" i="1" s="1"/>
  <c r="DG341" i="1" s="1"/>
  <c r="DE340" i="1"/>
  <c r="DF340" i="1" s="1"/>
  <c r="DG340" i="1" s="1"/>
  <c r="DE339" i="1"/>
  <c r="DF339" i="1" s="1"/>
  <c r="DG339" i="1" s="1"/>
  <c r="DE338" i="1"/>
  <c r="DF338" i="1" s="1"/>
  <c r="DG338" i="1" s="1"/>
  <c r="DE337" i="1"/>
  <c r="DF337" i="1" s="1"/>
  <c r="DG337" i="1" s="1"/>
  <c r="DE336" i="1"/>
  <c r="DF336" i="1" s="1"/>
  <c r="DG336" i="1" s="1"/>
  <c r="DE335" i="1"/>
  <c r="DF335" i="1" s="1"/>
  <c r="DG335" i="1" s="1"/>
  <c r="DE334" i="1"/>
  <c r="DF334" i="1" s="1"/>
  <c r="DG334" i="1" s="1"/>
  <c r="DE333" i="1"/>
  <c r="DF333" i="1" s="1"/>
  <c r="DG333" i="1" s="1"/>
  <c r="DE332" i="1"/>
  <c r="DF332" i="1" s="1"/>
  <c r="DG332" i="1" s="1"/>
  <c r="DE331" i="1"/>
  <c r="DF331" i="1" s="1"/>
  <c r="DG331" i="1" s="1"/>
  <c r="DE330" i="1"/>
  <c r="DF330" i="1" s="1"/>
  <c r="DG330" i="1" s="1"/>
  <c r="DE329" i="1"/>
  <c r="DF329" i="1" s="1"/>
  <c r="DG329" i="1" s="1"/>
  <c r="DE328" i="1"/>
  <c r="DF328" i="1" s="1"/>
  <c r="DG328" i="1" s="1"/>
  <c r="DE327" i="1"/>
  <c r="DF327" i="1" s="1"/>
  <c r="DG327" i="1" s="1"/>
  <c r="DE326" i="1"/>
  <c r="DF326" i="1" s="1"/>
  <c r="DG326" i="1" s="1"/>
  <c r="DE325" i="1"/>
  <c r="DF325" i="1" s="1"/>
  <c r="DG325" i="1" s="1"/>
  <c r="DE324" i="1"/>
  <c r="DF324" i="1" s="1"/>
  <c r="DG324" i="1" s="1"/>
  <c r="DE323" i="1"/>
  <c r="DF323" i="1" s="1"/>
  <c r="DG323" i="1" s="1"/>
  <c r="DE322" i="1"/>
  <c r="DF322" i="1" s="1"/>
  <c r="DG322" i="1" s="1"/>
  <c r="DE321" i="1"/>
  <c r="DF321" i="1" s="1"/>
  <c r="DG321" i="1" s="1"/>
  <c r="DE320" i="1"/>
  <c r="DF320" i="1" s="1"/>
  <c r="DG320" i="1" s="1"/>
  <c r="DE319" i="1"/>
  <c r="DF319" i="1" s="1"/>
  <c r="DG319" i="1" s="1"/>
  <c r="DE318" i="1"/>
  <c r="DF318" i="1" s="1"/>
  <c r="DG318" i="1" s="1"/>
  <c r="DE317" i="1"/>
  <c r="DF317" i="1" s="1"/>
  <c r="DG317" i="1" s="1"/>
  <c r="DE316" i="1"/>
  <c r="DF316" i="1" s="1"/>
  <c r="DG316" i="1" s="1"/>
  <c r="DE315" i="1"/>
  <c r="DF315" i="1" s="1"/>
  <c r="DG315" i="1" s="1"/>
  <c r="DE313" i="1"/>
  <c r="DF313" i="1" s="1"/>
  <c r="DG313" i="1" s="1"/>
  <c r="DE312" i="1"/>
  <c r="DF312" i="1" s="1"/>
  <c r="DG312" i="1" s="1"/>
  <c r="DE311" i="1"/>
  <c r="DF311" i="1" s="1"/>
  <c r="DG311" i="1" s="1"/>
  <c r="DE310" i="1"/>
  <c r="DF310" i="1" s="1"/>
  <c r="DG310" i="1" s="1"/>
  <c r="DE309" i="1"/>
  <c r="DF309" i="1" s="1"/>
  <c r="DG309" i="1" s="1"/>
  <c r="DE308" i="1"/>
  <c r="DF308" i="1" s="1"/>
  <c r="DG308" i="1" s="1"/>
  <c r="DE307" i="1"/>
  <c r="DF307" i="1" s="1"/>
  <c r="DG307" i="1" s="1"/>
  <c r="DE306" i="1"/>
  <c r="DF306" i="1" s="1"/>
  <c r="DG306" i="1" s="1"/>
  <c r="DE305" i="1"/>
  <c r="DF305" i="1" s="1"/>
  <c r="DG305" i="1" s="1"/>
  <c r="DE304" i="1"/>
  <c r="DF304" i="1" s="1"/>
  <c r="DG304" i="1" s="1"/>
  <c r="DE303" i="1"/>
  <c r="DF303" i="1" s="1"/>
  <c r="DG303" i="1" s="1"/>
  <c r="DE302" i="1"/>
  <c r="DF302" i="1" s="1"/>
  <c r="DG302" i="1" s="1"/>
  <c r="DE301" i="1"/>
  <c r="DF301" i="1" s="1"/>
  <c r="DG301" i="1" s="1"/>
  <c r="DE300" i="1"/>
  <c r="DF300" i="1" s="1"/>
  <c r="DG300" i="1" s="1"/>
  <c r="DF299" i="1"/>
  <c r="DG299" i="1" s="1"/>
  <c r="DF298" i="1"/>
  <c r="DG298" i="1" s="1"/>
  <c r="DE295" i="1"/>
  <c r="DF295" i="1" s="1"/>
  <c r="DG295" i="1" s="1"/>
  <c r="DE294" i="1"/>
  <c r="DF294" i="1" s="1"/>
  <c r="DG294" i="1" s="1"/>
  <c r="DE293" i="1"/>
  <c r="DF293" i="1" s="1"/>
  <c r="DG293" i="1" s="1"/>
  <c r="DE292" i="1"/>
  <c r="DF292" i="1" s="1"/>
  <c r="DG292" i="1" s="1"/>
  <c r="DE291" i="1"/>
  <c r="DF291" i="1" s="1"/>
  <c r="DG291" i="1" s="1"/>
  <c r="DE290" i="1"/>
  <c r="DF290" i="1" s="1"/>
  <c r="DG290" i="1" s="1"/>
  <c r="DE289" i="1"/>
  <c r="DF289" i="1" s="1"/>
  <c r="DG289" i="1" s="1"/>
  <c r="DE288" i="1"/>
  <c r="DF288" i="1" s="1"/>
  <c r="DG288" i="1" s="1"/>
  <c r="DE287" i="1"/>
  <c r="DF287" i="1" s="1"/>
  <c r="DG287" i="1" s="1"/>
  <c r="DE286" i="1"/>
  <c r="DF286" i="1" s="1"/>
  <c r="DG286" i="1" s="1"/>
  <c r="DE285" i="1"/>
  <c r="DF285" i="1" s="1"/>
  <c r="DG285" i="1" s="1"/>
  <c r="DE284" i="1"/>
  <c r="DF284" i="1" s="1"/>
  <c r="DG284" i="1" s="1"/>
  <c r="DE283" i="1"/>
  <c r="DF283" i="1" s="1"/>
  <c r="DG283" i="1" s="1"/>
  <c r="DE282" i="1"/>
  <c r="DF282" i="1" s="1"/>
  <c r="DG282" i="1" s="1"/>
  <c r="DE281" i="1"/>
  <c r="DF281" i="1" s="1"/>
  <c r="DG281" i="1" s="1"/>
  <c r="DE280" i="1"/>
  <c r="DF280" i="1" s="1"/>
  <c r="DG280" i="1" s="1"/>
  <c r="DE279" i="1"/>
  <c r="DF279" i="1" s="1"/>
  <c r="DG279" i="1" s="1"/>
  <c r="DE278" i="1"/>
  <c r="DF278" i="1" s="1"/>
  <c r="DG278" i="1" s="1"/>
  <c r="DE277" i="1"/>
  <c r="DF277" i="1" s="1"/>
  <c r="DG277" i="1" s="1"/>
  <c r="DE276" i="1"/>
  <c r="DF276" i="1" s="1"/>
  <c r="DG276" i="1" s="1"/>
  <c r="DE275" i="1"/>
  <c r="DF275" i="1" s="1"/>
  <c r="DG275" i="1" s="1"/>
  <c r="DE274" i="1"/>
  <c r="DF274" i="1" s="1"/>
  <c r="DG274" i="1" s="1"/>
  <c r="DE273" i="1"/>
  <c r="DF273" i="1" s="1"/>
  <c r="DG273" i="1" s="1"/>
  <c r="DE269" i="1"/>
  <c r="DF269" i="1" s="1"/>
  <c r="DG269" i="1" s="1"/>
  <c r="DE268" i="1"/>
  <c r="DF268" i="1" s="1"/>
  <c r="DG268" i="1" s="1"/>
  <c r="DE267" i="1"/>
  <c r="DF267" i="1" s="1"/>
  <c r="DG267" i="1" s="1"/>
  <c r="DE266" i="1"/>
  <c r="DF266" i="1" s="1"/>
  <c r="DG266" i="1" s="1"/>
  <c r="DE265" i="1"/>
  <c r="DF265" i="1" s="1"/>
  <c r="DG265" i="1" s="1"/>
  <c r="DE264" i="1"/>
  <c r="DF264" i="1" s="1"/>
  <c r="DG264" i="1" s="1"/>
  <c r="DE263" i="1"/>
  <c r="DF263" i="1" s="1"/>
  <c r="DG263" i="1" s="1"/>
  <c r="DE261" i="1"/>
  <c r="DF261" i="1" s="1"/>
  <c r="DG261" i="1" s="1"/>
  <c r="DE260" i="1"/>
  <c r="DF260" i="1" s="1"/>
  <c r="DG260" i="1" s="1"/>
  <c r="DE259" i="1"/>
  <c r="DF259" i="1" s="1"/>
  <c r="DG259" i="1" s="1"/>
  <c r="DE258" i="1"/>
  <c r="DF258" i="1" s="1"/>
  <c r="DG258" i="1" s="1"/>
  <c r="DE257" i="1"/>
  <c r="DF257" i="1" s="1"/>
  <c r="DG257" i="1" s="1"/>
  <c r="DE256" i="1"/>
  <c r="DF256" i="1" s="1"/>
  <c r="DG256" i="1" s="1"/>
  <c r="DE255" i="1"/>
  <c r="DF255" i="1" s="1"/>
  <c r="DG255" i="1" s="1"/>
  <c r="DE254" i="1"/>
  <c r="DF254" i="1" s="1"/>
  <c r="DG254" i="1" s="1"/>
  <c r="DE253" i="1"/>
  <c r="DF253" i="1" s="1"/>
  <c r="DG253" i="1" s="1"/>
  <c r="DE252" i="1"/>
  <c r="DF252" i="1" s="1"/>
  <c r="DG252" i="1" s="1"/>
  <c r="DE251" i="1"/>
  <c r="DF251" i="1" s="1"/>
  <c r="DG251" i="1" s="1"/>
  <c r="DE250" i="1"/>
  <c r="DF250" i="1" s="1"/>
  <c r="DG250" i="1" s="1"/>
  <c r="DE249" i="1"/>
  <c r="DF249" i="1" s="1"/>
  <c r="DG249" i="1" s="1"/>
  <c r="DE248" i="1"/>
  <c r="DF248" i="1" s="1"/>
  <c r="DG248" i="1" s="1"/>
  <c r="DE247" i="1"/>
  <c r="DF247" i="1" s="1"/>
  <c r="DG247" i="1" s="1"/>
  <c r="DE246" i="1"/>
  <c r="DF246" i="1" s="1"/>
  <c r="DG246" i="1" s="1"/>
  <c r="DE245" i="1"/>
  <c r="DF245" i="1" s="1"/>
  <c r="DG245" i="1" s="1"/>
  <c r="DE244" i="1"/>
  <c r="DF244" i="1" s="1"/>
  <c r="DG244" i="1" s="1"/>
  <c r="DE243" i="1"/>
  <c r="DF243" i="1" s="1"/>
  <c r="DG243" i="1" s="1"/>
  <c r="DE242" i="1"/>
  <c r="DF242" i="1" s="1"/>
  <c r="DG242" i="1" s="1"/>
  <c r="DE241" i="1"/>
  <c r="DF241" i="1" s="1"/>
  <c r="DG241" i="1" s="1"/>
  <c r="DE240" i="1"/>
  <c r="DF240" i="1" s="1"/>
  <c r="DG240" i="1" s="1"/>
  <c r="DE239" i="1"/>
  <c r="DF239" i="1" s="1"/>
  <c r="DG239" i="1" s="1"/>
  <c r="DE238" i="1"/>
  <c r="DF238" i="1" s="1"/>
  <c r="DG238" i="1" s="1"/>
  <c r="DE237" i="1"/>
  <c r="DF237" i="1" s="1"/>
  <c r="DG237" i="1" s="1"/>
  <c r="DF236" i="1"/>
  <c r="DG236" i="1" s="1"/>
  <c r="DE235" i="1"/>
  <c r="DF235" i="1" s="1"/>
  <c r="DG235" i="1" s="1"/>
  <c r="DE234" i="1"/>
  <c r="DF234" i="1" s="1"/>
  <c r="DG234" i="1" s="1"/>
  <c r="DE233" i="1"/>
  <c r="DF233" i="1" s="1"/>
  <c r="DG233" i="1" s="1"/>
  <c r="DE232" i="1"/>
  <c r="DF232" i="1" s="1"/>
  <c r="DG232" i="1" s="1"/>
  <c r="DE231" i="1"/>
  <c r="DF231" i="1" s="1"/>
  <c r="DG231" i="1" s="1"/>
  <c r="DE221" i="1"/>
  <c r="DF221" i="1" s="1"/>
  <c r="DG221" i="1" s="1"/>
  <c r="DE220" i="1"/>
  <c r="DF220" i="1" s="1"/>
  <c r="DG220" i="1" s="1"/>
  <c r="DE219" i="1"/>
  <c r="DF219" i="1" s="1"/>
  <c r="DG219" i="1" s="1"/>
  <c r="DE218" i="1"/>
  <c r="DF218" i="1" s="1"/>
  <c r="DG218" i="1" s="1"/>
  <c r="DE217" i="1"/>
  <c r="DF217" i="1" s="1"/>
  <c r="DG217" i="1" s="1"/>
  <c r="DE208" i="1"/>
  <c r="DF208" i="1" s="1"/>
  <c r="DG208" i="1" s="1"/>
  <c r="DE207" i="1"/>
  <c r="DF207" i="1" s="1"/>
  <c r="DG207" i="1" s="1"/>
  <c r="DE198" i="1"/>
  <c r="DF198" i="1" s="1"/>
  <c r="DG198" i="1" s="1"/>
  <c r="DE197" i="1"/>
  <c r="DF197" i="1" s="1"/>
  <c r="DG197" i="1" s="1"/>
  <c r="DE195" i="1"/>
  <c r="DF195" i="1" s="1"/>
  <c r="DG195" i="1" s="1"/>
  <c r="DE194" i="1"/>
  <c r="DF194" i="1" s="1"/>
  <c r="DG194" i="1" s="1"/>
  <c r="DE193" i="1"/>
  <c r="DF193" i="1" s="1"/>
  <c r="DG193" i="1" s="1"/>
  <c r="DE192" i="1"/>
  <c r="DF192" i="1" s="1"/>
  <c r="DG192" i="1" s="1"/>
  <c r="DE191" i="1"/>
  <c r="DF191" i="1" s="1"/>
  <c r="DG191" i="1" s="1"/>
  <c r="DE190" i="1"/>
  <c r="DF190" i="1" s="1"/>
  <c r="DG190" i="1" s="1"/>
  <c r="DE189" i="1"/>
  <c r="DF189" i="1" s="1"/>
  <c r="DG189" i="1" s="1"/>
  <c r="DE188" i="1"/>
  <c r="DF188" i="1" s="1"/>
  <c r="DG188" i="1" s="1"/>
  <c r="DE187" i="1"/>
  <c r="DF187" i="1" s="1"/>
  <c r="DG187" i="1" s="1"/>
  <c r="DE186" i="1"/>
  <c r="DF186" i="1" s="1"/>
  <c r="DG186" i="1" s="1"/>
  <c r="DE184" i="1"/>
  <c r="DF184" i="1" s="1"/>
  <c r="DG184" i="1" s="1"/>
  <c r="DE183" i="1"/>
  <c r="DF183" i="1" s="1"/>
  <c r="DG183" i="1" s="1"/>
  <c r="DE182" i="1"/>
  <c r="DF182" i="1" s="1"/>
  <c r="DG182" i="1" s="1"/>
  <c r="DE181" i="1"/>
  <c r="DF181" i="1" s="1"/>
  <c r="DG181" i="1" s="1"/>
  <c r="DE180" i="1"/>
  <c r="DF180" i="1" s="1"/>
  <c r="DG180" i="1" s="1"/>
  <c r="DE179" i="1"/>
  <c r="DF179" i="1" s="1"/>
  <c r="DG179" i="1" s="1"/>
  <c r="DE176" i="1"/>
  <c r="DF176" i="1" s="1"/>
  <c r="DG176" i="1" s="1"/>
  <c r="DE175" i="1"/>
  <c r="DF175" i="1" s="1"/>
  <c r="DG175" i="1" s="1"/>
  <c r="DE174" i="1"/>
  <c r="DF174" i="1" s="1"/>
  <c r="DG174" i="1" s="1"/>
  <c r="DE173" i="1"/>
  <c r="DF173" i="1" s="1"/>
  <c r="DG173" i="1" s="1"/>
  <c r="DE169" i="1"/>
  <c r="DF169" i="1" s="1"/>
  <c r="DG169" i="1" s="1"/>
  <c r="DE168" i="1"/>
  <c r="DF168" i="1" s="1"/>
  <c r="DG168" i="1" s="1"/>
  <c r="DE167" i="1"/>
  <c r="DF167" i="1" s="1"/>
  <c r="DG167" i="1" s="1"/>
  <c r="DE166" i="1"/>
  <c r="DF166" i="1" s="1"/>
  <c r="DG166" i="1" s="1"/>
  <c r="DE165" i="1"/>
  <c r="DF165" i="1" s="1"/>
  <c r="DG165" i="1" s="1"/>
  <c r="DE164" i="1"/>
  <c r="DF164" i="1" s="1"/>
  <c r="DG164" i="1" s="1"/>
  <c r="DE163" i="1"/>
  <c r="DF163" i="1" s="1"/>
  <c r="DG163" i="1" s="1"/>
  <c r="DE162" i="1"/>
  <c r="DF162" i="1" s="1"/>
  <c r="DG162" i="1" s="1"/>
  <c r="DE161" i="1"/>
  <c r="DF161" i="1" s="1"/>
  <c r="DG161" i="1" s="1"/>
  <c r="DE160" i="1"/>
  <c r="DF160" i="1" s="1"/>
  <c r="DG160" i="1" s="1"/>
  <c r="DE159" i="1"/>
  <c r="DF159" i="1" s="1"/>
  <c r="DG159" i="1" s="1"/>
  <c r="DE158" i="1"/>
  <c r="DF158" i="1" s="1"/>
  <c r="DG158" i="1" s="1"/>
  <c r="DE157" i="1"/>
  <c r="DF157" i="1" s="1"/>
  <c r="DG157" i="1" s="1"/>
  <c r="DE156" i="1"/>
  <c r="DF156" i="1" s="1"/>
  <c r="DG156" i="1" s="1"/>
  <c r="DE155" i="1"/>
  <c r="DF155" i="1" s="1"/>
  <c r="DG155" i="1" s="1"/>
  <c r="DE154" i="1"/>
  <c r="DF154" i="1" s="1"/>
  <c r="DG154" i="1" s="1"/>
  <c r="DE153" i="1"/>
  <c r="DF153" i="1" s="1"/>
  <c r="DG153" i="1" s="1"/>
  <c r="DE152" i="1"/>
  <c r="DF152" i="1" s="1"/>
  <c r="DG152" i="1" s="1"/>
  <c r="DE151" i="1"/>
  <c r="DF151" i="1" s="1"/>
  <c r="DG151" i="1" s="1"/>
  <c r="DE150" i="1"/>
  <c r="DF150" i="1" s="1"/>
  <c r="DG150" i="1" s="1"/>
  <c r="DE149" i="1"/>
  <c r="DF149" i="1" s="1"/>
  <c r="DG149" i="1" s="1"/>
  <c r="DE148" i="1"/>
  <c r="DF148" i="1" s="1"/>
  <c r="DG148" i="1" s="1"/>
  <c r="DE147" i="1"/>
  <c r="DF147" i="1" s="1"/>
  <c r="DG147" i="1" s="1"/>
  <c r="DE146" i="1"/>
  <c r="DF146" i="1" s="1"/>
  <c r="DG146" i="1" s="1"/>
  <c r="DE145" i="1"/>
  <c r="DF145" i="1" s="1"/>
  <c r="DG145" i="1" s="1"/>
  <c r="DE144" i="1"/>
  <c r="DF144" i="1" s="1"/>
  <c r="DG144" i="1" s="1"/>
  <c r="DE143" i="1"/>
  <c r="DF143" i="1" s="1"/>
  <c r="DG143" i="1" s="1"/>
  <c r="DE142" i="1"/>
  <c r="DF142" i="1" s="1"/>
  <c r="DG142" i="1" s="1"/>
  <c r="DE141" i="1"/>
  <c r="DF141" i="1" s="1"/>
  <c r="DG141" i="1" s="1"/>
  <c r="DE140" i="1"/>
  <c r="DF140" i="1" s="1"/>
  <c r="DG140" i="1" s="1"/>
  <c r="DE139" i="1"/>
  <c r="DF139" i="1" s="1"/>
  <c r="DG139" i="1" s="1"/>
  <c r="DE138" i="1"/>
  <c r="DF138" i="1" s="1"/>
  <c r="DG138" i="1" s="1"/>
  <c r="DE137" i="1"/>
  <c r="DF137" i="1" s="1"/>
  <c r="DG137" i="1" s="1"/>
  <c r="DE136" i="1"/>
  <c r="DF136" i="1" s="1"/>
  <c r="DG136" i="1" s="1"/>
  <c r="DE135" i="1"/>
  <c r="DF135" i="1" s="1"/>
  <c r="DG135" i="1" s="1"/>
  <c r="DE134" i="1"/>
  <c r="DF134" i="1" s="1"/>
  <c r="DG134" i="1" s="1"/>
  <c r="DE133" i="1"/>
  <c r="DF133" i="1" s="1"/>
  <c r="DG133" i="1" s="1"/>
  <c r="DE132" i="1"/>
  <c r="DF132" i="1" s="1"/>
  <c r="DG132" i="1" s="1"/>
  <c r="DE131" i="1"/>
  <c r="DE126" i="1"/>
  <c r="DF126" i="1" s="1"/>
  <c r="DG126" i="1" s="1"/>
  <c r="DE125" i="1"/>
  <c r="DF125" i="1" s="1"/>
  <c r="DG125" i="1" s="1"/>
  <c r="DE104" i="1"/>
  <c r="DF104" i="1" s="1"/>
  <c r="DG104" i="1" s="1"/>
  <c r="DE103" i="1"/>
  <c r="DF103" i="1" s="1"/>
  <c r="DG103" i="1" s="1"/>
  <c r="DE102" i="1"/>
  <c r="DF102" i="1" s="1"/>
  <c r="DG102" i="1" s="1"/>
  <c r="DE101" i="1"/>
  <c r="DF101" i="1" s="1"/>
  <c r="DG101" i="1" s="1"/>
  <c r="DE100" i="1"/>
  <c r="DF100" i="1" s="1"/>
  <c r="DG100" i="1" s="1"/>
  <c r="DE99" i="1"/>
  <c r="DF99" i="1" s="1"/>
  <c r="DG99" i="1" s="1"/>
  <c r="DE98" i="1"/>
  <c r="DF98" i="1" s="1"/>
  <c r="DG98" i="1" s="1"/>
  <c r="DE97" i="1"/>
  <c r="DF97" i="1" s="1"/>
  <c r="DG97" i="1" s="1"/>
  <c r="DE96" i="1"/>
  <c r="DF96" i="1" s="1"/>
  <c r="DG96" i="1" s="1"/>
  <c r="DE88" i="1"/>
  <c r="DF88" i="1" s="1"/>
  <c r="DG88" i="1" s="1"/>
  <c r="DE87" i="1"/>
  <c r="DF87" i="1" s="1"/>
  <c r="DG87" i="1" s="1"/>
  <c r="DE85" i="1"/>
  <c r="DF85" i="1" s="1"/>
  <c r="DG85" i="1" s="1"/>
  <c r="DE84" i="1"/>
  <c r="DF84" i="1" s="1"/>
  <c r="DG84" i="1" s="1"/>
  <c r="DE83" i="1"/>
  <c r="DF83" i="1" s="1"/>
  <c r="DG83" i="1" s="1"/>
  <c r="DE82" i="1"/>
  <c r="DF82" i="1" s="1"/>
  <c r="DG82" i="1" s="1"/>
  <c r="DE79" i="1"/>
  <c r="DF79" i="1" s="1"/>
  <c r="DG79" i="1" s="1"/>
  <c r="DE78" i="1"/>
  <c r="DF78" i="1" s="1"/>
  <c r="DG78" i="1" s="1"/>
  <c r="DE77" i="1"/>
  <c r="DF77" i="1" s="1"/>
  <c r="DG77" i="1" s="1"/>
  <c r="DE76" i="1"/>
  <c r="DF76" i="1" s="1"/>
  <c r="DG76" i="1" s="1"/>
  <c r="DE75" i="1"/>
  <c r="DF75" i="1" s="1"/>
  <c r="DG75" i="1" s="1"/>
  <c r="DE74" i="1"/>
  <c r="DF74" i="1" s="1"/>
  <c r="DG74" i="1" s="1"/>
  <c r="DE72" i="1"/>
  <c r="DF72" i="1" s="1"/>
  <c r="DG72" i="1" s="1"/>
  <c r="DE71" i="1"/>
  <c r="DF71" i="1" s="1"/>
  <c r="DG71" i="1" s="1"/>
  <c r="DE70" i="1"/>
  <c r="DF70" i="1" s="1"/>
  <c r="DG70" i="1" s="1"/>
  <c r="DE69" i="1"/>
  <c r="DF69" i="1" s="1"/>
  <c r="DG69" i="1" s="1"/>
  <c r="DE62" i="1"/>
  <c r="DF62" i="1" s="1"/>
  <c r="DG62" i="1" s="1"/>
  <c r="DE61" i="1"/>
  <c r="DF61" i="1" s="1"/>
  <c r="DG61" i="1" s="1"/>
  <c r="DE51" i="1"/>
  <c r="DF51" i="1" s="1"/>
  <c r="DG51" i="1" s="1"/>
  <c r="DE50" i="1"/>
  <c r="DF50" i="1" s="1"/>
  <c r="DG50" i="1" s="1"/>
  <c r="DE49" i="1"/>
  <c r="DF49" i="1" s="1"/>
  <c r="DG49" i="1" s="1"/>
  <c r="DE45" i="1"/>
  <c r="DF45" i="1" s="1"/>
  <c r="DG45" i="1" s="1"/>
  <c r="DE43" i="1"/>
  <c r="DF43" i="1" s="1"/>
  <c r="DG43" i="1" s="1"/>
  <c r="DE42" i="1"/>
  <c r="DF42" i="1" s="1"/>
  <c r="DG42" i="1" s="1"/>
  <c r="DE41" i="1"/>
  <c r="DF41" i="1" s="1"/>
  <c r="DG41" i="1" s="1"/>
  <c r="DE39" i="1"/>
  <c r="DF39" i="1" s="1"/>
  <c r="DG39" i="1" s="1"/>
  <c r="DE38" i="1"/>
  <c r="DF38" i="1" s="1"/>
  <c r="DG38" i="1" s="1"/>
  <c r="DF37" i="1"/>
  <c r="DG37" i="1" s="1"/>
  <c r="DF35" i="1"/>
  <c r="DG35" i="1" s="1"/>
  <c r="DF34" i="1"/>
  <c r="DG34" i="1" s="1"/>
  <c r="DF33" i="1"/>
  <c r="DG33" i="1" s="1"/>
  <c r="DF32" i="1"/>
  <c r="DG32" i="1" s="1"/>
  <c r="DE31" i="1"/>
  <c r="DF31" i="1" s="1"/>
  <c r="DG31" i="1" s="1"/>
  <c r="DE28" i="1"/>
  <c r="DF28" i="1" s="1"/>
  <c r="DG28" i="1" s="1"/>
  <c r="DE27" i="1"/>
  <c r="DF27" i="1" s="1"/>
  <c r="DG27" i="1" s="1"/>
  <c r="DE21" i="1"/>
  <c r="DF21" i="1" s="1"/>
  <c r="DG21" i="1" s="1"/>
  <c r="DE20" i="1"/>
  <c r="DF20" i="1" s="1"/>
  <c r="DG20" i="1" s="1"/>
  <c r="DE19" i="1"/>
  <c r="DF19" i="1" s="1"/>
  <c r="DG19" i="1" s="1"/>
  <c r="DE18" i="1"/>
  <c r="DF18" i="1" s="1"/>
  <c r="DG18" i="1" s="1"/>
  <c r="DE15" i="1"/>
  <c r="DF15" i="1" s="1"/>
  <c r="DG15" i="1" s="1"/>
  <c r="DE14" i="1"/>
  <c r="CV1381" i="1"/>
  <c r="CW1381" i="1" s="1"/>
  <c r="CX1381" i="1" s="1"/>
  <c r="CV1380" i="1"/>
  <c r="CW1380" i="1" s="1"/>
  <c r="CX1380" i="1" s="1"/>
  <c r="CV1379" i="1"/>
  <c r="CW1379" i="1" s="1"/>
  <c r="CX1379" i="1" s="1"/>
  <c r="CV1378" i="1"/>
  <c r="CW1378" i="1" s="1"/>
  <c r="CX1378" i="1" s="1"/>
  <c r="CV1377" i="1"/>
  <c r="CW1377" i="1" s="1"/>
  <c r="CX1377" i="1" s="1"/>
  <c r="CV1376" i="1"/>
  <c r="CW1376" i="1" s="1"/>
  <c r="CX1376" i="1" s="1"/>
  <c r="CV1375" i="1"/>
  <c r="CW1375" i="1" s="1"/>
  <c r="CX1375" i="1" s="1"/>
  <c r="CV1374" i="1"/>
  <c r="CW1374" i="1" s="1"/>
  <c r="CX1374" i="1" s="1"/>
  <c r="CV1373" i="1"/>
  <c r="CW1373" i="1" s="1"/>
  <c r="CX1373" i="1" s="1"/>
  <c r="CV1372" i="1"/>
  <c r="CW1372" i="1" s="1"/>
  <c r="CX1372" i="1" s="1"/>
  <c r="CV1371" i="1"/>
  <c r="CW1371" i="1" s="1"/>
  <c r="CX1371" i="1" s="1"/>
  <c r="CV1370" i="1"/>
  <c r="CW1370" i="1" s="1"/>
  <c r="CX1370" i="1" s="1"/>
  <c r="CV1369" i="1"/>
  <c r="CW1369" i="1" s="1"/>
  <c r="CX1369" i="1" s="1"/>
  <c r="CV1368" i="1"/>
  <c r="CW1368" i="1" s="1"/>
  <c r="CX1368" i="1" s="1"/>
  <c r="CV1367" i="1"/>
  <c r="CW1367" i="1" s="1"/>
  <c r="CX1367" i="1" s="1"/>
  <c r="CV1366" i="1"/>
  <c r="CW1366" i="1" s="1"/>
  <c r="CX1366" i="1" s="1"/>
  <c r="CV1363" i="1"/>
  <c r="CW1363" i="1" s="1"/>
  <c r="CX1363" i="1" s="1"/>
  <c r="CV1362" i="1"/>
  <c r="CW1362" i="1" s="1"/>
  <c r="CX1362" i="1" s="1"/>
  <c r="CV1361" i="1"/>
  <c r="CW1361" i="1" s="1"/>
  <c r="CX1361" i="1" s="1"/>
  <c r="CV1360" i="1"/>
  <c r="CW1360" i="1" s="1"/>
  <c r="CX1360" i="1" s="1"/>
  <c r="CV1359" i="1"/>
  <c r="CW1359" i="1" s="1"/>
  <c r="CX1359" i="1" s="1"/>
  <c r="CV1358" i="1"/>
  <c r="CW1358" i="1" s="1"/>
  <c r="CX1358" i="1" s="1"/>
  <c r="CV1357" i="1"/>
  <c r="CW1357" i="1" s="1"/>
  <c r="CX1357" i="1" s="1"/>
  <c r="CV1355" i="1"/>
  <c r="CW1355" i="1" s="1"/>
  <c r="CX1355" i="1" s="1"/>
  <c r="CV1354" i="1"/>
  <c r="CW1354" i="1" s="1"/>
  <c r="CX1354" i="1" s="1"/>
  <c r="CV1353" i="1"/>
  <c r="CW1353" i="1" s="1"/>
  <c r="CX1353" i="1" s="1"/>
  <c r="CV1352" i="1"/>
  <c r="CW1352" i="1" s="1"/>
  <c r="CX1352" i="1" s="1"/>
  <c r="CV1351" i="1"/>
  <c r="CW1351" i="1" s="1"/>
  <c r="CX1351" i="1" s="1"/>
  <c r="CV1350" i="1"/>
  <c r="CW1350" i="1" s="1"/>
  <c r="CX1350" i="1" s="1"/>
  <c r="CV1349" i="1"/>
  <c r="CW1349" i="1" s="1"/>
  <c r="CX1349" i="1" s="1"/>
  <c r="CV1348" i="1"/>
  <c r="CW1348" i="1" s="1"/>
  <c r="CX1348" i="1" s="1"/>
  <c r="CV1344" i="1"/>
  <c r="CW1344" i="1" s="1"/>
  <c r="CX1344" i="1" s="1"/>
  <c r="CV1343" i="1"/>
  <c r="CW1343" i="1" s="1"/>
  <c r="CX1343" i="1" s="1"/>
  <c r="CV1342" i="1"/>
  <c r="CW1342" i="1" s="1"/>
  <c r="CX1342" i="1" s="1"/>
  <c r="CV1341" i="1"/>
  <c r="CW1341" i="1" s="1"/>
  <c r="CX1341" i="1" s="1"/>
  <c r="CV1340" i="1"/>
  <c r="CW1340" i="1" s="1"/>
  <c r="CX1340" i="1" s="1"/>
  <c r="CV1339" i="1"/>
  <c r="CW1339" i="1" s="1"/>
  <c r="CX1339" i="1" s="1"/>
  <c r="CV1338" i="1"/>
  <c r="CW1338" i="1" s="1"/>
  <c r="CX1338" i="1" s="1"/>
  <c r="CV1337" i="1"/>
  <c r="CW1337" i="1" s="1"/>
  <c r="CX1337" i="1" s="1"/>
  <c r="CV1336" i="1"/>
  <c r="CW1336" i="1" s="1"/>
  <c r="CX1336" i="1" s="1"/>
  <c r="CV1335" i="1"/>
  <c r="CW1335" i="1" s="1"/>
  <c r="CX1335" i="1" s="1"/>
  <c r="CV1334" i="1"/>
  <c r="CW1334" i="1" s="1"/>
  <c r="CX1334" i="1" s="1"/>
  <c r="CV1333" i="1"/>
  <c r="CW1333" i="1" s="1"/>
  <c r="CX1333" i="1" s="1"/>
  <c r="CV1332" i="1"/>
  <c r="CW1332" i="1" s="1"/>
  <c r="CX1332" i="1" s="1"/>
  <c r="CV1331" i="1"/>
  <c r="CW1331" i="1" s="1"/>
  <c r="CX1331" i="1" s="1"/>
  <c r="CV1329" i="1"/>
  <c r="CW1329" i="1" s="1"/>
  <c r="CX1329" i="1" s="1"/>
  <c r="CV1328" i="1"/>
  <c r="CW1328" i="1" s="1"/>
  <c r="CX1328" i="1" s="1"/>
  <c r="CW1327" i="1"/>
  <c r="CX1327" i="1" s="1"/>
  <c r="CV1326" i="1"/>
  <c r="CW1326" i="1" s="1"/>
  <c r="CX1326" i="1" s="1"/>
  <c r="CV1324" i="1"/>
  <c r="CW1324" i="1" s="1"/>
  <c r="CX1324" i="1" s="1"/>
  <c r="CV1323" i="1"/>
  <c r="CW1323" i="1" s="1"/>
  <c r="CX1323" i="1" s="1"/>
  <c r="CV1322" i="1"/>
  <c r="CW1322" i="1" s="1"/>
  <c r="CX1322" i="1" s="1"/>
  <c r="CV1321" i="1"/>
  <c r="CW1321" i="1" s="1"/>
  <c r="CX1321" i="1" s="1"/>
  <c r="CV1320" i="1"/>
  <c r="CW1320" i="1" s="1"/>
  <c r="CX1320" i="1" s="1"/>
  <c r="CV1319" i="1"/>
  <c r="CW1319" i="1" s="1"/>
  <c r="CX1319" i="1" s="1"/>
  <c r="CV1318" i="1"/>
  <c r="CW1318" i="1" s="1"/>
  <c r="CX1318" i="1" s="1"/>
  <c r="CV1317" i="1"/>
  <c r="CW1317" i="1" s="1"/>
  <c r="CX1317" i="1" s="1"/>
  <c r="CV1316" i="1"/>
  <c r="CW1316" i="1" s="1"/>
  <c r="CX1316" i="1" s="1"/>
  <c r="CV1315" i="1"/>
  <c r="CW1315" i="1" s="1"/>
  <c r="CX1315" i="1" s="1"/>
  <c r="CV1314" i="1"/>
  <c r="CW1314" i="1" s="1"/>
  <c r="CX1314" i="1" s="1"/>
  <c r="CV1313" i="1"/>
  <c r="CW1313" i="1" s="1"/>
  <c r="CX1313" i="1" s="1"/>
  <c r="CV1312" i="1"/>
  <c r="CW1312" i="1" s="1"/>
  <c r="CX1312" i="1" s="1"/>
  <c r="CV1311" i="1"/>
  <c r="CW1311" i="1" s="1"/>
  <c r="CX1311" i="1" s="1"/>
  <c r="CV1310" i="1"/>
  <c r="CW1310" i="1" s="1"/>
  <c r="CX1310" i="1" s="1"/>
  <c r="CV1309" i="1"/>
  <c r="CW1309" i="1" s="1"/>
  <c r="CX1309" i="1" s="1"/>
  <c r="CV1308" i="1"/>
  <c r="CW1308" i="1" s="1"/>
  <c r="CX1308" i="1" s="1"/>
  <c r="CV1307" i="1"/>
  <c r="CW1307" i="1" s="1"/>
  <c r="CX1307" i="1" s="1"/>
  <c r="CV1306" i="1"/>
  <c r="CW1306" i="1" s="1"/>
  <c r="CX1306" i="1" s="1"/>
  <c r="CV1305" i="1"/>
  <c r="CW1305" i="1" s="1"/>
  <c r="CX1305" i="1" s="1"/>
  <c r="CV1304" i="1"/>
  <c r="CW1304" i="1" s="1"/>
  <c r="CX1304" i="1" s="1"/>
  <c r="CV1302" i="1"/>
  <c r="CW1302" i="1" s="1"/>
  <c r="CX1302" i="1" s="1"/>
  <c r="CV1301" i="1"/>
  <c r="CW1301" i="1" s="1"/>
  <c r="CX1301" i="1" s="1"/>
  <c r="CV1300" i="1"/>
  <c r="CW1300" i="1" s="1"/>
  <c r="CX1300" i="1" s="1"/>
  <c r="CV1299" i="1"/>
  <c r="CW1299" i="1" s="1"/>
  <c r="CX1299" i="1" s="1"/>
  <c r="CV1298" i="1"/>
  <c r="CW1298" i="1" s="1"/>
  <c r="CX1298" i="1" s="1"/>
  <c r="CV1297" i="1"/>
  <c r="CW1297" i="1" s="1"/>
  <c r="CX1297" i="1" s="1"/>
  <c r="CV1296" i="1"/>
  <c r="CW1296" i="1" s="1"/>
  <c r="CX1296" i="1" s="1"/>
  <c r="CV1295" i="1"/>
  <c r="CW1295" i="1" s="1"/>
  <c r="CX1295" i="1" s="1"/>
  <c r="CV1294" i="1"/>
  <c r="CW1294" i="1" s="1"/>
  <c r="CX1294" i="1" s="1"/>
  <c r="CV1293" i="1"/>
  <c r="CW1293" i="1" s="1"/>
  <c r="CX1293" i="1" s="1"/>
  <c r="CV1292" i="1"/>
  <c r="CW1292" i="1" s="1"/>
  <c r="CX1292" i="1" s="1"/>
  <c r="CV1291" i="1"/>
  <c r="CW1291" i="1" s="1"/>
  <c r="CX1291" i="1" s="1"/>
  <c r="CV1290" i="1"/>
  <c r="CW1290" i="1" s="1"/>
  <c r="CX1290" i="1" s="1"/>
  <c r="CV1288" i="1"/>
  <c r="CW1288" i="1" s="1"/>
  <c r="CX1288" i="1" s="1"/>
  <c r="CV1287" i="1"/>
  <c r="CW1287" i="1" s="1"/>
  <c r="CX1287" i="1" s="1"/>
  <c r="CV1286" i="1"/>
  <c r="CW1286" i="1" s="1"/>
  <c r="CX1286" i="1" s="1"/>
  <c r="CV1284" i="1"/>
  <c r="CW1284" i="1" s="1"/>
  <c r="CX1284" i="1" s="1"/>
  <c r="CV1283" i="1"/>
  <c r="CW1283" i="1" s="1"/>
  <c r="CX1283" i="1" s="1"/>
  <c r="CV1282" i="1"/>
  <c r="CW1282" i="1" s="1"/>
  <c r="CX1282" i="1" s="1"/>
  <c r="CV1281" i="1"/>
  <c r="CW1281" i="1" s="1"/>
  <c r="CX1281" i="1" s="1"/>
  <c r="CV1280" i="1"/>
  <c r="CW1280" i="1" s="1"/>
  <c r="CX1280" i="1" s="1"/>
  <c r="CV1279" i="1"/>
  <c r="CW1279" i="1" s="1"/>
  <c r="CX1279" i="1" s="1"/>
  <c r="CV1278" i="1"/>
  <c r="CW1278" i="1" s="1"/>
  <c r="CX1278" i="1" s="1"/>
  <c r="CV1276" i="1"/>
  <c r="CW1276" i="1" s="1"/>
  <c r="CX1276" i="1" s="1"/>
  <c r="CV1275" i="1"/>
  <c r="CW1275" i="1" s="1"/>
  <c r="CX1275" i="1" s="1"/>
  <c r="CV1274" i="1"/>
  <c r="CW1274" i="1" s="1"/>
  <c r="CX1274" i="1" s="1"/>
  <c r="CV1273" i="1"/>
  <c r="CW1273" i="1" s="1"/>
  <c r="CX1273" i="1" s="1"/>
  <c r="CV1269" i="1"/>
  <c r="CW1269" i="1" s="1"/>
  <c r="CX1269" i="1" s="1"/>
  <c r="CV1268" i="1"/>
  <c r="CW1268" i="1" s="1"/>
  <c r="CX1268" i="1" s="1"/>
  <c r="CV1267" i="1"/>
  <c r="CW1267" i="1" s="1"/>
  <c r="CX1267" i="1" s="1"/>
  <c r="CV1266" i="1"/>
  <c r="CW1266" i="1" s="1"/>
  <c r="CX1266" i="1" s="1"/>
  <c r="CV1265" i="1"/>
  <c r="CW1265" i="1" s="1"/>
  <c r="CX1265" i="1" s="1"/>
  <c r="CV1264" i="1"/>
  <c r="CW1264" i="1" s="1"/>
  <c r="CX1264" i="1" s="1"/>
  <c r="CV1263" i="1"/>
  <c r="CW1263" i="1" s="1"/>
  <c r="CX1263" i="1" s="1"/>
  <c r="CV1262" i="1"/>
  <c r="CW1262" i="1" s="1"/>
  <c r="CX1262" i="1" s="1"/>
  <c r="CV1261" i="1"/>
  <c r="CW1261" i="1" s="1"/>
  <c r="CX1261" i="1" s="1"/>
  <c r="CV1260" i="1"/>
  <c r="CW1260" i="1" s="1"/>
  <c r="CX1260" i="1" s="1"/>
  <c r="CV1259" i="1"/>
  <c r="CW1259" i="1" s="1"/>
  <c r="CX1259" i="1" s="1"/>
  <c r="CV1258" i="1"/>
  <c r="CW1258" i="1" s="1"/>
  <c r="CX1258" i="1" s="1"/>
  <c r="CV1257" i="1"/>
  <c r="CW1257" i="1" s="1"/>
  <c r="CX1257" i="1" s="1"/>
  <c r="CV1256" i="1"/>
  <c r="CW1256" i="1" s="1"/>
  <c r="CX1256" i="1" s="1"/>
  <c r="CV1255" i="1"/>
  <c r="CW1255" i="1" s="1"/>
  <c r="CX1255" i="1" s="1"/>
  <c r="CV1254" i="1"/>
  <c r="CW1254" i="1" s="1"/>
  <c r="CX1254" i="1" s="1"/>
  <c r="CV1253" i="1"/>
  <c r="CW1253" i="1" s="1"/>
  <c r="CX1253" i="1" s="1"/>
  <c r="CV1252" i="1"/>
  <c r="CW1252" i="1" s="1"/>
  <c r="CX1252" i="1" s="1"/>
  <c r="CV1251" i="1"/>
  <c r="CW1251" i="1" s="1"/>
  <c r="CX1251" i="1" s="1"/>
  <c r="CV1250" i="1"/>
  <c r="CW1250" i="1" s="1"/>
  <c r="CX1250" i="1" s="1"/>
  <c r="CV1249" i="1"/>
  <c r="CW1249" i="1" s="1"/>
  <c r="CX1249" i="1" s="1"/>
  <c r="CV1248" i="1"/>
  <c r="CW1248" i="1" s="1"/>
  <c r="CX1248" i="1" s="1"/>
  <c r="CV1247" i="1"/>
  <c r="CW1247" i="1" s="1"/>
  <c r="CX1247" i="1" s="1"/>
  <c r="CV1246" i="1"/>
  <c r="CW1246" i="1" s="1"/>
  <c r="CX1246" i="1" s="1"/>
  <c r="CV1245" i="1"/>
  <c r="CW1245" i="1" s="1"/>
  <c r="CX1245" i="1" s="1"/>
  <c r="CV1244" i="1"/>
  <c r="CW1244" i="1" s="1"/>
  <c r="CX1244" i="1" s="1"/>
  <c r="CV1243" i="1"/>
  <c r="CW1243" i="1" s="1"/>
  <c r="CX1243" i="1" s="1"/>
  <c r="CV1242" i="1"/>
  <c r="CW1242" i="1" s="1"/>
  <c r="CX1242" i="1" s="1"/>
  <c r="CV1241" i="1"/>
  <c r="CW1241" i="1" s="1"/>
  <c r="CX1241" i="1" s="1"/>
  <c r="CV1240" i="1"/>
  <c r="CW1240" i="1" s="1"/>
  <c r="CX1240" i="1" s="1"/>
  <c r="CV1239" i="1"/>
  <c r="CW1239" i="1" s="1"/>
  <c r="CX1239" i="1" s="1"/>
  <c r="CV1238" i="1"/>
  <c r="CW1238" i="1" s="1"/>
  <c r="CX1238" i="1" s="1"/>
  <c r="CV1237" i="1"/>
  <c r="CW1237" i="1" s="1"/>
  <c r="CX1237" i="1" s="1"/>
  <c r="CV1236" i="1"/>
  <c r="CW1236" i="1" s="1"/>
  <c r="CX1236" i="1" s="1"/>
  <c r="CV1235" i="1"/>
  <c r="CW1235" i="1" s="1"/>
  <c r="CX1235" i="1" s="1"/>
  <c r="CV1234" i="1"/>
  <c r="CW1234" i="1" s="1"/>
  <c r="CX1234" i="1" s="1"/>
  <c r="CV1233" i="1"/>
  <c r="CW1233" i="1" s="1"/>
  <c r="CX1233" i="1" s="1"/>
  <c r="CV1232" i="1"/>
  <c r="CW1232" i="1" s="1"/>
  <c r="CX1232" i="1" s="1"/>
  <c r="CV1231" i="1"/>
  <c r="CW1231" i="1" s="1"/>
  <c r="CX1231" i="1" s="1"/>
  <c r="CV1230" i="1"/>
  <c r="CW1230" i="1" s="1"/>
  <c r="CX1230" i="1" s="1"/>
  <c r="CV1229" i="1"/>
  <c r="CW1229" i="1" s="1"/>
  <c r="CX1229" i="1" s="1"/>
  <c r="CV1141" i="1"/>
  <c r="CW1141" i="1" s="1"/>
  <c r="CX1141" i="1" s="1"/>
  <c r="CV1140" i="1"/>
  <c r="CW1140" i="1" s="1"/>
  <c r="CX1140" i="1" s="1"/>
  <c r="CV1139" i="1"/>
  <c r="CW1139" i="1" s="1"/>
  <c r="CX1139" i="1" s="1"/>
  <c r="CV1138" i="1"/>
  <c r="CW1138" i="1" s="1"/>
  <c r="CX1138" i="1" s="1"/>
  <c r="CV1137" i="1"/>
  <c r="CW1137" i="1" s="1"/>
  <c r="CX1137" i="1" s="1"/>
  <c r="CV1136" i="1"/>
  <c r="CW1136" i="1" s="1"/>
  <c r="CX1136" i="1" s="1"/>
  <c r="CV1135" i="1"/>
  <c r="CW1135" i="1" s="1"/>
  <c r="CX1135" i="1" s="1"/>
  <c r="CV1134" i="1"/>
  <c r="CW1134" i="1" s="1"/>
  <c r="CX1134" i="1" s="1"/>
  <c r="CV1133" i="1"/>
  <c r="CW1133" i="1" s="1"/>
  <c r="CX1133" i="1" s="1"/>
  <c r="CV1132" i="1"/>
  <c r="CW1132" i="1" s="1"/>
  <c r="CX1132" i="1" s="1"/>
  <c r="CV1131" i="1"/>
  <c r="CW1131" i="1" s="1"/>
  <c r="CX1131" i="1" s="1"/>
  <c r="CV1130" i="1"/>
  <c r="CW1130" i="1" s="1"/>
  <c r="CX1130" i="1" s="1"/>
  <c r="CV1129" i="1"/>
  <c r="CW1129" i="1" s="1"/>
  <c r="CX1129" i="1" s="1"/>
  <c r="CV1128" i="1"/>
  <c r="CW1128" i="1" s="1"/>
  <c r="CX1128" i="1" s="1"/>
  <c r="CV1127" i="1"/>
  <c r="CW1127" i="1" s="1"/>
  <c r="CX1127" i="1" s="1"/>
  <c r="CV1126" i="1"/>
  <c r="CW1126" i="1" s="1"/>
  <c r="CX1126" i="1" s="1"/>
  <c r="CV1125" i="1"/>
  <c r="CW1125" i="1" s="1"/>
  <c r="CX1125" i="1" s="1"/>
  <c r="CV1124" i="1"/>
  <c r="CW1124" i="1" s="1"/>
  <c r="CX1124" i="1" s="1"/>
  <c r="CV1123" i="1"/>
  <c r="CW1123" i="1" s="1"/>
  <c r="CX1123" i="1" s="1"/>
  <c r="CV1122" i="1"/>
  <c r="CW1122" i="1" s="1"/>
  <c r="CX1122" i="1" s="1"/>
  <c r="CV1121" i="1"/>
  <c r="CW1121" i="1" s="1"/>
  <c r="CX1121" i="1" s="1"/>
  <c r="CV1120" i="1"/>
  <c r="CW1120" i="1" s="1"/>
  <c r="CX1120" i="1" s="1"/>
  <c r="CV1119" i="1"/>
  <c r="CW1119" i="1" s="1"/>
  <c r="CX1119" i="1" s="1"/>
  <c r="CV1118" i="1"/>
  <c r="CW1118" i="1" s="1"/>
  <c r="CX1118" i="1" s="1"/>
  <c r="CV1117" i="1"/>
  <c r="CW1117" i="1" s="1"/>
  <c r="CX1117" i="1" s="1"/>
  <c r="CV1116" i="1"/>
  <c r="CW1116" i="1" s="1"/>
  <c r="CX1116" i="1" s="1"/>
  <c r="CV1115" i="1"/>
  <c r="CW1115" i="1" s="1"/>
  <c r="CX1115" i="1" s="1"/>
  <c r="CV1114" i="1"/>
  <c r="CW1114" i="1" s="1"/>
  <c r="CX1114" i="1" s="1"/>
  <c r="CV1113" i="1"/>
  <c r="CW1113" i="1" s="1"/>
  <c r="CX1113" i="1" s="1"/>
  <c r="CV1112" i="1"/>
  <c r="CW1112" i="1" s="1"/>
  <c r="CX1112" i="1" s="1"/>
  <c r="CV1111" i="1"/>
  <c r="CW1111" i="1" s="1"/>
  <c r="CX1111" i="1" s="1"/>
  <c r="CV1110" i="1"/>
  <c r="CW1110" i="1" s="1"/>
  <c r="CX1110" i="1" s="1"/>
  <c r="CV1109" i="1"/>
  <c r="CW1109" i="1" s="1"/>
  <c r="CX1109" i="1" s="1"/>
  <c r="CV1108" i="1"/>
  <c r="CW1108" i="1" s="1"/>
  <c r="CX1108" i="1" s="1"/>
  <c r="CV1107" i="1"/>
  <c r="CW1107" i="1" s="1"/>
  <c r="CX1107" i="1" s="1"/>
  <c r="CV1106" i="1"/>
  <c r="CW1106" i="1" s="1"/>
  <c r="CX1106" i="1" s="1"/>
  <c r="CV1105" i="1"/>
  <c r="CW1105" i="1" s="1"/>
  <c r="CX1105" i="1" s="1"/>
  <c r="CV1104" i="1"/>
  <c r="CW1104" i="1" s="1"/>
  <c r="CX1104" i="1" s="1"/>
  <c r="CV1103" i="1"/>
  <c r="CW1103" i="1" s="1"/>
  <c r="CX1103" i="1" s="1"/>
  <c r="CV1102" i="1"/>
  <c r="CW1102" i="1" s="1"/>
  <c r="CX1102" i="1" s="1"/>
  <c r="CV1101" i="1"/>
  <c r="CW1101" i="1" s="1"/>
  <c r="CX1101" i="1" s="1"/>
  <c r="CV1100" i="1"/>
  <c r="CW1100" i="1" s="1"/>
  <c r="CX1100" i="1" s="1"/>
  <c r="CV1099" i="1"/>
  <c r="CW1099" i="1" s="1"/>
  <c r="CX1099" i="1" s="1"/>
  <c r="CV1098" i="1"/>
  <c r="CW1098" i="1" s="1"/>
  <c r="CX1098" i="1" s="1"/>
  <c r="CV1097" i="1"/>
  <c r="CW1097" i="1" s="1"/>
  <c r="CX1097" i="1" s="1"/>
  <c r="CV1096" i="1"/>
  <c r="CW1096" i="1" s="1"/>
  <c r="CX1096" i="1" s="1"/>
  <c r="CV1095" i="1"/>
  <c r="CW1095" i="1" s="1"/>
  <c r="CX1095" i="1" s="1"/>
  <c r="CV1094" i="1"/>
  <c r="CW1094" i="1" s="1"/>
  <c r="CX1094" i="1" s="1"/>
  <c r="CV1093" i="1"/>
  <c r="CW1093" i="1" s="1"/>
  <c r="CX1093" i="1" s="1"/>
  <c r="CV1092" i="1"/>
  <c r="CW1092" i="1" s="1"/>
  <c r="CX1092" i="1" s="1"/>
  <c r="CV1091" i="1"/>
  <c r="CW1091" i="1" s="1"/>
  <c r="CX1091" i="1" s="1"/>
  <c r="CV1090" i="1"/>
  <c r="CW1090" i="1" s="1"/>
  <c r="CX1090" i="1" s="1"/>
  <c r="CV1089" i="1"/>
  <c r="CW1089" i="1" s="1"/>
  <c r="CX1089" i="1" s="1"/>
  <c r="CV1088" i="1"/>
  <c r="CW1088" i="1" s="1"/>
  <c r="CX1088" i="1" s="1"/>
  <c r="CV1087" i="1"/>
  <c r="CW1087" i="1" s="1"/>
  <c r="CX1087" i="1" s="1"/>
  <c r="CV1086" i="1"/>
  <c r="CW1086" i="1" s="1"/>
  <c r="CX1086" i="1" s="1"/>
  <c r="CV1085" i="1"/>
  <c r="CW1085" i="1" s="1"/>
  <c r="CX1085" i="1" s="1"/>
  <c r="CV1084" i="1"/>
  <c r="CW1084" i="1" s="1"/>
  <c r="CX1084" i="1" s="1"/>
  <c r="CV1083" i="1"/>
  <c r="CW1083" i="1" s="1"/>
  <c r="CX1083" i="1" s="1"/>
  <c r="CV1082" i="1"/>
  <c r="CW1082" i="1" s="1"/>
  <c r="CX1082" i="1" s="1"/>
  <c r="CV1081" i="1"/>
  <c r="CW1081" i="1" s="1"/>
  <c r="CX1081" i="1" s="1"/>
  <c r="CV1080" i="1"/>
  <c r="CW1080" i="1" s="1"/>
  <c r="CX1080" i="1" s="1"/>
  <c r="CV1079" i="1"/>
  <c r="CW1079" i="1" s="1"/>
  <c r="CX1079" i="1" s="1"/>
  <c r="CV1078" i="1"/>
  <c r="CW1078" i="1" s="1"/>
  <c r="CX1078" i="1" s="1"/>
  <c r="CV1077" i="1"/>
  <c r="CW1077" i="1" s="1"/>
  <c r="CX1077" i="1" s="1"/>
  <c r="CV1076" i="1"/>
  <c r="CW1076" i="1" s="1"/>
  <c r="CX1076" i="1" s="1"/>
  <c r="CV1075" i="1"/>
  <c r="CW1075" i="1" s="1"/>
  <c r="CX1075" i="1" s="1"/>
  <c r="CV1074" i="1"/>
  <c r="CW1074" i="1" s="1"/>
  <c r="CX1074" i="1" s="1"/>
  <c r="CV1073" i="1"/>
  <c r="CW1073" i="1" s="1"/>
  <c r="CX1073" i="1" s="1"/>
  <c r="CV1072" i="1"/>
  <c r="CW1072" i="1" s="1"/>
  <c r="CX1072" i="1" s="1"/>
  <c r="CV1071" i="1"/>
  <c r="CW1071" i="1" s="1"/>
  <c r="CX1071" i="1" s="1"/>
  <c r="CV1070" i="1"/>
  <c r="CW1070" i="1" s="1"/>
  <c r="CX1070" i="1" s="1"/>
  <c r="CV1069" i="1"/>
  <c r="CW1069" i="1" s="1"/>
  <c r="CX1069" i="1" s="1"/>
  <c r="CV1068" i="1"/>
  <c r="CW1068" i="1" s="1"/>
  <c r="CX1068" i="1" s="1"/>
  <c r="CV1067" i="1"/>
  <c r="CW1067" i="1" s="1"/>
  <c r="CX1067" i="1" s="1"/>
  <c r="CV1066" i="1"/>
  <c r="CW1066" i="1" s="1"/>
  <c r="CX1066" i="1" s="1"/>
  <c r="CV1065" i="1"/>
  <c r="CW1065" i="1" s="1"/>
  <c r="CX1065" i="1" s="1"/>
  <c r="CV1064" i="1"/>
  <c r="CW1064" i="1" s="1"/>
  <c r="CX1064" i="1" s="1"/>
  <c r="CV1063" i="1"/>
  <c r="CW1063" i="1" s="1"/>
  <c r="CX1063" i="1" s="1"/>
  <c r="CV1062" i="1"/>
  <c r="CW1062" i="1" s="1"/>
  <c r="CX1062" i="1" s="1"/>
  <c r="CV1061" i="1"/>
  <c r="CW1061" i="1" s="1"/>
  <c r="CX1061" i="1" s="1"/>
  <c r="CV1060" i="1"/>
  <c r="CW1060" i="1" s="1"/>
  <c r="CX1060" i="1" s="1"/>
  <c r="CV1059" i="1"/>
  <c r="CW1059" i="1" s="1"/>
  <c r="CX1059" i="1" s="1"/>
  <c r="CV1058" i="1"/>
  <c r="CW1058" i="1" s="1"/>
  <c r="CX1058" i="1" s="1"/>
  <c r="CV1057" i="1"/>
  <c r="CW1057" i="1" s="1"/>
  <c r="CX1057" i="1" s="1"/>
  <c r="CV1056" i="1"/>
  <c r="CW1056" i="1" s="1"/>
  <c r="CX1056" i="1" s="1"/>
  <c r="CV1055" i="1"/>
  <c r="CW1055" i="1" s="1"/>
  <c r="CX1055" i="1" s="1"/>
  <c r="CV1054" i="1"/>
  <c r="CW1054" i="1" s="1"/>
  <c r="CX1054" i="1" s="1"/>
  <c r="CV1053" i="1"/>
  <c r="CW1053" i="1" s="1"/>
  <c r="CX1053" i="1" s="1"/>
  <c r="CV1052" i="1"/>
  <c r="CW1052" i="1" s="1"/>
  <c r="CX1052" i="1" s="1"/>
  <c r="CV1051" i="1"/>
  <c r="CW1051" i="1" s="1"/>
  <c r="CX1051" i="1" s="1"/>
  <c r="CV1050" i="1"/>
  <c r="CW1050" i="1" s="1"/>
  <c r="CX1050" i="1" s="1"/>
  <c r="CV1049" i="1"/>
  <c r="CW1049" i="1" s="1"/>
  <c r="CX1049" i="1" s="1"/>
  <c r="CV1048" i="1"/>
  <c r="CW1048" i="1" s="1"/>
  <c r="CX1048" i="1" s="1"/>
  <c r="CV1047" i="1"/>
  <c r="CW1047" i="1" s="1"/>
  <c r="CX1047" i="1" s="1"/>
  <c r="CV1046" i="1"/>
  <c r="CW1046" i="1" s="1"/>
  <c r="CX1046" i="1" s="1"/>
  <c r="CV1045" i="1"/>
  <c r="CW1045" i="1" s="1"/>
  <c r="CX1045" i="1" s="1"/>
  <c r="CV1044" i="1"/>
  <c r="CW1044" i="1" s="1"/>
  <c r="CX1044" i="1" s="1"/>
  <c r="CV1043" i="1"/>
  <c r="CW1043" i="1" s="1"/>
  <c r="CX1043" i="1" s="1"/>
  <c r="CV1042" i="1"/>
  <c r="CW1042" i="1" s="1"/>
  <c r="CX1042" i="1" s="1"/>
  <c r="CV1041" i="1"/>
  <c r="CW1041" i="1" s="1"/>
  <c r="CX1041" i="1" s="1"/>
  <c r="CV1040" i="1"/>
  <c r="CW1040" i="1" s="1"/>
  <c r="CX1040" i="1" s="1"/>
  <c r="CV1039" i="1"/>
  <c r="CW1039" i="1" s="1"/>
  <c r="CX1039" i="1" s="1"/>
  <c r="CV1038" i="1"/>
  <c r="CW1038" i="1" s="1"/>
  <c r="CX1038" i="1" s="1"/>
  <c r="CV1037" i="1"/>
  <c r="CW1037" i="1" s="1"/>
  <c r="CX1037" i="1" s="1"/>
  <c r="CV1036" i="1"/>
  <c r="CW1036" i="1" s="1"/>
  <c r="CX1036" i="1" s="1"/>
  <c r="CV1035" i="1"/>
  <c r="CW1035" i="1" s="1"/>
  <c r="CX1035" i="1" s="1"/>
  <c r="CV1034" i="1"/>
  <c r="CW1034" i="1" s="1"/>
  <c r="CX1034" i="1" s="1"/>
  <c r="CV1033" i="1"/>
  <c r="CW1033" i="1" s="1"/>
  <c r="CX1033" i="1" s="1"/>
  <c r="CV1032" i="1"/>
  <c r="CW1032" i="1" s="1"/>
  <c r="CX1032" i="1" s="1"/>
  <c r="CV1030" i="1"/>
  <c r="CW1030" i="1" s="1"/>
  <c r="CX1030" i="1" s="1"/>
  <c r="CV1028" i="1"/>
  <c r="CW1028" i="1" s="1"/>
  <c r="CX1028" i="1" s="1"/>
  <c r="CV1027" i="1"/>
  <c r="CW1027" i="1" s="1"/>
  <c r="CX1027" i="1" s="1"/>
  <c r="CV1025" i="1"/>
  <c r="CW1025" i="1" s="1"/>
  <c r="CX1025" i="1" s="1"/>
  <c r="CV1024" i="1"/>
  <c r="CW1024" i="1" s="1"/>
  <c r="CX1024" i="1" s="1"/>
  <c r="CV1023" i="1"/>
  <c r="CW1023" i="1" s="1"/>
  <c r="CX1023" i="1" s="1"/>
  <c r="CV1022" i="1"/>
  <c r="CW1022" i="1" s="1"/>
  <c r="CX1022" i="1" s="1"/>
  <c r="CV1021" i="1"/>
  <c r="CW1021" i="1" s="1"/>
  <c r="CX1021" i="1" s="1"/>
  <c r="CV1020" i="1"/>
  <c r="CW1020" i="1" s="1"/>
  <c r="CX1020" i="1" s="1"/>
  <c r="CV1019" i="1"/>
  <c r="CW1019" i="1" s="1"/>
  <c r="CX1019" i="1" s="1"/>
  <c r="CV1018" i="1"/>
  <c r="CW1018" i="1" s="1"/>
  <c r="CX1018" i="1" s="1"/>
  <c r="CV1017" i="1"/>
  <c r="CW1017" i="1" s="1"/>
  <c r="CX1017" i="1" s="1"/>
  <c r="CV1016" i="1"/>
  <c r="CW1016" i="1" s="1"/>
  <c r="CX1016" i="1" s="1"/>
  <c r="CV1015" i="1"/>
  <c r="CW1015" i="1" s="1"/>
  <c r="CX1015" i="1" s="1"/>
  <c r="CV1014" i="1"/>
  <c r="CW1014" i="1" s="1"/>
  <c r="CX1014" i="1" s="1"/>
  <c r="CV1013" i="1"/>
  <c r="CW1013" i="1" s="1"/>
  <c r="CX1013" i="1" s="1"/>
  <c r="CV1012" i="1"/>
  <c r="CW1012" i="1" s="1"/>
  <c r="CX1012" i="1" s="1"/>
  <c r="CV1011" i="1"/>
  <c r="CW1011" i="1" s="1"/>
  <c r="CX1011" i="1" s="1"/>
  <c r="CV1010" i="1"/>
  <c r="CW1010" i="1" s="1"/>
  <c r="CX1010" i="1" s="1"/>
  <c r="CV1009" i="1"/>
  <c r="CW1009" i="1" s="1"/>
  <c r="CX1009" i="1" s="1"/>
  <c r="CV1008" i="1"/>
  <c r="CW1008" i="1" s="1"/>
  <c r="CX1008" i="1" s="1"/>
  <c r="CV1007" i="1"/>
  <c r="CW1007" i="1" s="1"/>
  <c r="CX1007" i="1" s="1"/>
  <c r="CV1006" i="1"/>
  <c r="CW1006" i="1" s="1"/>
  <c r="CX1006" i="1" s="1"/>
  <c r="CV1005" i="1"/>
  <c r="CW1005" i="1" s="1"/>
  <c r="CX1005" i="1" s="1"/>
  <c r="CV1004" i="1"/>
  <c r="CW1004" i="1" s="1"/>
  <c r="CX1004" i="1" s="1"/>
  <c r="CV1003" i="1"/>
  <c r="CW1003" i="1" s="1"/>
  <c r="CX1003" i="1" s="1"/>
  <c r="CV1002" i="1"/>
  <c r="CW1002" i="1" s="1"/>
  <c r="CX1002" i="1" s="1"/>
  <c r="CV1001" i="1"/>
  <c r="CW1001" i="1" s="1"/>
  <c r="CX1001" i="1" s="1"/>
  <c r="CV1000" i="1"/>
  <c r="CW1000" i="1" s="1"/>
  <c r="CX1000" i="1" s="1"/>
  <c r="CV999" i="1"/>
  <c r="CW999" i="1" s="1"/>
  <c r="CX999" i="1" s="1"/>
  <c r="CV998" i="1"/>
  <c r="CW998" i="1" s="1"/>
  <c r="CX998" i="1" s="1"/>
  <c r="CV997" i="1"/>
  <c r="CW997" i="1" s="1"/>
  <c r="CX997" i="1" s="1"/>
  <c r="CV996" i="1"/>
  <c r="CW996" i="1" s="1"/>
  <c r="CX996" i="1" s="1"/>
  <c r="CV995" i="1"/>
  <c r="CW995" i="1" s="1"/>
  <c r="CX995" i="1" s="1"/>
  <c r="CV994" i="1"/>
  <c r="CW994" i="1" s="1"/>
  <c r="CX994" i="1" s="1"/>
  <c r="CV993" i="1"/>
  <c r="CW993" i="1" s="1"/>
  <c r="CX993" i="1" s="1"/>
  <c r="CV992" i="1"/>
  <c r="CW992" i="1" s="1"/>
  <c r="CX992" i="1" s="1"/>
  <c r="CV991" i="1"/>
  <c r="CW991" i="1" s="1"/>
  <c r="CX991" i="1" s="1"/>
  <c r="CV990" i="1"/>
  <c r="CW990" i="1" s="1"/>
  <c r="CX990" i="1" s="1"/>
  <c r="CV989" i="1"/>
  <c r="CW989" i="1" s="1"/>
  <c r="CX989" i="1" s="1"/>
  <c r="CV988" i="1"/>
  <c r="CW988" i="1" s="1"/>
  <c r="CX988" i="1" s="1"/>
  <c r="CV987" i="1"/>
  <c r="CW987" i="1" s="1"/>
  <c r="CX987" i="1" s="1"/>
  <c r="CV986" i="1"/>
  <c r="CW986" i="1" s="1"/>
  <c r="CX986" i="1" s="1"/>
  <c r="CV985" i="1"/>
  <c r="CW985" i="1" s="1"/>
  <c r="CX985" i="1" s="1"/>
  <c r="CV984" i="1"/>
  <c r="CW984" i="1" s="1"/>
  <c r="CX984" i="1" s="1"/>
  <c r="CV983" i="1"/>
  <c r="CW983" i="1" s="1"/>
  <c r="CX983" i="1" s="1"/>
  <c r="CV982" i="1"/>
  <c r="CW982" i="1" s="1"/>
  <c r="CX982" i="1" s="1"/>
  <c r="CW981" i="1"/>
  <c r="CX981" i="1" s="1"/>
  <c r="CV980" i="1"/>
  <c r="CW980" i="1" s="1"/>
  <c r="CX980" i="1" s="1"/>
  <c r="CV979" i="1"/>
  <c r="CW979" i="1" s="1"/>
  <c r="CX979" i="1" s="1"/>
  <c r="CV978" i="1"/>
  <c r="CW978" i="1" s="1"/>
  <c r="CX978" i="1" s="1"/>
  <c r="CV977" i="1"/>
  <c r="CW977" i="1" s="1"/>
  <c r="CX977" i="1" s="1"/>
  <c r="CV976" i="1"/>
  <c r="CW976" i="1" s="1"/>
  <c r="CX976" i="1" s="1"/>
  <c r="CV975" i="1"/>
  <c r="CW975" i="1" s="1"/>
  <c r="CX975" i="1" s="1"/>
  <c r="CV974" i="1"/>
  <c r="CW974" i="1" s="1"/>
  <c r="CX974" i="1" s="1"/>
  <c r="CV973" i="1"/>
  <c r="CW973" i="1" s="1"/>
  <c r="CX973" i="1" s="1"/>
  <c r="CV972" i="1"/>
  <c r="CW972" i="1" s="1"/>
  <c r="CX972" i="1" s="1"/>
  <c r="CV967" i="1"/>
  <c r="CW967" i="1" s="1"/>
  <c r="CX967" i="1" s="1"/>
  <c r="CV966" i="1"/>
  <c r="CW966" i="1" s="1"/>
  <c r="CX966" i="1" s="1"/>
  <c r="CV965" i="1"/>
  <c r="CW965" i="1" s="1"/>
  <c r="CX965" i="1" s="1"/>
  <c r="CV964" i="1"/>
  <c r="CW964" i="1" s="1"/>
  <c r="CX964" i="1" s="1"/>
  <c r="CV963" i="1"/>
  <c r="CW963" i="1" s="1"/>
  <c r="CX963" i="1" s="1"/>
  <c r="CV962" i="1"/>
  <c r="CW962" i="1" s="1"/>
  <c r="CX962" i="1" s="1"/>
  <c r="CV961" i="1"/>
  <c r="CW961" i="1" s="1"/>
  <c r="CX961" i="1" s="1"/>
  <c r="CV960" i="1"/>
  <c r="CW960" i="1" s="1"/>
  <c r="CX960" i="1" s="1"/>
  <c r="CV959" i="1"/>
  <c r="CW959" i="1" s="1"/>
  <c r="CX959" i="1" s="1"/>
  <c r="CV882" i="1"/>
  <c r="CW882" i="1" s="1"/>
  <c r="CX882" i="1" s="1"/>
  <c r="CV881" i="1"/>
  <c r="CW881" i="1" s="1"/>
  <c r="CX881" i="1" s="1"/>
  <c r="CV880" i="1"/>
  <c r="CW880" i="1" s="1"/>
  <c r="CX880" i="1" s="1"/>
  <c r="CV879" i="1"/>
  <c r="CW879" i="1" s="1"/>
  <c r="CX879" i="1" s="1"/>
  <c r="CV878" i="1"/>
  <c r="CW878" i="1" s="1"/>
  <c r="CX878" i="1" s="1"/>
  <c r="CV877" i="1"/>
  <c r="CW877" i="1" s="1"/>
  <c r="CX877" i="1" s="1"/>
  <c r="CV876" i="1"/>
  <c r="CW876" i="1" s="1"/>
  <c r="CX876" i="1" s="1"/>
  <c r="CV875" i="1"/>
  <c r="CW875" i="1" s="1"/>
  <c r="CX875" i="1" s="1"/>
  <c r="CV874" i="1"/>
  <c r="CW874" i="1" s="1"/>
  <c r="CX874" i="1" s="1"/>
  <c r="CV873" i="1"/>
  <c r="CW873" i="1" s="1"/>
  <c r="CX873" i="1" s="1"/>
  <c r="CV872" i="1"/>
  <c r="CW872" i="1" s="1"/>
  <c r="CX872" i="1" s="1"/>
  <c r="CV871" i="1"/>
  <c r="CW871" i="1" s="1"/>
  <c r="CX871" i="1" s="1"/>
  <c r="CV870" i="1"/>
  <c r="CW870" i="1" s="1"/>
  <c r="CX870" i="1" s="1"/>
  <c r="CV869" i="1"/>
  <c r="CW869" i="1" s="1"/>
  <c r="CX869" i="1" s="1"/>
  <c r="CV868" i="1"/>
  <c r="CW868" i="1" s="1"/>
  <c r="CX868" i="1" s="1"/>
  <c r="CV867" i="1"/>
  <c r="CW867" i="1" s="1"/>
  <c r="CX867" i="1" s="1"/>
  <c r="CV866" i="1"/>
  <c r="CW866" i="1" s="1"/>
  <c r="CX866" i="1" s="1"/>
  <c r="CV865" i="1"/>
  <c r="CW865" i="1" s="1"/>
  <c r="CX865" i="1" s="1"/>
  <c r="CV864" i="1"/>
  <c r="CW864" i="1" s="1"/>
  <c r="CX864" i="1" s="1"/>
  <c r="CV863" i="1"/>
  <c r="CW863" i="1" s="1"/>
  <c r="CX863" i="1" s="1"/>
  <c r="CV862" i="1"/>
  <c r="CW862" i="1" s="1"/>
  <c r="CX862" i="1" s="1"/>
  <c r="CV861" i="1"/>
  <c r="CW861" i="1" s="1"/>
  <c r="CX861" i="1" s="1"/>
  <c r="CV860" i="1"/>
  <c r="CW860" i="1" s="1"/>
  <c r="CX860" i="1" s="1"/>
  <c r="CV859" i="1"/>
  <c r="CW859" i="1" s="1"/>
  <c r="CX859" i="1" s="1"/>
  <c r="CV858" i="1"/>
  <c r="CW858" i="1" s="1"/>
  <c r="CX858" i="1" s="1"/>
  <c r="CV857" i="1"/>
  <c r="CW857" i="1" s="1"/>
  <c r="CX857" i="1" s="1"/>
  <c r="CV856" i="1"/>
  <c r="CW856" i="1" s="1"/>
  <c r="CX856" i="1" s="1"/>
  <c r="CV855" i="1"/>
  <c r="CW855" i="1" s="1"/>
  <c r="CX855" i="1" s="1"/>
  <c r="CV854" i="1"/>
  <c r="CW854" i="1" s="1"/>
  <c r="CX854" i="1" s="1"/>
  <c r="CV853" i="1"/>
  <c r="CW853" i="1" s="1"/>
  <c r="CX853" i="1" s="1"/>
  <c r="CV852" i="1"/>
  <c r="CW852" i="1" s="1"/>
  <c r="CX852" i="1" s="1"/>
  <c r="CV851" i="1"/>
  <c r="CW851" i="1" s="1"/>
  <c r="CX851" i="1" s="1"/>
  <c r="CV850" i="1"/>
  <c r="CW850" i="1" s="1"/>
  <c r="CX850" i="1" s="1"/>
  <c r="CV849" i="1"/>
  <c r="CW849" i="1" s="1"/>
  <c r="CX849" i="1" s="1"/>
  <c r="CV848" i="1"/>
  <c r="CW848" i="1" s="1"/>
  <c r="CX848" i="1" s="1"/>
  <c r="CV847" i="1"/>
  <c r="CW847" i="1" s="1"/>
  <c r="CX847" i="1" s="1"/>
  <c r="CV846" i="1"/>
  <c r="CW846" i="1" s="1"/>
  <c r="CX846" i="1" s="1"/>
  <c r="CV845" i="1"/>
  <c r="CW845" i="1" s="1"/>
  <c r="CX845" i="1" s="1"/>
  <c r="CV844" i="1"/>
  <c r="CW844" i="1" s="1"/>
  <c r="CX844" i="1" s="1"/>
  <c r="CV843" i="1"/>
  <c r="CW843" i="1" s="1"/>
  <c r="CX843" i="1" s="1"/>
  <c r="CV842" i="1"/>
  <c r="CW842" i="1" s="1"/>
  <c r="CX842" i="1" s="1"/>
  <c r="CV841" i="1"/>
  <c r="CW841" i="1" s="1"/>
  <c r="CX841" i="1" s="1"/>
  <c r="CV840" i="1"/>
  <c r="CW840" i="1" s="1"/>
  <c r="CX840" i="1" s="1"/>
  <c r="CV776" i="1"/>
  <c r="CW776" i="1" s="1"/>
  <c r="CX776" i="1" s="1"/>
  <c r="CV775" i="1"/>
  <c r="CW775" i="1" s="1"/>
  <c r="CX775" i="1" s="1"/>
  <c r="CV774" i="1"/>
  <c r="CW774" i="1" s="1"/>
  <c r="CX774" i="1" s="1"/>
  <c r="CV773" i="1"/>
  <c r="CW773" i="1" s="1"/>
  <c r="CX773" i="1" s="1"/>
  <c r="CV772" i="1"/>
  <c r="CW772" i="1" s="1"/>
  <c r="CX772" i="1" s="1"/>
  <c r="CV771" i="1"/>
  <c r="CW771" i="1" s="1"/>
  <c r="CX771" i="1" s="1"/>
  <c r="CV770" i="1"/>
  <c r="CW770" i="1" s="1"/>
  <c r="CX770" i="1" s="1"/>
  <c r="CV767" i="1"/>
  <c r="CW767" i="1" s="1"/>
  <c r="CX767" i="1" s="1"/>
  <c r="CV766" i="1"/>
  <c r="CW766" i="1" s="1"/>
  <c r="CX766" i="1" s="1"/>
  <c r="CV765" i="1"/>
  <c r="CW765" i="1" s="1"/>
  <c r="CX765" i="1" s="1"/>
  <c r="CV759" i="1"/>
  <c r="CW759" i="1" s="1"/>
  <c r="CX759" i="1" s="1"/>
  <c r="CV758" i="1"/>
  <c r="CW758" i="1" s="1"/>
  <c r="CX758" i="1" s="1"/>
  <c r="CV757" i="1"/>
  <c r="CW757" i="1" s="1"/>
  <c r="CX757" i="1" s="1"/>
  <c r="CV756" i="1"/>
  <c r="CW756" i="1" s="1"/>
  <c r="CX756" i="1" s="1"/>
  <c r="CV755" i="1"/>
  <c r="CW755" i="1" s="1"/>
  <c r="CX755" i="1" s="1"/>
  <c r="CV754" i="1"/>
  <c r="CW754" i="1" s="1"/>
  <c r="CX754" i="1" s="1"/>
  <c r="CV753" i="1"/>
  <c r="CW753" i="1" s="1"/>
  <c r="CX753" i="1" s="1"/>
  <c r="CV752" i="1"/>
  <c r="CW752" i="1" s="1"/>
  <c r="CX752" i="1" s="1"/>
  <c r="CV751" i="1"/>
  <c r="CW751" i="1" s="1"/>
  <c r="CX751" i="1" s="1"/>
  <c r="CV750" i="1"/>
  <c r="CW750" i="1" s="1"/>
  <c r="CX750" i="1" s="1"/>
  <c r="CV749" i="1"/>
  <c r="CW749" i="1" s="1"/>
  <c r="CX749" i="1" s="1"/>
  <c r="CV748" i="1"/>
  <c r="CW748" i="1" s="1"/>
  <c r="CX748" i="1" s="1"/>
  <c r="CV747" i="1"/>
  <c r="CW747" i="1" s="1"/>
  <c r="CX747" i="1" s="1"/>
  <c r="CV746" i="1"/>
  <c r="CW746" i="1" s="1"/>
  <c r="CX746" i="1" s="1"/>
  <c r="CV745" i="1"/>
  <c r="CW745" i="1" s="1"/>
  <c r="CX745" i="1" s="1"/>
  <c r="CV743" i="1"/>
  <c r="CW743" i="1" s="1"/>
  <c r="CX743" i="1" s="1"/>
  <c r="CV742" i="1"/>
  <c r="CW742" i="1" s="1"/>
  <c r="CX742" i="1" s="1"/>
  <c r="CV741" i="1"/>
  <c r="CW741" i="1" s="1"/>
  <c r="CX741" i="1" s="1"/>
  <c r="CV740" i="1"/>
  <c r="CW740" i="1" s="1"/>
  <c r="CX740" i="1" s="1"/>
  <c r="CV737" i="1"/>
  <c r="CW737" i="1" s="1"/>
  <c r="CX737" i="1" s="1"/>
  <c r="CV736" i="1"/>
  <c r="CW736" i="1" s="1"/>
  <c r="CX736" i="1" s="1"/>
  <c r="CV735" i="1"/>
  <c r="CW735" i="1" s="1"/>
  <c r="CX735" i="1" s="1"/>
  <c r="CV734" i="1"/>
  <c r="CW734" i="1" s="1"/>
  <c r="CX734" i="1" s="1"/>
  <c r="CV733" i="1"/>
  <c r="CW733" i="1" s="1"/>
  <c r="CX733" i="1" s="1"/>
  <c r="CV732" i="1"/>
  <c r="CW732" i="1" s="1"/>
  <c r="CX732" i="1" s="1"/>
  <c r="CV731" i="1"/>
  <c r="CW731" i="1" s="1"/>
  <c r="CX731" i="1" s="1"/>
  <c r="CV730" i="1"/>
  <c r="CW730" i="1" s="1"/>
  <c r="CX730" i="1" s="1"/>
  <c r="CV729" i="1"/>
  <c r="CW729" i="1" s="1"/>
  <c r="CX729" i="1" s="1"/>
  <c r="CV728" i="1"/>
  <c r="CW728" i="1" s="1"/>
  <c r="CX728" i="1" s="1"/>
  <c r="CV727" i="1"/>
  <c r="CW727" i="1" s="1"/>
  <c r="CX727" i="1" s="1"/>
  <c r="CV726" i="1"/>
  <c r="CW726" i="1" s="1"/>
  <c r="CX726" i="1" s="1"/>
  <c r="CV725" i="1"/>
  <c r="CW725" i="1" s="1"/>
  <c r="CX725" i="1" s="1"/>
  <c r="CV724" i="1"/>
  <c r="CW724" i="1" s="1"/>
  <c r="CX724" i="1" s="1"/>
  <c r="CV723" i="1"/>
  <c r="CW723" i="1" s="1"/>
  <c r="CX723" i="1" s="1"/>
  <c r="CV722" i="1"/>
  <c r="CW722" i="1" s="1"/>
  <c r="CX722" i="1" s="1"/>
  <c r="CV721" i="1"/>
  <c r="CW721" i="1" s="1"/>
  <c r="CX721" i="1" s="1"/>
  <c r="CV720" i="1"/>
  <c r="CW720" i="1" s="1"/>
  <c r="CX720" i="1" s="1"/>
  <c r="CV719" i="1"/>
  <c r="CW719" i="1" s="1"/>
  <c r="CX719" i="1" s="1"/>
  <c r="CV710" i="1"/>
  <c r="CW710" i="1" s="1"/>
  <c r="CX710" i="1" s="1"/>
  <c r="CV709" i="1"/>
  <c r="CW709" i="1" s="1"/>
  <c r="CX709" i="1" s="1"/>
  <c r="CV708" i="1"/>
  <c r="CW708" i="1" s="1"/>
  <c r="CX708" i="1" s="1"/>
  <c r="CV707" i="1"/>
  <c r="CW707" i="1" s="1"/>
  <c r="CX707" i="1" s="1"/>
  <c r="CV706" i="1"/>
  <c r="CW706" i="1" s="1"/>
  <c r="CX706" i="1" s="1"/>
  <c r="CV705" i="1"/>
  <c r="CW705" i="1" s="1"/>
  <c r="CX705" i="1" s="1"/>
  <c r="CV704" i="1"/>
  <c r="CW704" i="1" s="1"/>
  <c r="CX704" i="1" s="1"/>
  <c r="CV703" i="1"/>
  <c r="CW703" i="1" s="1"/>
  <c r="CX703" i="1" s="1"/>
  <c r="CV702" i="1"/>
  <c r="CW702" i="1" s="1"/>
  <c r="CX702" i="1" s="1"/>
  <c r="CV701" i="1"/>
  <c r="CW701" i="1" s="1"/>
  <c r="CX701" i="1" s="1"/>
  <c r="CV700" i="1"/>
  <c r="CW700" i="1" s="1"/>
  <c r="CX700" i="1" s="1"/>
  <c r="CV699" i="1"/>
  <c r="CW699" i="1" s="1"/>
  <c r="CX699" i="1" s="1"/>
  <c r="CV698" i="1"/>
  <c r="CW698" i="1" s="1"/>
  <c r="CX698" i="1" s="1"/>
  <c r="CV696" i="1"/>
  <c r="CW696" i="1" s="1"/>
  <c r="CX696" i="1" s="1"/>
  <c r="CV695" i="1"/>
  <c r="CW695" i="1" s="1"/>
  <c r="CX695" i="1" s="1"/>
  <c r="CV694" i="1"/>
  <c r="CW694" i="1" s="1"/>
  <c r="CX694" i="1" s="1"/>
  <c r="CV693" i="1"/>
  <c r="CW693" i="1" s="1"/>
  <c r="CX693" i="1" s="1"/>
  <c r="CV692" i="1"/>
  <c r="CW692" i="1" s="1"/>
  <c r="CX692" i="1" s="1"/>
  <c r="CW691" i="1"/>
  <c r="CX691" i="1" s="1"/>
  <c r="CV690" i="1"/>
  <c r="CW690" i="1" s="1"/>
  <c r="CX690" i="1" s="1"/>
  <c r="CV689" i="1"/>
  <c r="CW689" i="1" s="1"/>
  <c r="CX689" i="1" s="1"/>
  <c r="CV688" i="1"/>
  <c r="CW688" i="1" s="1"/>
  <c r="CX688" i="1" s="1"/>
  <c r="CV687" i="1"/>
  <c r="CW687" i="1" s="1"/>
  <c r="CX687" i="1" s="1"/>
  <c r="CV683" i="1"/>
  <c r="CW683" i="1" s="1"/>
  <c r="CX683" i="1" s="1"/>
  <c r="CV682" i="1"/>
  <c r="CW682" i="1" s="1"/>
  <c r="CX682" i="1" s="1"/>
  <c r="CV678" i="1"/>
  <c r="CW678" i="1" s="1"/>
  <c r="CX678" i="1" s="1"/>
  <c r="CV670" i="1"/>
  <c r="CW670" i="1" s="1"/>
  <c r="CX670" i="1" s="1"/>
  <c r="CV669" i="1"/>
  <c r="CW669" i="1" s="1"/>
  <c r="CX669" i="1" s="1"/>
  <c r="CV668" i="1"/>
  <c r="CW668" i="1" s="1"/>
  <c r="CX668" i="1" s="1"/>
  <c r="CV667" i="1"/>
  <c r="CW667" i="1" s="1"/>
  <c r="CX667" i="1" s="1"/>
  <c r="CV666" i="1"/>
  <c r="CW666" i="1" s="1"/>
  <c r="CX666" i="1" s="1"/>
  <c r="CV665" i="1"/>
  <c r="CW665" i="1" s="1"/>
  <c r="CX665" i="1" s="1"/>
  <c r="CV664" i="1"/>
  <c r="CW664" i="1" s="1"/>
  <c r="CX664" i="1" s="1"/>
  <c r="CV663" i="1"/>
  <c r="CW663" i="1" s="1"/>
  <c r="CX663" i="1" s="1"/>
  <c r="CW662" i="1"/>
  <c r="CX662" i="1" s="1"/>
  <c r="CV661" i="1"/>
  <c r="CW661" i="1" s="1"/>
  <c r="CX661" i="1" s="1"/>
  <c r="CV660" i="1"/>
  <c r="CW660" i="1" s="1"/>
  <c r="CX660" i="1" s="1"/>
  <c r="CV659" i="1"/>
  <c r="CW659" i="1" s="1"/>
  <c r="CX659" i="1" s="1"/>
  <c r="CV658" i="1"/>
  <c r="CW658" i="1" s="1"/>
  <c r="CX658" i="1" s="1"/>
  <c r="CV657" i="1"/>
  <c r="CW657" i="1" s="1"/>
  <c r="CX657" i="1" s="1"/>
  <c r="CV656" i="1"/>
  <c r="CW656" i="1" s="1"/>
  <c r="CX656" i="1" s="1"/>
  <c r="CV655" i="1"/>
  <c r="CW655" i="1" s="1"/>
  <c r="CX655" i="1" s="1"/>
  <c r="CV654" i="1"/>
  <c r="CW654" i="1" s="1"/>
  <c r="CX654" i="1" s="1"/>
  <c r="CV603" i="1"/>
  <c r="CW603" i="1" s="1"/>
  <c r="CX603" i="1" s="1"/>
  <c r="CV602" i="1"/>
  <c r="CW602" i="1" s="1"/>
  <c r="CX602" i="1" s="1"/>
  <c r="CV601" i="1"/>
  <c r="CW601" i="1" s="1"/>
  <c r="CX601" i="1" s="1"/>
  <c r="CV600" i="1"/>
  <c r="CW600" i="1" s="1"/>
  <c r="CX600" i="1" s="1"/>
  <c r="CV599" i="1"/>
  <c r="CW599" i="1" s="1"/>
  <c r="CX599" i="1" s="1"/>
  <c r="CV598" i="1"/>
  <c r="CW598" i="1" s="1"/>
  <c r="CX598" i="1" s="1"/>
  <c r="CV597" i="1"/>
  <c r="CW597" i="1" s="1"/>
  <c r="CX597" i="1" s="1"/>
  <c r="CV596" i="1"/>
  <c r="CW596" i="1" s="1"/>
  <c r="CX596" i="1" s="1"/>
  <c r="CV595" i="1"/>
  <c r="CW595" i="1" s="1"/>
  <c r="CX595" i="1" s="1"/>
  <c r="CV594" i="1"/>
  <c r="CW594" i="1" s="1"/>
  <c r="CX594" i="1" s="1"/>
  <c r="CV593" i="1"/>
  <c r="CW593" i="1" s="1"/>
  <c r="CX593" i="1" s="1"/>
  <c r="CV592" i="1"/>
  <c r="CW592" i="1" s="1"/>
  <c r="CX592" i="1" s="1"/>
  <c r="CV591" i="1"/>
  <c r="CW591" i="1" s="1"/>
  <c r="CX591" i="1" s="1"/>
  <c r="CV590" i="1"/>
  <c r="CW590" i="1" s="1"/>
  <c r="CX590" i="1" s="1"/>
  <c r="CV589" i="1"/>
  <c r="CW589" i="1" s="1"/>
  <c r="CX589" i="1" s="1"/>
  <c r="CV588" i="1"/>
  <c r="CW588" i="1" s="1"/>
  <c r="CX588" i="1" s="1"/>
  <c r="CV587" i="1"/>
  <c r="CW587" i="1" s="1"/>
  <c r="CX587" i="1" s="1"/>
  <c r="CV586" i="1"/>
  <c r="CW586" i="1" s="1"/>
  <c r="CX586" i="1" s="1"/>
  <c r="CV585" i="1"/>
  <c r="CW585" i="1" s="1"/>
  <c r="CX585" i="1" s="1"/>
  <c r="CV584" i="1"/>
  <c r="CW584" i="1" s="1"/>
  <c r="CX584" i="1" s="1"/>
  <c r="CV582" i="1"/>
  <c r="CW582" i="1" s="1"/>
  <c r="CX582" i="1" s="1"/>
  <c r="CV581" i="1"/>
  <c r="CW581" i="1" s="1"/>
  <c r="CX581" i="1" s="1"/>
  <c r="CV580" i="1"/>
  <c r="CW580" i="1" s="1"/>
  <c r="CX580" i="1" s="1"/>
  <c r="CV579" i="1"/>
  <c r="CW579" i="1" s="1"/>
  <c r="CX579" i="1" s="1"/>
  <c r="CV578" i="1"/>
  <c r="CW578" i="1" s="1"/>
  <c r="CX578" i="1" s="1"/>
  <c r="CV577" i="1"/>
  <c r="CW577" i="1" s="1"/>
  <c r="CX577" i="1" s="1"/>
  <c r="CV576" i="1"/>
  <c r="CW576" i="1" s="1"/>
  <c r="CX576" i="1" s="1"/>
  <c r="CV575" i="1"/>
  <c r="CW575" i="1" s="1"/>
  <c r="CX575" i="1" s="1"/>
  <c r="CV574" i="1"/>
  <c r="CW574" i="1" s="1"/>
  <c r="CX574" i="1" s="1"/>
  <c r="CV573" i="1"/>
  <c r="CW573" i="1" s="1"/>
  <c r="CX573" i="1" s="1"/>
  <c r="CV572" i="1"/>
  <c r="CW572" i="1" s="1"/>
  <c r="CX572" i="1" s="1"/>
  <c r="CV571" i="1"/>
  <c r="CW571" i="1" s="1"/>
  <c r="CX571" i="1" s="1"/>
  <c r="CV570" i="1"/>
  <c r="CW570" i="1" s="1"/>
  <c r="CX570" i="1" s="1"/>
  <c r="CV569" i="1"/>
  <c r="CW569" i="1" s="1"/>
  <c r="CX569" i="1" s="1"/>
  <c r="CV568" i="1"/>
  <c r="CW568" i="1" s="1"/>
  <c r="CX568" i="1" s="1"/>
  <c r="CV567" i="1"/>
  <c r="CW567" i="1" s="1"/>
  <c r="CX567" i="1" s="1"/>
  <c r="CV566" i="1"/>
  <c r="CW566" i="1" s="1"/>
  <c r="CX566" i="1" s="1"/>
  <c r="CV565" i="1"/>
  <c r="CW565" i="1" s="1"/>
  <c r="CX565" i="1" s="1"/>
  <c r="CV564" i="1"/>
  <c r="CW564" i="1" s="1"/>
  <c r="CX564" i="1" s="1"/>
  <c r="CV563" i="1"/>
  <c r="CW563" i="1" s="1"/>
  <c r="CX563" i="1" s="1"/>
  <c r="CV562" i="1"/>
  <c r="CW562" i="1" s="1"/>
  <c r="CX562" i="1" s="1"/>
  <c r="CV561" i="1"/>
  <c r="CW561" i="1" s="1"/>
  <c r="CX561" i="1" s="1"/>
  <c r="CV560" i="1"/>
  <c r="CW560" i="1" s="1"/>
  <c r="CX560" i="1" s="1"/>
  <c r="CV559" i="1"/>
  <c r="CW559" i="1" s="1"/>
  <c r="CX559" i="1" s="1"/>
  <c r="CV558" i="1"/>
  <c r="CW558" i="1" s="1"/>
  <c r="CX558" i="1" s="1"/>
  <c r="CV557" i="1"/>
  <c r="CW557" i="1" s="1"/>
  <c r="CX557" i="1" s="1"/>
  <c r="CV556" i="1"/>
  <c r="CW556" i="1" s="1"/>
  <c r="CX556" i="1" s="1"/>
  <c r="CV555" i="1"/>
  <c r="CW555" i="1" s="1"/>
  <c r="CX555" i="1" s="1"/>
  <c r="CV554" i="1"/>
  <c r="CW554" i="1" s="1"/>
  <c r="CX554" i="1" s="1"/>
  <c r="CV553" i="1"/>
  <c r="CW553" i="1" s="1"/>
  <c r="CX553" i="1" s="1"/>
  <c r="CV552" i="1"/>
  <c r="CW552" i="1" s="1"/>
  <c r="CX552" i="1" s="1"/>
  <c r="CV551" i="1"/>
  <c r="CW551" i="1" s="1"/>
  <c r="CX551" i="1" s="1"/>
  <c r="CV550" i="1"/>
  <c r="CW550" i="1" s="1"/>
  <c r="CX550" i="1" s="1"/>
  <c r="CV549" i="1"/>
  <c r="CW549" i="1" s="1"/>
  <c r="CX549" i="1" s="1"/>
  <c r="CV548" i="1"/>
  <c r="CW548" i="1" s="1"/>
  <c r="CX548" i="1" s="1"/>
  <c r="CV547" i="1"/>
  <c r="CW547" i="1" s="1"/>
  <c r="CX547" i="1" s="1"/>
  <c r="CV546" i="1"/>
  <c r="CW546" i="1" s="1"/>
  <c r="CX546" i="1" s="1"/>
  <c r="CV545" i="1"/>
  <c r="CW545" i="1" s="1"/>
  <c r="CX545" i="1" s="1"/>
  <c r="CV544" i="1"/>
  <c r="CW544" i="1" s="1"/>
  <c r="CX544" i="1" s="1"/>
  <c r="CV543" i="1"/>
  <c r="CW543" i="1" s="1"/>
  <c r="CX543" i="1" s="1"/>
  <c r="CV542" i="1"/>
  <c r="CW542" i="1" s="1"/>
  <c r="CX542" i="1" s="1"/>
  <c r="CV541" i="1"/>
  <c r="CW541" i="1" s="1"/>
  <c r="CX541" i="1" s="1"/>
  <c r="CV540" i="1"/>
  <c r="CW540" i="1" s="1"/>
  <c r="CX540" i="1" s="1"/>
  <c r="CV538" i="1"/>
  <c r="CW538" i="1" s="1"/>
  <c r="CX538" i="1" s="1"/>
  <c r="CV537" i="1"/>
  <c r="CW537" i="1" s="1"/>
  <c r="CX537" i="1" s="1"/>
  <c r="CV536" i="1"/>
  <c r="CW536" i="1" s="1"/>
  <c r="CX536" i="1" s="1"/>
  <c r="CV535" i="1"/>
  <c r="CW535" i="1" s="1"/>
  <c r="CX535" i="1" s="1"/>
  <c r="CV532" i="1"/>
  <c r="CW532" i="1" s="1"/>
  <c r="CX532" i="1" s="1"/>
  <c r="CV531" i="1"/>
  <c r="CW531" i="1" s="1"/>
  <c r="CX531" i="1" s="1"/>
  <c r="CV530" i="1"/>
  <c r="CW530" i="1" s="1"/>
  <c r="CX530" i="1" s="1"/>
  <c r="CV529" i="1"/>
  <c r="CW529" i="1" s="1"/>
  <c r="CX529" i="1" s="1"/>
  <c r="CW528" i="1"/>
  <c r="CX528" i="1" s="1"/>
  <c r="CW527" i="1"/>
  <c r="CX527" i="1" s="1"/>
  <c r="CW526" i="1"/>
  <c r="CX526" i="1" s="1"/>
  <c r="CW525" i="1"/>
  <c r="CX525" i="1" s="1"/>
  <c r="CW524" i="1"/>
  <c r="CX524" i="1" s="1"/>
  <c r="CW523" i="1"/>
  <c r="CX523" i="1" s="1"/>
  <c r="CW522" i="1"/>
  <c r="CX522" i="1" s="1"/>
  <c r="CW521" i="1"/>
  <c r="CX521" i="1" s="1"/>
  <c r="CW520" i="1"/>
  <c r="CX520" i="1" s="1"/>
  <c r="CW519" i="1"/>
  <c r="CX519" i="1" s="1"/>
  <c r="CW518" i="1"/>
  <c r="CX518" i="1" s="1"/>
  <c r="CW517" i="1"/>
  <c r="CX517" i="1" s="1"/>
  <c r="CW516" i="1"/>
  <c r="CX516" i="1" s="1"/>
  <c r="CW515" i="1"/>
  <c r="CX515" i="1" s="1"/>
  <c r="CW514" i="1"/>
  <c r="CX514" i="1" s="1"/>
  <c r="CW513" i="1"/>
  <c r="CX513" i="1" s="1"/>
  <c r="CW512" i="1"/>
  <c r="CX512" i="1" s="1"/>
  <c r="CW511" i="1"/>
  <c r="CX511" i="1" s="1"/>
  <c r="CW510" i="1"/>
  <c r="CX510" i="1" s="1"/>
  <c r="CW509" i="1"/>
  <c r="CX509" i="1" s="1"/>
  <c r="CW508" i="1"/>
  <c r="CX508" i="1" s="1"/>
  <c r="CW507" i="1"/>
  <c r="CX507" i="1" s="1"/>
  <c r="CW506" i="1"/>
  <c r="CX506" i="1" s="1"/>
  <c r="CW505" i="1"/>
  <c r="CX505" i="1" s="1"/>
  <c r="CV504" i="1"/>
  <c r="CW504" i="1" s="1"/>
  <c r="CX504" i="1" s="1"/>
  <c r="CV503" i="1"/>
  <c r="CW503" i="1" s="1"/>
  <c r="CX503" i="1" s="1"/>
  <c r="CV502" i="1"/>
  <c r="CW502" i="1" s="1"/>
  <c r="CX502" i="1" s="1"/>
  <c r="CV501" i="1"/>
  <c r="CW501" i="1" s="1"/>
  <c r="CX501" i="1" s="1"/>
  <c r="CV500" i="1"/>
  <c r="CW500" i="1" s="1"/>
  <c r="CX500" i="1" s="1"/>
  <c r="CV499" i="1"/>
  <c r="CW499" i="1" s="1"/>
  <c r="CX499" i="1" s="1"/>
  <c r="CV498" i="1"/>
  <c r="CW498" i="1" s="1"/>
  <c r="CX498" i="1" s="1"/>
  <c r="CV497" i="1"/>
  <c r="CW497" i="1" s="1"/>
  <c r="CX497" i="1" s="1"/>
  <c r="CV496" i="1"/>
  <c r="CW496" i="1" s="1"/>
  <c r="CX496" i="1" s="1"/>
  <c r="CV495" i="1"/>
  <c r="CW495" i="1" s="1"/>
  <c r="CX495" i="1" s="1"/>
  <c r="CV494" i="1"/>
  <c r="CW494" i="1" s="1"/>
  <c r="CX494" i="1" s="1"/>
  <c r="CV493" i="1"/>
  <c r="CW493" i="1" s="1"/>
  <c r="CX493" i="1" s="1"/>
  <c r="CV492" i="1"/>
  <c r="CW492" i="1" s="1"/>
  <c r="CX492" i="1" s="1"/>
  <c r="CV491" i="1"/>
  <c r="CW491" i="1" s="1"/>
  <c r="CX491" i="1" s="1"/>
  <c r="CV490" i="1"/>
  <c r="CW490" i="1" s="1"/>
  <c r="CX490" i="1" s="1"/>
  <c r="CV489" i="1"/>
  <c r="CW489" i="1" s="1"/>
  <c r="CX489" i="1" s="1"/>
  <c r="CV488" i="1"/>
  <c r="CW488" i="1" s="1"/>
  <c r="CX488" i="1" s="1"/>
  <c r="CV487" i="1"/>
  <c r="CW487" i="1" s="1"/>
  <c r="CX487" i="1" s="1"/>
  <c r="CV486" i="1"/>
  <c r="CW486" i="1" s="1"/>
  <c r="CX486" i="1" s="1"/>
  <c r="CV485" i="1"/>
  <c r="CW485" i="1" s="1"/>
  <c r="CX485" i="1" s="1"/>
  <c r="CV484" i="1"/>
  <c r="CW484" i="1" s="1"/>
  <c r="CX484" i="1" s="1"/>
  <c r="CV483" i="1"/>
  <c r="CW483" i="1" s="1"/>
  <c r="CX483" i="1" s="1"/>
  <c r="CV482" i="1"/>
  <c r="CW482" i="1" s="1"/>
  <c r="CX482" i="1" s="1"/>
  <c r="CV481" i="1"/>
  <c r="CW481" i="1" s="1"/>
  <c r="CX481" i="1" s="1"/>
  <c r="CV480" i="1"/>
  <c r="CW480" i="1" s="1"/>
  <c r="CX480" i="1" s="1"/>
  <c r="CV479" i="1"/>
  <c r="CW479" i="1" s="1"/>
  <c r="CX479" i="1" s="1"/>
  <c r="CV478" i="1"/>
  <c r="CW478" i="1" s="1"/>
  <c r="CX478" i="1" s="1"/>
  <c r="CV477" i="1"/>
  <c r="CW477" i="1" s="1"/>
  <c r="CX477" i="1" s="1"/>
  <c r="CV476" i="1"/>
  <c r="CW476" i="1" s="1"/>
  <c r="CX476" i="1" s="1"/>
  <c r="CV475" i="1"/>
  <c r="CW475" i="1" s="1"/>
  <c r="CX475" i="1" s="1"/>
  <c r="CV474" i="1"/>
  <c r="CW474" i="1" s="1"/>
  <c r="CX474" i="1" s="1"/>
  <c r="CV473" i="1"/>
  <c r="CW473" i="1" s="1"/>
  <c r="CX473" i="1" s="1"/>
  <c r="CV472" i="1"/>
  <c r="CW472" i="1" s="1"/>
  <c r="CX472" i="1" s="1"/>
  <c r="CV471" i="1"/>
  <c r="CW471" i="1" s="1"/>
  <c r="CX471" i="1" s="1"/>
  <c r="CV470" i="1"/>
  <c r="CW470" i="1" s="1"/>
  <c r="CX470" i="1" s="1"/>
  <c r="CV469" i="1"/>
  <c r="CW469" i="1" s="1"/>
  <c r="CX469" i="1" s="1"/>
  <c r="CV468" i="1"/>
  <c r="CW468" i="1" s="1"/>
  <c r="CX468" i="1" s="1"/>
  <c r="CV467" i="1"/>
  <c r="CW467" i="1" s="1"/>
  <c r="CX467" i="1" s="1"/>
  <c r="CV466" i="1"/>
  <c r="CW466" i="1" s="1"/>
  <c r="CX466" i="1" s="1"/>
  <c r="CV465" i="1"/>
  <c r="CW465" i="1" s="1"/>
  <c r="CX465" i="1" s="1"/>
  <c r="CV464" i="1"/>
  <c r="CW464" i="1" s="1"/>
  <c r="CX464" i="1" s="1"/>
  <c r="CV463" i="1"/>
  <c r="CW463" i="1" s="1"/>
  <c r="CX463" i="1" s="1"/>
  <c r="CV462" i="1"/>
  <c r="CW462" i="1" s="1"/>
  <c r="CX462" i="1" s="1"/>
  <c r="CV461" i="1"/>
  <c r="CW461" i="1" s="1"/>
  <c r="CX461" i="1" s="1"/>
  <c r="CV460" i="1"/>
  <c r="CW460" i="1" s="1"/>
  <c r="CX460" i="1" s="1"/>
  <c r="CV459" i="1"/>
  <c r="CW459" i="1" s="1"/>
  <c r="CX459" i="1" s="1"/>
  <c r="CV458" i="1"/>
  <c r="CW458" i="1" s="1"/>
  <c r="CX458" i="1" s="1"/>
  <c r="CV457" i="1"/>
  <c r="CW457" i="1" s="1"/>
  <c r="CX457" i="1" s="1"/>
  <c r="CV456" i="1"/>
  <c r="CW456" i="1" s="1"/>
  <c r="CX456" i="1" s="1"/>
  <c r="CV455" i="1"/>
  <c r="CW455" i="1" s="1"/>
  <c r="CX455" i="1" s="1"/>
  <c r="CV454" i="1"/>
  <c r="CW454" i="1" s="1"/>
  <c r="CX454" i="1" s="1"/>
  <c r="CV453" i="1"/>
  <c r="CW453" i="1" s="1"/>
  <c r="CX453" i="1" s="1"/>
  <c r="CV452" i="1"/>
  <c r="CW452" i="1" s="1"/>
  <c r="CX452" i="1" s="1"/>
  <c r="CV451" i="1"/>
  <c r="CW451" i="1" s="1"/>
  <c r="CX451" i="1" s="1"/>
  <c r="CV450" i="1"/>
  <c r="CW450" i="1" s="1"/>
  <c r="CX450" i="1" s="1"/>
  <c r="CV449" i="1"/>
  <c r="CW449" i="1" s="1"/>
  <c r="CX449" i="1" s="1"/>
  <c r="CV448" i="1"/>
  <c r="CW448" i="1" s="1"/>
  <c r="CX448" i="1" s="1"/>
  <c r="CV447" i="1"/>
  <c r="CW447" i="1" s="1"/>
  <c r="CX447" i="1" s="1"/>
  <c r="CV446" i="1"/>
  <c r="CW446" i="1" s="1"/>
  <c r="CX446" i="1" s="1"/>
  <c r="CV445" i="1"/>
  <c r="CW445" i="1" s="1"/>
  <c r="CX445" i="1" s="1"/>
  <c r="CV444" i="1"/>
  <c r="CW444" i="1" s="1"/>
  <c r="CX444" i="1" s="1"/>
  <c r="CV443" i="1"/>
  <c r="CW443" i="1" s="1"/>
  <c r="CX443" i="1" s="1"/>
  <c r="CV442" i="1"/>
  <c r="CW442" i="1" s="1"/>
  <c r="CX442" i="1" s="1"/>
  <c r="CV441" i="1"/>
  <c r="CW441" i="1" s="1"/>
  <c r="CX441" i="1" s="1"/>
  <c r="CV440" i="1"/>
  <c r="CW440" i="1" s="1"/>
  <c r="CX440" i="1" s="1"/>
  <c r="CV438" i="1"/>
  <c r="CW438" i="1" s="1"/>
  <c r="CX438" i="1" s="1"/>
  <c r="CV437" i="1"/>
  <c r="CW437" i="1" s="1"/>
  <c r="CX437" i="1" s="1"/>
  <c r="CV436" i="1"/>
  <c r="CW436" i="1" s="1"/>
  <c r="CX436" i="1" s="1"/>
  <c r="CV435" i="1"/>
  <c r="CW435" i="1" s="1"/>
  <c r="CX435" i="1" s="1"/>
  <c r="CV434" i="1"/>
  <c r="CW434" i="1" s="1"/>
  <c r="CX434" i="1" s="1"/>
  <c r="CV433" i="1"/>
  <c r="CW433" i="1" s="1"/>
  <c r="CX433" i="1" s="1"/>
  <c r="CV432" i="1"/>
  <c r="CW432" i="1" s="1"/>
  <c r="CX432" i="1" s="1"/>
  <c r="CV431" i="1"/>
  <c r="CW431" i="1" s="1"/>
  <c r="CX431" i="1" s="1"/>
  <c r="CV430" i="1"/>
  <c r="CW430" i="1" s="1"/>
  <c r="CX430" i="1" s="1"/>
  <c r="CV427" i="1"/>
  <c r="CW427" i="1" s="1"/>
  <c r="CX427" i="1" s="1"/>
  <c r="CV426" i="1"/>
  <c r="CW426" i="1" s="1"/>
  <c r="CX426" i="1" s="1"/>
  <c r="CV425" i="1"/>
  <c r="CW425" i="1" s="1"/>
  <c r="CX425" i="1" s="1"/>
  <c r="CV420" i="1"/>
  <c r="CW420" i="1" s="1"/>
  <c r="CX420" i="1" s="1"/>
  <c r="CV419" i="1"/>
  <c r="CW419" i="1" s="1"/>
  <c r="CX419" i="1" s="1"/>
  <c r="CV418" i="1"/>
  <c r="CW418" i="1" s="1"/>
  <c r="CX418" i="1" s="1"/>
  <c r="CV417" i="1"/>
  <c r="CW417" i="1" s="1"/>
  <c r="CX417" i="1" s="1"/>
  <c r="CV416" i="1"/>
  <c r="CW416" i="1" s="1"/>
  <c r="CX416" i="1" s="1"/>
  <c r="CV415" i="1"/>
  <c r="CW415" i="1" s="1"/>
  <c r="CX415" i="1" s="1"/>
  <c r="CV414" i="1"/>
  <c r="CW414" i="1" s="1"/>
  <c r="CX414" i="1" s="1"/>
  <c r="CV413" i="1"/>
  <c r="CW413" i="1" s="1"/>
  <c r="CX413" i="1" s="1"/>
  <c r="CV412" i="1"/>
  <c r="CW412" i="1" s="1"/>
  <c r="CX412" i="1" s="1"/>
  <c r="CV411" i="1"/>
  <c r="CW411" i="1" s="1"/>
  <c r="CX411" i="1" s="1"/>
  <c r="CV410" i="1"/>
  <c r="CW410" i="1" s="1"/>
  <c r="CX410" i="1" s="1"/>
  <c r="CV409" i="1"/>
  <c r="CW409" i="1" s="1"/>
  <c r="CX409" i="1" s="1"/>
  <c r="CV404" i="1"/>
  <c r="CW404" i="1" s="1"/>
  <c r="CX404" i="1" s="1"/>
  <c r="CV403" i="1"/>
  <c r="CW403" i="1" s="1"/>
  <c r="CX403" i="1" s="1"/>
  <c r="CV402" i="1"/>
  <c r="CW402" i="1" s="1"/>
  <c r="CX402" i="1" s="1"/>
  <c r="CV401" i="1"/>
  <c r="CW401" i="1" s="1"/>
  <c r="CX401" i="1" s="1"/>
  <c r="CV400" i="1"/>
  <c r="CW400" i="1" s="1"/>
  <c r="CX400" i="1" s="1"/>
  <c r="CV399" i="1"/>
  <c r="CW399" i="1" s="1"/>
  <c r="CX399" i="1" s="1"/>
  <c r="CV398" i="1"/>
  <c r="CW398" i="1" s="1"/>
  <c r="CX398" i="1" s="1"/>
  <c r="CV397" i="1"/>
  <c r="CW397" i="1" s="1"/>
  <c r="CX397" i="1" s="1"/>
  <c r="CV396" i="1"/>
  <c r="CW396" i="1" s="1"/>
  <c r="CX396" i="1" s="1"/>
  <c r="CV395" i="1"/>
  <c r="CW395" i="1" s="1"/>
  <c r="CX395" i="1" s="1"/>
  <c r="CV394" i="1"/>
  <c r="CW394" i="1" s="1"/>
  <c r="CX394" i="1" s="1"/>
  <c r="CV393" i="1"/>
  <c r="CW393" i="1" s="1"/>
  <c r="CX393" i="1" s="1"/>
  <c r="CV388" i="1"/>
  <c r="CW388" i="1" s="1"/>
  <c r="CX388" i="1" s="1"/>
  <c r="CV387" i="1"/>
  <c r="CW387" i="1" s="1"/>
  <c r="CX387" i="1" s="1"/>
  <c r="CV386" i="1"/>
  <c r="CW386" i="1" s="1"/>
  <c r="CX386" i="1" s="1"/>
  <c r="CV385" i="1"/>
  <c r="CW385" i="1" s="1"/>
  <c r="CX385" i="1" s="1"/>
  <c r="CV384" i="1"/>
  <c r="CW384" i="1" s="1"/>
  <c r="CX384" i="1" s="1"/>
  <c r="CV383" i="1"/>
  <c r="CW383" i="1" s="1"/>
  <c r="CX383" i="1" s="1"/>
  <c r="CV382" i="1"/>
  <c r="CW382" i="1" s="1"/>
  <c r="CX382" i="1" s="1"/>
  <c r="CV381" i="1"/>
  <c r="CW381" i="1" s="1"/>
  <c r="CX381" i="1" s="1"/>
  <c r="CV380" i="1"/>
  <c r="CW380" i="1" s="1"/>
  <c r="CX380" i="1" s="1"/>
  <c r="CV379" i="1"/>
  <c r="CW379" i="1" s="1"/>
  <c r="CX379" i="1" s="1"/>
  <c r="CV378" i="1"/>
  <c r="CW378" i="1" s="1"/>
  <c r="CX378" i="1" s="1"/>
  <c r="CV377" i="1"/>
  <c r="CW377" i="1" s="1"/>
  <c r="CX377" i="1" s="1"/>
  <c r="CV376" i="1"/>
  <c r="CW376" i="1" s="1"/>
  <c r="CX376" i="1" s="1"/>
  <c r="CV375" i="1"/>
  <c r="CW375" i="1" s="1"/>
  <c r="CX375" i="1" s="1"/>
  <c r="CV374" i="1"/>
  <c r="CW374" i="1" s="1"/>
  <c r="CX374" i="1" s="1"/>
  <c r="CV373" i="1"/>
  <c r="CW373" i="1" s="1"/>
  <c r="CX373" i="1" s="1"/>
  <c r="CV372" i="1"/>
  <c r="CW372" i="1" s="1"/>
  <c r="CX372" i="1" s="1"/>
  <c r="CV371" i="1"/>
  <c r="CW371" i="1" s="1"/>
  <c r="CX371" i="1" s="1"/>
  <c r="CV370" i="1"/>
  <c r="CW370" i="1" s="1"/>
  <c r="CX370" i="1" s="1"/>
  <c r="CV369" i="1"/>
  <c r="CW369" i="1" s="1"/>
  <c r="CX369" i="1" s="1"/>
  <c r="CV368" i="1"/>
  <c r="CW368" i="1" s="1"/>
  <c r="CX368" i="1" s="1"/>
  <c r="CV367" i="1"/>
  <c r="CW367" i="1" s="1"/>
  <c r="CX367" i="1" s="1"/>
  <c r="CV366" i="1"/>
  <c r="CW366" i="1" s="1"/>
  <c r="CX366" i="1" s="1"/>
  <c r="CV365" i="1"/>
  <c r="CW365" i="1" s="1"/>
  <c r="CX365" i="1" s="1"/>
  <c r="CV364" i="1"/>
  <c r="CW364" i="1" s="1"/>
  <c r="CX364" i="1" s="1"/>
  <c r="CV363" i="1"/>
  <c r="CW363" i="1" s="1"/>
  <c r="CX363" i="1" s="1"/>
  <c r="CV362" i="1"/>
  <c r="CW362" i="1" s="1"/>
  <c r="CX362" i="1" s="1"/>
  <c r="CV361" i="1"/>
  <c r="CW361" i="1" s="1"/>
  <c r="CX361" i="1" s="1"/>
  <c r="CV360" i="1"/>
  <c r="CW360" i="1" s="1"/>
  <c r="CX360" i="1" s="1"/>
  <c r="CV359" i="1"/>
  <c r="CW359" i="1" s="1"/>
  <c r="CX359" i="1" s="1"/>
  <c r="CV358" i="1"/>
  <c r="CW358" i="1" s="1"/>
  <c r="CX358" i="1" s="1"/>
  <c r="CV357" i="1"/>
  <c r="CW357" i="1" s="1"/>
  <c r="CX357" i="1" s="1"/>
  <c r="CV356" i="1"/>
  <c r="CW356" i="1" s="1"/>
  <c r="CX356" i="1" s="1"/>
  <c r="CV355" i="1"/>
  <c r="CW355" i="1" s="1"/>
  <c r="CX355" i="1" s="1"/>
  <c r="CV354" i="1"/>
  <c r="CW354" i="1" s="1"/>
  <c r="CX354" i="1" s="1"/>
  <c r="CV353" i="1"/>
  <c r="CW353" i="1" s="1"/>
  <c r="CX353" i="1" s="1"/>
  <c r="CV352" i="1"/>
  <c r="CW352" i="1" s="1"/>
  <c r="CX352" i="1" s="1"/>
  <c r="CV351" i="1"/>
  <c r="CW351" i="1" s="1"/>
  <c r="CX351" i="1" s="1"/>
  <c r="CV350" i="1"/>
  <c r="CW350" i="1" s="1"/>
  <c r="CX350" i="1" s="1"/>
  <c r="CV349" i="1"/>
  <c r="CW349" i="1" s="1"/>
  <c r="CX349" i="1" s="1"/>
  <c r="CV348" i="1"/>
  <c r="CW348" i="1" s="1"/>
  <c r="CX348" i="1" s="1"/>
  <c r="CV344" i="1"/>
  <c r="CW344" i="1" s="1"/>
  <c r="CX344" i="1" s="1"/>
  <c r="CV343" i="1"/>
  <c r="CW343" i="1" s="1"/>
  <c r="CX343" i="1" s="1"/>
  <c r="CV342" i="1"/>
  <c r="CW342" i="1" s="1"/>
  <c r="CX342" i="1" s="1"/>
  <c r="CV341" i="1"/>
  <c r="CW341" i="1" s="1"/>
  <c r="CX341" i="1" s="1"/>
  <c r="CV340" i="1"/>
  <c r="CW340" i="1" s="1"/>
  <c r="CX340" i="1" s="1"/>
  <c r="CV339" i="1"/>
  <c r="CW339" i="1" s="1"/>
  <c r="CX339" i="1" s="1"/>
  <c r="CV338" i="1"/>
  <c r="CW338" i="1" s="1"/>
  <c r="CX338" i="1" s="1"/>
  <c r="CV337" i="1"/>
  <c r="CW337" i="1" s="1"/>
  <c r="CX337" i="1" s="1"/>
  <c r="CV336" i="1"/>
  <c r="CW336" i="1" s="1"/>
  <c r="CX336" i="1" s="1"/>
  <c r="CV335" i="1"/>
  <c r="CW335" i="1" s="1"/>
  <c r="CX335" i="1" s="1"/>
  <c r="CV334" i="1"/>
  <c r="CW334" i="1" s="1"/>
  <c r="CX334" i="1" s="1"/>
  <c r="CV333" i="1"/>
  <c r="CW333" i="1" s="1"/>
  <c r="CX333" i="1" s="1"/>
  <c r="CV332" i="1"/>
  <c r="CW332" i="1" s="1"/>
  <c r="CX332" i="1" s="1"/>
  <c r="CV331" i="1"/>
  <c r="CW331" i="1" s="1"/>
  <c r="CX331" i="1" s="1"/>
  <c r="CV330" i="1"/>
  <c r="CW330" i="1" s="1"/>
  <c r="CX330" i="1" s="1"/>
  <c r="CV329" i="1"/>
  <c r="CW329" i="1" s="1"/>
  <c r="CX329" i="1" s="1"/>
  <c r="CV328" i="1"/>
  <c r="CW328" i="1" s="1"/>
  <c r="CX328" i="1" s="1"/>
  <c r="CV327" i="1"/>
  <c r="CW327" i="1" s="1"/>
  <c r="CX327" i="1" s="1"/>
  <c r="CV326" i="1"/>
  <c r="CW326" i="1" s="1"/>
  <c r="CX326" i="1" s="1"/>
  <c r="CV325" i="1"/>
  <c r="CW325" i="1" s="1"/>
  <c r="CX325" i="1" s="1"/>
  <c r="CV324" i="1"/>
  <c r="CW324" i="1" s="1"/>
  <c r="CX324" i="1" s="1"/>
  <c r="CV323" i="1"/>
  <c r="CW323" i="1" s="1"/>
  <c r="CX323" i="1" s="1"/>
  <c r="CV322" i="1"/>
  <c r="CW322" i="1" s="1"/>
  <c r="CX322" i="1" s="1"/>
  <c r="CV321" i="1"/>
  <c r="CW321" i="1" s="1"/>
  <c r="CX321" i="1" s="1"/>
  <c r="CV320" i="1"/>
  <c r="CW320" i="1" s="1"/>
  <c r="CX320" i="1" s="1"/>
  <c r="CV319" i="1"/>
  <c r="CW319" i="1" s="1"/>
  <c r="CX319" i="1" s="1"/>
  <c r="CV318" i="1"/>
  <c r="CW318" i="1" s="1"/>
  <c r="CX318" i="1" s="1"/>
  <c r="CV317" i="1"/>
  <c r="CW317" i="1" s="1"/>
  <c r="CX317" i="1" s="1"/>
  <c r="CV316" i="1"/>
  <c r="CW316" i="1" s="1"/>
  <c r="CX316" i="1" s="1"/>
  <c r="CV315" i="1"/>
  <c r="CW315" i="1" s="1"/>
  <c r="CX315" i="1" s="1"/>
  <c r="CV313" i="1"/>
  <c r="CW313" i="1" s="1"/>
  <c r="CX313" i="1" s="1"/>
  <c r="CV312" i="1"/>
  <c r="CW312" i="1" s="1"/>
  <c r="CX312" i="1" s="1"/>
  <c r="CV311" i="1"/>
  <c r="CW311" i="1" s="1"/>
  <c r="CX311" i="1" s="1"/>
  <c r="CV310" i="1"/>
  <c r="CW310" i="1" s="1"/>
  <c r="CX310" i="1" s="1"/>
  <c r="CV309" i="1"/>
  <c r="CW309" i="1" s="1"/>
  <c r="CX309" i="1" s="1"/>
  <c r="CV308" i="1"/>
  <c r="CW308" i="1" s="1"/>
  <c r="CX308" i="1" s="1"/>
  <c r="CV307" i="1"/>
  <c r="CW307" i="1" s="1"/>
  <c r="CX307" i="1" s="1"/>
  <c r="CV306" i="1"/>
  <c r="CW306" i="1" s="1"/>
  <c r="CX306" i="1" s="1"/>
  <c r="CV305" i="1"/>
  <c r="CW305" i="1" s="1"/>
  <c r="CX305" i="1" s="1"/>
  <c r="CV304" i="1"/>
  <c r="CW304" i="1" s="1"/>
  <c r="CX304" i="1" s="1"/>
  <c r="CV303" i="1"/>
  <c r="CW303" i="1" s="1"/>
  <c r="CX303" i="1" s="1"/>
  <c r="CV302" i="1"/>
  <c r="CW302" i="1" s="1"/>
  <c r="CX302" i="1" s="1"/>
  <c r="CV301" i="1"/>
  <c r="CW301" i="1" s="1"/>
  <c r="CX301" i="1" s="1"/>
  <c r="CV300" i="1"/>
  <c r="CW300" i="1" s="1"/>
  <c r="CX300" i="1" s="1"/>
  <c r="CV299" i="1"/>
  <c r="CW299" i="1" s="1"/>
  <c r="CX299" i="1" s="1"/>
  <c r="CV298" i="1"/>
  <c r="CW298" i="1" s="1"/>
  <c r="CX298" i="1" s="1"/>
  <c r="CV295" i="1"/>
  <c r="CW295" i="1" s="1"/>
  <c r="CX295" i="1" s="1"/>
  <c r="CV294" i="1"/>
  <c r="CW294" i="1" s="1"/>
  <c r="CX294" i="1" s="1"/>
  <c r="CV293" i="1"/>
  <c r="CW293" i="1" s="1"/>
  <c r="CX293" i="1" s="1"/>
  <c r="CV292" i="1"/>
  <c r="CW292" i="1" s="1"/>
  <c r="CX292" i="1" s="1"/>
  <c r="CV291" i="1"/>
  <c r="CW291" i="1" s="1"/>
  <c r="CX291" i="1" s="1"/>
  <c r="CV290" i="1"/>
  <c r="CW290" i="1" s="1"/>
  <c r="CX290" i="1" s="1"/>
  <c r="CV289" i="1"/>
  <c r="CW289" i="1" s="1"/>
  <c r="CX289" i="1" s="1"/>
  <c r="CV288" i="1"/>
  <c r="CW288" i="1" s="1"/>
  <c r="CX288" i="1" s="1"/>
  <c r="CV287" i="1"/>
  <c r="CW287" i="1" s="1"/>
  <c r="CX287" i="1" s="1"/>
  <c r="CV286" i="1"/>
  <c r="CW286" i="1" s="1"/>
  <c r="CX286" i="1" s="1"/>
  <c r="CV285" i="1"/>
  <c r="CW285" i="1" s="1"/>
  <c r="CX285" i="1" s="1"/>
  <c r="CV284" i="1"/>
  <c r="CW284" i="1" s="1"/>
  <c r="CX284" i="1" s="1"/>
  <c r="CV283" i="1"/>
  <c r="CW283" i="1" s="1"/>
  <c r="CX283" i="1" s="1"/>
  <c r="CV282" i="1"/>
  <c r="CW282" i="1" s="1"/>
  <c r="CX282" i="1" s="1"/>
  <c r="CV281" i="1"/>
  <c r="CW281" i="1" s="1"/>
  <c r="CX281" i="1" s="1"/>
  <c r="CV280" i="1"/>
  <c r="CW280" i="1" s="1"/>
  <c r="CX280" i="1" s="1"/>
  <c r="CV279" i="1"/>
  <c r="CW279" i="1" s="1"/>
  <c r="CX279" i="1" s="1"/>
  <c r="CV278" i="1"/>
  <c r="CW278" i="1" s="1"/>
  <c r="CX278" i="1" s="1"/>
  <c r="CV277" i="1"/>
  <c r="CW277" i="1" s="1"/>
  <c r="CX277" i="1" s="1"/>
  <c r="CV276" i="1"/>
  <c r="CW276" i="1" s="1"/>
  <c r="CX276" i="1" s="1"/>
  <c r="CV275" i="1"/>
  <c r="CW275" i="1" s="1"/>
  <c r="CX275" i="1" s="1"/>
  <c r="CV274" i="1"/>
  <c r="CW274" i="1" s="1"/>
  <c r="CX274" i="1" s="1"/>
  <c r="CV273" i="1"/>
  <c r="CW273" i="1" s="1"/>
  <c r="CX273" i="1" s="1"/>
  <c r="CV269" i="1"/>
  <c r="CW269" i="1" s="1"/>
  <c r="CX269" i="1" s="1"/>
  <c r="CV268" i="1"/>
  <c r="CW268" i="1" s="1"/>
  <c r="CX268" i="1" s="1"/>
  <c r="CV267" i="1"/>
  <c r="CW267" i="1" s="1"/>
  <c r="CX267" i="1" s="1"/>
  <c r="CV266" i="1"/>
  <c r="CW266" i="1" s="1"/>
  <c r="CX266" i="1" s="1"/>
  <c r="CV265" i="1"/>
  <c r="CW265" i="1" s="1"/>
  <c r="CX265" i="1" s="1"/>
  <c r="CV264" i="1"/>
  <c r="CW264" i="1" s="1"/>
  <c r="CX264" i="1" s="1"/>
  <c r="CV263" i="1"/>
  <c r="CW263" i="1" s="1"/>
  <c r="CX263" i="1" s="1"/>
  <c r="CV261" i="1"/>
  <c r="CW261" i="1" s="1"/>
  <c r="CX261" i="1" s="1"/>
  <c r="CV260" i="1"/>
  <c r="CW260" i="1" s="1"/>
  <c r="CX260" i="1" s="1"/>
  <c r="CV259" i="1"/>
  <c r="CW259" i="1" s="1"/>
  <c r="CX259" i="1" s="1"/>
  <c r="CV258" i="1"/>
  <c r="CW258" i="1" s="1"/>
  <c r="CX258" i="1" s="1"/>
  <c r="CV257" i="1"/>
  <c r="CW257" i="1" s="1"/>
  <c r="CX257" i="1" s="1"/>
  <c r="CV256" i="1"/>
  <c r="CW256" i="1" s="1"/>
  <c r="CX256" i="1" s="1"/>
  <c r="CV255" i="1"/>
  <c r="CW255" i="1" s="1"/>
  <c r="CX255" i="1" s="1"/>
  <c r="CV254" i="1"/>
  <c r="CW254" i="1" s="1"/>
  <c r="CX254" i="1" s="1"/>
  <c r="CV253" i="1"/>
  <c r="CW253" i="1" s="1"/>
  <c r="CX253" i="1" s="1"/>
  <c r="CV252" i="1"/>
  <c r="CW252" i="1" s="1"/>
  <c r="CX252" i="1" s="1"/>
  <c r="CV251" i="1"/>
  <c r="CW251" i="1" s="1"/>
  <c r="CX251" i="1" s="1"/>
  <c r="CV250" i="1"/>
  <c r="CW250" i="1" s="1"/>
  <c r="CX250" i="1" s="1"/>
  <c r="CV249" i="1"/>
  <c r="CW249" i="1" s="1"/>
  <c r="CX249" i="1" s="1"/>
  <c r="CV248" i="1"/>
  <c r="CW248" i="1" s="1"/>
  <c r="CX248" i="1" s="1"/>
  <c r="CV247" i="1"/>
  <c r="CW247" i="1" s="1"/>
  <c r="CX247" i="1" s="1"/>
  <c r="CV246" i="1"/>
  <c r="CW246" i="1" s="1"/>
  <c r="CX246" i="1" s="1"/>
  <c r="CV245" i="1"/>
  <c r="CW245" i="1" s="1"/>
  <c r="CX245" i="1" s="1"/>
  <c r="CV244" i="1"/>
  <c r="CW244" i="1" s="1"/>
  <c r="CX244" i="1" s="1"/>
  <c r="CV243" i="1"/>
  <c r="CW243" i="1" s="1"/>
  <c r="CX243" i="1" s="1"/>
  <c r="CV242" i="1"/>
  <c r="CW242" i="1" s="1"/>
  <c r="CX242" i="1" s="1"/>
  <c r="CV241" i="1"/>
  <c r="CW241" i="1" s="1"/>
  <c r="CX241" i="1" s="1"/>
  <c r="CV240" i="1"/>
  <c r="CW240" i="1" s="1"/>
  <c r="CX240" i="1" s="1"/>
  <c r="CV239" i="1"/>
  <c r="CW239" i="1" s="1"/>
  <c r="CX239" i="1" s="1"/>
  <c r="CV238" i="1"/>
  <c r="CW238" i="1" s="1"/>
  <c r="CX238" i="1" s="1"/>
  <c r="CV237" i="1"/>
  <c r="CW237" i="1" s="1"/>
  <c r="CX237" i="1" s="1"/>
  <c r="CV236" i="1"/>
  <c r="CW236" i="1" s="1"/>
  <c r="CX236" i="1" s="1"/>
  <c r="CV235" i="1"/>
  <c r="CW235" i="1" s="1"/>
  <c r="CX235" i="1" s="1"/>
  <c r="CV234" i="1"/>
  <c r="CW234" i="1" s="1"/>
  <c r="CX234" i="1" s="1"/>
  <c r="CV233" i="1"/>
  <c r="CW233" i="1" s="1"/>
  <c r="CX233" i="1" s="1"/>
  <c r="CV232" i="1"/>
  <c r="CW232" i="1" s="1"/>
  <c r="CX232" i="1" s="1"/>
  <c r="CV231" i="1"/>
  <c r="CW231" i="1" s="1"/>
  <c r="CX231" i="1" s="1"/>
  <c r="CV221" i="1"/>
  <c r="CW221" i="1" s="1"/>
  <c r="CX221" i="1" s="1"/>
  <c r="CV220" i="1"/>
  <c r="CW220" i="1" s="1"/>
  <c r="CX220" i="1" s="1"/>
  <c r="CV219" i="1"/>
  <c r="CW219" i="1" s="1"/>
  <c r="CX219" i="1" s="1"/>
  <c r="CV218" i="1"/>
  <c r="CW218" i="1" s="1"/>
  <c r="CX218" i="1" s="1"/>
  <c r="CV217" i="1"/>
  <c r="CW217" i="1" s="1"/>
  <c r="CX217" i="1" s="1"/>
  <c r="CV208" i="1"/>
  <c r="CW208" i="1" s="1"/>
  <c r="CX208" i="1" s="1"/>
  <c r="CV207" i="1"/>
  <c r="CW207" i="1" s="1"/>
  <c r="CX207" i="1" s="1"/>
  <c r="CV198" i="1"/>
  <c r="CW198" i="1" s="1"/>
  <c r="CX198" i="1" s="1"/>
  <c r="CV197" i="1"/>
  <c r="CW197" i="1" s="1"/>
  <c r="CX197" i="1" s="1"/>
  <c r="CV195" i="1"/>
  <c r="CW195" i="1" s="1"/>
  <c r="CX195" i="1" s="1"/>
  <c r="CV194" i="1"/>
  <c r="CW194" i="1" s="1"/>
  <c r="CX194" i="1" s="1"/>
  <c r="CV193" i="1"/>
  <c r="CW193" i="1" s="1"/>
  <c r="CX193" i="1" s="1"/>
  <c r="CV192" i="1"/>
  <c r="CW192" i="1" s="1"/>
  <c r="CX192" i="1" s="1"/>
  <c r="CV191" i="1"/>
  <c r="CW191" i="1" s="1"/>
  <c r="CX191" i="1" s="1"/>
  <c r="CV190" i="1"/>
  <c r="CW190" i="1" s="1"/>
  <c r="CX190" i="1" s="1"/>
  <c r="CV189" i="1"/>
  <c r="CW189" i="1" s="1"/>
  <c r="CX189" i="1" s="1"/>
  <c r="CV188" i="1"/>
  <c r="CW188" i="1" s="1"/>
  <c r="CX188" i="1" s="1"/>
  <c r="CV187" i="1"/>
  <c r="CW187" i="1" s="1"/>
  <c r="CX187" i="1" s="1"/>
  <c r="CV186" i="1"/>
  <c r="CW186" i="1" s="1"/>
  <c r="CX186" i="1" s="1"/>
  <c r="CV184" i="1"/>
  <c r="CW184" i="1" s="1"/>
  <c r="CX184" i="1" s="1"/>
  <c r="CV183" i="1"/>
  <c r="CW183" i="1" s="1"/>
  <c r="CX183" i="1" s="1"/>
  <c r="CV182" i="1"/>
  <c r="CW182" i="1" s="1"/>
  <c r="CX182" i="1" s="1"/>
  <c r="CV181" i="1"/>
  <c r="CW181" i="1" s="1"/>
  <c r="CX181" i="1" s="1"/>
  <c r="CV180" i="1"/>
  <c r="CW180" i="1" s="1"/>
  <c r="CX180" i="1" s="1"/>
  <c r="CV179" i="1"/>
  <c r="CW179" i="1" s="1"/>
  <c r="CX179" i="1" s="1"/>
  <c r="CV176" i="1"/>
  <c r="CW176" i="1" s="1"/>
  <c r="CX176" i="1" s="1"/>
  <c r="CV175" i="1"/>
  <c r="CW175" i="1" s="1"/>
  <c r="CX175" i="1" s="1"/>
  <c r="CV174" i="1"/>
  <c r="CW174" i="1" s="1"/>
  <c r="CX174" i="1" s="1"/>
  <c r="CV173" i="1"/>
  <c r="CW173" i="1" s="1"/>
  <c r="CX173" i="1" s="1"/>
  <c r="CV169" i="1"/>
  <c r="CW169" i="1" s="1"/>
  <c r="CX169" i="1" s="1"/>
  <c r="CV168" i="1"/>
  <c r="CW168" i="1" s="1"/>
  <c r="CX168" i="1" s="1"/>
  <c r="CV167" i="1"/>
  <c r="CW167" i="1" s="1"/>
  <c r="CX167" i="1" s="1"/>
  <c r="CV166" i="1"/>
  <c r="CW166" i="1" s="1"/>
  <c r="CX166" i="1" s="1"/>
  <c r="CV165" i="1"/>
  <c r="CW165" i="1" s="1"/>
  <c r="CX165" i="1" s="1"/>
  <c r="CV164" i="1"/>
  <c r="CW164" i="1" s="1"/>
  <c r="CX164" i="1" s="1"/>
  <c r="CV163" i="1"/>
  <c r="CW163" i="1" s="1"/>
  <c r="CX163" i="1" s="1"/>
  <c r="CV162" i="1"/>
  <c r="CW162" i="1" s="1"/>
  <c r="CX162" i="1" s="1"/>
  <c r="CV161" i="1"/>
  <c r="CW161" i="1" s="1"/>
  <c r="CX161" i="1" s="1"/>
  <c r="CV160" i="1"/>
  <c r="CW160" i="1" s="1"/>
  <c r="CX160" i="1" s="1"/>
  <c r="CV159" i="1"/>
  <c r="CW159" i="1" s="1"/>
  <c r="CX159" i="1" s="1"/>
  <c r="CV158" i="1"/>
  <c r="CW158" i="1" s="1"/>
  <c r="CX158" i="1" s="1"/>
  <c r="CV157" i="1"/>
  <c r="CW157" i="1" s="1"/>
  <c r="CX157" i="1" s="1"/>
  <c r="CV156" i="1"/>
  <c r="CW156" i="1" s="1"/>
  <c r="CX156" i="1" s="1"/>
  <c r="CV155" i="1"/>
  <c r="CW155" i="1" s="1"/>
  <c r="CX155" i="1" s="1"/>
  <c r="CV154" i="1"/>
  <c r="CW154" i="1" s="1"/>
  <c r="CX154" i="1" s="1"/>
  <c r="CV153" i="1"/>
  <c r="CW153" i="1" s="1"/>
  <c r="CX153" i="1" s="1"/>
  <c r="CV152" i="1"/>
  <c r="CW152" i="1" s="1"/>
  <c r="CX152" i="1" s="1"/>
  <c r="CV151" i="1"/>
  <c r="CW151" i="1" s="1"/>
  <c r="CX151" i="1" s="1"/>
  <c r="CV150" i="1"/>
  <c r="CW150" i="1" s="1"/>
  <c r="CX150" i="1" s="1"/>
  <c r="CV149" i="1"/>
  <c r="CW149" i="1" s="1"/>
  <c r="CX149" i="1" s="1"/>
  <c r="CV148" i="1"/>
  <c r="CW148" i="1" s="1"/>
  <c r="CX148" i="1" s="1"/>
  <c r="CV147" i="1"/>
  <c r="CW147" i="1" s="1"/>
  <c r="CX147" i="1" s="1"/>
  <c r="CV146" i="1"/>
  <c r="CW146" i="1" s="1"/>
  <c r="CX146" i="1" s="1"/>
  <c r="CV145" i="1"/>
  <c r="CW145" i="1" s="1"/>
  <c r="CX145" i="1" s="1"/>
  <c r="CV144" i="1"/>
  <c r="CW144" i="1" s="1"/>
  <c r="CX144" i="1" s="1"/>
  <c r="CV143" i="1"/>
  <c r="CW143" i="1" s="1"/>
  <c r="CX143" i="1" s="1"/>
  <c r="CV142" i="1"/>
  <c r="CW142" i="1" s="1"/>
  <c r="CX142" i="1" s="1"/>
  <c r="CV141" i="1"/>
  <c r="CW141" i="1" s="1"/>
  <c r="CX141" i="1" s="1"/>
  <c r="CV140" i="1"/>
  <c r="CW140" i="1" s="1"/>
  <c r="CX140" i="1" s="1"/>
  <c r="CV139" i="1"/>
  <c r="CW139" i="1" s="1"/>
  <c r="CX139" i="1" s="1"/>
  <c r="CV138" i="1"/>
  <c r="CW138" i="1" s="1"/>
  <c r="CX138" i="1" s="1"/>
  <c r="CV137" i="1"/>
  <c r="CW137" i="1" s="1"/>
  <c r="CX137" i="1" s="1"/>
  <c r="CV136" i="1"/>
  <c r="CW136" i="1" s="1"/>
  <c r="CX136" i="1" s="1"/>
  <c r="CV135" i="1"/>
  <c r="CW135" i="1" s="1"/>
  <c r="CX135" i="1" s="1"/>
  <c r="CV134" i="1"/>
  <c r="CW134" i="1" s="1"/>
  <c r="CX134" i="1" s="1"/>
  <c r="CV133" i="1"/>
  <c r="CW133" i="1" s="1"/>
  <c r="CX133" i="1" s="1"/>
  <c r="CV132" i="1"/>
  <c r="CW132" i="1" s="1"/>
  <c r="CX132" i="1" s="1"/>
  <c r="CV131" i="1"/>
  <c r="CV126" i="1"/>
  <c r="CW126" i="1" s="1"/>
  <c r="CX126" i="1" s="1"/>
  <c r="CV125" i="1"/>
  <c r="CW125" i="1" s="1"/>
  <c r="CX125" i="1" s="1"/>
  <c r="CV109" i="1"/>
  <c r="CW109" i="1" s="1"/>
  <c r="CX109" i="1" s="1"/>
  <c r="CV108" i="1"/>
  <c r="CW108" i="1" s="1"/>
  <c r="CX108" i="1" s="1"/>
  <c r="CV107" i="1"/>
  <c r="CW107" i="1" s="1"/>
  <c r="CX107" i="1" s="1"/>
  <c r="CV106" i="1"/>
  <c r="CW106" i="1" s="1"/>
  <c r="CX106" i="1" s="1"/>
  <c r="CV104" i="1"/>
  <c r="CW104" i="1" s="1"/>
  <c r="CX104" i="1" s="1"/>
  <c r="CV103" i="1"/>
  <c r="CW103" i="1" s="1"/>
  <c r="CX103" i="1" s="1"/>
  <c r="CV102" i="1"/>
  <c r="CW102" i="1" s="1"/>
  <c r="CX102" i="1" s="1"/>
  <c r="CV101" i="1"/>
  <c r="CW101" i="1" s="1"/>
  <c r="CX101" i="1" s="1"/>
  <c r="CV100" i="1"/>
  <c r="CW100" i="1" s="1"/>
  <c r="CX100" i="1" s="1"/>
  <c r="CV99" i="1"/>
  <c r="CW99" i="1" s="1"/>
  <c r="CX99" i="1" s="1"/>
  <c r="CV98" i="1"/>
  <c r="CW98" i="1" s="1"/>
  <c r="CX98" i="1" s="1"/>
  <c r="CV97" i="1"/>
  <c r="CW97" i="1" s="1"/>
  <c r="CX97" i="1" s="1"/>
  <c r="CV96" i="1"/>
  <c r="CW96" i="1" s="1"/>
  <c r="CX96" i="1" s="1"/>
  <c r="CV92" i="1"/>
  <c r="CW92" i="1" s="1"/>
  <c r="CX92" i="1" s="1"/>
  <c r="CV91" i="1"/>
  <c r="CW91" i="1" s="1"/>
  <c r="CX91" i="1" s="1"/>
  <c r="CV89" i="1"/>
  <c r="CW89" i="1" s="1"/>
  <c r="CX89" i="1" s="1"/>
  <c r="CV88" i="1"/>
  <c r="CW88" i="1" s="1"/>
  <c r="CX88" i="1" s="1"/>
  <c r="CV87" i="1"/>
  <c r="CW87" i="1" s="1"/>
  <c r="CX87" i="1" s="1"/>
  <c r="CV82" i="1"/>
  <c r="CW82" i="1" s="1"/>
  <c r="CX82" i="1" s="1"/>
  <c r="CV83" i="1"/>
  <c r="CV84" i="1"/>
  <c r="CV85" i="1"/>
  <c r="CW85" i="1" s="1"/>
  <c r="CX85" i="1" s="1"/>
  <c r="CV79" i="1"/>
  <c r="CW79" i="1" s="1"/>
  <c r="CX79" i="1" s="1"/>
  <c r="CV78" i="1"/>
  <c r="CW78" i="1" s="1"/>
  <c r="CX78" i="1" s="1"/>
  <c r="CV77" i="1"/>
  <c r="CW77" i="1" s="1"/>
  <c r="CX77" i="1" s="1"/>
  <c r="CV76" i="1"/>
  <c r="CW76" i="1" s="1"/>
  <c r="CX76" i="1" s="1"/>
  <c r="CV75" i="1"/>
  <c r="CW75" i="1" s="1"/>
  <c r="CX75" i="1" s="1"/>
  <c r="CV74" i="1"/>
  <c r="CW74" i="1" s="1"/>
  <c r="CX74" i="1" s="1"/>
  <c r="CV72" i="1"/>
  <c r="CW72" i="1" s="1"/>
  <c r="CX72" i="1" s="1"/>
  <c r="CV71" i="1"/>
  <c r="CW71" i="1" s="1"/>
  <c r="CX71" i="1" s="1"/>
  <c r="CV70" i="1"/>
  <c r="CW70" i="1" s="1"/>
  <c r="CX70" i="1" s="1"/>
  <c r="CV69" i="1"/>
  <c r="CW69" i="1" s="1"/>
  <c r="CX69" i="1" s="1"/>
  <c r="CV67" i="1"/>
  <c r="CW67" i="1" s="1"/>
  <c r="CX67" i="1" s="1"/>
  <c r="CV62" i="1"/>
  <c r="CW62" i="1" s="1"/>
  <c r="CX62" i="1" s="1"/>
  <c r="CV61" i="1"/>
  <c r="CW61" i="1" s="1"/>
  <c r="CX61" i="1" s="1"/>
  <c r="CV51" i="1"/>
  <c r="CW51" i="1" s="1"/>
  <c r="CX51" i="1" s="1"/>
  <c r="CV50" i="1"/>
  <c r="CW50" i="1" s="1"/>
  <c r="CX50" i="1" s="1"/>
  <c r="CV49" i="1"/>
  <c r="CW49" i="1" s="1"/>
  <c r="CX49" i="1" s="1"/>
  <c r="CV45" i="1"/>
  <c r="CW45" i="1" s="1"/>
  <c r="CX45" i="1" s="1"/>
  <c r="CV43" i="1"/>
  <c r="CW43" i="1" s="1"/>
  <c r="CX43" i="1" s="1"/>
  <c r="CV42" i="1"/>
  <c r="CW42" i="1" s="1"/>
  <c r="CX42" i="1" s="1"/>
  <c r="CV41" i="1"/>
  <c r="CW41" i="1" s="1"/>
  <c r="CX41" i="1" s="1"/>
  <c r="CV39" i="1"/>
  <c r="CW39" i="1" s="1"/>
  <c r="CX39" i="1" s="1"/>
  <c r="CV38" i="1"/>
  <c r="CW38" i="1" s="1"/>
  <c r="CX38" i="1" s="1"/>
  <c r="CV37" i="1"/>
  <c r="CW37" i="1" s="1"/>
  <c r="CX37" i="1" s="1"/>
  <c r="CV35" i="1"/>
  <c r="CW35" i="1" s="1"/>
  <c r="CX35" i="1" s="1"/>
  <c r="CV34" i="1"/>
  <c r="CW34" i="1" s="1"/>
  <c r="CX34" i="1" s="1"/>
  <c r="CV33" i="1"/>
  <c r="CW33" i="1" s="1"/>
  <c r="CX33" i="1" s="1"/>
  <c r="CV32" i="1"/>
  <c r="CW32" i="1" s="1"/>
  <c r="CX32" i="1" s="1"/>
  <c r="CV31" i="1"/>
  <c r="CW31" i="1" s="1"/>
  <c r="CX31" i="1" s="1"/>
  <c r="CV28" i="1"/>
  <c r="CW28" i="1" s="1"/>
  <c r="CX28" i="1" s="1"/>
  <c r="CV27" i="1"/>
  <c r="CW27" i="1" s="1"/>
  <c r="CX27" i="1" s="1"/>
  <c r="CV21" i="1"/>
  <c r="CW21" i="1" s="1"/>
  <c r="CX21" i="1" s="1"/>
  <c r="CV20" i="1"/>
  <c r="CW20" i="1" s="1"/>
  <c r="CX20" i="1" s="1"/>
  <c r="CV19" i="1"/>
  <c r="CW19" i="1" s="1"/>
  <c r="CX19" i="1" s="1"/>
  <c r="CV18" i="1"/>
  <c r="CW18" i="1" s="1"/>
  <c r="CX18" i="1" s="1"/>
  <c r="CV11" i="1"/>
  <c r="CW11" i="1" s="1"/>
  <c r="CX11" i="1" s="1"/>
  <c r="DF14" i="1" l="1"/>
  <c r="DG14" i="1" s="1"/>
  <c r="DE1588" i="1"/>
  <c r="DF1588" i="1" s="1"/>
  <c r="DG1588" i="1" s="1"/>
  <c r="DN136" i="1"/>
  <c r="DO136" i="1" s="1"/>
  <c r="DF131" i="1"/>
  <c r="DG131" i="1" s="1"/>
  <c r="DE1589" i="1"/>
  <c r="DM1588" i="1"/>
  <c r="DN1588" i="1" s="1"/>
  <c r="DO1588" i="1" s="1"/>
  <c r="DN194" i="1"/>
  <c r="DO194" i="1" s="1"/>
  <c r="DM1589" i="1"/>
  <c r="DN1589" i="1" s="1"/>
  <c r="DO1589" i="1" s="1"/>
  <c r="DN27" i="1"/>
  <c r="DO27" i="1" s="1"/>
  <c r="CV1589" i="1"/>
  <c r="CW1589" i="1" s="1"/>
  <c r="CX1589" i="1" s="1"/>
  <c r="D1619" i="1" s="1"/>
  <c r="CW131" i="1"/>
  <c r="CX131" i="1" s="1"/>
  <c r="DN1326" i="1"/>
  <c r="DO1326" i="1" s="1"/>
  <c r="DN1327" i="1"/>
  <c r="DO1327" i="1" s="1"/>
  <c r="DN1328" i="1"/>
  <c r="DO1328" i="1" s="1"/>
  <c r="DN1329" i="1"/>
  <c r="DO1329" i="1" s="1"/>
  <c r="DN1305" i="1"/>
  <c r="DO1305" i="1" s="1"/>
  <c r="DN1309" i="1"/>
  <c r="DO1309" i="1" s="1"/>
  <c r="DN1313" i="1"/>
  <c r="DO1313" i="1" s="1"/>
  <c r="DN1317" i="1"/>
  <c r="DO1317" i="1" s="1"/>
  <c r="DN1321" i="1"/>
  <c r="DO1321" i="1" s="1"/>
  <c r="DN1307" i="1"/>
  <c r="DO1307" i="1" s="1"/>
  <c r="DN1311" i="1"/>
  <c r="DO1311" i="1" s="1"/>
  <c r="DN1315" i="1"/>
  <c r="DO1315" i="1" s="1"/>
  <c r="DN1319" i="1"/>
  <c r="DO1319" i="1" s="1"/>
  <c r="DN1323" i="1"/>
  <c r="DO1323" i="1" s="1"/>
  <c r="DN1304" i="1"/>
  <c r="DO1304" i="1" s="1"/>
  <c r="DN1308" i="1"/>
  <c r="DO1308" i="1" s="1"/>
  <c r="DN1312" i="1"/>
  <c r="DO1312" i="1" s="1"/>
  <c r="DN1316" i="1"/>
  <c r="DO1316" i="1" s="1"/>
  <c r="DN1320" i="1"/>
  <c r="DO1320" i="1" s="1"/>
  <c r="DN1324" i="1"/>
  <c r="DO1324" i="1" s="1"/>
  <c r="DO1274" i="1"/>
  <c r="DN1275" i="1"/>
  <c r="DO1275" i="1" s="1"/>
  <c r="DO1127" i="1"/>
  <c r="DN1080" i="1"/>
  <c r="DO1080" i="1" s="1"/>
  <c r="DN1139" i="1"/>
  <c r="DO1139" i="1" s="1"/>
  <c r="DN979" i="1"/>
  <c r="DO979" i="1" s="1"/>
  <c r="DN987" i="1"/>
  <c r="DO987" i="1" s="1"/>
  <c r="DN995" i="1"/>
  <c r="DO995" i="1" s="1"/>
  <c r="DN1003" i="1"/>
  <c r="DO1003" i="1" s="1"/>
  <c r="DN1011" i="1"/>
  <c r="DO1011" i="1" s="1"/>
  <c r="DN1019" i="1"/>
  <c r="DO1019" i="1" s="1"/>
  <c r="DN1027" i="1"/>
  <c r="DO1027" i="1" s="1"/>
  <c r="DN1131" i="1"/>
  <c r="DO1131" i="1" s="1"/>
  <c r="DO1123" i="1"/>
  <c r="DO975" i="1"/>
  <c r="DO983" i="1"/>
  <c r="DO991" i="1"/>
  <c r="DO999" i="1"/>
  <c r="DO1007" i="1"/>
  <c r="DO1015" i="1"/>
  <c r="DO1023" i="1"/>
  <c r="DO1068" i="1"/>
  <c r="DN1135" i="1"/>
  <c r="DO1135" i="1" s="1"/>
  <c r="DN1122" i="1"/>
  <c r="DO1122" i="1" s="1"/>
  <c r="DN1126" i="1"/>
  <c r="DO1126" i="1" s="1"/>
  <c r="DN1130" i="1"/>
  <c r="DO1130" i="1" s="1"/>
  <c r="DN1134" i="1"/>
  <c r="DO1134" i="1" s="1"/>
  <c r="DN1138" i="1"/>
  <c r="DO1138" i="1" s="1"/>
  <c r="DN1121" i="1"/>
  <c r="DO1121" i="1" s="1"/>
  <c r="DN1125" i="1"/>
  <c r="DO1125" i="1" s="1"/>
  <c r="DN1129" i="1"/>
  <c r="DO1129" i="1" s="1"/>
  <c r="DN1133" i="1"/>
  <c r="DO1133" i="1" s="1"/>
  <c r="DN1137" i="1"/>
  <c r="DO1137" i="1" s="1"/>
  <c r="DN1141" i="1"/>
  <c r="DO1141" i="1" s="1"/>
  <c r="DN1085" i="1"/>
  <c r="DO1085" i="1" s="1"/>
  <c r="DN1089" i="1"/>
  <c r="DO1089" i="1" s="1"/>
  <c r="DN1093" i="1"/>
  <c r="DO1093" i="1" s="1"/>
  <c r="DN1097" i="1"/>
  <c r="DO1097" i="1" s="1"/>
  <c r="DN1101" i="1"/>
  <c r="DO1101" i="1" s="1"/>
  <c r="DN1105" i="1"/>
  <c r="DO1105" i="1" s="1"/>
  <c r="DN1109" i="1"/>
  <c r="DO1109" i="1" s="1"/>
  <c r="DN1113" i="1"/>
  <c r="DO1113" i="1" s="1"/>
  <c r="DN1086" i="1"/>
  <c r="DO1086" i="1" s="1"/>
  <c r="DN1090" i="1"/>
  <c r="DO1090" i="1" s="1"/>
  <c r="DN1094" i="1"/>
  <c r="DO1094" i="1" s="1"/>
  <c r="DN1098" i="1"/>
  <c r="DO1098" i="1" s="1"/>
  <c r="DN1102" i="1"/>
  <c r="DO1102" i="1" s="1"/>
  <c r="DN1106" i="1"/>
  <c r="DO1106" i="1" s="1"/>
  <c r="DN1110" i="1"/>
  <c r="DO1110" i="1" s="1"/>
  <c r="DN1114" i="1"/>
  <c r="DO1114" i="1" s="1"/>
  <c r="DN1083" i="1"/>
  <c r="DO1083" i="1" s="1"/>
  <c r="DN1087" i="1"/>
  <c r="DO1087" i="1" s="1"/>
  <c r="DN1091" i="1"/>
  <c r="DO1091" i="1" s="1"/>
  <c r="DN1095" i="1"/>
  <c r="DO1095" i="1" s="1"/>
  <c r="DN1099" i="1"/>
  <c r="DO1099" i="1" s="1"/>
  <c r="DN1103" i="1"/>
  <c r="DO1103" i="1" s="1"/>
  <c r="DN1107" i="1"/>
  <c r="DO1107" i="1" s="1"/>
  <c r="DN1111" i="1"/>
  <c r="DO1111" i="1" s="1"/>
  <c r="DN1115" i="1"/>
  <c r="DO1115" i="1" s="1"/>
  <c r="DN1084" i="1"/>
  <c r="DO1084" i="1" s="1"/>
  <c r="DN1088" i="1"/>
  <c r="DO1088" i="1" s="1"/>
  <c r="DN1092" i="1"/>
  <c r="DO1092" i="1" s="1"/>
  <c r="DN1096" i="1"/>
  <c r="DO1096" i="1" s="1"/>
  <c r="DN1100" i="1"/>
  <c r="DO1100" i="1" s="1"/>
  <c r="DN1104" i="1"/>
  <c r="DO1104" i="1" s="1"/>
  <c r="DN1108" i="1"/>
  <c r="DO1108" i="1" s="1"/>
  <c r="DN1112" i="1"/>
  <c r="DO1112" i="1" s="1"/>
  <c r="DN1116" i="1"/>
  <c r="DO1116" i="1" s="1"/>
  <c r="DN1079" i="1"/>
  <c r="DO1079" i="1" s="1"/>
  <c r="DN1081" i="1"/>
  <c r="DO1081" i="1" s="1"/>
  <c r="DN1067" i="1"/>
  <c r="DO1067" i="1" s="1"/>
  <c r="DN1069" i="1"/>
  <c r="DO1069" i="1" s="1"/>
  <c r="DN1052" i="1"/>
  <c r="DO1052" i="1" s="1"/>
  <c r="DN1044" i="1"/>
  <c r="DO1044" i="1" s="1"/>
  <c r="DN1033" i="1"/>
  <c r="DO1033" i="1" s="1"/>
  <c r="DN1037" i="1"/>
  <c r="DO1037" i="1" s="1"/>
  <c r="DN1034" i="1"/>
  <c r="DO1034" i="1" s="1"/>
  <c r="DN1038" i="1"/>
  <c r="DO1038" i="1" s="1"/>
  <c r="DN1032" i="1"/>
  <c r="DO1032" i="1" s="1"/>
  <c r="DN1036" i="1"/>
  <c r="DO1036" i="1" s="1"/>
  <c r="DN1040" i="1"/>
  <c r="DO1040" i="1" s="1"/>
  <c r="DN1030" i="1"/>
  <c r="DO1030" i="1" s="1"/>
  <c r="DN1025" i="1"/>
  <c r="DO1025" i="1" s="1"/>
  <c r="DO973" i="1"/>
  <c r="DO977" i="1"/>
  <c r="DO981" i="1"/>
  <c r="DO985" i="1"/>
  <c r="DO989" i="1"/>
  <c r="DO993" i="1"/>
  <c r="DO997" i="1"/>
  <c r="DO1001" i="1"/>
  <c r="DO1005" i="1"/>
  <c r="DO1009" i="1"/>
  <c r="DO1013" i="1"/>
  <c r="DO1017" i="1"/>
  <c r="DO1021" i="1"/>
  <c r="DN972" i="1"/>
  <c r="DO972" i="1" s="1"/>
  <c r="DN976" i="1"/>
  <c r="DO976" i="1" s="1"/>
  <c r="DN980" i="1"/>
  <c r="DO980" i="1" s="1"/>
  <c r="DN984" i="1"/>
  <c r="DO984" i="1" s="1"/>
  <c r="DN988" i="1"/>
  <c r="DO988" i="1" s="1"/>
  <c r="DN992" i="1"/>
  <c r="DO992" i="1" s="1"/>
  <c r="DN996" i="1"/>
  <c r="DO996" i="1" s="1"/>
  <c r="DN1000" i="1"/>
  <c r="DO1000" i="1" s="1"/>
  <c r="DN1004" i="1"/>
  <c r="DO1004" i="1" s="1"/>
  <c r="DN1008" i="1"/>
  <c r="DO1008" i="1" s="1"/>
  <c r="DN1012" i="1"/>
  <c r="DO1012" i="1" s="1"/>
  <c r="DN1016" i="1"/>
  <c r="DO1016" i="1" s="1"/>
  <c r="DN1020" i="1"/>
  <c r="DO1020" i="1" s="1"/>
  <c r="DN1024" i="1"/>
  <c r="DO1024" i="1" s="1"/>
  <c r="DN1028" i="1"/>
  <c r="DO1028" i="1" s="1"/>
  <c r="DN960" i="1"/>
  <c r="DO960" i="1" s="1"/>
  <c r="DN964" i="1"/>
  <c r="DO964" i="1" s="1"/>
  <c r="DN961" i="1"/>
  <c r="DO961" i="1" s="1"/>
  <c r="DN965" i="1"/>
  <c r="DO965" i="1" s="1"/>
  <c r="DN962" i="1"/>
  <c r="DO962" i="1" s="1"/>
  <c r="DN966" i="1"/>
  <c r="DO966" i="1" s="1"/>
  <c r="DN959" i="1"/>
  <c r="DO959" i="1" s="1"/>
  <c r="DN963" i="1"/>
  <c r="DO963" i="1" s="1"/>
  <c r="DN967" i="1"/>
  <c r="DO967" i="1" s="1"/>
  <c r="DN843" i="1"/>
  <c r="DO843" i="1" s="1"/>
  <c r="DN847" i="1"/>
  <c r="DO847" i="1" s="1"/>
  <c r="DN851" i="1"/>
  <c r="DO851" i="1" s="1"/>
  <c r="DN855" i="1"/>
  <c r="DO855" i="1" s="1"/>
  <c r="DN859" i="1"/>
  <c r="DO859" i="1" s="1"/>
  <c r="DN863" i="1"/>
  <c r="DO863" i="1" s="1"/>
  <c r="DN867" i="1"/>
  <c r="DO867" i="1" s="1"/>
  <c r="DN871" i="1"/>
  <c r="DO871" i="1" s="1"/>
  <c r="DN875" i="1"/>
  <c r="DO875" i="1" s="1"/>
  <c r="DN879" i="1"/>
  <c r="DO879" i="1" s="1"/>
  <c r="DN840" i="1"/>
  <c r="DO840" i="1" s="1"/>
  <c r="DN844" i="1"/>
  <c r="DO844" i="1" s="1"/>
  <c r="DN848" i="1"/>
  <c r="DO848" i="1" s="1"/>
  <c r="DN852" i="1"/>
  <c r="DO852" i="1" s="1"/>
  <c r="DN856" i="1"/>
  <c r="DO856" i="1" s="1"/>
  <c r="DN860" i="1"/>
  <c r="DO860" i="1" s="1"/>
  <c r="DN864" i="1"/>
  <c r="DO864" i="1" s="1"/>
  <c r="DN868" i="1"/>
  <c r="DO868" i="1" s="1"/>
  <c r="DN872" i="1"/>
  <c r="DO872" i="1" s="1"/>
  <c r="DN876" i="1"/>
  <c r="DO876" i="1" s="1"/>
  <c r="DN880" i="1"/>
  <c r="DO880" i="1" s="1"/>
  <c r="DN842" i="1"/>
  <c r="DO842" i="1" s="1"/>
  <c r="DN846" i="1"/>
  <c r="DO846" i="1" s="1"/>
  <c r="DN850" i="1"/>
  <c r="DO850" i="1" s="1"/>
  <c r="DN854" i="1"/>
  <c r="DO854" i="1" s="1"/>
  <c r="DN858" i="1"/>
  <c r="DO858" i="1" s="1"/>
  <c r="DN862" i="1"/>
  <c r="DO862" i="1" s="1"/>
  <c r="DN866" i="1"/>
  <c r="DO866" i="1" s="1"/>
  <c r="DN870" i="1"/>
  <c r="DO870" i="1" s="1"/>
  <c r="DN874" i="1"/>
  <c r="DO874" i="1" s="1"/>
  <c r="DN878" i="1"/>
  <c r="DO878" i="1" s="1"/>
  <c r="DN882" i="1"/>
  <c r="DO882" i="1" s="1"/>
  <c r="DN752" i="1"/>
  <c r="DO752" i="1" s="1"/>
  <c r="DN771" i="1"/>
  <c r="DO771" i="1" s="1"/>
  <c r="DN748" i="1"/>
  <c r="DO748" i="1" s="1"/>
  <c r="DN756" i="1"/>
  <c r="DO756" i="1" s="1"/>
  <c r="DO775" i="1"/>
  <c r="DO773" i="1"/>
  <c r="DN770" i="1"/>
  <c r="DO770" i="1" s="1"/>
  <c r="DN774" i="1"/>
  <c r="DO774" i="1" s="1"/>
  <c r="DN772" i="1"/>
  <c r="DO772" i="1" s="1"/>
  <c r="DN776" i="1"/>
  <c r="DO776" i="1" s="1"/>
  <c r="DN765" i="1"/>
  <c r="DO765" i="1" s="1"/>
  <c r="DN767" i="1"/>
  <c r="DO767" i="1" s="1"/>
  <c r="DN759" i="1"/>
  <c r="DO759" i="1" s="1"/>
  <c r="DN745" i="1"/>
  <c r="DO745" i="1" s="1"/>
  <c r="DN749" i="1"/>
  <c r="DO749" i="1" s="1"/>
  <c r="DN753" i="1"/>
  <c r="DO753" i="1" s="1"/>
  <c r="DN746" i="1"/>
  <c r="DO746" i="1" s="1"/>
  <c r="DN750" i="1"/>
  <c r="DO750" i="1" s="1"/>
  <c r="DN754" i="1"/>
  <c r="DO754" i="1" s="1"/>
  <c r="DN740" i="1"/>
  <c r="DO740" i="1" s="1"/>
  <c r="DN741" i="1"/>
  <c r="DO741" i="1" s="1"/>
  <c r="DN743" i="1"/>
  <c r="DO743" i="1" s="1"/>
  <c r="DN700" i="1"/>
  <c r="DO700" i="1" s="1"/>
  <c r="DO704" i="1"/>
  <c r="DN722" i="1"/>
  <c r="DO722" i="1" s="1"/>
  <c r="DN726" i="1"/>
  <c r="DO726" i="1" s="1"/>
  <c r="DN730" i="1"/>
  <c r="DO730" i="1" s="1"/>
  <c r="DN734" i="1"/>
  <c r="DO734" i="1" s="1"/>
  <c r="DN719" i="1"/>
  <c r="DO719" i="1" s="1"/>
  <c r="DN723" i="1"/>
  <c r="DO723" i="1" s="1"/>
  <c r="DN727" i="1"/>
  <c r="DO727" i="1" s="1"/>
  <c r="DN731" i="1"/>
  <c r="DO731" i="1" s="1"/>
  <c r="DN735" i="1"/>
  <c r="DO735" i="1" s="1"/>
  <c r="DN721" i="1"/>
  <c r="DO721" i="1" s="1"/>
  <c r="DN725" i="1"/>
  <c r="DO725" i="1" s="1"/>
  <c r="DN729" i="1"/>
  <c r="DO729" i="1" s="1"/>
  <c r="DN733" i="1"/>
  <c r="DO733" i="1" s="1"/>
  <c r="DN737" i="1"/>
  <c r="DO737" i="1" s="1"/>
  <c r="DN707" i="1"/>
  <c r="DO707" i="1" s="1"/>
  <c r="DO699" i="1"/>
  <c r="DO703" i="1"/>
  <c r="DN708" i="1"/>
  <c r="DO708" i="1" s="1"/>
  <c r="DN701" i="1"/>
  <c r="DO701" i="1" s="1"/>
  <c r="DN705" i="1"/>
  <c r="DO705" i="1" s="1"/>
  <c r="DN709" i="1"/>
  <c r="DO709" i="1" s="1"/>
  <c r="DN698" i="1"/>
  <c r="DO698" i="1" s="1"/>
  <c r="DN702" i="1"/>
  <c r="DO702" i="1" s="1"/>
  <c r="DN706" i="1"/>
  <c r="DO706" i="1" s="1"/>
  <c r="DN710" i="1"/>
  <c r="DO710" i="1" s="1"/>
  <c r="DN654" i="1"/>
  <c r="DO654" i="1" s="1"/>
  <c r="DN662" i="1"/>
  <c r="DO662" i="1" s="1"/>
  <c r="DN670" i="1"/>
  <c r="DO670" i="1" s="1"/>
  <c r="DN586" i="1"/>
  <c r="DO586" i="1" s="1"/>
  <c r="DN692" i="1"/>
  <c r="DO692" i="1" s="1"/>
  <c r="DO590" i="1"/>
  <c r="DO658" i="1"/>
  <c r="DO666" i="1"/>
  <c r="DN688" i="1"/>
  <c r="DO688" i="1" s="1"/>
  <c r="DN696" i="1"/>
  <c r="DO696" i="1" s="1"/>
  <c r="DN689" i="1"/>
  <c r="DO689" i="1" s="1"/>
  <c r="DN693" i="1"/>
  <c r="DO693" i="1" s="1"/>
  <c r="DN687" i="1"/>
  <c r="DO687" i="1" s="1"/>
  <c r="DN695" i="1"/>
  <c r="DO695" i="1" s="1"/>
  <c r="DN678" i="1"/>
  <c r="DO678" i="1" s="1"/>
  <c r="DN655" i="1"/>
  <c r="DO655" i="1" s="1"/>
  <c r="DN659" i="1"/>
  <c r="DO659" i="1" s="1"/>
  <c r="DN663" i="1"/>
  <c r="DO663" i="1" s="1"/>
  <c r="DN667" i="1"/>
  <c r="DO667" i="1" s="1"/>
  <c r="DN656" i="1"/>
  <c r="DO656" i="1" s="1"/>
  <c r="DN660" i="1"/>
  <c r="DO660" i="1" s="1"/>
  <c r="DN664" i="1"/>
  <c r="DO664" i="1" s="1"/>
  <c r="DN668" i="1"/>
  <c r="DO668" i="1" s="1"/>
  <c r="DN584" i="1"/>
  <c r="DO584" i="1" s="1"/>
  <c r="DN588" i="1"/>
  <c r="DO588" i="1" s="1"/>
  <c r="DN592" i="1"/>
  <c r="DO592" i="1" s="1"/>
  <c r="DN596" i="1"/>
  <c r="DO596" i="1" s="1"/>
  <c r="DN600" i="1"/>
  <c r="DO600" i="1" s="1"/>
  <c r="DN543" i="1"/>
  <c r="DO543" i="1" s="1"/>
  <c r="DN547" i="1"/>
  <c r="DO547" i="1" s="1"/>
  <c r="DN551" i="1"/>
  <c r="DO551" i="1" s="1"/>
  <c r="DN555" i="1"/>
  <c r="DO555" i="1" s="1"/>
  <c r="DN559" i="1"/>
  <c r="DO559" i="1" s="1"/>
  <c r="DN563" i="1"/>
  <c r="DO563" i="1" s="1"/>
  <c r="DN567" i="1"/>
  <c r="DO567" i="1" s="1"/>
  <c r="DN571" i="1"/>
  <c r="DO571" i="1" s="1"/>
  <c r="DN575" i="1"/>
  <c r="DO575" i="1" s="1"/>
  <c r="DN579" i="1"/>
  <c r="DO579" i="1" s="1"/>
  <c r="DN540" i="1"/>
  <c r="DO540" i="1" s="1"/>
  <c r="DN544" i="1"/>
  <c r="DO544" i="1" s="1"/>
  <c r="DN548" i="1"/>
  <c r="DO548" i="1" s="1"/>
  <c r="DN552" i="1"/>
  <c r="DO552" i="1" s="1"/>
  <c r="DN556" i="1"/>
  <c r="DO556" i="1" s="1"/>
  <c r="DN560" i="1"/>
  <c r="DO560" i="1" s="1"/>
  <c r="DN564" i="1"/>
  <c r="DO564" i="1" s="1"/>
  <c r="DN568" i="1"/>
  <c r="DO568" i="1" s="1"/>
  <c r="DN572" i="1"/>
  <c r="DO572" i="1" s="1"/>
  <c r="DN576" i="1"/>
  <c r="DO576" i="1" s="1"/>
  <c r="DN580" i="1"/>
  <c r="DO580" i="1" s="1"/>
  <c r="DN542" i="1"/>
  <c r="DO542" i="1" s="1"/>
  <c r="DN546" i="1"/>
  <c r="DO546" i="1" s="1"/>
  <c r="DN550" i="1"/>
  <c r="DO550" i="1" s="1"/>
  <c r="DN554" i="1"/>
  <c r="DO554" i="1" s="1"/>
  <c r="DN558" i="1"/>
  <c r="DO558" i="1" s="1"/>
  <c r="DN562" i="1"/>
  <c r="DO562" i="1" s="1"/>
  <c r="DN566" i="1"/>
  <c r="DO566" i="1" s="1"/>
  <c r="DN570" i="1"/>
  <c r="DO570" i="1" s="1"/>
  <c r="DN574" i="1"/>
  <c r="DO574" i="1" s="1"/>
  <c r="DN578" i="1"/>
  <c r="DO578" i="1" s="1"/>
  <c r="DN582" i="1"/>
  <c r="DO582" i="1" s="1"/>
  <c r="DO427" i="1"/>
  <c r="DN535" i="1"/>
  <c r="DO535" i="1" s="1"/>
  <c r="DN536" i="1"/>
  <c r="DO536" i="1" s="1"/>
  <c r="DN538" i="1"/>
  <c r="DO538" i="1" s="1"/>
  <c r="DN441" i="1"/>
  <c r="DO441" i="1" s="1"/>
  <c r="DN445" i="1"/>
  <c r="DO445" i="1" s="1"/>
  <c r="DN449" i="1"/>
  <c r="DO449" i="1" s="1"/>
  <c r="DN453" i="1"/>
  <c r="DO453" i="1" s="1"/>
  <c r="DN457" i="1"/>
  <c r="DO457" i="1" s="1"/>
  <c r="DN461" i="1"/>
  <c r="DO461" i="1" s="1"/>
  <c r="DN465" i="1"/>
  <c r="DO465" i="1" s="1"/>
  <c r="DN469" i="1"/>
  <c r="DO469" i="1" s="1"/>
  <c r="DN473" i="1"/>
  <c r="DO473" i="1" s="1"/>
  <c r="DN477" i="1"/>
  <c r="DO477" i="1" s="1"/>
  <c r="DN481" i="1"/>
  <c r="DO481" i="1" s="1"/>
  <c r="DN485" i="1"/>
  <c r="DO485" i="1" s="1"/>
  <c r="DN489" i="1"/>
  <c r="DO489" i="1" s="1"/>
  <c r="DN493" i="1"/>
  <c r="DO493" i="1" s="1"/>
  <c r="DN497" i="1"/>
  <c r="DO497" i="1" s="1"/>
  <c r="DN501" i="1"/>
  <c r="DO501" i="1" s="1"/>
  <c r="DN505" i="1"/>
  <c r="DO505" i="1" s="1"/>
  <c r="DN509" i="1"/>
  <c r="DO509" i="1" s="1"/>
  <c r="DN513" i="1"/>
  <c r="DO513" i="1" s="1"/>
  <c r="DN517" i="1"/>
  <c r="DO517" i="1" s="1"/>
  <c r="DN521" i="1"/>
  <c r="DO521" i="1" s="1"/>
  <c r="DN525" i="1"/>
  <c r="DO525" i="1" s="1"/>
  <c r="DN529" i="1"/>
  <c r="DO529" i="1" s="1"/>
  <c r="DN442" i="1"/>
  <c r="DO442" i="1" s="1"/>
  <c r="DN446" i="1"/>
  <c r="DO446" i="1" s="1"/>
  <c r="DN450" i="1"/>
  <c r="DO450" i="1" s="1"/>
  <c r="DN454" i="1"/>
  <c r="DO454" i="1" s="1"/>
  <c r="DN458" i="1"/>
  <c r="DO458" i="1" s="1"/>
  <c r="DN462" i="1"/>
  <c r="DO462" i="1" s="1"/>
  <c r="DN466" i="1"/>
  <c r="DO466" i="1" s="1"/>
  <c r="DN470" i="1"/>
  <c r="DO470" i="1" s="1"/>
  <c r="DN474" i="1"/>
  <c r="DO474" i="1" s="1"/>
  <c r="DN478" i="1"/>
  <c r="DO478" i="1" s="1"/>
  <c r="DN482" i="1"/>
  <c r="DO482" i="1" s="1"/>
  <c r="DN486" i="1"/>
  <c r="DO486" i="1" s="1"/>
  <c r="DN490" i="1"/>
  <c r="DO490" i="1" s="1"/>
  <c r="DN494" i="1"/>
  <c r="DO494" i="1" s="1"/>
  <c r="DN498" i="1"/>
  <c r="DO498" i="1" s="1"/>
  <c r="DN502" i="1"/>
  <c r="DO502" i="1" s="1"/>
  <c r="DN506" i="1"/>
  <c r="DO506" i="1" s="1"/>
  <c r="DN510" i="1"/>
  <c r="DO510" i="1" s="1"/>
  <c r="DN514" i="1"/>
  <c r="DO514" i="1" s="1"/>
  <c r="DN518" i="1"/>
  <c r="DO518" i="1" s="1"/>
  <c r="DN522" i="1"/>
  <c r="DO522" i="1" s="1"/>
  <c r="DN526" i="1"/>
  <c r="DO526" i="1" s="1"/>
  <c r="DN530" i="1"/>
  <c r="DO530" i="1" s="1"/>
  <c r="DN444" i="1"/>
  <c r="DO444" i="1" s="1"/>
  <c r="DN448" i="1"/>
  <c r="DO448" i="1" s="1"/>
  <c r="DN452" i="1"/>
  <c r="DO452" i="1" s="1"/>
  <c r="DN456" i="1"/>
  <c r="DO456" i="1" s="1"/>
  <c r="DN460" i="1"/>
  <c r="DO460" i="1" s="1"/>
  <c r="DN464" i="1"/>
  <c r="DO464" i="1" s="1"/>
  <c r="DN468" i="1"/>
  <c r="DO468" i="1" s="1"/>
  <c r="DN472" i="1"/>
  <c r="DO472" i="1" s="1"/>
  <c r="DN476" i="1"/>
  <c r="DO476" i="1" s="1"/>
  <c r="DN480" i="1"/>
  <c r="DO480" i="1" s="1"/>
  <c r="DN484" i="1"/>
  <c r="DO484" i="1" s="1"/>
  <c r="DN488" i="1"/>
  <c r="DO488" i="1" s="1"/>
  <c r="DN492" i="1"/>
  <c r="DO492" i="1" s="1"/>
  <c r="DN496" i="1"/>
  <c r="DO496" i="1" s="1"/>
  <c r="DN500" i="1"/>
  <c r="DO500" i="1" s="1"/>
  <c r="DN504" i="1"/>
  <c r="DO504" i="1" s="1"/>
  <c r="DN508" i="1"/>
  <c r="DO508" i="1" s="1"/>
  <c r="DN512" i="1"/>
  <c r="DO512" i="1" s="1"/>
  <c r="DN516" i="1"/>
  <c r="DO516" i="1" s="1"/>
  <c r="DN520" i="1"/>
  <c r="DO520" i="1" s="1"/>
  <c r="DN524" i="1"/>
  <c r="DO524" i="1" s="1"/>
  <c r="DN528" i="1"/>
  <c r="DO528" i="1" s="1"/>
  <c r="DN532" i="1"/>
  <c r="DO532" i="1" s="1"/>
  <c r="DN431" i="1"/>
  <c r="DO431" i="1" s="1"/>
  <c r="DN435" i="1"/>
  <c r="DO435" i="1" s="1"/>
  <c r="DN432" i="1"/>
  <c r="DO432" i="1" s="1"/>
  <c r="DN436" i="1"/>
  <c r="DO436" i="1" s="1"/>
  <c r="DN430" i="1"/>
  <c r="DO430" i="1" s="1"/>
  <c r="DN434" i="1"/>
  <c r="DO434" i="1" s="1"/>
  <c r="DN438" i="1"/>
  <c r="DO438" i="1" s="1"/>
  <c r="DN426" i="1"/>
  <c r="DO426" i="1" s="1"/>
  <c r="DN409" i="1"/>
  <c r="DO409" i="1" s="1"/>
  <c r="DN413" i="1"/>
  <c r="DO413" i="1" s="1"/>
  <c r="DN417" i="1"/>
  <c r="DO417" i="1" s="1"/>
  <c r="DN393" i="1"/>
  <c r="DO393" i="1" s="1"/>
  <c r="DN397" i="1"/>
  <c r="DO397" i="1" s="1"/>
  <c r="DN401" i="1"/>
  <c r="DO401" i="1" s="1"/>
  <c r="DN394" i="1"/>
  <c r="DO394" i="1" s="1"/>
  <c r="DN398" i="1"/>
  <c r="DO398" i="1" s="1"/>
  <c r="DN402" i="1"/>
  <c r="DO402" i="1" s="1"/>
  <c r="DN396" i="1"/>
  <c r="DO396" i="1" s="1"/>
  <c r="DN400" i="1"/>
  <c r="DO400" i="1" s="1"/>
  <c r="DN404" i="1"/>
  <c r="DO404" i="1" s="1"/>
  <c r="DN385" i="1"/>
  <c r="DO385" i="1" s="1"/>
  <c r="DO349" i="1"/>
  <c r="DO353" i="1"/>
  <c r="DO357" i="1"/>
  <c r="DO361" i="1"/>
  <c r="DO365" i="1"/>
  <c r="DO369" i="1"/>
  <c r="DO373" i="1"/>
  <c r="DO377" i="1"/>
  <c r="DO381" i="1"/>
  <c r="DN350" i="1"/>
  <c r="DO350" i="1" s="1"/>
  <c r="DN354" i="1"/>
  <c r="DO354" i="1" s="1"/>
  <c r="DN358" i="1"/>
  <c r="DO358" i="1" s="1"/>
  <c r="DN362" i="1"/>
  <c r="DO362" i="1" s="1"/>
  <c r="DN366" i="1"/>
  <c r="DO366" i="1" s="1"/>
  <c r="DN370" i="1"/>
  <c r="DO370" i="1" s="1"/>
  <c r="DN374" i="1"/>
  <c r="DO374" i="1" s="1"/>
  <c r="DN378" i="1"/>
  <c r="DO378" i="1" s="1"/>
  <c r="DN382" i="1"/>
  <c r="DO382" i="1" s="1"/>
  <c r="DN386" i="1"/>
  <c r="DO386" i="1" s="1"/>
  <c r="DN351" i="1"/>
  <c r="DO351" i="1" s="1"/>
  <c r="DN355" i="1"/>
  <c r="DO355" i="1" s="1"/>
  <c r="DN359" i="1"/>
  <c r="DO359" i="1" s="1"/>
  <c r="DN363" i="1"/>
  <c r="DO363" i="1" s="1"/>
  <c r="DN367" i="1"/>
  <c r="DO367" i="1" s="1"/>
  <c r="DN371" i="1"/>
  <c r="DO371" i="1" s="1"/>
  <c r="DN375" i="1"/>
  <c r="DO375" i="1" s="1"/>
  <c r="DN379" i="1"/>
  <c r="DO379" i="1" s="1"/>
  <c r="DN383" i="1"/>
  <c r="DO383" i="1" s="1"/>
  <c r="DN387" i="1"/>
  <c r="DO387" i="1" s="1"/>
  <c r="DN348" i="1"/>
  <c r="DO348" i="1" s="1"/>
  <c r="DN352" i="1"/>
  <c r="DO352" i="1" s="1"/>
  <c r="DN356" i="1"/>
  <c r="DO356" i="1" s="1"/>
  <c r="DN360" i="1"/>
  <c r="DO360" i="1" s="1"/>
  <c r="DN364" i="1"/>
  <c r="DO364" i="1" s="1"/>
  <c r="DN368" i="1"/>
  <c r="DO368" i="1" s="1"/>
  <c r="DN372" i="1"/>
  <c r="DO372" i="1" s="1"/>
  <c r="DN376" i="1"/>
  <c r="DO376" i="1" s="1"/>
  <c r="DN380" i="1"/>
  <c r="DO380" i="1" s="1"/>
  <c r="DN384" i="1"/>
  <c r="DO384" i="1" s="1"/>
  <c r="DN388" i="1"/>
  <c r="DO388" i="1" s="1"/>
  <c r="DN317" i="1"/>
  <c r="DO317" i="1" s="1"/>
  <c r="DN321" i="1"/>
  <c r="DO321" i="1" s="1"/>
  <c r="DN325" i="1"/>
  <c r="DO325" i="1" s="1"/>
  <c r="DN329" i="1"/>
  <c r="DO329" i="1" s="1"/>
  <c r="DN333" i="1"/>
  <c r="DO333" i="1" s="1"/>
  <c r="DN337" i="1"/>
  <c r="DO337" i="1" s="1"/>
  <c r="DN341" i="1"/>
  <c r="DO341" i="1" s="1"/>
  <c r="DN316" i="1"/>
  <c r="DO316" i="1" s="1"/>
  <c r="DN320" i="1"/>
  <c r="DO320" i="1" s="1"/>
  <c r="DN324" i="1"/>
  <c r="DO324" i="1" s="1"/>
  <c r="DN328" i="1"/>
  <c r="DO328" i="1" s="1"/>
  <c r="DN332" i="1"/>
  <c r="DO332" i="1" s="1"/>
  <c r="DN336" i="1"/>
  <c r="DO336" i="1" s="1"/>
  <c r="DN340" i="1"/>
  <c r="DO340" i="1" s="1"/>
  <c r="DN344" i="1"/>
  <c r="DO344" i="1" s="1"/>
  <c r="DO231" i="1"/>
  <c r="DO239" i="1"/>
  <c r="DO247" i="1"/>
  <c r="DO255" i="1"/>
  <c r="DN186" i="1"/>
  <c r="DO186" i="1" s="1"/>
  <c r="DN180" i="1"/>
  <c r="DO180" i="1" s="1"/>
  <c r="DN278" i="1"/>
  <c r="DO278" i="1" s="1"/>
  <c r="DN286" i="1"/>
  <c r="DO286" i="1" s="1"/>
  <c r="DN294" i="1"/>
  <c r="DO294" i="1" s="1"/>
  <c r="DO182" i="1"/>
  <c r="DN190" i="1"/>
  <c r="DO190" i="1" s="1"/>
  <c r="DN235" i="1"/>
  <c r="DO235" i="1" s="1"/>
  <c r="DN243" i="1"/>
  <c r="DO243" i="1" s="1"/>
  <c r="DN251" i="1"/>
  <c r="DO251" i="1" s="1"/>
  <c r="DN259" i="1"/>
  <c r="DO259" i="1" s="1"/>
  <c r="DO184" i="1"/>
  <c r="DO274" i="1"/>
  <c r="DO282" i="1"/>
  <c r="DO290" i="1"/>
  <c r="DN298" i="1"/>
  <c r="DO298" i="1" s="1"/>
  <c r="DN302" i="1"/>
  <c r="DO302" i="1" s="1"/>
  <c r="DN306" i="1"/>
  <c r="DO306" i="1" s="1"/>
  <c r="DN310" i="1"/>
  <c r="DO310" i="1" s="1"/>
  <c r="DN299" i="1"/>
  <c r="DO299" i="1" s="1"/>
  <c r="DN303" i="1"/>
  <c r="DO303" i="1" s="1"/>
  <c r="DN307" i="1"/>
  <c r="DO307" i="1" s="1"/>
  <c r="DN311" i="1"/>
  <c r="DO311" i="1" s="1"/>
  <c r="DN301" i="1"/>
  <c r="DO301" i="1" s="1"/>
  <c r="DN305" i="1"/>
  <c r="DO305" i="1" s="1"/>
  <c r="DN309" i="1"/>
  <c r="DO309" i="1" s="1"/>
  <c r="DN313" i="1"/>
  <c r="DO313" i="1" s="1"/>
  <c r="DN292" i="1"/>
  <c r="DO292" i="1" s="1"/>
  <c r="DO276" i="1"/>
  <c r="DO280" i="1"/>
  <c r="DO284" i="1"/>
  <c r="DO288" i="1"/>
  <c r="DN275" i="1"/>
  <c r="DO275" i="1" s="1"/>
  <c r="DN279" i="1"/>
  <c r="DO279" i="1" s="1"/>
  <c r="DN283" i="1"/>
  <c r="DO283" i="1" s="1"/>
  <c r="DN287" i="1"/>
  <c r="DO287" i="1" s="1"/>
  <c r="DN291" i="1"/>
  <c r="DO291" i="1" s="1"/>
  <c r="DN295" i="1"/>
  <c r="DO295" i="1" s="1"/>
  <c r="DN266" i="1"/>
  <c r="DO266" i="1" s="1"/>
  <c r="DN263" i="1"/>
  <c r="DO263" i="1" s="1"/>
  <c r="DN267" i="1"/>
  <c r="DO267" i="1" s="1"/>
  <c r="DN265" i="1"/>
  <c r="DO265" i="1" s="1"/>
  <c r="DN269" i="1"/>
  <c r="DO269" i="1" s="1"/>
  <c r="DN238" i="1"/>
  <c r="DO238" i="1" s="1"/>
  <c r="DO258" i="1"/>
  <c r="DN254" i="1"/>
  <c r="DO254" i="1" s="1"/>
  <c r="DN234" i="1"/>
  <c r="DO234" i="1" s="1"/>
  <c r="DO250" i="1"/>
  <c r="DO246" i="1"/>
  <c r="DN242" i="1"/>
  <c r="DO242" i="1" s="1"/>
  <c r="DN218" i="1"/>
  <c r="DO218" i="1" s="1"/>
  <c r="DN219" i="1"/>
  <c r="DO219" i="1" s="1"/>
  <c r="DN217" i="1"/>
  <c r="DO217" i="1" s="1"/>
  <c r="DN221" i="1"/>
  <c r="DO221" i="1" s="1"/>
  <c r="DN208" i="1"/>
  <c r="DO208" i="1" s="1"/>
  <c r="DN192" i="1"/>
  <c r="DO192" i="1" s="1"/>
  <c r="DO188" i="1"/>
  <c r="DN187" i="1"/>
  <c r="DO187" i="1" s="1"/>
  <c r="DN191" i="1"/>
  <c r="DO191" i="1" s="1"/>
  <c r="DN181" i="1"/>
  <c r="DO181" i="1" s="1"/>
  <c r="DN179" i="1"/>
  <c r="DO179" i="1" s="1"/>
  <c r="DN183" i="1"/>
  <c r="DO183" i="1" s="1"/>
  <c r="DN173" i="1"/>
  <c r="DO173" i="1" s="1"/>
  <c r="DN174" i="1"/>
  <c r="DO174" i="1" s="1"/>
  <c r="DN176" i="1"/>
  <c r="DO176" i="1" s="1"/>
  <c r="DN134" i="1"/>
  <c r="DO134" i="1" s="1"/>
  <c r="DN138" i="1"/>
  <c r="DO138" i="1" s="1"/>
  <c r="DN142" i="1"/>
  <c r="DO142" i="1" s="1"/>
  <c r="DN146" i="1"/>
  <c r="DO146" i="1" s="1"/>
  <c r="DN150" i="1"/>
  <c r="DO150" i="1" s="1"/>
  <c r="DN154" i="1"/>
  <c r="DO154" i="1" s="1"/>
  <c r="DN158" i="1"/>
  <c r="DO158" i="1" s="1"/>
  <c r="DN162" i="1"/>
  <c r="DO162" i="1" s="1"/>
  <c r="DN166" i="1"/>
  <c r="DO166" i="1" s="1"/>
  <c r="DN131" i="1"/>
  <c r="DO131" i="1" s="1"/>
  <c r="DN135" i="1"/>
  <c r="DO135" i="1" s="1"/>
  <c r="DN139" i="1"/>
  <c r="DO139" i="1" s="1"/>
  <c r="DN143" i="1"/>
  <c r="DO143" i="1" s="1"/>
  <c r="DN147" i="1"/>
  <c r="DO147" i="1" s="1"/>
  <c r="DN151" i="1"/>
  <c r="DO151" i="1" s="1"/>
  <c r="DN155" i="1"/>
  <c r="DO155" i="1" s="1"/>
  <c r="DN159" i="1"/>
  <c r="DO159" i="1" s="1"/>
  <c r="DN163" i="1"/>
  <c r="DO163" i="1" s="1"/>
  <c r="DN167" i="1"/>
  <c r="DO167" i="1" s="1"/>
  <c r="DN133" i="1"/>
  <c r="DO133" i="1" s="1"/>
  <c r="DN137" i="1"/>
  <c r="DO137" i="1" s="1"/>
  <c r="DN141" i="1"/>
  <c r="DO141" i="1" s="1"/>
  <c r="DN145" i="1"/>
  <c r="DO145" i="1" s="1"/>
  <c r="DN149" i="1"/>
  <c r="DO149" i="1" s="1"/>
  <c r="DN153" i="1"/>
  <c r="DO153" i="1" s="1"/>
  <c r="DN157" i="1"/>
  <c r="DO157" i="1" s="1"/>
  <c r="DN161" i="1"/>
  <c r="DO161" i="1" s="1"/>
  <c r="DN165" i="1"/>
  <c r="DO165" i="1" s="1"/>
  <c r="DN169" i="1"/>
  <c r="DO169" i="1" s="1"/>
  <c r="DN126" i="1"/>
  <c r="DO126" i="1" s="1"/>
  <c r="DN100" i="1"/>
  <c r="DO100" i="1" s="1"/>
  <c r="DO96" i="1"/>
  <c r="DN104" i="1"/>
  <c r="DO104" i="1" s="1"/>
  <c r="DN97" i="1"/>
  <c r="DO97" i="1" s="1"/>
  <c r="DN101" i="1"/>
  <c r="DO101" i="1" s="1"/>
  <c r="DN98" i="1"/>
  <c r="DO98" i="1" s="1"/>
  <c r="DN102" i="1"/>
  <c r="DO102" i="1" s="1"/>
  <c r="DN70" i="1"/>
  <c r="DO70" i="1" s="1"/>
  <c r="DN72" i="1"/>
  <c r="DO72" i="1" s="1"/>
  <c r="DN69" i="1"/>
  <c r="DO69" i="1" s="1"/>
  <c r="DN62" i="1"/>
  <c r="DO62" i="1" s="1"/>
  <c r="DN37" i="1"/>
  <c r="DO37" i="1" s="1"/>
  <c r="DN41" i="1"/>
  <c r="DO41" i="1" s="1"/>
  <c r="DN49" i="1"/>
  <c r="DO49" i="1" s="1"/>
  <c r="DN51" i="1"/>
  <c r="DO51" i="1" s="1"/>
  <c r="DN45" i="1"/>
  <c r="DO45" i="1" s="1"/>
  <c r="DN43" i="1"/>
  <c r="DO43" i="1" s="1"/>
  <c r="DN38" i="1"/>
  <c r="DO38" i="1" s="1"/>
  <c r="DN28" i="1"/>
  <c r="DO28" i="1" s="1"/>
  <c r="DN32" i="1"/>
  <c r="DO32" i="1" s="1"/>
  <c r="DN29" i="1"/>
  <c r="DO29" i="1" s="1"/>
  <c r="DN33" i="1"/>
  <c r="DO33" i="1" s="1"/>
  <c r="DN31" i="1"/>
  <c r="DO31" i="1" s="1"/>
  <c r="DN35" i="1"/>
  <c r="DO35" i="1" s="1"/>
  <c r="CW84" i="1"/>
  <c r="CX84" i="1" s="1"/>
  <c r="CW83" i="1"/>
  <c r="CX83" i="1" s="1"/>
  <c r="CV10" i="1"/>
  <c r="CM1581" i="1"/>
  <c r="CN1581" i="1" s="1"/>
  <c r="CO1581" i="1" s="1"/>
  <c r="CM1580" i="1"/>
  <c r="CN1580" i="1" s="1"/>
  <c r="CO1580" i="1" s="1"/>
  <c r="CM1579" i="1"/>
  <c r="CN1579" i="1" s="1"/>
  <c r="CO1579" i="1" s="1"/>
  <c r="CM1578" i="1"/>
  <c r="CN1578" i="1" s="1"/>
  <c r="CO1578" i="1" s="1"/>
  <c r="CM1577" i="1"/>
  <c r="CN1577" i="1" s="1"/>
  <c r="CO1577" i="1" s="1"/>
  <c r="CM1576" i="1"/>
  <c r="CN1576" i="1" s="1"/>
  <c r="CO1576" i="1" s="1"/>
  <c r="CM1575" i="1"/>
  <c r="CN1575" i="1" s="1"/>
  <c r="CO1575" i="1" s="1"/>
  <c r="CM1574" i="1"/>
  <c r="CN1574" i="1" s="1"/>
  <c r="CO1574" i="1" s="1"/>
  <c r="CM1573" i="1"/>
  <c r="CN1573" i="1" s="1"/>
  <c r="CO1573" i="1" s="1"/>
  <c r="CM1572" i="1"/>
  <c r="CN1572" i="1" s="1"/>
  <c r="CO1572" i="1" s="1"/>
  <c r="CM1571" i="1"/>
  <c r="CN1571" i="1" s="1"/>
  <c r="CO1571" i="1" s="1"/>
  <c r="CM1570" i="1"/>
  <c r="CN1570" i="1" s="1"/>
  <c r="CO1570" i="1" s="1"/>
  <c r="CM1569" i="1"/>
  <c r="CN1569" i="1" s="1"/>
  <c r="CO1569" i="1" s="1"/>
  <c r="CM1568" i="1"/>
  <c r="CN1568" i="1" s="1"/>
  <c r="CO1568" i="1" s="1"/>
  <c r="CM1567" i="1"/>
  <c r="CN1567" i="1" s="1"/>
  <c r="CO1567" i="1" s="1"/>
  <c r="CN1566" i="1"/>
  <c r="CO1566" i="1" s="1"/>
  <c r="CN1565" i="1"/>
  <c r="CO1565" i="1" s="1"/>
  <c r="CM1564" i="1"/>
  <c r="CN1564" i="1" s="1"/>
  <c r="CO1564" i="1" s="1"/>
  <c r="CM1563" i="1"/>
  <c r="CN1563" i="1" s="1"/>
  <c r="CO1563" i="1" s="1"/>
  <c r="CM1562" i="1"/>
  <c r="CN1562" i="1" s="1"/>
  <c r="CO1562" i="1" s="1"/>
  <c r="CM1561" i="1"/>
  <c r="CN1561" i="1" s="1"/>
  <c r="CO1561" i="1" s="1"/>
  <c r="CM1558" i="1"/>
  <c r="CN1558" i="1" s="1"/>
  <c r="CO1558" i="1" s="1"/>
  <c r="CM1557" i="1"/>
  <c r="CN1557" i="1" s="1"/>
  <c r="CO1557" i="1" s="1"/>
  <c r="CM1555" i="1"/>
  <c r="CN1555" i="1" s="1"/>
  <c r="CO1555" i="1" s="1"/>
  <c r="CM1554" i="1"/>
  <c r="CN1554" i="1" s="1"/>
  <c r="CO1554" i="1" s="1"/>
  <c r="CM1553" i="1"/>
  <c r="CN1553" i="1" s="1"/>
  <c r="CO1553" i="1" s="1"/>
  <c r="CM1552" i="1"/>
  <c r="CN1552" i="1" s="1"/>
  <c r="CO1552" i="1" s="1"/>
  <c r="CM1551" i="1"/>
  <c r="CN1551" i="1" s="1"/>
  <c r="CO1551" i="1" s="1"/>
  <c r="CM1550" i="1"/>
  <c r="CN1550" i="1" s="1"/>
  <c r="CO1550" i="1" s="1"/>
  <c r="CM1549" i="1"/>
  <c r="CN1549" i="1" s="1"/>
  <c r="CO1549" i="1" s="1"/>
  <c r="CM1548" i="1"/>
  <c r="CN1548" i="1" s="1"/>
  <c r="CO1548" i="1" s="1"/>
  <c r="CM1547" i="1"/>
  <c r="CN1547" i="1" s="1"/>
  <c r="CO1547" i="1" s="1"/>
  <c r="CM1546" i="1"/>
  <c r="CN1546" i="1" s="1"/>
  <c r="CO1546" i="1" s="1"/>
  <c r="CM1545" i="1"/>
  <c r="CN1545" i="1" s="1"/>
  <c r="CO1545" i="1" s="1"/>
  <c r="CM1544" i="1"/>
  <c r="CN1544" i="1" s="1"/>
  <c r="CO1544" i="1" s="1"/>
  <c r="CM1543" i="1"/>
  <c r="CN1543" i="1" s="1"/>
  <c r="CO1543" i="1" s="1"/>
  <c r="CM1542" i="1"/>
  <c r="CN1542" i="1" s="1"/>
  <c r="CO1542" i="1" s="1"/>
  <c r="CM1538" i="1"/>
  <c r="CN1538" i="1" s="1"/>
  <c r="CO1538" i="1" s="1"/>
  <c r="CM1537" i="1"/>
  <c r="CN1537" i="1" s="1"/>
  <c r="CO1537" i="1" s="1"/>
  <c r="CM1536" i="1"/>
  <c r="CN1536" i="1" s="1"/>
  <c r="CO1536" i="1" s="1"/>
  <c r="CM1535" i="1"/>
  <c r="CN1535" i="1" s="1"/>
  <c r="CO1535" i="1" s="1"/>
  <c r="CM1534" i="1"/>
  <c r="CN1534" i="1" s="1"/>
  <c r="CO1534" i="1" s="1"/>
  <c r="CM1533" i="1"/>
  <c r="CN1533" i="1" s="1"/>
  <c r="CO1533" i="1" s="1"/>
  <c r="CM1532" i="1"/>
  <c r="CN1532" i="1" s="1"/>
  <c r="CO1532" i="1" s="1"/>
  <c r="CM1531" i="1"/>
  <c r="CN1531" i="1" s="1"/>
  <c r="CO1531" i="1" s="1"/>
  <c r="CM1530" i="1"/>
  <c r="CN1530" i="1" s="1"/>
  <c r="CO1530" i="1" s="1"/>
  <c r="CM1529" i="1"/>
  <c r="CN1529" i="1" s="1"/>
  <c r="CO1529" i="1" s="1"/>
  <c r="CM1528" i="1"/>
  <c r="CN1528" i="1" s="1"/>
  <c r="CO1528" i="1" s="1"/>
  <c r="CM1527" i="1"/>
  <c r="CN1527" i="1" s="1"/>
  <c r="CO1527" i="1" s="1"/>
  <c r="CM1526" i="1"/>
  <c r="CN1526" i="1" s="1"/>
  <c r="CO1526" i="1" s="1"/>
  <c r="CM1420" i="1"/>
  <c r="CN1420" i="1" s="1"/>
  <c r="CO1420" i="1" s="1"/>
  <c r="CN1418" i="1"/>
  <c r="CO1418" i="1" s="1"/>
  <c r="CN1417" i="1"/>
  <c r="CO1417" i="1" s="1"/>
  <c r="CN1416" i="1"/>
  <c r="CO1416" i="1" s="1"/>
  <c r="CM1415" i="1"/>
  <c r="CN1415" i="1" s="1"/>
  <c r="CO1415" i="1" s="1"/>
  <c r="CM1412" i="1"/>
  <c r="CN1412" i="1" s="1"/>
  <c r="CO1412" i="1" s="1"/>
  <c r="CM1411" i="1"/>
  <c r="CN1411" i="1" s="1"/>
  <c r="CO1411" i="1" s="1"/>
  <c r="CM1410" i="1"/>
  <c r="CN1410" i="1" s="1"/>
  <c r="CO1410" i="1" s="1"/>
  <c r="CM1409" i="1"/>
  <c r="CN1409" i="1" s="1"/>
  <c r="CO1409" i="1" s="1"/>
  <c r="CM1408" i="1"/>
  <c r="CN1408" i="1" s="1"/>
  <c r="CO1408" i="1" s="1"/>
  <c r="CM1407" i="1"/>
  <c r="CN1407" i="1" s="1"/>
  <c r="CO1407" i="1" s="1"/>
  <c r="CM1406" i="1"/>
  <c r="CN1406" i="1" s="1"/>
  <c r="CO1406" i="1" s="1"/>
  <c r="CM1405" i="1"/>
  <c r="CN1405" i="1" s="1"/>
  <c r="CO1405" i="1" s="1"/>
  <c r="CM1404" i="1"/>
  <c r="CN1404" i="1" s="1"/>
  <c r="CO1404" i="1" s="1"/>
  <c r="CM1403" i="1"/>
  <c r="CN1403" i="1" s="1"/>
  <c r="CO1403" i="1" s="1"/>
  <c r="CM1402" i="1"/>
  <c r="CN1402" i="1" s="1"/>
  <c r="CO1402" i="1" s="1"/>
  <c r="CN1401" i="1"/>
  <c r="CO1401" i="1" s="1"/>
  <c r="CM1400" i="1"/>
  <c r="CN1400" i="1" s="1"/>
  <c r="CO1400" i="1" s="1"/>
  <c r="CM1397" i="1"/>
  <c r="CN1397" i="1" s="1"/>
  <c r="CO1397" i="1" s="1"/>
  <c r="CM1396" i="1"/>
  <c r="CN1396" i="1" s="1"/>
  <c r="CO1396" i="1" s="1"/>
  <c r="CM1395" i="1"/>
  <c r="CN1395" i="1" s="1"/>
  <c r="CO1395" i="1" s="1"/>
  <c r="CM1394" i="1"/>
  <c r="CN1394" i="1" s="1"/>
  <c r="CO1394" i="1" s="1"/>
  <c r="CM1393" i="1"/>
  <c r="CN1393" i="1" s="1"/>
  <c r="CO1393" i="1" s="1"/>
  <c r="CM1392" i="1"/>
  <c r="CN1392" i="1" s="1"/>
  <c r="CO1392" i="1" s="1"/>
  <c r="CM1391" i="1"/>
  <c r="CN1391" i="1" s="1"/>
  <c r="CO1391" i="1" s="1"/>
  <c r="CM1390" i="1"/>
  <c r="CN1390" i="1" s="1"/>
  <c r="CO1390" i="1" s="1"/>
  <c r="CM1389" i="1"/>
  <c r="CN1389" i="1" s="1"/>
  <c r="CO1389" i="1" s="1"/>
  <c r="CM1388" i="1"/>
  <c r="CN1388" i="1" s="1"/>
  <c r="CO1388" i="1" s="1"/>
  <c r="CM1387" i="1"/>
  <c r="CN1387" i="1" s="1"/>
  <c r="CO1387" i="1" s="1"/>
  <c r="CM1386" i="1"/>
  <c r="CN1386" i="1" s="1"/>
  <c r="CO1386" i="1" s="1"/>
  <c r="CM1385" i="1"/>
  <c r="CN1385" i="1" s="1"/>
  <c r="CO1385" i="1" s="1"/>
  <c r="CM1384" i="1"/>
  <c r="CN1384" i="1" s="1"/>
  <c r="CO1384" i="1" s="1"/>
  <c r="CM1383" i="1"/>
  <c r="CN1383" i="1" s="1"/>
  <c r="CO1383" i="1" s="1"/>
  <c r="CM1381" i="1"/>
  <c r="CN1381" i="1" s="1"/>
  <c r="CO1381" i="1" s="1"/>
  <c r="CM1380" i="1"/>
  <c r="CN1380" i="1" s="1"/>
  <c r="CO1380" i="1" s="1"/>
  <c r="CM1379" i="1"/>
  <c r="CN1379" i="1" s="1"/>
  <c r="CO1379" i="1" s="1"/>
  <c r="CM1378" i="1"/>
  <c r="CN1378" i="1" s="1"/>
  <c r="CO1378" i="1" s="1"/>
  <c r="CM1377" i="1"/>
  <c r="CN1377" i="1" s="1"/>
  <c r="CO1377" i="1" s="1"/>
  <c r="CM1376" i="1"/>
  <c r="CN1376" i="1" s="1"/>
  <c r="CO1376" i="1" s="1"/>
  <c r="CM1375" i="1"/>
  <c r="CN1375" i="1" s="1"/>
  <c r="CO1375" i="1" s="1"/>
  <c r="CM1374" i="1"/>
  <c r="CN1374" i="1" s="1"/>
  <c r="CO1374" i="1" s="1"/>
  <c r="CM1373" i="1"/>
  <c r="CN1373" i="1" s="1"/>
  <c r="CO1373" i="1" s="1"/>
  <c r="CM1372" i="1"/>
  <c r="CN1372" i="1" s="1"/>
  <c r="CO1372" i="1" s="1"/>
  <c r="CM1371" i="1"/>
  <c r="CN1371" i="1" s="1"/>
  <c r="CO1371" i="1" s="1"/>
  <c r="CM1370" i="1"/>
  <c r="CN1370" i="1" s="1"/>
  <c r="CO1370" i="1" s="1"/>
  <c r="CM1369" i="1"/>
  <c r="CN1369" i="1" s="1"/>
  <c r="CO1369" i="1" s="1"/>
  <c r="CM1368" i="1"/>
  <c r="CN1368" i="1" s="1"/>
  <c r="CO1368" i="1" s="1"/>
  <c r="CM1367" i="1"/>
  <c r="CN1367" i="1" s="1"/>
  <c r="CO1367" i="1" s="1"/>
  <c r="CM1366" i="1"/>
  <c r="CN1366" i="1" s="1"/>
  <c r="CO1366" i="1" s="1"/>
  <c r="CM1363" i="1"/>
  <c r="CN1363" i="1" s="1"/>
  <c r="CO1363" i="1" s="1"/>
  <c r="CM1362" i="1"/>
  <c r="CN1362" i="1" s="1"/>
  <c r="CO1362" i="1" s="1"/>
  <c r="CM1361" i="1"/>
  <c r="CN1361" i="1" s="1"/>
  <c r="CO1361" i="1" s="1"/>
  <c r="CM1360" i="1"/>
  <c r="CN1360" i="1" s="1"/>
  <c r="CO1360" i="1" s="1"/>
  <c r="CM1359" i="1"/>
  <c r="CN1359" i="1" s="1"/>
  <c r="CO1359" i="1" s="1"/>
  <c r="CM1358" i="1"/>
  <c r="CN1358" i="1" s="1"/>
  <c r="CO1358" i="1" s="1"/>
  <c r="CM1357" i="1"/>
  <c r="CN1357" i="1" s="1"/>
  <c r="CO1357" i="1" s="1"/>
  <c r="CM1355" i="1"/>
  <c r="CN1355" i="1" s="1"/>
  <c r="CO1355" i="1" s="1"/>
  <c r="CM1354" i="1"/>
  <c r="CN1354" i="1" s="1"/>
  <c r="CO1354" i="1" s="1"/>
  <c r="CM1353" i="1"/>
  <c r="CN1353" i="1" s="1"/>
  <c r="CO1353" i="1" s="1"/>
  <c r="CM1352" i="1"/>
  <c r="CN1352" i="1" s="1"/>
  <c r="CO1352" i="1" s="1"/>
  <c r="CM1351" i="1"/>
  <c r="CN1351" i="1" s="1"/>
  <c r="CO1351" i="1" s="1"/>
  <c r="CM1350" i="1"/>
  <c r="CN1350" i="1" s="1"/>
  <c r="CO1350" i="1" s="1"/>
  <c r="CM1349" i="1"/>
  <c r="CN1349" i="1" s="1"/>
  <c r="CO1349" i="1" s="1"/>
  <c r="CM1348" i="1"/>
  <c r="CN1348" i="1" s="1"/>
  <c r="CO1348" i="1" s="1"/>
  <c r="CM1344" i="1"/>
  <c r="CN1344" i="1" s="1"/>
  <c r="CO1344" i="1" s="1"/>
  <c r="CM1343" i="1"/>
  <c r="CN1343" i="1" s="1"/>
  <c r="CO1343" i="1" s="1"/>
  <c r="CM1342" i="1"/>
  <c r="CN1342" i="1" s="1"/>
  <c r="CO1342" i="1" s="1"/>
  <c r="CM1341" i="1"/>
  <c r="CN1341" i="1" s="1"/>
  <c r="CO1341" i="1" s="1"/>
  <c r="CM1340" i="1"/>
  <c r="CN1340" i="1" s="1"/>
  <c r="CO1340" i="1" s="1"/>
  <c r="CM1339" i="1"/>
  <c r="CN1339" i="1" s="1"/>
  <c r="CO1339" i="1" s="1"/>
  <c r="CM1338" i="1"/>
  <c r="CN1338" i="1" s="1"/>
  <c r="CO1338" i="1" s="1"/>
  <c r="CM1337" i="1"/>
  <c r="CN1337" i="1" s="1"/>
  <c r="CO1337" i="1" s="1"/>
  <c r="CM1336" i="1"/>
  <c r="CN1336" i="1" s="1"/>
  <c r="CO1336" i="1" s="1"/>
  <c r="CM1335" i="1"/>
  <c r="CN1335" i="1" s="1"/>
  <c r="CO1335" i="1" s="1"/>
  <c r="CM1334" i="1"/>
  <c r="CN1334" i="1" s="1"/>
  <c r="CO1334" i="1" s="1"/>
  <c r="CM1333" i="1"/>
  <c r="CN1333" i="1" s="1"/>
  <c r="CO1333" i="1" s="1"/>
  <c r="CM1332" i="1"/>
  <c r="CN1332" i="1" s="1"/>
  <c r="CO1332" i="1" s="1"/>
  <c r="CM1331" i="1"/>
  <c r="CN1331" i="1" s="1"/>
  <c r="CO1331" i="1" s="1"/>
  <c r="CM1329" i="1"/>
  <c r="CN1329" i="1" s="1"/>
  <c r="CO1329" i="1" s="1"/>
  <c r="CM1328" i="1"/>
  <c r="CN1328" i="1" s="1"/>
  <c r="CO1328" i="1" s="1"/>
  <c r="CN1327" i="1"/>
  <c r="CO1327" i="1" s="1"/>
  <c r="CM1326" i="1"/>
  <c r="CN1326" i="1" s="1"/>
  <c r="CO1326" i="1" s="1"/>
  <c r="CM1324" i="1"/>
  <c r="CN1324" i="1" s="1"/>
  <c r="CO1324" i="1" s="1"/>
  <c r="CM1323" i="1"/>
  <c r="CN1323" i="1" s="1"/>
  <c r="CO1323" i="1" s="1"/>
  <c r="CM1322" i="1"/>
  <c r="CN1322" i="1" s="1"/>
  <c r="CO1322" i="1" s="1"/>
  <c r="CM1321" i="1"/>
  <c r="CN1321" i="1" s="1"/>
  <c r="CO1321" i="1" s="1"/>
  <c r="CM1320" i="1"/>
  <c r="CN1320" i="1" s="1"/>
  <c r="CO1320" i="1" s="1"/>
  <c r="CM1319" i="1"/>
  <c r="CN1319" i="1" s="1"/>
  <c r="CO1319" i="1" s="1"/>
  <c r="CM1318" i="1"/>
  <c r="CN1318" i="1" s="1"/>
  <c r="CO1318" i="1" s="1"/>
  <c r="CM1317" i="1"/>
  <c r="CN1317" i="1" s="1"/>
  <c r="CO1317" i="1" s="1"/>
  <c r="CM1316" i="1"/>
  <c r="CN1316" i="1" s="1"/>
  <c r="CO1316" i="1" s="1"/>
  <c r="CM1315" i="1"/>
  <c r="CN1315" i="1" s="1"/>
  <c r="CO1315" i="1" s="1"/>
  <c r="CM1314" i="1"/>
  <c r="CN1314" i="1" s="1"/>
  <c r="CO1314" i="1" s="1"/>
  <c r="CM1313" i="1"/>
  <c r="CN1313" i="1" s="1"/>
  <c r="CO1313" i="1" s="1"/>
  <c r="CM1312" i="1"/>
  <c r="CN1312" i="1" s="1"/>
  <c r="CO1312" i="1" s="1"/>
  <c r="CM1311" i="1"/>
  <c r="CN1311" i="1" s="1"/>
  <c r="CO1311" i="1" s="1"/>
  <c r="CM1310" i="1"/>
  <c r="CN1310" i="1" s="1"/>
  <c r="CO1310" i="1" s="1"/>
  <c r="CM1309" i="1"/>
  <c r="CN1309" i="1" s="1"/>
  <c r="CO1309" i="1" s="1"/>
  <c r="CM1308" i="1"/>
  <c r="CN1308" i="1" s="1"/>
  <c r="CO1308" i="1" s="1"/>
  <c r="CM1307" i="1"/>
  <c r="CN1307" i="1" s="1"/>
  <c r="CO1307" i="1" s="1"/>
  <c r="CM1306" i="1"/>
  <c r="CN1306" i="1" s="1"/>
  <c r="CO1306" i="1" s="1"/>
  <c r="CM1305" i="1"/>
  <c r="CN1305" i="1" s="1"/>
  <c r="CO1305" i="1" s="1"/>
  <c r="CM1304" i="1"/>
  <c r="CN1304" i="1" s="1"/>
  <c r="CO1304" i="1" s="1"/>
  <c r="CM1302" i="1"/>
  <c r="CN1302" i="1" s="1"/>
  <c r="CO1302" i="1" s="1"/>
  <c r="CM1301" i="1"/>
  <c r="CN1301" i="1" s="1"/>
  <c r="CO1301" i="1" s="1"/>
  <c r="CM1300" i="1"/>
  <c r="CN1300" i="1" s="1"/>
  <c r="CO1300" i="1" s="1"/>
  <c r="CM1299" i="1"/>
  <c r="CN1299" i="1" s="1"/>
  <c r="CO1299" i="1" s="1"/>
  <c r="CM1298" i="1"/>
  <c r="CN1298" i="1" s="1"/>
  <c r="CO1298" i="1" s="1"/>
  <c r="CN1297" i="1"/>
  <c r="CO1297" i="1" s="1"/>
  <c r="CM1296" i="1"/>
  <c r="CN1296" i="1" s="1"/>
  <c r="CO1296" i="1" s="1"/>
  <c r="CM1295" i="1"/>
  <c r="CN1295" i="1" s="1"/>
  <c r="CO1295" i="1" s="1"/>
  <c r="CM1294" i="1"/>
  <c r="CN1294" i="1" s="1"/>
  <c r="CO1294" i="1" s="1"/>
  <c r="CM1293" i="1"/>
  <c r="CN1293" i="1" s="1"/>
  <c r="CO1293" i="1" s="1"/>
  <c r="CM1292" i="1"/>
  <c r="CN1292" i="1" s="1"/>
  <c r="CO1292" i="1" s="1"/>
  <c r="CM1291" i="1"/>
  <c r="CN1291" i="1" s="1"/>
  <c r="CO1291" i="1" s="1"/>
  <c r="CM1290" i="1"/>
  <c r="CN1290" i="1" s="1"/>
  <c r="CO1290" i="1" s="1"/>
  <c r="CM1288" i="1"/>
  <c r="CN1288" i="1" s="1"/>
  <c r="CO1288" i="1" s="1"/>
  <c r="CM1287" i="1"/>
  <c r="CN1287" i="1" s="1"/>
  <c r="CO1287" i="1" s="1"/>
  <c r="CM1286" i="1"/>
  <c r="CN1286" i="1" s="1"/>
  <c r="CO1286" i="1" s="1"/>
  <c r="CM1284" i="1"/>
  <c r="CN1284" i="1" s="1"/>
  <c r="CO1284" i="1" s="1"/>
  <c r="CM1283" i="1"/>
  <c r="CN1283" i="1" s="1"/>
  <c r="CO1283" i="1" s="1"/>
  <c r="CM1282" i="1"/>
  <c r="CN1282" i="1" s="1"/>
  <c r="CO1282" i="1" s="1"/>
  <c r="CM1281" i="1"/>
  <c r="CN1281" i="1" s="1"/>
  <c r="CO1281" i="1" s="1"/>
  <c r="CM1280" i="1"/>
  <c r="CN1280" i="1" s="1"/>
  <c r="CO1280" i="1" s="1"/>
  <c r="CM1279" i="1"/>
  <c r="CN1279" i="1" s="1"/>
  <c r="CO1279" i="1" s="1"/>
  <c r="CM1278" i="1"/>
  <c r="CN1278" i="1" s="1"/>
  <c r="CO1278" i="1" s="1"/>
  <c r="CM1276" i="1"/>
  <c r="CN1276" i="1" s="1"/>
  <c r="CO1276" i="1" s="1"/>
  <c r="CM1275" i="1"/>
  <c r="CN1275" i="1" s="1"/>
  <c r="CO1275" i="1" s="1"/>
  <c r="CM1274" i="1"/>
  <c r="CN1274" i="1" s="1"/>
  <c r="CO1274" i="1" s="1"/>
  <c r="CM1273" i="1"/>
  <c r="CN1273" i="1" s="1"/>
  <c r="CO1273" i="1" s="1"/>
  <c r="CM1269" i="1"/>
  <c r="CN1269" i="1" s="1"/>
  <c r="CO1269" i="1" s="1"/>
  <c r="CM1268" i="1"/>
  <c r="CN1268" i="1" s="1"/>
  <c r="CO1268" i="1" s="1"/>
  <c r="CM1267" i="1"/>
  <c r="CN1267" i="1" s="1"/>
  <c r="CO1267" i="1" s="1"/>
  <c r="CM1266" i="1"/>
  <c r="CN1266" i="1" s="1"/>
  <c r="CO1266" i="1" s="1"/>
  <c r="CM1265" i="1"/>
  <c r="CN1265" i="1" s="1"/>
  <c r="CO1265" i="1" s="1"/>
  <c r="CM1264" i="1"/>
  <c r="CN1264" i="1" s="1"/>
  <c r="CO1264" i="1" s="1"/>
  <c r="CM1263" i="1"/>
  <c r="CN1263" i="1" s="1"/>
  <c r="CO1263" i="1" s="1"/>
  <c r="CM1262" i="1"/>
  <c r="CN1262" i="1" s="1"/>
  <c r="CO1262" i="1" s="1"/>
  <c r="CM1261" i="1"/>
  <c r="CN1261" i="1" s="1"/>
  <c r="CO1261" i="1" s="1"/>
  <c r="CM1260" i="1"/>
  <c r="CN1260" i="1" s="1"/>
  <c r="CO1260" i="1" s="1"/>
  <c r="CM1259" i="1"/>
  <c r="CN1259" i="1" s="1"/>
  <c r="CO1259" i="1" s="1"/>
  <c r="CM1258" i="1"/>
  <c r="CN1258" i="1" s="1"/>
  <c r="CO1258" i="1" s="1"/>
  <c r="CM1257" i="1"/>
  <c r="CN1257" i="1" s="1"/>
  <c r="CO1257" i="1" s="1"/>
  <c r="CM1256" i="1"/>
  <c r="CN1256" i="1" s="1"/>
  <c r="CO1256" i="1" s="1"/>
  <c r="CM1255" i="1"/>
  <c r="CN1255" i="1" s="1"/>
  <c r="CO1255" i="1" s="1"/>
  <c r="CM1254" i="1"/>
  <c r="CN1254" i="1" s="1"/>
  <c r="CO1254" i="1" s="1"/>
  <c r="CM1253" i="1"/>
  <c r="CN1253" i="1" s="1"/>
  <c r="CO1253" i="1" s="1"/>
  <c r="CM1252" i="1"/>
  <c r="CN1252" i="1" s="1"/>
  <c r="CO1252" i="1" s="1"/>
  <c r="CM1251" i="1"/>
  <c r="CN1251" i="1" s="1"/>
  <c r="CO1251" i="1" s="1"/>
  <c r="CM1250" i="1"/>
  <c r="CN1250" i="1" s="1"/>
  <c r="CO1250" i="1" s="1"/>
  <c r="CM1249" i="1"/>
  <c r="CN1249" i="1" s="1"/>
  <c r="CO1249" i="1" s="1"/>
  <c r="CM1248" i="1"/>
  <c r="CN1248" i="1" s="1"/>
  <c r="CO1248" i="1" s="1"/>
  <c r="CM1247" i="1"/>
  <c r="CN1247" i="1" s="1"/>
  <c r="CO1247" i="1" s="1"/>
  <c r="CM1246" i="1"/>
  <c r="CN1246" i="1" s="1"/>
  <c r="CO1246" i="1" s="1"/>
  <c r="CM1245" i="1"/>
  <c r="CN1245" i="1" s="1"/>
  <c r="CO1245" i="1" s="1"/>
  <c r="CM1244" i="1"/>
  <c r="CN1244" i="1" s="1"/>
  <c r="CO1244" i="1" s="1"/>
  <c r="CM1243" i="1"/>
  <c r="CN1243" i="1" s="1"/>
  <c r="CO1243" i="1" s="1"/>
  <c r="CM1242" i="1"/>
  <c r="CN1242" i="1" s="1"/>
  <c r="CO1242" i="1" s="1"/>
  <c r="CM1241" i="1"/>
  <c r="CN1241" i="1" s="1"/>
  <c r="CO1241" i="1" s="1"/>
  <c r="CM1240" i="1"/>
  <c r="CN1240" i="1" s="1"/>
  <c r="CO1240" i="1" s="1"/>
  <c r="CM1239" i="1"/>
  <c r="CN1239" i="1" s="1"/>
  <c r="CO1239" i="1" s="1"/>
  <c r="CM1238" i="1"/>
  <c r="CN1238" i="1" s="1"/>
  <c r="CO1238" i="1" s="1"/>
  <c r="CM1237" i="1"/>
  <c r="CN1237" i="1" s="1"/>
  <c r="CO1237" i="1" s="1"/>
  <c r="CM1236" i="1"/>
  <c r="CN1236" i="1" s="1"/>
  <c r="CO1236" i="1" s="1"/>
  <c r="CM1235" i="1"/>
  <c r="CN1235" i="1" s="1"/>
  <c r="CO1235" i="1" s="1"/>
  <c r="CM1234" i="1"/>
  <c r="CN1234" i="1" s="1"/>
  <c r="CO1234" i="1" s="1"/>
  <c r="CM1233" i="1"/>
  <c r="CN1233" i="1" s="1"/>
  <c r="CO1233" i="1" s="1"/>
  <c r="CM1232" i="1"/>
  <c r="CN1232" i="1" s="1"/>
  <c r="CO1232" i="1" s="1"/>
  <c r="CM1231" i="1"/>
  <c r="CN1231" i="1" s="1"/>
  <c r="CO1231" i="1" s="1"/>
  <c r="CM1230" i="1"/>
  <c r="CN1230" i="1" s="1"/>
  <c r="CO1230" i="1" s="1"/>
  <c r="CM1229" i="1"/>
  <c r="CN1229" i="1" s="1"/>
  <c r="CO1229" i="1" s="1"/>
  <c r="CM1225" i="1"/>
  <c r="CN1225" i="1" s="1"/>
  <c r="CO1225" i="1" s="1"/>
  <c r="CN1224" i="1"/>
  <c r="CO1224" i="1" s="1"/>
  <c r="CM1223" i="1"/>
  <c r="CN1223" i="1" s="1"/>
  <c r="CO1223" i="1" s="1"/>
  <c r="CM1220" i="1"/>
  <c r="CN1220" i="1" s="1"/>
  <c r="CO1220" i="1" s="1"/>
  <c r="CM1219" i="1"/>
  <c r="CN1219" i="1" s="1"/>
  <c r="CO1219" i="1" s="1"/>
  <c r="CM1218" i="1"/>
  <c r="CN1218" i="1" s="1"/>
  <c r="CO1218" i="1" s="1"/>
  <c r="CM1217" i="1"/>
  <c r="CN1217" i="1" s="1"/>
  <c r="CO1217" i="1" s="1"/>
  <c r="CM1216" i="1"/>
  <c r="CN1216" i="1" s="1"/>
  <c r="CO1216" i="1" s="1"/>
  <c r="CM1215" i="1"/>
  <c r="CN1215" i="1" s="1"/>
  <c r="CO1215" i="1" s="1"/>
  <c r="CM1214" i="1"/>
  <c r="CN1214" i="1" s="1"/>
  <c r="CO1214" i="1" s="1"/>
  <c r="CM1213" i="1"/>
  <c r="CN1213" i="1" s="1"/>
  <c r="CO1213" i="1" s="1"/>
  <c r="CM1212" i="1"/>
  <c r="CN1212" i="1" s="1"/>
  <c r="CO1212" i="1" s="1"/>
  <c r="CM1211" i="1"/>
  <c r="CN1211" i="1" s="1"/>
  <c r="CO1211" i="1" s="1"/>
  <c r="CM1210" i="1"/>
  <c r="CN1210" i="1" s="1"/>
  <c r="CO1210" i="1" s="1"/>
  <c r="CM1201" i="1"/>
  <c r="CN1201" i="1" s="1"/>
  <c r="CO1201" i="1" s="1"/>
  <c r="CM1200" i="1"/>
  <c r="CN1200" i="1" s="1"/>
  <c r="CO1200" i="1" s="1"/>
  <c r="CM1199" i="1"/>
  <c r="CN1199" i="1" s="1"/>
  <c r="CO1199" i="1" s="1"/>
  <c r="CM1198" i="1"/>
  <c r="CN1198" i="1" s="1"/>
  <c r="CO1198" i="1" s="1"/>
  <c r="CM1197" i="1"/>
  <c r="CN1197" i="1" s="1"/>
  <c r="CO1197" i="1" s="1"/>
  <c r="CM1196" i="1"/>
  <c r="CN1196" i="1" s="1"/>
  <c r="CO1196" i="1" s="1"/>
  <c r="CM1195" i="1"/>
  <c r="CN1195" i="1" s="1"/>
  <c r="CO1195" i="1" s="1"/>
  <c r="CM1194" i="1"/>
  <c r="CN1194" i="1" s="1"/>
  <c r="CO1194" i="1" s="1"/>
  <c r="CM1193" i="1"/>
  <c r="CN1193" i="1" s="1"/>
  <c r="CO1193" i="1" s="1"/>
  <c r="CM1192" i="1"/>
  <c r="CN1192" i="1" s="1"/>
  <c r="CO1192" i="1" s="1"/>
  <c r="CM1191" i="1"/>
  <c r="CN1191" i="1" s="1"/>
  <c r="CO1191" i="1" s="1"/>
  <c r="CM1148" i="1"/>
  <c r="CN1148" i="1" s="1"/>
  <c r="CO1148" i="1" s="1"/>
  <c r="CM1141" i="1"/>
  <c r="CN1141" i="1" s="1"/>
  <c r="CO1141" i="1" s="1"/>
  <c r="CM1140" i="1"/>
  <c r="CN1140" i="1" s="1"/>
  <c r="CO1140" i="1" s="1"/>
  <c r="CM1139" i="1"/>
  <c r="CN1139" i="1" s="1"/>
  <c r="CO1139" i="1" s="1"/>
  <c r="CM1138" i="1"/>
  <c r="CN1138" i="1" s="1"/>
  <c r="CO1138" i="1" s="1"/>
  <c r="CM1137" i="1"/>
  <c r="CN1137" i="1" s="1"/>
  <c r="CO1137" i="1" s="1"/>
  <c r="CM1136" i="1"/>
  <c r="CN1136" i="1" s="1"/>
  <c r="CO1136" i="1" s="1"/>
  <c r="CM1135" i="1"/>
  <c r="CN1135" i="1" s="1"/>
  <c r="CO1135" i="1" s="1"/>
  <c r="CM1134" i="1"/>
  <c r="CN1134" i="1" s="1"/>
  <c r="CO1134" i="1" s="1"/>
  <c r="CM1133" i="1"/>
  <c r="CN1133" i="1" s="1"/>
  <c r="CO1133" i="1" s="1"/>
  <c r="CM1132" i="1"/>
  <c r="CN1132" i="1" s="1"/>
  <c r="CO1132" i="1" s="1"/>
  <c r="CM1131" i="1"/>
  <c r="CN1131" i="1" s="1"/>
  <c r="CO1131" i="1" s="1"/>
  <c r="CM1130" i="1"/>
  <c r="CN1130" i="1" s="1"/>
  <c r="CO1130" i="1" s="1"/>
  <c r="CM1129" i="1"/>
  <c r="CN1129" i="1" s="1"/>
  <c r="CO1129" i="1" s="1"/>
  <c r="CM1128" i="1"/>
  <c r="CN1128" i="1" s="1"/>
  <c r="CO1128" i="1" s="1"/>
  <c r="CM1127" i="1"/>
  <c r="CN1127" i="1" s="1"/>
  <c r="CO1127" i="1" s="1"/>
  <c r="CM1126" i="1"/>
  <c r="CN1126" i="1" s="1"/>
  <c r="CO1126" i="1" s="1"/>
  <c r="CM1125" i="1"/>
  <c r="CN1125" i="1" s="1"/>
  <c r="CO1125" i="1" s="1"/>
  <c r="CM1124" i="1"/>
  <c r="CN1124" i="1" s="1"/>
  <c r="CO1124" i="1" s="1"/>
  <c r="CM1123" i="1"/>
  <c r="CN1123" i="1" s="1"/>
  <c r="CO1123" i="1" s="1"/>
  <c r="CM1122" i="1"/>
  <c r="CN1122" i="1" s="1"/>
  <c r="CO1122" i="1" s="1"/>
  <c r="CM1121" i="1"/>
  <c r="CN1121" i="1" s="1"/>
  <c r="CO1121" i="1" s="1"/>
  <c r="CM1120" i="1"/>
  <c r="CN1120" i="1" s="1"/>
  <c r="CO1120" i="1" s="1"/>
  <c r="CM1116" i="1"/>
  <c r="CN1116" i="1" s="1"/>
  <c r="CO1116" i="1" s="1"/>
  <c r="CM1115" i="1"/>
  <c r="CN1115" i="1" s="1"/>
  <c r="CO1115" i="1" s="1"/>
  <c r="CM1114" i="1"/>
  <c r="CN1114" i="1" s="1"/>
  <c r="CO1114" i="1" s="1"/>
  <c r="CM1113" i="1"/>
  <c r="CN1113" i="1" s="1"/>
  <c r="CO1113" i="1" s="1"/>
  <c r="CM1112" i="1"/>
  <c r="CN1112" i="1" s="1"/>
  <c r="CO1112" i="1" s="1"/>
  <c r="CM1111" i="1"/>
  <c r="CN1111" i="1" s="1"/>
  <c r="CO1111" i="1" s="1"/>
  <c r="CM1110" i="1"/>
  <c r="CN1110" i="1" s="1"/>
  <c r="CO1110" i="1" s="1"/>
  <c r="CM1109" i="1"/>
  <c r="CN1109" i="1" s="1"/>
  <c r="CO1109" i="1" s="1"/>
  <c r="CM1108" i="1"/>
  <c r="CN1108" i="1" s="1"/>
  <c r="CO1108" i="1" s="1"/>
  <c r="CM1107" i="1"/>
  <c r="CN1107" i="1" s="1"/>
  <c r="CO1107" i="1" s="1"/>
  <c r="CM1106" i="1"/>
  <c r="CN1106" i="1" s="1"/>
  <c r="CO1106" i="1" s="1"/>
  <c r="CM1105" i="1"/>
  <c r="CN1105" i="1" s="1"/>
  <c r="CO1105" i="1" s="1"/>
  <c r="CM1104" i="1"/>
  <c r="CN1104" i="1" s="1"/>
  <c r="CO1104" i="1" s="1"/>
  <c r="CM1103" i="1"/>
  <c r="CN1103" i="1" s="1"/>
  <c r="CO1103" i="1" s="1"/>
  <c r="CM1102" i="1"/>
  <c r="CN1102" i="1" s="1"/>
  <c r="CO1102" i="1" s="1"/>
  <c r="CM1101" i="1"/>
  <c r="CN1101" i="1" s="1"/>
  <c r="CO1101" i="1" s="1"/>
  <c r="CM1099" i="1"/>
  <c r="CN1099" i="1" s="1"/>
  <c r="CO1099" i="1" s="1"/>
  <c r="CM1098" i="1"/>
  <c r="CN1098" i="1" s="1"/>
  <c r="CO1098" i="1" s="1"/>
  <c r="CM1097" i="1"/>
  <c r="CN1097" i="1" s="1"/>
  <c r="CO1097" i="1" s="1"/>
  <c r="CM1096" i="1"/>
  <c r="CN1096" i="1" s="1"/>
  <c r="CO1096" i="1" s="1"/>
  <c r="CM1095" i="1"/>
  <c r="CN1095" i="1" s="1"/>
  <c r="CO1095" i="1" s="1"/>
  <c r="CM1094" i="1"/>
  <c r="CN1094" i="1" s="1"/>
  <c r="CO1094" i="1" s="1"/>
  <c r="CM1093" i="1"/>
  <c r="CN1093" i="1" s="1"/>
  <c r="CO1093" i="1" s="1"/>
  <c r="CM1092" i="1"/>
  <c r="CN1092" i="1" s="1"/>
  <c r="CO1092" i="1" s="1"/>
  <c r="CM1091" i="1"/>
  <c r="CN1091" i="1" s="1"/>
  <c r="CO1091" i="1" s="1"/>
  <c r="CM1090" i="1"/>
  <c r="CN1090" i="1" s="1"/>
  <c r="CO1090" i="1" s="1"/>
  <c r="CM1089" i="1"/>
  <c r="CN1089" i="1" s="1"/>
  <c r="CO1089" i="1" s="1"/>
  <c r="CM1088" i="1"/>
  <c r="CN1088" i="1" s="1"/>
  <c r="CO1088" i="1" s="1"/>
  <c r="CM1087" i="1"/>
  <c r="CN1087" i="1" s="1"/>
  <c r="CO1087" i="1" s="1"/>
  <c r="CM1086" i="1"/>
  <c r="CN1086" i="1" s="1"/>
  <c r="CO1086" i="1" s="1"/>
  <c r="CM1085" i="1"/>
  <c r="CN1085" i="1" s="1"/>
  <c r="CO1085" i="1" s="1"/>
  <c r="CM1084" i="1"/>
  <c r="CN1084" i="1" s="1"/>
  <c r="CO1084" i="1" s="1"/>
  <c r="CM1083" i="1"/>
  <c r="CN1083" i="1" s="1"/>
  <c r="CO1083" i="1" s="1"/>
  <c r="CM1082" i="1"/>
  <c r="CN1082" i="1" s="1"/>
  <c r="CO1082" i="1" s="1"/>
  <c r="CM1081" i="1"/>
  <c r="CN1081" i="1" s="1"/>
  <c r="CO1081" i="1" s="1"/>
  <c r="CM1080" i="1"/>
  <c r="CN1080" i="1" s="1"/>
  <c r="CO1080" i="1" s="1"/>
  <c r="CM1079" i="1"/>
  <c r="CN1079" i="1" s="1"/>
  <c r="CO1079" i="1" s="1"/>
  <c r="CM1078" i="1"/>
  <c r="CN1078" i="1" s="1"/>
  <c r="CO1078" i="1" s="1"/>
  <c r="CM1077" i="1"/>
  <c r="CN1077" i="1" s="1"/>
  <c r="CO1077" i="1" s="1"/>
  <c r="CM1076" i="1"/>
  <c r="CN1076" i="1" s="1"/>
  <c r="CO1076" i="1" s="1"/>
  <c r="CM1075" i="1"/>
  <c r="CN1075" i="1" s="1"/>
  <c r="CO1075" i="1" s="1"/>
  <c r="CM1074" i="1"/>
  <c r="CN1074" i="1" s="1"/>
  <c r="CO1074" i="1" s="1"/>
  <c r="CM1073" i="1"/>
  <c r="CN1073" i="1" s="1"/>
  <c r="CO1073" i="1" s="1"/>
  <c r="CM1072" i="1"/>
  <c r="CN1072" i="1" s="1"/>
  <c r="CO1072" i="1" s="1"/>
  <c r="CM1071" i="1"/>
  <c r="CN1071" i="1" s="1"/>
  <c r="CO1071" i="1" s="1"/>
  <c r="CM1070" i="1"/>
  <c r="CN1070" i="1" s="1"/>
  <c r="CO1070" i="1" s="1"/>
  <c r="CM1069" i="1"/>
  <c r="CN1069" i="1" s="1"/>
  <c r="CO1069" i="1" s="1"/>
  <c r="CM1068" i="1"/>
  <c r="CN1068" i="1" s="1"/>
  <c r="CO1068" i="1" s="1"/>
  <c r="CM1067" i="1"/>
  <c r="CN1067" i="1" s="1"/>
  <c r="CO1067" i="1" s="1"/>
  <c r="CM1066" i="1"/>
  <c r="CN1066" i="1" s="1"/>
  <c r="CO1066" i="1" s="1"/>
  <c r="CM1065" i="1"/>
  <c r="CN1065" i="1" s="1"/>
  <c r="CO1065" i="1" s="1"/>
  <c r="CM1064" i="1"/>
  <c r="CN1064" i="1" s="1"/>
  <c r="CO1064" i="1" s="1"/>
  <c r="CM1063" i="1"/>
  <c r="CN1063" i="1" s="1"/>
  <c r="CO1063" i="1" s="1"/>
  <c r="CM1062" i="1"/>
  <c r="CN1062" i="1" s="1"/>
  <c r="CO1062" i="1" s="1"/>
  <c r="CM1061" i="1"/>
  <c r="CN1061" i="1" s="1"/>
  <c r="CO1061" i="1" s="1"/>
  <c r="CM1060" i="1"/>
  <c r="CN1060" i="1" s="1"/>
  <c r="CO1060" i="1" s="1"/>
  <c r="CM1059" i="1"/>
  <c r="CN1059" i="1" s="1"/>
  <c r="CO1059" i="1" s="1"/>
  <c r="CM1058" i="1"/>
  <c r="CN1058" i="1" s="1"/>
  <c r="CO1058" i="1" s="1"/>
  <c r="CM1057" i="1"/>
  <c r="CN1057" i="1" s="1"/>
  <c r="CO1057" i="1" s="1"/>
  <c r="CM1056" i="1"/>
  <c r="CN1056" i="1" s="1"/>
  <c r="CO1056" i="1" s="1"/>
  <c r="CM1055" i="1"/>
  <c r="CN1055" i="1" s="1"/>
  <c r="CO1055" i="1" s="1"/>
  <c r="CM1054" i="1"/>
  <c r="CN1054" i="1" s="1"/>
  <c r="CO1054" i="1" s="1"/>
  <c r="CM1053" i="1"/>
  <c r="CN1053" i="1" s="1"/>
  <c r="CO1053" i="1" s="1"/>
  <c r="CM1052" i="1"/>
  <c r="CN1052" i="1" s="1"/>
  <c r="CO1052" i="1" s="1"/>
  <c r="CM1051" i="1"/>
  <c r="CN1051" i="1" s="1"/>
  <c r="CO1051" i="1" s="1"/>
  <c r="CM1050" i="1"/>
  <c r="CN1050" i="1" s="1"/>
  <c r="CO1050" i="1" s="1"/>
  <c r="CM1049" i="1"/>
  <c r="CN1049" i="1" s="1"/>
  <c r="CO1049" i="1" s="1"/>
  <c r="CM1048" i="1"/>
  <c r="CN1048" i="1" s="1"/>
  <c r="CO1048" i="1" s="1"/>
  <c r="CM1047" i="1"/>
  <c r="CN1047" i="1" s="1"/>
  <c r="CO1047" i="1" s="1"/>
  <c r="CM1046" i="1"/>
  <c r="CN1046" i="1" s="1"/>
  <c r="CO1046" i="1" s="1"/>
  <c r="CM1045" i="1"/>
  <c r="CN1045" i="1" s="1"/>
  <c r="CO1045" i="1" s="1"/>
  <c r="CM1044" i="1"/>
  <c r="CN1044" i="1" s="1"/>
  <c r="CO1044" i="1" s="1"/>
  <c r="CM1043" i="1"/>
  <c r="CN1043" i="1" s="1"/>
  <c r="CO1043" i="1" s="1"/>
  <c r="CM1042" i="1"/>
  <c r="CN1042" i="1" s="1"/>
  <c r="CO1042" i="1" s="1"/>
  <c r="CM1041" i="1"/>
  <c r="CN1041" i="1" s="1"/>
  <c r="CO1041" i="1" s="1"/>
  <c r="CM1040" i="1"/>
  <c r="CN1040" i="1" s="1"/>
  <c r="CO1040" i="1" s="1"/>
  <c r="CM1039" i="1"/>
  <c r="CN1039" i="1" s="1"/>
  <c r="CO1039" i="1" s="1"/>
  <c r="CM1038" i="1"/>
  <c r="CN1038" i="1" s="1"/>
  <c r="CO1038" i="1" s="1"/>
  <c r="CM1037" i="1"/>
  <c r="CN1037" i="1" s="1"/>
  <c r="CO1037" i="1" s="1"/>
  <c r="CM1036" i="1"/>
  <c r="CN1036" i="1" s="1"/>
  <c r="CO1036" i="1" s="1"/>
  <c r="CM1035" i="1"/>
  <c r="CN1035" i="1" s="1"/>
  <c r="CO1035" i="1" s="1"/>
  <c r="CM1034" i="1"/>
  <c r="CN1034" i="1" s="1"/>
  <c r="CO1034" i="1" s="1"/>
  <c r="CM1033" i="1"/>
  <c r="CN1033" i="1" s="1"/>
  <c r="CO1033" i="1" s="1"/>
  <c r="CM1032" i="1"/>
  <c r="CN1032" i="1" s="1"/>
  <c r="CO1032" i="1" s="1"/>
  <c r="CM1030" i="1"/>
  <c r="CN1030" i="1" s="1"/>
  <c r="CO1030" i="1" s="1"/>
  <c r="CM1028" i="1"/>
  <c r="CN1028" i="1" s="1"/>
  <c r="CO1028" i="1" s="1"/>
  <c r="CM1027" i="1"/>
  <c r="CN1027" i="1" s="1"/>
  <c r="CO1027" i="1" s="1"/>
  <c r="CM1025" i="1"/>
  <c r="CN1025" i="1" s="1"/>
  <c r="CO1025" i="1" s="1"/>
  <c r="CM1024" i="1"/>
  <c r="CN1024" i="1" s="1"/>
  <c r="CO1024" i="1" s="1"/>
  <c r="CM1023" i="1"/>
  <c r="CN1023" i="1" s="1"/>
  <c r="CO1023" i="1" s="1"/>
  <c r="CM1022" i="1"/>
  <c r="CN1022" i="1" s="1"/>
  <c r="CO1022" i="1" s="1"/>
  <c r="CM1021" i="1"/>
  <c r="CN1021" i="1" s="1"/>
  <c r="CO1021" i="1" s="1"/>
  <c r="CM1020" i="1"/>
  <c r="CN1020" i="1" s="1"/>
  <c r="CO1020" i="1" s="1"/>
  <c r="CM1019" i="1"/>
  <c r="CN1019" i="1" s="1"/>
  <c r="CO1019" i="1" s="1"/>
  <c r="CM1018" i="1"/>
  <c r="CN1018" i="1" s="1"/>
  <c r="CO1018" i="1" s="1"/>
  <c r="CM1017" i="1"/>
  <c r="CN1017" i="1" s="1"/>
  <c r="CO1017" i="1" s="1"/>
  <c r="CM1016" i="1"/>
  <c r="CN1016" i="1" s="1"/>
  <c r="CO1016" i="1" s="1"/>
  <c r="CM1015" i="1"/>
  <c r="CN1015" i="1" s="1"/>
  <c r="CO1015" i="1" s="1"/>
  <c r="CM1014" i="1"/>
  <c r="CN1014" i="1" s="1"/>
  <c r="CO1014" i="1" s="1"/>
  <c r="CM1013" i="1"/>
  <c r="CN1013" i="1" s="1"/>
  <c r="CO1013" i="1" s="1"/>
  <c r="CM1012" i="1"/>
  <c r="CN1012" i="1" s="1"/>
  <c r="CO1012" i="1" s="1"/>
  <c r="CM1011" i="1"/>
  <c r="CN1011" i="1" s="1"/>
  <c r="CO1011" i="1" s="1"/>
  <c r="CM1010" i="1"/>
  <c r="CN1010" i="1" s="1"/>
  <c r="CO1010" i="1" s="1"/>
  <c r="CM1009" i="1"/>
  <c r="CN1009" i="1" s="1"/>
  <c r="CO1009" i="1" s="1"/>
  <c r="CM1008" i="1"/>
  <c r="CN1008" i="1" s="1"/>
  <c r="CO1008" i="1" s="1"/>
  <c r="CM1007" i="1"/>
  <c r="CN1007" i="1" s="1"/>
  <c r="CO1007" i="1" s="1"/>
  <c r="CM1006" i="1"/>
  <c r="CN1006" i="1" s="1"/>
  <c r="CO1006" i="1" s="1"/>
  <c r="CM1005" i="1"/>
  <c r="CN1005" i="1" s="1"/>
  <c r="CO1005" i="1" s="1"/>
  <c r="CM1004" i="1"/>
  <c r="CN1004" i="1" s="1"/>
  <c r="CO1004" i="1" s="1"/>
  <c r="CM1003" i="1"/>
  <c r="CN1003" i="1" s="1"/>
  <c r="CO1003" i="1" s="1"/>
  <c r="CM1002" i="1"/>
  <c r="CN1002" i="1" s="1"/>
  <c r="CO1002" i="1" s="1"/>
  <c r="CM1001" i="1"/>
  <c r="CN1001" i="1" s="1"/>
  <c r="CO1001" i="1" s="1"/>
  <c r="CM1000" i="1"/>
  <c r="CN1000" i="1" s="1"/>
  <c r="CO1000" i="1" s="1"/>
  <c r="CM999" i="1"/>
  <c r="CN999" i="1" s="1"/>
  <c r="CO999" i="1" s="1"/>
  <c r="CM998" i="1"/>
  <c r="CN998" i="1" s="1"/>
  <c r="CO998" i="1" s="1"/>
  <c r="CM997" i="1"/>
  <c r="CN997" i="1" s="1"/>
  <c r="CO997" i="1" s="1"/>
  <c r="CM996" i="1"/>
  <c r="CN996" i="1" s="1"/>
  <c r="CO996" i="1" s="1"/>
  <c r="CM995" i="1"/>
  <c r="CN995" i="1" s="1"/>
  <c r="CO995" i="1" s="1"/>
  <c r="CM994" i="1"/>
  <c r="CN994" i="1" s="1"/>
  <c r="CO994" i="1" s="1"/>
  <c r="CM993" i="1"/>
  <c r="CN993" i="1" s="1"/>
  <c r="CO993" i="1" s="1"/>
  <c r="CM992" i="1"/>
  <c r="CN992" i="1" s="1"/>
  <c r="CO992" i="1" s="1"/>
  <c r="CM991" i="1"/>
  <c r="CN991" i="1" s="1"/>
  <c r="CO991" i="1" s="1"/>
  <c r="CM990" i="1"/>
  <c r="CN990" i="1" s="1"/>
  <c r="CO990" i="1" s="1"/>
  <c r="CM989" i="1"/>
  <c r="CN989" i="1" s="1"/>
  <c r="CO989" i="1" s="1"/>
  <c r="CM988" i="1"/>
  <c r="CN988" i="1" s="1"/>
  <c r="CO988" i="1" s="1"/>
  <c r="CM987" i="1"/>
  <c r="CN987" i="1" s="1"/>
  <c r="CO987" i="1" s="1"/>
  <c r="CM986" i="1"/>
  <c r="CN986" i="1" s="1"/>
  <c r="CO986" i="1" s="1"/>
  <c r="CM985" i="1"/>
  <c r="CN985" i="1" s="1"/>
  <c r="CO985" i="1" s="1"/>
  <c r="CM984" i="1"/>
  <c r="CN984" i="1" s="1"/>
  <c r="CO984" i="1" s="1"/>
  <c r="CM983" i="1"/>
  <c r="CN983" i="1" s="1"/>
  <c r="CO983" i="1" s="1"/>
  <c r="CM982" i="1"/>
  <c r="CN982" i="1" s="1"/>
  <c r="CO982" i="1" s="1"/>
  <c r="CN981" i="1"/>
  <c r="CO981" i="1" s="1"/>
  <c r="CM980" i="1"/>
  <c r="CN980" i="1" s="1"/>
  <c r="CO980" i="1" s="1"/>
  <c r="CM979" i="1"/>
  <c r="CN979" i="1" s="1"/>
  <c r="CO979" i="1" s="1"/>
  <c r="CM978" i="1"/>
  <c r="CN978" i="1" s="1"/>
  <c r="CO978" i="1" s="1"/>
  <c r="CM977" i="1"/>
  <c r="CN977" i="1" s="1"/>
  <c r="CO977" i="1" s="1"/>
  <c r="CM976" i="1"/>
  <c r="CN976" i="1" s="1"/>
  <c r="CO976" i="1" s="1"/>
  <c r="CM975" i="1"/>
  <c r="CN975" i="1" s="1"/>
  <c r="CO975" i="1" s="1"/>
  <c r="CM974" i="1"/>
  <c r="CN974" i="1" s="1"/>
  <c r="CO974" i="1" s="1"/>
  <c r="CM973" i="1"/>
  <c r="CN973" i="1" s="1"/>
  <c r="CO973" i="1" s="1"/>
  <c r="CM972" i="1"/>
  <c r="CN972" i="1" s="1"/>
  <c r="CO972" i="1" s="1"/>
  <c r="CM967" i="1"/>
  <c r="CN967" i="1" s="1"/>
  <c r="CO967" i="1" s="1"/>
  <c r="CM966" i="1"/>
  <c r="CN966" i="1" s="1"/>
  <c r="CO966" i="1" s="1"/>
  <c r="CM965" i="1"/>
  <c r="CN965" i="1" s="1"/>
  <c r="CO965" i="1" s="1"/>
  <c r="CM964" i="1"/>
  <c r="CN964" i="1" s="1"/>
  <c r="CO964" i="1" s="1"/>
  <c r="CM963" i="1"/>
  <c r="CN963" i="1" s="1"/>
  <c r="CO963" i="1" s="1"/>
  <c r="CM962" i="1"/>
  <c r="CN962" i="1" s="1"/>
  <c r="CO962" i="1" s="1"/>
  <c r="CM961" i="1"/>
  <c r="CN961" i="1" s="1"/>
  <c r="CO961" i="1" s="1"/>
  <c r="CM960" i="1"/>
  <c r="CN960" i="1" s="1"/>
  <c r="CO960" i="1" s="1"/>
  <c r="CM959" i="1"/>
  <c r="CN959" i="1" s="1"/>
  <c r="CO959" i="1" s="1"/>
  <c r="CM882" i="1"/>
  <c r="CN882" i="1" s="1"/>
  <c r="CO882" i="1" s="1"/>
  <c r="CM881" i="1"/>
  <c r="CN881" i="1" s="1"/>
  <c r="CO881" i="1" s="1"/>
  <c r="CM880" i="1"/>
  <c r="CN880" i="1" s="1"/>
  <c r="CO880" i="1" s="1"/>
  <c r="CM879" i="1"/>
  <c r="CN879" i="1" s="1"/>
  <c r="CO879" i="1" s="1"/>
  <c r="CM878" i="1"/>
  <c r="CN878" i="1" s="1"/>
  <c r="CO878" i="1" s="1"/>
  <c r="CM877" i="1"/>
  <c r="CN877" i="1" s="1"/>
  <c r="CO877" i="1" s="1"/>
  <c r="CM876" i="1"/>
  <c r="CN876" i="1" s="1"/>
  <c r="CO876" i="1" s="1"/>
  <c r="CM875" i="1"/>
  <c r="CN875" i="1" s="1"/>
  <c r="CO875" i="1" s="1"/>
  <c r="CM874" i="1"/>
  <c r="CN874" i="1" s="1"/>
  <c r="CO874" i="1" s="1"/>
  <c r="CM873" i="1"/>
  <c r="CN873" i="1" s="1"/>
  <c r="CO873" i="1" s="1"/>
  <c r="CM872" i="1"/>
  <c r="CN872" i="1" s="1"/>
  <c r="CO872" i="1" s="1"/>
  <c r="CM871" i="1"/>
  <c r="CN871" i="1" s="1"/>
  <c r="CO871" i="1" s="1"/>
  <c r="CM870" i="1"/>
  <c r="CN870" i="1" s="1"/>
  <c r="CO870" i="1" s="1"/>
  <c r="CM869" i="1"/>
  <c r="CN869" i="1" s="1"/>
  <c r="CO869" i="1" s="1"/>
  <c r="CM868" i="1"/>
  <c r="CN868" i="1" s="1"/>
  <c r="CO868" i="1" s="1"/>
  <c r="CM867" i="1"/>
  <c r="CN867" i="1" s="1"/>
  <c r="CO867" i="1" s="1"/>
  <c r="CM866" i="1"/>
  <c r="CN866" i="1" s="1"/>
  <c r="CO866" i="1" s="1"/>
  <c r="CM865" i="1"/>
  <c r="CN865" i="1" s="1"/>
  <c r="CO865" i="1" s="1"/>
  <c r="CM864" i="1"/>
  <c r="CN864" i="1" s="1"/>
  <c r="CO864" i="1" s="1"/>
  <c r="CM863" i="1"/>
  <c r="CN863" i="1" s="1"/>
  <c r="CO863" i="1" s="1"/>
  <c r="CM862" i="1"/>
  <c r="CN862" i="1" s="1"/>
  <c r="CO862" i="1" s="1"/>
  <c r="CM861" i="1"/>
  <c r="CN861" i="1" s="1"/>
  <c r="CO861" i="1" s="1"/>
  <c r="CM860" i="1"/>
  <c r="CN860" i="1" s="1"/>
  <c r="CO860" i="1" s="1"/>
  <c r="CM859" i="1"/>
  <c r="CN859" i="1" s="1"/>
  <c r="CO859" i="1" s="1"/>
  <c r="CM858" i="1"/>
  <c r="CN858" i="1" s="1"/>
  <c r="CO858" i="1" s="1"/>
  <c r="CM857" i="1"/>
  <c r="CN857" i="1" s="1"/>
  <c r="CO857" i="1" s="1"/>
  <c r="CM856" i="1"/>
  <c r="CN856" i="1" s="1"/>
  <c r="CO856" i="1" s="1"/>
  <c r="CM855" i="1"/>
  <c r="CN855" i="1" s="1"/>
  <c r="CO855" i="1" s="1"/>
  <c r="CM854" i="1"/>
  <c r="CN854" i="1" s="1"/>
  <c r="CO854" i="1" s="1"/>
  <c r="CM853" i="1"/>
  <c r="CN853" i="1" s="1"/>
  <c r="CO853" i="1" s="1"/>
  <c r="CM852" i="1"/>
  <c r="CN852" i="1" s="1"/>
  <c r="CO852" i="1" s="1"/>
  <c r="CM851" i="1"/>
  <c r="CN851" i="1" s="1"/>
  <c r="CO851" i="1" s="1"/>
  <c r="CM850" i="1"/>
  <c r="CN850" i="1" s="1"/>
  <c r="CO850" i="1" s="1"/>
  <c r="CM849" i="1"/>
  <c r="CN849" i="1" s="1"/>
  <c r="CO849" i="1" s="1"/>
  <c r="CM848" i="1"/>
  <c r="CN848" i="1" s="1"/>
  <c r="CO848" i="1" s="1"/>
  <c r="CM847" i="1"/>
  <c r="CN847" i="1" s="1"/>
  <c r="CO847" i="1" s="1"/>
  <c r="CM846" i="1"/>
  <c r="CN846" i="1" s="1"/>
  <c r="CO846" i="1" s="1"/>
  <c r="CM845" i="1"/>
  <c r="CN845" i="1" s="1"/>
  <c r="CO845" i="1" s="1"/>
  <c r="CM844" i="1"/>
  <c r="CN844" i="1" s="1"/>
  <c r="CO844" i="1" s="1"/>
  <c r="CM843" i="1"/>
  <c r="CN843" i="1" s="1"/>
  <c r="CO843" i="1" s="1"/>
  <c r="CM842" i="1"/>
  <c r="CN842" i="1" s="1"/>
  <c r="CO842" i="1" s="1"/>
  <c r="CM841" i="1"/>
  <c r="CN841" i="1" s="1"/>
  <c r="CO841" i="1" s="1"/>
  <c r="CM840" i="1"/>
  <c r="CN840" i="1" s="1"/>
  <c r="CO840" i="1" s="1"/>
  <c r="CM776" i="1"/>
  <c r="CN776" i="1" s="1"/>
  <c r="CO776" i="1" s="1"/>
  <c r="CM775" i="1"/>
  <c r="CN775" i="1" s="1"/>
  <c r="CO775" i="1" s="1"/>
  <c r="CM774" i="1"/>
  <c r="CN774" i="1" s="1"/>
  <c r="CO774" i="1" s="1"/>
  <c r="CM773" i="1"/>
  <c r="CN773" i="1" s="1"/>
  <c r="CO773" i="1" s="1"/>
  <c r="CM772" i="1"/>
  <c r="CN772" i="1" s="1"/>
  <c r="CO772" i="1" s="1"/>
  <c r="CM771" i="1"/>
  <c r="CN771" i="1" s="1"/>
  <c r="CO771" i="1" s="1"/>
  <c r="CM770" i="1"/>
  <c r="CN770" i="1" s="1"/>
  <c r="CO770" i="1" s="1"/>
  <c r="CM767" i="1"/>
  <c r="CN767" i="1" s="1"/>
  <c r="CO767" i="1" s="1"/>
  <c r="CM766" i="1"/>
  <c r="CN766" i="1" s="1"/>
  <c r="CO766" i="1" s="1"/>
  <c r="CM765" i="1"/>
  <c r="CN765" i="1" s="1"/>
  <c r="CO765" i="1" s="1"/>
  <c r="CM759" i="1"/>
  <c r="CN759" i="1" s="1"/>
  <c r="CO759" i="1" s="1"/>
  <c r="CM758" i="1"/>
  <c r="CN758" i="1" s="1"/>
  <c r="CO758" i="1" s="1"/>
  <c r="CM756" i="1"/>
  <c r="CN756" i="1" s="1"/>
  <c r="CO756" i="1" s="1"/>
  <c r="CM755" i="1"/>
  <c r="CN755" i="1" s="1"/>
  <c r="CO755" i="1" s="1"/>
  <c r="CM754" i="1"/>
  <c r="CN754" i="1" s="1"/>
  <c r="CO754" i="1" s="1"/>
  <c r="CM753" i="1"/>
  <c r="CN753" i="1" s="1"/>
  <c r="CO753" i="1" s="1"/>
  <c r="CM752" i="1"/>
  <c r="CN752" i="1" s="1"/>
  <c r="CO752" i="1" s="1"/>
  <c r="CM751" i="1"/>
  <c r="CN751" i="1" s="1"/>
  <c r="CO751" i="1" s="1"/>
  <c r="CM750" i="1"/>
  <c r="CN750" i="1" s="1"/>
  <c r="CO750" i="1" s="1"/>
  <c r="CM749" i="1"/>
  <c r="CN749" i="1" s="1"/>
  <c r="CO749" i="1" s="1"/>
  <c r="CM748" i="1"/>
  <c r="CN748" i="1" s="1"/>
  <c r="CO748" i="1" s="1"/>
  <c r="CM747" i="1"/>
  <c r="CN747" i="1" s="1"/>
  <c r="CO747" i="1" s="1"/>
  <c r="CM746" i="1"/>
  <c r="CN746" i="1" s="1"/>
  <c r="CO746" i="1" s="1"/>
  <c r="CM745" i="1"/>
  <c r="CN745" i="1" s="1"/>
  <c r="CO745" i="1" s="1"/>
  <c r="CM743" i="1"/>
  <c r="CN743" i="1" s="1"/>
  <c r="CO743" i="1" s="1"/>
  <c r="CM742" i="1"/>
  <c r="CN742" i="1" s="1"/>
  <c r="CO742" i="1" s="1"/>
  <c r="CM741" i="1"/>
  <c r="CN741" i="1" s="1"/>
  <c r="CO741" i="1" s="1"/>
  <c r="CM740" i="1"/>
  <c r="CN740" i="1" s="1"/>
  <c r="CO740" i="1" s="1"/>
  <c r="CM737" i="1"/>
  <c r="CN737" i="1" s="1"/>
  <c r="CO737" i="1" s="1"/>
  <c r="CM736" i="1"/>
  <c r="CN736" i="1" s="1"/>
  <c r="CO736" i="1" s="1"/>
  <c r="CM735" i="1"/>
  <c r="CN735" i="1" s="1"/>
  <c r="CO735" i="1" s="1"/>
  <c r="CM734" i="1"/>
  <c r="CN734" i="1" s="1"/>
  <c r="CO734" i="1" s="1"/>
  <c r="CM733" i="1"/>
  <c r="CN733" i="1" s="1"/>
  <c r="CO733" i="1" s="1"/>
  <c r="CM732" i="1"/>
  <c r="CN732" i="1" s="1"/>
  <c r="CO732" i="1" s="1"/>
  <c r="CM731" i="1"/>
  <c r="CN731" i="1" s="1"/>
  <c r="CO731" i="1" s="1"/>
  <c r="CM730" i="1"/>
  <c r="CN730" i="1" s="1"/>
  <c r="CO730" i="1" s="1"/>
  <c r="CM729" i="1"/>
  <c r="CN729" i="1" s="1"/>
  <c r="CO729" i="1" s="1"/>
  <c r="CM728" i="1"/>
  <c r="CN728" i="1" s="1"/>
  <c r="CO728" i="1" s="1"/>
  <c r="CM727" i="1"/>
  <c r="CN727" i="1" s="1"/>
  <c r="CO727" i="1" s="1"/>
  <c r="CM726" i="1"/>
  <c r="CN726" i="1" s="1"/>
  <c r="CO726" i="1" s="1"/>
  <c r="CM725" i="1"/>
  <c r="CN725" i="1" s="1"/>
  <c r="CO725" i="1" s="1"/>
  <c r="CM724" i="1"/>
  <c r="CN724" i="1" s="1"/>
  <c r="CO724" i="1" s="1"/>
  <c r="CM723" i="1"/>
  <c r="CN723" i="1" s="1"/>
  <c r="CO723" i="1" s="1"/>
  <c r="CM722" i="1"/>
  <c r="CN722" i="1" s="1"/>
  <c r="CO722" i="1" s="1"/>
  <c r="CM721" i="1"/>
  <c r="CN721" i="1" s="1"/>
  <c r="CO721" i="1" s="1"/>
  <c r="CM720" i="1"/>
  <c r="CN720" i="1" s="1"/>
  <c r="CO720" i="1" s="1"/>
  <c r="CM719" i="1"/>
  <c r="CN719" i="1" s="1"/>
  <c r="CO719" i="1" s="1"/>
  <c r="CM710" i="1"/>
  <c r="CN710" i="1" s="1"/>
  <c r="CO710" i="1" s="1"/>
  <c r="CM709" i="1"/>
  <c r="CN709" i="1" s="1"/>
  <c r="CO709" i="1" s="1"/>
  <c r="CM708" i="1"/>
  <c r="CN708" i="1" s="1"/>
  <c r="CO708" i="1" s="1"/>
  <c r="CM707" i="1"/>
  <c r="CN707" i="1" s="1"/>
  <c r="CO707" i="1" s="1"/>
  <c r="CM706" i="1"/>
  <c r="CN706" i="1" s="1"/>
  <c r="CO706" i="1" s="1"/>
  <c r="CM705" i="1"/>
  <c r="CN705" i="1" s="1"/>
  <c r="CO705" i="1" s="1"/>
  <c r="CM704" i="1"/>
  <c r="CN704" i="1" s="1"/>
  <c r="CO704" i="1" s="1"/>
  <c r="CM703" i="1"/>
  <c r="CN703" i="1" s="1"/>
  <c r="CO703" i="1" s="1"/>
  <c r="CM702" i="1"/>
  <c r="CN702" i="1" s="1"/>
  <c r="CO702" i="1" s="1"/>
  <c r="CM701" i="1"/>
  <c r="CN701" i="1" s="1"/>
  <c r="CO701" i="1" s="1"/>
  <c r="CM700" i="1"/>
  <c r="CN700" i="1" s="1"/>
  <c r="CO700" i="1" s="1"/>
  <c r="CM699" i="1"/>
  <c r="CN699" i="1" s="1"/>
  <c r="CO699" i="1" s="1"/>
  <c r="CM698" i="1"/>
  <c r="CN698" i="1" s="1"/>
  <c r="CO698" i="1" s="1"/>
  <c r="CM696" i="1"/>
  <c r="CN696" i="1" s="1"/>
  <c r="CO696" i="1" s="1"/>
  <c r="CM695" i="1"/>
  <c r="CN695" i="1" s="1"/>
  <c r="CO695" i="1" s="1"/>
  <c r="CM694" i="1"/>
  <c r="CN694" i="1" s="1"/>
  <c r="CO694" i="1" s="1"/>
  <c r="CM693" i="1"/>
  <c r="CN693" i="1" s="1"/>
  <c r="CO693" i="1" s="1"/>
  <c r="CM692" i="1"/>
  <c r="CN692" i="1" s="1"/>
  <c r="CO692" i="1" s="1"/>
  <c r="CM690" i="1"/>
  <c r="CN690" i="1" s="1"/>
  <c r="CO690" i="1" s="1"/>
  <c r="CM689" i="1"/>
  <c r="CN689" i="1" s="1"/>
  <c r="CO689" i="1" s="1"/>
  <c r="CM688" i="1"/>
  <c r="CN688" i="1" s="1"/>
  <c r="CO688" i="1" s="1"/>
  <c r="CM687" i="1"/>
  <c r="CN687" i="1" s="1"/>
  <c r="CO687" i="1" s="1"/>
  <c r="CM683" i="1"/>
  <c r="CN683" i="1" s="1"/>
  <c r="CO683" i="1" s="1"/>
  <c r="CM682" i="1"/>
  <c r="CN682" i="1" s="1"/>
  <c r="CO682" i="1" s="1"/>
  <c r="CM678" i="1"/>
  <c r="CN678" i="1" s="1"/>
  <c r="CO678" i="1" s="1"/>
  <c r="CM670" i="1"/>
  <c r="CN670" i="1" s="1"/>
  <c r="CO670" i="1" s="1"/>
  <c r="CM669" i="1"/>
  <c r="CN669" i="1" s="1"/>
  <c r="CO669" i="1" s="1"/>
  <c r="CM668" i="1"/>
  <c r="CN668" i="1" s="1"/>
  <c r="CO668" i="1" s="1"/>
  <c r="CM667" i="1"/>
  <c r="CN667" i="1" s="1"/>
  <c r="CO667" i="1" s="1"/>
  <c r="CM666" i="1"/>
  <c r="CN666" i="1" s="1"/>
  <c r="CO666" i="1" s="1"/>
  <c r="CM665" i="1"/>
  <c r="CN665" i="1" s="1"/>
  <c r="CO665" i="1" s="1"/>
  <c r="CM664" i="1"/>
  <c r="CN664" i="1" s="1"/>
  <c r="CO664" i="1" s="1"/>
  <c r="CM663" i="1"/>
  <c r="CN663" i="1" s="1"/>
  <c r="CO663" i="1" s="1"/>
  <c r="CN662" i="1"/>
  <c r="CO662" i="1" s="1"/>
  <c r="CM661" i="1"/>
  <c r="CN661" i="1" s="1"/>
  <c r="CO661" i="1" s="1"/>
  <c r="CM660" i="1"/>
  <c r="CN660" i="1" s="1"/>
  <c r="CO660" i="1" s="1"/>
  <c r="CM659" i="1"/>
  <c r="CN659" i="1" s="1"/>
  <c r="CO659" i="1" s="1"/>
  <c r="CM658" i="1"/>
  <c r="CN658" i="1" s="1"/>
  <c r="CO658" i="1" s="1"/>
  <c r="CM657" i="1"/>
  <c r="CN657" i="1" s="1"/>
  <c r="CO657" i="1" s="1"/>
  <c r="CM656" i="1"/>
  <c r="CN656" i="1" s="1"/>
  <c r="CO656" i="1" s="1"/>
  <c r="CM655" i="1"/>
  <c r="CN655" i="1" s="1"/>
  <c r="CO655" i="1" s="1"/>
  <c r="CM654" i="1"/>
  <c r="CN654" i="1" s="1"/>
  <c r="CO654" i="1" s="1"/>
  <c r="CM603" i="1"/>
  <c r="CN603" i="1" s="1"/>
  <c r="CO603" i="1" s="1"/>
  <c r="CM602" i="1"/>
  <c r="CN602" i="1" s="1"/>
  <c r="CO602" i="1" s="1"/>
  <c r="CM601" i="1"/>
  <c r="CN601" i="1" s="1"/>
  <c r="CO601" i="1" s="1"/>
  <c r="CM600" i="1"/>
  <c r="CN600" i="1" s="1"/>
  <c r="CO600" i="1" s="1"/>
  <c r="CM599" i="1"/>
  <c r="CN599" i="1" s="1"/>
  <c r="CO599" i="1" s="1"/>
  <c r="CM598" i="1"/>
  <c r="CN598" i="1" s="1"/>
  <c r="CO598" i="1" s="1"/>
  <c r="CM597" i="1"/>
  <c r="CN597" i="1" s="1"/>
  <c r="CO597" i="1" s="1"/>
  <c r="CM596" i="1"/>
  <c r="CN596" i="1" s="1"/>
  <c r="CO596" i="1" s="1"/>
  <c r="CM595" i="1"/>
  <c r="CN595" i="1" s="1"/>
  <c r="CO595" i="1" s="1"/>
  <c r="CM594" i="1"/>
  <c r="CN594" i="1" s="1"/>
  <c r="CO594" i="1" s="1"/>
  <c r="CM593" i="1"/>
  <c r="CN593" i="1" s="1"/>
  <c r="CO593" i="1" s="1"/>
  <c r="CM592" i="1"/>
  <c r="CN592" i="1" s="1"/>
  <c r="CO592" i="1" s="1"/>
  <c r="CM591" i="1"/>
  <c r="CN591" i="1" s="1"/>
  <c r="CO591" i="1" s="1"/>
  <c r="CM590" i="1"/>
  <c r="CN590" i="1" s="1"/>
  <c r="CO590" i="1" s="1"/>
  <c r="CM589" i="1"/>
  <c r="CN589" i="1" s="1"/>
  <c r="CO589" i="1" s="1"/>
  <c r="CM588" i="1"/>
  <c r="CN588" i="1" s="1"/>
  <c r="CO588" i="1" s="1"/>
  <c r="CM587" i="1"/>
  <c r="CN587" i="1" s="1"/>
  <c r="CO587" i="1" s="1"/>
  <c r="CM586" i="1"/>
  <c r="CN586" i="1" s="1"/>
  <c r="CO586" i="1" s="1"/>
  <c r="CM585" i="1"/>
  <c r="CN585" i="1" s="1"/>
  <c r="CO585" i="1" s="1"/>
  <c r="CM584" i="1"/>
  <c r="CN584" i="1" s="1"/>
  <c r="CO584" i="1" s="1"/>
  <c r="CM582" i="1"/>
  <c r="CN582" i="1" s="1"/>
  <c r="CO582" i="1" s="1"/>
  <c r="CM581" i="1"/>
  <c r="CN581" i="1" s="1"/>
  <c r="CO581" i="1" s="1"/>
  <c r="CM580" i="1"/>
  <c r="CN580" i="1" s="1"/>
  <c r="CO580" i="1" s="1"/>
  <c r="CM579" i="1"/>
  <c r="CN579" i="1" s="1"/>
  <c r="CO579" i="1" s="1"/>
  <c r="CM578" i="1"/>
  <c r="CN578" i="1" s="1"/>
  <c r="CO578" i="1" s="1"/>
  <c r="CM577" i="1"/>
  <c r="CN577" i="1" s="1"/>
  <c r="CO577" i="1" s="1"/>
  <c r="CM576" i="1"/>
  <c r="CN576" i="1" s="1"/>
  <c r="CO576" i="1" s="1"/>
  <c r="CM575" i="1"/>
  <c r="CN575" i="1" s="1"/>
  <c r="CO575" i="1" s="1"/>
  <c r="CM574" i="1"/>
  <c r="CN574" i="1" s="1"/>
  <c r="CO574" i="1" s="1"/>
  <c r="CM573" i="1"/>
  <c r="CN573" i="1" s="1"/>
  <c r="CO573" i="1" s="1"/>
  <c r="CM572" i="1"/>
  <c r="CN572" i="1" s="1"/>
  <c r="CO572" i="1" s="1"/>
  <c r="CM571" i="1"/>
  <c r="CN571" i="1" s="1"/>
  <c r="CO571" i="1" s="1"/>
  <c r="CM570" i="1"/>
  <c r="CN570" i="1" s="1"/>
  <c r="CO570" i="1" s="1"/>
  <c r="CM569" i="1"/>
  <c r="CN569" i="1" s="1"/>
  <c r="CO569" i="1" s="1"/>
  <c r="CM568" i="1"/>
  <c r="CN568" i="1" s="1"/>
  <c r="CO568" i="1" s="1"/>
  <c r="CM567" i="1"/>
  <c r="CN567" i="1" s="1"/>
  <c r="CO567" i="1" s="1"/>
  <c r="CM566" i="1"/>
  <c r="CN566" i="1" s="1"/>
  <c r="CO566" i="1" s="1"/>
  <c r="CM565" i="1"/>
  <c r="CN565" i="1" s="1"/>
  <c r="CO565" i="1" s="1"/>
  <c r="CM564" i="1"/>
  <c r="CN564" i="1" s="1"/>
  <c r="CO564" i="1" s="1"/>
  <c r="CM563" i="1"/>
  <c r="CN563" i="1" s="1"/>
  <c r="CO563" i="1" s="1"/>
  <c r="CM562" i="1"/>
  <c r="CN562" i="1" s="1"/>
  <c r="CO562" i="1" s="1"/>
  <c r="CM561" i="1"/>
  <c r="CN561" i="1" s="1"/>
  <c r="CO561" i="1" s="1"/>
  <c r="CM560" i="1"/>
  <c r="CN560" i="1" s="1"/>
  <c r="CO560" i="1" s="1"/>
  <c r="CM559" i="1"/>
  <c r="CN559" i="1" s="1"/>
  <c r="CO559" i="1" s="1"/>
  <c r="CM558" i="1"/>
  <c r="CN558" i="1" s="1"/>
  <c r="CO558" i="1" s="1"/>
  <c r="CM557" i="1"/>
  <c r="CN557" i="1" s="1"/>
  <c r="CO557" i="1" s="1"/>
  <c r="CM556" i="1"/>
  <c r="CN556" i="1" s="1"/>
  <c r="CO556" i="1" s="1"/>
  <c r="CM555" i="1"/>
  <c r="CN555" i="1" s="1"/>
  <c r="CO555" i="1" s="1"/>
  <c r="CM554" i="1"/>
  <c r="CN554" i="1" s="1"/>
  <c r="CO554" i="1" s="1"/>
  <c r="CM553" i="1"/>
  <c r="CN553" i="1" s="1"/>
  <c r="CO553" i="1" s="1"/>
  <c r="CM552" i="1"/>
  <c r="CN552" i="1" s="1"/>
  <c r="CO552" i="1" s="1"/>
  <c r="CM551" i="1"/>
  <c r="CN551" i="1" s="1"/>
  <c r="CO551" i="1" s="1"/>
  <c r="CM550" i="1"/>
  <c r="CN550" i="1" s="1"/>
  <c r="CO550" i="1" s="1"/>
  <c r="CM549" i="1"/>
  <c r="CN549" i="1" s="1"/>
  <c r="CO549" i="1" s="1"/>
  <c r="CM548" i="1"/>
  <c r="CN548" i="1" s="1"/>
  <c r="CO548" i="1" s="1"/>
  <c r="CM547" i="1"/>
  <c r="CN547" i="1" s="1"/>
  <c r="CO547" i="1" s="1"/>
  <c r="CM546" i="1"/>
  <c r="CN546" i="1" s="1"/>
  <c r="CO546" i="1" s="1"/>
  <c r="CM545" i="1"/>
  <c r="CN545" i="1" s="1"/>
  <c r="CO545" i="1" s="1"/>
  <c r="CM544" i="1"/>
  <c r="CN544" i="1" s="1"/>
  <c r="CO544" i="1" s="1"/>
  <c r="CM543" i="1"/>
  <c r="CN543" i="1" s="1"/>
  <c r="CO543" i="1" s="1"/>
  <c r="CM542" i="1"/>
  <c r="CN542" i="1" s="1"/>
  <c r="CO542" i="1" s="1"/>
  <c r="CM541" i="1"/>
  <c r="CN541" i="1" s="1"/>
  <c r="CO541" i="1" s="1"/>
  <c r="CM540" i="1"/>
  <c r="CN540" i="1" s="1"/>
  <c r="CO540" i="1" s="1"/>
  <c r="CM538" i="1"/>
  <c r="CN538" i="1" s="1"/>
  <c r="CO538" i="1" s="1"/>
  <c r="CM537" i="1"/>
  <c r="CN537" i="1" s="1"/>
  <c r="CO537" i="1" s="1"/>
  <c r="CM536" i="1"/>
  <c r="CN536" i="1" s="1"/>
  <c r="CO536" i="1" s="1"/>
  <c r="CM535" i="1"/>
  <c r="CN535" i="1" s="1"/>
  <c r="CO535" i="1" s="1"/>
  <c r="CM532" i="1"/>
  <c r="CN532" i="1" s="1"/>
  <c r="CO532" i="1" s="1"/>
  <c r="CM531" i="1"/>
  <c r="CN531" i="1" s="1"/>
  <c r="CO531" i="1" s="1"/>
  <c r="CM530" i="1"/>
  <c r="CN530" i="1" s="1"/>
  <c r="CO530" i="1" s="1"/>
  <c r="CM529" i="1"/>
  <c r="CN529" i="1" s="1"/>
  <c r="CO529" i="1" s="1"/>
  <c r="CN528" i="1"/>
  <c r="CO528" i="1" s="1"/>
  <c r="CN527" i="1"/>
  <c r="CO527" i="1" s="1"/>
  <c r="CN526" i="1"/>
  <c r="CO526" i="1" s="1"/>
  <c r="CN525" i="1"/>
  <c r="CO525" i="1" s="1"/>
  <c r="CN524" i="1"/>
  <c r="CO524" i="1" s="1"/>
  <c r="CN523" i="1"/>
  <c r="CO523" i="1" s="1"/>
  <c r="CN522" i="1"/>
  <c r="CO522" i="1" s="1"/>
  <c r="CN521" i="1"/>
  <c r="CO521" i="1" s="1"/>
  <c r="CN520" i="1"/>
  <c r="CO520" i="1" s="1"/>
  <c r="CN519" i="1"/>
  <c r="CO519" i="1" s="1"/>
  <c r="CN518" i="1"/>
  <c r="CO518" i="1" s="1"/>
  <c r="CN517" i="1"/>
  <c r="CO517" i="1" s="1"/>
  <c r="CN516" i="1"/>
  <c r="CO516" i="1" s="1"/>
  <c r="CN515" i="1"/>
  <c r="CO515" i="1" s="1"/>
  <c r="CN514" i="1"/>
  <c r="CO514" i="1" s="1"/>
  <c r="CN513" i="1"/>
  <c r="CO513" i="1" s="1"/>
  <c r="CN512" i="1"/>
  <c r="CO512" i="1" s="1"/>
  <c r="CN511" i="1"/>
  <c r="CO511" i="1" s="1"/>
  <c r="CN510" i="1"/>
  <c r="CO510" i="1" s="1"/>
  <c r="CN509" i="1"/>
  <c r="CO509" i="1" s="1"/>
  <c r="CN508" i="1"/>
  <c r="CO508" i="1" s="1"/>
  <c r="CN507" i="1"/>
  <c r="CO507" i="1" s="1"/>
  <c r="CN506" i="1"/>
  <c r="CO506" i="1" s="1"/>
  <c r="CN505" i="1"/>
  <c r="CO505" i="1" s="1"/>
  <c r="CN504" i="1"/>
  <c r="CO504" i="1" s="1"/>
  <c r="CM503" i="1"/>
  <c r="CN503" i="1" s="1"/>
  <c r="CO503" i="1" s="1"/>
  <c r="CM502" i="1"/>
  <c r="CN502" i="1" s="1"/>
  <c r="CO502" i="1" s="1"/>
  <c r="CM501" i="1"/>
  <c r="CN501" i="1" s="1"/>
  <c r="CO501" i="1" s="1"/>
  <c r="CM500" i="1"/>
  <c r="CN500" i="1" s="1"/>
  <c r="CO500" i="1" s="1"/>
  <c r="CM499" i="1"/>
  <c r="CN499" i="1" s="1"/>
  <c r="CO499" i="1" s="1"/>
  <c r="CM498" i="1"/>
  <c r="CN498" i="1" s="1"/>
  <c r="CO498" i="1" s="1"/>
  <c r="CM497" i="1"/>
  <c r="CN497" i="1" s="1"/>
  <c r="CO497" i="1" s="1"/>
  <c r="CM496" i="1"/>
  <c r="CN496" i="1" s="1"/>
  <c r="CO496" i="1" s="1"/>
  <c r="CM495" i="1"/>
  <c r="CN495" i="1" s="1"/>
  <c r="CO495" i="1" s="1"/>
  <c r="CM494" i="1"/>
  <c r="CN494" i="1" s="1"/>
  <c r="CO494" i="1" s="1"/>
  <c r="CM493" i="1"/>
  <c r="CN493" i="1" s="1"/>
  <c r="CO493" i="1" s="1"/>
  <c r="CM492" i="1"/>
  <c r="CN492" i="1" s="1"/>
  <c r="CO492" i="1" s="1"/>
  <c r="CM491" i="1"/>
  <c r="CN491" i="1" s="1"/>
  <c r="CO491" i="1" s="1"/>
  <c r="CM490" i="1"/>
  <c r="CN490" i="1" s="1"/>
  <c r="CO490" i="1" s="1"/>
  <c r="CM489" i="1"/>
  <c r="CN489" i="1" s="1"/>
  <c r="CO489" i="1" s="1"/>
  <c r="CM488" i="1"/>
  <c r="CN488" i="1" s="1"/>
  <c r="CO488" i="1" s="1"/>
  <c r="CM487" i="1"/>
  <c r="CN487" i="1" s="1"/>
  <c r="CO487" i="1" s="1"/>
  <c r="CM486" i="1"/>
  <c r="CN486" i="1" s="1"/>
  <c r="CO486" i="1" s="1"/>
  <c r="CM485" i="1"/>
  <c r="CN485" i="1" s="1"/>
  <c r="CO485" i="1" s="1"/>
  <c r="CM484" i="1"/>
  <c r="CN484" i="1" s="1"/>
  <c r="CO484" i="1" s="1"/>
  <c r="CM483" i="1"/>
  <c r="CN483" i="1" s="1"/>
  <c r="CO483" i="1" s="1"/>
  <c r="CM482" i="1"/>
  <c r="CN482" i="1" s="1"/>
  <c r="CO482" i="1" s="1"/>
  <c r="CM481" i="1"/>
  <c r="CN481" i="1" s="1"/>
  <c r="CO481" i="1" s="1"/>
  <c r="CM480" i="1"/>
  <c r="CN480" i="1" s="1"/>
  <c r="CO480" i="1" s="1"/>
  <c r="CM479" i="1"/>
  <c r="CN479" i="1" s="1"/>
  <c r="CO479" i="1" s="1"/>
  <c r="CM478" i="1"/>
  <c r="CN478" i="1" s="1"/>
  <c r="CO478" i="1" s="1"/>
  <c r="CM477" i="1"/>
  <c r="CN477" i="1" s="1"/>
  <c r="CO477" i="1" s="1"/>
  <c r="CM476" i="1"/>
  <c r="CN476" i="1" s="1"/>
  <c r="CO476" i="1" s="1"/>
  <c r="CM475" i="1"/>
  <c r="CN475" i="1" s="1"/>
  <c r="CO475" i="1" s="1"/>
  <c r="CM474" i="1"/>
  <c r="CN474" i="1" s="1"/>
  <c r="CO474" i="1" s="1"/>
  <c r="CM473" i="1"/>
  <c r="CN473" i="1" s="1"/>
  <c r="CO473" i="1" s="1"/>
  <c r="CM472" i="1"/>
  <c r="CN472" i="1" s="1"/>
  <c r="CO472" i="1" s="1"/>
  <c r="CM471" i="1"/>
  <c r="CN471" i="1" s="1"/>
  <c r="CO471" i="1" s="1"/>
  <c r="CM470" i="1"/>
  <c r="CN470" i="1" s="1"/>
  <c r="CO470" i="1" s="1"/>
  <c r="CM469" i="1"/>
  <c r="CN469" i="1" s="1"/>
  <c r="CO469" i="1" s="1"/>
  <c r="CM468" i="1"/>
  <c r="CN468" i="1" s="1"/>
  <c r="CO468" i="1" s="1"/>
  <c r="CM467" i="1"/>
  <c r="CN467" i="1" s="1"/>
  <c r="CO467" i="1" s="1"/>
  <c r="CM466" i="1"/>
  <c r="CN466" i="1" s="1"/>
  <c r="CO466" i="1" s="1"/>
  <c r="CM465" i="1"/>
  <c r="CN465" i="1" s="1"/>
  <c r="CO465" i="1" s="1"/>
  <c r="CM464" i="1"/>
  <c r="CN464" i="1" s="1"/>
  <c r="CO464" i="1" s="1"/>
  <c r="CM463" i="1"/>
  <c r="CN463" i="1" s="1"/>
  <c r="CO463" i="1" s="1"/>
  <c r="CM462" i="1"/>
  <c r="CN462" i="1" s="1"/>
  <c r="CO462" i="1" s="1"/>
  <c r="CM461" i="1"/>
  <c r="CN461" i="1" s="1"/>
  <c r="CO461" i="1" s="1"/>
  <c r="CM460" i="1"/>
  <c r="CN460" i="1" s="1"/>
  <c r="CO460" i="1" s="1"/>
  <c r="CM459" i="1"/>
  <c r="CN459" i="1" s="1"/>
  <c r="CO459" i="1" s="1"/>
  <c r="CM458" i="1"/>
  <c r="CN458" i="1" s="1"/>
  <c r="CO458" i="1" s="1"/>
  <c r="CM457" i="1"/>
  <c r="CN457" i="1" s="1"/>
  <c r="CO457" i="1" s="1"/>
  <c r="CM456" i="1"/>
  <c r="CN456" i="1" s="1"/>
  <c r="CO456" i="1" s="1"/>
  <c r="CM455" i="1"/>
  <c r="CN455" i="1" s="1"/>
  <c r="CO455" i="1" s="1"/>
  <c r="CM454" i="1"/>
  <c r="CN454" i="1" s="1"/>
  <c r="CO454" i="1" s="1"/>
  <c r="CM453" i="1"/>
  <c r="CN453" i="1" s="1"/>
  <c r="CO453" i="1" s="1"/>
  <c r="CM452" i="1"/>
  <c r="CN452" i="1" s="1"/>
  <c r="CO452" i="1" s="1"/>
  <c r="CM451" i="1"/>
  <c r="CN451" i="1" s="1"/>
  <c r="CO451" i="1" s="1"/>
  <c r="CM450" i="1"/>
  <c r="CN450" i="1" s="1"/>
  <c r="CO450" i="1" s="1"/>
  <c r="CM449" i="1"/>
  <c r="CN449" i="1" s="1"/>
  <c r="CO449" i="1" s="1"/>
  <c r="CM448" i="1"/>
  <c r="CN448" i="1" s="1"/>
  <c r="CO448" i="1" s="1"/>
  <c r="CM447" i="1"/>
  <c r="CN447" i="1" s="1"/>
  <c r="CO447" i="1" s="1"/>
  <c r="CM446" i="1"/>
  <c r="CN446" i="1" s="1"/>
  <c r="CO446" i="1" s="1"/>
  <c r="CM445" i="1"/>
  <c r="CN445" i="1" s="1"/>
  <c r="CO445" i="1" s="1"/>
  <c r="CM444" i="1"/>
  <c r="CN444" i="1" s="1"/>
  <c r="CO444" i="1" s="1"/>
  <c r="CM443" i="1"/>
  <c r="CN443" i="1" s="1"/>
  <c r="CO443" i="1" s="1"/>
  <c r="CM442" i="1"/>
  <c r="CN442" i="1" s="1"/>
  <c r="CO442" i="1" s="1"/>
  <c r="CM441" i="1"/>
  <c r="CN441" i="1" s="1"/>
  <c r="CO441" i="1" s="1"/>
  <c r="CM440" i="1"/>
  <c r="CN440" i="1" s="1"/>
  <c r="CO440" i="1" s="1"/>
  <c r="CM438" i="1"/>
  <c r="CN438" i="1" s="1"/>
  <c r="CO438" i="1" s="1"/>
  <c r="CM437" i="1"/>
  <c r="CN437" i="1" s="1"/>
  <c r="CO437" i="1" s="1"/>
  <c r="CM436" i="1"/>
  <c r="CN436" i="1" s="1"/>
  <c r="CO436" i="1" s="1"/>
  <c r="CM435" i="1"/>
  <c r="CN435" i="1" s="1"/>
  <c r="CO435" i="1" s="1"/>
  <c r="CM434" i="1"/>
  <c r="CN434" i="1" s="1"/>
  <c r="CO434" i="1" s="1"/>
  <c r="CM433" i="1"/>
  <c r="CN433" i="1" s="1"/>
  <c r="CO433" i="1" s="1"/>
  <c r="CM432" i="1"/>
  <c r="CN432" i="1" s="1"/>
  <c r="CO432" i="1" s="1"/>
  <c r="CM431" i="1"/>
  <c r="CN431" i="1" s="1"/>
  <c r="CO431" i="1" s="1"/>
  <c r="CM430" i="1"/>
  <c r="CN430" i="1" s="1"/>
  <c r="CO430" i="1" s="1"/>
  <c r="CM427" i="1"/>
  <c r="CN427" i="1" s="1"/>
  <c r="CO427" i="1" s="1"/>
  <c r="CM426" i="1"/>
  <c r="CN426" i="1" s="1"/>
  <c r="CO426" i="1" s="1"/>
  <c r="CM425" i="1"/>
  <c r="CN425" i="1" s="1"/>
  <c r="CO425" i="1" s="1"/>
  <c r="CM420" i="1"/>
  <c r="CN420" i="1" s="1"/>
  <c r="CO420" i="1" s="1"/>
  <c r="CM419" i="1"/>
  <c r="CN419" i="1" s="1"/>
  <c r="CO419" i="1" s="1"/>
  <c r="CM418" i="1"/>
  <c r="CN418" i="1" s="1"/>
  <c r="CO418" i="1" s="1"/>
  <c r="CM417" i="1"/>
  <c r="CN417" i="1" s="1"/>
  <c r="CO417" i="1" s="1"/>
  <c r="CM416" i="1"/>
  <c r="CN416" i="1" s="1"/>
  <c r="CO416" i="1" s="1"/>
  <c r="CM415" i="1"/>
  <c r="CN415" i="1" s="1"/>
  <c r="CO415" i="1" s="1"/>
  <c r="CM414" i="1"/>
  <c r="CN414" i="1" s="1"/>
  <c r="CO414" i="1" s="1"/>
  <c r="CM413" i="1"/>
  <c r="CN413" i="1" s="1"/>
  <c r="CO413" i="1" s="1"/>
  <c r="CM412" i="1"/>
  <c r="CN412" i="1" s="1"/>
  <c r="CO412" i="1" s="1"/>
  <c r="CM411" i="1"/>
  <c r="CN411" i="1" s="1"/>
  <c r="CO411" i="1" s="1"/>
  <c r="CM410" i="1"/>
  <c r="CN410" i="1" s="1"/>
  <c r="CO410" i="1" s="1"/>
  <c r="CM409" i="1"/>
  <c r="CN409" i="1" s="1"/>
  <c r="CO409" i="1" s="1"/>
  <c r="CM404" i="1"/>
  <c r="CN404" i="1" s="1"/>
  <c r="CO404" i="1" s="1"/>
  <c r="CM403" i="1"/>
  <c r="CN403" i="1" s="1"/>
  <c r="CO403" i="1" s="1"/>
  <c r="CM402" i="1"/>
  <c r="CN402" i="1" s="1"/>
  <c r="CO402" i="1" s="1"/>
  <c r="CM401" i="1"/>
  <c r="CN401" i="1" s="1"/>
  <c r="CO401" i="1" s="1"/>
  <c r="CM400" i="1"/>
  <c r="CN400" i="1" s="1"/>
  <c r="CO400" i="1" s="1"/>
  <c r="CM399" i="1"/>
  <c r="CN399" i="1" s="1"/>
  <c r="CO399" i="1" s="1"/>
  <c r="CM398" i="1"/>
  <c r="CN398" i="1" s="1"/>
  <c r="CO398" i="1" s="1"/>
  <c r="CM397" i="1"/>
  <c r="CN397" i="1" s="1"/>
  <c r="CO397" i="1" s="1"/>
  <c r="CM396" i="1"/>
  <c r="CN396" i="1" s="1"/>
  <c r="CO396" i="1" s="1"/>
  <c r="CM395" i="1"/>
  <c r="CN395" i="1" s="1"/>
  <c r="CO395" i="1" s="1"/>
  <c r="CM394" i="1"/>
  <c r="CN394" i="1" s="1"/>
  <c r="CO394" i="1" s="1"/>
  <c r="CM393" i="1"/>
  <c r="CN393" i="1" s="1"/>
  <c r="CO393" i="1" s="1"/>
  <c r="CM388" i="1"/>
  <c r="CN388" i="1" s="1"/>
  <c r="CO388" i="1" s="1"/>
  <c r="CM387" i="1"/>
  <c r="CN387" i="1" s="1"/>
  <c r="CO387" i="1" s="1"/>
  <c r="CM386" i="1"/>
  <c r="CN386" i="1" s="1"/>
  <c r="CO386" i="1" s="1"/>
  <c r="CM385" i="1"/>
  <c r="CN385" i="1" s="1"/>
  <c r="CO385" i="1" s="1"/>
  <c r="CM384" i="1"/>
  <c r="CN384" i="1" s="1"/>
  <c r="CO384" i="1" s="1"/>
  <c r="CM383" i="1"/>
  <c r="CN383" i="1" s="1"/>
  <c r="CO383" i="1" s="1"/>
  <c r="CM382" i="1"/>
  <c r="CN382" i="1" s="1"/>
  <c r="CO382" i="1" s="1"/>
  <c r="CM381" i="1"/>
  <c r="CN381" i="1" s="1"/>
  <c r="CO381" i="1" s="1"/>
  <c r="CM380" i="1"/>
  <c r="CN380" i="1" s="1"/>
  <c r="CO380" i="1" s="1"/>
  <c r="CM379" i="1"/>
  <c r="CN379" i="1" s="1"/>
  <c r="CO379" i="1" s="1"/>
  <c r="CM378" i="1"/>
  <c r="CN378" i="1" s="1"/>
  <c r="CO378" i="1" s="1"/>
  <c r="CM377" i="1"/>
  <c r="CN377" i="1" s="1"/>
  <c r="CO377" i="1" s="1"/>
  <c r="CM376" i="1"/>
  <c r="CN376" i="1" s="1"/>
  <c r="CO376" i="1" s="1"/>
  <c r="CM375" i="1"/>
  <c r="CN375" i="1" s="1"/>
  <c r="CO375" i="1" s="1"/>
  <c r="CM374" i="1"/>
  <c r="CN374" i="1" s="1"/>
  <c r="CO374" i="1" s="1"/>
  <c r="CM373" i="1"/>
  <c r="CN373" i="1" s="1"/>
  <c r="CO373" i="1" s="1"/>
  <c r="CM372" i="1"/>
  <c r="CN372" i="1" s="1"/>
  <c r="CO372" i="1" s="1"/>
  <c r="CM371" i="1"/>
  <c r="CN371" i="1" s="1"/>
  <c r="CO371" i="1" s="1"/>
  <c r="CM370" i="1"/>
  <c r="CN370" i="1" s="1"/>
  <c r="CO370" i="1" s="1"/>
  <c r="CM369" i="1"/>
  <c r="CN369" i="1" s="1"/>
  <c r="CO369" i="1" s="1"/>
  <c r="CM368" i="1"/>
  <c r="CN368" i="1" s="1"/>
  <c r="CO368" i="1" s="1"/>
  <c r="CM367" i="1"/>
  <c r="CN367" i="1" s="1"/>
  <c r="CO367" i="1" s="1"/>
  <c r="CM366" i="1"/>
  <c r="CN366" i="1" s="1"/>
  <c r="CO366" i="1" s="1"/>
  <c r="CM365" i="1"/>
  <c r="CN365" i="1" s="1"/>
  <c r="CO365" i="1" s="1"/>
  <c r="CM364" i="1"/>
  <c r="CN364" i="1" s="1"/>
  <c r="CO364" i="1" s="1"/>
  <c r="CM363" i="1"/>
  <c r="CN363" i="1" s="1"/>
  <c r="CO363" i="1" s="1"/>
  <c r="CM362" i="1"/>
  <c r="CN362" i="1" s="1"/>
  <c r="CO362" i="1" s="1"/>
  <c r="CM361" i="1"/>
  <c r="CN361" i="1" s="1"/>
  <c r="CO361" i="1" s="1"/>
  <c r="CM360" i="1"/>
  <c r="CN360" i="1" s="1"/>
  <c r="CO360" i="1" s="1"/>
  <c r="CM359" i="1"/>
  <c r="CN359" i="1" s="1"/>
  <c r="CO359" i="1" s="1"/>
  <c r="CM358" i="1"/>
  <c r="CN358" i="1" s="1"/>
  <c r="CO358" i="1" s="1"/>
  <c r="CM357" i="1"/>
  <c r="CN357" i="1" s="1"/>
  <c r="CO357" i="1" s="1"/>
  <c r="CM356" i="1"/>
  <c r="CN356" i="1" s="1"/>
  <c r="CO356" i="1" s="1"/>
  <c r="CM355" i="1"/>
  <c r="CN355" i="1" s="1"/>
  <c r="CO355" i="1" s="1"/>
  <c r="CM354" i="1"/>
  <c r="CN354" i="1" s="1"/>
  <c r="CO354" i="1" s="1"/>
  <c r="CM353" i="1"/>
  <c r="CN353" i="1" s="1"/>
  <c r="CO353" i="1" s="1"/>
  <c r="CM352" i="1"/>
  <c r="CN352" i="1" s="1"/>
  <c r="CO352" i="1" s="1"/>
  <c r="CM351" i="1"/>
  <c r="CN351" i="1" s="1"/>
  <c r="CO351" i="1" s="1"/>
  <c r="CM350" i="1"/>
  <c r="CN350" i="1" s="1"/>
  <c r="CO350" i="1" s="1"/>
  <c r="CM349" i="1"/>
  <c r="CN349" i="1" s="1"/>
  <c r="CO349" i="1" s="1"/>
  <c r="CM348" i="1"/>
  <c r="CN348" i="1" s="1"/>
  <c r="CO348" i="1" s="1"/>
  <c r="CM344" i="1"/>
  <c r="CN344" i="1" s="1"/>
  <c r="CO344" i="1" s="1"/>
  <c r="CM343" i="1"/>
  <c r="CN343" i="1" s="1"/>
  <c r="CO343" i="1" s="1"/>
  <c r="CM342" i="1"/>
  <c r="CN342" i="1" s="1"/>
  <c r="CO342" i="1" s="1"/>
  <c r="CM341" i="1"/>
  <c r="CN341" i="1" s="1"/>
  <c r="CO341" i="1" s="1"/>
  <c r="CM340" i="1"/>
  <c r="CN340" i="1" s="1"/>
  <c r="CO340" i="1" s="1"/>
  <c r="CM339" i="1"/>
  <c r="CN339" i="1" s="1"/>
  <c r="CO339" i="1" s="1"/>
  <c r="CM338" i="1"/>
  <c r="CN338" i="1" s="1"/>
  <c r="CO338" i="1" s="1"/>
  <c r="CM337" i="1"/>
  <c r="CN337" i="1" s="1"/>
  <c r="CO337" i="1" s="1"/>
  <c r="CM336" i="1"/>
  <c r="CN336" i="1" s="1"/>
  <c r="CO336" i="1" s="1"/>
  <c r="CM335" i="1"/>
  <c r="CN335" i="1" s="1"/>
  <c r="CO335" i="1" s="1"/>
  <c r="CM334" i="1"/>
  <c r="CN334" i="1" s="1"/>
  <c r="CO334" i="1" s="1"/>
  <c r="CM333" i="1"/>
  <c r="CN333" i="1" s="1"/>
  <c r="CO333" i="1" s="1"/>
  <c r="CM332" i="1"/>
  <c r="CN332" i="1" s="1"/>
  <c r="CO332" i="1" s="1"/>
  <c r="CM331" i="1"/>
  <c r="CN331" i="1" s="1"/>
  <c r="CO331" i="1" s="1"/>
  <c r="CM330" i="1"/>
  <c r="CN330" i="1" s="1"/>
  <c r="CO330" i="1" s="1"/>
  <c r="CM329" i="1"/>
  <c r="CN329" i="1" s="1"/>
  <c r="CO329" i="1" s="1"/>
  <c r="CM328" i="1"/>
  <c r="CN328" i="1" s="1"/>
  <c r="CO328" i="1" s="1"/>
  <c r="CM327" i="1"/>
  <c r="CN327" i="1" s="1"/>
  <c r="CO327" i="1" s="1"/>
  <c r="CM326" i="1"/>
  <c r="CN326" i="1" s="1"/>
  <c r="CO326" i="1" s="1"/>
  <c r="CM325" i="1"/>
  <c r="CN325" i="1" s="1"/>
  <c r="CO325" i="1" s="1"/>
  <c r="CM324" i="1"/>
  <c r="CN324" i="1" s="1"/>
  <c r="CO324" i="1" s="1"/>
  <c r="CM323" i="1"/>
  <c r="CN323" i="1" s="1"/>
  <c r="CO323" i="1" s="1"/>
  <c r="CM322" i="1"/>
  <c r="CN322" i="1" s="1"/>
  <c r="CO322" i="1" s="1"/>
  <c r="CM321" i="1"/>
  <c r="CN321" i="1" s="1"/>
  <c r="CO321" i="1" s="1"/>
  <c r="CM320" i="1"/>
  <c r="CN320" i="1" s="1"/>
  <c r="CO320" i="1" s="1"/>
  <c r="CM319" i="1"/>
  <c r="CN319" i="1" s="1"/>
  <c r="CO319" i="1" s="1"/>
  <c r="CM318" i="1"/>
  <c r="CN318" i="1" s="1"/>
  <c r="CO318" i="1" s="1"/>
  <c r="CM317" i="1"/>
  <c r="CN317" i="1" s="1"/>
  <c r="CO317" i="1" s="1"/>
  <c r="CM316" i="1"/>
  <c r="CN316" i="1" s="1"/>
  <c r="CO316" i="1" s="1"/>
  <c r="CM315" i="1"/>
  <c r="CN315" i="1" s="1"/>
  <c r="CO315" i="1" s="1"/>
  <c r="CM313" i="1"/>
  <c r="CN313" i="1" s="1"/>
  <c r="CO313" i="1" s="1"/>
  <c r="CM312" i="1"/>
  <c r="CN312" i="1" s="1"/>
  <c r="CO312" i="1" s="1"/>
  <c r="CM311" i="1"/>
  <c r="CN311" i="1" s="1"/>
  <c r="CO311" i="1" s="1"/>
  <c r="CM310" i="1"/>
  <c r="CN310" i="1" s="1"/>
  <c r="CO310" i="1" s="1"/>
  <c r="CM309" i="1"/>
  <c r="CN309" i="1" s="1"/>
  <c r="CO309" i="1" s="1"/>
  <c r="CM308" i="1"/>
  <c r="CN308" i="1" s="1"/>
  <c r="CO308" i="1" s="1"/>
  <c r="CM307" i="1"/>
  <c r="CN307" i="1" s="1"/>
  <c r="CO307" i="1" s="1"/>
  <c r="CM306" i="1"/>
  <c r="CN306" i="1" s="1"/>
  <c r="CO306" i="1" s="1"/>
  <c r="CM305" i="1"/>
  <c r="CN305" i="1" s="1"/>
  <c r="CO305" i="1" s="1"/>
  <c r="CM304" i="1"/>
  <c r="CN304" i="1" s="1"/>
  <c r="CO304" i="1" s="1"/>
  <c r="CM303" i="1"/>
  <c r="CN303" i="1" s="1"/>
  <c r="CO303" i="1" s="1"/>
  <c r="CM302" i="1"/>
  <c r="CN302" i="1" s="1"/>
  <c r="CO302" i="1" s="1"/>
  <c r="CM301" i="1"/>
  <c r="CN301" i="1" s="1"/>
  <c r="CO301" i="1" s="1"/>
  <c r="CM300" i="1"/>
  <c r="CN300" i="1" s="1"/>
  <c r="CO300" i="1" s="1"/>
  <c r="CM299" i="1"/>
  <c r="CN299" i="1" s="1"/>
  <c r="CO299" i="1" s="1"/>
  <c r="CM298" i="1"/>
  <c r="CN298" i="1" s="1"/>
  <c r="CO298" i="1" s="1"/>
  <c r="CM295" i="1"/>
  <c r="CN295" i="1" s="1"/>
  <c r="CO295" i="1" s="1"/>
  <c r="CM294" i="1"/>
  <c r="CN294" i="1" s="1"/>
  <c r="CO294" i="1" s="1"/>
  <c r="CM293" i="1"/>
  <c r="CN293" i="1" s="1"/>
  <c r="CO293" i="1" s="1"/>
  <c r="CM292" i="1"/>
  <c r="CN292" i="1" s="1"/>
  <c r="CO292" i="1" s="1"/>
  <c r="CM291" i="1"/>
  <c r="CN291" i="1" s="1"/>
  <c r="CO291" i="1" s="1"/>
  <c r="CM290" i="1"/>
  <c r="CN290" i="1" s="1"/>
  <c r="CO290" i="1" s="1"/>
  <c r="CM289" i="1"/>
  <c r="CN289" i="1" s="1"/>
  <c r="CO289" i="1" s="1"/>
  <c r="CM288" i="1"/>
  <c r="CN288" i="1" s="1"/>
  <c r="CO288" i="1" s="1"/>
  <c r="CM287" i="1"/>
  <c r="CN287" i="1" s="1"/>
  <c r="CO287" i="1" s="1"/>
  <c r="CM286" i="1"/>
  <c r="CN286" i="1" s="1"/>
  <c r="CO286" i="1" s="1"/>
  <c r="CM285" i="1"/>
  <c r="CN285" i="1" s="1"/>
  <c r="CO285" i="1" s="1"/>
  <c r="CM284" i="1"/>
  <c r="CN284" i="1" s="1"/>
  <c r="CO284" i="1" s="1"/>
  <c r="CM283" i="1"/>
  <c r="CN283" i="1" s="1"/>
  <c r="CO283" i="1" s="1"/>
  <c r="CM282" i="1"/>
  <c r="CN282" i="1" s="1"/>
  <c r="CO282" i="1" s="1"/>
  <c r="CM281" i="1"/>
  <c r="CN281" i="1" s="1"/>
  <c r="CO281" i="1" s="1"/>
  <c r="CM280" i="1"/>
  <c r="CN280" i="1" s="1"/>
  <c r="CO280" i="1" s="1"/>
  <c r="CM279" i="1"/>
  <c r="CN279" i="1" s="1"/>
  <c r="CO279" i="1" s="1"/>
  <c r="CM278" i="1"/>
  <c r="CN278" i="1" s="1"/>
  <c r="CO278" i="1" s="1"/>
  <c r="CM277" i="1"/>
  <c r="CN277" i="1" s="1"/>
  <c r="CO277" i="1" s="1"/>
  <c r="CM276" i="1"/>
  <c r="CN276" i="1" s="1"/>
  <c r="CO276" i="1" s="1"/>
  <c r="CM275" i="1"/>
  <c r="CN275" i="1" s="1"/>
  <c r="CO275" i="1" s="1"/>
  <c r="CM274" i="1"/>
  <c r="CN274" i="1" s="1"/>
  <c r="CO274" i="1" s="1"/>
  <c r="CM273" i="1"/>
  <c r="CN273" i="1" s="1"/>
  <c r="CO273" i="1" s="1"/>
  <c r="CM272" i="1"/>
  <c r="CN272" i="1" s="1"/>
  <c r="CO272" i="1" s="1"/>
  <c r="CM271" i="1"/>
  <c r="CN271" i="1" s="1"/>
  <c r="CO271" i="1" s="1"/>
  <c r="CM269" i="1"/>
  <c r="CN269" i="1" s="1"/>
  <c r="CO269" i="1" s="1"/>
  <c r="CM268" i="1"/>
  <c r="CN268" i="1" s="1"/>
  <c r="CO268" i="1" s="1"/>
  <c r="CM267" i="1"/>
  <c r="CN267" i="1" s="1"/>
  <c r="CO267" i="1" s="1"/>
  <c r="CM266" i="1"/>
  <c r="CN266" i="1" s="1"/>
  <c r="CO266" i="1" s="1"/>
  <c r="CM265" i="1"/>
  <c r="CN265" i="1" s="1"/>
  <c r="CO265" i="1" s="1"/>
  <c r="CM264" i="1"/>
  <c r="CN264" i="1" s="1"/>
  <c r="CO264" i="1" s="1"/>
  <c r="CM263" i="1"/>
  <c r="CN263" i="1" s="1"/>
  <c r="CO263" i="1" s="1"/>
  <c r="CM260" i="1"/>
  <c r="CN260" i="1" s="1"/>
  <c r="CO260" i="1" s="1"/>
  <c r="CM259" i="1"/>
  <c r="CN259" i="1" s="1"/>
  <c r="CO259" i="1" s="1"/>
  <c r="CM258" i="1"/>
  <c r="CN258" i="1" s="1"/>
  <c r="CO258" i="1" s="1"/>
  <c r="CM257" i="1"/>
  <c r="CN257" i="1" s="1"/>
  <c r="CO257" i="1" s="1"/>
  <c r="CM256" i="1"/>
  <c r="CN256" i="1" s="1"/>
  <c r="CO256" i="1" s="1"/>
  <c r="CM255" i="1"/>
  <c r="CN255" i="1" s="1"/>
  <c r="CO255" i="1" s="1"/>
  <c r="CM254" i="1"/>
  <c r="CN254" i="1" s="1"/>
  <c r="CO254" i="1" s="1"/>
  <c r="CM253" i="1"/>
  <c r="CN253" i="1" s="1"/>
  <c r="CO253" i="1" s="1"/>
  <c r="CM252" i="1"/>
  <c r="CN252" i="1" s="1"/>
  <c r="CO252" i="1" s="1"/>
  <c r="CM251" i="1"/>
  <c r="CN251" i="1" s="1"/>
  <c r="CO251" i="1" s="1"/>
  <c r="CM250" i="1"/>
  <c r="CN250" i="1" s="1"/>
  <c r="CO250" i="1" s="1"/>
  <c r="CM249" i="1"/>
  <c r="CN249" i="1" s="1"/>
  <c r="CO249" i="1" s="1"/>
  <c r="CM248" i="1"/>
  <c r="CN248" i="1" s="1"/>
  <c r="CO248" i="1" s="1"/>
  <c r="CM247" i="1"/>
  <c r="CN247" i="1" s="1"/>
  <c r="CO247" i="1" s="1"/>
  <c r="CM246" i="1"/>
  <c r="CN246" i="1" s="1"/>
  <c r="CO246" i="1" s="1"/>
  <c r="CM245" i="1"/>
  <c r="CN245" i="1" s="1"/>
  <c r="CO245" i="1" s="1"/>
  <c r="CM244" i="1"/>
  <c r="CN244" i="1" s="1"/>
  <c r="CO244" i="1" s="1"/>
  <c r="CM243" i="1"/>
  <c r="CN243" i="1" s="1"/>
  <c r="CO243" i="1" s="1"/>
  <c r="CM242" i="1"/>
  <c r="CN242" i="1" s="1"/>
  <c r="CO242" i="1" s="1"/>
  <c r="CM241" i="1"/>
  <c r="CN241" i="1" s="1"/>
  <c r="CO241" i="1" s="1"/>
  <c r="CM240" i="1"/>
  <c r="CN240" i="1" s="1"/>
  <c r="CO240" i="1" s="1"/>
  <c r="CM239" i="1"/>
  <c r="CN239" i="1" s="1"/>
  <c r="CO239" i="1" s="1"/>
  <c r="CM238" i="1"/>
  <c r="CN238" i="1" s="1"/>
  <c r="CO238" i="1" s="1"/>
  <c r="CM237" i="1"/>
  <c r="CN237" i="1" s="1"/>
  <c r="CO237" i="1" s="1"/>
  <c r="CM236" i="1"/>
  <c r="CN236" i="1" s="1"/>
  <c r="CO236" i="1" s="1"/>
  <c r="CM235" i="1"/>
  <c r="CN235" i="1" s="1"/>
  <c r="CO235" i="1" s="1"/>
  <c r="CM234" i="1"/>
  <c r="CN234" i="1" s="1"/>
  <c r="CO234" i="1" s="1"/>
  <c r="CM233" i="1"/>
  <c r="CN233" i="1" s="1"/>
  <c r="CO233" i="1" s="1"/>
  <c r="CM232" i="1"/>
  <c r="CN232" i="1" s="1"/>
  <c r="CO232" i="1" s="1"/>
  <c r="CM231" i="1"/>
  <c r="CN231" i="1" s="1"/>
  <c r="CO231" i="1" s="1"/>
  <c r="CM221" i="1"/>
  <c r="CN221" i="1" s="1"/>
  <c r="CO221" i="1" s="1"/>
  <c r="CM220" i="1"/>
  <c r="CN220" i="1" s="1"/>
  <c r="CO220" i="1" s="1"/>
  <c r="CM219" i="1"/>
  <c r="CN219" i="1" s="1"/>
  <c r="CO219" i="1" s="1"/>
  <c r="CM218" i="1"/>
  <c r="CN218" i="1" s="1"/>
  <c r="CO218" i="1" s="1"/>
  <c r="CM217" i="1"/>
  <c r="CN217" i="1" s="1"/>
  <c r="CO217" i="1" s="1"/>
  <c r="CM208" i="1"/>
  <c r="CN208" i="1" s="1"/>
  <c r="CO208" i="1" s="1"/>
  <c r="CM207" i="1"/>
  <c r="CN207" i="1" s="1"/>
  <c r="CO207" i="1" s="1"/>
  <c r="CN198" i="1"/>
  <c r="CO198" i="1" s="1"/>
  <c r="CM197" i="1"/>
  <c r="CN197" i="1" s="1"/>
  <c r="CO197" i="1" s="1"/>
  <c r="CM195" i="1"/>
  <c r="CN195" i="1" s="1"/>
  <c r="CO195" i="1" s="1"/>
  <c r="CM194" i="1"/>
  <c r="CN194" i="1" s="1"/>
  <c r="CO194" i="1" s="1"/>
  <c r="CM193" i="1"/>
  <c r="CN193" i="1" s="1"/>
  <c r="CO193" i="1" s="1"/>
  <c r="CM192" i="1"/>
  <c r="CN192" i="1" s="1"/>
  <c r="CO192" i="1" s="1"/>
  <c r="CM191" i="1"/>
  <c r="CN191" i="1" s="1"/>
  <c r="CO191" i="1" s="1"/>
  <c r="CM190" i="1"/>
  <c r="CN190" i="1" s="1"/>
  <c r="CO190" i="1" s="1"/>
  <c r="CM189" i="1"/>
  <c r="CN189" i="1" s="1"/>
  <c r="CO189" i="1" s="1"/>
  <c r="CM188" i="1"/>
  <c r="CN188" i="1" s="1"/>
  <c r="CO188" i="1" s="1"/>
  <c r="CM187" i="1"/>
  <c r="CN187" i="1" s="1"/>
  <c r="CO187" i="1" s="1"/>
  <c r="CM186" i="1"/>
  <c r="CN186" i="1" s="1"/>
  <c r="CO186" i="1" s="1"/>
  <c r="CM184" i="1"/>
  <c r="CN184" i="1" s="1"/>
  <c r="CO184" i="1" s="1"/>
  <c r="CM183" i="1"/>
  <c r="CN183" i="1" s="1"/>
  <c r="CO183" i="1" s="1"/>
  <c r="CM182" i="1"/>
  <c r="CN182" i="1" s="1"/>
  <c r="CO182" i="1" s="1"/>
  <c r="CM181" i="1"/>
  <c r="CN181" i="1" s="1"/>
  <c r="CO181" i="1" s="1"/>
  <c r="CM180" i="1"/>
  <c r="CN180" i="1" s="1"/>
  <c r="CO180" i="1" s="1"/>
  <c r="CM179" i="1"/>
  <c r="CN179" i="1" s="1"/>
  <c r="CO179" i="1" s="1"/>
  <c r="CM176" i="1"/>
  <c r="CN176" i="1" s="1"/>
  <c r="CO176" i="1" s="1"/>
  <c r="CM175" i="1"/>
  <c r="CN175" i="1" s="1"/>
  <c r="CO175" i="1" s="1"/>
  <c r="CM174" i="1"/>
  <c r="CN174" i="1" s="1"/>
  <c r="CO174" i="1" s="1"/>
  <c r="CM173" i="1"/>
  <c r="CN173" i="1" s="1"/>
  <c r="CO173" i="1" s="1"/>
  <c r="CM170" i="1"/>
  <c r="CN170" i="1" s="1"/>
  <c r="CO170" i="1" s="1"/>
  <c r="CM169" i="1"/>
  <c r="CN169" i="1" s="1"/>
  <c r="CO169" i="1" s="1"/>
  <c r="CM168" i="1"/>
  <c r="CN168" i="1" s="1"/>
  <c r="CO168" i="1" s="1"/>
  <c r="CM167" i="1"/>
  <c r="CN167" i="1" s="1"/>
  <c r="CO167" i="1" s="1"/>
  <c r="CM166" i="1"/>
  <c r="CN166" i="1" s="1"/>
  <c r="CO166" i="1" s="1"/>
  <c r="CM165" i="1"/>
  <c r="CN165" i="1" s="1"/>
  <c r="CO165" i="1" s="1"/>
  <c r="CM164" i="1"/>
  <c r="CN164" i="1" s="1"/>
  <c r="CO164" i="1" s="1"/>
  <c r="CM163" i="1"/>
  <c r="CN163" i="1" s="1"/>
  <c r="CO163" i="1" s="1"/>
  <c r="CM162" i="1"/>
  <c r="CN162" i="1" s="1"/>
  <c r="CO162" i="1" s="1"/>
  <c r="CM161" i="1"/>
  <c r="CN161" i="1" s="1"/>
  <c r="CO161" i="1" s="1"/>
  <c r="CM160" i="1"/>
  <c r="CN160" i="1" s="1"/>
  <c r="CO160" i="1" s="1"/>
  <c r="CM159" i="1"/>
  <c r="CN159" i="1" s="1"/>
  <c r="CO159" i="1" s="1"/>
  <c r="CM158" i="1"/>
  <c r="CN158" i="1" s="1"/>
  <c r="CO158" i="1" s="1"/>
  <c r="CM157" i="1"/>
  <c r="CN157" i="1" s="1"/>
  <c r="CO157" i="1" s="1"/>
  <c r="CM156" i="1"/>
  <c r="CN156" i="1" s="1"/>
  <c r="CO156" i="1" s="1"/>
  <c r="CM155" i="1"/>
  <c r="CN155" i="1" s="1"/>
  <c r="CO155" i="1" s="1"/>
  <c r="CM154" i="1"/>
  <c r="CN154" i="1" s="1"/>
  <c r="CO154" i="1" s="1"/>
  <c r="CM153" i="1"/>
  <c r="CN153" i="1" s="1"/>
  <c r="CO153" i="1" s="1"/>
  <c r="CM152" i="1"/>
  <c r="CN152" i="1" s="1"/>
  <c r="CO152" i="1" s="1"/>
  <c r="CM151" i="1"/>
  <c r="CN151" i="1" s="1"/>
  <c r="CO151" i="1" s="1"/>
  <c r="CM150" i="1"/>
  <c r="CN150" i="1" s="1"/>
  <c r="CO150" i="1" s="1"/>
  <c r="CM149" i="1"/>
  <c r="CN149" i="1" s="1"/>
  <c r="CO149" i="1" s="1"/>
  <c r="CM148" i="1"/>
  <c r="CN148" i="1" s="1"/>
  <c r="CO148" i="1" s="1"/>
  <c r="CM147" i="1"/>
  <c r="CN147" i="1" s="1"/>
  <c r="CO147" i="1" s="1"/>
  <c r="CM146" i="1"/>
  <c r="CN146" i="1" s="1"/>
  <c r="CO146" i="1" s="1"/>
  <c r="CM145" i="1"/>
  <c r="CN145" i="1" s="1"/>
  <c r="CO145" i="1" s="1"/>
  <c r="CM144" i="1"/>
  <c r="CN144" i="1" s="1"/>
  <c r="CO144" i="1" s="1"/>
  <c r="CM143" i="1"/>
  <c r="CN143" i="1" s="1"/>
  <c r="CO143" i="1" s="1"/>
  <c r="CM142" i="1"/>
  <c r="CN142" i="1" s="1"/>
  <c r="CO142" i="1" s="1"/>
  <c r="CM141" i="1"/>
  <c r="CN141" i="1" s="1"/>
  <c r="CO141" i="1" s="1"/>
  <c r="CM140" i="1"/>
  <c r="CN140" i="1" s="1"/>
  <c r="CO140" i="1" s="1"/>
  <c r="CM139" i="1"/>
  <c r="CN139" i="1" s="1"/>
  <c r="CO139" i="1" s="1"/>
  <c r="CM138" i="1"/>
  <c r="CN138" i="1" s="1"/>
  <c r="CO138" i="1" s="1"/>
  <c r="CM137" i="1"/>
  <c r="CN137" i="1" s="1"/>
  <c r="CO137" i="1" s="1"/>
  <c r="CM136" i="1"/>
  <c r="CN136" i="1" s="1"/>
  <c r="CO136" i="1" s="1"/>
  <c r="CM135" i="1"/>
  <c r="CN135" i="1" s="1"/>
  <c r="CO135" i="1" s="1"/>
  <c r="CM134" i="1"/>
  <c r="CN134" i="1" s="1"/>
  <c r="CO134" i="1" s="1"/>
  <c r="CM133" i="1"/>
  <c r="CN133" i="1" s="1"/>
  <c r="CO133" i="1" s="1"/>
  <c r="CM132" i="1"/>
  <c r="CN132" i="1" s="1"/>
  <c r="CO132" i="1" s="1"/>
  <c r="CM131" i="1"/>
  <c r="CN131" i="1" s="1"/>
  <c r="CO131" i="1" s="1"/>
  <c r="CM126" i="1"/>
  <c r="CN126" i="1" s="1"/>
  <c r="CO126" i="1" s="1"/>
  <c r="CM125" i="1"/>
  <c r="CN125" i="1" s="1"/>
  <c r="CO125" i="1" s="1"/>
  <c r="CM123" i="1"/>
  <c r="CN123" i="1" s="1"/>
  <c r="CO123" i="1" s="1"/>
  <c r="CM122" i="1"/>
  <c r="CN122" i="1" s="1"/>
  <c r="CO122" i="1" s="1"/>
  <c r="CM121" i="1"/>
  <c r="CN121" i="1" s="1"/>
  <c r="CO121" i="1" s="1"/>
  <c r="CM120" i="1"/>
  <c r="CN120" i="1" s="1"/>
  <c r="CO120" i="1" s="1"/>
  <c r="CM119" i="1"/>
  <c r="CN119" i="1" s="1"/>
  <c r="CO119" i="1" s="1"/>
  <c r="CM118" i="1"/>
  <c r="CN118" i="1" s="1"/>
  <c r="CO118" i="1" s="1"/>
  <c r="CM117" i="1"/>
  <c r="CN117" i="1" s="1"/>
  <c r="CO117" i="1" s="1"/>
  <c r="CM116" i="1"/>
  <c r="CN116" i="1" s="1"/>
  <c r="CO116" i="1" s="1"/>
  <c r="CM115" i="1"/>
  <c r="CN115" i="1" s="1"/>
  <c r="CO115" i="1" s="1"/>
  <c r="CM114" i="1"/>
  <c r="CN114" i="1" s="1"/>
  <c r="CO114" i="1" s="1"/>
  <c r="CM113" i="1"/>
  <c r="CN113" i="1" s="1"/>
  <c r="CO113" i="1" s="1"/>
  <c r="CM112" i="1"/>
  <c r="CN112" i="1" s="1"/>
  <c r="CO112" i="1" s="1"/>
  <c r="CN111" i="1"/>
  <c r="CO111" i="1" s="1"/>
  <c r="CM110" i="1"/>
  <c r="CN110" i="1" s="1"/>
  <c r="CO110" i="1" s="1"/>
  <c r="CM109" i="1"/>
  <c r="CN109" i="1" s="1"/>
  <c r="CO109" i="1" s="1"/>
  <c r="CM108" i="1"/>
  <c r="CN108" i="1" s="1"/>
  <c r="CO108" i="1" s="1"/>
  <c r="CM107" i="1"/>
  <c r="CN107" i="1" s="1"/>
  <c r="CO107" i="1" s="1"/>
  <c r="CM106" i="1"/>
  <c r="CN106" i="1" s="1"/>
  <c r="CO106" i="1" s="1"/>
  <c r="CM104" i="1"/>
  <c r="CN104" i="1" s="1"/>
  <c r="CO104" i="1" s="1"/>
  <c r="CM103" i="1"/>
  <c r="CN103" i="1" s="1"/>
  <c r="CO103" i="1" s="1"/>
  <c r="CM102" i="1"/>
  <c r="CN102" i="1" s="1"/>
  <c r="CO102" i="1" s="1"/>
  <c r="CM101" i="1"/>
  <c r="CN101" i="1" s="1"/>
  <c r="CO101" i="1" s="1"/>
  <c r="CM100" i="1"/>
  <c r="CN100" i="1" s="1"/>
  <c r="CO100" i="1" s="1"/>
  <c r="CM99" i="1"/>
  <c r="CN99" i="1" s="1"/>
  <c r="CO99" i="1" s="1"/>
  <c r="CM98" i="1"/>
  <c r="CN98" i="1" s="1"/>
  <c r="CO98" i="1" s="1"/>
  <c r="CM97" i="1"/>
  <c r="CN97" i="1" s="1"/>
  <c r="CO97" i="1" s="1"/>
  <c r="CM96" i="1"/>
  <c r="CN96" i="1" s="1"/>
  <c r="CO96" i="1" s="1"/>
  <c r="CM92" i="1"/>
  <c r="CN92" i="1" s="1"/>
  <c r="CO92" i="1" s="1"/>
  <c r="CM91" i="1"/>
  <c r="CN91" i="1" s="1"/>
  <c r="CO91" i="1" s="1"/>
  <c r="CM89" i="1"/>
  <c r="CN89" i="1" s="1"/>
  <c r="CO89" i="1" s="1"/>
  <c r="CM88" i="1"/>
  <c r="CN88" i="1" s="1"/>
  <c r="CO88" i="1" s="1"/>
  <c r="CM87" i="1"/>
  <c r="CN87" i="1" s="1"/>
  <c r="CO87" i="1" s="1"/>
  <c r="CM85" i="1"/>
  <c r="CN85" i="1" s="1"/>
  <c r="CO85" i="1" s="1"/>
  <c r="CM84" i="1"/>
  <c r="CN84" i="1" s="1"/>
  <c r="CO84" i="1" s="1"/>
  <c r="CM83" i="1"/>
  <c r="CN83" i="1" s="1"/>
  <c r="CO83" i="1" s="1"/>
  <c r="CM82" i="1"/>
  <c r="CN82" i="1" s="1"/>
  <c r="CO82" i="1" s="1"/>
  <c r="CM79" i="1"/>
  <c r="CN79" i="1" s="1"/>
  <c r="CO79" i="1" s="1"/>
  <c r="CM78" i="1"/>
  <c r="CN78" i="1" s="1"/>
  <c r="CO78" i="1" s="1"/>
  <c r="CM77" i="1"/>
  <c r="CN77" i="1" s="1"/>
  <c r="CO77" i="1" s="1"/>
  <c r="CM76" i="1"/>
  <c r="CN76" i="1" s="1"/>
  <c r="CO76" i="1" s="1"/>
  <c r="CM75" i="1"/>
  <c r="CN75" i="1" s="1"/>
  <c r="CO75" i="1" s="1"/>
  <c r="CM74" i="1"/>
  <c r="CN74" i="1" s="1"/>
  <c r="CO74" i="1" s="1"/>
  <c r="CM72" i="1"/>
  <c r="CN72" i="1" s="1"/>
  <c r="CO72" i="1" s="1"/>
  <c r="CM71" i="1"/>
  <c r="CN71" i="1" s="1"/>
  <c r="CO71" i="1" s="1"/>
  <c r="CM70" i="1"/>
  <c r="CN70" i="1" s="1"/>
  <c r="CO70" i="1" s="1"/>
  <c r="CM69" i="1"/>
  <c r="CN69" i="1" s="1"/>
  <c r="CO69" i="1" s="1"/>
  <c r="CM67" i="1"/>
  <c r="CN67" i="1" s="1"/>
  <c r="CO67" i="1" s="1"/>
  <c r="CM62" i="1"/>
  <c r="CN62" i="1" s="1"/>
  <c r="CO62" i="1" s="1"/>
  <c r="CM61" i="1"/>
  <c r="CN61" i="1" s="1"/>
  <c r="CO61" i="1" s="1"/>
  <c r="CM59" i="1"/>
  <c r="CN59" i="1" s="1"/>
  <c r="CO59" i="1" s="1"/>
  <c r="CM51" i="1"/>
  <c r="CN51" i="1" s="1"/>
  <c r="CO51" i="1" s="1"/>
  <c r="CM50" i="1"/>
  <c r="CN50" i="1" s="1"/>
  <c r="CO50" i="1" s="1"/>
  <c r="CM49" i="1"/>
  <c r="CN49" i="1" s="1"/>
  <c r="CO49" i="1" s="1"/>
  <c r="CM45" i="1"/>
  <c r="CN45" i="1" s="1"/>
  <c r="CO45" i="1" s="1"/>
  <c r="CM43" i="1"/>
  <c r="CN43" i="1" s="1"/>
  <c r="CO43" i="1" s="1"/>
  <c r="CM42" i="1"/>
  <c r="CN42" i="1" s="1"/>
  <c r="CO42" i="1" s="1"/>
  <c r="CM41" i="1"/>
  <c r="CN41" i="1" s="1"/>
  <c r="CO41" i="1" s="1"/>
  <c r="CM39" i="1"/>
  <c r="CN39" i="1" s="1"/>
  <c r="CO39" i="1" s="1"/>
  <c r="CM38" i="1"/>
  <c r="CN38" i="1" s="1"/>
  <c r="CO38" i="1" s="1"/>
  <c r="CM37" i="1"/>
  <c r="CN37" i="1" s="1"/>
  <c r="CO37" i="1" s="1"/>
  <c r="CM35" i="1"/>
  <c r="CN35" i="1" s="1"/>
  <c r="CO35" i="1" s="1"/>
  <c r="CM34" i="1"/>
  <c r="CN34" i="1" s="1"/>
  <c r="CO34" i="1" s="1"/>
  <c r="CM33" i="1"/>
  <c r="CN33" i="1" s="1"/>
  <c r="CO33" i="1" s="1"/>
  <c r="CM32" i="1"/>
  <c r="CN32" i="1" s="1"/>
  <c r="CO32" i="1" s="1"/>
  <c r="CM31" i="1"/>
  <c r="CN31" i="1" s="1"/>
  <c r="CO31" i="1" s="1"/>
  <c r="CM28" i="1"/>
  <c r="CN28" i="1" s="1"/>
  <c r="CO28" i="1" s="1"/>
  <c r="CM27" i="1"/>
  <c r="CN27" i="1" s="1"/>
  <c r="CO27" i="1" s="1"/>
  <c r="CM21" i="1"/>
  <c r="CN21" i="1" s="1"/>
  <c r="CO21" i="1" s="1"/>
  <c r="CM20" i="1"/>
  <c r="CN20" i="1" s="1"/>
  <c r="CO20" i="1" s="1"/>
  <c r="CM19" i="1"/>
  <c r="CN19" i="1" s="1"/>
  <c r="CO19" i="1" s="1"/>
  <c r="CM18" i="1"/>
  <c r="CN18" i="1" s="1"/>
  <c r="CO18" i="1" s="1"/>
  <c r="CM11" i="1"/>
  <c r="CN11" i="1" s="1"/>
  <c r="CO11" i="1" s="1"/>
  <c r="CM10" i="1"/>
  <c r="CN10" i="1" s="1"/>
  <c r="CO10" i="1" s="1"/>
  <c r="CD1581" i="1"/>
  <c r="CE1581" i="1" s="1"/>
  <c r="CF1581" i="1" s="1"/>
  <c r="CD1580" i="1"/>
  <c r="CE1580" i="1" s="1"/>
  <c r="CF1580" i="1" s="1"/>
  <c r="CD1579" i="1"/>
  <c r="CE1579" i="1" s="1"/>
  <c r="CF1579" i="1" s="1"/>
  <c r="CD1578" i="1"/>
  <c r="CE1578" i="1" s="1"/>
  <c r="CF1578" i="1" s="1"/>
  <c r="CD1577" i="1"/>
  <c r="CE1577" i="1" s="1"/>
  <c r="CF1577" i="1" s="1"/>
  <c r="CD1576" i="1"/>
  <c r="CE1576" i="1" s="1"/>
  <c r="CF1576" i="1" s="1"/>
  <c r="CD1575" i="1"/>
  <c r="CE1575" i="1" s="1"/>
  <c r="CF1575" i="1" s="1"/>
  <c r="CD1574" i="1"/>
  <c r="CE1574" i="1" s="1"/>
  <c r="CF1574" i="1" s="1"/>
  <c r="CD1573" i="1"/>
  <c r="CE1573" i="1" s="1"/>
  <c r="CF1573" i="1" s="1"/>
  <c r="CD1572" i="1"/>
  <c r="CE1572" i="1" s="1"/>
  <c r="CF1572" i="1" s="1"/>
  <c r="CD1571" i="1"/>
  <c r="CE1571" i="1" s="1"/>
  <c r="CF1571" i="1" s="1"/>
  <c r="CD1570" i="1"/>
  <c r="CE1570" i="1" s="1"/>
  <c r="CF1570" i="1" s="1"/>
  <c r="CD1569" i="1"/>
  <c r="CE1569" i="1" s="1"/>
  <c r="CF1569" i="1" s="1"/>
  <c r="CD1568" i="1"/>
  <c r="CE1568" i="1" s="1"/>
  <c r="CF1568" i="1" s="1"/>
  <c r="CD1567" i="1"/>
  <c r="CE1567" i="1" s="1"/>
  <c r="CF1567" i="1" s="1"/>
  <c r="CE1566" i="1"/>
  <c r="CF1566" i="1" s="1"/>
  <c r="CE1565" i="1"/>
  <c r="CF1565" i="1" s="1"/>
  <c r="CD1564" i="1"/>
  <c r="CE1564" i="1" s="1"/>
  <c r="CF1564" i="1" s="1"/>
  <c r="CD1563" i="1"/>
  <c r="CE1563" i="1" s="1"/>
  <c r="CF1563" i="1" s="1"/>
  <c r="CD1562" i="1"/>
  <c r="CE1562" i="1" s="1"/>
  <c r="CF1562" i="1" s="1"/>
  <c r="CD1561" i="1"/>
  <c r="CE1561" i="1" s="1"/>
  <c r="CF1561" i="1" s="1"/>
  <c r="CD1558" i="1"/>
  <c r="CE1558" i="1" s="1"/>
  <c r="CF1558" i="1" s="1"/>
  <c r="CD1557" i="1"/>
  <c r="CE1557" i="1" s="1"/>
  <c r="CF1557" i="1" s="1"/>
  <c r="CD1555" i="1"/>
  <c r="CE1555" i="1" s="1"/>
  <c r="CF1555" i="1" s="1"/>
  <c r="CD1554" i="1"/>
  <c r="CE1554" i="1" s="1"/>
  <c r="CF1554" i="1" s="1"/>
  <c r="CD1553" i="1"/>
  <c r="CE1553" i="1" s="1"/>
  <c r="CF1553" i="1" s="1"/>
  <c r="CD1552" i="1"/>
  <c r="CE1552" i="1" s="1"/>
  <c r="CF1552" i="1" s="1"/>
  <c r="CD1551" i="1"/>
  <c r="CE1551" i="1" s="1"/>
  <c r="CF1551" i="1" s="1"/>
  <c r="CD1550" i="1"/>
  <c r="CE1550" i="1" s="1"/>
  <c r="CF1550" i="1" s="1"/>
  <c r="CD1549" i="1"/>
  <c r="CE1549" i="1" s="1"/>
  <c r="CF1549" i="1" s="1"/>
  <c r="CD1548" i="1"/>
  <c r="CE1548" i="1" s="1"/>
  <c r="CF1548" i="1" s="1"/>
  <c r="CD1547" i="1"/>
  <c r="CE1547" i="1" s="1"/>
  <c r="CF1547" i="1" s="1"/>
  <c r="CD1546" i="1"/>
  <c r="CE1546" i="1" s="1"/>
  <c r="CF1546" i="1" s="1"/>
  <c r="CD1545" i="1"/>
  <c r="CE1545" i="1" s="1"/>
  <c r="CF1545" i="1" s="1"/>
  <c r="CD1544" i="1"/>
  <c r="CE1544" i="1" s="1"/>
  <c r="CF1544" i="1" s="1"/>
  <c r="CD1543" i="1"/>
  <c r="CE1543" i="1" s="1"/>
  <c r="CF1543" i="1" s="1"/>
  <c r="CD1542" i="1"/>
  <c r="CE1542" i="1" s="1"/>
  <c r="CF1542" i="1" s="1"/>
  <c r="CD1541" i="1"/>
  <c r="CE1541" i="1" s="1"/>
  <c r="CF1541" i="1" s="1"/>
  <c r="CD1540" i="1"/>
  <c r="CE1540" i="1" s="1"/>
  <c r="CF1540" i="1" s="1"/>
  <c r="CD1539" i="1"/>
  <c r="CE1539" i="1" s="1"/>
  <c r="CF1539" i="1" s="1"/>
  <c r="CD1538" i="1"/>
  <c r="CE1538" i="1" s="1"/>
  <c r="CF1538" i="1" s="1"/>
  <c r="CD1537" i="1"/>
  <c r="CE1537" i="1" s="1"/>
  <c r="CF1537" i="1" s="1"/>
  <c r="CD1536" i="1"/>
  <c r="CE1536" i="1" s="1"/>
  <c r="CF1536" i="1" s="1"/>
  <c r="CD1535" i="1"/>
  <c r="CE1535" i="1" s="1"/>
  <c r="CF1535" i="1" s="1"/>
  <c r="CD1534" i="1"/>
  <c r="CE1534" i="1" s="1"/>
  <c r="CF1534" i="1" s="1"/>
  <c r="CD1533" i="1"/>
  <c r="CE1533" i="1" s="1"/>
  <c r="CF1533" i="1" s="1"/>
  <c r="CD1532" i="1"/>
  <c r="CE1532" i="1" s="1"/>
  <c r="CF1532" i="1" s="1"/>
  <c r="CD1531" i="1"/>
  <c r="CE1531" i="1" s="1"/>
  <c r="CF1531" i="1" s="1"/>
  <c r="CD1530" i="1"/>
  <c r="CE1530" i="1" s="1"/>
  <c r="CF1530" i="1" s="1"/>
  <c r="CD1529" i="1"/>
  <c r="CE1529" i="1" s="1"/>
  <c r="CF1529" i="1" s="1"/>
  <c r="CD1528" i="1"/>
  <c r="CE1528" i="1" s="1"/>
  <c r="CF1528" i="1" s="1"/>
  <c r="CD1527" i="1"/>
  <c r="CE1527" i="1" s="1"/>
  <c r="CF1527" i="1" s="1"/>
  <c r="CD1526" i="1"/>
  <c r="CE1526" i="1" s="1"/>
  <c r="CF1526" i="1" s="1"/>
  <c r="CD1525" i="1"/>
  <c r="CE1525" i="1" s="1"/>
  <c r="CF1525" i="1" s="1"/>
  <c r="CD1524" i="1"/>
  <c r="CE1524" i="1" s="1"/>
  <c r="CF1524" i="1" s="1"/>
  <c r="CD1523" i="1"/>
  <c r="CE1523" i="1" s="1"/>
  <c r="CF1523" i="1" s="1"/>
  <c r="CD1522" i="1"/>
  <c r="CE1522" i="1" s="1"/>
  <c r="CF1522" i="1" s="1"/>
  <c r="CD1521" i="1"/>
  <c r="CE1521" i="1" s="1"/>
  <c r="CF1521" i="1" s="1"/>
  <c r="CD1520" i="1"/>
  <c r="CE1520" i="1" s="1"/>
  <c r="CF1520" i="1" s="1"/>
  <c r="CD1519" i="1"/>
  <c r="CE1519" i="1" s="1"/>
  <c r="CF1519" i="1" s="1"/>
  <c r="CD1518" i="1"/>
  <c r="CE1518" i="1" s="1"/>
  <c r="CF1518" i="1" s="1"/>
  <c r="CD1517" i="1"/>
  <c r="CE1517" i="1" s="1"/>
  <c r="CF1517" i="1" s="1"/>
  <c r="CD1516" i="1"/>
  <c r="CE1516" i="1" s="1"/>
  <c r="CF1516" i="1" s="1"/>
  <c r="CD1515" i="1"/>
  <c r="CE1515" i="1" s="1"/>
  <c r="CF1515" i="1" s="1"/>
  <c r="CD1514" i="1"/>
  <c r="CE1514" i="1" s="1"/>
  <c r="CF1514" i="1" s="1"/>
  <c r="CD1513" i="1"/>
  <c r="CE1513" i="1" s="1"/>
  <c r="CF1513" i="1" s="1"/>
  <c r="CD1512" i="1"/>
  <c r="CE1512" i="1" s="1"/>
  <c r="CF1512" i="1" s="1"/>
  <c r="CD1511" i="1"/>
  <c r="CE1511" i="1" s="1"/>
  <c r="CF1511" i="1" s="1"/>
  <c r="CD1510" i="1"/>
  <c r="CE1510" i="1" s="1"/>
  <c r="CF1510" i="1" s="1"/>
  <c r="CD1509" i="1"/>
  <c r="CE1509" i="1" s="1"/>
  <c r="CF1509" i="1" s="1"/>
  <c r="CD1508" i="1"/>
  <c r="CE1508" i="1" s="1"/>
  <c r="CF1508" i="1" s="1"/>
  <c r="CD1507" i="1"/>
  <c r="CE1507" i="1" s="1"/>
  <c r="CF1507" i="1" s="1"/>
  <c r="CD1506" i="1"/>
  <c r="CE1506" i="1" s="1"/>
  <c r="CF1506" i="1" s="1"/>
  <c r="CD1505" i="1"/>
  <c r="CE1505" i="1" s="1"/>
  <c r="CF1505" i="1" s="1"/>
  <c r="CD1504" i="1"/>
  <c r="CE1504" i="1" s="1"/>
  <c r="CF1504" i="1" s="1"/>
  <c r="CE1455" i="1"/>
  <c r="CF1455" i="1" s="1"/>
  <c r="CD1454" i="1"/>
  <c r="CE1454" i="1" s="1"/>
  <c r="CF1454" i="1" s="1"/>
  <c r="CD1453" i="1"/>
  <c r="CE1453" i="1" s="1"/>
  <c r="CF1453" i="1" s="1"/>
  <c r="CD1452" i="1"/>
  <c r="CE1452" i="1" s="1"/>
  <c r="CF1452" i="1" s="1"/>
  <c r="CD1451" i="1"/>
  <c r="CE1451" i="1" s="1"/>
  <c r="CF1451" i="1" s="1"/>
  <c r="CD1450" i="1"/>
  <c r="CE1450" i="1" s="1"/>
  <c r="CF1450" i="1" s="1"/>
  <c r="CD1449" i="1"/>
  <c r="CE1449" i="1" s="1"/>
  <c r="CF1449" i="1" s="1"/>
  <c r="CD1448" i="1"/>
  <c r="CE1448" i="1" s="1"/>
  <c r="CF1448" i="1" s="1"/>
  <c r="CD1447" i="1"/>
  <c r="CE1447" i="1" s="1"/>
  <c r="CF1447" i="1" s="1"/>
  <c r="CD1446" i="1"/>
  <c r="CE1446" i="1" s="1"/>
  <c r="CF1446" i="1" s="1"/>
  <c r="CD1445" i="1"/>
  <c r="CE1445" i="1" s="1"/>
  <c r="CF1445" i="1" s="1"/>
  <c r="CD1444" i="1"/>
  <c r="CE1444" i="1" s="1"/>
  <c r="CF1444" i="1" s="1"/>
  <c r="CD1443" i="1"/>
  <c r="CE1443" i="1" s="1"/>
  <c r="CF1443" i="1" s="1"/>
  <c r="CD1442" i="1"/>
  <c r="CE1442" i="1" s="1"/>
  <c r="CF1442" i="1" s="1"/>
  <c r="CD1441" i="1"/>
  <c r="CE1441" i="1" s="1"/>
  <c r="CF1441" i="1" s="1"/>
  <c r="CD1440" i="1"/>
  <c r="CE1440" i="1" s="1"/>
  <c r="CF1440" i="1" s="1"/>
  <c r="CD1439" i="1"/>
  <c r="CE1439" i="1" s="1"/>
  <c r="CF1439" i="1" s="1"/>
  <c r="CD1438" i="1"/>
  <c r="CE1438" i="1" s="1"/>
  <c r="CF1438" i="1" s="1"/>
  <c r="CD1437" i="1"/>
  <c r="CE1437" i="1" s="1"/>
  <c r="CF1437" i="1" s="1"/>
  <c r="CD1436" i="1"/>
  <c r="CE1436" i="1" s="1"/>
  <c r="CF1436" i="1" s="1"/>
  <c r="CD1435" i="1"/>
  <c r="CE1435" i="1" s="1"/>
  <c r="CF1435" i="1" s="1"/>
  <c r="CD1434" i="1"/>
  <c r="CE1434" i="1" s="1"/>
  <c r="CF1434" i="1" s="1"/>
  <c r="CD1433" i="1"/>
  <c r="CE1433" i="1" s="1"/>
  <c r="CF1433" i="1" s="1"/>
  <c r="CD1432" i="1"/>
  <c r="CE1432" i="1" s="1"/>
  <c r="CF1432" i="1" s="1"/>
  <c r="CD1431" i="1"/>
  <c r="CE1431" i="1" s="1"/>
  <c r="CF1431" i="1" s="1"/>
  <c r="CD1430" i="1"/>
  <c r="CE1430" i="1" s="1"/>
  <c r="CF1430" i="1" s="1"/>
  <c r="CD1429" i="1"/>
  <c r="CE1429" i="1" s="1"/>
  <c r="CF1429" i="1" s="1"/>
  <c r="CD1428" i="1"/>
  <c r="CE1428" i="1" s="1"/>
  <c r="CF1428" i="1" s="1"/>
  <c r="CD1427" i="1"/>
  <c r="CE1427" i="1" s="1"/>
  <c r="CF1427" i="1" s="1"/>
  <c r="CD1426" i="1"/>
  <c r="CE1426" i="1" s="1"/>
  <c r="CF1426" i="1" s="1"/>
  <c r="CD1425" i="1"/>
  <c r="CE1425" i="1" s="1"/>
  <c r="CF1425" i="1" s="1"/>
  <c r="CD1424" i="1"/>
  <c r="CE1424" i="1" s="1"/>
  <c r="CF1424" i="1" s="1"/>
  <c r="CD1423" i="1"/>
  <c r="CE1423" i="1" s="1"/>
  <c r="CF1423" i="1" s="1"/>
  <c r="CD1422" i="1"/>
  <c r="CE1422" i="1" s="1"/>
  <c r="CF1422" i="1" s="1"/>
  <c r="CD1421" i="1"/>
  <c r="CE1421" i="1" s="1"/>
  <c r="CF1421" i="1" s="1"/>
  <c r="CD1420" i="1"/>
  <c r="CE1420" i="1" s="1"/>
  <c r="CF1420" i="1" s="1"/>
  <c r="CD1419" i="1"/>
  <c r="CE1419" i="1" s="1"/>
  <c r="CF1419" i="1" s="1"/>
  <c r="CD1418" i="1"/>
  <c r="CE1418" i="1" s="1"/>
  <c r="CF1418" i="1" s="1"/>
  <c r="CE1417" i="1"/>
  <c r="CF1417" i="1" s="1"/>
  <c r="CD1415" i="1"/>
  <c r="CE1415" i="1" s="1"/>
  <c r="CF1415" i="1" s="1"/>
  <c r="CD1414" i="1"/>
  <c r="CE1414" i="1" s="1"/>
  <c r="CF1414" i="1" s="1"/>
  <c r="CD1413" i="1"/>
  <c r="CE1413" i="1" s="1"/>
  <c r="CF1413" i="1" s="1"/>
  <c r="CD1412" i="1"/>
  <c r="CE1412" i="1" s="1"/>
  <c r="CF1412" i="1" s="1"/>
  <c r="CD1411" i="1"/>
  <c r="CE1411" i="1" s="1"/>
  <c r="CF1411" i="1" s="1"/>
  <c r="CD1410" i="1"/>
  <c r="CE1410" i="1" s="1"/>
  <c r="CF1410" i="1" s="1"/>
  <c r="CD1409" i="1"/>
  <c r="CE1409" i="1" s="1"/>
  <c r="CF1409" i="1" s="1"/>
  <c r="CD1408" i="1"/>
  <c r="CE1408" i="1" s="1"/>
  <c r="CF1408" i="1" s="1"/>
  <c r="CD1407" i="1"/>
  <c r="CE1407" i="1" s="1"/>
  <c r="CF1407" i="1" s="1"/>
  <c r="CD1406" i="1"/>
  <c r="CE1406" i="1" s="1"/>
  <c r="CF1406" i="1" s="1"/>
  <c r="CD1405" i="1"/>
  <c r="CE1405" i="1" s="1"/>
  <c r="CF1405" i="1" s="1"/>
  <c r="CD1404" i="1"/>
  <c r="CE1404" i="1" s="1"/>
  <c r="CF1404" i="1" s="1"/>
  <c r="CD1403" i="1"/>
  <c r="CE1403" i="1" s="1"/>
  <c r="CF1403" i="1" s="1"/>
  <c r="CD1402" i="1"/>
  <c r="CE1402" i="1" s="1"/>
  <c r="CF1402" i="1" s="1"/>
  <c r="CE1399" i="1"/>
  <c r="CF1399" i="1" s="1"/>
  <c r="CD1398" i="1"/>
  <c r="CE1398" i="1" s="1"/>
  <c r="CF1398" i="1" s="1"/>
  <c r="CD1397" i="1"/>
  <c r="CE1397" i="1" s="1"/>
  <c r="CF1397" i="1" s="1"/>
  <c r="CD1396" i="1"/>
  <c r="CE1396" i="1" s="1"/>
  <c r="CF1396" i="1" s="1"/>
  <c r="CD1395" i="1"/>
  <c r="CE1395" i="1" s="1"/>
  <c r="CF1395" i="1" s="1"/>
  <c r="CD1394" i="1"/>
  <c r="CE1394" i="1" s="1"/>
  <c r="CF1394" i="1" s="1"/>
  <c r="CD1393" i="1"/>
  <c r="CE1393" i="1" s="1"/>
  <c r="CF1393" i="1" s="1"/>
  <c r="CD1392" i="1"/>
  <c r="CE1392" i="1" s="1"/>
  <c r="CF1392" i="1" s="1"/>
  <c r="CD1391" i="1"/>
  <c r="CE1391" i="1" s="1"/>
  <c r="CF1391" i="1" s="1"/>
  <c r="CD1390" i="1"/>
  <c r="CE1390" i="1" s="1"/>
  <c r="CF1390" i="1" s="1"/>
  <c r="CD1389" i="1"/>
  <c r="CE1389" i="1" s="1"/>
  <c r="CF1389" i="1" s="1"/>
  <c r="CE1388" i="1"/>
  <c r="CF1388" i="1" s="1"/>
  <c r="CD1387" i="1"/>
  <c r="CE1387" i="1" s="1"/>
  <c r="CF1387" i="1" s="1"/>
  <c r="CD1386" i="1"/>
  <c r="CE1386" i="1" s="1"/>
  <c r="CF1386" i="1" s="1"/>
  <c r="CD1385" i="1"/>
  <c r="CE1385" i="1" s="1"/>
  <c r="CF1385" i="1" s="1"/>
  <c r="CD1384" i="1"/>
  <c r="CE1384" i="1" s="1"/>
  <c r="CF1384" i="1" s="1"/>
  <c r="CD1383" i="1"/>
  <c r="CE1383" i="1" s="1"/>
  <c r="CF1383" i="1" s="1"/>
  <c r="CD1381" i="1"/>
  <c r="CE1381" i="1" s="1"/>
  <c r="CF1381" i="1" s="1"/>
  <c r="CD1380" i="1"/>
  <c r="CE1380" i="1" s="1"/>
  <c r="CF1380" i="1" s="1"/>
  <c r="CD1379" i="1"/>
  <c r="CE1379" i="1" s="1"/>
  <c r="CF1379" i="1" s="1"/>
  <c r="CD1378" i="1"/>
  <c r="CE1378" i="1" s="1"/>
  <c r="CF1378" i="1" s="1"/>
  <c r="CD1377" i="1"/>
  <c r="CE1377" i="1" s="1"/>
  <c r="CF1377" i="1" s="1"/>
  <c r="CD1376" i="1"/>
  <c r="CE1376" i="1" s="1"/>
  <c r="CF1376" i="1" s="1"/>
  <c r="CD1375" i="1"/>
  <c r="CE1375" i="1" s="1"/>
  <c r="CF1375" i="1" s="1"/>
  <c r="CD1374" i="1"/>
  <c r="CE1374" i="1" s="1"/>
  <c r="CF1374" i="1" s="1"/>
  <c r="CD1373" i="1"/>
  <c r="CE1373" i="1" s="1"/>
  <c r="CF1373" i="1" s="1"/>
  <c r="CD1372" i="1"/>
  <c r="CE1372" i="1" s="1"/>
  <c r="CF1372" i="1" s="1"/>
  <c r="CD1371" i="1"/>
  <c r="CE1371" i="1" s="1"/>
  <c r="CF1371" i="1" s="1"/>
  <c r="CD1370" i="1"/>
  <c r="CE1370" i="1" s="1"/>
  <c r="CF1370" i="1" s="1"/>
  <c r="CD1369" i="1"/>
  <c r="CE1369" i="1" s="1"/>
  <c r="CF1369" i="1" s="1"/>
  <c r="CD1368" i="1"/>
  <c r="CE1368" i="1" s="1"/>
  <c r="CF1368" i="1" s="1"/>
  <c r="CD1367" i="1"/>
  <c r="CE1367" i="1" s="1"/>
  <c r="CF1367" i="1" s="1"/>
  <c r="CD1366" i="1"/>
  <c r="CE1366" i="1" s="1"/>
  <c r="CF1366" i="1" s="1"/>
  <c r="CD1363" i="1"/>
  <c r="CE1363" i="1" s="1"/>
  <c r="CF1363" i="1" s="1"/>
  <c r="CD1362" i="1"/>
  <c r="CE1362" i="1" s="1"/>
  <c r="CF1362" i="1" s="1"/>
  <c r="CD1361" i="1"/>
  <c r="CE1361" i="1" s="1"/>
  <c r="CF1361" i="1" s="1"/>
  <c r="CD1360" i="1"/>
  <c r="CE1360" i="1" s="1"/>
  <c r="CF1360" i="1" s="1"/>
  <c r="CD1359" i="1"/>
  <c r="CE1359" i="1" s="1"/>
  <c r="CF1359" i="1" s="1"/>
  <c r="CD1358" i="1"/>
  <c r="CE1358" i="1" s="1"/>
  <c r="CF1358" i="1" s="1"/>
  <c r="CD1357" i="1"/>
  <c r="CE1357" i="1" s="1"/>
  <c r="CF1357" i="1" s="1"/>
  <c r="CD1355" i="1"/>
  <c r="CE1355" i="1" s="1"/>
  <c r="CF1355" i="1" s="1"/>
  <c r="CD1354" i="1"/>
  <c r="CE1354" i="1" s="1"/>
  <c r="CF1354" i="1" s="1"/>
  <c r="CD1353" i="1"/>
  <c r="CE1353" i="1" s="1"/>
  <c r="CF1353" i="1" s="1"/>
  <c r="CD1352" i="1"/>
  <c r="CE1352" i="1" s="1"/>
  <c r="CF1352" i="1" s="1"/>
  <c r="CD1351" i="1"/>
  <c r="CE1351" i="1" s="1"/>
  <c r="CF1351" i="1" s="1"/>
  <c r="CD1350" i="1"/>
  <c r="CE1350" i="1" s="1"/>
  <c r="CF1350" i="1" s="1"/>
  <c r="CD1349" i="1"/>
  <c r="CE1349" i="1" s="1"/>
  <c r="CF1349" i="1" s="1"/>
  <c r="CD1348" i="1"/>
  <c r="CE1348" i="1" s="1"/>
  <c r="CF1348" i="1" s="1"/>
  <c r="CD1344" i="1"/>
  <c r="CE1344" i="1" s="1"/>
  <c r="CF1344" i="1" s="1"/>
  <c r="CD1343" i="1"/>
  <c r="CE1343" i="1" s="1"/>
  <c r="CF1343" i="1" s="1"/>
  <c r="CD1342" i="1"/>
  <c r="CE1342" i="1" s="1"/>
  <c r="CF1342" i="1" s="1"/>
  <c r="CD1341" i="1"/>
  <c r="CE1341" i="1" s="1"/>
  <c r="CF1341" i="1" s="1"/>
  <c r="CD1340" i="1"/>
  <c r="CE1340" i="1" s="1"/>
  <c r="CF1340" i="1" s="1"/>
  <c r="CD1339" i="1"/>
  <c r="CE1339" i="1" s="1"/>
  <c r="CF1339" i="1" s="1"/>
  <c r="CD1338" i="1"/>
  <c r="CE1338" i="1" s="1"/>
  <c r="CF1338" i="1" s="1"/>
  <c r="CD1337" i="1"/>
  <c r="CE1337" i="1" s="1"/>
  <c r="CF1337" i="1" s="1"/>
  <c r="CD1336" i="1"/>
  <c r="CE1336" i="1" s="1"/>
  <c r="CF1336" i="1" s="1"/>
  <c r="CD1335" i="1"/>
  <c r="CE1335" i="1" s="1"/>
  <c r="CF1335" i="1" s="1"/>
  <c r="CD1334" i="1"/>
  <c r="CE1334" i="1" s="1"/>
  <c r="CF1334" i="1" s="1"/>
  <c r="CD1333" i="1"/>
  <c r="CE1333" i="1" s="1"/>
  <c r="CF1333" i="1" s="1"/>
  <c r="CD1332" i="1"/>
  <c r="CE1332" i="1" s="1"/>
  <c r="CF1332" i="1" s="1"/>
  <c r="CD1331" i="1"/>
  <c r="CE1331" i="1" s="1"/>
  <c r="CF1331" i="1" s="1"/>
  <c r="CD1329" i="1"/>
  <c r="CE1329" i="1" s="1"/>
  <c r="CF1329" i="1" s="1"/>
  <c r="CD1328" i="1"/>
  <c r="CE1328" i="1" s="1"/>
  <c r="CF1328" i="1" s="1"/>
  <c r="CD1327" i="1"/>
  <c r="CE1327" i="1" s="1"/>
  <c r="CF1327" i="1" s="1"/>
  <c r="CD1326" i="1"/>
  <c r="CE1326" i="1" s="1"/>
  <c r="CF1326" i="1" s="1"/>
  <c r="CD1324" i="1"/>
  <c r="CE1324" i="1" s="1"/>
  <c r="CF1324" i="1" s="1"/>
  <c r="CD1323" i="1"/>
  <c r="CE1323" i="1" s="1"/>
  <c r="CF1323" i="1" s="1"/>
  <c r="CD1322" i="1"/>
  <c r="CE1322" i="1" s="1"/>
  <c r="CF1322" i="1" s="1"/>
  <c r="CD1321" i="1"/>
  <c r="CE1321" i="1" s="1"/>
  <c r="CF1321" i="1" s="1"/>
  <c r="CD1320" i="1"/>
  <c r="CE1320" i="1" s="1"/>
  <c r="CF1320" i="1" s="1"/>
  <c r="CD1319" i="1"/>
  <c r="CE1319" i="1" s="1"/>
  <c r="CF1319" i="1" s="1"/>
  <c r="CD1318" i="1"/>
  <c r="CE1318" i="1" s="1"/>
  <c r="CF1318" i="1" s="1"/>
  <c r="CD1317" i="1"/>
  <c r="CE1317" i="1" s="1"/>
  <c r="CF1317" i="1" s="1"/>
  <c r="CD1316" i="1"/>
  <c r="CE1316" i="1" s="1"/>
  <c r="CF1316" i="1" s="1"/>
  <c r="CD1315" i="1"/>
  <c r="CE1315" i="1" s="1"/>
  <c r="CF1315" i="1" s="1"/>
  <c r="CD1314" i="1"/>
  <c r="CE1314" i="1" s="1"/>
  <c r="CF1314" i="1" s="1"/>
  <c r="CD1313" i="1"/>
  <c r="CE1313" i="1" s="1"/>
  <c r="CF1313" i="1" s="1"/>
  <c r="CD1312" i="1"/>
  <c r="CE1312" i="1" s="1"/>
  <c r="CF1312" i="1" s="1"/>
  <c r="CD1311" i="1"/>
  <c r="CE1311" i="1" s="1"/>
  <c r="CF1311" i="1" s="1"/>
  <c r="CD1310" i="1"/>
  <c r="CE1310" i="1" s="1"/>
  <c r="CF1310" i="1" s="1"/>
  <c r="CD1309" i="1"/>
  <c r="CE1309" i="1" s="1"/>
  <c r="CF1309" i="1" s="1"/>
  <c r="CD1308" i="1"/>
  <c r="CE1308" i="1" s="1"/>
  <c r="CF1308" i="1" s="1"/>
  <c r="CD1307" i="1"/>
  <c r="CE1307" i="1" s="1"/>
  <c r="CF1307" i="1" s="1"/>
  <c r="CD1306" i="1"/>
  <c r="CE1306" i="1" s="1"/>
  <c r="CF1306" i="1" s="1"/>
  <c r="CD1305" i="1"/>
  <c r="CE1305" i="1" s="1"/>
  <c r="CF1305" i="1" s="1"/>
  <c r="CD1304" i="1"/>
  <c r="CE1304" i="1" s="1"/>
  <c r="CF1304" i="1" s="1"/>
  <c r="CD1302" i="1"/>
  <c r="CE1302" i="1" s="1"/>
  <c r="CF1302" i="1" s="1"/>
  <c r="CD1301" i="1"/>
  <c r="CE1301" i="1" s="1"/>
  <c r="CF1301" i="1" s="1"/>
  <c r="CD1300" i="1"/>
  <c r="CE1300" i="1" s="1"/>
  <c r="CF1300" i="1" s="1"/>
  <c r="CD1299" i="1"/>
  <c r="CE1299" i="1" s="1"/>
  <c r="CF1299" i="1" s="1"/>
  <c r="CD1298" i="1"/>
  <c r="CE1298" i="1" s="1"/>
  <c r="CF1298" i="1" s="1"/>
  <c r="CE1297" i="1"/>
  <c r="CF1297" i="1" s="1"/>
  <c r="CD1296" i="1"/>
  <c r="CE1296" i="1" s="1"/>
  <c r="CF1296" i="1" s="1"/>
  <c r="CD1295" i="1"/>
  <c r="CE1295" i="1" s="1"/>
  <c r="CF1295" i="1" s="1"/>
  <c r="CD1294" i="1"/>
  <c r="CE1294" i="1" s="1"/>
  <c r="CF1294" i="1" s="1"/>
  <c r="CD1293" i="1"/>
  <c r="CE1293" i="1" s="1"/>
  <c r="CF1293" i="1" s="1"/>
  <c r="CD1292" i="1"/>
  <c r="CE1292" i="1" s="1"/>
  <c r="CF1292" i="1" s="1"/>
  <c r="CD1291" i="1"/>
  <c r="CE1291" i="1" s="1"/>
  <c r="CF1291" i="1" s="1"/>
  <c r="CD1289" i="1"/>
  <c r="CE1289" i="1" s="1"/>
  <c r="CF1289" i="1" s="1"/>
  <c r="CD1288" i="1"/>
  <c r="CE1288" i="1" s="1"/>
  <c r="CF1288" i="1" s="1"/>
  <c r="CD1287" i="1"/>
  <c r="CE1287" i="1" s="1"/>
  <c r="CF1287" i="1" s="1"/>
  <c r="CD1286" i="1"/>
  <c r="CE1286" i="1" s="1"/>
  <c r="CF1286" i="1" s="1"/>
  <c r="CD1284" i="1"/>
  <c r="CE1284" i="1" s="1"/>
  <c r="CF1284" i="1" s="1"/>
  <c r="CD1283" i="1"/>
  <c r="CE1283" i="1" s="1"/>
  <c r="CF1283" i="1" s="1"/>
  <c r="CD1282" i="1"/>
  <c r="CE1282" i="1" s="1"/>
  <c r="CF1282" i="1" s="1"/>
  <c r="CD1281" i="1"/>
  <c r="CE1281" i="1" s="1"/>
  <c r="CF1281" i="1" s="1"/>
  <c r="CD1280" i="1"/>
  <c r="CE1280" i="1" s="1"/>
  <c r="CF1280" i="1" s="1"/>
  <c r="CD1279" i="1"/>
  <c r="CE1279" i="1" s="1"/>
  <c r="CF1279" i="1" s="1"/>
  <c r="CD1278" i="1"/>
  <c r="CE1278" i="1" s="1"/>
  <c r="CF1278" i="1" s="1"/>
  <c r="CD1276" i="1"/>
  <c r="CE1276" i="1" s="1"/>
  <c r="CF1276" i="1" s="1"/>
  <c r="CD1275" i="1"/>
  <c r="CE1275" i="1" s="1"/>
  <c r="CF1275" i="1" s="1"/>
  <c r="CD1274" i="1"/>
  <c r="CE1274" i="1" s="1"/>
  <c r="CF1274" i="1" s="1"/>
  <c r="CD1273" i="1"/>
  <c r="CE1273" i="1" s="1"/>
  <c r="CF1273" i="1" s="1"/>
  <c r="CD1269" i="1"/>
  <c r="CE1269" i="1" s="1"/>
  <c r="CF1269" i="1" s="1"/>
  <c r="CD1268" i="1"/>
  <c r="CE1268" i="1" s="1"/>
  <c r="CF1268" i="1" s="1"/>
  <c r="CD1267" i="1"/>
  <c r="CE1267" i="1" s="1"/>
  <c r="CF1267" i="1" s="1"/>
  <c r="CD1266" i="1"/>
  <c r="CE1266" i="1" s="1"/>
  <c r="CF1266" i="1" s="1"/>
  <c r="CD1265" i="1"/>
  <c r="CE1265" i="1" s="1"/>
  <c r="CF1265" i="1" s="1"/>
  <c r="CD1264" i="1"/>
  <c r="CE1264" i="1" s="1"/>
  <c r="CF1264" i="1" s="1"/>
  <c r="CD1263" i="1"/>
  <c r="CE1263" i="1" s="1"/>
  <c r="CF1263" i="1" s="1"/>
  <c r="CD1262" i="1"/>
  <c r="CE1262" i="1" s="1"/>
  <c r="CF1262" i="1" s="1"/>
  <c r="CD1261" i="1"/>
  <c r="CE1261" i="1" s="1"/>
  <c r="CF1261" i="1" s="1"/>
  <c r="CD1260" i="1"/>
  <c r="CE1260" i="1" s="1"/>
  <c r="CF1260" i="1" s="1"/>
  <c r="CD1259" i="1"/>
  <c r="CE1259" i="1" s="1"/>
  <c r="CF1259" i="1" s="1"/>
  <c r="CD1258" i="1"/>
  <c r="CE1258" i="1" s="1"/>
  <c r="CF1258" i="1" s="1"/>
  <c r="CD1257" i="1"/>
  <c r="CE1257" i="1" s="1"/>
  <c r="CF1257" i="1" s="1"/>
  <c r="CD1256" i="1"/>
  <c r="CE1256" i="1" s="1"/>
  <c r="CF1256" i="1" s="1"/>
  <c r="CD1255" i="1"/>
  <c r="CE1255" i="1" s="1"/>
  <c r="CF1255" i="1" s="1"/>
  <c r="CD1254" i="1"/>
  <c r="CE1254" i="1" s="1"/>
  <c r="CF1254" i="1" s="1"/>
  <c r="CD1253" i="1"/>
  <c r="CE1253" i="1" s="1"/>
  <c r="CF1253" i="1" s="1"/>
  <c r="CD1252" i="1"/>
  <c r="CE1252" i="1" s="1"/>
  <c r="CF1252" i="1" s="1"/>
  <c r="CD1251" i="1"/>
  <c r="CE1251" i="1" s="1"/>
  <c r="CF1251" i="1" s="1"/>
  <c r="CD1250" i="1"/>
  <c r="CE1250" i="1" s="1"/>
  <c r="CF1250" i="1" s="1"/>
  <c r="CD1249" i="1"/>
  <c r="CE1249" i="1" s="1"/>
  <c r="CF1249" i="1" s="1"/>
  <c r="CD1248" i="1"/>
  <c r="CE1248" i="1" s="1"/>
  <c r="CF1248" i="1" s="1"/>
  <c r="CD1247" i="1"/>
  <c r="CE1247" i="1" s="1"/>
  <c r="CF1247" i="1" s="1"/>
  <c r="CD1246" i="1"/>
  <c r="CE1246" i="1" s="1"/>
  <c r="CF1246" i="1" s="1"/>
  <c r="CD1245" i="1"/>
  <c r="CE1245" i="1" s="1"/>
  <c r="CF1245" i="1" s="1"/>
  <c r="CD1244" i="1"/>
  <c r="CE1244" i="1" s="1"/>
  <c r="CF1244" i="1" s="1"/>
  <c r="CD1243" i="1"/>
  <c r="CE1243" i="1" s="1"/>
  <c r="CF1243" i="1" s="1"/>
  <c r="CD1242" i="1"/>
  <c r="CE1242" i="1" s="1"/>
  <c r="CF1242" i="1" s="1"/>
  <c r="CD1241" i="1"/>
  <c r="CE1241" i="1" s="1"/>
  <c r="CF1241" i="1" s="1"/>
  <c r="CD1240" i="1"/>
  <c r="CE1240" i="1" s="1"/>
  <c r="CF1240" i="1" s="1"/>
  <c r="CD1239" i="1"/>
  <c r="CE1239" i="1" s="1"/>
  <c r="CF1239" i="1" s="1"/>
  <c r="CD1238" i="1"/>
  <c r="CE1238" i="1" s="1"/>
  <c r="CF1238" i="1" s="1"/>
  <c r="CD1237" i="1"/>
  <c r="CE1237" i="1" s="1"/>
  <c r="CF1237" i="1" s="1"/>
  <c r="CD1236" i="1"/>
  <c r="CE1236" i="1" s="1"/>
  <c r="CF1236" i="1" s="1"/>
  <c r="CD1235" i="1"/>
  <c r="CE1235" i="1" s="1"/>
  <c r="CF1235" i="1" s="1"/>
  <c r="CD1234" i="1"/>
  <c r="CE1234" i="1" s="1"/>
  <c r="CF1234" i="1" s="1"/>
  <c r="CD1233" i="1"/>
  <c r="CE1233" i="1" s="1"/>
  <c r="CF1233" i="1" s="1"/>
  <c r="CD1232" i="1"/>
  <c r="CE1232" i="1" s="1"/>
  <c r="CF1232" i="1" s="1"/>
  <c r="CD1231" i="1"/>
  <c r="CE1231" i="1" s="1"/>
  <c r="CF1231" i="1" s="1"/>
  <c r="CD1230" i="1"/>
  <c r="CE1230" i="1" s="1"/>
  <c r="CF1230" i="1" s="1"/>
  <c r="CD1229" i="1"/>
  <c r="CE1229" i="1" s="1"/>
  <c r="CF1229" i="1" s="1"/>
  <c r="CD1225" i="1"/>
  <c r="CE1225" i="1" s="1"/>
  <c r="CF1225" i="1" s="1"/>
  <c r="CE1224" i="1"/>
  <c r="CF1224" i="1" s="1"/>
  <c r="CD1223" i="1"/>
  <c r="CE1223" i="1" s="1"/>
  <c r="CF1223" i="1" s="1"/>
  <c r="CD1221" i="1"/>
  <c r="CE1221" i="1" s="1"/>
  <c r="CF1221" i="1" s="1"/>
  <c r="CD1220" i="1"/>
  <c r="CE1220" i="1" s="1"/>
  <c r="CF1220" i="1" s="1"/>
  <c r="CD1219" i="1"/>
  <c r="CE1219" i="1" s="1"/>
  <c r="CF1219" i="1" s="1"/>
  <c r="CD1218" i="1"/>
  <c r="CE1218" i="1" s="1"/>
  <c r="CF1218" i="1" s="1"/>
  <c r="CD1217" i="1"/>
  <c r="CE1217" i="1" s="1"/>
  <c r="CF1217" i="1" s="1"/>
  <c r="CD1216" i="1"/>
  <c r="CE1216" i="1" s="1"/>
  <c r="CF1216" i="1" s="1"/>
  <c r="CD1215" i="1"/>
  <c r="CE1215" i="1" s="1"/>
  <c r="CF1215" i="1" s="1"/>
  <c r="CD1212" i="1"/>
  <c r="CE1212" i="1" s="1"/>
  <c r="CF1212" i="1" s="1"/>
  <c r="CD1211" i="1"/>
  <c r="CE1211" i="1" s="1"/>
  <c r="CF1211" i="1" s="1"/>
  <c r="CD1210" i="1"/>
  <c r="CE1210" i="1" s="1"/>
  <c r="CF1210" i="1" s="1"/>
  <c r="CD1209" i="1"/>
  <c r="CE1209" i="1" s="1"/>
  <c r="CF1209" i="1" s="1"/>
  <c r="CD1208" i="1"/>
  <c r="CE1208" i="1" s="1"/>
  <c r="CF1208" i="1" s="1"/>
  <c r="CD1207" i="1"/>
  <c r="CE1207" i="1" s="1"/>
  <c r="CF1207" i="1" s="1"/>
  <c r="CD1206" i="1"/>
  <c r="CE1206" i="1" s="1"/>
  <c r="CF1206" i="1" s="1"/>
  <c r="CD1205" i="1"/>
  <c r="CE1205" i="1" s="1"/>
  <c r="CF1205" i="1" s="1"/>
  <c r="CD1204" i="1"/>
  <c r="CE1204" i="1" s="1"/>
  <c r="CF1204" i="1" s="1"/>
  <c r="CD1203" i="1"/>
  <c r="CE1203" i="1" s="1"/>
  <c r="CF1203" i="1" s="1"/>
  <c r="CD1201" i="1"/>
  <c r="CE1201" i="1" s="1"/>
  <c r="CF1201" i="1" s="1"/>
  <c r="CD1200" i="1"/>
  <c r="CE1200" i="1" s="1"/>
  <c r="CF1200" i="1" s="1"/>
  <c r="CD1199" i="1"/>
  <c r="CE1199" i="1" s="1"/>
  <c r="CF1199" i="1" s="1"/>
  <c r="CD1198" i="1"/>
  <c r="CE1198" i="1" s="1"/>
  <c r="CF1198" i="1" s="1"/>
  <c r="CD1197" i="1"/>
  <c r="CE1197" i="1" s="1"/>
  <c r="CF1197" i="1" s="1"/>
  <c r="CD1196" i="1"/>
  <c r="CE1196" i="1" s="1"/>
  <c r="CF1196" i="1" s="1"/>
  <c r="CD1195" i="1"/>
  <c r="CE1195" i="1" s="1"/>
  <c r="CF1195" i="1" s="1"/>
  <c r="CD1194" i="1"/>
  <c r="CE1194" i="1" s="1"/>
  <c r="CF1194" i="1" s="1"/>
  <c r="CD1193" i="1"/>
  <c r="CE1193" i="1" s="1"/>
  <c r="CF1193" i="1" s="1"/>
  <c r="CD1192" i="1"/>
  <c r="CE1192" i="1" s="1"/>
  <c r="CF1192" i="1" s="1"/>
  <c r="CD1191" i="1"/>
  <c r="CE1191" i="1" s="1"/>
  <c r="CF1191" i="1" s="1"/>
  <c r="CD1144" i="1"/>
  <c r="CE1144" i="1" s="1"/>
  <c r="CF1144" i="1" s="1"/>
  <c r="CD1142" i="1"/>
  <c r="CE1142" i="1" s="1"/>
  <c r="CF1142" i="1" s="1"/>
  <c r="CD1141" i="1"/>
  <c r="CE1141" i="1" s="1"/>
  <c r="CF1141" i="1" s="1"/>
  <c r="CD1140" i="1"/>
  <c r="CE1140" i="1" s="1"/>
  <c r="CF1140" i="1" s="1"/>
  <c r="CD1139" i="1"/>
  <c r="CE1139" i="1" s="1"/>
  <c r="CF1139" i="1" s="1"/>
  <c r="CD1138" i="1"/>
  <c r="CE1138" i="1" s="1"/>
  <c r="CF1138" i="1" s="1"/>
  <c r="CD1137" i="1"/>
  <c r="CE1137" i="1" s="1"/>
  <c r="CF1137" i="1" s="1"/>
  <c r="CD1136" i="1"/>
  <c r="CE1136" i="1" s="1"/>
  <c r="CF1136" i="1" s="1"/>
  <c r="CD1135" i="1"/>
  <c r="CE1135" i="1" s="1"/>
  <c r="CF1135" i="1" s="1"/>
  <c r="CD1134" i="1"/>
  <c r="CE1134" i="1" s="1"/>
  <c r="CF1134" i="1" s="1"/>
  <c r="CD1133" i="1"/>
  <c r="CE1133" i="1" s="1"/>
  <c r="CF1133" i="1" s="1"/>
  <c r="CD1132" i="1"/>
  <c r="CE1132" i="1" s="1"/>
  <c r="CF1132" i="1" s="1"/>
  <c r="CD1131" i="1"/>
  <c r="CE1131" i="1" s="1"/>
  <c r="CF1131" i="1" s="1"/>
  <c r="CD1130" i="1"/>
  <c r="CE1130" i="1" s="1"/>
  <c r="CF1130" i="1" s="1"/>
  <c r="CD1129" i="1"/>
  <c r="CE1129" i="1" s="1"/>
  <c r="CF1129" i="1" s="1"/>
  <c r="CD1128" i="1"/>
  <c r="CE1128" i="1" s="1"/>
  <c r="CF1128" i="1" s="1"/>
  <c r="CD1127" i="1"/>
  <c r="CE1127" i="1" s="1"/>
  <c r="CF1127" i="1" s="1"/>
  <c r="CD1126" i="1"/>
  <c r="CE1126" i="1" s="1"/>
  <c r="CF1126" i="1" s="1"/>
  <c r="CD1125" i="1"/>
  <c r="CE1125" i="1" s="1"/>
  <c r="CF1125" i="1" s="1"/>
  <c r="CD1124" i="1"/>
  <c r="CE1124" i="1" s="1"/>
  <c r="CF1124" i="1" s="1"/>
  <c r="CD1123" i="1"/>
  <c r="CE1123" i="1" s="1"/>
  <c r="CF1123" i="1" s="1"/>
  <c r="CD1122" i="1"/>
  <c r="CE1122" i="1" s="1"/>
  <c r="CF1122" i="1" s="1"/>
  <c r="CD1121" i="1"/>
  <c r="CE1121" i="1" s="1"/>
  <c r="CF1121" i="1" s="1"/>
  <c r="CD1120" i="1"/>
  <c r="CE1120" i="1" s="1"/>
  <c r="CF1120" i="1" s="1"/>
  <c r="CD1119" i="1"/>
  <c r="CE1119" i="1" s="1"/>
  <c r="CF1119" i="1" s="1"/>
  <c r="CD1118" i="1"/>
  <c r="CE1118" i="1" s="1"/>
  <c r="CF1118" i="1" s="1"/>
  <c r="CD1117" i="1"/>
  <c r="CE1117" i="1" s="1"/>
  <c r="CF1117" i="1" s="1"/>
  <c r="CD1116" i="1"/>
  <c r="CE1116" i="1" s="1"/>
  <c r="CF1116" i="1" s="1"/>
  <c r="CD1115" i="1"/>
  <c r="CE1115" i="1" s="1"/>
  <c r="CF1115" i="1" s="1"/>
  <c r="CD1114" i="1"/>
  <c r="CE1114" i="1" s="1"/>
  <c r="CF1114" i="1" s="1"/>
  <c r="CD1113" i="1"/>
  <c r="CE1113" i="1" s="1"/>
  <c r="CF1113" i="1" s="1"/>
  <c r="CD1112" i="1"/>
  <c r="CE1112" i="1" s="1"/>
  <c r="CF1112" i="1" s="1"/>
  <c r="CD1111" i="1"/>
  <c r="CE1111" i="1" s="1"/>
  <c r="CF1111" i="1" s="1"/>
  <c r="CD1110" i="1"/>
  <c r="CE1110" i="1" s="1"/>
  <c r="CF1110" i="1" s="1"/>
  <c r="CD1109" i="1"/>
  <c r="CE1109" i="1" s="1"/>
  <c r="CF1109" i="1" s="1"/>
  <c r="CD1108" i="1"/>
  <c r="CE1108" i="1" s="1"/>
  <c r="CF1108" i="1" s="1"/>
  <c r="CD1107" i="1"/>
  <c r="CE1107" i="1" s="1"/>
  <c r="CF1107" i="1" s="1"/>
  <c r="CD1106" i="1"/>
  <c r="CE1106" i="1" s="1"/>
  <c r="CF1106" i="1" s="1"/>
  <c r="CD1105" i="1"/>
  <c r="CE1105" i="1" s="1"/>
  <c r="CF1105" i="1" s="1"/>
  <c r="CD1104" i="1"/>
  <c r="CE1104" i="1" s="1"/>
  <c r="CF1104" i="1" s="1"/>
  <c r="CD1103" i="1"/>
  <c r="CE1103" i="1" s="1"/>
  <c r="CF1103" i="1" s="1"/>
  <c r="CD1102" i="1"/>
  <c r="CE1102" i="1" s="1"/>
  <c r="CF1102" i="1" s="1"/>
  <c r="CD1101" i="1"/>
  <c r="CE1101" i="1" s="1"/>
  <c r="CF1101" i="1" s="1"/>
  <c r="CD1099" i="1"/>
  <c r="CE1099" i="1" s="1"/>
  <c r="CF1099" i="1" s="1"/>
  <c r="CD1098" i="1"/>
  <c r="CE1098" i="1" s="1"/>
  <c r="CF1098" i="1" s="1"/>
  <c r="CD1097" i="1"/>
  <c r="CE1097" i="1" s="1"/>
  <c r="CF1097" i="1" s="1"/>
  <c r="CD1096" i="1"/>
  <c r="CE1096" i="1" s="1"/>
  <c r="CF1096" i="1" s="1"/>
  <c r="CD1095" i="1"/>
  <c r="CE1095" i="1" s="1"/>
  <c r="CF1095" i="1" s="1"/>
  <c r="CD1094" i="1"/>
  <c r="CE1094" i="1" s="1"/>
  <c r="CF1094" i="1" s="1"/>
  <c r="CD1093" i="1"/>
  <c r="CE1093" i="1" s="1"/>
  <c r="CF1093" i="1" s="1"/>
  <c r="CD1092" i="1"/>
  <c r="CE1092" i="1" s="1"/>
  <c r="CF1092" i="1" s="1"/>
  <c r="CD1091" i="1"/>
  <c r="CE1091" i="1" s="1"/>
  <c r="CF1091" i="1" s="1"/>
  <c r="CD1090" i="1"/>
  <c r="CE1090" i="1" s="1"/>
  <c r="CF1090" i="1" s="1"/>
  <c r="CD1089" i="1"/>
  <c r="CE1089" i="1" s="1"/>
  <c r="CF1089" i="1" s="1"/>
  <c r="CD1088" i="1"/>
  <c r="CE1088" i="1" s="1"/>
  <c r="CF1088" i="1" s="1"/>
  <c r="CD1087" i="1"/>
  <c r="CE1087" i="1" s="1"/>
  <c r="CF1087" i="1" s="1"/>
  <c r="CD1086" i="1"/>
  <c r="CE1086" i="1" s="1"/>
  <c r="CF1086" i="1" s="1"/>
  <c r="CD1085" i="1"/>
  <c r="CE1085" i="1" s="1"/>
  <c r="CF1085" i="1" s="1"/>
  <c r="CD1084" i="1"/>
  <c r="CE1084" i="1" s="1"/>
  <c r="CF1084" i="1" s="1"/>
  <c r="CD1083" i="1"/>
  <c r="CE1083" i="1" s="1"/>
  <c r="CF1083" i="1" s="1"/>
  <c r="CD1082" i="1"/>
  <c r="CE1082" i="1" s="1"/>
  <c r="CF1082" i="1" s="1"/>
  <c r="CD1081" i="1"/>
  <c r="CE1081" i="1" s="1"/>
  <c r="CF1081" i="1" s="1"/>
  <c r="CD1080" i="1"/>
  <c r="CE1080" i="1" s="1"/>
  <c r="CF1080" i="1" s="1"/>
  <c r="CD1079" i="1"/>
  <c r="CE1079" i="1" s="1"/>
  <c r="CF1079" i="1" s="1"/>
  <c r="CD1078" i="1"/>
  <c r="CE1078" i="1" s="1"/>
  <c r="CF1078" i="1" s="1"/>
  <c r="CD1077" i="1"/>
  <c r="CE1077" i="1" s="1"/>
  <c r="CF1077" i="1" s="1"/>
  <c r="CD1076" i="1"/>
  <c r="CE1076" i="1" s="1"/>
  <c r="CF1076" i="1" s="1"/>
  <c r="CD1075" i="1"/>
  <c r="CE1075" i="1" s="1"/>
  <c r="CF1075" i="1" s="1"/>
  <c r="CD1074" i="1"/>
  <c r="CE1074" i="1" s="1"/>
  <c r="CF1074" i="1" s="1"/>
  <c r="CD1073" i="1"/>
  <c r="CE1073" i="1" s="1"/>
  <c r="CF1073" i="1" s="1"/>
  <c r="CD1072" i="1"/>
  <c r="CE1072" i="1" s="1"/>
  <c r="CF1072" i="1" s="1"/>
  <c r="CD1071" i="1"/>
  <c r="CE1071" i="1" s="1"/>
  <c r="CF1071" i="1" s="1"/>
  <c r="CD1070" i="1"/>
  <c r="CE1070" i="1" s="1"/>
  <c r="CF1070" i="1" s="1"/>
  <c r="CD1067" i="1"/>
  <c r="CE1067" i="1" s="1"/>
  <c r="CF1067" i="1" s="1"/>
  <c r="CD1066" i="1"/>
  <c r="CE1066" i="1" s="1"/>
  <c r="CF1066" i="1" s="1"/>
  <c r="CD1065" i="1"/>
  <c r="CE1065" i="1" s="1"/>
  <c r="CF1065" i="1" s="1"/>
  <c r="CD1064" i="1"/>
  <c r="CE1064" i="1" s="1"/>
  <c r="CF1064" i="1" s="1"/>
  <c r="CD1063" i="1"/>
  <c r="CE1063" i="1" s="1"/>
  <c r="CF1063" i="1" s="1"/>
  <c r="CD1062" i="1"/>
  <c r="CE1062" i="1" s="1"/>
  <c r="CF1062" i="1" s="1"/>
  <c r="CD1061" i="1"/>
  <c r="CE1061" i="1" s="1"/>
  <c r="CF1061" i="1" s="1"/>
  <c r="CD1060" i="1"/>
  <c r="CE1060" i="1" s="1"/>
  <c r="CF1060" i="1" s="1"/>
  <c r="CD1059" i="1"/>
  <c r="CE1059" i="1" s="1"/>
  <c r="CF1059" i="1" s="1"/>
  <c r="CD1058" i="1"/>
  <c r="CE1058" i="1" s="1"/>
  <c r="CF1058" i="1" s="1"/>
  <c r="CD1057" i="1"/>
  <c r="CE1057" i="1" s="1"/>
  <c r="CF1057" i="1" s="1"/>
  <c r="CD1056" i="1"/>
  <c r="CE1056" i="1" s="1"/>
  <c r="CF1056" i="1" s="1"/>
  <c r="CD1055" i="1"/>
  <c r="CE1055" i="1" s="1"/>
  <c r="CF1055" i="1" s="1"/>
  <c r="CD1054" i="1"/>
  <c r="CE1054" i="1" s="1"/>
  <c r="CF1054" i="1" s="1"/>
  <c r="CD1053" i="1"/>
  <c r="CE1053" i="1" s="1"/>
  <c r="CF1053" i="1" s="1"/>
  <c r="CD1052" i="1"/>
  <c r="CE1052" i="1" s="1"/>
  <c r="CF1052" i="1" s="1"/>
  <c r="CD1051" i="1"/>
  <c r="CE1051" i="1" s="1"/>
  <c r="CF1051" i="1" s="1"/>
  <c r="CD1050" i="1"/>
  <c r="CE1050" i="1" s="1"/>
  <c r="CF1050" i="1" s="1"/>
  <c r="CD1049" i="1"/>
  <c r="CE1049" i="1" s="1"/>
  <c r="CF1049" i="1" s="1"/>
  <c r="CD1048" i="1"/>
  <c r="CE1048" i="1" s="1"/>
  <c r="CF1048" i="1" s="1"/>
  <c r="CD1047" i="1"/>
  <c r="CE1047" i="1" s="1"/>
  <c r="CF1047" i="1" s="1"/>
  <c r="CD1046" i="1"/>
  <c r="CE1046" i="1" s="1"/>
  <c r="CF1046" i="1" s="1"/>
  <c r="CD1045" i="1"/>
  <c r="CE1045" i="1" s="1"/>
  <c r="CF1045" i="1" s="1"/>
  <c r="CD1044" i="1"/>
  <c r="CE1044" i="1" s="1"/>
  <c r="CF1044" i="1" s="1"/>
  <c r="CD1043" i="1"/>
  <c r="CE1043" i="1" s="1"/>
  <c r="CF1043" i="1" s="1"/>
  <c r="CD1041" i="1"/>
  <c r="CE1041" i="1" s="1"/>
  <c r="CF1041" i="1" s="1"/>
  <c r="CD1038" i="1"/>
  <c r="CE1038" i="1" s="1"/>
  <c r="CF1038" i="1" s="1"/>
  <c r="CD1037" i="1"/>
  <c r="CE1037" i="1" s="1"/>
  <c r="CF1037" i="1" s="1"/>
  <c r="CD1036" i="1"/>
  <c r="CE1036" i="1" s="1"/>
  <c r="CF1036" i="1" s="1"/>
  <c r="CD1035" i="1"/>
  <c r="CE1035" i="1" s="1"/>
  <c r="CF1035" i="1" s="1"/>
  <c r="CD1034" i="1"/>
  <c r="CE1034" i="1" s="1"/>
  <c r="CF1034" i="1" s="1"/>
  <c r="CD1033" i="1"/>
  <c r="CE1033" i="1" s="1"/>
  <c r="CF1033" i="1" s="1"/>
  <c r="CD1032" i="1"/>
  <c r="CE1032" i="1" s="1"/>
  <c r="CF1032" i="1" s="1"/>
  <c r="CD1030" i="1"/>
  <c r="CE1030" i="1" s="1"/>
  <c r="CF1030" i="1" s="1"/>
  <c r="CD1029" i="1"/>
  <c r="CE1029" i="1" s="1"/>
  <c r="CF1029" i="1" s="1"/>
  <c r="CD1028" i="1"/>
  <c r="CE1028" i="1" s="1"/>
  <c r="CF1028" i="1" s="1"/>
  <c r="CD1025" i="1"/>
  <c r="CE1025" i="1" s="1"/>
  <c r="CF1025" i="1" s="1"/>
  <c r="CD1024" i="1"/>
  <c r="CE1024" i="1" s="1"/>
  <c r="CF1024" i="1" s="1"/>
  <c r="CD1023" i="1"/>
  <c r="CE1023" i="1" s="1"/>
  <c r="CF1023" i="1" s="1"/>
  <c r="CD1022" i="1"/>
  <c r="CE1022" i="1" s="1"/>
  <c r="CF1022" i="1" s="1"/>
  <c r="CD1021" i="1"/>
  <c r="CE1021" i="1" s="1"/>
  <c r="CF1021" i="1" s="1"/>
  <c r="CD1020" i="1"/>
  <c r="CE1020" i="1" s="1"/>
  <c r="CF1020" i="1" s="1"/>
  <c r="CD1015" i="1"/>
  <c r="CE1015" i="1" s="1"/>
  <c r="CF1015" i="1" s="1"/>
  <c r="CD1014" i="1"/>
  <c r="CE1014" i="1" s="1"/>
  <c r="CF1014" i="1" s="1"/>
  <c r="CD1013" i="1"/>
  <c r="CE1013" i="1" s="1"/>
  <c r="CF1013" i="1" s="1"/>
  <c r="CD1012" i="1"/>
  <c r="CE1012" i="1" s="1"/>
  <c r="CF1012" i="1" s="1"/>
  <c r="CD1011" i="1"/>
  <c r="CE1011" i="1" s="1"/>
  <c r="CF1011" i="1" s="1"/>
  <c r="CD1010" i="1"/>
  <c r="CE1010" i="1" s="1"/>
  <c r="CF1010" i="1" s="1"/>
  <c r="CD1009" i="1"/>
  <c r="CE1009" i="1" s="1"/>
  <c r="CF1009" i="1" s="1"/>
  <c r="CD1008" i="1"/>
  <c r="CE1008" i="1" s="1"/>
  <c r="CF1008" i="1" s="1"/>
  <c r="CD1007" i="1"/>
  <c r="CE1007" i="1" s="1"/>
  <c r="CF1007" i="1" s="1"/>
  <c r="CD1006" i="1"/>
  <c r="CE1006" i="1" s="1"/>
  <c r="CF1006" i="1" s="1"/>
  <c r="CD1005" i="1"/>
  <c r="CE1005" i="1" s="1"/>
  <c r="CF1005" i="1" s="1"/>
  <c r="CD1004" i="1"/>
  <c r="CE1004" i="1" s="1"/>
  <c r="CF1004" i="1" s="1"/>
  <c r="CD1003" i="1"/>
  <c r="CE1003" i="1" s="1"/>
  <c r="CF1003" i="1" s="1"/>
  <c r="CD1002" i="1"/>
  <c r="CE1002" i="1" s="1"/>
  <c r="CF1002" i="1" s="1"/>
  <c r="CD1001" i="1"/>
  <c r="CE1001" i="1" s="1"/>
  <c r="CF1001" i="1" s="1"/>
  <c r="CD1000" i="1"/>
  <c r="CE1000" i="1" s="1"/>
  <c r="CF1000" i="1" s="1"/>
  <c r="CD999" i="1"/>
  <c r="CE999" i="1" s="1"/>
  <c r="CF999" i="1" s="1"/>
  <c r="CD998" i="1"/>
  <c r="CE998" i="1" s="1"/>
  <c r="CF998" i="1" s="1"/>
  <c r="CD997" i="1"/>
  <c r="CE997" i="1" s="1"/>
  <c r="CF997" i="1" s="1"/>
  <c r="CD996" i="1"/>
  <c r="CE996" i="1" s="1"/>
  <c r="CF996" i="1" s="1"/>
  <c r="CE995" i="1"/>
  <c r="CF995" i="1" s="1"/>
  <c r="CD994" i="1"/>
  <c r="CE994" i="1" s="1"/>
  <c r="CF994" i="1" s="1"/>
  <c r="CE993" i="1"/>
  <c r="CF993" i="1" s="1"/>
  <c r="CE992" i="1"/>
  <c r="CF992" i="1" s="1"/>
  <c r="CD991" i="1"/>
  <c r="CE991" i="1" s="1"/>
  <c r="CF991" i="1" s="1"/>
  <c r="CD990" i="1"/>
  <c r="CE990" i="1" s="1"/>
  <c r="CF990" i="1" s="1"/>
  <c r="CD989" i="1"/>
  <c r="CE989" i="1" s="1"/>
  <c r="CF989" i="1" s="1"/>
  <c r="CD988" i="1"/>
  <c r="CE988" i="1" s="1"/>
  <c r="CF988" i="1" s="1"/>
  <c r="CD987" i="1"/>
  <c r="CE987" i="1" s="1"/>
  <c r="CF987" i="1" s="1"/>
  <c r="CD986" i="1"/>
  <c r="CE986" i="1" s="1"/>
  <c r="CF986" i="1" s="1"/>
  <c r="CD985" i="1"/>
  <c r="CE985" i="1" s="1"/>
  <c r="CF985" i="1" s="1"/>
  <c r="CD984" i="1"/>
  <c r="CE984" i="1" s="1"/>
  <c r="CF984" i="1" s="1"/>
  <c r="CD983" i="1"/>
  <c r="CE983" i="1" s="1"/>
  <c r="CF983" i="1" s="1"/>
  <c r="CD982" i="1"/>
  <c r="CE982" i="1" s="1"/>
  <c r="CF982" i="1" s="1"/>
  <c r="CE981" i="1"/>
  <c r="CF981" i="1" s="1"/>
  <c r="CD980" i="1"/>
  <c r="CE980" i="1" s="1"/>
  <c r="CF980" i="1" s="1"/>
  <c r="CD979" i="1"/>
  <c r="CE979" i="1" s="1"/>
  <c r="CF979" i="1" s="1"/>
  <c r="CD978" i="1"/>
  <c r="CE978" i="1" s="1"/>
  <c r="CF978" i="1" s="1"/>
  <c r="CD977" i="1"/>
  <c r="CE977" i="1" s="1"/>
  <c r="CF977" i="1" s="1"/>
  <c r="CD976" i="1"/>
  <c r="CE976" i="1" s="1"/>
  <c r="CF976" i="1" s="1"/>
  <c r="CD975" i="1"/>
  <c r="CE975" i="1" s="1"/>
  <c r="CF975" i="1" s="1"/>
  <c r="CD974" i="1"/>
  <c r="CE974" i="1" s="1"/>
  <c r="CF974" i="1" s="1"/>
  <c r="CD973" i="1"/>
  <c r="CE973" i="1" s="1"/>
  <c r="CF973" i="1" s="1"/>
  <c r="CD972" i="1"/>
  <c r="CE972" i="1" s="1"/>
  <c r="CF972" i="1" s="1"/>
  <c r="CD964" i="1"/>
  <c r="CE964" i="1" s="1"/>
  <c r="CF964" i="1" s="1"/>
  <c r="CD963" i="1"/>
  <c r="CE963" i="1" s="1"/>
  <c r="CF963" i="1" s="1"/>
  <c r="CD962" i="1"/>
  <c r="CE962" i="1" s="1"/>
  <c r="CF962" i="1" s="1"/>
  <c r="CD961" i="1"/>
  <c r="CE961" i="1" s="1"/>
  <c r="CF961" i="1" s="1"/>
  <c r="CD960" i="1"/>
  <c r="CE960" i="1" s="1"/>
  <c r="CF960" i="1" s="1"/>
  <c r="CD959" i="1"/>
  <c r="CE959" i="1" s="1"/>
  <c r="CF959" i="1" s="1"/>
  <c r="CD954" i="1"/>
  <c r="CE954" i="1" s="1"/>
  <c r="CF954" i="1" s="1"/>
  <c r="CD953" i="1"/>
  <c r="CE953" i="1" s="1"/>
  <c r="CF953" i="1" s="1"/>
  <c r="CD952" i="1"/>
  <c r="CE952" i="1" s="1"/>
  <c r="CF952" i="1" s="1"/>
  <c r="CD951" i="1"/>
  <c r="CE951" i="1" s="1"/>
  <c r="CF951" i="1" s="1"/>
  <c r="CD950" i="1"/>
  <c r="CE950" i="1" s="1"/>
  <c r="CF950" i="1" s="1"/>
  <c r="CD949" i="1"/>
  <c r="CE949" i="1" s="1"/>
  <c r="CF949" i="1" s="1"/>
  <c r="CD948" i="1"/>
  <c r="CE948" i="1" s="1"/>
  <c r="CF948" i="1" s="1"/>
  <c r="CD947" i="1"/>
  <c r="CE947" i="1" s="1"/>
  <c r="CF947" i="1" s="1"/>
  <c r="CD946" i="1"/>
  <c r="CE946" i="1" s="1"/>
  <c r="CF946" i="1" s="1"/>
  <c r="CD945" i="1"/>
  <c r="CE945" i="1" s="1"/>
  <c r="CF945" i="1" s="1"/>
  <c r="CD944" i="1"/>
  <c r="CE944" i="1" s="1"/>
  <c r="CF944" i="1" s="1"/>
  <c r="CD943" i="1"/>
  <c r="CE943" i="1" s="1"/>
  <c r="CF943" i="1" s="1"/>
  <c r="CD942" i="1"/>
  <c r="CE942" i="1" s="1"/>
  <c r="CF942" i="1" s="1"/>
  <c r="CD941" i="1"/>
  <c r="CE941" i="1" s="1"/>
  <c r="CF941" i="1" s="1"/>
  <c r="CD940" i="1"/>
  <c r="CE940" i="1" s="1"/>
  <c r="CF940" i="1" s="1"/>
  <c r="CD939" i="1"/>
  <c r="CE939" i="1" s="1"/>
  <c r="CF939" i="1" s="1"/>
  <c r="CD938" i="1"/>
  <c r="CE938" i="1" s="1"/>
  <c r="CF938" i="1" s="1"/>
  <c r="CD937" i="1"/>
  <c r="CE937" i="1" s="1"/>
  <c r="CF937" i="1" s="1"/>
  <c r="CD936" i="1"/>
  <c r="CE936" i="1" s="1"/>
  <c r="CF936" i="1" s="1"/>
  <c r="CD935" i="1"/>
  <c r="CE935" i="1" s="1"/>
  <c r="CF935" i="1" s="1"/>
  <c r="CD934" i="1"/>
  <c r="CE934" i="1" s="1"/>
  <c r="CF934" i="1" s="1"/>
  <c r="CD933" i="1"/>
  <c r="CE933" i="1" s="1"/>
  <c r="CF933" i="1" s="1"/>
  <c r="CD932" i="1"/>
  <c r="CE932" i="1" s="1"/>
  <c r="CF932" i="1" s="1"/>
  <c r="CD931" i="1"/>
  <c r="CE931" i="1" s="1"/>
  <c r="CF931" i="1" s="1"/>
  <c r="CD930" i="1"/>
  <c r="CE930" i="1" s="1"/>
  <c r="CF930" i="1" s="1"/>
  <c r="CD929" i="1"/>
  <c r="CE929" i="1" s="1"/>
  <c r="CF929" i="1" s="1"/>
  <c r="CD928" i="1"/>
  <c r="CE928" i="1" s="1"/>
  <c r="CF928" i="1" s="1"/>
  <c r="CD927" i="1"/>
  <c r="CE927" i="1" s="1"/>
  <c r="CF927" i="1" s="1"/>
  <c r="CD926" i="1"/>
  <c r="CE926" i="1" s="1"/>
  <c r="CF926" i="1" s="1"/>
  <c r="CD925" i="1"/>
  <c r="CE925" i="1" s="1"/>
  <c r="CF925" i="1" s="1"/>
  <c r="CD924" i="1"/>
  <c r="CE924" i="1" s="1"/>
  <c r="CF924" i="1" s="1"/>
  <c r="CD923" i="1"/>
  <c r="CE923" i="1" s="1"/>
  <c r="CF923" i="1" s="1"/>
  <c r="CD922" i="1"/>
  <c r="CE922" i="1" s="1"/>
  <c r="CF922" i="1" s="1"/>
  <c r="CD921" i="1"/>
  <c r="CE921" i="1" s="1"/>
  <c r="CF921" i="1" s="1"/>
  <c r="CD920" i="1"/>
  <c r="CE920" i="1" s="1"/>
  <c r="CF920" i="1" s="1"/>
  <c r="CD919" i="1"/>
  <c r="CE919" i="1" s="1"/>
  <c r="CF919" i="1" s="1"/>
  <c r="CD918" i="1"/>
  <c r="CE918" i="1" s="1"/>
  <c r="CF918" i="1" s="1"/>
  <c r="CD917" i="1"/>
  <c r="CE917" i="1" s="1"/>
  <c r="CF917" i="1" s="1"/>
  <c r="CD916" i="1"/>
  <c r="CE916" i="1" s="1"/>
  <c r="CF916" i="1" s="1"/>
  <c r="CD915" i="1"/>
  <c r="CE915" i="1" s="1"/>
  <c r="CF915" i="1" s="1"/>
  <c r="CD914" i="1"/>
  <c r="CE914" i="1" s="1"/>
  <c r="CF914" i="1" s="1"/>
  <c r="CD913" i="1"/>
  <c r="CE913" i="1" s="1"/>
  <c r="CF913" i="1" s="1"/>
  <c r="CD912" i="1"/>
  <c r="CE912" i="1" s="1"/>
  <c r="CF912" i="1" s="1"/>
  <c r="CD911" i="1"/>
  <c r="CE911" i="1" s="1"/>
  <c r="CF911" i="1" s="1"/>
  <c r="CD910" i="1"/>
  <c r="CE910" i="1" s="1"/>
  <c r="CF910" i="1" s="1"/>
  <c r="CD909" i="1"/>
  <c r="CE909" i="1" s="1"/>
  <c r="CF909" i="1" s="1"/>
  <c r="CD904" i="1"/>
  <c r="CE904" i="1" s="1"/>
  <c r="CF904" i="1" s="1"/>
  <c r="CD903" i="1"/>
  <c r="CE903" i="1" s="1"/>
  <c r="CF903" i="1" s="1"/>
  <c r="CD902" i="1"/>
  <c r="CE902" i="1" s="1"/>
  <c r="CF902" i="1" s="1"/>
  <c r="CD901" i="1"/>
  <c r="CE901" i="1" s="1"/>
  <c r="CF901" i="1" s="1"/>
  <c r="CD900" i="1"/>
  <c r="CE900" i="1" s="1"/>
  <c r="CF900" i="1" s="1"/>
  <c r="CD899" i="1"/>
  <c r="CE899" i="1" s="1"/>
  <c r="CF899" i="1" s="1"/>
  <c r="CD898" i="1"/>
  <c r="CE898" i="1" s="1"/>
  <c r="CF898" i="1" s="1"/>
  <c r="CD897" i="1"/>
  <c r="CE897" i="1" s="1"/>
  <c r="CF897" i="1" s="1"/>
  <c r="CD896" i="1"/>
  <c r="CE896" i="1" s="1"/>
  <c r="CF896" i="1" s="1"/>
  <c r="CD895" i="1"/>
  <c r="CE895" i="1" s="1"/>
  <c r="CF895" i="1" s="1"/>
  <c r="CD894" i="1"/>
  <c r="CE894" i="1" s="1"/>
  <c r="CF894" i="1" s="1"/>
  <c r="CD893" i="1"/>
  <c r="CE893" i="1" s="1"/>
  <c r="CF893" i="1" s="1"/>
  <c r="CD892" i="1"/>
  <c r="CE892" i="1" s="1"/>
  <c r="CF892" i="1" s="1"/>
  <c r="CD891" i="1"/>
  <c r="CE891" i="1" s="1"/>
  <c r="CF891" i="1" s="1"/>
  <c r="CD890" i="1"/>
  <c r="CE890" i="1" s="1"/>
  <c r="CF890" i="1" s="1"/>
  <c r="CD889" i="1"/>
  <c r="CE889" i="1" s="1"/>
  <c r="CF889" i="1" s="1"/>
  <c r="CD888" i="1"/>
  <c r="CE888" i="1" s="1"/>
  <c r="CF888" i="1" s="1"/>
  <c r="CD887" i="1"/>
  <c r="CE887" i="1" s="1"/>
  <c r="CF887" i="1" s="1"/>
  <c r="CD886" i="1"/>
  <c r="CE886" i="1" s="1"/>
  <c r="CF886" i="1" s="1"/>
  <c r="CD885" i="1"/>
  <c r="CE885" i="1" s="1"/>
  <c r="CF885" i="1" s="1"/>
  <c r="CD884" i="1"/>
  <c r="CE884" i="1" s="1"/>
  <c r="CF884" i="1" s="1"/>
  <c r="CD839" i="1"/>
  <c r="CE839" i="1" s="1"/>
  <c r="CF839" i="1" s="1"/>
  <c r="CD838" i="1"/>
  <c r="CE838" i="1" s="1"/>
  <c r="CF838" i="1" s="1"/>
  <c r="CD837" i="1"/>
  <c r="CE837" i="1" s="1"/>
  <c r="CF837" i="1" s="1"/>
  <c r="CD836" i="1"/>
  <c r="CE836" i="1" s="1"/>
  <c r="CF836" i="1" s="1"/>
  <c r="CD835" i="1"/>
  <c r="CE835" i="1" s="1"/>
  <c r="CF835" i="1" s="1"/>
  <c r="CD834" i="1"/>
  <c r="CE834" i="1" s="1"/>
  <c r="CF834" i="1" s="1"/>
  <c r="CD833" i="1"/>
  <c r="CE833" i="1" s="1"/>
  <c r="CF833" i="1" s="1"/>
  <c r="CD832" i="1"/>
  <c r="CE832" i="1" s="1"/>
  <c r="CF832" i="1" s="1"/>
  <c r="CD831" i="1"/>
  <c r="CE831" i="1" s="1"/>
  <c r="CF831" i="1" s="1"/>
  <c r="CD830" i="1"/>
  <c r="CE830" i="1" s="1"/>
  <c r="CF830" i="1" s="1"/>
  <c r="CD829" i="1"/>
  <c r="CE829" i="1" s="1"/>
  <c r="CF829" i="1" s="1"/>
  <c r="CD828" i="1"/>
  <c r="CE828" i="1" s="1"/>
  <c r="CF828" i="1" s="1"/>
  <c r="CD827" i="1"/>
  <c r="CE827" i="1" s="1"/>
  <c r="CF827" i="1" s="1"/>
  <c r="CD826" i="1"/>
  <c r="CE826" i="1" s="1"/>
  <c r="CF826" i="1" s="1"/>
  <c r="CD825" i="1"/>
  <c r="CE825" i="1" s="1"/>
  <c r="CF825" i="1" s="1"/>
  <c r="CD824" i="1"/>
  <c r="CE824" i="1" s="1"/>
  <c r="CF824" i="1" s="1"/>
  <c r="CD823" i="1"/>
  <c r="CE823" i="1" s="1"/>
  <c r="CF823" i="1" s="1"/>
  <c r="CD822" i="1"/>
  <c r="CE822" i="1" s="1"/>
  <c r="CF822" i="1" s="1"/>
  <c r="CD821" i="1"/>
  <c r="CE821" i="1" s="1"/>
  <c r="CF821" i="1" s="1"/>
  <c r="CD820" i="1"/>
  <c r="CE820" i="1" s="1"/>
  <c r="CF820" i="1" s="1"/>
  <c r="CD819" i="1"/>
  <c r="CE819" i="1" s="1"/>
  <c r="CF819" i="1" s="1"/>
  <c r="CD818" i="1"/>
  <c r="CE818" i="1" s="1"/>
  <c r="CF818" i="1" s="1"/>
  <c r="CD817" i="1"/>
  <c r="CE817" i="1" s="1"/>
  <c r="CF817" i="1" s="1"/>
  <c r="CD816" i="1"/>
  <c r="CE816" i="1" s="1"/>
  <c r="CF816" i="1" s="1"/>
  <c r="CD815" i="1"/>
  <c r="CE815" i="1" s="1"/>
  <c r="CF815" i="1" s="1"/>
  <c r="CD814" i="1"/>
  <c r="CE814" i="1" s="1"/>
  <c r="CF814" i="1" s="1"/>
  <c r="CD813" i="1"/>
  <c r="CE813" i="1" s="1"/>
  <c r="CF813" i="1" s="1"/>
  <c r="CD812" i="1"/>
  <c r="CE812" i="1" s="1"/>
  <c r="CF812" i="1" s="1"/>
  <c r="CD811" i="1"/>
  <c r="CE811" i="1" s="1"/>
  <c r="CF811" i="1" s="1"/>
  <c r="CD810" i="1"/>
  <c r="CE810" i="1" s="1"/>
  <c r="CF810" i="1" s="1"/>
  <c r="CD809" i="1"/>
  <c r="CE809" i="1" s="1"/>
  <c r="CF809" i="1" s="1"/>
  <c r="CD808" i="1"/>
  <c r="CE808" i="1" s="1"/>
  <c r="CF808" i="1" s="1"/>
  <c r="CD807" i="1"/>
  <c r="CE807" i="1" s="1"/>
  <c r="CF807" i="1" s="1"/>
  <c r="CD806" i="1"/>
  <c r="CE806" i="1" s="1"/>
  <c r="CF806" i="1" s="1"/>
  <c r="CD805" i="1"/>
  <c r="CE805" i="1" s="1"/>
  <c r="CF805" i="1" s="1"/>
  <c r="CD804" i="1"/>
  <c r="CE804" i="1" s="1"/>
  <c r="CF804" i="1" s="1"/>
  <c r="CD803" i="1"/>
  <c r="CE803" i="1" s="1"/>
  <c r="CF803" i="1" s="1"/>
  <c r="CD802" i="1"/>
  <c r="CE802" i="1" s="1"/>
  <c r="CF802" i="1" s="1"/>
  <c r="CD801" i="1"/>
  <c r="CE801" i="1" s="1"/>
  <c r="CF801" i="1" s="1"/>
  <c r="CD800" i="1"/>
  <c r="CE800" i="1" s="1"/>
  <c r="CF800" i="1" s="1"/>
  <c r="CD799" i="1"/>
  <c r="CE799" i="1" s="1"/>
  <c r="CF799" i="1" s="1"/>
  <c r="CD798" i="1"/>
  <c r="CE798" i="1" s="1"/>
  <c r="CF798" i="1" s="1"/>
  <c r="CD797" i="1"/>
  <c r="CE797" i="1" s="1"/>
  <c r="CF797" i="1" s="1"/>
  <c r="CD796" i="1"/>
  <c r="CE796" i="1" s="1"/>
  <c r="CF796" i="1" s="1"/>
  <c r="CD795" i="1"/>
  <c r="CE795" i="1" s="1"/>
  <c r="CF795" i="1" s="1"/>
  <c r="CD794" i="1"/>
  <c r="CE794" i="1" s="1"/>
  <c r="CF794" i="1" s="1"/>
  <c r="CD793" i="1"/>
  <c r="CE793" i="1" s="1"/>
  <c r="CF793" i="1" s="1"/>
  <c r="CD792" i="1"/>
  <c r="CE792" i="1" s="1"/>
  <c r="CF792" i="1" s="1"/>
  <c r="CD791" i="1"/>
  <c r="CE791" i="1" s="1"/>
  <c r="CF791" i="1" s="1"/>
  <c r="CD790" i="1"/>
  <c r="CE790" i="1" s="1"/>
  <c r="CF790" i="1" s="1"/>
  <c r="CD789" i="1"/>
  <c r="CE789" i="1" s="1"/>
  <c r="CF789" i="1" s="1"/>
  <c r="CD788" i="1"/>
  <c r="CE788" i="1" s="1"/>
  <c r="CF788" i="1" s="1"/>
  <c r="CD787" i="1"/>
  <c r="CE787" i="1" s="1"/>
  <c r="CF787" i="1" s="1"/>
  <c r="CD786" i="1"/>
  <c r="CE786" i="1" s="1"/>
  <c r="CF786" i="1" s="1"/>
  <c r="CD785" i="1"/>
  <c r="CE785" i="1" s="1"/>
  <c r="CF785" i="1" s="1"/>
  <c r="CD784" i="1"/>
  <c r="CE784" i="1" s="1"/>
  <c r="CF784" i="1" s="1"/>
  <c r="CD783" i="1"/>
  <c r="CE783" i="1" s="1"/>
  <c r="CF783" i="1" s="1"/>
  <c r="CD782" i="1"/>
  <c r="CE782" i="1" s="1"/>
  <c r="CF782" i="1" s="1"/>
  <c r="CD781" i="1"/>
  <c r="CE781" i="1" s="1"/>
  <c r="CF781" i="1" s="1"/>
  <c r="CD780" i="1"/>
  <c r="CE780" i="1" s="1"/>
  <c r="CF780" i="1" s="1"/>
  <c r="CD779" i="1"/>
  <c r="CE779" i="1" s="1"/>
  <c r="CF779" i="1" s="1"/>
  <c r="CD778" i="1"/>
  <c r="CE778" i="1" s="1"/>
  <c r="CF778" i="1" s="1"/>
  <c r="CD775" i="1"/>
  <c r="CE775" i="1" s="1"/>
  <c r="CF775" i="1" s="1"/>
  <c r="CD774" i="1"/>
  <c r="CE774" i="1" s="1"/>
  <c r="CF774" i="1" s="1"/>
  <c r="CD773" i="1"/>
  <c r="CE773" i="1" s="1"/>
  <c r="CF773" i="1" s="1"/>
  <c r="CD772" i="1"/>
  <c r="CE772" i="1" s="1"/>
  <c r="CF772" i="1" s="1"/>
  <c r="CD771" i="1"/>
  <c r="CE771" i="1" s="1"/>
  <c r="CF771" i="1" s="1"/>
  <c r="CD770" i="1"/>
  <c r="CE770" i="1" s="1"/>
  <c r="CF770" i="1" s="1"/>
  <c r="CD769" i="1"/>
  <c r="CE769" i="1" s="1"/>
  <c r="CF769" i="1" s="1"/>
  <c r="CD768" i="1"/>
  <c r="CE768" i="1" s="1"/>
  <c r="CF768" i="1" s="1"/>
  <c r="CD767" i="1"/>
  <c r="CE767" i="1" s="1"/>
  <c r="CF767" i="1" s="1"/>
  <c r="CD766" i="1"/>
  <c r="CE766" i="1" s="1"/>
  <c r="CF766" i="1" s="1"/>
  <c r="CD765" i="1"/>
  <c r="CE765" i="1" s="1"/>
  <c r="CF765" i="1" s="1"/>
  <c r="CD762" i="1"/>
  <c r="CE762" i="1" s="1"/>
  <c r="CF762" i="1" s="1"/>
  <c r="CD761" i="1"/>
  <c r="CE761" i="1" s="1"/>
  <c r="CF761" i="1" s="1"/>
  <c r="CD760" i="1"/>
  <c r="CE760" i="1" s="1"/>
  <c r="CF760" i="1" s="1"/>
  <c r="CD756" i="1"/>
  <c r="CE756" i="1" s="1"/>
  <c r="CF756" i="1" s="1"/>
  <c r="CD755" i="1"/>
  <c r="CE755" i="1" s="1"/>
  <c r="CF755" i="1" s="1"/>
  <c r="CD754" i="1"/>
  <c r="CE754" i="1" s="1"/>
  <c r="CF754" i="1" s="1"/>
  <c r="CD753" i="1"/>
  <c r="CE753" i="1" s="1"/>
  <c r="CF753" i="1" s="1"/>
  <c r="CD752" i="1"/>
  <c r="CE752" i="1" s="1"/>
  <c r="CF752" i="1" s="1"/>
  <c r="CD751" i="1"/>
  <c r="CE751" i="1" s="1"/>
  <c r="CF751" i="1" s="1"/>
  <c r="CD750" i="1"/>
  <c r="CE750" i="1" s="1"/>
  <c r="CF750" i="1" s="1"/>
  <c r="CD749" i="1"/>
  <c r="CE749" i="1" s="1"/>
  <c r="CF749" i="1" s="1"/>
  <c r="CD748" i="1"/>
  <c r="CE748" i="1" s="1"/>
  <c r="CF748" i="1" s="1"/>
  <c r="CD747" i="1"/>
  <c r="CE747" i="1" s="1"/>
  <c r="CF747" i="1" s="1"/>
  <c r="CD746" i="1"/>
  <c r="CE746" i="1" s="1"/>
  <c r="CF746" i="1" s="1"/>
  <c r="CD745" i="1"/>
  <c r="CE745" i="1" s="1"/>
  <c r="CF745" i="1" s="1"/>
  <c r="CD743" i="1"/>
  <c r="CE743" i="1" s="1"/>
  <c r="CF743" i="1" s="1"/>
  <c r="CD742" i="1"/>
  <c r="CE742" i="1" s="1"/>
  <c r="CF742" i="1" s="1"/>
  <c r="CD741" i="1"/>
  <c r="CE741" i="1" s="1"/>
  <c r="CF741" i="1" s="1"/>
  <c r="CD740" i="1"/>
  <c r="CE740" i="1" s="1"/>
  <c r="CF740" i="1" s="1"/>
  <c r="CD737" i="1"/>
  <c r="CE737" i="1" s="1"/>
  <c r="CF737" i="1" s="1"/>
  <c r="CD736" i="1"/>
  <c r="CE736" i="1" s="1"/>
  <c r="CF736" i="1" s="1"/>
  <c r="CD735" i="1"/>
  <c r="CE735" i="1" s="1"/>
  <c r="CF735" i="1" s="1"/>
  <c r="CD734" i="1"/>
  <c r="CE734" i="1" s="1"/>
  <c r="CF734" i="1" s="1"/>
  <c r="CD733" i="1"/>
  <c r="CE733" i="1" s="1"/>
  <c r="CF733" i="1" s="1"/>
  <c r="CD732" i="1"/>
  <c r="CE732" i="1" s="1"/>
  <c r="CF732" i="1" s="1"/>
  <c r="CD729" i="1"/>
  <c r="CE729" i="1" s="1"/>
  <c r="CF729" i="1" s="1"/>
  <c r="CD728" i="1"/>
  <c r="CE728" i="1" s="1"/>
  <c r="CF728" i="1" s="1"/>
  <c r="CD727" i="1"/>
  <c r="CE727" i="1" s="1"/>
  <c r="CF727" i="1" s="1"/>
  <c r="CD726" i="1"/>
  <c r="CE726" i="1" s="1"/>
  <c r="CF726" i="1" s="1"/>
  <c r="CD725" i="1"/>
  <c r="CE725" i="1" s="1"/>
  <c r="CF725" i="1" s="1"/>
  <c r="CD724" i="1"/>
  <c r="CE724" i="1" s="1"/>
  <c r="CF724" i="1" s="1"/>
  <c r="CD723" i="1"/>
  <c r="CE723" i="1" s="1"/>
  <c r="CF723" i="1" s="1"/>
  <c r="CD722" i="1"/>
  <c r="CE722" i="1" s="1"/>
  <c r="CF722" i="1" s="1"/>
  <c r="CD721" i="1"/>
  <c r="CE721" i="1" s="1"/>
  <c r="CF721" i="1" s="1"/>
  <c r="CD720" i="1"/>
  <c r="CE720" i="1" s="1"/>
  <c r="CF720" i="1" s="1"/>
  <c r="CD719" i="1"/>
  <c r="CE719" i="1" s="1"/>
  <c r="CF719" i="1" s="1"/>
  <c r="CD710" i="1"/>
  <c r="CE710" i="1" s="1"/>
  <c r="CF710" i="1" s="1"/>
  <c r="CD709" i="1"/>
  <c r="CE709" i="1" s="1"/>
  <c r="CF709" i="1" s="1"/>
  <c r="CD708" i="1"/>
  <c r="CE708" i="1" s="1"/>
  <c r="CF708" i="1" s="1"/>
  <c r="CD707" i="1"/>
  <c r="CE707" i="1" s="1"/>
  <c r="CF707" i="1" s="1"/>
  <c r="CD706" i="1"/>
  <c r="CE706" i="1" s="1"/>
  <c r="CF706" i="1" s="1"/>
  <c r="CD705" i="1"/>
  <c r="CE705" i="1" s="1"/>
  <c r="CF705" i="1" s="1"/>
  <c r="CD704" i="1"/>
  <c r="CE704" i="1" s="1"/>
  <c r="CF704" i="1" s="1"/>
  <c r="CD703" i="1"/>
  <c r="CE703" i="1" s="1"/>
  <c r="CF703" i="1" s="1"/>
  <c r="CD702" i="1"/>
  <c r="CE702" i="1" s="1"/>
  <c r="CF702" i="1" s="1"/>
  <c r="CD701" i="1"/>
  <c r="CE701" i="1" s="1"/>
  <c r="CF701" i="1" s="1"/>
  <c r="CD700" i="1"/>
  <c r="CE700" i="1" s="1"/>
  <c r="CF700" i="1" s="1"/>
  <c r="CD699" i="1"/>
  <c r="CE699" i="1" s="1"/>
  <c r="CF699" i="1" s="1"/>
  <c r="CD698" i="1"/>
  <c r="CE698" i="1" s="1"/>
  <c r="CF698" i="1" s="1"/>
  <c r="CD696" i="1"/>
  <c r="CE696" i="1" s="1"/>
  <c r="CF696" i="1" s="1"/>
  <c r="CD695" i="1"/>
  <c r="CE695" i="1" s="1"/>
  <c r="CF695" i="1" s="1"/>
  <c r="CD692" i="1"/>
  <c r="CE692" i="1" s="1"/>
  <c r="CF692" i="1" s="1"/>
  <c r="CE691" i="1"/>
  <c r="CF691" i="1" s="1"/>
  <c r="CD690" i="1"/>
  <c r="CE690" i="1" s="1"/>
  <c r="CF690" i="1" s="1"/>
  <c r="CD689" i="1"/>
  <c r="CE689" i="1" s="1"/>
  <c r="CF689" i="1" s="1"/>
  <c r="CD688" i="1"/>
  <c r="CE688" i="1" s="1"/>
  <c r="CF688" i="1" s="1"/>
  <c r="CD687" i="1"/>
  <c r="CE687" i="1" s="1"/>
  <c r="CF687" i="1" s="1"/>
  <c r="CD685" i="1"/>
  <c r="CE685" i="1" s="1"/>
  <c r="CF685" i="1" s="1"/>
  <c r="CD684" i="1"/>
  <c r="CE684" i="1" s="1"/>
  <c r="CF684" i="1" s="1"/>
  <c r="CD683" i="1"/>
  <c r="CE683" i="1" s="1"/>
  <c r="CF683" i="1" s="1"/>
  <c r="CD672" i="1"/>
  <c r="CE672" i="1" s="1"/>
  <c r="CF672" i="1" s="1"/>
  <c r="CD671" i="1"/>
  <c r="CE671" i="1" s="1"/>
  <c r="CF671" i="1" s="1"/>
  <c r="CD670" i="1"/>
  <c r="CE670" i="1" s="1"/>
  <c r="CF670" i="1" s="1"/>
  <c r="CD669" i="1"/>
  <c r="CE669" i="1" s="1"/>
  <c r="CF669" i="1" s="1"/>
  <c r="CD666" i="1"/>
  <c r="CE666" i="1" s="1"/>
  <c r="CF666" i="1" s="1"/>
  <c r="CD665" i="1"/>
  <c r="CE665" i="1" s="1"/>
  <c r="CF665" i="1" s="1"/>
  <c r="CD664" i="1"/>
  <c r="CE664" i="1" s="1"/>
  <c r="CF664" i="1" s="1"/>
  <c r="CD663" i="1"/>
  <c r="CE663" i="1" s="1"/>
  <c r="CF663" i="1" s="1"/>
  <c r="CD661" i="1"/>
  <c r="CE661" i="1" s="1"/>
  <c r="CF661" i="1" s="1"/>
  <c r="CD660" i="1"/>
  <c r="CE660" i="1" s="1"/>
  <c r="CF660" i="1" s="1"/>
  <c r="CD659" i="1"/>
  <c r="CE659" i="1" s="1"/>
  <c r="CF659" i="1" s="1"/>
  <c r="CD639" i="1"/>
  <c r="CE639" i="1" s="1"/>
  <c r="CF639" i="1" s="1"/>
  <c r="CD638" i="1"/>
  <c r="CE638" i="1" s="1"/>
  <c r="CF638" i="1" s="1"/>
  <c r="CD637" i="1"/>
  <c r="CE637" i="1" s="1"/>
  <c r="CF637" i="1" s="1"/>
  <c r="CD625" i="1"/>
  <c r="CE625" i="1" s="1"/>
  <c r="CF625" i="1" s="1"/>
  <c r="CD624" i="1"/>
  <c r="CE624" i="1" s="1"/>
  <c r="CF624" i="1" s="1"/>
  <c r="CD623" i="1"/>
  <c r="CE623" i="1" s="1"/>
  <c r="CF623" i="1" s="1"/>
  <c r="CD622" i="1"/>
  <c r="CE622" i="1" s="1"/>
  <c r="CF622" i="1" s="1"/>
  <c r="CD621" i="1"/>
  <c r="CE621" i="1" s="1"/>
  <c r="CF621" i="1" s="1"/>
  <c r="CD620" i="1"/>
  <c r="CE620" i="1" s="1"/>
  <c r="CF620" i="1" s="1"/>
  <c r="CD619" i="1"/>
  <c r="CE619" i="1" s="1"/>
  <c r="CF619" i="1" s="1"/>
  <c r="CD618" i="1"/>
  <c r="CE618" i="1" s="1"/>
  <c r="CF618" i="1" s="1"/>
  <c r="CD617" i="1"/>
  <c r="CE617" i="1" s="1"/>
  <c r="CF617" i="1" s="1"/>
  <c r="CD616" i="1"/>
  <c r="CE616" i="1" s="1"/>
  <c r="CF616" i="1" s="1"/>
  <c r="CD615" i="1"/>
  <c r="CE615" i="1" s="1"/>
  <c r="CF615" i="1" s="1"/>
  <c r="CD614" i="1"/>
  <c r="CE614" i="1" s="1"/>
  <c r="CF614" i="1" s="1"/>
  <c r="CD613" i="1"/>
  <c r="CE613" i="1" s="1"/>
  <c r="CF613" i="1" s="1"/>
  <c r="CD612" i="1"/>
  <c r="CE612" i="1" s="1"/>
  <c r="CF612" i="1" s="1"/>
  <c r="CD611" i="1"/>
  <c r="CE611" i="1" s="1"/>
  <c r="CF611" i="1" s="1"/>
  <c r="CD610" i="1"/>
  <c r="CE610" i="1" s="1"/>
  <c r="CF610" i="1" s="1"/>
  <c r="CD609" i="1"/>
  <c r="CE609" i="1" s="1"/>
  <c r="CF609" i="1" s="1"/>
  <c r="CD608" i="1"/>
  <c r="CE608" i="1" s="1"/>
  <c r="CF608" i="1" s="1"/>
  <c r="CD607" i="1"/>
  <c r="CE607" i="1" s="1"/>
  <c r="CF607" i="1" s="1"/>
  <c r="CD606" i="1"/>
  <c r="CE606" i="1" s="1"/>
  <c r="CF606" i="1" s="1"/>
  <c r="CD605" i="1"/>
  <c r="CE605" i="1" s="1"/>
  <c r="CF605" i="1" s="1"/>
  <c r="CD604" i="1"/>
  <c r="CE604" i="1" s="1"/>
  <c r="CF604" i="1" s="1"/>
  <c r="CD541" i="1"/>
  <c r="CE541" i="1" s="1"/>
  <c r="CF541" i="1" s="1"/>
  <c r="CD540" i="1"/>
  <c r="CE540" i="1" s="1"/>
  <c r="CF540" i="1" s="1"/>
  <c r="CD582" i="1"/>
  <c r="CE582" i="1" s="1"/>
  <c r="CF582" i="1" s="1"/>
  <c r="CD581" i="1"/>
  <c r="CE581" i="1" s="1"/>
  <c r="CF581" i="1" s="1"/>
  <c r="CE580" i="1"/>
  <c r="CF580" i="1" s="1"/>
  <c r="CD579" i="1"/>
  <c r="CE579" i="1" s="1"/>
  <c r="CF579" i="1" s="1"/>
  <c r="CD578" i="1"/>
  <c r="CE578" i="1" s="1"/>
  <c r="CF578" i="1" s="1"/>
  <c r="CD577" i="1"/>
  <c r="CE577" i="1" s="1"/>
  <c r="CF577" i="1" s="1"/>
  <c r="CD576" i="1"/>
  <c r="CE576" i="1" s="1"/>
  <c r="CF576" i="1" s="1"/>
  <c r="CD575" i="1"/>
  <c r="CE575" i="1" s="1"/>
  <c r="CF575" i="1" s="1"/>
  <c r="CD574" i="1"/>
  <c r="CE574" i="1" s="1"/>
  <c r="CF574" i="1" s="1"/>
  <c r="CD573" i="1"/>
  <c r="CE573" i="1" s="1"/>
  <c r="CF573" i="1" s="1"/>
  <c r="CD572" i="1"/>
  <c r="CE572" i="1" s="1"/>
  <c r="CF572" i="1" s="1"/>
  <c r="CD571" i="1"/>
  <c r="CE571" i="1" s="1"/>
  <c r="CF571" i="1" s="1"/>
  <c r="CD570" i="1"/>
  <c r="CE570" i="1" s="1"/>
  <c r="CF570" i="1" s="1"/>
  <c r="CD569" i="1"/>
  <c r="CE569" i="1" s="1"/>
  <c r="CF569" i="1" s="1"/>
  <c r="CD568" i="1"/>
  <c r="CE568" i="1" s="1"/>
  <c r="CF568" i="1" s="1"/>
  <c r="CD567" i="1"/>
  <c r="CE567" i="1" s="1"/>
  <c r="CF567" i="1" s="1"/>
  <c r="CD566" i="1"/>
  <c r="CE566" i="1" s="1"/>
  <c r="CF566" i="1" s="1"/>
  <c r="CD565" i="1"/>
  <c r="CE565" i="1" s="1"/>
  <c r="CF565" i="1" s="1"/>
  <c r="CD564" i="1"/>
  <c r="CE564" i="1" s="1"/>
  <c r="CF564" i="1" s="1"/>
  <c r="CD563" i="1"/>
  <c r="CE563" i="1" s="1"/>
  <c r="CF563" i="1" s="1"/>
  <c r="CD562" i="1"/>
  <c r="CE562" i="1" s="1"/>
  <c r="CF562" i="1" s="1"/>
  <c r="CD561" i="1"/>
  <c r="CE561" i="1" s="1"/>
  <c r="CF561" i="1" s="1"/>
  <c r="CD560" i="1"/>
  <c r="CE560" i="1" s="1"/>
  <c r="CF560" i="1" s="1"/>
  <c r="CD559" i="1"/>
  <c r="CE559" i="1" s="1"/>
  <c r="CF559" i="1" s="1"/>
  <c r="CD558" i="1"/>
  <c r="CE558" i="1" s="1"/>
  <c r="CF558" i="1" s="1"/>
  <c r="CD557" i="1"/>
  <c r="CE557" i="1" s="1"/>
  <c r="CF557" i="1" s="1"/>
  <c r="CD556" i="1"/>
  <c r="CE556" i="1" s="1"/>
  <c r="CF556" i="1" s="1"/>
  <c r="CD555" i="1"/>
  <c r="CE555" i="1" s="1"/>
  <c r="CF555" i="1" s="1"/>
  <c r="CD554" i="1"/>
  <c r="CE554" i="1" s="1"/>
  <c r="CF554" i="1" s="1"/>
  <c r="CD553" i="1"/>
  <c r="CE553" i="1" s="1"/>
  <c r="CF553" i="1" s="1"/>
  <c r="CD552" i="1"/>
  <c r="CE552" i="1" s="1"/>
  <c r="CF552" i="1" s="1"/>
  <c r="CD551" i="1"/>
  <c r="CE551" i="1" s="1"/>
  <c r="CF551" i="1" s="1"/>
  <c r="CD550" i="1"/>
  <c r="CE550" i="1" s="1"/>
  <c r="CF550" i="1" s="1"/>
  <c r="CD549" i="1"/>
  <c r="CE549" i="1" s="1"/>
  <c r="CF549" i="1" s="1"/>
  <c r="CD548" i="1"/>
  <c r="CE548" i="1" s="1"/>
  <c r="CF548" i="1" s="1"/>
  <c r="CD547" i="1"/>
  <c r="CE547" i="1" s="1"/>
  <c r="CF547" i="1" s="1"/>
  <c r="CD546" i="1"/>
  <c r="CE546" i="1" s="1"/>
  <c r="CF546" i="1" s="1"/>
  <c r="CE538" i="1"/>
  <c r="CF538" i="1" s="1"/>
  <c r="CD537" i="1"/>
  <c r="CE537" i="1" s="1"/>
  <c r="CF537" i="1" s="1"/>
  <c r="CD536" i="1"/>
  <c r="CE536" i="1" s="1"/>
  <c r="CF536" i="1" s="1"/>
  <c r="CD535" i="1"/>
  <c r="CE535" i="1" s="1"/>
  <c r="CF535" i="1" s="1"/>
  <c r="CD532" i="1"/>
  <c r="CE532" i="1" s="1"/>
  <c r="CF532" i="1" s="1"/>
  <c r="CD531" i="1"/>
  <c r="CE531" i="1" s="1"/>
  <c r="CF531" i="1" s="1"/>
  <c r="CD530" i="1"/>
  <c r="CE530" i="1" s="1"/>
  <c r="CF530" i="1" s="1"/>
  <c r="CD529" i="1"/>
  <c r="CE529" i="1" s="1"/>
  <c r="CF529" i="1" s="1"/>
  <c r="CE528" i="1"/>
  <c r="CF528" i="1" s="1"/>
  <c r="CE527" i="1"/>
  <c r="CF527" i="1" s="1"/>
  <c r="CE526" i="1"/>
  <c r="CF526" i="1" s="1"/>
  <c r="CE525" i="1"/>
  <c r="CF525" i="1" s="1"/>
  <c r="CE524" i="1"/>
  <c r="CF524" i="1" s="1"/>
  <c r="CE523" i="1"/>
  <c r="CF523" i="1" s="1"/>
  <c r="CE522" i="1"/>
  <c r="CF522" i="1" s="1"/>
  <c r="CE521" i="1"/>
  <c r="CF521" i="1" s="1"/>
  <c r="CE520" i="1"/>
  <c r="CF520" i="1" s="1"/>
  <c r="CE519" i="1"/>
  <c r="CF519" i="1" s="1"/>
  <c r="CE518" i="1"/>
  <c r="CF518" i="1" s="1"/>
  <c r="CE517" i="1"/>
  <c r="CF517" i="1" s="1"/>
  <c r="CE516" i="1"/>
  <c r="CF516" i="1" s="1"/>
  <c r="CE515" i="1"/>
  <c r="CF515" i="1" s="1"/>
  <c r="CE514" i="1"/>
  <c r="CF514" i="1" s="1"/>
  <c r="CE513" i="1"/>
  <c r="CF513" i="1" s="1"/>
  <c r="CE512" i="1"/>
  <c r="CF512" i="1" s="1"/>
  <c r="CE511" i="1"/>
  <c r="CF511" i="1" s="1"/>
  <c r="CE510" i="1"/>
  <c r="CF510" i="1" s="1"/>
  <c r="CE509" i="1"/>
  <c r="CF509" i="1" s="1"/>
  <c r="CE508" i="1"/>
  <c r="CF508" i="1" s="1"/>
  <c r="CE507" i="1"/>
  <c r="CF507" i="1" s="1"/>
  <c r="CE506" i="1"/>
  <c r="CF506" i="1" s="1"/>
  <c r="CE505" i="1"/>
  <c r="CF505" i="1" s="1"/>
  <c r="CE504" i="1"/>
  <c r="CF504" i="1" s="1"/>
  <c r="CD503" i="1"/>
  <c r="CE503" i="1" s="1"/>
  <c r="CF503" i="1" s="1"/>
  <c r="CD502" i="1"/>
  <c r="CE502" i="1" s="1"/>
  <c r="CF502" i="1" s="1"/>
  <c r="CD501" i="1"/>
  <c r="CE501" i="1" s="1"/>
  <c r="CF501" i="1" s="1"/>
  <c r="CD500" i="1"/>
  <c r="CE500" i="1" s="1"/>
  <c r="CF500" i="1" s="1"/>
  <c r="CD499" i="1"/>
  <c r="CE499" i="1" s="1"/>
  <c r="CF499" i="1" s="1"/>
  <c r="CD498" i="1"/>
  <c r="CE498" i="1" s="1"/>
  <c r="CF498" i="1" s="1"/>
  <c r="CD497" i="1"/>
  <c r="CE497" i="1" s="1"/>
  <c r="CF497" i="1" s="1"/>
  <c r="CD496" i="1"/>
  <c r="CE496" i="1" s="1"/>
  <c r="CF496" i="1" s="1"/>
  <c r="CD495" i="1"/>
  <c r="CE495" i="1" s="1"/>
  <c r="CF495" i="1" s="1"/>
  <c r="CD494" i="1"/>
  <c r="CE494" i="1" s="1"/>
  <c r="CF494" i="1" s="1"/>
  <c r="CD493" i="1"/>
  <c r="CE493" i="1" s="1"/>
  <c r="CF493" i="1" s="1"/>
  <c r="CD492" i="1"/>
  <c r="CE492" i="1" s="1"/>
  <c r="CF492" i="1" s="1"/>
  <c r="CD491" i="1"/>
  <c r="CE491" i="1" s="1"/>
  <c r="CF491" i="1" s="1"/>
  <c r="CD490" i="1"/>
  <c r="CE490" i="1" s="1"/>
  <c r="CF490" i="1" s="1"/>
  <c r="CD489" i="1"/>
  <c r="CE489" i="1" s="1"/>
  <c r="CF489" i="1" s="1"/>
  <c r="CD488" i="1"/>
  <c r="CE488" i="1" s="1"/>
  <c r="CF488" i="1" s="1"/>
  <c r="CD487" i="1"/>
  <c r="CE487" i="1" s="1"/>
  <c r="CF487" i="1" s="1"/>
  <c r="CD486" i="1"/>
  <c r="CE486" i="1" s="1"/>
  <c r="CF486" i="1" s="1"/>
  <c r="CD485" i="1"/>
  <c r="CE485" i="1" s="1"/>
  <c r="CF485" i="1" s="1"/>
  <c r="CD484" i="1"/>
  <c r="CE484" i="1" s="1"/>
  <c r="CF484" i="1" s="1"/>
  <c r="CD483" i="1"/>
  <c r="CE483" i="1" s="1"/>
  <c r="CF483" i="1" s="1"/>
  <c r="CD482" i="1"/>
  <c r="CE482" i="1" s="1"/>
  <c r="CF482" i="1" s="1"/>
  <c r="CD481" i="1"/>
  <c r="CE481" i="1" s="1"/>
  <c r="CF481" i="1" s="1"/>
  <c r="CE480" i="1"/>
  <c r="CF480" i="1" s="1"/>
  <c r="CD479" i="1"/>
  <c r="CE479" i="1" s="1"/>
  <c r="CF479" i="1" s="1"/>
  <c r="CD478" i="1"/>
  <c r="CE478" i="1" s="1"/>
  <c r="CF478" i="1" s="1"/>
  <c r="CD477" i="1"/>
  <c r="CE477" i="1" s="1"/>
  <c r="CF477" i="1" s="1"/>
  <c r="CD476" i="1"/>
  <c r="CE476" i="1" s="1"/>
  <c r="CF476" i="1" s="1"/>
  <c r="CD475" i="1"/>
  <c r="CE475" i="1" s="1"/>
  <c r="CF475" i="1" s="1"/>
  <c r="CD474" i="1"/>
  <c r="CE474" i="1" s="1"/>
  <c r="CF474" i="1" s="1"/>
  <c r="CD473" i="1"/>
  <c r="CE473" i="1" s="1"/>
  <c r="CF473" i="1" s="1"/>
  <c r="CD472" i="1"/>
  <c r="CE472" i="1" s="1"/>
  <c r="CF472" i="1" s="1"/>
  <c r="CD471" i="1"/>
  <c r="CE471" i="1" s="1"/>
  <c r="CF471" i="1" s="1"/>
  <c r="CD470" i="1"/>
  <c r="CE470" i="1" s="1"/>
  <c r="CF470" i="1" s="1"/>
  <c r="CD469" i="1"/>
  <c r="CE469" i="1" s="1"/>
  <c r="CF469" i="1" s="1"/>
  <c r="CD468" i="1"/>
  <c r="CE468" i="1" s="1"/>
  <c r="CF468" i="1" s="1"/>
  <c r="CD467" i="1"/>
  <c r="CE467" i="1" s="1"/>
  <c r="CF467" i="1" s="1"/>
  <c r="CD466" i="1"/>
  <c r="CE466" i="1" s="1"/>
  <c r="CF466" i="1" s="1"/>
  <c r="CD465" i="1"/>
  <c r="CE465" i="1" s="1"/>
  <c r="CF465" i="1" s="1"/>
  <c r="CD464" i="1"/>
  <c r="CE464" i="1" s="1"/>
  <c r="CF464" i="1" s="1"/>
  <c r="CD463" i="1"/>
  <c r="CE463" i="1" s="1"/>
  <c r="CF463" i="1" s="1"/>
  <c r="CD462" i="1"/>
  <c r="CE462" i="1" s="1"/>
  <c r="CF462" i="1" s="1"/>
  <c r="CD461" i="1"/>
  <c r="CE461" i="1" s="1"/>
  <c r="CF461" i="1" s="1"/>
  <c r="CD460" i="1"/>
  <c r="CE460" i="1" s="1"/>
  <c r="CF460" i="1" s="1"/>
  <c r="CD459" i="1"/>
  <c r="CE459" i="1" s="1"/>
  <c r="CF459" i="1" s="1"/>
  <c r="CD458" i="1"/>
  <c r="CE458" i="1" s="1"/>
  <c r="CF458" i="1" s="1"/>
  <c r="CD457" i="1"/>
  <c r="CE457" i="1" s="1"/>
  <c r="CF457" i="1" s="1"/>
  <c r="CD456" i="1"/>
  <c r="CE456" i="1" s="1"/>
  <c r="CF456" i="1" s="1"/>
  <c r="CD455" i="1"/>
  <c r="CE455" i="1" s="1"/>
  <c r="CF455" i="1" s="1"/>
  <c r="CD454" i="1"/>
  <c r="CE454" i="1" s="1"/>
  <c r="CF454" i="1" s="1"/>
  <c r="CD453" i="1"/>
  <c r="CE453" i="1" s="1"/>
  <c r="CF453" i="1" s="1"/>
  <c r="CD452" i="1"/>
  <c r="CE452" i="1" s="1"/>
  <c r="CF452" i="1" s="1"/>
  <c r="CD451" i="1"/>
  <c r="CE451" i="1" s="1"/>
  <c r="CF451" i="1" s="1"/>
  <c r="CD450" i="1"/>
  <c r="CE450" i="1" s="1"/>
  <c r="CF450" i="1" s="1"/>
  <c r="CD449" i="1"/>
  <c r="CE449" i="1" s="1"/>
  <c r="CF449" i="1" s="1"/>
  <c r="CD448" i="1"/>
  <c r="CE448" i="1" s="1"/>
  <c r="CF448" i="1" s="1"/>
  <c r="CD447" i="1"/>
  <c r="CE447" i="1" s="1"/>
  <c r="CF447" i="1" s="1"/>
  <c r="CD446" i="1"/>
  <c r="CE446" i="1" s="1"/>
  <c r="CF446" i="1" s="1"/>
  <c r="CD445" i="1"/>
  <c r="CE445" i="1" s="1"/>
  <c r="CF445" i="1" s="1"/>
  <c r="CD444" i="1"/>
  <c r="CE444" i="1" s="1"/>
  <c r="CF444" i="1" s="1"/>
  <c r="CD443" i="1"/>
  <c r="CE443" i="1" s="1"/>
  <c r="CF443" i="1" s="1"/>
  <c r="CD442" i="1"/>
  <c r="CE442" i="1" s="1"/>
  <c r="CF442" i="1" s="1"/>
  <c r="CD441" i="1"/>
  <c r="CE441" i="1" s="1"/>
  <c r="CF441" i="1" s="1"/>
  <c r="CD438" i="1"/>
  <c r="CE438" i="1" s="1"/>
  <c r="CF438" i="1" s="1"/>
  <c r="CD437" i="1"/>
  <c r="CE437" i="1" s="1"/>
  <c r="CF437" i="1" s="1"/>
  <c r="CD436" i="1"/>
  <c r="CE436" i="1" s="1"/>
  <c r="CF436" i="1" s="1"/>
  <c r="CD435" i="1"/>
  <c r="CE435" i="1" s="1"/>
  <c r="CF435" i="1" s="1"/>
  <c r="CD434" i="1"/>
  <c r="CE434" i="1" s="1"/>
  <c r="CF434" i="1" s="1"/>
  <c r="CD433" i="1"/>
  <c r="CE433" i="1" s="1"/>
  <c r="CF433" i="1" s="1"/>
  <c r="CD432" i="1"/>
  <c r="CE432" i="1" s="1"/>
  <c r="CF432" i="1" s="1"/>
  <c r="CD431" i="1"/>
  <c r="CE431" i="1" s="1"/>
  <c r="CF431" i="1" s="1"/>
  <c r="CD430" i="1"/>
  <c r="CE430" i="1" s="1"/>
  <c r="CF430" i="1" s="1"/>
  <c r="CD427" i="1"/>
  <c r="CE427" i="1" s="1"/>
  <c r="CF427" i="1" s="1"/>
  <c r="CD426" i="1"/>
  <c r="CE426" i="1" s="1"/>
  <c r="CF426" i="1" s="1"/>
  <c r="CD425" i="1"/>
  <c r="CE425" i="1" s="1"/>
  <c r="CF425" i="1" s="1"/>
  <c r="CD424" i="1"/>
  <c r="CE424" i="1" s="1"/>
  <c r="CF424" i="1" s="1"/>
  <c r="CD423" i="1"/>
  <c r="CE423" i="1" s="1"/>
  <c r="CF423" i="1" s="1"/>
  <c r="CD422" i="1"/>
  <c r="CE422" i="1" s="1"/>
  <c r="CF422" i="1" s="1"/>
  <c r="CD421" i="1"/>
  <c r="CE421" i="1" s="1"/>
  <c r="CF421" i="1" s="1"/>
  <c r="CD420" i="1"/>
  <c r="CE420" i="1" s="1"/>
  <c r="CF420" i="1" s="1"/>
  <c r="CD419" i="1"/>
  <c r="CE419" i="1" s="1"/>
  <c r="CF419" i="1" s="1"/>
  <c r="CD418" i="1"/>
  <c r="CE418" i="1" s="1"/>
  <c r="CF418" i="1" s="1"/>
  <c r="CD417" i="1"/>
  <c r="CE417" i="1" s="1"/>
  <c r="CF417" i="1" s="1"/>
  <c r="CD416" i="1"/>
  <c r="CE416" i="1" s="1"/>
  <c r="CF416" i="1" s="1"/>
  <c r="CD415" i="1"/>
  <c r="CE415" i="1" s="1"/>
  <c r="CF415" i="1" s="1"/>
  <c r="CD414" i="1"/>
  <c r="CE414" i="1" s="1"/>
  <c r="CF414" i="1" s="1"/>
  <c r="CD413" i="1"/>
  <c r="CE413" i="1" s="1"/>
  <c r="CF413" i="1" s="1"/>
  <c r="CD412" i="1"/>
  <c r="CE412" i="1" s="1"/>
  <c r="CF412" i="1" s="1"/>
  <c r="CD411" i="1"/>
  <c r="CE411" i="1" s="1"/>
  <c r="CF411" i="1" s="1"/>
  <c r="CD410" i="1"/>
  <c r="CE410" i="1" s="1"/>
  <c r="CF410" i="1" s="1"/>
  <c r="CD409" i="1"/>
  <c r="CE409" i="1" s="1"/>
  <c r="CF409" i="1" s="1"/>
  <c r="CD408" i="1"/>
  <c r="CE408" i="1" s="1"/>
  <c r="CF408" i="1" s="1"/>
  <c r="CD407" i="1"/>
  <c r="CE407" i="1" s="1"/>
  <c r="CF407" i="1" s="1"/>
  <c r="CD406" i="1"/>
  <c r="CE406" i="1" s="1"/>
  <c r="CF406" i="1" s="1"/>
  <c r="CD405" i="1"/>
  <c r="CE405" i="1" s="1"/>
  <c r="CF405" i="1" s="1"/>
  <c r="CD404" i="1"/>
  <c r="CE404" i="1" s="1"/>
  <c r="CF404" i="1" s="1"/>
  <c r="CD403" i="1"/>
  <c r="CE403" i="1" s="1"/>
  <c r="CF403" i="1" s="1"/>
  <c r="CD402" i="1"/>
  <c r="CE402" i="1" s="1"/>
  <c r="CF402" i="1" s="1"/>
  <c r="CD401" i="1"/>
  <c r="CE401" i="1" s="1"/>
  <c r="CF401" i="1" s="1"/>
  <c r="CD400" i="1"/>
  <c r="CE400" i="1" s="1"/>
  <c r="CF400" i="1" s="1"/>
  <c r="CD399" i="1"/>
  <c r="CE399" i="1" s="1"/>
  <c r="CF399" i="1" s="1"/>
  <c r="CD398" i="1"/>
  <c r="CE398" i="1" s="1"/>
  <c r="CF398" i="1" s="1"/>
  <c r="CD397" i="1"/>
  <c r="CE397" i="1" s="1"/>
  <c r="CF397" i="1" s="1"/>
  <c r="CD396" i="1"/>
  <c r="CE396" i="1" s="1"/>
  <c r="CF396" i="1" s="1"/>
  <c r="CD393" i="1"/>
  <c r="CE393" i="1" s="1"/>
  <c r="CF393" i="1" s="1"/>
  <c r="CD392" i="1"/>
  <c r="CE392" i="1" s="1"/>
  <c r="CF392" i="1" s="1"/>
  <c r="CD391" i="1"/>
  <c r="CE391" i="1" s="1"/>
  <c r="CF391" i="1" s="1"/>
  <c r="CD390" i="1"/>
  <c r="CE390" i="1" s="1"/>
  <c r="CF390" i="1" s="1"/>
  <c r="CD389" i="1"/>
  <c r="CE389" i="1" s="1"/>
  <c r="CF389" i="1" s="1"/>
  <c r="CD388" i="1"/>
  <c r="CE388" i="1" s="1"/>
  <c r="CF388" i="1" s="1"/>
  <c r="CD387" i="1"/>
  <c r="CE387" i="1" s="1"/>
  <c r="CF387" i="1" s="1"/>
  <c r="CD386" i="1"/>
  <c r="CE386" i="1" s="1"/>
  <c r="CF386" i="1" s="1"/>
  <c r="CD385" i="1"/>
  <c r="CE385" i="1" s="1"/>
  <c r="CF385" i="1" s="1"/>
  <c r="CD384" i="1"/>
  <c r="CE384" i="1" s="1"/>
  <c r="CF384" i="1" s="1"/>
  <c r="CD383" i="1"/>
  <c r="CE383" i="1" s="1"/>
  <c r="CF383" i="1" s="1"/>
  <c r="CD382" i="1"/>
  <c r="CE382" i="1" s="1"/>
  <c r="CF382" i="1" s="1"/>
  <c r="CD381" i="1"/>
  <c r="CE381" i="1" s="1"/>
  <c r="CF381" i="1" s="1"/>
  <c r="CD380" i="1"/>
  <c r="CE380" i="1" s="1"/>
  <c r="CF380" i="1" s="1"/>
  <c r="CD379" i="1"/>
  <c r="CE379" i="1" s="1"/>
  <c r="CF379" i="1" s="1"/>
  <c r="CD378" i="1"/>
  <c r="CE378" i="1" s="1"/>
  <c r="CF378" i="1" s="1"/>
  <c r="CD377" i="1"/>
  <c r="CE377" i="1" s="1"/>
  <c r="CF377" i="1" s="1"/>
  <c r="CD376" i="1"/>
  <c r="CE376" i="1" s="1"/>
  <c r="CF376" i="1" s="1"/>
  <c r="CD375" i="1"/>
  <c r="CE375" i="1" s="1"/>
  <c r="CF375" i="1" s="1"/>
  <c r="CD374" i="1"/>
  <c r="CE374" i="1" s="1"/>
  <c r="CF374" i="1" s="1"/>
  <c r="CD373" i="1"/>
  <c r="CE373" i="1" s="1"/>
  <c r="CF373" i="1" s="1"/>
  <c r="CD372" i="1"/>
  <c r="CE372" i="1" s="1"/>
  <c r="CF372" i="1" s="1"/>
  <c r="CD371" i="1"/>
  <c r="CE371" i="1" s="1"/>
  <c r="CF371" i="1" s="1"/>
  <c r="CD370" i="1"/>
  <c r="CE370" i="1" s="1"/>
  <c r="CF370" i="1" s="1"/>
  <c r="CD369" i="1"/>
  <c r="CE369" i="1" s="1"/>
  <c r="CF369" i="1" s="1"/>
  <c r="CD368" i="1"/>
  <c r="CE368" i="1" s="1"/>
  <c r="CF368" i="1" s="1"/>
  <c r="CD367" i="1"/>
  <c r="CE367" i="1" s="1"/>
  <c r="CF367" i="1" s="1"/>
  <c r="CD366" i="1"/>
  <c r="CE366" i="1" s="1"/>
  <c r="CF366" i="1" s="1"/>
  <c r="CD365" i="1"/>
  <c r="CE365" i="1" s="1"/>
  <c r="CF365" i="1" s="1"/>
  <c r="CD364" i="1"/>
  <c r="CE364" i="1" s="1"/>
  <c r="CF364" i="1" s="1"/>
  <c r="CD363" i="1"/>
  <c r="CE363" i="1" s="1"/>
  <c r="CF363" i="1" s="1"/>
  <c r="CD362" i="1"/>
  <c r="CE362" i="1" s="1"/>
  <c r="CF362" i="1" s="1"/>
  <c r="CD361" i="1"/>
  <c r="CE361" i="1" s="1"/>
  <c r="CF361" i="1" s="1"/>
  <c r="CD360" i="1"/>
  <c r="CE360" i="1" s="1"/>
  <c r="CF360" i="1" s="1"/>
  <c r="CD359" i="1"/>
  <c r="CE359" i="1" s="1"/>
  <c r="CF359" i="1" s="1"/>
  <c r="CD357" i="1"/>
  <c r="CE357" i="1" s="1"/>
  <c r="CF357" i="1" s="1"/>
  <c r="CD356" i="1"/>
  <c r="CE356" i="1" s="1"/>
  <c r="CF356" i="1" s="1"/>
  <c r="CD355" i="1"/>
  <c r="CE355" i="1" s="1"/>
  <c r="CF355" i="1" s="1"/>
  <c r="CD354" i="1"/>
  <c r="CE354" i="1" s="1"/>
  <c r="CF354" i="1" s="1"/>
  <c r="CD353" i="1"/>
  <c r="CE353" i="1" s="1"/>
  <c r="CF353" i="1" s="1"/>
  <c r="CD352" i="1"/>
  <c r="CE352" i="1" s="1"/>
  <c r="CF352" i="1" s="1"/>
  <c r="CD351" i="1"/>
  <c r="CE351" i="1" s="1"/>
  <c r="CF351" i="1" s="1"/>
  <c r="CD350" i="1"/>
  <c r="CE350" i="1" s="1"/>
  <c r="CF350" i="1" s="1"/>
  <c r="CD349" i="1"/>
  <c r="CE349" i="1" s="1"/>
  <c r="CF349" i="1" s="1"/>
  <c r="CD348" i="1"/>
  <c r="CE348" i="1" s="1"/>
  <c r="CF348" i="1" s="1"/>
  <c r="CD344" i="1"/>
  <c r="CE344" i="1" s="1"/>
  <c r="CF344" i="1" s="1"/>
  <c r="CD341" i="1"/>
  <c r="CE341" i="1" s="1"/>
  <c r="CF341" i="1" s="1"/>
  <c r="CD340" i="1"/>
  <c r="CE340" i="1" s="1"/>
  <c r="CF340" i="1" s="1"/>
  <c r="CD339" i="1"/>
  <c r="CE339" i="1" s="1"/>
  <c r="CF339" i="1" s="1"/>
  <c r="CD338" i="1"/>
  <c r="CE338" i="1" s="1"/>
  <c r="CF338" i="1" s="1"/>
  <c r="CD337" i="1"/>
  <c r="CE337" i="1" s="1"/>
  <c r="CF337" i="1" s="1"/>
  <c r="CD336" i="1"/>
  <c r="CE336" i="1" s="1"/>
  <c r="CF336" i="1" s="1"/>
  <c r="CD335" i="1"/>
  <c r="CE335" i="1" s="1"/>
  <c r="CF335" i="1" s="1"/>
  <c r="CD334" i="1"/>
  <c r="CE334" i="1" s="1"/>
  <c r="CF334" i="1" s="1"/>
  <c r="CD333" i="1"/>
  <c r="CE333" i="1" s="1"/>
  <c r="CF333" i="1" s="1"/>
  <c r="CD332" i="1"/>
  <c r="CE332" i="1" s="1"/>
  <c r="CF332" i="1" s="1"/>
  <c r="CD331" i="1"/>
  <c r="CE331" i="1" s="1"/>
  <c r="CF331" i="1" s="1"/>
  <c r="CD330" i="1"/>
  <c r="CE330" i="1" s="1"/>
  <c r="CF330" i="1" s="1"/>
  <c r="CD329" i="1"/>
  <c r="CE329" i="1" s="1"/>
  <c r="CF329" i="1" s="1"/>
  <c r="CD327" i="1"/>
  <c r="CE327" i="1" s="1"/>
  <c r="CF327" i="1" s="1"/>
  <c r="CD326" i="1"/>
  <c r="CE326" i="1" s="1"/>
  <c r="CF326" i="1" s="1"/>
  <c r="CD325" i="1"/>
  <c r="CE325" i="1" s="1"/>
  <c r="CF325" i="1" s="1"/>
  <c r="CD324" i="1"/>
  <c r="CE324" i="1" s="1"/>
  <c r="CF324" i="1" s="1"/>
  <c r="CD323" i="1"/>
  <c r="CE323" i="1" s="1"/>
  <c r="CF323" i="1" s="1"/>
  <c r="CD322" i="1"/>
  <c r="CE322" i="1" s="1"/>
  <c r="CF322" i="1" s="1"/>
  <c r="CD321" i="1"/>
  <c r="CE321" i="1" s="1"/>
  <c r="CF321" i="1" s="1"/>
  <c r="CD320" i="1"/>
  <c r="CE320" i="1" s="1"/>
  <c r="CF320" i="1" s="1"/>
  <c r="CD319" i="1"/>
  <c r="CE319" i="1" s="1"/>
  <c r="CF319" i="1" s="1"/>
  <c r="CD318" i="1"/>
  <c r="CE318" i="1" s="1"/>
  <c r="CF318" i="1" s="1"/>
  <c r="CD317" i="1"/>
  <c r="CE317" i="1" s="1"/>
  <c r="CF317" i="1" s="1"/>
  <c r="CD316" i="1"/>
  <c r="CE316" i="1" s="1"/>
  <c r="CF316" i="1" s="1"/>
  <c r="CD315" i="1"/>
  <c r="CE315" i="1" s="1"/>
  <c r="CF315" i="1" s="1"/>
  <c r="CD313" i="1"/>
  <c r="CE313" i="1" s="1"/>
  <c r="CF313" i="1" s="1"/>
  <c r="CD312" i="1"/>
  <c r="CE312" i="1" s="1"/>
  <c r="CF312" i="1" s="1"/>
  <c r="CD311" i="1"/>
  <c r="CE311" i="1" s="1"/>
  <c r="CF311" i="1" s="1"/>
  <c r="CD310" i="1"/>
  <c r="CE310" i="1" s="1"/>
  <c r="CF310" i="1" s="1"/>
  <c r="CD309" i="1"/>
  <c r="CE309" i="1" s="1"/>
  <c r="CF309" i="1" s="1"/>
  <c r="CD308" i="1"/>
  <c r="CE308" i="1" s="1"/>
  <c r="CF308" i="1" s="1"/>
  <c r="CD307" i="1"/>
  <c r="CE307" i="1" s="1"/>
  <c r="CF307" i="1" s="1"/>
  <c r="CD306" i="1"/>
  <c r="CE306" i="1" s="1"/>
  <c r="CF306" i="1" s="1"/>
  <c r="CD305" i="1"/>
  <c r="CE305" i="1" s="1"/>
  <c r="CF305" i="1" s="1"/>
  <c r="CD304" i="1"/>
  <c r="CE304" i="1" s="1"/>
  <c r="CF304" i="1" s="1"/>
  <c r="CD303" i="1"/>
  <c r="CE303" i="1" s="1"/>
  <c r="CF303" i="1" s="1"/>
  <c r="CD302" i="1"/>
  <c r="CE302" i="1" s="1"/>
  <c r="CF302" i="1" s="1"/>
  <c r="CD301" i="1"/>
  <c r="CE301" i="1" s="1"/>
  <c r="CF301" i="1" s="1"/>
  <c r="CD300" i="1"/>
  <c r="CE300" i="1" s="1"/>
  <c r="CF300" i="1" s="1"/>
  <c r="CD299" i="1"/>
  <c r="CE299" i="1" s="1"/>
  <c r="CF299" i="1" s="1"/>
  <c r="CD298" i="1"/>
  <c r="CE298" i="1" s="1"/>
  <c r="CF298" i="1" s="1"/>
  <c r="CD297" i="1"/>
  <c r="CE297" i="1" s="1"/>
  <c r="CF297" i="1" s="1"/>
  <c r="CD296" i="1"/>
  <c r="CE296" i="1" s="1"/>
  <c r="CF296" i="1" s="1"/>
  <c r="CD295" i="1"/>
  <c r="CE295" i="1" s="1"/>
  <c r="CF295" i="1" s="1"/>
  <c r="CD294" i="1"/>
  <c r="CE294" i="1" s="1"/>
  <c r="CF294" i="1" s="1"/>
  <c r="CD293" i="1"/>
  <c r="CE293" i="1" s="1"/>
  <c r="CF293" i="1" s="1"/>
  <c r="CD292" i="1"/>
  <c r="CE292" i="1" s="1"/>
  <c r="CF292" i="1" s="1"/>
  <c r="CD291" i="1"/>
  <c r="CE291" i="1" s="1"/>
  <c r="CF291" i="1" s="1"/>
  <c r="CD290" i="1"/>
  <c r="CE290" i="1" s="1"/>
  <c r="CF290" i="1" s="1"/>
  <c r="CD289" i="1"/>
  <c r="CE289" i="1" s="1"/>
  <c r="CF289" i="1" s="1"/>
  <c r="CD288" i="1"/>
  <c r="CE288" i="1" s="1"/>
  <c r="CF288" i="1" s="1"/>
  <c r="CD287" i="1"/>
  <c r="CE287" i="1" s="1"/>
  <c r="CF287" i="1" s="1"/>
  <c r="CD286" i="1"/>
  <c r="CE286" i="1" s="1"/>
  <c r="CF286" i="1" s="1"/>
  <c r="CD285" i="1"/>
  <c r="CE285" i="1" s="1"/>
  <c r="CF285" i="1" s="1"/>
  <c r="CD284" i="1"/>
  <c r="CE284" i="1" s="1"/>
  <c r="CF284" i="1" s="1"/>
  <c r="CD283" i="1"/>
  <c r="CE283" i="1" s="1"/>
  <c r="CF283" i="1" s="1"/>
  <c r="CD282" i="1"/>
  <c r="CE282" i="1" s="1"/>
  <c r="CF282" i="1" s="1"/>
  <c r="CD281" i="1"/>
  <c r="CE281" i="1" s="1"/>
  <c r="CF281" i="1" s="1"/>
  <c r="CD280" i="1"/>
  <c r="CE280" i="1" s="1"/>
  <c r="CF280" i="1" s="1"/>
  <c r="CD279" i="1"/>
  <c r="CE279" i="1" s="1"/>
  <c r="CF279" i="1" s="1"/>
  <c r="CD278" i="1"/>
  <c r="CE278" i="1" s="1"/>
  <c r="CF278" i="1" s="1"/>
  <c r="CD277" i="1"/>
  <c r="CE277" i="1" s="1"/>
  <c r="CF277" i="1" s="1"/>
  <c r="CD276" i="1"/>
  <c r="CE276" i="1" s="1"/>
  <c r="CF276" i="1" s="1"/>
  <c r="CD275" i="1"/>
  <c r="CE275" i="1" s="1"/>
  <c r="CF275" i="1" s="1"/>
  <c r="CD274" i="1"/>
  <c r="CE274" i="1" s="1"/>
  <c r="CF274" i="1" s="1"/>
  <c r="CD273" i="1"/>
  <c r="CE273" i="1" s="1"/>
  <c r="CF273" i="1" s="1"/>
  <c r="CD272" i="1"/>
  <c r="CE272" i="1" s="1"/>
  <c r="CF272" i="1" s="1"/>
  <c r="CD271" i="1"/>
  <c r="CE271" i="1" s="1"/>
  <c r="CF271" i="1" s="1"/>
  <c r="CD270" i="1"/>
  <c r="CE270" i="1" s="1"/>
  <c r="CF270" i="1" s="1"/>
  <c r="CD268" i="1"/>
  <c r="CE268" i="1" s="1"/>
  <c r="CF268" i="1" s="1"/>
  <c r="CD267" i="1"/>
  <c r="CE267" i="1" s="1"/>
  <c r="CF267" i="1" s="1"/>
  <c r="CD266" i="1"/>
  <c r="CE266" i="1" s="1"/>
  <c r="CF266" i="1" s="1"/>
  <c r="CD265" i="1"/>
  <c r="CE265" i="1" s="1"/>
  <c r="CF265" i="1" s="1"/>
  <c r="CD264" i="1"/>
  <c r="CE264" i="1" s="1"/>
  <c r="CF264" i="1" s="1"/>
  <c r="CD263" i="1"/>
  <c r="CE263" i="1" s="1"/>
  <c r="CF263" i="1" s="1"/>
  <c r="CD260" i="1"/>
  <c r="CE260" i="1" s="1"/>
  <c r="CF260" i="1" s="1"/>
  <c r="CD259" i="1"/>
  <c r="CE259" i="1" s="1"/>
  <c r="CF259" i="1" s="1"/>
  <c r="CD258" i="1"/>
  <c r="CE258" i="1" s="1"/>
  <c r="CF258" i="1" s="1"/>
  <c r="CD257" i="1"/>
  <c r="CE257" i="1" s="1"/>
  <c r="CF257" i="1" s="1"/>
  <c r="CD256" i="1"/>
  <c r="CE256" i="1" s="1"/>
  <c r="CF256" i="1" s="1"/>
  <c r="CD255" i="1"/>
  <c r="CE255" i="1" s="1"/>
  <c r="CF255" i="1" s="1"/>
  <c r="CD254" i="1"/>
  <c r="CE254" i="1" s="1"/>
  <c r="CF254" i="1" s="1"/>
  <c r="CD253" i="1"/>
  <c r="CE253" i="1" s="1"/>
  <c r="CF253" i="1" s="1"/>
  <c r="CD252" i="1"/>
  <c r="CE252" i="1" s="1"/>
  <c r="CF252" i="1" s="1"/>
  <c r="CD251" i="1"/>
  <c r="CE251" i="1" s="1"/>
  <c r="CF251" i="1" s="1"/>
  <c r="CD250" i="1"/>
  <c r="CE250" i="1" s="1"/>
  <c r="CF250" i="1" s="1"/>
  <c r="CD249" i="1"/>
  <c r="CE249" i="1" s="1"/>
  <c r="CF249" i="1" s="1"/>
  <c r="CD248" i="1"/>
  <c r="CE248" i="1" s="1"/>
  <c r="CF248" i="1" s="1"/>
  <c r="CD247" i="1"/>
  <c r="CE247" i="1" s="1"/>
  <c r="CF247" i="1" s="1"/>
  <c r="CD246" i="1"/>
  <c r="CE246" i="1" s="1"/>
  <c r="CF246" i="1" s="1"/>
  <c r="CD245" i="1"/>
  <c r="CE245" i="1" s="1"/>
  <c r="CF245" i="1" s="1"/>
  <c r="CD244" i="1"/>
  <c r="CE244" i="1" s="1"/>
  <c r="CF244" i="1" s="1"/>
  <c r="CD243" i="1"/>
  <c r="CE243" i="1" s="1"/>
  <c r="CF243" i="1" s="1"/>
  <c r="CD242" i="1"/>
  <c r="CE242" i="1" s="1"/>
  <c r="CF242" i="1" s="1"/>
  <c r="CD241" i="1"/>
  <c r="CE241" i="1" s="1"/>
  <c r="CF241" i="1" s="1"/>
  <c r="CD240" i="1"/>
  <c r="CE240" i="1" s="1"/>
  <c r="CF240" i="1" s="1"/>
  <c r="CD239" i="1"/>
  <c r="CE239" i="1" s="1"/>
  <c r="CF239" i="1" s="1"/>
  <c r="CD238" i="1"/>
  <c r="CE238" i="1" s="1"/>
  <c r="CF238" i="1" s="1"/>
  <c r="CD237" i="1"/>
  <c r="CE237" i="1" s="1"/>
  <c r="CF237" i="1" s="1"/>
  <c r="CE236" i="1"/>
  <c r="CF236" i="1" s="1"/>
  <c r="CD235" i="1"/>
  <c r="CE235" i="1" s="1"/>
  <c r="CF235" i="1" s="1"/>
  <c r="CD234" i="1"/>
  <c r="CE234" i="1" s="1"/>
  <c r="CF234" i="1" s="1"/>
  <c r="CD233" i="1"/>
  <c r="CE233" i="1" s="1"/>
  <c r="CF233" i="1" s="1"/>
  <c r="CD232" i="1"/>
  <c r="CE232" i="1" s="1"/>
  <c r="CF232" i="1" s="1"/>
  <c r="CD231" i="1"/>
  <c r="CE231" i="1" s="1"/>
  <c r="CF231" i="1" s="1"/>
  <c r="CD221" i="1"/>
  <c r="CE221" i="1" s="1"/>
  <c r="CF221" i="1" s="1"/>
  <c r="CD220" i="1"/>
  <c r="CE220" i="1" s="1"/>
  <c r="CF220" i="1" s="1"/>
  <c r="CD219" i="1"/>
  <c r="CE219" i="1" s="1"/>
  <c r="CF219" i="1" s="1"/>
  <c r="CD218" i="1"/>
  <c r="CE218" i="1" s="1"/>
  <c r="CF218" i="1" s="1"/>
  <c r="CD217" i="1"/>
  <c r="CE217" i="1" s="1"/>
  <c r="CF217" i="1" s="1"/>
  <c r="CD216" i="1"/>
  <c r="CE216" i="1" s="1"/>
  <c r="CF216" i="1" s="1"/>
  <c r="CD215" i="1"/>
  <c r="CE215" i="1" s="1"/>
  <c r="CF215" i="1" s="1"/>
  <c r="CD214" i="1"/>
  <c r="CE214" i="1" s="1"/>
  <c r="CF214" i="1" s="1"/>
  <c r="CD213" i="1"/>
  <c r="CE213" i="1" s="1"/>
  <c r="CF213" i="1" s="1"/>
  <c r="CD212" i="1"/>
  <c r="CE212" i="1" s="1"/>
  <c r="CF212" i="1" s="1"/>
  <c r="CD211" i="1"/>
  <c r="CE211" i="1" s="1"/>
  <c r="CF211" i="1" s="1"/>
  <c r="CD210" i="1"/>
  <c r="CE210" i="1" s="1"/>
  <c r="CF210" i="1" s="1"/>
  <c r="CD209" i="1"/>
  <c r="CE209" i="1" s="1"/>
  <c r="CF209" i="1" s="1"/>
  <c r="CD208" i="1"/>
  <c r="CE208" i="1" s="1"/>
  <c r="CF208" i="1" s="1"/>
  <c r="CD207" i="1"/>
  <c r="CE207" i="1" s="1"/>
  <c r="CF207" i="1" s="1"/>
  <c r="CD206" i="1"/>
  <c r="CE206" i="1" s="1"/>
  <c r="CF206" i="1" s="1"/>
  <c r="CD205" i="1"/>
  <c r="CE205" i="1" s="1"/>
  <c r="CF205" i="1" s="1"/>
  <c r="CD204" i="1"/>
  <c r="CE204" i="1" s="1"/>
  <c r="CF204" i="1" s="1"/>
  <c r="CD203" i="1"/>
  <c r="CE203" i="1" s="1"/>
  <c r="CF203" i="1" s="1"/>
  <c r="CD202" i="1"/>
  <c r="CE202" i="1" s="1"/>
  <c r="CF202" i="1" s="1"/>
  <c r="CD201" i="1"/>
  <c r="CE201" i="1" s="1"/>
  <c r="CF201" i="1" s="1"/>
  <c r="CD200" i="1"/>
  <c r="CE200" i="1" s="1"/>
  <c r="CF200" i="1" s="1"/>
  <c r="CD199" i="1"/>
  <c r="CE199" i="1" s="1"/>
  <c r="CF199" i="1" s="1"/>
  <c r="CD198" i="1"/>
  <c r="CE198" i="1" s="1"/>
  <c r="CF198" i="1" s="1"/>
  <c r="CD197" i="1"/>
  <c r="CE197" i="1" s="1"/>
  <c r="CF197" i="1" s="1"/>
  <c r="CD196" i="1"/>
  <c r="CE196" i="1" s="1"/>
  <c r="CF196" i="1" s="1"/>
  <c r="CD195" i="1"/>
  <c r="CE195" i="1" s="1"/>
  <c r="CF195" i="1" s="1"/>
  <c r="CD194" i="1"/>
  <c r="CE194" i="1" s="1"/>
  <c r="CF194" i="1" s="1"/>
  <c r="CD193" i="1"/>
  <c r="CE193" i="1" s="1"/>
  <c r="CF193" i="1" s="1"/>
  <c r="CD192" i="1"/>
  <c r="CE192" i="1" s="1"/>
  <c r="CF192" i="1" s="1"/>
  <c r="CD191" i="1"/>
  <c r="CE191" i="1" s="1"/>
  <c r="CF191" i="1" s="1"/>
  <c r="CD190" i="1"/>
  <c r="CE190" i="1" s="1"/>
  <c r="CF190" i="1" s="1"/>
  <c r="CD189" i="1"/>
  <c r="CE189" i="1" s="1"/>
  <c r="CF189" i="1" s="1"/>
  <c r="CD188" i="1"/>
  <c r="CE188" i="1" s="1"/>
  <c r="CF188" i="1" s="1"/>
  <c r="CD187" i="1"/>
  <c r="CE187" i="1" s="1"/>
  <c r="CF187" i="1" s="1"/>
  <c r="CD186" i="1"/>
  <c r="CE186" i="1" s="1"/>
  <c r="CF186" i="1" s="1"/>
  <c r="CD185" i="1"/>
  <c r="CE185" i="1" s="1"/>
  <c r="CF185" i="1" s="1"/>
  <c r="CD184" i="1"/>
  <c r="CE184" i="1" s="1"/>
  <c r="CF184" i="1" s="1"/>
  <c r="CD183" i="1"/>
  <c r="CE183" i="1" s="1"/>
  <c r="CF183" i="1" s="1"/>
  <c r="CD182" i="1"/>
  <c r="CE182" i="1" s="1"/>
  <c r="CF182" i="1" s="1"/>
  <c r="CD181" i="1"/>
  <c r="CE181" i="1" s="1"/>
  <c r="CF181" i="1" s="1"/>
  <c r="CD180" i="1"/>
  <c r="CE180" i="1" s="1"/>
  <c r="CF180" i="1" s="1"/>
  <c r="CD179" i="1"/>
  <c r="CE179" i="1" s="1"/>
  <c r="CF179" i="1" s="1"/>
  <c r="CD176" i="1"/>
  <c r="CE176" i="1" s="1"/>
  <c r="CF176" i="1" s="1"/>
  <c r="CD175" i="1"/>
  <c r="CE175" i="1" s="1"/>
  <c r="CF175" i="1" s="1"/>
  <c r="CD174" i="1"/>
  <c r="CE174" i="1" s="1"/>
  <c r="CF174" i="1" s="1"/>
  <c r="CD173" i="1"/>
  <c r="CE173" i="1" s="1"/>
  <c r="CF173" i="1" s="1"/>
  <c r="CD169" i="1"/>
  <c r="CE169" i="1" s="1"/>
  <c r="CF169" i="1" s="1"/>
  <c r="CD168" i="1"/>
  <c r="CE168" i="1" s="1"/>
  <c r="CF168" i="1" s="1"/>
  <c r="CD167" i="1"/>
  <c r="CE167" i="1" s="1"/>
  <c r="CF167" i="1" s="1"/>
  <c r="CD166" i="1"/>
  <c r="CE166" i="1" s="1"/>
  <c r="CF166" i="1" s="1"/>
  <c r="CD165" i="1"/>
  <c r="CE165" i="1" s="1"/>
  <c r="CF165" i="1" s="1"/>
  <c r="CD164" i="1"/>
  <c r="CE164" i="1" s="1"/>
  <c r="CF164" i="1" s="1"/>
  <c r="CD163" i="1"/>
  <c r="CE163" i="1" s="1"/>
  <c r="CF163" i="1" s="1"/>
  <c r="CD162" i="1"/>
  <c r="CE162" i="1" s="1"/>
  <c r="CF162" i="1" s="1"/>
  <c r="CD161" i="1"/>
  <c r="CE161" i="1" s="1"/>
  <c r="CF161" i="1" s="1"/>
  <c r="CD160" i="1"/>
  <c r="CE160" i="1" s="1"/>
  <c r="CF160" i="1" s="1"/>
  <c r="CD159" i="1"/>
  <c r="CE159" i="1" s="1"/>
  <c r="CF159" i="1" s="1"/>
  <c r="CD158" i="1"/>
  <c r="CE158" i="1" s="1"/>
  <c r="CF158" i="1" s="1"/>
  <c r="CD157" i="1"/>
  <c r="CE157" i="1" s="1"/>
  <c r="CF157" i="1" s="1"/>
  <c r="CD156" i="1"/>
  <c r="CE156" i="1" s="1"/>
  <c r="CF156" i="1" s="1"/>
  <c r="CD155" i="1"/>
  <c r="CE155" i="1" s="1"/>
  <c r="CF155" i="1" s="1"/>
  <c r="CD154" i="1"/>
  <c r="CE154" i="1" s="1"/>
  <c r="CF154" i="1" s="1"/>
  <c r="CD153" i="1"/>
  <c r="CE153" i="1" s="1"/>
  <c r="CF153" i="1" s="1"/>
  <c r="CD152" i="1"/>
  <c r="CE152" i="1" s="1"/>
  <c r="CF152" i="1" s="1"/>
  <c r="CD151" i="1"/>
  <c r="CE151" i="1" s="1"/>
  <c r="CF151" i="1" s="1"/>
  <c r="CD150" i="1"/>
  <c r="CE150" i="1" s="1"/>
  <c r="CF150" i="1" s="1"/>
  <c r="CD149" i="1"/>
  <c r="CE149" i="1" s="1"/>
  <c r="CF149" i="1" s="1"/>
  <c r="CD148" i="1"/>
  <c r="CE148" i="1" s="1"/>
  <c r="CF148" i="1" s="1"/>
  <c r="CD147" i="1"/>
  <c r="CE147" i="1" s="1"/>
  <c r="CF147" i="1" s="1"/>
  <c r="CD146" i="1"/>
  <c r="CE146" i="1" s="1"/>
  <c r="CF146" i="1" s="1"/>
  <c r="CD145" i="1"/>
  <c r="CE145" i="1" s="1"/>
  <c r="CF145" i="1" s="1"/>
  <c r="CD144" i="1"/>
  <c r="CE144" i="1" s="1"/>
  <c r="CF144" i="1" s="1"/>
  <c r="CD143" i="1"/>
  <c r="CE143" i="1" s="1"/>
  <c r="CF143" i="1" s="1"/>
  <c r="CD142" i="1"/>
  <c r="CE142" i="1" s="1"/>
  <c r="CF142" i="1" s="1"/>
  <c r="CD141" i="1"/>
  <c r="CE141" i="1" s="1"/>
  <c r="CF141" i="1" s="1"/>
  <c r="CD140" i="1"/>
  <c r="CE140" i="1" s="1"/>
  <c r="CF140" i="1" s="1"/>
  <c r="CD139" i="1"/>
  <c r="CE139" i="1" s="1"/>
  <c r="CF139" i="1" s="1"/>
  <c r="CD138" i="1"/>
  <c r="CE138" i="1" s="1"/>
  <c r="CF138" i="1" s="1"/>
  <c r="CD137" i="1"/>
  <c r="CE137" i="1" s="1"/>
  <c r="CF137" i="1" s="1"/>
  <c r="CD136" i="1"/>
  <c r="CE136" i="1" s="1"/>
  <c r="CF136" i="1" s="1"/>
  <c r="CD135" i="1"/>
  <c r="CE135" i="1" s="1"/>
  <c r="CF135" i="1" s="1"/>
  <c r="CD134" i="1"/>
  <c r="CE134" i="1" s="1"/>
  <c r="CF134" i="1" s="1"/>
  <c r="CD133" i="1"/>
  <c r="CE133" i="1" s="1"/>
  <c r="CF133" i="1" s="1"/>
  <c r="CD132" i="1"/>
  <c r="CE132" i="1" s="1"/>
  <c r="CF132" i="1" s="1"/>
  <c r="CD131" i="1"/>
  <c r="CE131" i="1" s="1"/>
  <c r="CF131" i="1" s="1"/>
  <c r="CD123" i="1"/>
  <c r="CE123" i="1" s="1"/>
  <c r="CF123" i="1" s="1"/>
  <c r="CD122" i="1"/>
  <c r="CE122" i="1" s="1"/>
  <c r="CF122" i="1" s="1"/>
  <c r="CD121" i="1"/>
  <c r="CE121" i="1" s="1"/>
  <c r="CF121" i="1" s="1"/>
  <c r="CD113" i="1"/>
  <c r="CE113" i="1" s="1"/>
  <c r="CF113" i="1" s="1"/>
  <c r="CD112" i="1"/>
  <c r="CE112" i="1" s="1"/>
  <c r="CF112" i="1" s="1"/>
  <c r="CE111" i="1"/>
  <c r="CF111" i="1" s="1"/>
  <c r="CD110" i="1"/>
  <c r="CE110" i="1" s="1"/>
  <c r="CF110" i="1" s="1"/>
  <c r="CD100" i="1"/>
  <c r="CE100" i="1" s="1"/>
  <c r="CF100" i="1" s="1"/>
  <c r="CD92" i="1"/>
  <c r="CE92" i="1" s="1"/>
  <c r="CF92" i="1" s="1"/>
  <c r="CD91" i="1"/>
  <c r="CE91" i="1" s="1"/>
  <c r="CF91" i="1" s="1"/>
  <c r="CD88" i="1"/>
  <c r="CE88" i="1" s="1"/>
  <c r="CF88" i="1" s="1"/>
  <c r="CE87" i="1"/>
  <c r="CF87" i="1" s="1"/>
  <c r="CE85" i="1"/>
  <c r="CF85" i="1" s="1"/>
  <c r="CD84" i="1"/>
  <c r="CE84" i="1" s="1"/>
  <c r="CF84" i="1" s="1"/>
  <c r="CD83" i="1"/>
  <c r="CE83" i="1" s="1"/>
  <c r="CF83" i="1" s="1"/>
  <c r="CD82" i="1"/>
  <c r="CE82" i="1" s="1"/>
  <c r="CF82" i="1" s="1"/>
  <c r="CD79" i="1"/>
  <c r="CE79" i="1" s="1"/>
  <c r="CF79" i="1" s="1"/>
  <c r="CD78" i="1"/>
  <c r="CE78" i="1" s="1"/>
  <c r="CF78" i="1" s="1"/>
  <c r="CE77" i="1"/>
  <c r="CF77" i="1" s="1"/>
  <c r="CD76" i="1"/>
  <c r="CE76" i="1" s="1"/>
  <c r="CF76" i="1" s="1"/>
  <c r="CE75" i="1"/>
  <c r="CF75" i="1" s="1"/>
  <c r="CD74" i="1"/>
  <c r="CE74" i="1" s="1"/>
  <c r="CF74" i="1" s="1"/>
  <c r="CE72" i="1"/>
  <c r="CF72" i="1" s="1"/>
  <c r="CD71" i="1"/>
  <c r="CE71" i="1" s="1"/>
  <c r="CF71" i="1" s="1"/>
  <c r="CD70" i="1"/>
  <c r="CE70" i="1" s="1"/>
  <c r="CF70" i="1" s="1"/>
  <c r="CD69" i="1"/>
  <c r="CE69" i="1" s="1"/>
  <c r="CF69" i="1" s="1"/>
  <c r="CD67" i="1"/>
  <c r="CE67" i="1" s="1"/>
  <c r="CF67" i="1" s="1"/>
  <c r="CD62" i="1"/>
  <c r="CE62" i="1" s="1"/>
  <c r="CF62" i="1" s="1"/>
  <c r="CD61" i="1"/>
  <c r="CE61" i="1" s="1"/>
  <c r="CF61" i="1" s="1"/>
  <c r="CD58" i="1"/>
  <c r="CE58" i="1" s="1"/>
  <c r="CF58" i="1" s="1"/>
  <c r="CD57" i="1"/>
  <c r="CE57" i="1" s="1"/>
  <c r="CF57" i="1" s="1"/>
  <c r="CD56" i="1"/>
  <c r="CE56" i="1" s="1"/>
  <c r="CF56" i="1" s="1"/>
  <c r="CD55" i="1"/>
  <c r="CE55" i="1" s="1"/>
  <c r="CF55" i="1" s="1"/>
  <c r="CD54" i="1"/>
  <c r="CE54" i="1" s="1"/>
  <c r="CF54" i="1" s="1"/>
  <c r="CD53" i="1"/>
  <c r="CE53" i="1" s="1"/>
  <c r="CF53" i="1" s="1"/>
  <c r="CD51" i="1"/>
  <c r="CE51" i="1" s="1"/>
  <c r="CF51" i="1" s="1"/>
  <c r="CD50" i="1"/>
  <c r="CE50" i="1" s="1"/>
  <c r="CF50" i="1" s="1"/>
  <c r="CD48" i="1"/>
  <c r="CE48" i="1" s="1"/>
  <c r="CF48" i="1" s="1"/>
  <c r="CD47" i="1"/>
  <c r="CE47" i="1" s="1"/>
  <c r="CF47" i="1" s="1"/>
  <c r="CD46" i="1"/>
  <c r="CE46" i="1" s="1"/>
  <c r="CF46" i="1" s="1"/>
  <c r="CD44" i="1"/>
  <c r="CE44" i="1" s="1"/>
  <c r="CF44" i="1" s="1"/>
  <c r="CD40" i="1"/>
  <c r="CE40" i="1" s="1"/>
  <c r="CF40" i="1" s="1"/>
  <c r="CD35" i="1"/>
  <c r="CE35" i="1" s="1"/>
  <c r="CF35" i="1" s="1"/>
  <c r="CD34" i="1"/>
  <c r="CE34" i="1" s="1"/>
  <c r="CF34" i="1" s="1"/>
  <c r="CD33" i="1"/>
  <c r="CE33" i="1" s="1"/>
  <c r="CF33" i="1" s="1"/>
  <c r="CD32" i="1"/>
  <c r="CE32" i="1" s="1"/>
  <c r="CF32" i="1" s="1"/>
  <c r="CD31" i="1"/>
  <c r="CE31" i="1" s="1"/>
  <c r="CF31" i="1" s="1"/>
  <c r="CD28" i="1"/>
  <c r="CE28" i="1" s="1"/>
  <c r="CF28" i="1" s="1"/>
  <c r="CD27" i="1"/>
  <c r="CE27" i="1" s="1"/>
  <c r="CF27" i="1" s="1"/>
  <c r="CD21" i="1"/>
  <c r="CE21" i="1" s="1"/>
  <c r="CF21" i="1" s="1"/>
  <c r="CD20" i="1"/>
  <c r="CE20" i="1" s="1"/>
  <c r="CF20" i="1" s="1"/>
  <c r="CD19" i="1"/>
  <c r="CE19" i="1" s="1"/>
  <c r="CF19" i="1" s="1"/>
  <c r="CD18" i="1"/>
  <c r="CE18" i="1" s="1"/>
  <c r="CF18" i="1" s="1"/>
  <c r="CD17" i="1"/>
  <c r="CE17" i="1" s="1"/>
  <c r="CF17" i="1" s="1"/>
  <c r="CD16" i="1"/>
  <c r="CE16" i="1" s="1"/>
  <c r="CF16" i="1" s="1"/>
  <c r="CD15" i="1"/>
  <c r="CE15" i="1" s="1"/>
  <c r="CF15" i="1" s="1"/>
  <c r="CD14" i="1"/>
  <c r="CE14" i="1" s="1"/>
  <c r="CF14" i="1" s="1"/>
  <c r="CD13" i="1"/>
  <c r="CE13" i="1" s="1"/>
  <c r="CF13" i="1" s="1"/>
  <c r="CD12" i="1"/>
  <c r="CE12" i="1" s="1"/>
  <c r="CF12" i="1" s="1"/>
  <c r="BU1581" i="1"/>
  <c r="BV1581" i="1" s="1"/>
  <c r="BW1581" i="1" s="1"/>
  <c r="BU1580" i="1"/>
  <c r="BV1580" i="1" s="1"/>
  <c r="BW1580" i="1" s="1"/>
  <c r="BU1579" i="1"/>
  <c r="BV1579" i="1" s="1"/>
  <c r="BW1579" i="1" s="1"/>
  <c r="BU1578" i="1"/>
  <c r="BV1578" i="1" s="1"/>
  <c r="BW1578" i="1" s="1"/>
  <c r="BU1577" i="1"/>
  <c r="BV1577" i="1" s="1"/>
  <c r="BW1577" i="1" s="1"/>
  <c r="BU1576" i="1"/>
  <c r="BV1576" i="1" s="1"/>
  <c r="BW1576" i="1" s="1"/>
  <c r="BU1575" i="1"/>
  <c r="BV1575" i="1" s="1"/>
  <c r="BW1575" i="1" s="1"/>
  <c r="BU1574" i="1"/>
  <c r="BV1574" i="1" s="1"/>
  <c r="BW1574" i="1" s="1"/>
  <c r="BU1573" i="1"/>
  <c r="BV1573" i="1" s="1"/>
  <c r="BW1573" i="1" s="1"/>
  <c r="BU1572" i="1"/>
  <c r="BV1572" i="1" s="1"/>
  <c r="BW1572" i="1" s="1"/>
  <c r="BU1571" i="1"/>
  <c r="BV1571" i="1" s="1"/>
  <c r="BW1571" i="1" s="1"/>
  <c r="BU1570" i="1"/>
  <c r="BV1570" i="1" s="1"/>
  <c r="BW1570" i="1" s="1"/>
  <c r="BU1569" i="1"/>
  <c r="BV1569" i="1" s="1"/>
  <c r="BW1569" i="1" s="1"/>
  <c r="BU1568" i="1"/>
  <c r="BV1568" i="1" s="1"/>
  <c r="BW1568" i="1" s="1"/>
  <c r="BU1567" i="1"/>
  <c r="BV1567" i="1" s="1"/>
  <c r="BW1567" i="1" s="1"/>
  <c r="BV1566" i="1"/>
  <c r="BW1566" i="1" s="1"/>
  <c r="BV1565" i="1"/>
  <c r="BW1565" i="1" s="1"/>
  <c r="BU1564" i="1"/>
  <c r="BV1564" i="1" s="1"/>
  <c r="BW1564" i="1" s="1"/>
  <c r="BU1563" i="1"/>
  <c r="BV1563" i="1" s="1"/>
  <c r="BW1563" i="1" s="1"/>
  <c r="BU1562" i="1"/>
  <c r="BV1562" i="1" s="1"/>
  <c r="BW1562" i="1" s="1"/>
  <c r="BU1561" i="1"/>
  <c r="BV1561" i="1" s="1"/>
  <c r="BW1561" i="1" s="1"/>
  <c r="BU1558" i="1"/>
  <c r="BV1558" i="1" s="1"/>
  <c r="BW1558" i="1" s="1"/>
  <c r="BU1557" i="1"/>
  <c r="BV1557" i="1" s="1"/>
  <c r="BW1557" i="1" s="1"/>
  <c r="BU1555" i="1"/>
  <c r="BV1555" i="1" s="1"/>
  <c r="BW1555" i="1" s="1"/>
  <c r="BU1554" i="1"/>
  <c r="BV1554" i="1" s="1"/>
  <c r="BW1554" i="1" s="1"/>
  <c r="BU1553" i="1"/>
  <c r="BV1553" i="1" s="1"/>
  <c r="BW1553" i="1" s="1"/>
  <c r="BU1552" i="1"/>
  <c r="BV1552" i="1" s="1"/>
  <c r="BW1552" i="1" s="1"/>
  <c r="BU1551" i="1"/>
  <c r="BV1551" i="1" s="1"/>
  <c r="BW1551" i="1" s="1"/>
  <c r="BU1550" i="1"/>
  <c r="BV1550" i="1" s="1"/>
  <c r="BW1550" i="1" s="1"/>
  <c r="BU1549" i="1"/>
  <c r="BV1549" i="1" s="1"/>
  <c r="BW1549" i="1" s="1"/>
  <c r="BU1548" i="1"/>
  <c r="BV1548" i="1" s="1"/>
  <c r="BW1548" i="1" s="1"/>
  <c r="BU1547" i="1"/>
  <c r="BV1547" i="1" s="1"/>
  <c r="BW1547" i="1" s="1"/>
  <c r="BU1546" i="1"/>
  <c r="BV1546" i="1" s="1"/>
  <c r="BW1546" i="1" s="1"/>
  <c r="BU1545" i="1"/>
  <c r="BV1545" i="1" s="1"/>
  <c r="BW1545" i="1" s="1"/>
  <c r="BU1544" i="1"/>
  <c r="BV1544" i="1" s="1"/>
  <c r="BW1544" i="1" s="1"/>
  <c r="BU1543" i="1"/>
  <c r="BV1543" i="1" s="1"/>
  <c r="BW1543" i="1" s="1"/>
  <c r="BU1542" i="1"/>
  <c r="BV1542" i="1" s="1"/>
  <c r="BW1542" i="1" s="1"/>
  <c r="BU1541" i="1"/>
  <c r="BV1541" i="1" s="1"/>
  <c r="BW1541" i="1" s="1"/>
  <c r="BU1540" i="1"/>
  <c r="BV1540" i="1" s="1"/>
  <c r="BW1540" i="1" s="1"/>
  <c r="BU1539" i="1"/>
  <c r="BV1539" i="1" s="1"/>
  <c r="BW1539" i="1" s="1"/>
  <c r="BU1538" i="1"/>
  <c r="BV1538" i="1" s="1"/>
  <c r="BW1538" i="1" s="1"/>
  <c r="BU1537" i="1"/>
  <c r="BV1537" i="1" s="1"/>
  <c r="BW1537" i="1" s="1"/>
  <c r="BU1536" i="1"/>
  <c r="BV1536" i="1" s="1"/>
  <c r="BW1536" i="1" s="1"/>
  <c r="BU1535" i="1"/>
  <c r="BV1535" i="1" s="1"/>
  <c r="BW1535" i="1" s="1"/>
  <c r="BU1534" i="1"/>
  <c r="BV1534" i="1" s="1"/>
  <c r="BW1534" i="1" s="1"/>
  <c r="BU1533" i="1"/>
  <c r="BV1533" i="1" s="1"/>
  <c r="BW1533" i="1" s="1"/>
  <c r="BU1532" i="1"/>
  <c r="BV1532" i="1" s="1"/>
  <c r="BW1532" i="1" s="1"/>
  <c r="BU1531" i="1"/>
  <c r="BV1531" i="1" s="1"/>
  <c r="BW1531" i="1" s="1"/>
  <c r="BU1530" i="1"/>
  <c r="BV1530" i="1" s="1"/>
  <c r="BW1530" i="1" s="1"/>
  <c r="BU1529" i="1"/>
  <c r="BV1529" i="1" s="1"/>
  <c r="BW1529" i="1" s="1"/>
  <c r="BU1528" i="1"/>
  <c r="BV1528" i="1" s="1"/>
  <c r="BW1528" i="1" s="1"/>
  <c r="BU1527" i="1"/>
  <c r="BV1527" i="1" s="1"/>
  <c r="BW1527" i="1" s="1"/>
  <c r="BU1526" i="1"/>
  <c r="BV1526" i="1" s="1"/>
  <c r="BW1526" i="1" s="1"/>
  <c r="BU1525" i="1"/>
  <c r="BV1525" i="1" s="1"/>
  <c r="BW1525" i="1" s="1"/>
  <c r="BU1524" i="1"/>
  <c r="BV1524" i="1" s="1"/>
  <c r="BW1524" i="1" s="1"/>
  <c r="BU1523" i="1"/>
  <c r="BV1523" i="1" s="1"/>
  <c r="BW1523" i="1" s="1"/>
  <c r="BU1522" i="1"/>
  <c r="BV1522" i="1" s="1"/>
  <c r="BW1522" i="1" s="1"/>
  <c r="BU1521" i="1"/>
  <c r="BV1521" i="1" s="1"/>
  <c r="BW1521" i="1" s="1"/>
  <c r="BU1520" i="1"/>
  <c r="BV1520" i="1" s="1"/>
  <c r="BW1520" i="1" s="1"/>
  <c r="BU1519" i="1"/>
  <c r="BV1519" i="1" s="1"/>
  <c r="BW1519" i="1" s="1"/>
  <c r="BU1518" i="1"/>
  <c r="BV1518" i="1" s="1"/>
  <c r="BW1518" i="1" s="1"/>
  <c r="BU1517" i="1"/>
  <c r="BV1517" i="1" s="1"/>
  <c r="BW1517" i="1" s="1"/>
  <c r="BU1516" i="1"/>
  <c r="BV1516" i="1" s="1"/>
  <c r="BW1516" i="1" s="1"/>
  <c r="BU1515" i="1"/>
  <c r="BV1515" i="1" s="1"/>
  <c r="BW1515" i="1" s="1"/>
  <c r="BU1514" i="1"/>
  <c r="BV1514" i="1" s="1"/>
  <c r="BW1514" i="1" s="1"/>
  <c r="BU1513" i="1"/>
  <c r="BV1513" i="1" s="1"/>
  <c r="BW1513" i="1" s="1"/>
  <c r="BU1512" i="1"/>
  <c r="BV1512" i="1" s="1"/>
  <c r="BW1512" i="1" s="1"/>
  <c r="BU1511" i="1"/>
  <c r="BV1511" i="1" s="1"/>
  <c r="BW1511" i="1" s="1"/>
  <c r="BU1510" i="1"/>
  <c r="BV1510" i="1" s="1"/>
  <c r="BW1510" i="1" s="1"/>
  <c r="BU1509" i="1"/>
  <c r="BV1509" i="1" s="1"/>
  <c r="BW1509" i="1" s="1"/>
  <c r="BU1508" i="1"/>
  <c r="BV1508" i="1" s="1"/>
  <c r="BW1508" i="1" s="1"/>
  <c r="BU1507" i="1"/>
  <c r="BV1507" i="1" s="1"/>
  <c r="BW1507" i="1" s="1"/>
  <c r="BU1506" i="1"/>
  <c r="BV1506" i="1" s="1"/>
  <c r="BW1506" i="1" s="1"/>
  <c r="BU1505" i="1"/>
  <c r="BV1505" i="1" s="1"/>
  <c r="BW1505" i="1" s="1"/>
  <c r="BU1504" i="1"/>
  <c r="BV1504" i="1" s="1"/>
  <c r="BW1504" i="1" s="1"/>
  <c r="BV1455" i="1"/>
  <c r="BW1455" i="1" s="1"/>
  <c r="BU1454" i="1"/>
  <c r="BV1454" i="1" s="1"/>
  <c r="BW1454" i="1" s="1"/>
  <c r="BU1453" i="1"/>
  <c r="BV1453" i="1" s="1"/>
  <c r="BW1453" i="1" s="1"/>
  <c r="BU1452" i="1"/>
  <c r="BV1452" i="1" s="1"/>
  <c r="BW1452" i="1" s="1"/>
  <c r="BU1451" i="1"/>
  <c r="BV1451" i="1" s="1"/>
  <c r="BW1451" i="1" s="1"/>
  <c r="BU1450" i="1"/>
  <c r="BV1450" i="1" s="1"/>
  <c r="BW1450" i="1" s="1"/>
  <c r="BU1449" i="1"/>
  <c r="BV1449" i="1" s="1"/>
  <c r="BW1449" i="1" s="1"/>
  <c r="BU1448" i="1"/>
  <c r="BV1448" i="1" s="1"/>
  <c r="BW1448" i="1" s="1"/>
  <c r="BU1447" i="1"/>
  <c r="BV1447" i="1" s="1"/>
  <c r="BW1447" i="1" s="1"/>
  <c r="BU1446" i="1"/>
  <c r="BV1446" i="1" s="1"/>
  <c r="BW1446" i="1" s="1"/>
  <c r="BU1445" i="1"/>
  <c r="BV1445" i="1" s="1"/>
  <c r="BW1445" i="1" s="1"/>
  <c r="BU1444" i="1"/>
  <c r="BV1444" i="1" s="1"/>
  <c r="BW1444" i="1" s="1"/>
  <c r="BU1443" i="1"/>
  <c r="BV1443" i="1" s="1"/>
  <c r="BW1443" i="1" s="1"/>
  <c r="BU1442" i="1"/>
  <c r="BV1442" i="1" s="1"/>
  <c r="BW1442" i="1" s="1"/>
  <c r="BU1441" i="1"/>
  <c r="BV1441" i="1" s="1"/>
  <c r="BW1441" i="1" s="1"/>
  <c r="BU1440" i="1"/>
  <c r="BV1440" i="1" s="1"/>
  <c r="BW1440" i="1" s="1"/>
  <c r="BU1439" i="1"/>
  <c r="BV1439" i="1" s="1"/>
  <c r="BW1439" i="1" s="1"/>
  <c r="BU1438" i="1"/>
  <c r="BV1438" i="1" s="1"/>
  <c r="BW1438" i="1" s="1"/>
  <c r="BU1437" i="1"/>
  <c r="BV1437" i="1" s="1"/>
  <c r="BW1437" i="1" s="1"/>
  <c r="BU1436" i="1"/>
  <c r="BV1436" i="1" s="1"/>
  <c r="BW1436" i="1" s="1"/>
  <c r="BU1435" i="1"/>
  <c r="BV1435" i="1" s="1"/>
  <c r="BW1435" i="1" s="1"/>
  <c r="BU1434" i="1"/>
  <c r="BV1434" i="1" s="1"/>
  <c r="BW1434" i="1" s="1"/>
  <c r="BU1433" i="1"/>
  <c r="BV1433" i="1" s="1"/>
  <c r="BW1433" i="1" s="1"/>
  <c r="BU1432" i="1"/>
  <c r="BV1432" i="1" s="1"/>
  <c r="BW1432" i="1" s="1"/>
  <c r="BU1431" i="1"/>
  <c r="BV1431" i="1" s="1"/>
  <c r="BW1431" i="1" s="1"/>
  <c r="BU1430" i="1"/>
  <c r="BV1430" i="1" s="1"/>
  <c r="BW1430" i="1" s="1"/>
  <c r="BU1429" i="1"/>
  <c r="BV1429" i="1" s="1"/>
  <c r="BW1429" i="1" s="1"/>
  <c r="BU1428" i="1"/>
  <c r="BV1428" i="1" s="1"/>
  <c r="BW1428" i="1" s="1"/>
  <c r="BU1427" i="1"/>
  <c r="BV1427" i="1" s="1"/>
  <c r="BW1427" i="1" s="1"/>
  <c r="BU1426" i="1"/>
  <c r="BV1426" i="1" s="1"/>
  <c r="BW1426" i="1" s="1"/>
  <c r="BU1425" i="1"/>
  <c r="BV1425" i="1" s="1"/>
  <c r="BW1425" i="1" s="1"/>
  <c r="BU1424" i="1"/>
  <c r="BV1424" i="1" s="1"/>
  <c r="BW1424" i="1" s="1"/>
  <c r="BU1423" i="1"/>
  <c r="BV1423" i="1" s="1"/>
  <c r="BW1423" i="1" s="1"/>
  <c r="BU1422" i="1"/>
  <c r="BV1422" i="1" s="1"/>
  <c r="BW1422" i="1" s="1"/>
  <c r="BU1421" i="1"/>
  <c r="BV1421" i="1" s="1"/>
  <c r="BW1421" i="1" s="1"/>
  <c r="BU1420" i="1"/>
  <c r="BV1420" i="1" s="1"/>
  <c r="BW1420" i="1" s="1"/>
  <c r="BU1419" i="1"/>
  <c r="BV1419" i="1" s="1"/>
  <c r="BW1419" i="1" s="1"/>
  <c r="BU1418" i="1"/>
  <c r="BV1418" i="1" s="1"/>
  <c r="BW1418" i="1" s="1"/>
  <c r="BU1415" i="1"/>
  <c r="BV1415" i="1" s="1"/>
  <c r="BW1415" i="1" s="1"/>
  <c r="BU1414" i="1"/>
  <c r="BV1414" i="1" s="1"/>
  <c r="BW1414" i="1" s="1"/>
  <c r="BU1413" i="1"/>
  <c r="BV1413" i="1" s="1"/>
  <c r="BW1413" i="1" s="1"/>
  <c r="BU1412" i="1"/>
  <c r="BV1412" i="1" s="1"/>
  <c r="BW1412" i="1" s="1"/>
  <c r="BU1411" i="1"/>
  <c r="BV1411" i="1" s="1"/>
  <c r="BW1411" i="1" s="1"/>
  <c r="BU1410" i="1"/>
  <c r="BV1410" i="1" s="1"/>
  <c r="BW1410" i="1" s="1"/>
  <c r="BU1409" i="1"/>
  <c r="BV1409" i="1" s="1"/>
  <c r="BW1409" i="1" s="1"/>
  <c r="BU1408" i="1"/>
  <c r="BV1408" i="1" s="1"/>
  <c r="BW1408" i="1" s="1"/>
  <c r="BU1407" i="1"/>
  <c r="BV1407" i="1" s="1"/>
  <c r="BW1407" i="1" s="1"/>
  <c r="BU1406" i="1"/>
  <c r="BV1406" i="1" s="1"/>
  <c r="BW1406" i="1" s="1"/>
  <c r="BU1405" i="1"/>
  <c r="BV1405" i="1" s="1"/>
  <c r="BW1405" i="1" s="1"/>
  <c r="BU1404" i="1"/>
  <c r="BV1404" i="1" s="1"/>
  <c r="BW1404" i="1" s="1"/>
  <c r="BU1403" i="1"/>
  <c r="BV1403" i="1" s="1"/>
  <c r="BW1403" i="1" s="1"/>
  <c r="BU1402" i="1"/>
  <c r="BV1402" i="1" s="1"/>
  <c r="BW1402" i="1" s="1"/>
  <c r="BV1399" i="1"/>
  <c r="BW1399" i="1" s="1"/>
  <c r="BU1398" i="1"/>
  <c r="BV1398" i="1" s="1"/>
  <c r="BW1398" i="1" s="1"/>
  <c r="BU1397" i="1"/>
  <c r="BV1397" i="1" s="1"/>
  <c r="BW1397" i="1" s="1"/>
  <c r="BU1396" i="1"/>
  <c r="BV1396" i="1" s="1"/>
  <c r="BW1396" i="1" s="1"/>
  <c r="BU1395" i="1"/>
  <c r="BV1395" i="1" s="1"/>
  <c r="BW1395" i="1" s="1"/>
  <c r="BU1394" i="1"/>
  <c r="BV1394" i="1" s="1"/>
  <c r="BW1394" i="1" s="1"/>
  <c r="BU1393" i="1"/>
  <c r="BV1393" i="1" s="1"/>
  <c r="BW1393" i="1" s="1"/>
  <c r="BU1392" i="1"/>
  <c r="BV1392" i="1" s="1"/>
  <c r="BW1392" i="1" s="1"/>
  <c r="BU1391" i="1"/>
  <c r="BV1391" i="1" s="1"/>
  <c r="BW1391" i="1" s="1"/>
  <c r="BU1390" i="1"/>
  <c r="BV1390" i="1" s="1"/>
  <c r="BW1390" i="1" s="1"/>
  <c r="BU1389" i="1"/>
  <c r="BV1389" i="1" s="1"/>
  <c r="BW1389" i="1" s="1"/>
  <c r="BV1388" i="1"/>
  <c r="BW1388" i="1" s="1"/>
  <c r="BU1387" i="1"/>
  <c r="BV1387" i="1" s="1"/>
  <c r="BW1387" i="1" s="1"/>
  <c r="BU1386" i="1"/>
  <c r="BV1386" i="1" s="1"/>
  <c r="BW1386" i="1" s="1"/>
  <c r="BU1385" i="1"/>
  <c r="BV1385" i="1" s="1"/>
  <c r="BW1385" i="1" s="1"/>
  <c r="BU1384" i="1"/>
  <c r="BV1384" i="1" s="1"/>
  <c r="BW1384" i="1" s="1"/>
  <c r="BU1383" i="1"/>
  <c r="BV1383" i="1" s="1"/>
  <c r="BW1383" i="1" s="1"/>
  <c r="BU1381" i="1"/>
  <c r="BV1381" i="1" s="1"/>
  <c r="BW1381" i="1" s="1"/>
  <c r="BU1380" i="1"/>
  <c r="BV1380" i="1" s="1"/>
  <c r="BW1380" i="1" s="1"/>
  <c r="BU1379" i="1"/>
  <c r="BV1379" i="1" s="1"/>
  <c r="BW1379" i="1" s="1"/>
  <c r="BU1378" i="1"/>
  <c r="BV1378" i="1" s="1"/>
  <c r="BW1378" i="1" s="1"/>
  <c r="BU1377" i="1"/>
  <c r="BV1377" i="1" s="1"/>
  <c r="BW1377" i="1" s="1"/>
  <c r="BU1376" i="1"/>
  <c r="BV1376" i="1" s="1"/>
  <c r="BW1376" i="1" s="1"/>
  <c r="BU1375" i="1"/>
  <c r="BV1375" i="1" s="1"/>
  <c r="BW1375" i="1" s="1"/>
  <c r="BU1374" i="1"/>
  <c r="BV1374" i="1" s="1"/>
  <c r="BW1374" i="1" s="1"/>
  <c r="BU1373" i="1"/>
  <c r="BV1373" i="1" s="1"/>
  <c r="BW1373" i="1" s="1"/>
  <c r="BU1372" i="1"/>
  <c r="BV1372" i="1" s="1"/>
  <c r="BW1372" i="1" s="1"/>
  <c r="BU1371" i="1"/>
  <c r="BV1371" i="1" s="1"/>
  <c r="BW1371" i="1" s="1"/>
  <c r="BU1370" i="1"/>
  <c r="BV1370" i="1" s="1"/>
  <c r="BW1370" i="1" s="1"/>
  <c r="BU1369" i="1"/>
  <c r="BV1369" i="1" s="1"/>
  <c r="BW1369" i="1" s="1"/>
  <c r="BU1368" i="1"/>
  <c r="BV1368" i="1" s="1"/>
  <c r="BW1368" i="1" s="1"/>
  <c r="BU1367" i="1"/>
  <c r="BV1367" i="1" s="1"/>
  <c r="BW1367" i="1" s="1"/>
  <c r="BU1366" i="1"/>
  <c r="BV1366" i="1" s="1"/>
  <c r="BW1366" i="1" s="1"/>
  <c r="BU1363" i="1"/>
  <c r="BV1363" i="1" s="1"/>
  <c r="BW1363" i="1" s="1"/>
  <c r="BU1362" i="1"/>
  <c r="BV1362" i="1" s="1"/>
  <c r="BW1362" i="1" s="1"/>
  <c r="BU1361" i="1"/>
  <c r="BV1361" i="1" s="1"/>
  <c r="BW1361" i="1" s="1"/>
  <c r="BU1360" i="1"/>
  <c r="BV1360" i="1" s="1"/>
  <c r="BW1360" i="1" s="1"/>
  <c r="BU1359" i="1"/>
  <c r="BV1359" i="1" s="1"/>
  <c r="BW1359" i="1" s="1"/>
  <c r="BU1358" i="1"/>
  <c r="BV1358" i="1" s="1"/>
  <c r="BW1358" i="1" s="1"/>
  <c r="BU1357" i="1"/>
  <c r="BV1357" i="1" s="1"/>
  <c r="BW1357" i="1" s="1"/>
  <c r="BU1355" i="1"/>
  <c r="BV1355" i="1" s="1"/>
  <c r="BW1355" i="1" s="1"/>
  <c r="BU1354" i="1"/>
  <c r="BV1354" i="1" s="1"/>
  <c r="BW1354" i="1" s="1"/>
  <c r="BU1353" i="1"/>
  <c r="BV1353" i="1" s="1"/>
  <c r="BW1353" i="1" s="1"/>
  <c r="BU1352" i="1"/>
  <c r="BV1352" i="1" s="1"/>
  <c r="BW1352" i="1" s="1"/>
  <c r="BU1351" i="1"/>
  <c r="BV1351" i="1" s="1"/>
  <c r="BW1351" i="1" s="1"/>
  <c r="BU1350" i="1"/>
  <c r="BV1350" i="1" s="1"/>
  <c r="BW1350" i="1" s="1"/>
  <c r="BU1349" i="1"/>
  <c r="BV1349" i="1" s="1"/>
  <c r="BW1349" i="1" s="1"/>
  <c r="BU1348" i="1"/>
  <c r="BV1348" i="1" s="1"/>
  <c r="BW1348" i="1" s="1"/>
  <c r="BU1344" i="1"/>
  <c r="BV1344" i="1" s="1"/>
  <c r="BW1344" i="1" s="1"/>
  <c r="BU1343" i="1"/>
  <c r="BV1343" i="1" s="1"/>
  <c r="BW1343" i="1" s="1"/>
  <c r="BU1342" i="1"/>
  <c r="BV1342" i="1" s="1"/>
  <c r="BW1342" i="1" s="1"/>
  <c r="BU1341" i="1"/>
  <c r="BV1341" i="1" s="1"/>
  <c r="BW1341" i="1" s="1"/>
  <c r="BU1340" i="1"/>
  <c r="BV1340" i="1" s="1"/>
  <c r="BW1340" i="1" s="1"/>
  <c r="BU1339" i="1"/>
  <c r="BV1339" i="1" s="1"/>
  <c r="BW1339" i="1" s="1"/>
  <c r="BU1338" i="1"/>
  <c r="BV1338" i="1" s="1"/>
  <c r="BW1338" i="1" s="1"/>
  <c r="BU1337" i="1"/>
  <c r="BV1337" i="1" s="1"/>
  <c r="BW1337" i="1" s="1"/>
  <c r="BU1336" i="1"/>
  <c r="BV1336" i="1" s="1"/>
  <c r="BW1336" i="1" s="1"/>
  <c r="BU1335" i="1"/>
  <c r="BV1335" i="1" s="1"/>
  <c r="BW1335" i="1" s="1"/>
  <c r="BU1334" i="1"/>
  <c r="BV1334" i="1" s="1"/>
  <c r="BW1334" i="1" s="1"/>
  <c r="BU1333" i="1"/>
  <c r="BV1333" i="1" s="1"/>
  <c r="BW1333" i="1" s="1"/>
  <c r="BU1332" i="1"/>
  <c r="BV1332" i="1" s="1"/>
  <c r="BW1332" i="1" s="1"/>
  <c r="BU1331" i="1"/>
  <c r="BV1331" i="1" s="1"/>
  <c r="BW1331" i="1" s="1"/>
  <c r="BU1329" i="1"/>
  <c r="BV1329" i="1" s="1"/>
  <c r="BW1329" i="1" s="1"/>
  <c r="BU1328" i="1"/>
  <c r="BV1328" i="1" s="1"/>
  <c r="BW1328" i="1" s="1"/>
  <c r="BU1327" i="1"/>
  <c r="BV1327" i="1" s="1"/>
  <c r="BW1327" i="1" s="1"/>
  <c r="BU1326" i="1"/>
  <c r="BV1326" i="1" s="1"/>
  <c r="BW1326" i="1" s="1"/>
  <c r="BU1324" i="1"/>
  <c r="BV1324" i="1" s="1"/>
  <c r="BW1324" i="1" s="1"/>
  <c r="BU1323" i="1"/>
  <c r="BV1323" i="1" s="1"/>
  <c r="BW1323" i="1" s="1"/>
  <c r="BU1322" i="1"/>
  <c r="BV1322" i="1" s="1"/>
  <c r="BW1322" i="1" s="1"/>
  <c r="BU1321" i="1"/>
  <c r="BV1321" i="1" s="1"/>
  <c r="BW1321" i="1" s="1"/>
  <c r="BU1320" i="1"/>
  <c r="BV1320" i="1" s="1"/>
  <c r="BW1320" i="1" s="1"/>
  <c r="BU1319" i="1"/>
  <c r="BV1319" i="1" s="1"/>
  <c r="BW1319" i="1" s="1"/>
  <c r="BU1318" i="1"/>
  <c r="BV1318" i="1" s="1"/>
  <c r="BW1318" i="1" s="1"/>
  <c r="BU1317" i="1"/>
  <c r="BV1317" i="1" s="1"/>
  <c r="BW1317" i="1" s="1"/>
  <c r="BU1316" i="1"/>
  <c r="BV1316" i="1" s="1"/>
  <c r="BW1316" i="1" s="1"/>
  <c r="BU1315" i="1"/>
  <c r="BV1315" i="1" s="1"/>
  <c r="BW1315" i="1" s="1"/>
  <c r="BU1314" i="1"/>
  <c r="BV1314" i="1" s="1"/>
  <c r="BW1314" i="1" s="1"/>
  <c r="BU1313" i="1"/>
  <c r="BV1313" i="1" s="1"/>
  <c r="BW1313" i="1" s="1"/>
  <c r="BU1312" i="1"/>
  <c r="BV1312" i="1" s="1"/>
  <c r="BW1312" i="1" s="1"/>
  <c r="BU1311" i="1"/>
  <c r="BV1311" i="1" s="1"/>
  <c r="BW1311" i="1" s="1"/>
  <c r="BU1310" i="1"/>
  <c r="BV1310" i="1" s="1"/>
  <c r="BW1310" i="1" s="1"/>
  <c r="BU1309" i="1"/>
  <c r="BV1309" i="1" s="1"/>
  <c r="BW1309" i="1" s="1"/>
  <c r="BU1308" i="1"/>
  <c r="BV1308" i="1" s="1"/>
  <c r="BW1308" i="1" s="1"/>
  <c r="BU1307" i="1"/>
  <c r="BV1307" i="1" s="1"/>
  <c r="BW1307" i="1" s="1"/>
  <c r="BU1306" i="1"/>
  <c r="BV1306" i="1" s="1"/>
  <c r="BW1306" i="1" s="1"/>
  <c r="BU1305" i="1"/>
  <c r="BV1305" i="1" s="1"/>
  <c r="BW1305" i="1" s="1"/>
  <c r="BU1304" i="1"/>
  <c r="BV1304" i="1" s="1"/>
  <c r="BW1304" i="1" s="1"/>
  <c r="BU1302" i="1"/>
  <c r="BV1302" i="1" s="1"/>
  <c r="BW1302" i="1" s="1"/>
  <c r="BU1301" i="1"/>
  <c r="BV1301" i="1" s="1"/>
  <c r="BW1301" i="1" s="1"/>
  <c r="BU1300" i="1"/>
  <c r="BV1300" i="1" s="1"/>
  <c r="BW1300" i="1" s="1"/>
  <c r="BU1299" i="1"/>
  <c r="BV1299" i="1" s="1"/>
  <c r="BW1299" i="1" s="1"/>
  <c r="BU1298" i="1"/>
  <c r="BV1298" i="1" s="1"/>
  <c r="BW1298" i="1" s="1"/>
  <c r="BV1297" i="1"/>
  <c r="BW1297" i="1" s="1"/>
  <c r="BU1296" i="1"/>
  <c r="BV1296" i="1" s="1"/>
  <c r="BW1296" i="1" s="1"/>
  <c r="BU1295" i="1"/>
  <c r="BV1295" i="1" s="1"/>
  <c r="BW1295" i="1" s="1"/>
  <c r="BU1294" i="1"/>
  <c r="BV1294" i="1" s="1"/>
  <c r="BW1294" i="1" s="1"/>
  <c r="BU1293" i="1"/>
  <c r="BV1293" i="1" s="1"/>
  <c r="BW1293" i="1" s="1"/>
  <c r="BU1292" i="1"/>
  <c r="BV1292" i="1" s="1"/>
  <c r="BW1292" i="1" s="1"/>
  <c r="BU1291" i="1"/>
  <c r="BV1291" i="1" s="1"/>
  <c r="BW1291" i="1" s="1"/>
  <c r="BU1289" i="1"/>
  <c r="BV1289" i="1" s="1"/>
  <c r="BW1289" i="1" s="1"/>
  <c r="BU1288" i="1"/>
  <c r="BV1288" i="1" s="1"/>
  <c r="BW1288" i="1" s="1"/>
  <c r="BU1287" i="1"/>
  <c r="BV1287" i="1" s="1"/>
  <c r="BW1287" i="1" s="1"/>
  <c r="BU1286" i="1"/>
  <c r="BV1286" i="1" s="1"/>
  <c r="BW1286" i="1" s="1"/>
  <c r="BU1284" i="1"/>
  <c r="BV1284" i="1" s="1"/>
  <c r="BW1284" i="1" s="1"/>
  <c r="BU1283" i="1"/>
  <c r="BV1283" i="1" s="1"/>
  <c r="BW1283" i="1" s="1"/>
  <c r="BU1282" i="1"/>
  <c r="BV1282" i="1" s="1"/>
  <c r="BW1282" i="1" s="1"/>
  <c r="BU1281" i="1"/>
  <c r="BV1281" i="1" s="1"/>
  <c r="BW1281" i="1" s="1"/>
  <c r="BU1280" i="1"/>
  <c r="BV1280" i="1" s="1"/>
  <c r="BW1280" i="1" s="1"/>
  <c r="BU1279" i="1"/>
  <c r="BV1279" i="1" s="1"/>
  <c r="BW1279" i="1" s="1"/>
  <c r="BU1278" i="1"/>
  <c r="BV1278" i="1" s="1"/>
  <c r="BW1278" i="1" s="1"/>
  <c r="BU1276" i="1"/>
  <c r="BV1276" i="1" s="1"/>
  <c r="BW1276" i="1" s="1"/>
  <c r="BU1275" i="1"/>
  <c r="BV1275" i="1" s="1"/>
  <c r="BW1275" i="1" s="1"/>
  <c r="BU1274" i="1"/>
  <c r="BV1274" i="1" s="1"/>
  <c r="BW1274" i="1" s="1"/>
  <c r="BU1273" i="1"/>
  <c r="BV1273" i="1" s="1"/>
  <c r="BW1273" i="1" s="1"/>
  <c r="BU1269" i="1"/>
  <c r="BV1269" i="1" s="1"/>
  <c r="BW1269" i="1" s="1"/>
  <c r="BU1268" i="1"/>
  <c r="BV1268" i="1" s="1"/>
  <c r="BW1268" i="1" s="1"/>
  <c r="BU1267" i="1"/>
  <c r="BV1267" i="1" s="1"/>
  <c r="BW1267" i="1" s="1"/>
  <c r="BU1266" i="1"/>
  <c r="BV1266" i="1" s="1"/>
  <c r="BW1266" i="1" s="1"/>
  <c r="BU1265" i="1"/>
  <c r="BV1265" i="1" s="1"/>
  <c r="BW1265" i="1" s="1"/>
  <c r="BU1264" i="1"/>
  <c r="BV1264" i="1" s="1"/>
  <c r="BW1264" i="1" s="1"/>
  <c r="BU1263" i="1"/>
  <c r="BV1263" i="1" s="1"/>
  <c r="BW1263" i="1" s="1"/>
  <c r="BU1262" i="1"/>
  <c r="BV1262" i="1" s="1"/>
  <c r="BW1262" i="1" s="1"/>
  <c r="BU1261" i="1"/>
  <c r="BV1261" i="1" s="1"/>
  <c r="BW1261" i="1" s="1"/>
  <c r="BU1260" i="1"/>
  <c r="BV1260" i="1" s="1"/>
  <c r="BW1260" i="1" s="1"/>
  <c r="BU1259" i="1"/>
  <c r="BV1259" i="1" s="1"/>
  <c r="BW1259" i="1" s="1"/>
  <c r="BU1258" i="1"/>
  <c r="BV1258" i="1" s="1"/>
  <c r="BW1258" i="1" s="1"/>
  <c r="BU1257" i="1"/>
  <c r="BV1257" i="1" s="1"/>
  <c r="BW1257" i="1" s="1"/>
  <c r="BU1256" i="1"/>
  <c r="BV1256" i="1" s="1"/>
  <c r="BW1256" i="1" s="1"/>
  <c r="BU1255" i="1"/>
  <c r="BV1255" i="1" s="1"/>
  <c r="BW1255" i="1" s="1"/>
  <c r="BU1254" i="1"/>
  <c r="BV1254" i="1" s="1"/>
  <c r="BW1254" i="1" s="1"/>
  <c r="BU1253" i="1"/>
  <c r="BV1253" i="1" s="1"/>
  <c r="BW1253" i="1" s="1"/>
  <c r="BU1252" i="1"/>
  <c r="BV1252" i="1" s="1"/>
  <c r="BW1252" i="1" s="1"/>
  <c r="BU1251" i="1"/>
  <c r="BV1251" i="1" s="1"/>
  <c r="BW1251" i="1" s="1"/>
  <c r="BU1250" i="1"/>
  <c r="BV1250" i="1" s="1"/>
  <c r="BW1250" i="1" s="1"/>
  <c r="BU1249" i="1"/>
  <c r="BV1249" i="1" s="1"/>
  <c r="BW1249" i="1" s="1"/>
  <c r="BU1248" i="1"/>
  <c r="BV1248" i="1" s="1"/>
  <c r="BW1248" i="1" s="1"/>
  <c r="BU1247" i="1"/>
  <c r="BV1247" i="1" s="1"/>
  <c r="BW1247" i="1" s="1"/>
  <c r="BU1246" i="1"/>
  <c r="BV1246" i="1" s="1"/>
  <c r="BW1246" i="1" s="1"/>
  <c r="BU1245" i="1"/>
  <c r="BV1245" i="1" s="1"/>
  <c r="BW1245" i="1" s="1"/>
  <c r="BU1244" i="1"/>
  <c r="BV1244" i="1" s="1"/>
  <c r="BW1244" i="1" s="1"/>
  <c r="BU1243" i="1"/>
  <c r="BV1243" i="1" s="1"/>
  <c r="BW1243" i="1" s="1"/>
  <c r="BU1242" i="1"/>
  <c r="BV1242" i="1" s="1"/>
  <c r="BW1242" i="1" s="1"/>
  <c r="BU1241" i="1"/>
  <c r="BV1241" i="1" s="1"/>
  <c r="BW1241" i="1" s="1"/>
  <c r="BU1240" i="1"/>
  <c r="BV1240" i="1" s="1"/>
  <c r="BW1240" i="1" s="1"/>
  <c r="BU1239" i="1"/>
  <c r="BV1239" i="1" s="1"/>
  <c r="BW1239" i="1" s="1"/>
  <c r="BU1238" i="1"/>
  <c r="BV1238" i="1" s="1"/>
  <c r="BW1238" i="1" s="1"/>
  <c r="BU1237" i="1"/>
  <c r="BV1237" i="1" s="1"/>
  <c r="BW1237" i="1" s="1"/>
  <c r="BU1236" i="1"/>
  <c r="BV1236" i="1" s="1"/>
  <c r="BW1236" i="1" s="1"/>
  <c r="BU1235" i="1"/>
  <c r="BV1235" i="1" s="1"/>
  <c r="BW1235" i="1" s="1"/>
  <c r="BU1234" i="1"/>
  <c r="BV1234" i="1" s="1"/>
  <c r="BW1234" i="1" s="1"/>
  <c r="BU1233" i="1"/>
  <c r="BV1233" i="1" s="1"/>
  <c r="BW1233" i="1" s="1"/>
  <c r="BU1232" i="1"/>
  <c r="BV1232" i="1" s="1"/>
  <c r="BW1232" i="1" s="1"/>
  <c r="BU1231" i="1"/>
  <c r="BV1231" i="1" s="1"/>
  <c r="BW1231" i="1" s="1"/>
  <c r="BU1230" i="1"/>
  <c r="BV1230" i="1" s="1"/>
  <c r="BW1230" i="1" s="1"/>
  <c r="BU1229" i="1"/>
  <c r="BV1229" i="1" s="1"/>
  <c r="BW1229" i="1" s="1"/>
  <c r="BU1225" i="1"/>
  <c r="BV1225" i="1" s="1"/>
  <c r="BW1225" i="1" s="1"/>
  <c r="BV1224" i="1"/>
  <c r="BW1224" i="1" s="1"/>
  <c r="BU1223" i="1"/>
  <c r="BV1223" i="1" s="1"/>
  <c r="BW1223" i="1" s="1"/>
  <c r="BU1221" i="1"/>
  <c r="BV1221" i="1" s="1"/>
  <c r="BW1221" i="1" s="1"/>
  <c r="BU1220" i="1"/>
  <c r="BV1220" i="1" s="1"/>
  <c r="BW1220" i="1" s="1"/>
  <c r="BU1219" i="1"/>
  <c r="BV1219" i="1" s="1"/>
  <c r="BW1219" i="1" s="1"/>
  <c r="BU1218" i="1"/>
  <c r="BV1218" i="1" s="1"/>
  <c r="BW1218" i="1" s="1"/>
  <c r="BU1217" i="1"/>
  <c r="BV1217" i="1" s="1"/>
  <c r="BW1217" i="1" s="1"/>
  <c r="BU1216" i="1"/>
  <c r="BV1216" i="1" s="1"/>
  <c r="BW1216" i="1" s="1"/>
  <c r="BU1215" i="1"/>
  <c r="BV1215" i="1" s="1"/>
  <c r="BW1215" i="1" s="1"/>
  <c r="BU1212" i="1"/>
  <c r="BV1212" i="1" s="1"/>
  <c r="BW1212" i="1" s="1"/>
  <c r="BU1211" i="1"/>
  <c r="BV1211" i="1" s="1"/>
  <c r="BW1211" i="1" s="1"/>
  <c r="BU1210" i="1"/>
  <c r="BV1210" i="1" s="1"/>
  <c r="BW1210" i="1" s="1"/>
  <c r="BU1209" i="1"/>
  <c r="BV1209" i="1" s="1"/>
  <c r="BW1209" i="1" s="1"/>
  <c r="BU1208" i="1"/>
  <c r="BV1208" i="1" s="1"/>
  <c r="BW1208" i="1" s="1"/>
  <c r="BU1207" i="1"/>
  <c r="BV1207" i="1" s="1"/>
  <c r="BW1207" i="1" s="1"/>
  <c r="BU1206" i="1"/>
  <c r="BV1206" i="1" s="1"/>
  <c r="BW1206" i="1" s="1"/>
  <c r="BU1205" i="1"/>
  <c r="BV1205" i="1" s="1"/>
  <c r="BW1205" i="1" s="1"/>
  <c r="BU1204" i="1"/>
  <c r="BV1204" i="1" s="1"/>
  <c r="BW1204" i="1" s="1"/>
  <c r="BU1203" i="1"/>
  <c r="BV1203" i="1" s="1"/>
  <c r="BW1203" i="1" s="1"/>
  <c r="BU1201" i="1"/>
  <c r="BV1201" i="1" s="1"/>
  <c r="BW1201" i="1" s="1"/>
  <c r="BU1200" i="1"/>
  <c r="BV1200" i="1" s="1"/>
  <c r="BW1200" i="1" s="1"/>
  <c r="BU1199" i="1"/>
  <c r="BV1199" i="1" s="1"/>
  <c r="BW1199" i="1" s="1"/>
  <c r="BU1198" i="1"/>
  <c r="BV1198" i="1" s="1"/>
  <c r="BW1198" i="1" s="1"/>
  <c r="BU1197" i="1"/>
  <c r="BV1197" i="1" s="1"/>
  <c r="BW1197" i="1" s="1"/>
  <c r="BU1196" i="1"/>
  <c r="BV1196" i="1" s="1"/>
  <c r="BW1196" i="1" s="1"/>
  <c r="BU1195" i="1"/>
  <c r="BV1195" i="1" s="1"/>
  <c r="BW1195" i="1" s="1"/>
  <c r="BU1194" i="1"/>
  <c r="BV1194" i="1" s="1"/>
  <c r="BW1194" i="1" s="1"/>
  <c r="BU1193" i="1"/>
  <c r="BV1193" i="1" s="1"/>
  <c r="BW1193" i="1" s="1"/>
  <c r="BU1192" i="1"/>
  <c r="BV1192" i="1" s="1"/>
  <c r="BW1192" i="1" s="1"/>
  <c r="BU1191" i="1"/>
  <c r="BV1191" i="1" s="1"/>
  <c r="BW1191" i="1" s="1"/>
  <c r="BU1148" i="1"/>
  <c r="BV1148" i="1" s="1"/>
  <c r="BW1148" i="1" s="1"/>
  <c r="BU1144" i="1"/>
  <c r="BV1144" i="1" s="1"/>
  <c r="BW1144" i="1" s="1"/>
  <c r="BU1142" i="1"/>
  <c r="BV1142" i="1" s="1"/>
  <c r="BW1142" i="1" s="1"/>
  <c r="BU1141" i="1"/>
  <c r="BV1141" i="1" s="1"/>
  <c r="BW1141" i="1" s="1"/>
  <c r="BU1140" i="1"/>
  <c r="BV1140" i="1" s="1"/>
  <c r="BW1140" i="1" s="1"/>
  <c r="BU1139" i="1"/>
  <c r="BV1139" i="1" s="1"/>
  <c r="BW1139" i="1" s="1"/>
  <c r="BU1138" i="1"/>
  <c r="BV1138" i="1" s="1"/>
  <c r="BW1138" i="1" s="1"/>
  <c r="BU1137" i="1"/>
  <c r="BV1137" i="1" s="1"/>
  <c r="BW1137" i="1" s="1"/>
  <c r="BU1136" i="1"/>
  <c r="BV1136" i="1" s="1"/>
  <c r="BW1136" i="1" s="1"/>
  <c r="BU1135" i="1"/>
  <c r="BV1135" i="1" s="1"/>
  <c r="BW1135" i="1" s="1"/>
  <c r="BU1134" i="1"/>
  <c r="BV1134" i="1" s="1"/>
  <c r="BW1134" i="1" s="1"/>
  <c r="BU1133" i="1"/>
  <c r="BV1133" i="1" s="1"/>
  <c r="BW1133" i="1" s="1"/>
  <c r="BU1132" i="1"/>
  <c r="BV1132" i="1" s="1"/>
  <c r="BW1132" i="1" s="1"/>
  <c r="BU1131" i="1"/>
  <c r="BV1131" i="1" s="1"/>
  <c r="BW1131" i="1" s="1"/>
  <c r="BU1130" i="1"/>
  <c r="BV1130" i="1" s="1"/>
  <c r="BW1130" i="1" s="1"/>
  <c r="BU1129" i="1"/>
  <c r="BV1129" i="1" s="1"/>
  <c r="BW1129" i="1" s="1"/>
  <c r="BU1128" i="1"/>
  <c r="BV1128" i="1" s="1"/>
  <c r="BW1128" i="1" s="1"/>
  <c r="BU1127" i="1"/>
  <c r="BV1127" i="1" s="1"/>
  <c r="BW1127" i="1" s="1"/>
  <c r="BU1126" i="1"/>
  <c r="BV1126" i="1" s="1"/>
  <c r="BW1126" i="1" s="1"/>
  <c r="BU1125" i="1"/>
  <c r="BV1125" i="1" s="1"/>
  <c r="BW1125" i="1" s="1"/>
  <c r="BU1124" i="1"/>
  <c r="BV1124" i="1" s="1"/>
  <c r="BW1124" i="1" s="1"/>
  <c r="BU1123" i="1"/>
  <c r="BV1123" i="1" s="1"/>
  <c r="BW1123" i="1" s="1"/>
  <c r="BU1122" i="1"/>
  <c r="BV1122" i="1" s="1"/>
  <c r="BW1122" i="1" s="1"/>
  <c r="BU1121" i="1"/>
  <c r="BV1121" i="1" s="1"/>
  <c r="BW1121" i="1" s="1"/>
  <c r="BU1120" i="1"/>
  <c r="BV1120" i="1" s="1"/>
  <c r="BW1120" i="1" s="1"/>
  <c r="BU1119" i="1"/>
  <c r="BV1119" i="1" s="1"/>
  <c r="BW1119" i="1" s="1"/>
  <c r="BU1118" i="1"/>
  <c r="BV1118" i="1" s="1"/>
  <c r="BW1118" i="1" s="1"/>
  <c r="BU1117" i="1"/>
  <c r="BV1117" i="1" s="1"/>
  <c r="BW1117" i="1" s="1"/>
  <c r="BU1116" i="1"/>
  <c r="BV1116" i="1" s="1"/>
  <c r="BW1116" i="1" s="1"/>
  <c r="BU1115" i="1"/>
  <c r="BV1115" i="1" s="1"/>
  <c r="BW1115" i="1" s="1"/>
  <c r="BU1114" i="1"/>
  <c r="BV1114" i="1" s="1"/>
  <c r="BW1114" i="1" s="1"/>
  <c r="BU1113" i="1"/>
  <c r="BV1113" i="1" s="1"/>
  <c r="BW1113" i="1" s="1"/>
  <c r="BU1112" i="1"/>
  <c r="BV1112" i="1" s="1"/>
  <c r="BW1112" i="1" s="1"/>
  <c r="BU1111" i="1"/>
  <c r="BV1111" i="1" s="1"/>
  <c r="BW1111" i="1" s="1"/>
  <c r="BU1110" i="1"/>
  <c r="BV1110" i="1" s="1"/>
  <c r="BW1110" i="1" s="1"/>
  <c r="BU1109" i="1"/>
  <c r="BV1109" i="1" s="1"/>
  <c r="BW1109" i="1" s="1"/>
  <c r="BU1108" i="1"/>
  <c r="BV1108" i="1" s="1"/>
  <c r="BW1108" i="1" s="1"/>
  <c r="BU1107" i="1"/>
  <c r="BV1107" i="1" s="1"/>
  <c r="BW1107" i="1" s="1"/>
  <c r="BU1106" i="1"/>
  <c r="BV1106" i="1" s="1"/>
  <c r="BW1106" i="1" s="1"/>
  <c r="BU1105" i="1"/>
  <c r="BV1105" i="1" s="1"/>
  <c r="BW1105" i="1" s="1"/>
  <c r="BU1104" i="1"/>
  <c r="BV1104" i="1" s="1"/>
  <c r="BW1104" i="1" s="1"/>
  <c r="BU1103" i="1"/>
  <c r="BV1103" i="1" s="1"/>
  <c r="BW1103" i="1" s="1"/>
  <c r="BU1102" i="1"/>
  <c r="BV1102" i="1" s="1"/>
  <c r="BW1102" i="1" s="1"/>
  <c r="BU1101" i="1"/>
  <c r="BV1101" i="1" s="1"/>
  <c r="BW1101" i="1" s="1"/>
  <c r="BU1099" i="1"/>
  <c r="BV1099" i="1" s="1"/>
  <c r="BW1099" i="1" s="1"/>
  <c r="BU1098" i="1"/>
  <c r="BV1098" i="1" s="1"/>
  <c r="BW1098" i="1" s="1"/>
  <c r="BU1097" i="1"/>
  <c r="BV1097" i="1" s="1"/>
  <c r="BW1097" i="1" s="1"/>
  <c r="BU1096" i="1"/>
  <c r="BV1096" i="1" s="1"/>
  <c r="BW1096" i="1" s="1"/>
  <c r="BU1095" i="1"/>
  <c r="BV1095" i="1" s="1"/>
  <c r="BW1095" i="1" s="1"/>
  <c r="BU1094" i="1"/>
  <c r="BV1094" i="1" s="1"/>
  <c r="BW1094" i="1" s="1"/>
  <c r="BU1093" i="1"/>
  <c r="BV1093" i="1" s="1"/>
  <c r="BW1093" i="1" s="1"/>
  <c r="BU1092" i="1"/>
  <c r="BV1092" i="1" s="1"/>
  <c r="BW1092" i="1" s="1"/>
  <c r="BU1091" i="1"/>
  <c r="BV1091" i="1" s="1"/>
  <c r="BW1091" i="1" s="1"/>
  <c r="BU1090" i="1"/>
  <c r="BV1090" i="1" s="1"/>
  <c r="BW1090" i="1" s="1"/>
  <c r="BU1089" i="1"/>
  <c r="BV1089" i="1" s="1"/>
  <c r="BW1089" i="1" s="1"/>
  <c r="BU1088" i="1"/>
  <c r="BV1088" i="1" s="1"/>
  <c r="BW1088" i="1" s="1"/>
  <c r="BU1087" i="1"/>
  <c r="BV1087" i="1" s="1"/>
  <c r="BW1087" i="1" s="1"/>
  <c r="BU1086" i="1"/>
  <c r="BV1086" i="1" s="1"/>
  <c r="BW1086" i="1" s="1"/>
  <c r="BU1085" i="1"/>
  <c r="BV1085" i="1" s="1"/>
  <c r="BW1085" i="1" s="1"/>
  <c r="BU1084" i="1"/>
  <c r="BV1084" i="1" s="1"/>
  <c r="BW1084" i="1" s="1"/>
  <c r="BU1083" i="1"/>
  <c r="BV1083" i="1" s="1"/>
  <c r="BW1083" i="1" s="1"/>
  <c r="BU1082" i="1"/>
  <c r="BV1082" i="1" s="1"/>
  <c r="BW1082" i="1" s="1"/>
  <c r="BU1081" i="1"/>
  <c r="BV1081" i="1" s="1"/>
  <c r="BW1081" i="1" s="1"/>
  <c r="BU1080" i="1"/>
  <c r="BV1080" i="1" s="1"/>
  <c r="BW1080" i="1" s="1"/>
  <c r="BU1079" i="1"/>
  <c r="BV1079" i="1" s="1"/>
  <c r="BW1079" i="1" s="1"/>
  <c r="BU1078" i="1"/>
  <c r="BV1078" i="1" s="1"/>
  <c r="BW1078" i="1" s="1"/>
  <c r="BU1077" i="1"/>
  <c r="BV1077" i="1" s="1"/>
  <c r="BW1077" i="1" s="1"/>
  <c r="BU1076" i="1"/>
  <c r="BV1076" i="1" s="1"/>
  <c r="BW1076" i="1" s="1"/>
  <c r="BU1075" i="1"/>
  <c r="BV1075" i="1" s="1"/>
  <c r="BW1075" i="1" s="1"/>
  <c r="BU1074" i="1"/>
  <c r="BV1074" i="1" s="1"/>
  <c r="BW1074" i="1" s="1"/>
  <c r="BU1073" i="1"/>
  <c r="BV1073" i="1" s="1"/>
  <c r="BW1073" i="1" s="1"/>
  <c r="BU1072" i="1"/>
  <c r="BV1072" i="1" s="1"/>
  <c r="BW1072" i="1" s="1"/>
  <c r="BU1071" i="1"/>
  <c r="BV1071" i="1" s="1"/>
  <c r="BW1071" i="1" s="1"/>
  <c r="BU1070" i="1"/>
  <c r="BV1070" i="1" s="1"/>
  <c r="BW1070" i="1" s="1"/>
  <c r="BU1067" i="1"/>
  <c r="BV1067" i="1" s="1"/>
  <c r="BW1067" i="1" s="1"/>
  <c r="BU1066" i="1"/>
  <c r="BV1066" i="1" s="1"/>
  <c r="BW1066" i="1" s="1"/>
  <c r="BU1065" i="1"/>
  <c r="BV1065" i="1" s="1"/>
  <c r="BW1065" i="1" s="1"/>
  <c r="BU1064" i="1"/>
  <c r="BV1064" i="1" s="1"/>
  <c r="BW1064" i="1" s="1"/>
  <c r="BU1063" i="1"/>
  <c r="BV1063" i="1" s="1"/>
  <c r="BW1063" i="1" s="1"/>
  <c r="BU1062" i="1"/>
  <c r="BV1062" i="1" s="1"/>
  <c r="BW1062" i="1" s="1"/>
  <c r="BU1061" i="1"/>
  <c r="BV1061" i="1" s="1"/>
  <c r="BW1061" i="1" s="1"/>
  <c r="BU1060" i="1"/>
  <c r="BV1060" i="1" s="1"/>
  <c r="BW1060" i="1" s="1"/>
  <c r="BU1059" i="1"/>
  <c r="BV1059" i="1" s="1"/>
  <c r="BW1059" i="1" s="1"/>
  <c r="BU1058" i="1"/>
  <c r="BV1058" i="1" s="1"/>
  <c r="BW1058" i="1" s="1"/>
  <c r="BU1057" i="1"/>
  <c r="BV1057" i="1" s="1"/>
  <c r="BW1057" i="1" s="1"/>
  <c r="BU1056" i="1"/>
  <c r="BV1056" i="1" s="1"/>
  <c r="BW1056" i="1" s="1"/>
  <c r="BU1055" i="1"/>
  <c r="BV1055" i="1" s="1"/>
  <c r="BW1055" i="1" s="1"/>
  <c r="BU1054" i="1"/>
  <c r="BV1054" i="1" s="1"/>
  <c r="BW1054" i="1" s="1"/>
  <c r="BU1053" i="1"/>
  <c r="BV1053" i="1" s="1"/>
  <c r="BW1053" i="1" s="1"/>
  <c r="BU1052" i="1"/>
  <c r="BV1052" i="1" s="1"/>
  <c r="BW1052" i="1" s="1"/>
  <c r="BU1051" i="1"/>
  <c r="BV1051" i="1" s="1"/>
  <c r="BW1051" i="1" s="1"/>
  <c r="BU1050" i="1"/>
  <c r="BV1050" i="1" s="1"/>
  <c r="BW1050" i="1" s="1"/>
  <c r="BU1049" i="1"/>
  <c r="BV1049" i="1" s="1"/>
  <c r="BW1049" i="1" s="1"/>
  <c r="BU1048" i="1"/>
  <c r="BV1048" i="1" s="1"/>
  <c r="BW1048" i="1" s="1"/>
  <c r="BU1047" i="1"/>
  <c r="BV1047" i="1" s="1"/>
  <c r="BW1047" i="1" s="1"/>
  <c r="BU1046" i="1"/>
  <c r="BV1046" i="1" s="1"/>
  <c r="BW1046" i="1" s="1"/>
  <c r="BU1045" i="1"/>
  <c r="BV1045" i="1" s="1"/>
  <c r="BW1045" i="1" s="1"/>
  <c r="BU1044" i="1"/>
  <c r="BV1044" i="1" s="1"/>
  <c r="BW1044" i="1" s="1"/>
  <c r="BU1043" i="1"/>
  <c r="BV1043" i="1" s="1"/>
  <c r="BW1043" i="1" s="1"/>
  <c r="BU1041" i="1"/>
  <c r="BV1041" i="1" s="1"/>
  <c r="BW1041" i="1" s="1"/>
  <c r="BU1038" i="1"/>
  <c r="BV1038" i="1" s="1"/>
  <c r="BW1038" i="1" s="1"/>
  <c r="BU1037" i="1"/>
  <c r="BV1037" i="1" s="1"/>
  <c r="BW1037" i="1" s="1"/>
  <c r="BU1036" i="1"/>
  <c r="BV1036" i="1" s="1"/>
  <c r="BW1036" i="1" s="1"/>
  <c r="BU1035" i="1"/>
  <c r="BV1035" i="1" s="1"/>
  <c r="BW1035" i="1" s="1"/>
  <c r="BU1034" i="1"/>
  <c r="BV1034" i="1" s="1"/>
  <c r="BW1034" i="1" s="1"/>
  <c r="BU1033" i="1"/>
  <c r="BV1033" i="1" s="1"/>
  <c r="BW1033" i="1" s="1"/>
  <c r="BU1032" i="1"/>
  <c r="BV1032" i="1" s="1"/>
  <c r="BW1032" i="1" s="1"/>
  <c r="BU1030" i="1"/>
  <c r="BV1030" i="1" s="1"/>
  <c r="BW1030" i="1" s="1"/>
  <c r="BU1029" i="1"/>
  <c r="BV1029" i="1" s="1"/>
  <c r="BW1029" i="1" s="1"/>
  <c r="BU1028" i="1"/>
  <c r="BV1028" i="1" s="1"/>
  <c r="BW1028" i="1" s="1"/>
  <c r="BU1025" i="1"/>
  <c r="BV1025" i="1" s="1"/>
  <c r="BW1025" i="1" s="1"/>
  <c r="BU1024" i="1"/>
  <c r="BV1024" i="1" s="1"/>
  <c r="BW1024" i="1" s="1"/>
  <c r="BU1023" i="1"/>
  <c r="BV1023" i="1" s="1"/>
  <c r="BW1023" i="1" s="1"/>
  <c r="BU1022" i="1"/>
  <c r="BV1022" i="1" s="1"/>
  <c r="BW1022" i="1" s="1"/>
  <c r="BU1021" i="1"/>
  <c r="BV1021" i="1" s="1"/>
  <c r="BW1021" i="1" s="1"/>
  <c r="BU1020" i="1"/>
  <c r="BV1020" i="1" s="1"/>
  <c r="BW1020" i="1" s="1"/>
  <c r="BU1015" i="1"/>
  <c r="BV1015" i="1" s="1"/>
  <c r="BW1015" i="1" s="1"/>
  <c r="BU1014" i="1"/>
  <c r="BV1014" i="1" s="1"/>
  <c r="BW1014" i="1" s="1"/>
  <c r="BU1013" i="1"/>
  <c r="BV1013" i="1" s="1"/>
  <c r="BW1013" i="1" s="1"/>
  <c r="BU1012" i="1"/>
  <c r="BV1012" i="1" s="1"/>
  <c r="BW1012" i="1" s="1"/>
  <c r="BU1011" i="1"/>
  <c r="BV1011" i="1" s="1"/>
  <c r="BW1011" i="1" s="1"/>
  <c r="BU1010" i="1"/>
  <c r="BV1010" i="1" s="1"/>
  <c r="BW1010" i="1" s="1"/>
  <c r="BU1009" i="1"/>
  <c r="BV1009" i="1" s="1"/>
  <c r="BW1009" i="1" s="1"/>
  <c r="BU1008" i="1"/>
  <c r="BV1008" i="1" s="1"/>
  <c r="BW1008" i="1" s="1"/>
  <c r="BU1007" i="1"/>
  <c r="BV1007" i="1" s="1"/>
  <c r="BW1007" i="1" s="1"/>
  <c r="BU1006" i="1"/>
  <c r="BV1006" i="1" s="1"/>
  <c r="BW1006" i="1" s="1"/>
  <c r="BU1005" i="1"/>
  <c r="BV1005" i="1" s="1"/>
  <c r="BW1005" i="1" s="1"/>
  <c r="BU1004" i="1"/>
  <c r="BV1004" i="1" s="1"/>
  <c r="BW1004" i="1" s="1"/>
  <c r="BU1003" i="1"/>
  <c r="BV1003" i="1" s="1"/>
  <c r="BW1003" i="1" s="1"/>
  <c r="BU1002" i="1"/>
  <c r="BV1002" i="1" s="1"/>
  <c r="BW1002" i="1" s="1"/>
  <c r="BU1001" i="1"/>
  <c r="BV1001" i="1" s="1"/>
  <c r="BW1001" i="1" s="1"/>
  <c r="BU1000" i="1"/>
  <c r="BV1000" i="1" s="1"/>
  <c r="BW1000" i="1" s="1"/>
  <c r="BU999" i="1"/>
  <c r="BV999" i="1" s="1"/>
  <c r="BW999" i="1" s="1"/>
  <c r="BU998" i="1"/>
  <c r="BV998" i="1" s="1"/>
  <c r="BW998" i="1" s="1"/>
  <c r="BU997" i="1"/>
  <c r="BV997" i="1" s="1"/>
  <c r="BW997" i="1" s="1"/>
  <c r="BU996" i="1"/>
  <c r="BV996" i="1" s="1"/>
  <c r="BW996" i="1" s="1"/>
  <c r="BU994" i="1"/>
  <c r="BV994" i="1" s="1"/>
  <c r="BW994" i="1" s="1"/>
  <c r="BV993" i="1"/>
  <c r="BW993" i="1" s="1"/>
  <c r="BV992" i="1"/>
  <c r="BW992" i="1" s="1"/>
  <c r="BU991" i="1"/>
  <c r="BV991" i="1" s="1"/>
  <c r="BW991" i="1" s="1"/>
  <c r="BU990" i="1"/>
  <c r="BV990" i="1" s="1"/>
  <c r="BW990" i="1" s="1"/>
  <c r="BU989" i="1"/>
  <c r="BV989" i="1" s="1"/>
  <c r="BW989" i="1" s="1"/>
  <c r="BU988" i="1"/>
  <c r="BV988" i="1" s="1"/>
  <c r="BW988" i="1" s="1"/>
  <c r="BU987" i="1"/>
  <c r="BV987" i="1" s="1"/>
  <c r="BW987" i="1" s="1"/>
  <c r="BU986" i="1"/>
  <c r="BV986" i="1" s="1"/>
  <c r="BW986" i="1" s="1"/>
  <c r="BU985" i="1"/>
  <c r="BV985" i="1" s="1"/>
  <c r="BW985" i="1" s="1"/>
  <c r="BU984" i="1"/>
  <c r="BV984" i="1" s="1"/>
  <c r="BW984" i="1" s="1"/>
  <c r="BU983" i="1"/>
  <c r="BV983" i="1" s="1"/>
  <c r="BW983" i="1" s="1"/>
  <c r="BU982" i="1"/>
  <c r="BV982" i="1" s="1"/>
  <c r="BW982" i="1" s="1"/>
  <c r="BV981" i="1"/>
  <c r="BW981" i="1" s="1"/>
  <c r="BU980" i="1"/>
  <c r="BV980" i="1" s="1"/>
  <c r="BW980" i="1" s="1"/>
  <c r="BU979" i="1"/>
  <c r="BV979" i="1" s="1"/>
  <c r="BW979" i="1" s="1"/>
  <c r="BU978" i="1"/>
  <c r="BV978" i="1" s="1"/>
  <c r="BW978" i="1" s="1"/>
  <c r="BU977" i="1"/>
  <c r="BV977" i="1" s="1"/>
  <c r="BW977" i="1" s="1"/>
  <c r="BU976" i="1"/>
  <c r="BV976" i="1" s="1"/>
  <c r="BW976" i="1" s="1"/>
  <c r="BU975" i="1"/>
  <c r="BV975" i="1" s="1"/>
  <c r="BW975" i="1" s="1"/>
  <c r="BU974" i="1"/>
  <c r="BV974" i="1" s="1"/>
  <c r="BW974" i="1" s="1"/>
  <c r="BU973" i="1"/>
  <c r="BV973" i="1" s="1"/>
  <c r="BW973" i="1" s="1"/>
  <c r="BU972" i="1"/>
  <c r="BV972" i="1" s="1"/>
  <c r="BW972" i="1" s="1"/>
  <c r="BU967" i="1"/>
  <c r="BV967" i="1" s="1"/>
  <c r="BW967" i="1" s="1"/>
  <c r="BU964" i="1"/>
  <c r="BV964" i="1" s="1"/>
  <c r="BW964" i="1" s="1"/>
  <c r="BU963" i="1"/>
  <c r="BV963" i="1" s="1"/>
  <c r="BW963" i="1" s="1"/>
  <c r="BU962" i="1"/>
  <c r="BV962" i="1" s="1"/>
  <c r="BW962" i="1" s="1"/>
  <c r="BU961" i="1"/>
  <c r="BV961" i="1" s="1"/>
  <c r="BW961" i="1" s="1"/>
  <c r="BU960" i="1"/>
  <c r="BV960" i="1" s="1"/>
  <c r="BW960" i="1" s="1"/>
  <c r="BU959" i="1"/>
  <c r="BV959" i="1" s="1"/>
  <c r="BW959" i="1" s="1"/>
  <c r="BU954" i="1"/>
  <c r="BV954" i="1" s="1"/>
  <c r="BW954" i="1" s="1"/>
  <c r="BU953" i="1"/>
  <c r="BV953" i="1" s="1"/>
  <c r="BW953" i="1" s="1"/>
  <c r="BU952" i="1"/>
  <c r="BV952" i="1" s="1"/>
  <c r="BW952" i="1" s="1"/>
  <c r="BU951" i="1"/>
  <c r="BV951" i="1" s="1"/>
  <c r="BW951" i="1" s="1"/>
  <c r="BU950" i="1"/>
  <c r="BV950" i="1" s="1"/>
  <c r="BW950" i="1" s="1"/>
  <c r="BU949" i="1"/>
  <c r="BV949" i="1" s="1"/>
  <c r="BW949" i="1" s="1"/>
  <c r="BU948" i="1"/>
  <c r="BV948" i="1" s="1"/>
  <c r="BW948" i="1" s="1"/>
  <c r="BU947" i="1"/>
  <c r="BV947" i="1" s="1"/>
  <c r="BW947" i="1" s="1"/>
  <c r="BU946" i="1"/>
  <c r="BV946" i="1" s="1"/>
  <c r="BW946" i="1" s="1"/>
  <c r="BU945" i="1"/>
  <c r="BV945" i="1" s="1"/>
  <c r="BW945" i="1" s="1"/>
  <c r="BU944" i="1"/>
  <c r="BV944" i="1" s="1"/>
  <c r="BW944" i="1" s="1"/>
  <c r="BU943" i="1"/>
  <c r="BV943" i="1" s="1"/>
  <c r="BW943" i="1" s="1"/>
  <c r="BU942" i="1"/>
  <c r="BV942" i="1" s="1"/>
  <c r="BW942" i="1" s="1"/>
  <c r="BU941" i="1"/>
  <c r="BV941" i="1" s="1"/>
  <c r="BW941" i="1" s="1"/>
  <c r="BU940" i="1"/>
  <c r="BV940" i="1" s="1"/>
  <c r="BW940" i="1" s="1"/>
  <c r="BU939" i="1"/>
  <c r="BV939" i="1" s="1"/>
  <c r="BW939" i="1" s="1"/>
  <c r="BU938" i="1"/>
  <c r="BV938" i="1" s="1"/>
  <c r="BW938" i="1" s="1"/>
  <c r="BU937" i="1"/>
  <c r="BV937" i="1" s="1"/>
  <c r="BW937" i="1" s="1"/>
  <c r="BU936" i="1"/>
  <c r="BV936" i="1" s="1"/>
  <c r="BW936" i="1" s="1"/>
  <c r="BU935" i="1"/>
  <c r="BV935" i="1" s="1"/>
  <c r="BW935" i="1" s="1"/>
  <c r="BU934" i="1"/>
  <c r="BV934" i="1" s="1"/>
  <c r="BW934" i="1" s="1"/>
  <c r="BU933" i="1"/>
  <c r="BV933" i="1" s="1"/>
  <c r="BW933" i="1" s="1"/>
  <c r="BU932" i="1"/>
  <c r="BV932" i="1" s="1"/>
  <c r="BW932" i="1" s="1"/>
  <c r="BU931" i="1"/>
  <c r="BV931" i="1" s="1"/>
  <c r="BW931" i="1" s="1"/>
  <c r="BU930" i="1"/>
  <c r="BV930" i="1" s="1"/>
  <c r="BW930" i="1" s="1"/>
  <c r="BU929" i="1"/>
  <c r="BV929" i="1" s="1"/>
  <c r="BW929" i="1" s="1"/>
  <c r="BU928" i="1"/>
  <c r="BV928" i="1" s="1"/>
  <c r="BW928" i="1" s="1"/>
  <c r="BU927" i="1"/>
  <c r="BV927" i="1" s="1"/>
  <c r="BW927" i="1" s="1"/>
  <c r="BU926" i="1"/>
  <c r="BV926" i="1" s="1"/>
  <c r="BW926" i="1" s="1"/>
  <c r="BU925" i="1"/>
  <c r="BV925" i="1" s="1"/>
  <c r="BW925" i="1" s="1"/>
  <c r="BU924" i="1"/>
  <c r="BV924" i="1" s="1"/>
  <c r="BW924" i="1" s="1"/>
  <c r="BU923" i="1"/>
  <c r="BV923" i="1" s="1"/>
  <c r="BW923" i="1" s="1"/>
  <c r="BU922" i="1"/>
  <c r="BV922" i="1" s="1"/>
  <c r="BW922" i="1" s="1"/>
  <c r="BU921" i="1"/>
  <c r="BV921" i="1" s="1"/>
  <c r="BW921" i="1" s="1"/>
  <c r="BU920" i="1"/>
  <c r="BV920" i="1" s="1"/>
  <c r="BW920" i="1" s="1"/>
  <c r="BU919" i="1"/>
  <c r="BV919" i="1" s="1"/>
  <c r="BW919" i="1" s="1"/>
  <c r="BU918" i="1"/>
  <c r="BV918" i="1" s="1"/>
  <c r="BW918" i="1" s="1"/>
  <c r="BU917" i="1"/>
  <c r="BV917" i="1" s="1"/>
  <c r="BW917" i="1" s="1"/>
  <c r="BU916" i="1"/>
  <c r="BV916" i="1" s="1"/>
  <c r="BW916" i="1" s="1"/>
  <c r="BU915" i="1"/>
  <c r="BV915" i="1" s="1"/>
  <c r="BW915" i="1" s="1"/>
  <c r="BU914" i="1"/>
  <c r="BV914" i="1" s="1"/>
  <c r="BW914" i="1" s="1"/>
  <c r="BU913" i="1"/>
  <c r="BV913" i="1" s="1"/>
  <c r="BW913" i="1" s="1"/>
  <c r="BU912" i="1"/>
  <c r="BV912" i="1" s="1"/>
  <c r="BW912" i="1" s="1"/>
  <c r="BU911" i="1"/>
  <c r="BV911" i="1" s="1"/>
  <c r="BW911" i="1" s="1"/>
  <c r="BU910" i="1"/>
  <c r="BV910" i="1" s="1"/>
  <c r="BW910" i="1" s="1"/>
  <c r="BU909" i="1"/>
  <c r="BV909" i="1" s="1"/>
  <c r="BW909" i="1" s="1"/>
  <c r="BU904" i="1"/>
  <c r="BV904" i="1" s="1"/>
  <c r="BW904" i="1" s="1"/>
  <c r="BU903" i="1"/>
  <c r="BV903" i="1" s="1"/>
  <c r="BW903" i="1" s="1"/>
  <c r="BU902" i="1"/>
  <c r="BV902" i="1" s="1"/>
  <c r="BW902" i="1" s="1"/>
  <c r="BU901" i="1"/>
  <c r="BV901" i="1" s="1"/>
  <c r="BW901" i="1" s="1"/>
  <c r="BU900" i="1"/>
  <c r="BV900" i="1" s="1"/>
  <c r="BW900" i="1" s="1"/>
  <c r="BU899" i="1"/>
  <c r="BV899" i="1" s="1"/>
  <c r="BW899" i="1" s="1"/>
  <c r="BU898" i="1"/>
  <c r="BV898" i="1" s="1"/>
  <c r="BW898" i="1" s="1"/>
  <c r="BU897" i="1"/>
  <c r="BV897" i="1" s="1"/>
  <c r="BW897" i="1" s="1"/>
  <c r="BU896" i="1"/>
  <c r="BV896" i="1" s="1"/>
  <c r="BW896" i="1" s="1"/>
  <c r="BU895" i="1"/>
  <c r="BV895" i="1" s="1"/>
  <c r="BW895" i="1" s="1"/>
  <c r="BU894" i="1"/>
  <c r="BV894" i="1" s="1"/>
  <c r="BW894" i="1" s="1"/>
  <c r="BU893" i="1"/>
  <c r="BV893" i="1" s="1"/>
  <c r="BW893" i="1" s="1"/>
  <c r="BU892" i="1"/>
  <c r="BV892" i="1" s="1"/>
  <c r="BW892" i="1" s="1"/>
  <c r="BU891" i="1"/>
  <c r="BV891" i="1" s="1"/>
  <c r="BW891" i="1" s="1"/>
  <c r="BU890" i="1"/>
  <c r="BV890" i="1" s="1"/>
  <c r="BW890" i="1" s="1"/>
  <c r="BU889" i="1"/>
  <c r="BV889" i="1" s="1"/>
  <c r="BW889" i="1" s="1"/>
  <c r="BU888" i="1"/>
  <c r="BV888" i="1" s="1"/>
  <c r="BW888" i="1" s="1"/>
  <c r="BU887" i="1"/>
  <c r="BV887" i="1" s="1"/>
  <c r="BW887" i="1" s="1"/>
  <c r="BU886" i="1"/>
  <c r="BV886" i="1" s="1"/>
  <c r="BW886" i="1" s="1"/>
  <c r="BU885" i="1"/>
  <c r="BV885" i="1" s="1"/>
  <c r="BW885" i="1" s="1"/>
  <c r="BU884" i="1"/>
  <c r="BV884" i="1" s="1"/>
  <c r="BW884" i="1" s="1"/>
  <c r="BU839" i="1"/>
  <c r="BV839" i="1" s="1"/>
  <c r="BW839" i="1" s="1"/>
  <c r="BU838" i="1"/>
  <c r="BV838" i="1" s="1"/>
  <c r="BW838" i="1" s="1"/>
  <c r="BU837" i="1"/>
  <c r="BV837" i="1" s="1"/>
  <c r="BW837" i="1" s="1"/>
  <c r="BU836" i="1"/>
  <c r="BV836" i="1" s="1"/>
  <c r="BW836" i="1" s="1"/>
  <c r="BU835" i="1"/>
  <c r="BV835" i="1" s="1"/>
  <c r="BW835" i="1" s="1"/>
  <c r="BU834" i="1"/>
  <c r="BV834" i="1" s="1"/>
  <c r="BW834" i="1" s="1"/>
  <c r="BU833" i="1"/>
  <c r="BV833" i="1" s="1"/>
  <c r="BW833" i="1" s="1"/>
  <c r="BU832" i="1"/>
  <c r="BV832" i="1" s="1"/>
  <c r="BW832" i="1" s="1"/>
  <c r="BU831" i="1"/>
  <c r="BV831" i="1" s="1"/>
  <c r="BW831" i="1" s="1"/>
  <c r="BU830" i="1"/>
  <c r="BV830" i="1" s="1"/>
  <c r="BW830" i="1" s="1"/>
  <c r="BU829" i="1"/>
  <c r="BV829" i="1" s="1"/>
  <c r="BW829" i="1" s="1"/>
  <c r="BU828" i="1"/>
  <c r="BV828" i="1" s="1"/>
  <c r="BW828" i="1" s="1"/>
  <c r="BU827" i="1"/>
  <c r="BV827" i="1" s="1"/>
  <c r="BW827" i="1" s="1"/>
  <c r="BU826" i="1"/>
  <c r="BV826" i="1" s="1"/>
  <c r="BW826" i="1" s="1"/>
  <c r="BU825" i="1"/>
  <c r="BV825" i="1" s="1"/>
  <c r="BW825" i="1" s="1"/>
  <c r="BU824" i="1"/>
  <c r="BV824" i="1" s="1"/>
  <c r="BW824" i="1" s="1"/>
  <c r="BU823" i="1"/>
  <c r="BV823" i="1" s="1"/>
  <c r="BW823" i="1" s="1"/>
  <c r="BU822" i="1"/>
  <c r="BV822" i="1" s="1"/>
  <c r="BW822" i="1" s="1"/>
  <c r="BU821" i="1"/>
  <c r="BV821" i="1" s="1"/>
  <c r="BW821" i="1" s="1"/>
  <c r="BU820" i="1"/>
  <c r="BV820" i="1" s="1"/>
  <c r="BW820" i="1" s="1"/>
  <c r="BU819" i="1"/>
  <c r="BV819" i="1" s="1"/>
  <c r="BW819" i="1" s="1"/>
  <c r="BU818" i="1"/>
  <c r="BV818" i="1" s="1"/>
  <c r="BW818" i="1" s="1"/>
  <c r="BU817" i="1"/>
  <c r="BV817" i="1" s="1"/>
  <c r="BW817" i="1" s="1"/>
  <c r="BU816" i="1"/>
  <c r="BV816" i="1" s="1"/>
  <c r="BW816" i="1" s="1"/>
  <c r="BU815" i="1"/>
  <c r="BV815" i="1" s="1"/>
  <c r="BW815" i="1" s="1"/>
  <c r="BU814" i="1"/>
  <c r="BV814" i="1" s="1"/>
  <c r="BW814" i="1" s="1"/>
  <c r="BU813" i="1"/>
  <c r="BV813" i="1" s="1"/>
  <c r="BW813" i="1" s="1"/>
  <c r="BU812" i="1"/>
  <c r="BV812" i="1" s="1"/>
  <c r="BW812" i="1" s="1"/>
  <c r="BU811" i="1"/>
  <c r="BV811" i="1" s="1"/>
  <c r="BW811" i="1" s="1"/>
  <c r="BU810" i="1"/>
  <c r="BV810" i="1" s="1"/>
  <c r="BW810" i="1" s="1"/>
  <c r="BU809" i="1"/>
  <c r="BV809" i="1" s="1"/>
  <c r="BW809" i="1" s="1"/>
  <c r="BU808" i="1"/>
  <c r="BV808" i="1" s="1"/>
  <c r="BW808" i="1" s="1"/>
  <c r="BU807" i="1"/>
  <c r="BV807" i="1" s="1"/>
  <c r="BW807" i="1" s="1"/>
  <c r="BU806" i="1"/>
  <c r="BV806" i="1" s="1"/>
  <c r="BW806" i="1" s="1"/>
  <c r="BU805" i="1"/>
  <c r="BV805" i="1" s="1"/>
  <c r="BW805" i="1" s="1"/>
  <c r="BU804" i="1"/>
  <c r="BV804" i="1" s="1"/>
  <c r="BW804" i="1" s="1"/>
  <c r="BU803" i="1"/>
  <c r="BV803" i="1" s="1"/>
  <c r="BW803" i="1" s="1"/>
  <c r="BU802" i="1"/>
  <c r="BV802" i="1" s="1"/>
  <c r="BW802" i="1" s="1"/>
  <c r="BU801" i="1"/>
  <c r="BV801" i="1" s="1"/>
  <c r="BW801" i="1" s="1"/>
  <c r="BU800" i="1"/>
  <c r="BV800" i="1" s="1"/>
  <c r="BW800" i="1" s="1"/>
  <c r="BU799" i="1"/>
  <c r="BV799" i="1" s="1"/>
  <c r="BW799" i="1" s="1"/>
  <c r="BU798" i="1"/>
  <c r="BV798" i="1" s="1"/>
  <c r="BW798" i="1" s="1"/>
  <c r="BU797" i="1"/>
  <c r="BV797" i="1" s="1"/>
  <c r="BW797" i="1" s="1"/>
  <c r="BU796" i="1"/>
  <c r="BV796" i="1" s="1"/>
  <c r="BW796" i="1" s="1"/>
  <c r="BU795" i="1"/>
  <c r="BV795" i="1" s="1"/>
  <c r="BW795" i="1" s="1"/>
  <c r="BU794" i="1"/>
  <c r="BV794" i="1" s="1"/>
  <c r="BW794" i="1" s="1"/>
  <c r="BU793" i="1"/>
  <c r="BV793" i="1" s="1"/>
  <c r="BW793" i="1" s="1"/>
  <c r="BU792" i="1"/>
  <c r="BV792" i="1" s="1"/>
  <c r="BW792" i="1" s="1"/>
  <c r="BU791" i="1"/>
  <c r="BV791" i="1" s="1"/>
  <c r="BW791" i="1" s="1"/>
  <c r="BU790" i="1"/>
  <c r="BV790" i="1" s="1"/>
  <c r="BW790" i="1" s="1"/>
  <c r="BU789" i="1"/>
  <c r="BV789" i="1" s="1"/>
  <c r="BW789" i="1" s="1"/>
  <c r="BU788" i="1"/>
  <c r="BV788" i="1" s="1"/>
  <c r="BW788" i="1" s="1"/>
  <c r="BU787" i="1"/>
  <c r="BV787" i="1" s="1"/>
  <c r="BW787" i="1" s="1"/>
  <c r="BU786" i="1"/>
  <c r="BV786" i="1" s="1"/>
  <c r="BW786" i="1" s="1"/>
  <c r="BU785" i="1"/>
  <c r="BV785" i="1" s="1"/>
  <c r="BW785" i="1" s="1"/>
  <c r="BU784" i="1"/>
  <c r="BV784" i="1" s="1"/>
  <c r="BW784" i="1" s="1"/>
  <c r="BU783" i="1"/>
  <c r="BV783" i="1" s="1"/>
  <c r="BW783" i="1" s="1"/>
  <c r="BU782" i="1"/>
  <c r="BV782" i="1" s="1"/>
  <c r="BW782" i="1" s="1"/>
  <c r="BU781" i="1"/>
  <c r="BV781" i="1" s="1"/>
  <c r="BW781" i="1" s="1"/>
  <c r="BU780" i="1"/>
  <c r="BV780" i="1" s="1"/>
  <c r="BW780" i="1" s="1"/>
  <c r="BU779" i="1"/>
  <c r="BV779" i="1" s="1"/>
  <c r="BW779" i="1" s="1"/>
  <c r="BU778" i="1"/>
  <c r="BV778" i="1" s="1"/>
  <c r="BW778" i="1" s="1"/>
  <c r="BU775" i="1"/>
  <c r="BV775" i="1" s="1"/>
  <c r="BW775" i="1" s="1"/>
  <c r="BU774" i="1"/>
  <c r="BV774" i="1" s="1"/>
  <c r="BW774" i="1" s="1"/>
  <c r="BU773" i="1"/>
  <c r="BV773" i="1" s="1"/>
  <c r="BW773" i="1" s="1"/>
  <c r="BU772" i="1"/>
  <c r="BV772" i="1" s="1"/>
  <c r="BW772" i="1" s="1"/>
  <c r="BU771" i="1"/>
  <c r="BV771" i="1" s="1"/>
  <c r="BW771" i="1" s="1"/>
  <c r="BU770" i="1"/>
  <c r="BV770" i="1" s="1"/>
  <c r="BW770" i="1" s="1"/>
  <c r="BU767" i="1"/>
  <c r="BV767" i="1" s="1"/>
  <c r="BW767" i="1" s="1"/>
  <c r="BU766" i="1"/>
  <c r="BV766" i="1" s="1"/>
  <c r="BW766" i="1" s="1"/>
  <c r="BU765" i="1"/>
  <c r="BV765" i="1" s="1"/>
  <c r="BW765" i="1" s="1"/>
  <c r="BU762" i="1"/>
  <c r="BV762" i="1" s="1"/>
  <c r="BW762" i="1" s="1"/>
  <c r="BU761" i="1"/>
  <c r="BV761" i="1" s="1"/>
  <c r="BW761" i="1" s="1"/>
  <c r="BU760" i="1"/>
  <c r="BV760" i="1" s="1"/>
  <c r="BW760" i="1" s="1"/>
  <c r="BU756" i="1"/>
  <c r="BV756" i="1" s="1"/>
  <c r="BW756" i="1" s="1"/>
  <c r="BU755" i="1"/>
  <c r="BV755" i="1" s="1"/>
  <c r="BW755" i="1" s="1"/>
  <c r="BU754" i="1"/>
  <c r="BV754" i="1" s="1"/>
  <c r="BW754" i="1" s="1"/>
  <c r="BU753" i="1"/>
  <c r="BV753" i="1" s="1"/>
  <c r="BW753" i="1" s="1"/>
  <c r="BU752" i="1"/>
  <c r="BV752" i="1" s="1"/>
  <c r="BW752" i="1" s="1"/>
  <c r="BU751" i="1"/>
  <c r="BV751" i="1" s="1"/>
  <c r="BW751" i="1" s="1"/>
  <c r="BU750" i="1"/>
  <c r="BV750" i="1" s="1"/>
  <c r="BW750" i="1" s="1"/>
  <c r="BU749" i="1"/>
  <c r="BV749" i="1" s="1"/>
  <c r="BW749" i="1" s="1"/>
  <c r="BU748" i="1"/>
  <c r="BV748" i="1" s="1"/>
  <c r="BW748" i="1" s="1"/>
  <c r="BU747" i="1"/>
  <c r="BV747" i="1" s="1"/>
  <c r="BW747" i="1" s="1"/>
  <c r="BU746" i="1"/>
  <c r="BV746" i="1" s="1"/>
  <c r="BW746" i="1" s="1"/>
  <c r="BU745" i="1"/>
  <c r="BV745" i="1" s="1"/>
  <c r="BW745" i="1" s="1"/>
  <c r="BU743" i="1"/>
  <c r="BV743" i="1" s="1"/>
  <c r="BW743" i="1" s="1"/>
  <c r="BU742" i="1"/>
  <c r="BV742" i="1" s="1"/>
  <c r="BW742" i="1" s="1"/>
  <c r="BU741" i="1"/>
  <c r="BV741" i="1" s="1"/>
  <c r="BW741" i="1" s="1"/>
  <c r="BU740" i="1"/>
  <c r="BV740" i="1" s="1"/>
  <c r="BW740" i="1" s="1"/>
  <c r="BU737" i="1"/>
  <c r="BV737" i="1" s="1"/>
  <c r="BW737" i="1" s="1"/>
  <c r="BU736" i="1"/>
  <c r="BV736" i="1" s="1"/>
  <c r="BW736" i="1" s="1"/>
  <c r="BU735" i="1"/>
  <c r="BV735" i="1" s="1"/>
  <c r="BW735" i="1" s="1"/>
  <c r="BU734" i="1"/>
  <c r="BV734" i="1" s="1"/>
  <c r="BW734" i="1" s="1"/>
  <c r="BU733" i="1"/>
  <c r="BV733" i="1" s="1"/>
  <c r="BW733" i="1" s="1"/>
  <c r="BU732" i="1"/>
  <c r="BV732" i="1" s="1"/>
  <c r="BW732" i="1" s="1"/>
  <c r="BU729" i="1"/>
  <c r="BV729" i="1" s="1"/>
  <c r="BW729" i="1" s="1"/>
  <c r="BU728" i="1"/>
  <c r="BV728" i="1" s="1"/>
  <c r="BW728" i="1" s="1"/>
  <c r="BU727" i="1"/>
  <c r="BV727" i="1" s="1"/>
  <c r="BW727" i="1" s="1"/>
  <c r="BU726" i="1"/>
  <c r="BV726" i="1" s="1"/>
  <c r="BW726" i="1" s="1"/>
  <c r="BU725" i="1"/>
  <c r="BV725" i="1" s="1"/>
  <c r="BW725" i="1" s="1"/>
  <c r="BU724" i="1"/>
  <c r="BV724" i="1" s="1"/>
  <c r="BW724" i="1" s="1"/>
  <c r="BU723" i="1"/>
  <c r="BV723" i="1" s="1"/>
  <c r="BW723" i="1" s="1"/>
  <c r="BU722" i="1"/>
  <c r="BV722" i="1" s="1"/>
  <c r="BW722" i="1" s="1"/>
  <c r="BU721" i="1"/>
  <c r="BV721" i="1" s="1"/>
  <c r="BW721" i="1" s="1"/>
  <c r="BU720" i="1"/>
  <c r="BV720" i="1" s="1"/>
  <c r="BW720" i="1" s="1"/>
  <c r="BU719" i="1"/>
  <c r="BV719" i="1" s="1"/>
  <c r="BW719" i="1" s="1"/>
  <c r="BU710" i="1"/>
  <c r="BV710" i="1" s="1"/>
  <c r="BW710" i="1" s="1"/>
  <c r="BU709" i="1"/>
  <c r="BV709" i="1" s="1"/>
  <c r="BW709" i="1" s="1"/>
  <c r="BU708" i="1"/>
  <c r="BV708" i="1" s="1"/>
  <c r="BW708" i="1" s="1"/>
  <c r="BU707" i="1"/>
  <c r="BV707" i="1" s="1"/>
  <c r="BW707" i="1" s="1"/>
  <c r="BU706" i="1"/>
  <c r="BV706" i="1" s="1"/>
  <c r="BW706" i="1" s="1"/>
  <c r="BU705" i="1"/>
  <c r="BV705" i="1" s="1"/>
  <c r="BW705" i="1" s="1"/>
  <c r="BU704" i="1"/>
  <c r="BV704" i="1" s="1"/>
  <c r="BW704" i="1" s="1"/>
  <c r="BU703" i="1"/>
  <c r="BV703" i="1" s="1"/>
  <c r="BW703" i="1" s="1"/>
  <c r="BU702" i="1"/>
  <c r="BV702" i="1" s="1"/>
  <c r="BW702" i="1" s="1"/>
  <c r="BU701" i="1"/>
  <c r="BV701" i="1" s="1"/>
  <c r="BW701" i="1" s="1"/>
  <c r="BU700" i="1"/>
  <c r="BV700" i="1" s="1"/>
  <c r="BW700" i="1" s="1"/>
  <c r="BU699" i="1"/>
  <c r="BV699" i="1" s="1"/>
  <c r="BW699" i="1" s="1"/>
  <c r="BU698" i="1"/>
  <c r="BV698" i="1" s="1"/>
  <c r="BW698" i="1" s="1"/>
  <c r="BU696" i="1"/>
  <c r="BV696" i="1" s="1"/>
  <c r="BW696" i="1" s="1"/>
  <c r="BU695" i="1"/>
  <c r="BV695" i="1" s="1"/>
  <c r="BW695" i="1" s="1"/>
  <c r="BU692" i="1"/>
  <c r="BV692" i="1" s="1"/>
  <c r="BW692" i="1" s="1"/>
  <c r="BV691" i="1"/>
  <c r="BW691" i="1" s="1"/>
  <c r="BU690" i="1"/>
  <c r="BV690" i="1" s="1"/>
  <c r="BW690" i="1" s="1"/>
  <c r="BU689" i="1"/>
  <c r="BV689" i="1" s="1"/>
  <c r="BW689" i="1" s="1"/>
  <c r="BU688" i="1"/>
  <c r="BV688" i="1" s="1"/>
  <c r="BW688" i="1" s="1"/>
  <c r="BU687" i="1"/>
  <c r="BV687" i="1" s="1"/>
  <c r="BW687" i="1" s="1"/>
  <c r="BU685" i="1"/>
  <c r="BV685" i="1" s="1"/>
  <c r="BW685" i="1" s="1"/>
  <c r="BU684" i="1"/>
  <c r="BV684" i="1" s="1"/>
  <c r="BW684" i="1" s="1"/>
  <c r="BU683" i="1"/>
  <c r="BV683" i="1" s="1"/>
  <c r="BW683" i="1" s="1"/>
  <c r="BU678" i="1"/>
  <c r="BV678" i="1" s="1"/>
  <c r="BW678" i="1" s="1"/>
  <c r="BU672" i="1"/>
  <c r="BV672" i="1" s="1"/>
  <c r="BW672" i="1" s="1"/>
  <c r="BU671" i="1"/>
  <c r="BV671" i="1" s="1"/>
  <c r="BW671" i="1" s="1"/>
  <c r="BU670" i="1"/>
  <c r="BV670" i="1" s="1"/>
  <c r="BW670" i="1" s="1"/>
  <c r="BU669" i="1"/>
  <c r="BV669" i="1" s="1"/>
  <c r="BW669" i="1" s="1"/>
  <c r="BU666" i="1"/>
  <c r="BV666" i="1" s="1"/>
  <c r="BW666" i="1" s="1"/>
  <c r="BU665" i="1"/>
  <c r="BV665" i="1" s="1"/>
  <c r="BW665" i="1" s="1"/>
  <c r="BU664" i="1"/>
  <c r="BV664" i="1" s="1"/>
  <c r="BW664" i="1" s="1"/>
  <c r="BU663" i="1"/>
  <c r="BV663" i="1" s="1"/>
  <c r="BW663" i="1" s="1"/>
  <c r="BV662" i="1"/>
  <c r="BW662" i="1" s="1"/>
  <c r="BU661" i="1"/>
  <c r="BV661" i="1" s="1"/>
  <c r="BW661" i="1" s="1"/>
  <c r="BU660" i="1"/>
  <c r="BV660" i="1" s="1"/>
  <c r="BW660" i="1" s="1"/>
  <c r="BU659" i="1"/>
  <c r="BV659" i="1" s="1"/>
  <c r="BW659" i="1" s="1"/>
  <c r="BU639" i="1"/>
  <c r="BV639" i="1" s="1"/>
  <c r="BW639" i="1" s="1"/>
  <c r="BU638" i="1"/>
  <c r="BV638" i="1" s="1"/>
  <c r="BW638" i="1" s="1"/>
  <c r="BU637" i="1"/>
  <c r="BV637" i="1" s="1"/>
  <c r="BW637" i="1" s="1"/>
  <c r="BU625" i="1"/>
  <c r="BV625" i="1" s="1"/>
  <c r="BW625" i="1" s="1"/>
  <c r="BU624" i="1"/>
  <c r="BV624" i="1" s="1"/>
  <c r="BW624" i="1" s="1"/>
  <c r="BU623" i="1"/>
  <c r="BV623" i="1" s="1"/>
  <c r="BW623" i="1" s="1"/>
  <c r="BU622" i="1"/>
  <c r="BV622" i="1" s="1"/>
  <c r="BW622" i="1" s="1"/>
  <c r="BU621" i="1"/>
  <c r="BV621" i="1" s="1"/>
  <c r="BW621" i="1" s="1"/>
  <c r="BU620" i="1"/>
  <c r="BV620" i="1" s="1"/>
  <c r="BW620" i="1" s="1"/>
  <c r="BU619" i="1"/>
  <c r="BV619" i="1" s="1"/>
  <c r="BW619" i="1" s="1"/>
  <c r="BU618" i="1"/>
  <c r="BV618" i="1" s="1"/>
  <c r="BW618" i="1" s="1"/>
  <c r="BU617" i="1"/>
  <c r="BV617" i="1" s="1"/>
  <c r="BW617" i="1" s="1"/>
  <c r="BU616" i="1"/>
  <c r="BV616" i="1" s="1"/>
  <c r="BW616" i="1" s="1"/>
  <c r="BU615" i="1"/>
  <c r="BV615" i="1" s="1"/>
  <c r="BW615" i="1" s="1"/>
  <c r="BU614" i="1"/>
  <c r="BV614" i="1" s="1"/>
  <c r="BW614" i="1" s="1"/>
  <c r="BU613" i="1"/>
  <c r="BV613" i="1" s="1"/>
  <c r="BW613" i="1" s="1"/>
  <c r="BU612" i="1"/>
  <c r="BV612" i="1" s="1"/>
  <c r="BW612" i="1" s="1"/>
  <c r="BU611" i="1"/>
  <c r="BV611" i="1" s="1"/>
  <c r="BW611" i="1" s="1"/>
  <c r="BU610" i="1"/>
  <c r="BV610" i="1" s="1"/>
  <c r="BW610" i="1" s="1"/>
  <c r="BU609" i="1"/>
  <c r="BV609" i="1" s="1"/>
  <c r="BW609" i="1" s="1"/>
  <c r="BU608" i="1"/>
  <c r="BV608" i="1" s="1"/>
  <c r="BW608" i="1" s="1"/>
  <c r="BU607" i="1"/>
  <c r="BV607" i="1" s="1"/>
  <c r="BW607" i="1" s="1"/>
  <c r="BU606" i="1"/>
  <c r="BV606" i="1" s="1"/>
  <c r="BW606" i="1" s="1"/>
  <c r="BU605" i="1"/>
  <c r="BV605" i="1" s="1"/>
  <c r="BW605" i="1" s="1"/>
  <c r="BU604" i="1"/>
  <c r="BV604" i="1" s="1"/>
  <c r="BW604" i="1" s="1"/>
  <c r="BU582" i="1"/>
  <c r="BV582" i="1" s="1"/>
  <c r="BW582" i="1" s="1"/>
  <c r="BU581" i="1"/>
  <c r="BV581" i="1" s="1"/>
  <c r="BW581" i="1" s="1"/>
  <c r="BV580" i="1"/>
  <c r="BW580" i="1" s="1"/>
  <c r="BU579" i="1"/>
  <c r="BV579" i="1" s="1"/>
  <c r="BW579" i="1" s="1"/>
  <c r="BU578" i="1"/>
  <c r="BV578" i="1" s="1"/>
  <c r="BW578" i="1" s="1"/>
  <c r="BU577" i="1"/>
  <c r="BV577" i="1" s="1"/>
  <c r="BW577" i="1" s="1"/>
  <c r="BU576" i="1"/>
  <c r="BV576" i="1" s="1"/>
  <c r="BW576" i="1" s="1"/>
  <c r="BU575" i="1"/>
  <c r="BV575" i="1" s="1"/>
  <c r="BW575" i="1" s="1"/>
  <c r="BU574" i="1"/>
  <c r="BV574" i="1" s="1"/>
  <c r="BW574" i="1" s="1"/>
  <c r="BU573" i="1"/>
  <c r="BV573" i="1" s="1"/>
  <c r="BW573" i="1" s="1"/>
  <c r="BU572" i="1"/>
  <c r="BV572" i="1" s="1"/>
  <c r="BW572" i="1" s="1"/>
  <c r="BU571" i="1"/>
  <c r="BV571" i="1" s="1"/>
  <c r="BW571" i="1" s="1"/>
  <c r="BU570" i="1"/>
  <c r="BV570" i="1" s="1"/>
  <c r="BW570" i="1" s="1"/>
  <c r="BU569" i="1"/>
  <c r="BV569" i="1" s="1"/>
  <c r="BW569" i="1" s="1"/>
  <c r="BU568" i="1"/>
  <c r="BV568" i="1" s="1"/>
  <c r="BW568" i="1" s="1"/>
  <c r="BU567" i="1"/>
  <c r="BV567" i="1" s="1"/>
  <c r="BW567" i="1" s="1"/>
  <c r="BU566" i="1"/>
  <c r="BV566" i="1" s="1"/>
  <c r="BW566" i="1" s="1"/>
  <c r="BU565" i="1"/>
  <c r="BV565" i="1" s="1"/>
  <c r="BW565" i="1" s="1"/>
  <c r="BU564" i="1"/>
  <c r="BV564" i="1" s="1"/>
  <c r="BW564" i="1" s="1"/>
  <c r="BU563" i="1"/>
  <c r="BV563" i="1" s="1"/>
  <c r="BW563" i="1" s="1"/>
  <c r="BU562" i="1"/>
  <c r="BV562" i="1" s="1"/>
  <c r="BW562" i="1" s="1"/>
  <c r="BU561" i="1"/>
  <c r="BV561" i="1" s="1"/>
  <c r="BW561" i="1" s="1"/>
  <c r="BU560" i="1"/>
  <c r="BV560" i="1" s="1"/>
  <c r="BW560" i="1" s="1"/>
  <c r="BU559" i="1"/>
  <c r="BV559" i="1" s="1"/>
  <c r="BW559" i="1" s="1"/>
  <c r="BU558" i="1"/>
  <c r="BV558" i="1" s="1"/>
  <c r="BW558" i="1" s="1"/>
  <c r="BU557" i="1"/>
  <c r="BV557" i="1" s="1"/>
  <c r="BW557" i="1" s="1"/>
  <c r="BU556" i="1"/>
  <c r="BV556" i="1" s="1"/>
  <c r="BW556" i="1" s="1"/>
  <c r="BU555" i="1"/>
  <c r="BV555" i="1" s="1"/>
  <c r="BW555" i="1" s="1"/>
  <c r="BU554" i="1"/>
  <c r="BV554" i="1" s="1"/>
  <c r="BW554" i="1" s="1"/>
  <c r="BU553" i="1"/>
  <c r="BV553" i="1" s="1"/>
  <c r="BW553" i="1" s="1"/>
  <c r="BU552" i="1"/>
  <c r="BV552" i="1" s="1"/>
  <c r="BW552" i="1" s="1"/>
  <c r="BU551" i="1"/>
  <c r="BV551" i="1" s="1"/>
  <c r="BW551" i="1" s="1"/>
  <c r="BU550" i="1"/>
  <c r="BV550" i="1" s="1"/>
  <c r="BW550" i="1" s="1"/>
  <c r="BU549" i="1"/>
  <c r="BV549" i="1" s="1"/>
  <c r="BW549" i="1" s="1"/>
  <c r="BU548" i="1"/>
  <c r="BV548" i="1" s="1"/>
  <c r="BW548" i="1" s="1"/>
  <c r="BU547" i="1"/>
  <c r="BV547" i="1" s="1"/>
  <c r="BW547" i="1" s="1"/>
  <c r="BU546" i="1"/>
  <c r="BV546" i="1" s="1"/>
  <c r="BW546" i="1" s="1"/>
  <c r="BU541" i="1"/>
  <c r="BV541" i="1" s="1"/>
  <c r="BW541" i="1" s="1"/>
  <c r="BU540" i="1"/>
  <c r="BV540" i="1" s="1"/>
  <c r="BW540" i="1" s="1"/>
  <c r="BU538" i="1"/>
  <c r="BV538" i="1" s="1"/>
  <c r="BW538" i="1" s="1"/>
  <c r="BU537" i="1"/>
  <c r="BV537" i="1" s="1"/>
  <c r="BW537" i="1" s="1"/>
  <c r="BU536" i="1"/>
  <c r="BV536" i="1" s="1"/>
  <c r="BW536" i="1" s="1"/>
  <c r="BU535" i="1"/>
  <c r="BV535" i="1" s="1"/>
  <c r="BW535" i="1" s="1"/>
  <c r="BU532" i="1"/>
  <c r="BV532" i="1" s="1"/>
  <c r="BW532" i="1" s="1"/>
  <c r="BU531" i="1"/>
  <c r="BV531" i="1" s="1"/>
  <c r="BW531" i="1" s="1"/>
  <c r="BU530" i="1"/>
  <c r="BV530" i="1" s="1"/>
  <c r="BW530" i="1" s="1"/>
  <c r="BU529" i="1"/>
  <c r="BV529" i="1" s="1"/>
  <c r="BW529" i="1" s="1"/>
  <c r="BV528" i="1"/>
  <c r="BW528" i="1" s="1"/>
  <c r="BV527" i="1"/>
  <c r="BW527" i="1" s="1"/>
  <c r="BV526" i="1"/>
  <c r="BW526" i="1" s="1"/>
  <c r="BV525" i="1"/>
  <c r="BW525" i="1" s="1"/>
  <c r="BV524" i="1"/>
  <c r="BW524" i="1" s="1"/>
  <c r="BV523" i="1"/>
  <c r="BW523" i="1" s="1"/>
  <c r="BV522" i="1"/>
  <c r="BW522" i="1" s="1"/>
  <c r="BV521" i="1"/>
  <c r="BW521" i="1" s="1"/>
  <c r="BV520" i="1"/>
  <c r="BW520" i="1" s="1"/>
  <c r="BV519" i="1"/>
  <c r="BW519" i="1" s="1"/>
  <c r="BV518" i="1"/>
  <c r="BW518" i="1" s="1"/>
  <c r="BV517" i="1"/>
  <c r="BW517" i="1" s="1"/>
  <c r="BV516" i="1"/>
  <c r="BW516" i="1" s="1"/>
  <c r="BV515" i="1"/>
  <c r="BW515" i="1" s="1"/>
  <c r="BV514" i="1"/>
  <c r="BW514" i="1" s="1"/>
  <c r="BV513" i="1"/>
  <c r="BW513" i="1" s="1"/>
  <c r="BV512" i="1"/>
  <c r="BW512" i="1" s="1"/>
  <c r="BV511" i="1"/>
  <c r="BW511" i="1" s="1"/>
  <c r="BV510" i="1"/>
  <c r="BW510" i="1" s="1"/>
  <c r="BV509" i="1"/>
  <c r="BW509" i="1" s="1"/>
  <c r="BV508" i="1"/>
  <c r="BW508" i="1" s="1"/>
  <c r="BV507" i="1"/>
  <c r="BW507" i="1" s="1"/>
  <c r="BV506" i="1"/>
  <c r="BW506" i="1" s="1"/>
  <c r="BV505" i="1"/>
  <c r="BW505" i="1" s="1"/>
  <c r="BV504" i="1"/>
  <c r="BW504" i="1" s="1"/>
  <c r="BU503" i="1"/>
  <c r="BV503" i="1" s="1"/>
  <c r="BW503" i="1" s="1"/>
  <c r="BU502" i="1"/>
  <c r="BV502" i="1" s="1"/>
  <c r="BW502" i="1" s="1"/>
  <c r="BU501" i="1"/>
  <c r="BV501" i="1" s="1"/>
  <c r="BW501" i="1" s="1"/>
  <c r="BU500" i="1"/>
  <c r="BV500" i="1" s="1"/>
  <c r="BW500" i="1" s="1"/>
  <c r="BU499" i="1"/>
  <c r="BV499" i="1" s="1"/>
  <c r="BW499" i="1" s="1"/>
  <c r="BU498" i="1"/>
  <c r="BV498" i="1" s="1"/>
  <c r="BW498" i="1" s="1"/>
  <c r="BU497" i="1"/>
  <c r="BV497" i="1" s="1"/>
  <c r="BW497" i="1" s="1"/>
  <c r="BU496" i="1"/>
  <c r="BV496" i="1" s="1"/>
  <c r="BW496" i="1" s="1"/>
  <c r="BU495" i="1"/>
  <c r="BV495" i="1" s="1"/>
  <c r="BW495" i="1" s="1"/>
  <c r="BU494" i="1"/>
  <c r="BV494" i="1" s="1"/>
  <c r="BW494" i="1" s="1"/>
  <c r="BU493" i="1"/>
  <c r="BV493" i="1" s="1"/>
  <c r="BW493" i="1" s="1"/>
  <c r="BU492" i="1"/>
  <c r="BV492" i="1" s="1"/>
  <c r="BW492" i="1" s="1"/>
  <c r="BU491" i="1"/>
  <c r="BV491" i="1" s="1"/>
  <c r="BW491" i="1" s="1"/>
  <c r="BU490" i="1"/>
  <c r="BV490" i="1" s="1"/>
  <c r="BW490" i="1" s="1"/>
  <c r="BU489" i="1"/>
  <c r="BV489" i="1" s="1"/>
  <c r="BW489" i="1" s="1"/>
  <c r="BU488" i="1"/>
  <c r="BV488" i="1" s="1"/>
  <c r="BW488" i="1" s="1"/>
  <c r="BU487" i="1"/>
  <c r="BV487" i="1" s="1"/>
  <c r="BW487" i="1" s="1"/>
  <c r="BU486" i="1"/>
  <c r="BV486" i="1" s="1"/>
  <c r="BW486" i="1" s="1"/>
  <c r="BU485" i="1"/>
  <c r="BV485" i="1" s="1"/>
  <c r="BW485" i="1" s="1"/>
  <c r="BU484" i="1"/>
  <c r="BV484" i="1" s="1"/>
  <c r="BW484" i="1" s="1"/>
  <c r="BU483" i="1"/>
  <c r="BV483" i="1" s="1"/>
  <c r="BW483" i="1" s="1"/>
  <c r="BU482" i="1"/>
  <c r="BV482" i="1" s="1"/>
  <c r="BW482" i="1" s="1"/>
  <c r="BU481" i="1"/>
  <c r="BV481" i="1" s="1"/>
  <c r="BW481" i="1" s="1"/>
  <c r="BU480" i="1"/>
  <c r="BV480" i="1" s="1"/>
  <c r="BW480" i="1" s="1"/>
  <c r="BU479" i="1"/>
  <c r="BV479" i="1" s="1"/>
  <c r="BW479" i="1" s="1"/>
  <c r="BU478" i="1"/>
  <c r="BV478" i="1" s="1"/>
  <c r="BW478" i="1" s="1"/>
  <c r="BU477" i="1"/>
  <c r="BV477" i="1" s="1"/>
  <c r="BW477" i="1" s="1"/>
  <c r="BU476" i="1"/>
  <c r="BV476" i="1" s="1"/>
  <c r="BW476" i="1" s="1"/>
  <c r="BU475" i="1"/>
  <c r="BV475" i="1" s="1"/>
  <c r="BW475" i="1" s="1"/>
  <c r="BU474" i="1"/>
  <c r="BV474" i="1" s="1"/>
  <c r="BW474" i="1" s="1"/>
  <c r="BU473" i="1"/>
  <c r="BV473" i="1" s="1"/>
  <c r="BW473" i="1" s="1"/>
  <c r="BU472" i="1"/>
  <c r="BV472" i="1" s="1"/>
  <c r="BW472" i="1" s="1"/>
  <c r="BU471" i="1"/>
  <c r="BV471" i="1" s="1"/>
  <c r="BW471" i="1" s="1"/>
  <c r="BU470" i="1"/>
  <c r="BV470" i="1" s="1"/>
  <c r="BW470" i="1" s="1"/>
  <c r="BU469" i="1"/>
  <c r="BV469" i="1" s="1"/>
  <c r="BW469" i="1" s="1"/>
  <c r="BU468" i="1"/>
  <c r="BV468" i="1" s="1"/>
  <c r="BW468" i="1" s="1"/>
  <c r="BU467" i="1"/>
  <c r="BV467" i="1" s="1"/>
  <c r="BW467" i="1" s="1"/>
  <c r="BU466" i="1"/>
  <c r="BV466" i="1" s="1"/>
  <c r="BW466" i="1" s="1"/>
  <c r="BU465" i="1"/>
  <c r="BV465" i="1" s="1"/>
  <c r="BW465" i="1" s="1"/>
  <c r="BU464" i="1"/>
  <c r="BV464" i="1" s="1"/>
  <c r="BW464" i="1" s="1"/>
  <c r="BU463" i="1"/>
  <c r="BV463" i="1" s="1"/>
  <c r="BW463" i="1" s="1"/>
  <c r="BU462" i="1"/>
  <c r="BV462" i="1" s="1"/>
  <c r="BW462" i="1" s="1"/>
  <c r="BU461" i="1"/>
  <c r="BV461" i="1" s="1"/>
  <c r="BW461" i="1" s="1"/>
  <c r="BU460" i="1"/>
  <c r="BV460" i="1" s="1"/>
  <c r="BW460" i="1" s="1"/>
  <c r="BU459" i="1"/>
  <c r="BV459" i="1" s="1"/>
  <c r="BW459" i="1" s="1"/>
  <c r="BU458" i="1"/>
  <c r="BV458" i="1" s="1"/>
  <c r="BW458" i="1" s="1"/>
  <c r="BU457" i="1"/>
  <c r="BV457" i="1" s="1"/>
  <c r="BW457" i="1" s="1"/>
  <c r="BU456" i="1"/>
  <c r="BV456" i="1" s="1"/>
  <c r="BW456" i="1" s="1"/>
  <c r="BU455" i="1"/>
  <c r="BV455" i="1" s="1"/>
  <c r="BW455" i="1" s="1"/>
  <c r="BU454" i="1"/>
  <c r="BV454" i="1" s="1"/>
  <c r="BW454" i="1" s="1"/>
  <c r="BU453" i="1"/>
  <c r="BV453" i="1" s="1"/>
  <c r="BW453" i="1" s="1"/>
  <c r="BU452" i="1"/>
  <c r="BV452" i="1" s="1"/>
  <c r="BW452" i="1" s="1"/>
  <c r="BU451" i="1"/>
  <c r="BV451" i="1" s="1"/>
  <c r="BW451" i="1" s="1"/>
  <c r="BU450" i="1"/>
  <c r="BV450" i="1" s="1"/>
  <c r="BW450" i="1" s="1"/>
  <c r="BU449" i="1"/>
  <c r="BV449" i="1" s="1"/>
  <c r="BW449" i="1" s="1"/>
  <c r="BU448" i="1"/>
  <c r="BV448" i="1" s="1"/>
  <c r="BW448" i="1" s="1"/>
  <c r="BU447" i="1"/>
  <c r="BV447" i="1" s="1"/>
  <c r="BW447" i="1" s="1"/>
  <c r="BU446" i="1"/>
  <c r="BV446" i="1" s="1"/>
  <c r="BW446" i="1" s="1"/>
  <c r="BU445" i="1"/>
  <c r="BV445" i="1" s="1"/>
  <c r="BW445" i="1" s="1"/>
  <c r="BU444" i="1"/>
  <c r="BV444" i="1" s="1"/>
  <c r="BW444" i="1" s="1"/>
  <c r="BU443" i="1"/>
  <c r="BV443" i="1" s="1"/>
  <c r="BW443" i="1" s="1"/>
  <c r="BU442" i="1"/>
  <c r="BV442" i="1" s="1"/>
  <c r="BW442" i="1" s="1"/>
  <c r="BU441" i="1"/>
  <c r="BV441" i="1" s="1"/>
  <c r="BW441" i="1" s="1"/>
  <c r="BU438" i="1"/>
  <c r="BV438" i="1" s="1"/>
  <c r="BW438" i="1" s="1"/>
  <c r="BU437" i="1"/>
  <c r="BV437" i="1" s="1"/>
  <c r="BW437" i="1" s="1"/>
  <c r="BU436" i="1"/>
  <c r="BV436" i="1" s="1"/>
  <c r="BW436" i="1" s="1"/>
  <c r="BU435" i="1"/>
  <c r="BV435" i="1" s="1"/>
  <c r="BW435" i="1" s="1"/>
  <c r="BU434" i="1"/>
  <c r="BV434" i="1" s="1"/>
  <c r="BW434" i="1" s="1"/>
  <c r="BU433" i="1"/>
  <c r="BV433" i="1" s="1"/>
  <c r="BW433" i="1" s="1"/>
  <c r="BU432" i="1"/>
  <c r="BV432" i="1" s="1"/>
  <c r="BW432" i="1" s="1"/>
  <c r="BU431" i="1"/>
  <c r="BV431" i="1" s="1"/>
  <c r="BW431" i="1" s="1"/>
  <c r="BU430" i="1"/>
  <c r="BV430" i="1" s="1"/>
  <c r="BW430" i="1" s="1"/>
  <c r="BU427" i="1"/>
  <c r="BV427" i="1" s="1"/>
  <c r="BW427" i="1" s="1"/>
  <c r="BU426" i="1"/>
  <c r="BV426" i="1" s="1"/>
  <c r="BW426" i="1" s="1"/>
  <c r="BU425" i="1"/>
  <c r="BV425" i="1" s="1"/>
  <c r="BW425" i="1" s="1"/>
  <c r="BU424" i="1"/>
  <c r="BV424" i="1" s="1"/>
  <c r="BW424" i="1" s="1"/>
  <c r="BU423" i="1"/>
  <c r="BV423" i="1" s="1"/>
  <c r="BW423" i="1" s="1"/>
  <c r="BU422" i="1"/>
  <c r="BV422" i="1" s="1"/>
  <c r="BW422" i="1" s="1"/>
  <c r="BU421" i="1"/>
  <c r="BV421" i="1" s="1"/>
  <c r="BW421" i="1" s="1"/>
  <c r="BU420" i="1"/>
  <c r="BV420" i="1" s="1"/>
  <c r="BW420" i="1" s="1"/>
  <c r="BU419" i="1"/>
  <c r="BV419" i="1" s="1"/>
  <c r="BW419" i="1" s="1"/>
  <c r="BU418" i="1"/>
  <c r="BV418" i="1" s="1"/>
  <c r="BW418" i="1" s="1"/>
  <c r="BU417" i="1"/>
  <c r="BV417" i="1" s="1"/>
  <c r="BW417" i="1" s="1"/>
  <c r="BU416" i="1"/>
  <c r="BV416" i="1" s="1"/>
  <c r="BW416" i="1" s="1"/>
  <c r="BU415" i="1"/>
  <c r="BV415" i="1" s="1"/>
  <c r="BW415" i="1" s="1"/>
  <c r="BU414" i="1"/>
  <c r="BV414" i="1" s="1"/>
  <c r="BW414" i="1" s="1"/>
  <c r="BU413" i="1"/>
  <c r="BV413" i="1" s="1"/>
  <c r="BW413" i="1" s="1"/>
  <c r="BU412" i="1"/>
  <c r="BV412" i="1" s="1"/>
  <c r="BW412" i="1" s="1"/>
  <c r="BU411" i="1"/>
  <c r="BV411" i="1" s="1"/>
  <c r="BW411" i="1" s="1"/>
  <c r="BU410" i="1"/>
  <c r="BV410" i="1" s="1"/>
  <c r="BW410" i="1" s="1"/>
  <c r="BU409" i="1"/>
  <c r="BV409" i="1" s="1"/>
  <c r="BW409" i="1" s="1"/>
  <c r="BU408" i="1"/>
  <c r="BV408" i="1" s="1"/>
  <c r="BW408" i="1" s="1"/>
  <c r="BU407" i="1"/>
  <c r="BV407" i="1" s="1"/>
  <c r="BW407" i="1" s="1"/>
  <c r="BU406" i="1"/>
  <c r="BV406" i="1" s="1"/>
  <c r="BW406" i="1" s="1"/>
  <c r="BU405" i="1"/>
  <c r="BV405" i="1" s="1"/>
  <c r="BW405" i="1" s="1"/>
  <c r="BU404" i="1"/>
  <c r="BV404" i="1" s="1"/>
  <c r="BW404" i="1" s="1"/>
  <c r="BU403" i="1"/>
  <c r="BV403" i="1" s="1"/>
  <c r="BW403" i="1" s="1"/>
  <c r="BU402" i="1"/>
  <c r="BV402" i="1" s="1"/>
  <c r="BW402" i="1" s="1"/>
  <c r="BU401" i="1"/>
  <c r="BV401" i="1" s="1"/>
  <c r="BW401" i="1" s="1"/>
  <c r="BU400" i="1"/>
  <c r="BV400" i="1" s="1"/>
  <c r="BW400" i="1" s="1"/>
  <c r="BU399" i="1"/>
  <c r="BV399" i="1" s="1"/>
  <c r="BW399" i="1" s="1"/>
  <c r="BU398" i="1"/>
  <c r="BV398" i="1" s="1"/>
  <c r="BW398" i="1" s="1"/>
  <c r="BU397" i="1"/>
  <c r="BV397" i="1" s="1"/>
  <c r="BW397" i="1" s="1"/>
  <c r="BU396" i="1"/>
  <c r="BV396" i="1" s="1"/>
  <c r="BW396" i="1" s="1"/>
  <c r="BU393" i="1"/>
  <c r="BV393" i="1" s="1"/>
  <c r="BW393" i="1" s="1"/>
  <c r="BU392" i="1"/>
  <c r="BV392" i="1" s="1"/>
  <c r="BW392" i="1" s="1"/>
  <c r="BU391" i="1"/>
  <c r="BV391" i="1" s="1"/>
  <c r="BW391" i="1" s="1"/>
  <c r="BU390" i="1"/>
  <c r="BV390" i="1" s="1"/>
  <c r="BW390" i="1" s="1"/>
  <c r="BU389" i="1"/>
  <c r="BV389" i="1" s="1"/>
  <c r="BW389" i="1" s="1"/>
  <c r="BU388" i="1"/>
  <c r="BV388" i="1" s="1"/>
  <c r="BW388" i="1" s="1"/>
  <c r="BU387" i="1"/>
  <c r="BV387" i="1" s="1"/>
  <c r="BW387" i="1" s="1"/>
  <c r="BU386" i="1"/>
  <c r="BV386" i="1" s="1"/>
  <c r="BW386" i="1" s="1"/>
  <c r="BU385" i="1"/>
  <c r="BV385" i="1" s="1"/>
  <c r="BW385" i="1" s="1"/>
  <c r="BU384" i="1"/>
  <c r="BV384" i="1" s="1"/>
  <c r="BW384" i="1" s="1"/>
  <c r="BU383" i="1"/>
  <c r="BV383" i="1" s="1"/>
  <c r="BW383" i="1" s="1"/>
  <c r="BU382" i="1"/>
  <c r="BV382" i="1" s="1"/>
  <c r="BW382" i="1" s="1"/>
  <c r="BU381" i="1"/>
  <c r="BV381" i="1" s="1"/>
  <c r="BW381" i="1" s="1"/>
  <c r="BU380" i="1"/>
  <c r="BV380" i="1" s="1"/>
  <c r="BW380" i="1" s="1"/>
  <c r="BU379" i="1"/>
  <c r="BV379" i="1" s="1"/>
  <c r="BW379" i="1" s="1"/>
  <c r="BU378" i="1"/>
  <c r="BV378" i="1" s="1"/>
  <c r="BW378" i="1" s="1"/>
  <c r="BU377" i="1"/>
  <c r="BV377" i="1" s="1"/>
  <c r="BW377" i="1" s="1"/>
  <c r="BU376" i="1"/>
  <c r="BV376" i="1" s="1"/>
  <c r="BW376" i="1" s="1"/>
  <c r="BU375" i="1"/>
  <c r="BV375" i="1" s="1"/>
  <c r="BW375" i="1" s="1"/>
  <c r="BU374" i="1"/>
  <c r="BV374" i="1" s="1"/>
  <c r="BW374" i="1" s="1"/>
  <c r="BU373" i="1"/>
  <c r="BV373" i="1" s="1"/>
  <c r="BW373" i="1" s="1"/>
  <c r="BU372" i="1"/>
  <c r="BV372" i="1" s="1"/>
  <c r="BW372" i="1" s="1"/>
  <c r="BU371" i="1"/>
  <c r="BV371" i="1" s="1"/>
  <c r="BW371" i="1" s="1"/>
  <c r="BU370" i="1"/>
  <c r="BV370" i="1" s="1"/>
  <c r="BW370" i="1" s="1"/>
  <c r="BU369" i="1"/>
  <c r="BV369" i="1" s="1"/>
  <c r="BW369" i="1" s="1"/>
  <c r="BU368" i="1"/>
  <c r="BV368" i="1" s="1"/>
  <c r="BW368" i="1" s="1"/>
  <c r="BU367" i="1"/>
  <c r="BV367" i="1" s="1"/>
  <c r="BW367" i="1" s="1"/>
  <c r="BU366" i="1"/>
  <c r="BV366" i="1" s="1"/>
  <c r="BW366" i="1" s="1"/>
  <c r="BU365" i="1"/>
  <c r="BV365" i="1" s="1"/>
  <c r="BW365" i="1" s="1"/>
  <c r="BU364" i="1"/>
  <c r="BV364" i="1" s="1"/>
  <c r="BW364" i="1" s="1"/>
  <c r="BU363" i="1"/>
  <c r="BV363" i="1" s="1"/>
  <c r="BW363" i="1" s="1"/>
  <c r="BU362" i="1"/>
  <c r="BV362" i="1" s="1"/>
  <c r="BW362" i="1" s="1"/>
  <c r="BU361" i="1"/>
  <c r="BV361" i="1" s="1"/>
  <c r="BW361" i="1" s="1"/>
  <c r="BU360" i="1"/>
  <c r="BV360" i="1" s="1"/>
  <c r="BW360" i="1" s="1"/>
  <c r="BU359" i="1"/>
  <c r="BV359" i="1" s="1"/>
  <c r="BW359" i="1" s="1"/>
  <c r="BU357" i="1"/>
  <c r="BV357" i="1" s="1"/>
  <c r="BW357" i="1" s="1"/>
  <c r="BU356" i="1"/>
  <c r="BV356" i="1" s="1"/>
  <c r="BW356" i="1" s="1"/>
  <c r="BU355" i="1"/>
  <c r="BV355" i="1" s="1"/>
  <c r="BW355" i="1" s="1"/>
  <c r="BU354" i="1"/>
  <c r="BV354" i="1" s="1"/>
  <c r="BW354" i="1" s="1"/>
  <c r="BU353" i="1"/>
  <c r="BV353" i="1" s="1"/>
  <c r="BW353" i="1" s="1"/>
  <c r="BU352" i="1"/>
  <c r="BV352" i="1" s="1"/>
  <c r="BW352" i="1" s="1"/>
  <c r="BU351" i="1"/>
  <c r="BV351" i="1" s="1"/>
  <c r="BW351" i="1" s="1"/>
  <c r="BU350" i="1"/>
  <c r="BV350" i="1" s="1"/>
  <c r="BW350" i="1" s="1"/>
  <c r="BU349" i="1"/>
  <c r="BV349" i="1" s="1"/>
  <c r="BW349" i="1" s="1"/>
  <c r="BU348" i="1"/>
  <c r="BV348" i="1" s="1"/>
  <c r="BW348" i="1" s="1"/>
  <c r="BU344" i="1"/>
  <c r="BV344" i="1" s="1"/>
  <c r="BW344" i="1" s="1"/>
  <c r="BU341" i="1"/>
  <c r="BV341" i="1" s="1"/>
  <c r="BW341" i="1" s="1"/>
  <c r="BU340" i="1"/>
  <c r="BV340" i="1" s="1"/>
  <c r="BW340" i="1" s="1"/>
  <c r="BU339" i="1"/>
  <c r="BV339" i="1" s="1"/>
  <c r="BW339" i="1" s="1"/>
  <c r="BU338" i="1"/>
  <c r="BV338" i="1" s="1"/>
  <c r="BW338" i="1" s="1"/>
  <c r="BU337" i="1"/>
  <c r="BV337" i="1" s="1"/>
  <c r="BW337" i="1" s="1"/>
  <c r="BU336" i="1"/>
  <c r="BV336" i="1" s="1"/>
  <c r="BW336" i="1" s="1"/>
  <c r="BU335" i="1"/>
  <c r="BV335" i="1" s="1"/>
  <c r="BW335" i="1" s="1"/>
  <c r="BU334" i="1"/>
  <c r="BV334" i="1" s="1"/>
  <c r="BW334" i="1" s="1"/>
  <c r="BU333" i="1"/>
  <c r="BV333" i="1" s="1"/>
  <c r="BW333" i="1" s="1"/>
  <c r="BU332" i="1"/>
  <c r="BV332" i="1" s="1"/>
  <c r="BW332" i="1" s="1"/>
  <c r="BU331" i="1"/>
  <c r="BV331" i="1" s="1"/>
  <c r="BW331" i="1" s="1"/>
  <c r="BU330" i="1"/>
  <c r="BV330" i="1" s="1"/>
  <c r="BW330" i="1" s="1"/>
  <c r="BU329" i="1"/>
  <c r="BV329" i="1" s="1"/>
  <c r="BW329" i="1" s="1"/>
  <c r="BU327" i="1"/>
  <c r="BV327" i="1" s="1"/>
  <c r="BW327" i="1" s="1"/>
  <c r="BU326" i="1"/>
  <c r="BV326" i="1" s="1"/>
  <c r="BW326" i="1" s="1"/>
  <c r="BU325" i="1"/>
  <c r="BV325" i="1" s="1"/>
  <c r="BW325" i="1" s="1"/>
  <c r="BU324" i="1"/>
  <c r="BV324" i="1" s="1"/>
  <c r="BW324" i="1" s="1"/>
  <c r="BU323" i="1"/>
  <c r="BV323" i="1" s="1"/>
  <c r="BW323" i="1" s="1"/>
  <c r="BU322" i="1"/>
  <c r="BV322" i="1" s="1"/>
  <c r="BW322" i="1" s="1"/>
  <c r="BU321" i="1"/>
  <c r="BV321" i="1" s="1"/>
  <c r="BW321" i="1" s="1"/>
  <c r="BU320" i="1"/>
  <c r="BV320" i="1" s="1"/>
  <c r="BW320" i="1" s="1"/>
  <c r="BU319" i="1"/>
  <c r="BV319" i="1" s="1"/>
  <c r="BW319" i="1" s="1"/>
  <c r="BU318" i="1"/>
  <c r="BV318" i="1" s="1"/>
  <c r="BW318" i="1" s="1"/>
  <c r="BU317" i="1"/>
  <c r="BV317" i="1" s="1"/>
  <c r="BW317" i="1" s="1"/>
  <c r="BU316" i="1"/>
  <c r="BV316" i="1" s="1"/>
  <c r="BW316" i="1" s="1"/>
  <c r="BU315" i="1"/>
  <c r="BV315" i="1" s="1"/>
  <c r="BW315" i="1" s="1"/>
  <c r="BU313" i="1"/>
  <c r="BV313" i="1" s="1"/>
  <c r="BW313" i="1" s="1"/>
  <c r="BU312" i="1"/>
  <c r="BV312" i="1" s="1"/>
  <c r="BW312" i="1" s="1"/>
  <c r="BU311" i="1"/>
  <c r="BV311" i="1" s="1"/>
  <c r="BW311" i="1" s="1"/>
  <c r="BU310" i="1"/>
  <c r="BV310" i="1" s="1"/>
  <c r="BW310" i="1" s="1"/>
  <c r="BU309" i="1"/>
  <c r="BV309" i="1" s="1"/>
  <c r="BW309" i="1" s="1"/>
  <c r="BU308" i="1"/>
  <c r="BV308" i="1" s="1"/>
  <c r="BW308" i="1" s="1"/>
  <c r="BU307" i="1"/>
  <c r="BV307" i="1" s="1"/>
  <c r="BW307" i="1" s="1"/>
  <c r="BU306" i="1"/>
  <c r="BV306" i="1" s="1"/>
  <c r="BW306" i="1" s="1"/>
  <c r="BU305" i="1"/>
  <c r="BV305" i="1" s="1"/>
  <c r="BW305" i="1" s="1"/>
  <c r="BU304" i="1"/>
  <c r="BV304" i="1" s="1"/>
  <c r="BW304" i="1" s="1"/>
  <c r="BU303" i="1"/>
  <c r="BV303" i="1" s="1"/>
  <c r="BW303" i="1" s="1"/>
  <c r="BU302" i="1"/>
  <c r="BV302" i="1" s="1"/>
  <c r="BW302" i="1" s="1"/>
  <c r="BU301" i="1"/>
  <c r="BV301" i="1" s="1"/>
  <c r="BW301" i="1" s="1"/>
  <c r="BU300" i="1"/>
  <c r="BV300" i="1" s="1"/>
  <c r="BW300" i="1" s="1"/>
  <c r="BU299" i="1"/>
  <c r="BV299" i="1" s="1"/>
  <c r="BW299" i="1" s="1"/>
  <c r="BU298" i="1"/>
  <c r="BV298" i="1" s="1"/>
  <c r="BW298" i="1" s="1"/>
  <c r="BU297" i="1"/>
  <c r="BV297" i="1" s="1"/>
  <c r="BW297" i="1" s="1"/>
  <c r="BU296" i="1"/>
  <c r="BV296" i="1" s="1"/>
  <c r="BW296" i="1" s="1"/>
  <c r="BU295" i="1"/>
  <c r="BV295" i="1" s="1"/>
  <c r="BW295" i="1" s="1"/>
  <c r="BU294" i="1"/>
  <c r="BV294" i="1" s="1"/>
  <c r="BW294" i="1" s="1"/>
  <c r="BU293" i="1"/>
  <c r="BV293" i="1" s="1"/>
  <c r="BW293" i="1" s="1"/>
  <c r="BU292" i="1"/>
  <c r="BV292" i="1" s="1"/>
  <c r="BW292" i="1" s="1"/>
  <c r="BU291" i="1"/>
  <c r="BV291" i="1" s="1"/>
  <c r="BW291" i="1" s="1"/>
  <c r="BU290" i="1"/>
  <c r="BV290" i="1" s="1"/>
  <c r="BW290" i="1" s="1"/>
  <c r="BU289" i="1"/>
  <c r="BV289" i="1" s="1"/>
  <c r="BW289" i="1" s="1"/>
  <c r="BU288" i="1"/>
  <c r="BV288" i="1" s="1"/>
  <c r="BW288" i="1" s="1"/>
  <c r="BU287" i="1"/>
  <c r="BV287" i="1" s="1"/>
  <c r="BW287" i="1" s="1"/>
  <c r="BU286" i="1"/>
  <c r="BV286" i="1" s="1"/>
  <c r="BW286" i="1" s="1"/>
  <c r="BU285" i="1"/>
  <c r="BV285" i="1" s="1"/>
  <c r="BW285" i="1" s="1"/>
  <c r="BU284" i="1"/>
  <c r="BV284" i="1" s="1"/>
  <c r="BW284" i="1" s="1"/>
  <c r="BU283" i="1"/>
  <c r="BV283" i="1" s="1"/>
  <c r="BW283" i="1" s="1"/>
  <c r="BU282" i="1"/>
  <c r="BV282" i="1" s="1"/>
  <c r="BW282" i="1" s="1"/>
  <c r="BU281" i="1"/>
  <c r="BV281" i="1" s="1"/>
  <c r="BW281" i="1" s="1"/>
  <c r="BU280" i="1"/>
  <c r="BV280" i="1" s="1"/>
  <c r="BW280" i="1" s="1"/>
  <c r="BU279" i="1"/>
  <c r="BV279" i="1" s="1"/>
  <c r="BW279" i="1" s="1"/>
  <c r="BU278" i="1"/>
  <c r="BV278" i="1" s="1"/>
  <c r="BW278" i="1" s="1"/>
  <c r="BU277" i="1"/>
  <c r="BV277" i="1" s="1"/>
  <c r="BW277" i="1" s="1"/>
  <c r="BU276" i="1"/>
  <c r="BV276" i="1" s="1"/>
  <c r="BW276" i="1" s="1"/>
  <c r="BU275" i="1"/>
  <c r="BV275" i="1" s="1"/>
  <c r="BW275" i="1" s="1"/>
  <c r="BU274" i="1"/>
  <c r="BV274" i="1" s="1"/>
  <c r="BW274" i="1" s="1"/>
  <c r="BU273" i="1"/>
  <c r="BV273" i="1" s="1"/>
  <c r="BW273" i="1" s="1"/>
  <c r="BU272" i="1"/>
  <c r="BV272" i="1" s="1"/>
  <c r="BW272" i="1" s="1"/>
  <c r="BU271" i="1"/>
  <c r="BV271" i="1" s="1"/>
  <c r="BW271" i="1" s="1"/>
  <c r="BU270" i="1"/>
  <c r="BV270" i="1" s="1"/>
  <c r="BW270" i="1" s="1"/>
  <c r="BU268" i="1"/>
  <c r="BV268" i="1" s="1"/>
  <c r="BW268" i="1" s="1"/>
  <c r="BU267" i="1"/>
  <c r="BV267" i="1" s="1"/>
  <c r="BW267" i="1" s="1"/>
  <c r="BU266" i="1"/>
  <c r="BV266" i="1" s="1"/>
  <c r="BW266" i="1" s="1"/>
  <c r="BU265" i="1"/>
  <c r="BV265" i="1" s="1"/>
  <c r="BW265" i="1" s="1"/>
  <c r="BU264" i="1"/>
  <c r="BV264" i="1" s="1"/>
  <c r="BW264" i="1" s="1"/>
  <c r="BU263" i="1"/>
  <c r="BV263" i="1" s="1"/>
  <c r="BW263" i="1" s="1"/>
  <c r="BU260" i="1"/>
  <c r="BV260" i="1" s="1"/>
  <c r="BW260" i="1" s="1"/>
  <c r="BU259" i="1"/>
  <c r="BV259" i="1" s="1"/>
  <c r="BW259" i="1" s="1"/>
  <c r="BU258" i="1"/>
  <c r="BV258" i="1" s="1"/>
  <c r="BW258" i="1" s="1"/>
  <c r="BU257" i="1"/>
  <c r="BV257" i="1" s="1"/>
  <c r="BW257" i="1" s="1"/>
  <c r="BU256" i="1"/>
  <c r="BV256" i="1" s="1"/>
  <c r="BW256" i="1" s="1"/>
  <c r="BU255" i="1"/>
  <c r="BV255" i="1" s="1"/>
  <c r="BW255" i="1" s="1"/>
  <c r="BU254" i="1"/>
  <c r="BV254" i="1" s="1"/>
  <c r="BW254" i="1" s="1"/>
  <c r="BU253" i="1"/>
  <c r="BV253" i="1" s="1"/>
  <c r="BW253" i="1" s="1"/>
  <c r="BU252" i="1"/>
  <c r="BV252" i="1" s="1"/>
  <c r="BW252" i="1" s="1"/>
  <c r="BU251" i="1"/>
  <c r="BV251" i="1" s="1"/>
  <c r="BW251" i="1" s="1"/>
  <c r="BU250" i="1"/>
  <c r="BV250" i="1" s="1"/>
  <c r="BW250" i="1" s="1"/>
  <c r="BU249" i="1"/>
  <c r="BV249" i="1" s="1"/>
  <c r="BW249" i="1" s="1"/>
  <c r="BU248" i="1"/>
  <c r="BV248" i="1" s="1"/>
  <c r="BW248" i="1" s="1"/>
  <c r="BU247" i="1"/>
  <c r="BV247" i="1" s="1"/>
  <c r="BW247" i="1" s="1"/>
  <c r="BU246" i="1"/>
  <c r="BV246" i="1" s="1"/>
  <c r="BW246" i="1" s="1"/>
  <c r="BU245" i="1"/>
  <c r="BV245" i="1" s="1"/>
  <c r="BW245" i="1" s="1"/>
  <c r="BU244" i="1"/>
  <c r="BV244" i="1" s="1"/>
  <c r="BW244" i="1" s="1"/>
  <c r="BU243" i="1"/>
  <c r="BV243" i="1" s="1"/>
  <c r="BW243" i="1" s="1"/>
  <c r="BU242" i="1"/>
  <c r="BV242" i="1" s="1"/>
  <c r="BW242" i="1" s="1"/>
  <c r="BU241" i="1"/>
  <c r="BV241" i="1" s="1"/>
  <c r="BW241" i="1" s="1"/>
  <c r="BU240" i="1"/>
  <c r="BV240" i="1" s="1"/>
  <c r="BW240" i="1" s="1"/>
  <c r="BU239" i="1"/>
  <c r="BV239" i="1" s="1"/>
  <c r="BW239" i="1" s="1"/>
  <c r="BU238" i="1"/>
  <c r="BV238" i="1" s="1"/>
  <c r="BW238" i="1" s="1"/>
  <c r="BU237" i="1"/>
  <c r="BV237" i="1" s="1"/>
  <c r="BW237" i="1" s="1"/>
  <c r="BV236" i="1"/>
  <c r="BW236" i="1" s="1"/>
  <c r="BU235" i="1"/>
  <c r="BV235" i="1" s="1"/>
  <c r="BW235" i="1" s="1"/>
  <c r="BU234" i="1"/>
  <c r="BV234" i="1" s="1"/>
  <c r="BW234" i="1" s="1"/>
  <c r="BU233" i="1"/>
  <c r="BV233" i="1" s="1"/>
  <c r="BW233" i="1" s="1"/>
  <c r="BU232" i="1"/>
  <c r="BV232" i="1" s="1"/>
  <c r="BW232" i="1" s="1"/>
  <c r="BU231" i="1"/>
  <c r="BV231" i="1" s="1"/>
  <c r="BW231" i="1" s="1"/>
  <c r="BU221" i="1"/>
  <c r="BV221" i="1" s="1"/>
  <c r="BW221" i="1" s="1"/>
  <c r="BU220" i="1"/>
  <c r="BV220" i="1" s="1"/>
  <c r="BW220" i="1" s="1"/>
  <c r="BU219" i="1"/>
  <c r="BV219" i="1" s="1"/>
  <c r="BW219" i="1" s="1"/>
  <c r="BU218" i="1"/>
  <c r="BV218" i="1" s="1"/>
  <c r="BW218" i="1" s="1"/>
  <c r="BU217" i="1"/>
  <c r="BV217" i="1" s="1"/>
  <c r="BW217" i="1" s="1"/>
  <c r="BU216" i="1"/>
  <c r="BV216" i="1" s="1"/>
  <c r="BW216" i="1" s="1"/>
  <c r="BU215" i="1"/>
  <c r="BV215" i="1" s="1"/>
  <c r="BW215" i="1" s="1"/>
  <c r="BU214" i="1"/>
  <c r="BV214" i="1" s="1"/>
  <c r="BW214" i="1" s="1"/>
  <c r="BU213" i="1"/>
  <c r="BV213" i="1" s="1"/>
  <c r="BW213" i="1" s="1"/>
  <c r="BU212" i="1"/>
  <c r="BV212" i="1" s="1"/>
  <c r="BW212" i="1" s="1"/>
  <c r="BU211" i="1"/>
  <c r="BV211" i="1" s="1"/>
  <c r="BW211" i="1" s="1"/>
  <c r="BU210" i="1"/>
  <c r="BV210" i="1" s="1"/>
  <c r="BW210" i="1" s="1"/>
  <c r="BU209" i="1"/>
  <c r="BV209" i="1" s="1"/>
  <c r="BW209" i="1" s="1"/>
  <c r="BU208" i="1"/>
  <c r="BV208" i="1" s="1"/>
  <c r="BW208" i="1" s="1"/>
  <c r="BU207" i="1"/>
  <c r="BV207" i="1" s="1"/>
  <c r="BW207" i="1" s="1"/>
  <c r="BU206" i="1"/>
  <c r="BV206" i="1" s="1"/>
  <c r="BW206" i="1" s="1"/>
  <c r="BU205" i="1"/>
  <c r="BV205" i="1" s="1"/>
  <c r="BW205" i="1" s="1"/>
  <c r="BU204" i="1"/>
  <c r="BV204" i="1" s="1"/>
  <c r="BW204" i="1" s="1"/>
  <c r="BU203" i="1"/>
  <c r="BV203" i="1" s="1"/>
  <c r="BW203" i="1" s="1"/>
  <c r="BU202" i="1"/>
  <c r="BV202" i="1" s="1"/>
  <c r="BW202" i="1" s="1"/>
  <c r="BU201" i="1"/>
  <c r="BV201" i="1" s="1"/>
  <c r="BW201" i="1" s="1"/>
  <c r="BU200" i="1"/>
  <c r="BV200" i="1" s="1"/>
  <c r="BW200" i="1" s="1"/>
  <c r="BU199" i="1"/>
  <c r="BV199" i="1" s="1"/>
  <c r="BW199" i="1" s="1"/>
  <c r="BU198" i="1"/>
  <c r="BV198" i="1" s="1"/>
  <c r="BW198" i="1" s="1"/>
  <c r="BU197" i="1"/>
  <c r="BV197" i="1" s="1"/>
  <c r="BW197" i="1" s="1"/>
  <c r="BU196" i="1"/>
  <c r="BV196" i="1" s="1"/>
  <c r="BW196" i="1" s="1"/>
  <c r="BU195" i="1"/>
  <c r="BV195" i="1" s="1"/>
  <c r="BW195" i="1" s="1"/>
  <c r="BU194" i="1"/>
  <c r="BV194" i="1" s="1"/>
  <c r="BW194" i="1" s="1"/>
  <c r="BU193" i="1"/>
  <c r="BV193" i="1" s="1"/>
  <c r="BW193" i="1" s="1"/>
  <c r="BU192" i="1"/>
  <c r="BV192" i="1" s="1"/>
  <c r="BW192" i="1" s="1"/>
  <c r="BU191" i="1"/>
  <c r="BV191" i="1" s="1"/>
  <c r="BW191" i="1" s="1"/>
  <c r="BU190" i="1"/>
  <c r="BV190" i="1" s="1"/>
  <c r="BW190" i="1" s="1"/>
  <c r="BU189" i="1"/>
  <c r="BV189" i="1" s="1"/>
  <c r="BW189" i="1" s="1"/>
  <c r="BU188" i="1"/>
  <c r="BV188" i="1" s="1"/>
  <c r="BW188" i="1" s="1"/>
  <c r="BU187" i="1"/>
  <c r="BV187" i="1" s="1"/>
  <c r="BW187" i="1" s="1"/>
  <c r="BU186" i="1"/>
  <c r="BV186" i="1" s="1"/>
  <c r="BW186" i="1" s="1"/>
  <c r="BU185" i="1"/>
  <c r="BV185" i="1" s="1"/>
  <c r="BW185" i="1" s="1"/>
  <c r="BU184" i="1"/>
  <c r="BV184" i="1" s="1"/>
  <c r="BW184" i="1" s="1"/>
  <c r="BU183" i="1"/>
  <c r="BV183" i="1" s="1"/>
  <c r="BW183" i="1" s="1"/>
  <c r="BU182" i="1"/>
  <c r="BV182" i="1" s="1"/>
  <c r="BW182" i="1" s="1"/>
  <c r="BU181" i="1"/>
  <c r="BV181" i="1" s="1"/>
  <c r="BW181" i="1" s="1"/>
  <c r="BU180" i="1"/>
  <c r="BV180" i="1" s="1"/>
  <c r="BW180" i="1" s="1"/>
  <c r="BU179" i="1"/>
  <c r="BV179" i="1" s="1"/>
  <c r="BW179" i="1" s="1"/>
  <c r="BU176" i="1"/>
  <c r="BV176" i="1" s="1"/>
  <c r="BW176" i="1" s="1"/>
  <c r="BU175" i="1"/>
  <c r="BV175" i="1" s="1"/>
  <c r="BW175" i="1" s="1"/>
  <c r="BU174" i="1"/>
  <c r="BV174" i="1" s="1"/>
  <c r="BW174" i="1" s="1"/>
  <c r="BU173" i="1"/>
  <c r="BV173" i="1" s="1"/>
  <c r="BW173" i="1" s="1"/>
  <c r="BU169" i="1"/>
  <c r="BV169" i="1" s="1"/>
  <c r="BW169" i="1" s="1"/>
  <c r="BU168" i="1"/>
  <c r="BV168" i="1" s="1"/>
  <c r="BW168" i="1" s="1"/>
  <c r="BU167" i="1"/>
  <c r="BV167" i="1" s="1"/>
  <c r="BW167" i="1" s="1"/>
  <c r="BU166" i="1"/>
  <c r="BV166" i="1" s="1"/>
  <c r="BW166" i="1" s="1"/>
  <c r="BU165" i="1"/>
  <c r="BV165" i="1" s="1"/>
  <c r="BW165" i="1" s="1"/>
  <c r="BU164" i="1"/>
  <c r="BV164" i="1" s="1"/>
  <c r="BW164" i="1" s="1"/>
  <c r="BU163" i="1"/>
  <c r="BV163" i="1" s="1"/>
  <c r="BW163" i="1" s="1"/>
  <c r="BU162" i="1"/>
  <c r="BV162" i="1" s="1"/>
  <c r="BW162" i="1" s="1"/>
  <c r="BU161" i="1"/>
  <c r="BV161" i="1" s="1"/>
  <c r="BW161" i="1" s="1"/>
  <c r="BU160" i="1"/>
  <c r="BV160" i="1" s="1"/>
  <c r="BW160" i="1" s="1"/>
  <c r="BU159" i="1"/>
  <c r="BV159" i="1" s="1"/>
  <c r="BW159" i="1" s="1"/>
  <c r="BU158" i="1"/>
  <c r="BV158" i="1" s="1"/>
  <c r="BW158" i="1" s="1"/>
  <c r="BU157" i="1"/>
  <c r="BV157" i="1" s="1"/>
  <c r="BW157" i="1" s="1"/>
  <c r="BU156" i="1"/>
  <c r="BV156" i="1" s="1"/>
  <c r="BW156" i="1" s="1"/>
  <c r="BU155" i="1"/>
  <c r="BV155" i="1" s="1"/>
  <c r="BW155" i="1" s="1"/>
  <c r="BU154" i="1"/>
  <c r="BV154" i="1" s="1"/>
  <c r="BW154" i="1" s="1"/>
  <c r="BU153" i="1"/>
  <c r="BV153" i="1" s="1"/>
  <c r="BW153" i="1" s="1"/>
  <c r="BU152" i="1"/>
  <c r="BV152" i="1" s="1"/>
  <c r="BW152" i="1" s="1"/>
  <c r="BU151" i="1"/>
  <c r="BV151" i="1" s="1"/>
  <c r="BW151" i="1" s="1"/>
  <c r="BU150" i="1"/>
  <c r="BV150" i="1" s="1"/>
  <c r="BW150" i="1" s="1"/>
  <c r="BU149" i="1"/>
  <c r="BV149" i="1" s="1"/>
  <c r="BW149" i="1" s="1"/>
  <c r="BU148" i="1"/>
  <c r="BV148" i="1" s="1"/>
  <c r="BW148" i="1" s="1"/>
  <c r="BU147" i="1"/>
  <c r="BV147" i="1" s="1"/>
  <c r="BW147" i="1" s="1"/>
  <c r="BU146" i="1"/>
  <c r="BV146" i="1" s="1"/>
  <c r="BW146" i="1" s="1"/>
  <c r="BU145" i="1"/>
  <c r="BV145" i="1" s="1"/>
  <c r="BW145" i="1" s="1"/>
  <c r="BU144" i="1"/>
  <c r="BV144" i="1" s="1"/>
  <c r="BW144" i="1" s="1"/>
  <c r="BU143" i="1"/>
  <c r="BV143" i="1" s="1"/>
  <c r="BW143" i="1" s="1"/>
  <c r="BU142" i="1"/>
  <c r="BV142" i="1" s="1"/>
  <c r="BW142" i="1" s="1"/>
  <c r="BU141" i="1"/>
  <c r="BV141" i="1" s="1"/>
  <c r="BW141" i="1" s="1"/>
  <c r="BU140" i="1"/>
  <c r="BV140" i="1" s="1"/>
  <c r="BW140" i="1" s="1"/>
  <c r="BU139" i="1"/>
  <c r="BV139" i="1" s="1"/>
  <c r="BW139" i="1" s="1"/>
  <c r="BU138" i="1"/>
  <c r="BV138" i="1" s="1"/>
  <c r="BW138" i="1" s="1"/>
  <c r="BU137" i="1"/>
  <c r="BV137" i="1" s="1"/>
  <c r="BW137" i="1" s="1"/>
  <c r="BU136" i="1"/>
  <c r="BV136" i="1" s="1"/>
  <c r="BW136" i="1" s="1"/>
  <c r="BU135" i="1"/>
  <c r="BV135" i="1" s="1"/>
  <c r="BW135" i="1" s="1"/>
  <c r="BU134" i="1"/>
  <c r="BV134" i="1" s="1"/>
  <c r="BW134" i="1" s="1"/>
  <c r="BU133" i="1"/>
  <c r="BV133" i="1" s="1"/>
  <c r="BW133" i="1" s="1"/>
  <c r="BU132" i="1"/>
  <c r="BV132" i="1" s="1"/>
  <c r="BW132" i="1" s="1"/>
  <c r="BU131" i="1"/>
  <c r="BV131" i="1" s="1"/>
  <c r="BW131" i="1" s="1"/>
  <c r="BU123" i="1"/>
  <c r="BV123" i="1" s="1"/>
  <c r="BW123" i="1" s="1"/>
  <c r="BU122" i="1"/>
  <c r="BV122" i="1" s="1"/>
  <c r="BW122" i="1" s="1"/>
  <c r="BU121" i="1"/>
  <c r="BV121" i="1" s="1"/>
  <c r="BW121" i="1" s="1"/>
  <c r="BU113" i="1"/>
  <c r="BV113" i="1" s="1"/>
  <c r="BW113" i="1" s="1"/>
  <c r="BU112" i="1"/>
  <c r="BV112" i="1" s="1"/>
  <c r="BW112" i="1" s="1"/>
  <c r="BV111" i="1"/>
  <c r="BW111" i="1" s="1"/>
  <c r="BU110" i="1"/>
  <c r="BV110" i="1" s="1"/>
  <c r="BW110" i="1" s="1"/>
  <c r="BU100" i="1"/>
  <c r="BV100" i="1" s="1"/>
  <c r="BW100" i="1" s="1"/>
  <c r="BU92" i="1"/>
  <c r="BV92" i="1" s="1"/>
  <c r="BW92" i="1" s="1"/>
  <c r="BU91" i="1"/>
  <c r="BV91" i="1" s="1"/>
  <c r="BW91" i="1" s="1"/>
  <c r="BU88" i="1"/>
  <c r="BV88" i="1" s="1"/>
  <c r="BW88" i="1" s="1"/>
  <c r="BV87" i="1"/>
  <c r="BW87" i="1" s="1"/>
  <c r="BV85" i="1"/>
  <c r="BW85" i="1" s="1"/>
  <c r="BU84" i="1"/>
  <c r="BV84" i="1" s="1"/>
  <c r="BW84" i="1" s="1"/>
  <c r="BU83" i="1"/>
  <c r="BV83" i="1" s="1"/>
  <c r="BW83" i="1" s="1"/>
  <c r="BU82" i="1"/>
  <c r="BV82" i="1" s="1"/>
  <c r="BW82" i="1" s="1"/>
  <c r="BV79" i="1"/>
  <c r="BW79" i="1" s="1"/>
  <c r="BU78" i="1"/>
  <c r="BV78" i="1" s="1"/>
  <c r="BW78" i="1" s="1"/>
  <c r="BV77" i="1"/>
  <c r="BW77" i="1" s="1"/>
  <c r="BU76" i="1"/>
  <c r="BV76" i="1" s="1"/>
  <c r="BW76" i="1" s="1"/>
  <c r="BV75" i="1"/>
  <c r="BW75" i="1" s="1"/>
  <c r="BU74" i="1"/>
  <c r="BV74" i="1" s="1"/>
  <c r="BW74" i="1" s="1"/>
  <c r="BV72" i="1"/>
  <c r="BW72" i="1" s="1"/>
  <c r="BU71" i="1"/>
  <c r="BV71" i="1" s="1"/>
  <c r="BW71" i="1" s="1"/>
  <c r="BU70" i="1"/>
  <c r="BV70" i="1" s="1"/>
  <c r="BW70" i="1" s="1"/>
  <c r="BU69" i="1"/>
  <c r="BV69" i="1" s="1"/>
  <c r="BW69" i="1" s="1"/>
  <c r="BU67" i="1"/>
  <c r="BV67" i="1" s="1"/>
  <c r="BW67" i="1" s="1"/>
  <c r="BU62" i="1"/>
  <c r="BV62" i="1" s="1"/>
  <c r="BW62" i="1" s="1"/>
  <c r="BU61" i="1"/>
  <c r="BV61" i="1" s="1"/>
  <c r="BW61" i="1" s="1"/>
  <c r="BU58" i="1"/>
  <c r="BV58" i="1" s="1"/>
  <c r="BW58" i="1" s="1"/>
  <c r="BU57" i="1"/>
  <c r="BV57" i="1" s="1"/>
  <c r="BW57" i="1" s="1"/>
  <c r="BU56" i="1"/>
  <c r="BV56" i="1" s="1"/>
  <c r="BW56" i="1" s="1"/>
  <c r="BU55" i="1"/>
  <c r="BV55" i="1" s="1"/>
  <c r="BW55" i="1" s="1"/>
  <c r="BU54" i="1"/>
  <c r="BV54" i="1" s="1"/>
  <c r="BW54" i="1" s="1"/>
  <c r="BU53" i="1"/>
  <c r="BV53" i="1" s="1"/>
  <c r="BW53" i="1" s="1"/>
  <c r="BU51" i="1"/>
  <c r="BV51" i="1" s="1"/>
  <c r="BW51" i="1" s="1"/>
  <c r="BU50" i="1"/>
  <c r="BV50" i="1" s="1"/>
  <c r="BW50" i="1" s="1"/>
  <c r="BU48" i="1"/>
  <c r="BV48" i="1" s="1"/>
  <c r="BW48" i="1" s="1"/>
  <c r="BU47" i="1"/>
  <c r="BV47" i="1" s="1"/>
  <c r="BW47" i="1" s="1"/>
  <c r="BU46" i="1"/>
  <c r="BV46" i="1" s="1"/>
  <c r="BW46" i="1" s="1"/>
  <c r="BU44" i="1"/>
  <c r="BV44" i="1" s="1"/>
  <c r="BW44" i="1" s="1"/>
  <c r="BU40" i="1"/>
  <c r="BV40" i="1" s="1"/>
  <c r="BW40" i="1" s="1"/>
  <c r="BU35" i="1"/>
  <c r="BV35" i="1" s="1"/>
  <c r="BW35" i="1" s="1"/>
  <c r="BU34" i="1"/>
  <c r="BV34" i="1" s="1"/>
  <c r="BW34" i="1" s="1"/>
  <c r="BU33" i="1"/>
  <c r="BV33" i="1" s="1"/>
  <c r="BW33" i="1" s="1"/>
  <c r="BU32" i="1"/>
  <c r="BV32" i="1" s="1"/>
  <c r="BW32" i="1" s="1"/>
  <c r="BU31" i="1"/>
  <c r="BV31" i="1" s="1"/>
  <c r="BW31" i="1" s="1"/>
  <c r="BU28" i="1"/>
  <c r="BV28" i="1" s="1"/>
  <c r="BW28" i="1" s="1"/>
  <c r="BU27" i="1"/>
  <c r="BV27" i="1" s="1"/>
  <c r="BW27" i="1" s="1"/>
  <c r="BU21" i="1"/>
  <c r="BV21" i="1" s="1"/>
  <c r="BW21" i="1" s="1"/>
  <c r="BU20" i="1"/>
  <c r="BV20" i="1" s="1"/>
  <c r="BW20" i="1" s="1"/>
  <c r="BU17" i="1"/>
  <c r="BV17" i="1" s="1"/>
  <c r="BW17" i="1" s="1"/>
  <c r="BU16" i="1"/>
  <c r="BV16" i="1" s="1"/>
  <c r="BW16" i="1" s="1"/>
  <c r="BU15" i="1"/>
  <c r="BV15" i="1" s="1"/>
  <c r="BW15" i="1" s="1"/>
  <c r="BU14" i="1"/>
  <c r="BV14" i="1" s="1"/>
  <c r="BW14" i="1" s="1"/>
  <c r="BU13" i="1"/>
  <c r="BV13" i="1" s="1"/>
  <c r="BW13" i="1" s="1"/>
  <c r="BU12" i="1"/>
  <c r="BL1581" i="1"/>
  <c r="BM1581" i="1" s="1"/>
  <c r="BN1581" i="1" s="1"/>
  <c r="BL1580" i="1"/>
  <c r="BM1580" i="1" s="1"/>
  <c r="BN1580" i="1" s="1"/>
  <c r="BL1579" i="1"/>
  <c r="BM1579" i="1" s="1"/>
  <c r="BN1579" i="1" s="1"/>
  <c r="BL1578" i="1"/>
  <c r="BM1578" i="1" s="1"/>
  <c r="BN1578" i="1" s="1"/>
  <c r="BM1577" i="1"/>
  <c r="BN1577" i="1" s="1"/>
  <c r="BL1576" i="1"/>
  <c r="BM1576" i="1" s="1"/>
  <c r="BN1576" i="1" s="1"/>
  <c r="BL1575" i="1"/>
  <c r="BM1575" i="1" s="1"/>
  <c r="BN1575" i="1" s="1"/>
  <c r="BL1574" i="1"/>
  <c r="BM1574" i="1" s="1"/>
  <c r="BN1574" i="1" s="1"/>
  <c r="BL1573" i="1"/>
  <c r="BM1573" i="1" s="1"/>
  <c r="BN1573" i="1" s="1"/>
  <c r="BL1572" i="1"/>
  <c r="BM1572" i="1" s="1"/>
  <c r="BN1572" i="1" s="1"/>
  <c r="BL1571" i="1"/>
  <c r="BM1571" i="1" s="1"/>
  <c r="BN1571" i="1" s="1"/>
  <c r="BL1570" i="1"/>
  <c r="BM1570" i="1" s="1"/>
  <c r="BN1570" i="1" s="1"/>
  <c r="BL1569" i="1"/>
  <c r="BM1569" i="1" s="1"/>
  <c r="BN1569" i="1" s="1"/>
  <c r="BL1568" i="1"/>
  <c r="BM1568" i="1" s="1"/>
  <c r="BN1568" i="1" s="1"/>
  <c r="BL1567" i="1"/>
  <c r="BM1567" i="1" s="1"/>
  <c r="BN1567" i="1" s="1"/>
  <c r="BM1566" i="1"/>
  <c r="BN1566" i="1" s="1"/>
  <c r="BM1565" i="1"/>
  <c r="BN1565" i="1" s="1"/>
  <c r="BL1564" i="1"/>
  <c r="BM1564" i="1" s="1"/>
  <c r="BN1564" i="1" s="1"/>
  <c r="BL1563" i="1"/>
  <c r="BM1563" i="1" s="1"/>
  <c r="BN1563" i="1" s="1"/>
  <c r="BL1562" i="1"/>
  <c r="BM1562" i="1" s="1"/>
  <c r="BN1562" i="1" s="1"/>
  <c r="BL1561" i="1"/>
  <c r="BM1561" i="1" s="1"/>
  <c r="BN1561" i="1" s="1"/>
  <c r="BL1560" i="1"/>
  <c r="BM1560" i="1" s="1"/>
  <c r="BN1560" i="1" s="1"/>
  <c r="BL1559" i="1"/>
  <c r="BM1559" i="1" s="1"/>
  <c r="BN1559" i="1" s="1"/>
  <c r="BL1558" i="1"/>
  <c r="BM1558" i="1" s="1"/>
  <c r="BN1558" i="1" s="1"/>
  <c r="BL1557" i="1"/>
  <c r="BM1557" i="1" s="1"/>
  <c r="BN1557" i="1" s="1"/>
  <c r="BM1556" i="1"/>
  <c r="BN1556" i="1" s="1"/>
  <c r="BL1555" i="1"/>
  <c r="BM1555" i="1" s="1"/>
  <c r="BN1555" i="1" s="1"/>
  <c r="BL1554" i="1"/>
  <c r="BM1554" i="1" s="1"/>
  <c r="BN1554" i="1" s="1"/>
  <c r="BL1553" i="1"/>
  <c r="BM1553" i="1" s="1"/>
  <c r="BN1553" i="1" s="1"/>
  <c r="BL1552" i="1"/>
  <c r="BM1552" i="1" s="1"/>
  <c r="BN1552" i="1" s="1"/>
  <c r="BL1551" i="1"/>
  <c r="BM1551" i="1" s="1"/>
  <c r="BN1551" i="1" s="1"/>
  <c r="BL1550" i="1"/>
  <c r="BM1550" i="1" s="1"/>
  <c r="BN1550" i="1" s="1"/>
  <c r="BL1549" i="1"/>
  <c r="BM1549" i="1" s="1"/>
  <c r="BN1549" i="1" s="1"/>
  <c r="BL1548" i="1"/>
  <c r="BM1548" i="1" s="1"/>
  <c r="BN1548" i="1" s="1"/>
  <c r="BL1547" i="1"/>
  <c r="BM1547" i="1" s="1"/>
  <c r="BN1547" i="1" s="1"/>
  <c r="BL1546" i="1"/>
  <c r="BM1546" i="1" s="1"/>
  <c r="BN1546" i="1" s="1"/>
  <c r="BL1545" i="1"/>
  <c r="BM1545" i="1" s="1"/>
  <c r="BN1545" i="1" s="1"/>
  <c r="BL1544" i="1"/>
  <c r="BM1544" i="1" s="1"/>
  <c r="BN1544" i="1" s="1"/>
  <c r="BL1543" i="1"/>
  <c r="BM1543" i="1" s="1"/>
  <c r="BN1543" i="1" s="1"/>
  <c r="BL1542" i="1"/>
  <c r="BM1542" i="1" s="1"/>
  <c r="BN1542" i="1" s="1"/>
  <c r="BL1541" i="1"/>
  <c r="BM1541" i="1" s="1"/>
  <c r="BN1541" i="1" s="1"/>
  <c r="BL1540" i="1"/>
  <c r="BM1540" i="1" s="1"/>
  <c r="BN1540" i="1" s="1"/>
  <c r="BL1539" i="1"/>
  <c r="BM1539" i="1" s="1"/>
  <c r="BN1539" i="1" s="1"/>
  <c r="BL1538" i="1"/>
  <c r="BM1538" i="1" s="1"/>
  <c r="BN1538" i="1" s="1"/>
  <c r="BL1537" i="1"/>
  <c r="BM1537" i="1" s="1"/>
  <c r="BN1537" i="1" s="1"/>
  <c r="BL1536" i="1"/>
  <c r="BM1536" i="1" s="1"/>
  <c r="BN1536" i="1" s="1"/>
  <c r="BL1535" i="1"/>
  <c r="BM1535" i="1" s="1"/>
  <c r="BN1535" i="1" s="1"/>
  <c r="BL1534" i="1"/>
  <c r="BM1534" i="1" s="1"/>
  <c r="BN1534" i="1" s="1"/>
  <c r="BL1533" i="1"/>
  <c r="BM1533" i="1" s="1"/>
  <c r="BN1533" i="1" s="1"/>
  <c r="BL1532" i="1"/>
  <c r="BM1532" i="1" s="1"/>
  <c r="BN1532" i="1" s="1"/>
  <c r="BL1531" i="1"/>
  <c r="BM1531" i="1" s="1"/>
  <c r="BN1531" i="1" s="1"/>
  <c r="BL1530" i="1"/>
  <c r="BM1530" i="1" s="1"/>
  <c r="BN1530" i="1" s="1"/>
  <c r="BL1529" i="1"/>
  <c r="BM1529" i="1" s="1"/>
  <c r="BN1529" i="1" s="1"/>
  <c r="BL1528" i="1"/>
  <c r="BM1528" i="1" s="1"/>
  <c r="BN1528" i="1" s="1"/>
  <c r="BL1527" i="1"/>
  <c r="BM1527" i="1" s="1"/>
  <c r="BN1527" i="1" s="1"/>
  <c r="BL1526" i="1"/>
  <c r="BM1526" i="1" s="1"/>
  <c r="BN1526" i="1" s="1"/>
  <c r="BL1525" i="1"/>
  <c r="BM1525" i="1" s="1"/>
  <c r="BN1525" i="1" s="1"/>
  <c r="BL1524" i="1"/>
  <c r="BM1524" i="1" s="1"/>
  <c r="BN1524" i="1" s="1"/>
  <c r="BL1523" i="1"/>
  <c r="BM1523" i="1" s="1"/>
  <c r="BN1523" i="1" s="1"/>
  <c r="BL1522" i="1"/>
  <c r="BM1522" i="1" s="1"/>
  <c r="BN1522" i="1" s="1"/>
  <c r="BL1521" i="1"/>
  <c r="BM1521" i="1" s="1"/>
  <c r="BN1521" i="1" s="1"/>
  <c r="BL1520" i="1"/>
  <c r="BM1520" i="1" s="1"/>
  <c r="BN1520" i="1" s="1"/>
  <c r="BL1519" i="1"/>
  <c r="BM1519" i="1" s="1"/>
  <c r="BN1519" i="1" s="1"/>
  <c r="BL1518" i="1"/>
  <c r="BM1518" i="1" s="1"/>
  <c r="BN1518" i="1" s="1"/>
  <c r="BL1517" i="1"/>
  <c r="BM1517" i="1" s="1"/>
  <c r="BN1517" i="1" s="1"/>
  <c r="BL1516" i="1"/>
  <c r="BM1516" i="1" s="1"/>
  <c r="BN1516" i="1" s="1"/>
  <c r="BL1515" i="1"/>
  <c r="BM1515" i="1" s="1"/>
  <c r="BN1515" i="1" s="1"/>
  <c r="BL1514" i="1"/>
  <c r="BM1514" i="1" s="1"/>
  <c r="BN1514" i="1" s="1"/>
  <c r="BL1513" i="1"/>
  <c r="BM1513" i="1" s="1"/>
  <c r="BN1513" i="1" s="1"/>
  <c r="BL1512" i="1"/>
  <c r="BM1512" i="1" s="1"/>
  <c r="BN1512" i="1" s="1"/>
  <c r="BL1511" i="1"/>
  <c r="BM1511" i="1" s="1"/>
  <c r="BN1511" i="1" s="1"/>
  <c r="BL1510" i="1"/>
  <c r="BM1510" i="1" s="1"/>
  <c r="BN1510" i="1" s="1"/>
  <c r="BL1509" i="1"/>
  <c r="BM1509" i="1" s="1"/>
  <c r="BN1509" i="1" s="1"/>
  <c r="BL1508" i="1"/>
  <c r="BM1508" i="1" s="1"/>
  <c r="BN1508" i="1" s="1"/>
  <c r="BL1507" i="1"/>
  <c r="BM1507" i="1" s="1"/>
  <c r="BN1507" i="1" s="1"/>
  <c r="BL1506" i="1"/>
  <c r="BM1506" i="1" s="1"/>
  <c r="BN1506" i="1" s="1"/>
  <c r="BL1505" i="1"/>
  <c r="BM1505" i="1" s="1"/>
  <c r="BN1505" i="1" s="1"/>
  <c r="BL1504" i="1"/>
  <c r="BM1504" i="1" s="1"/>
  <c r="BN1504" i="1" s="1"/>
  <c r="BM1455" i="1"/>
  <c r="BN1455" i="1" s="1"/>
  <c r="BL1454" i="1"/>
  <c r="BM1454" i="1" s="1"/>
  <c r="BN1454" i="1" s="1"/>
  <c r="BL1453" i="1"/>
  <c r="BM1453" i="1" s="1"/>
  <c r="BN1453" i="1" s="1"/>
  <c r="BL1452" i="1"/>
  <c r="BM1452" i="1" s="1"/>
  <c r="BN1452" i="1" s="1"/>
  <c r="BL1451" i="1"/>
  <c r="BM1451" i="1" s="1"/>
  <c r="BN1451" i="1" s="1"/>
  <c r="BL1450" i="1"/>
  <c r="BM1450" i="1" s="1"/>
  <c r="BN1450" i="1" s="1"/>
  <c r="BL1449" i="1"/>
  <c r="BM1449" i="1" s="1"/>
  <c r="BN1449" i="1" s="1"/>
  <c r="BL1448" i="1"/>
  <c r="BM1448" i="1" s="1"/>
  <c r="BN1448" i="1" s="1"/>
  <c r="BL1447" i="1"/>
  <c r="BM1447" i="1" s="1"/>
  <c r="BN1447" i="1" s="1"/>
  <c r="BL1446" i="1"/>
  <c r="BM1446" i="1" s="1"/>
  <c r="BN1446" i="1" s="1"/>
  <c r="BL1445" i="1"/>
  <c r="BM1445" i="1" s="1"/>
  <c r="BN1445" i="1" s="1"/>
  <c r="BL1444" i="1"/>
  <c r="BM1444" i="1" s="1"/>
  <c r="BN1444" i="1" s="1"/>
  <c r="BL1443" i="1"/>
  <c r="BM1443" i="1" s="1"/>
  <c r="BN1443" i="1" s="1"/>
  <c r="BL1442" i="1"/>
  <c r="BM1442" i="1" s="1"/>
  <c r="BN1442" i="1" s="1"/>
  <c r="BL1441" i="1"/>
  <c r="BM1441" i="1" s="1"/>
  <c r="BN1441" i="1" s="1"/>
  <c r="BL1440" i="1"/>
  <c r="BM1440" i="1" s="1"/>
  <c r="BN1440" i="1" s="1"/>
  <c r="BL1439" i="1"/>
  <c r="BM1439" i="1" s="1"/>
  <c r="BN1439" i="1" s="1"/>
  <c r="BL1438" i="1"/>
  <c r="BM1438" i="1" s="1"/>
  <c r="BN1438" i="1" s="1"/>
  <c r="BL1437" i="1"/>
  <c r="BM1437" i="1" s="1"/>
  <c r="BN1437" i="1" s="1"/>
  <c r="BL1436" i="1"/>
  <c r="BM1436" i="1" s="1"/>
  <c r="BN1436" i="1" s="1"/>
  <c r="BL1435" i="1"/>
  <c r="BM1435" i="1" s="1"/>
  <c r="BN1435" i="1" s="1"/>
  <c r="BL1434" i="1"/>
  <c r="BM1434" i="1" s="1"/>
  <c r="BN1434" i="1" s="1"/>
  <c r="BL1433" i="1"/>
  <c r="BM1433" i="1" s="1"/>
  <c r="BN1433" i="1" s="1"/>
  <c r="BL1432" i="1"/>
  <c r="BM1432" i="1" s="1"/>
  <c r="BN1432" i="1" s="1"/>
  <c r="BL1431" i="1"/>
  <c r="BM1431" i="1" s="1"/>
  <c r="BN1431" i="1" s="1"/>
  <c r="BL1430" i="1"/>
  <c r="BM1430" i="1" s="1"/>
  <c r="BN1430" i="1" s="1"/>
  <c r="BL1429" i="1"/>
  <c r="BM1429" i="1" s="1"/>
  <c r="BN1429" i="1" s="1"/>
  <c r="BL1428" i="1"/>
  <c r="BM1428" i="1" s="1"/>
  <c r="BN1428" i="1" s="1"/>
  <c r="BL1427" i="1"/>
  <c r="BM1427" i="1" s="1"/>
  <c r="BN1427" i="1" s="1"/>
  <c r="BL1426" i="1"/>
  <c r="BM1426" i="1" s="1"/>
  <c r="BN1426" i="1" s="1"/>
  <c r="BL1425" i="1"/>
  <c r="BM1425" i="1" s="1"/>
  <c r="BN1425" i="1" s="1"/>
  <c r="BL1424" i="1"/>
  <c r="BM1424" i="1" s="1"/>
  <c r="BN1424" i="1" s="1"/>
  <c r="BL1423" i="1"/>
  <c r="BM1423" i="1" s="1"/>
  <c r="BN1423" i="1" s="1"/>
  <c r="BL1422" i="1"/>
  <c r="BM1422" i="1" s="1"/>
  <c r="BN1422" i="1" s="1"/>
  <c r="BL1421" i="1"/>
  <c r="BM1421" i="1" s="1"/>
  <c r="BN1421" i="1" s="1"/>
  <c r="BL1420" i="1"/>
  <c r="BM1420" i="1" s="1"/>
  <c r="BN1420" i="1" s="1"/>
  <c r="BL1419" i="1"/>
  <c r="BM1419" i="1" s="1"/>
  <c r="BN1419" i="1" s="1"/>
  <c r="BL1418" i="1"/>
  <c r="BM1418" i="1" s="1"/>
  <c r="BN1418" i="1" s="1"/>
  <c r="BM1417" i="1"/>
  <c r="BN1417" i="1" s="1"/>
  <c r="BM1416" i="1"/>
  <c r="BN1416" i="1" s="1"/>
  <c r="BL1415" i="1"/>
  <c r="BM1415" i="1" s="1"/>
  <c r="BN1415" i="1" s="1"/>
  <c r="BL1412" i="1"/>
  <c r="BM1412" i="1" s="1"/>
  <c r="BN1412" i="1" s="1"/>
  <c r="BL1411" i="1"/>
  <c r="BM1411" i="1" s="1"/>
  <c r="BN1411" i="1" s="1"/>
  <c r="BL1410" i="1"/>
  <c r="BM1410" i="1" s="1"/>
  <c r="BN1410" i="1" s="1"/>
  <c r="BL1409" i="1"/>
  <c r="BM1409" i="1" s="1"/>
  <c r="BN1409" i="1" s="1"/>
  <c r="BL1408" i="1"/>
  <c r="BM1408" i="1" s="1"/>
  <c r="BN1408" i="1" s="1"/>
  <c r="BL1407" i="1"/>
  <c r="BM1407" i="1" s="1"/>
  <c r="BN1407" i="1" s="1"/>
  <c r="BL1406" i="1"/>
  <c r="BM1406" i="1" s="1"/>
  <c r="BN1406" i="1" s="1"/>
  <c r="BL1405" i="1"/>
  <c r="BM1405" i="1" s="1"/>
  <c r="BN1405" i="1" s="1"/>
  <c r="BL1404" i="1"/>
  <c r="BM1404" i="1" s="1"/>
  <c r="BN1404" i="1" s="1"/>
  <c r="BL1403" i="1"/>
  <c r="BM1403" i="1" s="1"/>
  <c r="BN1403" i="1" s="1"/>
  <c r="BL1402" i="1"/>
  <c r="BM1402" i="1" s="1"/>
  <c r="BN1402" i="1" s="1"/>
  <c r="BM1401" i="1"/>
  <c r="BN1401" i="1" s="1"/>
  <c r="BL1400" i="1"/>
  <c r="BM1400" i="1" s="1"/>
  <c r="BN1400" i="1" s="1"/>
  <c r="BL1397" i="1"/>
  <c r="BM1397" i="1" s="1"/>
  <c r="BN1397" i="1" s="1"/>
  <c r="BL1396" i="1"/>
  <c r="BM1396" i="1" s="1"/>
  <c r="BN1396" i="1" s="1"/>
  <c r="BL1395" i="1"/>
  <c r="BM1395" i="1" s="1"/>
  <c r="BN1395" i="1" s="1"/>
  <c r="BL1394" i="1"/>
  <c r="BM1394" i="1" s="1"/>
  <c r="BN1394" i="1" s="1"/>
  <c r="BL1393" i="1"/>
  <c r="BM1393" i="1" s="1"/>
  <c r="BN1393" i="1" s="1"/>
  <c r="BL1392" i="1"/>
  <c r="BM1392" i="1" s="1"/>
  <c r="BN1392" i="1" s="1"/>
  <c r="BL1391" i="1"/>
  <c r="BM1391" i="1" s="1"/>
  <c r="BN1391" i="1" s="1"/>
  <c r="BL1390" i="1"/>
  <c r="BM1390" i="1" s="1"/>
  <c r="BN1390" i="1" s="1"/>
  <c r="BL1389" i="1"/>
  <c r="BM1389" i="1" s="1"/>
  <c r="BN1389" i="1" s="1"/>
  <c r="BM1388" i="1"/>
  <c r="BN1388" i="1" s="1"/>
  <c r="BL1387" i="1"/>
  <c r="BM1387" i="1" s="1"/>
  <c r="BN1387" i="1" s="1"/>
  <c r="BL1386" i="1"/>
  <c r="BM1386" i="1" s="1"/>
  <c r="BN1386" i="1" s="1"/>
  <c r="BL1385" i="1"/>
  <c r="BM1385" i="1" s="1"/>
  <c r="BN1385" i="1" s="1"/>
  <c r="BL1384" i="1"/>
  <c r="BM1384" i="1" s="1"/>
  <c r="BN1384" i="1" s="1"/>
  <c r="BL1383" i="1"/>
  <c r="BM1383" i="1" s="1"/>
  <c r="BN1383" i="1" s="1"/>
  <c r="BL1381" i="1"/>
  <c r="BM1381" i="1" s="1"/>
  <c r="BN1381" i="1" s="1"/>
  <c r="BL1380" i="1"/>
  <c r="BM1380" i="1" s="1"/>
  <c r="BN1380" i="1" s="1"/>
  <c r="BL1379" i="1"/>
  <c r="BM1379" i="1" s="1"/>
  <c r="BN1379" i="1" s="1"/>
  <c r="BL1378" i="1"/>
  <c r="BM1378" i="1" s="1"/>
  <c r="BN1378" i="1" s="1"/>
  <c r="BL1377" i="1"/>
  <c r="BM1377" i="1" s="1"/>
  <c r="BN1377" i="1" s="1"/>
  <c r="BL1376" i="1"/>
  <c r="BM1376" i="1" s="1"/>
  <c r="BN1376" i="1" s="1"/>
  <c r="BL1375" i="1"/>
  <c r="BM1375" i="1" s="1"/>
  <c r="BN1375" i="1" s="1"/>
  <c r="BL1374" i="1"/>
  <c r="BM1374" i="1" s="1"/>
  <c r="BN1374" i="1" s="1"/>
  <c r="BL1373" i="1"/>
  <c r="BM1373" i="1" s="1"/>
  <c r="BN1373" i="1" s="1"/>
  <c r="BL1372" i="1"/>
  <c r="BM1372" i="1" s="1"/>
  <c r="BN1372" i="1" s="1"/>
  <c r="BL1371" i="1"/>
  <c r="BM1371" i="1" s="1"/>
  <c r="BN1371" i="1" s="1"/>
  <c r="BL1370" i="1"/>
  <c r="BM1370" i="1" s="1"/>
  <c r="BN1370" i="1" s="1"/>
  <c r="BL1369" i="1"/>
  <c r="BM1369" i="1" s="1"/>
  <c r="BN1369" i="1" s="1"/>
  <c r="BL1368" i="1"/>
  <c r="BM1368" i="1" s="1"/>
  <c r="BN1368" i="1" s="1"/>
  <c r="BL1367" i="1"/>
  <c r="BM1367" i="1" s="1"/>
  <c r="BN1367" i="1" s="1"/>
  <c r="BL1366" i="1"/>
  <c r="BM1366" i="1" s="1"/>
  <c r="BN1366" i="1" s="1"/>
  <c r="BL1363" i="1"/>
  <c r="BM1363" i="1" s="1"/>
  <c r="BN1363" i="1" s="1"/>
  <c r="BL1362" i="1"/>
  <c r="BM1362" i="1" s="1"/>
  <c r="BN1362" i="1" s="1"/>
  <c r="BL1361" i="1"/>
  <c r="BM1361" i="1" s="1"/>
  <c r="BN1361" i="1" s="1"/>
  <c r="BL1360" i="1"/>
  <c r="BM1360" i="1" s="1"/>
  <c r="BN1360" i="1" s="1"/>
  <c r="BL1359" i="1"/>
  <c r="BM1359" i="1" s="1"/>
  <c r="BN1359" i="1" s="1"/>
  <c r="BL1358" i="1"/>
  <c r="BM1358" i="1" s="1"/>
  <c r="BN1358" i="1" s="1"/>
  <c r="BL1357" i="1"/>
  <c r="BM1357" i="1" s="1"/>
  <c r="BN1357" i="1" s="1"/>
  <c r="BL1355" i="1"/>
  <c r="BM1355" i="1" s="1"/>
  <c r="BN1355" i="1" s="1"/>
  <c r="BL1354" i="1"/>
  <c r="BM1354" i="1" s="1"/>
  <c r="BN1354" i="1" s="1"/>
  <c r="BL1353" i="1"/>
  <c r="BM1353" i="1" s="1"/>
  <c r="BN1353" i="1" s="1"/>
  <c r="BL1352" i="1"/>
  <c r="BM1352" i="1" s="1"/>
  <c r="BN1352" i="1" s="1"/>
  <c r="BL1351" i="1"/>
  <c r="BM1351" i="1" s="1"/>
  <c r="BN1351" i="1" s="1"/>
  <c r="BL1350" i="1"/>
  <c r="BM1350" i="1" s="1"/>
  <c r="BN1350" i="1" s="1"/>
  <c r="BL1349" i="1"/>
  <c r="BM1349" i="1" s="1"/>
  <c r="BN1349" i="1" s="1"/>
  <c r="BL1348" i="1"/>
  <c r="BM1348" i="1" s="1"/>
  <c r="BN1348" i="1" s="1"/>
  <c r="BL1344" i="1"/>
  <c r="BM1344" i="1" s="1"/>
  <c r="BN1344" i="1" s="1"/>
  <c r="BL1343" i="1"/>
  <c r="BM1343" i="1" s="1"/>
  <c r="BN1343" i="1" s="1"/>
  <c r="BL1342" i="1"/>
  <c r="BM1342" i="1" s="1"/>
  <c r="BN1342" i="1" s="1"/>
  <c r="BL1341" i="1"/>
  <c r="BM1341" i="1" s="1"/>
  <c r="BN1341" i="1" s="1"/>
  <c r="BL1340" i="1"/>
  <c r="BM1340" i="1" s="1"/>
  <c r="BN1340" i="1" s="1"/>
  <c r="BL1339" i="1"/>
  <c r="BM1339" i="1" s="1"/>
  <c r="BN1339" i="1" s="1"/>
  <c r="BL1338" i="1"/>
  <c r="BM1338" i="1" s="1"/>
  <c r="BN1338" i="1" s="1"/>
  <c r="BL1337" i="1"/>
  <c r="BM1337" i="1" s="1"/>
  <c r="BN1337" i="1" s="1"/>
  <c r="BL1336" i="1"/>
  <c r="BM1336" i="1" s="1"/>
  <c r="BN1336" i="1" s="1"/>
  <c r="BL1335" i="1"/>
  <c r="BM1335" i="1" s="1"/>
  <c r="BN1335" i="1" s="1"/>
  <c r="BL1334" i="1"/>
  <c r="BM1334" i="1" s="1"/>
  <c r="BN1334" i="1" s="1"/>
  <c r="BL1333" i="1"/>
  <c r="BM1333" i="1" s="1"/>
  <c r="BN1333" i="1" s="1"/>
  <c r="BL1332" i="1"/>
  <c r="BM1332" i="1" s="1"/>
  <c r="BN1332" i="1" s="1"/>
  <c r="BL1331" i="1"/>
  <c r="BM1331" i="1" s="1"/>
  <c r="BN1331" i="1" s="1"/>
  <c r="BL1329" i="1"/>
  <c r="BM1329" i="1" s="1"/>
  <c r="BN1329" i="1" s="1"/>
  <c r="BL1328" i="1"/>
  <c r="BM1328" i="1" s="1"/>
  <c r="BN1328" i="1" s="1"/>
  <c r="BL1327" i="1"/>
  <c r="BM1327" i="1" s="1"/>
  <c r="BN1327" i="1" s="1"/>
  <c r="BL1326" i="1"/>
  <c r="BM1326" i="1" s="1"/>
  <c r="BN1326" i="1" s="1"/>
  <c r="BL1324" i="1"/>
  <c r="BM1324" i="1" s="1"/>
  <c r="BN1324" i="1" s="1"/>
  <c r="BL1323" i="1"/>
  <c r="BM1323" i="1" s="1"/>
  <c r="BN1323" i="1" s="1"/>
  <c r="BL1322" i="1"/>
  <c r="BM1322" i="1" s="1"/>
  <c r="BN1322" i="1" s="1"/>
  <c r="BL1321" i="1"/>
  <c r="BM1321" i="1" s="1"/>
  <c r="BN1321" i="1" s="1"/>
  <c r="BL1320" i="1"/>
  <c r="BM1320" i="1" s="1"/>
  <c r="BN1320" i="1" s="1"/>
  <c r="BL1319" i="1"/>
  <c r="BM1319" i="1" s="1"/>
  <c r="BN1319" i="1" s="1"/>
  <c r="BL1318" i="1"/>
  <c r="BM1318" i="1" s="1"/>
  <c r="BN1318" i="1" s="1"/>
  <c r="BL1317" i="1"/>
  <c r="BM1317" i="1" s="1"/>
  <c r="BN1317" i="1" s="1"/>
  <c r="BL1316" i="1"/>
  <c r="BM1316" i="1" s="1"/>
  <c r="BN1316" i="1" s="1"/>
  <c r="BL1315" i="1"/>
  <c r="BM1315" i="1" s="1"/>
  <c r="BN1315" i="1" s="1"/>
  <c r="BL1314" i="1"/>
  <c r="BM1314" i="1" s="1"/>
  <c r="BN1314" i="1" s="1"/>
  <c r="BL1313" i="1"/>
  <c r="BM1313" i="1" s="1"/>
  <c r="BN1313" i="1" s="1"/>
  <c r="BL1312" i="1"/>
  <c r="BM1312" i="1" s="1"/>
  <c r="BN1312" i="1" s="1"/>
  <c r="BL1311" i="1"/>
  <c r="BM1311" i="1" s="1"/>
  <c r="BN1311" i="1" s="1"/>
  <c r="BL1310" i="1"/>
  <c r="BM1310" i="1" s="1"/>
  <c r="BN1310" i="1" s="1"/>
  <c r="BL1309" i="1"/>
  <c r="BM1309" i="1" s="1"/>
  <c r="BN1309" i="1" s="1"/>
  <c r="BL1308" i="1"/>
  <c r="BM1308" i="1" s="1"/>
  <c r="BN1308" i="1" s="1"/>
  <c r="BL1307" i="1"/>
  <c r="BM1307" i="1" s="1"/>
  <c r="BN1307" i="1" s="1"/>
  <c r="BL1306" i="1"/>
  <c r="BM1306" i="1" s="1"/>
  <c r="BN1306" i="1" s="1"/>
  <c r="BL1305" i="1"/>
  <c r="BM1305" i="1" s="1"/>
  <c r="BN1305" i="1" s="1"/>
  <c r="BL1304" i="1"/>
  <c r="BM1304" i="1" s="1"/>
  <c r="BN1304" i="1" s="1"/>
  <c r="BL1302" i="1"/>
  <c r="BM1302" i="1" s="1"/>
  <c r="BN1302" i="1" s="1"/>
  <c r="BL1301" i="1"/>
  <c r="BM1301" i="1" s="1"/>
  <c r="BN1301" i="1" s="1"/>
  <c r="BL1300" i="1"/>
  <c r="BM1300" i="1" s="1"/>
  <c r="BN1300" i="1" s="1"/>
  <c r="BL1299" i="1"/>
  <c r="BM1299" i="1" s="1"/>
  <c r="BN1299" i="1" s="1"/>
  <c r="BL1298" i="1"/>
  <c r="BM1298" i="1" s="1"/>
  <c r="BN1298" i="1" s="1"/>
  <c r="BM1297" i="1"/>
  <c r="BN1297" i="1" s="1"/>
  <c r="BL1296" i="1"/>
  <c r="BM1296" i="1" s="1"/>
  <c r="BN1296" i="1" s="1"/>
  <c r="BL1295" i="1"/>
  <c r="BM1295" i="1" s="1"/>
  <c r="BN1295" i="1" s="1"/>
  <c r="BL1294" i="1"/>
  <c r="BM1294" i="1" s="1"/>
  <c r="BN1294" i="1" s="1"/>
  <c r="BL1293" i="1"/>
  <c r="BM1293" i="1" s="1"/>
  <c r="BN1293" i="1" s="1"/>
  <c r="BL1292" i="1"/>
  <c r="BM1292" i="1" s="1"/>
  <c r="BN1292" i="1" s="1"/>
  <c r="BL1291" i="1"/>
  <c r="BM1291" i="1" s="1"/>
  <c r="BN1291" i="1" s="1"/>
  <c r="BL1289" i="1"/>
  <c r="BM1289" i="1" s="1"/>
  <c r="BN1289" i="1" s="1"/>
  <c r="BL1288" i="1"/>
  <c r="BM1288" i="1" s="1"/>
  <c r="BN1288" i="1" s="1"/>
  <c r="BL1287" i="1"/>
  <c r="BM1287" i="1" s="1"/>
  <c r="BN1287" i="1" s="1"/>
  <c r="BL1286" i="1"/>
  <c r="BM1286" i="1" s="1"/>
  <c r="BN1286" i="1" s="1"/>
  <c r="BL1284" i="1"/>
  <c r="BM1284" i="1" s="1"/>
  <c r="BN1284" i="1" s="1"/>
  <c r="BL1283" i="1"/>
  <c r="BM1283" i="1" s="1"/>
  <c r="BN1283" i="1" s="1"/>
  <c r="BL1282" i="1"/>
  <c r="BM1282" i="1" s="1"/>
  <c r="BN1282" i="1" s="1"/>
  <c r="BL1281" i="1"/>
  <c r="BM1281" i="1" s="1"/>
  <c r="BN1281" i="1" s="1"/>
  <c r="BL1280" i="1"/>
  <c r="BM1280" i="1" s="1"/>
  <c r="BN1280" i="1" s="1"/>
  <c r="BL1279" i="1"/>
  <c r="BM1279" i="1" s="1"/>
  <c r="BN1279" i="1" s="1"/>
  <c r="BL1278" i="1"/>
  <c r="BM1278" i="1" s="1"/>
  <c r="BN1278" i="1" s="1"/>
  <c r="BL1276" i="1"/>
  <c r="BM1276" i="1" s="1"/>
  <c r="BN1276" i="1" s="1"/>
  <c r="BL1275" i="1"/>
  <c r="BM1275" i="1" s="1"/>
  <c r="BN1275" i="1" s="1"/>
  <c r="BL1274" i="1"/>
  <c r="BM1274" i="1" s="1"/>
  <c r="BN1274" i="1" s="1"/>
  <c r="BL1273" i="1"/>
  <c r="BM1273" i="1" s="1"/>
  <c r="BN1273" i="1" s="1"/>
  <c r="BL1269" i="1"/>
  <c r="BM1269" i="1" s="1"/>
  <c r="BN1269" i="1" s="1"/>
  <c r="BL1268" i="1"/>
  <c r="BM1268" i="1" s="1"/>
  <c r="BN1268" i="1" s="1"/>
  <c r="BL1267" i="1"/>
  <c r="BM1267" i="1" s="1"/>
  <c r="BN1267" i="1" s="1"/>
  <c r="BL1266" i="1"/>
  <c r="BM1266" i="1" s="1"/>
  <c r="BN1266" i="1" s="1"/>
  <c r="BL1265" i="1"/>
  <c r="BM1265" i="1" s="1"/>
  <c r="BN1265" i="1" s="1"/>
  <c r="BL1264" i="1"/>
  <c r="BM1264" i="1" s="1"/>
  <c r="BN1264" i="1" s="1"/>
  <c r="BL1263" i="1"/>
  <c r="BM1263" i="1" s="1"/>
  <c r="BN1263" i="1" s="1"/>
  <c r="BL1262" i="1"/>
  <c r="BM1262" i="1" s="1"/>
  <c r="BN1262" i="1" s="1"/>
  <c r="BL1261" i="1"/>
  <c r="BM1261" i="1" s="1"/>
  <c r="BN1261" i="1" s="1"/>
  <c r="BL1260" i="1"/>
  <c r="BM1260" i="1" s="1"/>
  <c r="BN1260" i="1" s="1"/>
  <c r="BL1259" i="1"/>
  <c r="BM1259" i="1" s="1"/>
  <c r="BN1259" i="1" s="1"/>
  <c r="BL1258" i="1"/>
  <c r="BM1258" i="1" s="1"/>
  <c r="BN1258" i="1" s="1"/>
  <c r="BL1257" i="1"/>
  <c r="BM1257" i="1" s="1"/>
  <c r="BN1257" i="1" s="1"/>
  <c r="BL1256" i="1"/>
  <c r="BM1256" i="1" s="1"/>
  <c r="BN1256" i="1" s="1"/>
  <c r="BL1255" i="1"/>
  <c r="BM1255" i="1" s="1"/>
  <c r="BN1255" i="1" s="1"/>
  <c r="BL1254" i="1"/>
  <c r="BM1254" i="1" s="1"/>
  <c r="BN1254" i="1" s="1"/>
  <c r="BL1253" i="1"/>
  <c r="BM1253" i="1" s="1"/>
  <c r="BN1253" i="1" s="1"/>
  <c r="BL1252" i="1"/>
  <c r="BM1252" i="1" s="1"/>
  <c r="BN1252" i="1" s="1"/>
  <c r="BL1251" i="1"/>
  <c r="BM1251" i="1" s="1"/>
  <c r="BN1251" i="1" s="1"/>
  <c r="BL1250" i="1"/>
  <c r="BM1250" i="1" s="1"/>
  <c r="BN1250" i="1" s="1"/>
  <c r="BL1249" i="1"/>
  <c r="BM1249" i="1" s="1"/>
  <c r="BN1249" i="1" s="1"/>
  <c r="BL1248" i="1"/>
  <c r="BM1248" i="1" s="1"/>
  <c r="BN1248" i="1" s="1"/>
  <c r="BL1247" i="1"/>
  <c r="BM1247" i="1" s="1"/>
  <c r="BN1247" i="1" s="1"/>
  <c r="BL1246" i="1"/>
  <c r="BM1246" i="1" s="1"/>
  <c r="BN1246" i="1" s="1"/>
  <c r="BL1245" i="1"/>
  <c r="BM1245" i="1" s="1"/>
  <c r="BN1245" i="1" s="1"/>
  <c r="BL1244" i="1"/>
  <c r="BM1244" i="1" s="1"/>
  <c r="BN1244" i="1" s="1"/>
  <c r="BL1243" i="1"/>
  <c r="BM1243" i="1" s="1"/>
  <c r="BN1243" i="1" s="1"/>
  <c r="BL1242" i="1"/>
  <c r="BM1242" i="1" s="1"/>
  <c r="BN1242" i="1" s="1"/>
  <c r="BL1241" i="1"/>
  <c r="BM1241" i="1" s="1"/>
  <c r="BN1241" i="1" s="1"/>
  <c r="BL1240" i="1"/>
  <c r="BM1240" i="1" s="1"/>
  <c r="BN1240" i="1" s="1"/>
  <c r="BL1239" i="1"/>
  <c r="BM1239" i="1" s="1"/>
  <c r="BN1239" i="1" s="1"/>
  <c r="BL1238" i="1"/>
  <c r="BM1238" i="1" s="1"/>
  <c r="BN1238" i="1" s="1"/>
  <c r="BL1237" i="1"/>
  <c r="BM1237" i="1" s="1"/>
  <c r="BN1237" i="1" s="1"/>
  <c r="BL1236" i="1"/>
  <c r="BM1236" i="1" s="1"/>
  <c r="BN1236" i="1" s="1"/>
  <c r="BL1235" i="1"/>
  <c r="BM1235" i="1" s="1"/>
  <c r="BN1235" i="1" s="1"/>
  <c r="BL1234" i="1"/>
  <c r="BM1234" i="1" s="1"/>
  <c r="BN1234" i="1" s="1"/>
  <c r="BL1233" i="1"/>
  <c r="BM1233" i="1" s="1"/>
  <c r="BN1233" i="1" s="1"/>
  <c r="BL1232" i="1"/>
  <c r="BM1232" i="1" s="1"/>
  <c r="BN1232" i="1" s="1"/>
  <c r="BL1231" i="1"/>
  <c r="BM1231" i="1" s="1"/>
  <c r="BN1231" i="1" s="1"/>
  <c r="BL1230" i="1"/>
  <c r="BM1230" i="1" s="1"/>
  <c r="BN1230" i="1" s="1"/>
  <c r="BL1229" i="1"/>
  <c r="BM1229" i="1" s="1"/>
  <c r="BN1229" i="1" s="1"/>
  <c r="BL1225" i="1"/>
  <c r="BM1225" i="1" s="1"/>
  <c r="BN1225" i="1" s="1"/>
  <c r="BM1224" i="1"/>
  <c r="BN1224" i="1" s="1"/>
  <c r="BL1223" i="1"/>
  <c r="BM1223" i="1" s="1"/>
  <c r="BN1223" i="1" s="1"/>
  <c r="BL1222" i="1"/>
  <c r="BM1222" i="1" s="1"/>
  <c r="BN1222" i="1" s="1"/>
  <c r="BL1221" i="1"/>
  <c r="BM1221" i="1" s="1"/>
  <c r="BN1221" i="1" s="1"/>
  <c r="BL1220" i="1"/>
  <c r="BM1220" i="1" s="1"/>
  <c r="BN1220" i="1" s="1"/>
  <c r="BL1219" i="1"/>
  <c r="BM1219" i="1" s="1"/>
  <c r="BN1219" i="1" s="1"/>
  <c r="BL1218" i="1"/>
  <c r="BM1218" i="1" s="1"/>
  <c r="BN1218" i="1" s="1"/>
  <c r="BL1217" i="1"/>
  <c r="BM1217" i="1" s="1"/>
  <c r="BN1217" i="1" s="1"/>
  <c r="BL1216" i="1"/>
  <c r="BM1216" i="1" s="1"/>
  <c r="BN1216" i="1" s="1"/>
  <c r="BL1209" i="1"/>
  <c r="BM1209" i="1" s="1"/>
  <c r="BN1209" i="1" s="1"/>
  <c r="BL1208" i="1"/>
  <c r="BM1208" i="1" s="1"/>
  <c r="BN1208" i="1" s="1"/>
  <c r="BL1207" i="1"/>
  <c r="BM1207" i="1" s="1"/>
  <c r="BN1207" i="1" s="1"/>
  <c r="BL1206" i="1"/>
  <c r="BM1206" i="1" s="1"/>
  <c r="BN1206" i="1" s="1"/>
  <c r="BL1205" i="1"/>
  <c r="BM1205" i="1" s="1"/>
  <c r="BN1205" i="1" s="1"/>
  <c r="BL1204" i="1"/>
  <c r="BM1204" i="1" s="1"/>
  <c r="BN1204" i="1" s="1"/>
  <c r="BL1203" i="1"/>
  <c r="BM1203" i="1" s="1"/>
  <c r="BN1203" i="1" s="1"/>
  <c r="BL1201" i="1"/>
  <c r="BM1201" i="1" s="1"/>
  <c r="BN1201" i="1" s="1"/>
  <c r="BL1200" i="1"/>
  <c r="BM1200" i="1" s="1"/>
  <c r="BN1200" i="1" s="1"/>
  <c r="BL1199" i="1"/>
  <c r="BM1199" i="1" s="1"/>
  <c r="BN1199" i="1" s="1"/>
  <c r="BL1198" i="1"/>
  <c r="BM1198" i="1" s="1"/>
  <c r="BN1198" i="1" s="1"/>
  <c r="BL1197" i="1"/>
  <c r="BM1197" i="1" s="1"/>
  <c r="BN1197" i="1" s="1"/>
  <c r="BL1196" i="1"/>
  <c r="BM1196" i="1" s="1"/>
  <c r="BN1196" i="1" s="1"/>
  <c r="BL1195" i="1"/>
  <c r="BM1195" i="1" s="1"/>
  <c r="BN1195" i="1" s="1"/>
  <c r="BL1194" i="1"/>
  <c r="BM1194" i="1" s="1"/>
  <c r="BN1194" i="1" s="1"/>
  <c r="BL1193" i="1"/>
  <c r="BM1193" i="1" s="1"/>
  <c r="BN1193" i="1" s="1"/>
  <c r="BL1192" i="1"/>
  <c r="BM1192" i="1" s="1"/>
  <c r="BN1192" i="1" s="1"/>
  <c r="BL1191" i="1"/>
  <c r="BM1191" i="1" s="1"/>
  <c r="BN1191" i="1" s="1"/>
  <c r="BM1148" i="1"/>
  <c r="BN1148" i="1" s="1"/>
  <c r="BL1144" i="1"/>
  <c r="BM1144" i="1" s="1"/>
  <c r="BN1144" i="1" s="1"/>
  <c r="BL1141" i="1"/>
  <c r="BM1141" i="1" s="1"/>
  <c r="BN1141" i="1" s="1"/>
  <c r="BL1140" i="1"/>
  <c r="BM1140" i="1" s="1"/>
  <c r="BN1140" i="1" s="1"/>
  <c r="BL1139" i="1"/>
  <c r="BM1139" i="1" s="1"/>
  <c r="BN1139" i="1" s="1"/>
  <c r="BL1138" i="1"/>
  <c r="BM1138" i="1" s="1"/>
  <c r="BN1138" i="1" s="1"/>
  <c r="BL1137" i="1"/>
  <c r="BM1137" i="1" s="1"/>
  <c r="BN1137" i="1" s="1"/>
  <c r="BL1125" i="1"/>
  <c r="BM1125" i="1" s="1"/>
  <c r="BN1125" i="1" s="1"/>
  <c r="BL1124" i="1"/>
  <c r="BM1124" i="1" s="1"/>
  <c r="BN1124" i="1" s="1"/>
  <c r="BL1123" i="1"/>
  <c r="BM1123" i="1" s="1"/>
  <c r="BN1123" i="1" s="1"/>
  <c r="BL1122" i="1"/>
  <c r="BM1122" i="1" s="1"/>
  <c r="BN1122" i="1" s="1"/>
  <c r="BL1121" i="1"/>
  <c r="BM1121" i="1" s="1"/>
  <c r="BN1121" i="1" s="1"/>
  <c r="BL1120" i="1"/>
  <c r="BM1120" i="1" s="1"/>
  <c r="BN1120" i="1" s="1"/>
  <c r="BL1116" i="1"/>
  <c r="BM1116" i="1" s="1"/>
  <c r="BN1116" i="1" s="1"/>
  <c r="BL1115" i="1"/>
  <c r="BM1115" i="1" s="1"/>
  <c r="BN1115" i="1" s="1"/>
  <c r="BL1114" i="1"/>
  <c r="BM1114" i="1" s="1"/>
  <c r="BN1114" i="1" s="1"/>
  <c r="BL1113" i="1"/>
  <c r="BM1113" i="1" s="1"/>
  <c r="BN1113" i="1" s="1"/>
  <c r="BL1112" i="1"/>
  <c r="BM1112" i="1" s="1"/>
  <c r="BN1112" i="1" s="1"/>
  <c r="BL1111" i="1"/>
  <c r="BM1111" i="1" s="1"/>
  <c r="BN1111" i="1" s="1"/>
  <c r="BL1110" i="1"/>
  <c r="BM1110" i="1" s="1"/>
  <c r="BN1110" i="1" s="1"/>
  <c r="BL1109" i="1"/>
  <c r="BM1109" i="1" s="1"/>
  <c r="BN1109" i="1" s="1"/>
  <c r="BL1108" i="1"/>
  <c r="BM1108" i="1" s="1"/>
  <c r="BN1108" i="1" s="1"/>
  <c r="BL1107" i="1"/>
  <c r="BM1107" i="1" s="1"/>
  <c r="BN1107" i="1" s="1"/>
  <c r="BL1106" i="1"/>
  <c r="BM1106" i="1" s="1"/>
  <c r="BN1106" i="1" s="1"/>
  <c r="BL1105" i="1"/>
  <c r="BM1105" i="1" s="1"/>
  <c r="BN1105" i="1" s="1"/>
  <c r="BL1104" i="1"/>
  <c r="BM1104" i="1" s="1"/>
  <c r="BN1104" i="1" s="1"/>
  <c r="BL1103" i="1"/>
  <c r="BM1103" i="1" s="1"/>
  <c r="BN1103" i="1" s="1"/>
  <c r="BL1102" i="1"/>
  <c r="BM1102" i="1" s="1"/>
  <c r="BN1102" i="1" s="1"/>
  <c r="BL1101" i="1"/>
  <c r="BM1101" i="1" s="1"/>
  <c r="BN1101" i="1" s="1"/>
  <c r="BL1099" i="1"/>
  <c r="BM1099" i="1" s="1"/>
  <c r="BN1099" i="1" s="1"/>
  <c r="BL1098" i="1"/>
  <c r="BM1098" i="1" s="1"/>
  <c r="BN1098" i="1" s="1"/>
  <c r="BL1097" i="1"/>
  <c r="BM1097" i="1" s="1"/>
  <c r="BN1097" i="1" s="1"/>
  <c r="BL1096" i="1"/>
  <c r="BM1096" i="1" s="1"/>
  <c r="BN1096" i="1" s="1"/>
  <c r="BL1095" i="1"/>
  <c r="BM1095" i="1" s="1"/>
  <c r="BN1095" i="1" s="1"/>
  <c r="BL1094" i="1"/>
  <c r="BM1094" i="1" s="1"/>
  <c r="BN1094" i="1" s="1"/>
  <c r="BL1093" i="1"/>
  <c r="BM1093" i="1" s="1"/>
  <c r="BN1093" i="1" s="1"/>
  <c r="BL1092" i="1"/>
  <c r="BM1092" i="1" s="1"/>
  <c r="BN1092" i="1" s="1"/>
  <c r="BL1091" i="1"/>
  <c r="BM1091" i="1" s="1"/>
  <c r="BN1091" i="1" s="1"/>
  <c r="BL1090" i="1"/>
  <c r="BM1090" i="1" s="1"/>
  <c r="BN1090" i="1" s="1"/>
  <c r="BL1089" i="1"/>
  <c r="BM1089" i="1" s="1"/>
  <c r="BN1089" i="1" s="1"/>
  <c r="BL1088" i="1"/>
  <c r="BM1088" i="1" s="1"/>
  <c r="BN1088" i="1" s="1"/>
  <c r="BL1087" i="1"/>
  <c r="BM1087" i="1" s="1"/>
  <c r="BN1087" i="1" s="1"/>
  <c r="BL1086" i="1"/>
  <c r="BM1086" i="1" s="1"/>
  <c r="BN1086" i="1" s="1"/>
  <c r="BL1085" i="1"/>
  <c r="BM1085" i="1" s="1"/>
  <c r="BN1085" i="1" s="1"/>
  <c r="BL1084" i="1"/>
  <c r="BM1084" i="1" s="1"/>
  <c r="BN1084" i="1" s="1"/>
  <c r="BL1083" i="1"/>
  <c r="BM1083" i="1" s="1"/>
  <c r="BN1083" i="1" s="1"/>
  <c r="BL1082" i="1"/>
  <c r="BM1082" i="1" s="1"/>
  <c r="BN1082" i="1" s="1"/>
  <c r="BL1081" i="1"/>
  <c r="BM1081" i="1" s="1"/>
  <c r="BN1081" i="1" s="1"/>
  <c r="BL1080" i="1"/>
  <c r="BM1080" i="1" s="1"/>
  <c r="BN1080" i="1" s="1"/>
  <c r="BL1079" i="1"/>
  <c r="BM1079" i="1" s="1"/>
  <c r="BN1079" i="1" s="1"/>
  <c r="BL1078" i="1"/>
  <c r="BM1078" i="1" s="1"/>
  <c r="BN1078" i="1" s="1"/>
  <c r="BL1077" i="1"/>
  <c r="BM1077" i="1" s="1"/>
  <c r="BN1077" i="1" s="1"/>
  <c r="BL1076" i="1"/>
  <c r="BM1076" i="1" s="1"/>
  <c r="BN1076" i="1" s="1"/>
  <c r="BL1075" i="1"/>
  <c r="BM1075" i="1" s="1"/>
  <c r="BN1075" i="1" s="1"/>
  <c r="BL1074" i="1"/>
  <c r="BM1074" i="1" s="1"/>
  <c r="BN1074" i="1" s="1"/>
  <c r="BL1073" i="1"/>
  <c r="BM1073" i="1" s="1"/>
  <c r="BN1073" i="1" s="1"/>
  <c r="BL1072" i="1"/>
  <c r="BM1072" i="1" s="1"/>
  <c r="BN1072" i="1" s="1"/>
  <c r="BL1071" i="1"/>
  <c r="BM1071" i="1" s="1"/>
  <c r="BN1071" i="1" s="1"/>
  <c r="BL1070" i="1"/>
  <c r="BM1070" i="1" s="1"/>
  <c r="BN1070" i="1" s="1"/>
  <c r="BL1069" i="1"/>
  <c r="BM1069" i="1" s="1"/>
  <c r="BN1069" i="1" s="1"/>
  <c r="BL1068" i="1"/>
  <c r="BM1068" i="1" s="1"/>
  <c r="BN1068" i="1" s="1"/>
  <c r="BL1067" i="1"/>
  <c r="BM1067" i="1" s="1"/>
  <c r="BN1067" i="1" s="1"/>
  <c r="BL1066" i="1"/>
  <c r="BM1066" i="1" s="1"/>
  <c r="BN1066" i="1" s="1"/>
  <c r="BL1065" i="1"/>
  <c r="BM1065" i="1" s="1"/>
  <c r="BN1065" i="1" s="1"/>
  <c r="BL1064" i="1"/>
  <c r="BM1064" i="1" s="1"/>
  <c r="BN1064" i="1" s="1"/>
  <c r="BL1063" i="1"/>
  <c r="BM1063" i="1" s="1"/>
  <c r="BN1063" i="1" s="1"/>
  <c r="BL1062" i="1"/>
  <c r="BM1062" i="1" s="1"/>
  <c r="BN1062" i="1" s="1"/>
  <c r="BL1061" i="1"/>
  <c r="BM1061" i="1" s="1"/>
  <c r="BN1061" i="1" s="1"/>
  <c r="BL1060" i="1"/>
  <c r="BM1060" i="1" s="1"/>
  <c r="BN1060" i="1" s="1"/>
  <c r="BL1059" i="1"/>
  <c r="BM1059" i="1" s="1"/>
  <c r="BN1059" i="1" s="1"/>
  <c r="BL1058" i="1"/>
  <c r="BM1058" i="1" s="1"/>
  <c r="BN1058" i="1" s="1"/>
  <c r="BL1057" i="1"/>
  <c r="BM1057" i="1" s="1"/>
  <c r="BN1057" i="1" s="1"/>
  <c r="BL1056" i="1"/>
  <c r="BM1056" i="1" s="1"/>
  <c r="BN1056" i="1" s="1"/>
  <c r="BL1055" i="1"/>
  <c r="BM1055" i="1" s="1"/>
  <c r="BN1055" i="1" s="1"/>
  <c r="BL1054" i="1"/>
  <c r="BM1054" i="1" s="1"/>
  <c r="BN1054" i="1" s="1"/>
  <c r="BL1053" i="1"/>
  <c r="BM1053" i="1" s="1"/>
  <c r="BN1053" i="1" s="1"/>
  <c r="BL1052" i="1"/>
  <c r="BM1052" i="1" s="1"/>
  <c r="BN1052" i="1" s="1"/>
  <c r="BL1051" i="1"/>
  <c r="BM1051" i="1" s="1"/>
  <c r="BN1051" i="1" s="1"/>
  <c r="BL1050" i="1"/>
  <c r="BM1050" i="1" s="1"/>
  <c r="BN1050" i="1" s="1"/>
  <c r="BL1049" i="1"/>
  <c r="BM1049" i="1" s="1"/>
  <c r="BN1049" i="1" s="1"/>
  <c r="BL1048" i="1"/>
  <c r="BM1048" i="1" s="1"/>
  <c r="BN1048" i="1" s="1"/>
  <c r="BL1047" i="1"/>
  <c r="BM1047" i="1" s="1"/>
  <c r="BN1047" i="1" s="1"/>
  <c r="BL1046" i="1"/>
  <c r="BM1046" i="1" s="1"/>
  <c r="BN1046" i="1" s="1"/>
  <c r="BL1045" i="1"/>
  <c r="BM1045" i="1" s="1"/>
  <c r="BN1045" i="1" s="1"/>
  <c r="BL1044" i="1"/>
  <c r="BM1044" i="1" s="1"/>
  <c r="BN1044" i="1" s="1"/>
  <c r="BL1043" i="1"/>
  <c r="BM1043" i="1" s="1"/>
  <c r="BN1043" i="1" s="1"/>
  <c r="BL1041" i="1"/>
  <c r="BM1041" i="1" s="1"/>
  <c r="BN1041" i="1" s="1"/>
  <c r="BL1040" i="1"/>
  <c r="BM1040" i="1" s="1"/>
  <c r="BN1040" i="1" s="1"/>
  <c r="BL1039" i="1"/>
  <c r="BM1039" i="1" s="1"/>
  <c r="BN1039" i="1" s="1"/>
  <c r="BL1038" i="1"/>
  <c r="BM1038" i="1" s="1"/>
  <c r="BN1038" i="1" s="1"/>
  <c r="BL1037" i="1"/>
  <c r="BM1037" i="1" s="1"/>
  <c r="BN1037" i="1" s="1"/>
  <c r="BL1036" i="1"/>
  <c r="BM1036" i="1" s="1"/>
  <c r="BN1036" i="1" s="1"/>
  <c r="BL1035" i="1"/>
  <c r="BM1035" i="1" s="1"/>
  <c r="BN1035" i="1" s="1"/>
  <c r="BL1034" i="1"/>
  <c r="BM1034" i="1" s="1"/>
  <c r="BN1034" i="1" s="1"/>
  <c r="BL1033" i="1"/>
  <c r="BM1033" i="1" s="1"/>
  <c r="BN1033" i="1" s="1"/>
  <c r="BL1032" i="1"/>
  <c r="BM1032" i="1" s="1"/>
  <c r="BN1032" i="1" s="1"/>
  <c r="BL1031" i="1"/>
  <c r="BM1031" i="1" s="1"/>
  <c r="BN1031" i="1" s="1"/>
  <c r="BL1030" i="1"/>
  <c r="BM1030" i="1" s="1"/>
  <c r="BN1030" i="1" s="1"/>
  <c r="BL1029" i="1"/>
  <c r="BM1029" i="1" s="1"/>
  <c r="BN1029" i="1" s="1"/>
  <c r="BL1028" i="1"/>
  <c r="BM1028" i="1" s="1"/>
  <c r="BN1028" i="1" s="1"/>
  <c r="BL1025" i="1"/>
  <c r="BM1025" i="1" s="1"/>
  <c r="BN1025" i="1" s="1"/>
  <c r="BL1024" i="1"/>
  <c r="BM1024" i="1" s="1"/>
  <c r="BN1024" i="1" s="1"/>
  <c r="BL1023" i="1"/>
  <c r="BM1023" i="1" s="1"/>
  <c r="BN1023" i="1" s="1"/>
  <c r="BL1022" i="1"/>
  <c r="BM1022" i="1" s="1"/>
  <c r="BN1022" i="1" s="1"/>
  <c r="BL1021" i="1"/>
  <c r="BM1021" i="1" s="1"/>
  <c r="BN1021" i="1" s="1"/>
  <c r="BL1020" i="1"/>
  <c r="BM1020" i="1" s="1"/>
  <c r="BN1020" i="1" s="1"/>
  <c r="BL1019" i="1"/>
  <c r="BM1019" i="1" s="1"/>
  <c r="BN1019" i="1" s="1"/>
  <c r="BL1018" i="1"/>
  <c r="BM1018" i="1" s="1"/>
  <c r="BN1018" i="1" s="1"/>
  <c r="BL1017" i="1"/>
  <c r="BM1017" i="1" s="1"/>
  <c r="BN1017" i="1" s="1"/>
  <c r="BL1016" i="1"/>
  <c r="BM1016" i="1" s="1"/>
  <c r="BN1016" i="1" s="1"/>
  <c r="BL1015" i="1"/>
  <c r="BM1015" i="1" s="1"/>
  <c r="BN1015" i="1" s="1"/>
  <c r="BL1014" i="1"/>
  <c r="BM1014" i="1" s="1"/>
  <c r="BN1014" i="1" s="1"/>
  <c r="BL1013" i="1"/>
  <c r="BM1013" i="1" s="1"/>
  <c r="BN1013" i="1" s="1"/>
  <c r="BL1012" i="1"/>
  <c r="BM1012" i="1" s="1"/>
  <c r="BN1012" i="1" s="1"/>
  <c r="BL1011" i="1"/>
  <c r="BM1011" i="1" s="1"/>
  <c r="BN1011" i="1" s="1"/>
  <c r="BL1010" i="1"/>
  <c r="BM1010" i="1" s="1"/>
  <c r="BN1010" i="1" s="1"/>
  <c r="BL1009" i="1"/>
  <c r="BM1009" i="1" s="1"/>
  <c r="BN1009" i="1" s="1"/>
  <c r="BL1008" i="1"/>
  <c r="BM1008" i="1" s="1"/>
  <c r="BN1008" i="1" s="1"/>
  <c r="BL1007" i="1"/>
  <c r="BM1007" i="1" s="1"/>
  <c r="BN1007" i="1" s="1"/>
  <c r="BL1006" i="1"/>
  <c r="BM1006" i="1" s="1"/>
  <c r="BN1006" i="1" s="1"/>
  <c r="BL1005" i="1"/>
  <c r="BM1005" i="1" s="1"/>
  <c r="BN1005" i="1" s="1"/>
  <c r="BL1004" i="1"/>
  <c r="BM1004" i="1" s="1"/>
  <c r="BN1004" i="1" s="1"/>
  <c r="BL1003" i="1"/>
  <c r="BM1003" i="1" s="1"/>
  <c r="BN1003" i="1" s="1"/>
  <c r="BL1002" i="1"/>
  <c r="BM1002" i="1" s="1"/>
  <c r="BN1002" i="1" s="1"/>
  <c r="BL1001" i="1"/>
  <c r="BM1001" i="1" s="1"/>
  <c r="BN1001" i="1" s="1"/>
  <c r="BL1000" i="1"/>
  <c r="BM1000" i="1" s="1"/>
  <c r="BN1000" i="1" s="1"/>
  <c r="BL999" i="1"/>
  <c r="BM999" i="1" s="1"/>
  <c r="BN999" i="1" s="1"/>
  <c r="BL998" i="1"/>
  <c r="BM998" i="1" s="1"/>
  <c r="BN998" i="1" s="1"/>
  <c r="BL997" i="1"/>
  <c r="BM997" i="1" s="1"/>
  <c r="BN997" i="1" s="1"/>
  <c r="BL996" i="1"/>
  <c r="BM996" i="1" s="1"/>
  <c r="BN996" i="1" s="1"/>
  <c r="BM995" i="1"/>
  <c r="BN995" i="1" s="1"/>
  <c r="BL994" i="1"/>
  <c r="BM994" i="1" s="1"/>
  <c r="BN994" i="1" s="1"/>
  <c r="BM993" i="1"/>
  <c r="BN993" i="1" s="1"/>
  <c r="BM992" i="1"/>
  <c r="BN992" i="1" s="1"/>
  <c r="BL991" i="1"/>
  <c r="BM991" i="1" s="1"/>
  <c r="BN991" i="1" s="1"/>
  <c r="BL990" i="1"/>
  <c r="BM990" i="1" s="1"/>
  <c r="BN990" i="1" s="1"/>
  <c r="BL989" i="1"/>
  <c r="BM989" i="1" s="1"/>
  <c r="BN989" i="1" s="1"/>
  <c r="BL988" i="1"/>
  <c r="BM988" i="1" s="1"/>
  <c r="BN988" i="1" s="1"/>
  <c r="BL987" i="1"/>
  <c r="BM987" i="1" s="1"/>
  <c r="BN987" i="1" s="1"/>
  <c r="BL986" i="1"/>
  <c r="BM986" i="1" s="1"/>
  <c r="BN986" i="1" s="1"/>
  <c r="BL985" i="1"/>
  <c r="BM985" i="1" s="1"/>
  <c r="BN985" i="1" s="1"/>
  <c r="BL984" i="1"/>
  <c r="BM984" i="1" s="1"/>
  <c r="BN984" i="1" s="1"/>
  <c r="BL983" i="1"/>
  <c r="BM983" i="1" s="1"/>
  <c r="BN983" i="1" s="1"/>
  <c r="BL982" i="1"/>
  <c r="BM982" i="1" s="1"/>
  <c r="BN982" i="1" s="1"/>
  <c r="BM981" i="1"/>
  <c r="BN981" i="1" s="1"/>
  <c r="BL980" i="1"/>
  <c r="BM980" i="1" s="1"/>
  <c r="BN980" i="1" s="1"/>
  <c r="BL979" i="1"/>
  <c r="BM979" i="1" s="1"/>
  <c r="BN979" i="1" s="1"/>
  <c r="BL978" i="1"/>
  <c r="BM978" i="1" s="1"/>
  <c r="BN978" i="1" s="1"/>
  <c r="BL977" i="1"/>
  <c r="BM977" i="1" s="1"/>
  <c r="BN977" i="1" s="1"/>
  <c r="BL976" i="1"/>
  <c r="BM976" i="1" s="1"/>
  <c r="BN976" i="1" s="1"/>
  <c r="BL975" i="1"/>
  <c r="BM975" i="1" s="1"/>
  <c r="BN975" i="1" s="1"/>
  <c r="BL974" i="1"/>
  <c r="BM974" i="1" s="1"/>
  <c r="BN974" i="1" s="1"/>
  <c r="BL973" i="1"/>
  <c r="BM973" i="1" s="1"/>
  <c r="BN973" i="1" s="1"/>
  <c r="BL972" i="1"/>
  <c r="BM972" i="1" s="1"/>
  <c r="BN972" i="1" s="1"/>
  <c r="BL967" i="1"/>
  <c r="BM967" i="1" s="1"/>
  <c r="BN967" i="1" s="1"/>
  <c r="BL966" i="1"/>
  <c r="BM966" i="1" s="1"/>
  <c r="BN966" i="1" s="1"/>
  <c r="BL965" i="1"/>
  <c r="BM965" i="1" s="1"/>
  <c r="BN965" i="1" s="1"/>
  <c r="BL964" i="1"/>
  <c r="BM964" i="1" s="1"/>
  <c r="BN964" i="1" s="1"/>
  <c r="BL963" i="1"/>
  <c r="BM963" i="1" s="1"/>
  <c r="BN963" i="1" s="1"/>
  <c r="BL962" i="1"/>
  <c r="BM962" i="1" s="1"/>
  <c r="BN962" i="1" s="1"/>
  <c r="BL961" i="1"/>
  <c r="BM961" i="1" s="1"/>
  <c r="BN961" i="1" s="1"/>
  <c r="BL960" i="1"/>
  <c r="BM960" i="1" s="1"/>
  <c r="BN960" i="1" s="1"/>
  <c r="BL959" i="1"/>
  <c r="BM959" i="1" s="1"/>
  <c r="BN959" i="1" s="1"/>
  <c r="BL954" i="1"/>
  <c r="BM954" i="1" s="1"/>
  <c r="BN954" i="1" s="1"/>
  <c r="BL953" i="1"/>
  <c r="BM953" i="1" s="1"/>
  <c r="BN953" i="1" s="1"/>
  <c r="BL952" i="1"/>
  <c r="BM952" i="1" s="1"/>
  <c r="BN952" i="1" s="1"/>
  <c r="BL951" i="1"/>
  <c r="BM951" i="1" s="1"/>
  <c r="BN951" i="1" s="1"/>
  <c r="BL950" i="1"/>
  <c r="BM950" i="1" s="1"/>
  <c r="BN950" i="1" s="1"/>
  <c r="BL949" i="1"/>
  <c r="BM949" i="1" s="1"/>
  <c r="BN949" i="1" s="1"/>
  <c r="BL948" i="1"/>
  <c r="BM948" i="1" s="1"/>
  <c r="BN948" i="1" s="1"/>
  <c r="BL947" i="1"/>
  <c r="BM947" i="1" s="1"/>
  <c r="BN947" i="1" s="1"/>
  <c r="BL946" i="1"/>
  <c r="BM946" i="1" s="1"/>
  <c r="BN946" i="1" s="1"/>
  <c r="BL945" i="1"/>
  <c r="BM945" i="1" s="1"/>
  <c r="BN945" i="1" s="1"/>
  <c r="BL944" i="1"/>
  <c r="BM944" i="1" s="1"/>
  <c r="BN944" i="1" s="1"/>
  <c r="BL943" i="1"/>
  <c r="BM943" i="1" s="1"/>
  <c r="BN943" i="1" s="1"/>
  <c r="BL942" i="1"/>
  <c r="BM942" i="1" s="1"/>
  <c r="BN942" i="1" s="1"/>
  <c r="BL941" i="1"/>
  <c r="BM941" i="1" s="1"/>
  <c r="BN941" i="1" s="1"/>
  <c r="BL940" i="1"/>
  <c r="BM940" i="1" s="1"/>
  <c r="BN940" i="1" s="1"/>
  <c r="BL939" i="1"/>
  <c r="BM939" i="1" s="1"/>
  <c r="BN939" i="1" s="1"/>
  <c r="BL938" i="1"/>
  <c r="BM938" i="1" s="1"/>
  <c r="BN938" i="1" s="1"/>
  <c r="BL937" i="1"/>
  <c r="BM937" i="1" s="1"/>
  <c r="BN937" i="1" s="1"/>
  <c r="BL936" i="1"/>
  <c r="BM936" i="1" s="1"/>
  <c r="BN936" i="1" s="1"/>
  <c r="BL935" i="1"/>
  <c r="BM935" i="1" s="1"/>
  <c r="BN935" i="1" s="1"/>
  <c r="BL934" i="1"/>
  <c r="BM934" i="1" s="1"/>
  <c r="BN934" i="1" s="1"/>
  <c r="BL933" i="1"/>
  <c r="BM933" i="1" s="1"/>
  <c r="BN933" i="1" s="1"/>
  <c r="BL932" i="1"/>
  <c r="BM932" i="1" s="1"/>
  <c r="BN932" i="1" s="1"/>
  <c r="BL931" i="1"/>
  <c r="BM931" i="1" s="1"/>
  <c r="BN931" i="1" s="1"/>
  <c r="BL930" i="1"/>
  <c r="BM930" i="1" s="1"/>
  <c r="BN930" i="1" s="1"/>
  <c r="BL929" i="1"/>
  <c r="BM929" i="1" s="1"/>
  <c r="BN929" i="1" s="1"/>
  <c r="BL928" i="1"/>
  <c r="BM928" i="1" s="1"/>
  <c r="BN928" i="1" s="1"/>
  <c r="BL927" i="1"/>
  <c r="BM927" i="1" s="1"/>
  <c r="BN927" i="1" s="1"/>
  <c r="BL926" i="1"/>
  <c r="BM926" i="1" s="1"/>
  <c r="BN926" i="1" s="1"/>
  <c r="BL925" i="1"/>
  <c r="BM925" i="1" s="1"/>
  <c r="BN925" i="1" s="1"/>
  <c r="BL924" i="1"/>
  <c r="BM924" i="1" s="1"/>
  <c r="BN924" i="1" s="1"/>
  <c r="BL923" i="1"/>
  <c r="BM923" i="1" s="1"/>
  <c r="BN923" i="1" s="1"/>
  <c r="BL922" i="1"/>
  <c r="BM922" i="1" s="1"/>
  <c r="BN922" i="1" s="1"/>
  <c r="BL921" i="1"/>
  <c r="BM921" i="1" s="1"/>
  <c r="BN921" i="1" s="1"/>
  <c r="BL920" i="1"/>
  <c r="BM920" i="1" s="1"/>
  <c r="BN920" i="1" s="1"/>
  <c r="BL919" i="1"/>
  <c r="BM919" i="1" s="1"/>
  <c r="BN919" i="1" s="1"/>
  <c r="BL918" i="1"/>
  <c r="BM918" i="1" s="1"/>
  <c r="BN918" i="1" s="1"/>
  <c r="BL917" i="1"/>
  <c r="BM917" i="1" s="1"/>
  <c r="BN917" i="1" s="1"/>
  <c r="BL916" i="1"/>
  <c r="BM916" i="1" s="1"/>
  <c r="BN916" i="1" s="1"/>
  <c r="BL915" i="1"/>
  <c r="BM915" i="1" s="1"/>
  <c r="BN915" i="1" s="1"/>
  <c r="BL914" i="1"/>
  <c r="BM914" i="1" s="1"/>
  <c r="BN914" i="1" s="1"/>
  <c r="BL913" i="1"/>
  <c r="BM913" i="1" s="1"/>
  <c r="BN913" i="1" s="1"/>
  <c r="BL912" i="1"/>
  <c r="BM912" i="1" s="1"/>
  <c r="BN912" i="1" s="1"/>
  <c r="BL911" i="1"/>
  <c r="BM911" i="1" s="1"/>
  <c r="BN911" i="1" s="1"/>
  <c r="BL910" i="1"/>
  <c r="BM910" i="1" s="1"/>
  <c r="BN910" i="1" s="1"/>
  <c r="BL909" i="1"/>
  <c r="BM909" i="1" s="1"/>
  <c r="BN909" i="1" s="1"/>
  <c r="BL904" i="1"/>
  <c r="BM904" i="1" s="1"/>
  <c r="BN904" i="1" s="1"/>
  <c r="BL903" i="1"/>
  <c r="BM903" i="1" s="1"/>
  <c r="BN903" i="1" s="1"/>
  <c r="BL902" i="1"/>
  <c r="BM902" i="1" s="1"/>
  <c r="BN902" i="1" s="1"/>
  <c r="BL901" i="1"/>
  <c r="BM901" i="1" s="1"/>
  <c r="BN901" i="1" s="1"/>
  <c r="BL900" i="1"/>
  <c r="BM900" i="1" s="1"/>
  <c r="BN900" i="1" s="1"/>
  <c r="BL899" i="1"/>
  <c r="BM899" i="1" s="1"/>
  <c r="BN899" i="1" s="1"/>
  <c r="BL898" i="1"/>
  <c r="BM898" i="1" s="1"/>
  <c r="BN898" i="1" s="1"/>
  <c r="BL897" i="1"/>
  <c r="BM897" i="1" s="1"/>
  <c r="BN897" i="1" s="1"/>
  <c r="BL896" i="1"/>
  <c r="BM896" i="1" s="1"/>
  <c r="BN896" i="1" s="1"/>
  <c r="BL895" i="1"/>
  <c r="BM895" i="1" s="1"/>
  <c r="BN895" i="1" s="1"/>
  <c r="BL894" i="1"/>
  <c r="BM894" i="1" s="1"/>
  <c r="BN894" i="1" s="1"/>
  <c r="BL893" i="1"/>
  <c r="BM893" i="1" s="1"/>
  <c r="BN893" i="1" s="1"/>
  <c r="BL892" i="1"/>
  <c r="BM892" i="1" s="1"/>
  <c r="BN892" i="1" s="1"/>
  <c r="BL891" i="1"/>
  <c r="BM891" i="1" s="1"/>
  <c r="BN891" i="1" s="1"/>
  <c r="BL890" i="1"/>
  <c r="BM890" i="1" s="1"/>
  <c r="BN890" i="1" s="1"/>
  <c r="BL889" i="1"/>
  <c r="BM889" i="1" s="1"/>
  <c r="BN889" i="1" s="1"/>
  <c r="BL888" i="1"/>
  <c r="BM888" i="1" s="1"/>
  <c r="BN888" i="1" s="1"/>
  <c r="BL887" i="1"/>
  <c r="BM887" i="1" s="1"/>
  <c r="BN887" i="1" s="1"/>
  <c r="BL886" i="1"/>
  <c r="BM886" i="1" s="1"/>
  <c r="BN886" i="1" s="1"/>
  <c r="BL885" i="1"/>
  <c r="BM885" i="1" s="1"/>
  <c r="BN885" i="1" s="1"/>
  <c r="BL884" i="1"/>
  <c r="BM884" i="1" s="1"/>
  <c r="BN884" i="1" s="1"/>
  <c r="BL839" i="1"/>
  <c r="BM839" i="1" s="1"/>
  <c r="BN839" i="1" s="1"/>
  <c r="BL838" i="1"/>
  <c r="BM838" i="1" s="1"/>
  <c r="BN838" i="1" s="1"/>
  <c r="BL837" i="1"/>
  <c r="BM837" i="1" s="1"/>
  <c r="BN837" i="1" s="1"/>
  <c r="BL836" i="1"/>
  <c r="BM836" i="1" s="1"/>
  <c r="BN836" i="1" s="1"/>
  <c r="BL835" i="1"/>
  <c r="BM835" i="1" s="1"/>
  <c r="BN835" i="1" s="1"/>
  <c r="BL834" i="1"/>
  <c r="BM834" i="1" s="1"/>
  <c r="BN834" i="1" s="1"/>
  <c r="BL833" i="1"/>
  <c r="BM833" i="1" s="1"/>
  <c r="BN833" i="1" s="1"/>
  <c r="BL832" i="1"/>
  <c r="BM832" i="1" s="1"/>
  <c r="BN832" i="1" s="1"/>
  <c r="BL831" i="1"/>
  <c r="BM831" i="1" s="1"/>
  <c r="BN831" i="1" s="1"/>
  <c r="BL830" i="1"/>
  <c r="BM830" i="1" s="1"/>
  <c r="BN830" i="1" s="1"/>
  <c r="BL829" i="1"/>
  <c r="BM829" i="1" s="1"/>
  <c r="BN829" i="1" s="1"/>
  <c r="BL828" i="1"/>
  <c r="BM828" i="1" s="1"/>
  <c r="BN828" i="1" s="1"/>
  <c r="BL827" i="1"/>
  <c r="BM827" i="1" s="1"/>
  <c r="BN827" i="1" s="1"/>
  <c r="BL826" i="1"/>
  <c r="BM826" i="1" s="1"/>
  <c r="BN826" i="1" s="1"/>
  <c r="BL825" i="1"/>
  <c r="BM825" i="1" s="1"/>
  <c r="BN825" i="1" s="1"/>
  <c r="BL824" i="1"/>
  <c r="BM824" i="1" s="1"/>
  <c r="BN824" i="1" s="1"/>
  <c r="BL823" i="1"/>
  <c r="BM823" i="1" s="1"/>
  <c r="BN823" i="1" s="1"/>
  <c r="BL822" i="1"/>
  <c r="BM822" i="1" s="1"/>
  <c r="BN822" i="1" s="1"/>
  <c r="BL821" i="1"/>
  <c r="BM821" i="1" s="1"/>
  <c r="BN821" i="1" s="1"/>
  <c r="BL820" i="1"/>
  <c r="BM820" i="1" s="1"/>
  <c r="BN820" i="1" s="1"/>
  <c r="BL819" i="1"/>
  <c r="BM819" i="1" s="1"/>
  <c r="BN819" i="1" s="1"/>
  <c r="BL818" i="1"/>
  <c r="BM818" i="1" s="1"/>
  <c r="BN818" i="1" s="1"/>
  <c r="BL817" i="1"/>
  <c r="BM817" i="1" s="1"/>
  <c r="BN817" i="1" s="1"/>
  <c r="BL816" i="1"/>
  <c r="BM816" i="1" s="1"/>
  <c r="BN816" i="1" s="1"/>
  <c r="BL815" i="1"/>
  <c r="BM815" i="1" s="1"/>
  <c r="BN815" i="1" s="1"/>
  <c r="BL814" i="1"/>
  <c r="BM814" i="1" s="1"/>
  <c r="BN814" i="1" s="1"/>
  <c r="BL813" i="1"/>
  <c r="BM813" i="1" s="1"/>
  <c r="BN813" i="1" s="1"/>
  <c r="BL812" i="1"/>
  <c r="BM812" i="1" s="1"/>
  <c r="BN812" i="1" s="1"/>
  <c r="BL811" i="1"/>
  <c r="BM811" i="1" s="1"/>
  <c r="BN811" i="1" s="1"/>
  <c r="BL810" i="1"/>
  <c r="BM810" i="1" s="1"/>
  <c r="BN810" i="1" s="1"/>
  <c r="BL809" i="1"/>
  <c r="BM809" i="1" s="1"/>
  <c r="BN809" i="1" s="1"/>
  <c r="BL808" i="1"/>
  <c r="BM808" i="1" s="1"/>
  <c r="BN808" i="1" s="1"/>
  <c r="BL807" i="1"/>
  <c r="BM807" i="1" s="1"/>
  <c r="BN807" i="1" s="1"/>
  <c r="BL806" i="1"/>
  <c r="BM806" i="1" s="1"/>
  <c r="BN806" i="1" s="1"/>
  <c r="BL805" i="1"/>
  <c r="BM805" i="1" s="1"/>
  <c r="BN805" i="1" s="1"/>
  <c r="BL804" i="1"/>
  <c r="BM804" i="1" s="1"/>
  <c r="BN804" i="1" s="1"/>
  <c r="BL803" i="1"/>
  <c r="BM803" i="1" s="1"/>
  <c r="BN803" i="1" s="1"/>
  <c r="BL802" i="1"/>
  <c r="BM802" i="1" s="1"/>
  <c r="BN802" i="1" s="1"/>
  <c r="BL801" i="1"/>
  <c r="BM801" i="1" s="1"/>
  <c r="BN801" i="1" s="1"/>
  <c r="BL800" i="1"/>
  <c r="BM800" i="1" s="1"/>
  <c r="BN800" i="1" s="1"/>
  <c r="BL799" i="1"/>
  <c r="BM799" i="1" s="1"/>
  <c r="BN799" i="1" s="1"/>
  <c r="BL798" i="1"/>
  <c r="BM798" i="1" s="1"/>
  <c r="BN798" i="1" s="1"/>
  <c r="BL797" i="1"/>
  <c r="BM797" i="1" s="1"/>
  <c r="BN797" i="1" s="1"/>
  <c r="BL796" i="1"/>
  <c r="BM796" i="1" s="1"/>
  <c r="BN796" i="1" s="1"/>
  <c r="BL795" i="1"/>
  <c r="BM795" i="1" s="1"/>
  <c r="BN795" i="1" s="1"/>
  <c r="BL794" i="1"/>
  <c r="BM794" i="1" s="1"/>
  <c r="BN794" i="1" s="1"/>
  <c r="BL793" i="1"/>
  <c r="BM793" i="1" s="1"/>
  <c r="BN793" i="1" s="1"/>
  <c r="BL792" i="1"/>
  <c r="BM792" i="1" s="1"/>
  <c r="BN792" i="1" s="1"/>
  <c r="BL791" i="1"/>
  <c r="BM791" i="1" s="1"/>
  <c r="BN791" i="1" s="1"/>
  <c r="BL790" i="1"/>
  <c r="BM790" i="1" s="1"/>
  <c r="BN790" i="1" s="1"/>
  <c r="BL789" i="1"/>
  <c r="BM789" i="1" s="1"/>
  <c r="BN789" i="1" s="1"/>
  <c r="BL788" i="1"/>
  <c r="BM788" i="1" s="1"/>
  <c r="BN788" i="1" s="1"/>
  <c r="BL787" i="1"/>
  <c r="BM787" i="1" s="1"/>
  <c r="BN787" i="1" s="1"/>
  <c r="BL786" i="1"/>
  <c r="BM786" i="1" s="1"/>
  <c r="BN786" i="1" s="1"/>
  <c r="BL785" i="1"/>
  <c r="BM785" i="1" s="1"/>
  <c r="BN785" i="1" s="1"/>
  <c r="BL784" i="1"/>
  <c r="BM784" i="1" s="1"/>
  <c r="BN784" i="1" s="1"/>
  <c r="BL783" i="1"/>
  <c r="BM783" i="1" s="1"/>
  <c r="BN783" i="1" s="1"/>
  <c r="BL782" i="1"/>
  <c r="BM782" i="1" s="1"/>
  <c r="BN782" i="1" s="1"/>
  <c r="BL781" i="1"/>
  <c r="BM781" i="1" s="1"/>
  <c r="BN781" i="1" s="1"/>
  <c r="BL780" i="1"/>
  <c r="BM780" i="1" s="1"/>
  <c r="BN780" i="1" s="1"/>
  <c r="BL779" i="1"/>
  <c r="BM779" i="1" s="1"/>
  <c r="BN779" i="1" s="1"/>
  <c r="BL778" i="1"/>
  <c r="BM778" i="1" s="1"/>
  <c r="BN778" i="1" s="1"/>
  <c r="BL776" i="1"/>
  <c r="BM776" i="1" s="1"/>
  <c r="BN776" i="1" s="1"/>
  <c r="BL775" i="1"/>
  <c r="BM775" i="1" s="1"/>
  <c r="BN775" i="1" s="1"/>
  <c r="BL774" i="1"/>
  <c r="BM774" i="1" s="1"/>
  <c r="BN774" i="1" s="1"/>
  <c r="BL773" i="1"/>
  <c r="BM773" i="1" s="1"/>
  <c r="BN773" i="1" s="1"/>
  <c r="BL772" i="1"/>
  <c r="BM772" i="1" s="1"/>
  <c r="BN772" i="1" s="1"/>
  <c r="BL771" i="1"/>
  <c r="BM771" i="1" s="1"/>
  <c r="BN771" i="1" s="1"/>
  <c r="BL770" i="1"/>
  <c r="BM770" i="1" s="1"/>
  <c r="BN770" i="1" s="1"/>
  <c r="BL767" i="1"/>
  <c r="BM767" i="1" s="1"/>
  <c r="BN767" i="1" s="1"/>
  <c r="BL766" i="1"/>
  <c r="BM766" i="1" s="1"/>
  <c r="BN766" i="1" s="1"/>
  <c r="BL765" i="1"/>
  <c r="BM765" i="1" s="1"/>
  <c r="BN765" i="1" s="1"/>
  <c r="BL759" i="1"/>
  <c r="BM759" i="1" s="1"/>
  <c r="BN759" i="1" s="1"/>
  <c r="BL758" i="1"/>
  <c r="BM758" i="1" s="1"/>
  <c r="BN758" i="1" s="1"/>
  <c r="BL756" i="1"/>
  <c r="BM756" i="1" s="1"/>
  <c r="BN756" i="1" s="1"/>
  <c r="BL755" i="1"/>
  <c r="BM755" i="1" s="1"/>
  <c r="BN755" i="1" s="1"/>
  <c r="BL754" i="1"/>
  <c r="BM754" i="1" s="1"/>
  <c r="BN754" i="1" s="1"/>
  <c r="BL753" i="1"/>
  <c r="BM753" i="1" s="1"/>
  <c r="BN753" i="1" s="1"/>
  <c r="BL752" i="1"/>
  <c r="BM752" i="1" s="1"/>
  <c r="BN752" i="1" s="1"/>
  <c r="BL751" i="1"/>
  <c r="BM751" i="1" s="1"/>
  <c r="BN751" i="1" s="1"/>
  <c r="BL750" i="1"/>
  <c r="BM750" i="1" s="1"/>
  <c r="BN750" i="1" s="1"/>
  <c r="BL749" i="1"/>
  <c r="BM749" i="1" s="1"/>
  <c r="BN749" i="1" s="1"/>
  <c r="BL748" i="1"/>
  <c r="BM748" i="1" s="1"/>
  <c r="BN748" i="1" s="1"/>
  <c r="BL747" i="1"/>
  <c r="BM747" i="1" s="1"/>
  <c r="BN747" i="1" s="1"/>
  <c r="BL746" i="1"/>
  <c r="BM746" i="1" s="1"/>
  <c r="BN746" i="1" s="1"/>
  <c r="BL745" i="1"/>
  <c r="BM745" i="1" s="1"/>
  <c r="BN745" i="1" s="1"/>
  <c r="BL743" i="1"/>
  <c r="BM743" i="1" s="1"/>
  <c r="BN743" i="1" s="1"/>
  <c r="BL742" i="1"/>
  <c r="BM742" i="1" s="1"/>
  <c r="BN742" i="1" s="1"/>
  <c r="BL741" i="1"/>
  <c r="BM741" i="1" s="1"/>
  <c r="BN741" i="1" s="1"/>
  <c r="BL740" i="1"/>
  <c r="BM740" i="1" s="1"/>
  <c r="BN740" i="1" s="1"/>
  <c r="BL739" i="1"/>
  <c r="BM739" i="1" s="1"/>
  <c r="BN739" i="1" s="1"/>
  <c r="BL737" i="1"/>
  <c r="BM737" i="1" s="1"/>
  <c r="BN737" i="1" s="1"/>
  <c r="BL736" i="1"/>
  <c r="BM736" i="1" s="1"/>
  <c r="BN736" i="1" s="1"/>
  <c r="BL735" i="1"/>
  <c r="BM735" i="1" s="1"/>
  <c r="BN735" i="1" s="1"/>
  <c r="BL734" i="1"/>
  <c r="BM734" i="1" s="1"/>
  <c r="BN734" i="1" s="1"/>
  <c r="BL733" i="1"/>
  <c r="BM733" i="1" s="1"/>
  <c r="BN733" i="1" s="1"/>
  <c r="BL732" i="1"/>
  <c r="BM732" i="1" s="1"/>
  <c r="BN732" i="1" s="1"/>
  <c r="BL729" i="1"/>
  <c r="BM729" i="1" s="1"/>
  <c r="BN729" i="1" s="1"/>
  <c r="BL728" i="1"/>
  <c r="BM728" i="1" s="1"/>
  <c r="BN728" i="1" s="1"/>
  <c r="BL727" i="1"/>
  <c r="BM727" i="1" s="1"/>
  <c r="BN727" i="1" s="1"/>
  <c r="BL726" i="1"/>
  <c r="BM726" i="1" s="1"/>
  <c r="BN726" i="1" s="1"/>
  <c r="BL725" i="1"/>
  <c r="BM725" i="1" s="1"/>
  <c r="BN725" i="1" s="1"/>
  <c r="BL724" i="1"/>
  <c r="BM724" i="1" s="1"/>
  <c r="BN724" i="1" s="1"/>
  <c r="BL723" i="1"/>
  <c r="BM723" i="1" s="1"/>
  <c r="BN723" i="1" s="1"/>
  <c r="BL722" i="1"/>
  <c r="BM722" i="1" s="1"/>
  <c r="BN722" i="1" s="1"/>
  <c r="BL721" i="1"/>
  <c r="BM721" i="1" s="1"/>
  <c r="BN721" i="1" s="1"/>
  <c r="BL720" i="1"/>
  <c r="BM720" i="1" s="1"/>
  <c r="BN720" i="1" s="1"/>
  <c r="BL719" i="1"/>
  <c r="BM719" i="1" s="1"/>
  <c r="BN719" i="1" s="1"/>
  <c r="BL710" i="1"/>
  <c r="BM710" i="1" s="1"/>
  <c r="BN710" i="1" s="1"/>
  <c r="BL709" i="1"/>
  <c r="BM709" i="1" s="1"/>
  <c r="BN709" i="1" s="1"/>
  <c r="BL708" i="1"/>
  <c r="BM708" i="1" s="1"/>
  <c r="BN708" i="1" s="1"/>
  <c r="BL707" i="1"/>
  <c r="BM707" i="1" s="1"/>
  <c r="BN707" i="1" s="1"/>
  <c r="BL706" i="1"/>
  <c r="BM706" i="1" s="1"/>
  <c r="BN706" i="1" s="1"/>
  <c r="BL705" i="1"/>
  <c r="BM705" i="1" s="1"/>
  <c r="BN705" i="1" s="1"/>
  <c r="BL704" i="1"/>
  <c r="BM704" i="1" s="1"/>
  <c r="BN704" i="1" s="1"/>
  <c r="BL703" i="1"/>
  <c r="BM703" i="1" s="1"/>
  <c r="BN703" i="1" s="1"/>
  <c r="BL702" i="1"/>
  <c r="BM702" i="1" s="1"/>
  <c r="BN702" i="1" s="1"/>
  <c r="BL701" i="1"/>
  <c r="BM701" i="1" s="1"/>
  <c r="BN701" i="1" s="1"/>
  <c r="BL700" i="1"/>
  <c r="BM700" i="1" s="1"/>
  <c r="BN700" i="1" s="1"/>
  <c r="BL699" i="1"/>
  <c r="BM699" i="1" s="1"/>
  <c r="BN699" i="1" s="1"/>
  <c r="BL698" i="1"/>
  <c r="BM698" i="1" s="1"/>
  <c r="BN698" i="1" s="1"/>
  <c r="BL696" i="1"/>
  <c r="BM696" i="1" s="1"/>
  <c r="BN696" i="1" s="1"/>
  <c r="BL695" i="1"/>
  <c r="BM695" i="1" s="1"/>
  <c r="BN695" i="1" s="1"/>
  <c r="BL692" i="1"/>
  <c r="BM692" i="1" s="1"/>
  <c r="BN692" i="1" s="1"/>
  <c r="BM691" i="1"/>
  <c r="BN691" i="1" s="1"/>
  <c r="BL690" i="1"/>
  <c r="BM690" i="1" s="1"/>
  <c r="BN690" i="1" s="1"/>
  <c r="BL689" i="1"/>
  <c r="BM689" i="1" s="1"/>
  <c r="BN689" i="1" s="1"/>
  <c r="BL688" i="1"/>
  <c r="BM688" i="1" s="1"/>
  <c r="BN688" i="1" s="1"/>
  <c r="BL687" i="1"/>
  <c r="BM687" i="1" s="1"/>
  <c r="BN687" i="1" s="1"/>
  <c r="BL685" i="1"/>
  <c r="BM685" i="1" s="1"/>
  <c r="BN685" i="1" s="1"/>
  <c r="BL684" i="1"/>
  <c r="BM684" i="1" s="1"/>
  <c r="BN684" i="1" s="1"/>
  <c r="BL683" i="1"/>
  <c r="BM683" i="1" s="1"/>
  <c r="BN683" i="1" s="1"/>
  <c r="BL678" i="1"/>
  <c r="BM678" i="1" s="1"/>
  <c r="BN678" i="1" s="1"/>
  <c r="BL672" i="1"/>
  <c r="BM672" i="1" s="1"/>
  <c r="BN672" i="1" s="1"/>
  <c r="BL671" i="1"/>
  <c r="BM671" i="1" s="1"/>
  <c r="BN671" i="1" s="1"/>
  <c r="BL670" i="1"/>
  <c r="BM670" i="1" s="1"/>
  <c r="BN670" i="1" s="1"/>
  <c r="BL669" i="1"/>
  <c r="BM669" i="1" s="1"/>
  <c r="BN669" i="1" s="1"/>
  <c r="BL666" i="1"/>
  <c r="BM666" i="1" s="1"/>
  <c r="BN666" i="1" s="1"/>
  <c r="BL665" i="1"/>
  <c r="BM665" i="1" s="1"/>
  <c r="BN665" i="1" s="1"/>
  <c r="BL664" i="1"/>
  <c r="BM664" i="1" s="1"/>
  <c r="BN664" i="1" s="1"/>
  <c r="BL663" i="1"/>
  <c r="BM663" i="1" s="1"/>
  <c r="BN663" i="1" s="1"/>
  <c r="BM662" i="1"/>
  <c r="BN662" i="1" s="1"/>
  <c r="BL661" i="1"/>
  <c r="BM661" i="1" s="1"/>
  <c r="BN661" i="1" s="1"/>
  <c r="BL660" i="1"/>
  <c r="BM660" i="1" s="1"/>
  <c r="BN660" i="1" s="1"/>
  <c r="BL659" i="1"/>
  <c r="BM659" i="1" s="1"/>
  <c r="BN659" i="1" s="1"/>
  <c r="BL603" i="1"/>
  <c r="BM603" i="1" s="1"/>
  <c r="BN603" i="1" s="1"/>
  <c r="BL602" i="1"/>
  <c r="BM602" i="1" s="1"/>
  <c r="BN602" i="1" s="1"/>
  <c r="BL601" i="1"/>
  <c r="BM601" i="1" s="1"/>
  <c r="BN601" i="1" s="1"/>
  <c r="BL600" i="1"/>
  <c r="BM600" i="1" s="1"/>
  <c r="BN600" i="1" s="1"/>
  <c r="BL599" i="1"/>
  <c r="BM599" i="1" s="1"/>
  <c r="BN599" i="1" s="1"/>
  <c r="BL598" i="1"/>
  <c r="BM598" i="1" s="1"/>
  <c r="BN598" i="1" s="1"/>
  <c r="BL597" i="1"/>
  <c r="BM597" i="1" s="1"/>
  <c r="BN597" i="1" s="1"/>
  <c r="BL596" i="1"/>
  <c r="BM596" i="1" s="1"/>
  <c r="BN596" i="1" s="1"/>
  <c r="BL595" i="1"/>
  <c r="BM595" i="1" s="1"/>
  <c r="BN595" i="1" s="1"/>
  <c r="BL594" i="1"/>
  <c r="BM594" i="1" s="1"/>
  <c r="BN594" i="1" s="1"/>
  <c r="BL593" i="1"/>
  <c r="BM593" i="1" s="1"/>
  <c r="BN593" i="1" s="1"/>
  <c r="BL592" i="1"/>
  <c r="BM592" i="1" s="1"/>
  <c r="BN592" i="1" s="1"/>
  <c r="BL591" i="1"/>
  <c r="BM591" i="1" s="1"/>
  <c r="BN591" i="1" s="1"/>
  <c r="BL590" i="1"/>
  <c r="BM590" i="1" s="1"/>
  <c r="BN590" i="1" s="1"/>
  <c r="BL589" i="1"/>
  <c r="BM589" i="1" s="1"/>
  <c r="BN589" i="1" s="1"/>
  <c r="BL588" i="1"/>
  <c r="BM588" i="1" s="1"/>
  <c r="BN588" i="1" s="1"/>
  <c r="BL587" i="1"/>
  <c r="BM587" i="1" s="1"/>
  <c r="BN587" i="1" s="1"/>
  <c r="BL586" i="1"/>
  <c r="BM586" i="1" s="1"/>
  <c r="BN586" i="1" s="1"/>
  <c r="BL585" i="1"/>
  <c r="BM585" i="1" s="1"/>
  <c r="BN585" i="1" s="1"/>
  <c r="BL584" i="1"/>
  <c r="BM584" i="1" s="1"/>
  <c r="BN584" i="1" s="1"/>
  <c r="BL582" i="1"/>
  <c r="BM582" i="1" s="1"/>
  <c r="BN582" i="1" s="1"/>
  <c r="BL581" i="1"/>
  <c r="BM581" i="1" s="1"/>
  <c r="BN581" i="1" s="1"/>
  <c r="BM580" i="1"/>
  <c r="BN580" i="1" s="1"/>
  <c r="BL579" i="1"/>
  <c r="BM579" i="1" s="1"/>
  <c r="BN579" i="1" s="1"/>
  <c r="BL578" i="1"/>
  <c r="BM578" i="1" s="1"/>
  <c r="BN578" i="1" s="1"/>
  <c r="BL577" i="1"/>
  <c r="BM577" i="1" s="1"/>
  <c r="BN577" i="1" s="1"/>
  <c r="BL576" i="1"/>
  <c r="BM576" i="1" s="1"/>
  <c r="BN576" i="1" s="1"/>
  <c r="BL575" i="1"/>
  <c r="BM575" i="1" s="1"/>
  <c r="BN575" i="1" s="1"/>
  <c r="BL574" i="1"/>
  <c r="BM574" i="1" s="1"/>
  <c r="BN574" i="1" s="1"/>
  <c r="BL573" i="1"/>
  <c r="BM573" i="1" s="1"/>
  <c r="BN573" i="1" s="1"/>
  <c r="BL572" i="1"/>
  <c r="BM572" i="1" s="1"/>
  <c r="BN572" i="1" s="1"/>
  <c r="BL571" i="1"/>
  <c r="BM571" i="1" s="1"/>
  <c r="BN571" i="1" s="1"/>
  <c r="BL570" i="1"/>
  <c r="BM570" i="1" s="1"/>
  <c r="BN570" i="1" s="1"/>
  <c r="BL569" i="1"/>
  <c r="BM569" i="1" s="1"/>
  <c r="BN569" i="1" s="1"/>
  <c r="BL568" i="1"/>
  <c r="BM568" i="1" s="1"/>
  <c r="BN568" i="1" s="1"/>
  <c r="BL567" i="1"/>
  <c r="BM567" i="1" s="1"/>
  <c r="BN567" i="1" s="1"/>
  <c r="BL566" i="1"/>
  <c r="BM566" i="1" s="1"/>
  <c r="BN566" i="1" s="1"/>
  <c r="BL565" i="1"/>
  <c r="BM565" i="1" s="1"/>
  <c r="BN565" i="1" s="1"/>
  <c r="BL564" i="1"/>
  <c r="BM564" i="1" s="1"/>
  <c r="BN564" i="1" s="1"/>
  <c r="BL563" i="1"/>
  <c r="BM563" i="1" s="1"/>
  <c r="BN563" i="1" s="1"/>
  <c r="BL562" i="1"/>
  <c r="BM562" i="1" s="1"/>
  <c r="BN562" i="1" s="1"/>
  <c r="BL561" i="1"/>
  <c r="BM561" i="1" s="1"/>
  <c r="BN561" i="1" s="1"/>
  <c r="BL560" i="1"/>
  <c r="BM560" i="1" s="1"/>
  <c r="BN560" i="1" s="1"/>
  <c r="BL559" i="1"/>
  <c r="BM559" i="1" s="1"/>
  <c r="BN559" i="1" s="1"/>
  <c r="BL558" i="1"/>
  <c r="BM558" i="1" s="1"/>
  <c r="BN558" i="1" s="1"/>
  <c r="BL557" i="1"/>
  <c r="BM557" i="1" s="1"/>
  <c r="BN557" i="1" s="1"/>
  <c r="BL556" i="1"/>
  <c r="BM556" i="1" s="1"/>
  <c r="BN556" i="1" s="1"/>
  <c r="BL555" i="1"/>
  <c r="BM555" i="1" s="1"/>
  <c r="BN555" i="1" s="1"/>
  <c r="BL554" i="1"/>
  <c r="BM554" i="1" s="1"/>
  <c r="BN554" i="1" s="1"/>
  <c r="BL553" i="1"/>
  <c r="BM553" i="1" s="1"/>
  <c r="BN553" i="1" s="1"/>
  <c r="BL552" i="1"/>
  <c r="BM552" i="1" s="1"/>
  <c r="BN552" i="1" s="1"/>
  <c r="BL551" i="1"/>
  <c r="BM551" i="1" s="1"/>
  <c r="BN551" i="1" s="1"/>
  <c r="BL550" i="1"/>
  <c r="BM550" i="1" s="1"/>
  <c r="BN550" i="1" s="1"/>
  <c r="BL549" i="1"/>
  <c r="BM549" i="1" s="1"/>
  <c r="BN549" i="1" s="1"/>
  <c r="BL548" i="1"/>
  <c r="BM548" i="1" s="1"/>
  <c r="BN548" i="1" s="1"/>
  <c r="BL547" i="1"/>
  <c r="BM547" i="1" s="1"/>
  <c r="BN547" i="1" s="1"/>
  <c r="BL546" i="1"/>
  <c r="BM546" i="1" s="1"/>
  <c r="BN546" i="1" s="1"/>
  <c r="BL541" i="1"/>
  <c r="BM541" i="1" s="1"/>
  <c r="BN541" i="1" s="1"/>
  <c r="BL540" i="1"/>
  <c r="BM540" i="1" s="1"/>
  <c r="BN540" i="1" s="1"/>
  <c r="BL538" i="1"/>
  <c r="BM538" i="1" s="1"/>
  <c r="BN538" i="1" s="1"/>
  <c r="BL537" i="1"/>
  <c r="BM537" i="1" s="1"/>
  <c r="BN537" i="1" s="1"/>
  <c r="BL536" i="1"/>
  <c r="BM536" i="1" s="1"/>
  <c r="BN536" i="1" s="1"/>
  <c r="BL535" i="1"/>
  <c r="BM535" i="1" s="1"/>
  <c r="BN535" i="1" s="1"/>
  <c r="BL532" i="1"/>
  <c r="BM532" i="1" s="1"/>
  <c r="BN532" i="1" s="1"/>
  <c r="BL531" i="1"/>
  <c r="BM531" i="1" s="1"/>
  <c r="BN531" i="1" s="1"/>
  <c r="BL530" i="1"/>
  <c r="BM530" i="1" s="1"/>
  <c r="BN530" i="1" s="1"/>
  <c r="BL529" i="1"/>
  <c r="BM529" i="1" s="1"/>
  <c r="BN529" i="1" s="1"/>
  <c r="BM528" i="1"/>
  <c r="BN528" i="1" s="1"/>
  <c r="BM527" i="1"/>
  <c r="BN527" i="1" s="1"/>
  <c r="BM526" i="1"/>
  <c r="BN526" i="1" s="1"/>
  <c r="BM525" i="1"/>
  <c r="BN525" i="1" s="1"/>
  <c r="BM524" i="1"/>
  <c r="BN524" i="1" s="1"/>
  <c r="BM523" i="1"/>
  <c r="BN523" i="1" s="1"/>
  <c r="BM522" i="1"/>
  <c r="BN522" i="1" s="1"/>
  <c r="BM521" i="1"/>
  <c r="BN521" i="1" s="1"/>
  <c r="BM520" i="1"/>
  <c r="BN520" i="1" s="1"/>
  <c r="BM519" i="1"/>
  <c r="BN519" i="1" s="1"/>
  <c r="BM518" i="1"/>
  <c r="BN518" i="1" s="1"/>
  <c r="BM517" i="1"/>
  <c r="BN517" i="1" s="1"/>
  <c r="BM516" i="1"/>
  <c r="BN516" i="1" s="1"/>
  <c r="BM515" i="1"/>
  <c r="BN515" i="1" s="1"/>
  <c r="BM514" i="1"/>
  <c r="BN514" i="1" s="1"/>
  <c r="BM513" i="1"/>
  <c r="BN513" i="1" s="1"/>
  <c r="BM512" i="1"/>
  <c r="BN512" i="1" s="1"/>
  <c r="BM511" i="1"/>
  <c r="BN511" i="1" s="1"/>
  <c r="BM510" i="1"/>
  <c r="BN510" i="1" s="1"/>
  <c r="BM509" i="1"/>
  <c r="BN509" i="1" s="1"/>
  <c r="BM508" i="1"/>
  <c r="BN508" i="1" s="1"/>
  <c r="BM507" i="1"/>
  <c r="BN507" i="1" s="1"/>
  <c r="BM506" i="1"/>
  <c r="BN506" i="1" s="1"/>
  <c r="BM505" i="1"/>
  <c r="BN505" i="1" s="1"/>
  <c r="BM504" i="1"/>
  <c r="BN504" i="1" s="1"/>
  <c r="BL503" i="1"/>
  <c r="BM503" i="1" s="1"/>
  <c r="BN503" i="1" s="1"/>
  <c r="BL502" i="1"/>
  <c r="BM502" i="1" s="1"/>
  <c r="BN502" i="1" s="1"/>
  <c r="BL501" i="1"/>
  <c r="BM501" i="1" s="1"/>
  <c r="BN501" i="1" s="1"/>
  <c r="BL500" i="1"/>
  <c r="BM500" i="1" s="1"/>
  <c r="BN500" i="1" s="1"/>
  <c r="BL499" i="1"/>
  <c r="BM499" i="1" s="1"/>
  <c r="BN499" i="1" s="1"/>
  <c r="BL498" i="1"/>
  <c r="BM498" i="1" s="1"/>
  <c r="BN498" i="1" s="1"/>
  <c r="BL497" i="1"/>
  <c r="BM497" i="1" s="1"/>
  <c r="BN497" i="1" s="1"/>
  <c r="BL496" i="1"/>
  <c r="BM496" i="1" s="1"/>
  <c r="BN496" i="1" s="1"/>
  <c r="BL495" i="1"/>
  <c r="BM495" i="1" s="1"/>
  <c r="BN495" i="1" s="1"/>
  <c r="BL494" i="1"/>
  <c r="BM494" i="1" s="1"/>
  <c r="BN494" i="1" s="1"/>
  <c r="BL493" i="1"/>
  <c r="BM493" i="1" s="1"/>
  <c r="BN493" i="1" s="1"/>
  <c r="BL492" i="1"/>
  <c r="BM492" i="1" s="1"/>
  <c r="BN492" i="1" s="1"/>
  <c r="BL491" i="1"/>
  <c r="BM491" i="1" s="1"/>
  <c r="BN491" i="1" s="1"/>
  <c r="BL490" i="1"/>
  <c r="BM490" i="1" s="1"/>
  <c r="BN490" i="1" s="1"/>
  <c r="BL489" i="1"/>
  <c r="BM489" i="1" s="1"/>
  <c r="BN489" i="1" s="1"/>
  <c r="BL488" i="1"/>
  <c r="BM488" i="1" s="1"/>
  <c r="BN488" i="1" s="1"/>
  <c r="BL487" i="1"/>
  <c r="BM487" i="1" s="1"/>
  <c r="BN487" i="1" s="1"/>
  <c r="BL486" i="1"/>
  <c r="BM486" i="1" s="1"/>
  <c r="BN486" i="1" s="1"/>
  <c r="BL485" i="1"/>
  <c r="BM485" i="1" s="1"/>
  <c r="BN485" i="1" s="1"/>
  <c r="BL484" i="1"/>
  <c r="BM484" i="1" s="1"/>
  <c r="BN484" i="1" s="1"/>
  <c r="BL483" i="1"/>
  <c r="BM483" i="1" s="1"/>
  <c r="BN483" i="1" s="1"/>
  <c r="BL482" i="1"/>
  <c r="BM482" i="1" s="1"/>
  <c r="BN482" i="1" s="1"/>
  <c r="BL481" i="1"/>
  <c r="BM481" i="1" s="1"/>
  <c r="BN481" i="1" s="1"/>
  <c r="BL480" i="1"/>
  <c r="BM480" i="1" s="1"/>
  <c r="BN480" i="1" s="1"/>
  <c r="BL479" i="1"/>
  <c r="BM479" i="1" s="1"/>
  <c r="BN479" i="1" s="1"/>
  <c r="BL478" i="1"/>
  <c r="BM478" i="1" s="1"/>
  <c r="BN478" i="1" s="1"/>
  <c r="BL477" i="1"/>
  <c r="BM477" i="1" s="1"/>
  <c r="BN477" i="1" s="1"/>
  <c r="BL476" i="1"/>
  <c r="BM476" i="1" s="1"/>
  <c r="BN476" i="1" s="1"/>
  <c r="BL475" i="1"/>
  <c r="BM475" i="1" s="1"/>
  <c r="BN475" i="1" s="1"/>
  <c r="BL474" i="1"/>
  <c r="BM474" i="1" s="1"/>
  <c r="BN474" i="1" s="1"/>
  <c r="BL473" i="1"/>
  <c r="BM473" i="1" s="1"/>
  <c r="BN473" i="1" s="1"/>
  <c r="BL472" i="1"/>
  <c r="BM472" i="1" s="1"/>
  <c r="BN472" i="1" s="1"/>
  <c r="BL471" i="1"/>
  <c r="BM471" i="1" s="1"/>
  <c r="BN471" i="1" s="1"/>
  <c r="BL470" i="1"/>
  <c r="BM470" i="1" s="1"/>
  <c r="BN470" i="1" s="1"/>
  <c r="BL469" i="1"/>
  <c r="BM469" i="1" s="1"/>
  <c r="BN469" i="1" s="1"/>
  <c r="BL468" i="1"/>
  <c r="BM468" i="1" s="1"/>
  <c r="BN468" i="1" s="1"/>
  <c r="BL467" i="1"/>
  <c r="BM467" i="1" s="1"/>
  <c r="BN467" i="1" s="1"/>
  <c r="BL466" i="1"/>
  <c r="BM466" i="1" s="1"/>
  <c r="BN466" i="1" s="1"/>
  <c r="BL465" i="1"/>
  <c r="BM465" i="1" s="1"/>
  <c r="BN465" i="1" s="1"/>
  <c r="BL464" i="1"/>
  <c r="BM464" i="1" s="1"/>
  <c r="BN464" i="1" s="1"/>
  <c r="BL463" i="1"/>
  <c r="BM463" i="1" s="1"/>
  <c r="BN463" i="1" s="1"/>
  <c r="BL462" i="1"/>
  <c r="BM462" i="1" s="1"/>
  <c r="BN462" i="1" s="1"/>
  <c r="BL461" i="1"/>
  <c r="BM461" i="1" s="1"/>
  <c r="BN461" i="1" s="1"/>
  <c r="BL460" i="1"/>
  <c r="BM460" i="1" s="1"/>
  <c r="BN460" i="1" s="1"/>
  <c r="BL459" i="1"/>
  <c r="BM459" i="1" s="1"/>
  <c r="BN459" i="1" s="1"/>
  <c r="BL458" i="1"/>
  <c r="BM458" i="1" s="1"/>
  <c r="BN458" i="1" s="1"/>
  <c r="BL457" i="1"/>
  <c r="BM457" i="1" s="1"/>
  <c r="BN457" i="1" s="1"/>
  <c r="BL456" i="1"/>
  <c r="BM456" i="1" s="1"/>
  <c r="BN456" i="1" s="1"/>
  <c r="BL455" i="1"/>
  <c r="BM455" i="1" s="1"/>
  <c r="BN455" i="1" s="1"/>
  <c r="BL454" i="1"/>
  <c r="BM454" i="1" s="1"/>
  <c r="BN454" i="1" s="1"/>
  <c r="BL453" i="1"/>
  <c r="BM453" i="1" s="1"/>
  <c r="BN453" i="1" s="1"/>
  <c r="BL452" i="1"/>
  <c r="BM452" i="1" s="1"/>
  <c r="BN452" i="1" s="1"/>
  <c r="BL451" i="1"/>
  <c r="BM451" i="1" s="1"/>
  <c r="BN451" i="1" s="1"/>
  <c r="BL450" i="1"/>
  <c r="BM450" i="1" s="1"/>
  <c r="BN450" i="1" s="1"/>
  <c r="BL449" i="1"/>
  <c r="BM449" i="1" s="1"/>
  <c r="BN449" i="1" s="1"/>
  <c r="BL448" i="1"/>
  <c r="BM448" i="1" s="1"/>
  <c r="BN448" i="1" s="1"/>
  <c r="BL447" i="1"/>
  <c r="BM447" i="1" s="1"/>
  <c r="BN447" i="1" s="1"/>
  <c r="BL446" i="1"/>
  <c r="BM446" i="1" s="1"/>
  <c r="BN446" i="1" s="1"/>
  <c r="BL445" i="1"/>
  <c r="BM445" i="1" s="1"/>
  <c r="BN445" i="1" s="1"/>
  <c r="BL444" i="1"/>
  <c r="BM444" i="1" s="1"/>
  <c r="BN444" i="1" s="1"/>
  <c r="BL443" i="1"/>
  <c r="BM443" i="1" s="1"/>
  <c r="BN443" i="1" s="1"/>
  <c r="BM442" i="1"/>
  <c r="BN442" i="1" s="1"/>
  <c r="BM441" i="1"/>
  <c r="BN441" i="1" s="1"/>
  <c r="BL438" i="1"/>
  <c r="BM438" i="1" s="1"/>
  <c r="BN438" i="1" s="1"/>
  <c r="BL437" i="1"/>
  <c r="BM437" i="1" s="1"/>
  <c r="BN437" i="1" s="1"/>
  <c r="BL436" i="1"/>
  <c r="BM436" i="1" s="1"/>
  <c r="BN436" i="1" s="1"/>
  <c r="BL435" i="1"/>
  <c r="BM435" i="1" s="1"/>
  <c r="BN435" i="1" s="1"/>
  <c r="BL434" i="1"/>
  <c r="BM434" i="1" s="1"/>
  <c r="BN434" i="1" s="1"/>
  <c r="BL433" i="1"/>
  <c r="BM433" i="1" s="1"/>
  <c r="BN433" i="1" s="1"/>
  <c r="BL432" i="1"/>
  <c r="BM432" i="1" s="1"/>
  <c r="BN432" i="1" s="1"/>
  <c r="BL431" i="1"/>
  <c r="BM431" i="1" s="1"/>
  <c r="BN431" i="1" s="1"/>
  <c r="BL430" i="1"/>
  <c r="BM430" i="1" s="1"/>
  <c r="BN430" i="1" s="1"/>
  <c r="BL427" i="1"/>
  <c r="BM427" i="1" s="1"/>
  <c r="BN427" i="1" s="1"/>
  <c r="BL426" i="1"/>
  <c r="BM426" i="1" s="1"/>
  <c r="BN426" i="1" s="1"/>
  <c r="BL425" i="1"/>
  <c r="BM425" i="1" s="1"/>
  <c r="BN425" i="1" s="1"/>
  <c r="BL424" i="1"/>
  <c r="BM424" i="1" s="1"/>
  <c r="BN424" i="1" s="1"/>
  <c r="BL423" i="1"/>
  <c r="BM423" i="1" s="1"/>
  <c r="BN423" i="1" s="1"/>
  <c r="BL422" i="1"/>
  <c r="BM422" i="1" s="1"/>
  <c r="BN422" i="1" s="1"/>
  <c r="BL421" i="1"/>
  <c r="BM421" i="1" s="1"/>
  <c r="BN421" i="1" s="1"/>
  <c r="BL420" i="1"/>
  <c r="BM420" i="1" s="1"/>
  <c r="BN420" i="1" s="1"/>
  <c r="BL419" i="1"/>
  <c r="BM419" i="1" s="1"/>
  <c r="BN419" i="1" s="1"/>
  <c r="BL418" i="1"/>
  <c r="BM418" i="1" s="1"/>
  <c r="BN418" i="1" s="1"/>
  <c r="BL417" i="1"/>
  <c r="BM417" i="1" s="1"/>
  <c r="BN417" i="1" s="1"/>
  <c r="BL416" i="1"/>
  <c r="BM416" i="1" s="1"/>
  <c r="BN416" i="1" s="1"/>
  <c r="BL415" i="1"/>
  <c r="BM415" i="1" s="1"/>
  <c r="BN415" i="1" s="1"/>
  <c r="BL414" i="1"/>
  <c r="BM414" i="1" s="1"/>
  <c r="BN414" i="1" s="1"/>
  <c r="BL413" i="1"/>
  <c r="BM413" i="1" s="1"/>
  <c r="BN413" i="1" s="1"/>
  <c r="BL412" i="1"/>
  <c r="BM412" i="1" s="1"/>
  <c r="BN412" i="1" s="1"/>
  <c r="BL411" i="1"/>
  <c r="BM411" i="1" s="1"/>
  <c r="BN411" i="1" s="1"/>
  <c r="BL410" i="1"/>
  <c r="BM410" i="1" s="1"/>
  <c r="BN410" i="1" s="1"/>
  <c r="BL409" i="1"/>
  <c r="BM409" i="1" s="1"/>
  <c r="BN409" i="1" s="1"/>
  <c r="BL408" i="1"/>
  <c r="BM408" i="1" s="1"/>
  <c r="BN408" i="1" s="1"/>
  <c r="BL407" i="1"/>
  <c r="BM407" i="1" s="1"/>
  <c r="BN407" i="1" s="1"/>
  <c r="BL406" i="1"/>
  <c r="BM406" i="1" s="1"/>
  <c r="BN406" i="1" s="1"/>
  <c r="BL405" i="1"/>
  <c r="BM405" i="1" s="1"/>
  <c r="BN405" i="1" s="1"/>
  <c r="BL404" i="1"/>
  <c r="BM404" i="1" s="1"/>
  <c r="BN404" i="1" s="1"/>
  <c r="BL403" i="1"/>
  <c r="BM403" i="1" s="1"/>
  <c r="BN403" i="1" s="1"/>
  <c r="BL402" i="1"/>
  <c r="BM402" i="1" s="1"/>
  <c r="BN402" i="1" s="1"/>
  <c r="BL401" i="1"/>
  <c r="BM401" i="1" s="1"/>
  <c r="BN401" i="1" s="1"/>
  <c r="BL400" i="1"/>
  <c r="BM400" i="1" s="1"/>
  <c r="BN400" i="1" s="1"/>
  <c r="BL399" i="1"/>
  <c r="BM399" i="1" s="1"/>
  <c r="BN399" i="1" s="1"/>
  <c r="BL398" i="1"/>
  <c r="BM398" i="1" s="1"/>
  <c r="BN398" i="1" s="1"/>
  <c r="BL397" i="1"/>
  <c r="BM397" i="1" s="1"/>
  <c r="BN397" i="1" s="1"/>
  <c r="BL396" i="1"/>
  <c r="BM396" i="1" s="1"/>
  <c r="BN396" i="1" s="1"/>
  <c r="BL393" i="1"/>
  <c r="BM393" i="1" s="1"/>
  <c r="BN393" i="1" s="1"/>
  <c r="BL392" i="1"/>
  <c r="BM392" i="1" s="1"/>
  <c r="BN392" i="1" s="1"/>
  <c r="BL391" i="1"/>
  <c r="BM391" i="1" s="1"/>
  <c r="BN391" i="1" s="1"/>
  <c r="BL390" i="1"/>
  <c r="BM390" i="1" s="1"/>
  <c r="BN390" i="1" s="1"/>
  <c r="BL389" i="1"/>
  <c r="BM389" i="1" s="1"/>
  <c r="BN389" i="1" s="1"/>
  <c r="BL388" i="1"/>
  <c r="BM388" i="1" s="1"/>
  <c r="BN388" i="1" s="1"/>
  <c r="BL387" i="1"/>
  <c r="BM387" i="1" s="1"/>
  <c r="BN387" i="1" s="1"/>
  <c r="BL386" i="1"/>
  <c r="BM386" i="1" s="1"/>
  <c r="BN386" i="1" s="1"/>
  <c r="BL385" i="1"/>
  <c r="BM385" i="1" s="1"/>
  <c r="BN385" i="1" s="1"/>
  <c r="BL384" i="1"/>
  <c r="BM384" i="1" s="1"/>
  <c r="BN384" i="1" s="1"/>
  <c r="BL383" i="1"/>
  <c r="BM383" i="1" s="1"/>
  <c r="BN383" i="1" s="1"/>
  <c r="BL382" i="1"/>
  <c r="BM382" i="1" s="1"/>
  <c r="BN382" i="1" s="1"/>
  <c r="BL381" i="1"/>
  <c r="BM381" i="1" s="1"/>
  <c r="BN381" i="1" s="1"/>
  <c r="BL380" i="1"/>
  <c r="BM380" i="1" s="1"/>
  <c r="BN380" i="1" s="1"/>
  <c r="BL379" i="1"/>
  <c r="BM379" i="1" s="1"/>
  <c r="BN379" i="1" s="1"/>
  <c r="BL378" i="1"/>
  <c r="BM378" i="1" s="1"/>
  <c r="BN378" i="1" s="1"/>
  <c r="BL377" i="1"/>
  <c r="BM377" i="1" s="1"/>
  <c r="BN377" i="1" s="1"/>
  <c r="BL376" i="1"/>
  <c r="BM376" i="1" s="1"/>
  <c r="BN376" i="1" s="1"/>
  <c r="BL375" i="1"/>
  <c r="BM375" i="1" s="1"/>
  <c r="BN375" i="1" s="1"/>
  <c r="BL374" i="1"/>
  <c r="BM374" i="1" s="1"/>
  <c r="BN374" i="1" s="1"/>
  <c r="BL373" i="1"/>
  <c r="BM373" i="1" s="1"/>
  <c r="BN373" i="1" s="1"/>
  <c r="BL372" i="1"/>
  <c r="BM372" i="1" s="1"/>
  <c r="BN372" i="1" s="1"/>
  <c r="BL371" i="1"/>
  <c r="BM371" i="1" s="1"/>
  <c r="BN371" i="1" s="1"/>
  <c r="BL370" i="1"/>
  <c r="BM370" i="1" s="1"/>
  <c r="BN370" i="1" s="1"/>
  <c r="BL369" i="1"/>
  <c r="BM369" i="1" s="1"/>
  <c r="BN369" i="1" s="1"/>
  <c r="BL368" i="1"/>
  <c r="BM368" i="1" s="1"/>
  <c r="BN368" i="1" s="1"/>
  <c r="BL367" i="1"/>
  <c r="BM367" i="1" s="1"/>
  <c r="BN367" i="1" s="1"/>
  <c r="BL366" i="1"/>
  <c r="BM366" i="1" s="1"/>
  <c r="BN366" i="1" s="1"/>
  <c r="BL365" i="1"/>
  <c r="BM365" i="1" s="1"/>
  <c r="BN365" i="1" s="1"/>
  <c r="BL364" i="1"/>
  <c r="BM364" i="1" s="1"/>
  <c r="BN364" i="1" s="1"/>
  <c r="BL363" i="1"/>
  <c r="BM363" i="1" s="1"/>
  <c r="BN363" i="1" s="1"/>
  <c r="BL362" i="1"/>
  <c r="BM362" i="1" s="1"/>
  <c r="BN362" i="1" s="1"/>
  <c r="BL361" i="1"/>
  <c r="BM361" i="1" s="1"/>
  <c r="BN361" i="1" s="1"/>
  <c r="BL360" i="1"/>
  <c r="BM360" i="1" s="1"/>
  <c r="BN360" i="1" s="1"/>
  <c r="BL359" i="1"/>
  <c r="BM359" i="1" s="1"/>
  <c r="BN359" i="1" s="1"/>
  <c r="BL357" i="1"/>
  <c r="BM357" i="1" s="1"/>
  <c r="BN357" i="1" s="1"/>
  <c r="BL356" i="1"/>
  <c r="BM356" i="1" s="1"/>
  <c r="BN356" i="1" s="1"/>
  <c r="BL355" i="1"/>
  <c r="BM355" i="1" s="1"/>
  <c r="BN355" i="1" s="1"/>
  <c r="BL354" i="1"/>
  <c r="BM354" i="1" s="1"/>
  <c r="BN354" i="1" s="1"/>
  <c r="BL353" i="1"/>
  <c r="BM353" i="1" s="1"/>
  <c r="BN353" i="1" s="1"/>
  <c r="BL352" i="1"/>
  <c r="BM352" i="1" s="1"/>
  <c r="BN352" i="1" s="1"/>
  <c r="BL351" i="1"/>
  <c r="BM351" i="1" s="1"/>
  <c r="BN351" i="1" s="1"/>
  <c r="BL350" i="1"/>
  <c r="BM350" i="1" s="1"/>
  <c r="BN350" i="1" s="1"/>
  <c r="BL349" i="1"/>
  <c r="BM349" i="1" s="1"/>
  <c r="BN349" i="1" s="1"/>
  <c r="BL348" i="1"/>
  <c r="BM348" i="1" s="1"/>
  <c r="BN348" i="1" s="1"/>
  <c r="BL344" i="1"/>
  <c r="BM344" i="1" s="1"/>
  <c r="BN344" i="1" s="1"/>
  <c r="BL341" i="1"/>
  <c r="BM341" i="1" s="1"/>
  <c r="BN341" i="1" s="1"/>
  <c r="BL340" i="1"/>
  <c r="BM340" i="1" s="1"/>
  <c r="BN340" i="1" s="1"/>
  <c r="BL339" i="1"/>
  <c r="BM339" i="1" s="1"/>
  <c r="BN339" i="1" s="1"/>
  <c r="BL338" i="1"/>
  <c r="BM338" i="1" s="1"/>
  <c r="BN338" i="1" s="1"/>
  <c r="BL337" i="1"/>
  <c r="BM337" i="1" s="1"/>
  <c r="BN337" i="1" s="1"/>
  <c r="BL336" i="1"/>
  <c r="BM336" i="1" s="1"/>
  <c r="BN336" i="1" s="1"/>
  <c r="BL335" i="1"/>
  <c r="BM335" i="1" s="1"/>
  <c r="BN335" i="1" s="1"/>
  <c r="BL334" i="1"/>
  <c r="BM334" i="1" s="1"/>
  <c r="BN334" i="1" s="1"/>
  <c r="BL333" i="1"/>
  <c r="BM333" i="1" s="1"/>
  <c r="BN333" i="1" s="1"/>
  <c r="BL332" i="1"/>
  <c r="BM332" i="1" s="1"/>
  <c r="BN332" i="1" s="1"/>
  <c r="BL331" i="1"/>
  <c r="BM331" i="1" s="1"/>
  <c r="BN331" i="1" s="1"/>
  <c r="BL330" i="1"/>
  <c r="BM330" i="1" s="1"/>
  <c r="BN330" i="1" s="1"/>
  <c r="BL329" i="1"/>
  <c r="BM329" i="1" s="1"/>
  <c r="BN329" i="1" s="1"/>
  <c r="BL327" i="1"/>
  <c r="BM327" i="1" s="1"/>
  <c r="BN327" i="1" s="1"/>
  <c r="BL326" i="1"/>
  <c r="BM326" i="1" s="1"/>
  <c r="BN326" i="1" s="1"/>
  <c r="BL325" i="1"/>
  <c r="BM325" i="1" s="1"/>
  <c r="BN325" i="1" s="1"/>
  <c r="BL324" i="1"/>
  <c r="BM324" i="1" s="1"/>
  <c r="BN324" i="1" s="1"/>
  <c r="BL323" i="1"/>
  <c r="BM323" i="1" s="1"/>
  <c r="BN323" i="1" s="1"/>
  <c r="BL322" i="1"/>
  <c r="BM322" i="1" s="1"/>
  <c r="BN322" i="1" s="1"/>
  <c r="BL321" i="1"/>
  <c r="BM321" i="1" s="1"/>
  <c r="BN321" i="1" s="1"/>
  <c r="BL320" i="1"/>
  <c r="BM320" i="1" s="1"/>
  <c r="BN320" i="1" s="1"/>
  <c r="BL319" i="1"/>
  <c r="BM319" i="1" s="1"/>
  <c r="BN319" i="1" s="1"/>
  <c r="BL318" i="1"/>
  <c r="BM318" i="1" s="1"/>
  <c r="BN318" i="1" s="1"/>
  <c r="BL317" i="1"/>
  <c r="BM317" i="1" s="1"/>
  <c r="BN317" i="1" s="1"/>
  <c r="BL316" i="1"/>
  <c r="BM316" i="1" s="1"/>
  <c r="BN316" i="1" s="1"/>
  <c r="BL315" i="1"/>
  <c r="BM315" i="1" s="1"/>
  <c r="BN315" i="1" s="1"/>
  <c r="BL313" i="1"/>
  <c r="BM313" i="1" s="1"/>
  <c r="BN313" i="1" s="1"/>
  <c r="BL312" i="1"/>
  <c r="BM312" i="1" s="1"/>
  <c r="BN312" i="1" s="1"/>
  <c r="BL311" i="1"/>
  <c r="BM311" i="1" s="1"/>
  <c r="BN311" i="1" s="1"/>
  <c r="BL310" i="1"/>
  <c r="BM310" i="1" s="1"/>
  <c r="BN310" i="1" s="1"/>
  <c r="BL309" i="1"/>
  <c r="BM309" i="1" s="1"/>
  <c r="BN309" i="1" s="1"/>
  <c r="BL308" i="1"/>
  <c r="BM308" i="1" s="1"/>
  <c r="BN308" i="1" s="1"/>
  <c r="BL307" i="1"/>
  <c r="BM307" i="1" s="1"/>
  <c r="BN307" i="1" s="1"/>
  <c r="BL306" i="1"/>
  <c r="BM306" i="1" s="1"/>
  <c r="BN306" i="1" s="1"/>
  <c r="BL305" i="1"/>
  <c r="BM305" i="1" s="1"/>
  <c r="BN305" i="1" s="1"/>
  <c r="BL304" i="1"/>
  <c r="BM304" i="1" s="1"/>
  <c r="BN304" i="1" s="1"/>
  <c r="BL303" i="1"/>
  <c r="BM303" i="1" s="1"/>
  <c r="BN303" i="1" s="1"/>
  <c r="BL302" i="1"/>
  <c r="BM302" i="1" s="1"/>
  <c r="BN302" i="1" s="1"/>
  <c r="BL301" i="1"/>
  <c r="BM301" i="1" s="1"/>
  <c r="BN301" i="1" s="1"/>
  <c r="BL300" i="1"/>
  <c r="BM300" i="1" s="1"/>
  <c r="BN300" i="1" s="1"/>
  <c r="BL299" i="1"/>
  <c r="BM299" i="1" s="1"/>
  <c r="BN299" i="1" s="1"/>
  <c r="BL298" i="1"/>
  <c r="BM298" i="1" s="1"/>
  <c r="BN298" i="1" s="1"/>
  <c r="BL297" i="1"/>
  <c r="BM297" i="1" s="1"/>
  <c r="BN297" i="1" s="1"/>
  <c r="BL296" i="1"/>
  <c r="BM296" i="1" s="1"/>
  <c r="BN296" i="1" s="1"/>
  <c r="BL295" i="1"/>
  <c r="BM295" i="1" s="1"/>
  <c r="BN295" i="1" s="1"/>
  <c r="BL294" i="1"/>
  <c r="BM294" i="1" s="1"/>
  <c r="BN294" i="1" s="1"/>
  <c r="BL293" i="1"/>
  <c r="BM293" i="1" s="1"/>
  <c r="BN293" i="1" s="1"/>
  <c r="BL292" i="1"/>
  <c r="BM292" i="1" s="1"/>
  <c r="BN292" i="1" s="1"/>
  <c r="BL291" i="1"/>
  <c r="BM291" i="1" s="1"/>
  <c r="BN291" i="1" s="1"/>
  <c r="BL290" i="1"/>
  <c r="BM290" i="1" s="1"/>
  <c r="BN290" i="1" s="1"/>
  <c r="BL289" i="1"/>
  <c r="BM289" i="1" s="1"/>
  <c r="BN289" i="1" s="1"/>
  <c r="BL288" i="1"/>
  <c r="BM288" i="1" s="1"/>
  <c r="BN288" i="1" s="1"/>
  <c r="BL287" i="1"/>
  <c r="BM287" i="1" s="1"/>
  <c r="BN287" i="1" s="1"/>
  <c r="BL286" i="1"/>
  <c r="BM286" i="1" s="1"/>
  <c r="BN286" i="1" s="1"/>
  <c r="BL285" i="1"/>
  <c r="BM285" i="1" s="1"/>
  <c r="BN285" i="1" s="1"/>
  <c r="BL284" i="1"/>
  <c r="BM284" i="1" s="1"/>
  <c r="BN284" i="1" s="1"/>
  <c r="BL283" i="1"/>
  <c r="BM283" i="1" s="1"/>
  <c r="BN283" i="1" s="1"/>
  <c r="BL282" i="1"/>
  <c r="BM282" i="1" s="1"/>
  <c r="BN282" i="1" s="1"/>
  <c r="BL281" i="1"/>
  <c r="BM281" i="1" s="1"/>
  <c r="BN281" i="1" s="1"/>
  <c r="BL280" i="1"/>
  <c r="BM280" i="1" s="1"/>
  <c r="BN280" i="1" s="1"/>
  <c r="BL279" i="1"/>
  <c r="BM279" i="1" s="1"/>
  <c r="BN279" i="1" s="1"/>
  <c r="BL278" i="1"/>
  <c r="BM278" i="1" s="1"/>
  <c r="BN278" i="1" s="1"/>
  <c r="BL277" i="1"/>
  <c r="BM277" i="1" s="1"/>
  <c r="BN277" i="1" s="1"/>
  <c r="BL276" i="1"/>
  <c r="BM276" i="1" s="1"/>
  <c r="BN276" i="1" s="1"/>
  <c r="BL275" i="1"/>
  <c r="BM275" i="1" s="1"/>
  <c r="BN275" i="1" s="1"/>
  <c r="BL274" i="1"/>
  <c r="BM274" i="1" s="1"/>
  <c r="BN274" i="1" s="1"/>
  <c r="BL273" i="1"/>
  <c r="BM273" i="1" s="1"/>
  <c r="BN273" i="1" s="1"/>
  <c r="BL272" i="1"/>
  <c r="BM272" i="1" s="1"/>
  <c r="BN272" i="1" s="1"/>
  <c r="BL271" i="1"/>
  <c r="BM271" i="1" s="1"/>
  <c r="BN271" i="1" s="1"/>
  <c r="BL270" i="1"/>
  <c r="BM270" i="1" s="1"/>
  <c r="BN270" i="1" s="1"/>
  <c r="BL269" i="1"/>
  <c r="BM269" i="1" s="1"/>
  <c r="BN269" i="1" s="1"/>
  <c r="BL268" i="1"/>
  <c r="BM268" i="1" s="1"/>
  <c r="BN268" i="1" s="1"/>
  <c r="BL267" i="1"/>
  <c r="BM267" i="1" s="1"/>
  <c r="BN267" i="1" s="1"/>
  <c r="BL266" i="1"/>
  <c r="BM266" i="1" s="1"/>
  <c r="BN266" i="1" s="1"/>
  <c r="BL265" i="1"/>
  <c r="BM265" i="1" s="1"/>
  <c r="BN265" i="1" s="1"/>
  <c r="BL264" i="1"/>
  <c r="BM264" i="1" s="1"/>
  <c r="BN264" i="1" s="1"/>
  <c r="BL263" i="1"/>
  <c r="BM263" i="1" s="1"/>
  <c r="BN263" i="1" s="1"/>
  <c r="BL261" i="1"/>
  <c r="BM261" i="1" s="1"/>
  <c r="BN261" i="1" s="1"/>
  <c r="BL260" i="1"/>
  <c r="BM260" i="1" s="1"/>
  <c r="BN260" i="1" s="1"/>
  <c r="BL259" i="1"/>
  <c r="BM259" i="1" s="1"/>
  <c r="BN259" i="1" s="1"/>
  <c r="BL258" i="1"/>
  <c r="BM258" i="1" s="1"/>
  <c r="BN258" i="1" s="1"/>
  <c r="BL257" i="1"/>
  <c r="BM257" i="1" s="1"/>
  <c r="BN257" i="1" s="1"/>
  <c r="BL256" i="1"/>
  <c r="BM256" i="1" s="1"/>
  <c r="BN256" i="1" s="1"/>
  <c r="BL255" i="1"/>
  <c r="BM255" i="1" s="1"/>
  <c r="BN255" i="1" s="1"/>
  <c r="BL254" i="1"/>
  <c r="BM254" i="1" s="1"/>
  <c r="BN254" i="1" s="1"/>
  <c r="BL253" i="1"/>
  <c r="BM253" i="1" s="1"/>
  <c r="BN253" i="1" s="1"/>
  <c r="BL252" i="1"/>
  <c r="BM252" i="1" s="1"/>
  <c r="BN252" i="1" s="1"/>
  <c r="BL251" i="1"/>
  <c r="BM251" i="1" s="1"/>
  <c r="BN251" i="1" s="1"/>
  <c r="BL250" i="1"/>
  <c r="BM250" i="1" s="1"/>
  <c r="BN250" i="1" s="1"/>
  <c r="BL249" i="1"/>
  <c r="BM249" i="1" s="1"/>
  <c r="BN249" i="1" s="1"/>
  <c r="BL248" i="1"/>
  <c r="BM248" i="1" s="1"/>
  <c r="BN248" i="1" s="1"/>
  <c r="BL247" i="1"/>
  <c r="BM247" i="1" s="1"/>
  <c r="BN247" i="1" s="1"/>
  <c r="BL246" i="1"/>
  <c r="BM246" i="1" s="1"/>
  <c r="BN246" i="1" s="1"/>
  <c r="BL245" i="1"/>
  <c r="BM245" i="1" s="1"/>
  <c r="BN245" i="1" s="1"/>
  <c r="BL244" i="1"/>
  <c r="BM244" i="1" s="1"/>
  <c r="BN244" i="1" s="1"/>
  <c r="BL243" i="1"/>
  <c r="BM243" i="1" s="1"/>
  <c r="BN243" i="1" s="1"/>
  <c r="BL242" i="1"/>
  <c r="BM242" i="1" s="1"/>
  <c r="BN242" i="1" s="1"/>
  <c r="BL241" i="1"/>
  <c r="BM241" i="1" s="1"/>
  <c r="BN241" i="1" s="1"/>
  <c r="BL240" i="1"/>
  <c r="BM240" i="1" s="1"/>
  <c r="BN240" i="1" s="1"/>
  <c r="BL239" i="1"/>
  <c r="BM239" i="1" s="1"/>
  <c r="BN239" i="1" s="1"/>
  <c r="BL238" i="1"/>
  <c r="BM238" i="1" s="1"/>
  <c r="BN238" i="1" s="1"/>
  <c r="BL237" i="1"/>
  <c r="BM237" i="1" s="1"/>
  <c r="BN237" i="1" s="1"/>
  <c r="BM236" i="1"/>
  <c r="BN236" i="1" s="1"/>
  <c r="BL235" i="1"/>
  <c r="BM235" i="1" s="1"/>
  <c r="BN235" i="1" s="1"/>
  <c r="BL234" i="1"/>
  <c r="BM234" i="1" s="1"/>
  <c r="BN234" i="1" s="1"/>
  <c r="BL233" i="1"/>
  <c r="BM233" i="1" s="1"/>
  <c r="BN233" i="1" s="1"/>
  <c r="BL232" i="1"/>
  <c r="BM232" i="1" s="1"/>
  <c r="BN232" i="1" s="1"/>
  <c r="BL231" i="1"/>
  <c r="BM231" i="1" s="1"/>
  <c r="BN231" i="1" s="1"/>
  <c r="BL221" i="1"/>
  <c r="BM221" i="1" s="1"/>
  <c r="BN221" i="1" s="1"/>
  <c r="BL220" i="1"/>
  <c r="BM220" i="1" s="1"/>
  <c r="BN220" i="1" s="1"/>
  <c r="BL219" i="1"/>
  <c r="BM219" i="1" s="1"/>
  <c r="BN219" i="1" s="1"/>
  <c r="BL218" i="1"/>
  <c r="BM218" i="1" s="1"/>
  <c r="BN218" i="1" s="1"/>
  <c r="BL217" i="1"/>
  <c r="BM217" i="1" s="1"/>
  <c r="BN217" i="1" s="1"/>
  <c r="BL216" i="1"/>
  <c r="BM216" i="1" s="1"/>
  <c r="BN216" i="1" s="1"/>
  <c r="BL215" i="1"/>
  <c r="BM215" i="1" s="1"/>
  <c r="BN215" i="1" s="1"/>
  <c r="BL214" i="1"/>
  <c r="BM214" i="1" s="1"/>
  <c r="BN214" i="1" s="1"/>
  <c r="BL213" i="1"/>
  <c r="BM213" i="1" s="1"/>
  <c r="BN213" i="1" s="1"/>
  <c r="BL212" i="1"/>
  <c r="BM212" i="1" s="1"/>
  <c r="BN212" i="1" s="1"/>
  <c r="BL211" i="1"/>
  <c r="BM211" i="1" s="1"/>
  <c r="BN211" i="1" s="1"/>
  <c r="BL210" i="1"/>
  <c r="BM210" i="1" s="1"/>
  <c r="BN210" i="1" s="1"/>
  <c r="BL209" i="1"/>
  <c r="BM209" i="1" s="1"/>
  <c r="BN209" i="1" s="1"/>
  <c r="BL208" i="1"/>
  <c r="BM208" i="1" s="1"/>
  <c r="BN208" i="1" s="1"/>
  <c r="BL207" i="1"/>
  <c r="BM207" i="1" s="1"/>
  <c r="BN207" i="1" s="1"/>
  <c r="BL206" i="1"/>
  <c r="BM206" i="1" s="1"/>
  <c r="BN206" i="1" s="1"/>
  <c r="BL205" i="1"/>
  <c r="BM205" i="1" s="1"/>
  <c r="BN205" i="1" s="1"/>
  <c r="BL204" i="1"/>
  <c r="BM204" i="1" s="1"/>
  <c r="BN204" i="1" s="1"/>
  <c r="BL203" i="1"/>
  <c r="BM203" i="1" s="1"/>
  <c r="BN203" i="1" s="1"/>
  <c r="BL202" i="1"/>
  <c r="BM202" i="1" s="1"/>
  <c r="BN202" i="1" s="1"/>
  <c r="BL201" i="1"/>
  <c r="BM201" i="1" s="1"/>
  <c r="BN201" i="1" s="1"/>
  <c r="BL200" i="1"/>
  <c r="BM200" i="1" s="1"/>
  <c r="BN200" i="1" s="1"/>
  <c r="BL199" i="1"/>
  <c r="BM199" i="1" s="1"/>
  <c r="BN199" i="1" s="1"/>
  <c r="BL198" i="1"/>
  <c r="BM198" i="1" s="1"/>
  <c r="BN198" i="1" s="1"/>
  <c r="BL197" i="1"/>
  <c r="BM197" i="1" s="1"/>
  <c r="BN197" i="1" s="1"/>
  <c r="BL196" i="1"/>
  <c r="BM196" i="1" s="1"/>
  <c r="BN196" i="1" s="1"/>
  <c r="BL195" i="1"/>
  <c r="BM195" i="1" s="1"/>
  <c r="BN195" i="1" s="1"/>
  <c r="BL194" i="1"/>
  <c r="BM194" i="1" s="1"/>
  <c r="BN194" i="1" s="1"/>
  <c r="BL193" i="1"/>
  <c r="BM193" i="1" s="1"/>
  <c r="BN193" i="1" s="1"/>
  <c r="BL192" i="1"/>
  <c r="BM192" i="1" s="1"/>
  <c r="BN192" i="1" s="1"/>
  <c r="BL191" i="1"/>
  <c r="BM191" i="1" s="1"/>
  <c r="BN191" i="1" s="1"/>
  <c r="BL190" i="1"/>
  <c r="BM190" i="1" s="1"/>
  <c r="BN190" i="1" s="1"/>
  <c r="BL189" i="1"/>
  <c r="BM189" i="1" s="1"/>
  <c r="BN189" i="1" s="1"/>
  <c r="BL188" i="1"/>
  <c r="BM188" i="1" s="1"/>
  <c r="BN188" i="1" s="1"/>
  <c r="BL187" i="1"/>
  <c r="BM187" i="1" s="1"/>
  <c r="BN187" i="1" s="1"/>
  <c r="BL186" i="1"/>
  <c r="BM186" i="1" s="1"/>
  <c r="BN186" i="1" s="1"/>
  <c r="BL185" i="1"/>
  <c r="BM185" i="1" s="1"/>
  <c r="BN185" i="1" s="1"/>
  <c r="BL184" i="1"/>
  <c r="BM184" i="1" s="1"/>
  <c r="BN184" i="1" s="1"/>
  <c r="BL183" i="1"/>
  <c r="BM183" i="1" s="1"/>
  <c r="BN183" i="1" s="1"/>
  <c r="BL182" i="1"/>
  <c r="BM182" i="1" s="1"/>
  <c r="BN182" i="1" s="1"/>
  <c r="BL181" i="1"/>
  <c r="BM181" i="1" s="1"/>
  <c r="BN181" i="1" s="1"/>
  <c r="BL180" i="1"/>
  <c r="BM180" i="1" s="1"/>
  <c r="BN180" i="1" s="1"/>
  <c r="BL179" i="1"/>
  <c r="BM179" i="1" s="1"/>
  <c r="BN179" i="1" s="1"/>
  <c r="BL176" i="1"/>
  <c r="BM176" i="1" s="1"/>
  <c r="BN176" i="1" s="1"/>
  <c r="BL175" i="1"/>
  <c r="BM175" i="1" s="1"/>
  <c r="BN175" i="1" s="1"/>
  <c r="BL174" i="1"/>
  <c r="BM174" i="1" s="1"/>
  <c r="BN174" i="1" s="1"/>
  <c r="BL173" i="1"/>
  <c r="BM173" i="1" s="1"/>
  <c r="BN173" i="1" s="1"/>
  <c r="BL169" i="1"/>
  <c r="BM169" i="1" s="1"/>
  <c r="BN169" i="1" s="1"/>
  <c r="BL168" i="1"/>
  <c r="BM168" i="1" s="1"/>
  <c r="BN168" i="1" s="1"/>
  <c r="BL167" i="1"/>
  <c r="BM167" i="1" s="1"/>
  <c r="BN167" i="1" s="1"/>
  <c r="BL166" i="1"/>
  <c r="BM166" i="1" s="1"/>
  <c r="BN166" i="1" s="1"/>
  <c r="BL165" i="1"/>
  <c r="BM165" i="1" s="1"/>
  <c r="BN165" i="1" s="1"/>
  <c r="BL164" i="1"/>
  <c r="BM164" i="1" s="1"/>
  <c r="BN164" i="1" s="1"/>
  <c r="BL163" i="1"/>
  <c r="BM163" i="1" s="1"/>
  <c r="BN163" i="1" s="1"/>
  <c r="BL162" i="1"/>
  <c r="BM162" i="1" s="1"/>
  <c r="BN162" i="1" s="1"/>
  <c r="BL161" i="1"/>
  <c r="BM161" i="1" s="1"/>
  <c r="BN161" i="1" s="1"/>
  <c r="BL160" i="1"/>
  <c r="BM160" i="1" s="1"/>
  <c r="BN160" i="1" s="1"/>
  <c r="BL159" i="1"/>
  <c r="BM159" i="1" s="1"/>
  <c r="BN159" i="1" s="1"/>
  <c r="BL158" i="1"/>
  <c r="BM158" i="1" s="1"/>
  <c r="BN158" i="1" s="1"/>
  <c r="BL157" i="1"/>
  <c r="BM157" i="1" s="1"/>
  <c r="BN157" i="1" s="1"/>
  <c r="BL156" i="1"/>
  <c r="BM156" i="1" s="1"/>
  <c r="BN156" i="1" s="1"/>
  <c r="BL155" i="1"/>
  <c r="BM155" i="1" s="1"/>
  <c r="BN155" i="1" s="1"/>
  <c r="BL154" i="1"/>
  <c r="BM154" i="1" s="1"/>
  <c r="BN154" i="1" s="1"/>
  <c r="BL153" i="1"/>
  <c r="BM153" i="1" s="1"/>
  <c r="BN153" i="1" s="1"/>
  <c r="BL152" i="1"/>
  <c r="BM152" i="1" s="1"/>
  <c r="BN152" i="1" s="1"/>
  <c r="BL151" i="1"/>
  <c r="BM151" i="1" s="1"/>
  <c r="BN151" i="1" s="1"/>
  <c r="BL150" i="1"/>
  <c r="BM150" i="1" s="1"/>
  <c r="BN150" i="1" s="1"/>
  <c r="BL149" i="1"/>
  <c r="BM149" i="1" s="1"/>
  <c r="BN149" i="1" s="1"/>
  <c r="BL148" i="1"/>
  <c r="BM148" i="1" s="1"/>
  <c r="BN148" i="1" s="1"/>
  <c r="BL147" i="1"/>
  <c r="BM147" i="1" s="1"/>
  <c r="BN147" i="1" s="1"/>
  <c r="BL146" i="1"/>
  <c r="BM146" i="1" s="1"/>
  <c r="BN146" i="1" s="1"/>
  <c r="BL145" i="1"/>
  <c r="BM145" i="1" s="1"/>
  <c r="BN145" i="1" s="1"/>
  <c r="BL144" i="1"/>
  <c r="BM144" i="1" s="1"/>
  <c r="BN144" i="1" s="1"/>
  <c r="BL143" i="1"/>
  <c r="BM143" i="1" s="1"/>
  <c r="BN143" i="1" s="1"/>
  <c r="BL142" i="1"/>
  <c r="BM142" i="1" s="1"/>
  <c r="BN142" i="1" s="1"/>
  <c r="BL141" i="1"/>
  <c r="BM141" i="1" s="1"/>
  <c r="BN141" i="1" s="1"/>
  <c r="BL140" i="1"/>
  <c r="BM140" i="1" s="1"/>
  <c r="BN140" i="1" s="1"/>
  <c r="BL139" i="1"/>
  <c r="BM139" i="1" s="1"/>
  <c r="BN139" i="1" s="1"/>
  <c r="BL138" i="1"/>
  <c r="BM138" i="1" s="1"/>
  <c r="BN138" i="1" s="1"/>
  <c r="BL137" i="1"/>
  <c r="BM137" i="1" s="1"/>
  <c r="BN137" i="1" s="1"/>
  <c r="BL136" i="1"/>
  <c r="BM136" i="1" s="1"/>
  <c r="BN136" i="1" s="1"/>
  <c r="BL135" i="1"/>
  <c r="BM135" i="1" s="1"/>
  <c r="BN135" i="1" s="1"/>
  <c r="BL134" i="1"/>
  <c r="BM134" i="1" s="1"/>
  <c r="BN134" i="1" s="1"/>
  <c r="BL133" i="1"/>
  <c r="BM133" i="1" s="1"/>
  <c r="BN133" i="1" s="1"/>
  <c r="BL132" i="1"/>
  <c r="BM132" i="1" s="1"/>
  <c r="BN132" i="1" s="1"/>
  <c r="BL131" i="1"/>
  <c r="BM131" i="1" s="1"/>
  <c r="BN131" i="1" s="1"/>
  <c r="BL126" i="1"/>
  <c r="BM126" i="1" s="1"/>
  <c r="BN126" i="1" s="1"/>
  <c r="BL123" i="1"/>
  <c r="BM123" i="1" s="1"/>
  <c r="BN123" i="1" s="1"/>
  <c r="BL122" i="1"/>
  <c r="BM122" i="1" s="1"/>
  <c r="BN122" i="1" s="1"/>
  <c r="BL121" i="1"/>
  <c r="BM121" i="1" s="1"/>
  <c r="BN121" i="1" s="1"/>
  <c r="BL113" i="1"/>
  <c r="BM113" i="1" s="1"/>
  <c r="BN113" i="1" s="1"/>
  <c r="BL112" i="1"/>
  <c r="BM112" i="1" s="1"/>
  <c r="BN112" i="1" s="1"/>
  <c r="BL111" i="1"/>
  <c r="BM111" i="1" s="1"/>
  <c r="BN111" i="1" s="1"/>
  <c r="BL110" i="1"/>
  <c r="BM110" i="1" s="1"/>
  <c r="BN110" i="1" s="1"/>
  <c r="BL96" i="1"/>
  <c r="BM96" i="1" s="1"/>
  <c r="BN96" i="1" s="1"/>
  <c r="BL104" i="1"/>
  <c r="BM104" i="1" s="1"/>
  <c r="BN104" i="1" s="1"/>
  <c r="BL103" i="1"/>
  <c r="BM103" i="1" s="1"/>
  <c r="BN103" i="1" s="1"/>
  <c r="BL102" i="1"/>
  <c r="BM102" i="1" s="1"/>
  <c r="BN102" i="1" s="1"/>
  <c r="BL101" i="1"/>
  <c r="BM101" i="1" s="1"/>
  <c r="BN101" i="1" s="1"/>
  <c r="BL100" i="1"/>
  <c r="BM100" i="1" s="1"/>
  <c r="BN100" i="1" s="1"/>
  <c r="BL99" i="1"/>
  <c r="BM99" i="1" s="1"/>
  <c r="BN99" i="1" s="1"/>
  <c r="BL98" i="1"/>
  <c r="BM98" i="1" s="1"/>
  <c r="BN98" i="1" s="1"/>
  <c r="BL97" i="1"/>
  <c r="BM97" i="1" s="1"/>
  <c r="BN97" i="1" s="1"/>
  <c r="BL92" i="1"/>
  <c r="BM92" i="1" s="1"/>
  <c r="BN92" i="1" s="1"/>
  <c r="BL91" i="1"/>
  <c r="BM91" i="1" s="1"/>
  <c r="BN91" i="1" s="1"/>
  <c r="BL88" i="1"/>
  <c r="BM88" i="1" s="1"/>
  <c r="BN88" i="1" s="1"/>
  <c r="BL87" i="1"/>
  <c r="BM87" i="1" s="1"/>
  <c r="BN87" i="1" s="1"/>
  <c r="BL85" i="1"/>
  <c r="BM85" i="1" s="1"/>
  <c r="BN85" i="1" s="1"/>
  <c r="BL84" i="1"/>
  <c r="BM84" i="1" s="1"/>
  <c r="BN84" i="1" s="1"/>
  <c r="BL83" i="1"/>
  <c r="BM83" i="1" s="1"/>
  <c r="BN83" i="1" s="1"/>
  <c r="BL82" i="1"/>
  <c r="BM82" i="1" s="1"/>
  <c r="BN82" i="1" s="1"/>
  <c r="BL79" i="1"/>
  <c r="BM79" i="1" s="1"/>
  <c r="BN79" i="1" s="1"/>
  <c r="BL78" i="1"/>
  <c r="BM78" i="1" s="1"/>
  <c r="BN78" i="1" s="1"/>
  <c r="BL77" i="1"/>
  <c r="BM77" i="1" s="1"/>
  <c r="BN77" i="1" s="1"/>
  <c r="BL76" i="1"/>
  <c r="BM76" i="1" s="1"/>
  <c r="BN76" i="1" s="1"/>
  <c r="BL75" i="1"/>
  <c r="BM75" i="1" s="1"/>
  <c r="BN75" i="1" s="1"/>
  <c r="BL74" i="1"/>
  <c r="BM74" i="1" s="1"/>
  <c r="BN74" i="1" s="1"/>
  <c r="BL72" i="1"/>
  <c r="BM72" i="1" s="1"/>
  <c r="BN72" i="1" s="1"/>
  <c r="BL71" i="1"/>
  <c r="BM71" i="1" s="1"/>
  <c r="BN71" i="1" s="1"/>
  <c r="BL70" i="1"/>
  <c r="BM70" i="1" s="1"/>
  <c r="BN70" i="1" s="1"/>
  <c r="BL69" i="1"/>
  <c r="BM69" i="1" s="1"/>
  <c r="BN69" i="1" s="1"/>
  <c r="BL67" i="1"/>
  <c r="BM67" i="1" s="1"/>
  <c r="BN67" i="1" s="1"/>
  <c r="BL62" i="1"/>
  <c r="BM62" i="1" s="1"/>
  <c r="BN62" i="1" s="1"/>
  <c r="BL61" i="1"/>
  <c r="BM61" i="1" s="1"/>
  <c r="BN61" i="1" s="1"/>
  <c r="BL58" i="1"/>
  <c r="BM58" i="1" s="1"/>
  <c r="BN58" i="1" s="1"/>
  <c r="BL57" i="1"/>
  <c r="BM57" i="1" s="1"/>
  <c r="BN57" i="1" s="1"/>
  <c r="BL56" i="1"/>
  <c r="BM56" i="1" s="1"/>
  <c r="BN56" i="1" s="1"/>
  <c r="BL55" i="1"/>
  <c r="BM55" i="1" s="1"/>
  <c r="BN55" i="1" s="1"/>
  <c r="BL54" i="1"/>
  <c r="BM54" i="1" s="1"/>
  <c r="BN54" i="1" s="1"/>
  <c r="BL53" i="1"/>
  <c r="BM53" i="1" s="1"/>
  <c r="BN53" i="1" s="1"/>
  <c r="BL51" i="1"/>
  <c r="BM51" i="1" s="1"/>
  <c r="BN51" i="1" s="1"/>
  <c r="BL50" i="1"/>
  <c r="BM50" i="1" s="1"/>
  <c r="BN50" i="1" s="1"/>
  <c r="BL48" i="1"/>
  <c r="BM48" i="1" s="1"/>
  <c r="BN48" i="1" s="1"/>
  <c r="BL47" i="1"/>
  <c r="BM47" i="1" s="1"/>
  <c r="BN47" i="1" s="1"/>
  <c r="BL46" i="1"/>
  <c r="BM46" i="1" s="1"/>
  <c r="BN46" i="1" s="1"/>
  <c r="BL44" i="1"/>
  <c r="BM44" i="1" s="1"/>
  <c r="BN44" i="1" s="1"/>
  <c r="BL40" i="1"/>
  <c r="BM40" i="1" s="1"/>
  <c r="BN40" i="1" s="1"/>
  <c r="BL35" i="1"/>
  <c r="BM35" i="1" s="1"/>
  <c r="BN35" i="1" s="1"/>
  <c r="BL34" i="1"/>
  <c r="BM34" i="1" s="1"/>
  <c r="BN34" i="1" s="1"/>
  <c r="BL33" i="1"/>
  <c r="BM33" i="1" s="1"/>
  <c r="BN33" i="1" s="1"/>
  <c r="BL32" i="1"/>
  <c r="BM32" i="1" s="1"/>
  <c r="BN32" i="1" s="1"/>
  <c r="BL31" i="1"/>
  <c r="BM31" i="1" s="1"/>
  <c r="BN31" i="1" s="1"/>
  <c r="BL30" i="1"/>
  <c r="BM30" i="1" s="1"/>
  <c r="BN30" i="1" s="1"/>
  <c r="BL29" i="1"/>
  <c r="BM29" i="1" s="1"/>
  <c r="BN29" i="1" s="1"/>
  <c r="BL28" i="1"/>
  <c r="BM28" i="1" s="1"/>
  <c r="BN28" i="1" s="1"/>
  <c r="BL27" i="1"/>
  <c r="BM27" i="1" s="1"/>
  <c r="BN27" i="1" s="1"/>
  <c r="BL21" i="1"/>
  <c r="BM21" i="1" s="1"/>
  <c r="BN21" i="1" s="1"/>
  <c r="BL20" i="1"/>
  <c r="BM20" i="1" s="1"/>
  <c r="BN20" i="1" s="1"/>
  <c r="BL19" i="1"/>
  <c r="BM19" i="1" s="1"/>
  <c r="BN19" i="1" s="1"/>
  <c r="BL18" i="1"/>
  <c r="BM18" i="1" s="1"/>
  <c r="BN18" i="1" s="1"/>
  <c r="BL17" i="1"/>
  <c r="BM17" i="1" s="1"/>
  <c r="BN17" i="1" s="1"/>
  <c r="BL16" i="1"/>
  <c r="BM16" i="1" s="1"/>
  <c r="BN16" i="1" s="1"/>
  <c r="BL13" i="1"/>
  <c r="BM13" i="1" s="1"/>
  <c r="BN13" i="1" s="1"/>
  <c r="BL12" i="1"/>
  <c r="BM12" i="1" s="1"/>
  <c r="BN12" i="1" s="1"/>
  <c r="BL11" i="1"/>
  <c r="BM11" i="1" s="1"/>
  <c r="BN11" i="1" s="1"/>
  <c r="BL10" i="1"/>
  <c r="BC1581" i="1"/>
  <c r="BD1581" i="1" s="1"/>
  <c r="BE1581" i="1" s="1"/>
  <c r="BC1580" i="1"/>
  <c r="BD1580" i="1" s="1"/>
  <c r="BE1580" i="1" s="1"/>
  <c r="BC1579" i="1"/>
  <c r="BD1579" i="1" s="1"/>
  <c r="BE1579" i="1" s="1"/>
  <c r="BC1577" i="1"/>
  <c r="BD1577" i="1" s="1"/>
  <c r="BE1577" i="1" s="1"/>
  <c r="BC1576" i="1"/>
  <c r="BD1576" i="1" s="1"/>
  <c r="BE1576" i="1" s="1"/>
  <c r="BC1575" i="1"/>
  <c r="BD1575" i="1" s="1"/>
  <c r="BE1575" i="1" s="1"/>
  <c r="BC1574" i="1"/>
  <c r="BD1574" i="1" s="1"/>
  <c r="BE1574" i="1" s="1"/>
  <c r="BC1573" i="1"/>
  <c r="BD1573" i="1" s="1"/>
  <c r="BE1573" i="1" s="1"/>
  <c r="BC1572" i="1"/>
  <c r="BD1572" i="1" s="1"/>
  <c r="BE1572" i="1" s="1"/>
  <c r="BC1571" i="1"/>
  <c r="BD1571" i="1" s="1"/>
  <c r="BE1571" i="1" s="1"/>
  <c r="BC1570" i="1"/>
  <c r="BD1570" i="1" s="1"/>
  <c r="BE1570" i="1" s="1"/>
  <c r="BC1569" i="1"/>
  <c r="BD1569" i="1" s="1"/>
  <c r="BE1569" i="1" s="1"/>
  <c r="BC1568" i="1"/>
  <c r="BD1568" i="1" s="1"/>
  <c r="BE1568" i="1" s="1"/>
  <c r="BC1567" i="1"/>
  <c r="BD1567" i="1" s="1"/>
  <c r="BE1567" i="1" s="1"/>
  <c r="BD1566" i="1"/>
  <c r="BE1566" i="1" s="1"/>
  <c r="BD1565" i="1"/>
  <c r="BE1565" i="1" s="1"/>
  <c r="BC1564" i="1"/>
  <c r="BD1564" i="1" s="1"/>
  <c r="BE1564" i="1" s="1"/>
  <c r="BC1563" i="1"/>
  <c r="BD1563" i="1" s="1"/>
  <c r="BE1563" i="1" s="1"/>
  <c r="BC1562" i="1"/>
  <c r="BD1562" i="1" s="1"/>
  <c r="BE1562" i="1" s="1"/>
  <c r="BC1561" i="1"/>
  <c r="BD1561" i="1" s="1"/>
  <c r="BE1561" i="1" s="1"/>
  <c r="BD1560" i="1"/>
  <c r="BE1560" i="1" s="1"/>
  <c r="BD1559" i="1"/>
  <c r="BE1559" i="1" s="1"/>
  <c r="BC1558" i="1"/>
  <c r="BD1558" i="1" s="1"/>
  <c r="BE1558" i="1" s="1"/>
  <c r="BC1557" i="1"/>
  <c r="BD1557" i="1" s="1"/>
  <c r="BE1557" i="1" s="1"/>
  <c r="BD1556" i="1"/>
  <c r="BE1556" i="1" s="1"/>
  <c r="BC1555" i="1"/>
  <c r="BD1555" i="1" s="1"/>
  <c r="BE1555" i="1" s="1"/>
  <c r="BC1554" i="1"/>
  <c r="BD1554" i="1" s="1"/>
  <c r="BE1554" i="1" s="1"/>
  <c r="BC1553" i="1"/>
  <c r="BD1553" i="1" s="1"/>
  <c r="BE1553" i="1" s="1"/>
  <c r="BC1552" i="1"/>
  <c r="BD1552" i="1" s="1"/>
  <c r="BE1552" i="1" s="1"/>
  <c r="BC1551" i="1"/>
  <c r="BD1551" i="1" s="1"/>
  <c r="BE1551" i="1" s="1"/>
  <c r="BC1550" i="1"/>
  <c r="BD1550" i="1" s="1"/>
  <c r="BE1550" i="1" s="1"/>
  <c r="BC1549" i="1"/>
  <c r="BD1549" i="1" s="1"/>
  <c r="BE1549" i="1" s="1"/>
  <c r="BC1548" i="1"/>
  <c r="BD1548" i="1" s="1"/>
  <c r="BE1548" i="1" s="1"/>
  <c r="BC1547" i="1"/>
  <c r="BD1547" i="1" s="1"/>
  <c r="BE1547" i="1" s="1"/>
  <c r="BC1546" i="1"/>
  <c r="BD1546" i="1" s="1"/>
  <c r="BE1546" i="1" s="1"/>
  <c r="BC1545" i="1"/>
  <c r="BD1545" i="1" s="1"/>
  <c r="BE1545" i="1" s="1"/>
  <c r="BC1544" i="1"/>
  <c r="BD1544" i="1" s="1"/>
  <c r="BE1544" i="1" s="1"/>
  <c r="BC1543" i="1"/>
  <c r="BD1543" i="1" s="1"/>
  <c r="BE1543" i="1" s="1"/>
  <c r="BC1542" i="1"/>
  <c r="BD1542" i="1" s="1"/>
  <c r="BE1542" i="1" s="1"/>
  <c r="BC1541" i="1"/>
  <c r="BD1541" i="1" s="1"/>
  <c r="BE1541" i="1" s="1"/>
  <c r="BC1540" i="1"/>
  <c r="BD1540" i="1" s="1"/>
  <c r="BE1540" i="1" s="1"/>
  <c r="BC1539" i="1"/>
  <c r="BD1539" i="1" s="1"/>
  <c r="BE1539" i="1" s="1"/>
  <c r="BC1538" i="1"/>
  <c r="BD1538" i="1" s="1"/>
  <c r="BE1538" i="1" s="1"/>
  <c r="BC1537" i="1"/>
  <c r="BD1537" i="1" s="1"/>
  <c r="BE1537" i="1" s="1"/>
  <c r="BC1536" i="1"/>
  <c r="BD1536" i="1" s="1"/>
  <c r="BE1536" i="1" s="1"/>
  <c r="BC1535" i="1"/>
  <c r="BD1535" i="1" s="1"/>
  <c r="BE1535" i="1" s="1"/>
  <c r="BC1534" i="1"/>
  <c r="BD1534" i="1" s="1"/>
  <c r="BE1534" i="1" s="1"/>
  <c r="BC1533" i="1"/>
  <c r="BD1533" i="1" s="1"/>
  <c r="BE1533" i="1" s="1"/>
  <c r="BC1532" i="1"/>
  <c r="BD1532" i="1" s="1"/>
  <c r="BE1532" i="1" s="1"/>
  <c r="BC1531" i="1"/>
  <c r="BD1531" i="1" s="1"/>
  <c r="BE1531" i="1" s="1"/>
  <c r="BC1530" i="1"/>
  <c r="BD1530" i="1" s="1"/>
  <c r="BE1530" i="1" s="1"/>
  <c r="BC1529" i="1"/>
  <c r="BD1529" i="1" s="1"/>
  <c r="BE1529" i="1" s="1"/>
  <c r="BC1528" i="1"/>
  <c r="BD1528" i="1" s="1"/>
  <c r="BE1528" i="1" s="1"/>
  <c r="BC1527" i="1"/>
  <c r="BD1527" i="1" s="1"/>
  <c r="BE1527" i="1" s="1"/>
  <c r="BC1526" i="1"/>
  <c r="BD1526" i="1" s="1"/>
  <c r="BE1526" i="1" s="1"/>
  <c r="BC1525" i="1"/>
  <c r="BD1525" i="1" s="1"/>
  <c r="BE1525" i="1" s="1"/>
  <c r="BC1524" i="1"/>
  <c r="BD1524" i="1" s="1"/>
  <c r="BE1524" i="1" s="1"/>
  <c r="BC1523" i="1"/>
  <c r="BD1523" i="1" s="1"/>
  <c r="BE1523" i="1" s="1"/>
  <c r="BC1522" i="1"/>
  <c r="BD1522" i="1" s="1"/>
  <c r="BE1522" i="1" s="1"/>
  <c r="BC1521" i="1"/>
  <c r="BD1521" i="1" s="1"/>
  <c r="BE1521" i="1" s="1"/>
  <c r="BC1520" i="1"/>
  <c r="BD1520" i="1" s="1"/>
  <c r="BE1520" i="1" s="1"/>
  <c r="BC1519" i="1"/>
  <c r="BD1519" i="1" s="1"/>
  <c r="BE1519" i="1" s="1"/>
  <c r="BC1518" i="1"/>
  <c r="BD1518" i="1" s="1"/>
  <c r="BE1518" i="1" s="1"/>
  <c r="BC1517" i="1"/>
  <c r="BD1517" i="1" s="1"/>
  <c r="BE1517" i="1" s="1"/>
  <c r="BC1516" i="1"/>
  <c r="BD1516" i="1" s="1"/>
  <c r="BE1516" i="1" s="1"/>
  <c r="BC1515" i="1"/>
  <c r="BD1515" i="1" s="1"/>
  <c r="BE1515" i="1" s="1"/>
  <c r="BC1514" i="1"/>
  <c r="BD1514" i="1" s="1"/>
  <c r="BE1514" i="1" s="1"/>
  <c r="BC1513" i="1"/>
  <c r="BD1513" i="1" s="1"/>
  <c r="BE1513" i="1" s="1"/>
  <c r="BC1512" i="1"/>
  <c r="BD1512" i="1" s="1"/>
  <c r="BE1512" i="1" s="1"/>
  <c r="BC1511" i="1"/>
  <c r="BD1511" i="1" s="1"/>
  <c r="BE1511" i="1" s="1"/>
  <c r="BC1510" i="1"/>
  <c r="BD1510" i="1" s="1"/>
  <c r="BE1510" i="1" s="1"/>
  <c r="BC1509" i="1"/>
  <c r="BD1509" i="1" s="1"/>
  <c r="BE1509" i="1" s="1"/>
  <c r="BC1508" i="1"/>
  <c r="BD1508" i="1" s="1"/>
  <c r="BE1508" i="1" s="1"/>
  <c r="BC1507" i="1"/>
  <c r="BD1507" i="1" s="1"/>
  <c r="BE1507" i="1" s="1"/>
  <c r="BC1506" i="1"/>
  <c r="BD1506" i="1" s="1"/>
  <c r="BE1506" i="1" s="1"/>
  <c r="BC1505" i="1"/>
  <c r="BD1505" i="1" s="1"/>
  <c r="BE1505" i="1" s="1"/>
  <c r="BC1504" i="1"/>
  <c r="BD1504" i="1" s="1"/>
  <c r="BE1504" i="1" s="1"/>
  <c r="BD1455" i="1"/>
  <c r="BE1455" i="1" s="1"/>
  <c r="BC1454" i="1"/>
  <c r="BD1454" i="1" s="1"/>
  <c r="BE1454" i="1" s="1"/>
  <c r="BC1453" i="1"/>
  <c r="BD1453" i="1" s="1"/>
  <c r="BE1453" i="1" s="1"/>
  <c r="BC1452" i="1"/>
  <c r="BD1452" i="1" s="1"/>
  <c r="BE1452" i="1" s="1"/>
  <c r="BC1451" i="1"/>
  <c r="BD1451" i="1" s="1"/>
  <c r="BE1451" i="1" s="1"/>
  <c r="BC1450" i="1"/>
  <c r="BD1450" i="1" s="1"/>
  <c r="BE1450" i="1" s="1"/>
  <c r="BC1449" i="1"/>
  <c r="BD1449" i="1" s="1"/>
  <c r="BE1449" i="1" s="1"/>
  <c r="BC1448" i="1"/>
  <c r="BD1448" i="1" s="1"/>
  <c r="BE1448" i="1" s="1"/>
  <c r="BC1447" i="1"/>
  <c r="BD1447" i="1" s="1"/>
  <c r="BE1447" i="1" s="1"/>
  <c r="BC1446" i="1"/>
  <c r="BD1446" i="1" s="1"/>
  <c r="BE1446" i="1" s="1"/>
  <c r="BC1445" i="1"/>
  <c r="BD1445" i="1" s="1"/>
  <c r="BE1445" i="1" s="1"/>
  <c r="BC1444" i="1"/>
  <c r="BD1444" i="1" s="1"/>
  <c r="BE1444" i="1" s="1"/>
  <c r="BC1443" i="1"/>
  <c r="BD1443" i="1" s="1"/>
  <c r="BE1443" i="1" s="1"/>
  <c r="BC1442" i="1"/>
  <c r="BD1442" i="1" s="1"/>
  <c r="BE1442" i="1" s="1"/>
  <c r="BC1441" i="1"/>
  <c r="BD1441" i="1" s="1"/>
  <c r="BE1441" i="1" s="1"/>
  <c r="BC1440" i="1"/>
  <c r="BD1440" i="1" s="1"/>
  <c r="BE1440" i="1" s="1"/>
  <c r="BC1439" i="1"/>
  <c r="BD1439" i="1" s="1"/>
  <c r="BE1439" i="1" s="1"/>
  <c r="BC1438" i="1"/>
  <c r="BD1438" i="1" s="1"/>
  <c r="BE1438" i="1" s="1"/>
  <c r="BC1437" i="1"/>
  <c r="BD1437" i="1" s="1"/>
  <c r="BE1437" i="1" s="1"/>
  <c r="BC1436" i="1"/>
  <c r="BD1436" i="1" s="1"/>
  <c r="BE1436" i="1" s="1"/>
  <c r="BC1435" i="1"/>
  <c r="BD1435" i="1" s="1"/>
  <c r="BE1435" i="1" s="1"/>
  <c r="BC1434" i="1"/>
  <c r="BD1434" i="1" s="1"/>
  <c r="BE1434" i="1" s="1"/>
  <c r="BC1433" i="1"/>
  <c r="BD1433" i="1" s="1"/>
  <c r="BE1433" i="1" s="1"/>
  <c r="BC1432" i="1"/>
  <c r="BD1432" i="1" s="1"/>
  <c r="BE1432" i="1" s="1"/>
  <c r="BC1431" i="1"/>
  <c r="BD1431" i="1" s="1"/>
  <c r="BE1431" i="1" s="1"/>
  <c r="BC1430" i="1"/>
  <c r="BD1430" i="1" s="1"/>
  <c r="BE1430" i="1" s="1"/>
  <c r="BC1429" i="1"/>
  <c r="BD1429" i="1" s="1"/>
  <c r="BE1429" i="1" s="1"/>
  <c r="BC1428" i="1"/>
  <c r="BD1428" i="1" s="1"/>
  <c r="BE1428" i="1" s="1"/>
  <c r="BC1427" i="1"/>
  <c r="BD1427" i="1" s="1"/>
  <c r="BE1427" i="1" s="1"/>
  <c r="BC1426" i="1"/>
  <c r="BD1426" i="1" s="1"/>
  <c r="BE1426" i="1" s="1"/>
  <c r="BC1425" i="1"/>
  <c r="BD1425" i="1" s="1"/>
  <c r="BE1425" i="1" s="1"/>
  <c r="BC1424" i="1"/>
  <c r="BD1424" i="1" s="1"/>
  <c r="BE1424" i="1" s="1"/>
  <c r="BC1423" i="1"/>
  <c r="BD1423" i="1" s="1"/>
  <c r="BE1423" i="1" s="1"/>
  <c r="BC1422" i="1"/>
  <c r="BD1422" i="1" s="1"/>
  <c r="BE1422" i="1" s="1"/>
  <c r="BC1421" i="1"/>
  <c r="BD1421" i="1" s="1"/>
  <c r="BE1421" i="1" s="1"/>
  <c r="BC1420" i="1"/>
  <c r="BD1420" i="1" s="1"/>
  <c r="BE1420" i="1" s="1"/>
  <c r="BC1419" i="1"/>
  <c r="BD1419" i="1" s="1"/>
  <c r="BE1419" i="1" s="1"/>
  <c r="BC1418" i="1"/>
  <c r="BD1418" i="1" s="1"/>
  <c r="BE1418" i="1" s="1"/>
  <c r="BD1416" i="1"/>
  <c r="BE1416" i="1" s="1"/>
  <c r="BD1415" i="1"/>
  <c r="BE1415" i="1" s="1"/>
  <c r="BC1412" i="1"/>
  <c r="BD1412" i="1" s="1"/>
  <c r="BE1412" i="1" s="1"/>
  <c r="BC1411" i="1"/>
  <c r="BD1411" i="1" s="1"/>
  <c r="BE1411" i="1" s="1"/>
  <c r="BC1410" i="1"/>
  <c r="BD1410" i="1" s="1"/>
  <c r="BE1410" i="1" s="1"/>
  <c r="BC1409" i="1"/>
  <c r="BD1409" i="1" s="1"/>
  <c r="BE1409" i="1" s="1"/>
  <c r="BC1408" i="1"/>
  <c r="BD1408" i="1" s="1"/>
  <c r="BE1408" i="1" s="1"/>
  <c r="BC1407" i="1"/>
  <c r="BD1407" i="1" s="1"/>
  <c r="BE1407" i="1" s="1"/>
  <c r="BC1406" i="1"/>
  <c r="BD1406" i="1" s="1"/>
  <c r="BE1406" i="1" s="1"/>
  <c r="BC1405" i="1"/>
  <c r="BD1405" i="1" s="1"/>
  <c r="BE1405" i="1" s="1"/>
  <c r="BC1404" i="1"/>
  <c r="BD1404" i="1" s="1"/>
  <c r="BE1404" i="1" s="1"/>
  <c r="BC1403" i="1"/>
  <c r="BD1403" i="1" s="1"/>
  <c r="BE1403" i="1" s="1"/>
  <c r="BC1402" i="1"/>
  <c r="BD1402" i="1" s="1"/>
  <c r="BE1402" i="1" s="1"/>
  <c r="BD1401" i="1"/>
  <c r="BE1401" i="1" s="1"/>
  <c r="BC1400" i="1"/>
  <c r="BD1400" i="1" s="1"/>
  <c r="BE1400" i="1" s="1"/>
  <c r="BC1397" i="1"/>
  <c r="BD1397" i="1" s="1"/>
  <c r="BE1397" i="1" s="1"/>
  <c r="BC1396" i="1"/>
  <c r="BD1396" i="1" s="1"/>
  <c r="BE1396" i="1" s="1"/>
  <c r="BC1395" i="1"/>
  <c r="BD1395" i="1" s="1"/>
  <c r="BE1395" i="1" s="1"/>
  <c r="BC1394" i="1"/>
  <c r="BD1394" i="1" s="1"/>
  <c r="BE1394" i="1" s="1"/>
  <c r="BC1393" i="1"/>
  <c r="BD1393" i="1" s="1"/>
  <c r="BE1393" i="1" s="1"/>
  <c r="BC1392" i="1"/>
  <c r="BD1392" i="1" s="1"/>
  <c r="BE1392" i="1" s="1"/>
  <c r="BC1391" i="1"/>
  <c r="BD1391" i="1" s="1"/>
  <c r="BE1391" i="1" s="1"/>
  <c r="BC1390" i="1"/>
  <c r="BD1390" i="1" s="1"/>
  <c r="BE1390" i="1" s="1"/>
  <c r="BC1389" i="1"/>
  <c r="BD1389" i="1" s="1"/>
  <c r="BE1389" i="1" s="1"/>
  <c r="BD1388" i="1"/>
  <c r="BE1388" i="1" s="1"/>
  <c r="BC1387" i="1"/>
  <c r="BD1387" i="1" s="1"/>
  <c r="BE1387" i="1" s="1"/>
  <c r="BC1386" i="1"/>
  <c r="BD1386" i="1" s="1"/>
  <c r="BE1386" i="1" s="1"/>
  <c r="BC1385" i="1"/>
  <c r="BD1385" i="1" s="1"/>
  <c r="BE1385" i="1" s="1"/>
  <c r="BC1384" i="1"/>
  <c r="BD1384" i="1" s="1"/>
  <c r="BE1384" i="1" s="1"/>
  <c r="BC1383" i="1"/>
  <c r="BD1383" i="1" s="1"/>
  <c r="BE1383" i="1" s="1"/>
  <c r="BC1381" i="1"/>
  <c r="BD1381" i="1" s="1"/>
  <c r="BE1381" i="1" s="1"/>
  <c r="BC1380" i="1"/>
  <c r="BD1380" i="1" s="1"/>
  <c r="BE1380" i="1" s="1"/>
  <c r="BC1379" i="1"/>
  <c r="BD1379" i="1" s="1"/>
  <c r="BE1379" i="1" s="1"/>
  <c r="BC1378" i="1"/>
  <c r="BD1378" i="1" s="1"/>
  <c r="BE1378" i="1" s="1"/>
  <c r="BC1377" i="1"/>
  <c r="BD1377" i="1" s="1"/>
  <c r="BE1377" i="1" s="1"/>
  <c r="BC1376" i="1"/>
  <c r="BD1376" i="1" s="1"/>
  <c r="BE1376" i="1" s="1"/>
  <c r="BC1375" i="1"/>
  <c r="BD1375" i="1" s="1"/>
  <c r="BE1375" i="1" s="1"/>
  <c r="BC1374" i="1"/>
  <c r="BD1374" i="1" s="1"/>
  <c r="BE1374" i="1" s="1"/>
  <c r="BC1373" i="1"/>
  <c r="BD1373" i="1" s="1"/>
  <c r="BE1373" i="1" s="1"/>
  <c r="BC1372" i="1"/>
  <c r="BD1372" i="1" s="1"/>
  <c r="BE1372" i="1" s="1"/>
  <c r="BC1371" i="1"/>
  <c r="BD1371" i="1" s="1"/>
  <c r="BE1371" i="1" s="1"/>
  <c r="BC1370" i="1"/>
  <c r="BD1370" i="1" s="1"/>
  <c r="BE1370" i="1" s="1"/>
  <c r="BC1369" i="1"/>
  <c r="BD1369" i="1" s="1"/>
  <c r="BE1369" i="1" s="1"/>
  <c r="BC1368" i="1"/>
  <c r="BD1368" i="1" s="1"/>
  <c r="BE1368" i="1" s="1"/>
  <c r="BC1367" i="1"/>
  <c r="BD1367" i="1" s="1"/>
  <c r="BE1367" i="1" s="1"/>
  <c r="BC1366" i="1"/>
  <c r="BD1366" i="1" s="1"/>
  <c r="BE1366" i="1" s="1"/>
  <c r="BC1365" i="1"/>
  <c r="BD1365" i="1" s="1"/>
  <c r="BE1365" i="1" s="1"/>
  <c r="BC1364" i="1"/>
  <c r="BD1364" i="1" s="1"/>
  <c r="BE1364" i="1" s="1"/>
  <c r="BC1363" i="1"/>
  <c r="BD1363" i="1" s="1"/>
  <c r="BE1363" i="1" s="1"/>
  <c r="BC1362" i="1"/>
  <c r="BD1362" i="1" s="1"/>
  <c r="BE1362" i="1" s="1"/>
  <c r="BC1361" i="1"/>
  <c r="BD1361" i="1" s="1"/>
  <c r="BE1361" i="1" s="1"/>
  <c r="BC1360" i="1"/>
  <c r="BD1360" i="1" s="1"/>
  <c r="BE1360" i="1" s="1"/>
  <c r="BC1359" i="1"/>
  <c r="BD1359" i="1" s="1"/>
  <c r="BE1359" i="1" s="1"/>
  <c r="BC1358" i="1"/>
  <c r="BD1358" i="1" s="1"/>
  <c r="BE1358" i="1" s="1"/>
  <c r="BC1357" i="1"/>
  <c r="BD1357" i="1" s="1"/>
  <c r="BE1357" i="1" s="1"/>
  <c r="BC1355" i="1"/>
  <c r="BD1355" i="1" s="1"/>
  <c r="BE1355" i="1" s="1"/>
  <c r="BC1354" i="1"/>
  <c r="BD1354" i="1" s="1"/>
  <c r="BE1354" i="1" s="1"/>
  <c r="BC1353" i="1"/>
  <c r="BD1353" i="1" s="1"/>
  <c r="BE1353" i="1" s="1"/>
  <c r="BC1352" i="1"/>
  <c r="BD1352" i="1" s="1"/>
  <c r="BE1352" i="1" s="1"/>
  <c r="BC1351" i="1"/>
  <c r="BD1351" i="1" s="1"/>
  <c r="BE1351" i="1" s="1"/>
  <c r="BC1350" i="1"/>
  <c r="BD1350" i="1" s="1"/>
  <c r="BE1350" i="1" s="1"/>
  <c r="BC1349" i="1"/>
  <c r="BD1349" i="1" s="1"/>
  <c r="BE1349" i="1" s="1"/>
  <c r="BC1348" i="1"/>
  <c r="BD1348" i="1" s="1"/>
  <c r="BE1348" i="1" s="1"/>
  <c r="BC1344" i="1"/>
  <c r="BD1344" i="1" s="1"/>
  <c r="BE1344" i="1" s="1"/>
  <c r="BC1343" i="1"/>
  <c r="BD1343" i="1" s="1"/>
  <c r="BE1343" i="1" s="1"/>
  <c r="BC1342" i="1"/>
  <c r="BD1342" i="1" s="1"/>
  <c r="BE1342" i="1" s="1"/>
  <c r="BC1341" i="1"/>
  <c r="BD1341" i="1" s="1"/>
  <c r="BE1341" i="1" s="1"/>
  <c r="BC1340" i="1"/>
  <c r="BD1340" i="1" s="1"/>
  <c r="BE1340" i="1" s="1"/>
  <c r="BC1339" i="1"/>
  <c r="BD1339" i="1" s="1"/>
  <c r="BE1339" i="1" s="1"/>
  <c r="BC1338" i="1"/>
  <c r="BD1338" i="1" s="1"/>
  <c r="BE1338" i="1" s="1"/>
  <c r="BC1337" i="1"/>
  <c r="BD1337" i="1" s="1"/>
  <c r="BE1337" i="1" s="1"/>
  <c r="BC1336" i="1"/>
  <c r="BD1336" i="1" s="1"/>
  <c r="BE1336" i="1" s="1"/>
  <c r="BC1335" i="1"/>
  <c r="BD1335" i="1" s="1"/>
  <c r="BE1335" i="1" s="1"/>
  <c r="BC1334" i="1"/>
  <c r="BD1334" i="1" s="1"/>
  <c r="BE1334" i="1" s="1"/>
  <c r="BC1333" i="1"/>
  <c r="BD1333" i="1" s="1"/>
  <c r="BE1333" i="1" s="1"/>
  <c r="BC1332" i="1"/>
  <c r="BD1332" i="1" s="1"/>
  <c r="BE1332" i="1" s="1"/>
  <c r="BC1331" i="1"/>
  <c r="BD1331" i="1" s="1"/>
  <c r="BE1331" i="1" s="1"/>
  <c r="BC1329" i="1"/>
  <c r="BD1329" i="1" s="1"/>
  <c r="BE1329" i="1" s="1"/>
  <c r="BC1328" i="1"/>
  <c r="BD1328" i="1" s="1"/>
  <c r="BE1328" i="1" s="1"/>
  <c r="BC1327" i="1"/>
  <c r="BD1327" i="1" s="1"/>
  <c r="BE1327" i="1" s="1"/>
  <c r="BC1326" i="1"/>
  <c r="BD1326" i="1" s="1"/>
  <c r="BE1326" i="1" s="1"/>
  <c r="BC1324" i="1"/>
  <c r="BD1324" i="1" s="1"/>
  <c r="BE1324" i="1" s="1"/>
  <c r="BC1323" i="1"/>
  <c r="BD1323" i="1" s="1"/>
  <c r="BE1323" i="1" s="1"/>
  <c r="BC1322" i="1"/>
  <c r="BD1322" i="1" s="1"/>
  <c r="BE1322" i="1" s="1"/>
  <c r="BC1321" i="1"/>
  <c r="BD1321" i="1" s="1"/>
  <c r="BE1321" i="1" s="1"/>
  <c r="BC1320" i="1"/>
  <c r="BD1320" i="1" s="1"/>
  <c r="BE1320" i="1" s="1"/>
  <c r="BC1319" i="1"/>
  <c r="BD1319" i="1" s="1"/>
  <c r="BE1319" i="1" s="1"/>
  <c r="BC1318" i="1"/>
  <c r="BD1318" i="1" s="1"/>
  <c r="BE1318" i="1" s="1"/>
  <c r="BC1317" i="1"/>
  <c r="BD1317" i="1" s="1"/>
  <c r="BE1317" i="1" s="1"/>
  <c r="BC1316" i="1"/>
  <c r="BD1316" i="1" s="1"/>
  <c r="BE1316" i="1" s="1"/>
  <c r="BC1315" i="1"/>
  <c r="BD1315" i="1" s="1"/>
  <c r="BE1315" i="1" s="1"/>
  <c r="BC1314" i="1"/>
  <c r="BD1314" i="1" s="1"/>
  <c r="BE1314" i="1" s="1"/>
  <c r="BC1313" i="1"/>
  <c r="BD1313" i="1" s="1"/>
  <c r="BE1313" i="1" s="1"/>
  <c r="BC1312" i="1"/>
  <c r="BD1312" i="1" s="1"/>
  <c r="BE1312" i="1" s="1"/>
  <c r="BC1311" i="1"/>
  <c r="BD1311" i="1" s="1"/>
  <c r="BE1311" i="1" s="1"/>
  <c r="BC1310" i="1"/>
  <c r="BD1310" i="1" s="1"/>
  <c r="BE1310" i="1" s="1"/>
  <c r="BC1309" i="1"/>
  <c r="BD1309" i="1" s="1"/>
  <c r="BE1309" i="1" s="1"/>
  <c r="BC1308" i="1"/>
  <c r="BD1308" i="1" s="1"/>
  <c r="BE1308" i="1" s="1"/>
  <c r="BC1307" i="1"/>
  <c r="BD1307" i="1" s="1"/>
  <c r="BE1307" i="1" s="1"/>
  <c r="BC1306" i="1"/>
  <c r="BD1306" i="1" s="1"/>
  <c r="BE1306" i="1" s="1"/>
  <c r="BC1305" i="1"/>
  <c r="BD1305" i="1" s="1"/>
  <c r="BE1305" i="1" s="1"/>
  <c r="BC1304" i="1"/>
  <c r="BD1304" i="1" s="1"/>
  <c r="BE1304" i="1" s="1"/>
  <c r="BC1302" i="1"/>
  <c r="BD1302" i="1" s="1"/>
  <c r="BE1302" i="1" s="1"/>
  <c r="BC1301" i="1"/>
  <c r="BD1301" i="1" s="1"/>
  <c r="BE1301" i="1" s="1"/>
  <c r="BC1300" i="1"/>
  <c r="BD1300" i="1" s="1"/>
  <c r="BE1300" i="1" s="1"/>
  <c r="BC1299" i="1"/>
  <c r="BD1299" i="1" s="1"/>
  <c r="BE1299" i="1" s="1"/>
  <c r="BC1298" i="1"/>
  <c r="BD1298" i="1" s="1"/>
  <c r="BE1298" i="1" s="1"/>
  <c r="BD1297" i="1"/>
  <c r="BE1297" i="1" s="1"/>
  <c r="BC1296" i="1"/>
  <c r="BD1296" i="1" s="1"/>
  <c r="BE1296" i="1" s="1"/>
  <c r="BC1295" i="1"/>
  <c r="BD1295" i="1" s="1"/>
  <c r="BE1295" i="1" s="1"/>
  <c r="BC1294" i="1"/>
  <c r="BD1294" i="1" s="1"/>
  <c r="BE1294" i="1" s="1"/>
  <c r="BC1293" i="1"/>
  <c r="BD1293" i="1" s="1"/>
  <c r="BE1293" i="1" s="1"/>
  <c r="BC1292" i="1"/>
  <c r="BD1292" i="1" s="1"/>
  <c r="BE1292" i="1" s="1"/>
  <c r="BC1291" i="1"/>
  <c r="BD1291" i="1" s="1"/>
  <c r="BE1291" i="1" s="1"/>
  <c r="BC1289" i="1"/>
  <c r="BD1289" i="1" s="1"/>
  <c r="BE1289" i="1" s="1"/>
  <c r="BC1288" i="1"/>
  <c r="BD1288" i="1" s="1"/>
  <c r="BE1288" i="1" s="1"/>
  <c r="BC1287" i="1"/>
  <c r="BD1287" i="1" s="1"/>
  <c r="BE1287" i="1" s="1"/>
  <c r="BC1286" i="1"/>
  <c r="BD1286" i="1" s="1"/>
  <c r="BE1286" i="1" s="1"/>
  <c r="BC1284" i="1"/>
  <c r="BD1284" i="1" s="1"/>
  <c r="BE1284" i="1" s="1"/>
  <c r="BC1283" i="1"/>
  <c r="BD1283" i="1" s="1"/>
  <c r="BE1283" i="1" s="1"/>
  <c r="BC1282" i="1"/>
  <c r="BD1282" i="1" s="1"/>
  <c r="BE1282" i="1" s="1"/>
  <c r="BC1281" i="1"/>
  <c r="BD1281" i="1" s="1"/>
  <c r="BE1281" i="1" s="1"/>
  <c r="BC1280" i="1"/>
  <c r="BD1280" i="1" s="1"/>
  <c r="BE1280" i="1" s="1"/>
  <c r="BC1279" i="1"/>
  <c r="BD1279" i="1" s="1"/>
  <c r="BE1279" i="1" s="1"/>
  <c r="BC1278" i="1"/>
  <c r="BD1278" i="1" s="1"/>
  <c r="BE1278" i="1" s="1"/>
  <c r="BC1276" i="1"/>
  <c r="BD1276" i="1" s="1"/>
  <c r="BE1276" i="1" s="1"/>
  <c r="BC1275" i="1"/>
  <c r="BD1275" i="1" s="1"/>
  <c r="BE1275" i="1" s="1"/>
  <c r="BC1274" i="1"/>
  <c r="BD1274" i="1" s="1"/>
  <c r="BE1274" i="1" s="1"/>
  <c r="BC1273" i="1"/>
  <c r="BD1273" i="1" s="1"/>
  <c r="BE1273" i="1" s="1"/>
  <c r="BC1269" i="1"/>
  <c r="BD1269" i="1" s="1"/>
  <c r="BE1269" i="1" s="1"/>
  <c r="BC1268" i="1"/>
  <c r="BD1268" i="1" s="1"/>
  <c r="BE1268" i="1" s="1"/>
  <c r="BC1267" i="1"/>
  <c r="BD1267" i="1" s="1"/>
  <c r="BE1267" i="1" s="1"/>
  <c r="BC1266" i="1"/>
  <c r="BD1266" i="1" s="1"/>
  <c r="BE1266" i="1" s="1"/>
  <c r="BC1265" i="1"/>
  <c r="BD1265" i="1" s="1"/>
  <c r="BE1265" i="1" s="1"/>
  <c r="BC1264" i="1"/>
  <c r="BD1264" i="1" s="1"/>
  <c r="BE1264" i="1" s="1"/>
  <c r="BC1263" i="1"/>
  <c r="BD1263" i="1" s="1"/>
  <c r="BE1263" i="1" s="1"/>
  <c r="BC1262" i="1"/>
  <c r="BD1262" i="1" s="1"/>
  <c r="BE1262" i="1" s="1"/>
  <c r="BC1261" i="1"/>
  <c r="BD1261" i="1" s="1"/>
  <c r="BE1261" i="1" s="1"/>
  <c r="BC1260" i="1"/>
  <c r="BD1260" i="1" s="1"/>
  <c r="BE1260" i="1" s="1"/>
  <c r="BC1259" i="1"/>
  <c r="BD1259" i="1" s="1"/>
  <c r="BE1259" i="1" s="1"/>
  <c r="BC1258" i="1"/>
  <c r="BD1258" i="1" s="1"/>
  <c r="BE1258" i="1" s="1"/>
  <c r="BC1257" i="1"/>
  <c r="BD1257" i="1" s="1"/>
  <c r="BE1257" i="1" s="1"/>
  <c r="BC1256" i="1"/>
  <c r="BD1256" i="1" s="1"/>
  <c r="BE1256" i="1" s="1"/>
  <c r="BC1255" i="1"/>
  <c r="BD1255" i="1" s="1"/>
  <c r="BE1255" i="1" s="1"/>
  <c r="BC1254" i="1"/>
  <c r="BD1254" i="1" s="1"/>
  <c r="BE1254" i="1" s="1"/>
  <c r="BC1253" i="1"/>
  <c r="BD1253" i="1" s="1"/>
  <c r="BE1253" i="1" s="1"/>
  <c r="BC1252" i="1"/>
  <c r="BD1252" i="1" s="1"/>
  <c r="BE1252" i="1" s="1"/>
  <c r="BC1251" i="1"/>
  <c r="BD1251" i="1" s="1"/>
  <c r="BE1251" i="1" s="1"/>
  <c r="BC1250" i="1"/>
  <c r="BD1250" i="1" s="1"/>
  <c r="BE1250" i="1" s="1"/>
  <c r="BC1249" i="1"/>
  <c r="BD1249" i="1" s="1"/>
  <c r="BE1249" i="1" s="1"/>
  <c r="BC1248" i="1"/>
  <c r="BD1248" i="1" s="1"/>
  <c r="BE1248" i="1" s="1"/>
  <c r="BC1247" i="1"/>
  <c r="BD1247" i="1" s="1"/>
  <c r="BE1247" i="1" s="1"/>
  <c r="BC1246" i="1"/>
  <c r="BD1246" i="1" s="1"/>
  <c r="BE1246" i="1" s="1"/>
  <c r="BC1245" i="1"/>
  <c r="BD1245" i="1" s="1"/>
  <c r="BE1245" i="1" s="1"/>
  <c r="BC1244" i="1"/>
  <c r="BD1244" i="1" s="1"/>
  <c r="BE1244" i="1" s="1"/>
  <c r="BC1243" i="1"/>
  <c r="BD1243" i="1" s="1"/>
  <c r="BE1243" i="1" s="1"/>
  <c r="BC1242" i="1"/>
  <c r="BD1242" i="1" s="1"/>
  <c r="BE1242" i="1" s="1"/>
  <c r="BC1241" i="1"/>
  <c r="BD1241" i="1" s="1"/>
  <c r="BE1241" i="1" s="1"/>
  <c r="BC1240" i="1"/>
  <c r="BD1240" i="1" s="1"/>
  <c r="BE1240" i="1" s="1"/>
  <c r="BC1239" i="1"/>
  <c r="BD1239" i="1" s="1"/>
  <c r="BE1239" i="1" s="1"/>
  <c r="BC1238" i="1"/>
  <c r="BD1238" i="1" s="1"/>
  <c r="BE1238" i="1" s="1"/>
  <c r="BC1237" i="1"/>
  <c r="BD1237" i="1" s="1"/>
  <c r="BE1237" i="1" s="1"/>
  <c r="BC1236" i="1"/>
  <c r="BD1236" i="1" s="1"/>
  <c r="BE1236" i="1" s="1"/>
  <c r="BC1235" i="1"/>
  <c r="BD1235" i="1" s="1"/>
  <c r="BE1235" i="1" s="1"/>
  <c r="BC1234" i="1"/>
  <c r="BD1234" i="1" s="1"/>
  <c r="BE1234" i="1" s="1"/>
  <c r="BC1233" i="1"/>
  <c r="BD1233" i="1" s="1"/>
  <c r="BE1233" i="1" s="1"/>
  <c r="BC1232" i="1"/>
  <c r="BD1232" i="1" s="1"/>
  <c r="BE1232" i="1" s="1"/>
  <c r="BC1231" i="1"/>
  <c r="BD1231" i="1" s="1"/>
  <c r="BE1231" i="1" s="1"/>
  <c r="BC1230" i="1"/>
  <c r="BD1230" i="1" s="1"/>
  <c r="BE1230" i="1" s="1"/>
  <c r="BC1229" i="1"/>
  <c r="BD1229" i="1" s="1"/>
  <c r="BE1229" i="1" s="1"/>
  <c r="BC1227" i="1"/>
  <c r="BD1227" i="1" s="1"/>
  <c r="BE1227" i="1" s="1"/>
  <c r="BC1226" i="1"/>
  <c r="BD1226" i="1" s="1"/>
  <c r="BE1226" i="1" s="1"/>
  <c r="BC1225" i="1"/>
  <c r="BD1225" i="1" s="1"/>
  <c r="BE1225" i="1" s="1"/>
  <c r="BD1224" i="1"/>
  <c r="BE1224" i="1" s="1"/>
  <c r="BC1223" i="1"/>
  <c r="BD1223" i="1" s="1"/>
  <c r="BE1223" i="1" s="1"/>
  <c r="BC1222" i="1"/>
  <c r="BD1222" i="1" s="1"/>
  <c r="BE1222" i="1" s="1"/>
  <c r="BC1221" i="1"/>
  <c r="BD1221" i="1" s="1"/>
  <c r="BE1221" i="1" s="1"/>
  <c r="BC1220" i="1"/>
  <c r="BD1220" i="1" s="1"/>
  <c r="BE1220" i="1" s="1"/>
  <c r="BC1219" i="1"/>
  <c r="BD1219" i="1" s="1"/>
  <c r="BE1219" i="1" s="1"/>
  <c r="BC1218" i="1"/>
  <c r="BD1218" i="1" s="1"/>
  <c r="BE1218" i="1" s="1"/>
  <c r="BC1217" i="1"/>
  <c r="BD1217" i="1" s="1"/>
  <c r="BE1217" i="1" s="1"/>
  <c r="BC1216" i="1"/>
  <c r="BD1216" i="1" s="1"/>
  <c r="BE1216" i="1" s="1"/>
  <c r="BC1209" i="1"/>
  <c r="BD1209" i="1" s="1"/>
  <c r="BE1209" i="1" s="1"/>
  <c r="BC1208" i="1"/>
  <c r="BD1208" i="1" s="1"/>
  <c r="BE1208" i="1" s="1"/>
  <c r="BC1207" i="1"/>
  <c r="BD1207" i="1" s="1"/>
  <c r="BE1207" i="1" s="1"/>
  <c r="BC1206" i="1"/>
  <c r="BD1206" i="1" s="1"/>
  <c r="BE1206" i="1" s="1"/>
  <c r="BC1205" i="1"/>
  <c r="BD1205" i="1" s="1"/>
  <c r="BE1205" i="1" s="1"/>
  <c r="BC1204" i="1"/>
  <c r="BD1204" i="1" s="1"/>
  <c r="BE1204" i="1" s="1"/>
  <c r="BC1203" i="1"/>
  <c r="BD1203" i="1" s="1"/>
  <c r="BE1203" i="1" s="1"/>
  <c r="BC1202" i="1"/>
  <c r="BD1202" i="1" s="1"/>
  <c r="BE1202" i="1" s="1"/>
  <c r="BC1201" i="1"/>
  <c r="BD1201" i="1" s="1"/>
  <c r="BE1201" i="1" s="1"/>
  <c r="BC1200" i="1"/>
  <c r="BD1200" i="1" s="1"/>
  <c r="BE1200" i="1" s="1"/>
  <c r="BC1199" i="1"/>
  <c r="BD1199" i="1" s="1"/>
  <c r="BE1199" i="1" s="1"/>
  <c r="BC1198" i="1"/>
  <c r="BD1198" i="1" s="1"/>
  <c r="BE1198" i="1" s="1"/>
  <c r="BC1197" i="1"/>
  <c r="BD1197" i="1" s="1"/>
  <c r="BE1197" i="1" s="1"/>
  <c r="BC1196" i="1"/>
  <c r="BD1196" i="1" s="1"/>
  <c r="BE1196" i="1" s="1"/>
  <c r="BC1195" i="1"/>
  <c r="BD1195" i="1" s="1"/>
  <c r="BE1195" i="1" s="1"/>
  <c r="BC1194" i="1"/>
  <c r="BD1194" i="1" s="1"/>
  <c r="BE1194" i="1" s="1"/>
  <c r="BC1193" i="1"/>
  <c r="BD1193" i="1" s="1"/>
  <c r="BE1193" i="1" s="1"/>
  <c r="BC1192" i="1"/>
  <c r="BD1192" i="1" s="1"/>
  <c r="BE1192" i="1" s="1"/>
  <c r="BC1191" i="1"/>
  <c r="BD1191" i="1" s="1"/>
  <c r="BE1191" i="1" s="1"/>
  <c r="BC1190" i="1"/>
  <c r="BD1190" i="1" s="1"/>
  <c r="BE1190" i="1" s="1"/>
  <c r="BC1189" i="1"/>
  <c r="BD1189" i="1" s="1"/>
  <c r="BE1189" i="1" s="1"/>
  <c r="BC1188" i="1"/>
  <c r="BD1188" i="1" s="1"/>
  <c r="BE1188" i="1" s="1"/>
  <c r="BC1187" i="1"/>
  <c r="BD1187" i="1" s="1"/>
  <c r="BE1187" i="1" s="1"/>
  <c r="BC1186" i="1"/>
  <c r="BD1186" i="1" s="1"/>
  <c r="BE1186" i="1" s="1"/>
  <c r="BC1185" i="1"/>
  <c r="BD1185" i="1" s="1"/>
  <c r="BE1185" i="1" s="1"/>
  <c r="BC1184" i="1"/>
  <c r="BD1184" i="1" s="1"/>
  <c r="BE1184" i="1" s="1"/>
  <c r="BC1183" i="1"/>
  <c r="BD1183" i="1" s="1"/>
  <c r="BE1183" i="1" s="1"/>
  <c r="BC1182" i="1"/>
  <c r="BD1182" i="1" s="1"/>
  <c r="BE1182" i="1" s="1"/>
  <c r="BC1181" i="1"/>
  <c r="BD1181" i="1" s="1"/>
  <c r="BE1181" i="1" s="1"/>
  <c r="BC1180" i="1"/>
  <c r="BD1180" i="1" s="1"/>
  <c r="BE1180" i="1" s="1"/>
  <c r="BC1179" i="1"/>
  <c r="BD1179" i="1" s="1"/>
  <c r="BE1179" i="1" s="1"/>
  <c r="BC1178" i="1"/>
  <c r="BD1178" i="1" s="1"/>
  <c r="BE1178" i="1" s="1"/>
  <c r="BC1177" i="1"/>
  <c r="BD1177" i="1" s="1"/>
  <c r="BE1177" i="1" s="1"/>
  <c r="BC1176" i="1"/>
  <c r="BD1176" i="1" s="1"/>
  <c r="BE1176" i="1" s="1"/>
  <c r="BC1175" i="1"/>
  <c r="BD1175" i="1" s="1"/>
  <c r="BE1175" i="1" s="1"/>
  <c r="BC1174" i="1"/>
  <c r="BD1174" i="1" s="1"/>
  <c r="BE1174" i="1" s="1"/>
  <c r="BC1173" i="1"/>
  <c r="BD1173" i="1" s="1"/>
  <c r="BE1173" i="1" s="1"/>
  <c r="BC1172" i="1"/>
  <c r="BD1172" i="1" s="1"/>
  <c r="BE1172" i="1" s="1"/>
  <c r="BC1171" i="1"/>
  <c r="BD1171" i="1" s="1"/>
  <c r="BE1171" i="1" s="1"/>
  <c r="BC1170" i="1"/>
  <c r="BD1170" i="1" s="1"/>
  <c r="BE1170" i="1" s="1"/>
  <c r="BC1169" i="1"/>
  <c r="BD1169" i="1" s="1"/>
  <c r="BE1169" i="1" s="1"/>
  <c r="BC1168" i="1"/>
  <c r="BD1168" i="1" s="1"/>
  <c r="BE1168" i="1" s="1"/>
  <c r="BC1167" i="1"/>
  <c r="BD1167" i="1" s="1"/>
  <c r="BE1167" i="1" s="1"/>
  <c r="BC1166" i="1"/>
  <c r="BD1166" i="1" s="1"/>
  <c r="BE1166" i="1" s="1"/>
  <c r="BC1165" i="1"/>
  <c r="BD1165" i="1" s="1"/>
  <c r="BE1165" i="1" s="1"/>
  <c r="BC1164" i="1"/>
  <c r="BD1164" i="1" s="1"/>
  <c r="BE1164" i="1" s="1"/>
  <c r="BC1163" i="1"/>
  <c r="BD1163" i="1" s="1"/>
  <c r="BE1163" i="1" s="1"/>
  <c r="BC1162" i="1"/>
  <c r="BD1162" i="1" s="1"/>
  <c r="BE1162" i="1" s="1"/>
  <c r="BC1161" i="1"/>
  <c r="BD1161" i="1" s="1"/>
  <c r="BE1161" i="1" s="1"/>
  <c r="BC1160" i="1"/>
  <c r="BD1160" i="1" s="1"/>
  <c r="BE1160" i="1" s="1"/>
  <c r="BC1159" i="1"/>
  <c r="BD1159" i="1" s="1"/>
  <c r="BE1159" i="1" s="1"/>
  <c r="BC1158" i="1"/>
  <c r="BD1158" i="1" s="1"/>
  <c r="BE1158" i="1" s="1"/>
  <c r="BC1157" i="1"/>
  <c r="BD1157" i="1" s="1"/>
  <c r="BE1157" i="1" s="1"/>
  <c r="BC1156" i="1"/>
  <c r="BD1156" i="1" s="1"/>
  <c r="BE1156" i="1" s="1"/>
  <c r="BC1155" i="1"/>
  <c r="BD1155" i="1" s="1"/>
  <c r="BE1155" i="1" s="1"/>
  <c r="BC1154" i="1"/>
  <c r="BD1154" i="1" s="1"/>
  <c r="BE1154" i="1" s="1"/>
  <c r="BC1153" i="1"/>
  <c r="BD1153" i="1" s="1"/>
  <c r="BE1153" i="1" s="1"/>
  <c r="BC1152" i="1"/>
  <c r="BD1152" i="1" s="1"/>
  <c r="BE1152" i="1" s="1"/>
  <c r="BC1151" i="1"/>
  <c r="BD1151" i="1" s="1"/>
  <c r="BE1151" i="1" s="1"/>
  <c r="BC1150" i="1"/>
  <c r="BD1150" i="1" s="1"/>
  <c r="BE1150" i="1" s="1"/>
  <c r="BC1149" i="1"/>
  <c r="BD1149" i="1" s="1"/>
  <c r="BE1149" i="1" s="1"/>
  <c r="BC1148" i="1"/>
  <c r="BD1148" i="1" s="1"/>
  <c r="BE1148" i="1" s="1"/>
  <c r="BC1147" i="1"/>
  <c r="BD1147" i="1" s="1"/>
  <c r="BE1147" i="1" s="1"/>
  <c r="BC1146" i="1"/>
  <c r="BD1146" i="1" s="1"/>
  <c r="BE1146" i="1" s="1"/>
  <c r="BC1145" i="1"/>
  <c r="BD1145" i="1" s="1"/>
  <c r="BE1145" i="1" s="1"/>
  <c r="BC1144" i="1"/>
  <c r="BD1144" i="1" s="1"/>
  <c r="BE1144" i="1" s="1"/>
  <c r="BC1141" i="1"/>
  <c r="BD1141" i="1" s="1"/>
  <c r="BE1141" i="1" s="1"/>
  <c r="BC1140" i="1"/>
  <c r="BD1140" i="1" s="1"/>
  <c r="BE1140" i="1" s="1"/>
  <c r="BC1139" i="1"/>
  <c r="BD1139" i="1" s="1"/>
  <c r="BE1139" i="1" s="1"/>
  <c r="BC1138" i="1"/>
  <c r="BD1138" i="1" s="1"/>
  <c r="BE1138" i="1" s="1"/>
  <c r="BC1136" i="1"/>
  <c r="BD1136" i="1" s="1"/>
  <c r="BE1136" i="1" s="1"/>
  <c r="BC1135" i="1"/>
  <c r="BD1135" i="1" s="1"/>
  <c r="BE1135" i="1" s="1"/>
  <c r="BC1134" i="1"/>
  <c r="BD1134" i="1" s="1"/>
  <c r="BE1134" i="1" s="1"/>
  <c r="BC1133" i="1"/>
  <c r="BD1133" i="1" s="1"/>
  <c r="BE1133" i="1" s="1"/>
  <c r="BC1132" i="1"/>
  <c r="BD1132" i="1" s="1"/>
  <c r="BE1132" i="1" s="1"/>
  <c r="BC1131" i="1"/>
  <c r="BD1131" i="1" s="1"/>
  <c r="BE1131" i="1" s="1"/>
  <c r="BC1130" i="1"/>
  <c r="BD1130" i="1" s="1"/>
  <c r="BE1130" i="1" s="1"/>
  <c r="BC1129" i="1"/>
  <c r="BD1129" i="1" s="1"/>
  <c r="BE1129" i="1" s="1"/>
  <c r="BC1128" i="1"/>
  <c r="BD1128" i="1" s="1"/>
  <c r="BE1128" i="1" s="1"/>
  <c r="BC1127" i="1"/>
  <c r="BD1127" i="1" s="1"/>
  <c r="BE1127" i="1" s="1"/>
  <c r="BC1126" i="1"/>
  <c r="BD1126" i="1" s="1"/>
  <c r="BE1126" i="1" s="1"/>
  <c r="BC1125" i="1"/>
  <c r="BD1125" i="1" s="1"/>
  <c r="BE1125" i="1" s="1"/>
  <c r="BC1124" i="1"/>
  <c r="BD1124" i="1" s="1"/>
  <c r="BE1124" i="1" s="1"/>
  <c r="BC1123" i="1"/>
  <c r="BD1123" i="1" s="1"/>
  <c r="BE1123" i="1" s="1"/>
  <c r="BC1122" i="1"/>
  <c r="BD1122" i="1" s="1"/>
  <c r="BE1122" i="1" s="1"/>
  <c r="BC1121" i="1"/>
  <c r="BD1121" i="1" s="1"/>
  <c r="BE1121" i="1" s="1"/>
  <c r="BC1120" i="1"/>
  <c r="BD1120" i="1" s="1"/>
  <c r="BE1120" i="1" s="1"/>
  <c r="BC1116" i="1"/>
  <c r="BD1116" i="1" s="1"/>
  <c r="BE1116" i="1" s="1"/>
  <c r="BC1115" i="1"/>
  <c r="BD1115" i="1" s="1"/>
  <c r="BE1115" i="1" s="1"/>
  <c r="BC1114" i="1"/>
  <c r="BD1114" i="1" s="1"/>
  <c r="BE1114" i="1" s="1"/>
  <c r="BC1113" i="1"/>
  <c r="BD1113" i="1" s="1"/>
  <c r="BE1113" i="1" s="1"/>
  <c r="BC1112" i="1"/>
  <c r="BD1112" i="1" s="1"/>
  <c r="BE1112" i="1" s="1"/>
  <c r="BC1111" i="1"/>
  <c r="BD1111" i="1" s="1"/>
  <c r="BE1111" i="1" s="1"/>
  <c r="BC1110" i="1"/>
  <c r="BD1110" i="1" s="1"/>
  <c r="BE1110" i="1" s="1"/>
  <c r="BC1109" i="1"/>
  <c r="BD1109" i="1" s="1"/>
  <c r="BE1109" i="1" s="1"/>
  <c r="BC1108" i="1"/>
  <c r="BD1108" i="1" s="1"/>
  <c r="BE1108" i="1" s="1"/>
  <c r="BC1107" i="1"/>
  <c r="BD1107" i="1" s="1"/>
  <c r="BE1107" i="1" s="1"/>
  <c r="BC1106" i="1"/>
  <c r="BD1106" i="1" s="1"/>
  <c r="BE1106" i="1" s="1"/>
  <c r="BC1105" i="1"/>
  <c r="BD1105" i="1" s="1"/>
  <c r="BE1105" i="1" s="1"/>
  <c r="BC1104" i="1"/>
  <c r="BD1104" i="1" s="1"/>
  <c r="BE1104" i="1" s="1"/>
  <c r="BC1103" i="1"/>
  <c r="BD1103" i="1" s="1"/>
  <c r="BE1103" i="1" s="1"/>
  <c r="BC1102" i="1"/>
  <c r="BD1102" i="1" s="1"/>
  <c r="BE1102" i="1" s="1"/>
  <c r="BC1101" i="1"/>
  <c r="BD1101" i="1" s="1"/>
  <c r="BE1101" i="1" s="1"/>
  <c r="BC1099" i="1"/>
  <c r="BD1099" i="1" s="1"/>
  <c r="BE1099" i="1" s="1"/>
  <c r="BC1098" i="1"/>
  <c r="BD1098" i="1" s="1"/>
  <c r="BE1098" i="1" s="1"/>
  <c r="BC1097" i="1"/>
  <c r="BD1097" i="1" s="1"/>
  <c r="BE1097" i="1" s="1"/>
  <c r="BC1096" i="1"/>
  <c r="BD1096" i="1" s="1"/>
  <c r="BE1096" i="1" s="1"/>
  <c r="BC1095" i="1"/>
  <c r="BD1095" i="1" s="1"/>
  <c r="BE1095" i="1" s="1"/>
  <c r="BC1094" i="1"/>
  <c r="BD1094" i="1" s="1"/>
  <c r="BE1094" i="1" s="1"/>
  <c r="BC1093" i="1"/>
  <c r="BD1093" i="1" s="1"/>
  <c r="BE1093" i="1" s="1"/>
  <c r="BC1092" i="1"/>
  <c r="BD1092" i="1" s="1"/>
  <c r="BE1092" i="1" s="1"/>
  <c r="BC1091" i="1"/>
  <c r="BD1091" i="1" s="1"/>
  <c r="BE1091" i="1" s="1"/>
  <c r="BC1090" i="1"/>
  <c r="BD1090" i="1" s="1"/>
  <c r="BE1090" i="1" s="1"/>
  <c r="BC1089" i="1"/>
  <c r="BD1089" i="1" s="1"/>
  <c r="BE1089" i="1" s="1"/>
  <c r="BC1088" i="1"/>
  <c r="BD1088" i="1" s="1"/>
  <c r="BE1088" i="1" s="1"/>
  <c r="BC1087" i="1"/>
  <c r="BD1087" i="1" s="1"/>
  <c r="BE1087" i="1" s="1"/>
  <c r="BC1086" i="1"/>
  <c r="BD1086" i="1" s="1"/>
  <c r="BE1086" i="1" s="1"/>
  <c r="BC1085" i="1"/>
  <c r="BD1085" i="1" s="1"/>
  <c r="BE1085" i="1" s="1"/>
  <c r="BC1084" i="1"/>
  <c r="BD1084" i="1" s="1"/>
  <c r="BE1084" i="1" s="1"/>
  <c r="BC1083" i="1"/>
  <c r="BD1083" i="1" s="1"/>
  <c r="BE1083" i="1" s="1"/>
  <c r="BC1082" i="1"/>
  <c r="BD1082" i="1" s="1"/>
  <c r="BE1082" i="1" s="1"/>
  <c r="BC1081" i="1"/>
  <c r="BD1081" i="1" s="1"/>
  <c r="BE1081" i="1" s="1"/>
  <c r="BC1080" i="1"/>
  <c r="BD1080" i="1" s="1"/>
  <c r="BE1080" i="1" s="1"/>
  <c r="BC1079" i="1"/>
  <c r="BD1079" i="1" s="1"/>
  <c r="BE1079" i="1" s="1"/>
  <c r="BC1078" i="1"/>
  <c r="BD1078" i="1" s="1"/>
  <c r="BE1078" i="1" s="1"/>
  <c r="BC1077" i="1"/>
  <c r="BD1077" i="1" s="1"/>
  <c r="BE1077" i="1" s="1"/>
  <c r="BC1076" i="1"/>
  <c r="BD1076" i="1" s="1"/>
  <c r="BE1076" i="1" s="1"/>
  <c r="BC1075" i="1"/>
  <c r="BD1075" i="1" s="1"/>
  <c r="BE1075" i="1" s="1"/>
  <c r="BC1074" i="1"/>
  <c r="BD1074" i="1" s="1"/>
  <c r="BE1074" i="1" s="1"/>
  <c r="BC1073" i="1"/>
  <c r="BD1073" i="1" s="1"/>
  <c r="BE1073" i="1" s="1"/>
  <c r="BC1072" i="1"/>
  <c r="BD1072" i="1" s="1"/>
  <c r="BE1072" i="1" s="1"/>
  <c r="BC1071" i="1"/>
  <c r="BD1071" i="1" s="1"/>
  <c r="BE1071" i="1" s="1"/>
  <c r="BC1070" i="1"/>
  <c r="BD1070" i="1" s="1"/>
  <c r="BE1070" i="1" s="1"/>
  <c r="BC1069" i="1"/>
  <c r="BD1069" i="1" s="1"/>
  <c r="BE1069" i="1" s="1"/>
  <c r="BC1068" i="1"/>
  <c r="BD1068" i="1" s="1"/>
  <c r="BE1068" i="1" s="1"/>
  <c r="BC1067" i="1"/>
  <c r="BD1067" i="1" s="1"/>
  <c r="BE1067" i="1" s="1"/>
  <c r="BC1066" i="1"/>
  <c r="BD1066" i="1" s="1"/>
  <c r="BE1066" i="1" s="1"/>
  <c r="BC1065" i="1"/>
  <c r="BD1065" i="1" s="1"/>
  <c r="BE1065" i="1" s="1"/>
  <c r="BC1064" i="1"/>
  <c r="BD1064" i="1" s="1"/>
  <c r="BE1064" i="1" s="1"/>
  <c r="BC1063" i="1"/>
  <c r="BD1063" i="1" s="1"/>
  <c r="BE1063" i="1" s="1"/>
  <c r="BC1062" i="1"/>
  <c r="BD1062" i="1" s="1"/>
  <c r="BE1062" i="1" s="1"/>
  <c r="BC1061" i="1"/>
  <c r="BD1061" i="1" s="1"/>
  <c r="BE1061" i="1" s="1"/>
  <c r="BC1060" i="1"/>
  <c r="BD1060" i="1" s="1"/>
  <c r="BE1060" i="1" s="1"/>
  <c r="BC1059" i="1"/>
  <c r="BD1059" i="1" s="1"/>
  <c r="BE1059" i="1" s="1"/>
  <c r="BC1058" i="1"/>
  <c r="BD1058" i="1" s="1"/>
  <c r="BE1058" i="1" s="1"/>
  <c r="BC1057" i="1"/>
  <c r="BD1057" i="1" s="1"/>
  <c r="BE1057" i="1" s="1"/>
  <c r="BC1056" i="1"/>
  <c r="BD1056" i="1" s="1"/>
  <c r="BE1056" i="1" s="1"/>
  <c r="BC1055" i="1"/>
  <c r="BD1055" i="1" s="1"/>
  <c r="BE1055" i="1" s="1"/>
  <c r="BC1054" i="1"/>
  <c r="BD1054" i="1" s="1"/>
  <c r="BE1054" i="1" s="1"/>
  <c r="BC1053" i="1"/>
  <c r="BD1053" i="1" s="1"/>
  <c r="BE1053" i="1" s="1"/>
  <c r="BC1052" i="1"/>
  <c r="BD1052" i="1" s="1"/>
  <c r="BE1052" i="1" s="1"/>
  <c r="BC1051" i="1"/>
  <c r="BD1051" i="1" s="1"/>
  <c r="BE1051" i="1" s="1"/>
  <c r="BC1050" i="1"/>
  <c r="BD1050" i="1" s="1"/>
  <c r="BE1050" i="1" s="1"/>
  <c r="BC1049" i="1"/>
  <c r="BD1049" i="1" s="1"/>
  <c r="BE1049" i="1" s="1"/>
  <c r="BC1048" i="1"/>
  <c r="BD1048" i="1" s="1"/>
  <c r="BE1048" i="1" s="1"/>
  <c r="BC1047" i="1"/>
  <c r="BD1047" i="1" s="1"/>
  <c r="BE1047" i="1" s="1"/>
  <c r="BC1046" i="1"/>
  <c r="BD1046" i="1" s="1"/>
  <c r="BE1046" i="1" s="1"/>
  <c r="BC1045" i="1"/>
  <c r="BD1045" i="1" s="1"/>
  <c r="BE1045" i="1" s="1"/>
  <c r="BC1044" i="1"/>
  <c r="BD1044" i="1" s="1"/>
  <c r="BE1044" i="1" s="1"/>
  <c r="BC1043" i="1"/>
  <c r="BD1043" i="1" s="1"/>
  <c r="BE1043" i="1" s="1"/>
  <c r="BC1041" i="1"/>
  <c r="BD1041" i="1" s="1"/>
  <c r="BE1041" i="1" s="1"/>
  <c r="BC1040" i="1"/>
  <c r="BD1040" i="1" s="1"/>
  <c r="BE1040" i="1" s="1"/>
  <c r="BC1039" i="1"/>
  <c r="BD1039" i="1" s="1"/>
  <c r="BE1039" i="1" s="1"/>
  <c r="BC1038" i="1"/>
  <c r="BD1038" i="1" s="1"/>
  <c r="BE1038" i="1" s="1"/>
  <c r="BC1037" i="1"/>
  <c r="BD1037" i="1" s="1"/>
  <c r="BE1037" i="1" s="1"/>
  <c r="BC1036" i="1"/>
  <c r="BD1036" i="1" s="1"/>
  <c r="BE1036" i="1" s="1"/>
  <c r="BC1035" i="1"/>
  <c r="BD1035" i="1" s="1"/>
  <c r="BE1035" i="1" s="1"/>
  <c r="BC1034" i="1"/>
  <c r="BD1034" i="1" s="1"/>
  <c r="BE1034" i="1" s="1"/>
  <c r="BC1033" i="1"/>
  <c r="BD1033" i="1" s="1"/>
  <c r="BE1033" i="1" s="1"/>
  <c r="BC1032" i="1"/>
  <c r="BD1032" i="1" s="1"/>
  <c r="BE1032" i="1" s="1"/>
  <c r="BC1031" i="1"/>
  <c r="BD1031" i="1" s="1"/>
  <c r="BE1031" i="1" s="1"/>
  <c r="BC1030" i="1"/>
  <c r="BD1030" i="1" s="1"/>
  <c r="BE1030" i="1" s="1"/>
  <c r="BC1029" i="1"/>
  <c r="BD1029" i="1" s="1"/>
  <c r="BE1029" i="1" s="1"/>
  <c r="BC1025" i="1"/>
  <c r="BD1025" i="1" s="1"/>
  <c r="BE1025" i="1" s="1"/>
  <c r="BC1024" i="1"/>
  <c r="BD1024" i="1" s="1"/>
  <c r="BE1024" i="1" s="1"/>
  <c r="BC1023" i="1"/>
  <c r="BD1023" i="1" s="1"/>
  <c r="BE1023" i="1" s="1"/>
  <c r="BC1022" i="1"/>
  <c r="BD1022" i="1" s="1"/>
  <c r="BE1022" i="1" s="1"/>
  <c r="BC1021" i="1"/>
  <c r="BD1021" i="1" s="1"/>
  <c r="BE1021" i="1" s="1"/>
  <c r="BC1020" i="1"/>
  <c r="BD1020" i="1" s="1"/>
  <c r="BE1020" i="1" s="1"/>
  <c r="BC1019" i="1"/>
  <c r="BD1019" i="1" s="1"/>
  <c r="BE1019" i="1" s="1"/>
  <c r="BC1018" i="1"/>
  <c r="BD1018" i="1" s="1"/>
  <c r="BE1018" i="1" s="1"/>
  <c r="BC1017" i="1"/>
  <c r="BD1017" i="1" s="1"/>
  <c r="BE1017" i="1" s="1"/>
  <c r="BC1016" i="1"/>
  <c r="BD1016" i="1" s="1"/>
  <c r="BE1016" i="1" s="1"/>
  <c r="BC1015" i="1"/>
  <c r="BD1015" i="1" s="1"/>
  <c r="BE1015" i="1" s="1"/>
  <c r="BC1014" i="1"/>
  <c r="BD1014" i="1" s="1"/>
  <c r="BE1014" i="1" s="1"/>
  <c r="BC1013" i="1"/>
  <c r="BD1013" i="1" s="1"/>
  <c r="BE1013" i="1" s="1"/>
  <c r="BC1012" i="1"/>
  <c r="BD1012" i="1" s="1"/>
  <c r="BE1012" i="1" s="1"/>
  <c r="BC1011" i="1"/>
  <c r="BD1011" i="1" s="1"/>
  <c r="BE1011" i="1" s="1"/>
  <c r="BC1010" i="1"/>
  <c r="BD1010" i="1" s="1"/>
  <c r="BE1010" i="1" s="1"/>
  <c r="BC1009" i="1"/>
  <c r="BD1009" i="1" s="1"/>
  <c r="BE1009" i="1" s="1"/>
  <c r="BC1008" i="1"/>
  <c r="BD1008" i="1" s="1"/>
  <c r="BE1008" i="1" s="1"/>
  <c r="BC1007" i="1"/>
  <c r="BD1007" i="1" s="1"/>
  <c r="BE1007" i="1" s="1"/>
  <c r="BC1006" i="1"/>
  <c r="BD1006" i="1" s="1"/>
  <c r="BE1006" i="1" s="1"/>
  <c r="BC1005" i="1"/>
  <c r="BD1005" i="1" s="1"/>
  <c r="BE1005" i="1" s="1"/>
  <c r="BC1004" i="1"/>
  <c r="BD1004" i="1" s="1"/>
  <c r="BE1004" i="1" s="1"/>
  <c r="BC1003" i="1"/>
  <c r="BD1003" i="1" s="1"/>
  <c r="BE1003" i="1" s="1"/>
  <c r="BC1002" i="1"/>
  <c r="BD1002" i="1" s="1"/>
  <c r="BE1002" i="1" s="1"/>
  <c r="BC1001" i="1"/>
  <c r="BD1001" i="1" s="1"/>
  <c r="BE1001" i="1" s="1"/>
  <c r="BC1000" i="1"/>
  <c r="BD1000" i="1" s="1"/>
  <c r="BE1000" i="1" s="1"/>
  <c r="BC999" i="1"/>
  <c r="BD999" i="1" s="1"/>
  <c r="BE999" i="1" s="1"/>
  <c r="BC998" i="1"/>
  <c r="BD998" i="1" s="1"/>
  <c r="BE998" i="1" s="1"/>
  <c r="BC997" i="1"/>
  <c r="BD997" i="1" s="1"/>
  <c r="BE997" i="1" s="1"/>
  <c r="BC996" i="1"/>
  <c r="BD996" i="1" s="1"/>
  <c r="BE996" i="1" s="1"/>
  <c r="BC991" i="1"/>
  <c r="BD991" i="1" s="1"/>
  <c r="BE991" i="1" s="1"/>
  <c r="BC990" i="1"/>
  <c r="BD990" i="1" s="1"/>
  <c r="BE990" i="1" s="1"/>
  <c r="BC989" i="1"/>
  <c r="BD989" i="1" s="1"/>
  <c r="BE989" i="1" s="1"/>
  <c r="BC988" i="1"/>
  <c r="BD988" i="1" s="1"/>
  <c r="BE988" i="1" s="1"/>
  <c r="BC987" i="1"/>
  <c r="BD987" i="1" s="1"/>
  <c r="BE987" i="1" s="1"/>
  <c r="BC986" i="1"/>
  <c r="BD986" i="1" s="1"/>
  <c r="BE986" i="1" s="1"/>
  <c r="BC985" i="1"/>
  <c r="BD985" i="1" s="1"/>
  <c r="BE985" i="1" s="1"/>
  <c r="BC984" i="1"/>
  <c r="BD984" i="1" s="1"/>
  <c r="BE984" i="1" s="1"/>
  <c r="BC983" i="1"/>
  <c r="BD983" i="1" s="1"/>
  <c r="BE983" i="1" s="1"/>
  <c r="BC982" i="1"/>
  <c r="BD982" i="1" s="1"/>
  <c r="BE982" i="1" s="1"/>
  <c r="BD981" i="1"/>
  <c r="BE981" i="1" s="1"/>
  <c r="BC980" i="1"/>
  <c r="BD980" i="1" s="1"/>
  <c r="BE980" i="1" s="1"/>
  <c r="BC979" i="1"/>
  <c r="BD979" i="1" s="1"/>
  <c r="BE979" i="1" s="1"/>
  <c r="BC978" i="1"/>
  <c r="BD978" i="1" s="1"/>
  <c r="BE978" i="1" s="1"/>
  <c r="BC977" i="1"/>
  <c r="BD977" i="1" s="1"/>
  <c r="BE977" i="1" s="1"/>
  <c r="BC976" i="1"/>
  <c r="BD976" i="1" s="1"/>
  <c r="BE976" i="1" s="1"/>
  <c r="BC975" i="1"/>
  <c r="BD975" i="1" s="1"/>
  <c r="BE975" i="1" s="1"/>
  <c r="BC974" i="1"/>
  <c r="BD974" i="1" s="1"/>
  <c r="BE974" i="1" s="1"/>
  <c r="BC973" i="1"/>
  <c r="BD973" i="1" s="1"/>
  <c r="BE973" i="1" s="1"/>
  <c r="BC972" i="1"/>
  <c r="BD972" i="1" s="1"/>
  <c r="BE972" i="1" s="1"/>
  <c r="BC971" i="1"/>
  <c r="BD971" i="1" s="1"/>
  <c r="BE971" i="1" s="1"/>
  <c r="BC970" i="1"/>
  <c r="BD970" i="1" s="1"/>
  <c r="BE970" i="1" s="1"/>
  <c r="BC969" i="1"/>
  <c r="BD969" i="1" s="1"/>
  <c r="BE969" i="1" s="1"/>
  <c r="BC968" i="1"/>
  <c r="BD968" i="1" s="1"/>
  <c r="BE968" i="1" s="1"/>
  <c r="BC967" i="1"/>
  <c r="BD967" i="1" s="1"/>
  <c r="BE967" i="1" s="1"/>
  <c r="BC966" i="1"/>
  <c r="BD966" i="1" s="1"/>
  <c r="BE966" i="1" s="1"/>
  <c r="BC965" i="1"/>
  <c r="BD965" i="1" s="1"/>
  <c r="BE965" i="1" s="1"/>
  <c r="BC964" i="1"/>
  <c r="BD964" i="1" s="1"/>
  <c r="BE964" i="1" s="1"/>
  <c r="BC963" i="1"/>
  <c r="BD963" i="1" s="1"/>
  <c r="BE963" i="1" s="1"/>
  <c r="BC962" i="1"/>
  <c r="BD962" i="1" s="1"/>
  <c r="BE962" i="1" s="1"/>
  <c r="BC961" i="1"/>
  <c r="BD961" i="1" s="1"/>
  <c r="BE961" i="1" s="1"/>
  <c r="BC960" i="1"/>
  <c r="BD960" i="1" s="1"/>
  <c r="BE960" i="1" s="1"/>
  <c r="BC959" i="1"/>
  <c r="BD959" i="1" s="1"/>
  <c r="BE959" i="1" s="1"/>
  <c r="BC954" i="1"/>
  <c r="BD954" i="1" s="1"/>
  <c r="BE954" i="1" s="1"/>
  <c r="BC953" i="1"/>
  <c r="BD953" i="1" s="1"/>
  <c r="BE953" i="1" s="1"/>
  <c r="BC952" i="1"/>
  <c r="BD952" i="1" s="1"/>
  <c r="BE952" i="1" s="1"/>
  <c r="BC951" i="1"/>
  <c r="BD951" i="1" s="1"/>
  <c r="BE951" i="1" s="1"/>
  <c r="BC950" i="1"/>
  <c r="BD950" i="1" s="1"/>
  <c r="BE950" i="1" s="1"/>
  <c r="BC949" i="1"/>
  <c r="BD949" i="1" s="1"/>
  <c r="BE949" i="1" s="1"/>
  <c r="BC948" i="1"/>
  <c r="BD948" i="1" s="1"/>
  <c r="BE948" i="1" s="1"/>
  <c r="BC947" i="1"/>
  <c r="BD947" i="1" s="1"/>
  <c r="BE947" i="1" s="1"/>
  <c r="BC946" i="1"/>
  <c r="BD946" i="1" s="1"/>
  <c r="BE946" i="1" s="1"/>
  <c r="BC945" i="1"/>
  <c r="BD945" i="1" s="1"/>
  <c r="BE945" i="1" s="1"/>
  <c r="BC944" i="1"/>
  <c r="BD944" i="1" s="1"/>
  <c r="BE944" i="1" s="1"/>
  <c r="BC943" i="1"/>
  <c r="BD943" i="1" s="1"/>
  <c r="BE943" i="1" s="1"/>
  <c r="BC942" i="1"/>
  <c r="BD942" i="1" s="1"/>
  <c r="BE942" i="1" s="1"/>
  <c r="BC941" i="1"/>
  <c r="BD941" i="1" s="1"/>
  <c r="BE941" i="1" s="1"/>
  <c r="BC940" i="1"/>
  <c r="BD940" i="1" s="1"/>
  <c r="BE940" i="1" s="1"/>
  <c r="BC939" i="1"/>
  <c r="BD939" i="1" s="1"/>
  <c r="BE939" i="1" s="1"/>
  <c r="BC938" i="1"/>
  <c r="BD938" i="1" s="1"/>
  <c r="BE938" i="1" s="1"/>
  <c r="BC937" i="1"/>
  <c r="BD937" i="1" s="1"/>
  <c r="BE937" i="1" s="1"/>
  <c r="BC936" i="1"/>
  <c r="BD936" i="1" s="1"/>
  <c r="BE936" i="1" s="1"/>
  <c r="BC935" i="1"/>
  <c r="BD935" i="1" s="1"/>
  <c r="BE935" i="1" s="1"/>
  <c r="BC934" i="1"/>
  <c r="BD934" i="1" s="1"/>
  <c r="BE934" i="1" s="1"/>
  <c r="BC933" i="1"/>
  <c r="BD933" i="1" s="1"/>
  <c r="BE933" i="1" s="1"/>
  <c r="BC932" i="1"/>
  <c r="BD932" i="1" s="1"/>
  <c r="BE932" i="1" s="1"/>
  <c r="BC931" i="1"/>
  <c r="BD931" i="1" s="1"/>
  <c r="BE931" i="1" s="1"/>
  <c r="BC930" i="1"/>
  <c r="BD930" i="1" s="1"/>
  <c r="BE930" i="1" s="1"/>
  <c r="BC929" i="1"/>
  <c r="BD929" i="1" s="1"/>
  <c r="BE929" i="1" s="1"/>
  <c r="BC928" i="1"/>
  <c r="BD928" i="1" s="1"/>
  <c r="BE928" i="1" s="1"/>
  <c r="BC927" i="1"/>
  <c r="BD927" i="1" s="1"/>
  <c r="BE927" i="1" s="1"/>
  <c r="BC926" i="1"/>
  <c r="BD926" i="1" s="1"/>
  <c r="BE926" i="1" s="1"/>
  <c r="BC925" i="1"/>
  <c r="BD925" i="1" s="1"/>
  <c r="BE925" i="1" s="1"/>
  <c r="BC924" i="1"/>
  <c r="BD924" i="1" s="1"/>
  <c r="BE924" i="1" s="1"/>
  <c r="BC923" i="1"/>
  <c r="BD923" i="1" s="1"/>
  <c r="BE923" i="1" s="1"/>
  <c r="BC922" i="1"/>
  <c r="BD922" i="1" s="1"/>
  <c r="BE922" i="1" s="1"/>
  <c r="BC921" i="1"/>
  <c r="BD921" i="1" s="1"/>
  <c r="BE921" i="1" s="1"/>
  <c r="BC920" i="1"/>
  <c r="BD920" i="1" s="1"/>
  <c r="BE920" i="1" s="1"/>
  <c r="BC919" i="1"/>
  <c r="BD919" i="1" s="1"/>
  <c r="BE919" i="1" s="1"/>
  <c r="BC918" i="1"/>
  <c r="BD918" i="1" s="1"/>
  <c r="BE918" i="1" s="1"/>
  <c r="BC917" i="1"/>
  <c r="BD917" i="1" s="1"/>
  <c r="BE917" i="1" s="1"/>
  <c r="BC916" i="1"/>
  <c r="BD916" i="1" s="1"/>
  <c r="BE916" i="1" s="1"/>
  <c r="BC915" i="1"/>
  <c r="BD915" i="1" s="1"/>
  <c r="BE915" i="1" s="1"/>
  <c r="BC914" i="1"/>
  <c r="BD914" i="1" s="1"/>
  <c r="BE914" i="1" s="1"/>
  <c r="BC913" i="1"/>
  <c r="BD913" i="1" s="1"/>
  <c r="BE913" i="1" s="1"/>
  <c r="BC912" i="1"/>
  <c r="BD912" i="1" s="1"/>
  <c r="BE912" i="1" s="1"/>
  <c r="BC911" i="1"/>
  <c r="BD911" i="1" s="1"/>
  <c r="BE911" i="1" s="1"/>
  <c r="BC910" i="1"/>
  <c r="BD910" i="1" s="1"/>
  <c r="BE910" i="1" s="1"/>
  <c r="BC909" i="1"/>
  <c r="BD909" i="1" s="1"/>
  <c r="BE909" i="1" s="1"/>
  <c r="BC904" i="1"/>
  <c r="BD904" i="1" s="1"/>
  <c r="BE904" i="1" s="1"/>
  <c r="BC903" i="1"/>
  <c r="BD903" i="1" s="1"/>
  <c r="BE903" i="1" s="1"/>
  <c r="BC902" i="1"/>
  <c r="BD902" i="1" s="1"/>
  <c r="BE902" i="1" s="1"/>
  <c r="BC901" i="1"/>
  <c r="BD901" i="1" s="1"/>
  <c r="BE901" i="1" s="1"/>
  <c r="BC900" i="1"/>
  <c r="BD900" i="1" s="1"/>
  <c r="BE900" i="1" s="1"/>
  <c r="BC899" i="1"/>
  <c r="BD899" i="1" s="1"/>
  <c r="BE899" i="1" s="1"/>
  <c r="BC898" i="1"/>
  <c r="BD898" i="1" s="1"/>
  <c r="BE898" i="1" s="1"/>
  <c r="BC897" i="1"/>
  <c r="BD897" i="1" s="1"/>
  <c r="BE897" i="1" s="1"/>
  <c r="BC896" i="1"/>
  <c r="BD896" i="1" s="1"/>
  <c r="BE896" i="1" s="1"/>
  <c r="BC895" i="1"/>
  <c r="BD895" i="1" s="1"/>
  <c r="BE895" i="1" s="1"/>
  <c r="BC894" i="1"/>
  <c r="BD894" i="1" s="1"/>
  <c r="BE894" i="1" s="1"/>
  <c r="BC893" i="1"/>
  <c r="BD893" i="1" s="1"/>
  <c r="BE893" i="1" s="1"/>
  <c r="BC892" i="1"/>
  <c r="BD892" i="1" s="1"/>
  <c r="BE892" i="1" s="1"/>
  <c r="BC891" i="1"/>
  <c r="BD891" i="1" s="1"/>
  <c r="BE891" i="1" s="1"/>
  <c r="BC890" i="1"/>
  <c r="BD890" i="1" s="1"/>
  <c r="BE890" i="1" s="1"/>
  <c r="BC889" i="1"/>
  <c r="BD889" i="1" s="1"/>
  <c r="BE889" i="1" s="1"/>
  <c r="BC888" i="1"/>
  <c r="BD888" i="1" s="1"/>
  <c r="BE888" i="1" s="1"/>
  <c r="BC887" i="1"/>
  <c r="BD887" i="1" s="1"/>
  <c r="BE887" i="1" s="1"/>
  <c r="BC886" i="1"/>
  <c r="BD886" i="1" s="1"/>
  <c r="BE886" i="1" s="1"/>
  <c r="BC885" i="1"/>
  <c r="BD885" i="1" s="1"/>
  <c r="BE885" i="1" s="1"/>
  <c r="BC884" i="1"/>
  <c r="BD884" i="1" s="1"/>
  <c r="BE884" i="1" s="1"/>
  <c r="BC839" i="1"/>
  <c r="BD839" i="1" s="1"/>
  <c r="BE839" i="1" s="1"/>
  <c r="BC838" i="1"/>
  <c r="BD838" i="1" s="1"/>
  <c r="BE838" i="1" s="1"/>
  <c r="BC837" i="1"/>
  <c r="BD837" i="1" s="1"/>
  <c r="BE837" i="1" s="1"/>
  <c r="BC836" i="1"/>
  <c r="BD836" i="1" s="1"/>
  <c r="BE836" i="1" s="1"/>
  <c r="BC835" i="1"/>
  <c r="BD835" i="1" s="1"/>
  <c r="BE835" i="1" s="1"/>
  <c r="BC834" i="1"/>
  <c r="BD834" i="1" s="1"/>
  <c r="BE834" i="1" s="1"/>
  <c r="BC833" i="1"/>
  <c r="BD833" i="1" s="1"/>
  <c r="BE833" i="1" s="1"/>
  <c r="BC832" i="1"/>
  <c r="BD832" i="1" s="1"/>
  <c r="BE832" i="1" s="1"/>
  <c r="BC831" i="1"/>
  <c r="BD831" i="1" s="1"/>
  <c r="BE831" i="1" s="1"/>
  <c r="BC830" i="1"/>
  <c r="BD830" i="1" s="1"/>
  <c r="BE830" i="1" s="1"/>
  <c r="BC829" i="1"/>
  <c r="BD829" i="1" s="1"/>
  <c r="BE829" i="1" s="1"/>
  <c r="BC828" i="1"/>
  <c r="BD828" i="1" s="1"/>
  <c r="BE828" i="1" s="1"/>
  <c r="BC827" i="1"/>
  <c r="BD827" i="1" s="1"/>
  <c r="BE827" i="1" s="1"/>
  <c r="BC826" i="1"/>
  <c r="BD826" i="1" s="1"/>
  <c r="BE826" i="1" s="1"/>
  <c r="BC825" i="1"/>
  <c r="BD825" i="1" s="1"/>
  <c r="BE825" i="1" s="1"/>
  <c r="BC824" i="1"/>
  <c r="BD824" i="1" s="1"/>
  <c r="BE824" i="1" s="1"/>
  <c r="BC823" i="1"/>
  <c r="BD823" i="1" s="1"/>
  <c r="BE823" i="1" s="1"/>
  <c r="BC822" i="1"/>
  <c r="BD822" i="1" s="1"/>
  <c r="BE822" i="1" s="1"/>
  <c r="BC821" i="1"/>
  <c r="BD821" i="1" s="1"/>
  <c r="BE821" i="1" s="1"/>
  <c r="BC820" i="1"/>
  <c r="BD820" i="1" s="1"/>
  <c r="BE820" i="1" s="1"/>
  <c r="BC819" i="1"/>
  <c r="BD819" i="1" s="1"/>
  <c r="BE819" i="1" s="1"/>
  <c r="BC818" i="1"/>
  <c r="BD818" i="1" s="1"/>
  <c r="BE818" i="1" s="1"/>
  <c r="BC817" i="1"/>
  <c r="BD817" i="1" s="1"/>
  <c r="BE817" i="1" s="1"/>
  <c r="BC816" i="1"/>
  <c r="BD816" i="1" s="1"/>
  <c r="BE816" i="1" s="1"/>
  <c r="BC815" i="1"/>
  <c r="BD815" i="1" s="1"/>
  <c r="BE815" i="1" s="1"/>
  <c r="BC814" i="1"/>
  <c r="BD814" i="1" s="1"/>
  <c r="BE814" i="1" s="1"/>
  <c r="BC813" i="1"/>
  <c r="BD813" i="1" s="1"/>
  <c r="BE813" i="1" s="1"/>
  <c r="BC812" i="1"/>
  <c r="BD812" i="1" s="1"/>
  <c r="BE812" i="1" s="1"/>
  <c r="BC811" i="1"/>
  <c r="BD811" i="1" s="1"/>
  <c r="BE811" i="1" s="1"/>
  <c r="BC810" i="1"/>
  <c r="BD810" i="1" s="1"/>
  <c r="BE810" i="1" s="1"/>
  <c r="BC809" i="1"/>
  <c r="BD809" i="1" s="1"/>
  <c r="BE809" i="1" s="1"/>
  <c r="BC808" i="1"/>
  <c r="BD808" i="1" s="1"/>
  <c r="BE808" i="1" s="1"/>
  <c r="BC807" i="1"/>
  <c r="BD807" i="1" s="1"/>
  <c r="BE807" i="1" s="1"/>
  <c r="BC806" i="1"/>
  <c r="BD806" i="1" s="1"/>
  <c r="BE806" i="1" s="1"/>
  <c r="BC805" i="1"/>
  <c r="BD805" i="1" s="1"/>
  <c r="BE805" i="1" s="1"/>
  <c r="BC804" i="1"/>
  <c r="BD804" i="1" s="1"/>
  <c r="BE804" i="1" s="1"/>
  <c r="BC803" i="1"/>
  <c r="BD803" i="1" s="1"/>
  <c r="BE803" i="1" s="1"/>
  <c r="BC802" i="1"/>
  <c r="BD802" i="1" s="1"/>
  <c r="BE802" i="1" s="1"/>
  <c r="BC801" i="1"/>
  <c r="BD801" i="1" s="1"/>
  <c r="BE801" i="1" s="1"/>
  <c r="BC800" i="1"/>
  <c r="BD800" i="1" s="1"/>
  <c r="BE800" i="1" s="1"/>
  <c r="BC799" i="1"/>
  <c r="BD799" i="1" s="1"/>
  <c r="BE799" i="1" s="1"/>
  <c r="BC798" i="1"/>
  <c r="BD798" i="1" s="1"/>
  <c r="BE798" i="1" s="1"/>
  <c r="BC797" i="1"/>
  <c r="BD797" i="1" s="1"/>
  <c r="BE797" i="1" s="1"/>
  <c r="BC796" i="1"/>
  <c r="BD796" i="1" s="1"/>
  <c r="BE796" i="1" s="1"/>
  <c r="BC795" i="1"/>
  <c r="BD795" i="1" s="1"/>
  <c r="BE795" i="1" s="1"/>
  <c r="BC794" i="1"/>
  <c r="BD794" i="1" s="1"/>
  <c r="BE794" i="1" s="1"/>
  <c r="BC793" i="1"/>
  <c r="BD793" i="1" s="1"/>
  <c r="BE793" i="1" s="1"/>
  <c r="BC792" i="1"/>
  <c r="BD792" i="1" s="1"/>
  <c r="BE792" i="1" s="1"/>
  <c r="BC791" i="1"/>
  <c r="BD791" i="1" s="1"/>
  <c r="BE791" i="1" s="1"/>
  <c r="BC790" i="1"/>
  <c r="BD790" i="1" s="1"/>
  <c r="BE790" i="1" s="1"/>
  <c r="BC789" i="1"/>
  <c r="BD789" i="1" s="1"/>
  <c r="BE789" i="1" s="1"/>
  <c r="BC788" i="1"/>
  <c r="BD788" i="1" s="1"/>
  <c r="BE788" i="1" s="1"/>
  <c r="BC787" i="1"/>
  <c r="BD787" i="1" s="1"/>
  <c r="BE787" i="1" s="1"/>
  <c r="BC786" i="1"/>
  <c r="BD786" i="1" s="1"/>
  <c r="BE786" i="1" s="1"/>
  <c r="BC785" i="1"/>
  <c r="BD785" i="1" s="1"/>
  <c r="BE785" i="1" s="1"/>
  <c r="BC784" i="1"/>
  <c r="BD784" i="1" s="1"/>
  <c r="BE784" i="1" s="1"/>
  <c r="BC783" i="1"/>
  <c r="BD783" i="1" s="1"/>
  <c r="BE783" i="1" s="1"/>
  <c r="BC782" i="1"/>
  <c r="BD782" i="1" s="1"/>
  <c r="BE782" i="1" s="1"/>
  <c r="BC781" i="1"/>
  <c r="BD781" i="1" s="1"/>
  <c r="BE781" i="1" s="1"/>
  <c r="BC780" i="1"/>
  <c r="BD780" i="1" s="1"/>
  <c r="BE780" i="1" s="1"/>
  <c r="BC779" i="1"/>
  <c r="BD779" i="1" s="1"/>
  <c r="BE779" i="1" s="1"/>
  <c r="BC778" i="1"/>
  <c r="BD778" i="1" s="1"/>
  <c r="BE778" i="1" s="1"/>
  <c r="BC776" i="1"/>
  <c r="BD776" i="1" s="1"/>
  <c r="BE776" i="1" s="1"/>
  <c r="BC775" i="1"/>
  <c r="BD775" i="1" s="1"/>
  <c r="BE775" i="1" s="1"/>
  <c r="BC774" i="1"/>
  <c r="BD774" i="1" s="1"/>
  <c r="BE774" i="1" s="1"/>
  <c r="BC773" i="1"/>
  <c r="BD773" i="1" s="1"/>
  <c r="BE773" i="1" s="1"/>
  <c r="BC772" i="1"/>
  <c r="BD772" i="1" s="1"/>
  <c r="BE772" i="1" s="1"/>
  <c r="BC771" i="1"/>
  <c r="BD771" i="1" s="1"/>
  <c r="BE771" i="1" s="1"/>
  <c r="BC770" i="1"/>
  <c r="BD770" i="1" s="1"/>
  <c r="BE770" i="1" s="1"/>
  <c r="BC767" i="1"/>
  <c r="BD767" i="1" s="1"/>
  <c r="BE767" i="1" s="1"/>
  <c r="BC766" i="1"/>
  <c r="BD766" i="1" s="1"/>
  <c r="BE766" i="1" s="1"/>
  <c r="BC765" i="1"/>
  <c r="BD765" i="1" s="1"/>
  <c r="BE765" i="1" s="1"/>
  <c r="BC764" i="1"/>
  <c r="BD764" i="1" s="1"/>
  <c r="BE764" i="1" s="1"/>
  <c r="BC763" i="1"/>
  <c r="BD763" i="1" s="1"/>
  <c r="BE763" i="1" s="1"/>
  <c r="BC759" i="1"/>
  <c r="BD759" i="1" s="1"/>
  <c r="BE759" i="1" s="1"/>
  <c r="BC758" i="1"/>
  <c r="BD758" i="1" s="1"/>
  <c r="BE758" i="1" s="1"/>
  <c r="BC756" i="1"/>
  <c r="BD756" i="1" s="1"/>
  <c r="BE756" i="1" s="1"/>
  <c r="BC755" i="1"/>
  <c r="BD755" i="1" s="1"/>
  <c r="BE755" i="1" s="1"/>
  <c r="BC754" i="1"/>
  <c r="BD754" i="1" s="1"/>
  <c r="BE754" i="1" s="1"/>
  <c r="BC753" i="1"/>
  <c r="BD753" i="1" s="1"/>
  <c r="BE753" i="1" s="1"/>
  <c r="BC752" i="1"/>
  <c r="BD752" i="1" s="1"/>
  <c r="BE752" i="1" s="1"/>
  <c r="BC751" i="1"/>
  <c r="BD751" i="1" s="1"/>
  <c r="BE751" i="1" s="1"/>
  <c r="BC750" i="1"/>
  <c r="BD750" i="1" s="1"/>
  <c r="BE750" i="1" s="1"/>
  <c r="BC749" i="1"/>
  <c r="BD749" i="1" s="1"/>
  <c r="BE749" i="1" s="1"/>
  <c r="BC748" i="1"/>
  <c r="BD748" i="1" s="1"/>
  <c r="BE748" i="1" s="1"/>
  <c r="BC747" i="1"/>
  <c r="BD747" i="1" s="1"/>
  <c r="BE747" i="1" s="1"/>
  <c r="BC746" i="1"/>
  <c r="BD746" i="1" s="1"/>
  <c r="BE746" i="1" s="1"/>
  <c r="BC745" i="1"/>
  <c r="BD745" i="1" s="1"/>
  <c r="BE745" i="1" s="1"/>
  <c r="BC743" i="1"/>
  <c r="BD743" i="1" s="1"/>
  <c r="BE743" i="1" s="1"/>
  <c r="BC742" i="1"/>
  <c r="BD742" i="1" s="1"/>
  <c r="BE742" i="1" s="1"/>
  <c r="BC741" i="1"/>
  <c r="BD741" i="1" s="1"/>
  <c r="BE741" i="1" s="1"/>
  <c r="BC740" i="1"/>
  <c r="BD740" i="1" s="1"/>
  <c r="BE740" i="1" s="1"/>
  <c r="BC737" i="1"/>
  <c r="BD737" i="1" s="1"/>
  <c r="BE737" i="1" s="1"/>
  <c r="BC736" i="1"/>
  <c r="BD736" i="1" s="1"/>
  <c r="BE736" i="1" s="1"/>
  <c r="BC735" i="1"/>
  <c r="BD735" i="1" s="1"/>
  <c r="BE735" i="1" s="1"/>
  <c r="BC734" i="1"/>
  <c r="BD734" i="1" s="1"/>
  <c r="BE734" i="1" s="1"/>
  <c r="BC733" i="1"/>
  <c r="BD733" i="1" s="1"/>
  <c r="BE733" i="1" s="1"/>
  <c r="BC732" i="1"/>
  <c r="BD732" i="1" s="1"/>
  <c r="BE732" i="1" s="1"/>
  <c r="BC729" i="1"/>
  <c r="BD729" i="1" s="1"/>
  <c r="BE729" i="1" s="1"/>
  <c r="BC728" i="1"/>
  <c r="BD728" i="1" s="1"/>
  <c r="BE728" i="1" s="1"/>
  <c r="BC727" i="1"/>
  <c r="BD727" i="1" s="1"/>
  <c r="BE727" i="1" s="1"/>
  <c r="BC726" i="1"/>
  <c r="BD726" i="1" s="1"/>
  <c r="BE726" i="1" s="1"/>
  <c r="BC725" i="1"/>
  <c r="BD725" i="1" s="1"/>
  <c r="BE725" i="1" s="1"/>
  <c r="BC724" i="1"/>
  <c r="BD724" i="1" s="1"/>
  <c r="BE724" i="1" s="1"/>
  <c r="BC723" i="1"/>
  <c r="BD723" i="1" s="1"/>
  <c r="BE723" i="1" s="1"/>
  <c r="BC722" i="1"/>
  <c r="BD722" i="1" s="1"/>
  <c r="BE722" i="1" s="1"/>
  <c r="BC721" i="1"/>
  <c r="BD721" i="1" s="1"/>
  <c r="BE721" i="1" s="1"/>
  <c r="BC720" i="1"/>
  <c r="BD720" i="1" s="1"/>
  <c r="BE720" i="1" s="1"/>
  <c r="BC719" i="1"/>
  <c r="BD719" i="1" s="1"/>
  <c r="BE719" i="1" s="1"/>
  <c r="BC718" i="1"/>
  <c r="BD718" i="1" s="1"/>
  <c r="BE718" i="1" s="1"/>
  <c r="BC717" i="1"/>
  <c r="BD717" i="1" s="1"/>
  <c r="BE717" i="1" s="1"/>
  <c r="BC716" i="1"/>
  <c r="BD716" i="1" s="1"/>
  <c r="BE716" i="1" s="1"/>
  <c r="BC715" i="1"/>
  <c r="BD715" i="1" s="1"/>
  <c r="BE715" i="1" s="1"/>
  <c r="BC714" i="1"/>
  <c r="BD714" i="1" s="1"/>
  <c r="BE714" i="1" s="1"/>
  <c r="BC713" i="1"/>
  <c r="BD713" i="1" s="1"/>
  <c r="BE713" i="1" s="1"/>
  <c r="BC712" i="1"/>
  <c r="BD712" i="1" s="1"/>
  <c r="BE712" i="1" s="1"/>
  <c r="BC711" i="1"/>
  <c r="BD711" i="1" s="1"/>
  <c r="BE711" i="1" s="1"/>
  <c r="BC710" i="1"/>
  <c r="BD710" i="1" s="1"/>
  <c r="BE710" i="1" s="1"/>
  <c r="BC709" i="1"/>
  <c r="BD709" i="1" s="1"/>
  <c r="BE709" i="1" s="1"/>
  <c r="BC708" i="1"/>
  <c r="BD708" i="1" s="1"/>
  <c r="BE708" i="1" s="1"/>
  <c r="BC707" i="1"/>
  <c r="BD707" i="1" s="1"/>
  <c r="BE707" i="1" s="1"/>
  <c r="BC706" i="1"/>
  <c r="BD706" i="1" s="1"/>
  <c r="BE706" i="1" s="1"/>
  <c r="BC705" i="1"/>
  <c r="BD705" i="1" s="1"/>
  <c r="BE705" i="1" s="1"/>
  <c r="BC704" i="1"/>
  <c r="BD704" i="1" s="1"/>
  <c r="BE704" i="1" s="1"/>
  <c r="BC703" i="1"/>
  <c r="BD703" i="1" s="1"/>
  <c r="BE703" i="1" s="1"/>
  <c r="BC702" i="1"/>
  <c r="BD702" i="1" s="1"/>
  <c r="BE702" i="1" s="1"/>
  <c r="BC701" i="1"/>
  <c r="BD701" i="1" s="1"/>
  <c r="BE701" i="1" s="1"/>
  <c r="BC700" i="1"/>
  <c r="BD700" i="1" s="1"/>
  <c r="BE700" i="1" s="1"/>
  <c r="BC699" i="1"/>
  <c r="BD699" i="1" s="1"/>
  <c r="BE699" i="1" s="1"/>
  <c r="BC698" i="1"/>
  <c r="BD698" i="1" s="1"/>
  <c r="BE698" i="1" s="1"/>
  <c r="BC696" i="1"/>
  <c r="BD696" i="1" s="1"/>
  <c r="BE696" i="1" s="1"/>
  <c r="BC695" i="1"/>
  <c r="BD695" i="1" s="1"/>
  <c r="BE695" i="1" s="1"/>
  <c r="BC694" i="1"/>
  <c r="BD694" i="1" s="1"/>
  <c r="BE694" i="1" s="1"/>
  <c r="BC693" i="1"/>
  <c r="BD693" i="1" s="1"/>
  <c r="BE693" i="1" s="1"/>
  <c r="BC692" i="1"/>
  <c r="BD692" i="1" s="1"/>
  <c r="BE692" i="1" s="1"/>
  <c r="BD691" i="1"/>
  <c r="BE691" i="1" s="1"/>
  <c r="BC690" i="1"/>
  <c r="BD690" i="1" s="1"/>
  <c r="BE690" i="1" s="1"/>
  <c r="BC689" i="1"/>
  <c r="BD689" i="1" s="1"/>
  <c r="BE689" i="1" s="1"/>
  <c r="BC688" i="1"/>
  <c r="BD688" i="1" s="1"/>
  <c r="BE688" i="1" s="1"/>
  <c r="BC687" i="1"/>
  <c r="BD687" i="1" s="1"/>
  <c r="BE687" i="1" s="1"/>
  <c r="BC686" i="1"/>
  <c r="BD686" i="1" s="1"/>
  <c r="BE686" i="1" s="1"/>
  <c r="BC685" i="1"/>
  <c r="BD685" i="1" s="1"/>
  <c r="BE685" i="1" s="1"/>
  <c r="BC684" i="1"/>
  <c r="BD684" i="1" s="1"/>
  <c r="BE684" i="1" s="1"/>
  <c r="BC683" i="1"/>
  <c r="BD683" i="1" s="1"/>
  <c r="BE683" i="1" s="1"/>
  <c r="BC682" i="1"/>
  <c r="BD682" i="1" s="1"/>
  <c r="BE682" i="1" s="1"/>
  <c r="BC681" i="1"/>
  <c r="BD681" i="1" s="1"/>
  <c r="BE681" i="1" s="1"/>
  <c r="BC680" i="1"/>
  <c r="BD680" i="1" s="1"/>
  <c r="BE680" i="1" s="1"/>
  <c r="BC679" i="1"/>
  <c r="BD679" i="1" s="1"/>
  <c r="BE679" i="1" s="1"/>
  <c r="BC678" i="1"/>
  <c r="BD678" i="1" s="1"/>
  <c r="BE678" i="1" s="1"/>
  <c r="BC677" i="1"/>
  <c r="BD677" i="1" s="1"/>
  <c r="BE677" i="1" s="1"/>
  <c r="BC676" i="1"/>
  <c r="BD676" i="1" s="1"/>
  <c r="BE676" i="1" s="1"/>
  <c r="BC675" i="1"/>
  <c r="BD675" i="1" s="1"/>
  <c r="BE675" i="1" s="1"/>
  <c r="BC672" i="1"/>
  <c r="BD672" i="1" s="1"/>
  <c r="BE672" i="1" s="1"/>
  <c r="BC671" i="1"/>
  <c r="BD671" i="1" s="1"/>
  <c r="BE671" i="1" s="1"/>
  <c r="BC670" i="1"/>
  <c r="BD670" i="1" s="1"/>
  <c r="BE670" i="1" s="1"/>
  <c r="BC669" i="1"/>
  <c r="BD669" i="1" s="1"/>
  <c r="BE669" i="1" s="1"/>
  <c r="BC668" i="1"/>
  <c r="BD668" i="1" s="1"/>
  <c r="BE668" i="1" s="1"/>
  <c r="BC667" i="1"/>
  <c r="BD667" i="1" s="1"/>
  <c r="BE667" i="1" s="1"/>
  <c r="BC666" i="1"/>
  <c r="BD666" i="1" s="1"/>
  <c r="BE666" i="1" s="1"/>
  <c r="BC665" i="1"/>
  <c r="BD665" i="1" s="1"/>
  <c r="BE665" i="1" s="1"/>
  <c r="BC664" i="1"/>
  <c r="BD664" i="1" s="1"/>
  <c r="BE664" i="1" s="1"/>
  <c r="BC663" i="1"/>
  <c r="BD663" i="1" s="1"/>
  <c r="BE663" i="1" s="1"/>
  <c r="BD662" i="1"/>
  <c r="BE662" i="1" s="1"/>
  <c r="BC661" i="1"/>
  <c r="BD661" i="1" s="1"/>
  <c r="BE661" i="1" s="1"/>
  <c r="BC660" i="1"/>
  <c r="BD660" i="1" s="1"/>
  <c r="BE660" i="1" s="1"/>
  <c r="BC659" i="1"/>
  <c r="BD659" i="1" s="1"/>
  <c r="BE659" i="1" s="1"/>
  <c r="BC658" i="1"/>
  <c r="BD658" i="1" s="1"/>
  <c r="BE658" i="1" s="1"/>
  <c r="BC657" i="1"/>
  <c r="BD657" i="1" s="1"/>
  <c r="BE657" i="1" s="1"/>
  <c r="BC656" i="1"/>
  <c r="BD656" i="1" s="1"/>
  <c r="BE656" i="1" s="1"/>
  <c r="BC655" i="1"/>
  <c r="BD655" i="1" s="1"/>
  <c r="BE655" i="1" s="1"/>
  <c r="BC654" i="1"/>
  <c r="BD654" i="1" s="1"/>
  <c r="BE654" i="1" s="1"/>
  <c r="BD653" i="1"/>
  <c r="BE653" i="1" s="1"/>
  <c r="BC652" i="1"/>
  <c r="BD652" i="1" s="1"/>
  <c r="BE652" i="1" s="1"/>
  <c r="BC651" i="1"/>
  <c r="BD651" i="1" s="1"/>
  <c r="BE651" i="1" s="1"/>
  <c r="BC650" i="1"/>
  <c r="BD650" i="1" s="1"/>
  <c r="BE650" i="1" s="1"/>
  <c r="BC649" i="1"/>
  <c r="BD649" i="1" s="1"/>
  <c r="BE649" i="1" s="1"/>
  <c r="BC636" i="1"/>
  <c r="BD636" i="1" s="1"/>
  <c r="BE636" i="1" s="1"/>
  <c r="BC635" i="1"/>
  <c r="BD635" i="1" s="1"/>
  <c r="BE635" i="1" s="1"/>
  <c r="BC634" i="1"/>
  <c r="BD634" i="1" s="1"/>
  <c r="BE634" i="1" s="1"/>
  <c r="BC633" i="1"/>
  <c r="BD633" i="1" s="1"/>
  <c r="BE633" i="1" s="1"/>
  <c r="BC632" i="1"/>
  <c r="BD632" i="1" s="1"/>
  <c r="BE632" i="1" s="1"/>
  <c r="BC631" i="1"/>
  <c r="BD631" i="1" s="1"/>
  <c r="BE631" i="1" s="1"/>
  <c r="BC630" i="1"/>
  <c r="BD630" i="1" s="1"/>
  <c r="BE630" i="1" s="1"/>
  <c r="BC629" i="1"/>
  <c r="BD629" i="1" s="1"/>
  <c r="BE629" i="1" s="1"/>
  <c r="BC628" i="1"/>
  <c r="BD628" i="1" s="1"/>
  <c r="BE628" i="1" s="1"/>
  <c r="BC627" i="1"/>
  <c r="BD627" i="1" s="1"/>
  <c r="BE627" i="1" s="1"/>
  <c r="BC603" i="1"/>
  <c r="BD603" i="1" s="1"/>
  <c r="BE603" i="1" s="1"/>
  <c r="BC602" i="1"/>
  <c r="BD602" i="1" s="1"/>
  <c r="BE602" i="1" s="1"/>
  <c r="BC601" i="1"/>
  <c r="BD601" i="1" s="1"/>
  <c r="BE601" i="1" s="1"/>
  <c r="BC600" i="1"/>
  <c r="BD600" i="1" s="1"/>
  <c r="BE600" i="1" s="1"/>
  <c r="BC599" i="1"/>
  <c r="BD599" i="1" s="1"/>
  <c r="BE599" i="1" s="1"/>
  <c r="BC598" i="1"/>
  <c r="BD598" i="1" s="1"/>
  <c r="BE598" i="1" s="1"/>
  <c r="BC597" i="1"/>
  <c r="BD597" i="1" s="1"/>
  <c r="BE597" i="1" s="1"/>
  <c r="BC596" i="1"/>
  <c r="BD596" i="1" s="1"/>
  <c r="BE596" i="1" s="1"/>
  <c r="BC595" i="1"/>
  <c r="BD595" i="1" s="1"/>
  <c r="BE595" i="1" s="1"/>
  <c r="BC594" i="1"/>
  <c r="BD594" i="1" s="1"/>
  <c r="BE594" i="1" s="1"/>
  <c r="BC593" i="1"/>
  <c r="BD593" i="1" s="1"/>
  <c r="BE593" i="1" s="1"/>
  <c r="BC592" i="1"/>
  <c r="BD592" i="1" s="1"/>
  <c r="BE592" i="1" s="1"/>
  <c r="BC591" i="1"/>
  <c r="BD591" i="1" s="1"/>
  <c r="BE591" i="1" s="1"/>
  <c r="BC590" i="1"/>
  <c r="BD590" i="1" s="1"/>
  <c r="BE590" i="1" s="1"/>
  <c r="BC589" i="1"/>
  <c r="BD589" i="1" s="1"/>
  <c r="BE589" i="1" s="1"/>
  <c r="BC588" i="1"/>
  <c r="BD588" i="1" s="1"/>
  <c r="BE588" i="1" s="1"/>
  <c r="BC587" i="1"/>
  <c r="BD587" i="1" s="1"/>
  <c r="BE587" i="1" s="1"/>
  <c r="BC586" i="1"/>
  <c r="BD586" i="1" s="1"/>
  <c r="BE586" i="1" s="1"/>
  <c r="BC585" i="1"/>
  <c r="BD585" i="1" s="1"/>
  <c r="BE585" i="1" s="1"/>
  <c r="BC584" i="1"/>
  <c r="BD584" i="1" s="1"/>
  <c r="BE584" i="1" s="1"/>
  <c r="BC582" i="1"/>
  <c r="BD582" i="1" s="1"/>
  <c r="BE582" i="1" s="1"/>
  <c r="BC581" i="1"/>
  <c r="BD581" i="1" s="1"/>
  <c r="BE581" i="1" s="1"/>
  <c r="BD580" i="1"/>
  <c r="BE580" i="1" s="1"/>
  <c r="BC579" i="1"/>
  <c r="BD579" i="1" s="1"/>
  <c r="BE579" i="1" s="1"/>
  <c r="BC578" i="1"/>
  <c r="BD578" i="1" s="1"/>
  <c r="BE578" i="1" s="1"/>
  <c r="BC577" i="1"/>
  <c r="BD577" i="1" s="1"/>
  <c r="BE577" i="1" s="1"/>
  <c r="BC576" i="1"/>
  <c r="BD576" i="1" s="1"/>
  <c r="BE576" i="1" s="1"/>
  <c r="BC575" i="1"/>
  <c r="BD575" i="1" s="1"/>
  <c r="BE575" i="1" s="1"/>
  <c r="BC574" i="1"/>
  <c r="BD574" i="1" s="1"/>
  <c r="BE574" i="1" s="1"/>
  <c r="BC573" i="1"/>
  <c r="BD573" i="1" s="1"/>
  <c r="BE573" i="1" s="1"/>
  <c r="BC572" i="1"/>
  <c r="BD572" i="1" s="1"/>
  <c r="BE572" i="1" s="1"/>
  <c r="BC571" i="1"/>
  <c r="BD571" i="1" s="1"/>
  <c r="BE571" i="1" s="1"/>
  <c r="BC570" i="1"/>
  <c r="BD570" i="1" s="1"/>
  <c r="BE570" i="1" s="1"/>
  <c r="BC569" i="1"/>
  <c r="BD569" i="1" s="1"/>
  <c r="BE569" i="1" s="1"/>
  <c r="BC568" i="1"/>
  <c r="BD568" i="1" s="1"/>
  <c r="BE568" i="1" s="1"/>
  <c r="BC567" i="1"/>
  <c r="BD567" i="1" s="1"/>
  <c r="BE567" i="1" s="1"/>
  <c r="BC566" i="1"/>
  <c r="BD566" i="1" s="1"/>
  <c r="BE566" i="1" s="1"/>
  <c r="BC565" i="1"/>
  <c r="BD565" i="1" s="1"/>
  <c r="BE565" i="1" s="1"/>
  <c r="BC564" i="1"/>
  <c r="BD564" i="1" s="1"/>
  <c r="BE564" i="1" s="1"/>
  <c r="BC563" i="1"/>
  <c r="BD563" i="1" s="1"/>
  <c r="BE563" i="1" s="1"/>
  <c r="BC562" i="1"/>
  <c r="BD562" i="1" s="1"/>
  <c r="BE562" i="1" s="1"/>
  <c r="BC561" i="1"/>
  <c r="BD561" i="1" s="1"/>
  <c r="BE561" i="1" s="1"/>
  <c r="BC560" i="1"/>
  <c r="BD560" i="1" s="1"/>
  <c r="BE560" i="1" s="1"/>
  <c r="BC559" i="1"/>
  <c r="BD559" i="1" s="1"/>
  <c r="BE559" i="1" s="1"/>
  <c r="BC558" i="1"/>
  <c r="BD558" i="1" s="1"/>
  <c r="BE558" i="1" s="1"/>
  <c r="BC557" i="1"/>
  <c r="BD557" i="1" s="1"/>
  <c r="BE557" i="1" s="1"/>
  <c r="BC556" i="1"/>
  <c r="BD556" i="1" s="1"/>
  <c r="BE556" i="1" s="1"/>
  <c r="BC555" i="1"/>
  <c r="BD555" i="1" s="1"/>
  <c r="BE555" i="1" s="1"/>
  <c r="BC554" i="1"/>
  <c r="BD554" i="1" s="1"/>
  <c r="BE554" i="1" s="1"/>
  <c r="BC553" i="1"/>
  <c r="BD553" i="1" s="1"/>
  <c r="BE553" i="1" s="1"/>
  <c r="BC552" i="1"/>
  <c r="BD552" i="1" s="1"/>
  <c r="BE552" i="1" s="1"/>
  <c r="BC551" i="1"/>
  <c r="BD551" i="1" s="1"/>
  <c r="BE551" i="1" s="1"/>
  <c r="BC550" i="1"/>
  <c r="BD550" i="1" s="1"/>
  <c r="BE550" i="1" s="1"/>
  <c r="BC549" i="1"/>
  <c r="BD549" i="1" s="1"/>
  <c r="BE549" i="1" s="1"/>
  <c r="BC548" i="1"/>
  <c r="BD548" i="1" s="1"/>
  <c r="BE548" i="1" s="1"/>
  <c r="BC547" i="1"/>
  <c r="BD547" i="1" s="1"/>
  <c r="BE547" i="1" s="1"/>
  <c r="BC546" i="1"/>
  <c r="BD546" i="1" s="1"/>
  <c r="BE546" i="1" s="1"/>
  <c r="BC545" i="1"/>
  <c r="BD545" i="1" s="1"/>
  <c r="BE545" i="1" s="1"/>
  <c r="BC544" i="1"/>
  <c r="BD544" i="1" s="1"/>
  <c r="BE544" i="1" s="1"/>
  <c r="BC543" i="1"/>
  <c r="BD543" i="1" s="1"/>
  <c r="BE543" i="1" s="1"/>
  <c r="BC542" i="1"/>
  <c r="BD542" i="1" s="1"/>
  <c r="BE542" i="1" s="1"/>
  <c r="BC541" i="1"/>
  <c r="BD541" i="1" s="1"/>
  <c r="BE541" i="1" s="1"/>
  <c r="BC540" i="1"/>
  <c r="BD540" i="1" s="1"/>
  <c r="BE540" i="1" s="1"/>
  <c r="BC538" i="1"/>
  <c r="BD538" i="1" s="1"/>
  <c r="BE538" i="1" s="1"/>
  <c r="BC537" i="1"/>
  <c r="BD537" i="1" s="1"/>
  <c r="BE537" i="1" s="1"/>
  <c r="BC536" i="1"/>
  <c r="BD536" i="1" s="1"/>
  <c r="BE536" i="1" s="1"/>
  <c r="BC535" i="1"/>
  <c r="BD535" i="1" s="1"/>
  <c r="BE535" i="1" s="1"/>
  <c r="BC532" i="1"/>
  <c r="BD532" i="1" s="1"/>
  <c r="BE532" i="1" s="1"/>
  <c r="BC531" i="1"/>
  <c r="BD531" i="1" s="1"/>
  <c r="BE531" i="1" s="1"/>
  <c r="BC530" i="1"/>
  <c r="BD530" i="1" s="1"/>
  <c r="BE530" i="1" s="1"/>
  <c r="BC529" i="1"/>
  <c r="BD529" i="1" s="1"/>
  <c r="BE529" i="1" s="1"/>
  <c r="BD528" i="1"/>
  <c r="BE528" i="1" s="1"/>
  <c r="BD527" i="1"/>
  <c r="BE527" i="1" s="1"/>
  <c r="BD526" i="1"/>
  <c r="BE526" i="1" s="1"/>
  <c r="BD525" i="1"/>
  <c r="BE525" i="1" s="1"/>
  <c r="BD524" i="1"/>
  <c r="BE524" i="1" s="1"/>
  <c r="BD523" i="1"/>
  <c r="BE523" i="1" s="1"/>
  <c r="BD522" i="1"/>
  <c r="BE522" i="1" s="1"/>
  <c r="BD521" i="1"/>
  <c r="BE521" i="1" s="1"/>
  <c r="BD520" i="1"/>
  <c r="BE520" i="1" s="1"/>
  <c r="BD519" i="1"/>
  <c r="BE519" i="1" s="1"/>
  <c r="BD518" i="1"/>
  <c r="BE518" i="1" s="1"/>
  <c r="BD517" i="1"/>
  <c r="BE517" i="1" s="1"/>
  <c r="BD516" i="1"/>
  <c r="BE516" i="1" s="1"/>
  <c r="BD515" i="1"/>
  <c r="BE515" i="1" s="1"/>
  <c r="BD514" i="1"/>
  <c r="BE514" i="1" s="1"/>
  <c r="BD513" i="1"/>
  <c r="BE513" i="1" s="1"/>
  <c r="BD512" i="1"/>
  <c r="BE512" i="1" s="1"/>
  <c r="BD511" i="1"/>
  <c r="BE511" i="1" s="1"/>
  <c r="BD510" i="1"/>
  <c r="BE510" i="1" s="1"/>
  <c r="BD509" i="1"/>
  <c r="BE509" i="1" s="1"/>
  <c r="BD508" i="1"/>
  <c r="BE508" i="1" s="1"/>
  <c r="BD507" i="1"/>
  <c r="BE507" i="1" s="1"/>
  <c r="BD506" i="1"/>
  <c r="BE506" i="1" s="1"/>
  <c r="BD505" i="1"/>
  <c r="BE505" i="1" s="1"/>
  <c r="BD504" i="1"/>
  <c r="BE504" i="1" s="1"/>
  <c r="BC503" i="1"/>
  <c r="BD503" i="1" s="1"/>
  <c r="BE503" i="1" s="1"/>
  <c r="BC502" i="1"/>
  <c r="BD502" i="1" s="1"/>
  <c r="BE502" i="1" s="1"/>
  <c r="BC501" i="1"/>
  <c r="BD501" i="1" s="1"/>
  <c r="BE501" i="1" s="1"/>
  <c r="BC500" i="1"/>
  <c r="BD500" i="1" s="1"/>
  <c r="BE500" i="1" s="1"/>
  <c r="BC499" i="1"/>
  <c r="BD499" i="1" s="1"/>
  <c r="BE499" i="1" s="1"/>
  <c r="BC498" i="1"/>
  <c r="BD498" i="1" s="1"/>
  <c r="BE498" i="1" s="1"/>
  <c r="BC497" i="1"/>
  <c r="BD497" i="1" s="1"/>
  <c r="BE497" i="1" s="1"/>
  <c r="BC496" i="1"/>
  <c r="BD496" i="1" s="1"/>
  <c r="BE496" i="1" s="1"/>
  <c r="BC495" i="1"/>
  <c r="BD495" i="1" s="1"/>
  <c r="BE495" i="1" s="1"/>
  <c r="BC494" i="1"/>
  <c r="BD494" i="1" s="1"/>
  <c r="BE494" i="1" s="1"/>
  <c r="BC493" i="1"/>
  <c r="BD493" i="1" s="1"/>
  <c r="BE493" i="1" s="1"/>
  <c r="BC492" i="1"/>
  <c r="BD492" i="1" s="1"/>
  <c r="BE492" i="1" s="1"/>
  <c r="BC491" i="1"/>
  <c r="BD491" i="1" s="1"/>
  <c r="BE491" i="1" s="1"/>
  <c r="BC490" i="1"/>
  <c r="BD490" i="1" s="1"/>
  <c r="BE490" i="1" s="1"/>
  <c r="BC489" i="1"/>
  <c r="BD489" i="1" s="1"/>
  <c r="BE489" i="1" s="1"/>
  <c r="BC488" i="1"/>
  <c r="BD488" i="1" s="1"/>
  <c r="BE488" i="1" s="1"/>
  <c r="BC487" i="1"/>
  <c r="BD487" i="1" s="1"/>
  <c r="BE487" i="1" s="1"/>
  <c r="BC486" i="1"/>
  <c r="BD486" i="1" s="1"/>
  <c r="BE486" i="1" s="1"/>
  <c r="BC485" i="1"/>
  <c r="BD485" i="1" s="1"/>
  <c r="BE485" i="1" s="1"/>
  <c r="BC484" i="1"/>
  <c r="BD484" i="1" s="1"/>
  <c r="BE484" i="1" s="1"/>
  <c r="BC483" i="1"/>
  <c r="BD483" i="1" s="1"/>
  <c r="BE483" i="1" s="1"/>
  <c r="BC482" i="1"/>
  <c r="BD482" i="1" s="1"/>
  <c r="BE482" i="1" s="1"/>
  <c r="BC481" i="1"/>
  <c r="BD481" i="1" s="1"/>
  <c r="BE481" i="1" s="1"/>
  <c r="BC480" i="1"/>
  <c r="BD480" i="1" s="1"/>
  <c r="BE480" i="1" s="1"/>
  <c r="BC479" i="1"/>
  <c r="BD479" i="1" s="1"/>
  <c r="BE479" i="1" s="1"/>
  <c r="BC478" i="1"/>
  <c r="BD478" i="1" s="1"/>
  <c r="BE478" i="1" s="1"/>
  <c r="BC477" i="1"/>
  <c r="BD477" i="1" s="1"/>
  <c r="BE477" i="1" s="1"/>
  <c r="BC476" i="1"/>
  <c r="BD476" i="1" s="1"/>
  <c r="BE476" i="1" s="1"/>
  <c r="BC475" i="1"/>
  <c r="BD475" i="1" s="1"/>
  <c r="BE475" i="1" s="1"/>
  <c r="BC474" i="1"/>
  <c r="BD474" i="1" s="1"/>
  <c r="BE474" i="1" s="1"/>
  <c r="BC473" i="1"/>
  <c r="BD473" i="1" s="1"/>
  <c r="BE473" i="1" s="1"/>
  <c r="BC472" i="1"/>
  <c r="BD472" i="1" s="1"/>
  <c r="BE472" i="1" s="1"/>
  <c r="BC471" i="1"/>
  <c r="BD471" i="1" s="1"/>
  <c r="BE471" i="1" s="1"/>
  <c r="BC470" i="1"/>
  <c r="BD470" i="1" s="1"/>
  <c r="BE470" i="1" s="1"/>
  <c r="BC469" i="1"/>
  <c r="BD469" i="1" s="1"/>
  <c r="BE469" i="1" s="1"/>
  <c r="BC468" i="1"/>
  <c r="BD468" i="1" s="1"/>
  <c r="BE468" i="1" s="1"/>
  <c r="BC467" i="1"/>
  <c r="BD467" i="1" s="1"/>
  <c r="BE467" i="1" s="1"/>
  <c r="BC466" i="1"/>
  <c r="BD466" i="1" s="1"/>
  <c r="BE466" i="1" s="1"/>
  <c r="BC465" i="1"/>
  <c r="BD465" i="1" s="1"/>
  <c r="BE465" i="1" s="1"/>
  <c r="BC464" i="1"/>
  <c r="BD464" i="1" s="1"/>
  <c r="BE464" i="1" s="1"/>
  <c r="BC463" i="1"/>
  <c r="BD463" i="1" s="1"/>
  <c r="BE463" i="1" s="1"/>
  <c r="BC462" i="1"/>
  <c r="BD462" i="1" s="1"/>
  <c r="BE462" i="1" s="1"/>
  <c r="BC461" i="1"/>
  <c r="BD461" i="1" s="1"/>
  <c r="BE461" i="1" s="1"/>
  <c r="BC460" i="1"/>
  <c r="BD460" i="1" s="1"/>
  <c r="BE460" i="1" s="1"/>
  <c r="BC459" i="1"/>
  <c r="BD459" i="1" s="1"/>
  <c r="BE459" i="1" s="1"/>
  <c r="BC458" i="1"/>
  <c r="BD458" i="1" s="1"/>
  <c r="BE458" i="1" s="1"/>
  <c r="BC457" i="1"/>
  <c r="BD457" i="1" s="1"/>
  <c r="BE457" i="1" s="1"/>
  <c r="BC456" i="1"/>
  <c r="BD456" i="1" s="1"/>
  <c r="BE456" i="1" s="1"/>
  <c r="BC455" i="1"/>
  <c r="BD455" i="1" s="1"/>
  <c r="BE455" i="1" s="1"/>
  <c r="BC454" i="1"/>
  <c r="BD454" i="1" s="1"/>
  <c r="BE454" i="1" s="1"/>
  <c r="BC453" i="1"/>
  <c r="BD453" i="1" s="1"/>
  <c r="BE453" i="1" s="1"/>
  <c r="BC452" i="1"/>
  <c r="BD452" i="1" s="1"/>
  <c r="BE452" i="1" s="1"/>
  <c r="BC451" i="1"/>
  <c r="BD451" i="1" s="1"/>
  <c r="BE451" i="1" s="1"/>
  <c r="BC450" i="1"/>
  <c r="BD450" i="1" s="1"/>
  <c r="BE450" i="1" s="1"/>
  <c r="BC449" i="1"/>
  <c r="BD449" i="1" s="1"/>
  <c r="BE449" i="1" s="1"/>
  <c r="BC448" i="1"/>
  <c r="BD448" i="1" s="1"/>
  <c r="BE448" i="1" s="1"/>
  <c r="BC447" i="1"/>
  <c r="BD447" i="1" s="1"/>
  <c r="BE447" i="1" s="1"/>
  <c r="BC446" i="1"/>
  <c r="BD446" i="1" s="1"/>
  <c r="BE446" i="1" s="1"/>
  <c r="BC445" i="1"/>
  <c r="BD445" i="1" s="1"/>
  <c r="BE445" i="1" s="1"/>
  <c r="BC444" i="1"/>
  <c r="BD444" i="1" s="1"/>
  <c r="BE444" i="1" s="1"/>
  <c r="BC443" i="1"/>
  <c r="BD443" i="1" s="1"/>
  <c r="BE443" i="1" s="1"/>
  <c r="BC442" i="1"/>
  <c r="BD442" i="1" s="1"/>
  <c r="BE442" i="1" s="1"/>
  <c r="BC441" i="1"/>
  <c r="BD441" i="1" s="1"/>
  <c r="BE441" i="1" s="1"/>
  <c r="BC438" i="1"/>
  <c r="BD438" i="1" s="1"/>
  <c r="BE438" i="1" s="1"/>
  <c r="BC437" i="1"/>
  <c r="BD437" i="1" s="1"/>
  <c r="BE437" i="1" s="1"/>
  <c r="BC436" i="1"/>
  <c r="BD436" i="1" s="1"/>
  <c r="BE436" i="1" s="1"/>
  <c r="BC435" i="1"/>
  <c r="BD435" i="1" s="1"/>
  <c r="BE435" i="1" s="1"/>
  <c r="BC434" i="1"/>
  <c r="BD434" i="1" s="1"/>
  <c r="BE434" i="1" s="1"/>
  <c r="BC433" i="1"/>
  <c r="BD433" i="1" s="1"/>
  <c r="BE433" i="1" s="1"/>
  <c r="BC432" i="1"/>
  <c r="BD432" i="1" s="1"/>
  <c r="BE432" i="1" s="1"/>
  <c r="BC431" i="1"/>
  <c r="BD431" i="1" s="1"/>
  <c r="BE431" i="1" s="1"/>
  <c r="BC430" i="1"/>
  <c r="BD430" i="1" s="1"/>
  <c r="BE430" i="1" s="1"/>
  <c r="BC427" i="1"/>
  <c r="BD427" i="1" s="1"/>
  <c r="BE427" i="1" s="1"/>
  <c r="BC426" i="1"/>
  <c r="BD426" i="1" s="1"/>
  <c r="BE426" i="1" s="1"/>
  <c r="BC425" i="1"/>
  <c r="BD425" i="1" s="1"/>
  <c r="BE425" i="1" s="1"/>
  <c r="BC424" i="1"/>
  <c r="BD424" i="1" s="1"/>
  <c r="BE424" i="1" s="1"/>
  <c r="BC423" i="1"/>
  <c r="BD423" i="1" s="1"/>
  <c r="BE423" i="1" s="1"/>
  <c r="BC422" i="1"/>
  <c r="BD422" i="1" s="1"/>
  <c r="BE422" i="1" s="1"/>
  <c r="BC421" i="1"/>
  <c r="BD421" i="1" s="1"/>
  <c r="BE421" i="1" s="1"/>
  <c r="BC420" i="1"/>
  <c r="BD420" i="1" s="1"/>
  <c r="BE420" i="1" s="1"/>
  <c r="BC419" i="1"/>
  <c r="BD419" i="1" s="1"/>
  <c r="BE419" i="1" s="1"/>
  <c r="BC418" i="1"/>
  <c r="BD418" i="1" s="1"/>
  <c r="BE418" i="1" s="1"/>
  <c r="BC417" i="1"/>
  <c r="BD417" i="1" s="1"/>
  <c r="BE417" i="1" s="1"/>
  <c r="BC416" i="1"/>
  <c r="BD416" i="1" s="1"/>
  <c r="BE416" i="1" s="1"/>
  <c r="BC415" i="1"/>
  <c r="BD415" i="1" s="1"/>
  <c r="BE415" i="1" s="1"/>
  <c r="BC414" i="1"/>
  <c r="BD414" i="1" s="1"/>
  <c r="BE414" i="1" s="1"/>
  <c r="BC413" i="1"/>
  <c r="BD413" i="1" s="1"/>
  <c r="BE413" i="1" s="1"/>
  <c r="BC412" i="1"/>
  <c r="BD412" i="1" s="1"/>
  <c r="BE412" i="1" s="1"/>
  <c r="BC411" i="1"/>
  <c r="BD411" i="1" s="1"/>
  <c r="BE411" i="1" s="1"/>
  <c r="BC410" i="1"/>
  <c r="BD410" i="1" s="1"/>
  <c r="BE410" i="1" s="1"/>
  <c r="BC409" i="1"/>
  <c r="BD409" i="1" s="1"/>
  <c r="BE409" i="1" s="1"/>
  <c r="BC408" i="1"/>
  <c r="BD408" i="1" s="1"/>
  <c r="BE408" i="1" s="1"/>
  <c r="BC407" i="1"/>
  <c r="BD407" i="1" s="1"/>
  <c r="BE407" i="1" s="1"/>
  <c r="BC406" i="1"/>
  <c r="BD406" i="1" s="1"/>
  <c r="BE406" i="1" s="1"/>
  <c r="BC405" i="1"/>
  <c r="BD405" i="1" s="1"/>
  <c r="BE405" i="1" s="1"/>
  <c r="BC404" i="1"/>
  <c r="BD404" i="1" s="1"/>
  <c r="BE404" i="1" s="1"/>
  <c r="BC403" i="1"/>
  <c r="BD403" i="1" s="1"/>
  <c r="BE403" i="1" s="1"/>
  <c r="BC402" i="1"/>
  <c r="BD402" i="1" s="1"/>
  <c r="BE402" i="1" s="1"/>
  <c r="BC401" i="1"/>
  <c r="BD401" i="1" s="1"/>
  <c r="BE401" i="1" s="1"/>
  <c r="BC400" i="1"/>
  <c r="BD400" i="1" s="1"/>
  <c r="BE400" i="1" s="1"/>
  <c r="BC399" i="1"/>
  <c r="BD399" i="1" s="1"/>
  <c r="BE399" i="1" s="1"/>
  <c r="BC398" i="1"/>
  <c r="BD398" i="1" s="1"/>
  <c r="BE398" i="1" s="1"/>
  <c r="BC397" i="1"/>
  <c r="BD397" i="1" s="1"/>
  <c r="BE397" i="1" s="1"/>
  <c r="BC396" i="1"/>
  <c r="BD396" i="1" s="1"/>
  <c r="BE396" i="1" s="1"/>
  <c r="BC393" i="1"/>
  <c r="BD393" i="1" s="1"/>
  <c r="BE393" i="1" s="1"/>
  <c r="BC392" i="1"/>
  <c r="BD392" i="1" s="1"/>
  <c r="BE392" i="1" s="1"/>
  <c r="BC391" i="1"/>
  <c r="BD391" i="1" s="1"/>
  <c r="BE391" i="1" s="1"/>
  <c r="BC390" i="1"/>
  <c r="BD390" i="1" s="1"/>
  <c r="BE390" i="1" s="1"/>
  <c r="BC389" i="1"/>
  <c r="BD389" i="1" s="1"/>
  <c r="BE389" i="1" s="1"/>
  <c r="BC388" i="1"/>
  <c r="BD388" i="1" s="1"/>
  <c r="BE388" i="1" s="1"/>
  <c r="BC387" i="1"/>
  <c r="BD387" i="1" s="1"/>
  <c r="BE387" i="1" s="1"/>
  <c r="BC386" i="1"/>
  <c r="BD386" i="1" s="1"/>
  <c r="BE386" i="1" s="1"/>
  <c r="BC385" i="1"/>
  <c r="BD385" i="1" s="1"/>
  <c r="BE385" i="1" s="1"/>
  <c r="BC384" i="1"/>
  <c r="BD384" i="1" s="1"/>
  <c r="BE384" i="1" s="1"/>
  <c r="BC383" i="1"/>
  <c r="BD383" i="1" s="1"/>
  <c r="BE383" i="1" s="1"/>
  <c r="BC382" i="1"/>
  <c r="BD382" i="1" s="1"/>
  <c r="BE382" i="1" s="1"/>
  <c r="BC381" i="1"/>
  <c r="BD381" i="1" s="1"/>
  <c r="BE381" i="1" s="1"/>
  <c r="BC380" i="1"/>
  <c r="BD380" i="1" s="1"/>
  <c r="BE380" i="1" s="1"/>
  <c r="BC379" i="1"/>
  <c r="BD379" i="1" s="1"/>
  <c r="BE379" i="1" s="1"/>
  <c r="BC378" i="1"/>
  <c r="BD378" i="1" s="1"/>
  <c r="BE378" i="1" s="1"/>
  <c r="BC377" i="1"/>
  <c r="BD377" i="1" s="1"/>
  <c r="BE377" i="1" s="1"/>
  <c r="BC376" i="1"/>
  <c r="BD376" i="1" s="1"/>
  <c r="BE376" i="1" s="1"/>
  <c r="BC375" i="1"/>
  <c r="BD375" i="1" s="1"/>
  <c r="BE375" i="1" s="1"/>
  <c r="BC374" i="1"/>
  <c r="BD374" i="1" s="1"/>
  <c r="BE374" i="1" s="1"/>
  <c r="BC373" i="1"/>
  <c r="BD373" i="1" s="1"/>
  <c r="BE373" i="1" s="1"/>
  <c r="BC372" i="1"/>
  <c r="BD372" i="1" s="1"/>
  <c r="BE372" i="1" s="1"/>
  <c r="BC371" i="1"/>
  <c r="BD371" i="1" s="1"/>
  <c r="BE371" i="1" s="1"/>
  <c r="BC370" i="1"/>
  <c r="BD370" i="1" s="1"/>
  <c r="BE370" i="1" s="1"/>
  <c r="BC369" i="1"/>
  <c r="BD369" i="1" s="1"/>
  <c r="BE369" i="1" s="1"/>
  <c r="BC368" i="1"/>
  <c r="BD368" i="1" s="1"/>
  <c r="BE368" i="1" s="1"/>
  <c r="BC367" i="1"/>
  <c r="BD367" i="1" s="1"/>
  <c r="BE367" i="1" s="1"/>
  <c r="BC366" i="1"/>
  <c r="BD366" i="1" s="1"/>
  <c r="BE366" i="1" s="1"/>
  <c r="BC365" i="1"/>
  <c r="BD365" i="1" s="1"/>
  <c r="BE365" i="1" s="1"/>
  <c r="BC364" i="1"/>
  <c r="BD364" i="1" s="1"/>
  <c r="BE364" i="1" s="1"/>
  <c r="BC363" i="1"/>
  <c r="BD363" i="1" s="1"/>
  <c r="BE363" i="1" s="1"/>
  <c r="BC362" i="1"/>
  <c r="BD362" i="1" s="1"/>
  <c r="BE362" i="1" s="1"/>
  <c r="BC361" i="1"/>
  <c r="BD361" i="1" s="1"/>
  <c r="BE361" i="1" s="1"/>
  <c r="BC360" i="1"/>
  <c r="BD360" i="1" s="1"/>
  <c r="BE360" i="1" s="1"/>
  <c r="BC359" i="1"/>
  <c r="BD359" i="1" s="1"/>
  <c r="BE359" i="1" s="1"/>
  <c r="BC357" i="1"/>
  <c r="BD357" i="1" s="1"/>
  <c r="BE357" i="1" s="1"/>
  <c r="BC356" i="1"/>
  <c r="BD356" i="1" s="1"/>
  <c r="BE356" i="1" s="1"/>
  <c r="BC355" i="1"/>
  <c r="BD355" i="1" s="1"/>
  <c r="BE355" i="1" s="1"/>
  <c r="BC354" i="1"/>
  <c r="BD354" i="1" s="1"/>
  <c r="BE354" i="1" s="1"/>
  <c r="BC353" i="1"/>
  <c r="BD353" i="1" s="1"/>
  <c r="BE353" i="1" s="1"/>
  <c r="BC352" i="1"/>
  <c r="BD352" i="1" s="1"/>
  <c r="BE352" i="1" s="1"/>
  <c r="BC351" i="1"/>
  <c r="BD351" i="1" s="1"/>
  <c r="BE351" i="1" s="1"/>
  <c r="BC350" i="1"/>
  <c r="BD350" i="1" s="1"/>
  <c r="BE350" i="1" s="1"/>
  <c r="BC349" i="1"/>
  <c r="BD349" i="1" s="1"/>
  <c r="BE349" i="1" s="1"/>
  <c r="BC348" i="1"/>
  <c r="BD348" i="1" s="1"/>
  <c r="BE348" i="1" s="1"/>
  <c r="BC347" i="1"/>
  <c r="BD347" i="1" s="1"/>
  <c r="BE347" i="1" s="1"/>
  <c r="BC346" i="1"/>
  <c r="BD346" i="1" s="1"/>
  <c r="BE346" i="1" s="1"/>
  <c r="BC345" i="1"/>
  <c r="BD345" i="1" s="1"/>
  <c r="BE345" i="1" s="1"/>
  <c r="BC344" i="1"/>
  <c r="BD344" i="1" s="1"/>
  <c r="BE344" i="1" s="1"/>
  <c r="BC341" i="1"/>
  <c r="BD341" i="1" s="1"/>
  <c r="BE341" i="1" s="1"/>
  <c r="BC340" i="1"/>
  <c r="BD340" i="1" s="1"/>
  <c r="BE340" i="1" s="1"/>
  <c r="BC339" i="1"/>
  <c r="BD339" i="1" s="1"/>
  <c r="BE339" i="1" s="1"/>
  <c r="BC338" i="1"/>
  <c r="BD338" i="1" s="1"/>
  <c r="BE338" i="1" s="1"/>
  <c r="BC337" i="1"/>
  <c r="BD337" i="1" s="1"/>
  <c r="BE337" i="1" s="1"/>
  <c r="BC336" i="1"/>
  <c r="BD336" i="1" s="1"/>
  <c r="BE336" i="1" s="1"/>
  <c r="BC335" i="1"/>
  <c r="BD335" i="1" s="1"/>
  <c r="BE335" i="1" s="1"/>
  <c r="BC334" i="1"/>
  <c r="BD334" i="1" s="1"/>
  <c r="BE334" i="1" s="1"/>
  <c r="BC333" i="1"/>
  <c r="BD333" i="1" s="1"/>
  <c r="BE333" i="1" s="1"/>
  <c r="BC332" i="1"/>
  <c r="BD332" i="1" s="1"/>
  <c r="BE332" i="1" s="1"/>
  <c r="BC331" i="1"/>
  <c r="BD331" i="1" s="1"/>
  <c r="BE331" i="1" s="1"/>
  <c r="BC330" i="1"/>
  <c r="BD330" i="1" s="1"/>
  <c r="BE330" i="1" s="1"/>
  <c r="BC329" i="1"/>
  <c r="BD329" i="1" s="1"/>
  <c r="BE329" i="1" s="1"/>
  <c r="BC327" i="1"/>
  <c r="BD327" i="1" s="1"/>
  <c r="BE327" i="1" s="1"/>
  <c r="BC326" i="1"/>
  <c r="BD326" i="1" s="1"/>
  <c r="BE326" i="1" s="1"/>
  <c r="BC325" i="1"/>
  <c r="BD325" i="1" s="1"/>
  <c r="BE325" i="1" s="1"/>
  <c r="BC324" i="1"/>
  <c r="BD324" i="1" s="1"/>
  <c r="BE324" i="1" s="1"/>
  <c r="BC323" i="1"/>
  <c r="BD323" i="1" s="1"/>
  <c r="BE323" i="1" s="1"/>
  <c r="BC322" i="1"/>
  <c r="BD322" i="1" s="1"/>
  <c r="BE322" i="1" s="1"/>
  <c r="BC321" i="1"/>
  <c r="BD321" i="1" s="1"/>
  <c r="BE321" i="1" s="1"/>
  <c r="BC320" i="1"/>
  <c r="BD320" i="1" s="1"/>
  <c r="BE320" i="1" s="1"/>
  <c r="BC319" i="1"/>
  <c r="BD319" i="1" s="1"/>
  <c r="BE319" i="1" s="1"/>
  <c r="BC318" i="1"/>
  <c r="BD318" i="1" s="1"/>
  <c r="BE318" i="1" s="1"/>
  <c r="BC317" i="1"/>
  <c r="BD317" i="1" s="1"/>
  <c r="BE317" i="1" s="1"/>
  <c r="BC316" i="1"/>
  <c r="BD316" i="1" s="1"/>
  <c r="BE316" i="1" s="1"/>
  <c r="BC315" i="1"/>
  <c r="BD315" i="1" s="1"/>
  <c r="BE315" i="1" s="1"/>
  <c r="BC313" i="1"/>
  <c r="BD313" i="1" s="1"/>
  <c r="BE313" i="1" s="1"/>
  <c r="BC312" i="1"/>
  <c r="BD312" i="1" s="1"/>
  <c r="BE312" i="1" s="1"/>
  <c r="BC311" i="1"/>
  <c r="BD311" i="1" s="1"/>
  <c r="BE311" i="1" s="1"/>
  <c r="BC310" i="1"/>
  <c r="BD310" i="1" s="1"/>
  <c r="BE310" i="1" s="1"/>
  <c r="BC309" i="1"/>
  <c r="BD309" i="1" s="1"/>
  <c r="BE309" i="1" s="1"/>
  <c r="BC308" i="1"/>
  <c r="BD308" i="1" s="1"/>
  <c r="BE308" i="1" s="1"/>
  <c r="BC307" i="1"/>
  <c r="BD307" i="1" s="1"/>
  <c r="BE307" i="1" s="1"/>
  <c r="BC306" i="1"/>
  <c r="BD306" i="1" s="1"/>
  <c r="BE306" i="1" s="1"/>
  <c r="BC305" i="1"/>
  <c r="BD305" i="1" s="1"/>
  <c r="BE305" i="1" s="1"/>
  <c r="BC304" i="1"/>
  <c r="BD304" i="1" s="1"/>
  <c r="BE304" i="1" s="1"/>
  <c r="BC303" i="1"/>
  <c r="BD303" i="1" s="1"/>
  <c r="BE303" i="1" s="1"/>
  <c r="BC302" i="1"/>
  <c r="BD302" i="1" s="1"/>
  <c r="BE302" i="1" s="1"/>
  <c r="BC301" i="1"/>
  <c r="BD301" i="1" s="1"/>
  <c r="BE301" i="1" s="1"/>
  <c r="BC300" i="1"/>
  <c r="BD300" i="1" s="1"/>
  <c r="BE300" i="1" s="1"/>
  <c r="BC299" i="1"/>
  <c r="BD299" i="1" s="1"/>
  <c r="BE299" i="1" s="1"/>
  <c r="BC298" i="1"/>
  <c r="BD298" i="1" s="1"/>
  <c r="BE298" i="1" s="1"/>
  <c r="BC297" i="1"/>
  <c r="BD297" i="1" s="1"/>
  <c r="BE297" i="1" s="1"/>
  <c r="BC296" i="1"/>
  <c r="BD296" i="1" s="1"/>
  <c r="BE296" i="1" s="1"/>
  <c r="BC295" i="1"/>
  <c r="BD295" i="1" s="1"/>
  <c r="BE295" i="1" s="1"/>
  <c r="BC294" i="1"/>
  <c r="BD294" i="1" s="1"/>
  <c r="BE294" i="1" s="1"/>
  <c r="BC293" i="1"/>
  <c r="BD293" i="1" s="1"/>
  <c r="BE293" i="1" s="1"/>
  <c r="BC292" i="1"/>
  <c r="BD292" i="1" s="1"/>
  <c r="BE292" i="1" s="1"/>
  <c r="BC291" i="1"/>
  <c r="BD291" i="1" s="1"/>
  <c r="BE291" i="1" s="1"/>
  <c r="BC290" i="1"/>
  <c r="BD290" i="1" s="1"/>
  <c r="BE290" i="1" s="1"/>
  <c r="BC289" i="1"/>
  <c r="BD289" i="1" s="1"/>
  <c r="BE289" i="1" s="1"/>
  <c r="BC288" i="1"/>
  <c r="BD288" i="1" s="1"/>
  <c r="BE288" i="1" s="1"/>
  <c r="BC287" i="1"/>
  <c r="BD287" i="1" s="1"/>
  <c r="BE287" i="1" s="1"/>
  <c r="BC286" i="1"/>
  <c r="BD286" i="1" s="1"/>
  <c r="BE286" i="1" s="1"/>
  <c r="BC285" i="1"/>
  <c r="BD285" i="1" s="1"/>
  <c r="BE285" i="1" s="1"/>
  <c r="BC284" i="1"/>
  <c r="BD284" i="1" s="1"/>
  <c r="BE284" i="1" s="1"/>
  <c r="BC283" i="1"/>
  <c r="BD283" i="1" s="1"/>
  <c r="BE283" i="1" s="1"/>
  <c r="BC282" i="1"/>
  <c r="BD282" i="1" s="1"/>
  <c r="BE282" i="1" s="1"/>
  <c r="BC281" i="1"/>
  <c r="BD281" i="1" s="1"/>
  <c r="BE281" i="1" s="1"/>
  <c r="BC280" i="1"/>
  <c r="BD280" i="1" s="1"/>
  <c r="BE280" i="1" s="1"/>
  <c r="BC279" i="1"/>
  <c r="BD279" i="1" s="1"/>
  <c r="BE279" i="1" s="1"/>
  <c r="BC278" i="1"/>
  <c r="BD278" i="1" s="1"/>
  <c r="BE278" i="1" s="1"/>
  <c r="BC277" i="1"/>
  <c r="BD277" i="1" s="1"/>
  <c r="BE277" i="1" s="1"/>
  <c r="BC276" i="1"/>
  <c r="BD276" i="1" s="1"/>
  <c r="BE276" i="1" s="1"/>
  <c r="BC275" i="1"/>
  <c r="BD275" i="1" s="1"/>
  <c r="BE275" i="1" s="1"/>
  <c r="BC274" i="1"/>
  <c r="BD274" i="1" s="1"/>
  <c r="BE274" i="1" s="1"/>
  <c r="BC273" i="1"/>
  <c r="BD273" i="1" s="1"/>
  <c r="BE273" i="1" s="1"/>
  <c r="BC272" i="1"/>
  <c r="BD272" i="1" s="1"/>
  <c r="BE272" i="1" s="1"/>
  <c r="BC271" i="1"/>
  <c r="BD271" i="1" s="1"/>
  <c r="BE271" i="1" s="1"/>
  <c r="BC270" i="1"/>
  <c r="BD270" i="1" s="1"/>
  <c r="BE270" i="1" s="1"/>
  <c r="BC269" i="1"/>
  <c r="BD269" i="1" s="1"/>
  <c r="BE269" i="1" s="1"/>
  <c r="BC268" i="1"/>
  <c r="BD268" i="1" s="1"/>
  <c r="BE268" i="1" s="1"/>
  <c r="BC267" i="1"/>
  <c r="BD267" i="1" s="1"/>
  <c r="BE267" i="1" s="1"/>
  <c r="BC266" i="1"/>
  <c r="BD266" i="1" s="1"/>
  <c r="BE266" i="1" s="1"/>
  <c r="BC265" i="1"/>
  <c r="BD265" i="1" s="1"/>
  <c r="BE265" i="1" s="1"/>
  <c r="BC264" i="1"/>
  <c r="BD264" i="1" s="1"/>
  <c r="BE264" i="1" s="1"/>
  <c r="BC263" i="1"/>
  <c r="BD263" i="1" s="1"/>
  <c r="BE263" i="1" s="1"/>
  <c r="BC262" i="1"/>
  <c r="BD262" i="1" s="1"/>
  <c r="BE262" i="1" s="1"/>
  <c r="BC261" i="1"/>
  <c r="BD261" i="1" s="1"/>
  <c r="BE261" i="1" s="1"/>
  <c r="BC260" i="1"/>
  <c r="BD260" i="1" s="1"/>
  <c r="BE260" i="1" s="1"/>
  <c r="BC259" i="1"/>
  <c r="BD259" i="1" s="1"/>
  <c r="BE259" i="1" s="1"/>
  <c r="BC258" i="1"/>
  <c r="BD258" i="1" s="1"/>
  <c r="BE258" i="1" s="1"/>
  <c r="BC257" i="1"/>
  <c r="BD257" i="1" s="1"/>
  <c r="BE257" i="1" s="1"/>
  <c r="BC256" i="1"/>
  <c r="BD256" i="1" s="1"/>
  <c r="BE256" i="1" s="1"/>
  <c r="BC255" i="1"/>
  <c r="BD255" i="1" s="1"/>
  <c r="BE255" i="1" s="1"/>
  <c r="BC254" i="1"/>
  <c r="BD254" i="1" s="1"/>
  <c r="BE254" i="1" s="1"/>
  <c r="BC253" i="1"/>
  <c r="BD253" i="1" s="1"/>
  <c r="BE253" i="1" s="1"/>
  <c r="BC252" i="1"/>
  <c r="BD252" i="1" s="1"/>
  <c r="BE252" i="1" s="1"/>
  <c r="BC251" i="1"/>
  <c r="BD251" i="1" s="1"/>
  <c r="BE251" i="1" s="1"/>
  <c r="BC250" i="1"/>
  <c r="BD250" i="1" s="1"/>
  <c r="BE250" i="1" s="1"/>
  <c r="BC249" i="1"/>
  <c r="BD249" i="1" s="1"/>
  <c r="BE249" i="1" s="1"/>
  <c r="BC248" i="1"/>
  <c r="BD248" i="1" s="1"/>
  <c r="BE248" i="1" s="1"/>
  <c r="BC247" i="1"/>
  <c r="BD247" i="1" s="1"/>
  <c r="BE247" i="1" s="1"/>
  <c r="BC246" i="1"/>
  <c r="BD246" i="1" s="1"/>
  <c r="BE246" i="1" s="1"/>
  <c r="BC245" i="1"/>
  <c r="BD245" i="1" s="1"/>
  <c r="BE245" i="1" s="1"/>
  <c r="BC244" i="1"/>
  <c r="BD244" i="1" s="1"/>
  <c r="BE244" i="1" s="1"/>
  <c r="BC243" i="1"/>
  <c r="BD243" i="1" s="1"/>
  <c r="BE243" i="1" s="1"/>
  <c r="BC242" i="1"/>
  <c r="BD242" i="1" s="1"/>
  <c r="BE242" i="1" s="1"/>
  <c r="BC241" i="1"/>
  <c r="BD241" i="1" s="1"/>
  <c r="BE241" i="1" s="1"/>
  <c r="BC240" i="1"/>
  <c r="BD240" i="1" s="1"/>
  <c r="BE240" i="1" s="1"/>
  <c r="BC239" i="1"/>
  <c r="BD239" i="1" s="1"/>
  <c r="BE239" i="1" s="1"/>
  <c r="BC238" i="1"/>
  <c r="BD238" i="1" s="1"/>
  <c r="BE238" i="1" s="1"/>
  <c r="BC237" i="1"/>
  <c r="BD237" i="1" s="1"/>
  <c r="BE237" i="1" s="1"/>
  <c r="BD236" i="1"/>
  <c r="BE236" i="1" s="1"/>
  <c r="BC235" i="1"/>
  <c r="BD235" i="1" s="1"/>
  <c r="BE235" i="1" s="1"/>
  <c r="BC234" i="1"/>
  <c r="BD234" i="1" s="1"/>
  <c r="BE234" i="1" s="1"/>
  <c r="BC233" i="1"/>
  <c r="BD233" i="1" s="1"/>
  <c r="BE233" i="1" s="1"/>
  <c r="BC232" i="1"/>
  <c r="BD232" i="1" s="1"/>
  <c r="BE232" i="1" s="1"/>
  <c r="BC231" i="1"/>
  <c r="BD231" i="1" s="1"/>
  <c r="BE231" i="1" s="1"/>
  <c r="BC230" i="1"/>
  <c r="BD230" i="1" s="1"/>
  <c r="BE230" i="1" s="1"/>
  <c r="BC229" i="1"/>
  <c r="BD229" i="1" s="1"/>
  <c r="BE229" i="1" s="1"/>
  <c r="BC228" i="1"/>
  <c r="BD228" i="1" s="1"/>
  <c r="BE228" i="1" s="1"/>
  <c r="BC227" i="1"/>
  <c r="BD227" i="1" s="1"/>
  <c r="BE227" i="1" s="1"/>
  <c r="BC226" i="1"/>
  <c r="BD226" i="1" s="1"/>
  <c r="BE226" i="1" s="1"/>
  <c r="BC225" i="1"/>
  <c r="BD225" i="1" s="1"/>
  <c r="BE225" i="1" s="1"/>
  <c r="BC224" i="1"/>
  <c r="BD224" i="1" s="1"/>
  <c r="BE224" i="1" s="1"/>
  <c r="BC223" i="1"/>
  <c r="BD223" i="1" s="1"/>
  <c r="BE223" i="1" s="1"/>
  <c r="BC222" i="1"/>
  <c r="BD222" i="1" s="1"/>
  <c r="BE222" i="1" s="1"/>
  <c r="BC221" i="1"/>
  <c r="BD221" i="1" s="1"/>
  <c r="BE221" i="1" s="1"/>
  <c r="BC220" i="1"/>
  <c r="BD220" i="1" s="1"/>
  <c r="BE220" i="1" s="1"/>
  <c r="BC219" i="1"/>
  <c r="BD219" i="1" s="1"/>
  <c r="BE219" i="1" s="1"/>
  <c r="BC218" i="1"/>
  <c r="BD218" i="1" s="1"/>
  <c r="BE218" i="1" s="1"/>
  <c r="BC217" i="1"/>
  <c r="BD217" i="1" s="1"/>
  <c r="BE217" i="1" s="1"/>
  <c r="BC216" i="1"/>
  <c r="BD216" i="1" s="1"/>
  <c r="BE216" i="1" s="1"/>
  <c r="BC215" i="1"/>
  <c r="BD215" i="1" s="1"/>
  <c r="BE215" i="1" s="1"/>
  <c r="BC214" i="1"/>
  <c r="BD214" i="1" s="1"/>
  <c r="BE214" i="1" s="1"/>
  <c r="BC213" i="1"/>
  <c r="BD213" i="1" s="1"/>
  <c r="BE213" i="1" s="1"/>
  <c r="BC212" i="1"/>
  <c r="BD212" i="1" s="1"/>
  <c r="BE212" i="1" s="1"/>
  <c r="BC211" i="1"/>
  <c r="BD211" i="1" s="1"/>
  <c r="BE211" i="1" s="1"/>
  <c r="BC210" i="1"/>
  <c r="BD210" i="1" s="1"/>
  <c r="BE210" i="1" s="1"/>
  <c r="BC209" i="1"/>
  <c r="BD209" i="1" s="1"/>
  <c r="BE209" i="1" s="1"/>
  <c r="BC208" i="1"/>
  <c r="BD208" i="1" s="1"/>
  <c r="BE208" i="1" s="1"/>
  <c r="BC207" i="1"/>
  <c r="BD207" i="1" s="1"/>
  <c r="BE207" i="1" s="1"/>
  <c r="BC206" i="1"/>
  <c r="BD206" i="1" s="1"/>
  <c r="BE206" i="1" s="1"/>
  <c r="BC205" i="1"/>
  <c r="BD205" i="1" s="1"/>
  <c r="BE205" i="1" s="1"/>
  <c r="BC204" i="1"/>
  <c r="BD204" i="1" s="1"/>
  <c r="BE204" i="1" s="1"/>
  <c r="BC203" i="1"/>
  <c r="BD203" i="1" s="1"/>
  <c r="BE203" i="1" s="1"/>
  <c r="BC202" i="1"/>
  <c r="BD202" i="1" s="1"/>
  <c r="BE202" i="1" s="1"/>
  <c r="BC201" i="1"/>
  <c r="BD201" i="1" s="1"/>
  <c r="BE201" i="1" s="1"/>
  <c r="BC200" i="1"/>
  <c r="BD200" i="1" s="1"/>
  <c r="BE200" i="1" s="1"/>
  <c r="BC199" i="1"/>
  <c r="BD199" i="1" s="1"/>
  <c r="BE199" i="1" s="1"/>
  <c r="BC198" i="1"/>
  <c r="BD198" i="1" s="1"/>
  <c r="BE198" i="1" s="1"/>
  <c r="BC197" i="1"/>
  <c r="BD197" i="1" s="1"/>
  <c r="BE197" i="1" s="1"/>
  <c r="BC196" i="1"/>
  <c r="BD196" i="1" s="1"/>
  <c r="BE196" i="1" s="1"/>
  <c r="BC195" i="1"/>
  <c r="BD195" i="1" s="1"/>
  <c r="BE195" i="1" s="1"/>
  <c r="BC194" i="1"/>
  <c r="BD194" i="1" s="1"/>
  <c r="BE194" i="1" s="1"/>
  <c r="BC193" i="1"/>
  <c r="BD193" i="1" s="1"/>
  <c r="BE193" i="1" s="1"/>
  <c r="BC192" i="1"/>
  <c r="BD192" i="1" s="1"/>
  <c r="BE192" i="1" s="1"/>
  <c r="BC191" i="1"/>
  <c r="BD191" i="1" s="1"/>
  <c r="BE191" i="1" s="1"/>
  <c r="BC190" i="1"/>
  <c r="BD190" i="1" s="1"/>
  <c r="BE190" i="1" s="1"/>
  <c r="BC189" i="1"/>
  <c r="BD189" i="1" s="1"/>
  <c r="BE189" i="1" s="1"/>
  <c r="BC188" i="1"/>
  <c r="BD188" i="1" s="1"/>
  <c r="BE188" i="1" s="1"/>
  <c r="BC187" i="1"/>
  <c r="BD187" i="1" s="1"/>
  <c r="BE187" i="1" s="1"/>
  <c r="BC186" i="1"/>
  <c r="BD186" i="1" s="1"/>
  <c r="BE186" i="1" s="1"/>
  <c r="BC185" i="1"/>
  <c r="BD185" i="1" s="1"/>
  <c r="BE185" i="1" s="1"/>
  <c r="BC184" i="1"/>
  <c r="BD184" i="1" s="1"/>
  <c r="BE184" i="1" s="1"/>
  <c r="BC183" i="1"/>
  <c r="BD183" i="1" s="1"/>
  <c r="BE183" i="1" s="1"/>
  <c r="BC182" i="1"/>
  <c r="BD182" i="1" s="1"/>
  <c r="BE182" i="1" s="1"/>
  <c r="BC181" i="1"/>
  <c r="BD181" i="1" s="1"/>
  <c r="BE181" i="1" s="1"/>
  <c r="BC180" i="1"/>
  <c r="BD180" i="1" s="1"/>
  <c r="BE180" i="1" s="1"/>
  <c r="BC179" i="1"/>
  <c r="BD179" i="1" s="1"/>
  <c r="BE179" i="1" s="1"/>
  <c r="BC176" i="1"/>
  <c r="BD176" i="1" s="1"/>
  <c r="BE176" i="1" s="1"/>
  <c r="BC175" i="1"/>
  <c r="BD175" i="1" s="1"/>
  <c r="BE175" i="1" s="1"/>
  <c r="BC174" i="1"/>
  <c r="BD174" i="1" s="1"/>
  <c r="BE174" i="1" s="1"/>
  <c r="BC173" i="1"/>
  <c r="BD173" i="1" s="1"/>
  <c r="BE173" i="1" s="1"/>
  <c r="BC172" i="1"/>
  <c r="BD172" i="1" s="1"/>
  <c r="BE172" i="1" s="1"/>
  <c r="BC171" i="1"/>
  <c r="BD171" i="1" s="1"/>
  <c r="BE171" i="1" s="1"/>
  <c r="BC169" i="1"/>
  <c r="BD169" i="1" s="1"/>
  <c r="BE169" i="1" s="1"/>
  <c r="BC168" i="1"/>
  <c r="BD168" i="1" s="1"/>
  <c r="BE168" i="1" s="1"/>
  <c r="BC167" i="1"/>
  <c r="BD167" i="1" s="1"/>
  <c r="BE167" i="1" s="1"/>
  <c r="BC166" i="1"/>
  <c r="BD166" i="1" s="1"/>
  <c r="BE166" i="1" s="1"/>
  <c r="BC165" i="1"/>
  <c r="BD165" i="1" s="1"/>
  <c r="BE165" i="1" s="1"/>
  <c r="BC164" i="1"/>
  <c r="BD164" i="1" s="1"/>
  <c r="BE164" i="1" s="1"/>
  <c r="BC163" i="1"/>
  <c r="BD163" i="1" s="1"/>
  <c r="BE163" i="1" s="1"/>
  <c r="BC162" i="1"/>
  <c r="BD162" i="1" s="1"/>
  <c r="BE162" i="1" s="1"/>
  <c r="BC161" i="1"/>
  <c r="BD161" i="1" s="1"/>
  <c r="BE161" i="1" s="1"/>
  <c r="BC160" i="1"/>
  <c r="BD160" i="1" s="1"/>
  <c r="BE160" i="1" s="1"/>
  <c r="BC159" i="1"/>
  <c r="BD159" i="1" s="1"/>
  <c r="BE159" i="1" s="1"/>
  <c r="BC158" i="1"/>
  <c r="BD158" i="1" s="1"/>
  <c r="BE158" i="1" s="1"/>
  <c r="BC157" i="1"/>
  <c r="BD157" i="1" s="1"/>
  <c r="BE157" i="1" s="1"/>
  <c r="BC156" i="1"/>
  <c r="BD156" i="1" s="1"/>
  <c r="BE156" i="1" s="1"/>
  <c r="BC155" i="1"/>
  <c r="BD155" i="1" s="1"/>
  <c r="BE155" i="1" s="1"/>
  <c r="BC154" i="1"/>
  <c r="BD154" i="1" s="1"/>
  <c r="BE154" i="1" s="1"/>
  <c r="BC153" i="1"/>
  <c r="BD153" i="1" s="1"/>
  <c r="BE153" i="1" s="1"/>
  <c r="BC152" i="1"/>
  <c r="BD152" i="1" s="1"/>
  <c r="BE152" i="1" s="1"/>
  <c r="BC151" i="1"/>
  <c r="BD151" i="1" s="1"/>
  <c r="BE151" i="1" s="1"/>
  <c r="BC150" i="1"/>
  <c r="BD150" i="1" s="1"/>
  <c r="BE150" i="1" s="1"/>
  <c r="BC149" i="1"/>
  <c r="BD149" i="1" s="1"/>
  <c r="BE149" i="1" s="1"/>
  <c r="BC148" i="1"/>
  <c r="BD148" i="1" s="1"/>
  <c r="BE148" i="1" s="1"/>
  <c r="BC147" i="1"/>
  <c r="BD147" i="1" s="1"/>
  <c r="BE147" i="1" s="1"/>
  <c r="BC146" i="1"/>
  <c r="BD146" i="1" s="1"/>
  <c r="BE146" i="1" s="1"/>
  <c r="BC145" i="1"/>
  <c r="BD145" i="1" s="1"/>
  <c r="BE145" i="1" s="1"/>
  <c r="BC144" i="1"/>
  <c r="BD144" i="1" s="1"/>
  <c r="BE144" i="1" s="1"/>
  <c r="BC143" i="1"/>
  <c r="BD143" i="1" s="1"/>
  <c r="BE143" i="1" s="1"/>
  <c r="BC142" i="1"/>
  <c r="BD142" i="1" s="1"/>
  <c r="BE142" i="1" s="1"/>
  <c r="BC141" i="1"/>
  <c r="BD141" i="1" s="1"/>
  <c r="BE141" i="1" s="1"/>
  <c r="BC140" i="1"/>
  <c r="BD140" i="1" s="1"/>
  <c r="BE140" i="1" s="1"/>
  <c r="BC139" i="1"/>
  <c r="BD139" i="1" s="1"/>
  <c r="BE139" i="1" s="1"/>
  <c r="BC138" i="1"/>
  <c r="BD138" i="1" s="1"/>
  <c r="BE138" i="1" s="1"/>
  <c r="BC137" i="1"/>
  <c r="BD137" i="1" s="1"/>
  <c r="BE137" i="1" s="1"/>
  <c r="BC136" i="1"/>
  <c r="BD136" i="1" s="1"/>
  <c r="BE136" i="1" s="1"/>
  <c r="BC135" i="1"/>
  <c r="BD135" i="1" s="1"/>
  <c r="BE135" i="1" s="1"/>
  <c r="BC134" i="1"/>
  <c r="BD134" i="1" s="1"/>
  <c r="BE134" i="1" s="1"/>
  <c r="BC133" i="1"/>
  <c r="BD133" i="1" s="1"/>
  <c r="BE133" i="1" s="1"/>
  <c r="BC132" i="1"/>
  <c r="BD132" i="1" s="1"/>
  <c r="BE132" i="1" s="1"/>
  <c r="BC131" i="1"/>
  <c r="BD131" i="1" s="1"/>
  <c r="BE131" i="1" s="1"/>
  <c r="BC126" i="1"/>
  <c r="BD126" i="1" s="1"/>
  <c r="BE126" i="1" s="1"/>
  <c r="BC123" i="1"/>
  <c r="BD123" i="1" s="1"/>
  <c r="BE123" i="1" s="1"/>
  <c r="BC122" i="1"/>
  <c r="BD122" i="1" s="1"/>
  <c r="BE122" i="1" s="1"/>
  <c r="BC121" i="1"/>
  <c r="BD121" i="1" s="1"/>
  <c r="BE121" i="1" s="1"/>
  <c r="BC113" i="1"/>
  <c r="BD113" i="1" s="1"/>
  <c r="BE113" i="1" s="1"/>
  <c r="BC112" i="1"/>
  <c r="BD112" i="1" s="1"/>
  <c r="BE112" i="1" s="1"/>
  <c r="BC111" i="1"/>
  <c r="BD111" i="1" s="1"/>
  <c r="BE111" i="1" s="1"/>
  <c r="BC110" i="1"/>
  <c r="BD110" i="1" s="1"/>
  <c r="BE110" i="1" s="1"/>
  <c r="BD101" i="1"/>
  <c r="BE101" i="1" s="1"/>
  <c r="BD100" i="1"/>
  <c r="BE100" i="1" s="1"/>
  <c r="BD99" i="1"/>
  <c r="BE99" i="1" s="1"/>
  <c r="BD98" i="1"/>
  <c r="BE98" i="1" s="1"/>
  <c r="BD97" i="1"/>
  <c r="BE97" i="1" s="1"/>
  <c r="BD96" i="1"/>
  <c r="BE96" i="1" s="1"/>
  <c r="BC92" i="1"/>
  <c r="BD92" i="1" s="1"/>
  <c r="BE92" i="1" s="1"/>
  <c r="BC91" i="1"/>
  <c r="BD91" i="1" s="1"/>
  <c r="BE91" i="1" s="1"/>
  <c r="BC89" i="1"/>
  <c r="BD89" i="1" s="1"/>
  <c r="BE89" i="1" s="1"/>
  <c r="BC88" i="1"/>
  <c r="BD88" i="1" s="1"/>
  <c r="BE88" i="1" s="1"/>
  <c r="BD87" i="1"/>
  <c r="BE87" i="1" s="1"/>
  <c r="BD85" i="1"/>
  <c r="BE85" i="1" s="1"/>
  <c r="BC84" i="1"/>
  <c r="BD84" i="1" s="1"/>
  <c r="BE84" i="1" s="1"/>
  <c r="BC83" i="1"/>
  <c r="BD83" i="1" s="1"/>
  <c r="BE83" i="1" s="1"/>
  <c r="BC82" i="1"/>
  <c r="BD82" i="1" s="1"/>
  <c r="BE82" i="1" s="1"/>
  <c r="BC81" i="1"/>
  <c r="BD81" i="1" s="1"/>
  <c r="BE81" i="1" s="1"/>
  <c r="BC80" i="1"/>
  <c r="BD80" i="1" s="1"/>
  <c r="BE80" i="1" s="1"/>
  <c r="BD79" i="1"/>
  <c r="BE79" i="1" s="1"/>
  <c r="BC78" i="1"/>
  <c r="BD78" i="1" s="1"/>
  <c r="BE78" i="1" s="1"/>
  <c r="BD77" i="1"/>
  <c r="BE77" i="1" s="1"/>
  <c r="BC76" i="1"/>
  <c r="BD76" i="1" s="1"/>
  <c r="BE76" i="1" s="1"/>
  <c r="BD75" i="1"/>
  <c r="BE75" i="1" s="1"/>
  <c r="BC74" i="1"/>
  <c r="BD74" i="1" s="1"/>
  <c r="BE74" i="1" s="1"/>
  <c r="BC72" i="1"/>
  <c r="BD72" i="1" s="1"/>
  <c r="BE72" i="1" s="1"/>
  <c r="BC71" i="1"/>
  <c r="BD71" i="1" s="1"/>
  <c r="BE71" i="1" s="1"/>
  <c r="BC70" i="1"/>
  <c r="BD70" i="1" s="1"/>
  <c r="BE70" i="1" s="1"/>
  <c r="BC69" i="1"/>
  <c r="BD69" i="1" s="1"/>
  <c r="BE69" i="1" s="1"/>
  <c r="BC68" i="1"/>
  <c r="BD68" i="1" s="1"/>
  <c r="BE68" i="1" s="1"/>
  <c r="BC67" i="1"/>
  <c r="BD67" i="1" s="1"/>
  <c r="BE67" i="1" s="1"/>
  <c r="BC66" i="1"/>
  <c r="BD66" i="1" s="1"/>
  <c r="BE66" i="1" s="1"/>
  <c r="BC65" i="1"/>
  <c r="BD65" i="1" s="1"/>
  <c r="BE65" i="1" s="1"/>
  <c r="BC64" i="1"/>
  <c r="BD64" i="1" s="1"/>
  <c r="BE64" i="1" s="1"/>
  <c r="BC63" i="1"/>
  <c r="BD63" i="1" s="1"/>
  <c r="BE63" i="1" s="1"/>
  <c r="BC62" i="1"/>
  <c r="BD62" i="1" s="1"/>
  <c r="BE62" i="1" s="1"/>
  <c r="BC61" i="1"/>
  <c r="BD61" i="1" s="1"/>
  <c r="BE61" i="1" s="1"/>
  <c r="BC58" i="1"/>
  <c r="BD58" i="1" s="1"/>
  <c r="BE58" i="1" s="1"/>
  <c r="BC57" i="1"/>
  <c r="BD57" i="1" s="1"/>
  <c r="BE57" i="1" s="1"/>
  <c r="BC56" i="1"/>
  <c r="BD56" i="1" s="1"/>
  <c r="BE56" i="1" s="1"/>
  <c r="BC55" i="1"/>
  <c r="BD55" i="1" s="1"/>
  <c r="BE55" i="1" s="1"/>
  <c r="BC54" i="1"/>
  <c r="BD54" i="1" s="1"/>
  <c r="BE54" i="1" s="1"/>
  <c r="BC53" i="1"/>
  <c r="BD53" i="1" s="1"/>
  <c r="BE53" i="1" s="1"/>
  <c r="BC51" i="1"/>
  <c r="BD51" i="1" s="1"/>
  <c r="BE51" i="1" s="1"/>
  <c r="BC50" i="1"/>
  <c r="BD50" i="1" s="1"/>
  <c r="BE50" i="1" s="1"/>
  <c r="BC48" i="1"/>
  <c r="BD48" i="1" s="1"/>
  <c r="BE48" i="1" s="1"/>
  <c r="BC47" i="1"/>
  <c r="BD47" i="1" s="1"/>
  <c r="BE47" i="1" s="1"/>
  <c r="BD46" i="1"/>
  <c r="BE46" i="1" s="1"/>
  <c r="BC44" i="1"/>
  <c r="BD44" i="1" s="1"/>
  <c r="BE44" i="1" s="1"/>
  <c r="BC40" i="1"/>
  <c r="BD40" i="1" s="1"/>
  <c r="BE40" i="1" s="1"/>
  <c r="BC35" i="1"/>
  <c r="BD35" i="1" s="1"/>
  <c r="BE35" i="1" s="1"/>
  <c r="BC34" i="1"/>
  <c r="BD34" i="1" s="1"/>
  <c r="BE34" i="1" s="1"/>
  <c r="BC33" i="1"/>
  <c r="BD33" i="1" s="1"/>
  <c r="BE33" i="1" s="1"/>
  <c r="BC32" i="1"/>
  <c r="BD32" i="1" s="1"/>
  <c r="BE32" i="1" s="1"/>
  <c r="BC31" i="1"/>
  <c r="BD31" i="1" s="1"/>
  <c r="BE31" i="1" s="1"/>
  <c r="BC30" i="1"/>
  <c r="BD30" i="1" s="1"/>
  <c r="BE30" i="1" s="1"/>
  <c r="BC29" i="1"/>
  <c r="BD29" i="1" s="1"/>
  <c r="BE29" i="1" s="1"/>
  <c r="BC28" i="1"/>
  <c r="BD28" i="1" s="1"/>
  <c r="BE28" i="1" s="1"/>
  <c r="BC27" i="1"/>
  <c r="BD27" i="1" s="1"/>
  <c r="BE27" i="1" s="1"/>
  <c r="BC25" i="1"/>
  <c r="BD25" i="1" s="1"/>
  <c r="BE25" i="1" s="1"/>
  <c r="BC24" i="1"/>
  <c r="BD24" i="1" s="1"/>
  <c r="BE24" i="1" s="1"/>
  <c r="BC23" i="1"/>
  <c r="BD23" i="1" s="1"/>
  <c r="BE23" i="1" s="1"/>
  <c r="BC22" i="1"/>
  <c r="BD22" i="1" s="1"/>
  <c r="BE22" i="1" s="1"/>
  <c r="BC21" i="1"/>
  <c r="BD21" i="1" s="1"/>
  <c r="BE21" i="1" s="1"/>
  <c r="BC20" i="1"/>
  <c r="BD20" i="1" s="1"/>
  <c r="BE20" i="1" s="1"/>
  <c r="BC19" i="1"/>
  <c r="BD19" i="1" s="1"/>
  <c r="BE19" i="1" s="1"/>
  <c r="BC18" i="1"/>
  <c r="BD18" i="1" s="1"/>
  <c r="BE18" i="1" s="1"/>
  <c r="BC13" i="1"/>
  <c r="BC12" i="1"/>
  <c r="BC11" i="1"/>
  <c r="BC10" i="1"/>
  <c r="BD12" i="1" l="1"/>
  <c r="BE12" i="1" s="1"/>
  <c r="BD11" i="1"/>
  <c r="BE11" i="1" s="1"/>
  <c r="BD13" i="1"/>
  <c r="BE13" i="1" s="1"/>
  <c r="CW10" i="1"/>
  <c r="CX10" i="1" s="1"/>
  <c r="CV1588" i="1"/>
  <c r="CM1588" i="1"/>
  <c r="CN1588" i="1" s="1"/>
  <c r="CO1588" i="1" s="1"/>
  <c r="CD1588" i="1"/>
  <c r="BU1588" i="1"/>
  <c r="BV1588" i="1" s="1"/>
  <c r="BW1588" i="1" s="1"/>
  <c r="BV12" i="1"/>
  <c r="BW12" i="1" s="1"/>
  <c r="BL1589" i="1"/>
  <c r="BM1589" i="1" s="1"/>
  <c r="BN1589" i="1" s="1"/>
  <c r="BL1588" i="1"/>
  <c r="BM1588" i="1" s="1"/>
  <c r="BN1588" i="1" s="1"/>
  <c r="BM10" i="1"/>
  <c r="BN10" i="1" s="1"/>
  <c r="BD102" i="1"/>
  <c r="BE102" i="1" s="1"/>
  <c r="BD103" i="1"/>
  <c r="BE103" i="1" s="1"/>
  <c r="BC1588" i="1"/>
  <c r="BD1588" i="1" s="1"/>
  <c r="BE1588" i="1" s="1"/>
  <c r="BD10" i="1"/>
  <c r="BE10" i="1" s="1"/>
  <c r="DM1590" i="1"/>
  <c r="DN1590" i="1" s="1"/>
  <c r="DO1590" i="1" s="1"/>
  <c r="CW1588" i="1" l="1"/>
  <c r="CX1588" i="1" s="1"/>
  <c r="CV1590" i="1"/>
  <c r="CW1590" i="1" s="1"/>
  <c r="CX1590" i="1" s="1"/>
  <c r="CE1588" i="1"/>
  <c r="CF1588" i="1" s="1"/>
  <c r="BL1590" i="1"/>
  <c r="BM1590" i="1" s="1"/>
  <c r="BN1590" i="1" s="1"/>
  <c r="BD104" i="1"/>
  <c r="BE104" i="1" s="1"/>
  <c r="AT1581" i="1"/>
  <c r="AU1581" i="1" s="1"/>
  <c r="AV1581" i="1" s="1"/>
  <c r="AT1580" i="1"/>
  <c r="AU1580" i="1" s="1"/>
  <c r="AV1580" i="1" s="1"/>
  <c r="AT1579" i="1"/>
  <c r="AU1579" i="1" s="1"/>
  <c r="AV1579" i="1" s="1"/>
  <c r="AT1578" i="1"/>
  <c r="AU1578" i="1" s="1"/>
  <c r="AV1578" i="1" s="1"/>
  <c r="AT1577" i="1"/>
  <c r="AU1577" i="1" s="1"/>
  <c r="AV1577" i="1" s="1"/>
  <c r="AT1576" i="1"/>
  <c r="AU1576" i="1" s="1"/>
  <c r="AV1576" i="1" s="1"/>
  <c r="AT1575" i="1"/>
  <c r="AU1575" i="1" s="1"/>
  <c r="AV1575" i="1" s="1"/>
  <c r="AT1574" i="1"/>
  <c r="AU1574" i="1" s="1"/>
  <c r="AV1574" i="1" s="1"/>
  <c r="AT1573" i="1"/>
  <c r="AU1573" i="1" s="1"/>
  <c r="AV1573" i="1" s="1"/>
  <c r="AT1572" i="1"/>
  <c r="AU1572" i="1" s="1"/>
  <c r="AV1572" i="1" s="1"/>
  <c r="AT1571" i="1"/>
  <c r="AU1571" i="1" s="1"/>
  <c r="AV1571" i="1" s="1"/>
  <c r="AT1570" i="1"/>
  <c r="AU1570" i="1" s="1"/>
  <c r="AV1570" i="1" s="1"/>
  <c r="AT1569" i="1"/>
  <c r="AU1569" i="1" s="1"/>
  <c r="AV1569" i="1" s="1"/>
  <c r="AT1568" i="1"/>
  <c r="AU1568" i="1" s="1"/>
  <c r="AV1568" i="1" s="1"/>
  <c r="AT1567" i="1"/>
  <c r="AU1567" i="1" s="1"/>
  <c r="AV1567" i="1" s="1"/>
  <c r="AU1566" i="1"/>
  <c r="AV1566" i="1" s="1"/>
  <c r="AU1565" i="1"/>
  <c r="AV1565" i="1" s="1"/>
  <c r="AT1564" i="1"/>
  <c r="AU1564" i="1" s="1"/>
  <c r="AV1564" i="1" s="1"/>
  <c r="AT1563" i="1"/>
  <c r="AU1563" i="1" s="1"/>
  <c r="AV1563" i="1" s="1"/>
  <c r="AT1562" i="1"/>
  <c r="AU1562" i="1" s="1"/>
  <c r="AV1562" i="1" s="1"/>
  <c r="AT1561" i="1"/>
  <c r="AU1561" i="1" s="1"/>
  <c r="AV1561" i="1" s="1"/>
  <c r="AT1560" i="1"/>
  <c r="AU1560" i="1" s="1"/>
  <c r="AV1560" i="1" s="1"/>
  <c r="AU1559" i="1"/>
  <c r="AV1559" i="1" s="1"/>
  <c r="AT1558" i="1"/>
  <c r="AU1558" i="1" s="1"/>
  <c r="AV1558" i="1" s="1"/>
  <c r="AT1557" i="1"/>
  <c r="AU1557" i="1" s="1"/>
  <c r="AV1557" i="1" s="1"/>
  <c r="AU1556" i="1"/>
  <c r="AV1556" i="1" s="1"/>
  <c r="AT1555" i="1"/>
  <c r="AU1555" i="1" s="1"/>
  <c r="AV1555" i="1" s="1"/>
  <c r="AT1554" i="1"/>
  <c r="AU1554" i="1" s="1"/>
  <c r="AV1554" i="1" s="1"/>
  <c r="AT1553" i="1"/>
  <c r="AU1553" i="1" s="1"/>
  <c r="AV1553" i="1" s="1"/>
  <c r="AT1552" i="1"/>
  <c r="AU1552" i="1" s="1"/>
  <c r="AV1552" i="1" s="1"/>
  <c r="AT1551" i="1"/>
  <c r="AU1551" i="1" s="1"/>
  <c r="AV1551" i="1" s="1"/>
  <c r="AT1550" i="1"/>
  <c r="AU1550" i="1" s="1"/>
  <c r="AV1550" i="1" s="1"/>
  <c r="AT1549" i="1"/>
  <c r="AU1549" i="1" s="1"/>
  <c r="AV1549" i="1" s="1"/>
  <c r="AT1548" i="1"/>
  <c r="AU1548" i="1" s="1"/>
  <c r="AV1548" i="1" s="1"/>
  <c r="AT1547" i="1"/>
  <c r="AU1547" i="1" s="1"/>
  <c r="AV1547" i="1" s="1"/>
  <c r="AT1546" i="1"/>
  <c r="AU1546" i="1" s="1"/>
  <c r="AV1546" i="1" s="1"/>
  <c r="AT1545" i="1"/>
  <c r="AU1545" i="1" s="1"/>
  <c r="AV1545" i="1" s="1"/>
  <c r="AT1544" i="1"/>
  <c r="AU1544" i="1" s="1"/>
  <c r="AV1544" i="1" s="1"/>
  <c r="AT1543" i="1"/>
  <c r="AU1543" i="1" s="1"/>
  <c r="AV1543" i="1" s="1"/>
  <c r="AT1542" i="1"/>
  <c r="AU1542" i="1" s="1"/>
  <c r="AV1542" i="1" s="1"/>
  <c r="AT1541" i="1"/>
  <c r="AU1541" i="1" s="1"/>
  <c r="AV1541" i="1" s="1"/>
  <c r="AT1540" i="1"/>
  <c r="AU1540" i="1" s="1"/>
  <c r="AV1540" i="1" s="1"/>
  <c r="AT1539" i="1"/>
  <c r="AU1539" i="1" s="1"/>
  <c r="AV1539" i="1" s="1"/>
  <c r="AT1538" i="1"/>
  <c r="AU1538" i="1" s="1"/>
  <c r="AV1538" i="1" s="1"/>
  <c r="AT1537" i="1"/>
  <c r="AU1537" i="1" s="1"/>
  <c r="AV1537" i="1" s="1"/>
  <c r="AT1536" i="1"/>
  <c r="AU1536" i="1" s="1"/>
  <c r="AV1536" i="1" s="1"/>
  <c r="AT1535" i="1"/>
  <c r="AU1535" i="1" s="1"/>
  <c r="AV1535" i="1" s="1"/>
  <c r="AT1534" i="1"/>
  <c r="AU1534" i="1" s="1"/>
  <c r="AV1534" i="1" s="1"/>
  <c r="AT1533" i="1"/>
  <c r="AU1533" i="1" s="1"/>
  <c r="AV1533" i="1" s="1"/>
  <c r="AT1532" i="1"/>
  <c r="AU1532" i="1" s="1"/>
  <c r="AV1532" i="1" s="1"/>
  <c r="AT1531" i="1"/>
  <c r="AU1531" i="1" s="1"/>
  <c r="AV1531" i="1" s="1"/>
  <c r="AT1530" i="1"/>
  <c r="AU1530" i="1" s="1"/>
  <c r="AV1530" i="1" s="1"/>
  <c r="AT1529" i="1"/>
  <c r="AU1529" i="1" s="1"/>
  <c r="AV1529" i="1" s="1"/>
  <c r="AT1528" i="1"/>
  <c r="AU1528" i="1" s="1"/>
  <c r="AV1528" i="1" s="1"/>
  <c r="AT1527" i="1"/>
  <c r="AU1527" i="1" s="1"/>
  <c r="AV1527" i="1" s="1"/>
  <c r="AT1526" i="1"/>
  <c r="AU1526" i="1" s="1"/>
  <c r="AV1526" i="1" s="1"/>
  <c r="AT1525" i="1"/>
  <c r="AU1525" i="1" s="1"/>
  <c r="AV1525" i="1" s="1"/>
  <c r="AT1524" i="1"/>
  <c r="AU1524" i="1" s="1"/>
  <c r="AV1524" i="1" s="1"/>
  <c r="AT1523" i="1"/>
  <c r="AU1523" i="1" s="1"/>
  <c r="AV1523" i="1" s="1"/>
  <c r="AT1522" i="1"/>
  <c r="AU1522" i="1" s="1"/>
  <c r="AV1522" i="1" s="1"/>
  <c r="AT1521" i="1"/>
  <c r="AU1521" i="1" s="1"/>
  <c r="AV1521" i="1" s="1"/>
  <c r="AT1520" i="1"/>
  <c r="AU1520" i="1" s="1"/>
  <c r="AV1520" i="1" s="1"/>
  <c r="AT1519" i="1"/>
  <c r="AU1519" i="1" s="1"/>
  <c r="AV1519" i="1" s="1"/>
  <c r="AT1518" i="1"/>
  <c r="AU1518" i="1" s="1"/>
  <c r="AV1518" i="1" s="1"/>
  <c r="AT1517" i="1"/>
  <c r="AU1517" i="1" s="1"/>
  <c r="AV1517" i="1" s="1"/>
  <c r="AT1516" i="1"/>
  <c r="AU1516" i="1" s="1"/>
  <c r="AV1516" i="1" s="1"/>
  <c r="AT1515" i="1"/>
  <c r="AU1515" i="1" s="1"/>
  <c r="AV1515" i="1" s="1"/>
  <c r="AT1514" i="1"/>
  <c r="AU1514" i="1" s="1"/>
  <c r="AV1514" i="1" s="1"/>
  <c r="AT1513" i="1"/>
  <c r="AU1513" i="1" s="1"/>
  <c r="AV1513" i="1" s="1"/>
  <c r="AT1512" i="1"/>
  <c r="AU1512" i="1" s="1"/>
  <c r="AV1512" i="1" s="1"/>
  <c r="AT1511" i="1"/>
  <c r="AU1511" i="1" s="1"/>
  <c r="AV1511" i="1" s="1"/>
  <c r="AT1510" i="1"/>
  <c r="AU1510" i="1" s="1"/>
  <c r="AV1510" i="1" s="1"/>
  <c r="AT1509" i="1"/>
  <c r="AU1509" i="1" s="1"/>
  <c r="AV1509" i="1" s="1"/>
  <c r="AT1508" i="1"/>
  <c r="AU1508" i="1" s="1"/>
  <c r="AV1508" i="1" s="1"/>
  <c r="AT1507" i="1"/>
  <c r="AU1507" i="1" s="1"/>
  <c r="AV1507" i="1" s="1"/>
  <c r="AT1506" i="1"/>
  <c r="AU1506" i="1" s="1"/>
  <c r="AV1506" i="1" s="1"/>
  <c r="AT1505" i="1"/>
  <c r="AU1505" i="1" s="1"/>
  <c r="AV1505" i="1" s="1"/>
  <c r="AT1504" i="1"/>
  <c r="AU1504" i="1" s="1"/>
  <c r="AV1504" i="1" s="1"/>
  <c r="AU1455" i="1"/>
  <c r="AV1455" i="1" s="1"/>
  <c r="AT1454" i="1"/>
  <c r="AU1454" i="1" s="1"/>
  <c r="AV1454" i="1" s="1"/>
  <c r="AT1453" i="1"/>
  <c r="AU1453" i="1" s="1"/>
  <c r="AV1453" i="1" s="1"/>
  <c r="AT1452" i="1"/>
  <c r="AU1452" i="1" s="1"/>
  <c r="AV1452" i="1" s="1"/>
  <c r="AT1451" i="1"/>
  <c r="AU1451" i="1" s="1"/>
  <c r="AV1451" i="1" s="1"/>
  <c r="AT1450" i="1"/>
  <c r="AU1450" i="1" s="1"/>
  <c r="AV1450" i="1" s="1"/>
  <c r="AT1449" i="1"/>
  <c r="AU1449" i="1" s="1"/>
  <c r="AV1449" i="1" s="1"/>
  <c r="AT1448" i="1"/>
  <c r="AU1448" i="1" s="1"/>
  <c r="AV1448" i="1" s="1"/>
  <c r="AT1447" i="1"/>
  <c r="AU1447" i="1" s="1"/>
  <c r="AV1447" i="1" s="1"/>
  <c r="AT1446" i="1"/>
  <c r="AU1446" i="1" s="1"/>
  <c r="AV1446" i="1" s="1"/>
  <c r="AT1445" i="1"/>
  <c r="AU1445" i="1" s="1"/>
  <c r="AV1445" i="1" s="1"/>
  <c r="AT1444" i="1"/>
  <c r="AU1444" i="1" s="1"/>
  <c r="AV1444" i="1" s="1"/>
  <c r="AT1443" i="1"/>
  <c r="AU1443" i="1" s="1"/>
  <c r="AV1443" i="1" s="1"/>
  <c r="AT1442" i="1"/>
  <c r="AU1442" i="1" s="1"/>
  <c r="AV1442" i="1" s="1"/>
  <c r="AT1441" i="1"/>
  <c r="AU1441" i="1" s="1"/>
  <c r="AV1441" i="1" s="1"/>
  <c r="AT1440" i="1"/>
  <c r="AU1440" i="1" s="1"/>
  <c r="AV1440" i="1" s="1"/>
  <c r="AT1439" i="1"/>
  <c r="AU1439" i="1" s="1"/>
  <c r="AV1439" i="1" s="1"/>
  <c r="AT1438" i="1"/>
  <c r="AU1438" i="1" s="1"/>
  <c r="AV1438" i="1" s="1"/>
  <c r="AT1437" i="1"/>
  <c r="AU1437" i="1" s="1"/>
  <c r="AV1437" i="1" s="1"/>
  <c r="AT1436" i="1"/>
  <c r="AU1436" i="1" s="1"/>
  <c r="AV1436" i="1" s="1"/>
  <c r="AT1435" i="1"/>
  <c r="AU1435" i="1" s="1"/>
  <c r="AV1435" i="1" s="1"/>
  <c r="AT1434" i="1"/>
  <c r="AU1434" i="1" s="1"/>
  <c r="AV1434" i="1" s="1"/>
  <c r="AT1433" i="1"/>
  <c r="AU1433" i="1" s="1"/>
  <c r="AV1433" i="1" s="1"/>
  <c r="AT1432" i="1"/>
  <c r="AU1432" i="1" s="1"/>
  <c r="AV1432" i="1" s="1"/>
  <c r="AT1431" i="1"/>
  <c r="AU1431" i="1" s="1"/>
  <c r="AV1431" i="1" s="1"/>
  <c r="AT1430" i="1"/>
  <c r="AU1430" i="1" s="1"/>
  <c r="AV1430" i="1" s="1"/>
  <c r="AT1429" i="1"/>
  <c r="AU1429" i="1" s="1"/>
  <c r="AV1429" i="1" s="1"/>
  <c r="AT1428" i="1"/>
  <c r="AU1428" i="1" s="1"/>
  <c r="AV1428" i="1" s="1"/>
  <c r="AT1427" i="1"/>
  <c r="AU1427" i="1" s="1"/>
  <c r="AV1427" i="1" s="1"/>
  <c r="AT1426" i="1"/>
  <c r="AU1426" i="1" s="1"/>
  <c r="AV1426" i="1" s="1"/>
  <c r="AT1425" i="1"/>
  <c r="AU1425" i="1" s="1"/>
  <c r="AV1425" i="1" s="1"/>
  <c r="AT1424" i="1"/>
  <c r="AU1424" i="1" s="1"/>
  <c r="AV1424" i="1" s="1"/>
  <c r="AT1423" i="1"/>
  <c r="AU1423" i="1" s="1"/>
  <c r="AV1423" i="1" s="1"/>
  <c r="AT1422" i="1"/>
  <c r="AU1422" i="1" s="1"/>
  <c r="AV1422" i="1" s="1"/>
  <c r="AT1421" i="1"/>
  <c r="AU1421" i="1" s="1"/>
  <c r="AV1421" i="1" s="1"/>
  <c r="AT1420" i="1"/>
  <c r="AU1420" i="1" s="1"/>
  <c r="AV1420" i="1" s="1"/>
  <c r="AT1419" i="1"/>
  <c r="AU1419" i="1" s="1"/>
  <c r="AV1419" i="1" s="1"/>
  <c r="AU1418" i="1"/>
  <c r="AV1418" i="1" s="1"/>
  <c r="AU1417" i="1"/>
  <c r="AV1417" i="1" s="1"/>
  <c r="AU1416" i="1"/>
  <c r="AV1416" i="1" s="1"/>
  <c r="AU1415" i="1"/>
  <c r="AV1415" i="1" s="1"/>
  <c r="AT1412" i="1"/>
  <c r="AU1412" i="1" s="1"/>
  <c r="AV1412" i="1" s="1"/>
  <c r="AT1411" i="1"/>
  <c r="AU1411" i="1" s="1"/>
  <c r="AV1411" i="1" s="1"/>
  <c r="AT1410" i="1"/>
  <c r="AU1410" i="1" s="1"/>
  <c r="AV1410" i="1" s="1"/>
  <c r="AT1409" i="1"/>
  <c r="AU1409" i="1" s="1"/>
  <c r="AV1409" i="1" s="1"/>
  <c r="AT1408" i="1"/>
  <c r="AU1408" i="1" s="1"/>
  <c r="AV1408" i="1" s="1"/>
  <c r="AT1407" i="1"/>
  <c r="AU1407" i="1" s="1"/>
  <c r="AV1407" i="1" s="1"/>
  <c r="AT1406" i="1"/>
  <c r="AU1406" i="1" s="1"/>
  <c r="AV1406" i="1" s="1"/>
  <c r="AT1405" i="1"/>
  <c r="AU1405" i="1" s="1"/>
  <c r="AV1405" i="1" s="1"/>
  <c r="AT1404" i="1"/>
  <c r="AU1404" i="1" s="1"/>
  <c r="AV1404" i="1" s="1"/>
  <c r="AT1403" i="1"/>
  <c r="AU1403" i="1" s="1"/>
  <c r="AV1403" i="1" s="1"/>
  <c r="AT1402" i="1"/>
  <c r="AU1402" i="1" s="1"/>
  <c r="AV1402" i="1" s="1"/>
  <c r="AU1401" i="1"/>
  <c r="AV1401" i="1" s="1"/>
  <c r="AT1400" i="1"/>
  <c r="AU1400" i="1" s="1"/>
  <c r="AV1400" i="1" s="1"/>
  <c r="AT1397" i="1"/>
  <c r="AU1397" i="1" s="1"/>
  <c r="AV1397" i="1" s="1"/>
  <c r="AT1396" i="1"/>
  <c r="AU1396" i="1" s="1"/>
  <c r="AV1396" i="1" s="1"/>
  <c r="AT1395" i="1"/>
  <c r="AU1395" i="1" s="1"/>
  <c r="AV1395" i="1" s="1"/>
  <c r="AT1394" i="1"/>
  <c r="AU1394" i="1" s="1"/>
  <c r="AV1394" i="1" s="1"/>
  <c r="AT1393" i="1"/>
  <c r="AU1393" i="1" s="1"/>
  <c r="AV1393" i="1" s="1"/>
  <c r="AT1392" i="1"/>
  <c r="AU1392" i="1" s="1"/>
  <c r="AV1392" i="1" s="1"/>
  <c r="AT1391" i="1"/>
  <c r="AU1391" i="1" s="1"/>
  <c r="AV1391" i="1" s="1"/>
  <c r="AT1390" i="1"/>
  <c r="AU1390" i="1" s="1"/>
  <c r="AV1390" i="1" s="1"/>
  <c r="AT1389" i="1"/>
  <c r="AU1389" i="1" s="1"/>
  <c r="AV1389" i="1" s="1"/>
  <c r="AU1388" i="1"/>
  <c r="AV1388" i="1" s="1"/>
  <c r="AT1387" i="1"/>
  <c r="AU1387" i="1" s="1"/>
  <c r="AV1387" i="1" s="1"/>
  <c r="AT1386" i="1"/>
  <c r="AU1386" i="1" s="1"/>
  <c r="AV1386" i="1" s="1"/>
  <c r="AT1385" i="1"/>
  <c r="AU1385" i="1" s="1"/>
  <c r="AV1385" i="1" s="1"/>
  <c r="AT1384" i="1"/>
  <c r="AU1384" i="1" s="1"/>
  <c r="AV1384" i="1" s="1"/>
  <c r="AT1383" i="1"/>
  <c r="AU1383" i="1" s="1"/>
  <c r="AV1383" i="1" s="1"/>
  <c r="AT1381" i="1"/>
  <c r="AU1381" i="1" s="1"/>
  <c r="AV1381" i="1" s="1"/>
  <c r="AT1380" i="1"/>
  <c r="AU1380" i="1" s="1"/>
  <c r="AV1380" i="1" s="1"/>
  <c r="AT1379" i="1"/>
  <c r="AU1379" i="1" s="1"/>
  <c r="AV1379" i="1" s="1"/>
  <c r="AT1378" i="1"/>
  <c r="AU1378" i="1" s="1"/>
  <c r="AV1378" i="1" s="1"/>
  <c r="AT1377" i="1"/>
  <c r="AU1377" i="1" s="1"/>
  <c r="AV1377" i="1" s="1"/>
  <c r="AT1376" i="1"/>
  <c r="AU1376" i="1" s="1"/>
  <c r="AV1376" i="1" s="1"/>
  <c r="AT1375" i="1"/>
  <c r="AU1375" i="1" s="1"/>
  <c r="AV1375" i="1" s="1"/>
  <c r="AT1374" i="1"/>
  <c r="AU1374" i="1" s="1"/>
  <c r="AV1374" i="1" s="1"/>
  <c r="AT1373" i="1"/>
  <c r="AU1373" i="1" s="1"/>
  <c r="AV1373" i="1" s="1"/>
  <c r="AT1372" i="1"/>
  <c r="AU1372" i="1" s="1"/>
  <c r="AV1372" i="1" s="1"/>
  <c r="AT1371" i="1"/>
  <c r="AU1371" i="1" s="1"/>
  <c r="AV1371" i="1" s="1"/>
  <c r="AT1370" i="1"/>
  <c r="AU1370" i="1" s="1"/>
  <c r="AV1370" i="1" s="1"/>
  <c r="AT1369" i="1"/>
  <c r="AU1369" i="1" s="1"/>
  <c r="AV1369" i="1" s="1"/>
  <c r="AT1368" i="1"/>
  <c r="AU1368" i="1" s="1"/>
  <c r="AV1368" i="1" s="1"/>
  <c r="AT1367" i="1"/>
  <c r="AU1367" i="1" s="1"/>
  <c r="AV1367" i="1" s="1"/>
  <c r="AT1366" i="1"/>
  <c r="AU1366" i="1" s="1"/>
  <c r="AV1366" i="1" s="1"/>
  <c r="AT1365" i="1"/>
  <c r="AU1365" i="1" s="1"/>
  <c r="AV1365" i="1" s="1"/>
  <c r="AT1364" i="1"/>
  <c r="AU1364" i="1" s="1"/>
  <c r="AV1364" i="1" s="1"/>
  <c r="AT1363" i="1"/>
  <c r="AU1363" i="1" s="1"/>
  <c r="AV1363" i="1" s="1"/>
  <c r="AT1362" i="1"/>
  <c r="AU1362" i="1" s="1"/>
  <c r="AV1362" i="1" s="1"/>
  <c r="AT1361" i="1"/>
  <c r="AU1361" i="1" s="1"/>
  <c r="AV1361" i="1" s="1"/>
  <c r="AT1360" i="1"/>
  <c r="AU1360" i="1" s="1"/>
  <c r="AV1360" i="1" s="1"/>
  <c r="AT1359" i="1"/>
  <c r="AU1359" i="1" s="1"/>
  <c r="AV1359" i="1" s="1"/>
  <c r="AT1358" i="1"/>
  <c r="AU1358" i="1" s="1"/>
  <c r="AV1358" i="1" s="1"/>
  <c r="AT1357" i="1"/>
  <c r="AU1357" i="1" s="1"/>
  <c r="AV1357" i="1" s="1"/>
  <c r="AT1355" i="1"/>
  <c r="AU1355" i="1" s="1"/>
  <c r="AV1355" i="1" s="1"/>
  <c r="AT1354" i="1"/>
  <c r="AU1354" i="1" s="1"/>
  <c r="AV1354" i="1" s="1"/>
  <c r="AT1353" i="1"/>
  <c r="AU1353" i="1" s="1"/>
  <c r="AV1353" i="1" s="1"/>
  <c r="AT1352" i="1"/>
  <c r="AU1352" i="1" s="1"/>
  <c r="AV1352" i="1" s="1"/>
  <c r="AT1351" i="1"/>
  <c r="AU1351" i="1" s="1"/>
  <c r="AV1351" i="1" s="1"/>
  <c r="AT1350" i="1"/>
  <c r="AU1350" i="1" s="1"/>
  <c r="AV1350" i="1" s="1"/>
  <c r="AT1349" i="1"/>
  <c r="AU1349" i="1" s="1"/>
  <c r="AV1349" i="1" s="1"/>
  <c r="AT1348" i="1"/>
  <c r="AU1348" i="1" s="1"/>
  <c r="AV1348" i="1" s="1"/>
  <c r="AT1344" i="1"/>
  <c r="AU1344" i="1" s="1"/>
  <c r="AV1344" i="1" s="1"/>
  <c r="AT1343" i="1"/>
  <c r="AU1343" i="1" s="1"/>
  <c r="AV1343" i="1" s="1"/>
  <c r="AT1342" i="1"/>
  <c r="AU1342" i="1" s="1"/>
  <c r="AV1342" i="1" s="1"/>
  <c r="AT1341" i="1"/>
  <c r="AU1341" i="1" s="1"/>
  <c r="AV1341" i="1" s="1"/>
  <c r="AT1340" i="1"/>
  <c r="AU1340" i="1" s="1"/>
  <c r="AV1340" i="1" s="1"/>
  <c r="AT1339" i="1"/>
  <c r="AU1339" i="1" s="1"/>
  <c r="AV1339" i="1" s="1"/>
  <c r="AT1338" i="1"/>
  <c r="AU1338" i="1" s="1"/>
  <c r="AV1338" i="1" s="1"/>
  <c r="AT1337" i="1"/>
  <c r="AU1337" i="1" s="1"/>
  <c r="AV1337" i="1" s="1"/>
  <c r="AT1336" i="1"/>
  <c r="AU1336" i="1" s="1"/>
  <c r="AV1336" i="1" s="1"/>
  <c r="AT1335" i="1"/>
  <c r="AU1335" i="1" s="1"/>
  <c r="AV1335" i="1" s="1"/>
  <c r="AT1334" i="1"/>
  <c r="AU1334" i="1" s="1"/>
  <c r="AV1334" i="1" s="1"/>
  <c r="AT1333" i="1"/>
  <c r="AU1333" i="1" s="1"/>
  <c r="AV1333" i="1" s="1"/>
  <c r="AT1332" i="1"/>
  <c r="AU1332" i="1" s="1"/>
  <c r="AV1332" i="1" s="1"/>
  <c r="AT1331" i="1"/>
  <c r="AU1331" i="1" s="1"/>
  <c r="AV1331" i="1" s="1"/>
  <c r="AT1329" i="1"/>
  <c r="AU1329" i="1" s="1"/>
  <c r="AV1329" i="1" s="1"/>
  <c r="AT1328" i="1"/>
  <c r="AU1328" i="1" s="1"/>
  <c r="AV1328" i="1" s="1"/>
  <c r="AT1327" i="1"/>
  <c r="AU1327" i="1" s="1"/>
  <c r="AV1327" i="1" s="1"/>
  <c r="AT1326" i="1"/>
  <c r="AU1326" i="1" s="1"/>
  <c r="AV1326" i="1" s="1"/>
  <c r="AT1324" i="1"/>
  <c r="AU1324" i="1" s="1"/>
  <c r="AV1324" i="1" s="1"/>
  <c r="AT1323" i="1"/>
  <c r="AU1323" i="1" s="1"/>
  <c r="AV1323" i="1" s="1"/>
  <c r="AT1322" i="1"/>
  <c r="AU1322" i="1" s="1"/>
  <c r="AV1322" i="1" s="1"/>
  <c r="AT1321" i="1"/>
  <c r="AU1321" i="1" s="1"/>
  <c r="AV1321" i="1" s="1"/>
  <c r="AT1320" i="1"/>
  <c r="AU1320" i="1" s="1"/>
  <c r="AV1320" i="1" s="1"/>
  <c r="AT1319" i="1"/>
  <c r="AU1319" i="1" s="1"/>
  <c r="AV1319" i="1" s="1"/>
  <c r="AT1318" i="1"/>
  <c r="AU1318" i="1" s="1"/>
  <c r="AV1318" i="1" s="1"/>
  <c r="AT1317" i="1"/>
  <c r="AU1317" i="1" s="1"/>
  <c r="AV1317" i="1" s="1"/>
  <c r="AT1316" i="1"/>
  <c r="AU1316" i="1" s="1"/>
  <c r="AV1316" i="1" s="1"/>
  <c r="AT1315" i="1"/>
  <c r="AU1315" i="1" s="1"/>
  <c r="AV1315" i="1" s="1"/>
  <c r="AT1314" i="1"/>
  <c r="AU1314" i="1" s="1"/>
  <c r="AV1314" i="1" s="1"/>
  <c r="AT1313" i="1"/>
  <c r="AU1313" i="1" s="1"/>
  <c r="AV1313" i="1" s="1"/>
  <c r="AT1312" i="1"/>
  <c r="AU1312" i="1" s="1"/>
  <c r="AV1312" i="1" s="1"/>
  <c r="AT1311" i="1"/>
  <c r="AU1311" i="1" s="1"/>
  <c r="AV1311" i="1" s="1"/>
  <c r="AT1310" i="1"/>
  <c r="AU1310" i="1" s="1"/>
  <c r="AV1310" i="1" s="1"/>
  <c r="AT1309" i="1"/>
  <c r="AU1309" i="1" s="1"/>
  <c r="AV1309" i="1" s="1"/>
  <c r="AT1308" i="1"/>
  <c r="AU1308" i="1" s="1"/>
  <c r="AV1308" i="1" s="1"/>
  <c r="AT1307" i="1"/>
  <c r="AU1307" i="1" s="1"/>
  <c r="AV1307" i="1" s="1"/>
  <c r="AT1306" i="1"/>
  <c r="AU1306" i="1" s="1"/>
  <c r="AV1306" i="1" s="1"/>
  <c r="AT1305" i="1"/>
  <c r="AU1305" i="1" s="1"/>
  <c r="AV1305" i="1" s="1"/>
  <c r="AT1304" i="1"/>
  <c r="AU1304" i="1" s="1"/>
  <c r="AV1304" i="1" s="1"/>
  <c r="AT1302" i="1"/>
  <c r="AU1302" i="1" s="1"/>
  <c r="AV1302" i="1" s="1"/>
  <c r="AT1301" i="1"/>
  <c r="AU1301" i="1" s="1"/>
  <c r="AV1301" i="1" s="1"/>
  <c r="AT1300" i="1"/>
  <c r="AU1300" i="1" s="1"/>
  <c r="AV1300" i="1" s="1"/>
  <c r="AT1299" i="1"/>
  <c r="AU1299" i="1" s="1"/>
  <c r="AV1299" i="1" s="1"/>
  <c r="AT1298" i="1"/>
  <c r="AU1298" i="1" s="1"/>
  <c r="AV1298" i="1" s="1"/>
  <c r="AU1297" i="1"/>
  <c r="AV1297" i="1" s="1"/>
  <c r="AT1296" i="1"/>
  <c r="AU1296" i="1" s="1"/>
  <c r="AV1296" i="1" s="1"/>
  <c r="AT1295" i="1"/>
  <c r="AU1295" i="1" s="1"/>
  <c r="AV1295" i="1" s="1"/>
  <c r="AT1294" i="1"/>
  <c r="AU1294" i="1" s="1"/>
  <c r="AV1294" i="1" s="1"/>
  <c r="AT1293" i="1"/>
  <c r="AU1293" i="1" s="1"/>
  <c r="AV1293" i="1" s="1"/>
  <c r="AT1292" i="1"/>
  <c r="AU1292" i="1" s="1"/>
  <c r="AV1292" i="1" s="1"/>
  <c r="AT1291" i="1"/>
  <c r="AU1291" i="1" s="1"/>
  <c r="AV1291" i="1" s="1"/>
  <c r="AT1289" i="1"/>
  <c r="AU1289" i="1" s="1"/>
  <c r="AV1289" i="1" s="1"/>
  <c r="AT1288" i="1"/>
  <c r="AU1288" i="1" s="1"/>
  <c r="AV1288" i="1" s="1"/>
  <c r="AT1287" i="1"/>
  <c r="AU1287" i="1" s="1"/>
  <c r="AV1287" i="1" s="1"/>
  <c r="AT1286" i="1"/>
  <c r="AU1286" i="1" s="1"/>
  <c r="AV1286" i="1" s="1"/>
  <c r="AT1284" i="1"/>
  <c r="AU1284" i="1" s="1"/>
  <c r="AV1284" i="1" s="1"/>
  <c r="AT1283" i="1"/>
  <c r="AU1283" i="1" s="1"/>
  <c r="AV1283" i="1" s="1"/>
  <c r="AT1282" i="1"/>
  <c r="AU1282" i="1" s="1"/>
  <c r="AV1282" i="1" s="1"/>
  <c r="AT1281" i="1"/>
  <c r="AU1281" i="1" s="1"/>
  <c r="AV1281" i="1" s="1"/>
  <c r="AT1280" i="1"/>
  <c r="AU1280" i="1" s="1"/>
  <c r="AV1280" i="1" s="1"/>
  <c r="AT1279" i="1"/>
  <c r="AU1279" i="1" s="1"/>
  <c r="AV1279" i="1" s="1"/>
  <c r="AT1278" i="1"/>
  <c r="AU1278" i="1" s="1"/>
  <c r="AV1278" i="1" s="1"/>
  <c r="AT1276" i="1"/>
  <c r="AU1276" i="1" s="1"/>
  <c r="AV1276" i="1" s="1"/>
  <c r="AT1275" i="1"/>
  <c r="AU1275" i="1" s="1"/>
  <c r="AV1275" i="1" s="1"/>
  <c r="AT1274" i="1"/>
  <c r="AU1274" i="1" s="1"/>
  <c r="AV1274" i="1" s="1"/>
  <c r="AT1273" i="1"/>
  <c r="AU1273" i="1" s="1"/>
  <c r="AV1273" i="1" s="1"/>
  <c r="AT1269" i="1"/>
  <c r="AU1269" i="1" s="1"/>
  <c r="AV1269" i="1" s="1"/>
  <c r="AT1268" i="1"/>
  <c r="AU1268" i="1" s="1"/>
  <c r="AV1268" i="1" s="1"/>
  <c r="AT1267" i="1"/>
  <c r="AU1267" i="1" s="1"/>
  <c r="AV1267" i="1" s="1"/>
  <c r="AT1266" i="1"/>
  <c r="AU1266" i="1" s="1"/>
  <c r="AV1266" i="1" s="1"/>
  <c r="AT1265" i="1"/>
  <c r="AU1265" i="1" s="1"/>
  <c r="AV1265" i="1" s="1"/>
  <c r="AT1264" i="1"/>
  <c r="AU1264" i="1" s="1"/>
  <c r="AV1264" i="1" s="1"/>
  <c r="AT1263" i="1"/>
  <c r="AU1263" i="1" s="1"/>
  <c r="AV1263" i="1" s="1"/>
  <c r="AT1262" i="1"/>
  <c r="AU1262" i="1" s="1"/>
  <c r="AV1262" i="1" s="1"/>
  <c r="AT1261" i="1"/>
  <c r="AU1261" i="1" s="1"/>
  <c r="AV1261" i="1" s="1"/>
  <c r="AT1260" i="1"/>
  <c r="AU1260" i="1" s="1"/>
  <c r="AV1260" i="1" s="1"/>
  <c r="AT1259" i="1"/>
  <c r="AU1259" i="1" s="1"/>
  <c r="AV1259" i="1" s="1"/>
  <c r="AT1258" i="1"/>
  <c r="AU1258" i="1" s="1"/>
  <c r="AV1258" i="1" s="1"/>
  <c r="AT1257" i="1"/>
  <c r="AU1257" i="1" s="1"/>
  <c r="AV1257" i="1" s="1"/>
  <c r="AT1256" i="1"/>
  <c r="AU1256" i="1" s="1"/>
  <c r="AV1256" i="1" s="1"/>
  <c r="AT1255" i="1"/>
  <c r="AU1255" i="1" s="1"/>
  <c r="AV1255" i="1" s="1"/>
  <c r="AT1254" i="1"/>
  <c r="AU1254" i="1" s="1"/>
  <c r="AV1254" i="1" s="1"/>
  <c r="AT1253" i="1"/>
  <c r="AU1253" i="1" s="1"/>
  <c r="AV1253" i="1" s="1"/>
  <c r="AT1252" i="1"/>
  <c r="AU1252" i="1" s="1"/>
  <c r="AV1252" i="1" s="1"/>
  <c r="AT1251" i="1"/>
  <c r="AU1251" i="1" s="1"/>
  <c r="AV1251" i="1" s="1"/>
  <c r="AT1250" i="1"/>
  <c r="AU1250" i="1" s="1"/>
  <c r="AV1250" i="1" s="1"/>
  <c r="AT1249" i="1"/>
  <c r="AU1249" i="1" s="1"/>
  <c r="AV1249" i="1" s="1"/>
  <c r="AT1248" i="1"/>
  <c r="AU1248" i="1" s="1"/>
  <c r="AV1248" i="1" s="1"/>
  <c r="AT1247" i="1"/>
  <c r="AU1247" i="1" s="1"/>
  <c r="AV1247" i="1" s="1"/>
  <c r="AT1246" i="1"/>
  <c r="AU1246" i="1" s="1"/>
  <c r="AV1246" i="1" s="1"/>
  <c r="AT1245" i="1"/>
  <c r="AU1245" i="1" s="1"/>
  <c r="AV1245" i="1" s="1"/>
  <c r="AT1244" i="1"/>
  <c r="AU1244" i="1" s="1"/>
  <c r="AV1244" i="1" s="1"/>
  <c r="AT1243" i="1"/>
  <c r="AU1243" i="1" s="1"/>
  <c r="AV1243" i="1" s="1"/>
  <c r="AT1242" i="1"/>
  <c r="AU1242" i="1" s="1"/>
  <c r="AV1242" i="1" s="1"/>
  <c r="AT1241" i="1"/>
  <c r="AU1241" i="1" s="1"/>
  <c r="AV1241" i="1" s="1"/>
  <c r="AT1240" i="1"/>
  <c r="AU1240" i="1" s="1"/>
  <c r="AV1240" i="1" s="1"/>
  <c r="AT1239" i="1"/>
  <c r="AU1239" i="1" s="1"/>
  <c r="AV1239" i="1" s="1"/>
  <c r="AT1238" i="1"/>
  <c r="AU1238" i="1" s="1"/>
  <c r="AV1238" i="1" s="1"/>
  <c r="AT1237" i="1"/>
  <c r="AU1237" i="1" s="1"/>
  <c r="AV1237" i="1" s="1"/>
  <c r="AT1236" i="1"/>
  <c r="AU1236" i="1" s="1"/>
  <c r="AV1236" i="1" s="1"/>
  <c r="AT1235" i="1"/>
  <c r="AU1235" i="1" s="1"/>
  <c r="AV1235" i="1" s="1"/>
  <c r="AT1234" i="1"/>
  <c r="AU1234" i="1" s="1"/>
  <c r="AV1234" i="1" s="1"/>
  <c r="AT1233" i="1"/>
  <c r="AU1233" i="1" s="1"/>
  <c r="AV1233" i="1" s="1"/>
  <c r="AT1232" i="1"/>
  <c r="AU1232" i="1" s="1"/>
  <c r="AV1232" i="1" s="1"/>
  <c r="AT1231" i="1"/>
  <c r="AU1231" i="1" s="1"/>
  <c r="AV1231" i="1" s="1"/>
  <c r="AT1230" i="1"/>
  <c r="AU1230" i="1" s="1"/>
  <c r="AV1230" i="1" s="1"/>
  <c r="AT1229" i="1"/>
  <c r="AU1229" i="1" s="1"/>
  <c r="AV1229" i="1" s="1"/>
  <c r="AT1227" i="1"/>
  <c r="AU1227" i="1" s="1"/>
  <c r="AV1227" i="1" s="1"/>
  <c r="AT1226" i="1"/>
  <c r="AU1226" i="1" s="1"/>
  <c r="AV1226" i="1" s="1"/>
  <c r="AT1225" i="1"/>
  <c r="AU1225" i="1" s="1"/>
  <c r="AV1225" i="1" s="1"/>
  <c r="AU1224" i="1"/>
  <c r="AV1224" i="1" s="1"/>
  <c r="AT1223" i="1"/>
  <c r="AU1223" i="1" s="1"/>
  <c r="AV1223" i="1" s="1"/>
  <c r="AT1222" i="1"/>
  <c r="AU1222" i="1" s="1"/>
  <c r="AV1222" i="1" s="1"/>
  <c r="AT1221" i="1"/>
  <c r="AU1221" i="1" s="1"/>
  <c r="AV1221" i="1" s="1"/>
  <c r="AT1220" i="1"/>
  <c r="AU1220" i="1" s="1"/>
  <c r="AV1220" i="1" s="1"/>
  <c r="AT1219" i="1"/>
  <c r="AU1219" i="1" s="1"/>
  <c r="AV1219" i="1" s="1"/>
  <c r="AT1218" i="1"/>
  <c r="AU1218" i="1" s="1"/>
  <c r="AV1218" i="1" s="1"/>
  <c r="AT1217" i="1"/>
  <c r="AU1217" i="1" s="1"/>
  <c r="AV1217" i="1" s="1"/>
  <c r="AT1216" i="1"/>
  <c r="AU1216" i="1" s="1"/>
  <c r="AV1216" i="1" s="1"/>
  <c r="AT1209" i="1"/>
  <c r="AU1209" i="1" s="1"/>
  <c r="AV1209" i="1" s="1"/>
  <c r="AT1208" i="1"/>
  <c r="AU1208" i="1" s="1"/>
  <c r="AV1208" i="1" s="1"/>
  <c r="AT1207" i="1"/>
  <c r="AU1207" i="1" s="1"/>
  <c r="AV1207" i="1" s="1"/>
  <c r="AT1206" i="1"/>
  <c r="AU1206" i="1" s="1"/>
  <c r="AV1206" i="1" s="1"/>
  <c r="AT1205" i="1"/>
  <c r="AU1205" i="1" s="1"/>
  <c r="AV1205" i="1" s="1"/>
  <c r="AT1204" i="1"/>
  <c r="AU1204" i="1" s="1"/>
  <c r="AV1204" i="1" s="1"/>
  <c r="AT1203" i="1"/>
  <c r="AU1203" i="1" s="1"/>
  <c r="AV1203" i="1" s="1"/>
  <c r="AT1202" i="1"/>
  <c r="AU1202" i="1" s="1"/>
  <c r="AV1202" i="1" s="1"/>
  <c r="AT1201" i="1"/>
  <c r="AU1201" i="1" s="1"/>
  <c r="AV1201" i="1" s="1"/>
  <c r="AT1200" i="1"/>
  <c r="AU1200" i="1" s="1"/>
  <c r="AV1200" i="1" s="1"/>
  <c r="AT1199" i="1"/>
  <c r="AU1199" i="1" s="1"/>
  <c r="AV1199" i="1" s="1"/>
  <c r="AT1198" i="1"/>
  <c r="AU1198" i="1" s="1"/>
  <c r="AV1198" i="1" s="1"/>
  <c r="AT1197" i="1"/>
  <c r="AU1197" i="1" s="1"/>
  <c r="AV1197" i="1" s="1"/>
  <c r="AT1196" i="1"/>
  <c r="AU1196" i="1" s="1"/>
  <c r="AV1196" i="1" s="1"/>
  <c r="AT1195" i="1"/>
  <c r="AU1195" i="1" s="1"/>
  <c r="AV1195" i="1" s="1"/>
  <c r="AT1194" i="1"/>
  <c r="AU1194" i="1" s="1"/>
  <c r="AV1194" i="1" s="1"/>
  <c r="AT1193" i="1"/>
  <c r="AU1193" i="1" s="1"/>
  <c r="AV1193" i="1" s="1"/>
  <c r="AT1192" i="1"/>
  <c r="AU1192" i="1" s="1"/>
  <c r="AV1192" i="1" s="1"/>
  <c r="AT1191" i="1"/>
  <c r="AU1191" i="1" s="1"/>
  <c r="AV1191" i="1" s="1"/>
  <c r="AT1190" i="1"/>
  <c r="AU1190" i="1" s="1"/>
  <c r="AV1190" i="1" s="1"/>
  <c r="AT1189" i="1"/>
  <c r="AU1189" i="1" s="1"/>
  <c r="AV1189" i="1" s="1"/>
  <c r="AT1188" i="1"/>
  <c r="AU1188" i="1" s="1"/>
  <c r="AV1188" i="1" s="1"/>
  <c r="AT1187" i="1"/>
  <c r="AU1187" i="1" s="1"/>
  <c r="AV1187" i="1" s="1"/>
  <c r="AT1186" i="1"/>
  <c r="AU1186" i="1" s="1"/>
  <c r="AV1186" i="1" s="1"/>
  <c r="AT1185" i="1"/>
  <c r="AU1185" i="1" s="1"/>
  <c r="AV1185" i="1" s="1"/>
  <c r="AT1184" i="1"/>
  <c r="AU1184" i="1" s="1"/>
  <c r="AV1184" i="1" s="1"/>
  <c r="AT1183" i="1"/>
  <c r="AU1183" i="1" s="1"/>
  <c r="AV1183" i="1" s="1"/>
  <c r="AT1182" i="1"/>
  <c r="AU1182" i="1" s="1"/>
  <c r="AV1182" i="1" s="1"/>
  <c r="AT1181" i="1"/>
  <c r="AU1181" i="1" s="1"/>
  <c r="AV1181" i="1" s="1"/>
  <c r="AT1180" i="1"/>
  <c r="AU1180" i="1" s="1"/>
  <c r="AV1180" i="1" s="1"/>
  <c r="AT1179" i="1"/>
  <c r="AU1179" i="1" s="1"/>
  <c r="AV1179" i="1" s="1"/>
  <c r="AT1178" i="1"/>
  <c r="AU1178" i="1" s="1"/>
  <c r="AV1178" i="1" s="1"/>
  <c r="AT1177" i="1"/>
  <c r="AU1177" i="1" s="1"/>
  <c r="AV1177" i="1" s="1"/>
  <c r="AT1176" i="1"/>
  <c r="AU1176" i="1" s="1"/>
  <c r="AV1176" i="1" s="1"/>
  <c r="AT1175" i="1"/>
  <c r="AU1175" i="1" s="1"/>
  <c r="AV1175" i="1" s="1"/>
  <c r="AT1174" i="1"/>
  <c r="AU1174" i="1" s="1"/>
  <c r="AV1174" i="1" s="1"/>
  <c r="AT1173" i="1"/>
  <c r="AU1173" i="1" s="1"/>
  <c r="AV1173" i="1" s="1"/>
  <c r="AT1172" i="1"/>
  <c r="AU1172" i="1" s="1"/>
  <c r="AV1172" i="1" s="1"/>
  <c r="AT1171" i="1"/>
  <c r="AU1171" i="1" s="1"/>
  <c r="AV1171" i="1" s="1"/>
  <c r="AT1170" i="1"/>
  <c r="AU1170" i="1" s="1"/>
  <c r="AV1170" i="1" s="1"/>
  <c r="AT1169" i="1"/>
  <c r="AU1169" i="1" s="1"/>
  <c r="AV1169" i="1" s="1"/>
  <c r="AT1168" i="1"/>
  <c r="AU1168" i="1" s="1"/>
  <c r="AV1168" i="1" s="1"/>
  <c r="AT1167" i="1"/>
  <c r="AU1167" i="1" s="1"/>
  <c r="AV1167" i="1" s="1"/>
  <c r="AT1166" i="1"/>
  <c r="AU1166" i="1" s="1"/>
  <c r="AV1166" i="1" s="1"/>
  <c r="AT1165" i="1"/>
  <c r="AU1165" i="1" s="1"/>
  <c r="AV1165" i="1" s="1"/>
  <c r="AT1164" i="1"/>
  <c r="AU1164" i="1" s="1"/>
  <c r="AV1164" i="1" s="1"/>
  <c r="AT1163" i="1"/>
  <c r="AU1163" i="1" s="1"/>
  <c r="AV1163" i="1" s="1"/>
  <c r="AT1162" i="1"/>
  <c r="AU1162" i="1" s="1"/>
  <c r="AV1162" i="1" s="1"/>
  <c r="AT1161" i="1"/>
  <c r="AU1161" i="1" s="1"/>
  <c r="AV1161" i="1" s="1"/>
  <c r="AT1160" i="1"/>
  <c r="AU1160" i="1" s="1"/>
  <c r="AV1160" i="1" s="1"/>
  <c r="AT1159" i="1"/>
  <c r="AU1159" i="1" s="1"/>
  <c r="AV1159" i="1" s="1"/>
  <c r="AT1158" i="1"/>
  <c r="AU1158" i="1" s="1"/>
  <c r="AV1158" i="1" s="1"/>
  <c r="AT1157" i="1"/>
  <c r="AU1157" i="1" s="1"/>
  <c r="AV1157" i="1" s="1"/>
  <c r="AT1156" i="1"/>
  <c r="AU1156" i="1" s="1"/>
  <c r="AV1156" i="1" s="1"/>
  <c r="AT1155" i="1"/>
  <c r="AU1155" i="1" s="1"/>
  <c r="AV1155" i="1" s="1"/>
  <c r="AT1154" i="1"/>
  <c r="AU1154" i="1" s="1"/>
  <c r="AV1154" i="1" s="1"/>
  <c r="AT1153" i="1"/>
  <c r="AU1153" i="1" s="1"/>
  <c r="AV1153" i="1" s="1"/>
  <c r="AT1152" i="1"/>
  <c r="AU1152" i="1" s="1"/>
  <c r="AV1152" i="1" s="1"/>
  <c r="AT1151" i="1"/>
  <c r="AU1151" i="1" s="1"/>
  <c r="AV1151" i="1" s="1"/>
  <c r="AT1150" i="1"/>
  <c r="AU1150" i="1" s="1"/>
  <c r="AV1150" i="1" s="1"/>
  <c r="AT1149" i="1"/>
  <c r="AU1149" i="1" s="1"/>
  <c r="AV1149" i="1" s="1"/>
  <c r="AT1148" i="1"/>
  <c r="AU1148" i="1" s="1"/>
  <c r="AV1148" i="1" s="1"/>
  <c r="AT1147" i="1"/>
  <c r="AU1147" i="1" s="1"/>
  <c r="AV1147" i="1" s="1"/>
  <c r="AT1146" i="1"/>
  <c r="AU1146" i="1" s="1"/>
  <c r="AV1146" i="1" s="1"/>
  <c r="AT1145" i="1"/>
  <c r="AT1144" i="1"/>
  <c r="AU1144" i="1" s="1"/>
  <c r="AV1144" i="1" s="1"/>
  <c r="AT1141" i="1"/>
  <c r="AU1141" i="1" s="1"/>
  <c r="AV1141" i="1" s="1"/>
  <c r="AT1140" i="1"/>
  <c r="AU1140" i="1" s="1"/>
  <c r="AV1140" i="1" s="1"/>
  <c r="AT1139" i="1"/>
  <c r="AU1139" i="1" s="1"/>
  <c r="AV1139" i="1" s="1"/>
  <c r="AT1138" i="1"/>
  <c r="AU1138" i="1" s="1"/>
  <c r="AV1138" i="1" s="1"/>
  <c r="AT1136" i="1"/>
  <c r="AU1136" i="1" s="1"/>
  <c r="AV1136" i="1" s="1"/>
  <c r="AT1135" i="1"/>
  <c r="AU1135" i="1" s="1"/>
  <c r="AV1135" i="1" s="1"/>
  <c r="AT1134" i="1"/>
  <c r="AU1134" i="1" s="1"/>
  <c r="AV1134" i="1" s="1"/>
  <c r="AT1133" i="1"/>
  <c r="AU1133" i="1" s="1"/>
  <c r="AV1133" i="1" s="1"/>
  <c r="AT1132" i="1"/>
  <c r="AU1132" i="1" s="1"/>
  <c r="AV1132" i="1" s="1"/>
  <c r="AT1131" i="1"/>
  <c r="AU1131" i="1" s="1"/>
  <c r="AV1131" i="1" s="1"/>
  <c r="AT1130" i="1"/>
  <c r="AU1130" i="1" s="1"/>
  <c r="AV1130" i="1" s="1"/>
  <c r="AT1129" i="1"/>
  <c r="AU1129" i="1" s="1"/>
  <c r="AV1129" i="1" s="1"/>
  <c r="AT1128" i="1"/>
  <c r="AU1128" i="1" s="1"/>
  <c r="AV1128" i="1" s="1"/>
  <c r="AT1127" i="1"/>
  <c r="AU1127" i="1" s="1"/>
  <c r="AV1127" i="1" s="1"/>
  <c r="AT1126" i="1"/>
  <c r="AU1126" i="1" s="1"/>
  <c r="AV1126" i="1" s="1"/>
  <c r="AT1125" i="1"/>
  <c r="AU1125" i="1" s="1"/>
  <c r="AV1125" i="1" s="1"/>
  <c r="AT1124" i="1"/>
  <c r="AU1124" i="1" s="1"/>
  <c r="AV1124" i="1" s="1"/>
  <c r="AT1123" i="1"/>
  <c r="AU1123" i="1" s="1"/>
  <c r="AV1123" i="1" s="1"/>
  <c r="AT1122" i="1"/>
  <c r="AU1122" i="1" s="1"/>
  <c r="AV1122" i="1" s="1"/>
  <c r="AT1121" i="1"/>
  <c r="AU1121" i="1" s="1"/>
  <c r="AV1121" i="1" s="1"/>
  <c r="AT1120" i="1"/>
  <c r="AU1120" i="1" s="1"/>
  <c r="AV1120" i="1" s="1"/>
  <c r="AT1116" i="1"/>
  <c r="AU1116" i="1" s="1"/>
  <c r="AV1116" i="1" s="1"/>
  <c r="AT1115" i="1"/>
  <c r="AU1115" i="1" s="1"/>
  <c r="AV1115" i="1" s="1"/>
  <c r="AT1114" i="1"/>
  <c r="AU1114" i="1" s="1"/>
  <c r="AV1114" i="1" s="1"/>
  <c r="AT1113" i="1"/>
  <c r="AU1113" i="1" s="1"/>
  <c r="AV1113" i="1" s="1"/>
  <c r="AT1112" i="1"/>
  <c r="AU1112" i="1" s="1"/>
  <c r="AV1112" i="1" s="1"/>
  <c r="AT1111" i="1"/>
  <c r="AU1111" i="1" s="1"/>
  <c r="AV1111" i="1" s="1"/>
  <c r="AT1110" i="1"/>
  <c r="AU1110" i="1" s="1"/>
  <c r="AV1110" i="1" s="1"/>
  <c r="AT1109" i="1"/>
  <c r="AU1109" i="1" s="1"/>
  <c r="AV1109" i="1" s="1"/>
  <c r="AT1108" i="1"/>
  <c r="AU1108" i="1" s="1"/>
  <c r="AV1108" i="1" s="1"/>
  <c r="AT1107" i="1"/>
  <c r="AU1107" i="1" s="1"/>
  <c r="AV1107" i="1" s="1"/>
  <c r="AT1106" i="1"/>
  <c r="AU1106" i="1" s="1"/>
  <c r="AV1106" i="1" s="1"/>
  <c r="AT1105" i="1"/>
  <c r="AU1105" i="1" s="1"/>
  <c r="AV1105" i="1" s="1"/>
  <c r="AT1104" i="1"/>
  <c r="AU1104" i="1" s="1"/>
  <c r="AV1104" i="1" s="1"/>
  <c r="AT1103" i="1"/>
  <c r="AU1103" i="1" s="1"/>
  <c r="AV1103" i="1" s="1"/>
  <c r="AT1102" i="1"/>
  <c r="AU1102" i="1" s="1"/>
  <c r="AV1102" i="1" s="1"/>
  <c r="AT1101" i="1"/>
  <c r="AU1101" i="1" s="1"/>
  <c r="AV1101" i="1" s="1"/>
  <c r="AT1099" i="1"/>
  <c r="AU1099" i="1" s="1"/>
  <c r="AV1099" i="1" s="1"/>
  <c r="AT1098" i="1"/>
  <c r="AU1098" i="1" s="1"/>
  <c r="AV1098" i="1" s="1"/>
  <c r="AT1097" i="1"/>
  <c r="AU1097" i="1" s="1"/>
  <c r="AV1097" i="1" s="1"/>
  <c r="AT1096" i="1"/>
  <c r="AU1096" i="1" s="1"/>
  <c r="AV1096" i="1" s="1"/>
  <c r="AT1095" i="1"/>
  <c r="AU1095" i="1" s="1"/>
  <c r="AV1095" i="1" s="1"/>
  <c r="AT1094" i="1"/>
  <c r="AU1094" i="1" s="1"/>
  <c r="AV1094" i="1" s="1"/>
  <c r="AT1093" i="1"/>
  <c r="AU1093" i="1" s="1"/>
  <c r="AV1093" i="1" s="1"/>
  <c r="AT1092" i="1"/>
  <c r="AU1092" i="1" s="1"/>
  <c r="AV1092" i="1" s="1"/>
  <c r="AT1091" i="1"/>
  <c r="AU1091" i="1" s="1"/>
  <c r="AV1091" i="1" s="1"/>
  <c r="AT1090" i="1"/>
  <c r="AU1090" i="1" s="1"/>
  <c r="AV1090" i="1" s="1"/>
  <c r="AT1089" i="1"/>
  <c r="AU1089" i="1" s="1"/>
  <c r="AV1089" i="1" s="1"/>
  <c r="AT1088" i="1"/>
  <c r="AU1088" i="1" s="1"/>
  <c r="AV1088" i="1" s="1"/>
  <c r="AT1087" i="1"/>
  <c r="AU1087" i="1" s="1"/>
  <c r="AV1087" i="1" s="1"/>
  <c r="AT1086" i="1"/>
  <c r="AU1086" i="1" s="1"/>
  <c r="AV1086" i="1" s="1"/>
  <c r="AT1085" i="1"/>
  <c r="AU1085" i="1" s="1"/>
  <c r="AV1085" i="1" s="1"/>
  <c r="AT1084" i="1"/>
  <c r="AU1084" i="1" s="1"/>
  <c r="AV1084" i="1" s="1"/>
  <c r="AT1083" i="1"/>
  <c r="AU1083" i="1" s="1"/>
  <c r="AV1083" i="1" s="1"/>
  <c r="AT1082" i="1"/>
  <c r="AU1082" i="1" s="1"/>
  <c r="AV1082" i="1" s="1"/>
  <c r="AT1081" i="1"/>
  <c r="AU1081" i="1" s="1"/>
  <c r="AV1081" i="1" s="1"/>
  <c r="AT1080" i="1"/>
  <c r="AU1080" i="1" s="1"/>
  <c r="AV1080" i="1" s="1"/>
  <c r="AT1079" i="1"/>
  <c r="AU1079" i="1" s="1"/>
  <c r="AV1079" i="1" s="1"/>
  <c r="AT1078" i="1"/>
  <c r="AU1078" i="1" s="1"/>
  <c r="AV1078" i="1" s="1"/>
  <c r="AT1077" i="1"/>
  <c r="AU1077" i="1" s="1"/>
  <c r="AV1077" i="1" s="1"/>
  <c r="AT1076" i="1"/>
  <c r="AU1076" i="1" s="1"/>
  <c r="AV1076" i="1" s="1"/>
  <c r="AT1075" i="1"/>
  <c r="AU1075" i="1" s="1"/>
  <c r="AV1075" i="1" s="1"/>
  <c r="AT1074" i="1"/>
  <c r="AU1074" i="1" s="1"/>
  <c r="AV1074" i="1" s="1"/>
  <c r="AT1073" i="1"/>
  <c r="AU1073" i="1" s="1"/>
  <c r="AV1073" i="1" s="1"/>
  <c r="AT1072" i="1"/>
  <c r="AU1072" i="1" s="1"/>
  <c r="AV1072" i="1" s="1"/>
  <c r="AT1071" i="1"/>
  <c r="AU1071" i="1" s="1"/>
  <c r="AV1071" i="1" s="1"/>
  <c r="AT1070" i="1"/>
  <c r="AU1070" i="1" s="1"/>
  <c r="AV1070" i="1" s="1"/>
  <c r="AT1069" i="1"/>
  <c r="AU1069" i="1" s="1"/>
  <c r="AV1069" i="1" s="1"/>
  <c r="AT1068" i="1"/>
  <c r="AU1068" i="1" s="1"/>
  <c r="AV1068" i="1" s="1"/>
  <c r="AT1067" i="1"/>
  <c r="AU1067" i="1" s="1"/>
  <c r="AV1067" i="1" s="1"/>
  <c r="AT1066" i="1"/>
  <c r="AU1066" i="1" s="1"/>
  <c r="AV1066" i="1" s="1"/>
  <c r="AT1065" i="1"/>
  <c r="AU1065" i="1" s="1"/>
  <c r="AV1065" i="1" s="1"/>
  <c r="AT1064" i="1"/>
  <c r="AU1064" i="1" s="1"/>
  <c r="AV1064" i="1" s="1"/>
  <c r="AT1063" i="1"/>
  <c r="AU1063" i="1" s="1"/>
  <c r="AV1063" i="1" s="1"/>
  <c r="AT1062" i="1"/>
  <c r="AU1062" i="1" s="1"/>
  <c r="AV1062" i="1" s="1"/>
  <c r="AT1061" i="1"/>
  <c r="AU1061" i="1" s="1"/>
  <c r="AV1061" i="1" s="1"/>
  <c r="AT1060" i="1"/>
  <c r="AU1060" i="1" s="1"/>
  <c r="AV1060" i="1" s="1"/>
  <c r="AT1059" i="1"/>
  <c r="AU1059" i="1" s="1"/>
  <c r="AV1059" i="1" s="1"/>
  <c r="AT1058" i="1"/>
  <c r="AU1058" i="1" s="1"/>
  <c r="AV1058" i="1" s="1"/>
  <c r="AT1057" i="1"/>
  <c r="AU1057" i="1" s="1"/>
  <c r="AV1057" i="1" s="1"/>
  <c r="AT1056" i="1"/>
  <c r="AU1056" i="1" s="1"/>
  <c r="AV1056" i="1" s="1"/>
  <c r="AT1055" i="1"/>
  <c r="AU1055" i="1" s="1"/>
  <c r="AV1055" i="1" s="1"/>
  <c r="AT1054" i="1"/>
  <c r="AU1054" i="1" s="1"/>
  <c r="AV1054" i="1" s="1"/>
  <c r="AT1053" i="1"/>
  <c r="AU1053" i="1" s="1"/>
  <c r="AV1053" i="1" s="1"/>
  <c r="AT1052" i="1"/>
  <c r="AU1052" i="1" s="1"/>
  <c r="AV1052" i="1" s="1"/>
  <c r="AT1051" i="1"/>
  <c r="AU1051" i="1" s="1"/>
  <c r="AV1051" i="1" s="1"/>
  <c r="AT1050" i="1"/>
  <c r="AU1050" i="1" s="1"/>
  <c r="AV1050" i="1" s="1"/>
  <c r="AT1049" i="1"/>
  <c r="AU1049" i="1" s="1"/>
  <c r="AV1049" i="1" s="1"/>
  <c r="AT1048" i="1"/>
  <c r="AU1048" i="1" s="1"/>
  <c r="AV1048" i="1" s="1"/>
  <c r="AT1047" i="1"/>
  <c r="AU1047" i="1" s="1"/>
  <c r="AV1047" i="1" s="1"/>
  <c r="AT1046" i="1"/>
  <c r="AU1046" i="1" s="1"/>
  <c r="AV1046" i="1" s="1"/>
  <c r="AT1045" i="1"/>
  <c r="AU1045" i="1" s="1"/>
  <c r="AV1045" i="1" s="1"/>
  <c r="AT1044" i="1"/>
  <c r="AU1044" i="1" s="1"/>
  <c r="AV1044" i="1" s="1"/>
  <c r="AT1043" i="1"/>
  <c r="AU1043" i="1" s="1"/>
  <c r="AV1043" i="1" s="1"/>
  <c r="AT1041" i="1"/>
  <c r="AU1041" i="1" s="1"/>
  <c r="AV1041" i="1" s="1"/>
  <c r="AT1040" i="1"/>
  <c r="AU1040" i="1" s="1"/>
  <c r="AV1040" i="1" s="1"/>
  <c r="AT1039" i="1"/>
  <c r="AU1039" i="1" s="1"/>
  <c r="AV1039" i="1" s="1"/>
  <c r="AT1038" i="1"/>
  <c r="AU1038" i="1" s="1"/>
  <c r="AV1038" i="1" s="1"/>
  <c r="AT1037" i="1"/>
  <c r="AU1037" i="1" s="1"/>
  <c r="AV1037" i="1" s="1"/>
  <c r="AT1036" i="1"/>
  <c r="AU1036" i="1" s="1"/>
  <c r="AV1036" i="1" s="1"/>
  <c r="AT1035" i="1"/>
  <c r="AU1035" i="1" s="1"/>
  <c r="AV1035" i="1" s="1"/>
  <c r="AT1034" i="1"/>
  <c r="AU1034" i="1" s="1"/>
  <c r="AV1034" i="1" s="1"/>
  <c r="AT1033" i="1"/>
  <c r="AU1033" i="1" s="1"/>
  <c r="AV1033" i="1" s="1"/>
  <c r="AT1032" i="1"/>
  <c r="AU1032" i="1" s="1"/>
  <c r="AV1032" i="1" s="1"/>
  <c r="AT1031" i="1"/>
  <c r="AU1031" i="1" s="1"/>
  <c r="AV1031" i="1" s="1"/>
  <c r="AT1030" i="1"/>
  <c r="AU1030" i="1" s="1"/>
  <c r="AV1030" i="1" s="1"/>
  <c r="AT1029" i="1"/>
  <c r="AU1029" i="1" s="1"/>
  <c r="AV1029" i="1" s="1"/>
  <c r="AT1025" i="1"/>
  <c r="AU1025" i="1" s="1"/>
  <c r="AV1025" i="1" s="1"/>
  <c r="AT1024" i="1"/>
  <c r="AU1024" i="1" s="1"/>
  <c r="AV1024" i="1" s="1"/>
  <c r="AT1023" i="1"/>
  <c r="AU1023" i="1" s="1"/>
  <c r="AV1023" i="1" s="1"/>
  <c r="AT1022" i="1"/>
  <c r="AU1022" i="1" s="1"/>
  <c r="AV1022" i="1" s="1"/>
  <c r="AT1021" i="1"/>
  <c r="AU1021" i="1" s="1"/>
  <c r="AV1021" i="1" s="1"/>
  <c r="AT1020" i="1"/>
  <c r="AU1020" i="1" s="1"/>
  <c r="AV1020" i="1" s="1"/>
  <c r="AT1019" i="1"/>
  <c r="AU1019" i="1" s="1"/>
  <c r="AV1019" i="1" s="1"/>
  <c r="AT1018" i="1"/>
  <c r="AU1018" i="1" s="1"/>
  <c r="AV1018" i="1" s="1"/>
  <c r="AT1017" i="1"/>
  <c r="AU1017" i="1" s="1"/>
  <c r="AV1017" i="1" s="1"/>
  <c r="AT1016" i="1"/>
  <c r="AU1016" i="1" s="1"/>
  <c r="AV1016" i="1" s="1"/>
  <c r="AT1015" i="1"/>
  <c r="AU1015" i="1" s="1"/>
  <c r="AV1015" i="1" s="1"/>
  <c r="AT1014" i="1"/>
  <c r="AU1014" i="1" s="1"/>
  <c r="AV1014" i="1" s="1"/>
  <c r="AT1013" i="1"/>
  <c r="AU1013" i="1" s="1"/>
  <c r="AV1013" i="1" s="1"/>
  <c r="AT1012" i="1"/>
  <c r="AU1012" i="1" s="1"/>
  <c r="AV1012" i="1" s="1"/>
  <c r="AT1011" i="1"/>
  <c r="AU1011" i="1" s="1"/>
  <c r="AV1011" i="1" s="1"/>
  <c r="AT1010" i="1"/>
  <c r="AU1010" i="1" s="1"/>
  <c r="AV1010" i="1" s="1"/>
  <c r="AT1009" i="1"/>
  <c r="AU1009" i="1" s="1"/>
  <c r="AV1009" i="1" s="1"/>
  <c r="AT1008" i="1"/>
  <c r="AU1008" i="1" s="1"/>
  <c r="AV1008" i="1" s="1"/>
  <c r="AT1007" i="1"/>
  <c r="AU1007" i="1" s="1"/>
  <c r="AV1007" i="1" s="1"/>
  <c r="AT1006" i="1"/>
  <c r="AU1006" i="1" s="1"/>
  <c r="AV1006" i="1" s="1"/>
  <c r="AT1005" i="1"/>
  <c r="AU1005" i="1" s="1"/>
  <c r="AV1005" i="1" s="1"/>
  <c r="AT1004" i="1"/>
  <c r="AU1004" i="1" s="1"/>
  <c r="AV1004" i="1" s="1"/>
  <c r="AT1003" i="1"/>
  <c r="AU1003" i="1" s="1"/>
  <c r="AV1003" i="1" s="1"/>
  <c r="AT1002" i="1"/>
  <c r="AU1002" i="1" s="1"/>
  <c r="AV1002" i="1" s="1"/>
  <c r="AT1001" i="1"/>
  <c r="AU1001" i="1" s="1"/>
  <c r="AV1001" i="1" s="1"/>
  <c r="AT1000" i="1"/>
  <c r="AU1000" i="1" s="1"/>
  <c r="AV1000" i="1" s="1"/>
  <c r="AT999" i="1"/>
  <c r="AU999" i="1" s="1"/>
  <c r="AV999" i="1" s="1"/>
  <c r="AT998" i="1"/>
  <c r="AU998" i="1" s="1"/>
  <c r="AV998" i="1" s="1"/>
  <c r="AT997" i="1"/>
  <c r="AU997" i="1" s="1"/>
  <c r="AV997" i="1" s="1"/>
  <c r="AT996" i="1"/>
  <c r="AU996" i="1" s="1"/>
  <c r="AV996" i="1" s="1"/>
  <c r="AT991" i="1"/>
  <c r="AU991" i="1" s="1"/>
  <c r="AV991" i="1" s="1"/>
  <c r="AT990" i="1"/>
  <c r="AU990" i="1" s="1"/>
  <c r="AV990" i="1" s="1"/>
  <c r="AT989" i="1"/>
  <c r="AU989" i="1" s="1"/>
  <c r="AV989" i="1" s="1"/>
  <c r="AT988" i="1"/>
  <c r="AU988" i="1" s="1"/>
  <c r="AV988" i="1" s="1"/>
  <c r="AT987" i="1"/>
  <c r="AU987" i="1" s="1"/>
  <c r="AV987" i="1" s="1"/>
  <c r="AT986" i="1"/>
  <c r="AU986" i="1" s="1"/>
  <c r="AV986" i="1" s="1"/>
  <c r="AT985" i="1"/>
  <c r="AU985" i="1" s="1"/>
  <c r="AV985" i="1" s="1"/>
  <c r="AT984" i="1"/>
  <c r="AU984" i="1" s="1"/>
  <c r="AV984" i="1" s="1"/>
  <c r="AT983" i="1"/>
  <c r="AU983" i="1" s="1"/>
  <c r="AV983" i="1" s="1"/>
  <c r="AT982" i="1"/>
  <c r="AU982" i="1" s="1"/>
  <c r="AV982" i="1" s="1"/>
  <c r="AU981" i="1"/>
  <c r="AV981" i="1" s="1"/>
  <c r="AT980" i="1"/>
  <c r="AU980" i="1" s="1"/>
  <c r="AV980" i="1" s="1"/>
  <c r="AT979" i="1"/>
  <c r="AU979" i="1" s="1"/>
  <c r="AV979" i="1" s="1"/>
  <c r="AT978" i="1"/>
  <c r="AU978" i="1" s="1"/>
  <c r="AV978" i="1" s="1"/>
  <c r="AT977" i="1"/>
  <c r="AU977" i="1" s="1"/>
  <c r="AV977" i="1" s="1"/>
  <c r="AT976" i="1"/>
  <c r="AU976" i="1" s="1"/>
  <c r="AV976" i="1" s="1"/>
  <c r="AT975" i="1"/>
  <c r="AU975" i="1" s="1"/>
  <c r="AV975" i="1" s="1"/>
  <c r="AT974" i="1"/>
  <c r="AU974" i="1" s="1"/>
  <c r="AV974" i="1" s="1"/>
  <c r="AT973" i="1"/>
  <c r="AU973" i="1" s="1"/>
  <c r="AV973" i="1" s="1"/>
  <c r="AT972" i="1"/>
  <c r="AU972" i="1" s="1"/>
  <c r="AV972" i="1" s="1"/>
  <c r="AT971" i="1"/>
  <c r="AU971" i="1" s="1"/>
  <c r="AV971" i="1" s="1"/>
  <c r="AT970" i="1"/>
  <c r="AU970" i="1" s="1"/>
  <c r="AV970" i="1" s="1"/>
  <c r="AT969" i="1"/>
  <c r="AU969" i="1" s="1"/>
  <c r="AV969" i="1" s="1"/>
  <c r="AT968" i="1"/>
  <c r="AU968" i="1" s="1"/>
  <c r="AV968" i="1" s="1"/>
  <c r="AT967" i="1"/>
  <c r="AU967" i="1" s="1"/>
  <c r="AV967" i="1" s="1"/>
  <c r="AT966" i="1"/>
  <c r="AU966" i="1" s="1"/>
  <c r="AV966" i="1" s="1"/>
  <c r="AT965" i="1"/>
  <c r="AU965" i="1" s="1"/>
  <c r="AV965" i="1" s="1"/>
  <c r="AT964" i="1"/>
  <c r="AU964" i="1" s="1"/>
  <c r="AV964" i="1" s="1"/>
  <c r="AT963" i="1"/>
  <c r="AU963" i="1" s="1"/>
  <c r="AV963" i="1" s="1"/>
  <c r="AT962" i="1"/>
  <c r="AU962" i="1" s="1"/>
  <c r="AV962" i="1" s="1"/>
  <c r="AT961" i="1"/>
  <c r="AU961" i="1" s="1"/>
  <c r="AV961" i="1" s="1"/>
  <c r="AT960" i="1"/>
  <c r="AU960" i="1" s="1"/>
  <c r="AV960" i="1" s="1"/>
  <c r="AT959" i="1"/>
  <c r="AU959" i="1" s="1"/>
  <c r="AV959" i="1" s="1"/>
  <c r="AT954" i="1"/>
  <c r="AU954" i="1" s="1"/>
  <c r="AV954" i="1" s="1"/>
  <c r="AT953" i="1"/>
  <c r="AU953" i="1" s="1"/>
  <c r="AV953" i="1" s="1"/>
  <c r="AT952" i="1"/>
  <c r="AU952" i="1" s="1"/>
  <c r="AV952" i="1" s="1"/>
  <c r="AT951" i="1"/>
  <c r="AU951" i="1" s="1"/>
  <c r="AV951" i="1" s="1"/>
  <c r="AT950" i="1"/>
  <c r="AU950" i="1" s="1"/>
  <c r="AV950" i="1" s="1"/>
  <c r="AT949" i="1"/>
  <c r="AU949" i="1" s="1"/>
  <c r="AV949" i="1" s="1"/>
  <c r="AT948" i="1"/>
  <c r="AU948" i="1" s="1"/>
  <c r="AV948" i="1" s="1"/>
  <c r="AT947" i="1"/>
  <c r="AU947" i="1" s="1"/>
  <c r="AV947" i="1" s="1"/>
  <c r="AT946" i="1"/>
  <c r="AU946" i="1" s="1"/>
  <c r="AV946" i="1" s="1"/>
  <c r="AT945" i="1"/>
  <c r="AU945" i="1" s="1"/>
  <c r="AV945" i="1" s="1"/>
  <c r="AT944" i="1"/>
  <c r="AU944" i="1" s="1"/>
  <c r="AV944" i="1" s="1"/>
  <c r="AT943" i="1"/>
  <c r="AU943" i="1" s="1"/>
  <c r="AV943" i="1" s="1"/>
  <c r="AT942" i="1"/>
  <c r="AU942" i="1" s="1"/>
  <c r="AV942" i="1" s="1"/>
  <c r="AT941" i="1"/>
  <c r="AU941" i="1" s="1"/>
  <c r="AV941" i="1" s="1"/>
  <c r="AT940" i="1"/>
  <c r="AU940" i="1" s="1"/>
  <c r="AV940" i="1" s="1"/>
  <c r="AT939" i="1"/>
  <c r="AU939" i="1" s="1"/>
  <c r="AV939" i="1" s="1"/>
  <c r="AT938" i="1"/>
  <c r="AU938" i="1" s="1"/>
  <c r="AV938" i="1" s="1"/>
  <c r="AT937" i="1"/>
  <c r="AU937" i="1" s="1"/>
  <c r="AV937" i="1" s="1"/>
  <c r="AT936" i="1"/>
  <c r="AU936" i="1" s="1"/>
  <c r="AV936" i="1" s="1"/>
  <c r="AT935" i="1"/>
  <c r="AU935" i="1" s="1"/>
  <c r="AV935" i="1" s="1"/>
  <c r="AT934" i="1"/>
  <c r="AU934" i="1" s="1"/>
  <c r="AV934" i="1" s="1"/>
  <c r="AT933" i="1"/>
  <c r="AU933" i="1" s="1"/>
  <c r="AV933" i="1" s="1"/>
  <c r="AT932" i="1"/>
  <c r="AU932" i="1" s="1"/>
  <c r="AV932" i="1" s="1"/>
  <c r="AT931" i="1"/>
  <c r="AU931" i="1" s="1"/>
  <c r="AV931" i="1" s="1"/>
  <c r="AT930" i="1"/>
  <c r="AU930" i="1" s="1"/>
  <c r="AV930" i="1" s="1"/>
  <c r="AT929" i="1"/>
  <c r="AU929" i="1" s="1"/>
  <c r="AV929" i="1" s="1"/>
  <c r="AT928" i="1"/>
  <c r="AU928" i="1" s="1"/>
  <c r="AV928" i="1" s="1"/>
  <c r="AT927" i="1"/>
  <c r="AU927" i="1" s="1"/>
  <c r="AV927" i="1" s="1"/>
  <c r="AT926" i="1"/>
  <c r="AU926" i="1" s="1"/>
  <c r="AV926" i="1" s="1"/>
  <c r="AT925" i="1"/>
  <c r="AU925" i="1" s="1"/>
  <c r="AV925" i="1" s="1"/>
  <c r="AT924" i="1"/>
  <c r="AU924" i="1" s="1"/>
  <c r="AV924" i="1" s="1"/>
  <c r="AT923" i="1"/>
  <c r="AU923" i="1" s="1"/>
  <c r="AV923" i="1" s="1"/>
  <c r="AT922" i="1"/>
  <c r="AU922" i="1" s="1"/>
  <c r="AV922" i="1" s="1"/>
  <c r="AT921" i="1"/>
  <c r="AU921" i="1" s="1"/>
  <c r="AV921" i="1" s="1"/>
  <c r="AT920" i="1"/>
  <c r="AU920" i="1" s="1"/>
  <c r="AV920" i="1" s="1"/>
  <c r="AT919" i="1"/>
  <c r="AU919" i="1" s="1"/>
  <c r="AV919" i="1" s="1"/>
  <c r="AT918" i="1"/>
  <c r="AU918" i="1" s="1"/>
  <c r="AV918" i="1" s="1"/>
  <c r="AT917" i="1"/>
  <c r="AU917" i="1" s="1"/>
  <c r="AV917" i="1" s="1"/>
  <c r="AT916" i="1"/>
  <c r="AU916" i="1" s="1"/>
  <c r="AV916" i="1" s="1"/>
  <c r="AT915" i="1"/>
  <c r="AU915" i="1" s="1"/>
  <c r="AV915" i="1" s="1"/>
  <c r="AT914" i="1"/>
  <c r="AU914" i="1" s="1"/>
  <c r="AV914" i="1" s="1"/>
  <c r="AT913" i="1"/>
  <c r="AU913" i="1" s="1"/>
  <c r="AV913" i="1" s="1"/>
  <c r="AT912" i="1"/>
  <c r="AU912" i="1" s="1"/>
  <c r="AV912" i="1" s="1"/>
  <c r="AT911" i="1"/>
  <c r="AU911" i="1" s="1"/>
  <c r="AV911" i="1" s="1"/>
  <c r="AT910" i="1"/>
  <c r="AU910" i="1" s="1"/>
  <c r="AV910" i="1" s="1"/>
  <c r="AT909" i="1"/>
  <c r="AU909" i="1" s="1"/>
  <c r="AV909" i="1" s="1"/>
  <c r="AT904" i="1"/>
  <c r="AU904" i="1" s="1"/>
  <c r="AV904" i="1" s="1"/>
  <c r="AT903" i="1"/>
  <c r="AU903" i="1" s="1"/>
  <c r="AV903" i="1" s="1"/>
  <c r="AT902" i="1"/>
  <c r="AU902" i="1" s="1"/>
  <c r="AV902" i="1" s="1"/>
  <c r="AT901" i="1"/>
  <c r="AU901" i="1" s="1"/>
  <c r="AV901" i="1" s="1"/>
  <c r="AT900" i="1"/>
  <c r="AU900" i="1" s="1"/>
  <c r="AV900" i="1" s="1"/>
  <c r="AT899" i="1"/>
  <c r="AU899" i="1" s="1"/>
  <c r="AV899" i="1" s="1"/>
  <c r="AT898" i="1"/>
  <c r="AU898" i="1" s="1"/>
  <c r="AV898" i="1" s="1"/>
  <c r="AT897" i="1"/>
  <c r="AU897" i="1" s="1"/>
  <c r="AV897" i="1" s="1"/>
  <c r="AT896" i="1"/>
  <c r="AU896" i="1" s="1"/>
  <c r="AV896" i="1" s="1"/>
  <c r="AT895" i="1"/>
  <c r="AU895" i="1" s="1"/>
  <c r="AV895" i="1" s="1"/>
  <c r="AT894" i="1"/>
  <c r="AU894" i="1" s="1"/>
  <c r="AV894" i="1" s="1"/>
  <c r="AT893" i="1"/>
  <c r="AU893" i="1" s="1"/>
  <c r="AV893" i="1" s="1"/>
  <c r="AT892" i="1"/>
  <c r="AU892" i="1" s="1"/>
  <c r="AV892" i="1" s="1"/>
  <c r="AT891" i="1"/>
  <c r="AU891" i="1" s="1"/>
  <c r="AV891" i="1" s="1"/>
  <c r="AT890" i="1"/>
  <c r="AU890" i="1" s="1"/>
  <c r="AV890" i="1" s="1"/>
  <c r="AT889" i="1"/>
  <c r="AU889" i="1" s="1"/>
  <c r="AV889" i="1" s="1"/>
  <c r="AT888" i="1"/>
  <c r="AU888" i="1" s="1"/>
  <c r="AV888" i="1" s="1"/>
  <c r="AT887" i="1"/>
  <c r="AU887" i="1" s="1"/>
  <c r="AV887" i="1" s="1"/>
  <c r="AT886" i="1"/>
  <c r="AU886" i="1" s="1"/>
  <c r="AV886" i="1" s="1"/>
  <c r="AT885" i="1"/>
  <c r="AU885" i="1" s="1"/>
  <c r="AV885" i="1" s="1"/>
  <c r="AT884" i="1"/>
  <c r="AU884" i="1" s="1"/>
  <c r="AV884" i="1" s="1"/>
  <c r="AT839" i="1"/>
  <c r="AU839" i="1" s="1"/>
  <c r="AV839" i="1" s="1"/>
  <c r="AT838" i="1"/>
  <c r="AU838" i="1" s="1"/>
  <c r="AV838" i="1" s="1"/>
  <c r="AT837" i="1"/>
  <c r="AU837" i="1" s="1"/>
  <c r="AV837" i="1" s="1"/>
  <c r="AT836" i="1"/>
  <c r="AU836" i="1" s="1"/>
  <c r="AV836" i="1" s="1"/>
  <c r="AT835" i="1"/>
  <c r="AU835" i="1" s="1"/>
  <c r="AV835" i="1" s="1"/>
  <c r="AT834" i="1"/>
  <c r="AU834" i="1" s="1"/>
  <c r="AV834" i="1" s="1"/>
  <c r="AT833" i="1"/>
  <c r="AU833" i="1" s="1"/>
  <c r="AV833" i="1" s="1"/>
  <c r="AT832" i="1"/>
  <c r="AU832" i="1" s="1"/>
  <c r="AV832" i="1" s="1"/>
  <c r="AT831" i="1"/>
  <c r="AU831" i="1" s="1"/>
  <c r="AV831" i="1" s="1"/>
  <c r="AT830" i="1"/>
  <c r="AU830" i="1" s="1"/>
  <c r="AV830" i="1" s="1"/>
  <c r="AT829" i="1"/>
  <c r="AU829" i="1" s="1"/>
  <c r="AV829" i="1" s="1"/>
  <c r="AT828" i="1"/>
  <c r="AU828" i="1" s="1"/>
  <c r="AV828" i="1" s="1"/>
  <c r="AT827" i="1"/>
  <c r="AU827" i="1" s="1"/>
  <c r="AV827" i="1" s="1"/>
  <c r="AT826" i="1"/>
  <c r="AU826" i="1" s="1"/>
  <c r="AV826" i="1" s="1"/>
  <c r="AT825" i="1"/>
  <c r="AU825" i="1" s="1"/>
  <c r="AV825" i="1" s="1"/>
  <c r="AT824" i="1"/>
  <c r="AU824" i="1" s="1"/>
  <c r="AV824" i="1" s="1"/>
  <c r="AT823" i="1"/>
  <c r="AU823" i="1" s="1"/>
  <c r="AV823" i="1" s="1"/>
  <c r="AT822" i="1"/>
  <c r="AU822" i="1" s="1"/>
  <c r="AV822" i="1" s="1"/>
  <c r="AT821" i="1"/>
  <c r="AU821" i="1" s="1"/>
  <c r="AV821" i="1" s="1"/>
  <c r="AT820" i="1"/>
  <c r="AU820" i="1" s="1"/>
  <c r="AV820" i="1" s="1"/>
  <c r="AT819" i="1"/>
  <c r="AU819" i="1" s="1"/>
  <c r="AV819" i="1" s="1"/>
  <c r="AT818" i="1"/>
  <c r="AU818" i="1" s="1"/>
  <c r="AV818" i="1" s="1"/>
  <c r="AT817" i="1"/>
  <c r="AU817" i="1" s="1"/>
  <c r="AV817" i="1" s="1"/>
  <c r="AT816" i="1"/>
  <c r="AU816" i="1" s="1"/>
  <c r="AV816" i="1" s="1"/>
  <c r="AT815" i="1"/>
  <c r="AU815" i="1" s="1"/>
  <c r="AV815" i="1" s="1"/>
  <c r="AT814" i="1"/>
  <c r="AU814" i="1" s="1"/>
  <c r="AV814" i="1" s="1"/>
  <c r="AT813" i="1"/>
  <c r="AU813" i="1" s="1"/>
  <c r="AV813" i="1" s="1"/>
  <c r="AT812" i="1"/>
  <c r="AU812" i="1" s="1"/>
  <c r="AV812" i="1" s="1"/>
  <c r="AT811" i="1"/>
  <c r="AU811" i="1" s="1"/>
  <c r="AV811" i="1" s="1"/>
  <c r="AT810" i="1"/>
  <c r="AU810" i="1" s="1"/>
  <c r="AV810" i="1" s="1"/>
  <c r="AT809" i="1"/>
  <c r="AU809" i="1" s="1"/>
  <c r="AV809" i="1" s="1"/>
  <c r="AT808" i="1"/>
  <c r="AU808" i="1" s="1"/>
  <c r="AV808" i="1" s="1"/>
  <c r="AT807" i="1"/>
  <c r="AU807" i="1" s="1"/>
  <c r="AV807" i="1" s="1"/>
  <c r="AT806" i="1"/>
  <c r="AU806" i="1" s="1"/>
  <c r="AV806" i="1" s="1"/>
  <c r="AT805" i="1"/>
  <c r="AU805" i="1" s="1"/>
  <c r="AV805" i="1" s="1"/>
  <c r="AT804" i="1"/>
  <c r="AU804" i="1" s="1"/>
  <c r="AV804" i="1" s="1"/>
  <c r="AT803" i="1"/>
  <c r="AU803" i="1" s="1"/>
  <c r="AV803" i="1" s="1"/>
  <c r="AT802" i="1"/>
  <c r="AU802" i="1" s="1"/>
  <c r="AV802" i="1" s="1"/>
  <c r="AT801" i="1"/>
  <c r="AU801" i="1" s="1"/>
  <c r="AV801" i="1" s="1"/>
  <c r="AT800" i="1"/>
  <c r="AU800" i="1" s="1"/>
  <c r="AV800" i="1" s="1"/>
  <c r="AT799" i="1"/>
  <c r="AU799" i="1" s="1"/>
  <c r="AV799" i="1" s="1"/>
  <c r="AT798" i="1"/>
  <c r="AU798" i="1" s="1"/>
  <c r="AV798" i="1" s="1"/>
  <c r="AT797" i="1"/>
  <c r="AU797" i="1" s="1"/>
  <c r="AV797" i="1" s="1"/>
  <c r="AT796" i="1"/>
  <c r="AU796" i="1" s="1"/>
  <c r="AV796" i="1" s="1"/>
  <c r="AT795" i="1"/>
  <c r="AU795" i="1" s="1"/>
  <c r="AV795" i="1" s="1"/>
  <c r="AT794" i="1"/>
  <c r="AU794" i="1" s="1"/>
  <c r="AV794" i="1" s="1"/>
  <c r="AT793" i="1"/>
  <c r="AU793" i="1" s="1"/>
  <c r="AV793" i="1" s="1"/>
  <c r="AT792" i="1"/>
  <c r="AU792" i="1" s="1"/>
  <c r="AV792" i="1" s="1"/>
  <c r="AT791" i="1"/>
  <c r="AU791" i="1" s="1"/>
  <c r="AV791" i="1" s="1"/>
  <c r="AT790" i="1"/>
  <c r="AU790" i="1" s="1"/>
  <c r="AV790" i="1" s="1"/>
  <c r="AT789" i="1"/>
  <c r="AU789" i="1" s="1"/>
  <c r="AV789" i="1" s="1"/>
  <c r="AT788" i="1"/>
  <c r="AU788" i="1" s="1"/>
  <c r="AV788" i="1" s="1"/>
  <c r="AT787" i="1"/>
  <c r="AU787" i="1" s="1"/>
  <c r="AV787" i="1" s="1"/>
  <c r="AT786" i="1"/>
  <c r="AU786" i="1" s="1"/>
  <c r="AV786" i="1" s="1"/>
  <c r="AT785" i="1"/>
  <c r="AU785" i="1" s="1"/>
  <c r="AV785" i="1" s="1"/>
  <c r="AT784" i="1"/>
  <c r="AU784" i="1" s="1"/>
  <c r="AV784" i="1" s="1"/>
  <c r="AT783" i="1"/>
  <c r="AU783" i="1" s="1"/>
  <c r="AV783" i="1" s="1"/>
  <c r="AT782" i="1"/>
  <c r="AU782" i="1" s="1"/>
  <c r="AV782" i="1" s="1"/>
  <c r="AT781" i="1"/>
  <c r="AU781" i="1" s="1"/>
  <c r="AV781" i="1" s="1"/>
  <c r="AT780" i="1"/>
  <c r="AU780" i="1" s="1"/>
  <c r="AV780" i="1" s="1"/>
  <c r="AT779" i="1"/>
  <c r="AU779" i="1" s="1"/>
  <c r="AV779" i="1" s="1"/>
  <c r="AT778" i="1"/>
  <c r="AU778" i="1" s="1"/>
  <c r="AV778" i="1" s="1"/>
  <c r="AT776" i="1"/>
  <c r="AU776" i="1" s="1"/>
  <c r="AV776" i="1" s="1"/>
  <c r="AT775" i="1"/>
  <c r="AU775" i="1" s="1"/>
  <c r="AV775" i="1" s="1"/>
  <c r="AT774" i="1"/>
  <c r="AU774" i="1" s="1"/>
  <c r="AV774" i="1" s="1"/>
  <c r="AT773" i="1"/>
  <c r="AU773" i="1" s="1"/>
  <c r="AV773" i="1" s="1"/>
  <c r="AT772" i="1"/>
  <c r="AU772" i="1" s="1"/>
  <c r="AV772" i="1" s="1"/>
  <c r="AT771" i="1"/>
  <c r="AU771" i="1" s="1"/>
  <c r="AV771" i="1" s="1"/>
  <c r="AT770" i="1"/>
  <c r="AU770" i="1" s="1"/>
  <c r="AV770" i="1" s="1"/>
  <c r="AT767" i="1"/>
  <c r="AU767" i="1" s="1"/>
  <c r="AV767" i="1" s="1"/>
  <c r="AT766" i="1"/>
  <c r="AU766" i="1" s="1"/>
  <c r="AV766" i="1" s="1"/>
  <c r="AT765" i="1"/>
  <c r="AU765" i="1" s="1"/>
  <c r="AV765" i="1" s="1"/>
  <c r="AT764" i="1"/>
  <c r="AU764" i="1" s="1"/>
  <c r="AV764" i="1" s="1"/>
  <c r="AT763" i="1"/>
  <c r="AU763" i="1" s="1"/>
  <c r="AV763" i="1" s="1"/>
  <c r="AT759" i="1"/>
  <c r="AU759" i="1" s="1"/>
  <c r="AV759" i="1" s="1"/>
  <c r="AT758" i="1"/>
  <c r="AU758" i="1" s="1"/>
  <c r="AV758" i="1" s="1"/>
  <c r="AT756" i="1"/>
  <c r="AU756" i="1" s="1"/>
  <c r="AV756" i="1" s="1"/>
  <c r="AT755" i="1"/>
  <c r="AU755" i="1" s="1"/>
  <c r="AV755" i="1" s="1"/>
  <c r="AT754" i="1"/>
  <c r="AU754" i="1" s="1"/>
  <c r="AV754" i="1" s="1"/>
  <c r="AT753" i="1"/>
  <c r="AU753" i="1" s="1"/>
  <c r="AV753" i="1" s="1"/>
  <c r="AT752" i="1"/>
  <c r="AU752" i="1" s="1"/>
  <c r="AV752" i="1" s="1"/>
  <c r="AT751" i="1"/>
  <c r="AU751" i="1" s="1"/>
  <c r="AV751" i="1" s="1"/>
  <c r="AT750" i="1"/>
  <c r="AU750" i="1" s="1"/>
  <c r="AV750" i="1" s="1"/>
  <c r="AT749" i="1"/>
  <c r="AU749" i="1" s="1"/>
  <c r="AV749" i="1" s="1"/>
  <c r="AT748" i="1"/>
  <c r="AU748" i="1" s="1"/>
  <c r="AV748" i="1" s="1"/>
  <c r="AT747" i="1"/>
  <c r="AU747" i="1" s="1"/>
  <c r="AV747" i="1" s="1"/>
  <c r="AT746" i="1"/>
  <c r="AU746" i="1" s="1"/>
  <c r="AV746" i="1" s="1"/>
  <c r="AT745" i="1"/>
  <c r="AU745" i="1" s="1"/>
  <c r="AV745" i="1" s="1"/>
  <c r="AT743" i="1"/>
  <c r="AU743" i="1" s="1"/>
  <c r="AV743" i="1" s="1"/>
  <c r="AT742" i="1"/>
  <c r="AU742" i="1" s="1"/>
  <c r="AV742" i="1" s="1"/>
  <c r="AT741" i="1"/>
  <c r="AU741" i="1" s="1"/>
  <c r="AV741" i="1" s="1"/>
  <c r="AT740" i="1"/>
  <c r="AU740" i="1" s="1"/>
  <c r="AV740" i="1" s="1"/>
  <c r="AT737" i="1"/>
  <c r="AU737" i="1" s="1"/>
  <c r="AV737" i="1" s="1"/>
  <c r="AT736" i="1"/>
  <c r="AU736" i="1" s="1"/>
  <c r="AV736" i="1" s="1"/>
  <c r="AT735" i="1"/>
  <c r="AU735" i="1" s="1"/>
  <c r="AV735" i="1" s="1"/>
  <c r="AT734" i="1"/>
  <c r="AU734" i="1" s="1"/>
  <c r="AV734" i="1" s="1"/>
  <c r="AT733" i="1"/>
  <c r="AU733" i="1" s="1"/>
  <c r="AV733" i="1" s="1"/>
  <c r="AT732" i="1"/>
  <c r="AU732" i="1" s="1"/>
  <c r="AV732" i="1" s="1"/>
  <c r="AT729" i="1"/>
  <c r="AU729" i="1" s="1"/>
  <c r="AV729" i="1" s="1"/>
  <c r="AT728" i="1"/>
  <c r="AU728" i="1" s="1"/>
  <c r="AV728" i="1" s="1"/>
  <c r="AT727" i="1"/>
  <c r="AU727" i="1" s="1"/>
  <c r="AV727" i="1" s="1"/>
  <c r="AT726" i="1"/>
  <c r="AU726" i="1" s="1"/>
  <c r="AV726" i="1" s="1"/>
  <c r="AT725" i="1"/>
  <c r="AU725" i="1" s="1"/>
  <c r="AV725" i="1" s="1"/>
  <c r="AT724" i="1"/>
  <c r="AU724" i="1" s="1"/>
  <c r="AV724" i="1" s="1"/>
  <c r="AT723" i="1"/>
  <c r="AU723" i="1" s="1"/>
  <c r="AV723" i="1" s="1"/>
  <c r="AT722" i="1"/>
  <c r="AU722" i="1" s="1"/>
  <c r="AV722" i="1" s="1"/>
  <c r="AT721" i="1"/>
  <c r="AU721" i="1" s="1"/>
  <c r="AV721" i="1" s="1"/>
  <c r="AT720" i="1"/>
  <c r="AU720" i="1" s="1"/>
  <c r="AV720" i="1" s="1"/>
  <c r="AT719" i="1"/>
  <c r="AU719" i="1" s="1"/>
  <c r="AV719" i="1" s="1"/>
  <c r="AT718" i="1"/>
  <c r="AU718" i="1" s="1"/>
  <c r="AV718" i="1" s="1"/>
  <c r="AT717" i="1"/>
  <c r="AU717" i="1" s="1"/>
  <c r="AV717" i="1" s="1"/>
  <c r="AT716" i="1"/>
  <c r="AU716" i="1" s="1"/>
  <c r="AV716" i="1" s="1"/>
  <c r="AT715" i="1"/>
  <c r="AU715" i="1" s="1"/>
  <c r="AV715" i="1" s="1"/>
  <c r="AT714" i="1"/>
  <c r="AU714" i="1" s="1"/>
  <c r="AV714" i="1" s="1"/>
  <c r="AT713" i="1"/>
  <c r="AU713" i="1" s="1"/>
  <c r="AV713" i="1" s="1"/>
  <c r="AT712" i="1"/>
  <c r="AU712" i="1" s="1"/>
  <c r="AV712" i="1" s="1"/>
  <c r="AT711" i="1"/>
  <c r="AU711" i="1" s="1"/>
  <c r="AV711" i="1" s="1"/>
  <c r="AT710" i="1"/>
  <c r="AU710" i="1" s="1"/>
  <c r="AV710" i="1" s="1"/>
  <c r="AT709" i="1"/>
  <c r="AU709" i="1" s="1"/>
  <c r="AV709" i="1" s="1"/>
  <c r="AT708" i="1"/>
  <c r="AU708" i="1" s="1"/>
  <c r="AV708" i="1" s="1"/>
  <c r="AT707" i="1"/>
  <c r="AU707" i="1" s="1"/>
  <c r="AV707" i="1" s="1"/>
  <c r="AT706" i="1"/>
  <c r="AU706" i="1" s="1"/>
  <c r="AV706" i="1" s="1"/>
  <c r="AT705" i="1"/>
  <c r="AU705" i="1" s="1"/>
  <c r="AV705" i="1" s="1"/>
  <c r="AT704" i="1"/>
  <c r="AU704" i="1" s="1"/>
  <c r="AV704" i="1" s="1"/>
  <c r="AT703" i="1"/>
  <c r="AU703" i="1" s="1"/>
  <c r="AV703" i="1" s="1"/>
  <c r="AT702" i="1"/>
  <c r="AU702" i="1" s="1"/>
  <c r="AV702" i="1" s="1"/>
  <c r="AT701" i="1"/>
  <c r="AU701" i="1" s="1"/>
  <c r="AV701" i="1" s="1"/>
  <c r="AT700" i="1"/>
  <c r="AU700" i="1" s="1"/>
  <c r="AV700" i="1" s="1"/>
  <c r="AT699" i="1"/>
  <c r="AU699" i="1" s="1"/>
  <c r="AV699" i="1" s="1"/>
  <c r="AT698" i="1"/>
  <c r="AU698" i="1" s="1"/>
  <c r="AV698" i="1" s="1"/>
  <c r="AT696" i="1"/>
  <c r="AU696" i="1" s="1"/>
  <c r="AV696" i="1" s="1"/>
  <c r="AT695" i="1"/>
  <c r="AU695" i="1" s="1"/>
  <c r="AV695" i="1" s="1"/>
  <c r="AT694" i="1"/>
  <c r="AU694" i="1" s="1"/>
  <c r="AV694" i="1" s="1"/>
  <c r="AT693" i="1"/>
  <c r="AU693" i="1" s="1"/>
  <c r="AV693" i="1" s="1"/>
  <c r="AT692" i="1"/>
  <c r="AU692" i="1" s="1"/>
  <c r="AV692" i="1" s="1"/>
  <c r="AU691" i="1"/>
  <c r="AV691" i="1" s="1"/>
  <c r="AT690" i="1"/>
  <c r="AU690" i="1" s="1"/>
  <c r="AV690" i="1" s="1"/>
  <c r="AT689" i="1"/>
  <c r="AU689" i="1" s="1"/>
  <c r="AV689" i="1" s="1"/>
  <c r="AT688" i="1"/>
  <c r="AU688" i="1" s="1"/>
  <c r="AV688" i="1" s="1"/>
  <c r="AT687" i="1"/>
  <c r="AU687" i="1" s="1"/>
  <c r="AV687" i="1" s="1"/>
  <c r="AT686" i="1"/>
  <c r="AU686" i="1" s="1"/>
  <c r="AV686" i="1" s="1"/>
  <c r="AT685" i="1"/>
  <c r="AU685" i="1" s="1"/>
  <c r="AV685" i="1" s="1"/>
  <c r="AT684" i="1"/>
  <c r="AU684" i="1" s="1"/>
  <c r="AV684" i="1" s="1"/>
  <c r="AT683" i="1"/>
  <c r="AU683" i="1" s="1"/>
  <c r="AV683" i="1" s="1"/>
  <c r="AT682" i="1"/>
  <c r="AU682" i="1" s="1"/>
  <c r="AV682" i="1" s="1"/>
  <c r="AT681" i="1"/>
  <c r="AU681" i="1" s="1"/>
  <c r="AV681" i="1" s="1"/>
  <c r="AT680" i="1"/>
  <c r="AU680" i="1" s="1"/>
  <c r="AV680" i="1" s="1"/>
  <c r="AT679" i="1"/>
  <c r="AU679" i="1" s="1"/>
  <c r="AV679" i="1" s="1"/>
  <c r="AT678" i="1"/>
  <c r="AU678" i="1" s="1"/>
  <c r="AV678" i="1" s="1"/>
  <c r="AT677" i="1"/>
  <c r="AU677" i="1" s="1"/>
  <c r="AV677" i="1" s="1"/>
  <c r="AT676" i="1"/>
  <c r="AU676" i="1" s="1"/>
  <c r="AV676" i="1" s="1"/>
  <c r="AT675" i="1"/>
  <c r="AU675" i="1" s="1"/>
  <c r="AV675" i="1" s="1"/>
  <c r="AT672" i="1"/>
  <c r="AU672" i="1" s="1"/>
  <c r="AV672" i="1" s="1"/>
  <c r="AT671" i="1"/>
  <c r="AU671" i="1" s="1"/>
  <c r="AV671" i="1" s="1"/>
  <c r="AT670" i="1"/>
  <c r="AU670" i="1" s="1"/>
  <c r="AV670" i="1" s="1"/>
  <c r="AT669" i="1"/>
  <c r="AU669" i="1" s="1"/>
  <c r="AV669" i="1" s="1"/>
  <c r="AT668" i="1"/>
  <c r="AU668" i="1" s="1"/>
  <c r="AV668" i="1" s="1"/>
  <c r="AT667" i="1"/>
  <c r="AU667" i="1" s="1"/>
  <c r="AV667" i="1" s="1"/>
  <c r="AT666" i="1"/>
  <c r="AU666" i="1" s="1"/>
  <c r="AV666" i="1" s="1"/>
  <c r="AT665" i="1"/>
  <c r="AU665" i="1" s="1"/>
  <c r="AV665" i="1" s="1"/>
  <c r="AT664" i="1"/>
  <c r="AU664" i="1" s="1"/>
  <c r="AV664" i="1" s="1"/>
  <c r="AT663" i="1"/>
  <c r="AU663" i="1" s="1"/>
  <c r="AV663" i="1" s="1"/>
  <c r="AU662" i="1"/>
  <c r="AV662" i="1" s="1"/>
  <c r="AT661" i="1"/>
  <c r="AU661" i="1" s="1"/>
  <c r="AV661" i="1" s="1"/>
  <c r="AT660" i="1"/>
  <c r="AU660" i="1" s="1"/>
  <c r="AV660" i="1" s="1"/>
  <c r="AT659" i="1"/>
  <c r="AU659" i="1" s="1"/>
  <c r="AV659" i="1" s="1"/>
  <c r="AT658" i="1"/>
  <c r="AU658" i="1" s="1"/>
  <c r="AV658" i="1" s="1"/>
  <c r="AT657" i="1"/>
  <c r="AU657" i="1" s="1"/>
  <c r="AV657" i="1" s="1"/>
  <c r="AT656" i="1"/>
  <c r="AU656" i="1" s="1"/>
  <c r="AV656" i="1" s="1"/>
  <c r="AT655" i="1"/>
  <c r="AU655" i="1" s="1"/>
  <c r="AV655" i="1" s="1"/>
  <c r="AT654" i="1"/>
  <c r="AU654" i="1" s="1"/>
  <c r="AV654" i="1" s="1"/>
  <c r="AU653" i="1"/>
  <c r="AV653" i="1" s="1"/>
  <c r="AT652" i="1"/>
  <c r="AU652" i="1" s="1"/>
  <c r="AV652" i="1" s="1"/>
  <c r="AT651" i="1"/>
  <c r="AU651" i="1" s="1"/>
  <c r="AV651" i="1" s="1"/>
  <c r="AT650" i="1"/>
  <c r="AU650" i="1" s="1"/>
  <c r="AV650" i="1" s="1"/>
  <c r="AT649" i="1"/>
  <c r="AU649" i="1" s="1"/>
  <c r="AV649" i="1" s="1"/>
  <c r="AT636" i="1"/>
  <c r="AU636" i="1" s="1"/>
  <c r="AV636" i="1" s="1"/>
  <c r="AT635" i="1"/>
  <c r="AU635" i="1" s="1"/>
  <c r="AV635" i="1" s="1"/>
  <c r="AT634" i="1"/>
  <c r="AU634" i="1" s="1"/>
  <c r="AV634" i="1" s="1"/>
  <c r="AT633" i="1"/>
  <c r="AU633" i="1" s="1"/>
  <c r="AV633" i="1" s="1"/>
  <c r="AT632" i="1"/>
  <c r="AU632" i="1" s="1"/>
  <c r="AV632" i="1" s="1"/>
  <c r="AT631" i="1"/>
  <c r="AU631" i="1" s="1"/>
  <c r="AV631" i="1" s="1"/>
  <c r="AT630" i="1"/>
  <c r="AU630" i="1" s="1"/>
  <c r="AV630" i="1" s="1"/>
  <c r="AT629" i="1"/>
  <c r="AU629" i="1" s="1"/>
  <c r="AV629" i="1" s="1"/>
  <c r="AT628" i="1"/>
  <c r="AU628" i="1" s="1"/>
  <c r="AV628" i="1" s="1"/>
  <c r="AT627" i="1"/>
  <c r="AU627" i="1" s="1"/>
  <c r="AV627" i="1" s="1"/>
  <c r="AT603" i="1"/>
  <c r="AU603" i="1" s="1"/>
  <c r="AV603" i="1" s="1"/>
  <c r="AT602" i="1"/>
  <c r="AU602" i="1" s="1"/>
  <c r="AV602" i="1" s="1"/>
  <c r="AT601" i="1"/>
  <c r="AU601" i="1" s="1"/>
  <c r="AV601" i="1" s="1"/>
  <c r="AT600" i="1"/>
  <c r="AU600" i="1" s="1"/>
  <c r="AV600" i="1" s="1"/>
  <c r="AT599" i="1"/>
  <c r="AU599" i="1" s="1"/>
  <c r="AV599" i="1" s="1"/>
  <c r="AT598" i="1"/>
  <c r="AU598" i="1" s="1"/>
  <c r="AV598" i="1" s="1"/>
  <c r="AT597" i="1"/>
  <c r="AU597" i="1" s="1"/>
  <c r="AV597" i="1" s="1"/>
  <c r="AT596" i="1"/>
  <c r="AU596" i="1" s="1"/>
  <c r="AV596" i="1" s="1"/>
  <c r="AT595" i="1"/>
  <c r="AU595" i="1" s="1"/>
  <c r="AV595" i="1" s="1"/>
  <c r="AT594" i="1"/>
  <c r="AU594" i="1" s="1"/>
  <c r="AV594" i="1" s="1"/>
  <c r="AT593" i="1"/>
  <c r="AU593" i="1" s="1"/>
  <c r="AV593" i="1" s="1"/>
  <c r="AT592" i="1"/>
  <c r="AU592" i="1" s="1"/>
  <c r="AV592" i="1" s="1"/>
  <c r="AT591" i="1"/>
  <c r="AU591" i="1" s="1"/>
  <c r="AV591" i="1" s="1"/>
  <c r="AT590" i="1"/>
  <c r="AU590" i="1" s="1"/>
  <c r="AV590" i="1" s="1"/>
  <c r="AT589" i="1"/>
  <c r="AU589" i="1" s="1"/>
  <c r="AV589" i="1" s="1"/>
  <c r="AT588" i="1"/>
  <c r="AU588" i="1" s="1"/>
  <c r="AV588" i="1" s="1"/>
  <c r="AT587" i="1"/>
  <c r="AU587" i="1" s="1"/>
  <c r="AV587" i="1" s="1"/>
  <c r="AT586" i="1"/>
  <c r="AU586" i="1" s="1"/>
  <c r="AV586" i="1" s="1"/>
  <c r="AT585" i="1"/>
  <c r="AU585" i="1" s="1"/>
  <c r="AV585" i="1" s="1"/>
  <c r="AT584" i="1"/>
  <c r="AU584" i="1" s="1"/>
  <c r="AV584" i="1" s="1"/>
  <c r="AT582" i="1"/>
  <c r="AU582" i="1" s="1"/>
  <c r="AV582" i="1" s="1"/>
  <c r="AT581" i="1"/>
  <c r="AU581" i="1" s="1"/>
  <c r="AV581" i="1" s="1"/>
  <c r="AU580" i="1"/>
  <c r="AV580" i="1" s="1"/>
  <c r="AT579" i="1"/>
  <c r="AU579" i="1" s="1"/>
  <c r="AV579" i="1" s="1"/>
  <c r="AT578" i="1"/>
  <c r="AU578" i="1" s="1"/>
  <c r="AV578" i="1" s="1"/>
  <c r="AT577" i="1"/>
  <c r="AU577" i="1" s="1"/>
  <c r="AV577" i="1" s="1"/>
  <c r="AT576" i="1"/>
  <c r="AU576" i="1" s="1"/>
  <c r="AV576" i="1" s="1"/>
  <c r="AT575" i="1"/>
  <c r="AU575" i="1" s="1"/>
  <c r="AV575" i="1" s="1"/>
  <c r="AT574" i="1"/>
  <c r="AU574" i="1" s="1"/>
  <c r="AV574" i="1" s="1"/>
  <c r="AT573" i="1"/>
  <c r="AU573" i="1" s="1"/>
  <c r="AV573" i="1" s="1"/>
  <c r="AT572" i="1"/>
  <c r="AU572" i="1" s="1"/>
  <c r="AV572" i="1" s="1"/>
  <c r="AT571" i="1"/>
  <c r="AU571" i="1" s="1"/>
  <c r="AV571" i="1" s="1"/>
  <c r="AT570" i="1"/>
  <c r="AU570" i="1" s="1"/>
  <c r="AV570" i="1" s="1"/>
  <c r="AT569" i="1"/>
  <c r="AU569" i="1" s="1"/>
  <c r="AV569" i="1" s="1"/>
  <c r="AT568" i="1"/>
  <c r="AU568" i="1" s="1"/>
  <c r="AV568" i="1" s="1"/>
  <c r="AT567" i="1"/>
  <c r="AU567" i="1" s="1"/>
  <c r="AV567" i="1" s="1"/>
  <c r="AT566" i="1"/>
  <c r="AU566" i="1" s="1"/>
  <c r="AV566" i="1" s="1"/>
  <c r="AT565" i="1"/>
  <c r="AU565" i="1" s="1"/>
  <c r="AV565" i="1" s="1"/>
  <c r="AT564" i="1"/>
  <c r="AU564" i="1" s="1"/>
  <c r="AV564" i="1" s="1"/>
  <c r="AT563" i="1"/>
  <c r="AU563" i="1" s="1"/>
  <c r="AV563" i="1" s="1"/>
  <c r="AT562" i="1"/>
  <c r="AU562" i="1" s="1"/>
  <c r="AV562" i="1" s="1"/>
  <c r="AT561" i="1"/>
  <c r="AU561" i="1" s="1"/>
  <c r="AV561" i="1" s="1"/>
  <c r="AT560" i="1"/>
  <c r="AU560" i="1" s="1"/>
  <c r="AV560" i="1" s="1"/>
  <c r="AT559" i="1"/>
  <c r="AU559" i="1" s="1"/>
  <c r="AV559" i="1" s="1"/>
  <c r="AT558" i="1"/>
  <c r="AU558" i="1" s="1"/>
  <c r="AV558" i="1" s="1"/>
  <c r="AT557" i="1"/>
  <c r="AU557" i="1" s="1"/>
  <c r="AV557" i="1" s="1"/>
  <c r="AT556" i="1"/>
  <c r="AU556" i="1" s="1"/>
  <c r="AV556" i="1" s="1"/>
  <c r="AT555" i="1"/>
  <c r="AU555" i="1" s="1"/>
  <c r="AV555" i="1" s="1"/>
  <c r="AT554" i="1"/>
  <c r="AU554" i="1" s="1"/>
  <c r="AV554" i="1" s="1"/>
  <c r="AT553" i="1"/>
  <c r="AU553" i="1" s="1"/>
  <c r="AV553" i="1" s="1"/>
  <c r="AT552" i="1"/>
  <c r="AU552" i="1" s="1"/>
  <c r="AV552" i="1" s="1"/>
  <c r="AT551" i="1"/>
  <c r="AU551" i="1" s="1"/>
  <c r="AV551" i="1" s="1"/>
  <c r="AT550" i="1"/>
  <c r="AU550" i="1" s="1"/>
  <c r="AV550" i="1" s="1"/>
  <c r="AT549" i="1"/>
  <c r="AU549" i="1" s="1"/>
  <c r="AV549" i="1" s="1"/>
  <c r="AT548" i="1"/>
  <c r="AU548" i="1" s="1"/>
  <c r="AV548" i="1" s="1"/>
  <c r="AT547" i="1"/>
  <c r="AU547" i="1" s="1"/>
  <c r="AV547" i="1" s="1"/>
  <c r="AT546" i="1"/>
  <c r="AU546" i="1" s="1"/>
  <c r="AV546" i="1" s="1"/>
  <c r="AT545" i="1"/>
  <c r="AU545" i="1" s="1"/>
  <c r="AV545" i="1" s="1"/>
  <c r="AT544" i="1"/>
  <c r="AU544" i="1" s="1"/>
  <c r="AV544" i="1" s="1"/>
  <c r="AT543" i="1"/>
  <c r="AU543" i="1" s="1"/>
  <c r="AV543" i="1" s="1"/>
  <c r="AT542" i="1"/>
  <c r="AU542" i="1" s="1"/>
  <c r="AV542" i="1" s="1"/>
  <c r="AT541" i="1"/>
  <c r="AU541" i="1" s="1"/>
  <c r="AV541" i="1" s="1"/>
  <c r="AT540" i="1"/>
  <c r="AU540" i="1" s="1"/>
  <c r="AV540" i="1" s="1"/>
  <c r="AT538" i="1"/>
  <c r="AU538" i="1" s="1"/>
  <c r="AV538" i="1" s="1"/>
  <c r="AT537" i="1"/>
  <c r="AU537" i="1" s="1"/>
  <c r="AV537" i="1" s="1"/>
  <c r="AT536" i="1"/>
  <c r="AU536" i="1" s="1"/>
  <c r="AV536" i="1" s="1"/>
  <c r="AT535" i="1"/>
  <c r="AU535" i="1" s="1"/>
  <c r="AV535" i="1" s="1"/>
  <c r="AT532" i="1"/>
  <c r="AU532" i="1" s="1"/>
  <c r="AV532" i="1" s="1"/>
  <c r="AT531" i="1"/>
  <c r="AU531" i="1" s="1"/>
  <c r="AV531" i="1" s="1"/>
  <c r="AT530" i="1"/>
  <c r="AU530" i="1" s="1"/>
  <c r="AV530" i="1" s="1"/>
  <c r="AT529" i="1"/>
  <c r="AU529" i="1" s="1"/>
  <c r="AV529" i="1" s="1"/>
  <c r="AU528" i="1"/>
  <c r="AV528" i="1" s="1"/>
  <c r="AU527" i="1"/>
  <c r="AV527" i="1" s="1"/>
  <c r="AU526" i="1"/>
  <c r="AV526" i="1" s="1"/>
  <c r="AU525" i="1"/>
  <c r="AV525" i="1" s="1"/>
  <c r="AU524" i="1"/>
  <c r="AV524" i="1" s="1"/>
  <c r="AU523" i="1"/>
  <c r="AV523" i="1" s="1"/>
  <c r="AU522" i="1"/>
  <c r="AV522" i="1" s="1"/>
  <c r="AU521" i="1"/>
  <c r="AV521" i="1" s="1"/>
  <c r="AU520" i="1"/>
  <c r="AV520" i="1" s="1"/>
  <c r="AU519" i="1"/>
  <c r="AV519" i="1" s="1"/>
  <c r="AU518" i="1"/>
  <c r="AV518" i="1" s="1"/>
  <c r="AU517" i="1"/>
  <c r="AV517" i="1" s="1"/>
  <c r="AU516" i="1"/>
  <c r="AV516" i="1" s="1"/>
  <c r="AU515" i="1"/>
  <c r="AV515" i="1" s="1"/>
  <c r="AU514" i="1"/>
  <c r="AV514" i="1" s="1"/>
  <c r="AU513" i="1"/>
  <c r="AV513" i="1" s="1"/>
  <c r="AU512" i="1"/>
  <c r="AV512" i="1" s="1"/>
  <c r="AU511" i="1"/>
  <c r="AV511" i="1" s="1"/>
  <c r="AU510" i="1"/>
  <c r="AV510" i="1" s="1"/>
  <c r="AU509" i="1"/>
  <c r="AV509" i="1" s="1"/>
  <c r="AU508" i="1"/>
  <c r="AV508" i="1" s="1"/>
  <c r="AU507" i="1"/>
  <c r="AV507" i="1" s="1"/>
  <c r="AU506" i="1"/>
  <c r="AV506" i="1" s="1"/>
  <c r="AU505" i="1"/>
  <c r="AV505" i="1" s="1"/>
  <c r="AU504" i="1"/>
  <c r="AV504" i="1" s="1"/>
  <c r="AU503" i="1"/>
  <c r="AV503" i="1" s="1"/>
  <c r="AU502" i="1"/>
  <c r="AV502" i="1" s="1"/>
  <c r="AU501" i="1"/>
  <c r="AV501" i="1" s="1"/>
  <c r="AU500" i="1"/>
  <c r="AV500" i="1" s="1"/>
  <c r="AU499" i="1"/>
  <c r="AV499" i="1" s="1"/>
  <c r="AU498" i="1"/>
  <c r="AV498" i="1" s="1"/>
  <c r="AU497" i="1"/>
  <c r="AV497" i="1" s="1"/>
  <c r="AU496" i="1"/>
  <c r="AV496" i="1" s="1"/>
  <c r="AU495" i="1"/>
  <c r="AV495" i="1" s="1"/>
  <c r="AU494" i="1"/>
  <c r="AV494" i="1" s="1"/>
  <c r="AU493" i="1"/>
  <c r="AV493" i="1" s="1"/>
  <c r="AU492" i="1"/>
  <c r="AV492" i="1" s="1"/>
  <c r="AU491" i="1"/>
  <c r="AV491" i="1" s="1"/>
  <c r="AU490" i="1"/>
  <c r="AV490" i="1" s="1"/>
  <c r="AU489" i="1"/>
  <c r="AV489" i="1" s="1"/>
  <c r="AU488" i="1"/>
  <c r="AV488" i="1" s="1"/>
  <c r="AU487" i="1"/>
  <c r="AV487" i="1" s="1"/>
  <c r="AU486" i="1"/>
  <c r="AV486" i="1" s="1"/>
  <c r="AT485" i="1"/>
  <c r="AU485" i="1" s="1"/>
  <c r="AV485" i="1" s="1"/>
  <c r="AT484" i="1"/>
  <c r="AU484" i="1" s="1"/>
  <c r="AV484" i="1" s="1"/>
  <c r="AT483" i="1"/>
  <c r="AU483" i="1" s="1"/>
  <c r="AV483" i="1" s="1"/>
  <c r="AT482" i="1"/>
  <c r="AU482" i="1" s="1"/>
  <c r="AV482" i="1" s="1"/>
  <c r="AT481" i="1"/>
  <c r="AU481" i="1" s="1"/>
  <c r="AV481" i="1" s="1"/>
  <c r="AT480" i="1"/>
  <c r="AU480" i="1" s="1"/>
  <c r="AV480" i="1" s="1"/>
  <c r="AT479" i="1"/>
  <c r="AU479" i="1" s="1"/>
  <c r="AV479" i="1" s="1"/>
  <c r="AT478" i="1"/>
  <c r="AU478" i="1" s="1"/>
  <c r="AV478" i="1" s="1"/>
  <c r="AT477" i="1"/>
  <c r="AU477" i="1" s="1"/>
  <c r="AV477" i="1" s="1"/>
  <c r="AT476" i="1"/>
  <c r="AU476" i="1" s="1"/>
  <c r="AV476" i="1" s="1"/>
  <c r="AT475" i="1"/>
  <c r="AU475" i="1" s="1"/>
  <c r="AV475" i="1" s="1"/>
  <c r="AT474" i="1"/>
  <c r="AU474" i="1" s="1"/>
  <c r="AV474" i="1" s="1"/>
  <c r="AT473" i="1"/>
  <c r="AU473" i="1" s="1"/>
  <c r="AV473" i="1" s="1"/>
  <c r="AT472" i="1"/>
  <c r="AU472" i="1" s="1"/>
  <c r="AV472" i="1" s="1"/>
  <c r="AT471" i="1"/>
  <c r="AU471" i="1" s="1"/>
  <c r="AV471" i="1" s="1"/>
  <c r="AT470" i="1"/>
  <c r="AU470" i="1" s="1"/>
  <c r="AV470" i="1" s="1"/>
  <c r="AT469" i="1"/>
  <c r="AU469" i="1" s="1"/>
  <c r="AV469" i="1" s="1"/>
  <c r="AT468" i="1"/>
  <c r="AU468" i="1" s="1"/>
  <c r="AV468" i="1" s="1"/>
  <c r="AT467" i="1"/>
  <c r="AU467" i="1" s="1"/>
  <c r="AV467" i="1" s="1"/>
  <c r="AT466" i="1"/>
  <c r="AU466" i="1" s="1"/>
  <c r="AV466" i="1" s="1"/>
  <c r="AT465" i="1"/>
  <c r="AU465" i="1" s="1"/>
  <c r="AV465" i="1" s="1"/>
  <c r="AT464" i="1"/>
  <c r="AU464" i="1" s="1"/>
  <c r="AV464" i="1" s="1"/>
  <c r="AT463" i="1"/>
  <c r="AU463" i="1" s="1"/>
  <c r="AV463" i="1" s="1"/>
  <c r="AT462" i="1"/>
  <c r="AU462" i="1" s="1"/>
  <c r="AV462" i="1" s="1"/>
  <c r="AT461" i="1"/>
  <c r="AU461" i="1" s="1"/>
  <c r="AV461" i="1" s="1"/>
  <c r="AT460" i="1"/>
  <c r="AU460" i="1" s="1"/>
  <c r="AV460" i="1" s="1"/>
  <c r="AT459" i="1"/>
  <c r="AU459" i="1" s="1"/>
  <c r="AV459" i="1" s="1"/>
  <c r="AT458" i="1"/>
  <c r="AU458" i="1" s="1"/>
  <c r="AV458" i="1" s="1"/>
  <c r="AT457" i="1"/>
  <c r="AU457" i="1" s="1"/>
  <c r="AV457" i="1" s="1"/>
  <c r="AT456" i="1"/>
  <c r="AU456" i="1" s="1"/>
  <c r="AV456" i="1" s="1"/>
  <c r="AT455" i="1"/>
  <c r="AU455" i="1" s="1"/>
  <c r="AV455" i="1" s="1"/>
  <c r="AT454" i="1"/>
  <c r="AU454" i="1" s="1"/>
  <c r="AV454" i="1" s="1"/>
  <c r="AT453" i="1"/>
  <c r="AU453" i="1" s="1"/>
  <c r="AV453" i="1" s="1"/>
  <c r="AT452" i="1"/>
  <c r="AU452" i="1" s="1"/>
  <c r="AV452" i="1" s="1"/>
  <c r="AT451" i="1"/>
  <c r="AU451" i="1" s="1"/>
  <c r="AV451" i="1" s="1"/>
  <c r="AT450" i="1"/>
  <c r="AU450" i="1" s="1"/>
  <c r="AV450" i="1" s="1"/>
  <c r="AT449" i="1"/>
  <c r="AU449" i="1" s="1"/>
  <c r="AV449" i="1" s="1"/>
  <c r="AT448" i="1"/>
  <c r="AU448" i="1" s="1"/>
  <c r="AV448" i="1" s="1"/>
  <c r="AT447" i="1"/>
  <c r="AU447" i="1" s="1"/>
  <c r="AV447" i="1" s="1"/>
  <c r="AT446" i="1"/>
  <c r="AU446" i="1" s="1"/>
  <c r="AV446" i="1" s="1"/>
  <c r="AT445" i="1"/>
  <c r="AU445" i="1" s="1"/>
  <c r="AV445" i="1" s="1"/>
  <c r="AT444" i="1"/>
  <c r="AU444" i="1" s="1"/>
  <c r="AV444" i="1" s="1"/>
  <c r="AT443" i="1"/>
  <c r="AU443" i="1" s="1"/>
  <c r="AV443" i="1" s="1"/>
  <c r="AT442" i="1"/>
  <c r="AU442" i="1" s="1"/>
  <c r="AV442" i="1" s="1"/>
  <c r="AT441" i="1"/>
  <c r="AU441" i="1" s="1"/>
  <c r="AV441" i="1" s="1"/>
  <c r="AT438" i="1"/>
  <c r="AU438" i="1" s="1"/>
  <c r="AV438" i="1" s="1"/>
  <c r="AT437" i="1"/>
  <c r="AU437" i="1" s="1"/>
  <c r="AV437" i="1" s="1"/>
  <c r="AT436" i="1"/>
  <c r="AU436" i="1" s="1"/>
  <c r="AV436" i="1" s="1"/>
  <c r="AT435" i="1"/>
  <c r="AU435" i="1" s="1"/>
  <c r="AV435" i="1" s="1"/>
  <c r="AT434" i="1"/>
  <c r="AU434" i="1" s="1"/>
  <c r="AV434" i="1" s="1"/>
  <c r="AT433" i="1"/>
  <c r="AU433" i="1" s="1"/>
  <c r="AV433" i="1" s="1"/>
  <c r="AT432" i="1"/>
  <c r="AU432" i="1" s="1"/>
  <c r="AV432" i="1" s="1"/>
  <c r="AT431" i="1"/>
  <c r="AU431" i="1" s="1"/>
  <c r="AV431" i="1" s="1"/>
  <c r="AT430" i="1"/>
  <c r="AU430" i="1" s="1"/>
  <c r="AV430" i="1" s="1"/>
  <c r="AT427" i="1"/>
  <c r="AU427" i="1" s="1"/>
  <c r="AV427" i="1" s="1"/>
  <c r="AT426" i="1"/>
  <c r="AU426" i="1" s="1"/>
  <c r="AV426" i="1" s="1"/>
  <c r="AT425" i="1"/>
  <c r="AU425" i="1" s="1"/>
  <c r="AV425" i="1" s="1"/>
  <c r="AT424" i="1"/>
  <c r="AU424" i="1" s="1"/>
  <c r="AV424" i="1" s="1"/>
  <c r="AT423" i="1"/>
  <c r="AU423" i="1" s="1"/>
  <c r="AV423" i="1" s="1"/>
  <c r="AT422" i="1"/>
  <c r="AU422" i="1" s="1"/>
  <c r="AV422" i="1" s="1"/>
  <c r="AT421" i="1"/>
  <c r="AU421" i="1" s="1"/>
  <c r="AV421" i="1" s="1"/>
  <c r="AT420" i="1"/>
  <c r="AU420" i="1" s="1"/>
  <c r="AV420" i="1" s="1"/>
  <c r="AT419" i="1"/>
  <c r="AU419" i="1" s="1"/>
  <c r="AV419" i="1" s="1"/>
  <c r="AT418" i="1"/>
  <c r="AU418" i="1" s="1"/>
  <c r="AV418" i="1" s="1"/>
  <c r="AT417" i="1"/>
  <c r="AU417" i="1" s="1"/>
  <c r="AV417" i="1" s="1"/>
  <c r="AT416" i="1"/>
  <c r="AU416" i="1" s="1"/>
  <c r="AV416" i="1" s="1"/>
  <c r="AT415" i="1"/>
  <c r="AU415" i="1" s="1"/>
  <c r="AV415" i="1" s="1"/>
  <c r="AT414" i="1"/>
  <c r="AU414" i="1" s="1"/>
  <c r="AV414" i="1" s="1"/>
  <c r="AT413" i="1"/>
  <c r="AU413" i="1" s="1"/>
  <c r="AV413" i="1" s="1"/>
  <c r="AT412" i="1"/>
  <c r="AU412" i="1" s="1"/>
  <c r="AV412" i="1" s="1"/>
  <c r="AT411" i="1"/>
  <c r="AU411" i="1" s="1"/>
  <c r="AV411" i="1" s="1"/>
  <c r="AT410" i="1"/>
  <c r="AU410" i="1" s="1"/>
  <c r="AV410" i="1" s="1"/>
  <c r="AT409" i="1"/>
  <c r="AU409" i="1" s="1"/>
  <c r="AV409" i="1" s="1"/>
  <c r="AT408" i="1"/>
  <c r="AU408" i="1" s="1"/>
  <c r="AV408" i="1" s="1"/>
  <c r="AT407" i="1"/>
  <c r="AU407" i="1" s="1"/>
  <c r="AV407" i="1" s="1"/>
  <c r="AT406" i="1"/>
  <c r="AU406" i="1" s="1"/>
  <c r="AV406" i="1" s="1"/>
  <c r="AT405" i="1"/>
  <c r="AU405" i="1" s="1"/>
  <c r="AV405" i="1" s="1"/>
  <c r="AT404" i="1"/>
  <c r="AU404" i="1" s="1"/>
  <c r="AV404" i="1" s="1"/>
  <c r="AT403" i="1"/>
  <c r="AU403" i="1" s="1"/>
  <c r="AV403" i="1" s="1"/>
  <c r="AT402" i="1"/>
  <c r="AU402" i="1" s="1"/>
  <c r="AV402" i="1" s="1"/>
  <c r="AT401" i="1"/>
  <c r="AU401" i="1" s="1"/>
  <c r="AV401" i="1" s="1"/>
  <c r="AT400" i="1"/>
  <c r="AU400" i="1" s="1"/>
  <c r="AV400" i="1" s="1"/>
  <c r="AT399" i="1"/>
  <c r="AU399" i="1" s="1"/>
  <c r="AV399" i="1" s="1"/>
  <c r="AT398" i="1"/>
  <c r="AU398" i="1" s="1"/>
  <c r="AV398" i="1" s="1"/>
  <c r="AT397" i="1"/>
  <c r="AU397" i="1" s="1"/>
  <c r="AV397" i="1" s="1"/>
  <c r="AT396" i="1"/>
  <c r="AU396" i="1" s="1"/>
  <c r="AV396" i="1" s="1"/>
  <c r="AT393" i="1"/>
  <c r="AU393" i="1" s="1"/>
  <c r="AV393" i="1" s="1"/>
  <c r="AT392" i="1"/>
  <c r="AU392" i="1" s="1"/>
  <c r="AV392" i="1" s="1"/>
  <c r="AT391" i="1"/>
  <c r="AU391" i="1" s="1"/>
  <c r="AV391" i="1" s="1"/>
  <c r="AT390" i="1"/>
  <c r="AU390" i="1" s="1"/>
  <c r="AV390" i="1" s="1"/>
  <c r="AT389" i="1"/>
  <c r="AU389" i="1" s="1"/>
  <c r="AV389" i="1" s="1"/>
  <c r="AT388" i="1"/>
  <c r="AU388" i="1" s="1"/>
  <c r="AV388" i="1" s="1"/>
  <c r="AT387" i="1"/>
  <c r="AU387" i="1" s="1"/>
  <c r="AV387" i="1" s="1"/>
  <c r="AT386" i="1"/>
  <c r="AU386" i="1" s="1"/>
  <c r="AV386" i="1" s="1"/>
  <c r="AT385" i="1"/>
  <c r="AU385" i="1" s="1"/>
  <c r="AV385" i="1" s="1"/>
  <c r="AT384" i="1"/>
  <c r="AU384" i="1" s="1"/>
  <c r="AV384" i="1" s="1"/>
  <c r="AT383" i="1"/>
  <c r="AU383" i="1" s="1"/>
  <c r="AV383" i="1" s="1"/>
  <c r="AT382" i="1"/>
  <c r="AU382" i="1" s="1"/>
  <c r="AV382" i="1" s="1"/>
  <c r="AT381" i="1"/>
  <c r="AU381" i="1" s="1"/>
  <c r="AV381" i="1" s="1"/>
  <c r="AT380" i="1"/>
  <c r="AU380" i="1" s="1"/>
  <c r="AV380" i="1" s="1"/>
  <c r="AT379" i="1"/>
  <c r="AU379" i="1" s="1"/>
  <c r="AV379" i="1" s="1"/>
  <c r="AT378" i="1"/>
  <c r="AU378" i="1" s="1"/>
  <c r="AV378" i="1" s="1"/>
  <c r="AT377" i="1"/>
  <c r="AU377" i="1" s="1"/>
  <c r="AV377" i="1" s="1"/>
  <c r="AT376" i="1"/>
  <c r="AU376" i="1" s="1"/>
  <c r="AV376" i="1" s="1"/>
  <c r="AT375" i="1"/>
  <c r="AU375" i="1" s="1"/>
  <c r="AV375" i="1" s="1"/>
  <c r="AT374" i="1"/>
  <c r="AU374" i="1" s="1"/>
  <c r="AV374" i="1" s="1"/>
  <c r="AT373" i="1"/>
  <c r="AU373" i="1" s="1"/>
  <c r="AV373" i="1" s="1"/>
  <c r="AT372" i="1"/>
  <c r="AU372" i="1" s="1"/>
  <c r="AV372" i="1" s="1"/>
  <c r="AT371" i="1"/>
  <c r="AU371" i="1" s="1"/>
  <c r="AV371" i="1" s="1"/>
  <c r="AT370" i="1"/>
  <c r="AU370" i="1" s="1"/>
  <c r="AV370" i="1" s="1"/>
  <c r="AT369" i="1"/>
  <c r="AU369" i="1" s="1"/>
  <c r="AV369" i="1" s="1"/>
  <c r="AT368" i="1"/>
  <c r="AU368" i="1" s="1"/>
  <c r="AV368" i="1" s="1"/>
  <c r="AT367" i="1"/>
  <c r="AU367" i="1" s="1"/>
  <c r="AV367" i="1" s="1"/>
  <c r="AT366" i="1"/>
  <c r="AU366" i="1" s="1"/>
  <c r="AV366" i="1" s="1"/>
  <c r="AT365" i="1"/>
  <c r="AU365" i="1" s="1"/>
  <c r="AV365" i="1" s="1"/>
  <c r="AT364" i="1"/>
  <c r="AU364" i="1" s="1"/>
  <c r="AV364" i="1" s="1"/>
  <c r="AT363" i="1"/>
  <c r="AU363" i="1" s="1"/>
  <c r="AV363" i="1" s="1"/>
  <c r="AT362" i="1"/>
  <c r="AU362" i="1" s="1"/>
  <c r="AV362" i="1" s="1"/>
  <c r="AT361" i="1"/>
  <c r="AU361" i="1" s="1"/>
  <c r="AV361" i="1" s="1"/>
  <c r="AT360" i="1"/>
  <c r="AU360" i="1" s="1"/>
  <c r="AV360" i="1" s="1"/>
  <c r="AT359" i="1"/>
  <c r="AU359" i="1" s="1"/>
  <c r="AV359" i="1" s="1"/>
  <c r="AT357" i="1"/>
  <c r="AU357" i="1" s="1"/>
  <c r="AV357" i="1" s="1"/>
  <c r="AT356" i="1"/>
  <c r="AU356" i="1" s="1"/>
  <c r="AV356" i="1" s="1"/>
  <c r="AT355" i="1"/>
  <c r="AU355" i="1" s="1"/>
  <c r="AV355" i="1" s="1"/>
  <c r="AT354" i="1"/>
  <c r="AU354" i="1" s="1"/>
  <c r="AV354" i="1" s="1"/>
  <c r="AT353" i="1"/>
  <c r="AU353" i="1" s="1"/>
  <c r="AV353" i="1" s="1"/>
  <c r="AT352" i="1"/>
  <c r="AU352" i="1" s="1"/>
  <c r="AV352" i="1" s="1"/>
  <c r="AT351" i="1"/>
  <c r="AU351" i="1" s="1"/>
  <c r="AV351" i="1" s="1"/>
  <c r="AT350" i="1"/>
  <c r="AU350" i="1" s="1"/>
  <c r="AV350" i="1" s="1"/>
  <c r="AT349" i="1"/>
  <c r="AU349" i="1" s="1"/>
  <c r="AV349" i="1" s="1"/>
  <c r="AT348" i="1"/>
  <c r="AU348" i="1" s="1"/>
  <c r="AV348" i="1" s="1"/>
  <c r="AT347" i="1"/>
  <c r="AU347" i="1" s="1"/>
  <c r="AV347" i="1" s="1"/>
  <c r="AT346" i="1"/>
  <c r="AU346" i="1" s="1"/>
  <c r="AV346" i="1" s="1"/>
  <c r="AT345" i="1"/>
  <c r="AU345" i="1" s="1"/>
  <c r="AV345" i="1" s="1"/>
  <c r="AT344" i="1"/>
  <c r="AU344" i="1" s="1"/>
  <c r="AV344" i="1" s="1"/>
  <c r="AT341" i="1"/>
  <c r="AU341" i="1" s="1"/>
  <c r="AV341" i="1" s="1"/>
  <c r="AT340" i="1"/>
  <c r="AU340" i="1" s="1"/>
  <c r="AV340" i="1" s="1"/>
  <c r="AT339" i="1"/>
  <c r="AU339" i="1" s="1"/>
  <c r="AV339" i="1" s="1"/>
  <c r="AT338" i="1"/>
  <c r="AU338" i="1" s="1"/>
  <c r="AV338" i="1" s="1"/>
  <c r="AT337" i="1"/>
  <c r="AU337" i="1" s="1"/>
  <c r="AV337" i="1" s="1"/>
  <c r="AT336" i="1"/>
  <c r="AU336" i="1" s="1"/>
  <c r="AV336" i="1" s="1"/>
  <c r="AT335" i="1"/>
  <c r="AU335" i="1" s="1"/>
  <c r="AV335" i="1" s="1"/>
  <c r="AT334" i="1"/>
  <c r="AU334" i="1" s="1"/>
  <c r="AV334" i="1" s="1"/>
  <c r="AT333" i="1"/>
  <c r="AU333" i="1" s="1"/>
  <c r="AV333" i="1" s="1"/>
  <c r="AT332" i="1"/>
  <c r="AU332" i="1" s="1"/>
  <c r="AV332" i="1" s="1"/>
  <c r="AT331" i="1"/>
  <c r="AU331" i="1" s="1"/>
  <c r="AV331" i="1" s="1"/>
  <c r="AT330" i="1"/>
  <c r="AU330" i="1" s="1"/>
  <c r="AV330" i="1" s="1"/>
  <c r="AT329" i="1"/>
  <c r="AU329" i="1" s="1"/>
  <c r="AV329" i="1" s="1"/>
  <c r="AT327" i="1"/>
  <c r="AU327" i="1" s="1"/>
  <c r="AV327" i="1" s="1"/>
  <c r="AT326" i="1"/>
  <c r="AU326" i="1" s="1"/>
  <c r="AV326" i="1" s="1"/>
  <c r="AT325" i="1"/>
  <c r="AU325" i="1" s="1"/>
  <c r="AV325" i="1" s="1"/>
  <c r="AT324" i="1"/>
  <c r="AU324" i="1" s="1"/>
  <c r="AV324" i="1" s="1"/>
  <c r="AT323" i="1"/>
  <c r="AU323" i="1" s="1"/>
  <c r="AV323" i="1" s="1"/>
  <c r="AT322" i="1"/>
  <c r="AU322" i="1" s="1"/>
  <c r="AV322" i="1" s="1"/>
  <c r="AT321" i="1"/>
  <c r="AU321" i="1" s="1"/>
  <c r="AV321" i="1" s="1"/>
  <c r="AT320" i="1"/>
  <c r="AU320" i="1" s="1"/>
  <c r="AV320" i="1" s="1"/>
  <c r="AT319" i="1"/>
  <c r="AU319" i="1" s="1"/>
  <c r="AV319" i="1" s="1"/>
  <c r="AT318" i="1"/>
  <c r="AU318" i="1" s="1"/>
  <c r="AV318" i="1" s="1"/>
  <c r="AT317" i="1"/>
  <c r="AU317" i="1" s="1"/>
  <c r="AV317" i="1" s="1"/>
  <c r="AT316" i="1"/>
  <c r="AU316" i="1" s="1"/>
  <c r="AV316" i="1" s="1"/>
  <c r="AT315" i="1"/>
  <c r="AU315" i="1" s="1"/>
  <c r="AV315" i="1" s="1"/>
  <c r="AT313" i="1"/>
  <c r="AU313" i="1" s="1"/>
  <c r="AV313" i="1" s="1"/>
  <c r="AT312" i="1"/>
  <c r="AU312" i="1" s="1"/>
  <c r="AV312" i="1" s="1"/>
  <c r="AT311" i="1"/>
  <c r="AU311" i="1" s="1"/>
  <c r="AV311" i="1" s="1"/>
  <c r="AT310" i="1"/>
  <c r="AU310" i="1" s="1"/>
  <c r="AV310" i="1" s="1"/>
  <c r="AT309" i="1"/>
  <c r="AU309" i="1" s="1"/>
  <c r="AV309" i="1" s="1"/>
  <c r="AT308" i="1"/>
  <c r="AU308" i="1" s="1"/>
  <c r="AV308" i="1" s="1"/>
  <c r="AT307" i="1"/>
  <c r="AU307" i="1" s="1"/>
  <c r="AV307" i="1" s="1"/>
  <c r="AT306" i="1"/>
  <c r="AU306" i="1" s="1"/>
  <c r="AV306" i="1" s="1"/>
  <c r="AT305" i="1"/>
  <c r="AU305" i="1" s="1"/>
  <c r="AV305" i="1" s="1"/>
  <c r="AT304" i="1"/>
  <c r="AU304" i="1" s="1"/>
  <c r="AV304" i="1" s="1"/>
  <c r="AT303" i="1"/>
  <c r="AU303" i="1" s="1"/>
  <c r="AV303" i="1" s="1"/>
  <c r="AT302" i="1"/>
  <c r="AU302" i="1" s="1"/>
  <c r="AV302" i="1" s="1"/>
  <c r="AT301" i="1"/>
  <c r="AU301" i="1" s="1"/>
  <c r="AV301" i="1" s="1"/>
  <c r="AT300" i="1"/>
  <c r="AU300" i="1" s="1"/>
  <c r="AV300" i="1" s="1"/>
  <c r="AT299" i="1"/>
  <c r="AU299" i="1" s="1"/>
  <c r="AV299" i="1" s="1"/>
  <c r="AT298" i="1"/>
  <c r="AU298" i="1" s="1"/>
  <c r="AV298" i="1" s="1"/>
  <c r="AT297" i="1"/>
  <c r="AU297" i="1" s="1"/>
  <c r="AV297" i="1" s="1"/>
  <c r="AT296" i="1"/>
  <c r="AU296" i="1" s="1"/>
  <c r="AV296" i="1" s="1"/>
  <c r="AT295" i="1"/>
  <c r="AU295" i="1" s="1"/>
  <c r="AV295" i="1" s="1"/>
  <c r="AT294" i="1"/>
  <c r="AU294" i="1" s="1"/>
  <c r="AV294" i="1" s="1"/>
  <c r="AT293" i="1"/>
  <c r="AU293" i="1" s="1"/>
  <c r="AV293" i="1" s="1"/>
  <c r="AT292" i="1"/>
  <c r="AU292" i="1" s="1"/>
  <c r="AV292" i="1" s="1"/>
  <c r="AT291" i="1"/>
  <c r="AU291" i="1" s="1"/>
  <c r="AV291" i="1" s="1"/>
  <c r="AT290" i="1"/>
  <c r="AU290" i="1" s="1"/>
  <c r="AV290" i="1" s="1"/>
  <c r="AT289" i="1"/>
  <c r="AU289" i="1" s="1"/>
  <c r="AV289" i="1" s="1"/>
  <c r="AT288" i="1"/>
  <c r="AU288" i="1" s="1"/>
  <c r="AV288" i="1" s="1"/>
  <c r="AT287" i="1"/>
  <c r="AU287" i="1" s="1"/>
  <c r="AV287" i="1" s="1"/>
  <c r="AT286" i="1"/>
  <c r="AU286" i="1" s="1"/>
  <c r="AV286" i="1" s="1"/>
  <c r="AT285" i="1"/>
  <c r="AU285" i="1" s="1"/>
  <c r="AV285" i="1" s="1"/>
  <c r="AT284" i="1"/>
  <c r="AU284" i="1" s="1"/>
  <c r="AV284" i="1" s="1"/>
  <c r="AT283" i="1"/>
  <c r="AU283" i="1" s="1"/>
  <c r="AV283" i="1" s="1"/>
  <c r="AT282" i="1"/>
  <c r="AU282" i="1" s="1"/>
  <c r="AV282" i="1" s="1"/>
  <c r="AT281" i="1"/>
  <c r="AU281" i="1" s="1"/>
  <c r="AV281" i="1" s="1"/>
  <c r="AT280" i="1"/>
  <c r="AU280" i="1" s="1"/>
  <c r="AV280" i="1" s="1"/>
  <c r="AT279" i="1"/>
  <c r="AU279" i="1" s="1"/>
  <c r="AV279" i="1" s="1"/>
  <c r="AT278" i="1"/>
  <c r="AU278" i="1" s="1"/>
  <c r="AV278" i="1" s="1"/>
  <c r="AT277" i="1"/>
  <c r="AU277" i="1" s="1"/>
  <c r="AV277" i="1" s="1"/>
  <c r="AT276" i="1"/>
  <c r="AU276" i="1" s="1"/>
  <c r="AV276" i="1" s="1"/>
  <c r="AT275" i="1"/>
  <c r="AU275" i="1" s="1"/>
  <c r="AV275" i="1" s="1"/>
  <c r="AT274" i="1"/>
  <c r="AU274" i="1" s="1"/>
  <c r="AV274" i="1" s="1"/>
  <c r="AT273" i="1"/>
  <c r="AU273" i="1" s="1"/>
  <c r="AV273" i="1" s="1"/>
  <c r="AT272" i="1"/>
  <c r="AU272" i="1" s="1"/>
  <c r="AV272" i="1" s="1"/>
  <c r="AT271" i="1"/>
  <c r="AU271" i="1" s="1"/>
  <c r="AV271" i="1" s="1"/>
  <c r="AT270" i="1"/>
  <c r="AU270" i="1" s="1"/>
  <c r="AV270" i="1" s="1"/>
  <c r="AT269" i="1"/>
  <c r="AU269" i="1" s="1"/>
  <c r="AV269" i="1" s="1"/>
  <c r="AT268" i="1"/>
  <c r="AU268" i="1" s="1"/>
  <c r="AV268" i="1" s="1"/>
  <c r="AT267" i="1"/>
  <c r="AU267" i="1" s="1"/>
  <c r="AV267" i="1" s="1"/>
  <c r="AT266" i="1"/>
  <c r="AU266" i="1" s="1"/>
  <c r="AV266" i="1" s="1"/>
  <c r="AT265" i="1"/>
  <c r="AU265" i="1" s="1"/>
  <c r="AV265" i="1" s="1"/>
  <c r="AT264" i="1"/>
  <c r="AU264" i="1" s="1"/>
  <c r="AV264" i="1" s="1"/>
  <c r="AT263" i="1"/>
  <c r="AU263" i="1" s="1"/>
  <c r="AV263" i="1" s="1"/>
  <c r="AT262" i="1"/>
  <c r="AU262" i="1" s="1"/>
  <c r="AV262" i="1" s="1"/>
  <c r="AT261" i="1"/>
  <c r="AU261" i="1" s="1"/>
  <c r="AV261" i="1" s="1"/>
  <c r="AT260" i="1"/>
  <c r="AU260" i="1" s="1"/>
  <c r="AV260" i="1" s="1"/>
  <c r="AT259" i="1"/>
  <c r="AU259" i="1" s="1"/>
  <c r="AV259" i="1" s="1"/>
  <c r="AT258" i="1"/>
  <c r="AU258" i="1" s="1"/>
  <c r="AV258" i="1" s="1"/>
  <c r="AT257" i="1"/>
  <c r="AU257" i="1" s="1"/>
  <c r="AV257" i="1" s="1"/>
  <c r="AT256" i="1"/>
  <c r="AU256" i="1" s="1"/>
  <c r="AV256" i="1" s="1"/>
  <c r="AT255" i="1"/>
  <c r="AU255" i="1" s="1"/>
  <c r="AV255" i="1" s="1"/>
  <c r="AT254" i="1"/>
  <c r="AU254" i="1" s="1"/>
  <c r="AV254" i="1" s="1"/>
  <c r="AT253" i="1"/>
  <c r="AU253" i="1" s="1"/>
  <c r="AV253" i="1" s="1"/>
  <c r="AT252" i="1"/>
  <c r="AU252" i="1" s="1"/>
  <c r="AV252" i="1" s="1"/>
  <c r="AT251" i="1"/>
  <c r="AU251" i="1" s="1"/>
  <c r="AV251" i="1" s="1"/>
  <c r="AT250" i="1"/>
  <c r="AU250" i="1" s="1"/>
  <c r="AV250" i="1" s="1"/>
  <c r="AT249" i="1"/>
  <c r="AU249" i="1" s="1"/>
  <c r="AV249" i="1" s="1"/>
  <c r="AT248" i="1"/>
  <c r="AU248" i="1" s="1"/>
  <c r="AV248" i="1" s="1"/>
  <c r="AT247" i="1"/>
  <c r="AU247" i="1" s="1"/>
  <c r="AV247" i="1" s="1"/>
  <c r="AT246" i="1"/>
  <c r="AU246" i="1" s="1"/>
  <c r="AV246" i="1" s="1"/>
  <c r="AT245" i="1"/>
  <c r="AU245" i="1" s="1"/>
  <c r="AV245" i="1" s="1"/>
  <c r="AT244" i="1"/>
  <c r="AU244" i="1" s="1"/>
  <c r="AV244" i="1" s="1"/>
  <c r="AT243" i="1"/>
  <c r="AU243" i="1" s="1"/>
  <c r="AV243" i="1" s="1"/>
  <c r="AT242" i="1"/>
  <c r="AU242" i="1" s="1"/>
  <c r="AV242" i="1" s="1"/>
  <c r="AT241" i="1"/>
  <c r="AU241" i="1" s="1"/>
  <c r="AV241" i="1" s="1"/>
  <c r="AT240" i="1"/>
  <c r="AU240" i="1" s="1"/>
  <c r="AV240" i="1" s="1"/>
  <c r="AT239" i="1"/>
  <c r="AU239" i="1" s="1"/>
  <c r="AV239" i="1" s="1"/>
  <c r="AT238" i="1"/>
  <c r="AU238" i="1" s="1"/>
  <c r="AV238" i="1" s="1"/>
  <c r="AT237" i="1"/>
  <c r="AU237" i="1" s="1"/>
  <c r="AV237" i="1" s="1"/>
  <c r="AU236" i="1"/>
  <c r="AV236" i="1" s="1"/>
  <c r="AT235" i="1"/>
  <c r="AU235" i="1" s="1"/>
  <c r="AV235" i="1" s="1"/>
  <c r="AT234" i="1"/>
  <c r="AU234" i="1" s="1"/>
  <c r="AV234" i="1" s="1"/>
  <c r="AT233" i="1"/>
  <c r="AU233" i="1" s="1"/>
  <c r="AV233" i="1" s="1"/>
  <c r="AT232" i="1"/>
  <c r="AU232" i="1" s="1"/>
  <c r="AV232" i="1" s="1"/>
  <c r="AT231" i="1"/>
  <c r="AU231" i="1" s="1"/>
  <c r="AV231" i="1" s="1"/>
  <c r="AT230" i="1"/>
  <c r="AU230" i="1" s="1"/>
  <c r="AV230" i="1" s="1"/>
  <c r="AT229" i="1"/>
  <c r="AU229" i="1" s="1"/>
  <c r="AV229" i="1" s="1"/>
  <c r="AT228" i="1"/>
  <c r="AU228" i="1" s="1"/>
  <c r="AV228" i="1" s="1"/>
  <c r="AT227" i="1"/>
  <c r="AU227" i="1" s="1"/>
  <c r="AV227" i="1" s="1"/>
  <c r="AT226" i="1"/>
  <c r="AU226" i="1" s="1"/>
  <c r="AV226" i="1" s="1"/>
  <c r="AT225" i="1"/>
  <c r="AU225" i="1" s="1"/>
  <c r="AV225" i="1" s="1"/>
  <c r="AT224" i="1"/>
  <c r="AU224" i="1" s="1"/>
  <c r="AV224" i="1" s="1"/>
  <c r="AT223" i="1"/>
  <c r="AU223" i="1" s="1"/>
  <c r="AV223" i="1" s="1"/>
  <c r="AT222" i="1"/>
  <c r="AU222" i="1" s="1"/>
  <c r="AV222" i="1" s="1"/>
  <c r="AT221" i="1"/>
  <c r="AU221" i="1" s="1"/>
  <c r="AV221" i="1" s="1"/>
  <c r="AT220" i="1"/>
  <c r="AU220" i="1" s="1"/>
  <c r="AV220" i="1" s="1"/>
  <c r="AT219" i="1"/>
  <c r="AU219" i="1" s="1"/>
  <c r="AV219" i="1" s="1"/>
  <c r="AT218" i="1"/>
  <c r="AU218" i="1" s="1"/>
  <c r="AV218" i="1" s="1"/>
  <c r="AT217" i="1"/>
  <c r="AU217" i="1" s="1"/>
  <c r="AV217" i="1" s="1"/>
  <c r="AT216" i="1"/>
  <c r="AU216" i="1" s="1"/>
  <c r="AV216" i="1" s="1"/>
  <c r="AT215" i="1"/>
  <c r="AU215" i="1" s="1"/>
  <c r="AV215" i="1" s="1"/>
  <c r="AT214" i="1"/>
  <c r="AU214" i="1" s="1"/>
  <c r="AV214" i="1" s="1"/>
  <c r="AT213" i="1"/>
  <c r="AU213" i="1" s="1"/>
  <c r="AV213" i="1" s="1"/>
  <c r="AT212" i="1"/>
  <c r="AU212" i="1" s="1"/>
  <c r="AV212" i="1" s="1"/>
  <c r="AT211" i="1"/>
  <c r="AU211" i="1" s="1"/>
  <c r="AV211" i="1" s="1"/>
  <c r="AT210" i="1"/>
  <c r="AU210" i="1" s="1"/>
  <c r="AV210" i="1" s="1"/>
  <c r="AT209" i="1"/>
  <c r="AU209" i="1" s="1"/>
  <c r="AV209" i="1" s="1"/>
  <c r="AT208" i="1"/>
  <c r="AU208" i="1" s="1"/>
  <c r="AV208" i="1" s="1"/>
  <c r="AT207" i="1"/>
  <c r="AU207" i="1" s="1"/>
  <c r="AV207" i="1" s="1"/>
  <c r="AT206" i="1"/>
  <c r="AU206" i="1" s="1"/>
  <c r="AV206" i="1" s="1"/>
  <c r="AT205" i="1"/>
  <c r="AU205" i="1" s="1"/>
  <c r="AV205" i="1" s="1"/>
  <c r="AT204" i="1"/>
  <c r="AU204" i="1" s="1"/>
  <c r="AV204" i="1" s="1"/>
  <c r="AT203" i="1"/>
  <c r="AU203" i="1" s="1"/>
  <c r="AV203" i="1" s="1"/>
  <c r="AT202" i="1"/>
  <c r="AU202" i="1" s="1"/>
  <c r="AV202" i="1" s="1"/>
  <c r="AT201" i="1"/>
  <c r="AU201" i="1" s="1"/>
  <c r="AV201" i="1" s="1"/>
  <c r="AT200" i="1"/>
  <c r="AU200" i="1" s="1"/>
  <c r="AV200" i="1" s="1"/>
  <c r="AT199" i="1"/>
  <c r="AU199" i="1" s="1"/>
  <c r="AV199" i="1" s="1"/>
  <c r="AU198" i="1"/>
  <c r="AV198" i="1" s="1"/>
  <c r="AT197" i="1"/>
  <c r="AU197" i="1" s="1"/>
  <c r="AV197" i="1" s="1"/>
  <c r="AT196" i="1"/>
  <c r="AU196" i="1" s="1"/>
  <c r="AV196" i="1" s="1"/>
  <c r="AU195" i="1"/>
  <c r="AV195" i="1" s="1"/>
  <c r="AT194" i="1"/>
  <c r="AU194" i="1" s="1"/>
  <c r="AV194" i="1" s="1"/>
  <c r="AT193" i="1"/>
  <c r="AU193" i="1" s="1"/>
  <c r="AV193" i="1" s="1"/>
  <c r="AT192" i="1"/>
  <c r="AU192" i="1" s="1"/>
  <c r="AV192" i="1" s="1"/>
  <c r="AT191" i="1"/>
  <c r="AU191" i="1" s="1"/>
  <c r="AV191" i="1" s="1"/>
  <c r="AT190" i="1"/>
  <c r="AU190" i="1" s="1"/>
  <c r="AV190" i="1" s="1"/>
  <c r="AT189" i="1"/>
  <c r="AU189" i="1" s="1"/>
  <c r="AV189" i="1" s="1"/>
  <c r="AT188" i="1"/>
  <c r="AU188" i="1" s="1"/>
  <c r="AV188" i="1" s="1"/>
  <c r="AT187" i="1"/>
  <c r="AU187" i="1" s="1"/>
  <c r="AV187" i="1" s="1"/>
  <c r="AT186" i="1"/>
  <c r="AU186" i="1" s="1"/>
  <c r="AV186" i="1" s="1"/>
  <c r="AT185" i="1"/>
  <c r="AU185" i="1" s="1"/>
  <c r="AV185" i="1" s="1"/>
  <c r="AT184" i="1"/>
  <c r="AU184" i="1" s="1"/>
  <c r="AV184" i="1" s="1"/>
  <c r="AT183" i="1"/>
  <c r="AU183" i="1" s="1"/>
  <c r="AV183" i="1" s="1"/>
  <c r="AT182" i="1"/>
  <c r="AU182" i="1" s="1"/>
  <c r="AV182" i="1" s="1"/>
  <c r="AT181" i="1"/>
  <c r="AU181" i="1" s="1"/>
  <c r="AV181" i="1" s="1"/>
  <c r="AT180" i="1"/>
  <c r="AU180" i="1" s="1"/>
  <c r="AV180" i="1" s="1"/>
  <c r="AT179" i="1"/>
  <c r="AU179" i="1" s="1"/>
  <c r="AV179" i="1" s="1"/>
  <c r="AT176" i="1"/>
  <c r="AU176" i="1" s="1"/>
  <c r="AV176" i="1" s="1"/>
  <c r="AT175" i="1"/>
  <c r="AU175" i="1" s="1"/>
  <c r="AV175" i="1" s="1"/>
  <c r="AT174" i="1"/>
  <c r="AU174" i="1" s="1"/>
  <c r="AV174" i="1" s="1"/>
  <c r="AT173" i="1"/>
  <c r="AU173" i="1" s="1"/>
  <c r="AV173" i="1" s="1"/>
  <c r="AT172" i="1"/>
  <c r="AU172" i="1" s="1"/>
  <c r="AV172" i="1" s="1"/>
  <c r="AT171" i="1"/>
  <c r="AU171" i="1" s="1"/>
  <c r="AV171" i="1" s="1"/>
  <c r="AT169" i="1"/>
  <c r="AU169" i="1" s="1"/>
  <c r="AV169" i="1" s="1"/>
  <c r="AT168" i="1"/>
  <c r="AU168" i="1" s="1"/>
  <c r="AV168" i="1" s="1"/>
  <c r="AT167" i="1"/>
  <c r="AU167" i="1" s="1"/>
  <c r="AV167" i="1" s="1"/>
  <c r="AT166" i="1"/>
  <c r="AU166" i="1" s="1"/>
  <c r="AV166" i="1" s="1"/>
  <c r="AT165" i="1"/>
  <c r="AU165" i="1" s="1"/>
  <c r="AV165" i="1" s="1"/>
  <c r="AT164" i="1"/>
  <c r="AU164" i="1" s="1"/>
  <c r="AV164" i="1" s="1"/>
  <c r="AT163" i="1"/>
  <c r="AU163" i="1" s="1"/>
  <c r="AV163" i="1" s="1"/>
  <c r="AT162" i="1"/>
  <c r="AU162" i="1" s="1"/>
  <c r="AV162" i="1" s="1"/>
  <c r="AT161" i="1"/>
  <c r="AU161" i="1" s="1"/>
  <c r="AV161" i="1" s="1"/>
  <c r="AT160" i="1"/>
  <c r="AU160" i="1" s="1"/>
  <c r="AV160" i="1" s="1"/>
  <c r="AT159" i="1"/>
  <c r="AU159" i="1" s="1"/>
  <c r="AV159" i="1" s="1"/>
  <c r="AT158" i="1"/>
  <c r="AU158" i="1" s="1"/>
  <c r="AV158" i="1" s="1"/>
  <c r="AT157" i="1"/>
  <c r="AU157" i="1" s="1"/>
  <c r="AV157" i="1" s="1"/>
  <c r="AT156" i="1"/>
  <c r="AU156" i="1" s="1"/>
  <c r="AV156" i="1" s="1"/>
  <c r="AT155" i="1"/>
  <c r="AU155" i="1" s="1"/>
  <c r="AV155" i="1" s="1"/>
  <c r="AT154" i="1"/>
  <c r="AU154" i="1" s="1"/>
  <c r="AV154" i="1" s="1"/>
  <c r="AT153" i="1"/>
  <c r="AU153" i="1" s="1"/>
  <c r="AV153" i="1" s="1"/>
  <c r="AT152" i="1"/>
  <c r="AU152" i="1" s="1"/>
  <c r="AV152" i="1" s="1"/>
  <c r="AT151" i="1"/>
  <c r="AU151" i="1" s="1"/>
  <c r="AV151" i="1" s="1"/>
  <c r="AT150" i="1"/>
  <c r="AU150" i="1" s="1"/>
  <c r="AV150" i="1" s="1"/>
  <c r="AT149" i="1"/>
  <c r="AU149" i="1" s="1"/>
  <c r="AV149" i="1" s="1"/>
  <c r="AT148" i="1"/>
  <c r="AU148" i="1" s="1"/>
  <c r="AV148" i="1" s="1"/>
  <c r="AT147" i="1"/>
  <c r="AU147" i="1" s="1"/>
  <c r="AV147" i="1" s="1"/>
  <c r="AT146" i="1"/>
  <c r="AU146" i="1" s="1"/>
  <c r="AV146" i="1" s="1"/>
  <c r="AT145" i="1"/>
  <c r="AU145" i="1" s="1"/>
  <c r="AV145" i="1" s="1"/>
  <c r="AT144" i="1"/>
  <c r="AU144" i="1" s="1"/>
  <c r="AV144" i="1" s="1"/>
  <c r="AT143" i="1"/>
  <c r="AU143" i="1" s="1"/>
  <c r="AV143" i="1" s="1"/>
  <c r="AT142" i="1"/>
  <c r="AU142" i="1" s="1"/>
  <c r="AV142" i="1" s="1"/>
  <c r="AT141" i="1"/>
  <c r="AU141" i="1" s="1"/>
  <c r="AV141" i="1" s="1"/>
  <c r="AT140" i="1"/>
  <c r="AU140" i="1" s="1"/>
  <c r="AV140" i="1" s="1"/>
  <c r="AT139" i="1"/>
  <c r="AU139" i="1" s="1"/>
  <c r="AV139" i="1" s="1"/>
  <c r="AT138" i="1"/>
  <c r="AU138" i="1" s="1"/>
  <c r="AV138" i="1" s="1"/>
  <c r="AT137" i="1"/>
  <c r="AU137" i="1" s="1"/>
  <c r="AV137" i="1" s="1"/>
  <c r="AT136" i="1"/>
  <c r="AU136" i="1" s="1"/>
  <c r="AV136" i="1" s="1"/>
  <c r="AT135" i="1"/>
  <c r="AU135" i="1" s="1"/>
  <c r="AV135" i="1" s="1"/>
  <c r="AT134" i="1"/>
  <c r="AU134" i="1" s="1"/>
  <c r="AV134" i="1" s="1"/>
  <c r="AT133" i="1"/>
  <c r="AU133" i="1" s="1"/>
  <c r="AV133" i="1" s="1"/>
  <c r="AT132" i="1"/>
  <c r="AU132" i="1" s="1"/>
  <c r="AV132" i="1" s="1"/>
  <c r="AT131" i="1"/>
  <c r="AU131" i="1" s="1"/>
  <c r="AV131" i="1" s="1"/>
  <c r="AT126" i="1"/>
  <c r="AU126" i="1" s="1"/>
  <c r="AV126" i="1" s="1"/>
  <c r="AT123" i="1"/>
  <c r="AU123" i="1" s="1"/>
  <c r="AV123" i="1" s="1"/>
  <c r="AT122" i="1"/>
  <c r="AU122" i="1" s="1"/>
  <c r="AV122" i="1" s="1"/>
  <c r="AT121" i="1"/>
  <c r="AU121" i="1" s="1"/>
  <c r="AV121" i="1" s="1"/>
  <c r="AT113" i="1"/>
  <c r="AU113" i="1" s="1"/>
  <c r="AV113" i="1" s="1"/>
  <c r="AT112" i="1"/>
  <c r="AU112" i="1" s="1"/>
  <c r="AV112" i="1" s="1"/>
  <c r="AT111" i="1"/>
  <c r="AU111" i="1" s="1"/>
  <c r="AV111" i="1" s="1"/>
  <c r="AT110" i="1"/>
  <c r="AU110" i="1" s="1"/>
  <c r="AV110" i="1" s="1"/>
  <c r="AT104" i="1"/>
  <c r="AU104" i="1" s="1"/>
  <c r="AV104" i="1" s="1"/>
  <c r="AT103" i="1"/>
  <c r="AU103" i="1" s="1"/>
  <c r="AV103" i="1" s="1"/>
  <c r="AT102" i="1"/>
  <c r="AU102" i="1" s="1"/>
  <c r="AV102" i="1" s="1"/>
  <c r="AU101" i="1"/>
  <c r="AV101" i="1" s="1"/>
  <c r="AT100" i="1"/>
  <c r="AU100" i="1" s="1"/>
  <c r="AV100" i="1" s="1"/>
  <c r="AT99" i="1"/>
  <c r="AU99" i="1" s="1"/>
  <c r="AV99" i="1" s="1"/>
  <c r="AU98" i="1"/>
  <c r="AV98" i="1" s="1"/>
  <c r="AT97" i="1"/>
  <c r="AU97" i="1" s="1"/>
  <c r="AV97" i="1" s="1"/>
  <c r="AT96" i="1"/>
  <c r="AU96" i="1" s="1"/>
  <c r="AV96" i="1" s="1"/>
  <c r="AT92" i="1"/>
  <c r="AU92" i="1" s="1"/>
  <c r="AV92" i="1" s="1"/>
  <c r="AT91" i="1"/>
  <c r="AU91" i="1" s="1"/>
  <c r="AV91" i="1" s="1"/>
  <c r="AT89" i="1"/>
  <c r="AU89" i="1" s="1"/>
  <c r="AV89" i="1" s="1"/>
  <c r="AT88" i="1"/>
  <c r="AU88" i="1" s="1"/>
  <c r="AV88" i="1" s="1"/>
  <c r="AU87" i="1"/>
  <c r="AV87" i="1" s="1"/>
  <c r="AU85" i="1"/>
  <c r="AV85" i="1" s="1"/>
  <c r="AT84" i="1"/>
  <c r="AU84" i="1" s="1"/>
  <c r="AV84" i="1" s="1"/>
  <c r="AT83" i="1"/>
  <c r="AU83" i="1" s="1"/>
  <c r="AV83" i="1" s="1"/>
  <c r="AT82" i="1"/>
  <c r="AU82" i="1" s="1"/>
  <c r="AV82" i="1" s="1"/>
  <c r="AT81" i="1"/>
  <c r="AU81" i="1" s="1"/>
  <c r="AV81" i="1" s="1"/>
  <c r="AT80" i="1"/>
  <c r="AU80" i="1" s="1"/>
  <c r="AV80" i="1" s="1"/>
  <c r="AT79" i="1"/>
  <c r="AU79" i="1" s="1"/>
  <c r="AV79" i="1" s="1"/>
  <c r="AT78" i="1"/>
  <c r="AU78" i="1" s="1"/>
  <c r="AV78" i="1" s="1"/>
  <c r="AU77" i="1"/>
  <c r="AV77" i="1" s="1"/>
  <c r="AT76" i="1"/>
  <c r="AU76" i="1" s="1"/>
  <c r="AV76" i="1" s="1"/>
  <c r="AU75" i="1"/>
  <c r="AV75" i="1" s="1"/>
  <c r="AT74" i="1"/>
  <c r="AU74" i="1" s="1"/>
  <c r="AV74" i="1" s="1"/>
  <c r="AT72" i="1"/>
  <c r="AU72" i="1" s="1"/>
  <c r="AV72" i="1" s="1"/>
  <c r="AT71" i="1"/>
  <c r="AU71" i="1" s="1"/>
  <c r="AV71" i="1" s="1"/>
  <c r="AT70" i="1"/>
  <c r="AU70" i="1" s="1"/>
  <c r="AV70" i="1" s="1"/>
  <c r="AT69" i="1"/>
  <c r="AU69" i="1" s="1"/>
  <c r="AV69" i="1" s="1"/>
  <c r="AT68" i="1"/>
  <c r="AU68" i="1" s="1"/>
  <c r="AV68" i="1" s="1"/>
  <c r="AT67" i="1"/>
  <c r="AU67" i="1" s="1"/>
  <c r="AV67" i="1" s="1"/>
  <c r="AT66" i="1"/>
  <c r="AU66" i="1" s="1"/>
  <c r="AV66" i="1" s="1"/>
  <c r="AT65" i="1"/>
  <c r="AU65" i="1" s="1"/>
  <c r="AV65" i="1" s="1"/>
  <c r="AT64" i="1"/>
  <c r="AU64" i="1" s="1"/>
  <c r="AV64" i="1" s="1"/>
  <c r="AT63" i="1"/>
  <c r="AU63" i="1" s="1"/>
  <c r="AV63" i="1" s="1"/>
  <c r="AT62" i="1"/>
  <c r="AU62" i="1" s="1"/>
  <c r="AV62" i="1" s="1"/>
  <c r="AT61" i="1"/>
  <c r="AU61" i="1" s="1"/>
  <c r="AV61" i="1" s="1"/>
  <c r="AT58" i="1"/>
  <c r="AU58" i="1" s="1"/>
  <c r="AV58" i="1" s="1"/>
  <c r="AT57" i="1"/>
  <c r="AU57" i="1" s="1"/>
  <c r="AV57" i="1" s="1"/>
  <c r="AT56" i="1"/>
  <c r="AU56" i="1" s="1"/>
  <c r="AV56" i="1" s="1"/>
  <c r="AT55" i="1"/>
  <c r="AU55" i="1" s="1"/>
  <c r="AV55" i="1" s="1"/>
  <c r="AT54" i="1"/>
  <c r="AU54" i="1" s="1"/>
  <c r="AV54" i="1" s="1"/>
  <c r="AT53" i="1"/>
  <c r="AU53" i="1" s="1"/>
  <c r="AV53" i="1" s="1"/>
  <c r="AT51" i="1"/>
  <c r="AU51" i="1" s="1"/>
  <c r="AV51" i="1" s="1"/>
  <c r="AT50" i="1"/>
  <c r="AU50" i="1" s="1"/>
  <c r="AV50" i="1" s="1"/>
  <c r="AT48" i="1"/>
  <c r="AU48" i="1" s="1"/>
  <c r="AV48" i="1" s="1"/>
  <c r="AT47" i="1"/>
  <c r="AU47" i="1" s="1"/>
  <c r="AV47" i="1" s="1"/>
  <c r="AT46" i="1"/>
  <c r="AU46" i="1" s="1"/>
  <c r="AV46" i="1" s="1"/>
  <c r="AT44" i="1"/>
  <c r="AU44" i="1" s="1"/>
  <c r="AV44" i="1" s="1"/>
  <c r="AT40" i="1"/>
  <c r="AU40" i="1" s="1"/>
  <c r="AV40" i="1" s="1"/>
  <c r="AT35" i="1"/>
  <c r="AU35" i="1" s="1"/>
  <c r="AV35" i="1" s="1"/>
  <c r="AT34" i="1"/>
  <c r="AU34" i="1" s="1"/>
  <c r="AV34" i="1" s="1"/>
  <c r="AT33" i="1"/>
  <c r="AU33" i="1" s="1"/>
  <c r="AV33" i="1" s="1"/>
  <c r="AT32" i="1"/>
  <c r="AU32" i="1" s="1"/>
  <c r="AV32" i="1" s="1"/>
  <c r="AT31" i="1"/>
  <c r="AU31" i="1" s="1"/>
  <c r="AV31" i="1" s="1"/>
  <c r="AT30" i="1"/>
  <c r="AU30" i="1" s="1"/>
  <c r="AV30" i="1" s="1"/>
  <c r="AT29" i="1"/>
  <c r="AU29" i="1" s="1"/>
  <c r="AV29" i="1" s="1"/>
  <c r="AT28" i="1"/>
  <c r="AU28" i="1" s="1"/>
  <c r="AV28" i="1" s="1"/>
  <c r="AT27" i="1"/>
  <c r="AU27" i="1" s="1"/>
  <c r="AV27" i="1" s="1"/>
  <c r="AT25" i="1"/>
  <c r="AU25" i="1" s="1"/>
  <c r="AV25" i="1" s="1"/>
  <c r="AT24" i="1"/>
  <c r="AU24" i="1" s="1"/>
  <c r="AV24" i="1" s="1"/>
  <c r="AT23" i="1"/>
  <c r="AU23" i="1" s="1"/>
  <c r="AV23" i="1" s="1"/>
  <c r="AT22" i="1"/>
  <c r="AU22" i="1" s="1"/>
  <c r="AV22" i="1" s="1"/>
  <c r="AT21" i="1"/>
  <c r="AU21" i="1" s="1"/>
  <c r="AV21" i="1" s="1"/>
  <c r="AT20" i="1"/>
  <c r="AU20" i="1" s="1"/>
  <c r="AV20" i="1" s="1"/>
  <c r="AT19" i="1"/>
  <c r="AU19" i="1" s="1"/>
  <c r="AV19" i="1" s="1"/>
  <c r="AT18" i="1"/>
  <c r="AU18" i="1" s="1"/>
  <c r="AV18" i="1" s="1"/>
  <c r="AT13" i="1"/>
  <c r="AT12" i="1"/>
  <c r="AT11" i="1"/>
  <c r="AT10" i="1"/>
  <c r="AU1145" i="1" l="1"/>
  <c r="AV1145" i="1"/>
  <c r="AU10" i="1"/>
  <c r="AV10" i="1" s="1"/>
  <c r="AU11" i="1"/>
  <c r="AV11" i="1" s="1"/>
  <c r="AS11" i="1"/>
  <c r="AU12" i="1"/>
  <c r="AV12" i="1" s="1"/>
  <c r="AS12" i="1"/>
  <c r="AU13" i="1"/>
  <c r="AV13" i="1" s="1"/>
  <c r="AS13" i="1"/>
  <c r="AT1589" i="1"/>
  <c r="AU1589" i="1" s="1"/>
  <c r="AV1589" i="1" s="1"/>
  <c r="AT1588" i="1"/>
  <c r="AU1588" i="1" s="1"/>
  <c r="AV1588" i="1" s="1"/>
  <c r="AT1590" i="1" l="1"/>
  <c r="AU1590" i="1" s="1"/>
  <c r="AV1590" i="1" s="1"/>
  <c r="AK1581" i="1"/>
  <c r="AL1581" i="1" s="1"/>
  <c r="AM1581" i="1" s="1"/>
  <c r="AK1580" i="1"/>
  <c r="AL1580" i="1" s="1"/>
  <c r="AM1580" i="1" s="1"/>
  <c r="AK1579" i="1"/>
  <c r="AL1579" i="1" s="1"/>
  <c r="AM1579" i="1" s="1"/>
  <c r="AK1578" i="1"/>
  <c r="AL1578" i="1" s="1"/>
  <c r="AM1578" i="1" s="1"/>
  <c r="AK1577" i="1"/>
  <c r="AL1577" i="1" s="1"/>
  <c r="AM1577" i="1" s="1"/>
  <c r="AK1576" i="1"/>
  <c r="AL1576" i="1" s="1"/>
  <c r="AM1576" i="1" s="1"/>
  <c r="AK1575" i="1"/>
  <c r="AL1575" i="1" s="1"/>
  <c r="AM1575" i="1" s="1"/>
  <c r="AK1574" i="1"/>
  <c r="AL1574" i="1" s="1"/>
  <c r="AM1574" i="1" s="1"/>
  <c r="AK1573" i="1"/>
  <c r="AL1573" i="1" s="1"/>
  <c r="AM1573" i="1" s="1"/>
  <c r="AK1572" i="1"/>
  <c r="AL1572" i="1" s="1"/>
  <c r="AM1572" i="1" s="1"/>
  <c r="AK1571" i="1"/>
  <c r="AL1571" i="1" s="1"/>
  <c r="AM1571" i="1" s="1"/>
  <c r="AK1570" i="1"/>
  <c r="AL1570" i="1" s="1"/>
  <c r="AM1570" i="1" s="1"/>
  <c r="AK1569" i="1"/>
  <c r="AL1569" i="1" s="1"/>
  <c r="AM1569" i="1" s="1"/>
  <c r="AK1568" i="1"/>
  <c r="AL1568" i="1" s="1"/>
  <c r="AM1568" i="1" s="1"/>
  <c r="AK1567" i="1"/>
  <c r="AL1567" i="1" s="1"/>
  <c r="AM1567" i="1" s="1"/>
  <c r="AL1566" i="1"/>
  <c r="AM1566" i="1" s="1"/>
  <c r="AL1565" i="1"/>
  <c r="AM1565" i="1" s="1"/>
  <c r="AK1564" i="1"/>
  <c r="AL1564" i="1" s="1"/>
  <c r="AM1564" i="1" s="1"/>
  <c r="AK1563" i="1"/>
  <c r="AL1563" i="1" s="1"/>
  <c r="AM1563" i="1" s="1"/>
  <c r="AK1562" i="1"/>
  <c r="AL1562" i="1" s="1"/>
  <c r="AM1562" i="1" s="1"/>
  <c r="AK1561" i="1"/>
  <c r="AL1561" i="1" s="1"/>
  <c r="AM1561" i="1" s="1"/>
  <c r="AK1560" i="1"/>
  <c r="AL1560" i="1" s="1"/>
  <c r="AM1560" i="1" s="1"/>
  <c r="AL1559" i="1"/>
  <c r="AM1559" i="1" s="1"/>
  <c r="AK1558" i="1"/>
  <c r="AL1558" i="1" s="1"/>
  <c r="AM1558" i="1" s="1"/>
  <c r="AK1557" i="1"/>
  <c r="AL1557" i="1" s="1"/>
  <c r="AM1557" i="1" s="1"/>
  <c r="AK1555" i="1"/>
  <c r="AL1555" i="1" s="1"/>
  <c r="AM1555" i="1" s="1"/>
  <c r="AK1554" i="1"/>
  <c r="AL1554" i="1" s="1"/>
  <c r="AM1554" i="1" s="1"/>
  <c r="AK1553" i="1"/>
  <c r="AL1553" i="1" s="1"/>
  <c r="AM1553" i="1" s="1"/>
  <c r="AK1552" i="1"/>
  <c r="AL1552" i="1" s="1"/>
  <c r="AM1552" i="1" s="1"/>
  <c r="AK1551" i="1"/>
  <c r="AL1551" i="1" s="1"/>
  <c r="AM1551" i="1" s="1"/>
  <c r="AK1550" i="1"/>
  <c r="AL1550" i="1" s="1"/>
  <c r="AM1550" i="1" s="1"/>
  <c r="AK1549" i="1"/>
  <c r="AL1549" i="1" s="1"/>
  <c r="AM1549" i="1" s="1"/>
  <c r="AK1548" i="1"/>
  <c r="AL1548" i="1" s="1"/>
  <c r="AM1548" i="1" s="1"/>
  <c r="AK1547" i="1"/>
  <c r="AL1547" i="1" s="1"/>
  <c r="AM1547" i="1" s="1"/>
  <c r="AK1546" i="1"/>
  <c r="AL1546" i="1" s="1"/>
  <c r="AM1546" i="1" s="1"/>
  <c r="AK1545" i="1"/>
  <c r="AL1545" i="1" s="1"/>
  <c r="AM1545" i="1" s="1"/>
  <c r="AK1544" i="1"/>
  <c r="AL1544" i="1" s="1"/>
  <c r="AM1544" i="1" s="1"/>
  <c r="AK1543" i="1"/>
  <c r="AL1543" i="1" s="1"/>
  <c r="AM1543" i="1" s="1"/>
  <c r="AK1542" i="1"/>
  <c r="AL1542" i="1" s="1"/>
  <c r="AM1542" i="1" s="1"/>
  <c r="AK1541" i="1"/>
  <c r="AL1541" i="1" s="1"/>
  <c r="AM1541" i="1" s="1"/>
  <c r="AK1540" i="1"/>
  <c r="AL1540" i="1" s="1"/>
  <c r="AM1540" i="1" s="1"/>
  <c r="AK1539" i="1"/>
  <c r="AL1539" i="1" s="1"/>
  <c r="AM1539" i="1" s="1"/>
  <c r="AK1538" i="1"/>
  <c r="AL1538" i="1" s="1"/>
  <c r="AM1538" i="1" s="1"/>
  <c r="AK1537" i="1"/>
  <c r="AL1537" i="1" s="1"/>
  <c r="AM1537" i="1" s="1"/>
  <c r="AK1536" i="1"/>
  <c r="AL1536" i="1" s="1"/>
  <c r="AM1536" i="1" s="1"/>
  <c r="AK1535" i="1"/>
  <c r="AL1535" i="1" s="1"/>
  <c r="AM1535" i="1" s="1"/>
  <c r="AK1534" i="1"/>
  <c r="AL1534" i="1" s="1"/>
  <c r="AM1534" i="1" s="1"/>
  <c r="AK1533" i="1"/>
  <c r="AL1533" i="1" s="1"/>
  <c r="AM1533" i="1" s="1"/>
  <c r="AK1532" i="1"/>
  <c r="AL1532" i="1" s="1"/>
  <c r="AM1532" i="1" s="1"/>
  <c r="AK1531" i="1"/>
  <c r="AL1531" i="1" s="1"/>
  <c r="AM1531" i="1" s="1"/>
  <c r="AK1530" i="1"/>
  <c r="AL1530" i="1" s="1"/>
  <c r="AM1530" i="1" s="1"/>
  <c r="AK1529" i="1"/>
  <c r="AL1529" i="1" s="1"/>
  <c r="AM1529" i="1" s="1"/>
  <c r="AK1528" i="1"/>
  <c r="AL1528" i="1" s="1"/>
  <c r="AM1528" i="1" s="1"/>
  <c r="AK1527" i="1"/>
  <c r="AL1527" i="1" s="1"/>
  <c r="AM1527" i="1" s="1"/>
  <c r="AK1526" i="1"/>
  <c r="AL1526" i="1" s="1"/>
  <c r="AM1526" i="1" s="1"/>
  <c r="AK1525" i="1"/>
  <c r="AL1525" i="1" s="1"/>
  <c r="AM1525" i="1" s="1"/>
  <c r="AK1524" i="1"/>
  <c r="AL1524" i="1" s="1"/>
  <c r="AM1524" i="1" s="1"/>
  <c r="AK1523" i="1"/>
  <c r="AL1523" i="1" s="1"/>
  <c r="AM1523" i="1" s="1"/>
  <c r="AK1522" i="1"/>
  <c r="AL1522" i="1" s="1"/>
  <c r="AM1522" i="1" s="1"/>
  <c r="AK1521" i="1"/>
  <c r="AL1521" i="1" s="1"/>
  <c r="AM1521" i="1" s="1"/>
  <c r="AK1520" i="1"/>
  <c r="AL1520" i="1" s="1"/>
  <c r="AM1520" i="1" s="1"/>
  <c r="AK1519" i="1"/>
  <c r="AL1519" i="1" s="1"/>
  <c r="AM1519" i="1" s="1"/>
  <c r="AK1518" i="1"/>
  <c r="AL1518" i="1" s="1"/>
  <c r="AM1518" i="1" s="1"/>
  <c r="AK1517" i="1"/>
  <c r="AL1517" i="1" s="1"/>
  <c r="AM1517" i="1" s="1"/>
  <c r="AK1516" i="1"/>
  <c r="AL1516" i="1" s="1"/>
  <c r="AM1516" i="1" s="1"/>
  <c r="AK1515" i="1"/>
  <c r="AL1515" i="1" s="1"/>
  <c r="AM1515" i="1" s="1"/>
  <c r="AK1514" i="1"/>
  <c r="AL1514" i="1" s="1"/>
  <c r="AM1514" i="1" s="1"/>
  <c r="AK1513" i="1"/>
  <c r="AL1513" i="1" s="1"/>
  <c r="AM1513" i="1" s="1"/>
  <c r="AK1512" i="1"/>
  <c r="AL1512" i="1" s="1"/>
  <c r="AM1512" i="1" s="1"/>
  <c r="AK1511" i="1"/>
  <c r="AL1511" i="1" s="1"/>
  <c r="AM1511" i="1" s="1"/>
  <c r="AK1510" i="1"/>
  <c r="AL1510" i="1" s="1"/>
  <c r="AM1510" i="1" s="1"/>
  <c r="AK1509" i="1"/>
  <c r="AL1509" i="1" s="1"/>
  <c r="AM1509" i="1" s="1"/>
  <c r="AK1508" i="1"/>
  <c r="AL1508" i="1" s="1"/>
  <c r="AM1508" i="1" s="1"/>
  <c r="AK1507" i="1"/>
  <c r="AL1507" i="1" s="1"/>
  <c r="AM1507" i="1" s="1"/>
  <c r="AK1506" i="1"/>
  <c r="AL1506" i="1" s="1"/>
  <c r="AM1506" i="1" s="1"/>
  <c r="AK1505" i="1"/>
  <c r="AL1505" i="1" s="1"/>
  <c r="AM1505" i="1" s="1"/>
  <c r="AK1504" i="1"/>
  <c r="AL1504" i="1" s="1"/>
  <c r="AM1504" i="1" s="1"/>
  <c r="AL1455" i="1"/>
  <c r="AM1455" i="1" s="1"/>
  <c r="AK1454" i="1"/>
  <c r="AL1454" i="1" s="1"/>
  <c r="AM1454" i="1" s="1"/>
  <c r="AK1453" i="1"/>
  <c r="AL1453" i="1" s="1"/>
  <c r="AM1453" i="1" s="1"/>
  <c r="AK1452" i="1"/>
  <c r="AL1452" i="1" s="1"/>
  <c r="AM1452" i="1" s="1"/>
  <c r="AK1451" i="1"/>
  <c r="AL1451" i="1" s="1"/>
  <c r="AM1451" i="1" s="1"/>
  <c r="AK1450" i="1"/>
  <c r="AL1450" i="1" s="1"/>
  <c r="AM1450" i="1" s="1"/>
  <c r="AK1449" i="1"/>
  <c r="AL1449" i="1" s="1"/>
  <c r="AM1449" i="1" s="1"/>
  <c r="AK1448" i="1"/>
  <c r="AL1448" i="1" s="1"/>
  <c r="AM1448" i="1" s="1"/>
  <c r="AK1447" i="1"/>
  <c r="AL1447" i="1" s="1"/>
  <c r="AM1447" i="1" s="1"/>
  <c r="AK1446" i="1"/>
  <c r="AL1446" i="1" s="1"/>
  <c r="AM1446" i="1" s="1"/>
  <c r="AK1445" i="1"/>
  <c r="AL1445" i="1" s="1"/>
  <c r="AM1445" i="1" s="1"/>
  <c r="AK1444" i="1"/>
  <c r="AL1444" i="1" s="1"/>
  <c r="AM1444" i="1" s="1"/>
  <c r="AK1443" i="1"/>
  <c r="AL1443" i="1" s="1"/>
  <c r="AM1443" i="1" s="1"/>
  <c r="AK1442" i="1"/>
  <c r="AL1442" i="1" s="1"/>
  <c r="AM1442" i="1" s="1"/>
  <c r="AK1441" i="1"/>
  <c r="AL1441" i="1" s="1"/>
  <c r="AM1441" i="1" s="1"/>
  <c r="AK1440" i="1"/>
  <c r="AL1440" i="1" s="1"/>
  <c r="AM1440" i="1" s="1"/>
  <c r="AK1439" i="1"/>
  <c r="AL1439" i="1" s="1"/>
  <c r="AM1439" i="1" s="1"/>
  <c r="AK1438" i="1"/>
  <c r="AL1438" i="1" s="1"/>
  <c r="AM1438" i="1" s="1"/>
  <c r="AK1437" i="1"/>
  <c r="AL1437" i="1" s="1"/>
  <c r="AM1437" i="1" s="1"/>
  <c r="AK1436" i="1"/>
  <c r="AL1436" i="1" s="1"/>
  <c r="AM1436" i="1" s="1"/>
  <c r="AK1435" i="1"/>
  <c r="AL1435" i="1" s="1"/>
  <c r="AM1435" i="1" s="1"/>
  <c r="AK1434" i="1"/>
  <c r="AL1434" i="1" s="1"/>
  <c r="AM1434" i="1" s="1"/>
  <c r="AK1433" i="1"/>
  <c r="AL1433" i="1" s="1"/>
  <c r="AM1433" i="1" s="1"/>
  <c r="AK1432" i="1"/>
  <c r="AL1432" i="1" s="1"/>
  <c r="AM1432" i="1" s="1"/>
  <c r="AK1431" i="1"/>
  <c r="AL1431" i="1" s="1"/>
  <c r="AM1431" i="1" s="1"/>
  <c r="AK1430" i="1"/>
  <c r="AL1430" i="1" s="1"/>
  <c r="AM1430" i="1" s="1"/>
  <c r="AK1429" i="1"/>
  <c r="AL1429" i="1" s="1"/>
  <c r="AM1429" i="1" s="1"/>
  <c r="AK1428" i="1"/>
  <c r="AL1428" i="1" s="1"/>
  <c r="AM1428" i="1" s="1"/>
  <c r="AK1427" i="1"/>
  <c r="AL1427" i="1" s="1"/>
  <c r="AM1427" i="1" s="1"/>
  <c r="AK1426" i="1"/>
  <c r="AL1426" i="1" s="1"/>
  <c r="AM1426" i="1" s="1"/>
  <c r="AK1425" i="1"/>
  <c r="AL1425" i="1" s="1"/>
  <c r="AM1425" i="1" s="1"/>
  <c r="AK1424" i="1"/>
  <c r="AL1424" i="1" s="1"/>
  <c r="AM1424" i="1" s="1"/>
  <c r="AK1423" i="1"/>
  <c r="AL1423" i="1" s="1"/>
  <c r="AM1423" i="1" s="1"/>
  <c r="AK1422" i="1"/>
  <c r="AL1422" i="1" s="1"/>
  <c r="AM1422" i="1" s="1"/>
  <c r="AK1421" i="1"/>
  <c r="AL1421" i="1" s="1"/>
  <c r="AM1421" i="1" s="1"/>
  <c r="AK1420" i="1"/>
  <c r="AL1420" i="1" s="1"/>
  <c r="AM1420" i="1" s="1"/>
  <c r="AK1419" i="1"/>
  <c r="AL1419" i="1" s="1"/>
  <c r="AM1419" i="1" s="1"/>
  <c r="AL1418" i="1"/>
  <c r="AM1418" i="1" s="1"/>
  <c r="AL1417" i="1"/>
  <c r="AM1417" i="1" s="1"/>
  <c r="AL1416" i="1"/>
  <c r="AM1416" i="1" s="1"/>
  <c r="AL1415" i="1"/>
  <c r="AM1415" i="1" s="1"/>
  <c r="AK1412" i="1"/>
  <c r="AL1412" i="1" s="1"/>
  <c r="AM1412" i="1" s="1"/>
  <c r="AK1411" i="1"/>
  <c r="AL1411" i="1" s="1"/>
  <c r="AM1411" i="1" s="1"/>
  <c r="AK1410" i="1"/>
  <c r="AL1410" i="1" s="1"/>
  <c r="AM1410" i="1" s="1"/>
  <c r="AK1409" i="1"/>
  <c r="AL1409" i="1" s="1"/>
  <c r="AM1409" i="1" s="1"/>
  <c r="AK1408" i="1"/>
  <c r="AL1408" i="1" s="1"/>
  <c r="AM1408" i="1" s="1"/>
  <c r="AK1407" i="1"/>
  <c r="AL1407" i="1" s="1"/>
  <c r="AM1407" i="1" s="1"/>
  <c r="AK1406" i="1"/>
  <c r="AL1406" i="1" s="1"/>
  <c r="AM1406" i="1" s="1"/>
  <c r="AK1405" i="1"/>
  <c r="AL1405" i="1" s="1"/>
  <c r="AM1405" i="1" s="1"/>
  <c r="AK1404" i="1"/>
  <c r="AL1404" i="1" s="1"/>
  <c r="AM1404" i="1" s="1"/>
  <c r="AK1403" i="1"/>
  <c r="AL1403" i="1" s="1"/>
  <c r="AM1403" i="1" s="1"/>
  <c r="AK1402" i="1"/>
  <c r="AL1402" i="1" s="1"/>
  <c r="AM1402" i="1" s="1"/>
  <c r="AL1401" i="1"/>
  <c r="AM1401" i="1" s="1"/>
  <c r="AK1400" i="1"/>
  <c r="AL1400" i="1" s="1"/>
  <c r="AM1400" i="1" s="1"/>
  <c r="AK1397" i="1"/>
  <c r="AL1397" i="1" s="1"/>
  <c r="AM1397" i="1" s="1"/>
  <c r="AK1396" i="1"/>
  <c r="AL1396" i="1" s="1"/>
  <c r="AM1396" i="1" s="1"/>
  <c r="AK1395" i="1"/>
  <c r="AL1395" i="1" s="1"/>
  <c r="AM1395" i="1" s="1"/>
  <c r="AK1394" i="1"/>
  <c r="AL1394" i="1" s="1"/>
  <c r="AM1394" i="1" s="1"/>
  <c r="AK1393" i="1"/>
  <c r="AL1393" i="1" s="1"/>
  <c r="AM1393" i="1" s="1"/>
  <c r="AK1392" i="1"/>
  <c r="AL1392" i="1" s="1"/>
  <c r="AM1392" i="1" s="1"/>
  <c r="AK1391" i="1"/>
  <c r="AL1391" i="1" s="1"/>
  <c r="AM1391" i="1" s="1"/>
  <c r="AK1390" i="1"/>
  <c r="AL1390" i="1" s="1"/>
  <c r="AM1390" i="1" s="1"/>
  <c r="AK1389" i="1"/>
  <c r="AL1389" i="1" s="1"/>
  <c r="AM1389" i="1" s="1"/>
  <c r="AL1388" i="1"/>
  <c r="AM1388" i="1" s="1"/>
  <c r="AK1387" i="1"/>
  <c r="AL1387" i="1" s="1"/>
  <c r="AM1387" i="1" s="1"/>
  <c r="AK1386" i="1"/>
  <c r="AL1386" i="1" s="1"/>
  <c r="AM1386" i="1" s="1"/>
  <c r="AK1385" i="1"/>
  <c r="AL1385" i="1" s="1"/>
  <c r="AM1385" i="1" s="1"/>
  <c r="AK1384" i="1"/>
  <c r="AL1384" i="1" s="1"/>
  <c r="AM1384" i="1" s="1"/>
  <c r="AK1383" i="1"/>
  <c r="AL1383" i="1" s="1"/>
  <c r="AM1383" i="1" s="1"/>
  <c r="AK1381" i="1"/>
  <c r="AL1381" i="1" s="1"/>
  <c r="AM1381" i="1" s="1"/>
  <c r="AK1380" i="1"/>
  <c r="AL1380" i="1" s="1"/>
  <c r="AM1380" i="1" s="1"/>
  <c r="AK1379" i="1"/>
  <c r="AL1379" i="1" s="1"/>
  <c r="AM1379" i="1" s="1"/>
  <c r="AK1378" i="1"/>
  <c r="AL1378" i="1" s="1"/>
  <c r="AM1378" i="1" s="1"/>
  <c r="AK1377" i="1"/>
  <c r="AL1377" i="1" s="1"/>
  <c r="AM1377" i="1" s="1"/>
  <c r="AK1376" i="1"/>
  <c r="AL1376" i="1" s="1"/>
  <c r="AM1376" i="1" s="1"/>
  <c r="AK1375" i="1"/>
  <c r="AL1375" i="1" s="1"/>
  <c r="AM1375" i="1" s="1"/>
  <c r="AK1374" i="1"/>
  <c r="AL1374" i="1" s="1"/>
  <c r="AM1374" i="1" s="1"/>
  <c r="AK1373" i="1"/>
  <c r="AL1373" i="1" s="1"/>
  <c r="AM1373" i="1" s="1"/>
  <c r="AK1372" i="1"/>
  <c r="AL1372" i="1" s="1"/>
  <c r="AM1372" i="1" s="1"/>
  <c r="AK1371" i="1"/>
  <c r="AL1371" i="1" s="1"/>
  <c r="AM1371" i="1" s="1"/>
  <c r="AK1370" i="1"/>
  <c r="AL1370" i="1" s="1"/>
  <c r="AM1370" i="1" s="1"/>
  <c r="AK1369" i="1"/>
  <c r="AL1369" i="1" s="1"/>
  <c r="AM1369" i="1" s="1"/>
  <c r="AK1368" i="1"/>
  <c r="AL1368" i="1" s="1"/>
  <c r="AM1368" i="1" s="1"/>
  <c r="AK1367" i="1"/>
  <c r="AL1367" i="1" s="1"/>
  <c r="AM1367" i="1" s="1"/>
  <c r="AK1366" i="1"/>
  <c r="AL1366" i="1" s="1"/>
  <c r="AM1366" i="1" s="1"/>
  <c r="AK1363" i="1"/>
  <c r="AL1363" i="1" s="1"/>
  <c r="AM1363" i="1" s="1"/>
  <c r="AK1362" i="1"/>
  <c r="AL1362" i="1" s="1"/>
  <c r="AM1362" i="1" s="1"/>
  <c r="AK1361" i="1"/>
  <c r="AL1361" i="1" s="1"/>
  <c r="AM1361" i="1" s="1"/>
  <c r="AK1360" i="1"/>
  <c r="AL1360" i="1" s="1"/>
  <c r="AM1360" i="1" s="1"/>
  <c r="AK1359" i="1"/>
  <c r="AL1359" i="1" s="1"/>
  <c r="AM1359" i="1" s="1"/>
  <c r="AK1358" i="1"/>
  <c r="AL1358" i="1" s="1"/>
  <c r="AM1358" i="1" s="1"/>
  <c r="AK1357" i="1"/>
  <c r="AL1357" i="1" s="1"/>
  <c r="AM1357" i="1" s="1"/>
  <c r="AK1355" i="1"/>
  <c r="AL1355" i="1" s="1"/>
  <c r="AM1355" i="1" s="1"/>
  <c r="AK1354" i="1"/>
  <c r="AL1354" i="1" s="1"/>
  <c r="AM1354" i="1" s="1"/>
  <c r="AK1353" i="1"/>
  <c r="AL1353" i="1" s="1"/>
  <c r="AM1353" i="1" s="1"/>
  <c r="AK1352" i="1"/>
  <c r="AL1352" i="1" s="1"/>
  <c r="AM1352" i="1" s="1"/>
  <c r="AK1351" i="1"/>
  <c r="AL1351" i="1" s="1"/>
  <c r="AM1351" i="1" s="1"/>
  <c r="AK1350" i="1"/>
  <c r="AL1350" i="1" s="1"/>
  <c r="AM1350" i="1" s="1"/>
  <c r="AK1349" i="1"/>
  <c r="AL1349" i="1" s="1"/>
  <c r="AM1349" i="1" s="1"/>
  <c r="AK1348" i="1"/>
  <c r="AL1348" i="1" s="1"/>
  <c r="AM1348" i="1" s="1"/>
  <c r="AK1344" i="1"/>
  <c r="AL1344" i="1" s="1"/>
  <c r="AM1344" i="1" s="1"/>
  <c r="AK1343" i="1"/>
  <c r="AL1343" i="1" s="1"/>
  <c r="AM1343" i="1" s="1"/>
  <c r="AK1342" i="1"/>
  <c r="AL1342" i="1" s="1"/>
  <c r="AM1342" i="1" s="1"/>
  <c r="AK1341" i="1"/>
  <c r="AL1341" i="1" s="1"/>
  <c r="AM1341" i="1" s="1"/>
  <c r="AK1340" i="1"/>
  <c r="AL1340" i="1" s="1"/>
  <c r="AM1340" i="1" s="1"/>
  <c r="AK1339" i="1"/>
  <c r="AL1339" i="1" s="1"/>
  <c r="AM1339" i="1" s="1"/>
  <c r="AK1338" i="1"/>
  <c r="AL1338" i="1" s="1"/>
  <c r="AM1338" i="1" s="1"/>
  <c r="AK1337" i="1"/>
  <c r="AL1337" i="1" s="1"/>
  <c r="AM1337" i="1" s="1"/>
  <c r="AK1336" i="1"/>
  <c r="AL1336" i="1" s="1"/>
  <c r="AM1336" i="1" s="1"/>
  <c r="AK1335" i="1"/>
  <c r="AL1335" i="1" s="1"/>
  <c r="AM1335" i="1" s="1"/>
  <c r="AK1334" i="1"/>
  <c r="AL1334" i="1" s="1"/>
  <c r="AM1334" i="1" s="1"/>
  <c r="AK1333" i="1"/>
  <c r="AL1333" i="1" s="1"/>
  <c r="AM1333" i="1" s="1"/>
  <c r="AK1332" i="1"/>
  <c r="AL1332" i="1" s="1"/>
  <c r="AM1332" i="1" s="1"/>
  <c r="AK1331" i="1"/>
  <c r="AL1331" i="1" s="1"/>
  <c r="AM1331" i="1" s="1"/>
  <c r="AK1329" i="1"/>
  <c r="AL1329" i="1" s="1"/>
  <c r="AM1329" i="1" s="1"/>
  <c r="AK1328" i="1"/>
  <c r="AL1328" i="1" s="1"/>
  <c r="AM1328" i="1" s="1"/>
  <c r="AK1327" i="1"/>
  <c r="AL1327" i="1" s="1"/>
  <c r="AM1327" i="1" s="1"/>
  <c r="AK1326" i="1"/>
  <c r="AL1326" i="1" s="1"/>
  <c r="AM1326" i="1" s="1"/>
  <c r="AK1324" i="1"/>
  <c r="AL1324" i="1" s="1"/>
  <c r="AM1324" i="1" s="1"/>
  <c r="AK1323" i="1"/>
  <c r="AL1323" i="1" s="1"/>
  <c r="AM1323" i="1" s="1"/>
  <c r="AK1322" i="1"/>
  <c r="AL1322" i="1" s="1"/>
  <c r="AM1322" i="1" s="1"/>
  <c r="AK1321" i="1"/>
  <c r="AL1321" i="1" s="1"/>
  <c r="AM1321" i="1" s="1"/>
  <c r="AK1320" i="1"/>
  <c r="AL1320" i="1" s="1"/>
  <c r="AM1320" i="1" s="1"/>
  <c r="AK1319" i="1"/>
  <c r="AL1319" i="1" s="1"/>
  <c r="AM1319" i="1" s="1"/>
  <c r="AK1318" i="1"/>
  <c r="AL1318" i="1" s="1"/>
  <c r="AM1318" i="1" s="1"/>
  <c r="AK1317" i="1"/>
  <c r="AL1317" i="1" s="1"/>
  <c r="AM1317" i="1" s="1"/>
  <c r="AK1316" i="1"/>
  <c r="AL1316" i="1" s="1"/>
  <c r="AM1316" i="1" s="1"/>
  <c r="AK1315" i="1"/>
  <c r="AL1315" i="1" s="1"/>
  <c r="AM1315" i="1" s="1"/>
  <c r="AK1314" i="1"/>
  <c r="AL1314" i="1" s="1"/>
  <c r="AM1314" i="1" s="1"/>
  <c r="AK1313" i="1"/>
  <c r="AL1313" i="1" s="1"/>
  <c r="AM1313" i="1" s="1"/>
  <c r="AK1312" i="1"/>
  <c r="AL1312" i="1" s="1"/>
  <c r="AM1312" i="1" s="1"/>
  <c r="AK1311" i="1"/>
  <c r="AL1311" i="1" s="1"/>
  <c r="AM1311" i="1" s="1"/>
  <c r="AK1310" i="1"/>
  <c r="AL1310" i="1" s="1"/>
  <c r="AM1310" i="1" s="1"/>
  <c r="AK1309" i="1"/>
  <c r="AL1309" i="1" s="1"/>
  <c r="AM1309" i="1" s="1"/>
  <c r="AK1308" i="1"/>
  <c r="AL1308" i="1" s="1"/>
  <c r="AM1308" i="1" s="1"/>
  <c r="AK1307" i="1"/>
  <c r="AL1307" i="1" s="1"/>
  <c r="AM1307" i="1" s="1"/>
  <c r="AK1306" i="1"/>
  <c r="AL1306" i="1" s="1"/>
  <c r="AM1306" i="1" s="1"/>
  <c r="AK1305" i="1"/>
  <c r="AL1305" i="1" s="1"/>
  <c r="AM1305" i="1" s="1"/>
  <c r="AK1304" i="1"/>
  <c r="AL1304" i="1" s="1"/>
  <c r="AM1304" i="1" s="1"/>
  <c r="AK1302" i="1"/>
  <c r="AL1302" i="1" s="1"/>
  <c r="AM1302" i="1" s="1"/>
  <c r="AK1301" i="1"/>
  <c r="AL1301" i="1" s="1"/>
  <c r="AM1301" i="1" s="1"/>
  <c r="AK1300" i="1"/>
  <c r="AL1300" i="1" s="1"/>
  <c r="AM1300" i="1" s="1"/>
  <c r="AK1299" i="1"/>
  <c r="AL1299" i="1" s="1"/>
  <c r="AM1299" i="1" s="1"/>
  <c r="AK1298" i="1"/>
  <c r="AL1298" i="1" s="1"/>
  <c r="AM1298" i="1" s="1"/>
  <c r="AL1297" i="1"/>
  <c r="AM1297" i="1" s="1"/>
  <c r="AK1296" i="1"/>
  <c r="AL1296" i="1" s="1"/>
  <c r="AM1296" i="1" s="1"/>
  <c r="AK1295" i="1"/>
  <c r="AL1295" i="1" s="1"/>
  <c r="AM1295" i="1" s="1"/>
  <c r="AK1294" i="1"/>
  <c r="AL1294" i="1" s="1"/>
  <c r="AM1294" i="1" s="1"/>
  <c r="AK1293" i="1"/>
  <c r="AL1293" i="1" s="1"/>
  <c r="AM1293" i="1" s="1"/>
  <c r="AK1292" i="1"/>
  <c r="AL1292" i="1" s="1"/>
  <c r="AM1292" i="1" s="1"/>
  <c r="AK1291" i="1"/>
  <c r="AL1291" i="1" s="1"/>
  <c r="AM1291" i="1" s="1"/>
  <c r="AK1289" i="1"/>
  <c r="AL1289" i="1" s="1"/>
  <c r="AM1289" i="1" s="1"/>
  <c r="AK1288" i="1"/>
  <c r="AL1288" i="1" s="1"/>
  <c r="AM1288" i="1" s="1"/>
  <c r="AK1287" i="1"/>
  <c r="AL1287" i="1" s="1"/>
  <c r="AM1287" i="1" s="1"/>
  <c r="AK1286" i="1"/>
  <c r="AL1286" i="1" s="1"/>
  <c r="AM1286" i="1" s="1"/>
  <c r="AK1284" i="1"/>
  <c r="AL1284" i="1" s="1"/>
  <c r="AM1284" i="1" s="1"/>
  <c r="AK1283" i="1"/>
  <c r="AL1283" i="1" s="1"/>
  <c r="AM1283" i="1" s="1"/>
  <c r="AK1282" i="1"/>
  <c r="AL1282" i="1" s="1"/>
  <c r="AM1282" i="1" s="1"/>
  <c r="AK1281" i="1"/>
  <c r="AL1281" i="1" s="1"/>
  <c r="AM1281" i="1" s="1"/>
  <c r="AK1280" i="1"/>
  <c r="AL1280" i="1" s="1"/>
  <c r="AM1280" i="1" s="1"/>
  <c r="AK1279" i="1"/>
  <c r="AL1279" i="1" s="1"/>
  <c r="AM1279" i="1" s="1"/>
  <c r="AK1278" i="1"/>
  <c r="AL1278" i="1" s="1"/>
  <c r="AM1278" i="1" s="1"/>
  <c r="AK1276" i="1"/>
  <c r="AL1276" i="1" s="1"/>
  <c r="AM1276" i="1" s="1"/>
  <c r="AK1275" i="1"/>
  <c r="AL1275" i="1" s="1"/>
  <c r="AM1275" i="1" s="1"/>
  <c r="AK1274" i="1"/>
  <c r="AL1274" i="1" s="1"/>
  <c r="AM1274" i="1" s="1"/>
  <c r="AK1273" i="1"/>
  <c r="AL1273" i="1" s="1"/>
  <c r="AM1273" i="1" s="1"/>
  <c r="AK1269" i="1"/>
  <c r="AL1269" i="1" s="1"/>
  <c r="AM1269" i="1" s="1"/>
  <c r="AK1268" i="1"/>
  <c r="AL1268" i="1" s="1"/>
  <c r="AM1268" i="1" s="1"/>
  <c r="AK1267" i="1"/>
  <c r="AL1267" i="1" s="1"/>
  <c r="AM1267" i="1" s="1"/>
  <c r="AK1266" i="1"/>
  <c r="AL1266" i="1" s="1"/>
  <c r="AM1266" i="1" s="1"/>
  <c r="AK1265" i="1"/>
  <c r="AL1265" i="1" s="1"/>
  <c r="AM1265" i="1" s="1"/>
  <c r="AK1264" i="1"/>
  <c r="AL1264" i="1" s="1"/>
  <c r="AM1264" i="1" s="1"/>
  <c r="AK1263" i="1"/>
  <c r="AL1263" i="1" s="1"/>
  <c r="AM1263" i="1" s="1"/>
  <c r="AK1262" i="1"/>
  <c r="AL1262" i="1" s="1"/>
  <c r="AM1262" i="1" s="1"/>
  <c r="AK1261" i="1"/>
  <c r="AL1261" i="1" s="1"/>
  <c r="AM1261" i="1" s="1"/>
  <c r="AK1260" i="1"/>
  <c r="AL1260" i="1" s="1"/>
  <c r="AM1260" i="1" s="1"/>
  <c r="AK1259" i="1"/>
  <c r="AL1259" i="1" s="1"/>
  <c r="AM1259" i="1" s="1"/>
  <c r="AK1258" i="1"/>
  <c r="AL1258" i="1" s="1"/>
  <c r="AM1258" i="1" s="1"/>
  <c r="AK1257" i="1"/>
  <c r="AL1257" i="1" s="1"/>
  <c r="AM1257" i="1" s="1"/>
  <c r="AK1256" i="1"/>
  <c r="AL1256" i="1" s="1"/>
  <c r="AM1256" i="1" s="1"/>
  <c r="AK1255" i="1"/>
  <c r="AL1255" i="1" s="1"/>
  <c r="AM1255" i="1" s="1"/>
  <c r="AK1254" i="1"/>
  <c r="AL1254" i="1" s="1"/>
  <c r="AM1254" i="1" s="1"/>
  <c r="AK1253" i="1"/>
  <c r="AL1253" i="1" s="1"/>
  <c r="AM1253" i="1" s="1"/>
  <c r="AK1252" i="1"/>
  <c r="AL1252" i="1" s="1"/>
  <c r="AM1252" i="1" s="1"/>
  <c r="AK1251" i="1"/>
  <c r="AL1251" i="1" s="1"/>
  <c r="AM1251" i="1" s="1"/>
  <c r="AK1250" i="1"/>
  <c r="AL1250" i="1" s="1"/>
  <c r="AM1250" i="1" s="1"/>
  <c r="AK1249" i="1"/>
  <c r="AL1249" i="1" s="1"/>
  <c r="AM1249" i="1" s="1"/>
  <c r="AK1248" i="1"/>
  <c r="AL1248" i="1" s="1"/>
  <c r="AM1248" i="1" s="1"/>
  <c r="AK1247" i="1"/>
  <c r="AL1247" i="1" s="1"/>
  <c r="AM1247" i="1" s="1"/>
  <c r="AK1246" i="1"/>
  <c r="AL1246" i="1" s="1"/>
  <c r="AM1246" i="1" s="1"/>
  <c r="AK1245" i="1"/>
  <c r="AL1245" i="1" s="1"/>
  <c r="AM1245" i="1" s="1"/>
  <c r="AK1244" i="1"/>
  <c r="AL1244" i="1" s="1"/>
  <c r="AM1244" i="1" s="1"/>
  <c r="AK1243" i="1"/>
  <c r="AL1243" i="1" s="1"/>
  <c r="AM1243" i="1" s="1"/>
  <c r="AK1242" i="1"/>
  <c r="AL1242" i="1" s="1"/>
  <c r="AM1242" i="1" s="1"/>
  <c r="AK1241" i="1"/>
  <c r="AL1241" i="1" s="1"/>
  <c r="AM1241" i="1" s="1"/>
  <c r="AK1240" i="1"/>
  <c r="AL1240" i="1" s="1"/>
  <c r="AM1240" i="1" s="1"/>
  <c r="AK1239" i="1"/>
  <c r="AL1239" i="1" s="1"/>
  <c r="AM1239" i="1" s="1"/>
  <c r="AK1238" i="1"/>
  <c r="AL1238" i="1" s="1"/>
  <c r="AM1238" i="1" s="1"/>
  <c r="AK1237" i="1"/>
  <c r="AL1237" i="1" s="1"/>
  <c r="AM1237" i="1" s="1"/>
  <c r="AK1236" i="1"/>
  <c r="AL1236" i="1" s="1"/>
  <c r="AM1236" i="1" s="1"/>
  <c r="AK1235" i="1"/>
  <c r="AL1235" i="1" s="1"/>
  <c r="AM1235" i="1" s="1"/>
  <c r="AK1234" i="1"/>
  <c r="AL1234" i="1" s="1"/>
  <c r="AM1234" i="1" s="1"/>
  <c r="AK1233" i="1"/>
  <c r="AL1233" i="1" s="1"/>
  <c r="AM1233" i="1" s="1"/>
  <c r="AK1232" i="1"/>
  <c r="AL1232" i="1" s="1"/>
  <c r="AM1232" i="1" s="1"/>
  <c r="AK1231" i="1"/>
  <c r="AL1231" i="1" s="1"/>
  <c r="AM1231" i="1" s="1"/>
  <c r="AK1230" i="1"/>
  <c r="AL1230" i="1" s="1"/>
  <c r="AM1230" i="1" s="1"/>
  <c r="AK1229" i="1"/>
  <c r="AL1229" i="1" s="1"/>
  <c r="AM1229" i="1" s="1"/>
  <c r="AK1227" i="1"/>
  <c r="AL1227" i="1" s="1"/>
  <c r="AM1227" i="1" s="1"/>
  <c r="AL1226" i="1"/>
  <c r="AM1226" i="1" s="1"/>
  <c r="AK1225" i="1"/>
  <c r="AL1225" i="1" s="1"/>
  <c r="AM1225" i="1" s="1"/>
  <c r="AL1224" i="1"/>
  <c r="AM1224" i="1" s="1"/>
  <c r="AK1223" i="1"/>
  <c r="AL1223" i="1" s="1"/>
  <c r="AM1223" i="1" s="1"/>
  <c r="AK1222" i="1"/>
  <c r="AL1222" i="1" s="1"/>
  <c r="AM1222" i="1" s="1"/>
  <c r="AK1221" i="1"/>
  <c r="AL1221" i="1" s="1"/>
  <c r="AM1221" i="1" s="1"/>
  <c r="AK1220" i="1"/>
  <c r="AL1220" i="1" s="1"/>
  <c r="AM1220" i="1" s="1"/>
  <c r="AK1219" i="1"/>
  <c r="AL1219" i="1" s="1"/>
  <c r="AM1219" i="1" s="1"/>
  <c r="AK1218" i="1"/>
  <c r="AL1218" i="1" s="1"/>
  <c r="AM1218" i="1" s="1"/>
  <c r="AK1217" i="1"/>
  <c r="AL1217" i="1" s="1"/>
  <c r="AM1217" i="1" s="1"/>
  <c r="AK1216" i="1"/>
  <c r="AL1216" i="1" s="1"/>
  <c r="AM1216" i="1" s="1"/>
  <c r="AK1209" i="1"/>
  <c r="AL1209" i="1" s="1"/>
  <c r="AM1209" i="1" s="1"/>
  <c r="AK1208" i="1"/>
  <c r="AL1208" i="1" s="1"/>
  <c r="AM1208" i="1" s="1"/>
  <c r="AK1207" i="1"/>
  <c r="AL1207" i="1" s="1"/>
  <c r="AM1207" i="1" s="1"/>
  <c r="AK1206" i="1"/>
  <c r="AL1206" i="1" s="1"/>
  <c r="AM1206" i="1" s="1"/>
  <c r="AK1205" i="1"/>
  <c r="AL1205" i="1" s="1"/>
  <c r="AM1205" i="1" s="1"/>
  <c r="AK1204" i="1"/>
  <c r="AL1204" i="1" s="1"/>
  <c r="AM1204" i="1" s="1"/>
  <c r="AK1203" i="1"/>
  <c r="AL1203" i="1" s="1"/>
  <c r="AM1203" i="1" s="1"/>
  <c r="AK1202" i="1"/>
  <c r="AL1202" i="1" s="1"/>
  <c r="AM1202" i="1" s="1"/>
  <c r="AK1201" i="1"/>
  <c r="AL1201" i="1" s="1"/>
  <c r="AM1201" i="1" s="1"/>
  <c r="AK1200" i="1"/>
  <c r="AL1200" i="1" s="1"/>
  <c r="AM1200" i="1" s="1"/>
  <c r="AK1199" i="1"/>
  <c r="AL1199" i="1" s="1"/>
  <c r="AM1199" i="1" s="1"/>
  <c r="AK1198" i="1"/>
  <c r="AL1198" i="1" s="1"/>
  <c r="AM1198" i="1" s="1"/>
  <c r="AK1197" i="1"/>
  <c r="AL1197" i="1" s="1"/>
  <c r="AM1197" i="1" s="1"/>
  <c r="AK1196" i="1"/>
  <c r="AL1196" i="1" s="1"/>
  <c r="AM1196" i="1" s="1"/>
  <c r="AK1195" i="1"/>
  <c r="AL1195" i="1" s="1"/>
  <c r="AM1195" i="1" s="1"/>
  <c r="AK1194" i="1"/>
  <c r="AL1194" i="1" s="1"/>
  <c r="AM1194" i="1" s="1"/>
  <c r="AK1193" i="1"/>
  <c r="AL1193" i="1" s="1"/>
  <c r="AM1193" i="1" s="1"/>
  <c r="AK1192" i="1"/>
  <c r="AL1192" i="1" s="1"/>
  <c r="AM1192" i="1" s="1"/>
  <c r="AK1191" i="1"/>
  <c r="AL1191" i="1" s="1"/>
  <c r="AM1191" i="1" s="1"/>
  <c r="AK1190" i="1"/>
  <c r="AL1190" i="1" s="1"/>
  <c r="AM1190" i="1" s="1"/>
  <c r="AK1189" i="1"/>
  <c r="AL1189" i="1" s="1"/>
  <c r="AM1189" i="1" s="1"/>
  <c r="AK1188" i="1"/>
  <c r="AL1188" i="1" s="1"/>
  <c r="AM1188" i="1" s="1"/>
  <c r="AK1187" i="1"/>
  <c r="AL1187" i="1" s="1"/>
  <c r="AM1187" i="1" s="1"/>
  <c r="AK1186" i="1"/>
  <c r="AL1186" i="1" s="1"/>
  <c r="AM1186" i="1" s="1"/>
  <c r="AK1185" i="1"/>
  <c r="AL1185" i="1" s="1"/>
  <c r="AM1185" i="1" s="1"/>
  <c r="AK1184" i="1"/>
  <c r="AL1184" i="1" s="1"/>
  <c r="AM1184" i="1" s="1"/>
  <c r="AK1183" i="1"/>
  <c r="AL1183" i="1" s="1"/>
  <c r="AM1183" i="1" s="1"/>
  <c r="AK1182" i="1"/>
  <c r="AL1182" i="1" s="1"/>
  <c r="AM1182" i="1" s="1"/>
  <c r="AK1181" i="1"/>
  <c r="AL1181" i="1" s="1"/>
  <c r="AM1181" i="1" s="1"/>
  <c r="AK1180" i="1"/>
  <c r="AL1180" i="1" s="1"/>
  <c r="AM1180" i="1" s="1"/>
  <c r="AK1179" i="1"/>
  <c r="AL1179" i="1" s="1"/>
  <c r="AM1179" i="1" s="1"/>
  <c r="AK1178" i="1"/>
  <c r="AL1178" i="1" s="1"/>
  <c r="AM1178" i="1" s="1"/>
  <c r="AK1177" i="1"/>
  <c r="AL1177" i="1" s="1"/>
  <c r="AM1177" i="1" s="1"/>
  <c r="AK1176" i="1"/>
  <c r="AL1176" i="1" s="1"/>
  <c r="AM1176" i="1" s="1"/>
  <c r="AK1175" i="1"/>
  <c r="AL1175" i="1" s="1"/>
  <c r="AM1175" i="1" s="1"/>
  <c r="AK1174" i="1"/>
  <c r="AL1174" i="1" s="1"/>
  <c r="AM1174" i="1" s="1"/>
  <c r="AK1173" i="1"/>
  <c r="AL1173" i="1" s="1"/>
  <c r="AM1173" i="1" s="1"/>
  <c r="AK1172" i="1"/>
  <c r="AL1172" i="1" s="1"/>
  <c r="AM1172" i="1" s="1"/>
  <c r="AK1171" i="1"/>
  <c r="AL1171" i="1" s="1"/>
  <c r="AM1171" i="1" s="1"/>
  <c r="AK1170" i="1"/>
  <c r="AL1170" i="1" s="1"/>
  <c r="AM1170" i="1" s="1"/>
  <c r="AK1169" i="1"/>
  <c r="AL1169" i="1" s="1"/>
  <c r="AM1169" i="1" s="1"/>
  <c r="AK1168" i="1"/>
  <c r="AL1168" i="1" s="1"/>
  <c r="AM1168" i="1" s="1"/>
  <c r="AK1167" i="1"/>
  <c r="AL1167" i="1" s="1"/>
  <c r="AM1167" i="1" s="1"/>
  <c r="AK1166" i="1"/>
  <c r="AL1166" i="1" s="1"/>
  <c r="AM1166" i="1" s="1"/>
  <c r="AK1165" i="1"/>
  <c r="AL1165" i="1" s="1"/>
  <c r="AM1165" i="1" s="1"/>
  <c r="AK1164" i="1"/>
  <c r="AL1164" i="1" s="1"/>
  <c r="AM1164" i="1" s="1"/>
  <c r="AK1163" i="1"/>
  <c r="AL1163" i="1" s="1"/>
  <c r="AM1163" i="1" s="1"/>
  <c r="AK1162" i="1"/>
  <c r="AL1162" i="1" s="1"/>
  <c r="AM1162" i="1" s="1"/>
  <c r="AK1161" i="1"/>
  <c r="AL1161" i="1" s="1"/>
  <c r="AM1161" i="1" s="1"/>
  <c r="AK1160" i="1"/>
  <c r="AL1160" i="1" s="1"/>
  <c r="AM1160" i="1" s="1"/>
  <c r="AK1159" i="1"/>
  <c r="AL1159" i="1" s="1"/>
  <c r="AM1159" i="1" s="1"/>
  <c r="AK1158" i="1"/>
  <c r="AL1158" i="1" s="1"/>
  <c r="AM1158" i="1" s="1"/>
  <c r="AK1157" i="1"/>
  <c r="AL1157" i="1" s="1"/>
  <c r="AM1157" i="1" s="1"/>
  <c r="AK1156" i="1"/>
  <c r="AL1156" i="1" s="1"/>
  <c r="AM1156" i="1" s="1"/>
  <c r="AK1155" i="1"/>
  <c r="AL1155" i="1" s="1"/>
  <c r="AM1155" i="1" s="1"/>
  <c r="AK1154" i="1"/>
  <c r="AL1154" i="1" s="1"/>
  <c r="AM1154" i="1" s="1"/>
  <c r="AK1153" i="1"/>
  <c r="AL1153" i="1" s="1"/>
  <c r="AM1153" i="1" s="1"/>
  <c r="AK1152" i="1"/>
  <c r="AL1152" i="1" s="1"/>
  <c r="AM1152" i="1" s="1"/>
  <c r="AK1151" i="1"/>
  <c r="AL1151" i="1" s="1"/>
  <c r="AM1151" i="1" s="1"/>
  <c r="AK1150" i="1"/>
  <c r="AL1150" i="1" s="1"/>
  <c r="AM1150" i="1" s="1"/>
  <c r="AK1149" i="1"/>
  <c r="AL1149" i="1" s="1"/>
  <c r="AM1149" i="1" s="1"/>
  <c r="AK1148" i="1"/>
  <c r="AL1148" i="1" s="1"/>
  <c r="AM1148" i="1" s="1"/>
  <c r="AK1147" i="1"/>
  <c r="AL1147" i="1" s="1"/>
  <c r="AM1147" i="1" s="1"/>
  <c r="AK1146" i="1"/>
  <c r="AL1146" i="1" s="1"/>
  <c r="AM1146" i="1" s="1"/>
  <c r="AK1145" i="1"/>
  <c r="AL1145" i="1" s="1"/>
  <c r="AM1145" i="1" s="1"/>
  <c r="AK1144" i="1"/>
  <c r="AL1144" i="1" s="1"/>
  <c r="AM1144" i="1" s="1"/>
  <c r="AK1141" i="1"/>
  <c r="AL1141" i="1" s="1"/>
  <c r="AM1141" i="1" s="1"/>
  <c r="AK1140" i="1"/>
  <c r="AL1140" i="1" s="1"/>
  <c r="AM1140" i="1" s="1"/>
  <c r="AK1139" i="1"/>
  <c r="AL1139" i="1" s="1"/>
  <c r="AM1139" i="1" s="1"/>
  <c r="AK1138" i="1"/>
  <c r="AL1138" i="1" s="1"/>
  <c r="AM1138" i="1" s="1"/>
  <c r="AK1136" i="1"/>
  <c r="AL1136" i="1" s="1"/>
  <c r="AM1136" i="1" s="1"/>
  <c r="AK1135" i="1"/>
  <c r="AL1135" i="1" s="1"/>
  <c r="AM1135" i="1" s="1"/>
  <c r="AK1134" i="1"/>
  <c r="AL1134" i="1" s="1"/>
  <c r="AM1134" i="1" s="1"/>
  <c r="AK1133" i="1"/>
  <c r="AL1133" i="1" s="1"/>
  <c r="AM1133" i="1" s="1"/>
  <c r="AK1132" i="1"/>
  <c r="AL1132" i="1" s="1"/>
  <c r="AM1132" i="1" s="1"/>
  <c r="AK1131" i="1"/>
  <c r="AL1131" i="1" s="1"/>
  <c r="AM1131" i="1" s="1"/>
  <c r="AK1130" i="1"/>
  <c r="AL1130" i="1" s="1"/>
  <c r="AM1130" i="1" s="1"/>
  <c r="AK1129" i="1"/>
  <c r="AL1129" i="1" s="1"/>
  <c r="AM1129" i="1" s="1"/>
  <c r="AK1128" i="1"/>
  <c r="AL1128" i="1" s="1"/>
  <c r="AM1128" i="1" s="1"/>
  <c r="AK1127" i="1"/>
  <c r="AL1127" i="1" s="1"/>
  <c r="AM1127" i="1" s="1"/>
  <c r="AK1126" i="1"/>
  <c r="AL1126" i="1" s="1"/>
  <c r="AM1126" i="1" s="1"/>
  <c r="AK1125" i="1"/>
  <c r="AL1125" i="1" s="1"/>
  <c r="AM1125" i="1" s="1"/>
  <c r="AK1124" i="1"/>
  <c r="AL1124" i="1" s="1"/>
  <c r="AM1124" i="1" s="1"/>
  <c r="AK1123" i="1"/>
  <c r="AL1123" i="1" s="1"/>
  <c r="AM1123" i="1" s="1"/>
  <c r="AK1122" i="1"/>
  <c r="AL1122" i="1" s="1"/>
  <c r="AM1122" i="1" s="1"/>
  <c r="AK1121" i="1"/>
  <c r="AL1121" i="1" s="1"/>
  <c r="AM1121" i="1" s="1"/>
  <c r="AK1120" i="1"/>
  <c r="AL1120" i="1" s="1"/>
  <c r="AM1120" i="1" s="1"/>
  <c r="AK1116" i="1"/>
  <c r="AL1116" i="1" s="1"/>
  <c r="AM1116" i="1" s="1"/>
  <c r="AK1115" i="1"/>
  <c r="AL1115" i="1" s="1"/>
  <c r="AM1115" i="1" s="1"/>
  <c r="AK1114" i="1"/>
  <c r="AL1114" i="1" s="1"/>
  <c r="AM1114" i="1" s="1"/>
  <c r="AK1113" i="1"/>
  <c r="AL1113" i="1" s="1"/>
  <c r="AM1113" i="1" s="1"/>
  <c r="AK1112" i="1"/>
  <c r="AL1112" i="1" s="1"/>
  <c r="AM1112" i="1" s="1"/>
  <c r="AK1111" i="1"/>
  <c r="AL1111" i="1" s="1"/>
  <c r="AM1111" i="1" s="1"/>
  <c r="AK1110" i="1"/>
  <c r="AL1110" i="1" s="1"/>
  <c r="AM1110" i="1" s="1"/>
  <c r="AK1109" i="1"/>
  <c r="AL1109" i="1" s="1"/>
  <c r="AM1109" i="1" s="1"/>
  <c r="AK1108" i="1"/>
  <c r="AL1108" i="1" s="1"/>
  <c r="AM1108" i="1" s="1"/>
  <c r="AK1107" i="1"/>
  <c r="AL1107" i="1" s="1"/>
  <c r="AM1107" i="1" s="1"/>
  <c r="AK1106" i="1"/>
  <c r="AL1106" i="1" s="1"/>
  <c r="AM1106" i="1" s="1"/>
  <c r="AK1105" i="1"/>
  <c r="AL1105" i="1" s="1"/>
  <c r="AM1105" i="1" s="1"/>
  <c r="AK1104" i="1"/>
  <c r="AL1104" i="1" s="1"/>
  <c r="AM1104" i="1" s="1"/>
  <c r="AK1103" i="1"/>
  <c r="AL1103" i="1" s="1"/>
  <c r="AM1103" i="1" s="1"/>
  <c r="AK1102" i="1"/>
  <c r="AL1102" i="1" s="1"/>
  <c r="AM1102" i="1" s="1"/>
  <c r="AK1101" i="1"/>
  <c r="AL1101" i="1" s="1"/>
  <c r="AM1101" i="1" s="1"/>
  <c r="AK1099" i="1"/>
  <c r="AL1099" i="1" s="1"/>
  <c r="AM1099" i="1" s="1"/>
  <c r="AK1098" i="1"/>
  <c r="AL1098" i="1" s="1"/>
  <c r="AM1098" i="1" s="1"/>
  <c r="AK1097" i="1"/>
  <c r="AL1097" i="1" s="1"/>
  <c r="AM1097" i="1" s="1"/>
  <c r="AK1096" i="1"/>
  <c r="AL1096" i="1" s="1"/>
  <c r="AM1096" i="1" s="1"/>
  <c r="AK1095" i="1"/>
  <c r="AL1095" i="1" s="1"/>
  <c r="AM1095" i="1" s="1"/>
  <c r="AK1094" i="1"/>
  <c r="AL1094" i="1" s="1"/>
  <c r="AM1094" i="1" s="1"/>
  <c r="AK1093" i="1"/>
  <c r="AL1093" i="1" s="1"/>
  <c r="AM1093" i="1" s="1"/>
  <c r="AK1092" i="1"/>
  <c r="AL1092" i="1" s="1"/>
  <c r="AM1092" i="1" s="1"/>
  <c r="AK1091" i="1"/>
  <c r="AL1091" i="1" s="1"/>
  <c r="AM1091" i="1" s="1"/>
  <c r="AK1090" i="1"/>
  <c r="AL1090" i="1" s="1"/>
  <c r="AM1090" i="1" s="1"/>
  <c r="AK1089" i="1"/>
  <c r="AL1089" i="1" s="1"/>
  <c r="AM1089" i="1" s="1"/>
  <c r="AK1088" i="1"/>
  <c r="AL1088" i="1" s="1"/>
  <c r="AM1088" i="1" s="1"/>
  <c r="AK1087" i="1"/>
  <c r="AL1087" i="1" s="1"/>
  <c r="AM1087" i="1" s="1"/>
  <c r="AK1086" i="1"/>
  <c r="AL1086" i="1" s="1"/>
  <c r="AM1086" i="1" s="1"/>
  <c r="AK1085" i="1"/>
  <c r="AL1085" i="1" s="1"/>
  <c r="AM1085" i="1" s="1"/>
  <c r="AK1084" i="1"/>
  <c r="AL1084" i="1" s="1"/>
  <c r="AM1084" i="1" s="1"/>
  <c r="AK1083" i="1"/>
  <c r="AL1083" i="1" s="1"/>
  <c r="AM1083" i="1" s="1"/>
  <c r="AK1082" i="1"/>
  <c r="AL1082" i="1" s="1"/>
  <c r="AM1082" i="1" s="1"/>
  <c r="AK1081" i="1"/>
  <c r="AL1081" i="1" s="1"/>
  <c r="AM1081" i="1" s="1"/>
  <c r="AK1080" i="1"/>
  <c r="AL1080" i="1" s="1"/>
  <c r="AM1080" i="1" s="1"/>
  <c r="AK1079" i="1"/>
  <c r="AL1079" i="1" s="1"/>
  <c r="AM1079" i="1" s="1"/>
  <c r="AK1078" i="1"/>
  <c r="AL1078" i="1" s="1"/>
  <c r="AM1078" i="1" s="1"/>
  <c r="AK1077" i="1"/>
  <c r="AL1077" i="1" s="1"/>
  <c r="AM1077" i="1" s="1"/>
  <c r="AK1076" i="1"/>
  <c r="AL1076" i="1" s="1"/>
  <c r="AM1076" i="1" s="1"/>
  <c r="AK1075" i="1"/>
  <c r="AL1075" i="1" s="1"/>
  <c r="AM1075" i="1" s="1"/>
  <c r="AK1074" i="1"/>
  <c r="AL1074" i="1" s="1"/>
  <c r="AM1074" i="1" s="1"/>
  <c r="AK1073" i="1"/>
  <c r="AL1073" i="1" s="1"/>
  <c r="AM1073" i="1" s="1"/>
  <c r="AK1072" i="1"/>
  <c r="AL1072" i="1" s="1"/>
  <c r="AM1072" i="1" s="1"/>
  <c r="AK1071" i="1"/>
  <c r="AL1071" i="1" s="1"/>
  <c r="AM1071" i="1" s="1"/>
  <c r="AK1070" i="1"/>
  <c r="AL1070" i="1" s="1"/>
  <c r="AM1070" i="1" s="1"/>
  <c r="AK1069" i="1"/>
  <c r="AL1069" i="1" s="1"/>
  <c r="AM1069" i="1" s="1"/>
  <c r="AK1068" i="1"/>
  <c r="AL1068" i="1" s="1"/>
  <c r="AM1068" i="1" s="1"/>
  <c r="AK1067" i="1"/>
  <c r="AL1067" i="1" s="1"/>
  <c r="AM1067" i="1" s="1"/>
  <c r="AK1066" i="1"/>
  <c r="AL1066" i="1" s="1"/>
  <c r="AM1066" i="1" s="1"/>
  <c r="AK1065" i="1"/>
  <c r="AL1065" i="1" s="1"/>
  <c r="AM1065" i="1" s="1"/>
  <c r="AK1064" i="1"/>
  <c r="AL1064" i="1" s="1"/>
  <c r="AM1064" i="1" s="1"/>
  <c r="AK1063" i="1"/>
  <c r="AL1063" i="1" s="1"/>
  <c r="AM1063" i="1" s="1"/>
  <c r="AK1062" i="1"/>
  <c r="AL1062" i="1" s="1"/>
  <c r="AM1062" i="1" s="1"/>
  <c r="AK1061" i="1"/>
  <c r="AL1061" i="1" s="1"/>
  <c r="AM1061" i="1" s="1"/>
  <c r="AK1060" i="1"/>
  <c r="AL1060" i="1" s="1"/>
  <c r="AM1060" i="1" s="1"/>
  <c r="AK1059" i="1"/>
  <c r="AL1059" i="1" s="1"/>
  <c r="AM1059" i="1" s="1"/>
  <c r="AK1058" i="1"/>
  <c r="AL1058" i="1" s="1"/>
  <c r="AM1058" i="1" s="1"/>
  <c r="AK1057" i="1"/>
  <c r="AL1057" i="1" s="1"/>
  <c r="AM1057" i="1" s="1"/>
  <c r="AK1056" i="1"/>
  <c r="AL1056" i="1" s="1"/>
  <c r="AM1056" i="1" s="1"/>
  <c r="AK1055" i="1"/>
  <c r="AL1055" i="1" s="1"/>
  <c r="AM1055" i="1" s="1"/>
  <c r="AK1054" i="1"/>
  <c r="AL1054" i="1" s="1"/>
  <c r="AM1054" i="1" s="1"/>
  <c r="AK1053" i="1"/>
  <c r="AL1053" i="1" s="1"/>
  <c r="AM1053" i="1" s="1"/>
  <c r="AK1052" i="1"/>
  <c r="AL1052" i="1" s="1"/>
  <c r="AM1052" i="1" s="1"/>
  <c r="AK1051" i="1"/>
  <c r="AL1051" i="1" s="1"/>
  <c r="AM1051" i="1" s="1"/>
  <c r="AK1050" i="1"/>
  <c r="AL1050" i="1" s="1"/>
  <c r="AM1050" i="1" s="1"/>
  <c r="AK1049" i="1"/>
  <c r="AL1049" i="1" s="1"/>
  <c r="AM1049" i="1" s="1"/>
  <c r="AK1048" i="1"/>
  <c r="AL1048" i="1" s="1"/>
  <c r="AM1048" i="1" s="1"/>
  <c r="AK1047" i="1"/>
  <c r="AL1047" i="1" s="1"/>
  <c r="AM1047" i="1" s="1"/>
  <c r="AK1046" i="1"/>
  <c r="AL1046" i="1" s="1"/>
  <c r="AM1046" i="1" s="1"/>
  <c r="AK1045" i="1"/>
  <c r="AL1045" i="1" s="1"/>
  <c r="AM1045" i="1" s="1"/>
  <c r="AK1044" i="1"/>
  <c r="AL1044" i="1" s="1"/>
  <c r="AM1044" i="1" s="1"/>
  <c r="AK1043" i="1"/>
  <c r="AL1043" i="1" s="1"/>
  <c r="AM1043" i="1" s="1"/>
  <c r="AK1041" i="1"/>
  <c r="AL1041" i="1" s="1"/>
  <c r="AM1041" i="1" s="1"/>
  <c r="AK1040" i="1"/>
  <c r="AL1040" i="1" s="1"/>
  <c r="AM1040" i="1" s="1"/>
  <c r="AK1039" i="1"/>
  <c r="AL1039" i="1" s="1"/>
  <c r="AM1039" i="1" s="1"/>
  <c r="AK1038" i="1"/>
  <c r="AL1038" i="1" s="1"/>
  <c r="AM1038" i="1" s="1"/>
  <c r="AK1037" i="1"/>
  <c r="AL1037" i="1" s="1"/>
  <c r="AM1037" i="1" s="1"/>
  <c r="AK1036" i="1"/>
  <c r="AL1036" i="1" s="1"/>
  <c r="AM1036" i="1" s="1"/>
  <c r="AK1035" i="1"/>
  <c r="AL1035" i="1" s="1"/>
  <c r="AM1035" i="1" s="1"/>
  <c r="AK1034" i="1"/>
  <c r="AL1034" i="1" s="1"/>
  <c r="AM1034" i="1" s="1"/>
  <c r="AK1033" i="1"/>
  <c r="AL1033" i="1" s="1"/>
  <c r="AM1033" i="1" s="1"/>
  <c r="AK1032" i="1"/>
  <c r="AL1032" i="1" s="1"/>
  <c r="AM1032" i="1" s="1"/>
  <c r="AK1031" i="1"/>
  <c r="AL1031" i="1" s="1"/>
  <c r="AM1031" i="1" s="1"/>
  <c r="AK1030" i="1"/>
  <c r="AL1030" i="1" s="1"/>
  <c r="AM1030" i="1" s="1"/>
  <c r="AK1029" i="1"/>
  <c r="AL1029" i="1" s="1"/>
  <c r="AM1029" i="1" s="1"/>
  <c r="AK1025" i="1"/>
  <c r="AL1025" i="1" s="1"/>
  <c r="AM1025" i="1" s="1"/>
  <c r="AK1024" i="1"/>
  <c r="AL1024" i="1" s="1"/>
  <c r="AM1024" i="1" s="1"/>
  <c r="AK1023" i="1"/>
  <c r="AL1023" i="1" s="1"/>
  <c r="AM1023" i="1" s="1"/>
  <c r="AK1022" i="1"/>
  <c r="AL1022" i="1" s="1"/>
  <c r="AM1022" i="1" s="1"/>
  <c r="AK1021" i="1"/>
  <c r="AL1021" i="1" s="1"/>
  <c r="AM1021" i="1" s="1"/>
  <c r="AK1020" i="1"/>
  <c r="AL1020" i="1" s="1"/>
  <c r="AM1020" i="1" s="1"/>
  <c r="AK1019" i="1"/>
  <c r="AL1019" i="1" s="1"/>
  <c r="AM1019" i="1" s="1"/>
  <c r="AK1018" i="1"/>
  <c r="AL1018" i="1" s="1"/>
  <c r="AM1018" i="1" s="1"/>
  <c r="AK1017" i="1"/>
  <c r="AL1017" i="1" s="1"/>
  <c r="AM1017" i="1" s="1"/>
  <c r="AK1016" i="1"/>
  <c r="AL1016" i="1" s="1"/>
  <c r="AM1016" i="1" s="1"/>
  <c r="AK1015" i="1"/>
  <c r="AL1015" i="1" s="1"/>
  <c r="AM1015" i="1" s="1"/>
  <c r="AK1014" i="1"/>
  <c r="AL1014" i="1" s="1"/>
  <c r="AM1014" i="1" s="1"/>
  <c r="AK1013" i="1"/>
  <c r="AL1013" i="1" s="1"/>
  <c r="AM1013" i="1" s="1"/>
  <c r="AK1012" i="1"/>
  <c r="AL1012" i="1" s="1"/>
  <c r="AM1012" i="1" s="1"/>
  <c r="AK1011" i="1"/>
  <c r="AL1011" i="1" s="1"/>
  <c r="AM1011" i="1" s="1"/>
  <c r="AK1010" i="1"/>
  <c r="AL1010" i="1" s="1"/>
  <c r="AM1010" i="1" s="1"/>
  <c r="AK1009" i="1"/>
  <c r="AL1009" i="1" s="1"/>
  <c r="AM1009" i="1" s="1"/>
  <c r="AK1008" i="1"/>
  <c r="AL1008" i="1" s="1"/>
  <c r="AM1008" i="1" s="1"/>
  <c r="AK1007" i="1"/>
  <c r="AL1007" i="1" s="1"/>
  <c r="AM1007" i="1" s="1"/>
  <c r="AK1006" i="1"/>
  <c r="AL1006" i="1" s="1"/>
  <c r="AM1006" i="1" s="1"/>
  <c r="AK1005" i="1"/>
  <c r="AL1005" i="1" s="1"/>
  <c r="AM1005" i="1" s="1"/>
  <c r="AK1004" i="1"/>
  <c r="AL1004" i="1" s="1"/>
  <c r="AM1004" i="1" s="1"/>
  <c r="AK1003" i="1"/>
  <c r="AL1003" i="1" s="1"/>
  <c r="AM1003" i="1" s="1"/>
  <c r="AK1002" i="1"/>
  <c r="AL1002" i="1" s="1"/>
  <c r="AM1002" i="1" s="1"/>
  <c r="AK1001" i="1"/>
  <c r="AL1001" i="1" s="1"/>
  <c r="AM1001" i="1" s="1"/>
  <c r="AK1000" i="1"/>
  <c r="AL1000" i="1" s="1"/>
  <c r="AM1000" i="1" s="1"/>
  <c r="AK999" i="1"/>
  <c r="AL999" i="1" s="1"/>
  <c r="AM999" i="1" s="1"/>
  <c r="AK998" i="1"/>
  <c r="AL998" i="1" s="1"/>
  <c r="AM998" i="1" s="1"/>
  <c r="AK997" i="1"/>
  <c r="AL997" i="1" s="1"/>
  <c r="AM997" i="1" s="1"/>
  <c r="AK996" i="1"/>
  <c r="AL996" i="1" s="1"/>
  <c r="AM996" i="1" s="1"/>
  <c r="AK991" i="1"/>
  <c r="AL991" i="1" s="1"/>
  <c r="AM991" i="1" s="1"/>
  <c r="AK990" i="1"/>
  <c r="AL990" i="1" s="1"/>
  <c r="AM990" i="1" s="1"/>
  <c r="AK989" i="1"/>
  <c r="AL989" i="1" s="1"/>
  <c r="AM989" i="1" s="1"/>
  <c r="AK988" i="1"/>
  <c r="AL988" i="1" s="1"/>
  <c r="AM988" i="1" s="1"/>
  <c r="AK987" i="1"/>
  <c r="AL987" i="1" s="1"/>
  <c r="AM987" i="1" s="1"/>
  <c r="AK986" i="1"/>
  <c r="AL986" i="1" s="1"/>
  <c r="AM986" i="1" s="1"/>
  <c r="AK985" i="1"/>
  <c r="AL985" i="1" s="1"/>
  <c r="AM985" i="1" s="1"/>
  <c r="AK984" i="1"/>
  <c r="AL984" i="1" s="1"/>
  <c r="AM984" i="1" s="1"/>
  <c r="AK983" i="1"/>
  <c r="AL983" i="1" s="1"/>
  <c r="AM983" i="1" s="1"/>
  <c r="AK982" i="1"/>
  <c r="AL982" i="1" s="1"/>
  <c r="AM982" i="1" s="1"/>
  <c r="AL981" i="1"/>
  <c r="AM981" i="1" s="1"/>
  <c r="AK980" i="1"/>
  <c r="AL980" i="1" s="1"/>
  <c r="AM980" i="1" s="1"/>
  <c r="AK979" i="1"/>
  <c r="AL979" i="1" s="1"/>
  <c r="AM979" i="1" s="1"/>
  <c r="AK978" i="1"/>
  <c r="AL978" i="1" s="1"/>
  <c r="AM978" i="1" s="1"/>
  <c r="AK977" i="1"/>
  <c r="AL977" i="1" s="1"/>
  <c r="AM977" i="1" s="1"/>
  <c r="AK976" i="1"/>
  <c r="AL976" i="1" s="1"/>
  <c r="AM976" i="1" s="1"/>
  <c r="AK975" i="1"/>
  <c r="AL975" i="1" s="1"/>
  <c r="AM975" i="1" s="1"/>
  <c r="AK974" i="1"/>
  <c r="AL974" i="1" s="1"/>
  <c r="AM974" i="1" s="1"/>
  <c r="AK973" i="1"/>
  <c r="AL973" i="1" s="1"/>
  <c r="AM973" i="1" s="1"/>
  <c r="AK972" i="1"/>
  <c r="AL972" i="1" s="1"/>
  <c r="AM972" i="1" s="1"/>
  <c r="AK971" i="1"/>
  <c r="AL971" i="1" s="1"/>
  <c r="AM971" i="1" s="1"/>
  <c r="AK970" i="1"/>
  <c r="AL970" i="1" s="1"/>
  <c r="AM970" i="1" s="1"/>
  <c r="AK969" i="1"/>
  <c r="AL969" i="1" s="1"/>
  <c r="AM969" i="1" s="1"/>
  <c r="AK968" i="1"/>
  <c r="AL968" i="1" s="1"/>
  <c r="AM968" i="1" s="1"/>
  <c r="AK967" i="1"/>
  <c r="AL967" i="1" s="1"/>
  <c r="AM967" i="1" s="1"/>
  <c r="AK966" i="1"/>
  <c r="AL966" i="1" s="1"/>
  <c r="AM966" i="1" s="1"/>
  <c r="AK965" i="1"/>
  <c r="AL965" i="1" s="1"/>
  <c r="AM965" i="1" s="1"/>
  <c r="AK964" i="1"/>
  <c r="AL964" i="1" s="1"/>
  <c r="AM964" i="1" s="1"/>
  <c r="AK963" i="1"/>
  <c r="AL963" i="1" s="1"/>
  <c r="AM963" i="1" s="1"/>
  <c r="AK962" i="1"/>
  <c r="AL962" i="1" s="1"/>
  <c r="AM962" i="1" s="1"/>
  <c r="AK961" i="1"/>
  <c r="AL961" i="1" s="1"/>
  <c r="AM961" i="1" s="1"/>
  <c r="AK960" i="1"/>
  <c r="AL960" i="1" s="1"/>
  <c r="AM960" i="1" s="1"/>
  <c r="AK959" i="1"/>
  <c r="AL959" i="1" s="1"/>
  <c r="AM959" i="1" s="1"/>
  <c r="AK957" i="1"/>
  <c r="AL957" i="1" s="1"/>
  <c r="AM957" i="1" s="1"/>
  <c r="AK956" i="1"/>
  <c r="AL956" i="1" s="1"/>
  <c r="AM956" i="1" s="1"/>
  <c r="AK955" i="1"/>
  <c r="AL955" i="1" s="1"/>
  <c r="AM955" i="1" s="1"/>
  <c r="AK954" i="1"/>
  <c r="AL954" i="1" s="1"/>
  <c r="AM954" i="1" s="1"/>
  <c r="AK953" i="1"/>
  <c r="AL953" i="1" s="1"/>
  <c r="AM953" i="1" s="1"/>
  <c r="AK952" i="1"/>
  <c r="AL952" i="1" s="1"/>
  <c r="AM952" i="1" s="1"/>
  <c r="AK951" i="1"/>
  <c r="AL951" i="1" s="1"/>
  <c r="AM951" i="1" s="1"/>
  <c r="AK950" i="1"/>
  <c r="AL950" i="1" s="1"/>
  <c r="AM950" i="1" s="1"/>
  <c r="AK949" i="1"/>
  <c r="AL949" i="1" s="1"/>
  <c r="AM949" i="1" s="1"/>
  <c r="AK948" i="1"/>
  <c r="AL948" i="1" s="1"/>
  <c r="AM948" i="1" s="1"/>
  <c r="AK947" i="1"/>
  <c r="AL947" i="1" s="1"/>
  <c r="AM947" i="1" s="1"/>
  <c r="AK946" i="1"/>
  <c r="AL946" i="1" s="1"/>
  <c r="AM946" i="1" s="1"/>
  <c r="AK945" i="1"/>
  <c r="AL945" i="1" s="1"/>
  <c r="AM945" i="1" s="1"/>
  <c r="AK944" i="1"/>
  <c r="AL944" i="1" s="1"/>
  <c r="AM944" i="1" s="1"/>
  <c r="AK943" i="1"/>
  <c r="AL943" i="1" s="1"/>
  <c r="AM943" i="1" s="1"/>
  <c r="AK942" i="1"/>
  <c r="AL942" i="1" s="1"/>
  <c r="AM942" i="1" s="1"/>
  <c r="AK941" i="1"/>
  <c r="AL941" i="1" s="1"/>
  <c r="AM941" i="1" s="1"/>
  <c r="AK940" i="1"/>
  <c r="AL940" i="1" s="1"/>
  <c r="AM940" i="1" s="1"/>
  <c r="AK939" i="1"/>
  <c r="AL939" i="1" s="1"/>
  <c r="AM939" i="1" s="1"/>
  <c r="AK938" i="1"/>
  <c r="AL938" i="1" s="1"/>
  <c r="AM938" i="1" s="1"/>
  <c r="AK937" i="1"/>
  <c r="AL937" i="1" s="1"/>
  <c r="AM937" i="1" s="1"/>
  <c r="AK936" i="1"/>
  <c r="AL936" i="1" s="1"/>
  <c r="AM936" i="1" s="1"/>
  <c r="AK935" i="1"/>
  <c r="AL935" i="1" s="1"/>
  <c r="AM935" i="1" s="1"/>
  <c r="AK934" i="1"/>
  <c r="AL934" i="1" s="1"/>
  <c r="AM934" i="1" s="1"/>
  <c r="AK933" i="1"/>
  <c r="AL933" i="1" s="1"/>
  <c r="AM933" i="1" s="1"/>
  <c r="AK932" i="1"/>
  <c r="AL932" i="1" s="1"/>
  <c r="AM932" i="1" s="1"/>
  <c r="AK931" i="1"/>
  <c r="AL931" i="1" s="1"/>
  <c r="AM931" i="1" s="1"/>
  <c r="AK930" i="1"/>
  <c r="AL930" i="1" s="1"/>
  <c r="AM930" i="1" s="1"/>
  <c r="AK929" i="1"/>
  <c r="AL929" i="1" s="1"/>
  <c r="AM929" i="1" s="1"/>
  <c r="AK928" i="1"/>
  <c r="AL928" i="1" s="1"/>
  <c r="AM928" i="1" s="1"/>
  <c r="AK927" i="1"/>
  <c r="AL927" i="1" s="1"/>
  <c r="AM927" i="1" s="1"/>
  <c r="AK926" i="1"/>
  <c r="AL926" i="1" s="1"/>
  <c r="AM926" i="1" s="1"/>
  <c r="AK925" i="1"/>
  <c r="AL925" i="1" s="1"/>
  <c r="AM925" i="1" s="1"/>
  <c r="AK924" i="1"/>
  <c r="AL924" i="1" s="1"/>
  <c r="AM924" i="1" s="1"/>
  <c r="AK923" i="1"/>
  <c r="AL923" i="1" s="1"/>
  <c r="AM923" i="1" s="1"/>
  <c r="AK922" i="1"/>
  <c r="AL922" i="1" s="1"/>
  <c r="AM922" i="1" s="1"/>
  <c r="AK921" i="1"/>
  <c r="AL921" i="1" s="1"/>
  <c r="AM921" i="1" s="1"/>
  <c r="AK920" i="1"/>
  <c r="AL920" i="1" s="1"/>
  <c r="AM920" i="1" s="1"/>
  <c r="AK919" i="1"/>
  <c r="AL919" i="1" s="1"/>
  <c r="AM919" i="1" s="1"/>
  <c r="AK918" i="1"/>
  <c r="AL918" i="1" s="1"/>
  <c r="AM918" i="1" s="1"/>
  <c r="AK917" i="1"/>
  <c r="AL917" i="1" s="1"/>
  <c r="AM917" i="1" s="1"/>
  <c r="AK916" i="1"/>
  <c r="AL916" i="1" s="1"/>
  <c r="AM916" i="1" s="1"/>
  <c r="AK915" i="1"/>
  <c r="AL915" i="1" s="1"/>
  <c r="AM915" i="1" s="1"/>
  <c r="AK914" i="1"/>
  <c r="AL914" i="1" s="1"/>
  <c r="AM914" i="1" s="1"/>
  <c r="AK913" i="1"/>
  <c r="AL913" i="1" s="1"/>
  <c r="AM913" i="1" s="1"/>
  <c r="AK912" i="1"/>
  <c r="AL912" i="1" s="1"/>
  <c r="AM912" i="1" s="1"/>
  <c r="AK911" i="1"/>
  <c r="AL911" i="1" s="1"/>
  <c r="AM911" i="1" s="1"/>
  <c r="AK910" i="1"/>
  <c r="AL910" i="1" s="1"/>
  <c r="AM910" i="1" s="1"/>
  <c r="AK909" i="1"/>
  <c r="AL909" i="1" s="1"/>
  <c r="AM909" i="1" s="1"/>
  <c r="AK904" i="1"/>
  <c r="AL904" i="1" s="1"/>
  <c r="AM904" i="1" s="1"/>
  <c r="AK903" i="1"/>
  <c r="AL903" i="1" s="1"/>
  <c r="AM903" i="1" s="1"/>
  <c r="AK902" i="1"/>
  <c r="AL902" i="1" s="1"/>
  <c r="AM902" i="1" s="1"/>
  <c r="AK901" i="1"/>
  <c r="AL901" i="1" s="1"/>
  <c r="AM901" i="1" s="1"/>
  <c r="AK900" i="1"/>
  <c r="AL900" i="1" s="1"/>
  <c r="AM900" i="1" s="1"/>
  <c r="AK899" i="1"/>
  <c r="AL899" i="1" s="1"/>
  <c r="AM899" i="1" s="1"/>
  <c r="AK898" i="1"/>
  <c r="AL898" i="1" s="1"/>
  <c r="AM898" i="1" s="1"/>
  <c r="AK897" i="1"/>
  <c r="AL897" i="1" s="1"/>
  <c r="AM897" i="1" s="1"/>
  <c r="AK896" i="1"/>
  <c r="AL896" i="1" s="1"/>
  <c r="AM896" i="1" s="1"/>
  <c r="AK895" i="1"/>
  <c r="AL895" i="1" s="1"/>
  <c r="AM895" i="1" s="1"/>
  <c r="AK894" i="1"/>
  <c r="AL894" i="1" s="1"/>
  <c r="AM894" i="1" s="1"/>
  <c r="AK893" i="1"/>
  <c r="AL893" i="1" s="1"/>
  <c r="AM893" i="1" s="1"/>
  <c r="AK892" i="1"/>
  <c r="AL892" i="1" s="1"/>
  <c r="AM892" i="1" s="1"/>
  <c r="AK891" i="1"/>
  <c r="AL891" i="1" s="1"/>
  <c r="AM891" i="1" s="1"/>
  <c r="AK890" i="1"/>
  <c r="AL890" i="1" s="1"/>
  <c r="AM890" i="1" s="1"/>
  <c r="AK889" i="1"/>
  <c r="AL889" i="1" s="1"/>
  <c r="AM889" i="1" s="1"/>
  <c r="AK888" i="1"/>
  <c r="AL888" i="1" s="1"/>
  <c r="AM888" i="1" s="1"/>
  <c r="AK887" i="1"/>
  <c r="AL887" i="1" s="1"/>
  <c r="AM887" i="1" s="1"/>
  <c r="AK886" i="1"/>
  <c r="AL886" i="1" s="1"/>
  <c r="AM886" i="1" s="1"/>
  <c r="AK885" i="1"/>
  <c r="AL885" i="1" s="1"/>
  <c r="AM885" i="1" s="1"/>
  <c r="AK884" i="1"/>
  <c r="AL884" i="1" s="1"/>
  <c r="AM884" i="1" s="1"/>
  <c r="AK839" i="1"/>
  <c r="AL839" i="1" s="1"/>
  <c r="AM839" i="1" s="1"/>
  <c r="AK838" i="1"/>
  <c r="AL838" i="1" s="1"/>
  <c r="AM838" i="1" s="1"/>
  <c r="AK837" i="1"/>
  <c r="AL837" i="1" s="1"/>
  <c r="AM837" i="1" s="1"/>
  <c r="AK836" i="1"/>
  <c r="AL836" i="1" s="1"/>
  <c r="AM836" i="1" s="1"/>
  <c r="AK835" i="1"/>
  <c r="AL835" i="1" s="1"/>
  <c r="AM835" i="1" s="1"/>
  <c r="AK834" i="1"/>
  <c r="AL834" i="1" s="1"/>
  <c r="AM834" i="1" s="1"/>
  <c r="AK833" i="1"/>
  <c r="AL833" i="1" s="1"/>
  <c r="AM833" i="1" s="1"/>
  <c r="AK832" i="1"/>
  <c r="AL832" i="1" s="1"/>
  <c r="AM832" i="1" s="1"/>
  <c r="AK831" i="1"/>
  <c r="AL831" i="1" s="1"/>
  <c r="AM831" i="1" s="1"/>
  <c r="AK830" i="1"/>
  <c r="AL830" i="1" s="1"/>
  <c r="AM830" i="1" s="1"/>
  <c r="AK829" i="1"/>
  <c r="AL829" i="1" s="1"/>
  <c r="AM829" i="1" s="1"/>
  <c r="AK828" i="1"/>
  <c r="AL828" i="1" s="1"/>
  <c r="AM828" i="1" s="1"/>
  <c r="AK827" i="1"/>
  <c r="AL827" i="1" s="1"/>
  <c r="AM827" i="1" s="1"/>
  <c r="AK826" i="1"/>
  <c r="AL826" i="1" s="1"/>
  <c r="AM826" i="1" s="1"/>
  <c r="AK825" i="1"/>
  <c r="AL825" i="1" s="1"/>
  <c r="AM825" i="1" s="1"/>
  <c r="AK824" i="1"/>
  <c r="AL824" i="1" s="1"/>
  <c r="AM824" i="1" s="1"/>
  <c r="AK823" i="1"/>
  <c r="AL823" i="1" s="1"/>
  <c r="AM823" i="1" s="1"/>
  <c r="AK822" i="1"/>
  <c r="AL822" i="1" s="1"/>
  <c r="AM822" i="1" s="1"/>
  <c r="AK821" i="1"/>
  <c r="AL821" i="1" s="1"/>
  <c r="AM821" i="1" s="1"/>
  <c r="AK820" i="1"/>
  <c r="AL820" i="1" s="1"/>
  <c r="AM820" i="1" s="1"/>
  <c r="AK819" i="1"/>
  <c r="AL819" i="1" s="1"/>
  <c r="AM819" i="1" s="1"/>
  <c r="AK818" i="1"/>
  <c r="AL818" i="1" s="1"/>
  <c r="AM818" i="1" s="1"/>
  <c r="AK817" i="1"/>
  <c r="AL817" i="1" s="1"/>
  <c r="AM817" i="1" s="1"/>
  <c r="AK816" i="1"/>
  <c r="AL816" i="1" s="1"/>
  <c r="AM816" i="1" s="1"/>
  <c r="AK815" i="1"/>
  <c r="AL815" i="1" s="1"/>
  <c r="AM815" i="1" s="1"/>
  <c r="AK814" i="1"/>
  <c r="AL814" i="1" s="1"/>
  <c r="AM814" i="1" s="1"/>
  <c r="AK813" i="1"/>
  <c r="AL813" i="1" s="1"/>
  <c r="AM813" i="1" s="1"/>
  <c r="AK812" i="1"/>
  <c r="AL812" i="1" s="1"/>
  <c r="AM812" i="1" s="1"/>
  <c r="AK811" i="1"/>
  <c r="AL811" i="1" s="1"/>
  <c r="AM811" i="1" s="1"/>
  <c r="AK810" i="1"/>
  <c r="AL810" i="1" s="1"/>
  <c r="AM810" i="1" s="1"/>
  <c r="AK809" i="1"/>
  <c r="AL809" i="1" s="1"/>
  <c r="AM809" i="1" s="1"/>
  <c r="AK808" i="1"/>
  <c r="AL808" i="1" s="1"/>
  <c r="AM808" i="1" s="1"/>
  <c r="AK807" i="1"/>
  <c r="AL807" i="1" s="1"/>
  <c r="AM807" i="1" s="1"/>
  <c r="AK806" i="1"/>
  <c r="AL806" i="1" s="1"/>
  <c r="AM806" i="1" s="1"/>
  <c r="AK805" i="1"/>
  <c r="AL805" i="1" s="1"/>
  <c r="AM805" i="1" s="1"/>
  <c r="AK804" i="1"/>
  <c r="AL804" i="1" s="1"/>
  <c r="AM804" i="1" s="1"/>
  <c r="AK803" i="1"/>
  <c r="AL803" i="1" s="1"/>
  <c r="AM803" i="1" s="1"/>
  <c r="AK802" i="1"/>
  <c r="AL802" i="1" s="1"/>
  <c r="AM802" i="1" s="1"/>
  <c r="AK801" i="1"/>
  <c r="AL801" i="1" s="1"/>
  <c r="AM801" i="1" s="1"/>
  <c r="AK800" i="1"/>
  <c r="AL800" i="1" s="1"/>
  <c r="AM800" i="1" s="1"/>
  <c r="AK799" i="1"/>
  <c r="AL799" i="1" s="1"/>
  <c r="AM799" i="1" s="1"/>
  <c r="AK798" i="1"/>
  <c r="AL798" i="1" s="1"/>
  <c r="AM798" i="1" s="1"/>
  <c r="AK797" i="1"/>
  <c r="AL797" i="1" s="1"/>
  <c r="AM797" i="1" s="1"/>
  <c r="AK796" i="1"/>
  <c r="AL796" i="1" s="1"/>
  <c r="AM796" i="1" s="1"/>
  <c r="AK795" i="1"/>
  <c r="AL795" i="1" s="1"/>
  <c r="AM795" i="1" s="1"/>
  <c r="AK794" i="1"/>
  <c r="AL794" i="1" s="1"/>
  <c r="AM794" i="1" s="1"/>
  <c r="AK793" i="1"/>
  <c r="AL793" i="1" s="1"/>
  <c r="AM793" i="1" s="1"/>
  <c r="AK792" i="1"/>
  <c r="AL792" i="1" s="1"/>
  <c r="AM792" i="1" s="1"/>
  <c r="AK791" i="1"/>
  <c r="AL791" i="1" s="1"/>
  <c r="AM791" i="1" s="1"/>
  <c r="AK790" i="1"/>
  <c r="AL790" i="1" s="1"/>
  <c r="AM790" i="1" s="1"/>
  <c r="AK789" i="1"/>
  <c r="AL789" i="1" s="1"/>
  <c r="AM789" i="1" s="1"/>
  <c r="AK788" i="1"/>
  <c r="AL788" i="1" s="1"/>
  <c r="AM788" i="1" s="1"/>
  <c r="AK787" i="1"/>
  <c r="AL787" i="1" s="1"/>
  <c r="AM787" i="1" s="1"/>
  <c r="AK786" i="1"/>
  <c r="AL786" i="1" s="1"/>
  <c r="AM786" i="1" s="1"/>
  <c r="AK785" i="1"/>
  <c r="AL785" i="1" s="1"/>
  <c r="AM785" i="1" s="1"/>
  <c r="AK784" i="1"/>
  <c r="AL784" i="1" s="1"/>
  <c r="AM784" i="1" s="1"/>
  <c r="AK783" i="1"/>
  <c r="AL783" i="1" s="1"/>
  <c r="AM783" i="1" s="1"/>
  <c r="AK782" i="1"/>
  <c r="AL782" i="1" s="1"/>
  <c r="AM782" i="1" s="1"/>
  <c r="AK781" i="1"/>
  <c r="AL781" i="1" s="1"/>
  <c r="AM781" i="1" s="1"/>
  <c r="AK780" i="1"/>
  <c r="AL780" i="1" s="1"/>
  <c r="AM780" i="1" s="1"/>
  <c r="AK779" i="1"/>
  <c r="AL779" i="1" s="1"/>
  <c r="AM779" i="1" s="1"/>
  <c r="AK778" i="1"/>
  <c r="AL778" i="1" s="1"/>
  <c r="AM778" i="1" s="1"/>
  <c r="AK776" i="1"/>
  <c r="AL776" i="1" s="1"/>
  <c r="AM776" i="1" s="1"/>
  <c r="AK775" i="1"/>
  <c r="AL775" i="1" s="1"/>
  <c r="AM775" i="1" s="1"/>
  <c r="AK774" i="1"/>
  <c r="AL774" i="1" s="1"/>
  <c r="AM774" i="1" s="1"/>
  <c r="AK773" i="1"/>
  <c r="AL773" i="1" s="1"/>
  <c r="AM773" i="1" s="1"/>
  <c r="AK772" i="1"/>
  <c r="AL772" i="1" s="1"/>
  <c r="AM772" i="1" s="1"/>
  <c r="AK771" i="1"/>
  <c r="AL771" i="1" s="1"/>
  <c r="AM771" i="1" s="1"/>
  <c r="AK770" i="1"/>
  <c r="AL770" i="1" s="1"/>
  <c r="AM770" i="1" s="1"/>
  <c r="AK767" i="1"/>
  <c r="AL767" i="1" s="1"/>
  <c r="AM767" i="1" s="1"/>
  <c r="AK766" i="1"/>
  <c r="AL766" i="1" s="1"/>
  <c r="AM766" i="1" s="1"/>
  <c r="AK765" i="1"/>
  <c r="AL765" i="1" s="1"/>
  <c r="AM765" i="1" s="1"/>
  <c r="AK764" i="1"/>
  <c r="AL764" i="1" s="1"/>
  <c r="AM764" i="1" s="1"/>
  <c r="AK763" i="1"/>
  <c r="AL763" i="1" s="1"/>
  <c r="AM763" i="1" s="1"/>
  <c r="AK759" i="1"/>
  <c r="AL759" i="1" s="1"/>
  <c r="AM759" i="1" s="1"/>
  <c r="AK758" i="1"/>
  <c r="AL758" i="1" s="1"/>
  <c r="AM758" i="1" s="1"/>
  <c r="AK756" i="1"/>
  <c r="AL756" i="1" s="1"/>
  <c r="AM756" i="1" s="1"/>
  <c r="AK755" i="1"/>
  <c r="AL755" i="1" s="1"/>
  <c r="AM755" i="1" s="1"/>
  <c r="AK754" i="1"/>
  <c r="AL754" i="1" s="1"/>
  <c r="AM754" i="1" s="1"/>
  <c r="AK753" i="1"/>
  <c r="AL753" i="1" s="1"/>
  <c r="AM753" i="1" s="1"/>
  <c r="AK752" i="1"/>
  <c r="AL752" i="1" s="1"/>
  <c r="AM752" i="1" s="1"/>
  <c r="AK751" i="1"/>
  <c r="AL751" i="1" s="1"/>
  <c r="AM751" i="1" s="1"/>
  <c r="AK750" i="1"/>
  <c r="AL750" i="1" s="1"/>
  <c r="AM750" i="1" s="1"/>
  <c r="AK749" i="1"/>
  <c r="AL749" i="1" s="1"/>
  <c r="AM749" i="1" s="1"/>
  <c r="AK748" i="1"/>
  <c r="AL748" i="1" s="1"/>
  <c r="AM748" i="1" s="1"/>
  <c r="AK747" i="1"/>
  <c r="AL747" i="1" s="1"/>
  <c r="AM747" i="1" s="1"/>
  <c r="AK746" i="1"/>
  <c r="AL746" i="1" s="1"/>
  <c r="AM746" i="1" s="1"/>
  <c r="AK745" i="1"/>
  <c r="AL745" i="1" s="1"/>
  <c r="AM745" i="1" s="1"/>
  <c r="AK743" i="1"/>
  <c r="AL743" i="1" s="1"/>
  <c r="AM743" i="1" s="1"/>
  <c r="AK742" i="1"/>
  <c r="AL742" i="1" s="1"/>
  <c r="AM742" i="1" s="1"/>
  <c r="AK741" i="1"/>
  <c r="AL741" i="1" s="1"/>
  <c r="AM741" i="1" s="1"/>
  <c r="AK740" i="1"/>
  <c r="AL740" i="1" s="1"/>
  <c r="AM740" i="1" s="1"/>
  <c r="AK737" i="1"/>
  <c r="AL737" i="1" s="1"/>
  <c r="AM737" i="1" s="1"/>
  <c r="AK736" i="1"/>
  <c r="AL736" i="1" s="1"/>
  <c r="AM736" i="1" s="1"/>
  <c r="AK735" i="1"/>
  <c r="AL735" i="1" s="1"/>
  <c r="AM735" i="1" s="1"/>
  <c r="AK734" i="1"/>
  <c r="AL734" i="1" s="1"/>
  <c r="AM734" i="1" s="1"/>
  <c r="AK733" i="1"/>
  <c r="AL733" i="1" s="1"/>
  <c r="AM733" i="1" s="1"/>
  <c r="AK732" i="1"/>
  <c r="AL732" i="1" s="1"/>
  <c r="AM732" i="1" s="1"/>
  <c r="AK729" i="1"/>
  <c r="AL729" i="1" s="1"/>
  <c r="AM729" i="1" s="1"/>
  <c r="AK728" i="1"/>
  <c r="AL728" i="1" s="1"/>
  <c r="AM728" i="1" s="1"/>
  <c r="AK727" i="1"/>
  <c r="AL727" i="1" s="1"/>
  <c r="AM727" i="1" s="1"/>
  <c r="AK726" i="1"/>
  <c r="AL726" i="1" s="1"/>
  <c r="AM726" i="1" s="1"/>
  <c r="AK725" i="1"/>
  <c r="AL725" i="1" s="1"/>
  <c r="AM725" i="1" s="1"/>
  <c r="AK724" i="1"/>
  <c r="AL724" i="1" s="1"/>
  <c r="AM724" i="1" s="1"/>
  <c r="AK723" i="1"/>
  <c r="AL723" i="1" s="1"/>
  <c r="AM723" i="1" s="1"/>
  <c r="AK722" i="1"/>
  <c r="AL722" i="1" s="1"/>
  <c r="AM722" i="1" s="1"/>
  <c r="AK721" i="1"/>
  <c r="AL721" i="1" s="1"/>
  <c r="AM721" i="1" s="1"/>
  <c r="AK720" i="1"/>
  <c r="AL720" i="1" s="1"/>
  <c r="AM720" i="1" s="1"/>
  <c r="AK719" i="1"/>
  <c r="AL719" i="1" s="1"/>
  <c r="AM719" i="1" s="1"/>
  <c r="AK718" i="1"/>
  <c r="AL718" i="1" s="1"/>
  <c r="AM718" i="1" s="1"/>
  <c r="AK717" i="1"/>
  <c r="AL717" i="1" s="1"/>
  <c r="AM717" i="1" s="1"/>
  <c r="AK716" i="1"/>
  <c r="AL716" i="1" s="1"/>
  <c r="AM716" i="1" s="1"/>
  <c r="AK715" i="1"/>
  <c r="AL715" i="1" s="1"/>
  <c r="AM715" i="1" s="1"/>
  <c r="AK714" i="1"/>
  <c r="AL714" i="1" s="1"/>
  <c r="AM714" i="1" s="1"/>
  <c r="AK713" i="1"/>
  <c r="AL713" i="1" s="1"/>
  <c r="AM713" i="1" s="1"/>
  <c r="AK712" i="1"/>
  <c r="AL712" i="1" s="1"/>
  <c r="AM712" i="1" s="1"/>
  <c r="AK711" i="1"/>
  <c r="AL711" i="1" s="1"/>
  <c r="AM711" i="1" s="1"/>
  <c r="AK710" i="1"/>
  <c r="AL710" i="1" s="1"/>
  <c r="AM710" i="1" s="1"/>
  <c r="AK709" i="1"/>
  <c r="AL709" i="1" s="1"/>
  <c r="AM709" i="1" s="1"/>
  <c r="AK708" i="1"/>
  <c r="AL708" i="1" s="1"/>
  <c r="AM708" i="1" s="1"/>
  <c r="AK707" i="1"/>
  <c r="AL707" i="1" s="1"/>
  <c r="AM707" i="1" s="1"/>
  <c r="AK706" i="1"/>
  <c r="AL706" i="1" s="1"/>
  <c r="AM706" i="1" s="1"/>
  <c r="AK705" i="1"/>
  <c r="AL705" i="1" s="1"/>
  <c r="AM705" i="1" s="1"/>
  <c r="AK704" i="1"/>
  <c r="AL704" i="1" s="1"/>
  <c r="AM704" i="1" s="1"/>
  <c r="AK703" i="1"/>
  <c r="AL703" i="1" s="1"/>
  <c r="AM703" i="1" s="1"/>
  <c r="AK702" i="1"/>
  <c r="AL702" i="1" s="1"/>
  <c r="AM702" i="1" s="1"/>
  <c r="AK701" i="1"/>
  <c r="AL701" i="1" s="1"/>
  <c r="AM701" i="1" s="1"/>
  <c r="AK700" i="1"/>
  <c r="AL700" i="1" s="1"/>
  <c r="AM700" i="1" s="1"/>
  <c r="AK699" i="1"/>
  <c r="AL699" i="1" s="1"/>
  <c r="AM699" i="1" s="1"/>
  <c r="AK698" i="1"/>
  <c r="AL698" i="1" s="1"/>
  <c r="AM698" i="1" s="1"/>
  <c r="AK696" i="1"/>
  <c r="AL696" i="1" s="1"/>
  <c r="AM696" i="1" s="1"/>
  <c r="AK695" i="1"/>
  <c r="AL695" i="1" s="1"/>
  <c r="AM695" i="1" s="1"/>
  <c r="AK694" i="1"/>
  <c r="AL694" i="1" s="1"/>
  <c r="AM694" i="1" s="1"/>
  <c r="AK693" i="1"/>
  <c r="AL693" i="1" s="1"/>
  <c r="AM693" i="1" s="1"/>
  <c r="AK692" i="1"/>
  <c r="AL692" i="1" s="1"/>
  <c r="AM692" i="1" s="1"/>
  <c r="AL691" i="1"/>
  <c r="AM691" i="1" s="1"/>
  <c r="AK690" i="1"/>
  <c r="AL690" i="1" s="1"/>
  <c r="AM690" i="1" s="1"/>
  <c r="AK689" i="1"/>
  <c r="AL689" i="1" s="1"/>
  <c r="AM689" i="1" s="1"/>
  <c r="AK688" i="1"/>
  <c r="AL688" i="1" s="1"/>
  <c r="AM688" i="1" s="1"/>
  <c r="AK687" i="1"/>
  <c r="AL687" i="1" s="1"/>
  <c r="AM687" i="1" s="1"/>
  <c r="AK686" i="1"/>
  <c r="AL686" i="1" s="1"/>
  <c r="AM686" i="1" s="1"/>
  <c r="AK685" i="1"/>
  <c r="AL685" i="1" s="1"/>
  <c r="AM685" i="1" s="1"/>
  <c r="AK684" i="1"/>
  <c r="AL684" i="1" s="1"/>
  <c r="AM684" i="1" s="1"/>
  <c r="AK683" i="1"/>
  <c r="AL683" i="1" s="1"/>
  <c r="AM683" i="1" s="1"/>
  <c r="AK682" i="1"/>
  <c r="AL682" i="1" s="1"/>
  <c r="AM682" i="1" s="1"/>
  <c r="AK681" i="1"/>
  <c r="AL681" i="1" s="1"/>
  <c r="AM681" i="1" s="1"/>
  <c r="AK680" i="1"/>
  <c r="AL680" i="1" s="1"/>
  <c r="AM680" i="1" s="1"/>
  <c r="AK679" i="1"/>
  <c r="AL679" i="1" s="1"/>
  <c r="AM679" i="1" s="1"/>
  <c r="AK678" i="1"/>
  <c r="AL678" i="1" s="1"/>
  <c r="AM678" i="1" s="1"/>
  <c r="AK677" i="1"/>
  <c r="AL677" i="1" s="1"/>
  <c r="AM677" i="1" s="1"/>
  <c r="AK676" i="1"/>
  <c r="AL676" i="1" s="1"/>
  <c r="AM676" i="1" s="1"/>
  <c r="AK675" i="1"/>
  <c r="AL675" i="1" s="1"/>
  <c r="AM675" i="1" s="1"/>
  <c r="AK672" i="1"/>
  <c r="AL672" i="1" s="1"/>
  <c r="AM672" i="1" s="1"/>
  <c r="AK671" i="1"/>
  <c r="AL671" i="1" s="1"/>
  <c r="AM671" i="1" s="1"/>
  <c r="AK670" i="1"/>
  <c r="AL670" i="1" s="1"/>
  <c r="AM670" i="1" s="1"/>
  <c r="AK669" i="1"/>
  <c r="AL669" i="1" s="1"/>
  <c r="AM669" i="1" s="1"/>
  <c r="AK668" i="1"/>
  <c r="AL668" i="1" s="1"/>
  <c r="AM668" i="1" s="1"/>
  <c r="AK667" i="1"/>
  <c r="AL667" i="1" s="1"/>
  <c r="AM667" i="1" s="1"/>
  <c r="AK666" i="1"/>
  <c r="AL666" i="1" s="1"/>
  <c r="AM666" i="1" s="1"/>
  <c r="AK665" i="1"/>
  <c r="AL665" i="1" s="1"/>
  <c r="AM665" i="1" s="1"/>
  <c r="AK664" i="1"/>
  <c r="AL664" i="1" s="1"/>
  <c r="AM664" i="1" s="1"/>
  <c r="AK663" i="1"/>
  <c r="AL663" i="1" s="1"/>
  <c r="AM663" i="1" s="1"/>
  <c r="AL662" i="1"/>
  <c r="AM662" i="1" s="1"/>
  <c r="AK661" i="1"/>
  <c r="AL661" i="1" s="1"/>
  <c r="AM661" i="1" s="1"/>
  <c r="AK660" i="1"/>
  <c r="AL660" i="1" s="1"/>
  <c r="AM660" i="1" s="1"/>
  <c r="AK659" i="1"/>
  <c r="AL659" i="1" s="1"/>
  <c r="AM659" i="1" s="1"/>
  <c r="AK658" i="1"/>
  <c r="AL658" i="1" s="1"/>
  <c r="AM658" i="1" s="1"/>
  <c r="AK657" i="1"/>
  <c r="AL657" i="1" s="1"/>
  <c r="AM657" i="1" s="1"/>
  <c r="AK656" i="1"/>
  <c r="AL656" i="1" s="1"/>
  <c r="AM656" i="1" s="1"/>
  <c r="AK655" i="1"/>
  <c r="AL655" i="1" s="1"/>
  <c r="AM655" i="1" s="1"/>
  <c r="AK654" i="1"/>
  <c r="AL654" i="1" s="1"/>
  <c r="AM654" i="1" s="1"/>
  <c r="AL653" i="1"/>
  <c r="AM653" i="1" s="1"/>
  <c r="AK652" i="1"/>
  <c r="AL652" i="1" s="1"/>
  <c r="AM652" i="1" s="1"/>
  <c r="AK651" i="1"/>
  <c r="AL651" i="1" s="1"/>
  <c r="AM651" i="1" s="1"/>
  <c r="AK650" i="1"/>
  <c r="AL650" i="1" s="1"/>
  <c r="AM650" i="1" s="1"/>
  <c r="AK649" i="1"/>
  <c r="AL649" i="1" s="1"/>
  <c r="AM649" i="1" s="1"/>
  <c r="AK636" i="1"/>
  <c r="AL636" i="1" s="1"/>
  <c r="AM636" i="1" s="1"/>
  <c r="AK635" i="1"/>
  <c r="AL635" i="1" s="1"/>
  <c r="AM635" i="1" s="1"/>
  <c r="AK634" i="1"/>
  <c r="AL634" i="1" s="1"/>
  <c r="AM634" i="1" s="1"/>
  <c r="AK633" i="1"/>
  <c r="AL633" i="1" s="1"/>
  <c r="AM633" i="1" s="1"/>
  <c r="AK632" i="1"/>
  <c r="AL632" i="1" s="1"/>
  <c r="AM632" i="1" s="1"/>
  <c r="AK631" i="1"/>
  <c r="AL631" i="1" s="1"/>
  <c r="AM631" i="1" s="1"/>
  <c r="AK630" i="1"/>
  <c r="AL630" i="1" s="1"/>
  <c r="AM630" i="1" s="1"/>
  <c r="AK629" i="1"/>
  <c r="AL629" i="1" s="1"/>
  <c r="AM629" i="1" s="1"/>
  <c r="AK628" i="1"/>
  <c r="AL628" i="1" s="1"/>
  <c r="AM628" i="1" s="1"/>
  <c r="AK627" i="1"/>
  <c r="AL627" i="1" s="1"/>
  <c r="AM627" i="1" s="1"/>
  <c r="AK603" i="1"/>
  <c r="AL603" i="1" s="1"/>
  <c r="AM603" i="1" s="1"/>
  <c r="AK602" i="1"/>
  <c r="AL602" i="1" s="1"/>
  <c r="AM602" i="1" s="1"/>
  <c r="AK601" i="1"/>
  <c r="AL601" i="1" s="1"/>
  <c r="AM601" i="1" s="1"/>
  <c r="AK600" i="1"/>
  <c r="AL600" i="1" s="1"/>
  <c r="AM600" i="1" s="1"/>
  <c r="AK599" i="1"/>
  <c r="AL599" i="1" s="1"/>
  <c r="AM599" i="1" s="1"/>
  <c r="AK598" i="1"/>
  <c r="AL598" i="1" s="1"/>
  <c r="AM598" i="1" s="1"/>
  <c r="AK597" i="1"/>
  <c r="AL597" i="1" s="1"/>
  <c r="AM597" i="1" s="1"/>
  <c r="AK596" i="1"/>
  <c r="AL596" i="1" s="1"/>
  <c r="AM596" i="1" s="1"/>
  <c r="AK595" i="1"/>
  <c r="AL595" i="1" s="1"/>
  <c r="AM595" i="1" s="1"/>
  <c r="AK594" i="1"/>
  <c r="AL594" i="1" s="1"/>
  <c r="AM594" i="1" s="1"/>
  <c r="AK593" i="1"/>
  <c r="AL593" i="1" s="1"/>
  <c r="AM593" i="1" s="1"/>
  <c r="AK592" i="1"/>
  <c r="AL592" i="1" s="1"/>
  <c r="AM592" i="1" s="1"/>
  <c r="AK591" i="1"/>
  <c r="AL591" i="1" s="1"/>
  <c r="AM591" i="1" s="1"/>
  <c r="AK590" i="1"/>
  <c r="AL590" i="1" s="1"/>
  <c r="AM590" i="1" s="1"/>
  <c r="AK589" i="1"/>
  <c r="AL589" i="1" s="1"/>
  <c r="AM589" i="1" s="1"/>
  <c r="AK588" i="1"/>
  <c r="AL588" i="1" s="1"/>
  <c r="AM588" i="1" s="1"/>
  <c r="AK587" i="1"/>
  <c r="AL587" i="1" s="1"/>
  <c r="AM587" i="1" s="1"/>
  <c r="AK586" i="1"/>
  <c r="AL586" i="1" s="1"/>
  <c r="AM586" i="1" s="1"/>
  <c r="AK585" i="1"/>
  <c r="AL585" i="1" s="1"/>
  <c r="AM585" i="1" s="1"/>
  <c r="AK584" i="1"/>
  <c r="AL584" i="1" s="1"/>
  <c r="AM584" i="1" s="1"/>
  <c r="AK582" i="1"/>
  <c r="AL582" i="1" s="1"/>
  <c r="AM582" i="1" s="1"/>
  <c r="AK581" i="1"/>
  <c r="AL581" i="1" s="1"/>
  <c r="AM581" i="1" s="1"/>
  <c r="AL580" i="1"/>
  <c r="AM580" i="1" s="1"/>
  <c r="AK579" i="1"/>
  <c r="AL579" i="1" s="1"/>
  <c r="AM579" i="1" s="1"/>
  <c r="AK578" i="1"/>
  <c r="AL578" i="1" s="1"/>
  <c r="AM578" i="1" s="1"/>
  <c r="AK577" i="1"/>
  <c r="AL577" i="1" s="1"/>
  <c r="AM577" i="1" s="1"/>
  <c r="AK576" i="1"/>
  <c r="AL576" i="1" s="1"/>
  <c r="AM576" i="1" s="1"/>
  <c r="AK575" i="1"/>
  <c r="AL575" i="1" s="1"/>
  <c r="AM575" i="1" s="1"/>
  <c r="AK574" i="1"/>
  <c r="AL574" i="1" s="1"/>
  <c r="AM574" i="1" s="1"/>
  <c r="AK573" i="1"/>
  <c r="AL573" i="1" s="1"/>
  <c r="AM573" i="1" s="1"/>
  <c r="AK572" i="1"/>
  <c r="AL572" i="1" s="1"/>
  <c r="AM572" i="1" s="1"/>
  <c r="AK545" i="1"/>
  <c r="AL545" i="1" s="1"/>
  <c r="AM545" i="1" s="1"/>
  <c r="AK544" i="1"/>
  <c r="AL544" i="1" s="1"/>
  <c r="AM544" i="1" s="1"/>
  <c r="AK543" i="1"/>
  <c r="AL543" i="1" s="1"/>
  <c r="AM543" i="1" s="1"/>
  <c r="AK542" i="1"/>
  <c r="AL542" i="1" s="1"/>
  <c r="AM542" i="1" s="1"/>
  <c r="AK541" i="1"/>
  <c r="AL541" i="1" s="1"/>
  <c r="AM541" i="1" s="1"/>
  <c r="AK540" i="1"/>
  <c r="AL540" i="1" s="1"/>
  <c r="AM540" i="1" s="1"/>
  <c r="AK538" i="1"/>
  <c r="AL538" i="1" s="1"/>
  <c r="AM538" i="1" s="1"/>
  <c r="AK537" i="1"/>
  <c r="AL537" i="1" s="1"/>
  <c r="AM537" i="1" s="1"/>
  <c r="AK536" i="1"/>
  <c r="AL536" i="1" s="1"/>
  <c r="AM536" i="1" s="1"/>
  <c r="AK535" i="1"/>
  <c r="AL535" i="1" s="1"/>
  <c r="AM535" i="1" s="1"/>
  <c r="AK532" i="1"/>
  <c r="AL532" i="1" s="1"/>
  <c r="AM532" i="1" s="1"/>
  <c r="AK531" i="1"/>
  <c r="AL531" i="1" s="1"/>
  <c r="AM531" i="1" s="1"/>
  <c r="AK530" i="1"/>
  <c r="AL530" i="1" s="1"/>
  <c r="AM530" i="1" s="1"/>
  <c r="AK529" i="1"/>
  <c r="AL529" i="1" s="1"/>
  <c r="AM529" i="1" s="1"/>
  <c r="AL528" i="1"/>
  <c r="AM528" i="1" s="1"/>
  <c r="AL527" i="1"/>
  <c r="AM527" i="1" s="1"/>
  <c r="AL526" i="1"/>
  <c r="AM526" i="1" s="1"/>
  <c r="AL525" i="1"/>
  <c r="AM525" i="1" s="1"/>
  <c r="AL524" i="1"/>
  <c r="AM524" i="1" s="1"/>
  <c r="AL523" i="1"/>
  <c r="AM523" i="1" s="1"/>
  <c r="AL522" i="1"/>
  <c r="AM522" i="1" s="1"/>
  <c r="AL521" i="1"/>
  <c r="AM521" i="1" s="1"/>
  <c r="AL520" i="1"/>
  <c r="AM520" i="1" s="1"/>
  <c r="AL519" i="1"/>
  <c r="AM519" i="1" s="1"/>
  <c r="AL518" i="1"/>
  <c r="AM518" i="1" s="1"/>
  <c r="AL517" i="1"/>
  <c r="AM517" i="1" s="1"/>
  <c r="AL516" i="1"/>
  <c r="AM516" i="1" s="1"/>
  <c r="AL515" i="1"/>
  <c r="AM515" i="1" s="1"/>
  <c r="AL514" i="1"/>
  <c r="AM514" i="1" s="1"/>
  <c r="AL513" i="1"/>
  <c r="AM513" i="1" s="1"/>
  <c r="AL512" i="1"/>
  <c r="AM512" i="1" s="1"/>
  <c r="AL511" i="1"/>
  <c r="AM511" i="1" s="1"/>
  <c r="AL510" i="1"/>
  <c r="AM510" i="1" s="1"/>
  <c r="AL509" i="1"/>
  <c r="AM509" i="1" s="1"/>
  <c r="AL508" i="1"/>
  <c r="AM508" i="1" s="1"/>
  <c r="AL507" i="1"/>
  <c r="AM507" i="1" s="1"/>
  <c r="AL506" i="1"/>
  <c r="AM506" i="1" s="1"/>
  <c r="AL505" i="1"/>
  <c r="AM505" i="1" s="1"/>
  <c r="AL504" i="1"/>
  <c r="AM504" i="1" s="1"/>
  <c r="AK503" i="1"/>
  <c r="AL503" i="1" s="1"/>
  <c r="AM503" i="1" s="1"/>
  <c r="AK502" i="1"/>
  <c r="AL502" i="1" s="1"/>
  <c r="AM502" i="1" s="1"/>
  <c r="AK501" i="1"/>
  <c r="AL501" i="1" s="1"/>
  <c r="AM501" i="1" s="1"/>
  <c r="AK500" i="1"/>
  <c r="AL500" i="1" s="1"/>
  <c r="AM500" i="1" s="1"/>
  <c r="AK499" i="1"/>
  <c r="AL499" i="1" s="1"/>
  <c r="AM499" i="1" s="1"/>
  <c r="AK498" i="1"/>
  <c r="AL498" i="1" s="1"/>
  <c r="AM498" i="1" s="1"/>
  <c r="AK497" i="1"/>
  <c r="AL497" i="1" s="1"/>
  <c r="AM497" i="1" s="1"/>
  <c r="AK496" i="1"/>
  <c r="AL496" i="1" s="1"/>
  <c r="AM496" i="1" s="1"/>
  <c r="AK495" i="1"/>
  <c r="AL495" i="1" s="1"/>
  <c r="AM495" i="1" s="1"/>
  <c r="AK494" i="1"/>
  <c r="AL494" i="1" s="1"/>
  <c r="AM494" i="1" s="1"/>
  <c r="AK493" i="1"/>
  <c r="AL493" i="1" s="1"/>
  <c r="AM493" i="1" s="1"/>
  <c r="AK492" i="1"/>
  <c r="AL492" i="1" s="1"/>
  <c r="AM492" i="1" s="1"/>
  <c r="AK491" i="1"/>
  <c r="AL491" i="1" s="1"/>
  <c r="AM491" i="1" s="1"/>
  <c r="AK490" i="1"/>
  <c r="AL490" i="1" s="1"/>
  <c r="AM490" i="1" s="1"/>
  <c r="AK489" i="1"/>
  <c r="AL489" i="1" s="1"/>
  <c r="AM489" i="1" s="1"/>
  <c r="AK488" i="1"/>
  <c r="AL488" i="1" s="1"/>
  <c r="AM488" i="1" s="1"/>
  <c r="AK487" i="1"/>
  <c r="AL487" i="1" s="1"/>
  <c r="AM487" i="1" s="1"/>
  <c r="AK486" i="1"/>
  <c r="AL486" i="1" s="1"/>
  <c r="AM486" i="1" s="1"/>
  <c r="AK485" i="1"/>
  <c r="AL485" i="1" s="1"/>
  <c r="AM485" i="1" s="1"/>
  <c r="AK484" i="1"/>
  <c r="AL484" i="1" s="1"/>
  <c r="AM484" i="1" s="1"/>
  <c r="AK483" i="1"/>
  <c r="AL483" i="1" s="1"/>
  <c r="AM483" i="1" s="1"/>
  <c r="AK482" i="1"/>
  <c r="AL482" i="1" s="1"/>
  <c r="AM482" i="1" s="1"/>
  <c r="AK481" i="1"/>
  <c r="AL481" i="1" s="1"/>
  <c r="AM481" i="1" s="1"/>
  <c r="AK480" i="1"/>
  <c r="AL480" i="1" s="1"/>
  <c r="AM480" i="1" s="1"/>
  <c r="AK479" i="1"/>
  <c r="AL479" i="1" s="1"/>
  <c r="AM479" i="1" s="1"/>
  <c r="AK478" i="1"/>
  <c r="AL478" i="1" s="1"/>
  <c r="AM478" i="1" s="1"/>
  <c r="AK477" i="1"/>
  <c r="AL477" i="1" s="1"/>
  <c r="AM477" i="1" s="1"/>
  <c r="AK476" i="1"/>
  <c r="AL476" i="1" s="1"/>
  <c r="AM476" i="1" s="1"/>
  <c r="AK475" i="1"/>
  <c r="AL475" i="1" s="1"/>
  <c r="AM475" i="1" s="1"/>
  <c r="AK474" i="1"/>
  <c r="AL474" i="1" s="1"/>
  <c r="AM474" i="1" s="1"/>
  <c r="AK473" i="1"/>
  <c r="AL473" i="1" s="1"/>
  <c r="AM473" i="1" s="1"/>
  <c r="AK472" i="1"/>
  <c r="AL472" i="1" s="1"/>
  <c r="AM472" i="1" s="1"/>
  <c r="AK471" i="1"/>
  <c r="AL471" i="1" s="1"/>
  <c r="AM471" i="1" s="1"/>
  <c r="AK470" i="1"/>
  <c r="AL470" i="1" s="1"/>
  <c r="AM470" i="1" s="1"/>
  <c r="AK469" i="1"/>
  <c r="AL469" i="1" s="1"/>
  <c r="AM469" i="1" s="1"/>
  <c r="AK468" i="1"/>
  <c r="AL468" i="1" s="1"/>
  <c r="AM468" i="1" s="1"/>
  <c r="AK467" i="1"/>
  <c r="AL467" i="1" s="1"/>
  <c r="AM467" i="1" s="1"/>
  <c r="AK466" i="1"/>
  <c r="AL466" i="1" s="1"/>
  <c r="AM466" i="1" s="1"/>
  <c r="AK465" i="1"/>
  <c r="AL465" i="1" s="1"/>
  <c r="AM465" i="1" s="1"/>
  <c r="AK464" i="1"/>
  <c r="AL464" i="1" s="1"/>
  <c r="AM464" i="1" s="1"/>
  <c r="AK463" i="1"/>
  <c r="AL463" i="1" s="1"/>
  <c r="AM463" i="1" s="1"/>
  <c r="AK462" i="1"/>
  <c r="AL462" i="1" s="1"/>
  <c r="AM462" i="1" s="1"/>
  <c r="AK461" i="1"/>
  <c r="AL461" i="1" s="1"/>
  <c r="AM461" i="1" s="1"/>
  <c r="AK460" i="1"/>
  <c r="AL460" i="1" s="1"/>
  <c r="AM460" i="1" s="1"/>
  <c r="AK459" i="1"/>
  <c r="AL459" i="1" s="1"/>
  <c r="AM459" i="1" s="1"/>
  <c r="AK458" i="1"/>
  <c r="AL458" i="1" s="1"/>
  <c r="AM458" i="1" s="1"/>
  <c r="AK457" i="1"/>
  <c r="AL457" i="1" s="1"/>
  <c r="AM457" i="1" s="1"/>
  <c r="AK456" i="1"/>
  <c r="AL456" i="1" s="1"/>
  <c r="AM456" i="1" s="1"/>
  <c r="AK455" i="1"/>
  <c r="AL455" i="1" s="1"/>
  <c r="AM455" i="1" s="1"/>
  <c r="AK454" i="1"/>
  <c r="AL454" i="1" s="1"/>
  <c r="AM454" i="1" s="1"/>
  <c r="AK453" i="1"/>
  <c r="AL453" i="1" s="1"/>
  <c r="AM453" i="1" s="1"/>
  <c r="AK452" i="1"/>
  <c r="AL452" i="1" s="1"/>
  <c r="AM452" i="1" s="1"/>
  <c r="AK451" i="1"/>
  <c r="AL451" i="1" s="1"/>
  <c r="AM451" i="1" s="1"/>
  <c r="AK450" i="1"/>
  <c r="AL450" i="1" s="1"/>
  <c r="AM450" i="1" s="1"/>
  <c r="AK449" i="1"/>
  <c r="AL449" i="1" s="1"/>
  <c r="AM449" i="1" s="1"/>
  <c r="AK448" i="1"/>
  <c r="AL448" i="1" s="1"/>
  <c r="AM448" i="1" s="1"/>
  <c r="AK447" i="1"/>
  <c r="AL447" i="1" s="1"/>
  <c r="AM447" i="1" s="1"/>
  <c r="AK446" i="1"/>
  <c r="AL446" i="1" s="1"/>
  <c r="AM446" i="1" s="1"/>
  <c r="AK445" i="1"/>
  <c r="AL445" i="1" s="1"/>
  <c r="AM445" i="1" s="1"/>
  <c r="AK444" i="1"/>
  <c r="AL444" i="1" s="1"/>
  <c r="AM444" i="1" s="1"/>
  <c r="AK443" i="1"/>
  <c r="AL443" i="1" s="1"/>
  <c r="AM443" i="1" s="1"/>
  <c r="AK442" i="1"/>
  <c r="AL442" i="1" s="1"/>
  <c r="AM442" i="1" s="1"/>
  <c r="AK441" i="1"/>
  <c r="AL441" i="1" s="1"/>
  <c r="AM441" i="1" s="1"/>
  <c r="AK438" i="1"/>
  <c r="AL438" i="1" s="1"/>
  <c r="AM438" i="1" s="1"/>
  <c r="AK437" i="1"/>
  <c r="AL437" i="1" s="1"/>
  <c r="AM437" i="1" s="1"/>
  <c r="AK436" i="1"/>
  <c r="AL436" i="1" s="1"/>
  <c r="AM436" i="1" s="1"/>
  <c r="AK435" i="1"/>
  <c r="AL435" i="1" s="1"/>
  <c r="AM435" i="1" s="1"/>
  <c r="AK434" i="1"/>
  <c r="AL434" i="1" s="1"/>
  <c r="AM434" i="1" s="1"/>
  <c r="AK433" i="1"/>
  <c r="AL433" i="1" s="1"/>
  <c r="AM433" i="1" s="1"/>
  <c r="AK432" i="1"/>
  <c r="AL432" i="1" s="1"/>
  <c r="AM432" i="1" s="1"/>
  <c r="AK431" i="1"/>
  <c r="AL431" i="1" s="1"/>
  <c r="AM431" i="1" s="1"/>
  <c r="AK430" i="1"/>
  <c r="AL430" i="1" s="1"/>
  <c r="AM430" i="1" s="1"/>
  <c r="AK429" i="1"/>
  <c r="AL429" i="1" s="1"/>
  <c r="AM429" i="1" s="1"/>
  <c r="AK427" i="1"/>
  <c r="AL427" i="1" s="1"/>
  <c r="AM427" i="1" s="1"/>
  <c r="AK426" i="1"/>
  <c r="AL426" i="1" s="1"/>
  <c r="AM426" i="1" s="1"/>
  <c r="AK425" i="1"/>
  <c r="AL425" i="1" s="1"/>
  <c r="AM425" i="1" s="1"/>
  <c r="AK424" i="1"/>
  <c r="AL424" i="1" s="1"/>
  <c r="AM424" i="1" s="1"/>
  <c r="AK423" i="1"/>
  <c r="AL423" i="1" s="1"/>
  <c r="AM423" i="1" s="1"/>
  <c r="AK422" i="1"/>
  <c r="AL422" i="1" s="1"/>
  <c r="AM422" i="1" s="1"/>
  <c r="AK421" i="1"/>
  <c r="AL421" i="1" s="1"/>
  <c r="AM421" i="1" s="1"/>
  <c r="AK420" i="1"/>
  <c r="AL420" i="1" s="1"/>
  <c r="AM420" i="1" s="1"/>
  <c r="AK419" i="1"/>
  <c r="AL419" i="1" s="1"/>
  <c r="AM419" i="1" s="1"/>
  <c r="AK418" i="1"/>
  <c r="AL418" i="1" s="1"/>
  <c r="AM418" i="1" s="1"/>
  <c r="AK417" i="1"/>
  <c r="AL417" i="1" s="1"/>
  <c r="AM417" i="1" s="1"/>
  <c r="AK416" i="1"/>
  <c r="AL416" i="1" s="1"/>
  <c r="AM416" i="1" s="1"/>
  <c r="AK415" i="1"/>
  <c r="AL415" i="1" s="1"/>
  <c r="AM415" i="1" s="1"/>
  <c r="AK414" i="1"/>
  <c r="AL414" i="1" s="1"/>
  <c r="AM414" i="1" s="1"/>
  <c r="AK413" i="1"/>
  <c r="AL413" i="1" s="1"/>
  <c r="AM413" i="1" s="1"/>
  <c r="AK412" i="1"/>
  <c r="AL412" i="1" s="1"/>
  <c r="AM412" i="1" s="1"/>
  <c r="AK411" i="1"/>
  <c r="AL411" i="1" s="1"/>
  <c r="AM411" i="1" s="1"/>
  <c r="AK410" i="1"/>
  <c r="AL410" i="1" s="1"/>
  <c r="AM410" i="1" s="1"/>
  <c r="AK409" i="1"/>
  <c r="AL409" i="1" s="1"/>
  <c r="AM409" i="1" s="1"/>
  <c r="AK408" i="1"/>
  <c r="AL408" i="1" s="1"/>
  <c r="AM408" i="1" s="1"/>
  <c r="AK407" i="1"/>
  <c r="AL407" i="1" s="1"/>
  <c r="AM407" i="1" s="1"/>
  <c r="AK406" i="1"/>
  <c r="AL406" i="1" s="1"/>
  <c r="AM406" i="1" s="1"/>
  <c r="AK405" i="1"/>
  <c r="AL405" i="1" s="1"/>
  <c r="AM405" i="1" s="1"/>
  <c r="AK404" i="1"/>
  <c r="AL404" i="1" s="1"/>
  <c r="AM404" i="1" s="1"/>
  <c r="AK403" i="1"/>
  <c r="AL403" i="1" s="1"/>
  <c r="AM403" i="1" s="1"/>
  <c r="AK402" i="1"/>
  <c r="AL402" i="1" s="1"/>
  <c r="AM402" i="1" s="1"/>
  <c r="AK401" i="1"/>
  <c r="AL401" i="1" s="1"/>
  <c r="AM401" i="1" s="1"/>
  <c r="AK400" i="1"/>
  <c r="AL400" i="1" s="1"/>
  <c r="AM400" i="1" s="1"/>
  <c r="AK399" i="1"/>
  <c r="AL399" i="1" s="1"/>
  <c r="AM399" i="1" s="1"/>
  <c r="AK398" i="1"/>
  <c r="AL398" i="1" s="1"/>
  <c r="AM398" i="1" s="1"/>
  <c r="AK397" i="1"/>
  <c r="AL397" i="1" s="1"/>
  <c r="AM397" i="1" s="1"/>
  <c r="AK396" i="1"/>
  <c r="AL396" i="1" s="1"/>
  <c r="AM396" i="1" s="1"/>
  <c r="AK393" i="1"/>
  <c r="AL393" i="1" s="1"/>
  <c r="AM393" i="1" s="1"/>
  <c r="AK392" i="1"/>
  <c r="AL392" i="1" s="1"/>
  <c r="AM392" i="1" s="1"/>
  <c r="AK391" i="1"/>
  <c r="AL391" i="1" s="1"/>
  <c r="AM391" i="1" s="1"/>
  <c r="AK390" i="1"/>
  <c r="AL390" i="1" s="1"/>
  <c r="AM390" i="1" s="1"/>
  <c r="AK389" i="1"/>
  <c r="AL389" i="1" s="1"/>
  <c r="AM389" i="1" s="1"/>
  <c r="AK388" i="1"/>
  <c r="AL388" i="1" s="1"/>
  <c r="AM388" i="1" s="1"/>
  <c r="AK387" i="1"/>
  <c r="AL387" i="1" s="1"/>
  <c r="AM387" i="1" s="1"/>
  <c r="AK386" i="1"/>
  <c r="AL386" i="1" s="1"/>
  <c r="AM386" i="1" s="1"/>
  <c r="AK385" i="1"/>
  <c r="AL385" i="1" s="1"/>
  <c r="AM385" i="1" s="1"/>
  <c r="AK384" i="1"/>
  <c r="AL384" i="1" s="1"/>
  <c r="AM384" i="1" s="1"/>
  <c r="AK383" i="1"/>
  <c r="AL383" i="1" s="1"/>
  <c r="AM383" i="1" s="1"/>
  <c r="AK382" i="1"/>
  <c r="AL382" i="1" s="1"/>
  <c r="AM382" i="1" s="1"/>
  <c r="AK381" i="1"/>
  <c r="AL381" i="1" s="1"/>
  <c r="AM381" i="1" s="1"/>
  <c r="AK380" i="1"/>
  <c r="AL380" i="1" s="1"/>
  <c r="AM380" i="1" s="1"/>
  <c r="AK379" i="1"/>
  <c r="AL379" i="1" s="1"/>
  <c r="AM379" i="1" s="1"/>
  <c r="AK378" i="1"/>
  <c r="AL378" i="1" s="1"/>
  <c r="AM378" i="1" s="1"/>
  <c r="AK377" i="1"/>
  <c r="AL377" i="1" s="1"/>
  <c r="AM377" i="1" s="1"/>
  <c r="AK376" i="1"/>
  <c r="AL376" i="1" s="1"/>
  <c r="AM376" i="1" s="1"/>
  <c r="AK375" i="1"/>
  <c r="AL375" i="1" s="1"/>
  <c r="AM375" i="1" s="1"/>
  <c r="AK374" i="1"/>
  <c r="AL374" i="1" s="1"/>
  <c r="AM374" i="1" s="1"/>
  <c r="AK373" i="1"/>
  <c r="AL373" i="1" s="1"/>
  <c r="AM373" i="1" s="1"/>
  <c r="AK372" i="1"/>
  <c r="AL372" i="1" s="1"/>
  <c r="AM372" i="1" s="1"/>
  <c r="AK371" i="1"/>
  <c r="AL371" i="1" s="1"/>
  <c r="AM371" i="1" s="1"/>
  <c r="AK370" i="1"/>
  <c r="AL370" i="1" s="1"/>
  <c r="AM370" i="1" s="1"/>
  <c r="AK369" i="1"/>
  <c r="AL369" i="1" s="1"/>
  <c r="AM369" i="1" s="1"/>
  <c r="AK368" i="1"/>
  <c r="AL368" i="1" s="1"/>
  <c r="AM368" i="1" s="1"/>
  <c r="AK367" i="1"/>
  <c r="AL367" i="1" s="1"/>
  <c r="AM367" i="1" s="1"/>
  <c r="AK366" i="1"/>
  <c r="AL366" i="1" s="1"/>
  <c r="AM366" i="1" s="1"/>
  <c r="AK365" i="1"/>
  <c r="AL365" i="1" s="1"/>
  <c r="AM365" i="1" s="1"/>
  <c r="AK364" i="1"/>
  <c r="AL364" i="1" s="1"/>
  <c r="AM364" i="1" s="1"/>
  <c r="AK363" i="1"/>
  <c r="AL363" i="1" s="1"/>
  <c r="AM363" i="1" s="1"/>
  <c r="AK362" i="1"/>
  <c r="AL362" i="1" s="1"/>
  <c r="AM362" i="1" s="1"/>
  <c r="AK361" i="1"/>
  <c r="AL361" i="1" s="1"/>
  <c r="AM361" i="1" s="1"/>
  <c r="AK360" i="1"/>
  <c r="AL360" i="1" s="1"/>
  <c r="AM360" i="1" s="1"/>
  <c r="AK359" i="1"/>
  <c r="AL359" i="1" s="1"/>
  <c r="AM359" i="1" s="1"/>
  <c r="AK357" i="1"/>
  <c r="AL357" i="1" s="1"/>
  <c r="AM357" i="1" s="1"/>
  <c r="AK356" i="1"/>
  <c r="AL356" i="1" s="1"/>
  <c r="AM356" i="1" s="1"/>
  <c r="AK355" i="1"/>
  <c r="AL355" i="1" s="1"/>
  <c r="AM355" i="1" s="1"/>
  <c r="AK354" i="1"/>
  <c r="AL354" i="1" s="1"/>
  <c r="AM354" i="1" s="1"/>
  <c r="AK353" i="1"/>
  <c r="AL353" i="1" s="1"/>
  <c r="AM353" i="1" s="1"/>
  <c r="AK352" i="1"/>
  <c r="AL352" i="1" s="1"/>
  <c r="AM352" i="1" s="1"/>
  <c r="AK351" i="1"/>
  <c r="AL351" i="1" s="1"/>
  <c r="AM351" i="1" s="1"/>
  <c r="AK350" i="1"/>
  <c r="AL350" i="1" s="1"/>
  <c r="AM350" i="1" s="1"/>
  <c r="AK349" i="1"/>
  <c r="AL349" i="1" s="1"/>
  <c r="AM349" i="1" s="1"/>
  <c r="AK348" i="1"/>
  <c r="AL348" i="1" s="1"/>
  <c r="AM348" i="1" s="1"/>
  <c r="AK347" i="1"/>
  <c r="AL347" i="1" s="1"/>
  <c r="AM347" i="1" s="1"/>
  <c r="AK346" i="1"/>
  <c r="AL346" i="1" s="1"/>
  <c r="AM346" i="1" s="1"/>
  <c r="AK345" i="1"/>
  <c r="AL345" i="1" s="1"/>
  <c r="AM345" i="1" s="1"/>
  <c r="AK344" i="1"/>
  <c r="AL344" i="1" s="1"/>
  <c r="AM344" i="1" s="1"/>
  <c r="AK341" i="1"/>
  <c r="AL341" i="1" s="1"/>
  <c r="AM341" i="1" s="1"/>
  <c r="AK340" i="1"/>
  <c r="AL340" i="1" s="1"/>
  <c r="AM340" i="1" s="1"/>
  <c r="AK339" i="1"/>
  <c r="AL339" i="1" s="1"/>
  <c r="AM339" i="1" s="1"/>
  <c r="AK338" i="1"/>
  <c r="AL338" i="1" s="1"/>
  <c r="AM338" i="1" s="1"/>
  <c r="AK337" i="1"/>
  <c r="AL337" i="1" s="1"/>
  <c r="AM337" i="1" s="1"/>
  <c r="AK336" i="1"/>
  <c r="AL336" i="1" s="1"/>
  <c r="AM336" i="1" s="1"/>
  <c r="AK335" i="1"/>
  <c r="AL335" i="1" s="1"/>
  <c r="AM335" i="1" s="1"/>
  <c r="AK334" i="1"/>
  <c r="AL334" i="1" s="1"/>
  <c r="AM334" i="1" s="1"/>
  <c r="AK333" i="1"/>
  <c r="AL333" i="1" s="1"/>
  <c r="AM333" i="1" s="1"/>
  <c r="AK332" i="1"/>
  <c r="AL332" i="1" s="1"/>
  <c r="AM332" i="1" s="1"/>
  <c r="AK331" i="1"/>
  <c r="AL331" i="1" s="1"/>
  <c r="AM331" i="1" s="1"/>
  <c r="AK330" i="1"/>
  <c r="AL330" i="1" s="1"/>
  <c r="AM330" i="1" s="1"/>
  <c r="AK329" i="1"/>
  <c r="AL329" i="1" s="1"/>
  <c r="AM329" i="1" s="1"/>
  <c r="AK327" i="1"/>
  <c r="AL327" i="1" s="1"/>
  <c r="AM327" i="1" s="1"/>
  <c r="AK326" i="1"/>
  <c r="AL326" i="1" s="1"/>
  <c r="AM326" i="1" s="1"/>
  <c r="AK325" i="1"/>
  <c r="AL325" i="1" s="1"/>
  <c r="AM325" i="1" s="1"/>
  <c r="AK324" i="1"/>
  <c r="AL324" i="1" s="1"/>
  <c r="AM324" i="1" s="1"/>
  <c r="AK323" i="1"/>
  <c r="AL323" i="1" s="1"/>
  <c r="AM323" i="1" s="1"/>
  <c r="AK322" i="1"/>
  <c r="AL322" i="1" s="1"/>
  <c r="AM322" i="1" s="1"/>
  <c r="AK321" i="1"/>
  <c r="AL321" i="1" s="1"/>
  <c r="AM321" i="1" s="1"/>
  <c r="AK320" i="1"/>
  <c r="AL320" i="1" s="1"/>
  <c r="AM320" i="1" s="1"/>
  <c r="AK319" i="1"/>
  <c r="AL319" i="1" s="1"/>
  <c r="AM319" i="1" s="1"/>
  <c r="AK318" i="1"/>
  <c r="AL318" i="1" s="1"/>
  <c r="AM318" i="1" s="1"/>
  <c r="AK317" i="1"/>
  <c r="AL317" i="1" s="1"/>
  <c r="AM317" i="1" s="1"/>
  <c r="AK316" i="1"/>
  <c r="AL316" i="1" s="1"/>
  <c r="AM316" i="1" s="1"/>
  <c r="AK315" i="1"/>
  <c r="AL315" i="1" s="1"/>
  <c r="AM315" i="1" s="1"/>
  <c r="AK313" i="1"/>
  <c r="AL313" i="1" s="1"/>
  <c r="AM313" i="1" s="1"/>
  <c r="AK312" i="1"/>
  <c r="AL312" i="1" s="1"/>
  <c r="AM312" i="1" s="1"/>
  <c r="AK311" i="1"/>
  <c r="AL311" i="1" s="1"/>
  <c r="AM311" i="1" s="1"/>
  <c r="AK310" i="1"/>
  <c r="AL310" i="1" s="1"/>
  <c r="AM310" i="1" s="1"/>
  <c r="AK309" i="1"/>
  <c r="AL309" i="1" s="1"/>
  <c r="AM309" i="1" s="1"/>
  <c r="AK308" i="1"/>
  <c r="AL308" i="1" s="1"/>
  <c r="AM308" i="1" s="1"/>
  <c r="AK307" i="1"/>
  <c r="AL307" i="1" s="1"/>
  <c r="AM307" i="1" s="1"/>
  <c r="AK306" i="1"/>
  <c r="AL306" i="1" s="1"/>
  <c r="AM306" i="1" s="1"/>
  <c r="AK305" i="1"/>
  <c r="AL305" i="1" s="1"/>
  <c r="AM305" i="1" s="1"/>
  <c r="AK304" i="1"/>
  <c r="AL304" i="1" s="1"/>
  <c r="AM304" i="1" s="1"/>
  <c r="AK303" i="1"/>
  <c r="AL303" i="1" s="1"/>
  <c r="AM303" i="1" s="1"/>
  <c r="AK302" i="1"/>
  <c r="AL302" i="1" s="1"/>
  <c r="AM302" i="1" s="1"/>
  <c r="AK301" i="1"/>
  <c r="AL301" i="1" s="1"/>
  <c r="AM301" i="1" s="1"/>
  <c r="AK300" i="1"/>
  <c r="AL300" i="1" s="1"/>
  <c r="AM300" i="1" s="1"/>
  <c r="AK299" i="1"/>
  <c r="AL299" i="1" s="1"/>
  <c r="AM299" i="1" s="1"/>
  <c r="AK298" i="1"/>
  <c r="AL298" i="1" s="1"/>
  <c r="AM298" i="1" s="1"/>
  <c r="AK297" i="1"/>
  <c r="AL297" i="1" s="1"/>
  <c r="AM297" i="1" s="1"/>
  <c r="AK296" i="1"/>
  <c r="AL296" i="1" s="1"/>
  <c r="AM296" i="1" s="1"/>
  <c r="AK295" i="1"/>
  <c r="AL295" i="1" s="1"/>
  <c r="AM295" i="1" s="1"/>
  <c r="AK294" i="1"/>
  <c r="AL294" i="1" s="1"/>
  <c r="AM294" i="1" s="1"/>
  <c r="AK293" i="1"/>
  <c r="AL293" i="1" s="1"/>
  <c r="AM293" i="1" s="1"/>
  <c r="AK292" i="1"/>
  <c r="AL292" i="1" s="1"/>
  <c r="AM292" i="1" s="1"/>
  <c r="AK291" i="1"/>
  <c r="AL291" i="1" s="1"/>
  <c r="AM291" i="1" s="1"/>
  <c r="AK290" i="1"/>
  <c r="AL290" i="1" s="1"/>
  <c r="AM290" i="1" s="1"/>
  <c r="AK289" i="1"/>
  <c r="AL289" i="1" s="1"/>
  <c r="AM289" i="1" s="1"/>
  <c r="AK288" i="1"/>
  <c r="AL288" i="1" s="1"/>
  <c r="AM288" i="1" s="1"/>
  <c r="AK287" i="1"/>
  <c r="AL287" i="1" s="1"/>
  <c r="AM287" i="1" s="1"/>
  <c r="AK286" i="1"/>
  <c r="AL286" i="1" s="1"/>
  <c r="AM286" i="1" s="1"/>
  <c r="AK285" i="1"/>
  <c r="AL285" i="1" s="1"/>
  <c r="AM285" i="1" s="1"/>
  <c r="AK284" i="1"/>
  <c r="AL284" i="1" s="1"/>
  <c r="AM284" i="1" s="1"/>
  <c r="AK283" i="1"/>
  <c r="AL283" i="1" s="1"/>
  <c r="AM283" i="1" s="1"/>
  <c r="AK282" i="1"/>
  <c r="AL282" i="1" s="1"/>
  <c r="AM282" i="1" s="1"/>
  <c r="AK281" i="1"/>
  <c r="AL281" i="1" s="1"/>
  <c r="AM281" i="1" s="1"/>
  <c r="AK280" i="1"/>
  <c r="AL280" i="1" s="1"/>
  <c r="AM280" i="1" s="1"/>
  <c r="AK279" i="1"/>
  <c r="AL279" i="1" s="1"/>
  <c r="AM279" i="1" s="1"/>
  <c r="AK278" i="1"/>
  <c r="AL278" i="1" s="1"/>
  <c r="AM278" i="1" s="1"/>
  <c r="AK277" i="1"/>
  <c r="AL277" i="1" s="1"/>
  <c r="AM277" i="1" s="1"/>
  <c r="AK276" i="1"/>
  <c r="AL276" i="1" s="1"/>
  <c r="AM276" i="1" s="1"/>
  <c r="AK275" i="1"/>
  <c r="AL275" i="1" s="1"/>
  <c r="AM275" i="1" s="1"/>
  <c r="AK274" i="1"/>
  <c r="AL274" i="1" s="1"/>
  <c r="AM274" i="1" s="1"/>
  <c r="AK273" i="1"/>
  <c r="AL273" i="1" s="1"/>
  <c r="AM273" i="1" s="1"/>
  <c r="AK272" i="1"/>
  <c r="AL272" i="1" s="1"/>
  <c r="AM272" i="1" s="1"/>
  <c r="AK271" i="1"/>
  <c r="AL271" i="1" s="1"/>
  <c r="AM271" i="1" s="1"/>
  <c r="AK270" i="1"/>
  <c r="AL270" i="1" s="1"/>
  <c r="AM270" i="1" s="1"/>
  <c r="AK269" i="1"/>
  <c r="AL269" i="1" s="1"/>
  <c r="AM269" i="1" s="1"/>
  <c r="AK268" i="1"/>
  <c r="AL268" i="1" s="1"/>
  <c r="AM268" i="1" s="1"/>
  <c r="AK267" i="1"/>
  <c r="AL267" i="1" s="1"/>
  <c r="AM267" i="1" s="1"/>
  <c r="AK266" i="1"/>
  <c r="AL266" i="1" s="1"/>
  <c r="AM266" i="1" s="1"/>
  <c r="AK265" i="1"/>
  <c r="AL265" i="1" s="1"/>
  <c r="AM265" i="1" s="1"/>
  <c r="AK264" i="1"/>
  <c r="AL264" i="1" s="1"/>
  <c r="AM264" i="1" s="1"/>
  <c r="AK263" i="1"/>
  <c r="AL263" i="1" s="1"/>
  <c r="AM263" i="1" s="1"/>
  <c r="AK262" i="1"/>
  <c r="AL262" i="1" s="1"/>
  <c r="AM262" i="1" s="1"/>
  <c r="AK261" i="1"/>
  <c r="AL261" i="1" s="1"/>
  <c r="AM261" i="1" s="1"/>
  <c r="AK260" i="1"/>
  <c r="AL260" i="1" s="1"/>
  <c r="AM260" i="1" s="1"/>
  <c r="AK259" i="1"/>
  <c r="AL259" i="1" s="1"/>
  <c r="AM259" i="1" s="1"/>
  <c r="AK258" i="1"/>
  <c r="AL258" i="1" s="1"/>
  <c r="AM258" i="1" s="1"/>
  <c r="AK257" i="1"/>
  <c r="AL257" i="1" s="1"/>
  <c r="AM257" i="1" s="1"/>
  <c r="AK256" i="1"/>
  <c r="AL256" i="1" s="1"/>
  <c r="AM256" i="1" s="1"/>
  <c r="AK255" i="1"/>
  <c r="AL255" i="1" s="1"/>
  <c r="AM255" i="1" s="1"/>
  <c r="AK254" i="1"/>
  <c r="AL254" i="1" s="1"/>
  <c r="AM254" i="1" s="1"/>
  <c r="AK253" i="1"/>
  <c r="AL253" i="1" s="1"/>
  <c r="AM253" i="1" s="1"/>
  <c r="AK252" i="1"/>
  <c r="AL252" i="1" s="1"/>
  <c r="AM252" i="1" s="1"/>
  <c r="AK251" i="1"/>
  <c r="AL251" i="1" s="1"/>
  <c r="AM251" i="1" s="1"/>
  <c r="AK250" i="1"/>
  <c r="AL250" i="1" s="1"/>
  <c r="AM250" i="1" s="1"/>
  <c r="AK249" i="1"/>
  <c r="AL249" i="1" s="1"/>
  <c r="AM249" i="1" s="1"/>
  <c r="AK248" i="1"/>
  <c r="AL248" i="1" s="1"/>
  <c r="AM248" i="1" s="1"/>
  <c r="AK247" i="1"/>
  <c r="AL247" i="1" s="1"/>
  <c r="AM247" i="1" s="1"/>
  <c r="AK246" i="1"/>
  <c r="AL246" i="1" s="1"/>
  <c r="AM246" i="1" s="1"/>
  <c r="AK245" i="1"/>
  <c r="AL245" i="1" s="1"/>
  <c r="AM245" i="1" s="1"/>
  <c r="AK244" i="1"/>
  <c r="AL244" i="1" s="1"/>
  <c r="AM244" i="1" s="1"/>
  <c r="AK243" i="1"/>
  <c r="AL243" i="1" s="1"/>
  <c r="AM243" i="1" s="1"/>
  <c r="AK242" i="1"/>
  <c r="AL242" i="1" s="1"/>
  <c r="AM242" i="1" s="1"/>
  <c r="AK241" i="1"/>
  <c r="AL241" i="1" s="1"/>
  <c r="AM241" i="1" s="1"/>
  <c r="AK240" i="1"/>
  <c r="AL240" i="1" s="1"/>
  <c r="AM240" i="1" s="1"/>
  <c r="AK239" i="1"/>
  <c r="AL239" i="1" s="1"/>
  <c r="AM239" i="1" s="1"/>
  <c r="AK238" i="1"/>
  <c r="AL238" i="1" s="1"/>
  <c r="AM238" i="1" s="1"/>
  <c r="AK237" i="1"/>
  <c r="AL237" i="1" s="1"/>
  <c r="AM237" i="1" s="1"/>
  <c r="AL236" i="1"/>
  <c r="AM236" i="1" s="1"/>
  <c r="AK235" i="1"/>
  <c r="AL235" i="1" s="1"/>
  <c r="AM235" i="1" s="1"/>
  <c r="AK234" i="1"/>
  <c r="AL234" i="1" s="1"/>
  <c r="AM234" i="1" s="1"/>
  <c r="AK233" i="1"/>
  <c r="AL233" i="1" s="1"/>
  <c r="AM233" i="1" s="1"/>
  <c r="AK232" i="1"/>
  <c r="AL232" i="1" s="1"/>
  <c r="AM232" i="1" s="1"/>
  <c r="AK231" i="1"/>
  <c r="AL231" i="1" s="1"/>
  <c r="AM231" i="1" s="1"/>
  <c r="AK230" i="1"/>
  <c r="AL230" i="1" s="1"/>
  <c r="AM230" i="1" s="1"/>
  <c r="AK229" i="1"/>
  <c r="AL229" i="1" s="1"/>
  <c r="AM229" i="1" s="1"/>
  <c r="AK228" i="1"/>
  <c r="AL228" i="1" s="1"/>
  <c r="AM228" i="1" s="1"/>
  <c r="AK227" i="1"/>
  <c r="AL227" i="1" s="1"/>
  <c r="AM227" i="1" s="1"/>
  <c r="AK226" i="1"/>
  <c r="AL226" i="1" s="1"/>
  <c r="AM226" i="1" s="1"/>
  <c r="AK225" i="1"/>
  <c r="AL225" i="1" s="1"/>
  <c r="AM225" i="1" s="1"/>
  <c r="AK224" i="1"/>
  <c r="AL224" i="1" s="1"/>
  <c r="AM224" i="1" s="1"/>
  <c r="AK223" i="1"/>
  <c r="AL223" i="1" s="1"/>
  <c r="AM223" i="1" s="1"/>
  <c r="AK222" i="1"/>
  <c r="AL222" i="1" s="1"/>
  <c r="AM222" i="1" s="1"/>
  <c r="AK221" i="1"/>
  <c r="AL221" i="1" s="1"/>
  <c r="AM221" i="1" s="1"/>
  <c r="AK220" i="1"/>
  <c r="AL220" i="1" s="1"/>
  <c r="AM220" i="1" s="1"/>
  <c r="AK219" i="1"/>
  <c r="AL219" i="1" s="1"/>
  <c r="AM219" i="1" s="1"/>
  <c r="AK218" i="1"/>
  <c r="AL218" i="1" s="1"/>
  <c r="AM218" i="1" s="1"/>
  <c r="AK217" i="1"/>
  <c r="AL217" i="1" s="1"/>
  <c r="AM217" i="1" s="1"/>
  <c r="AK216" i="1"/>
  <c r="AL216" i="1" s="1"/>
  <c r="AM216" i="1" s="1"/>
  <c r="AK215" i="1"/>
  <c r="AL215" i="1" s="1"/>
  <c r="AM215" i="1" s="1"/>
  <c r="AK214" i="1"/>
  <c r="AL214" i="1" s="1"/>
  <c r="AM214" i="1" s="1"/>
  <c r="AK213" i="1"/>
  <c r="AL213" i="1" s="1"/>
  <c r="AM213" i="1" s="1"/>
  <c r="AK212" i="1"/>
  <c r="AL212" i="1" s="1"/>
  <c r="AM212" i="1" s="1"/>
  <c r="AK211" i="1"/>
  <c r="AL211" i="1" s="1"/>
  <c r="AM211" i="1" s="1"/>
  <c r="AK210" i="1"/>
  <c r="AL210" i="1" s="1"/>
  <c r="AM210" i="1" s="1"/>
  <c r="AK209" i="1"/>
  <c r="AL209" i="1" s="1"/>
  <c r="AM209" i="1" s="1"/>
  <c r="AK208" i="1"/>
  <c r="AL208" i="1" s="1"/>
  <c r="AM208" i="1" s="1"/>
  <c r="AK207" i="1"/>
  <c r="AL207" i="1" s="1"/>
  <c r="AM207" i="1" s="1"/>
  <c r="AK206" i="1"/>
  <c r="AL206" i="1" s="1"/>
  <c r="AM206" i="1" s="1"/>
  <c r="AK205" i="1"/>
  <c r="AL205" i="1" s="1"/>
  <c r="AM205" i="1" s="1"/>
  <c r="AK204" i="1"/>
  <c r="AL204" i="1" s="1"/>
  <c r="AM204" i="1" s="1"/>
  <c r="AK203" i="1"/>
  <c r="AL203" i="1" s="1"/>
  <c r="AM203" i="1" s="1"/>
  <c r="AK202" i="1"/>
  <c r="AL202" i="1" s="1"/>
  <c r="AM202" i="1" s="1"/>
  <c r="AK201" i="1"/>
  <c r="AL201" i="1" s="1"/>
  <c r="AM201" i="1" s="1"/>
  <c r="AK200" i="1"/>
  <c r="AL200" i="1" s="1"/>
  <c r="AM200" i="1" s="1"/>
  <c r="AK199" i="1"/>
  <c r="AL199" i="1" s="1"/>
  <c r="AM199" i="1" s="1"/>
  <c r="AK198" i="1"/>
  <c r="AL198" i="1" s="1"/>
  <c r="AM198" i="1" s="1"/>
  <c r="AK197" i="1"/>
  <c r="AL197" i="1" s="1"/>
  <c r="AM197" i="1" s="1"/>
  <c r="AK196" i="1"/>
  <c r="AL196" i="1" s="1"/>
  <c r="AM196" i="1" s="1"/>
  <c r="AL195" i="1"/>
  <c r="AM195" i="1" s="1"/>
  <c r="AK194" i="1"/>
  <c r="AL194" i="1" s="1"/>
  <c r="AM194" i="1" s="1"/>
  <c r="AK193" i="1"/>
  <c r="AL193" i="1" s="1"/>
  <c r="AM193" i="1" s="1"/>
  <c r="AK192" i="1"/>
  <c r="AL192" i="1" s="1"/>
  <c r="AM192" i="1" s="1"/>
  <c r="AK191" i="1"/>
  <c r="AL191" i="1" s="1"/>
  <c r="AM191" i="1" s="1"/>
  <c r="AK190" i="1"/>
  <c r="AL190" i="1" s="1"/>
  <c r="AM190" i="1" s="1"/>
  <c r="AK189" i="1"/>
  <c r="AL189" i="1" s="1"/>
  <c r="AM189" i="1" s="1"/>
  <c r="AK188" i="1"/>
  <c r="AL188" i="1" s="1"/>
  <c r="AM188" i="1" s="1"/>
  <c r="AK187" i="1"/>
  <c r="AL187" i="1" s="1"/>
  <c r="AM187" i="1" s="1"/>
  <c r="AK186" i="1"/>
  <c r="AL186" i="1" s="1"/>
  <c r="AM186" i="1" s="1"/>
  <c r="AK185" i="1"/>
  <c r="AL185" i="1" s="1"/>
  <c r="AM185" i="1" s="1"/>
  <c r="AK184" i="1"/>
  <c r="AL184" i="1" s="1"/>
  <c r="AM184" i="1" s="1"/>
  <c r="AK183" i="1"/>
  <c r="AL183" i="1" s="1"/>
  <c r="AM183" i="1" s="1"/>
  <c r="AK182" i="1"/>
  <c r="AL182" i="1" s="1"/>
  <c r="AM182" i="1" s="1"/>
  <c r="AK181" i="1"/>
  <c r="AL181" i="1" s="1"/>
  <c r="AM181" i="1" s="1"/>
  <c r="AK180" i="1"/>
  <c r="AL180" i="1" s="1"/>
  <c r="AM180" i="1" s="1"/>
  <c r="AK179" i="1"/>
  <c r="AL179" i="1" s="1"/>
  <c r="AM179" i="1" s="1"/>
  <c r="AK178" i="1"/>
  <c r="AL178" i="1" s="1"/>
  <c r="AM178" i="1" s="1"/>
  <c r="AK177" i="1"/>
  <c r="AL177" i="1" s="1"/>
  <c r="AM177" i="1" s="1"/>
  <c r="AK176" i="1"/>
  <c r="AL176" i="1" s="1"/>
  <c r="AM176" i="1" s="1"/>
  <c r="AK175" i="1"/>
  <c r="AL175" i="1" s="1"/>
  <c r="AM175" i="1" s="1"/>
  <c r="AK174" i="1"/>
  <c r="AL174" i="1" s="1"/>
  <c r="AM174" i="1" s="1"/>
  <c r="AK173" i="1"/>
  <c r="AL173" i="1" s="1"/>
  <c r="AM173" i="1" s="1"/>
  <c r="AK172" i="1"/>
  <c r="AL172" i="1" s="1"/>
  <c r="AM172" i="1" s="1"/>
  <c r="AK171" i="1"/>
  <c r="AL171" i="1" s="1"/>
  <c r="AM171" i="1" s="1"/>
  <c r="AK169" i="1"/>
  <c r="AL169" i="1" s="1"/>
  <c r="AM169" i="1" s="1"/>
  <c r="AK168" i="1"/>
  <c r="AL168" i="1" s="1"/>
  <c r="AM168" i="1" s="1"/>
  <c r="AK167" i="1"/>
  <c r="AL167" i="1" s="1"/>
  <c r="AM167" i="1" s="1"/>
  <c r="AK166" i="1"/>
  <c r="AL166" i="1" s="1"/>
  <c r="AM166" i="1" s="1"/>
  <c r="AK165" i="1"/>
  <c r="AL165" i="1" s="1"/>
  <c r="AM165" i="1" s="1"/>
  <c r="AK164" i="1"/>
  <c r="AL164" i="1" s="1"/>
  <c r="AM164" i="1" s="1"/>
  <c r="AK163" i="1"/>
  <c r="AL163" i="1" s="1"/>
  <c r="AM163" i="1" s="1"/>
  <c r="AK162" i="1"/>
  <c r="AL162" i="1" s="1"/>
  <c r="AM162" i="1" s="1"/>
  <c r="AK161" i="1"/>
  <c r="AL161" i="1" s="1"/>
  <c r="AM161" i="1" s="1"/>
  <c r="AK160" i="1"/>
  <c r="AL160" i="1" s="1"/>
  <c r="AM160" i="1" s="1"/>
  <c r="AK159" i="1"/>
  <c r="AL159" i="1" s="1"/>
  <c r="AM159" i="1" s="1"/>
  <c r="AK158" i="1"/>
  <c r="AL158" i="1" s="1"/>
  <c r="AM158" i="1" s="1"/>
  <c r="AK157" i="1"/>
  <c r="AL157" i="1" s="1"/>
  <c r="AM157" i="1" s="1"/>
  <c r="AK156" i="1"/>
  <c r="AL156" i="1" s="1"/>
  <c r="AM156" i="1" s="1"/>
  <c r="AK155" i="1"/>
  <c r="AL155" i="1" s="1"/>
  <c r="AM155" i="1" s="1"/>
  <c r="AK154" i="1"/>
  <c r="AL154" i="1" s="1"/>
  <c r="AM154" i="1" s="1"/>
  <c r="AK153" i="1"/>
  <c r="AL153" i="1" s="1"/>
  <c r="AM153" i="1" s="1"/>
  <c r="AK152" i="1"/>
  <c r="AL152" i="1" s="1"/>
  <c r="AM152" i="1" s="1"/>
  <c r="AK151" i="1"/>
  <c r="AL151" i="1" s="1"/>
  <c r="AM151" i="1" s="1"/>
  <c r="AK150" i="1"/>
  <c r="AL150" i="1" s="1"/>
  <c r="AM150" i="1" s="1"/>
  <c r="AK149" i="1"/>
  <c r="AL149" i="1" s="1"/>
  <c r="AM149" i="1" s="1"/>
  <c r="AK148" i="1"/>
  <c r="AL148" i="1" s="1"/>
  <c r="AM148" i="1" s="1"/>
  <c r="AK147" i="1"/>
  <c r="AL147" i="1" s="1"/>
  <c r="AM147" i="1" s="1"/>
  <c r="AK146" i="1"/>
  <c r="AL146" i="1" s="1"/>
  <c r="AM146" i="1" s="1"/>
  <c r="AK145" i="1"/>
  <c r="AL145" i="1" s="1"/>
  <c r="AM145" i="1" s="1"/>
  <c r="AK144" i="1"/>
  <c r="AL144" i="1" s="1"/>
  <c r="AM144" i="1" s="1"/>
  <c r="AK143" i="1"/>
  <c r="AL143" i="1" s="1"/>
  <c r="AM143" i="1" s="1"/>
  <c r="AK142" i="1"/>
  <c r="AL142" i="1" s="1"/>
  <c r="AM142" i="1" s="1"/>
  <c r="AK141" i="1"/>
  <c r="AL141" i="1" s="1"/>
  <c r="AM141" i="1" s="1"/>
  <c r="AK140" i="1"/>
  <c r="AL140" i="1" s="1"/>
  <c r="AM140" i="1" s="1"/>
  <c r="AK139" i="1"/>
  <c r="AL139" i="1" s="1"/>
  <c r="AM139" i="1" s="1"/>
  <c r="AK138" i="1"/>
  <c r="AL138" i="1" s="1"/>
  <c r="AM138" i="1" s="1"/>
  <c r="AK137" i="1"/>
  <c r="AL137" i="1" s="1"/>
  <c r="AM137" i="1" s="1"/>
  <c r="AK136" i="1"/>
  <c r="AL136" i="1" s="1"/>
  <c r="AM136" i="1" s="1"/>
  <c r="AK135" i="1"/>
  <c r="AL135" i="1" s="1"/>
  <c r="AM135" i="1" s="1"/>
  <c r="AK134" i="1"/>
  <c r="AL134" i="1" s="1"/>
  <c r="AM134" i="1" s="1"/>
  <c r="AK133" i="1"/>
  <c r="AL133" i="1" s="1"/>
  <c r="AM133" i="1" s="1"/>
  <c r="AK132" i="1"/>
  <c r="AL132" i="1" s="1"/>
  <c r="AM132" i="1" s="1"/>
  <c r="AK131" i="1"/>
  <c r="AK126" i="1"/>
  <c r="AL126" i="1" s="1"/>
  <c r="AM126" i="1" s="1"/>
  <c r="AK123" i="1"/>
  <c r="AL123" i="1" s="1"/>
  <c r="AM123" i="1" s="1"/>
  <c r="AK122" i="1"/>
  <c r="AL122" i="1" s="1"/>
  <c r="AM122" i="1" s="1"/>
  <c r="AK121" i="1"/>
  <c r="AL121" i="1" s="1"/>
  <c r="AM121" i="1" s="1"/>
  <c r="AK113" i="1"/>
  <c r="AL113" i="1" s="1"/>
  <c r="AM113" i="1" s="1"/>
  <c r="AK112" i="1"/>
  <c r="AL112" i="1" s="1"/>
  <c r="AM112" i="1" s="1"/>
  <c r="AK111" i="1"/>
  <c r="AL111" i="1" s="1"/>
  <c r="AM111" i="1" s="1"/>
  <c r="AK110" i="1"/>
  <c r="AL110" i="1" s="1"/>
  <c r="AM110" i="1" s="1"/>
  <c r="AK104" i="1"/>
  <c r="AL104" i="1" s="1"/>
  <c r="AM104" i="1" s="1"/>
  <c r="AK103" i="1"/>
  <c r="AL103" i="1" s="1"/>
  <c r="AM103" i="1" s="1"/>
  <c r="AK102" i="1"/>
  <c r="AL102" i="1" s="1"/>
  <c r="AM102" i="1" s="1"/>
  <c r="AL101" i="1"/>
  <c r="AM101" i="1" s="1"/>
  <c r="AK100" i="1"/>
  <c r="AL100" i="1" s="1"/>
  <c r="AM100" i="1" s="1"/>
  <c r="AK99" i="1"/>
  <c r="AL99" i="1" s="1"/>
  <c r="AM99" i="1" s="1"/>
  <c r="AL98" i="1"/>
  <c r="AM98" i="1" s="1"/>
  <c r="AK97" i="1"/>
  <c r="AL97" i="1" s="1"/>
  <c r="AM97" i="1" s="1"/>
  <c r="AK96" i="1"/>
  <c r="AL96" i="1" s="1"/>
  <c r="AM96" i="1" s="1"/>
  <c r="AK94" i="1"/>
  <c r="AL94" i="1" s="1"/>
  <c r="AM94" i="1" s="1"/>
  <c r="AK93" i="1"/>
  <c r="AL93" i="1" s="1"/>
  <c r="AM93" i="1" s="1"/>
  <c r="AK88" i="1"/>
  <c r="AL88" i="1" s="1"/>
  <c r="AM88" i="1" s="1"/>
  <c r="AL87" i="1"/>
  <c r="AM87" i="1" s="1"/>
  <c r="AL85" i="1"/>
  <c r="AM85" i="1" s="1"/>
  <c r="AK84" i="1"/>
  <c r="AL84" i="1" s="1"/>
  <c r="AM84" i="1" s="1"/>
  <c r="AL83" i="1"/>
  <c r="AM83" i="1" s="1"/>
  <c r="AK82" i="1"/>
  <c r="AL82" i="1" s="1"/>
  <c r="AM82" i="1" s="1"/>
  <c r="AL79" i="1"/>
  <c r="AM79" i="1" s="1"/>
  <c r="AK78" i="1"/>
  <c r="AL78" i="1" s="1"/>
  <c r="AM78" i="1" s="1"/>
  <c r="AL77" i="1"/>
  <c r="AM77" i="1" s="1"/>
  <c r="AK76" i="1"/>
  <c r="AL76" i="1" s="1"/>
  <c r="AM76" i="1" s="1"/>
  <c r="AL75" i="1"/>
  <c r="AM75" i="1" s="1"/>
  <c r="AK74" i="1"/>
  <c r="AL74" i="1" s="1"/>
  <c r="AM74" i="1" s="1"/>
  <c r="AK72" i="1"/>
  <c r="AL72" i="1" s="1"/>
  <c r="AM72" i="1" s="1"/>
  <c r="AK71" i="1"/>
  <c r="AL71" i="1" s="1"/>
  <c r="AM71" i="1" s="1"/>
  <c r="AK70" i="1"/>
  <c r="AL70" i="1" s="1"/>
  <c r="AM70" i="1" s="1"/>
  <c r="AK69" i="1"/>
  <c r="AL69" i="1" s="1"/>
  <c r="AM69" i="1" s="1"/>
  <c r="AK68" i="1"/>
  <c r="AL68" i="1" s="1"/>
  <c r="AM68" i="1" s="1"/>
  <c r="AK67" i="1"/>
  <c r="AL67" i="1" s="1"/>
  <c r="AM67" i="1" s="1"/>
  <c r="AK66" i="1"/>
  <c r="AL66" i="1" s="1"/>
  <c r="AM66" i="1" s="1"/>
  <c r="AK65" i="1"/>
  <c r="AL65" i="1" s="1"/>
  <c r="AM65" i="1" s="1"/>
  <c r="AK64" i="1"/>
  <c r="AL64" i="1" s="1"/>
  <c r="AM64" i="1" s="1"/>
  <c r="AK63" i="1"/>
  <c r="AL63" i="1" s="1"/>
  <c r="AM63" i="1" s="1"/>
  <c r="AK62" i="1"/>
  <c r="AL62" i="1" s="1"/>
  <c r="AM62" i="1" s="1"/>
  <c r="AK61" i="1"/>
  <c r="AL61" i="1" s="1"/>
  <c r="AM61" i="1" s="1"/>
  <c r="AK58" i="1"/>
  <c r="AL58" i="1" s="1"/>
  <c r="AM58" i="1" s="1"/>
  <c r="AK57" i="1"/>
  <c r="AL57" i="1" s="1"/>
  <c r="AM57" i="1" s="1"/>
  <c r="AK56" i="1"/>
  <c r="AL56" i="1" s="1"/>
  <c r="AM56" i="1" s="1"/>
  <c r="AK55" i="1"/>
  <c r="AL55" i="1" s="1"/>
  <c r="AM55" i="1" s="1"/>
  <c r="AK54" i="1"/>
  <c r="AL54" i="1" s="1"/>
  <c r="AM54" i="1" s="1"/>
  <c r="AK53" i="1"/>
  <c r="AL53" i="1" s="1"/>
  <c r="AM53" i="1" s="1"/>
  <c r="AK51" i="1"/>
  <c r="AL51" i="1" s="1"/>
  <c r="AM51" i="1" s="1"/>
  <c r="AK50" i="1"/>
  <c r="AL50" i="1" s="1"/>
  <c r="AM50" i="1" s="1"/>
  <c r="AK48" i="1"/>
  <c r="AL48" i="1" s="1"/>
  <c r="AM48" i="1" s="1"/>
  <c r="AK47" i="1"/>
  <c r="AL47" i="1" s="1"/>
  <c r="AM47" i="1" s="1"/>
  <c r="AK46" i="1"/>
  <c r="AL46" i="1" s="1"/>
  <c r="AM46" i="1" s="1"/>
  <c r="AK44" i="1"/>
  <c r="AL44" i="1" s="1"/>
  <c r="AM44" i="1" s="1"/>
  <c r="AK40" i="1"/>
  <c r="AL40" i="1" s="1"/>
  <c r="AM40" i="1" s="1"/>
  <c r="AK10" i="1"/>
  <c r="AL131" i="1" l="1"/>
  <c r="AM131" i="1" s="1"/>
  <c r="AK1589" i="1"/>
  <c r="AL1589" i="1" s="1"/>
  <c r="AM1589" i="1" s="1"/>
  <c r="AK35" i="1"/>
  <c r="AL35" i="1" s="1"/>
  <c r="AM35" i="1" s="1"/>
  <c r="AK34" i="1"/>
  <c r="AL34" i="1" s="1"/>
  <c r="AM34" i="1" s="1"/>
  <c r="AK33" i="1"/>
  <c r="AL33" i="1" s="1"/>
  <c r="AM33" i="1" s="1"/>
  <c r="AK32" i="1"/>
  <c r="AL32" i="1" s="1"/>
  <c r="AM32" i="1" s="1"/>
  <c r="AK31" i="1"/>
  <c r="AL31" i="1" s="1"/>
  <c r="AM31" i="1" s="1"/>
  <c r="AK30" i="1"/>
  <c r="AL30" i="1" s="1"/>
  <c r="AM30" i="1" s="1"/>
  <c r="AK29" i="1"/>
  <c r="AL29" i="1" s="1"/>
  <c r="AM29" i="1" s="1"/>
  <c r="AK28" i="1"/>
  <c r="AL28" i="1" s="1"/>
  <c r="AM28" i="1" s="1"/>
  <c r="AK27" i="1"/>
  <c r="AL27" i="1" s="1"/>
  <c r="AM27" i="1" s="1"/>
  <c r="AK25" i="1"/>
  <c r="AL25" i="1" s="1"/>
  <c r="AM25" i="1" s="1"/>
  <c r="AK24" i="1"/>
  <c r="AL24" i="1" s="1"/>
  <c r="AM24" i="1" s="1"/>
  <c r="AK23" i="1"/>
  <c r="AL23" i="1" s="1"/>
  <c r="AM23" i="1" s="1"/>
  <c r="AK22" i="1"/>
  <c r="AL22" i="1" s="1"/>
  <c r="AM22" i="1" s="1"/>
  <c r="AK21" i="1"/>
  <c r="AL21" i="1" s="1"/>
  <c r="AM21" i="1" s="1"/>
  <c r="AK20" i="1"/>
  <c r="AL20" i="1" s="1"/>
  <c r="AM20" i="1" s="1"/>
  <c r="AK19" i="1"/>
  <c r="AL19" i="1" s="1"/>
  <c r="AM19" i="1" s="1"/>
  <c r="AK18" i="1"/>
  <c r="AL18" i="1" s="1"/>
  <c r="AM18" i="1" s="1"/>
  <c r="AK13" i="1"/>
  <c r="AK12" i="1"/>
  <c r="AK11" i="1"/>
  <c r="AL10" i="1"/>
  <c r="AM10" i="1" s="1"/>
  <c r="D1621" i="1"/>
  <c r="D1605" i="1"/>
  <c r="AB1581" i="1"/>
  <c r="AC1581" i="1" s="1"/>
  <c r="AD1581" i="1" s="1"/>
  <c r="AB1580" i="1"/>
  <c r="AC1580" i="1" s="1"/>
  <c r="AD1580" i="1" s="1"/>
  <c r="AB1579" i="1"/>
  <c r="AC1579" i="1" s="1"/>
  <c r="AD1579" i="1" s="1"/>
  <c r="AB1578" i="1"/>
  <c r="AC1578" i="1" s="1"/>
  <c r="AD1578" i="1" s="1"/>
  <c r="AB1577" i="1"/>
  <c r="AC1577" i="1" s="1"/>
  <c r="AD1577" i="1" s="1"/>
  <c r="AB1576" i="1"/>
  <c r="AC1576" i="1" s="1"/>
  <c r="AD1576" i="1" s="1"/>
  <c r="AB1575" i="1"/>
  <c r="AC1575" i="1" s="1"/>
  <c r="AD1575" i="1" s="1"/>
  <c r="AB1574" i="1"/>
  <c r="AC1574" i="1" s="1"/>
  <c r="AD1574" i="1" s="1"/>
  <c r="AB1573" i="1"/>
  <c r="AC1573" i="1" s="1"/>
  <c r="AD1573" i="1" s="1"/>
  <c r="AB1572" i="1"/>
  <c r="AC1572" i="1" s="1"/>
  <c r="AD1572" i="1" s="1"/>
  <c r="AB1571" i="1"/>
  <c r="AC1571" i="1" s="1"/>
  <c r="AD1571" i="1" s="1"/>
  <c r="AB1570" i="1"/>
  <c r="AC1570" i="1" s="1"/>
  <c r="AD1570" i="1" s="1"/>
  <c r="AB1569" i="1"/>
  <c r="AC1569" i="1" s="1"/>
  <c r="AD1569" i="1" s="1"/>
  <c r="AB1568" i="1"/>
  <c r="AC1568" i="1" s="1"/>
  <c r="AD1568" i="1" s="1"/>
  <c r="AB1567" i="1"/>
  <c r="AC1567" i="1" s="1"/>
  <c r="AD1567" i="1" s="1"/>
  <c r="AC1566" i="1"/>
  <c r="AD1566" i="1" s="1"/>
  <c r="AC1565" i="1"/>
  <c r="AD1565" i="1" s="1"/>
  <c r="AB1564" i="1"/>
  <c r="AC1564" i="1" s="1"/>
  <c r="AD1564" i="1" s="1"/>
  <c r="AB1563" i="1"/>
  <c r="AC1563" i="1" s="1"/>
  <c r="AD1563" i="1" s="1"/>
  <c r="AB1562" i="1"/>
  <c r="AC1562" i="1" s="1"/>
  <c r="AD1562" i="1" s="1"/>
  <c r="AB1561" i="1"/>
  <c r="AC1561" i="1" s="1"/>
  <c r="AD1561" i="1" s="1"/>
  <c r="AB1560" i="1"/>
  <c r="AC1560" i="1" s="1"/>
  <c r="AD1560" i="1" s="1"/>
  <c r="AB1559" i="1"/>
  <c r="AC1559" i="1" s="1"/>
  <c r="AD1559" i="1" s="1"/>
  <c r="AB1558" i="1"/>
  <c r="AC1558" i="1" s="1"/>
  <c r="AD1558" i="1" s="1"/>
  <c r="AB1557" i="1"/>
  <c r="AC1557" i="1" s="1"/>
  <c r="AD1557" i="1" s="1"/>
  <c r="AB1556" i="1"/>
  <c r="AC1556" i="1" s="1"/>
  <c r="AD1556" i="1" s="1"/>
  <c r="AB1555" i="1"/>
  <c r="AC1555" i="1" s="1"/>
  <c r="AD1555" i="1" s="1"/>
  <c r="AB1554" i="1"/>
  <c r="AC1554" i="1" s="1"/>
  <c r="AD1554" i="1" s="1"/>
  <c r="AB1553" i="1"/>
  <c r="AC1553" i="1" s="1"/>
  <c r="AD1553" i="1" s="1"/>
  <c r="AB1552" i="1"/>
  <c r="AC1552" i="1" s="1"/>
  <c r="AD1552" i="1" s="1"/>
  <c r="AB1551" i="1"/>
  <c r="AC1551" i="1" s="1"/>
  <c r="AD1551" i="1" s="1"/>
  <c r="AB1550" i="1"/>
  <c r="AC1550" i="1" s="1"/>
  <c r="AD1550" i="1" s="1"/>
  <c r="AB1549" i="1"/>
  <c r="AC1549" i="1" s="1"/>
  <c r="AD1549" i="1" s="1"/>
  <c r="AB1548" i="1"/>
  <c r="AC1548" i="1" s="1"/>
  <c r="AD1548" i="1" s="1"/>
  <c r="AB1547" i="1"/>
  <c r="AC1547" i="1" s="1"/>
  <c r="AD1547" i="1" s="1"/>
  <c r="AB1546" i="1"/>
  <c r="AC1546" i="1" s="1"/>
  <c r="AD1546" i="1" s="1"/>
  <c r="AB1545" i="1"/>
  <c r="AC1545" i="1" s="1"/>
  <c r="AD1545" i="1" s="1"/>
  <c r="AB1544" i="1"/>
  <c r="AC1544" i="1" s="1"/>
  <c r="AD1544" i="1" s="1"/>
  <c r="AB1543" i="1"/>
  <c r="AC1543" i="1" s="1"/>
  <c r="AD1543" i="1" s="1"/>
  <c r="AB1542" i="1"/>
  <c r="AC1542" i="1" s="1"/>
  <c r="AD1542" i="1" s="1"/>
  <c r="AB1541" i="1"/>
  <c r="AC1541" i="1" s="1"/>
  <c r="AD1541" i="1" s="1"/>
  <c r="AB1540" i="1"/>
  <c r="AC1540" i="1" s="1"/>
  <c r="AD1540" i="1" s="1"/>
  <c r="AB1539" i="1"/>
  <c r="AC1539" i="1" s="1"/>
  <c r="AD1539" i="1" s="1"/>
  <c r="AB1538" i="1"/>
  <c r="AC1538" i="1" s="1"/>
  <c r="AD1538" i="1" s="1"/>
  <c r="AB1537" i="1"/>
  <c r="AC1537" i="1" s="1"/>
  <c r="AD1537" i="1" s="1"/>
  <c r="AB1536" i="1"/>
  <c r="AC1536" i="1" s="1"/>
  <c r="AD1536" i="1" s="1"/>
  <c r="AB1535" i="1"/>
  <c r="AC1535" i="1" s="1"/>
  <c r="AD1535" i="1" s="1"/>
  <c r="AB1534" i="1"/>
  <c r="AC1534" i="1" s="1"/>
  <c r="AD1534" i="1" s="1"/>
  <c r="AB1533" i="1"/>
  <c r="AC1533" i="1" s="1"/>
  <c r="AD1533" i="1" s="1"/>
  <c r="AB1532" i="1"/>
  <c r="AC1532" i="1" s="1"/>
  <c r="AD1532" i="1" s="1"/>
  <c r="AB1531" i="1"/>
  <c r="AC1531" i="1" s="1"/>
  <c r="AD1531" i="1" s="1"/>
  <c r="AB1530" i="1"/>
  <c r="AC1530" i="1" s="1"/>
  <c r="AD1530" i="1" s="1"/>
  <c r="AB1529" i="1"/>
  <c r="AC1529" i="1" s="1"/>
  <c r="AD1529" i="1" s="1"/>
  <c r="AB1528" i="1"/>
  <c r="AC1528" i="1" s="1"/>
  <c r="AD1528" i="1" s="1"/>
  <c r="AB1527" i="1"/>
  <c r="AC1527" i="1" s="1"/>
  <c r="AD1527" i="1" s="1"/>
  <c r="AB1526" i="1"/>
  <c r="AC1526" i="1" s="1"/>
  <c r="AD1526" i="1" s="1"/>
  <c r="AB1525" i="1"/>
  <c r="AC1525" i="1" s="1"/>
  <c r="AD1525" i="1" s="1"/>
  <c r="AB1524" i="1"/>
  <c r="AC1524" i="1" s="1"/>
  <c r="AD1524" i="1" s="1"/>
  <c r="AB1523" i="1"/>
  <c r="AC1523" i="1" s="1"/>
  <c r="AD1523" i="1" s="1"/>
  <c r="AB1522" i="1"/>
  <c r="AC1522" i="1" s="1"/>
  <c r="AD1522" i="1" s="1"/>
  <c r="AB1521" i="1"/>
  <c r="AC1521" i="1" s="1"/>
  <c r="AD1521" i="1" s="1"/>
  <c r="AB1520" i="1"/>
  <c r="AC1520" i="1" s="1"/>
  <c r="AD1520" i="1" s="1"/>
  <c r="AB1519" i="1"/>
  <c r="AC1519" i="1" s="1"/>
  <c r="AD1519" i="1" s="1"/>
  <c r="AB1518" i="1"/>
  <c r="AC1518" i="1" s="1"/>
  <c r="AD1518" i="1" s="1"/>
  <c r="AB1517" i="1"/>
  <c r="AC1517" i="1" s="1"/>
  <c r="AD1517" i="1" s="1"/>
  <c r="AB1516" i="1"/>
  <c r="AC1516" i="1" s="1"/>
  <c r="AD1516" i="1" s="1"/>
  <c r="AB1515" i="1"/>
  <c r="AC1515" i="1" s="1"/>
  <c r="AD1515" i="1" s="1"/>
  <c r="AB1514" i="1"/>
  <c r="AC1514" i="1" s="1"/>
  <c r="AD1514" i="1" s="1"/>
  <c r="AB1513" i="1"/>
  <c r="AC1513" i="1" s="1"/>
  <c r="AD1513" i="1" s="1"/>
  <c r="AB1512" i="1"/>
  <c r="AC1512" i="1" s="1"/>
  <c r="AD1512" i="1" s="1"/>
  <c r="AB1511" i="1"/>
  <c r="AC1511" i="1" s="1"/>
  <c r="AD1511" i="1" s="1"/>
  <c r="AB1510" i="1"/>
  <c r="AC1510" i="1" s="1"/>
  <c r="AD1510" i="1" s="1"/>
  <c r="AB1509" i="1"/>
  <c r="AC1509" i="1" s="1"/>
  <c r="AD1509" i="1" s="1"/>
  <c r="AB1508" i="1"/>
  <c r="AC1508" i="1" s="1"/>
  <c r="AD1508" i="1" s="1"/>
  <c r="AB1507" i="1"/>
  <c r="AC1507" i="1" s="1"/>
  <c r="AD1507" i="1" s="1"/>
  <c r="AB1506" i="1"/>
  <c r="AC1506" i="1" s="1"/>
  <c r="AD1506" i="1" s="1"/>
  <c r="AB1505" i="1"/>
  <c r="AC1505" i="1" s="1"/>
  <c r="AD1505" i="1" s="1"/>
  <c r="AB1504" i="1"/>
  <c r="AC1504" i="1" s="1"/>
  <c r="AD1504" i="1" s="1"/>
  <c r="AC1455" i="1"/>
  <c r="AD1455" i="1" s="1"/>
  <c r="AB1454" i="1"/>
  <c r="AC1454" i="1" s="1"/>
  <c r="AD1454" i="1" s="1"/>
  <c r="AB1453" i="1"/>
  <c r="AC1453" i="1" s="1"/>
  <c r="AD1453" i="1" s="1"/>
  <c r="AB1452" i="1"/>
  <c r="AC1452" i="1" s="1"/>
  <c r="AD1452" i="1" s="1"/>
  <c r="AB1451" i="1"/>
  <c r="AC1451" i="1" s="1"/>
  <c r="AD1451" i="1" s="1"/>
  <c r="AB1450" i="1"/>
  <c r="AC1450" i="1" s="1"/>
  <c r="AD1450" i="1" s="1"/>
  <c r="AB1449" i="1"/>
  <c r="AC1449" i="1" s="1"/>
  <c r="AD1449" i="1" s="1"/>
  <c r="AB1448" i="1"/>
  <c r="AC1448" i="1" s="1"/>
  <c r="AD1448" i="1" s="1"/>
  <c r="AB1447" i="1"/>
  <c r="AC1447" i="1" s="1"/>
  <c r="AD1447" i="1" s="1"/>
  <c r="AB1446" i="1"/>
  <c r="AC1446" i="1" s="1"/>
  <c r="AD1446" i="1" s="1"/>
  <c r="AB1445" i="1"/>
  <c r="AC1445" i="1" s="1"/>
  <c r="AD1445" i="1" s="1"/>
  <c r="AB1444" i="1"/>
  <c r="AC1444" i="1" s="1"/>
  <c r="AD1444" i="1" s="1"/>
  <c r="AB1443" i="1"/>
  <c r="AC1443" i="1" s="1"/>
  <c r="AD1443" i="1" s="1"/>
  <c r="AB1442" i="1"/>
  <c r="AC1442" i="1" s="1"/>
  <c r="AD1442" i="1" s="1"/>
  <c r="AB1441" i="1"/>
  <c r="AC1441" i="1" s="1"/>
  <c r="AD1441" i="1" s="1"/>
  <c r="AB1440" i="1"/>
  <c r="AC1440" i="1" s="1"/>
  <c r="AD1440" i="1" s="1"/>
  <c r="AB1439" i="1"/>
  <c r="AC1439" i="1" s="1"/>
  <c r="AD1439" i="1" s="1"/>
  <c r="AB1438" i="1"/>
  <c r="AC1438" i="1" s="1"/>
  <c r="AD1438" i="1" s="1"/>
  <c r="AB1437" i="1"/>
  <c r="AC1437" i="1" s="1"/>
  <c r="AD1437" i="1" s="1"/>
  <c r="AB1436" i="1"/>
  <c r="AC1436" i="1" s="1"/>
  <c r="AD1436" i="1" s="1"/>
  <c r="AB1435" i="1"/>
  <c r="AC1435" i="1" s="1"/>
  <c r="AD1435" i="1" s="1"/>
  <c r="AB1434" i="1"/>
  <c r="AC1434" i="1" s="1"/>
  <c r="AD1434" i="1" s="1"/>
  <c r="AB1433" i="1"/>
  <c r="AC1433" i="1" s="1"/>
  <c r="AD1433" i="1" s="1"/>
  <c r="AB1432" i="1"/>
  <c r="AC1432" i="1" s="1"/>
  <c r="AD1432" i="1" s="1"/>
  <c r="AB1431" i="1"/>
  <c r="AC1431" i="1" s="1"/>
  <c r="AD1431" i="1" s="1"/>
  <c r="AB1430" i="1"/>
  <c r="AC1430" i="1" s="1"/>
  <c r="AD1430" i="1" s="1"/>
  <c r="AB1429" i="1"/>
  <c r="AC1429" i="1" s="1"/>
  <c r="AD1429" i="1" s="1"/>
  <c r="AB1428" i="1"/>
  <c r="AC1428" i="1" s="1"/>
  <c r="AD1428" i="1" s="1"/>
  <c r="AB1427" i="1"/>
  <c r="AC1427" i="1" s="1"/>
  <c r="AD1427" i="1" s="1"/>
  <c r="AB1426" i="1"/>
  <c r="AC1426" i="1" s="1"/>
  <c r="AD1426" i="1" s="1"/>
  <c r="AB1425" i="1"/>
  <c r="AC1425" i="1" s="1"/>
  <c r="AD1425" i="1" s="1"/>
  <c r="AB1424" i="1"/>
  <c r="AC1424" i="1" s="1"/>
  <c r="AD1424" i="1" s="1"/>
  <c r="AB1423" i="1"/>
  <c r="AC1423" i="1" s="1"/>
  <c r="AD1423" i="1" s="1"/>
  <c r="AB1422" i="1"/>
  <c r="AC1422" i="1" s="1"/>
  <c r="AD1422" i="1" s="1"/>
  <c r="AB1421" i="1"/>
  <c r="AC1421" i="1" s="1"/>
  <c r="AD1421" i="1" s="1"/>
  <c r="AB1420" i="1"/>
  <c r="AC1420" i="1" s="1"/>
  <c r="AD1420" i="1" s="1"/>
  <c r="AB1419" i="1"/>
  <c r="AC1419" i="1" s="1"/>
  <c r="AD1419" i="1" s="1"/>
  <c r="AB1418" i="1"/>
  <c r="AC1418" i="1" s="1"/>
  <c r="AD1418" i="1" s="1"/>
  <c r="AC1417" i="1"/>
  <c r="AD1417" i="1" s="1"/>
  <c r="AC1416" i="1"/>
  <c r="AD1416" i="1" s="1"/>
  <c r="AC1415" i="1"/>
  <c r="AD1415" i="1" s="1"/>
  <c r="AB1412" i="1"/>
  <c r="AC1412" i="1" s="1"/>
  <c r="AD1412" i="1" s="1"/>
  <c r="AB1411" i="1"/>
  <c r="AC1411" i="1" s="1"/>
  <c r="AD1411" i="1" s="1"/>
  <c r="AB1410" i="1"/>
  <c r="AC1410" i="1" s="1"/>
  <c r="AD1410" i="1" s="1"/>
  <c r="AB1409" i="1"/>
  <c r="AC1409" i="1" s="1"/>
  <c r="AD1409" i="1" s="1"/>
  <c r="AB1408" i="1"/>
  <c r="AC1408" i="1" s="1"/>
  <c r="AD1408" i="1" s="1"/>
  <c r="AB1407" i="1"/>
  <c r="AC1407" i="1" s="1"/>
  <c r="AD1407" i="1" s="1"/>
  <c r="AB1406" i="1"/>
  <c r="AC1406" i="1" s="1"/>
  <c r="AD1406" i="1" s="1"/>
  <c r="AB1405" i="1"/>
  <c r="AC1405" i="1" s="1"/>
  <c r="AD1405" i="1" s="1"/>
  <c r="AB1404" i="1"/>
  <c r="AC1404" i="1" s="1"/>
  <c r="AD1404" i="1" s="1"/>
  <c r="AB1403" i="1"/>
  <c r="AC1403" i="1" s="1"/>
  <c r="AD1403" i="1" s="1"/>
  <c r="AB1402" i="1"/>
  <c r="AC1402" i="1" s="1"/>
  <c r="AD1402" i="1" s="1"/>
  <c r="AC1401" i="1"/>
  <c r="AD1401" i="1" s="1"/>
  <c r="AB1400" i="1"/>
  <c r="AC1400" i="1" s="1"/>
  <c r="AD1400" i="1" s="1"/>
  <c r="AC1397" i="1"/>
  <c r="AD1397" i="1" s="1"/>
  <c r="AB1396" i="1"/>
  <c r="AC1396" i="1" s="1"/>
  <c r="AD1396" i="1" s="1"/>
  <c r="AB1395" i="1"/>
  <c r="AC1395" i="1" s="1"/>
  <c r="AD1395" i="1" s="1"/>
  <c r="AB1394" i="1"/>
  <c r="AC1394" i="1" s="1"/>
  <c r="AD1394" i="1" s="1"/>
  <c r="AB1393" i="1"/>
  <c r="AC1393" i="1" s="1"/>
  <c r="AD1393" i="1" s="1"/>
  <c r="AB1392" i="1"/>
  <c r="AC1392" i="1" s="1"/>
  <c r="AD1392" i="1" s="1"/>
  <c r="AB1391" i="1"/>
  <c r="AC1391" i="1" s="1"/>
  <c r="AD1391" i="1" s="1"/>
  <c r="AB1390" i="1"/>
  <c r="AC1390" i="1" s="1"/>
  <c r="AD1390" i="1" s="1"/>
  <c r="AB1389" i="1"/>
  <c r="AC1389" i="1" s="1"/>
  <c r="AD1389" i="1" s="1"/>
  <c r="AC1388" i="1"/>
  <c r="AD1388" i="1" s="1"/>
  <c r="AB1387" i="1"/>
  <c r="AC1387" i="1" s="1"/>
  <c r="AD1387" i="1" s="1"/>
  <c r="AB1386" i="1"/>
  <c r="AB1385" i="1"/>
  <c r="AC1385" i="1" s="1"/>
  <c r="AD1385" i="1" s="1"/>
  <c r="AB1384" i="1"/>
  <c r="AC1384" i="1" s="1"/>
  <c r="AD1384" i="1" s="1"/>
  <c r="AB1383" i="1"/>
  <c r="AC1383" i="1" s="1"/>
  <c r="AD1383" i="1" s="1"/>
  <c r="AB1381" i="1"/>
  <c r="AC1381" i="1" s="1"/>
  <c r="AD1381" i="1" s="1"/>
  <c r="AB1380" i="1"/>
  <c r="AC1380" i="1" s="1"/>
  <c r="AD1380" i="1" s="1"/>
  <c r="AB1379" i="1"/>
  <c r="AC1379" i="1" s="1"/>
  <c r="AD1379" i="1" s="1"/>
  <c r="AB1378" i="1"/>
  <c r="AC1378" i="1" s="1"/>
  <c r="AD1378" i="1" s="1"/>
  <c r="AB1377" i="1"/>
  <c r="AC1377" i="1" s="1"/>
  <c r="AD1377" i="1" s="1"/>
  <c r="AB1376" i="1"/>
  <c r="AC1376" i="1" s="1"/>
  <c r="AD1376" i="1" s="1"/>
  <c r="AB1375" i="1"/>
  <c r="AC1375" i="1" s="1"/>
  <c r="AD1375" i="1" s="1"/>
  <c r="AB1374" i="1"/>
  <c r="AC1374" i="1" s="1"/>
  <c r="AD1374" i="1" s="1"/>
  <c r="AB1373" i="1"/>
  <c r="AC1373" i="1" s="1"/>
  <c r="AD1373" i="1" s="1"/>
  <c r="AB1372" i="1"/>
  <c r="AC1372" i="1" s="1"/>
  <c r="AD1372" i="1" s="1"/>
  <c r="AB1371" i="1"/>
  <c r="AC1371" i="1" s="1"/>
  <c r="AD1371" i="1" s="1"/>
  <c r="AB1370" i="1"/>
  <c r="AC1370" i="1" s="1"/>
  <c r="AD1370" i="1" s="1"/>
  <c r="AB1369" i="1"/>
  <c r="AC1369" i="1" s="1"/>
  <c r="AD1369" i="1" s="1"/>
  <c r="AB1368" i="1"/>
  <c r="AC1368" i="1" s="1"/>
  <c r="AD1368" i="1" s="1"/>
  <c r="AB1367" i="1"/>
  <c r="AC1367" i="1" s="1"/>
  <c r="AD1367" i="1" s="1"/>
  <c r="AB1366" i="1"/>
  <c r="AC1366" i="1" s="1"/>
  <c r="AD1366" i="1" s="1"/>
  <c r="AB1363" i="1"/>
  <c r="AC1363" i="1" s="1"/>
  <c r="AD1363" i="1" s="1"/>
  <c r="AB1362" i="1"/>
  <c r="AC1362" i="1" s="1"/>
  <c r="AD1362" i="1" s="1"/>
  <c r="AB1361" i="1"/>
  <c r="AC1361" i="1" s="1"/>
  <c r="AD1361" i="1" s="1"/>
  <c r="AB1360" i="1"/>
  <c r="AC1360" i="1" s="1"/>
  <c r="AD1360" i="1" s="1"/>
  <c r="AB1359" i="1"/>
  <c r="AC1359" i="1" s="1"/>
  <c r="AD1359" i="1" s="1"/>
  <c r="AB1358" i="1"/>
  <c r="AC1358" i="1" s="1"/>
  <c r="AD1358" i="1" s="1"/>
  <c r="AB1357" i="1"/>
  <c r="AC1357" i="1" s="1"/>
  <c r="AD1357" i="1" s="1"/>
  <c r="AB1355" i="1"/>
  <c r="AC1355" i="1" s="1"/>
  <c r="AD1355" i="1" s="1"/>
  <c r="AB1354" i="1"/>
  <c r="AC1354" i="1" s="1"/>
  <c r="AD1354" i="1" s="1"/>
  <c r="AB1353" i="1"/>
  <c r="AC1353" i="1" s="1"/>
  <c r="AD1353" i="1" s="1"/>
  <c r="AB1352" i="1"/>
  <c r="AC1352" i="1" s="1"/>
  <c r="AD1352" i="1" s="1"/>
  <c r="AB1351" i="1"/>
  <c r="AC1351" i="1" s="1"/>
  <c r="AD1351" i="1" s="1"/>
  <c r="AB1350" i="1"/>
  <c r="AC1350" i="1" s="1"/>
  <c r="AD1350" i="1" s="1"/>
  <c r="AB1349" i="1"/>
  <c r="AC1349" i="1" s="1"/>
  <c r="AD1349" i="1" s="1"/>
  <c r="AB1348" i="1"/>
  <c r="AC1348" i="1" s="1"/>
  <c r="AD1348" i="1" s="1"/>
  <c r="AB1344" i="1"/>
  <c r="AC1344" i="1" s="1"/>
  <c r="AD1344" i="1" s="1"/>
  <c r="AB1343" i="1"/>
  <c r="AC1343" i="1" s="1"/>
  <c r="AD1343" i="1" s="1"/>
  <c r="AB1342" i="1"/>
  <c r="AC1342" i="1" s="1"/>
  <c r="AD1342" i="1" s="1"/>
  <c r="AB1341" i="1"/>
  <c r="AC1341" i="1" s="1"/>
  <c r="AD1341" i="1" s="1"/>
  <c r="AB1340" i="1"/>
  <c r="AC1340" i="1" s="1"/>
  <c r="AD1340" i="1" s="1"/>
  <c r="AB1339" i="1"/>
  <c r="AC1339" i="1" s="1"/>
  <c r="AD1339" i="1" s="1"/>
  <c r="AB1338" i="1"/>
  <c r="AC1338" i="1" s="1"/>
  <c r="AD1338" i="1" s="1"/>
  <c r="AB1337" i="1"/>
  <c r="AC1337" i="1" s="1"/>
  <c r="AD1337" i="1" s="1"/>
  <c r="AB1336" i="1"/>
  <c r="AC1336" i="1" s="1"/>
  <c r="AD1336" i="1" s="1"/>
  <c r="AB1335" i="1"/>
  <c r="AC1335" i="1" s="1"/>
  <c r="AD1335" i="1" s="1"/>
  <c r="AB1334" i="1"/>
  <c r="AC1334" i="1" s="1"/>
  <c r="AD1334" i="1" s="1"/>
  <c r="AB1333" i="1"/>
  <c r="AC1333" i="1" s="1"/>
  <c r="AD1333" i="1" s="1"/>
  <c r="AB1332" i="1"/>
  <c r="AC1332" i="1" s="1"/>
  <c r="AD1332" i="1" s="1"/>
  <c r="AB1331" i="1"/>
  <c r="AC1331" i="1" s="1"/>
  <c r="AD1331" i="1" s="1"/>
  <c r="AB1329" i="1"/>
  <c r="AC1329" i="1" s="1"/>
  <c r="AD1329" i="1" s="1"/>
  <c r="AB1328" i="1"/>
  <c r="AC1328" i="1" s="1"/>
  <c r="AD1328" i="1" s="1"/>
  <c r="AB1327" i="1"/>
  <c r="AC1327" i="1" s="1"/>
  <c r="AD1327" i="1" s="1"/>
  <c r="AB1326" i="1"/>
  <c r="AC1326" i="1" s="1"/>
  <c r="AD1326" i="1" s="1"/>
  <c r="AB1324" i="1"/>
  <c r="AC1324" i="1" s="1"/>
  <c r="AD1324" i="1" s="1"/>
  <c r="AB1323" i="1"/>
  <c r="AC1323" i="1" s="1"/>
  <c r="AD1323" i="1" s="1"/>
  <c r="AB1322" i="1"/>
  <c r="AC1322" i="1" s="1"/>
  <c r="AD1322" i="1" s="1"/>
  <c r="AB1321" i="1"/>
  <c r="AC1321" i="1" s="1"/>
  <c r="AD1321" i="1" s="1"/>
  <c r="AB1320" i="1"/>
  <c r="AC1320" i="1" s="1"/>
  <c r="AD1320" i="1" s="1"/>
  <c r="AB1319" i="1"/>
  <c r="AC1319" i="1" s="1"/>
  <c r="AD1319" i="1" s="1"/>
  <c r="AB1318" i="1"/>
  <c r="AC1318" i="1" s="1"/>
  <c r="AD1318" i="1" s="1"/>
  <c r="AB1317" i="1"/>
  <c r="AC1317" i="1" s="1"/>
  <c r="AD1317" i="1" s="1"/>
  <c r="AB1316" i="1"/>
  <c r="AC1316" i="1" s="1"/>
  <c r="AD1316" i="1" s="1"/>
  <c r="AB1315" i="1"/>
  <c r="AC1315" i="1" s="1"/>
  <c r="AD1315" i="1" s="1"/>
  <c r="AB1314" i="1"/>
  <c r="AC1314" i="1" s="1"/>
  <c r="AD1314" i="1" s="1"/>
  <c r="AB1313" i="1"/>
  <c r="AC1313" i="1" s="1"/>
  <c r="AD1313" i="1" s="1"/>
  <c r="AB1312" i="1"/>
  <c r="AC1312" i="1" s="1"/>
  <c r="AD1312" i="1" s="1"/>
  <c r="AB1311" i="1"/>
  <c r="AC1311" i="1" s="1"/>
  <c r="AD1311" i="1" s="1"/>
  <c r="AB1310" i="1"/>
  <c r="AC1310" i="1" s="1"/>
  <c r="AD1310" i="1" s="1"/>
  <c r="AB1309" i="1"/>
  <c r="AC1309" i="1" s="1"/>
  <c r="AD1309" i="1" s="1"/>
  <c r="AB1308" i="1"/>
  <c r="AC1308" i="1" s="1"/>
  <c r="AD1308" i="1" s="1"/>
  <c r="AB1307" i="1"/>
  <c r="AC1307" i="1" s="1"/>
  <c r="AD1307" i="1" s="1"/>
  <c r="AB1306" i="1"/>
  <c r="AC1306" i="1" s="1"/>
  <c r="AD1306" i="1" s="1"/>
  <c r="AB1305" i="1"/>
  <c r="AC1305" i="1" s="1"/>
  <c r="AD1305" i="1" s="1"/>
  <c r="AB1304" i="1"/>
  <c r="AC1304" i="1" s="1"/>
  <c r="AD1304" i="1" s="1"/>
  <c r="AB1302" i="1"/>
  <c r="AC1302" i="1" s="1"/>
  <c r="AD1302" i="1" s="1"/>
  <c r="AB1301" i="1"/>
  <c r="AC1301" i="1" s="1"/>
  <c r="AD1301" i="1" s="1"/>
  <c r="AB1300" i="1"/>
  <c r="AC1300" i="1" s="1"/>
  <c r="AD1300" i="1" s="1"/>
  <c r="AB1299" i="1"/>
  <c r="AC1299" i="1" s="1"/>
  <c r="AD1299" i="1" s="1"/>
  <c r="AB1298" i="1"/>
  <c r="AC1298" i="1" s="1"/>
  <c r="AD1298" i="1" s="1"/>
  <c r="AC1297" i="1"/>
  <c r="AD1297" i="1" s="1"/>
  <c r="AB1296" i="1"/>
  <c r="AC1296" i="1" s="1"/>
  <c r="AD1296" i="1" s="1"/>
  <c r="AB1295" i="1"/>
  <c r="AC1295" i="1" s="1"/>
  <c r="AD1295" i="1" s="1"/>
  <c r="AB1294" i="1"/>
  <c r="AC1294" i="1" s="1"/>
  <c r="AD1294" i="1" s="1"/>
  <c r="AB1293" i="1"/>
  <c r="AC1293" i="1" s="1"/>
  <c r="AD1293" i="1" s="1"/>
  <c r="AB1292" i="1"/>
  <c r="AC1292" i="1" s="1"/>
  <c r="AD1292" i="1" s="1"/>
  <c r="AB1291" i="1"/>
  <c r="AC1291" i="1" s="1"/>
  <c r="AD1291" i="1" s="1"/>
  <c r="AB1289" i="1"/>
  <c r="AC1289" i="1" s="1"/>
  <c r="AD1289" i="1" s="1"/>
  <c r="AB1288" i="1"/>
  <c r="AC1288" i="1" s="1"/>
  <c r="AD1288" i="1" s="1"/>
  <c r="AB1287" i="1"/>
  <c r="AC1287" i="1" s="1"/>
  <c r="AD1287" i="1" s="1"/>
  <c r="AB1286" i="1"/>
  <c r="AC1286" i="1" s="1"/>
  <c r="AD1286" i="1" s="1"/>
  <c r="AB1284" i="1"/>
  <c r="AC1284" i="1" s="1"/>
  <c r="AD1284" i="1" s="1"/>
  <c r="AB1283" i="1"/>
  <c r="AC1283" i="1" s="1"/>
  <c r="AD1283" i="1" s="1"/>
  <c r="AB1282" i="1"/>
  <c r="AC1282" i="1" s="1"/>
  <c r="AD1282" i="1" s="1"/>
  <c r="AB1281" i="1"/>
  <c r="AC1281" i="1" s="1"/>
  <c r="AD1281" i="1" s="1"/>
  <c r="AB1280" i="1"/>
  <c r="AC1280" i="1" s="1"/>
  <c r="AD1280" i="1" s="1"/>
  <c r="AB1279" i="1"/>
  <c r="AC1279" i="1" s="1"/>
  <c r="AD1279" i="1" s="1"/>
  <c r="AB1278" i="1"/>
  <c r="AC1278" i="1" s="1"/>
  <c r="AD1278" i="1" s="1"/>
  <c r="AB1276" i="1"/>
  <c r="AC1276" i="1" s="1"/>
  <c r="AD1276" i="1" s="1"/>
  <c r="AB1275" i="1"/>
  <c r="AC1275" i="1" s="1"/>
  <c r="AD1275" i="1" s="1"/>
  <c r="AB1274" i="1"/>
  <c r="AC1274" i="1" s="1"/>
  <c r="AD1274" i="1" s="1"/>
  <c r="AB1273" i="1"/>
  <c r="AC1273" i="1" s="1"/>
  <c r="AD1273" i="1" s="1"/>
  <c r="AB1269" i="1"/>
  <c r="AC1269" i="1" s="1"/>
  <c r="AD1269" i="1" s="1"/>
  <c r="AB1268" i="1"/>
  <c r="AC1268" i="1" s="1"/>
  <c r="AD1268" i="1" s="1"/>
  <c r="AB1267" i="1"/>
  <c r="AC1267" i="1" s="1"/>
  <c r="AD1267" i="1" s="1"/>
  <c r="AB1266" i="1"/>
  <c r="AC1266" i="1" s="1"/>
  <c r="AD1266" i="1" s="1"/>
  <c r="AB1265" i="1"/>
  <c r="AC1265" i="1" s="1"/>
  <c r="AD1265" i="1" s="1"/>
  <c r="AB1264" i="1"/>
  <c r="AC1264" i="1" s="1"/>
  <c r="AD1264" i="1" s="1"/>
  <c r="AB1263" i="1"/>
  <c r="AC1263" i="1" s="1"/>
  <c r="AD1263" i="1" s="1"/>
  <c r="AB1262" i="1"/>
  <c r="AC1262" i="1" s="1"/>
  <c r="AD1262" i="1" s="1"/>
  <c r="AB1261" i="1"/>
  <c r="AC1261" i="1" s="1"/>
  <c r="AD1261" i="1" s="1"/>
  <c r="AB1260" i="1"/>
  <c r="AC1260" i="1" s="1"/>
  <c r="AD1260" i="1" s="1"/>
  <c r="AB1259" i="1"/>
  <c r="AC1259" i="1" s="1"/>
  <c r="AD1259" i="1" s="1"/>
  <c r="AB1258" i="1"/>
  <c r="AC1258" i="1" s="1"/>
  <c r="AD1258" i="1" s="1"/>
  <c r="AB1257" i="1"/>
  <c r="AC1257" i="1" s="1"/>
  <c r="AD1257" i="1" s="1"/>
  <c r="AB1256" i="1"/>
  <c r="AC1256" i="1" s="1"/>
  <c r="AD1256" i="1" s="1"/>
  <c r="AB1255" i="1"/>
  <c r="AC1255" i="1" s="1"/>
  <c r="AD1255" i="1" s="1"/>
  <c r="AB1254" i="1"/>
  <c r="AC1254" i="1" s="1"/>
  <c r="AD1254" i="1" s="1"/>
  <c r="AB1253" i="1"/>
  <c r="AC1253" i="1" s="1"/>
  <c r="AD1253" i="1" s="1"/>
  <c r="AB1252" i="1"/>
  <c r="AC1252" i="1" s="1"/>
  <c r="AD1252" i="1" s="1"/>
  <c r="AB1251" i="1"/>
  <c r="AC1251" i="1" s="1"/>
  <c r="AD1251" i="1" s="1"/>
  <c r="AB1250" i="1"/>
  <c r="AC1250" i="1" s="1"/>
  <c r="AD1250" i="1" s="1"/>
  <c r="AB1249" i="1"/>
  <c r="AC1249" i="1" s="1"/>
  <c r="AD1249" i="1" s="1"/>
  <c r="AB1248" i="1"/>
  <c r="AC1248" i="1" s="1"/>
  <c r="AD1248" i="1" s="1"/>
  <c r="AB1247" i="1"/>
  <c r="AC1247" i="1" s="1"/>
  <c r="AD1247" i="1" s="1"/>
  <c r="AB1246" i="1"/>
  <c r="AC1246" i="1" s="1"/>
  <c r="AD1246" i="1" s="1"/>
  <c r="AB1245" i="1"/>
  <c r="AC1245" i="1" s="1"/>
  <c r="AD1245" i="1" s="1"/>
  <c r="AB1244" i="1"/>
  <c r="AC1244" i="1" s="1"/>
  <c r="AD1244" i="1" s="1"/>
  <c r="AB1243" i="1"/>
  <c r="AC1243" i="1" s="1"/>
  <c r="AD1243" i="1" s="1"/>
  <c r="AB1242" i="1"/>
  <c r="AC1242" i="1" s="1"/>
  <c r="AD1242" i="1" s="1"/>
  <c r="AB1241" i="1"/>
  <c r="AC1241" i="1" s="1"/>
  <c r="AD1241" i="1" s="1"/>
  <c r="AB1240" i="1"/>
  <c r="AC1240" i="1" s="1"/>
  <c r="AD1240" i="1" s="1"/>
  <c r="AB1239" i="1"/>
  <c r="AC1239" i="1" s="1"/>
  <c r="AD1239" i="1" s="1"/>
  <c r="AB1238" i="1"/>
  <c r="AC1238" i="1" s="1"/>
  <c r="AD1238" i="1" s="1"/>
  <c r="AB1237" i="1"/>
  <c r="AC1237" i="1" s="1"/>
  <c r="AD1237" i="1" s="1"/>
  <c r="AB1236" i="1"/>
  <c r="AC1236" i="1" s="1"/>
  <c r="AD1236" i="1" s="1"/>
  <c r="AB1235" i="1"/>
  <c r="AC1235" i="1" s="1"/>
  <c r="AD1235" i="1" s="1"/>
  <c r="AB1234" i="1"/>
  <c r="AC1234" i="1" s="1"/>
  <c r="AD1234" i="1" s="1"/>
  <c r="AB1233" i="1"/>
  <c r="AC1233" i="1" s="1"/>
  <c r="AD1233" i="1" s="1"/>
  <c r="AB1232" i="1"/>
  <c r="AC1232" i="1" s="1"/>
  <c r="AD1232" i="1" s="1"/>
  <c r="AB1231" i="1"/>
  <c r="AC1231" i="1" s="1"/>
  <c r="AD1231" i="1" s="1"/>
  <c r="AB1230" i="1"/>
  <c r="AC1230" i="1" s="1"/>
  <c r="AD1230" i="1" s="1"/>
  <c r="AB1229" i="1"/>
  <c r="AC1229" i="1" s="1"/>
  <c r="AD1229" i="1" s="1"/>
  <c r="AB1225" i="1"/>
  <c r="AC1225" i="1" s="1"/>
  <c r="AD1225" i="1" s="1"/>
  <c r="AC1224" i="1"/>
  <c r="AD1224" i="1" s="1"/>
  <c r="AB1223" i="1"/>
  <c r="AC1223" i="1" s="1"/>
  <c r="AD1223" i="1" s="1"/>
  <c r="AB1222" i="1"/>
  <c r="AC1222" i="1" s="1"/>
  <c r="AD1222" i="1" s="1"/>
  <c r="AB1221" i="1"/>
  <c r="AC1221" i="1" s="1"/>
  <c r="AD1221" i="1" s="1"/>
  <c r="AB1220" i="1"/>
  <c r="AC1220" i="1" s="1"/>
  <c r="AD1220" i="1" s="1"/>
  <c r="AB1219" i="1"/>
  <c r="AC1219" i="1" s="1"/>
  <c r="AD1219" i="1" s="1"/>
  <c r="AB1218" i="1"/>
  <c r="AC1218" i="1" s="1"/>
  <c r="AD1218" i="1" s="1"/>
  <c r="AB1217" i="1"/>
  <c r="AC1217" i="1" s="1"/>
  <c r="AD1217" i="1" s="1"/>
  <c r="AB1216" i="1"/>
  <c r="AC1216" i="1" s="1"/>
  <c r="AD1216" i="1" s="1"/>
  <c r="AB1209" i="1"/>
  <c r="AC1209" i="1" s="1"/>
  <c r="AD1209" i="1" s="1"/>
  <c r="AB1208" i="1"/>
  <c r="AC1208" i="1" s="1"/>
  <c r="AD1208" i="1" s="1"/>
  <c r="AB1207" i="1"/>
  <c r="AC1207" i="1" s="1"/>
  <c r="AD1207" i="1" s="1"/>
  <c r="AB1206" i="1"/>
  <c r="AC1206" i="1" s="1"/>
  <c r="AD1206" i="1" s="1"/>
  <c r="AB1205" i="1"/>
  <c r="AC1205" i="1" s="1"/>
  <c r="AD1205" i="1" s="1"/>
  <c r="AB1204" i="1"/>
  <c r="AC1204" i="1" s="1"/>
  <c r="AD1204" i="1" s="1"/>
  <c r="AB1203" i="1"/>
  <c r="AC1203" i="1" s="1"/>
  <c r="AD1203" i="1" s="1"/>
  <c r="AB1201" i="1"/>
  <c r="AC1201" i="1" s="1"/>
  <c r="AD1201" i="1" s="1"/>
  <c r="AB1200" i="1"/>
  <c r="AC1200" i="1" s="1"/>
  <c r="AD1200" i="1" s="1"/>
  <c r="AB1199" i="1"/>
  <c r="AC1199" i="1" s="1"/>
  <c r="AD1199" i="1" s="1"/>
  <c r="AB1198" i="1"/>
  <c r="AC1198" i="1" s="1"/>
  <c r="AD1198" i="1" s="1"/>
  <c r="AB1197" i="1"/>
  <c r="AC1197" i="1" s="1"/>
  <c r="AD1197" i="1" s="1"/>
  <c r="AB1196" i="1"/>
  <c r="AC1196" i="1" s="1"/>
  <c r="AD1196" i="1" s="1"/>
  <c r="AB1195" i="1"/>
  <c r="AC1195" i="1" s="1"/>
  <c r="AD1195" i="1" s="1"/>
  <c r="AB1194" i="1"/>
  <c r="AC1194" i="1" s="1"/>
  <c r="AD1194" i="1" s="1"/>
  <c r="AB1193" i="1"/>
  <c r="AC1193" i="1" s="1"/>
  <c r="AD1193" i="1" s="1"/>
  <c r="AB1192" i="1"/>
  <c r="AC1192" i="1" s="1"/>
  <c r="AD1192" i="1" s="1"/>
  <c r="AB1191" i="1"/>
  <c r="AC1191" i="1" s="1"/>
  <c r="AD1191" i="1" s="1"/>
  <c r="AB1181" i="1"/>
  <c r="AC1181" i="1" s="1"/>
  <c r="AD1181" i="1" s="1"/>
  <c r="AB1180" i="1"/>
  <c r="AC1180" i="1" s="1"/>
  <c r="AD1180" i="1" s="1"/>
  <c r="AB1179" i="1"/>
  <c r="AC1179" i="1" s="1"/>
  <c r="AD1179" i="1" s="1"/>
  <c r="AC1178" i="1"/>
  <c r="AD1178" i="1" s="1"/>
  <c r="AC1177" i="1"/>
  <c r="AD1177" i="1" s="1"/>
  <c r="AC1176" i="1"/>
  <c r="AD1176" i="1" s="1"/>
  <c r="AC1175" i="1"/>
  <c r="AD1175" i="1" s="1"/>
  <c r="AC1174" i="1"/>
  <c r="AD1174" i="1" s="1"/>
  <c r="AC1173" i="1"/>
  <c r="AD1173" i="1" s="1"/>
  <c r="AC1172" i="1"/>
  <c r="AD1172" i="1" s="1"/>
  <c r="AC1170" i="1"/>
  <c r="AD1170" i="1" s="1"/>
  <c r="AC1169" i="1"/>
  <c r="AD1169" i="1" s="1"/>
  <c r="AC1168" i="1"/>
  <c r="AD1168" i="1" s="1"/>
  <c r="AC1167" i="1"/>
  <c r="AD1167" i="1" s="1"/>
  <c r="AC1166" i="1"/>
  <c r="AD1166" i="1" s="1"/>
  <c r="AB1165" i="1"/>
  <c r="AC1165" i="1" s="1"/>
  <c r="AD1165" i="1" s="1"/>
  <c r="AB1164" i="1"/>
  <c r="AC1164" i="1" s="1"/>
  <c r="AD1164" i="1" s="1"/>
  <c r="AB1163" i="1"/>
  <c r="AC1163" i="1" s="1"/>
  <c r="AD1163" i="1" s="1"/>
  <c r="AC1162" i="1"/>
  <c r="AD1162" i="1" s="1"/>
  <c r="AB1161" i="1"/>
  <c r="AC1161" i="1" s="1"/>
  <c r="AD1161" i="1" s="1"/>
  <c r="AC1160" i="1"/>
  <c r="AD1160" i="1" s="1"/>
  <c r="AC1159" i="1"/>
  <c r="AD1159" i="1" s="1"/>
  <c r="AC1158" i="1"/>
  <c r="AD1158" i="1" s="1"/>
  <c r="AC1157" i="1"/>
  <c r="AD1157" i="1" s="1"/>
  <c r="AC1156" i="1"/>
  <c r="AD1156" i="1" s="1"/>
  <c r="AC1155" i="1"/>
  <c r="AD1155" i="1" s="1"/>
  <c r="AC1154" i="1"/>
  <c r="AD1154" i="1" s="1"/>
  <c r="AC1153" i="1"/>
  <c r="AD1153" i="1" s="1"/>
  <c r="AC1152" i="1"/>
  <c r="AD1152" i="1" s="1"/>
  <c r="AC1151" i="1"/>
  <c r="AD1151" i="1" s="1"/>
  <c r="AC1150" i="1"/>
  <c r="AD1150" i="1" s="1"/>
  <c r="AC1149" i="1"/>
  <c r="AD1149" i="1" s="1"/>
  <c r="AC1148" i="1"/>
  <c r="AD1148" i="1" s="1"/>
  <c r="AC1147" i="1"/>
  <c r="AD1147" i="1" s="1"/>
  <c r="AC1146" i="1"/>
  <c r="AD1146" i="1" s="1"/>
  <c r="AB1145" i="1"/>
  <c r="AC1145" i="1" s="1"/>
  <c r="AD1145" i="1" s="1"/>
  <c r="AC1143" i="1"/>
  <c r="AD1143" i="1" s="1"/>
  <c r="AB1141" i="1"/>
  <c r="AC1141" i="1" s="1"/>
  <c r="AD1141" i="1" s="1"/>
  <c r="AB1140" i="1"/>
  <c r="AC1140" i="1" s="1"/>
  <c r="AD1140" i="1" s="1"/>
  <c r="AB1139" i="1"/>
  <c r="AC1139" i="1" s="1"/>
  <c r="AD1139" i="1" s="1"/>
  <c r="AB1138" i="1"/>
  <c r="AC1138" i="1" s="1"/>
  <c r="AD1138" i="1" s="1"/>
  <c r="AB1125" i="1"/>
  <c r="AC1125" i="1" s="1"/>
  <c r="AD1125" i="1" s="1"/>
  <c r="AB1124" i="1"/>
  <c r="AC1124" i="1" s="1"/>
  <c r="AD1124" i="1" s="1"/>
  <c r="AB1123" i="1"/>
  <c r="AC1123" i="1" s="1"/>
  <c r="AD1123" i="1" s="1"/>
  <c r="AB1122" i="1"/>
  <c r="AC1122" i="1" s="1"/>
  <c r="AD1122" i="1" s="1"/>
  <c r="AB1121" i="1"/>
  <c r="AC1121" i="1" s="1"/>
  <c r="AD1121" i="1" s="1"/>
  <c r="AB1120" i="1"/>
  <c r="AC1120" i="1" s="1"/>
  <c r="AD1120" i="1" s="1"/>
  <c r="AB1119" i="1"/>
  <c r="AC1119" i="1" s="1"/>
  <c r="AD1119" i="1" s="1"/>
  <c r="AB1118" i="1"/>
  <c r="AC1118" i="1" s="1"/>
  <c r="AD1118" i="1" s="1"/>
  <c r="AB1117" i="1"/>
  <c r="AC1117" i="1" s="1"/>
  <c r="AD1117" i="1" s="1"/>
  <c r="AB1116" i="1"/>
  <c r="AC1116" i="1" s="1"/>
  <c r="AD1116" i="1" s="1"/>
  <c r="AB1115" i="1"/>
  <c r="AC1115" i="1" s="1"/>
  <c r="AD1115" i="1" s="1"/>
  <c r="AB1114" i="1"/>
  <c r="AC1114" i="1" s="1"/>
  <c r="AD1114" i="1" s="1"/>
  <c r="AB1113" i="1"/>
  <c r="AC1113" i="1" s="1"/>
  <c r="AD1113" i="1" s="1"/>
  <c r="AB1112" i="1"/>
  <c r="AC1112" i="1" s="1"/>
  <c r="AD1112" i="1" s="1"/>
  <c r="AB1111" i="1"/>
  <c r="AC1111" i="1" s="1"/>
  <c r="AD1111" i="1" s="1"/>
  <c r="AB1110" i="1"/>
  <c r="AC1110" i="1" s="1"/>
  <c r="AD1110" i="1" s="1"/>
  <c r="AB1109" i="1"/>
  <c r="AC1109" i="1" s="1"/>
  <c r="AD1109" i="1" s="1"/>
  <c r="AB1108" i="1"/>
  <c r="AC1108" i="1" s="1"/>
  <c r="AD1108" i="1" s="1"/>
  <c r="AB1107" i="1"/>
  <c r="AC1107" i="1" s="1"/>
  <c r="AD1107" i="1" s="1"/>
  <c r="AB1106" i="1"/>
  <c r="AC1106" i="1" s="1"/>
  <c r="AD1106" i="1" s="1"/>
  <c r="AB1105" i="1"/>
  <c r="AC1105" i="1" s="1"/>
  <c r="AD1105" i="1" s="1"/>
  <c r="AB1104" i="1"/>
  <c r="AC1104" i="1" s="1"/>
  <c r="AD1104" i="1" s="1"/>
  <c r="AB1103" i="1"/>
  <c r="AC1103" i="1" s="1"/>
  <c r="AD1103" i="1" s="1"/>
  <c r="AB1102" i="1"/>
  <c r="AC1102" i="1" s="1"/>
  <c r="AD1102" i="1" s="1"/>
  <c r="AB1101" i="1"/>
  <c r="AC1101" i="1" s="1"/>
  <c r="AD1101" i="1" s="1"/>
  <c r="AB1099" i="1"/>
  <c r="AC1099" i="1" s="1"/>
  <c r="AD1099" i="1" s="1"/>
  <c r="AB1098" i="1"/>
  <c r="AC1098" i="1" s="1"/>
  <c r="AD1098" i="1" s="1"/>
  <c r="AB1097" i="1"/>
  <c r="AC1097" i="1" s="1"/>
  <c r="AD1097" i="1" s="1"/>
  <c r="AB1096" i="1"/>
  <c r="AC1096" i="1" s="1"/>
  <c r="AD1096" i="1" s="1"/>
  <c r="AB1095" i="1"/>
  <c r="AC1095" i="1" s="1"/>
  <c r="AD1095" i="1" s="1"/>
  <c r="AC1094" i="1"/>
  <c r="AD1094" i="1" s="1"/>
  <c r="AB1093" i="1"/>
  <c r="AC1093" i="1" s="1"/>
  <c r="AD1093" i="1" s="1"/>
  <c r="AB1092" i="1"/>
  <c r="AC1092" i="1" s="1"/>
  <c r="AD1092" i="1" s="1"/>
  <c r="AB1091" i="1"/>
  <c r="AC1091" i="1" s="1"/>
  <c r="AD1091" i="1" s="1"/>
  <c r="AB1090" i="1"/>
  <c r="AC1090" i="1" s="1"/>
  <c r="AD1090" i="1" s="1"/>
  <c r="AB1089" i="1"/>
  <c r="AC1089" i="1" s="1"/>
  <c r="AD1089" i="1" s="1"/>
  <c r="AB1088" i="1"/>
  <c r="AC1088" i="1" s="1"/>
  <c r="AD1088" i="1" s="1"/>
  <c r="AB1087" i="1"/>
  <c r="AC1087" i="1" s="1"/>
  <c r="AD1087" i="1" s="1"/>
  <c r="AB1086" i="1"/>
  <c r="AC1086" i="1" s="1"/>
  <c r="AD1086" i="1" s="1"/>
  <c r="AB1085" i="1"/>
  <c r="AC1085" i="1" s="1"/>
  <c r="AD1085" i="1" s="1"/>
  <c r="AB1084" i="1"/>
  <c r="AC1084" i="1" s="1"/>
  <c r="AD1084" i="1" s="1"/>
  <c r="AB1083" i="1"/>
  <c r="AC1083" i="1" s="1"/>
  <c r="AD1083" i="1" s="1"/>
  <c r="AB1082" i="1"/>
  <c r="AC1082" i="1" s="1"/>
  <c r="AD1082" i="1" s="1"/>
  <c r="AB1081" i="1"/>
  <c r="AC1081" i="1" s="1"/>
  <c r="AD1081" i="1" s="1"/>
  <c r="AB1080" i="1"/>
  <c r="AC1080" i="1" s="1"/>
  <c r="AD1080" i="1" s="1"/>
  <c r="AB1079" i="1"/>
  <c r="AC1079" i="1" s="1"/>
  <c r="AD1079" i="1" s="1"/>
  <c r="AB1078" i="1"/>
  <c r="AC1078" i="1" s="1"/>
  <c r="AD1078" i="1" s="1"/>
  <c r="AB1077" i="1"/>
  <c r="AC1077" i="1" s="1"/>
  <c r="AD1077" i="1" s="1"/>
  <c r="AB1076" i="1"/>
  <c r="AC1076" i="1" s="1"/>
  <c r="AD1076" i="1" s="1"/>
  <c r="AB1075" i="1"/>
  <c r="AC1075" i="1" s="1"/>
  <c r="AD1075" i="1" s="1"/>
  <c r="AB1074" i="1"/>
  <c r="AC1074" i="1" s="1"/>
  <c r="AD1074" i="1" s="1"/>
  <c r="AB1073" i="1"/>
  <c r="AC1073" i="1" s="1"/>
  <c r="AD1073" i="1" s="1"/>
  <c r="AB1072" i="1"/>
  <c r="AC1072" i="1" s="1"/>
  <c r="AD1072" i="1" s="1"/>
  <c r="AB1071" i="1"/>
  <c r="AC1071" i="1" s="1"/>
  <c r="AD1071" i="1" s="1"/>
  <c r="AB1070" i="1"/>
  <c r="AC1070" i="1" s="1"/>
  <c r="AD1070" i="1" s="1"/>
  <c r="AB1066" i="1"/>
  <c r="AC1066" i="1" s="1"/>
  <c r="AD1066" i="1" s="1"/>
  <c r="AB1065" i="1"/>
  <c r="AC1065" i="1" s="1"/>
  <c r="AD1065" i="1" s="1"/>
  <c r="AB1064" i="1"/>
  <c r="AC1064" i="1" s="1"/>
  <c r="AD1064" i="1" s="1"/>
  <c r="AB1063" i="1"/>
  <c r="AC1063" i="1" s="1"/>
  <c r="AD1063" i="1" s="1"/>
  <c r="AB1062" i="1"/>
  <c r="AC1062" i="1" s="1"/>
  <c r="AD1062" i="1" s="1"/>
  <c r="AB1061" i="1"/>
  <c r="AC1061" i="1" s="1"/>
  <c r="AD1061" i="1" s="1"/>
  <c r="AB1060" i="1"/>
  <c r="AC1060" i="1" s="1"/>
  <c r="AD1060" i="1" s="1"/>
  <c r="AB1059" i="1"/>
  <c r="AC1059" i="1" s="1"/>
  <c r="AD1059" i="1" s="1"/>
  <c r="AB1058" i="1"/>
  <c r="AC1058" i="1" s="1"/>
  <c r="AD1058" i="1" s="1"/>
  <c r="AB1057" i="1"/>
  <c r="AC1057" i="1" s="1"/>
  <c r="AD1057" i="1" s="1"/>
  <c r="AB1056" i="1"/>
  <c r="AC1056" i="1" s="1"/>
  <c r="AD1056" i="1" s="1"/>
  <c r="AB1055" i="1"/>
  <c r="AC1055" i="1" s="1"/>
  <c r="AD1055" i="1" s="1"/>
  <c r="AB1054" i="1"/>
  <c r="AC1054" i="1" s="1"/>
  <c r="AD1054" i="1" s="1"/>
  <c r="AB1053" i="1"/>
  <c r="AC1053" i="1" s="1"/>
  <c r="AD1053" i="1" s="1"/>
  <c r="AB1052" i="1"/>
  <c r="AC1052" i="1" s="1"/>
  <c r="AD1052" i="1" s="1"/>
  <c r="AB1051" i="1"/>
  <c r="AC1051" i="1" s="1"/>
  <c r="AD1051" i="1" s="1"/>
  <c r="AB1050" i="1"/>
  <c r="AC1050" i="1" s="1"/>
  <c r="AD1050" i="1" s="1"/>
  <c r="AB1049" i="1"/>
  <c r="AC1049" i="1" s="1"/>
  <c r="AD1049" i="1" s="1"/>
  <c r="AB1048" i="1"/>
  <c r="AC1048" i="1" s="1"/>
  <c r="AD1048" i="1" s="1"/>
  <c r="AB1047" i="1"/>
  <c r="AC1047" i="1" s="1"/>
  <c r="AD1047" i="1" s="1"/>
  <c r="AB1046" i="1"/>
  <c r="AC1046" i="1" s="1"/>
  <c r="AD1046" i="1" s="1"/>
  <c r="AB1045" i="1"/>
  <c r="AC1045" i="1" s="1"/>
  <c r="AD1045" i="1" s="1"/>
  <c r="AB1044" i="1"/>
  <c r="AC1044" i="1" s="1"/>
  <c r="AD1044" i="1" s="1"/>
  <c r="AB1043" i="1"/>
  <c r="AC1043" i="1" s="1"/>
  <c r="AD1043" i="1" s="1"/>
  <c r="AB1041" i="1"/>
  <c r="AC1041" i="1" s="1"/>
  <c r="AD1041" i="1" s="1"/>
  <c r="AB1038" i="1"/>
  <c r="AC1038" i="1" s="1"/>
  <c r="AD1038" i="1" s="1"/>
  <c r="AB1037" i="1"/>
  <c r="AC1037" i="1" s="1"/>
  <c r="AD1037" i="1" s="1"/>
  <c r="AB1036" i="1"/>
  <c r="AC1036" i="1" s="1"/>
  <c r="AD1036" i="1" s="1"/>
  <c r="AB1035" i="1"/>
  <c r="AC1035" i="1" s="1"/>
  <c r="AD1035" i="1" s="1"/>
  <c r="AB1034" i="1"/>
  <c r="AC1034" i="1" s="1"/>
  <c r="AD1034" i="1" s="1"/>
  <c r="AB1033" i="1"/>
  <c r="AC1033" i="1" s="1"/>
  <c r="AD1033" i="1" s="1"/>
  <c r="AB1032" i="1"/>
  <c r="AC1032" i="1" s="1"/>
  <c r="AD1032" i="1" s="1"/>
  <c r="AB1030" i="1"/>
  <c r="AC1030" i="1" s="1"/>
  <c r="AD1030" i="1" s="1"/>
  <c r="AB1029" i="1"/>
  <c r="AC1029" i="1" s="1"/>
  <c r="AD1029" i="1" s="1"/>
  <c r="AB1025" i="1"/>
  <c r="AC1025" i="1" s="1"/>
  <c r="AD1025" i="1" s="1"/>
  <c r="AB1024" i="1"/>
  <c r="AC1024" i="1" s="1"/>
  <c r="AD1024" i="1" s="1"/>
  <c r="AB1023" i="1"/>
  <c r="AC1023" i="1" s="1"/>
  <c r="AD1023" i="1" s="1"/>
  <c r="AB1022" i="1"/>
  <c r="AC1022" i="1" s="1"/>
  <c r="AD1022" i="1" s="1"/>
  <c r="AB1021" i="1"/>
  <c r="AC1021" i="1" s="1"/>
  <c r="AD1021" i="1" s="1"/>
  <c r="AB1020" i="1"/>
  <c r="AC1020" i="1" s="1"/>
  <c r="AD1020" i="1" s="1"/>
  <c r="AB1015" i="1"/>
  <c r="AC1015" i="1" s="1"/>
  <c r="AD1015" i="1" s="1"/>
  <c r="AB1014" i="1"/>
  <c r="AC1014" i="1" s="1"/>
  <c r="AD1014" i="1" s="1"/>
  <c r="AB1013" i="1"/>
  <c r="AC1013" i="1" s="1"/>
  <c r="AD1013" i="1" s="1"/>
  <c r="AB1012" i="1"/>
  <c r="AC1012" i="1" s="1"/>
  <c r="AD1012" i="1" s="1"/>
  <c r="AB1011" i="1"/>
  <c r="AC1011" i="1" s="1"/>
  <c r="AD1011" i="1" s="1"/>
  <c r="AB1010" i="1"/>
  <c r="AC1010" i="1" s="1"/>
  <c r="AD1010" i="1" s="1"/>
  <c r="AB1009" i="1"/>
  <c r="AC1009" i="1" s="1"/>
  <c r="AD1009" i="1" s="1"/>
  <c r="AB1008" i="1"/>
  <c r="AC1008" i="1" s="1"/>
  <c r="AD1008" i="1" s="1"/>
  <c r="AB1007" i="1"/>
  <c r="AC1007" i="1" s="1"/>
  <c r="AD1007" i="1" s="1"/>
  <c r="AB1006" i="1"/>
  <c r="AC1006" i="1" s="1"/>
  <c r="AD1006" i="1" s="1"/>
  <c r="AB1005" i="1"/>
  <c r="AC1005" i="1" s="1"/>
  <c r="AD1005" i="1" s="1"/>
  <c r="AB1004" i="1"/>
  <c r="AC1004" i="1" s="1"/>
  <c r="AD1004" i="1" s="1"/>
  <c r="AB1003" i="1"/>
  <c r="AC1003" i="1" s="1"/>
  <c r="AD1003" i="1" s="1"/>
  <c r="AB1002" i="1"/>
  <c r="AC1002" i="1" s="1"/>
  <c r="AD1002" i="1" s="1"/>
  <c r="AB1001" i="1"/>
  <c r="AC1001" i="1" s="1"/>
  <c r="AD1001" i="1" s="1"/>
  <c r="AB1000" i="1"/>
  <c r="AC1000" i="1" s="1"/>
  <c r="AD1000" i="1" s="1"/>
  <c r="AB999" i="1"/>
  <c r="AC999" i="1" s="1"/>
  <c r="AD999" i="1" s="1"/>
  <c r="AB998" i="1"/>
  <c r="AC998" i="1" s="1"/>
  <c r="AD998" i="1" s="1"/>
  <c r="AB997" i="1"/>
  <c r="AC997" i="1" s="1"/>
  <c r="AD997" i="1" s="1"/>
  <c r="AB996" i="1"/>
  <c r="AC996" i="1" s="1"/>
  <c r="AD996" i="1" s="1"/>
  <c r="AB991" i="1"/>
  <c r="AC991" i="1" s="1"/>
  <c r="AD991" i="1" s="1"/>
  <c r="AB990" i="1"/>
  <c r="AC990" i="1" s="1"/>
  <c r="AD990" i="1" s="1"/>
  <c r="AB989" i="1"/>
  <c r="AC989" i="1" s="1"/>
  <c r="AD989" i="1" s="1"/>
  <c r="AB988" i="1"/>
  <c r="AC988" i="1" s="1"/>
  <c r="AD988" i="1" s="1"/>
  <c r="AB987" i="1"/>
  <c r="AC987" i="1" s="1"/>
  <c r="AD987" i="1" s="1"/>
  <c r="AB986" i="1"/>
  <c r="AC986" i="1" s="1"/>
  <c r="AD986" i="1" s="1"/>
  <c r="AB985" i="1"/>
  <c r="AC985" i="1" s="1"/>
  <c r="AD985" i="1" s="1"/>
  <c r="AB984" i="1"/>
  <c r="AC984" i="1" s="1"/>
  <c r="AD984" i="1" s="1"/>
  <c r="AB983" i="1"/>
  <c r="AC983" i="1" s="1"/>
  <c r="AD983" i="1" s="1"/>
  <c r="AB982" i="1"/>
  <c r="AC982" i="1" s="1"/>
  <c r="AD982" i="1" s="1"/>
  <c r="AC981" i="1"/>
  <c r="AD981" i="1" s="1"/>
  <c r="AB980" i="1"/>
  <c r="AC980" i="1" s="1"/>
  <c r="AD980" i="1" s="1"/>
  <c r="AB979" i="1"/>
  <c r="AC979" i="1" s="1"/>
  <c r="AD979" i="1" s="1"/>
  <c r="AB978" i="1"/>
  <c r="AC978" i="1" s="1"/>
  <c r="AD978" i="1" s="1"/>
  <c r="AB977" i="1"/>
  <c r="AC977" i="1" s="1"/>
  <c r="AD977" i="1" s="1"/>
  <c r="AB976" i="1"/>
  <c r="AC976" i="1" s="1"/>
  <c r="AD976" i="1" s="1"/>
  <c r="AB975" i="1"/>
  <c r="AC975" i="1" s="1"/>
  <c r="AD975" i="1" s="1"/>
  <c r="AB974" i="1"/>
  <c r="AC974" i="1" s="1"/>
  <c r="AD974" i="1" s="1"/>
  <c r="AB973" i="1"/>
  <c r="AC973" i="1" s="1"/>
  <c r="AD973" i="1" s="1"/>
  <c r="AB972" i="1"/>
  <c r="AC972" i="1" s="1"/>
  <c r="AD972" i="1" s="1"/>
  <c r="AB967" i="1"/>
  <c r="AC967" i="1" s="1"/>
  <c r="AD967" i="1" s="1"/>
  <c r="AB964" i="1"/>
  <c r="AC964" i="1" s="1"/>
  <c r="AD964" i="1" s="1"/>
  <c r="AB963" i="1"/>
  <c r="AC963" i="1" s="1"/>
  <c r="AD963" i="1" s="1"/>
  <c r="AB962" i="1"/>
  <c r="AC962" i="1" s="1"/>
  <c r="AD962" i="1" s="1"/>
  <c r="AB961" i="1"/>
  <c r="AC961" i="1" s="1"/>
  <c r="AD961" i="1" s="1"/>
  <c r="AB960" i="1"/>
  <c r="AC960" i="1" s="1"/>
  <c r="AD960" i="1" s="1"/>
  <c r="AB959" i="1"/>
  <c r="AC959" i="1" s="1"/>
  <c r="AD959" i="1" s="1"/>
  <c r="AB954" i="1"/>
  <c r="AC954" i="1" s="1"/>
  <c r="AD954" i="1" s="1"/>
  <c r="AB953" i="1"/>
  <c r="AC953" i="1" s="1"/>
  <c r="AD953" i="1" s="1"/>
  <c r="AB952" i="1"/>
  <c r="AC952" i="1" s="1"/>
  <c r="AD952" i="1" s="1"/>
  <c r="AB951" i="1"/>
  <c r="AC951" i="1" s="1"/>
  <c r="AD951" i="1" s="1"/>
  <c r="AB950" i="1"/>
  <c r="AC950" i="1" s="1"/>
  <c r="AD950" i="1" s="1"/>
  <c r="AB949" i="1"/>
  <c r="AC949" i="1" s="1"/>
  <c r="AD949" i="1" s="1"/>
  <c r="AB948" i="1"/>
  <c r="AC948" i="1" s="1"/>
  <c r="AD948" i="1" s="1"/>
  <c r="AB947" i="1"/>
  <c r="AC947" i="1" s="1"/>
  <c r="AD947" i="1" s="1"/>
  <c r="AB946" i="1"/>
  <c r="AC946" i="1" s="1"/>
  <c r="AD946" i="1" s="1"/>
  <c r="AB945" i="1"/>
  <c r="AC945" i="1" s="1"/>
  <c r="AD945" i="1" s="1"/>
  <c r="AB944" i="1"/>
  <c r="AC944" i="1" s="1"/>
  <c r="AD944" i="1" s="1"/>
  <c r="AB943" i="1"/>
  <c r="AC943" i="1" s="1"/>
  <c r="AD943" i="1" s="1"/>
  <c r="AB942" i="1"/>
  <c r="AC942" i="1" s="1"/>
  <c r="AD942" i="1" s="1"/>
  <c r="AB941" i="1"/>
  <c r="AC941" i="1" s="1"/>
  <c r="AD941" i="1" s="1"/>
  <c r="AB940" i="1"/>
  <c r="AC940" i="1" s="1"/>
  <c r="AD940" i="1" s="1"/>
  <c r="AB939" i="1"/>
  <c r="AC939" i="1" s="1"/>
  <c r="AD939" i="1" s="1"/>
  <c r="AB938" i="1"/>
  <c r="AC938" i="1" s="1"/>
  <c r="AD938" i="1" s="1"/>
  <c r="AB937" i="1"/>
  <c r="AC937" i="1" s="1"/>
  <c r="AD937" i="1" s="1"/>
  <c r="AB936" i="1"/>
  <c r="AC936" i="1" s="1"/>
  <c r="AD936" i="1" s="1"/>
  <c r="AB935" i="1"/>
  <c r="AC935" i="1" s="1"/>
  <c r="AD935" i="1" s="1"/>
  <c r="AB934" i="1"/>
  <c r="AC934" i="1" s="1"/>
  <c r="AD934" i="1" s="1"/>
  <c r="AB933" i="1"/>
  <c r="AC933" i="1" s="1"/>
  <c r="AD933" i="1" s="1"/>
  <c r="AB932" i="1"/>
  <c r="AC932" i="1" s="1"/>
  <c r="AD932" i="1" s="1"/>
  <c r="AB931" i="1"/>
  <c r="AC931" i="1" s="1"/>
  <c r="AD931" i="1" s="1"/>
  <c r="AB930" i="1"/>
  <c r="AC930" i="1" s="1"/>
  <c r="AD930" i="1" s="1"/>
  <c r="AB929" i="1"/>
  <c r="AC929" i="1" s="1"/>
  <c r="AD929" i="1" s="1"/>
  <c r="AB928" i="1"/>
  <c r="AC928" i="1" s="1"/>
  <c r="AD928" i="1" s="1"/>
  <c r="AB927" i="1"/>
  <c r="AC927" i="1" s="1"/>
  <c r="AD927" i="1" s="1"/>
  <c r="AB926" i="1"/>
  <c r="AC926" i="1" s="1"/>
  <c r="AD926" i="1" s="1"/>
  <c r="AB925" i="1"/>
  <c r="AC925" i="1" s="1"/>
  <c r="AD925" i="1" s="1"/>
  <c r="AB924" i="1"/>
  <c r="AC924" i="1" s="1"/>
  <c r="AD924" i="1" s="1"/>
  <c r="AB923" i="1"/>
  <c r="AC923" i="1" s="1"/>
  <c r="AD923" i="1" s="1"/>
  <c r="AB922" i="1"/>
  <c r="AC922" i="1" s="1"/>
  <c r="AD922" i="1" s="1"/>
  <c r="AB921" i="1"/>
  <c r="AC921" i="1" s="1"/>
  <c r="AD921" i="1" s="1"/>
  <c r="AB920" i="1"/>
  <c r="AC920" i="1" s="1"/>
  <c r="AD920" i="1" s="1"/>
  <c r="AB919" i="1"/>
  <c r="AC919" i="1" s="1"/>
  <c r="AD919" i="1" s="1"/>
  <c r="AB918" i="1"/>
  <c r="AC918" i="1" s="1"/>
  <c r="AD918" i="1" s="1"/>
  <c r="AB917" i="1"/>
  <c r="AC917" i="1" s="1"/>
  <c r="AD917" i="1" s="1"/>
  <c r="AB916" i="1"/>
  <c r="AC916" i="1" s="1"/>
  <c r="AD916" i="1" s="1"/>
  <c r="AB915" i="1"/>
  <c r="AC915" i="1" s="1"/>
  <c r="AD915" i="1" s="1"/>
  <c r="AB914" i="1"/>
  <c r="AC914" i="1" s="1"/>
  <c r="AD914" i="1" s="1"/>
  <c r="AB913" i="1"/>
  <c r="AC913" i="1" s="1"/>
  <c r="AD913" i="1" s="1"/>
  <c r="AB912" i="1"/>
  <c r="AC912" i="1" s="1"/>
  <c r="AD912" i="1" s="1"/>
  <c r="AB911" i="1"/>
  <c r="AC911" i="1" s="1"/>
  <c r="AD911" i="1" s="1"/>
  <c r="AB910" i="1"/>
  <c r="AC910" i="1" s="1"/>
  <c r="AD910" i="1" s="1"/>
  <c r="AB909" i="1"/>
  <c r="AC909" i="1" s="1"/>
  <c r="AD909" i="1" s="1"/>
  <c r="AB908" i="1"/>
  <c r="AC908" i="1" s="1"/>
  <c r="AD908" i="1" s="1"/>
  <c r="AB907" i="1"/>
  <c r="AC907" i="1" s="1"/>
  <c r="AD907" i="1" s="1"/>
  <c r="AB906" i="1"/>
  <c r="AC906" i="1" s="1"/>
  <c r="AD906" i="1" s="1"/>
  <c r="AB905" i="1"/>
  <c r="AC905" i="1" s="1"/>
  <c r="AD905" i="1" s="1"/>
  <c r="AB904" i="1"/>
  <c r="AC904" i="1" s="1"/>
  <c r="AD904" i="1" s="1"/>
  <c r="AB903" i="1"/>
  <c r="AC903" i="1" s="1"/>
  <c r="AD903" i="1" s="1"/>
  <c r="AB902" i="1"/>
  <c r="AC902" i="1" s="1"/>
  <c r="AD902" i="1" s="1"/>
  <c r="AB901" i="1"/>
  <c r="AC901" i="1" s="1"/>
  <c r="AD901" i="1" s="1"/>
  <c r="AB900" i="1"/>
  <c r="AC900" i="1" s="1"/>
  <c r="AD900" i="1" s="1"/>
  <c r="AB899" i="1"/>
  <c r="AC899" i="1" s="1"/>
  <c r="AD899" i="1" s="1"/>
  <c r="AB898" i="1"/>
  <c r="AC898" i="1" s="1"/>
  <c r="AD898" i="1" s="1"/>
  <c r="AB897" i="1"/>
  <c r="AC897" i="1" s="1"/>
  <c r="AD897" i="1" s="1"/>
  <c r="AB896" i="1"/>
  <c r="AC896" i="1" s="1"/>
  <c r="AD896" i="1" s="1"/>
  <c r="AB895" i="1"/>
  <c r="AC895" i="1" s="1"/>
  <c r="AD895" i="1" s="1"/>
  <c r="AB894" i="1"/>
  <c r="AC894" i="1" s="1"/>
  <c r="AD894" i="1" s="1"/>
  <c r="AB893" i="1"/>
  <c r="AC893" i="1" s="1"/>
  <c r="AD893" i="1" s="1"/>
  <c r="AB892" i="1"/>
  <c r="AC892" i="1" s="1"/>
  <c r="AD892" i="1" s="1"/>
  <c r="AB891" i="1"/>
  <c r="AC891" i="1" s="1"/>
  <c r="AD891" i="1" s="1"/>
  <c r="AB890" i="1"/>
  <c r="AC890" i="1" s="1"/>
  <c r="AD890" i="1" s="1"/>
  <c r="AB889" i="1"/>
  <c r="AC889" i="1" s="1"/>
  <c r="AD889" i="1" s="1"/>
  <c r="AB888" i="1"/>
  <c r="AC888" i="1" s="1"/>
  <c r="AD888" i="1" s="1"/>
  <c r="AB887" i="1"/>
  <c r="AC887" i="1" s="1"/>
  <c r="AD887" i="1" s="1"/>
  <c r="AB886" i="1"/>
  <c r="AC886" i="1" s="1"/>
  <c r="AD886" i="1" s="1"/>
  <c r="AB885" i="1"/>
  <c r="AC885" i="1" s="1"/>
  <c r="AD885" i="1" s="1"/>
  <c r="AB884" i="1"/>
  <c r="AC884" i="1" s="1"/>
  <c r="AD884" i="1" s="1"/>
  <c r="AB839" i="1"/>
  <c r="AC839" i="1" s="1"/>
  <c r="AD839" i="1" s="1"/>
  <c r="AB838" i="1"/>
  <c r="AC838" i="1" s="1"/>
  <c r="AD838" i="1" s="1"/>
  <c r="AB837" i="1"/>
  <c r="AC837" i="1" s="1"/>
  <c r="AD837" i="1" s="1"/>
  <c r="AB836" i="1"/>
  <c r="AC836" i="1" s="1"/>
  <c r="AD836" i="1" s="1"/>
  <c r="AB835" i="1"/>
  <c r="AC835" i="1" s="1"/>
  <c r="AD835" i="1" s="1"/>
  <c r="AB834" i="1"/>
  <c r="AC834" i="1" s="1"/>
  <c r="AD834" i="1" s="1"/>
  <c r="AB833" i="1"/>
  <c r="AC833" i="1" s="1"/>
  <c r="AD833" i="1" s="1"/>
  <c r="AB832" i="1"/>
  <c r="AC832" i="1" s="1"/>
  <c r="AD832" i="1" s="1"/>
  <c r="AB831" i="1"/>
  <c r="AC831" i="1" s="1"/>
  <c r="AD831" i="1" s="1"/>
  <c r="AB830" i="1"/>
  <c r="AC830" i="1" s="1"/>
  <c r="AD830" i="1" s="1"/>
  <c r="AB829" i="1"/>
  <c r="AC829" i="1" s="1"/>
  <c r="AD829" i="1" s="1"/>
  <c r="AB828" i="1"/>
  <c r="AC828" i="1" s="1"/>
  <c r="AD828" i="1" s="1"/>
  <c r="AB827" i="1"/>
  <c r="AC827" i="1" s="1"/>
  <c r="AD827" i="1" s="1"/>
  <c r="AB826" i="1"/>
  <c r="AC826" i="1" s="1"/>
  <c r="AD826" i="1" s="1"/>
  <c r="AB825" i="1"/>
  <c r="AC825" i="1" s="1"/>
  <c r="AD825" i="1" s="1"/>
  <c r="AB824" i="1"/>
  <c r="AC824" i="1" s="1"/>
  <c r="AD824" i="1" s="1"/>
  <c r="AB823" i="1"/>
  <c r="AC823" i="1" s="1"/>
  <c r="AD823" i="1" s="1"/>
  <c r="AB822" i="1"/>
  <c r="AC822" i="1" s="1"/>
  <c r="AD822" i="1" s="1"/>
  <c r="AB821" i="1"/>
  <c r="AC821" i="1" s="1"/>
  <c r="AD821" i="1" s="1"/>
  <c r="AB820" i="1"/>
  <c r="AC820" i="1" s="1"/>
  <c r="AD820" i="1" s="1"/>
  <c r="AB819" i="1"/>
  <c r="AC819" i="1" s="1"/>
  <c r="AD819" i="1" s="1"/>
  <c r="AB818" i="1"/>
  <c r="AC818" i="1" s="1"/>
  <c r="AD818" i="1" s="1"/>
  <c r="AB817" i="1"/>
  <c r="AC817" i="1" s="1"/>
  <c r="AD817" i="1" s="1"/>
  <c r="AB809" i="1"/>
  <c r="AC809" i="1" s="1"/>
  <c r="AD809" i="1" s="1"/>
  <c r="AB808" i="1"/>
  <c r="AC808" i="1" s="1"/>
  <c r="AD808" i="1" s="1"/>
  <c r="AB807" i="1"/>
  <c r="AC807" i="1" s="1"/>
  <c r="AD807" i="1" s="1"/>
  <c r="AB806" i="1"/>
  <c r="AC806" i="1" s="1"/>
  <c r="AD806" i="1" s="1"/>
  <c r="AB805" i="1"/>
  <c r="AC805" i="1" s="1"/>
  <c r="AD805" i="1" s="1"/>
  <c r="AB804" i="1"/>
  <c r="AC804" i="1" s="1"/>
  <c r="AD804" i="1" s="1"/>
  <c r="AB803" i="1"/>
  <c r="AC803" i="1" s="1"/>
  <c r="AD803" i="1" s="1"/>
  <c r="AB802" i="1"/>
  <c r="AC802" i="1" s="1"/>
  <c r="AD802" i="1" s="1"/>
  <c r="AB801" i="1"/>
  <c r="AC801" i="1" s="1"/>
  <c r="AD801" i="1" s="1"/>
  <c r="AB800" i="1"/>
  <c r="AC800" i="1" s="1"/>
  <c r="AD800" i="1" s="1"/>
  <c r="AB799" i="1"/>
  <c r="AC799" i="1" s="1"/>
  <c r="AD799" i="1" s="1"/>
  <c r="AB798" i="1"/>
  <c r="AC798" i="1" s="1"/>
  <c r="AD798" i="1" s="1"/>
  <c r="AB797" i="1"/>
  <c r="AC797" i="1" s="1"/>
  <c r="AD797" i="1" s="1"/>
  <c r="AB796" i="1"/>
  <c r="AC796" i="1" s="1"/>
  <c r="AD796" i="1" s="1"/>
  <c r="AB795" i="1"/>
  <c r="AC795" i="1" s="1"/>
  <c r="AD795" i="1" s="1"/>
  <c r="AB794" i="1"/>
  <c r="AC794" i="1" s="1"/>
  <c r="AD794" i="1" s="1"/>
  <c r="AB793" i="1"/>
  <c r="AC793" i="1" s="1"/>
  <c r="AD793" i="1" s="1"/>
  <c r="AB792" i="1"/>
  <c r="AC792" i="1" s="1"/>
  <c r="AD792" i="1" s="1"/>
  <c r="AB791" i="1"/>
  <c r="AC791" i="1" s="1"/>
  <c r="AD791" i="1" s="1"/>
  <c r="AB790" i="1"/>
  <c r="AC790" i="1" s="1"/>
  <c r="AD790" i="1" s="1"/>
  <c r="AB789" i="1"/>
  <c r="AC789" i="1" s="1"/>
  <c r="AD789" i="1" s="1"/>
  <c r="AB788" i="1"/>
  <c r="AC788" i="1" s="1"/>
  <c r="AD788" i="1" s="1"/>
  <c r="AB787" i="1"/>
  <c r="AC787" i="1" s="1"/>
  <c r="AD787" i="1" s="1"/>
  <c r="AB786" i="1"/>
  <c r="AC786" i="1" s="1"/>
  <c r="AD786" i="1" s="1"/>
  <c r="AB785" i="1"/>
  <c r="AC785" i="1" s="1"/>
  <c r="AD785" i="1" s="1"/>
  <c r="AB784" i="1"/>
  <c r="AC784" i="1" s="1"/>
  <c r="AD784" i="1" s="1"/>
  <c r="AB783" i="1"/>
  <c r="AC783" i="1" s="1"/>
  <c r="AD783" i="1" s="1"/>
  <c r="AB782" i="1"/>
  <c r="AC782" i="1" s="1"/>
  <c r="AD782" i="1" s="1"/>
  <c r="AB781" i="1"/>
  <c r="AC781" i="1" s="1"/>
  <c r="AD781" i="1" s="1"/>
  <c r="AB780" i="1"/>
  <c r="AC780" i="1" s="1"/>
  <c r="AD780" i="1" s="1"/>
  <c r="AB779" i="1"/>
  <c r="AC779" i="1" s="1"/>
  <c r="AD779" i="1" s="1"/>
  <c r="AB778" i="1"/>
  <c r="AC778" i="1" s="1"/>
  <c r="AD778" i="1" s="1"/>
  <c r="AB776" i="1"/>
  <c r="AC776" i="1" s="1"/>
  <c r="AD776" i="1" s="1"/>
  <c r="AB775" i="1"/>
  <c r="AC775" i="1" s="1"/>
  <c r="AD775" i="1" s="1"/>
  <c r="AB774" i="1"/>
  <c r="AC774" i="1" s="1"/>
  <c r="AD774" i="1" s="1"/>
  <c r="AB773" i="1"/>
  <c r="AC773" i="1" s="1"/>
  <c r="AD773" i="1" s="1"/>
  <c r="AB772" i="1"/>
  <c r="AC772" i="1" s="1"/>
  <c r="AD772" i="1" s="1"/>
  <c r="AB771" i="1"/>
  <c r="AC771" i="1" s="1"/>
  <c r="AD771" i="1" s="1"/>
  <c r="AB770" i="1"/>
  <c r="AC770" i="1" s="1"/>
  <c r="AD770" i="1" s="1"/>
  <c r="AB767" i="1"/>
  <c r="AC767" i="1" s="1"/>
  <c r="AD767" i="1" s="1"/>
  <c r="AB766" i="1"/>
  <c r="AC766" i="1" s="1"/>
  <c r="AD766" i="1" s="1"/>
  <c r="AB765" i="1"/>
  <c r="AC765" i="1" s="1"/>
  <c r="AD765" i="1" s="1"/>
  <c r="AB764" i="1"/>
  <c r="AC764" i="1" s="1"/>
  <c r="AD764" i="1" s="1"/>
  <c r="AB763" i="1"/>
  <c r="AC763" i="1" s="1"/>
  <c r="AD763" i="1" s="1"/>
  <c r="AB759" i="1"/>
  <c r="AC759" i="1" s="1"/>
  <c r="AD759" i="1" s="1"/>
  <c r="AB758" i="1"/>
  <c r="AC758" i="1" s="1"/>
  <c r="AD758" i="1" s="1"/>
  <c r="AB756" i="1"/>
  <c r="AC756" i="1" s="1"/>
  <c r="AD756" i="1" s="1"/>
  <c r="AB755" i="1"/>
  <c r="AC755" i="1" s="1"/>
  <c r="AD755" i="1" s="1"/>
  <c r="AB754" i="1"/>
  <c r="AC754" i="1" s="1"/>
  <c r="AD754" i="1" s="1"/>
  <c r="AB753" i="1"/>
  <c r="AC753" i="1" s="1"/>
  <c r="AD753" i="1" s="1"/>
  <c r="AB752" i="1"/>
  <c r="AC752" i="1" s="1"/>
  <c r="AD752" i="1" s="1"/>
  <c r="AB751" i="1"/>
  <c r="AC751" i="1" s="1"/>
  <c r="AD751" i="1" s="1"/>
  <c r="AB750" i="1"/>
  <c r="AC750" i="1" s="1"/>
  <c r="AD750" i="1" s="1"/>
  <c r="AB749" i="1"/>
  <c r="AC749" i="1" s="1"/>
  <c r="AD749" i="1" s="1"/>
  <c r="AB748" i="1"/>
  <c r="AC748" i="1" s="1"/>
  <c r="AD748" i="1" s="1"/>
  <c r="AB747" i="1"/>
  <c r="AC747" i="1" s="1"/>
  <c r="AD747" i="1" s="1"/>
  <c r="AB746" i="1"/>
  <c r="AC746" i="1" s="1"/>
  <c r="AD746" i="1" s="1"/>
  <c r="AB745" i="1"/>
  <c r="AC745" i="1" s="1"/>
  <c r="AD745" i="1" s="1"/>
  <c r="AB744" i="1"/>
  <c r="AC744" i="1" s="1"/>
  <c r="AD744" i="1" s="1"/>
  <c r="AB743" i="1"/>
  <c r="AC743" i="1" s="1"/>
  <c r="AD743" i="1" s="1"/>
  <c r="AB742" i="1"/>
  <c r="AC742" i="1" s="1"/>
  <c r="AD742" i="1" s="1"/>
  <c r="AB741" i="1"/>
  <c r="AC741" i="1" s="1"/>
  <c r="AD741" i="1" s="1"/>
  <c r="AB740" i="1"/>
  <c r="AC740" i="1" s="1"/>
  <c r="AD740" i="1" s="1"/>
  <c r="AB737" i="1"/>
  <c r="AC737" i="1" s="1"/>
  <c r="AD737" i="1" s="1"/>
  <c r="AB736" i="1"/>
  <c r="AC736" i="1" s="1"/>
  <c r="AD736" i="1" s="1"/>
  <c r="AB735" i="1"/>
  <c r="AC735" i="1" s="1"/>
  <c r="AD735" i="1" s="1"/>
  <c r="AB734" i="1"/>
  <c r="AC734" i="1" s="1"/>
  <c r="AD734" i="1" s="1"/>
  <c r="AB733" i="1"/>
  <c r="AC733" i="1" s="1"/>
  <c r="AD733" i="1" s="1"/>
  <c r="AB732" i="1"/>
  <c r="AC732" i="1" s="1"/>
  <c r="AD732" i="1" s="1"/>
  <c r="AB729" i="1"/>
  <c r="AC729" i="1" s="1"/>
  <c r="AD729" i="1" s="1"/>
  <c r="AB728" i="1"/>
  <c r="AC728" i="1" s="1"/>
  <c r="AD728" i="1" s="1"/>
  <c r="AB727" i="1"/>
  <c r="AC727" i="1" s="1"/>
  <c r="AD727" i="1" s="1"/>
  <c r="AB726" i="1"/>
  <c r="AC726" i="1" s="1"/>
  <c r="AD726" i="1" s="1"/>
  <c r="AB725" i="1"/>
  <c r="AC725" i="1" s="1"/>
  <c r="AD725" i="1" s="1"/>
  <c r="AB724" i="1"/>
  <c r="AC724" i="1" s="1"/>
  <c r="AD724" i="1" s="1"/>
  <c r="AB723" i="1"/>
  <c r="AC723" i="1" s="1"/>
  <c r="AD723" i="1" s="1"/>
  <c r="AB722" i="1"/>
  <c r="AC722" i="1" s="1"/>
  <c r="AD722" i="1" s="1"/>
  <c r="AB721" i="1"/>
  <c r="AC721" i="1" s="1"/>
  <c r="AD721" i="1" s="1"/>
  <c r="AB720" i="1"/>
  <c r="AC720" i="1" s="1"/>
  <c r="AD720" i="1" s="1"/>
  <c r="AB719" i="1"/>
  <c r="AC719" i="1" s="1"/>
  <c r="AD719" i="1" s="1"/>
  <c r="AB718" i="1"/>
  <c r="AC718" i="1" s="1"/>
  <c r="AD718" i="1" s="1"/>
  <c r="AB717" i="1"/>
  <c r="AC717" i="1" s="1"/>
  <c r="AD717" i="1" s="1"/>
  <c r="AB716" i="1"/>
  <c r="AC716" i="1" s="1"/>
  <c r="AD716" i="1" s="1"/>
  <c r="AB715" i="1"/>
  <c r="AC715" i="1" s="1"/>
  <c r="AD715" i="1" s="1"/>
  <c r="AB714" i="1"/>
  <c r="AC714" i="1" s="1"/>
  <c r="AD714" i="1" s="1"/>
  <c r="AB713" i="1"/>
  <c r="AC713" i="1" s="1"/>
  <c r="AD713" i="1" s="1"/>
  <c r="AB712" i="1"/>
  <c r="AC712" i="1" s="1"/>
  <c r="AD712" i="1" s="1"/>
  <c r="AB711" i="1"/>
  <c r="AC711" i="1" s="1"/>
  <c r="AD711" i="1" s="1"/>
  <c r="AB710" i="1"/>
  <c r="AC710" i="1" s="1"/>
  <c r="AD710" i="1" s="1"/>
  <c r="AB709" i="1"/>
  <c r="AC709" i="1" s="1"/>
  <c r="AD709" i="1" s="1"/>
  <c r="AB708" i="1"/>
  <c r="AC708" i="1" s="1"/>
  <c r="AD708" i="1" s="1"/>
  <c r="AB707" i="1"/>
  <c r="AC707" i="1" s="1"/>
  <c r="AD707" i="1" s="1"/>
  <c r="AB706" i="1"/>
  <c r="AC706" i="1" s="1"/>
  <c r="AD706" i="1" s="1"/>
  <c r="AB705" i="1"/>
  <c r="AC705" i="1" s="1"/>
  <c r="AD705" i="1" s="1"/>
  <c r="AB704" i="1"/>
  <c r="AC704" i="1" s="1"/>
  <c r="AD704" i="1" s="1"/>
  <c r="AB703" i="1"/>
  <c r="AC703" i="1" s="1"/>
  <c r="AD703" i="1" s="1"/>
  <c r="AB702" i="1"/>
  <c r="AC702" i="1" s="1"/>
  <c r="AD702" i="1" s="1"/>
  <c r="AB701" i="1"/>
  <c r="AC701" i="1" s="1"/>
  <c r="AD701" i="1" s="1"/>
  <c r="AB700" i="1"/>
  <c r="AC700" i="1" s="1"/>
  <c r="AD700" i="1" s="1"/>
  <c r="AB699" i="1"/>
  <c r="AC699" i="1" s="1"/>
  <c r="AD699" i="1" s="1"/>
  <c r="AB698" i="1"/>
  <c r="AC698" i="1" s="1"/>
  <c r="AD698" i="1" s="1"/>
  <c r="AB696" i="1"/>
  <c r="AC696" i="1" s="1"/>
  <c r="AD696" i="1" s="1"/>
  <c r="AB695" i="1"/>
  <c r="AC695" i="1" s="1"/>
  <c r="AD695" i="1" s="1"/>
  <c r="AB694" i="1"/>
  <c r="AC694" i="1" s="1"/>
  <c r="AD694" i="1" s="1"/>
  <c r="AB693" i="1"/>
  <c r="AC693" i="1" s="1"/>
  <c r="AD693" i="1" s="1"/>
  <c r="AB692" i="1"/>
  <c r="AC692" i="1" s="1"/>
  <c r="AD692" i="1" s="1"/>
  <c r="AC691" i="1"/>
  <c r="AD691" i="1" s="1"/>
  <c r="AB690" i="1"/>
  <c r="AC690" i="1" s="1"/>
  <c r="AD690" i="1" s="1"/>
  <c r="AB689" i="1"/>
  <c r="AC689" i="1" s="1"/>
  <c r="AD689" i="1" s="1"/>
  <c r="AB688" i="1"/>
  <c r="AC688" i="1" s="1"/>
  <c r="AD688" i="1" s="1"/>
  <c r="AB687" i="1"/>
  <c r="AC687" i="1" s="1"/>
  <c r="AD687" i="1" s="1"/>
  <c r="AB686" i="1"/>
  <c r="AC686" i="1" s="1"/>
  <c r="AD686" i="1" s="1"/>
  <c r="AB685" i="1"/>
  <c r="AC685" i="1" s="1"/>
  <c r="AD685" i="1" s="1"/>
  <c r="AB684" i="1"/>
  <c r="AC684" i="1" s="1"/>
  <c r="AD684" i="1" s="1"/>
  <c r="AB683" i="1"/>
  <c r="AC683" i="1" s="1"/>
  <c r="AD683" i="1" s="1"/>
  <c r="AB682" i="1"/>
  <c r="AC682" i="1" s="1"/>
  <c r="AD682" i="1" s="1"/>
  <c r="AB681" i="1"/>
  <c r="AC681" i="1" s="1"/>
  <c r="AD681" i="1" s="1"/>
  <c r="AB680" i="1"/>
  <c r="AC680" i="1" s="1"/>
  <c r="AD680" i="1" s="1"/>
  <c r="AB679" i="1"/>
  <c r="AC679" i="1" s="1"/>
  <c r="AD679" i="1" s="1"/>
  <c r="AB678" i="1"/>
  <c r="AC678" i="1" s="1"/>
  <c r="AD678" i="1" s="1"/>
  <c r="AB677" i="1"/>
  <c r="AC677" i="1" s="1"/>
  <c r="AD677" i="1" s="1"/>
  <c r="AB676" i="1"/>
  <c r="AC676" i="1" s="1"/>
  <c r="AD676" i="1" s="1"/>
  <c r="AB675" i="1"/>
  <c r="AC675" i="1" s="1"/>
  <c r="AD675" i="1" s="1"/>
  <c r="AB672" i="1"/>
  <c r="AC672" i="1" s="1"/>
  <c r="AD672" i="1" s="1"/>
  <c r="AB671" i="1"/>
  <c r="AC671" i="1" s="1"/>
  <c r="AD671" i="1" s="1"/>
  <c r="AB670" i="1"/>
  <c r="AC670" i="1" s="1"/>
  <c r="AD670" i="1" s="1"/>
  <c r="AB669" i="1"/>
  <c r="AC669" i="1" s="1"/>
  <c r="AD669" i="1" s="1"/>
  <c r="AB668" i="1"/>
  <c r="AC668" i="1" s="1"/>
  <c r="AD668" i="1" s="1"/>
  <c r="AB667" i="1"/>
  <c r="AC667" i="1" s="1"/>
  <c r="AD667" i="1" s="1"/>
  <c r="AB666" i="1"/>
  <c r="AC666" i="1" s="1"/>
  <c r="AD666" i="1" s="1"/>
  <c r="AB665" i="1"/>
  <c r="AC665" i="1" s="1"/>
  <c r="AD665" i="1" s="1"/>
  <c r="AB664" i="1"/>
  <c r="AC664" i="1" s="1"/>
  <c r="AD664" i="1" s="1"/>
  <c r="AB663" i="1"/>
  <c r="AC663" i="1" s="1"/>
  <c r="AD663" i="1" s="1"/>
  <c r="AC662" i="1"/>
  <c r="AD662" i="1" s="1"/>
  <c r="AB661" i="1"/>
  <c r="AC661" i="1" s="1"/>
  <c r="AD661" i="1" s="1"/>
  <c r="AB660" i="1"/>
  <c r="AC660" i="1" s="1"/>
  <c r="AD660" i="1" s="1"/>
  <c r="AB659" i="1"/>
  <c r="AC659" i="1" s="1"/>
  <c r="AD659" i="1" s="1"/>
  <c r="AB658" i="1"/>
  <c r="AC658" i="1" s="1"/>
  <c r="AD658" i="1" s="1"/>
  <c r="AB657" i="1"/>
  <c r="AC657" i="1" s="1"/>
  <c r="AD657" i="1" s="1"/>
  <c r="AB656" i="1"/>
  <c r="AC656" i="1" s="1"/>
  <c r="AD656" i="1" s="1"/>
  <c r="AB655" i="1"/>
  <c r="AC655" i="1" s="1"/>
  <c r="AD655" i="1" s="1"/>
  <c r="AB654" i="1"/>
  <c r="AC654" i="1" s="1"/>
  <c r="AD654" i="1" s="1"/>
  <c r="AC653" i="1"/>
  <c r="AD653" i="1" s="1"/>
  <c r="AB652" i="1"/>
  <c r="AC652" i="1" s="1"/>
  <c r="AD652" i="1" s="1"/>
  <c r="AB651" i="1"/>
  <c r="AC651" i="1" s="1"/>
  <c r="AD651" i="1" s="1"/>
  <c r="AB650" i="1"/>
  <c r="AC650" i="1" s="1"/>
  <c r="AD650" i="1" s="1"/>
  <c r="AB649" i="1"/>
  <c r="AC649" i="1" s="1"/>
  <c r="AD649" i="1" s="1"/>
  <c r="AB636" i="1"/>
  <c r="AC636" i="1" s="1"/>
  <c r="AD636" i="1" s="1"/>
  <c r="AB635" i="1"/>
  <c r="AC635" i="1" s="1"/>
  <c r="AD635" i="1" s="1"/>
  <c r="AB634" i="1"/>
  <c r="AC634" i="1" s="1"/>
  <c r="AD634" i="1" s="1"/>
  <c r="AB633" i="1"/>
  <c r="AC633" i="1" s="1"/>
  <c r="AD633" i="1" s="1"/>
  <c r="AB632" i="1"/>
  <c r="AC632" i="1" s="1"/>
  <c r="AD632" i="1" s="1"/>
  <c r="AB631" i="1"/>
  <c r="AC631" i="1" s="1"/>
  <c r="AD631" i="1" s="1"/>
  <c r="AB630" i="1"/>
  <c r="AC630" i="1" s="1"/>
  <c r="AD630" i="1" s="1"/>
  <c r="AB629" i="1"/>
  <c r="AC629" i="1" s="1"/>
  <c r="AD629" i="1" s="1"/>
  <c r="AB628" i="1"/>
  <c r="AC628" i="1" s="1"/>
  <c r="AD628" i="1" s="1"/>
  <c r="AB627" i="1"/>
  <c r="AC627" i="1" s="1"/>
  <c r="AD627" i="1" s="1"/>
  <c r="AB603" i="1"/>
  <c r="AC603" i="1" s="1"/>
  <c r="AD603" i="1" s="1"/>
  <c r="AB602" i="1"/>
  <c r="AC602" i="1" s="1"/>
  <c r="AD602" i="1" s="1"/>
  <c r="AB601" i="1"/>
  <c r="AC601" i="1" s="1"/>
  <c r="AD601" i="1" s="1"/>
  <c r="AB600" i="1"/>
  <c r="AC600" i="1" s="1"/>
  <c r="AD600" i="1" s="1"/>
  <c r="AB599" i="1"/>
  <c r="AC599" i="1" s="1"/>
  <c r="AD599" i="1" s="1"/>
  <c r="AB598" i="1"/>
  <c r="AC598" i="1" s="1"/>
  <c r="AD598" i="1" s="1"/>
  <c r="AB597" i="1"/>
  <c r="AC597" i="1" s="1"/>
  <c r="AD597" i="1" s="1"/>
  <c r="AB596" i="1"/>
  <c r="AC596" i="1" s="1"/>
  <c r="AD596" i="1" s="1"/>
  <c r="AB595" i="1"/>
  <c r="AC595" i="1" s="1"/>
  <c r="AD595" i="1" s="1"/>
  <c r="AB594" i="1"/>
  <c r="AC594" i="1" s="1"/>
  <c r="AD594" i="1" s="1"/>
  <c r="AB593" i="1"/>
  <c r="AC593" i="1" s="1"/>
  <c r="AD593" i="1" s="1"/>
  <c r="AB592" i="1"/>
  <c r="AC592" i="1" s="1"/>
  <c r="AD592" i="1" s="1"/>
  <c r="AB591" i="1"/>
  <c r="AC591" i="1" s="1"/>
  <c r="AD591" i="1" s="1"/>
  <c r="AB590" i="1"/>
  <c r="AC590" i="1" s="1"/>
  <c r="AD590" i="1" s="1"/>
  <c r="AB589" i="1"/>
  <c r="AC589" i="1" s="1"/>
  <c r="AD589" i="1" s="1"/>
  <c r="AB588" i="1"/>
  <c r="AC588" i="1" s="1"/>
  <c r="AD588" i="1" s="1"/>
  <c r="AB587" i="1"/>
  <c r="AC587" i="1" s="1"/>
  <c r="AD587" i="1" s="1"/>
  <c r="AB586" i="1"/>
  <c r="AC586" i="1" s="1"/>
  <c r="AD586" i="1" s="1"/>
  <c r="AB585" i="1"/>
  <c r="AC585" i="1" s="1"/>
  <c r="AD585" i="1" s="1"/>
  <c r="AB582" i="1"/>
  <c r="AC582" i="1" s="1"/>
  <c r="AD582" i="1" s="1"/>
  <c r="AB581" i="1"/>
  <c r="AC581" i="1" s="1"/>
  <c r="AD581" i="1" s="1"/>
  <c r="AC580" i="1"/>
  <c r="AD580" i="1" s="1"/>
  <c r="AB579" i="1"/>
  <c r="AC579" i="1" s="1"/>
  <c r="AD579" i="1" s="1"/>
  <c r="AB578" i="1"/>
  <c r="AC578" i="1" s="1"/>
  <c r="AD578" i="1" s="1"/>
  <c r="AB577" i="1"/>
  <c r="AC577" i="1" s="1"/>
  <c r="AD577" i="1" s="1"/>
  <c r="AB576" i="1"/>
  <c r="AC576" i="1" s="1"/>
  <c r="AD576" i="1" s="1"/>
  <c r="AB575" i="1"/>
  <c r="AC575" i="1" s="1"/>
  <c r="AD575" i="1" s="1"/>
  <c r="AB574" i="1"/>
  <c r="AC574" i="1" s="1"/>
  <c r="AD574" i="1" s="1"/>
  <c r="AB573" i="1"/>
  <c r="AC573" i="1" s="1"/>
  <c r="AD573" i="1" s="1"/>
  <c r="AB572" i="1"/>
  <c r="AC572" i="1" s="1"/>
  <c r="AD572" i="1" s="1"/>
  <c r="AB571" i="1"/>
  <c r="AC571" i="1" s="1"/>
  <c r="AD571" i="1" s="1"/>
  <c r="AB570" i="1"/>
  <c r="AC570" i="1" s="1"/>
  <c r="AD570" i="1" s="1"/>
  <c r="AB569" i="1"/>
  <c r="AC569" i="1" s="1"/>
  <c r="AD569" i="1" s="1"/>
  <c r="AB568" i="1"/>
  <c r="AC568" i="1" s="1"/>
  <c r="AD568" i="1" s="1"/>
  <c r="AB567" i="1"/>
  <c r="AC567" i="1" s="1"/>
  <c r="AD567" i="1" s="1"/>
  <c r="AB566" i="1"/>
  <c r="AC566" i="1" s="1"/>
  <c r="AD566" i="1" s="1"/>
  <c r="AB565" i="1"/>
  <c r="AC565" i="1" s="1"/>
  <c r="AD565" i="1" s="1"/>
  <c r="AB564" i="1"/>
  <c r="AC564" i="1" s="1"/>
  <c r="AD564" i="1" s="1"/>
  <c r="AB563" i="1"/>
  <c r="AC563" i="1" s="1"/>
  <c r="AD563" i="1" s="1"/>
  <c r="AB562" i="1"/>
  <c r="AC562" i="1" s="1"/>
  <c r="AD562" i="1" s="1"/>
  <c r="AB561" i="1"/>
  <c r="AC561" i="1" s="1"/>
  <c r="AD561" i="1" s="1"/>
  <c r="AB560" i="1"/>
  <c r="AC560" i="1" s="1"/>
  <c r="AD560" i="1" s="1"/>
  <c r="AB559" i="1"/>
  <c r="AC559" i="1" s="1"/>
  <c r="AD559" i="1" s="1"/>
  <c r="AB558" i="1"/>
  <c r="AC558" i="1" s="1"/>
  <c r="AD558" i="1" s="1"/>
  <c r="AB557" i="1"/>
  <c r="AC557" i="1" s="1"/>
  <c r="AD557" i="1" s="1"/>
  <c r="AB556" i="1"/>
  <c r="AC556" i="1" s="1"/>
  <c r="AD556" i="1" s="1"/>
  <c r="AB555" i="1"/>
  <c r="AC555" i="1" s="1"/>
  <c r="AD555" i="1" s="1"/>
  <c r="AB554" i="1"/>
  <c r="AC554" i="1" s="1"/>
  <c r="AD554" i="1" s="1"/>
  <c r="AB553" i="1"/>
  <c r="AC553" i="1" s="1"/>
  <c r="AD553" i="1" s="1"/>
  <c r="AB552" i="1"/>
  <c r="AC552" i="1" s="1"/>
  <c r="AD552" i="1" s="1"/>
  <c r="AB551" i="1"/>
  <c r="AC551" i="1" s="1"/>
  <c r="AD551" i="1" s="1"/>
  <c r="AB550" i="1"/>
  <c r="AC550" i="1" s="1"/>
  <c r="AD550" i="1" s="1"/>
  <c r="AB549" i="1"/>
  <c r="AC549" i="1" s="1"/>
  <c r="AD549" i="1" s="1"/>
  <c r="AB548" i="1"/>
  <c r="AC548" i="1" s="1"/>
  <c r="AD548" i="1" s="1"/>
  <c r="AB547" i="1"/>
  <c r="AC547" i="1" s="1"/>
  <c r="AD547" i="1" s="1"/>
  <c r="AB546" i="1"/>
  <c r="AC546" i="1" s="1"/>
  <c r="AD546" i="1" s="1"/>
  <c r="AB541" i="1"/>
  <c r="AC541" i="1" s="1"/>
  <c r="AD541" i="1" s="1"/>
  <c r="AB540" i="1"/>
  <c r="AC540" i="1" s="1"/>
  <c r="AD540" i="1" s="1"/>
  <c r="AB538" i="1"/>
  <c r="AC538" i="1" s="1"/>
  <c r="AD538" i="1" s="1"/>
  <c r="AB537" i="1"/>
  <c r="AC537" i="1" s="1"/>
  <c r="AD537" i="1" s="1"/>
  <c r="AB536" i="1"/>
  <c r="AC536" i="1" s="1"/>
  <c r="AD536" i="1" s="1"/>
  <c r="AB535" i="1"/>
  <c r="AC535" i="1" s="1"/>
  <c r="AD535" i="1" s="1"/>
  <c r="AB534" i="1"/>
  <c r="AC534" i="1" s="1"/>
  <c r="AD534" i="1" s="1"/>
  <c r="AB533" i="1"/>
  <c r="AC533" i="1" s="1"/>
  <c r="AD533" i="1" s="1"/>
  <c r="AB532" i="1"/>
  <c r="AC532" i="1" s="1"/>
  <c r="AD532" i="1" s="1"/>
  <c r="AB531" i="1"/>
  <c r="AC531" i="1" s="1"/>
  <c r="AD531" i="1" s="1"/>
  <c r="AB530" i="1"/>
  <c r="AC530" i="1" s="1"/>
  <c r="AD530" i="1" s="1"/>
  <c r="AB529" i="1"/>
  <c r="AC529" i="1" s="1"/>
  <c r="AD529" i="1" s="1"/>
  <c r="AC528" i="1"/>
  <c r="AD528" i="1" s="1"/>
  <c r="AC527" i="1"/>
  <c r="AD527" i="1" s="1"/>
  <c r="AC526" i="1"/>
  <c r="AD526" i="1" s="1"/>
  <c r="AC525" i="1"/>
  <c r="AD525" i="1" s="1"/>
  <c r="AC524" i="1"/>
  <c r="AD524" i="1" s="1"/>
  <c r="AC523" i="1"/>
  <c r="AD523" i="1" s="1"/>
  <c r="AC522" i="1"/>
  <c r="AD522" i="1" s="1"/>
  <c r="AC521" i="1"/>
  <c r="AD521" i="1" s="1"/>
  <c r="AC520" i="1"/>
  <c r="AD520" i="1" s="1"/>
  <c r="AC519" i="1"/>
  <c r="AD519" i="1" s="1"/>
  <c r="AC518" i="1"/>
  <c r="AD518" i="1" s="1"/>
  <c r="AC517" i="1"/>
  <c r="AD517" i="1" s="1"/>
  <c r="AC516" i="1"/>
  <c r="AD516" i="1" s="1"/>
  <c r="AC515" i="1"/>
  <c r="AD515" i="1" s="1"/>
  <c r="AC514" i="1"/>
  <c r="AD514" i="1" s="1"/>
  <c r="AC513" i="1"/>
  <c r="AD513" i="1" s="1"/>
  <c r="AC512" i="1"/>
  <c r="AD512" i="1" s="1"/>
  <c r="AC511" i="1"/>
  <c r="AD511" i="1" s="1"/>
  <c r="AC510" i="1"/>
  <c r="AD510" i="1" s="1"/>
  <c r="AC509" i="1"/>
  <c r="AD509" i="1" s="1"/>
  <c r="AC508" i="1"/>
  <c r="AD508" i="1" s="1"/>
  <c r="AC507" i="1"/>
  <c r="AD507" i="1" s="1"/>
  <c r="AC506" i="1"/>
  <c r="AD506" i="1" s="1"/>
  <c r="AC505" i="1"/>
  <c r="AD505" i="1" s="1"/>
  <c r="AC504" i="1"/>
  <c r="AD504" i="1" s="1"/>
  <c r="AB503" i="1"/>
  <c r="AC503" i="1" s="1"/>
  <c r="AD503" i="1" s="1"/>
  <c r="AB502" i="1"/>
  <c r="AC502" i="1" s="1"/>
  <c r="AD502" i="1" s="1"/>
  <c r="AB501" i="1"/>
  <c r="AC501" i="1" s="1"/>
  <c r="AD501" i="1" s="1"/>
  <c r="AB500" i="1"/>
  <c r="AC500" i="1" s="1"/>
  <c r="AD500" i="1" s="1"/>
  <c r="AB499" i="1"/>
  <c r="AC499" i="1" s="1"/>
  <c r="AD499" i="1" s="1"/>
  <c r="AB498" i="1"/>
  <c r="AC498" i="1" s="1"/>
  <c r="AD498" i="1" s="1"/>
  <c r="AB497" i="1"/>
  <c r="AC497" i="1" s="1"/>
  <c r="AD497" i="1" s="1"/>
  <c r="AB496" i="1"/>
  <c r="AC496" i="1" s="1"/>
  <c r="AD496" i="1" s="1"/>
  <c r="AB495" i="1"/>
  <c r="AC495" i="1" s="1"/>
  <c r="AD495" i="1" s="1"/>
  <c r="AB494" i="1"/>
  <c r="AC494" i="1" s="1"/>
  <c r="AD494" i="1" s="1"/>
  <c r="AB493" i="1"/>
  <c r="AC493" i="1" s="1"/>
  <c r="AD493" i="1" s="1"/>
  <c r="AB492" i="1"/>
  <c r="AC492" i="1" s="1"/>
  <c r="AD492" i="1" s="1"/>
  <c r="AB491" i="1"/>
  <c r="AC491" i="1" s="1"/>
  <c r="AD491" i="1" s="1"/>
  <c r="AB490" i="1"/>
  <c r="AC490" i="1" s="1"/>
  <c r="AD490" i="1" s="1"/>
  <c r="AB489" i="1"/>
  <c r="AC489" i="1" s="1"/>
  <c r="AD489" i="1" s="1"/>
  <c r="AB488" i="1"/>
  <c r="AC488" i="1" s="1"/>
  <c r="AD488" i="1" s="1"/>
  <c r="AB487" i="1"/>
  <c r="AC487" i="1" s="1"/>
  <c r="AD487" i="1" s="1"/>
  <c r="AB486" i="1"/>
  <c r="AC486" i="1" s="1"/>
  <c r="AD486" i="1" s="1"/>
  <c r="AB485" i="1"/>
  <c r="AC485" i="1" s="1"/>
  <c r="AD485" i="1" s="1"/>
  <c r="AB484" i="1"/>
  <c r="AC484" i="1" s="1"/>
  <c r="AD484" i="1" s="1"/>
  <c r="AB483" i="1"/>
  <c r="AC483" i="1" s="1"/>
  <c r="AD483" i="1" s="1"/>
  <c r="AB482" i="1"/>
  <c r="AC482" i="1" s="1"/>
  <c r="AD482" i="1" s="1"/>
  <c r="AB481" i="1"/>
  <c r="AC481" i="1" s="1"/>
  <c r="AD481" i="1" s="1"/>
  <c r="AB480" i="1"/>
  <c r="AC480" i="1" s="1"/>
  <c r="AD480" i="1" s="1"/>
  <c r="AB479" i="1"/>
  <c r="AC479" i="1" s="1"/>
  <c r="AD479" i="1" s="1"/>
  <c r="AB478" i="1"/>
  <c r="AC478" i="1" s="1"/>
  <c r="AD478" i="1" s="1"/>
  <c r="AB477" i="1"/>
  <c r="AC477" i="1" s="1"/>
  <c r="AD477" i="1" s="1"/>
  <c r="AB476" i="1"/>
  <c r="AC476" i="1" s="1"/>
  <c r="AD476" i="1" s="1"/>
  <c r="AB475" i="1"/>
  <c r="AC475" i="1" s="1"/>
  <c r="AD475" i="1" s="1"/>
  <c r="AB474" i="1"/>
  <c r="AC474" i="1" s="1"/>
  <c r="AD474" i="1" s="1"/>
  <c r="AB473" i="1"/>
  <c r="AC473" i="1" s="1"/>
  <c r="AD473" i="1" s="1"/>
  <c r="AB472" i="1"/>
  <c r="AC472" i="1" s="1"/>
  <c r="AD472" i="1" s="1"/>
  <c r="AB471" i="1"/>
  <c r="AC471" i="1" s="1"/>
  <c r="AD471" i="1" s="1"/>
  <c r="AB470" i="1"/>
  <c r="AC470" i="1" s="1"/>
  <c r="AD470" i="1" s="1"/>
  <c r="AB469" i="1"/>
  <c r="AC469" i="1" s="1"/>
  <c r="AD469" i="1" s="1"/>
  <c r="AB468" i="1"/>
  <c r="AC468" i="1" s="1"/>
  <c r="AD468" i="1" s="1"/>
  <c r="AB467" i="1"/>
  <c r="AC467" i="1" s="1"/>
  <c r="AD467" i="1" s="1"/>
  <c r="AB466" i="1"/>
  <c r="AC466" i="1" s="1"/>
  <c r="AD466" i="1" s="1"/>
  <c r="AB465" i="1"/>
  <c r="AC465" i="1" s="1"/>
  <c r="AD465" i="1" s="1"/>
  <c r="AB464" i="1"/>
  <c r="AC464" i="1" s="1"/>
  <c r="AD464" i="1" s="1"/>
  <c r="AB463" i="1"/>
  <c r="AC463" i="1" s="1"/>
  <c r="AD463" i="1" s="1"/>
  <c r="AB462" i="1"/>
  <c r="AC462" i="1" s="1"/>
  <c r="AD462" i="1" s="1"/>
  <c r="AB461" i="1"/>
  <c r="AC461" i="1" s="1"/>
  <c r="AD461" i="1" s="1"/>
  <c r="AB460" i="1"/>
  <c r="AC460" i="1" s="1"/>
  <c r="AD460" i="1" s="1"/>
  <c r="AB459" i="1"/>
  <c r="AC459" i="1" s="1"/>
  <c r="AD459" i="1" s="1"/>
  <c r="AB458" i="1"/>
  <c r="AC458" i="1" s="1"/>
  <c r="AD458" i="1" s="1"/>
  <c r="AB457" i="1"/>
  <c r="AC457" i="1" s="1"/>
  <c r="AD457" i="1" s="1"/>
  <c r="AB456" i="1"/>
  <c r="AC456" i="1" s="1"/>
  <c r="AD456" i="1" s="1"/>
  <c r="AB455" i="1"/>
  <c r="AC455" i="1" s="1"/>
  <c r="AD455" i="1" s="1"/>
  <c r="AB454" i="1"/>
  <c r="AC454" i="1" s="1"/>
  <c r="AD454" i="1" s="1"/>
  <c r="AB453" i="1"/>
  <c r="AC453" i="1" s="1"/>
  <c r="AD453" i="1" s="1"/>
  <c r="AB452" i="1"/>
  <c r="AC452" i="1" s="1"/>
  <c r="AD452" i="1" s="1"/>
  <c r="AB451" i="1"/>
  <c r="AC451" i="1" s="1"/>
  <c r="AD451" i="1" s="1"/>
  <c r="AB450" i="1"/>
  <c r="AC450" i="1" s="1"/>
  <c r="AD450" i="1" s="1"/>
  <c r="AB449" i="1"/>
  <c r="AC449" i="1" s="1"/>
  <c r="AD449" i="1" s="1"/>
  <c r="AB448" i="1"/>
  <c r="AC448" i="1" s="1"/>
  <c r="AD448" i="1" s="1"/>
  <c r="AB447" i="1"/>
  <c r="AC447" i="1" s="1"/>
  <c r="AD447" i="1" s="1"/>
  <c r="AB446" i="1"/>
  <c r="AC446" i="1" s="1"/>
  <c r="AD446" i="1" s="1"/>
  <c r="AB445" i="1"/>
  <c r="AC445" i="1" s="1"/>
  <c r="AD445" i="1" s="1"/>
  <c r="AB444" i="1"/>
  <c r="AC444" i="1" s="1"/>
  <c r="AD444" i="1" s="1"/>
  <c r="AB443" i="1"/>
  <c r="AC443" i="1" s="1"/>
  <c r="AD443" i="1" s="1"/>
  <c r="AB442" i="1"/>
  <c r="AC442" i="1" s="1"/>
  <c r="AD442" i="1" s="1"/>
  <c r="AB441" i="1"/>
  <c r="AC441" i="1" s="1"/>
  <c r="AD441" i="1" s="1"/>
  <c r="AB438" i="1"/>
  <c r="AC438" i="1" s="1"/>
  <c r="AD438" i="1" s="1"/>
  <c r="AB437" i="1"/>
  <c r="AC437" i="1" s="1"/>
  <c r="AD437" i="1" s="1"/>
  <c r="AB436" i="1"/>
  <c r="AC436" i="1" s="1"/>
  <c r="AD436" i="1" s="1"/>
  <c r="AB435" i="1"/>
  <c r="AC435" i="1" s="1"/>
  <c r="AD435" i="1" s="1"/>
  <c r="AB434" i="1"/>
  <c r="AC434" i="1" s="1"/>
  <c r="AD434" i="1" s="1"/>
  <c r="AB433" i="1"/>
  <c r="AC433" i="1" s="1"/>
  <c r="AD433" i="1" s="1"/>
  <c r="AB432" i="1"/>
  <c r="AC432" i="1" s="1"/>
  <c r="AD432" i="1" s="1"/>
  <c r="AB431" i="1"/>
  <c r="AC431" i="1" s="1"/>
  <c r="AD431" i="1" s="1"/>
  <c r="AB430" i="1"/>
  <c r="AC430" i="1" s="1"/>
  <c r="AD430" i="1" s="1"/>
  <c r="AB428" i="1"/>
  <c r="AC428" i="1" s="1"/>
  <c r="AD428" i="1" s="1"/>
  <c r="AB427" i="1"/>
  <c r="AC427" i="1" s="1"/>
  <c r="AD427" i="1" s="1"/>
  <c r="AB426" i="1"/>
  <c r="AC426" i="1" s="1"/>
  <c r="AD426" i="1" s="1"/>
  <c r="AB425" i="1"/>
  <c r="AC425" i="1" s="1"/>
  <c r="AD425" i="1" s="1"/>
  <c r="AB424" i="1"/>
  <c r="AC424" i="1" s="1"/>
  <c r="AD424" i="1" s="1"/>
  <c r="AB423" i="1"/>
  <c r="AC423" i="1" s="1"/>
  <c r="AD423" i="1" s="1"/>
  <c r="AB422" i="1"/>
  <c r="AC422" i="1" s="1"/>
  <c r="AD422" i="1" s="1"/>
  <c r="AB421" i="1"/>
  <c r="AC421" i="1" s="1"/>
  <c r="AD421" i="1" s="1"/>
  <c r="AB420" i="1"/>
  <c r="AC420" i="1" s="1"/>
  <c r="AD420" i="1" s="1"/>
  <c r="AB419" i="1"/>
  <c r="AC419" i="1" s="1"/>
  <c r="AD419" i="1" s="1"/>
  <c r="AB418" i="1"/>
  <c r="AC418" i="1" s="1"/>
  <c r="AD418" i="1" s="1"/>
  <c r="AB417" i="1"/>
  <c r="AC417" i="1" s="1"/>
  <c r="AD417" i="1" s="1"/>
  <c r="AB416" i="1"/>
  <c r="AC416" i="1" s="1"/>
  <c r="AD416" i="1" s="1"/>
  <c r="AB415" i="1"/>
  <c r="AC415" i="1" s="1"/>
  <c r="AD415" i="1" s="1"/>
  <c r="AB414" i="1"/>
  <c r="AC414" i="1" s="1"/>
  <c r="AD414" i="1" s="1"/>
  <c r="AB413" i="1"/>
  <c r="AC413" i="1" s="1"/>
  <c r="AD413" i="1" s="1"/>
  <c r="AB412" i="1"/>
  <c r="AC412" i="1" s="1"/>
  <c r="AD412" i="1" s="1"/>
  <c r="AB411" i="1"/>
  <c r="AC411" i="1" s="1"/>
  <c r="AD411" i="1" s="1"/>
  <c r="AB410" i="1"/>
  <c r="AC410" i="1" s="1"/>
  <c r="AD410" i="1" s="1"/>
  <c r="AB409" i="1"/>
  <c r="AC409" i="1" s="1"/>
  <c r="AD409" i="1" s="1"/>
  <c r="AB408" i="1"/>
  <c r="AC408" i="1" s="1"/>
  <c r="AD408" i="1" s="1"/>
  <c r="AB407" i="1"/>
  <c r="AC407" i="1" s="1"/>
  <c r="AD407" i="1" s="1"/>
  <c r="AB406" i="1"/>
  <c r="AC406" i="1" s="1"/>
  <c r="AD406" i="1" s="1"/>
  <c r="AB405" i="1"/>
  <c r="AC405" i="1" s="1"/>
  <c r="AD405" i="1" s="1"/>
  <c r="AB404" i="1"/>
  <c r="AC404" i="1" s="1"/>
  <c r="AD404" i="1" s="1"/>
  <c r="AB403" i="1"/>
  <c r="AC403" i="1" s="1"/>
  <c r="AD403" i="1" s="1"/>
  <c r="AB402" i="1"/>
  <c r="AC402" i="1" s="1"/>
  <c r="AD402" i="1" s="1"/>
  <c r="AB401" i="1"/>
  <c r="AC401" i="1" s="1"/>
  <c r="AD401" i="1" s="1"/>
  <c r="AB400" i="1"/>
  <c r="AC400" i="1" s="1"/>
  <c r="AD400" i="1" s="1"/>
  <c r="AB399" i="1"/>
  <c r="AC399" i="1" s="1"/>
  <c r="AD399" i="1" s="1"/>
  <c r="AB398" i="1"/>
  <c r="AC398" i="1" s="1"/>
  <c r="AD398" i="1" s="1"/>
  <c r="AB397" i="1"/>
  <c r="AC397" i="1" s="1"/>
  <c r="AD397" i="1" s="1"/>
  <c r="AB396" i="1"/>
  <c r="AC396" i="1" s="1"/>
  <c r="AD396" i="1" s="1"/>
  <c r="AB393" i="1"/>
  <c r="AC393" i="1" s="1"/>
  <c r="AD393" i="1" s="1"/>
  <c r="AB392" i="1"/>
  <c r="AC392" i="1" s="1"/>
  <c r="AD392" i="1" s="1"/>
  <c r="AB391" i="1"/>
  <c r="AC391" i="1" s="1"/>
  <c r="AD391" i="1" s="1"/>
  <c r="AB390" i="1"/>
  <c r="AC390" i="1" s="1"/>
  <c r="AD390" i="1" s="1"/>
  <c r="AB389" i="1"/>
  <c r="AC389" i="1" s="1"/>
  <c r="AD389" i="1" s="1"/>
  <c r="AB388" i="1"/>
  <c r="AC388" i="1" s="1"/>
  <c r="AD388" i="1" s="1"/>
  <c r="AB387" i="1"/>
  <c r="AC387" i="1" s="1"/>
  <c r="AD387" i="1" s="1"/>
  <c r="AB386" i="1"/>
  <c r="AC386" i="1" s="1"/>
  <c r="AD386" i="1" s="1"/>
  <c r="AB385" i="1"/>
  <c r="AC385" i="1" s="1"/>
  <c r="AD385" i="1" s="1"/>
  <c r="AB384" i="1"/>
  <c r="AC384" i="1" s="1"/>
  <c r="AD384" i="1" s="1"/>
  <c r="AB383" i="1"/>
  <c r="AC383" i="1" s="1"/>
  <c r="AD383" i="1" s="1"/>
  <c r="AB382" i="1"/>
  <c r="AC382" i="1" s="1"/>
  <c r="AD382" i="1" s="1"/>
  <c r="AB381" i="1"/>
  <c r="AC381" i="1" s="1"/>
  <c r="AD381" i="1" s="1"/>
  <c r="AB380" i="1"/>
  <c r="AC380" i="1" s="1"/>
  <c r="AD380" i="1" s="1"/>
  <c r="AB379" i="1"/>
  <c r="AC379" i="1" s="1"/>
  <c r="AD379" i="1" s="1"/>
  <c r="AB378" i="1"/>
  <c r="AC378" i="1" s="1"/>
  <c r="AD378" i="1" s="1"/>
  <c r="AB377" i="1"/>
  <c r="AC377" i="1" s="1"/>
  <c r="AD377" i="1" s="1"/>
  <c r="AB376" i="1"/>
  <c r="AC376" i="1" s="1"/>
  <c r="AD376" i="1" s="1"/>
  <c r="AB375" i="1"/>
  <c r="AC375" i="1" s="1"/>
  <c r="AD375" i="1" s="1"/>
  <c r="AB374" i="1"/>
  <c r="AC374" i="1" s="1"/>
  <c r="AD374" i="1" s="1"/>
  <c r="AB373" i="1"/>
  <c r="AC373" i="1" s="1"/>
  <c r="AD373" i="1" s="1"/>
  <c r="AB372" i="1"/>
  <c r="AC372" i="1" s="1"/>
  <c r="AD372" i="1" s="1"/>
  <c r="AB371" i="1"/>
  <c r="AC371" i="1" s="1"/>
  <c r="AD371" i="1" s="1"/>
  <c r="AB370" i="1"/>
  <c r="AC370" i="1" s="1"/>
  <c r="AD370" i="1" s="1"/>
  <c r="AB369" i="1"/>
  <c r="AC369" i="1" s="1"/>
  <c r="AD369" i="1" s="1"/>
  <c r="AB368" i="1"/>
  <c r="AC368" i="1" s="1"/>
  <c r="AD368" i="1" s="1"/>
  <c r="AB367" i="1"/>
  <c r="AC367" i="1" s="1"/>
  <c r="AD367" i="1" s="1"/>
  <c r="AB366" i="1"/>
  <c r="AC366" i="1" s="1"/>
  <c r="AD366" i="1" s="1"/>
  <c r="AB365" i="1"/>
  <c r="AC365" i="1" s="1"/>
  <c r="AD365" i="1" s="1"/>
  <c r="AB364" i="1"/>
  <c r="AC364" i="1" s="1"/>
  <c r="AD364" i="1" s="1"/>
  <c r="AB363" i="1"/>
  <c r="AC363" i="1" s="1"/>
  <c r="AD363" i="1" s="1"/>
  <c r="AB362" i="1"/>
  <c r="AC362" i="1" s="1"/>
  <c r="AD362" i="1" s="1"/>
  <c r="AB361" i="1"/>
  <c r="AC361" i="1" s="1"/>
  <c r="AD361" i="1" s="1"/>
  <c r="AB360" i="1"/>
  <c r="AC360" i="1" s="1"/>
  <c r="AD360" i="1" s="1"/>
  <c r="AB359" i="1"/>
  <c r="AC359" i="1" s="1"/>
  <c r="AD359" i="1" s="1"/>
  <c r="AB357" i="1"/>
  <c r="AC357" i="1" s="1"/>
  <c r="AD357" i="1" s="1"/>
  <c r="AB356" i="1"/>
  <c r="AC356" i="1" s="1"/>
  <c r="AD356" i="1" s="1"/>
  <c r="AB355" i="1"/>
  <c r="AC355" i="1" s="1"/>
  <c r="AD355" i="1" s="1"/>
  <c r="AB354" i="1"/>
  <c r="AC354" i="1" s="1"/>
  <c r="AD354" i="1" s="1"/>
  <c r="AB353" i="1"/>
  <c r="AC353" i="1" s="1"/>
  <c r="AD353" i="1" s="1"/>
  <c r="AB352" i="1"/>
  <c r="AC352" i="1" s="1"/>
  <c r="AD352" i="1" s="1"/>
  <c r="AB351" i="1"/>
  <c r="AC351" i="1" s="1"/>
  <c r="AD351" i="1" s="1"/>
  <c r="AB350" i="1"/>
  <c r="AC350" i="1" s="1"/>
  <c r="AD350" i="1" s="1"/>
  <c r="AB349" i="1"/>
  <c r="AC349" i="1" s="1"/>
  <c r="AD349" i="1" s="1"/>
  <c r="AB348" i="1"/>
  <c r="AC348" i="1" s="1"/>
  <c r="AD348" i="1" s="1"/>
  <c r="AB347" i="1"/>
  <c r="AC347" i="1" s="1"/>
  <c r="AD347" i="1" s="1"/>
  <c r="AB346" i="1"/>
  <c r="AC346" i="1" s="1"/>
  <c r="AD346" i="1" s="1"/>
  <c r="AB345" i="1"/>
  <c r="AC345" i="1" s="1"/>
  <c r="AD345" i="1" s="1"/>
  <c r="AB344" i="1"/>
  <c r="AC344" i="1" s="1"/>
  <c r="AD344" i="1" s="1"/>
  <c r="AB341" i="1"/>
  <c r="AC341" i="1" s="1"/>
  <c r="AD341" i="1" s="1"/>
  <c r="AB340" i="1"/>
  <c r="AC340" i="1" s="1"/>
  <c r="AD340" i="1" s="1"/>
  <c r="AB339" i="1"/>
  <c r="AC339" i="1" s="1"/>
  <c r="AD339" i="1" s="1"/>
  <c r="AB338" i="1"/>
  <c r="AC338" i="1" s="1"/>
  <c r="AD338" i="1" s="1"/>
  <c r="AB337" i="1"/>
  <c r="AC337" i="1" s="1"/>
  <c r="AD337" i="1" s="1"/>
  <c r="AB336" i="1"/>
  <c r="AC336" i="1" s="1"/>
  <c r="AD336" i="1" s="1"/>
  <c r="AB335" i="1"/>
  <c r="AC335" i="1" s="1"/>
  <c r="AD335" i="1" s="1"/>
  <c r="AB334" i="1"/>
  <c r="AC334" i="1" s="1"/>
  <c r="AD334" i="1" s="1"/>
  <c r="AB333" i="1"/>
  <c r="AC333" i="1" s="1"/>
  <c r="AD333" i="1" s="1"/>
  <c r="AB332" i="1"/>
  <c r="AC332" i="1" s="1"/>
  <c r="AD332" i="1" s="1"/>
  <c r="AB331" i="1"/>
  <c r="AC331" i="1" s="1"/>
  <c r="AD331" i="1" s="1"/>
  <c r="AB330" i="1"/>
  <c r="AC330" i="1" s="1"/>
  <c r="AD330" i="1" s="1"/>
  <c r="AB329" i="1"/>
  <c r="AC329" i="1" s="1"/>
  <c r="AD329" i="1" s="1"/>
  <c r="AB327" i="1"/>
  <c r="AC327" i="1" s="1"/>
  <c r="AD327" i="1" s="1"/>
  <c r="AB326" i="1"/>
  <c r="AC326" i="1" s="1"/>
  <c r="AD326" i="1" s="1"/>
  <c r="AB325" i="1"/>
  <c r="AC325" i="1" s="1"/>
  <c r="AD325" i="1" s="1"/>
  <c r="AB324" i="1"/>
  <c r="AC324" i="1" s="1"/>
  <c r="AD324" i="1" s="1"/>
  <c r="AB323" i="1"/>
  <c r="AC323" i="1" s="1"/>
  <c r="AD323" i="1" s="1"/>
  <c r="AB322" i="1"/>
  <c r="AC322" i="1" s="1"/>
  <c r="AD322" i="1" s="1"/>
  <c r="AB321" i="1"/>
  <c r="AC321" i="1" s="1"/>
  <c r="AD321" i="1" s="1"/>
  <c r="AB320" i="1"/>
  <c r="AC320" i="1" s="1"/>
  <c r="AD320" i="1" s="1"/>
  <c r="AB319" i="1"/>
  <c r="AC319" i="1" s="1"/>
  <c r="AD319" i="1" s="1"/>
  <c r="AB318" i="1"/>
  <c r="AC318" i="1" s="1"/>
  <c r="AD318" i="1" s="1"/>
  <c r="AB317" i="1"/>
  <c r="AC317" i="1" s="1"/>
  <c r="AD317" i="1" s="1"/>
  <c r="AB316" i="1"/>
  <c r="AC316" i="1" s="1"/>
  <c r="AD316" i="1" s="1"/>
  <c r="AB315" i="1"/>
  <c r="AC315" i="1" s="1"/>
  <c r="AD315" i="1" s="1"/>
  <c r="AB313" i="1"/>
  <c r="AC313" i="1" s="1"/>
  <c r="AD313" i="1" s="1"/>
  <c r="AB312" i="1"/>
  <c r="AC312" i="1" s="1"/>
  <c r="AD312" i="1" s="1"/>
  <c r="AB311" i="1"/>
  <c r="AC311" i="1" s="1"/>
  <c r="AD311" i="1" s="1"/>
  <c r="AB310" i="1"/>
  <c r="AC310" i="1" s="1"/>
  <c r="AD310" i="1" s="1"/>
  <c r="AB309" i="1"/>
  <c r="AC309" i="1" s="1"/>
  <c r="AD309" i="1" s="1"/>
  <c r="AB308" i="1"/>
  <c r="AC308" i="1" s="1"/>
  <c r="AD308" i="1" s="1"/>
  <c r="AB307" i="1"/>
  <c r="AC307" i="1" s="1"/>
  <c r="AD307" i="1" s="1"/>
  <c r="AB306" i="1"/>
  <c r="AC306" i="1" s="1"/>
  <c r="AD306" i="1" s="1"/>
  <c r="AB305" i="1"/>
  <c r="AC305" i="1" s="1"/>
  <c r="AD305" i="1" s="1"/>
  <c r="AB304" i="1"/>
  <c r="AC304" i="1" s="1"/>
  <c r="AD304" i="1" s="1"/>
  <c r="AB303" i="1"/>
  <c r="AC303" i="1" s="1"/>
  <c r="AD303" i="1" s="1"/>
  <c r="AB302" i="1"/>
  <c r="AC302" i="1" s="1"/>
  <c r="AD302" i="1" s="1"/>
  <c r="AB301" i="1"/>
  <c r="AC301" i="1" s="1"/>
  <c r="AD301" i="1" s="1"/>
  <c r="AB300" i="1"/>
  <c r="AC300" i="1" s="1"/>
  <c r="AD300" i="1" s="1"/>
  <c r="AB299" i="1"/>
  <c r="AC299" i="1" s="1"/>
  <c r="AD299" i="1" s="1"/>
  <c r="AB298" i="1"/>
  <c r="AC298" i="1" s="1"/>
  <c r="AD298" i="1" s="1"/>
  <c r="AB297" i="1"/>
  <c r="AC297" i="1" s="1"/>
  <c r="AD297" i="1" s="1"/>
  <c r="AB296" i="1"/>
  <c r="AC296" i="1" s="1"/>
  <c r="AD296" i="1" s="1"/>
  <c r="AB295" i="1"/>
  <c r="AC295" i="1" s="1"/>
  <c r="AD295" i="1" s="1"/>
  <c r="AB294" i="1"/>
  <c r="AC294" i="1" s="1"/>
  <c r="AD294" i="1" s="1"/>
  <c r="AB293" i="1"/>
  <c r="AC293" i="1" s="1"/>
  <c r="AD293" i="1" s="1"/>
  <c r="AB292" i="1"/>
  <c r="AC292" i="1" s="1"/>
  <c r="AD292" i="1" s="1"/>
  <c r="AB291" i="1"/>
  <c r="AC291" i="1" s="1"/>
  <c r="AD291" i="1" s="1"/>
  <c r="AB290" i="1"/>
  <c r="AC290" i="1" s="1"/>
  <c r="AD290" i="1" s="1"/>
  <c r="AB289" i="1"/>
  <c r="AC289" i="1" s="1"/>
  <c r="AD289" i="1" s="1"/>
  <c r="AB288" i="1"/>
  <c r="AC288" i="1" s="1"/>
  <c r="AD288" i="1" s="1"/>
  <c r="AB281" i="1"/>
  <c r="AC281" i="1" s="1"/>
  <c r="AD281" i="1" s="1"/>
  <c r="AB280" i="1"/>
  <c r="AC280" i="1" s="1"/>
  <c r="AD280" i="1" s="1"/>
  <c r="AB279" i="1"/>
  <c r="AC279" i="1" s="1"/>
  <c r="AD279" i="1" s="1"/>
  <c r="AB278" i="1"/>
  <c r="AC278" i="1" s="1"/>
  <c r="AD278" i="1" s="1"/>
  <c r="AB277" i="1"/>
  <c r="AC277" i="1" s="1"/>
  <c r="AD277" i="1" s="1"/>
  <c r="AB276" i="1"/>
  <c r="AC276" i="1" s="1"/>
  <c r="AD276" i="1" s="1"/>
  <c r="AB275" i="1"/>
  <c r="AC275" i="1" s="1"/>
  <c r="AD275" i="1" s="1"/>
  <c r="AB274" i="1"/>
  <c r="AC274" i="1" s="1"/>
  <c r="AD274" i="1" s="1"/>
  <c r="AB273" i="1"/>
  <c r="AC273" i="1" s="1"/>
  <c r="AD273" i="1" s="1"/>
  <c r="AB272" i="1"/>
  <c r="AC272" i="1" s="1"/>
  <c r="AD272" i="1" s="1"/>
  <c r="AB271" i="1"/>
  <c r="AC271" i="1" s="1"/>
  <c r="AD271" i="1" s="1"/>
  <c r="AB270" i="1"/>
  <c r="AC270" i="1" s="1"/>
  <c r="AD270" i="1" s="1"/>
  <c r="AB269" i="1"/>
  <c r="AC269" i="1" s="1"/>
  <c r="AD269" i="1" s="1"/>
  <c r="AB268" i="1"/>
  <c r="AC268" i="1" s="1"/>
  <c r="AD268" i="1" s="1"/>
  <c r="AB267" i="1"/>
  <c r="AC267" i="1" s="1"/>
  <c r="AD267" i="1" s="1"/>
  <c r="AB266" i="1"/>
  <c r="AC266" i="1" s="1"/>
  <c r="AD266" i="1" s="1"/>
  <c r="AB265" i="1"/>
  <c r="AC265" i="1" s="1"/>
  <c r="AD265" i="1" s="1"/>
  <c r="AB264" i="1"/>
  <c r="AC264" i="1" s="1"/>
  <c r="AD264" i="1" s="1"/>
  <c r="AB263" i="1"/>
  <c r="AC263" i="1" s="1"/>
  <c r="AD263" i="1" s="1"/>
  <c r="AB260" i="1"/>
  <c r="AC260" i="1" s="1"/>
  <c r="AD260" i="1" s="1"/>
  <c r="AB259" i="1"/>
  <c r="AC259" i="1" s="1"/>
  <c r="AD259" i="1" s="1"/>
  <c r="AB258" i="1"/>
  <c r="AC258" i="1" s="1"/>
  <c r="AD258" i="1" s="1"/>
  <c r="AB257" i="1"/>
  <c r="AC257" i="1" s="1"/>
  <c r="AD257" i="1" s="1"/>
  <c r="AB256" i="1"/>
  <c r="AC256" i="1" s="1"/>
  <c r="AD256" i="1" s="1"/>
  <c r="AB255" i="1"/>
  <c r="AC255" i="1" s="1"/>
  <c r="AD255" i="1" s="1"/>
  <c r="AB254" i="1"/>
  <c r="AC254" i="1" s="1"/>
  <c r="AD254" i="1" s="1"/>
  <c r="AB253" i="1"/>
  <c r="AC253" i="1" s="1"/>
  <c r="AD253" i="1" s="1"/>
  <c r="AB252" i="1"/>
  <c r="AC252" i="1" s="1"/>
  <c r="AD252" i="1" s="1"/>
  <c r="AB251" i="1"/>
  <c r="AC251" i="1" s="1"/>
  <c r="AD251" i="1" s="1"/>
  <c r="AB250" i="1"/>
  <c r="AC250" i="1" s="1"/>
  <c r="AD250" i="1" s="1"/>
  <c r="AB249" i="1"/>
  <c r="AC249" i="1" s="1"/>
  <c r="AD249" i="1" s="1"/>
  <c r="AB248" i="1"/>
  <c r="AC248" i="1" s="1"/>
  <c r="AD248" i="1" s="1"/>
  <c r="AB247" i="1"/>
  <c r="AC247" i="1" s="1"/>
  <c r="AD247" i="1" s="1"/>
  <c r="AB246" i="1"/>
  <c r="AC246" i="1" s="1"/>
  <c r="AD246" i="1" s="1"/>
  <c r="AB245" i="1"/>
  <c r="AC245" i="1" s="1"/>
  <c r="AD245" i="1" s="1"/>
  <c r="AB244" i="1"/>
  <c r="AC244" i="1" s="1"/>
  <c r="AD244" i="1" s="1"/>
  <c r="AB243" i="1"/>
  <c r="AC243" i="1" s="1"/>
  <c r="AD243" i="1" s="1"/>
  <c r="AB242" i="1"/>
  <c r="AC242" i="1" s="1"/>
  <c r="AD242" i="1" s="1"/>
  <c r="AB241" i="1"/>
  <c r="AC241" i="1" s="1"/>
  <c r="AD241" i="1" s="1"/>
  <c r="AB240" i="1"/>
  <c r="AC240" i="1" s="1"/>
  <c r="AD240" i="1" s="1"/>
  <c r="AB239" i="1"/>
  <c r="AC239" i="1" s="1"/>
  <c r="AD239" i="1" s="1"/>
  <c r="AB238" i="1"/>
  <c r="AC238" i="1" s="1"/>
  <c r="AD238" i="1" s="1"/>
  <c r="AB237" i="1"/>
  <c r="AC237" i="1" s="1"/>
  <c r="AD237" i="1" s="1"/>
  <c r="AC236" i="1"/>
  <c r="AD236" i="1" s="1"/>
  <c r="AB235" i="1"/>
  <c r="AC235" i="1" s="1"/>
  <c r="AD235" i="1" s="1"/>
  <c r="AB234" i="1"/>
  <c r="AC234" i="1" s="1"/>
  <c r="AD234" i="1" s="1"/>
  <c r="AB233" i="1"/>
  <c r="AC233" i="1" s="1"/>
  <c r="AD233" i="1" s="1"/>
  <c r="AB232" i="1"/>
  <c r="AC232" i="1" s="1"/>
  <c r="AD232" i="1" s="1"/>
  <c r="AB231" i="1"/>
  <c r="AC231" i="1" s="1"/>
  <c r="AD231" i="1" s="1"/>
  <c r="AB230" i="1"/>
  <c r="AC230" i="1" s="1"/>
  <c r="AD230" i="1" s="1"/>
  <c r="AB229" i="1"/>
  <c r="AC229" i="1" s="1"/>
  <c r="AD229" i="1" s="1"/>
  <c r="AB228" i="1"/>
  <c r="AC228" i="1" s="1"/>
  <c r="AD228" i="1" s="1"/>
  <c r="AB227" i="1"/>
  <c r="AC227" i="1" s="1"/>
  <c r="AD227" i="1" s="1"/>
  <c r="AB226" i="1"/>
  <c r="AC226" i="1" s="1"/>
  <c r="AD226" i="1" s="1"/>
  <c r="AB225" i="1"/>
  <c r="AC225" i="1" s="1"/>
  <c r="AD225" i="1" s="1"/>
  <c r="AB224" i="1"/>
  <c r="AC224" i="1" s="1"/>
  <c r="AD224" i="1" s="1"/>
  <c r="AB223" i="1"/>
  <c r="AC223" i="1" s="1"/>
  <c r="AD223" i="1" s="1"/>
  <c r="AB222" i="1"/>
  <c r="AC222" i="1" s="1"/>
  <c r="AD222" i="1" s="1"/>
  <c r="AB221" i="1"/>
  <c r="AC221" i="1" s="1"/>
  <c r="AD221" i="1" s="1"/>
  <c r="AB220" i="1"/>
  <c r="AC220" i="1" s="1"/>
  <c r="AD220" i="1" s="1"/>
  <c r="AB219" i="1"/>
  <c r="AC219" i="1" s="1"/>
  <c r="AD219" i="1" s="1"/>
  <c r="AB218" i="1"/>
  <c r="AC218" i="1" s="1"/>
  <c r="AD218" i="1" s="1"/>
  <c r="AB217" i="1"/>
  <c r="AC217" i="1" s="1"/>
  <c r="AD217" i="1" s="1"/>
  <c r="AB216" i="1"/>
  <c r="AC216" i="1" s="1"/>
  <c r="AD216" i="1" s="1"/>
  <c r="AB215" i="1"/>
  <c r="AC215" i="1" s="1"/>
  <c r="AD215" i="1" s="1"/>
  <c r="AB214" i="1"/>
  <c r="AC214" i="1" s="1"/>
  <c r="AD214" i="1" s="1"/>
  <c r="AB213" i="1"/>
  <c r="AC213" i="1" s="1"/>
  <c r="AD213" i="1" s="1"/>
  <c r="AB212" i="1"/>
  <c r="AC212" i="1" s="1"/>
  <c r="AD212" i="1" s="1"/>
  <c r="AB211" i="1"/>
  <c r="AC211" i="1" s="1"/>
  <c r="AD211" i="1" s="1"/>
  <c r="AB210" i="1"/>
  <c r="AC210" i="1" s="1"/>
  <c r="AD210" i="1" s="1"/>
  <c r="AB209" i="1"/>
  <c r="AC209" i="1" s="1"/>
  <c r="AD209" i="1" s="1"/>
  <c r="AB208" i="1"/>
  <c r="AC208" i="1" s="1"/>
  <c r="AD208" i="1" s="1"/>
  <c r="AB207" i="1"/>
  <c r="AC207" i="1" s="1"/>
  <c r="AD207" i="1" s="1"/>
  <c r="AB206" i="1"/>
  <c r="AC206" i="1" s="1"/>
  <c r="AD206" i="1" s="1"/>
  <c r="AB205" i="1"/>
  <c r="AC205" i="1" s="1"/>
  <c r="AD205" i="1" s="1"/>
  <c r="AB204" i="1"/>
  <c r="AC204" i="1" s="1"/>
  <c r="AD204" i="1" s="1"/>
  <c r="AB203" i="1"/>
  <c r="AC203" i="1" s="1"/>
  <c r="AD203" i="1" s="1"/>
  <c r="AB202" i="1"/>
  <c r="AC202" i="1" s="1"/>
  <c r="AD202" i="1" s="1"/>
  <c r="AB201" i="1"/>
  <c r="AC201" i="1" s="1"/>
  <c r="AD201" i="1" s="1"/>
  <c r="AB200" i="1"/>
  <c r="AC200" i="1" s="1"/>
  <c r="AD200" i="1" s="1"/>
  <c r="AB199" i="1"/>
  <c r="AC199" i="1" s="1"/>
  <c r="AD199" i="1" s="1"/>
  <c r="AB198" i="1"/>
  <c r="AC198" i="1" s="1"/>
  <c r="AD198" i="1" s="1"/>
  <c r="AB197" i="1"/>
  <c r="AC197" i="1" s="1"/>
  <c r="AD197" i="1" s="1"/>
  <c r="AB196" i="1"/>
  <c r="AC196" i="1" s="1"/>
  <c r="AD196" i="1" s="1"/>
  <c r="AB195" i="1"/>
  <c r="AC195" i="1" s="1"/>
  <c r="AD195" i="1" s="1"/>
  <c r="AB194" i="1"/>
  <c r="AC194" i="1" s="1"/>
  <c r="AD194" i="1" s="1"/>
  <c r="AB193" i="1"/>
  <c r="AC193" i="1" s="1"/>
  <c r="AD193" i="1" s="1"/>
  <c r="AB192" i="1"/>
  <c r="AC192" i="1" s="1"/>
  <c r="AD192" i="1" s="1"/>
  <c r="AB191" i="1"/>
  <c r="AC191" i="1" s="1"/>
  <c r="AD191" i="1" s="1"/>
  <c r="AB190" i="1"/>
  <c r="AC190" i="1" s="1"/>
  <c r="AD190" i="1" s="1"/>
  <c r="AB189" i="1"/>
  <c r="AC189" i="1" s="1"/>
  <c r="AD189" i="1" s="1"/>
  <c r="AB188" i="1"/>
  <c r="AC188" i="1" s="1"/>
  <c r="AD188" i="1" s="1"/>
  <c r="AB187" i="1"/>
  <c r="AC187" i="1" s="1"/>
  <c r="AD187" i="1" s="1"/>
  <c r="AB186" i="1"/>
  <c r="AC186" i="1" s="1"/>
  <c r="AD186" i="1" s="1"/>
  <c r="AB185" i="1"/>
  <c r="AC185" i="1" s="1"/>
  <c r="AD185" i="1" s="1"/>
  <c r="AB184" i="1"/>
  <c r="AC184" i="1" s="1"/>
  <c r="AD184" i="1" s="1"/>
  <c r="AB183" i="1"/>
  <c r="AC183" i="1" s="1"/>
  <c r="AD183" i="1" s="1"/>
  <c r="AB182" i="1"/>
  <c r="AC182" i="1" s="1"/>
  <c r="AD182" i="1" s="1"/>
  <c r="AB181" i="1"/>
  <c r="AC181" i="1" s="1"/>
  <c r="AD181" i="1" s="1"/>
  <c r="AB180" i="1"/>
  <c r="AC180" i="1" s="1"/>
  <c r="AD180" i="1" s="1"/>
  <c r="AB179" i="1"/>
  <c r="AC179" i="1" s="1"/>
  <c r="AD179" i="1" s="1"/>
  <c r="AB176" i="1"/>
  <c r="AC176" i="1" s="1"/>
  <c r="AD176" i="1" s="1"/>
  <c r="AB175" i="1"/>
  <c r="AC175" i="1" s="1"/>
  <c r="AD175" i="1" s="1"/>
  <c r="AB174" i="1"/>
  <c r="AC174" i="1" s="1"/>
  <c r="AD174" i="1" s="1"/>
  <c r="AB173" i="1"/>
  <c r="AC173" i="1" s="1"/>
  <c r="AD173" i="1" s="1"/>
  <c r="AB172" i="1"/>
  <c r="AC172" i="1" s="1"/>
  <c r="AD172" i="1" s="1"/>
  <c r="AB171" i="1"/>
  <c r="AC171" i="1" s="1"/>
  <c r="AD171" i="1" s="1"/>
  <c r="AB167" i="1"/>
  <c r="AC167" i="1" s="1"/>
  <c r="AD167" i="1" s="1"/>
  <c r="AB166" i="1"/>
  <c r="AC166" i="1" s="1"/>
  <c r="AD166" i="1" s="1"/>
  <c r="AB165" i="1"/>
  <c r="AC165" i="1" s="1"/>
  <c r="AD165" i="1" s="1"/>
  <c r="AB164" i="1"/>
  <c r="AC164" i="1" s="1"/>
  <c r="AD164" i="1" s="1"/>
  <c r="AB163" i="1"/>
  <c r="AC163" i="1" s="1"/>
  <c r="AD163" i="1" s="1"/>
  <c r="AB162" i="1"/>
  <c r="AC162" i="1" s="1"/>
  <c r="AD162" i="1" s="1"/>
  <c r="AB161" i="1"/>
  <c r="AC161" i="1" s="1"/>
  <c r="AD161" i="1" s="1"/>
  <c r="AB160" i="1"/>
  <c r="AC160" i="1" s="1"/>
  <c r="AD160" i="1" s="1"/>
  <c r="AB159" i="1"/>
  <c r="AC159" i="1" s="1"/>
  <c r="AD159" i="1" s="1"/>
  <c r="AB158" i="1"/>
  <c r="AC158" i="1" s="1"/>
  <c r="AD158" i="1" s="1"/>
  <c r="AB157" i="1"/>
  <c r="AC157" i="1" s="1"/>
  <c r="AD157" i="1" s="1"/>
  <c r="AB156" i="1"/>
  <c r="AC156" i="1" s="1"/>
  <c r="AD156" i="1" s="1"/>
  <c r="AB155" i="1"/>
  <c r="AC155" i="1" s="1"/>
  <c r="AD155" i="1" s="1"/>
  <c r="AB154" i="1"/>
  <c r="AC154" i="1" s="1"/>
  <c r="AD154" i="1" s="1"/>
  <c r="AB153" i="1"/>
  <c r="AC153" i="1" s="1"/>
  <c r="AD153" i="1" s="1"/>
  <c r="AB152" i="1"/>
  <c r="AC152" i="1" s="1"/>
  <c r="AD152" i="1" s="1"/>
  <c r="AB151" i="1"/>
  <c r="AC151" i="1" s="1"/>
  <c r="AD151" i="1" s="1"/>
  <c r="AB150" i="1"/>
  <c r="AC150" i="1" s="1"/>
  <c r="AD150" i="1" s="1"/>
  <c r="AB149" i="1"/>
  <c r="AC149" i="1" s="1"/>
  <c r="AD149" i="1" s="1"/>
  <c r="AB148" i="1"/>
  <c r="AC148" i="1" s="1"/>
  <c r="AD148" i="1" s="1"/>
  <c r="AB147" i="1"/>
  <c r="AC147" i="1" s="1"/>
  <c r="AD147" i="1" s="1"/>
  <c r="AB146" i="1"/>
  <c r="AC146" i="1" s="1"/>
  <c r="AD146" i="1" s="1"/>
  <c r="AB145" i="1"/>
  <c r="AC145" i="1" s="1"/>
  <c r="AD145" i="1" s="1"/>
  <c r="AB144" i="1"/>
  <c r="AC144" i="1" s="1"/>
  <c r="AD144" i="1" s="1"/>
  <c r="AB143" i="1"/>
  <c r="AC143" i="1" s="1"/>
  <c r="AD143" i="1" s="1"/>
  <c r="AB142" i="1"/>
  <c r="AC142" i="1" s="1"/>
  <c r="AD142" i="1" s="1"/>
  <c r="AB141" i="1"/>
  <c r="AC141" i="1" s="1"/>
  <c r="AD141" i="1" s="1"/>
  <c r="AB140" i="1"/>
  <c r="AC140" i="1" s="1"/>
  <c r="AD140" i="1" s="1"/>
  <c r="AB139" i="1"/>
  <c r="AC139" i="1" s="1"/>
  <c r="AD139" i="1" s="1"/>
  <c r="AB138" i="1"/>
  <c r="AC138" i="1" s="1"/>
  <c r="AD138" i="1" s="1"/>
  <c r="AB137" i="1"/>
  <c r="AC137" i="1" s="1"/>
  <c r="AD137" i="1" s="1"/>
  <c r="AB136" i="1"/>
  <c r="AC136" i="1" s="1"/>
  <c r="AD136" i="1" s="1"/>
  <c r="AB135" i="1"/>
  <c r="AC135" i="1" s="1"/>
  <c r="AD135" i="1" s="1"/>
  <c r="AB134" i="1"/>
  <c r="AC134" i="1" s="1"/>
  <c r="AD134" i="1" s="1"/>
  <c r="AB133" i="1"/>
  <c r="AC133" i="1" s="1"/>
  <c r="AD133" i="1" s="1"/>
  <c r="AB132" i="1"/>
  <c r="AC132" i="1" s="1"/>
  <c r="AD132" i="1" s="1"/>
  <c r="AB131" i="1"/>
  <c r="AB123" i="1"/>
  <c r="AC123" i="1" s="1"/>
  <c r="AD123" i="1" s="1"/>
  <c r="AB122" i="1"/>
  <c r="AC122" i="1" s="1"/>
  <c r="AD122" i="1" s="1"/>
  <c r="AB121" i="1"/>
  <c r="AC121" i="1" s="1"/>
  <c r="AD121" i="1" s="1"/>
  <c r="AB113" i="1"/>
  <c r="AC113" i="1" s="1"/>
  <c r="AD113" i="1" s="1"/>
  <c r="AB112" i="1"/>
  <c r="AC112" i="1" s="1"/>
  <c r="AD112" i="1" s="1"/>
  <c r="AB111" i="1"/>
  <c r="AC111" i="1" s="1"/>
  <c r="AD111" i="1" s="1"/>
  <c r="AB110" i="1"/>
  <c r="AC110" i="1" s="1"/>
  <c r="AD110" i="1" s="1"/>
  <c r="AB104" i="1"/>
  <c r="AC104" i="1" s="1"/>
  <c r="AD104" i="1" s="1"/>
  <c r="AB103" i="1"/>
  <c r="AC103" i="1" s="1"/>
  <c r="AD103" i="1" s="1"/>
  <c r="AB102" i="1"/>
  <c r="AC102" i="1" s="1"/>
  <c r="AD102" i="1" s="1"/>
  <c r="AB101" i="1"/>
  <c r="AC101" i="1" s="1"/>
  <c r="AD101" i="1" s="1"/>
  <c r="AB100" i="1"/>
  <c r="AC100" i="1" s="1"/>
  <c r="AD100" i="1" s="1"/>
  <c r="AB99" i="1"/>
  <c r="AC99" i="1" s="1"/>
  <c r="AD99" i="1" s="1"/>
  <c r="AB98" i="1"/>
  <c r="AC98" i="1" s="1"/>
  <c r="AD98" i="1" s="1"/>
  <c r="AB97" i="1"/>
  <c r="AC97" i="1" s="1"/>
  <c r="AD97" i="1" s="1"/>
  <c r="AB96" i="1"/>
  <c r="AC96" i="1" s="1"/>
  <c r="AD96" i="1" s="1"/>
  <c r="AB94" i="1"/>
  <c r="AC94" i="1" s="1"/>
  <c r="AD94" i="1" s="1"/>
  <c r="AC93" i="1"/>
  <c r="AD93" i="1" s="1"/>
  <c r="AB92" i="1"/>
  <c r="AB91" i="1"/>
  <c r="AB88" i="1"/>
  <c r="AC88" i="1" s="1"/>
  <c r="AD88" i="1" s="1"/>
  <c r="AB87" i="1"/>
  <c r="AC87" i="1" s="1"/>
  <c r="AD87" i="1" s="1"/>
  <c r="AB85" i="1"/>
  <c r="AC85" i="1" s="1"/>
  <c r="AD85" i="1" s="1"/>
  <c r="AB84" i="1"/>
  <c r="AC84" i="1" s="1"/>
  <c r="AD84" i="1" s="1"/>
  <c r="AC83" i="1"/>
  <c r="AD83" i="1" s="1"/>
  <c r="AB82" i="1"/>
  <c r="AC82" i="1" s="1"/>
  <c r="AD82" i="1" s="1"/>
  <c r="AB79" i="1"/>
  <c r="AC79" i="1" s="1"/>
  <c r="AD79" i="1" s="1"/>
  <c r="AB78" i="1"/>
  <c r="AC78" i="1" s="1"/>
  <c r="AD78" i="1" s="1"/>
  <c r="AB77" i="1"/>
  <c r="AC77" i="1" s="1"/>
  <c r="AD77" i="1" s="1"/>
  <c r="AB76" i="1"/>
  <c r="AC76" i="1" s="1"/>
  <c r="AD76" i="1" s="1"/>
  <c r="AB75" i="1"/>
  <c r="AC75" i="1" s="1"/>
  <c r="AD75" i="1" s="1"/>
  <c r="AB74" i="1"/>
  <c r="AC74" i="1" s="1"/>
  <c r="AD74" i="1" s="1"/>
  <c r="AB72" i="1"/>
  <c r="AC72" i="1" s="1"/>
  <c r="AD72" i="1" s="1"/>
  <c r="AB71" i="1"/>
  <c r="AC71" i="1" s="1"/>
  <c r="AD71" i="1" s="1"/>
  <c r="AB70" i="1"/>
  <c r="AC70" i="1" s="1"/>
  <c r="AD70" i="1" s="1"/>
  <c r="AB69" i="1"/>
  <c r="AC69" i="1" s="1"/>
  <c r="AD69" i="1" s="1"/>
  <c r="AB66" i="1"/>
  <c r="AC66" i="1" s="1"/>
  <c r="AD66" i="1" s="1"/>
  <c r="AB65" i="1"/>
  <c r="AC65" i="1" s="1"/>
  <c r="AD65" i="1" s="1"/>
  <c r="AB62" i="1"/>
  <c r="AC62" i="1" s="1"/>
  <c r="AD62" i="1" s="1"/>
  <c r="AB61" i="1"/>
  <c r="AC61" i="1" s="1"/>
  <c r="AD61" i="1" s="1"/>
  <c r="AB58" i="1"/>
  <c r="AC58" i="1" s="1"/>
  <c r="AD58" i="1" s="1"/>
  <c r="AB57" i="1"/>
  <c r="AC57" i="1" s="1"/>
  <c r="AD57" i="1" s="1"/>
  <c r="AB56" i="1"/>
  <c r="AC56" i="1" s="1"/>
  <c r="AD56" i="1" s="1"/>
  <c r="AB55" i="1"/>
  <c r="AC55" i="1" s="1"/>
  <c r="AD55" i="1" s="1"/>
  <c r="AB54" i="1"/>
  <c r="AC54" i="1" s="1"/>
  <c r="AD54" i="1" s="1"/>
  <c r="AB53" i="1"/>
  <c r="AC53" i="1" s="1"/>
  <c r="AD53" i="1" s="1"/>
  <c r="AC51" i="1"/>
  <c r="AD51" i="1" s="1"/>
  <c r="AB50" i="1"/>
  <c r="AC50" i="1" s="1"/>
  <c r="AD50" i="1" s="1"/>
  <c r="AB48" i="1"/>
  <c r="AC48" i="1" s="1"/>
  <c r="AD48" i="1" s="1"/>
  <c r="AB47" i="1"/>
  <c r="AC47" i="1" s="1"/>
  <c r="AD47" i="1" s="1"/>
  <c r="AC46" i="1"/>
  <c r="AD46" i="1" s="1"/>
  <c r="AB44" i="1"/>
  <c r="AC44" i="1" s="1"/>
  <c r="AD44" i="1" s="1"/>
  <c r="AB40" i="1"/>
  <c r="AC40" i="1" s="1"/>
  <c r="AD40" i="1" s="1"/>
  <c r="AB35" i="1"/>
  <c r="AC35" i="1" s="1"/>
  <c r="AD35" i="1" s="1"/>
  <c r="AB34" i="1"/>
  <c r="AC34" i="1" s="1"/>
  <c r="AD34" i="1" s="1"/>
  <c r="AB33" i="1"/>
  <c r="AC33" i="1" s="1"/>
  <c r="AD33" i="1" s="1"/>
  <c r="AB32" i="1"/>
  <c r="AC32" i="1" s="1"/>
  <c r="AD32" i="1" s="1"/>
  <c r="AB31" i="1"/>
  <c r="AC31" i="1" s="1"/>
  <c r="AD31" i="1" s="1"/>
  <c r="AB30" i="1"/>
  <c r="AC30" i="1" s="1"/>
  <c r="AD30" i="1" s="1"/>
  <c r="AB29" i="1"/>
  <c r="AC29" i="1" s="1"/>
  <c r="AD29" i="1" s="1"/>
  <c r="AB28" i="1"/>
  <c r="AC28" i="1" s="1"/>
  <c r="AD28" i="1" s="1"/>
  <c r="AB27" i="1"/>
  <c r="AC27" i="1" s="1"/>
  <c r="AD27" i="1" s="1"/>
  <c r="AB25" i="1"/>
  <c r="AC25" i="1" s="1"/>
  <c r="AD25" i="1" s="1"/>
  <c r="AB24" i="1"/>
  <c r="AC24" i="1" s="1"/>
  <c r="AD24" i="1" s="1"/>
  <c r="AB23" i="1"/>
  <c r="AC23" i="1" s="1"/>
  <c r="AD23" i="1" s="1"/>
  <c r="AB22" i="1"/>
  <c r="AC22" i="1" s="1"/>
  <c r="AD22" i="1" s="1"/>
  <c r="AB21" i="1"/>
  <c r="AC21" i="1" s="1"/>
  <c r="AD21" i="1" s="1"/>
  <c r="AB20" i="1"/>
  <c r="AC20" i="1" s="1"/>
  <c r="AD20" i="1" s="1"/>
  <c r="AB19" i="1"/>
  <c r="AC19" i="1" s="1"/>
  <c r="AD19" i="1" s="1"/>
  <c r="AB18" i="1"/>
  <c r="AC13" i="1"/>
  <c r="AD13" i="1" s="1"/>
  <c r="AC12" i="1"/>
  <c r="AD12" i="1" s="1"/>
  <c r="AC11" i="1"/>
  <c r="AD11" i="1" s="1"/>
  <c r="AC10" i="1"/>
  <c r="AD10" i="1" s="1"/>
  <c r="S1581" i="1"/>
  <c r="T1581" i="1" s="1"/>
  <c r="U1581" i="1" s="1"/>
  <c r="S1580" i="1"/>
  <c r="T1580" i="1" s="1"/>
  <c r="U1580" i="1" s="1"/>
  <c r="S1579" i="1"/>
  <c r="T1579" i="1" s="1"/>
  <c r="U1579" i="1" s="1"/>
  <c r="S1578" i="1"/>
  <c r="T1578" i="1" s="1"/>
  <c r="U1578" i="1" s="1"/>
  <c r="S1577" i="1"/>
  <c r="T1577" i="1" s="1"/>
  <c r="U1577" i="1" s="1"/>
  <c r="S1576" i="1"/>
  <c r="T1576" i="1" s="1"/>
  <c r="U1576" i="1" s="1"/>
  <c r="S1575" i="1"/>
  <c r="T1575" i="1" s="1"/>
  <c r="U1575" i="1" s="1"/>
  <c r="S1574" i="1"/>
  <c r="T1574" i="1" s="1"/>
  <c r="U1574" i="1" s="1"/>
  <c r="S1573" i="1"/>
  <c r="T1573" i="1" s="1"/>
  <c r="U1573" i="1" s="1"/>
  <c r="S1572" i="1"/>
  <c r="T1572" i="1" s="1"/>
  <c r="U1572" i="1" s="1"/>
  <c r="S1571" i="1"/>
  <c r="T1571" i="1" s="1"/>
  <c r="U1571" i="1" s="1"/>
  <c r="S1570" i="1"/>
  <c r="T1570" i="1" s="1"/>
  <c r="U1570" i="1" s="1"/>
  <c r="S1569" i="1"/>
  <c r="T1569" i="1" s="1"/>
  <c r="U1569" i="1" s="1"/>
  <c r="S1568" i="1"/>
  <c r="T1568" i="1" s="1"/>
  <c r="U1568" i="1" s="1"/>
  <c r="S1567" i="1"/>
  <c r="T1567" i="1" s="1"/>
  <c r="U1567" i="1" s="1"/>
  <c r="T1566" i="1"/>
  <c r="U1566" i="1" s="1"/>
  <c r="T1565" i="1"/>
  <c r="U1565" i="1" s="1"/>
  <c r="S1564" i="1"/>
  <c r="T1564" i="1" s="1"/>
  <c r="U1564" i="1" s="1"/>
  <c r="S1563" i="1"/>
  <c r="T1563" i="1" s="1"/>
  <c r="U1563" i="1" s="1"/>
  <c r="S1562" i="1"/>
  <c r="T1562" i="1" s="1"/>
  <c r="U1562" i="1" s="1"/>
  <c r="S1561" i="1"/>
  <c r="T1561" i="1" s="1"/>
  <c r="U1561" i="1" s="1"/>
  <c r="S1560" i="1"/>
  <c r="T1560" i="1" s="1"/>
  <c r="U1560" i="1" s="1"/>
  <c r="S1559" i="1"/>
  <c r="T1559" i="1" s="1"/>
  <c r="U1559" i="1" s="1"/>
  <c r="S1558" i="1"/>
  <c r="T1558" i="1" s="1"/>
  <c r="U1558" i="1" s="1"/>
  <c r="S1557" i="1"/>
  <c r="T1557" i="1" s="1"/>
  <c r="U1557" i="1" s="1"/>
  <c r="S1556" i="1"/>
  <c r="T1556" i="1" s="1"/>
  <c r="U1556" i="1" s="1"/>
  <c r="S1555" i="1"/>
  <c r="T1555" i="1" s="1"/>
  <c r="U1555" i="1" s="1"/>
  <c r="S1554" i="1"/>
  <c r="T1554" i="1" s="1"/>
  <c r="U1554" i="1" s="1"/>
  <c r="S1553" i="1"/>
  <c r="T1553" i="1" s="1"/>
  <c r="U1553" i="1" s="1"/>
  <c r="S1552" i="1"/>
  <c r="T1552" i="1" s="1"/>
  <c r="U1552" i="1" s="1"/>
  <c r="S1551" i="1"/>
  <c r="T1551" i="1" s="1"/>
  <c r="U1551" i="1" s="1"/>
  <c r="S1550" i="1"/>
  <c r="T1550" i="1" s="1"/>
  <c r="U1550" i="1" s="1"/>
  <c r="S1549" i="1"/>
  <c r="T1549" i="1" s="1"/>
  <c r="U1549" i="1" s="1"/>
  <c r="S1548" i="1"/>
  <c r="T1548" i="1" s="1"/>
  <c r="U1548" i="1" s="1"/>
  <c r="S1547" i="1"/>
  <c r="T1547" i="1" s="1"/>
  <c r="U1547" i="1" s="1"/>
  <c r="S1546" i="1"/>
  <c r="T1546" i="1" s="1"/>
  <c r="U1546" i="1" s="1"/>
  <c r="S1545" i="1"/>
  <c r="T1545" i="1" s="1"/>
  <c r="U1545" i="1" s="1"/>
  <c r="S1544" i="1"/>
  <c r="T1544" i="1" s="1"/>
  <c r="U1544" i="1" s="1"/>
  <c r="S1543" i="1"/>
  <c r="T1543" i="1" s="1"/>
  <c r="U1543" i="1" s="1"/>
  <c r="S1542" i="1"/>
  <c r="T1542" i="1" s="1"/>
  <c r="U1542" i="1" s="1"/>
  <c r="S1541" i="1"/>
  <c r="T1541" i="1" s="1"/>
  <c r="U1541" i="1" s="1"/>
  <c r="S1540" i="1"/>
  <c r="T1540" i="1" s="1"/>
  <c r="U1540" i="1" s="1"/>
  <c r="S1539" i="1"/>
  <c r="T1539" i="1" s="1"/>
  <c r="U1539" i="1" s="1"/>
  <c r="S1538" i="1"/>
  <c r="T1538" i="1" s="1"/>
  <c r="U1538" i="1" s="1"/>
  <c r="S1537" i="1"/>
  <c r="T1537" i="1" s="1"/>
  <c r="U1537" i="1" s="1"/>
  <c r="S1536" i="1"/>
  <c r="T1536" i="1" s="1"/>
  <c r="U1536" i="1" s="1"/>
  <c r="S1535" i="1"/>
  <c r="T1535" i="1" s="1"/>
  <c r="U1535" i="1" s="1"/>
  <c r="S1534" i="1"/>
  <c r="T1534" i="1" s="1"/>
  <c r="U1534" i="1" s="1"/>
  <c r="S1533" i="1"/>
  <c r="T1533" i="1" s="1"/>
  <c r="U1533" i="1" s="1"/>
  <c r="S1532" i="1"/>
  <c r="T1532" i="1" s="1"/>
  <c r="U1532" i="1" s="1"/>
  <c r="S1531" i="1"/>
  <c r="T1531" i="1" s="1"/>
  <c r="U1531" i="1" s="1"/>
  <c r="S1530" i="1"/>
  <c r="T1530" i="1" s="1"/>
  <c r="U1530" i="1" s="1"/>
  <c r="S1529" i="1"/>
  <c r="T1529" i="1" s="1"/>
  <c r="U1529" i="1" s="1"/>
  <c r="S1528" i="1"/>
  <c r="T1528" i="1" s="1"/>
  <c r="U1528" i="1" s="1"/>
  <c r="S1527" i="1"/>
  <c r="T1527" i="1" s="1"/>
  <c r="U1527" i="1" s="1"/>
  <c r="S1526" i="1"/>
  <c r="T1526" i="1" s="1"/>
  <c r="U1526" i="1" s="1"/>
  <c r="S1525" i="1"/>
  <c r="T1525" i="1" s="1"/>
  <c r="U1525" i="1" s="1"/>
  <c r="S1524" i="1"/>
  <c r="T1524" i="1" s="1"/>
  <c r="U1524" i="1" s="1"/>
  <c r="S1523" i="1"/>
  <c r="T1523" i="1" s="1"/>
  <c r="U1523" i="1" s="1"/>
  <c r="S1522" i="1"/>
  <c r="T1522" i="1" s="1"/>
  <c r="U1522" i="1" s="1"/>
  <c r="S1521" i="1"/>
  <c r="T1521" i="1" s="1"/>
  <c r="U1521" i="1" s="1"/>
  <c r="S1520" i="1"/>
  <c r="T1520" i="1" s="1"/>
  <c r="U1520" i="1" s="1"/>
  <c r="S1519" i="1"/>
  <c r="T1519" i="1" s="1"/>
  <c r="U1519" i="1" s="1"/>
  <c r="S1518" i="1"/>
  <c r="T1518" i="1" s="1"/>
  <c r="U1518" i="1" s="1"/>
  <c r="S1517" i="1"/>
  <c r="T1517" i="1" s="1"/>
  <c r="U1517" i="1" s="1"/>
  <c r="S1516" i="1"/>
  <c r="T1516" i="1" s="1"/>
  <c r="U1516" i="1" s="1"/>
  <c r="S1515" i="1"/>
  <c r="T1515" i="1" s="1"/>
  <c r="U1515" i="1" s="1"/>
  <c r="S1514" i="1"/>
  <c r="T1514" i="1" s="1"/>
  <c r="U1514" i="1" s="1"/>
  <c r="S1513" i="1"/>
  <c r="T1513" i="1" s="1"/>
  <c r="U1513" i="1" s="1"/>
  <c r="S1512" i="1"/>
  <c r="T1512" i="1" s="1"/>
  <c r="U1512" i="1" s="1"/>
  <c r="S1511" i="1"/>
  <c r="T1511" i="1" s="1"/>
  <c r="U1511" i="1" s="1"/>
  <c r="S1510" i="1"/>
  <c r="T1510" i="1" s="1"/>
  <c r="U1510" i="1" s="1"/>
  <c r="S1509" i="1"/>
  <c r="T1509" i="1" s="1"/>
  <c r="U1509" i="1" s="1"/>
  <c r="S1508" i="1"/>
  <c r="T1508" i="1" s="1"/>
  <c r="U1508" i="1" s="1"/>
  <c r="S1507" i="1"/>
  <c r="T1507" i="1" s="1"/>
  <c r="U1507" i="1" s="1"/>
  <c r="S1506" i="1"/>
  <c r="T1506" i="1" s="1"/>
  <c r="U1506" i="1" s="1"/>
  <c r="S1505" i="1"/>
  <c r="T1505" i="1" s="1"/>
  <c r="U1505" i="1" s="1"/>
  <c r="S1504" i="1"/>
  <c r="T1504" i="1" s="1"/>
  <c r="U1504" i="1" s="1"/>
  <c r="T1455" i="1"/>
  <c r="U1455" i="1" s="1"/>
  <c r="S1454" i="1"/>
  <c r="T1454" i="1" s="1"/>
  <c r="U1454" i="1" s="1"/>
  <c r="S1453" i="1"/>
  <c r="T1453" i="1" s="1"/>
  <c r="U1453" i="1" s="1"/>
  <c r="S1452" i="1"/>
  <c r="T1452" i="1" s="1"/>
  <c r="U1452" i="1" s="1"/>
  <c r="S1451" i="1"/>
  <c r="T1451" i="1" s="1"/>
  <c r="U1451" i="1" s="1"/>
  <c r="S1450" i="1"/>
  <c r="T1450" i="1" s="1"/>
  <c r="U1450" i="1" s="1"/>
  <c r="S1449" i="1"/>
  <c r="T1449" i="1" s="1"/>
  <c r="U1449" i="1" s="1"/>
  <c r="S1448" i="1"/>
  <c r="T1448" i="1" s="1"/>
  <c r="U1448" i="1" s="1"/>
  <c r="S1447" i="1"/>
  <c r="T1447" i="1" s="1"/>
  <c r="U1447" i="1" s="1"/>
  <c r="S1446" i="1"/>
  <c r="T1446" i="1" s="1"/>
  <c r="U1446" i="1" s="1"/>
  <c r="S1445" i="1"/>
  <c r="T1445" i="1" s="1"/>
  <c r="U1445" i="1" s="1"/>
  <c r="S1444" i="1"/>
  <c r="T1444" i="1" s="1"/>
  <c r="U1444" i="1" s="1"/>
  <c r="S1443" i="1"/>
  <c r="T1443" i="1" s="1"/>
  <c r="U1443" i="1" s="1"/>
  <c r="S1442" i="1"/>
  <c r="T1442" i="1" s="1"/>
  <c r="U1442" i="1" s="1"/>
  <c r="S1441" i="1"/>
  <c r="T1441" i="1" s="1"/>
  <c r="U1441" i="1" s="1"/>
  <c r="S1440" i="1"/>
  <c r="T1440" i="1" s="1"/>
  <c r="U1440" i="1" s="1"/>
  <c r="S1439" i="1"/>
  <c r="T1439" i="1" s="1"/>
  <c r="U1439" i="1" s="1"/>
  <c r="S1438" i="1"/>
  <c r="T1438" i="1" s="1"/>
  <c r="U1438" i="1" s="1"/>
  <c r="S1437" i="1"/>
  <c r="T1437" i="1" s="1"/>
  <c r="U1437" i="1" s="1"/>
  <c r="S1436" i="1"/>
  <c r="T1436" i="1" s="1"/>
  <c r="U1436" i="1" s="1"/>
  <c r="S1435" i="1"/>
  <c r="T1435" i="1" s="1"/>
  <c r="U1435" i="1" s="1"/>
  <c r="S1434" i="1"/>
  <c r="T1434" i="1" s="1"/>
  <c r="U1434" i="1" s="1"/>
  <c r="S1433" i="1"/>
  <c r="T1433" i="1" s="1"/>
  <c r="U1433" i="1" s="1"/>
  <c r="S1432" i="1"/>
  <c r="T1432" i="1" s="1"/>
  <c r="U1432" i="1" s="1"/>
  <c r="S1431" i="1"/>
  <c r="T1431" i="1" s="1"/>
  <c r="U1431" i="1" s="1"/>
  <c r="S1430" i="1"/>
  <c r="T1430" i="1" s="1"/>
  <c r="U1430" i="1" s="1"/>
  <c r="S1429" i="1"/>
  <c r="T1429" i="1" s="1"/>
  <c r="U1429" i="1" s="1"/>
  <c r="S1428" i="1"/>
  <c r="T1428" i="1" s="1"/>
  <c r="U1428" i="1" s="1"/>
  <c r="S1427" i="1"/>
  <c r="T1427" i="1" s="1"/>
  <c r="U1427" i="1" s="1"/>
  <c r="S1426" i="1"/>
  <c r="T1426" i="1" s="1"/>
  <c r="U1426" i="1" s="1"/>
  <c r="S1425" i="1"/>
  <c r="T1425" i="1" s="1"/>
  <c r="U1425" i="1" s="1"/>
  <c r="S1424" i="1"/>
  <c r="T1424" i="1" s="1"/>
  <c r="U1424" i="1" s="1"/>
  <c r="S1423" i="1"/>
  <c r="T1423" i="1" s="1"/>
  <c r="U1423" i="1" s="1"/>
  <c r="S1422" i="1"/>
  <c r="T1422" i="1" s="1"/>
  <c r="U1422" i="1" s="1"/>
  <c r="S1421" i="1"/>
  <c r="T1421" i="1" s="1"/>
  <c r="U1421" i="1" s="1"/>
  <c r="S1420" i="1"/>
  <c r="T1420" i="1" s="1"/>
  <c r="U1420" i="1" s="1"/>
  <c r="S1419" i="1"/>
  <c r="T1419" i="1" s="1"/>
  <c r="U1419" i="1" s="1"/>
  <c r="S1418" i="1"/>
  <c r="T1418" i="1" s="1"/>
  <c r="U1418" i="1" s="1"/>
  <c r="S1417" i="1"/>
  <c r="T1417" i="1" s="1"/>
  <c r="U1417" i="1" s="1"/>
  <c r="S1416" i="1"/>
  <c r="T1416" i="1" s="1"/>
  <c r="U1416" i="1" s="1"/>
  <c r="S1415" i="1"/>
  <c r="T1415" i="1" s="1"/>
  <c r="U1415" i="1" s="1"/>
  <c r="T1414" i="1"/>
  <c r="U1414" i="1" s="1"/>
  <c r="S1413" i="1"/>
  <c r="T1413" i="1" s="1"/>
  <c r="U1413" i="1" s="1"/>
  <c r="S1412" i="1"/>
  <c r="T1412" i="1" s="1"/>
  <c r="U1412" i="1" s="1"/>
  <c r="S1411" i="1"/>
  <c r="T1411" i="1" s="1"/>
  <c r="U1411" i="1" s="1"/>
  <c r="S1410" i="1"/>
  <c r="T1410" i="1" s="1"/>
  <c r="U1410" i="1" s="1"/>
  <c r="S1409" i="1"/>
  <c r="T1409" i="1" s="1"/>
  <c r="U1409" i="1" s="1"/>
  <c r="S1408" i="1"/>
  <c r="T1408" i="1" s="1"/>
  <c r="U1408" i="1" s="1"/>
  <c r="S1407" i="1"/>
  <c r="T1407" i="1" s="1"/>
  <c r="U1407" i="1" s="1"/>
  <c r="S1406" i="1"/>
  <c r="T1406" i="1" s="1"/>
  <c r="U1406" i="1" s="1"/>
  <c r="S1405" i="1"/>
  <c r="T1405" i="1" s="1"/>
  <c r="U1405" i="1" s="1"/>
  <c r="S1404" i="1"/>
  <c r="T1404" i="1" s="1"/>
  <c r="U1404" i="1" s="1"/>
  <c r="S1403" i="1"/>
  <c r="T1403" i="1" s="1"/>
  <c r="U1403" i="1" s="1"/>
  <c r="S1402" i="1"/>
  <c r="T1402" i="1" s="1"/>
  <c r="U1402" i="1" s="1"/>
  <c r="T1399" i="1"/>
  <c r="U1399" i="1" s="1"/>
  <c r="S1398" i="1"/>
  <c r="T1398" i="1" s="1"/>
  <c r="U1398" i="1" s="1"/>
  <c r="S1397" i="1"/>
  <c r="T1397" i="1" s="1"/>
  <c r="U1397" i="1" s="1"/>
  <c r="S1396" i="1"/>
  <c r="T1396" i="1" s="1"/>
  <c r="U1396" i="1" s="1"/>
  <c r="S1395" i="1"/>
  <c r="T1395" i="1" s="1"/>
  <c r="U1395" i="1" s="1"/>
  <c r="S1394" i="1"/>
  <c r="T1394" i="1" s="1"/>
  <c r="U1394" i="1" s="1"/>
  <c r="S1393" i="1"/>
  <c r="T1393" i="1" s="1"/>
  <c r="U1393" i="1" s="1"/>
  <c r="S1392" i="1"/>
  <c r="T1392" i="1" s="1"/>
  <c r="U1392" i="1" s="1"/>
  <c r="S1391" i="1"/>
  <c r="T1391" i="1" s="1"/>
  <c r="U1391" i="1" s="1"/>
  <c r="S1390" i="1"/>
  <c r="T1390" i="1" s="1"/>
  <c r="U1390" i="1" s="1"/>
  <c r="S1389" i="1"/>
  <c r="T1389" i="1" s="1"/>
  <c r="U1389" i="1" s="1"/>
  <c r="T1388" i="1"/>
  <c r="U1388" i="1" s="1"/>
  <c r="S1387" i="1"/>
  <c r="T1387" i="1" s="1"/>
  <c r="U1387" i="1" s="1"/>
  <c r="S1386" i="1"/>
  <c r="T1386" i="1" s="1"/>
  <c r="U1386" i="1" s="1"/>
  <c r="S1385" i="1"/>
  <c r="T1385" i="1" s="1"/>
  <c r="U1385" i="1" s="1"/>
  <c r="S1384" i="1"/>
  <c r="T1384" i="1" s="1"/>
  <c r="U1384" i="1" s="1"/>
  <c r="S1383" i="1"/>
  <c r="T1383" i="1" s="1"/>
  <c r="U1383" i="1" s="1"/>
  <c r="S1381" i="1"/>
  <c r="T1381" i="1" s="1"/>
  <c r="U1381" i="1" s="1"/>
  <c r="S1380" i="1"/>
  <c r="T1380" i="1" s="1"/>
  <c r="U1380" i="1" s="1"/>
  <c r="S1379" i="1"/>
  <c r="T1379" i="1" s="1"/>
  <c r="U1379" i="1" s="1"/>
  <c r="S1378" i="1"/>
  <c r="T1378" i="1" s="1"/>
  <c r="U1378" i="1" s="1"/>
  <c r="S1377" i="1"/>
  <c r="T1377" i="1" s="1"/>
  <c r="U1377" i="1" s="1"/>
  <c r="S1376" i="1"/>
  <c r="T1376" i="1" s="1"/>
  <c r="U1376" i="1" s="1"/>
  <c r="S1375" i="1"/>
  <c r="T1375" i="1" s="1"/>
  <c r="U1375" i="1" s="1"/>
  <c r="S1374" i="1"/>
  <c r="T1374" i="1" s="1"/>
  <c r="U1374" i="1" s="1"/>
  <c r="S1373" i="1"/>
  <c r="T1373" i="1" s="1"/>
  <c r="U1373" i="1" s="1"/>
  <c r="S1372" i="1"/>
  <c r="T1372" i="1" s="1"/>
  <c r="U1372" i="1" s="1"/>
  <c r="S1371" i="1"/>
  <c r="T1371" i="1" s="1"/>
  <c r="U1371" i="1" s="1"/>
  <c r="S1370" i="1"/>
  <c r="T1370" i="1" s="1"/>
  <c r="U1370" i="1" s="1"/>
  <c r="S1369" i="1"/>
  <c r="T1369" i="1" s="1"/>
  <c r="U1369" i="1" s="1"/>
  <c r="S1368" i="1"/>
  <c r="T1368" i="1" s="1"/>
  <c r="U1368" i="1" s="1"/>
  <c r="S1367" i="1"/>
  <c r="T1367" i="1" s="1"/>
  <c r="U1367" i="1" s="1"/>
  <c r="S1366" i="1"/>
  <c r="T1366" i="1" s="1"/>
  <c r="U1366" i="1" s="1"/>
  <c r="S1363" i="1"/>
  <c r="T1363" i="1" s="1"/>
  <c r="U1363" i="1" s="1"/>
  <c r="S1362" i="1"/>
  <c r="T1362" i="1" s="1"/>
  <c r="U1362" i="1" s="1"/>
  <c r="S1361" i="1"/>
  <c r="T1361" i="1" s="1"/>
  <c r="U1361" i="1" s="1"/>
  <c r="S1360" i="1"/>
  <c r="T1360" i="1" s="1"/>
  <c r="U1360" i="1" s="1"/>
  <c r="S1359" i="1"/>
  <c r="T1359" i="1" s="1"/>
  <c r="U1359" i="1" s="1"/>
  <c r="S1358" i="1"/>
  <c r="T1358" i="1" s="1"/>
  <c r="U1358" i="1" s="1"/>
  <c r="S1357" i="1"/>
  <c r="T1357" i="1" s="1"/>
  <c r="U1357" i="1" s="1"/>
  <c r="S1355" i="1"/>
  <c r="T1355" i="1" s="1"/>
  <c r="U1355" i="1" s="1"/>
  <c r="S1354" i="1"/>
  <c r="T1354" i="1" s="1"/>
  <c r="U1354" i="1" s="1"/>
  <c r="S1353" i="1"/>
  <c r="T1353" i="1" s="1"/>
  <c r="U1353" i="1" s="1"/>
  <c r="S1352" i="1"/>
  <c r="T1352" i="1" s="1"/>
  <c r="U1352" i="1" s="1"/>
  <c r="S1351" i="1"/>
  <c r="T1351" i="1" s="1"/>
  <c r="U1351" i="1" s="1"/>
  <c r="S1350" i="1"/>
  <c r="T1350" i="1" s="1"/>
  <c r="U1350" i="1" s="1"/>
  <c r="S1349" i="1"/>
  <c r="T1349" i="1" s="1"/>
  <c r="U1349" i="1" s="1"/>
  <c r="S1348" i="1"/>
  <c r="T1348" i="1" s="1"/>
  <c r="U1348" i="1" s="1"/>
  <c r="S1347" i="1"/>
  <c r="T1347" i="1" s="1"/>
  <c r="U1347" i="1" s="1"/>
  <c r="S1346" i="1"/>
  <c r="T1346" i="1" s="1"/>
  <c r="U1346" i="1" s="1"/>
  <c r="S1345" i="1"/>
  <c r="T1345" i="1" s="1"/>
  <c r="U1345" i="1" s="1"/>
  <c r="S1344" i="1"/>
  <c r="T1344" i="1" s="1"/>
  <c r="U1344" i="1" s="1"/>
  <c r="S1343" i="1"/>
  <c r="T1343" i="1" s="1"/>
  <c r="U1343" i="1" s="1"/>
  <c r="S1342" i="1"/>
  <c r="T1342" i="1" s="1"/>
  <c r="U1342" i="1" s="1"/>
  <c r="S1341" i="1"/>
  <c r="T1341" i="1" s="1"/>
  <c r="U1341" i="1" s="1"/>
  <c r="S1340" i="1"/>
  <c r="T1340" i="1" s="1"/>
  <c r="U1340" i="1" s="1"/>
  <c r="S1339" i="1"/>
  <c r="T1339" i="1" s="1"/>
  <c r="U1339" i="1" s="1"/>
  <c r="S1338" i="1"/>
  <c r="T1338" i="1" s="1"/>
  <c r="U1338" i="1" s="1"/>
  <c r="S1337" i="1"/>
  <c r="T1337" i="1" s="1"/>
  <c r="U1337" i="1" s="1"/>
  <c r="S1336" i="1"/>
  <c r="T1336" i="1" s="1"/>
  <c r="U1336" i="1" s="1"/>
  <c r="S1335" i="1"/>
  <c r="T1335" i="1" s="1"/>
  <c r="U1335" i="1" s="1"/>
  <c r="S1334" i="1"/>
  <c r="T1334" i="1" s="1"/>
  <c r="U1334" i="1" s="1"/>
  <c r="S1333" i="1"/>
  <c r="T1333" i="1" s="1"/>
  <c r="U1333" i="1" s="1"/>
  <c r="S1332" i="1"/>
  <c r="T1332" i="1" s="1"/>
  <c r="U1332" i="1" s="1"/>
  <c r="S1331" i="1"/>
  <c r="T1331" i="1" s="1"/>
  <c r="U1331" i="1" s="1"/>
  <c r="S1329" i="1"/>
  <c r="T1329" i="1" s="1"/>
  <c r="U1329" i="1" s="1"/>
  <c r="S1328" i="1"/>
  <c r="T1328" i="1" s="1"/>
  <c r="U1328" i="1" s="1"/>
  <c r="S1327" i="1"/>
  <c r="T1327" i="1" s="1"/>
  <c r="U1327" i="1" s="1"/>
  <c r="S1326" i="1"/>
  <c r="T1326" i="1" s="1"/>
  <c r="U1326" i="1" s="1"/>
  <c r="S1324" i="1"/>
  <c r="T1324" i="1" s="1"/>
  <c r="U1324" i="1" s="1"/>
  <c r="S1323" i="1"/>
  <c r="T1323" i="1" s="1"/>
  <c r="U1323" i="1" s="1"/>
  <c r="S1322" i="1"/>
  <c r="T1322" i="1" s="1"/>
  <c r="U1322" i="1" s="1"/>
  <c r="S1321" i="1"/>
  <c r="T1321" i="1" s="1"/>
  <c r="U1321" i="1" s="1"/>
  <c r="S1320" i="1"/>
  <c r="T1320" i="1" s="1"/>
  <c r="U1320" i="1" s="1"/>
  <c r="S1319" i="1"/>
  <c r="T1319" i="1" s="1"/>
  <c r="U1319" i="1" s="1"/>
  <c r="S1318" i="1"/>
  <c r="T1318" i="1" s="1"/>
  <c r="U1318" i="1" s="1"/>
  <c r="S1317" i="1"/>
  <c r="T1317" i="1" s="1"/>
  <c r="U1317" i="1" s="1"/>
  <c r="S1316" i="1"/>
  <c r="T1316" i="1" s="1"/>
  <c r="U1316" i="1" s="1"/>
  <c r="S1315" i="1"/>
  <c r="T1315" i="1" s="1"/>
  <c r="U1315" i="1" s="1"/>
  <c r="S1314" i="1"/>
  <c r="T1314" i="1" s="1"/>
  <c r="U1314" i="1" s="1"/>
  <c r="S1313" i="1"/>
  <c r="T1313" i="1" s="1"/>
  <c r="U1313" i="1" s="1"/>
  <c r="S1312" i="1"/>
  <c r="T1312" i="1" s="1"/>
  <c r="U1312" i="1" s="1"/>
  <c r="S1311" i="1"/>
  <c r="T1311" i="1" s="1"/>
  <c r="U1311" i="1" s="1"/>
  <c r="S1310" i="1"/>
  <c r="T1310" i="1" s="1"/>
  <c r="U1310" i="1" s="1"/>
  <c r="S1309" i="1"/>
  <c r="T1309" i="1" s="1"/>
  <c r="U1309" i="1" s="1"/>
  <c r="S1308" i="1"/>
  <c r="T1308" i="1" s="1"/>
  <c r="U1308" i="1" s="1"/>
  <c r="S1307" i="1"/>
  <c r="T1307" i="1" s="1"/>
  <c r="U1307" i="1" s="1"/>
  <c r="S1306" i="1"/>
  <c r="T1306" i="1" s="1"/>
  <c r="U1306" i="1" s="1"/>
  <c r="S1305" i="1"/>
  <c r="T1305" i="1" s="1"/>
  <c r="U1305" i="1" s="1"/>
  <c r="S1304" i="1"/>
  <c r="T1304" i="1" s="1"/>
  <c r="U1304" i="1" s="1"/>
  <c r="S1302" i="1"/>
  <c r="T1302" i="1" s="1"/>
  <c r="U1302" i="1" s="1"/>
  <c r="S1301" i="1"/>
  <c r="T1301" i="1" s="1"/>
  <c r="U1301" i="1" s="1"/>
  <c r="S1300" i="1"/>
  <c r="T1300" i="1" s="1"/>
  <c r="U1300" i="1" s="1"/>
  <c r="S1299" i="1"/>
  <c r="T1299" i="1" s="1"/>
  <c r="U1299" i="1" s="1"/>
  <c r="S1298" i="1"/>
  <c r="T1298" i="1" s="1"/>
  <c r="U1298" i="1" s="1"/>
  <c r="T1297" i="1"/>
  <c r="U1297" i="1" s="1"/>
  <c r="S1296" i="1"/>
  <c r="T1296" i="1" s="1"/>
  <c r="U1296" i="1" s="1"/>
  <c r="S1295" i="1"/>
  <c r="T1295" i="1" s="1"/>
  <c r="U1295" i="1" s="1"/>
  <c r="S1294" i="1"/>
  <c r="T1294" i="1" s="1"/>
  <c r="U1294" i="1" s="1"/>
  <c r="S1293" i="1"/>
  <c r="T1293" i="1" s="1"/>
  <c r="U1293" i="1" s="1"/>
  <c r="S1292" i="1"/>
  <c r="T1292" i="1" s="1"/>
  <c r="U1292" i="1" s="1"/>
  <c r="S1291" i="1"/>
  <c r="T1291" i="1" s="1"/>
  <c r="U1291" i="1" s="1"/>
  <c r="S1289" i="1"/>
  <c r="T1289" i="1" s="1"/>
  <c r="U1289" i="1" s="1"/>
  <c r="S1288" i="1"/>
  <c r="T1288" i="1" s="1"/>
  <c r="U1288" i="1" s="1"/>
  <c r="S1287" i="1"/>
  <c r="T1287" i="1" s="1"/>
  <c r="U1287" i="1" s="1"/>
  <c r="S1286" i="1"/>
  <c r="T1286" i="1" s="1"/>
  <c r="U1286" i="1" s="1"/>
  <c r="S1284" i="1"/>
  <c r="T1284" i="1" s="1"/>
  <c r="U1284" i="1" s="1"/>
  <c r="S1283" i="1"/>
  <c r="T1283" i="1" s="1"/>
  <c r="U1283" i="1" s="1"/>
  <c r="S1282" i="1"/>
  <c r="T1282" i="1" s="1"/>
  <c r="U1282" i="1" s="1"/>
  <c r="S1281" i="1"/>
  <c r="T1281" i="1" s="1"/>
  <c r="U1281" i="1" s="1"/>
  <c r="S1280" i="1"/>
  <c r="T1280" i="1" s="1"/>
  <c r="U1280" i="1" s="1"/>
  <c r="S1279" i="1"/>
  <c r="T1279" i="1" s="1"/>
  <c r="U1279" i="1" s="1"/>
  <c r="S1278" i="1"/>
  <c r="T1278" i="1" s="1"/>
  <c r="U1278" i="1" s="1"/>
  <c r="S1276" i="1"/>
  <c r="T1276" i="1" s="1"/>
  <c r="U1276" i="1" s="1"/>
  <c r="S1275" i="1"/>
  <c r="T1275" i="1" s="1"/>
  <c r="U1275" i="1" s="1"/>
  <c r="S1274" i="1"/>
  <c r="T1274" i="1" s="1"/>
  <c r="U1274" i="1" s="1"/>
  <c r="S1273" i="1"/>
  <c r="T1273" i="1" s="1"/>
  <c r="U1273" i="1" s="1"/>
  <c r="S1269" i="1"/>
  <c r="T1269" i="1" s="1"/>
  <c r="U1269" i="1" s="1"/>
  <c r="S1268" i="1"/>
  <c r="T1268" i="1" s="1"/>
  <c r="U1268" i="1" s="1"/>
  <c r="S1267" i="1"/>
  <c r="T1267" i="1" s="1"/>
  <c r="U1267" i="1" s="1"/>
  <c r="S1266" i="1"/>
  <c r="T1266" i="1" s="1"/>
  <c r="U1266" i="1" s="1"/>
  <c r="S1265" i="1"/>
  <c r="T1265" i="1" s="1"/>
  <c r="U1265" i="1" s="1"/>
  <c r="S1264" i="1"/>
  <c r="T1264" i="1" s="1"/>
  <c r="U1264" i="1" s="1"/>
  <c r="S1263" i="1"/>
  <c r="T1263" i="1" s="1"/>
  <c r="U1263" i="1" s="1"/>
  <c r="S1262" i="1"/>
  <c r="T1262" i="1" s="1"/>
  <c r="U1262" i="1" s="1"/>
  <c r="S1261" i="1"/>
  <c r="T1261" i="1" s="1"/>
  <c r="U1261" i="1" s="1"/>
  <c r="S1260" i="1"/>
  <c r="T1260" i="1" s="1"/>
  <c r="U1260" i="1" s="1"/>
  <c r="S1259" i="1"/>
  <c r="T1259" i="1" s="1"/>
  <c r="U1259" i="1" s="1"/>
  <c r="S1258" i="1"/>
  <c r="T1258" i="1" s="1"/>
  <c r="U1258" i="1" s="1"/>
  <c r="S1257" i="1"/>
  <c r="T1257" i="1" s="1"/>
  <c r="U1257" i="1" s="1"/>
  <c r="S1256" i="1"/>
  <c r="T1256" i="1" s="1"/>
  <c r="U1256" i="1" s="1"/>
  <c r="S1255" i="1"/>
  <c r="T1255" i="1" s="1"/>
  <c r="U1255" i="1" s="1"/>
  <c r="S1254" i="1"/>
  <c r="T1254" i="1" s="1"/>
  <c r="U1254" i="1" s="1"/>
  <c r="S1253" i="1"/>
  <c r="T1253" i="1" s="1"/>
  <c r="U1253" i="1" s="1"/>
  <c r="S1252" i="1"/>
  <c r="T1252" i="1" s="1"/>
  <c r="U1252" i="1" s="1"/>
  <c r="S1251" i="1"/>
  <c r="T1251" i="1" s="1"/>
  <c r="U1251" i="1" s="1"/>
  <c r="S1250" i="1"/>
  <c r="T1250" i="1" s="1"/>
  <c r="U1250" i="1" s="1"/>
  <c r="S1249" i="1"/>
  <c r="T1249" i="1" s="1"/>
  <c r="U1249" i="1" s="1"/>
  <c r="S1248" i="1"/>
  <c r="T1248" i="1" s="1"/>
  <c r="U1248" i="1" s="1"/>
  <c r="S1247" i="1"/>
  <c r="T1247" i="1" s="1"/>
  <c r="U1247" i="1" s="1"/>
  <c r="S1246" i="1"/>
  <c r="T1246" i="1" s="1"/>
  <c r="U1246" i="1" s="1"/>
  <c r="S1245" i="1"/>
  <c r="T1245" i="1" s="1"/>
  <c r="U1245" i="1" s="1"/>
  <c r="S1244" i="1"/>
  <c r="T1244" i="1" s="1"/>
  <c r="U1244" i="1" s="1"/>
  <c r="S1243" i="1"/>
  <c r="T1243" i="1" s="1"/>
  <c r="U1243" i="1" s="1"/>
  <c r="S1242" i="1"/>
  <c r="T1242" i="1" s="1"/>
  <c r="U1242" i="1" s="1"/>
  <c r="S1241" i="1"/>
  <c r="T1241" i="1" s="1"/>
  <c r="U1241" i="1" s="1"/>
  <c r="S1240" i="1"/>
  <c r="T1240" i="1" s="1"/>
  <c r="U1240" i="1" s="1"/>
  <c r="S1239" i="1"/>
  <c r="T1239" i="1" s="1"/>
  <c r="U1239" i="1" s="1"/>
  <c r="S1238" i="1"/>
  <c r="T1238" i="1" s="1"/>
  <c r="U1238" i="1" s="1"/>
  <c r="S1237" i="1"/>
  <c r="T1237" i="1" s="1"/>
  <c r="U1237" i="1" s="1"/>
  <c r="S1236" i="1"/>
  <c r="T1236" i="1" s="1"/>
  <c r="U1236" i="1" s="1"/>
  <c r="S1235" i="1"/>
  <c r="T1235" i="1" s="1"/>
  <c r="U1235" i="1" s="1"/>
  <c r="S1234" i="1"/>
  <c r="T1234" i="1" s="1"/>
  <c r="U1234" i="1" s="1"/>
  <c r="S1233" i="1"/>
  <c r="T1233" i="1" s="1"/>
  <c r="U1233" i="1" s="1"/>
  <c r="S1232" i="1"/>
  <c r="T1232" i="1" s="1"/>
  <c r="U1232" i="1" s="1"/>
  <c r="S1231" i="1"/>
  <c r="T1231" i="1" s="1"/>
  <c r="U1231" i="1" s="1"/>
  <c r="S1230" i="1"/>
  <c r="T1230" i="1" s="1"/>
  <c r="U1230" i="1" s="1"/>
  <c r="S1229" i="1"/>
  <c r="T1229" i="1" s="1"/>
  <c r="U1229" i="1" s="1"/>
  <c r="S1225" i="1"/>
  <c r="T1225" i="1" s="1"/>
  <c r="U1225" i="1" s="1"/>
  <c r="T1224" i="1"/>
  <c r="U1224" i="1" s="1"/>
  <c r="S1223" i="1"/>
  <c r="T1223" i="1" s="1"/>
  <c r="U1223" i="1" s="1"/>
  <c r="S1222" i="1"/>
  <c r="T1222" i="1" s="1"/>
  <c r="U1222" i="1" s="1"/>
  <c r="S1221" i="1"/>
  <c r="T1221" i="1" s="1"/>
  <c r="U1221" i="1" s="1"/>
  <c r="S1220" i="1"/>
  <c r="T1220" i="1" s="1"/>
  <c r="U1220" i="1" s="1"/>
  <c r="S1219" i="1"/>
  <c r="T1219" i="1" s="1"/>
  <c r="U1219" i="1" s="1"/>
  <c r="S1218" i="1"/>
  <c r="T1218" i="1" s="1"/>
  <c r="U1218" i="1" s="1"/>
  <c r="S1217" i="1"/>
  <c r="T1217" i="1" s="1"/>
  <c r="U1217" i="1" s="1"/>
  <c r="S1216" i="1"/>
  <c r="T1216" i="1" s="1"/>
  <c r="U1216" i="1" s="1"/>
  <c r="S1209" i="1"/>
  <c r="T1209" i="1" s="1"/>
  <c r="U1209" i="1" s="1"/>
  <c r="S1208" i="1"/>
  <c r="T1208" i="1" s="1"/>
  <c r="U1208" i="1" s="1"/>
  <c r="S1207" i="1"/>
  <c r="T1207" i="1" s="1"/>
  <c r="U1207" i="1" s="1"/>
  <c r="S1206" i="1"/>
  <c r="T1206" i="1" s="1"/>
  <c r="U1206" i="1" s="1"/>
  <c r="S1205" i="1"/>
  <c r="T1205" i="1" s="1"/>
  <c r="U1205" i="1" s="1"/>
  <c r="S1204" i="1"/>
  <c r="T1204" i="1" s="1"/>
  <c r="U1204" i="1" s="1"/>
  <c r="S1203" i="1"/>
  <c r="T1203" i="1" s="1"/>
  <c r="U1203" i="1" s="1"/>
  <c r="S1201" i="1"/>
  <c r="T1201" i="1" s="1"/>
  <c r="U1201" i="1" s="1"/>
  <c r="S1200" i="1"/>
  <c r="T1200" i="1" s="1"/>
  <c r="U1200" i="1" s="1"/>
  <c r="S1199" i="1"/>
  <c r="T1199" i="1" s="1"/>
  <c r="U1199" i="1" s="1"/>
  <c r="S1198" i="1"/>
  <c r="T1198" i="1" s="1"/>
  <c r="U1198" i="1" s="1"/>
  <c r="S1197" i="1"/>
  <c r="T1197" i="1" s="1"/>
  <c r="U1197" i="1" s="1"/>
  <c r="S1196" i="1"/>
  <c r="T1196" i="1" s="1"/>
  <c r="U1196" i="1" s="1"/>
  <c r="S1195" i="1"/>
  <c r="T1195" i="1" s="1"/>
  <c r="U1195" i="1" s="1"/>
  <c r="S1194" i="1"/>
  <c r="T1194" i="1" s="1"/>
  <c r="U1194" i="1" s="1"/>
  <c r="S1193" i="1"/>
  <c r="T1193" i="1" s="1"/>
  <c r="U1193" i="1" s="1"/>
  <c r="S1192" i="1"/>
  <c r="T1192" i="1" s="1"/>
  <c r="U1192" i="1" s="1"/>
  <c r="S1191" i="1"/>
  <c r="T1191" i="1" s="1"/>
  <c r="U1191" i="1" s="1"/>
  <c r="S1181" i="1"/>
  <c r="T1181" i="1" s="1"/>
  <c r="U1181" i="1" s="1"/>
  <c r="S1180" i="1"/>
  <c r="T1180" i="1" s="1"/>
  <c r="U1180" i="1" s="1"/>
  <c r="S1179" i="1"/>
  <c r="T1179" i="1" s="1"/>
  <c r="U1179" i="1" s="1"/>
  <c r="S1178" i="1"/>
  <c r="T1178" i="1" s="1"/>
  <c r="U1178" i="1" s="1"/>
  <c r="S1177" i="1"/>
  <c r="T1177" i="1" s="1"/>
  <c r="U1177" i="1" s="1"/>
  <c r="S1176" i="1"/>
  <c r="T1176" i="1" s="1"/>
  <c r="U1176" i="1" s="1"/>
  <c r="S1175" i="1"/>
  <c r="T1175" i="1" s="1"/>
  <c r="U1175" i="1" s="1"/>
  <c r="S1174" i="1"/>
  <c r="T1174" i="1" s="1"/>
  <c r="U1174" i="1" s="1"/>
  <c r="S1173" i="1"/>
  <c r="T1173" i="1" s="1"/>
  <c r="U1173" i="1" s="1"/>
  <c r="S1172" i="1"/>
  <c r="T1172" i="1" s="1"/>
  <c r="U1172" i="1" s="1"/>
  <c r="S1171" i="1"/>
  <c r="T1171" i="1" s="1"/>
  <c r="U1171" i="1" s="1"/>
  <c r="S1170" i="1"/>
  <c r="T1170" i="1" s="1"/>
  <c r="U1170" i="1" s="1"/>
  <c r="S1169" i="1"/>
  <c r="T1169" i="1" s="1"/>
  <c r="U1169" i="1" s="1"/>
  <c r="S1168" i="1"/>
  <c r="T1168" i="1" s="1"/>
  <c r="U1168" i="1" s="1"/>
  <c r="S1167" i="1"/>
  <c r="T1167" i="1" s="1"/>
  <c r="U1167" i="1" s="1"/>
  <c r="S1166" i="1"/>
  <c r="T1166" i="1" s="1"/>
  <c r="U1166" i="1" s="1"/>
  <c r="S1165" i="1"/>
  <c r="T1165" i="1" s="1"/>
  <c r="U1165" i="1" s="1"/>
  <c r="S1164" i="1"/>
  <c r="T1164" i="1" s="1"/>
  <c r="U1164" i="1" s="1"/>
  <c r="S1163" i="1"/>
  <c r="T1163" i="1" s="1"/>
  <c r="U1163" i="1" s="1"/>
  <c r="S1162" i="1"/>
  <c r="T1162" i="1" s="1"/>
  <c r="U1162" i="1" s="1"/>
  <c r="S1161" i="1"/>
  <c r="T1161" i="1" s="1"/>
  <c r="U1161" i="1" s="1"/>
  <c r="S1160" i="1"/>
  <c r="T1160" i="1" s="1"/>
  <c r="U1160" i="1" s="1"/>
  <c r="S1159" i="1"/>
  <c r="T1159" i="1" s="1"/>
  <c r="U1159" i="1" s="1"/>
  <c r="S1158" i="1"/>
  <c r="T1158" i="1" s="1"/>
  <c r="U1158" i="1" s="1"/>
  <c r="S1157" i="1"/>
  <c r="T1157" i="1" s="1"/>
  <c r="U1157" i="1" s="1"/>
  <c r="S1156" i="1"/>
  <c r="T1156" i="1" s="1"/>
  <c r="U1156" i="1" s="1"/>
  <c r="S1155" i="1"/>
  <c r="T1155" i="1" s="1"/>
  <c r="U1155" i="1" s="1"/>
  <c r="S1154" i="1"/>
  <c r="T1154" i="1" s="1"/>
  <c r="U1154" i="1" s="1"/>
  <c r="S1153" i="1"/>
  <c r="T1153" i="1" s="1"/>
  <c r="U1153" i="1" s="1"/>
  <c r="S1152" i="1"/>
  <c r="T1152" i="1" s="1"/>
  <c r="U1152" i="1" s="1"/>
  <c r="S1151" i="1"/>
  <c r="T1151" i="1" s="1"/>
  <c r="U1151" i="1" s="1"/>
  <c r="S1150" i="1"/>
  <c r="T1150" i="1" s="1"/>
  <c r="U1150" i="1" s="1"/>
  <c r="S1149" i="1"/>
  <c r="T1149" i="1" s="1"/>
  <c r="U1149" i="1" s="1"/>
  <c r="S1148" i="1"/>
  <c r="T1148" i="1" s="1"/>
  <c r="U1148" i="1" s="1"/>
  <c r="S1147" i="1"/>
  <c r="T1147" i="1" s="1"/>
  <c r="U1147" i="1" s="1"/>
  <c r="S1146" i="1"/>
  <c r="T1146" i="1" s="1"/>
  <c r="U1146" i="1" s="1"/>
  <c r="S1145" i="1"/>
  <c r="T1145" i="1" s="1"/>
  <c r="U1145" i="1" s="1"/>
  <c r="T1143" i="1"/>
  <c r="U1143" i="1" s="1"/>
  <c r="S1141" i="1"/>
  <c r="T1141" i="1" s="1"/>
  <c r="U1141" i="1" s="1"/>
  <c r="S1140" i="1"/>
  <c r="T1140" i="1" s="1"/>
  <c r="U1140" i="1" s="1"/>
  <c r="S1139" i="1"/>
  <c r="T1139" i="1" s="1"/>
  <c r="U1139" i="1" s="1"/>
  <c r="S1138" i="1"/>
  <c r="T1138" i="1" s="1"/>
  <c r="U1138" i="1" s="1"/>
  <c r="S1125" i="1"/>
  <c r="T1125" i="1" s="1"/>
  <c r="U1125" i="1" s="1"/>
  <c r="S1124" i="1"/>
  <c r="T1124" i="1" s="1"/>
  <c r="U1124" i="1" s="1"/>
  <c r="S1123" i="1"/>
  <c r="T1123" i="1" s="1"/>
  <c r="U1123" i="1" s="1"/>
  <c r="S1122" i="1"/>
  <c r="T1122" i="1" s="1"/>
  <c r="U1122" i="1" s="1"/>
  <c r="S1121" i="1"/>
  <c r="T1121" i="1" s="1"/>
  <c r="U1121" i="1" s="1"/>
  <c r="S1120" i="1"/>
  <c r="T1120" i="1" s="1"/>
  <c r="U1120" i="1" s="1"/>
  <c r="S1119" i="1"/>
  <c r="T1119" i="1" s="1"/>
  <c r="U1119" i="1" s="1"/>
  <c r="S1118" i="1"/>
  <c r="T1118" i="1" s="1"/>
  <c r="U1118" i="1" s="1"/>
  <c r="S1117" i="1"/>
  <c r="T1117" i="1" s="1"/>
  <c r="U1117" i="1" s="1"/>
  <c r="S1116" i="1"/>
  <c r="T1116" i="1" s="1"/>
  <c r="U1116" i="1" s="1"/>
  <c r="S1115" i="1"/>
  <c r="T1115" i="1" s="1"/>
  <c r="U1115" i="1" s="1"/>
  <c r="S1114" i="1"/>
  <c r="T1114" i="1" s="1"/>
  <c r="U1114" i="1" s="1"/>
  <c r="S1113" i="1"/>
  <c r="T1113" i="1" s="1"/>
  <c r="U1113" i="1" s="1"/>
  <c r="S1112" i="1"/>
  <c r="T1112" i="1" s="1"/>
  <c r="U1112" i="1" s="1"/>
  <c r="S1111" i="1"/>
  <c r="T1111" i="1" s="1"/>
  <c r="U1111" i="1" s="1"/>
  <c r="S1110" i="1"/>
  <c r="T1110" i="1" s="1"/>
  <c r="U1110" i="1" s="1"/>
  <c r="S1109" i="1"/>
  <c r="T1109" i="1" s="1"/>
  <c r="U1109" i="1" s="1"/>
  <c r="S1108" i="1"/>
  <c r="T1108" i="1" s="1"/>
  <c r="U1108" i="1" s="1"/>
  <c r="S1107" i="1"/>
  <c r="T1107" i="1" s="1"/>
  <c r="U1107" i="1" s="1"/>
  <c r="S1106" i="1"/>
  <c r="T1106" i="1" s="1"/>
  <c r="U1106" i="1" s="1"/>
  <c r="S1105" i="1"/>
  <c r="T1105" i="1" s="1"/>
  <c r="U1105" i="1" s="1"/>
  <c r="S1104" i="1"/>
  <c r="T1104" i="1" s="1"/>
  <c r="U1104" i="1" s="1"/>
  <c r="S1103" i="1"/>
  <c r="T1103" i="1" s="1"/>
  <c r="U1103" i="1" s="1"/>
  <c r="S1102" i="1"/>
  <c r="T1102" i="1" s="1"/>
  <c r="U1102" i="1" s="1"/>
  <c r="S1101" i="1"/>
  <c r="T1101" i="1" s="1"/>
  <c r="U1101" i="1" s="1"/>
  <c r="S1099" i="1"/>
  <c r="T1099" i="1" s="1"/>
  <c r="U1099" i="1" s="1"/>
  <c r="S1098" i="1"/>
  <c r="T1098" i="1" s="1"/>
  <c r="U1098" i="1" s="1"/>
  <c r="S1097" i="1"/>
  <c r="T1097" i="1" s="1"/>
  <c r="U1097" i="1" s="1"/>
  <c r="S1096" i="1"/>
  <c r="T1096" i="1" s="1"/>
  <c r="U1096" i="1" s="1"/>
  <c r="S1095" i="1"/>
  <c r="T1095" i="1" s="1"/>
  <c r="U1095" i="1" s="1"/>
  <c r="S1094" i="1"/>
  <c r="T1094" i="1" s="1"/>
  <c r="U1094" i="1" s="1"/>
  <c r="S1093" i="1"/>
  <c r="T1093" i="1" s="1"/>
  <c r="U1093" i="1" s="1"/>
  <c r="S1092" i="1"/>
  <c r="T1092" i="1" s="1"/>
  <c r="U1092" i="1" s="1"/>
  <c r="S1091" i="1"/>
  <c r="T1091" i="1" s="1"/>
  <c r="U1091" i="1" s="1"/>
  <c r="S1090" i="1"/>
  <c r="T1090" i="1" s="1"/>
  <c r="U1090" i="1" s="1"/>
  <c r="S1089" i="1"/>
  <c r="T1089" i="1" s="1"/>
  <c r="U1089" i="1" s="1"/>
  <c r="S1088" i="1"/>
  <c r="T1088" i="1" s="1"/>
  <c r="U1088" i="1" s="1"/>
  <c r="S1087" i="1"/>
  <c r="T1087" i="1" s="1"/>
  <c r="U1087" i="1" s="1"/>
  <c r="S1086" i="1"/>
  <c r="T1086" i="1" s="1"/>
  <c r="U1086" i="1" s="1"/>
  <c r="S1085" i="1"/>
  <c r="T1085" i="1" s="1"/>
  <c r="U1085" i="1" s="1"/>
  <c r="S1084" i="1"/>
  <c r="T1084" i="1" s="1"/>
  <c r="U1084" i="1" s="1"/>
  <c r="S1083" i="1"/>
  <c r="T1083" i="1" s="1"/>
  <c r="U1083" i="1" s="1"/>
  <c r="S1082" i="1"/>
  <c r="T1082" i="1" s="1"/>
  <c r="U1082" i="1" s="1"/>
  <c r="S1081" i="1"/>
  <c r="T1081" i="1" s="1"/>
  <c r="U1081" i="1" s="1"/>
  <c r="S1080" i="1"/>
  <c r="T1080" i="1" s="1"/>
  <c r="U1080" i="1" s="1"/>
  <c r="S1079" i="1"/>
  <c r="T1079" i="1" s="1"/>
  <c r="U1079" i="1" s="1"/>
  <c r="S1078" i="1"/>
  <c r="T1078" i="1" s="1"/>
  <c r="U1078" i="1" s="1"/>
  <c r="S1077" i="1"/>
  <c r="T1077" i="1" s="1"/>
  <c r="U1077" i="1" s="1"/>
  <c r="S1076" i="1"/>
  <c r="T1076" i="1" s="1"/>
  <c r="U1076" i="1" s="1"/>
  <c r="S1075" i="1"/>
  <c r="T1075" i="1" s="1"/>
  <c r="U1075" i="1" s="1"/>
  <c r="S1074" i="1"/>
  <c r="T1074" i="1" s="1"/>
  <c r="U1074" i="1" s="1"/>
  <c r="S1073" i="1"/>
  <c r="T1073" i="1" s="1"/>
  <c r="U1073" i="1" s="1"/>
  <c r="S1072" i="1"/>
  <c r="T1072" i="1" s="1"/>
  <c r="U1072" i="1" s="1"/>
  <c r="S1071" i="1"/>
  <c r="T1071" i="1" s="1"/>
  <c r="U1071" i="1" s="1"/>
  <c r="S1070" i="1"/>
  <c r="T1070" i="1" s="1"/>
  <c r="U1070" i="1" s="1"/>
  <c r="S1066" i="1"/>
  <c r="T1066" i="1" s="1"/>
  <c r="U1066" i="1" s="1"/>
  <c r="S1065" i="1"/>
  <c r="T1065" i="1" s="1"/>
  <c r="U1065" i="1" s="1"/>
  <c r="S1064" i="1"/>
  <c r="T1064" i="1" s="1"/>
  <c r="U1064" i="1" s="1"/>
  <c r="S1063" i="1"/>
  <c r="T1063" i="1" s="1"/>
  <c r="U1063" i="1" s="1"/>
  <c r="S1062" i="1"/>
  <c r="T1062" i="1" s="1"/>
  <c r="U1062" i="1" s="1"/>
  <c r="S1061" i="1"/>
  <c r="T1061" i="1" s="1"/>
  <c r="U1061" i="1" s="1"/>
  <c r="S1060" i="1"/>
  <c r="T1060" i="1" s="1"/>
  <c r="U1060" i="1" s="1"/>
  <c r="S1059" i="1"/>
  <c r="T1059" i="1" s="1"/>
  <c r="U1059" i="1" s="1"/>
  <c r="S1058" i="1"/>
  <c r="T1058" i="1" s="1"/>
  <c r="U1058" i="1" s="1"/>
  <c r="S1057" i="1"/>
  <c r="T1057" i="1" s="1"/>
  <c r="U1057" i="1" s="1"/>
  <c r="S1056" i="1"/>
  <c r="T1056" i="1" s="1"/>
  <c r="U1056" i="1" s="1"/>
  <c r="S1055" i="1"/>
  <c r="T1055" i="1" s="1"/>
  <c r="U1055" i="1" s="1"/>
  <c r="S1054" i="1"/>
  <c r="T1054" i="1" s="1"/>
  <c r="U1054" i="1" s="1"/>
  <c r="S1053" i="1"/>
  <c r="T1053" i="1" s="1"/>
  <c r="U1053" i="1" s="1"/>
  <c r="S1052" i="1"/>
  <c r="T1052" i="1" s="1"/>
  <c r="U1052" i="1" s="1"/>
  <c r="S1051" i="1"/>
  <c r="T1051" i="1" s="1"/>
  <c r="U1051" i="1" s="1"/>
  <c r="S1050" i="1"/>
  <c r="T1050" i="1" s="1"/>
  <c r="U1050" i="1" s="1"/>
  <c r="S1049" i="1"/>
  <c r="T1049" i="1" s="1"/>
  <c r="U1049" i="1" s="1"/>
  <c r="S1048" i="1"/>
  <c r="T1048" i="1" s="1"/>
  <c r="U1048" i="1" s="1"/>
  <c r="S1047" i="1"/>
  <c r="T1047" i="1" s="1"/>
  <c r="U1047" i="1" s="1"/>
  <c r="S1046" i="1"/>
  <c r="T1046" i="1" s="1"/>
  <c r="U1046" i="1" s="1"/>
  <c r="S1045" i="1"/>
  <c r="T1045" i="1" s="1"/>
  <c r="U1045" i="1" s="1"/>
  <c r="S1044" i="1"/>
  <c r="T1044" i="1" s="1"/>
  <c r="U1044" i="1" s="1"/>
  <c r="S1043" i="1"/>
  <c r="T1043" i="1" s="1"/>
  <c r="U1043" i="1" s="1"/>
  <c r="S1041" i="1"/>
  <c r="T1041" i="1" s="1"/>
  <c r="U1041" i="1" s="1"/>
  <c r="S1038" i="1"/>
  <c r="T1038" i="1" s="1"/>
  <c r="U1038" i="1" s="1"/>
  <c r="S1037" i="1"/>
  <c r="T1037" i="1" s="1"/>
  <c r="U1037" i="1" s="1"/>
  <c r="S1036" i="1"/>
  <c r="T1036" i="1" s="1"/>
  <c r="U1036" i="1" s="1"/>
  <c r="S1035" i="1"/>
  <c r="T1035" i="1" s="1"/>
  <c r="U1035" i="1" s="1"/>
  <c r="S1034" i="1"/>
  <c r="T1034" i="1" s="1"/>
  <c r="U1034" i="1" s="1"/>
  <c r="S1033" i="1"/>
  <c r="T1033" i="1" s="1"/>
  <c r="U1033" i="1" s="1"/>
  <c r="S1032" i="1"/>
  <c r="T1032" i="1" s="1"/>
  <c r="U1032" i="1" s="1"/>
  <c r="S1030" i="1"/>
  <c r="T1030" i="1" s="1"/>
  <c r="U1030" i="1" s="1"/>
  <c r="S1025" i="1"/>
  <c r="T1025" i="1" s="1"/>
  <c r="U1025" i="1" s="1"/>
  <c r="S1024" i="1"/>
  <c r="T1024" i="1" s="1"/>
  <c r="U1024" i="1" s="1"/>
  <c r="S1023" i="1"/>
  <c r="T1023" i="1" s="1"/>
  <c r="U1023" i="1" s="1"/>
  <c r="S1022" i="1"/>
  <c r="T1022" i="1" s="1"/>
  <c r="U1022" i="1" s="1"/>
  <c r="S1021" i="1"/>
  <c r="T1021" i="1" s="1"/>
  <c r="U1021" i="1" s="1"/>
  <c r="S1020" i="1"/>
  <c r="T1020" i="1" s="1"/>
  <c r="U1020" i="1" s="1"/>
  <c r="S1015" i="1"/>
  <c r="T1015" i="1" s="1"/>
  <c r="U1015" i="1" s="1"/>
  <c r="S1014" i="1"/>
  <c r="T1014" i="1" s="1"/>
  <c r="U1014" i="1" s="1"/>
  <c r="S1013" i="1"/>
  <c r="T1013" i="1" s="1"/>
  <c r="U1013" i="1" s="1"/>
  <c r="S1012" i="1"/>
  <c r="T1012" i="1" s="1"/>
  <c r="U1012" i="1" s="1"/>
  <c r="S1011" i="1"/>
  <c r="T1011" i="1" s="1"/>
  <c r="U1011" i="1" s="1"/>
  <c r="S1010" i="1"/>
  <c r="T1010" i="1" s="1"/>
  <c r="U1010" i="1" s="1"/>
  <c r="S1009" i="1"/>
  <c r="T1009" i="1" s="1"/>
  <c r="U1009" i="1" s="1"/>
  <c r="S1008" i="1"/>
  <c r="T1008" i="1" s="1"/>
  <c r="U1008" i="1" s="1"/>
  <c r="S1007" i="1"/>
  <c r="T1007" i="1" s="1"/>
  <c r="U1007" i="1" s="1"/>
  <c r="S1006" i="1"/>
  <c r="T1006" i="1" s="1"/>
  <c r="U1006" i="1" s="1"/>
  <c r="S1005" i="1"/>
  <c r="T1005" i="1" s="1"/>
  <c r="U1005" i="1" s="1"/>
  <c r="S1004" i="1"/>
  <c r="T1004" i="1" s="1"/>
  <c r="U1004" i="1" s="1"/>
  <c r="S1003" i="1"/>
  <c r="T1003" i="1" s="1"/>
  <c r="U1003" i="1" s="1"/>
  <c r="S1002" i="1"/>
  <c r="T1002" i="1" s="1"/>
  <c r="U1002" i="1" s="1"/>
  <c r="S1001" i="1"/>
  <c r="T1001" i="1" s="1"/>
  <c r="U1001" i="1" s="1"/>
  <c r="S1000" i="1"/>
  <c r="T1000" i="1" s="1"/>
  <c r="U1000" i="1" s="1"/>
  <c r="S999" i="1"/>
  <c r="T999" i="1" s="1"/>
  <c r="U999" i="1" s="1"/>
  <c r="S998" i="1"/>
  <c r="T998" i="1" s="1"/>
  <c r="U998" i="1" s="1"/>
  <c r="S997" i="1"/>
  <c r="T997" i="1" s="1"/>
  <c r="U997" i="1" s="1"/>
  <c r="S996" i="1"/>
  <c r="T996" i="1" s="1"/>
  <c r="U996" i="1" s="1"/>
  <c r="S991" i="1"/>
  <c r="T991" i="1" s="1"/>
  <c r="U991" i="1" s="1"/>
  <c r="S990" i="1"/>
  <c r="T990" i="1" s="1"/>
  <c r="U990" i="1" s="1"/>
  <c r="S989" i="1"/>
  <c r="T989" i="1" s="1"/>
  <c r="U989" i="1" s="1"/>
  <c r="S988" i="1"/>
  <c r="T988" i="1" s="1"/>
  <c r="U988" i="1" s="1"/>
  <c r="S987" i="1"/>
  <c r="T987" i="1" s="1"/>
  <c r="U987" i="1" s="1"/>
  <c r="S986" i="1"/>
  <c r="T986" i="1" s="1"/>
  <c r="U986" i="1" s="1"/>
  <c r="S985" i="1"/>
  <c r="T985" i="1" s="1"/>
  <c r="U985" i="1" s="1"/>
  <c r="S984" i="1"/>
  <c r="T984" i="1" s="1"/>
  <c r="U984" i="1" s="1"/>
  <c r="S983" i="1"/>
  <c r="T983" i="1" s="1"/>
  <c r="U983" i="1" s="1"/>
  <c r="S982" i="1"/>
  <c r="T982" i="1" s="1"/>
  <c r="U982" i="1" s="1"/>
  <c r="T981" i="1"/>
  <c r="U981" i="1" s="1"/>
  <c r="S980" i="1"/>
  <c r="T980" i="1" s="1"/>
  <c r="U980" i="1" s="1"/>
  <c r="S979" i="1"/>
  <c r="T979" i="1" s="1"/>
  <c r="U979" i="1" s="1"/>
  <c r="S978" i="1"/>
  <c r="T978" i="1" s="1"/>
  <c r="U978" i="1" s="1"/>
  <c r="S977" i="1"/>
  <c r="T977" i="1" s="1"/>
  <c r="U977" i="1" s="1"/>
  <c r="S976" i="1"/>
  <c r="T976" i="1" s="1"/>
  <c r="U976" i="1" s="1"/>
  <c r="S975" i="1"/>
  <c r="T975" i="1" s="1"/>
  <c r="U975" i="1" s="1"/>
  <c r="S974" i="1"/>
  <c r="T974" i="1" s="1"/>
  <c r="U974" i="1" s="1"/>
  <c r="S973" i="1"/>
  <c r="T973" i="1" s="1"/>
  <c r="U973" i="1" s="1"/>
  <c r="S972" i="1"/>
  <c r="T972" i="1" s="1"/>
  <c r="U972" i="1" s="1"/>
  <c r="S967" i="1"/>
  <c r="T967" i="1" s="1"/>
  <c r="U967" i="1" s="1"/>
  <c r="S964" i="1"/>
  <c r="T964" i="1" s="1"/>
  <c r="U964" i="1" s="1"/>
  <c r="S963" i="1"/>
  <c r="T963" i="1" s="1"/>
  <c r="U963" i="1" s="1"/>
  <c r="S962" i="1"/>
  <c r="T962" i="1" s="1"/>
  <c r="U962" i="1" s="1"/>
  <c r="S961" i="1"/>
  <c r="T961" i="1" s="1"/>
  <c r="U961" i="1" s="1"/>
  <c r="S960" i="1"/>
  <c r="T960" i="1" s="1"/>
  <c r="U960" i="1" s="1"/>
  <c r="S959" i="1"/>
  <c r="T959" i="1" s="1"/>
  <c r="U959" i="1" s="1"/>
  <c r="S954" i="1"/>
  <c r="T954" i="1" s="1"/>
  <c r="U954" i="1" s="1"/>
  <c r="S953" i="1"/>
  <c r="T953" i="1" s="1"/>
  <c r="U953" i="1" s="1"/>
  <c r="S952" i="1"/>
  <c r="T952" i="1" s="1"/>
  <c r="U952" i="1" s="1"/>
  <c r="S951" i="1"/>
  <c r="T951" i="1" s="1"/>
  <c r="U951" i="1" s="1"/>
  <c r="S950" i="1"/>
  <c r="T950" i="1" s="1"/>
  <c r="U950" i="1" s="1"/>
  <c r="S949" i="1"/>
  <c r="T949" i="1" s="1"/>
  <c r="U949" i="1" s="1"/>
  <c r="S948" i="1"/>
  <c r="T948" i="1" s="1"/>
  <c r="U948" i="1" s="1"/>
  <c r="S947" i="1"/>
  <c r="T947" i="1" s="1"/>
  <c r="U947" i="1" s="1"/>
  <c r="S946" i="1"/>
  <c r="T946" i="1" s="1"/>
  <c r="U946" i="1" s="1"/>
  <c r="S945" i="1"/>
  <c r="T945" i="1" s="1"/>
  <c r="U945" i="1" s="1"/>
  <c r="S944" i="1"/>
  <c r="T944" i="1" s="1"/>
  <c r="U944" i="1" s="1"/>
  <c r="S943" i="1"/>
  <c r="T943" i="1" s="1"/>
  <c r="U943" i="1" s="1"/>
  <c r="S942" i="1"/>
  <c r="T942" i="1" s="1"/>
  <c r="U942" i="1" s="1"/>
  <c r="S941" i="1"/>
  <c r="T941" i="1" s="1"/>
  <c r="U941" i="1" s="1"/>
  <c r="S940" i="1"/>
  <c r="T940" i="1" s="1"/>
  <c r="U940" i="1" s="1"/>
  <c r="S939" i="1"/>
  <c r="T939" i="1" s="1"/>
  <c r="U939" i="1" s="1"/>
  <c r="S938" i="1"/>
  <c r="T938" i="1" s="1"/>
  <c r="U938" i="1" s="1"/>
  <c r="S937" i="1"/>
  <c r="T937" i="1" s="1"/>
  <c r="U937" i="1" s="1"/>
  <c r="S936" i="1"/>
  <c r="T936" i="1" s="1"/>
  <c r="U936" i="1" s="1"/>
  <c r="S935" i="1"/>
  <c r="T935" i="1" s="1"/>
  <c r="U935" i="1" s="1"/>
  <c r="S934" i="1"/>
  <c r="T934" i="1" s="1"/>
  <c r="U934" i="1" s="1"/>
  <c r="S933" i="1"/>
  <c r="T933" i="1" s="1"/>
  <c r="U933" i="1" s="1"/>
  <c r="S932" i="1"/>
  <c r="T932" i="1" s="1"/>
  <c r="U932" i="1" s="1"/>
  <c r="S931" i="1"/>
  <c r="T931" i="1" s="1"/>
  <c r="U931" i="1" s="1"/>
  <c r="S930" i="1"/>
  <c r="T930" i="1" s="1"/>
  <c r="U930" i="1" s="1"/>
  <c r="S929" i="1"/>
  <c r="T929" i="1" s="1"/>
  <c r="U929" i="1" s="1"/>
  <c r="S928" i="1"/>
  <c r="T928" i="1" s="1"/>
  <c r="U928" i="1" s="1"/>
  <c r="S927" i="1"/>
  <c r="T927" i="1" s="1"/>
  <c r="U927" i="1" s="1"/>
  <c r="S926" i="1"/>
  <c r="T926" i="1" s="1"/>
  <c r="U926" i="1" s="1"/>
  <c r="S925" i="1"/>
  <c r="T925" i="1" s="1"/>
  <c r="U925" i="1" s="1"/>
  <c r="S924" i="1"/>
  <c r="T924" i="1" s="1"/>
  <c r="U924" i="1" s="1"/>
  <c r="S923" i="1"/>
  <c r="T923" i="1" s="1"/>
  <c r="U923" i="1" s="1"/>
  <c r="S922" i="1"/>
  <c r="T922" i="1" s="1"/>
  <c r="U922" i="1" s="1"/>
  <c r="S921" i="1"/>
  <c r="T921" i="1" s="1"/>
  <c r="U921" i="1" s="1"/>
  <c r="S920" i="1"/>
  <c r="T920" i="1" s="1"/>
  <c r="U920" i="1" s="1"/>
  <c r="S919" i="1"/>
  <c r="T919" i="1" s="1"/>
  <c r="U919" i="1" s="1"/>
  <c r="S918" i="1"/>
  <c r="T918" i="1" s="1"/>
  <c r="U918" i="1" s="1"/>
  <c r="S917" i="1"/>
  <c r="T917" i="1" s="1"/>
  <c r="U917" i="1" s="1"/>
  <c r="S916" i="1"/>
  <c r="T916" i="1" s="1"/>
  <c r="U916" i="1" s="1"/>
  <c r="S915" i="1"/>
  <c r="T915" i="1" s="1"/>
  <c r="U915" i="1" s="1"/>
  <c r="S914" i="1"/>
  <c r="T914" i="1" s="1"/>
  <c r="U914" i="1" s="1"/>
  <c r="S913" i="1"/>
  <c r="T913" i="1" s="1"/>
  <c r="U913" i="1" s="1"/>
  <c r="S912" i="1"/>
  <c r="T912" i="1" s="1"/>
  <c r="U912" i="1" s="1"/>
  <c r="S911" i="1"/>
  <c r="T911" i="1" s="1"/>
  <c r="U911" i="1" s="1"/>
  <c r="S910" i="1"/>
  <c r="T910" i="1" s="1"/>
  <c r="U910" i="1" s="1"/>
  <c r="S909" i="1"/>
  <c r="T909" i="1" s="1"/>
  <c r="U909" i="1" s="1"/>
  <c r="S908" i="1"/>
  <c r="T908" i="1" s="1"/>
  <c r="U908" i="1" s="1"/>
  <c r="S907" i="1"/>
  <c r="T907" i="1" s="1"/>
  <c r="U907" i="1" s="1"/>
  <c r="S906" i="1"/>
  <c r="T906" i="1" s="1"/>
  <c r="U906" i="1" s="1"/>
  <c r="S905" i="1"/>
  <c r="T905" i="1" s="1"/>
  <c r="U905" i="1" s="1"/>
  <c r="S904" i="1"/>
  <c r="T904" i="1" s="1"/>
  <c r="U904" i="1" s="1"/>
  <c r="S903" i="1"/>
  <c r="T903" i="1" s="1"/>
  <c r="U903" i="1" s="1"/>
  <c r="S902" i="1"/>
  <c r="T902" i="1" s="1"/>
  <c r="U902" i="1" s="1"/>
  <c r="S901" i="1"/>
  <c r="T901" i="1" s="1"/>
  <c r="U901" i="1" s="1"/>
  <c r="S900" i="1"/>
  <c r="T900" i="1" s="1"/>
  <c r="U900" i="1" s="1"/>
  <c r="S899" i="1"/>
  <c r="T899" i="1" s="1"/>
  <c r="U899" i="1" s="1"/>
  <c r="S898" i="1"/>
  <c r="T898" i="1" s="1"/>
  <c r="U898" i="1" s="1"/>
  <c r="S897" i="1"/>
  <c r="T897" i="1" s="1"/>
  <c r="U897" i="1" s="1"/>
  <c r="S896" i="1"/>
  <c r="T896" i="1" s="1"/>
  <c r="U896" i="1" s="1"/>
  <c r="S895" i="1"/>
  <c r="T895" i="1" s="1"/>
  <c r="U895" i="1" s="1"/>
  <c r="S894" i="1"/>
  <c r="T894" i="1" s="1"/>
  <c r="U894" i="1" s="1"/>
  <c r="S893" i="1"/>
  <c r="T893" i="1" s="1"/>
  <c r="U893" i="1" s="1"/>
  <c r="S892" i="1"/>
  <c r="T892" i="1" s="1"/>
  <c r="U892" i="1" s="1"/>
  <c r="S891" i="1"/>
  <c r="T891" i="1" s="1"/>
  <c r="U891" i="1" s="1"/>
  <c r="S890" i="1"/>
  <c r="T890" i="1" s="1"/>
  <c r="U890" i="1" s="1"/>
  <c r="S889" i="1"/>
  <c r="T889" i="1" s="1"/>
  <c r="U889" i="1" s="1"/>
  <c r="S888" i="1"/>
  <c r="T888" i="1" s="1"/>
  <c r="U888" i="1" s="1"/>
  <c r="S887" i="1"/>
  <c r="T887" i="1" s="1"/>
  <c r="U887" i="1" s="1"/>
  <c r="S886" i="1"/>
  <c r="T886" i="1" s="1"/>
  <c r="U886" i="1" s="1"/>
  <c r="S885" i="1"/>
  <c r="T885" i="1" s="1"/>
  <c r="U885" i="1" s="1"/>
  <c r="S884" i="1"/>
  <c r="T884" i="1" s="1"/>
  <c r="U884" i="1" s="1"/>
  <c r="S839" i="1"/>
  <c r="T839" i="1" s="1"/>
  <c r="U839" i="1" s="1"/>
  <c r="S838" i="1"/>
  <c r="T838" i="1" s="1"/>
  <c r="U838" i="1" s="1"/>
  <c r="S837" i="1"/>
  <c r="T837" i="1" s="1"/>
  <c r="U837" i="1" s="1"/>
  <c r="S836" i="1"/>
  <c r="T836" i="1" s="1"/>
  <c r="U836" i="1" s="1"/>
  <c r="S835" i="1"/>
  <c r="T835" i="1" s="1"/>
  <c r="U835" i="1" s="1"/>
  <c r="S834" i="1"/>
  <c r="T834" i="1" s="1"/>
  <c r="U834" i="1" s="1"/>
  <c r="S833" i="1"/>
  <c r="T833" i="1" s="1"/>
  <c r="U833" i="1" s="1"/>
  <c r="S832" i="1"/>
  <c r="T832" i="1" s="1"/>
  <c r="U832" i="1" s="1"/>
  <c r="S831" i="1"/>
  <c r="T831" i="1" s="1"/>
  <c r="U831" i="1" s="1"/>
  <c r="S830" i="1"/>
  <c r="T830" i="1" s="1"/>
  <c r="U830" i="1" s="1"/>
  <c r="S829" i="1"/>
  <c r="T829" i="1" s="1"/>
  <c r="U829" i="1" s="1"/>
  <c r="S828" i="1"/>
  <c r="T828" i="1" s="1"/>
  <c r="U828" i="1" s="1"/>
  <c r="S827" i="1"/>
  <c r="T827" i="1" s="1"/>
  <c r="U827" i="1" s="1"/>
  <c r="S826" i="1"/>
  <c r="T826" i="1" s="1"/>
  <c r="U826" i="1" s="1"/>
  <c r="S825" i="1"/>
  <c r="T825" i="1" s="1"/>
  <c r="U825" i="1" s="1"/>
  <c r="S824" i="1"/>
  <c r="T824" i="1" s="1"/>
  <c r="U824" i="1" s="1"/>
  <c r="S823" i="1"/>
  <c r="T823" i="1" s="1"/>
  <c r="U823" i="1" s="1"/>
  <c r="S822" i="1"/>
  <c r="T822" i="1" s="1"/>
  <c r="U822" i="1" s="1"/>
  <c r="S821" i="1"/>
  <c r="T821" i="1" s="1"/>
  <c r="U821" i="1" s="1"/>
  <c r="S820" i="1"/>
  <c r="T820" i="1" s="1"/>
  <c r="U820" i="1" s="1"/>
  <c r="S819" i="1"/>
  <c r="T819" i="1" s="1"/>
  <c r="U819" i="1" s="1"/>
  <c r="S818" i="1"/>
  <c r="T818" i="1" s="1"/>
  <c r="U818" i="1" s="1"/>
  <c r="S817" i="1"/>
  <c r="T817" i="1" s="1"/>
  <c r="U817" i="1" s="1"/>
  <c r="S809" i="1"/>
  <c r="T809" i="1" s="1"/>
  <c r="U809" i="1" s="1"/>
  <c r="S808" i="1"/>
  <c r="T808" i="1" s="1"/>
  <c r="U808" i="1" s="1"/>
  <c r="S807" i="1"/>
  <c r="T807" i="1" s="1"/>
  <c r="U807" i="1" s="1"/>
  <c r="S806" i="1"/>
  <c r="T806" i="1" s="1"/>
  <c r="U806" i="1" s="1"/>
  <c r="S805" i="1"/>
  <c r="T805" i="1" s="1"/>
  <c r="U805" i="1" s="1"/>
  <c r="S804" i="1"/>
  <c r="T804" i="1" s="1"/>
  <c r="U804" i="1" s="1"/>
  <c r="S803" i="1"/>
  <c r="T803" i="1" s="1"/>
  <c r="U803" i="1" s="1"/>
  <c r="S802" i="1"/>
  <c r="T802" i="1" s="1"/>
  <c r="U802" i="1" s="1"/>
  <c r="S801" i="1"/>
  <c r="T801" i="1" s="1"/>
  <c r="U801" i="1" s="1"/>
  <c r="S800" i="1"/>
  <c r="T800" i="1" s="1"/>
  <c r="U800" i="1" s="1"/>
  <c r="S799" i="1"/>
  <c r="T799" i="1" s="1"/>
  <c r="U799" i="1" s="1"/>
  <c r="S798" i="1"/>
  <c r="T798" i="1" s="1"/>
  <c r="U798" i="1" s="1"/>
  <c r="S797" i="1"/>
  <c r="T797" i="1" s="1"/>
  <c r="U797" i="1" s="1"/>
  <c r="S796" i="1"/>
  <c r="T796" i="1" s="1"/>
  <c r="U796" i="1" s="1"/>
  <c r="S795" i="1"/>
  <c r="T795" i="1" s="1"/>
  <c r="U795" i="1" s="1"/>
  <c r="S794" i="1"/>
  <c r="T794" i="1" s="1"/>
  <c r="U794" i="1" s="1"/>
  <c r="S793" i="1"/>
  <c r="T793" i="1" s="1"/>
  <c r="U793" i="1" s="1"/>
  <c r="S792" i="1"/>
  <c r="T792" i="1" s="1"/>
  <c r="U792" i="1" s="1"/>
  <c r="S791" i="1"/>
  <c r="T791" i="1" s="1"/>
  <c r="U791" i="1" s="1"/>
  <c r="S790" i="1"/>
  <c r="T790" i="1" s="1"/>
  <c r="U790" i="1" s="1"/>
  <c r="S789" i="1"/>
  <c r="T789" i="1" s="1"/>
  <c r="U789" i="1" s="1"/>
  <c r="S788" i="1"/>
  <c r="T788" i="1" s="1"/>
  <c r="U788" i="1" s="1"/>
  <c r="S787" i="1"/>
  <c r="T787" i="1" s="1"/>
  <c r="U787" i="1" s="1"/>
  <c r="S786" i="1"/>
  <c r="T786" i="1" s="1"/>
  <c r="U786" i="1" s="1"/>
  <c r="S785" i="1"/>
  <c r="T785" i="1" s="1"/>
  <c r="U785" i="1" s="1"/>
  <c r="S784" i="1"/>
  <c r="T784" i="1" s="1"/>
  <c r="U784" i="1" s="1"/>
  <c r="S783" i="1"/>
  <c r="T783" i="1" s="1"/>
  <c r="U783" i="1" s="1"/>
  <c r="S782" i="1"/>
  <c r="T782" i="1" s="1"/>
  <c r="U782" i="1" s="1"/>
  <c r="S781" i="1"/>
  <c r="T781" i="1" s="1"/>
  <c r="U781" i="1" s="1"/>
  <c r="S780" i="1"/>
  <c r="T780" i="1" s="1"/>
  <c r="U780" i="1" s="1"/>
  <c r="S779" i="1"/>
  <c r="T779" i="1" s="1"/>
  <c r="U779" i="1" s="1"/>
  <c r="S778" i="1"/>
  <c r="T778" i="1" s="1"/>
  <c r="U778" i="1" s="1"/>
  <c r="S776" i="1"/>
  <c r="T776" i="1" s="1"/>
  <c r="U776" i="1" s="1"/>
  <c r="S775" i="1"/>
  <c r="T775" i="1" s="1"/>
  <c r="U775" i="1" s="1"/>
  <c r="S774" i="1"/>
  <c r="T774" i="1" s="1"/>
  <c r="U774" i="1" s="1"/>
  <c r="S773" i="1"/>
  <c r="T773" i="1" s="1"/>
  <c r="U773" i="1" s="1"/>
  <c r="S772" i="1"/>
  <c r="T772" i="1" s="1"/>
  <c r="U772" i="1" s="1"/>
  <c r="S771" i="1"/>
  <c r="T771" i="1" s="1"/>
  <c r="U771" i="1" s="1"/>
  <c r="S770" i="1"/>
  <c r="T770" i="1" s="1"/>
  <c r="U770" i="1" s="1"/>
  <c r="S767" i="1"/>
  <c r="T767" i="1" s="1"/>
  <c r="U767" i="1" s="1"/>
  <c r="S766" i="1"/>
  <c r="T766" i="1" s="1"/>
  <c r="U766" i="1" s="1"/>
  <c r="S765" i="1"/>
  <c r="T765" i="1" s="1"/>
  <c r="U765" i="1" s="1"/>
  <c r="S764" i="1"/>
  <c r="T764" i="1" s="1"/>
  <c r="U764" i="1" s="1"/>
  <c r="S763" i="1"/>
  <c r="T763" i="1" s="1"/>
  <c r="U763" i="1" s="1"/>
  <c r="S759" i="1"/>
  <c r="T759" i="1" s="1"/>
  <c r="U759" i="1" s="1"/>
  <c r="S758" i="1"/>
  <c r="T758" i="1" s="1"/>
  <c r="U758" i="1" s="1"/>
  <c r="S756" i="1"/>
  <c r="T756" i="1" s="1"/>
  <c r="U756" i="1" s="1"/>
  <c r="S755" i="1"/>
  <c r="T755" i="1" s="1"/>
  <c r="U755" i="1" s="1"/>
  <c r="S754" i="1"/>
  <c r="T754" i="1" s="1"/>
  <c r="U754" i="1" s="1"/>
  <c r="S753" i="1"/>
  <c r="T753" i="1" s="1"/>
  <c r="U753" i="1" s="1"/>
  <c r="S752" i="1"/>
  <c r="T752" i="1" s="1"/>
  <c r="U752" i="1" s="1"/>
  <c r="S751" i="1"/>
  <c r="T751" i="1" s="1"/>
  <c r="U751" i="1" s="1"/>
  <c r="S750" i="1"/>
  <c r="T750" i="1" s="1"/>
  <c r="U750" i="1" s="1"/>
  <c r="S749" i="1"/>
  <c r="T749" i="1" s="1"/>
  <c r="U749" i="1" s="1"/>
  <c r="S748" i="1"/>
  <c r="T748" i="1" s="1"/>
  <c r="U748" i="1" s="1"/>
  <c r="S747" i="1"/>
  <c r="T747" i="1" s="1"/>
  <c r="U747" i="1" s="1"/>
  <c r="S746" i="1"/>
  <c r="T746" i="1" s="1"/>
  <c r="U746" i="1" s="1"/>
  <c r="S745" i="1"/>
  <c r="T745" i="1" s="1"/>
  <c r="U745" i="1" s="1"/>
  <c r="S743" i="1"/>
  <c r="T743" i="1" s="1"/>
  <c r="U743" i="1" s="1"/>
  <c r="S742" i="1"/>
  <c r="T742" i="1" s="1"/>
  <c r="U742" i="1" s="1"/>
  <c r="S741" i="1"/>
  <c r="T741" i="1" s="1"/>
  <c r="U741" i="1" s="1"/>
  <c r="S740" i="1"/>
  <c r="T740" i="1" s="1"/>
  <c r="U740" i="1" s="1"/>
  <c r="S737" i="1"/>
  <c r="T737" i="1" s="1"/>
  <c r="U737" i="1" s="1"/>
  <c r="S736" i="1"/>
  <c r="T736" i="1" s="1"/>
  <c r="U736" i="1" s="1"/>
  <c r="S735" i="1"/>
  <c r="T735" i="1" s="1"/>
  <c r="U735" i="1" s="1"/>
  <c r="S734" i="1"/>
  <c r="T734" i="1" s="1"/>
  <c r="U734" i="1" s="1"/>
  <c r="S733" i="1"/>
  <c r="T733" i="1" s="1"/>
  <c r="U733" i="1" s="1"/>
  <c r="T732" i="1"/>
  <c r="U732" i="1" s="1"/>
  <c r="S729" i="1"/>
  <c r="T729" i="1" s="1"/>
  <c r="U729" i="1" s="1"/>
  <c r="S728" i="1"/>
  <c r="T728" i="1" s="1"/>
  <c r="U728" i="1" s="1"/>
  <c r="S727" i="1"/>
  <c r="T727" i="1" s="1"/>
  <c r="U727" i="1" s="1"/>
  <c r="S726" i="1"/>
  <c r="T726" i="1" s="1"/>
  <c r="U726" i="1" s="1"/>
  <c r="S725" i="1"/>
  <c r="T725" i="1" s="1"/>
  <c r="U725" i="1" s="1"/>
  <c r="S724" i="1"/>
  <c r="T724" i="1" s="1"/>
  <c r="U724" i="1" s="1"/>
  <c r="S723" i="1"/>
  <c r="T723" i="1" s="1"/>
  <c r="U723" i="1" s="1"/>
  <c r="S722" i="1"/>
  <c r="T722" i="1" s="1"/>
  <c r="U722" i="1" s="1"/>
  <c r="S721" i="1"/>
  <c r="T721" i="1" s="1"/>
  <c r="U721" i="1" s="1"/>
  <c r="S720" i="1"/>
  <c r="T720" i="1" s="1"/>
  <c r="U720" i="1" s="1"/>
  <c r="S719" i="1"/>
  <c r="T719" i="1" s="1"/>
  <c r="U719" i="1" s="1"/>
  <c r="S718" i="1"/>
  <c r="T718" i="1" s="1"/>
  <c r="U718" i="1" s="1"/>
  <c r="S717" i="1"/>
  <c r="T717" i="1" s="1"/>
  <c r="U717" i="1" s="1"/>
  <c r="S716" i="1"/>
  <c r="T716" i="1" s="1"/>
  <c r="U716" i="1" s="1"/>
  <c r="S715" i="1"/>
  <c r="T715" i="1" s="1"/>
  <c r="U715" i="1" s="1"/>
  <c r="S714" i="1"/>
  <c r="T714" i="1" s="1"/>
  <c r="U714" i="1" s="1"/>
  <c r="S713" i="1"/>
  <c r="T713" i="1" s="1"/>
  <c r="U713" i="1" s="1"/>
  <c r="S712" i="1"/>
  <c r="T712" i="1" s="1"/>
  <c r="U712" i="1" s="1"/>
  <c r="S711" i="1"/>
  <c r="T711" i="1" s="1"/>
  <c r="U711" i="1" s="1"/>
  <c r="S710" i="1"/>
  <c r="T710" i="1" s="1"/>
  <c r="U710" i="1" s="1"/>
  <c r="S709" i="1"/>
  <c r="T709" i="1" s="1"/>
  <c r="U709" i="1" s="1"/>
  <c r="S708" i="1"/>
  <c r="T708" i="1" s="1"/>
  <c r="U708" i="1" s="1"/>
  <c r="S707" i="1"/>
  <c r="T707" i="1" s="1"/>
  <c r="U707" i="1" s="1"/>
  <c r="S706" i="1"/>
  <c r="T706" i="1" s="1"/>
  <c r="U706" i="1" s="1"/>
  <c r="S705" i="1"/>
  <c r="T705" i="1" s="1"/>
  <c r="U705" i="1" s="1"/>
  <c r="S704" i="1"/>
  <c r="T704" i="1" s="1"/>
  <c r="U704" i="1" s="1"/>
  <c r="S703" i="1"/>
  <c r="T703" i="1" s="1"/>
  <c r="U703" i="1" s="1"/>
  <c r="S702" i="1"/>
  <c r="T702" i="1" s="1"/>
  <c r="U702" i="1" s="1"/>
  <c r="S701" i="1"/>
  <c r="T701" i="1" s="1"/>
  <c r="U701" i="1" s="1"/>
  <c r="S700" i="1"/>
  <c r="T700" i="1" s="1"/>
  <c r="U700" i="1" s="1"/>
  <c r="S699" i="1"/>
  <c r="T699" i="1" s="1"/>
  <c r="U699" i="1" s="1"/>
  <c r="S698" i="1"/>
  <c r="T698" i="1" s="1"/>
  <c r="U698" i="1" s="1"/>
  <c r="S696" i="1"/>
  <c r="T696" i="1" s="1"/>
  <c r="U696" i="1" s="1"/>
  <c r="S695" i="1"/>
  <c r="T695" i="1" s="1"/>
  <c r="U695" i="1" s="1"/>
  <c r="S694" i="1"/>
  <c r="T694" i="1" s="1"/>
  <c r="U694" i="1" s="1"/>
  <c r="S693" i="1"/>
  <c r="T693" i="1" s="1"/>
  <c r="U693" i="1" s="1"/>
  <c r="S692" i="1"/>
  <c r="T692" i="1" s="1"/>
  <c r="U692" i="1" s="1"/>
  <c r="T691" i="1"/>
  <c r="U691" i="1" s="1"/>
  <c r="S690" i="1"/>
  <c r="T690" i="1" s="1"/>
  <c r="U690" i="1" s="1"/>
  <c r="S689" i="1"/>
  <c r="T689" i="1" s="1"/>
  <c r="U689" i="1" s="1"/>
  <c r="S688" i="1"/>
  <c r="T688" i="1" s="1"/>
  <c r="U688" i="1" s="1"/>
  <c r="S687" i="1"/>
  <c r="T687" i="1" s="1"/>
  <c r="U687" i="1" s="1"/>
  <c r="S686" i="1"/>
  <c r="T686" i="1" s="1"/>
  <c r="U686" i="1" s="1"/>
  <c r="S685" i="1"/>
  <c r="T685" i="1" s="1"/>
  <c r="U685" i="1" s="1"/>
  <c r="S684" i="1"/>
  <c r="T684" i="1" s="1"/>
  <c r="U684" i="1" s="1"/>
  <c r="S683" i="1"/>
  <c r="T683" i="1" s="1"/>
  <c r="U683" i="1" s="1"/>
  <c r="S682" i="1"/>
  <c r="T682" i="1" s="1"/>
  <c r="U682" i="1" s="1"/>
  <c r="S681" i="1"/>
  <c r="T681" i="1" s="1"/>
  <c r="U681" i="1" s="1"/>
  <c r="S680" i="1"/>
  <c r="T680" i="1" s="1"/>
  <c r="U680" i="1" s="1"/>
  <c r="S679" i="1"/>
  <c r="T679" i="1" s="1"/>
  <c r="U679" i="1" s="1"/>
  <c r="S678" i="1"/>
  <c r="T678" i="1" s="1"/>
  <c r="U678" i="1" s="1"/>
  <c r="S677" i="1"/>
  <c r="T677" i="1" s="1"/>
  <c r="U677" i="1" s="1"/>
  <c r="S676" i="1"/>
  <c r="T676" i="1" s="1"/>
  <c r="U676" i="1" s="1"/>
  <c r="S675" i="1"/>
  <c r="T675" i="1" s="1"/>
  <c r="U675" i="1" s="1"/>
  <c r="S674" i="1"/>
  <c r="T674" i="1" s="1"/>
  <c r="U674" i="1" s="1"/>
  <c r="T673" i="1"/>
  <c r="U673" i="1" s="1"/>
  <c r="S672" i="1"/>
  <c r="T672" i="1" s="1"/>
  <c r="U672" i="1" s="1"/>
  <c r="S671" i="1"/>
  <c r="T671" i="1" s="1"/>
  <c r="U671" i="1" s="1"/>
  <c r="S670" i="1"/>
  <c r="T670" i="1" s="1"/>
  <c r="U670" i="1" s="1"/>
  <c r="S669" i="1"/>
  <c r="T669" i="1" s="1"/>
  <c r="U669" i="1" s="1"/>
  <c r="S668" i="1"/>
  <c r="T668" i="1" s="1"/>
  <c r="U668" i="1" s="1"/>
  <c r="S667" i="1"/>
  <c r="T667" i="1" s="1"/>
  <c r="U667" i="1" s="1"/>
  <c r="S666" i="1"/>
  <c r="T666" i="1" s="1"/>
  <c r="U666" i="1" s="1"/>
  <c r="S665" i="1"/>
  <c r="T665" i="1" s="1"/>
  <c r="U665" i="1" s="1"/>
  <c r="S664" i="1"/>
  <c r="T664" i="1" s="1"/>
  <c r="U664" i="1" s="1"/>
  <c r="S663" i="1"/>
  <c r="T663" i="1" s="1"/>
  <c r="U663" i="1" s="1"/>
  <c r="S662" i="1"/>
  <c r="T662" i="1" s="1"/>
  <c r="U662" i="1" s="1"/>
  <c r="S661" i="1"/>
  <c r="T661" i="1" s="1"/>
  <c r="U661" i="1" s="1"/>
  <c r="S660" i="1"/>
  <c r="T660" i="1" s="1"/>
  <c r="U660" i="1" s="1"/>
  <c r="S659" i="1"/>
  <c r="T659" i="1" s="1"/>
  <c r="U659" i="1" s="1"/>
  <c r="S658" i="1"/>
  <c r="T658" i="1" s="1"/>
  <c r="U658" i="1" s="1"/>
  <c r="S657" i="1"/>
  <c r="T657" i="1" s="1"/>
  <c r="U657" i="1" s="1"/>
  <c r="S656" i="1"/>
  <c r="T656" i="1" s="1"/>
  <c r="U656" i="1" s="1"/>
  <c r="S655" i="1"/>
  <c r="T655" i="1" s="1"/>
  <c r="U655" i="1" s="1"/>
  <c r="S654" i="1"/>
  <c r="T654" i="1" s="1"/>
  <c r="U654" i="1" s="1"/>
  <c r="S653" i="1"/>
  <c r="T653" i="1" s="1"/>
  <c r="U653" i="1" s="1"/>
  <c r="S652" i="1"/>
  <c r="T652" i="1" s="1"/>
  <c r="U652" i="1" s="1"/>
  <c r="S651" i="1"/>
  <c r="T651" i="1" s="1"/>
  <c r="U651" i="1" s="1"/>
  <c r="S650" i="1"/>
  <c r="T650" i="1" s="1"/>
  <c r="U650" i="1" s="1"/>
  <c r="S649" i="1"/>
  <c r="T649" i="1" s="1"/>
  <c r="U649" i="1" s="1"/>
  <c r="S648" i="1"/>
  <c r="T648" i="1" s="1"/>
  <c r="U648" i="1" s="1"/>
  <c r="S647" i="1"/>
  <c r="T647" i="1" s="1"/>
  <c r="U647" i="1" s="1"/>
  <c r="S646" i="1"/>
  <c r="T646" i="1" s="1"/>
  <c r="U646" i="1" s="1"/>
  <c r="S645" i="1"/>
  <c r="T645" i="1" s="1"/>
  <c r="U645" i="1" s="1"/>
  <c r="S644" i="1"/>
  <c r="T644" i="1" s="1"/>
  <c r="U644" i="1" s="1"/>
  <c r="S636" i="1"/>
  <c r="T636" i="1" s="1"/>
  <c r="U636" i="1" s="1"/>
  <c r="S635" i="1"/>
  <c r="T635" i="1" s="1"/>
  <c r="U635" i="1" s="1"/>
  <c r="S634" i="1"/>
  <c r="T634" i="1" s="1"/>
  <c r="U634" i="1" s="1"/>
  <c r="S633" i="1"/>
  <c r="T633" i="1" s="1"/>
  <c r="U633" i="1" s="1"/>
  <c r="S632" i="1"/>
  <c r="T632" i="1" s="1"/>
  <c r="U632" i="1" s="1"/>
  <c r="S631" i="1"/>
  <c r="T631" i="1" s="1"/>
  <c r="U631" i="1" s="1"/>
  <c r="S630" i="1"/>
  <c r="T630" i="1" s="1"/>
  <c r="U630" i="1" s="1"/>
  <c r="S629" i="1"/>
  <c r="T629" i="1" s="1"/>
  <c r="U629" i="1" s="1"/>
  <c r="S628" i="1"/>
  <c r="T628" i="1" s="1"/>
  <c r="U628" i="1" s="1"/>
  <c r="S627" i="1"/>
  <c r="T627" i="1" s="1"/>
  <c r="U627" i="1" s="1"/>
  <c r="S603" i="1"/>
  <c r="T603" i="1" s="1"/>
  <c r="U603" i="1" s="1"/>
  <c r="S602" i="1"/>
  <c r="T602" i="1" s="1"/>
  <c r="U602" i="1" s="1"/>
  <c r="S601" i="1"/>
  <c r="T601" i="1" s="1"/>
  <c r="U601" i="1" s="1"/>
  <c r="S600" i="1"/>
  <c r="T600" i="1" s="1"/>
  <c r="U600" i="1" s="1"/>
  <c r="S599" i="1"/>
  <c r="T599" i="1" s="1"/>
  <c r="U599" i="1" s="1"/>
  <c r="S598" i="1"/>
  <c r="T598" i="1" s="1"/>
  <c r="U598" i="1" s="1"/>
  <c r="S597" i="1"/>
  <c r="T597" i="1" s="1"/>
  <c r="U597" i="1" s="1"/>
  <c r="S596" i="1"/>
  <c r="T596" i="1" s="1"/>
  <c r="U596" i="1" s="1"/>
  <c r="S595" i="1"/>
  <c r="T595" i="1" s="1"/>
  <c r="U595" i="1" s="1"/>
  <c r="S594" i="1"/>
  <c r="T594" i="1" s="1"/>
  <c r="U594" i="1" s="1"/>
  <c r="S593" i="1"/>
  <c r="T593" i="1" s="1"/>
  <c r="U593" i="1" s="1"/>
  <c r="S592" i="1"/>
  <c r="T592" i="1" s="1"/>
  <c r="U592" i="1" s="1"/>
  <c r="S591" i="1"/>
  <c r="T591" i="1" s="1"/>
  <c r="U591" i="1" s="1"/>
  <c r="S590" i="1"/>
  <c r="T590" i="1" s="1"/>
  <c r="U590" i="1" s="1"/>
  <c r="S589" i="1"/>
  <c r="T589" i="1" s="1"/>
  <c r="U589" i="1" s="1"/>
  <c r="S588" i="1"/>
  <c r="T588" i="1" s="1"/>
  <c r="U588" i="1" s="1"/>
  <c r="S587" i="1"/>
  <c r="T587" i="1" s="1"/>
  <c r="U587" i="1" s="1"/>
  <c r="S586" i="1"/>
  <c r="T586" i="1" s="1"/>
  <c r="U586" i="1" s="1"/>
  <c r="S585" i="1"/>
  <c r="T585" i="1" s="1"/>
  <c r="U585" i="1" s="1"/>
  <c r="S582" i="1"/>
  <c r="T582" i="1" s="1"/>
  <c r="U582" i="1" s="1"/>
  <c r="S581" i="1"/>
  <c r="T581" i="1" s="1"/>
  <c r="U581" i="1" s="1"/>
  <c r="T580" i="1"/>
  <c r="U580" i="1" s="1"/>
  <c r="S579" i="1"/>
  <c r="T579" i="1" s="1"/>
  <c r="U579" i="1" s="1"/>
  <c r="S578" i="1"/>
  <c r="T578" i="1" s="1"/>
  <c r="U578" i="1" s="1"/>
  <c r="S577" i="1"/>
  <c r="T577" i="1" s="1"/>
  <c r="U577" i="1" s="1"/>
  <c r="S576" i="1"/>
  <c r="T576" i="1" s="1"/>
  <c r="U576" i="1" s="1"/>
  <c r="S575" i="1"/>
  <c r="T575" i="1" s="1"/>
  <c r="U575" i="1" s="1"/>
  <c r="S574" i="1"/>
  <c r="T574" i="1" s="1"/>
  <c r="U574" i="1" s="1"/>
  <c r="S573" i="1"/>
  <c r="T573" i="1" s="1"/>
  <c r="U573" i="1" s="1"/>
  <c r="S572" i="1"/>
  <c r="T572" i="1" s="1"/>
  <c r="U572" i="1" s="1"/>
  <c r="S571" i="1"/>
  <c r="T571" i="1" s="1"/>
  <c r="U571" i="1" s="1"/>
  <c r="S570" i="1"/>
  <c r="T570" i="1" s="1"/>
  <c r="U570" i="1" s="1"/>
  <c r="S569" i="1"/>
  <c r="T569" i="1" s="1"/>
  <c r="U569" i="1" s="1"/>
  <c r="S568" i="1"/>
  <c r="T568" i="1" s="1"/>
  <c r="U568" i="1" s="1"/>
  <c r="S567" i="1"/>
  <c r="T567" i="1" s="1"/>
  <c r="U567" i="1" s="1"/>
  <c r="S566" i="1"/>
  <c r="T566" i="1" s="1"/>
  <c r="U566" i="1" s="1"/>
  <c r="S565" i="1"/>
  <c r="T565" i="1" s="1"/>
  <c r="U565" i="1" s="1"/>
  <c r="S564" i="1"/>
  <c r="T564" i="1" s="1"/>
  <c r="U564" i="1" s="1"/>
  <c r="S563" i="1"/>
  <c r="T563" i="1" s="1"/>
  <c r="U563" i="1" s="1"/>
  <c r="S562" i="1"/>
  <c r="T562" i="1" s="1"/>
  <c r="U562" i="1" s="1"/>
  <c r="S561" i="1"/>
  <c r="T561" i="1" s="1"/>
  <c r="U561" i="1" s="1"/>
  <c r="S560" i="1"/>
  <c r="T560" i="1" s="1"/>
  <c r="U560" i="1" s="1"/>
  <c r="S559" i="1"/>
  <c r="T559" i="1" s="1"/>
  <c r="U559" i="1" s="1"/>
  <c r="S558" i="1"/>
  <c r="T558" i="1" s="1"/>
  <c r="U558" i="1" s="1"/>
  <c r="S557" i="1"/>
  <c r="T557" i="1" s="1"/>
  <c r="U557" i="1" s="1"/>
  <c r="S556" i="1"/>
  <c r="T556" i="1" s="1"/>
  <c r="U556" i="1" s="1"/>
  <c r="S555" i="1"/>
  <c r="T555" i="1" s="1"/>
  <c r="U555" i="1" s="1"/>
  <c r="S554" i="1"/>
  <c r="T554" i="1" s="1"/>
  <c r="U554" i="1" s="1"/>
  <c r="S553" i="1"/>
  <c r="T553" i="1" s="1"/>
  <c r="U553" i="1" s="1"/>
  <c r="S552" i="1"/>
  <c r="T552" i="1" s="1"/>
  <c r="U552" i="1" s="1"/>
  <c r="S551" i="1"/>
  <c r="T551" i="1" s="1"/>
  <c r="U551" i="1" s="1"/>
  <c r="S550" i="1"/>
  <c r="T550" i="1" s="1"/>
  <c r="U550" i="1" s="1"/>
  <c r="S549" i="1"/>
  <c r="T549" i="1" s="1"/>
  <c r="U549" i="1" s="1"/>
  <c r="S548" i="1"/>
  <c r="T548" i="1" s="1"/>
  <c r="U548" i="1" s="1"/>
  <c r="S547" i="1"/>
  <c r="T547" i="1" s="1"/>
  <c r="U547" i="1" s="1"/>
  <c r="S546" i="1"/>
  <c r="T546" i="1" s="1"/>
  <c r="U546" i="1" s="1"/>
  <c r="S541" i="1"/>
  <c r="T541" i="1" s="1"/>
  <c r="U541" i="1" s="1"/>
  <c r="S540" i="1"/>
  <c r="T540" i="1" s="1"/>
  <c r="U540" i="1" s="1"/>
  <c r="S538" i="1"/>
  <c r="T538" i="1" s="1"/>
  <c r="U538" i="1" s="1"/>
  <c r="S537" i="1"/>
  <c r="T537" i="1" s="1"/>
  <c r="U537" i="1" s="1"/>
  <c r="S536" i="1"/>
  <c r="T536" i="1" s="1"/>
  <c r="U536" i="1" s="1"/>
  <c r="S535" i="1"/>
  <c r="T535" i="1" s="1"/>
  <c r="U535" i="1" s="1"/>
  <c r="S534" i="1"/>
  <c r="T534" i="1" s="1"/>
  <c r="U534" i="1" s="1"/>
  <c r="S533" i="1"/>
  <c r="T533" i="1" s="1"/>
  <c r="U533" i="1" s="1"/>
  <c r="S532" i="1"/>
  <c r="T532" i="1" s="1"/>
  <c r="U532" i="1" s="1"/>
  <c r="S531" i="1"/>
  <c r="T531" i="1" s="1"/>
  <c r="U531" i="1" s="1"/>
  <c r="S530" i="1"/>
  <c r="T530" i="1" s="1"/>
  <c r="U530" i="1" s="1"/>
  <c r="S529" i="1"/>
  <c r="T529" i="1" s="1"/>
  <c r="U529" i="1" s="1"/>
  <c r="T528" i="1"/>
  <c r="U528" i="1" s="1"/>
  <c r="T527" i="1"/>
  <c r="U527" i="1" s="1"/>
  <c r="T526" i="1"/>
  <c r="U526" i="1" s="1"/>
  <c r="T525" i="1"/>
  <c r="U525" i="1" s="1"/>
  <c r="T524" i="1"/>
  <c r="U524" i="1" s="1"/>
  <c r="T523" i="1"/>
  <c r="U523" i="1" s="1"/>
  <c r="T522" i="1"/>
  <c r="U522" i="1" s="1"/>
  <c r="T521" i="1"/>
  <c r="U521" i="1" s="1"/>
  <c r="T520" i="1"/>
  <c r="U520" i="1" s="1"/>
  <c r="T519" i="1"/>
  <c r="U519" i="1" s="1"/>
  <c r="T518" i="1"/>
  <c r="U518" i="1" s="1"/>
  <c r="T517" i="1"/>
  <c r="U517" i="1" s="1"/>
  <c r="T516" i="1"/>
  <c r="U516" i="1" s="1"/>
  <c r="T515" i="1"/>
  <c r="U515" i="1" s="1"/>
  <c r="T514" i="1"/>
  <c r="U514" i="1" s="1"/>
  <c r="T513" i="1"/>
  <c r="U513" i="1" s="1"/>
  <c r="T512" i="1"/>
  <c r="U512" i="1" s="1"/>
  <c r="T511" i="1"/>
  <c r="U511" i="1" s="1"/>
  <c r="T510" i="1"/>
  <c r="U510" i="1" s="1"/>
  <c r="T509" i="1"/>
  <c r="U509" i="1" s="1"/>
  <c r="T508" i="1"/>
  <c r="U508" i="1" s="1"/>
  <c r="T507" i="1"/>
  <c r="U507" i="1" s="1"/>
  <c r="T506" i="1"/>
  <c r="U506" i="1" s="1"/>
  <c r="T505" i="1"/>
  <c r="U505" i="1" s="1"/>
  <c r="T504" i="1"/>
  <c r="U504" i="1" s="1"/>
  <c r="T503" i="1"/>
  <c r="U503" i="1" s="1"/>
  <c r="T502" i="1"/>
  <c r="U502" i="1" s="1"/>
  <c r="T501" i="1"/>
  <c r="U501" i="1" s="1"/>
  <c r="T500" i="1"/>
  <c r="U500" i="1" s="1"/>
  <c r="T499" i="1"/>
  <c r="U499" i="1" s="1"/>
  <c r="T498" i="1"/>
  <c r="U498" i="1" s="1"/>
  <c r="T497" i="1"/>
  <c r="U497" i="1" s="1"/>
  <c r="T496" i="1"/>
  <c r="U496" i="1" s="1"/>
  <c r="T495" i="1"/>
  <c r="U495" i="1" s="1"/>
  <c r="T494" i="1"/>
  <c r="U494" i="1" s="1"/>
  <c r="T493" i="1"/>
  <c r="U493" i="1" s="1"/>
  <c r="T492" i="1"/>
  <c r="U492" i="1" s="1"/>
  <c r="T491" i="1"/>
  <c r="U491" i="1" s="1"/>
  <c r="T490" i="1"/>
  <c r="U490" i="1" s="1"/>
  <c r="T489" i="1"/>
  <c r="U489" i="1" s="1"/>
  <c r="T488" i="1"/>
  <c r="U488" i="1" s="1"/>
  <c r="T487" i="1"/>
  <c r="U487" i="1" s="1"/>
  <c r="T486" i="1"/>
  <c r="U486" i="1" s="1"/>
  <c r="S485" i="1"/>
  <c r="T485" i="1" s="1"/>
  <c r="U485" i="1" s="1"/>
  <c r="S484" i="1"/>
  <c r="T484" i="1" s="1"/>
  <c r="U484" i="1" s="1"/>
  <c r="S483" i="1"/>
  <c r="T483" i="1" s="1"/>
  <c r="U483" i="1" s="1"/>
  <c r="S482" i="1"/>
  <c r="T482" i="1" s="1"/>
  <c r="U482" i="1" s="1"/>
  <c r="S481" i="1"/>
  <c r="T481" i="1" s="1"/>
  <c r="U481" i="1" s="1"/>
  <c r="S480" i="1"/>
  <c r="T480" i="1" s="1"/>
  <c r="U480" i="1" s="1"/>
  <c r="S479" i="1"/>
  <c r="T479" i="1" s="1"/>
  <c r="U479" i="1" s="1"/>
  <c r="S478" i="1"/>
  <c r="T478" i="1" s="1"/>
  <c r="U478" i="1" s="1"/>
  <c r="S477" i="1"/>
  <c r="T477" i="1" s="1"/>
  <c r="U477" i="1" s="1"/>
  <c r="S476" i="1"/>
  <c r="T476" i="1" s="1"/>
  <c r="U476" i="1" s="1"/>
  <c r="S475" i="1"/>
  <c r="T475" i="1" s="1"/>
  <c r="U475" i="1" s="1"/>
  <c r="S474" i="1"/>
  <c r="T474" i="1" s="1"/>
  <c r="U474" i="1" s="1"/>
  <c r="S473" i="1"/>
  <c r="T473" i="1" s="1"/>
  <c r="U473" i="1" s="1"/>
  <c r="S472" i="1"/>
  <c r="T472" i="1" s="1"/>
  <c r="U472" i="1" s="1"/>
  <c r="S471" i="1"/>
  <c r="T471" i="1" s="1"/>
  <c r="U471" i="1" s="1"/>
  <c r="S470" i="1"/>
  <c r="T470" i="1" s="1"/>
  <c r="U470" i="1" s="1"/>
  <c r="S469" i="1"/>
  <c r="T469" i="1" s="1"/>
  <c r="U469" i="1" s="1"/>
  <c r="S468" i="1"/>
  <c r="T468" i="1" s="1"/>
  <c r="U468" i="1" s="1"/>
  <c r="S467" i="1"/>
  <c r="T467" i="1" s="1"/>
  <c r="U467" i="1" s="1"/>
  <c r="S466" i="1"/>
  <c r="T466" i="1" s="1"/>
  <c r="U466" i="1" s="1"/>
  <c r="S465" i="1"/>
  <c r="T465" i="1" s="1"/>
  <c r="U465" i="1" s="1"/>
  <c r="S464" i="1"/>
  <c r="T464" i="1" s="1"/>
  <c r="U464" i="1" s="1"/>
  <c r="S463" i="1"/>
  <c r="T463" i="1" s="1"/>
  <c r="U463" i="1" s="1"/>
  <c r="S462" i="1"/>
  <c r="T462" i="1" s="1"/>
  <c r="U462" i="1" s="1"/>
  <c r="S461" i="1"/>
  <c r="T461" i="1" s="1"/>
  <c r="U461" i="1" s="1"/>
  <c r="S460" i="1"/>
  <c r="T460" i="1" s="1"/>
  <c r="U460" i="1" s="1"/>
  <c r="S459" i="1"/>
  <c r="T459" i="1" s="1"/>
  <c r="U459" i="1" s="1"/>
  <c r="S458" i="1"/>
  <c r="T458" i="1" s="1"/>
  <c r="U458" i="1" s="1"/>
  <c r="S457" i="1"/>
  <c r="T457" i="1" s="1"/>
  <c r="U457" i="1" s="1"/>
  <c r="S456" i="1"/>
  <c r="T456" i="1" s="1"/>
  <c r="U456" i="1" s="1"/>
  <c r="S455" i="1"/>
  <c r="T455" i="1" s="1"/>
  <c r="U455" i="1" s="1"/>
  <c r="S454" i="1"/>
  <c r="T454" i="1" s="1"/>
  <c r="U454" i="1" s="1"/>
  <c r="S453" i="1"/>
  <c r="T453" i="1" s="1"/>
  <c r="U453" i="1" s="1"/>
  <c r="S452" i="1"/>
  <c r="T452" i="1" s="1"/>
  <c r="U452" i="1" s="1"/>
  <c r="S451" i="1"/>
  <c r="T451" i="1" s="1"/>
  <c r="U451" i="1" s="1"/>
  <c r="S450" i="1"/>
  <c r="T450" i="1" s="1"/>
  <c r="U450" i="1" s="1"/>
  <c r="S449" i="1"/>
  <c r="T449" i="1" s="1"/>
  <c r="U449" i="1" s="1"/>
  <c r="S448" i="1"/>
  <c r="T448" i="1" s="1"/>
  <c r="U448" i="1" s="1"/>
  <c r="S447" i="1"/>
  <c r="T447" i="1" s="1"/>
  <c r="U447" i="1" s="1"/>
  <c r="S446" i="1"/>
  <c r="T446" i="1" s="1"/>
  <c r="U446" i="1" s="1"/>
  <c r="S445" i="1"/>
  <c r="T445" i="1" s="1"/>
  <c r="U445" i="1" s="1"/>
  <c r="S444" i="1"/>
  <c r="T444" i="1" s="1"/>
  <c r="U444" i="1" s="1"/>
  <c r="S443" i="1"/>
  <c r="T443" i="1" s="1"/>
  <c r="U443" i="1" s="1"/>
  <c r="S442" i="1"/>
  <c r="T442" i="1" s="1"/>
  <c r="U442" i="1" s="1"/>
  <c r="S441" i="1"/>
  <c r="T441" i="1" s="1"/>
  <c r="U441" i="1" s="1"/>
  <c r="S438" i="1"/>
  <c r="T438" i="1" s="1"/>
  <c r="U438" i="1" s="1"/>
  <c r="S437" i="1"/>
  <c r="T437" i="1" s="1"/>
  <c r="U437" i="1" s="1"/>
  <c r="S436" i="1"/>
  <c r="T436" i="1" s="1"/>
  <c r="U436" i="1" s="1"/>
  <c r="S435" i="1"/>
  <c r="T435" i="1" s="1"/>
  <c r="U435" i="1" s="1"/>
  <c r="S434" i="1"/>
  <c r="T434" i="1" s="1"/>
  <c r="U434" i="1" s="1"/>
  <c r="S433" i="1"/>
  <c r="T433" i="1" s="1"/>
  <c r="U433" i="1" s="1"/>
  <c r="S432" i="1"/>
  <c r="T432" i="1" s="1"/>
  <c r="U432" i="1" s="1"/>
  <c r="S431" i="1"/>
  <c r="T431" i="1" s="1"/>
  <c r="U431" i="1" s="1"/>
  <c r="S430" i="1"/>
  <c r="T430" i="1" s="1"/>
  <c r="U430" i="1" s="1"/>
  <c r="S428" i="1"/>
  <c r="T428" i="1" s="1"/>
  <c r="U428" i="1" s="1"/>
  <c r="S427" i="1"/>
  <c r="T427" i="1" s="1"/>
  <c r="U427" i="1" s="1"/>
  <c r="S426" i="1"/>
  <c r="T426" i="1" s="1"/>
  <c r="U426" i="1" s="1"/>
  <c r="S425" i="1"/>
  <c r="T425" i="1" s="1"/>
  <c r="U425" i="1" s="1"/>
  <c r="S424" i="1"/>
  <c r="T424" i="1" s="1"/>
  <c r="U424" i="1" s="1"/>
  <c r="S423" i="1"/>
  <c r="T423" i="1" s="1"/>
  <c r="U423" i="1" s="1"/>
  <c r="S422" i="1"/>
  <c r="T422" i="1" s="1"/>
  <c r="U422" i="1" s="1"/>
  <c r="S421" i="1"/>
  <c r="T421" i="1" s="1"/>
  <c r="U421" i="1" s="1"/>
  <c r="S420" i="1"/>
  <c r="T420" i="1" s="1"/>
  <c r="U420" i="1" s="1"/>
  <c r="S419" i="1"/>
  <c r="T419" i="1" s="1"/>
  <c r="U419" i="1" s="1"/>
  <c r="S418" i="1"/>
  <c r="T418" i="1" s="1"/>
  <c r="U418" i="1" s="1"/>
  <c r="S417" i="1"/>
  <c r="T417" i="1" s="1"/>
  <c r="U417" i="1" s="1"/>
  <c r="S416" i="1"/>
  <c r="T416" i="1" s="1"/>
  <c r="U416" i="1" s="1"/>
  <c r="S415" i="1"/>
  <c r="T415" i="1" s="1"/>
  <c r="U415" i="1" s="1"/>
  <c r="S414" i="1"/>
  <c r="T414" i="1" s="1"/>
  <c r="U414" i="1" s="1"/>
  <c r="S413" i="1"/>
  <c r="T413" i="1" s="1"/>
  <c r="U413" i="1" s="1"/>
  <c r="S412" i="1"/>
  <c r="T412" i="1" s="1"/>
  <c r="U412" i="1" s="1"/>
  <c r="S411" i="1"/>
  <c r="T411" i="1" s="1"/>
  <c r="U411" i="1" s="1"/>
  <c r="S410" i="1"/>
  <c r="T410" i="1" s="1"/>
  <c r="U410" i="1" s="1"/>
  <c r="S409" i="1"/>
  <c r="T409" i="1" s="1"/>
  <c r="U409" i="1" s="1"/>
  <c r="S408" i="1"/>
  <c r="T408" i="1" s="1"/>
  <c r="U408" i="1" s="1"/>
  <c r="S407" i="1"/>
  <c r="T407" i="1" s="1"/>
  <c r="U407" i="1" s="1"/>
  <c r="S406" i="1"/>
  <c r="T406" i="1" s="1"/>
  <c r="U406" i="1" s="1"/>
  <c r="S405" i="1"/>
  <c r="T405" i="1" s="1"/>
  <c r="U405" i="1" s="1"/>
  <c r="S404" i="1"/>
  <c r="T404" i="1" s="1"/>
  <c r="U404" i="1" s="1"/>
  <c r="S403" i="1"/>
  <c r="T403" i="1" s="1"/>
  <c r="U403" i="1" s="1"/>
  <c r="S402" i="1"/>
  <c r="T402" i="1" s="1"/>
  <c r="U402" i="1" s="1"/>
  <c r="S401" i="1"/>
  <c r="T401" i="1" s="1"/>
  <c r="U401" i="1" s="1"/>
  <c r="S400" i="1"/>
  <c r="T400" i="1" s="1"/>
  <c r="U400" i="1" s="1"/>
  <c r="S399" i="1"/>
  <c r="T399" i="1" s="1"/>
  <c r="U399" i="1" s="1"/>
  <c r="S398" i="1"/>
  <c r="T398" i="1" s="1"/>
  <c r="U398" i="1" s="1"/>
  <c r="S397" i="1"/>
  <c r="T397" i="1" s="1"/>
  <c r="U397" i="1" s="1"/>
  <c r="S396" i="1"/>
  <c r="T396" i="1" s="1"/>
  <c r="U396" i="1" s="1"/>
  <c r="S393" i="1"/>
  <c r="T393" i="1" s="1"/>
  <c r="U393" i="1" s="1"/>
  <c r="S392" i="1"/>
  <c r="T392" i="1" s="1"/>
  <c r="U392" i="1" s="1"/>
  <c r="S391" i="1"/>
  <c r="T391" i="1" s="1"/>
  <c r="U391" i="1" s="1"/>
  <c r="S390" i="1"/>
  <c r="T390" i="1" s="1"/>
  <c r="U390" i="1" s="1"/>
  <c r="S389" i="1"/>
  <c r="T389" i="1" s="1"/>
  <c r="U389" i="1" s="1"/>
  <c r="S388" i="1"/>
  <c r="T388" i="1" s="1"/>
  <c r="U388" i="1" s="1"/>
  <c r="S387" i="1"/>
  <c r="T387" i="1" s="1"/>
  <c r="U387" i="1" s="1"/>
  <c r="S386" i="1"/>
  <c r="T386" i="1" s="1"/>
  <c r="U386" i="1" s="1"/>
  <c r="S385" i="1"/>
  <c r="T385" i="1" s="1"/>
  <c r="U385" i="1" s="1"/>
  <c r="S384" i="1"/>
  <c r="T384" i="1" s="1"/>
  <c r="U384" i="1" s="1"/>
  <c r="S383" i="1"/>
  <c r="T383" i="1" s="1"/>
  <c r="U383" i="1" s="1"/>
  <c r="S382" i="1"/>
  <c r="T382" i="1" s="1"/>
  <c r="U382" i="1" s="1"/>
  <c r="S381" i="1"/>
  <c r="T381" i="1" s="1"/>
  <c r="U381" i="1" s="1"/>
  <c r="S380" i="1"/>
  <c r="T380" i="1" s="1"/>
  <c r="U380" i="1" s="1"/>
  <c r="S379" i="1"/>
  <c r="T379" i="1" s="1"/>
  <c r="U379" i="1" s="1"/>
  <c r="S378" i="1"/>
  <c r="T378" i="1" s="1"/>
  <c r="U378" i="1" s="1"/>
  <c r="S377" i="1"/>
  <c r="T377" i="1" s="1"/>
  <c r="U377" i="1" s="1"/>
  <c r="S376" i="1"/>
  <c r="T376" i="1" s="1"/>
  <c r="U376" i="1" s="1"/>
  <c r="S375" i="1"/>
  <c r="T375" i="1" s="1"/>
  <c r="U375" i="1" s="1"/>
  <c r="S374" i="1"/>
  <c r="T374" i="1" s="1"/>
  <c r="U374" i="1" s="1"/>
  <c r="S373" i="1"/>
  <c r="T373" i="1" s="1"/>
  <c r="U373" i="1" s="1"/>
  <c r="S372" i="1"/>
  <c r="T372" i="1" s="1"/>
  <c r="U372" i="1" s="1"/>
  <c r="S371" i="1"/>
  <c r="T371" i="1" s="1"/>
  <c r="U371" i="1" s="1"/>
  <c r="S370" i="1"/>
  <c r="T370" i="1" s="1"/>
  <c r="U370" i="1" s="1"/>
  <c r="S369" i="1"/>
  <c r="T369" i="1" s="1"/>
  <c r="U369" i="1" s="1"/>
  <c r="S368" i="1"/>
  <c r="T368" i="1" s="1"/>
  <c r="U368" i="1" s="1"/>
  <c r="S367" i="1"/>
  <c r="T367" i="1" s="1"/>
  <c r="U367" i="1" s="1"/>
  <c r="S366" i="1"/>
  <c r="T366" i="1" s="1"/>
  <c r="U366" i="1" s="1"/>
  <c r="S365" i="1"/>
  <c r="T365" i="1" s="1"/>
  <c r="U365" i="1" s="1"/>
  <c r="S364" i="1"/>
  <c r="T364" i="1" s="1"/>
  <c r="U364" i="1" s="1"/>
  <c r="S363" i="1"/>
  <c r="T363" i="1" s="1"/>
  <c r="U363" i="1" s="1"/>
  <c r="S362" i="1"/>
  <c r="T362" i="1" s="1"/>
  <c r="U362" i="1" s="1"/>
  <c r="S361" i="1"/>
  <c r="T361" i="1" s="1"/>
  <c r="U361" i="1" s="1"/>
  <c r="S360" i="1"/>
  <c r="T360" i="1" s="1"/>
  <c r="U360" i="1" s="1"/>
  <c r="T359" i="1"/>
  <c r="U359" i="1" s="1"/>
  <c r="S357" i="1"/>
  <c r="T357" i="1" s="1"/>
  <c r="U357" i="1" s="1"/>
  <c r="S356" i="1"/>
  <c r="T356" i="1" s="1"/>
  <c r="U356" i="1" s="1"/>
  <c r="S355" i="1"/>
  <c r="T355" i="1" s="1"/>
  <c r="U355" i="1" s="1"/>
  <c r="S354" i="1"/>
  <c r="T354" i="1" s="1"/>
  <c r="U354" i="1" s="1"/>
  <c r="S353" i="1"/>
  <c r="T353" i="1" s="1"/>
  <c r="U353" i="1" s="1"/>
  <c r="S352" i="1"/>
  <c r="T352" i="1" s="1"/>
  <c r="U352" i="1" s="1"/>
  <c r="S351" i="1"/>
  <c r="T351" i="1" s="1"/>
  <c r="U351" i="1" s="1"/>
  <c r="S350" i="1"/>
  <c r="T350" i="1" s="1"/>
  <c r="U350" i="1" s="1"/>
  <c r="S349" i="1"/>
  <c r="T349" i="1" s="1"/>
  <c r="U349" i="1" s="1"/>
  <c r="S348" i="1"/>
  <c r="T348" i="1" s="1"/>
  <c r="U348" i="1" s="1"/>
  <c r="S347" i="1"/>
  <c r="T347" i="1" s="1"/>
  <c r="U347" i="1" s="1"/>
  <c r="S346" i="1"/>
  <c r="T346" i="1" s="1"/>
  <c r="U346" i="1" s="1"/>
  <c r="S345" i="1"/>
  <c r="T345" i="1" s="1"/>
  <c r="U345" i="1" s="1"/>
  <c r="S344" i="1"/>
  <c r="T344" i="1" s="1"/>
  <c r="U344" i="1" s="1"/>
  <c r="S341" i="1"/>
  <c r="T341" i="1" s="1"/>
  <c r="U341" i="1" s="1"/>
  <c r="S340" i="1"/>
  <c r="T340" i="1" s="1"/>
  <c r="U340" i="1" s="1"/>
  <c r="S339" i="1"/>
  <c r="T339" i="1" s="1"/>
  <c r="U339" i="1" s="1"/>
  <c r="S338" i="1"/>
  <c r="T338" i="1" s="1"/>
  <c r="U338" i="1" s="1"/>
  <c r="S337" i="1"/>
  <c r="T337" i="1" s="1"/>
  <c r="U337" i="1" s="1"/>
  <c r="S336" i="1"/>
  <c r="T336" i="1" s="1"/>
  <c r="U336" i="1" s="1"/>
  <c r="S335" i="1"/>
  <c r="T335" i="1" s="1"/>
  <c r="U335" i="1" s="1"/>
  <c r="S334" i="1"/>
  <c r="T334" i="1" s="1"/>
  <c r="U334" i="1" s="1"/>
  <c r="S333" i="1"/>
  <c r="T333" i="1" s="1"/>
  <c r="U333" i="1" s="1"/>
  <c r="S332" i="1"/>
  <c r="T332" i="1" s="1"/>
  <c r="U332" i="1" s="1"/>
  <c r="S331" i="1"/>
  <c r="T331" i="1" s="1"/>
  <c r="U331" i="1" s="1"/>
  <c r="S330" i="1"/>
  <c r="T330" i="1" s="1"/>
  <c r="U330" i="1" s="1"/>
  <c r="S329" i="1"/>
  <c r="T329" i="1" s="1"/>
  <c r="U329" i="1" s="1"/>
  <c r="S327" i="1"/>
  <c r="T327" i="1" s="1"/>
  <c r="U327" i="1" s="1"/>
  <c r="S326" i="1"/>
  <c r="T326" i="1" s="1"/>
  <c r="U326" i="1" s="1"/>
  <c r="S325" i="1"/>
  <c r="T325" i="1" s="1"/>
  <c r="U325" i="1" s="1"/>
  <c r="S324" i="1"/>
  <c r="T324" i="1" s="1"/>
  <c r="U324" i="1" s="1"/>
  <c r="S323" i="1"/>
  <c r="T323" i="1" s="1"/>
  <c r="U323" i="1" s="1"/>
  <c r="S322" i="1"/>
  <c r="T322" i="1" s="1"/>
  <c r="U322" i="1" s="1"/>
  <c r="S321" i="1"/>
  <c r="T321" i="1" s="1"/>
  <c r="U321" i="1" s="1"/>
  <c r="S320" i="1"/>
  <c r="T320" i="1" s="1"/>
  <c r="U320" i="1" s="1"/>
  <c r="S319" i="1"/>
  <c r="T319" i="1" s="1"/>
  <c r="U319" i="1" s="1"/>
  <c r="S318" i="1"/>
  <c r="T318" i="1" s="1"/>
  <c r="U318" i="1" s="1"/>
  <c r="S317" i="1"/>
  <c r="T317" i="1" s="1"/>
  <c r="U317" i="1" s="1"/>
  <c r="S316" i="1"/>
  <c r="T316" i="1" s="1"/>
  <c r="U316" i="1" s="1"/>
  <c r="T315" i="1"/>
  <c r="U315" i="1" s="1"/>
  <c r="S313" i="1"/>
  <c r="T313" i="1" s="1"/>
  <c r="U313" i="1" s="1"/>
  <c r="S312" i="1"/>
  <c r="T312" i="1" s="1"/>
  <c r="U312" i="1" s="1"/>
  <c r="S311" i="1"/>
  <c r="T311" i="1" s="1"/>
  <c r="U311" i="1" s="1"/>
  <c r="S310" i="1"/>
  <c r="T310" i="1" s="1"/>
  <c r="U310" i="1" s="1"/>
  <c r="S309" i="1"/>
  <c r="T309" i="1" s="1"/>
  <c r="U309" i="1" s="1"/>
  <c r="S308" i="1"/>
  <c r="T308" i="1" s="1"/>
  <c r="U308" i="1" s="1"/>
  <c r="S307" i="1"/>
  <c r="T307" i="1" s="1"/>
  <c r="U307" i="1" s="1"/>
  <c r="S306" i="1"/>
  <c r="T306" i="1" s="1"/>
  <c r="U306" i="1" s="1"/>
  <c r="S305" i="1"/>
  <c r="T305" i="1" s="1"/>
  <c r="U305" i="1" s="1"/>
  <c r="S304" i="1"/>
  <c r="T304" i="1" s="1"/>
  <c r="U304" i="1" s="1"/>
  <c r="S303" i="1"/>
  <c r="T303" i="1" s="1"/>
  <c r="U303" i="1" s="1"/>
  <c r="S302" i="1"/>
  <c r="T302" i="1" s="1"/>
  <c r="U302" i="1" s="1"/>
  <c r="S301" i="1"/>
  <c r="T301" i="1" s="1"/>
  <c r="U301" i="1" s="1"/>
  <c r="S300" i="1"/>
  <c r="T300" i="1" s="1"/>
  <c r="U300" i="1" s="1"/>
  <c r="S299" i="1"/>
  <c r="T299" i="1" s="1"/>
  <c r="U299" i="1" s="1"/>
  <c r="S298" i="1"/>
  <c r="T298" i="1" s="1"/>
  <c r="U298" i="1" s="1"/>
  <c r="S297" i="1"/>
  <c r="T297" i="1" s="1"/>
  <c r="U297" i="1" s="1"/>
  <c r="S296" i="1"/>
  <c r="T296" i="1" s="1"/>
  <c r="U296" i="1" s="1"/>
  <c r="S295" i="1"/>
  <c r="T295" i="1" s="1"/>
  <c r="U295" i="1" s="1"/>
  <c r="S294" i="1"/>
  <c r="T294" i="1" s="1"/>
  <c r="U294" i="1" s="1"/>
  <c r="S293" i="1"/>
  <c r="T293" i="1" s="1"/>
  <c r="U293" i="1" s="1"/>
  <c r="S292" i="1"/>
  <c r="T292" i="1" s="1"/>
  <c r="U292" i="1" s="1"/>
  <c r="S291" i="1"/>
  <c r="T291" i="1" s="1"/>
  <c r="U291" i="1" s="1"/>
  <c r="S290" i="1"/>
  <c r="T290" i="1" s="1"/>
  <c r="U290" i="1" s="1"/>
  <c r="S289" i="1"/>
  <c r="T289" i="1" s="1"/>
  <c r="U289" i="1" s="1"/>
  <c r="S288" i="1"/>
  <c r="T288" i="1" s="1"/>
  <c r="U288" i="1" s="1"/>
  <c r="S281" i="1"/>
  <c r="T281" i="1" s="1"/>
  <c r="U281" i="1" s="1"/>
  <c r="S280" i="1"/>
  <c r="T280" i="1" s="1"/>
  <c r="U280" i="1" s="1"/>
  <c r="S279" i="1"/>
  <c r="T279" i="1" s="1"/>
  <c r="U279" i="1" s="1"/>
  <c r="S278" i="1"/>
  <c r="T278" i="1" s="1"/>
  <c r="U278" i="1" s="1"/>
  <c r="S277" i="1"/>
  <c r="T277" i="1" s="1"/>
  <c r="U277" i="1" s="1"/>
  <c r="S276" i="1"/>
  <c r="T276" i="1" s="1"/>
  <c r="U276" i="1" s="1"/>
  <c r="S275" i="1"/>
  <c r="T275" i="1" s="1"/>
  <c r="U275" i="1" s="1"/>
  <c r="S274" i="1"/>
  <c r="T274" i="1" s="1"/>
  <c r="U274" i="1" s="1"/>
  <c r="S273" i="1"/>
  <c r="T273" i="1" s="1"/>
  <c r="U273" i="1" s="1"/>
  <c r="S272" i="1"/>
  <c r="T272" i="1" s="1"/>
  <c r="U272" i="1" s="1"/>
  <c r="S271" i="1"/>
  <c r="T271" i="1" s="1"/>
  <c r="U271" i="1" s="1"/>
  <c r="S270" i="1"/>
  <c r="T270" i="1" s="1"/>
  <c r="U270" i="1" s="1"/>
  <c r="S269" i="1"/>
  <c r="T269" i="1" s="1"/>
  <c r="U269" i="1" s="1"/>
  <c r="S268" i="1"/>
  <c r="T268" i="1" s="1"/>
  <c r="U268" i="1" s="1"/>
  <c r="S267" i="1"/>
  <c r="T267" i="1" s="1"/>
  <c r="U267" i="1" s="1"/>
  <c r="S266" i="1"/>
  <c r="T266" i="1" s="1"/>
  <c r="U266" i="1" s="1"/>
  <c r="S265" i="1"/>
  <c r="T265" i="1" s="1"/>
  <c r="U265" i="1" s="1"/>
  <c r="S264" i="1"/>
  <c r="T264" i="1" s="1"/>
  <c r="U264" i="1" s="1"/>
  <c r="S263" i="1"/>
  <c r="T263" i="1" s="1"/>
  <c r="U263" i="1" s="1"/>
  <c r="T262" i="1"/>
  <c r="U262" i="1" s="1"/>
  <c r="S260" i="1"/>
  <c r="T260" i="1" s="1"/>
  <c r="U260" i="1" s="1"/>
  <c r="S259" i="1"/>
  <c r="T259" i="1" s="1"/>
  <c r="U259" i="1" s="1"/>
  <c r="S258" i="1"/>
  <c r="T258" i="1" s="1"/>
  <c r="U258" i="1" s="1"/>
  <c r="S257" i="1"/>
  <c r="T257" i="1" s="1"/>
  <c r="U257" i="1" s="1"/>
  <c r="S256" i="1"/>
  <c r="T256" i="1" s="1"/>
  <c r="U256" i="1" s="1"/>
  <c r="S255" i="1"/>
  <c r="T255" i="1" s="1"/>
  <c r="U255" i="1" s="1"/>
  <c r="S254" i="1"/>
  <c r="T254" i="1" s="1"/>
  <c r="U254" i="1" s="1"/>
  <c r="S253" i="1"/>
  <c r="T253" i="1" s="1"/>
  <c r="U253" i="1" s="1"/>
  <c r="S252" i="1"/>
  <c r="T252" i="1" s="1"/>
  <c r="U252" i="1" s="1"/>
  <c r="S251" i="1"/>
  <c r="T251" i="1" s="1"/>
  <c r="U251" i="1" s="1"/>
  <c r="S250" i="1"/>
  <c r="T250" i="1" s="1"/>
  <c r="U250" i="1" s="1"/>
  <c r="S249" i="1"/>
  <c r="T249" i="1" s="1"/>
  <c r="U249" i="1" s="1"/>
  <c r="S248" i="1"/>
  <c r="T248" i="1" s="1"/>
  <c r="U248" i="1" s="1"/>
  <c r="S247" i="1"/>
  <c r="T247" i="1" s="1"/>
  <c r="U247" i="1" s="1"/>
  <c r="S246" i="1"/>
  <c r="T246" i="1" s="1"/>
  <c r="U246" i="1" s="1"/>
  <c r="S245" i="1"/>
  <c r="T245" i="1" s="1"/>
  <c r="U245" i="1" s="1"/>
  <c r="S244" i="1"/>
  <c r="T244" i="1" s="1"/>
  <c r="U244" i="1" s="1"/>
  <c r="S243" i="1"/>
  <c r="T243" i="1" s="1"/>
  <c r="U243" i="1" s="1"/>
  <c r="S242" i="1"/>
  <c r="T242" i="1" s="1"/>
  <c r="U242" i="1" s="1"/>
  <c r="S241" i="1"/>
  <c r="T241" i="1" s="1"/>
  <c r="U241" i="1" s="1"/>
  <c r="S240" i="1"/>
  <c r="T240" i="1" s="1"/>
  <c r="U240" i="1" s="1"/>
  <c r="S239" i="1"/>
  <c r="T239" i="1" s="1"/>
  <c r="U239" i="1" s="1"/>
  <c r="S238" i="1"/>
  <c r="T238" i="1" s="1"/>
  <c r="U238" i="1" s="1"/>
  <c r="S237" i="1"/>
  <c r="T237" i="1" s="1"/>
  <c r="U237" i="1" s="1"/>
  <c r="T236" i="1"/>
  <c r="U236" i="1" s="1"/>
  <c r="S235" i="1"/>
  <c r="T235" i="1" s="1"/>
  <c r="U235" i="1" s="1"/>
  <c r="S234" i="1"/>
  <c r="T234" i="1" s="1"/>
  <c r="U234" i="1" s="1"/>
  <c r="S233" i="1"/>
  <c r="T233" i="1" s="1"/>
  <c r="U233" i="1" s="1"/>
  <c r="S232" i="1"/>
  <c r="T232" i="1" s="1"/>
  <c r="U232" i="1" s="1"/>
  <c r="S231" i="1"/>
  <c r="T231" i="1" s="1"/>
  <c r="U231" i="1" s="1"/>
  <c r="S230" i="1"/>
  <c r="T230" i="1" s="1"/>
  <c r="U230" i="1" s="1"/>
  <c r="S229" i="1"/>
  <c r="T229" i="1" s="1"/>
  <c r="U229" i="1" s="1"/>
  <c r="S228" i="1"/>
  <c r="T228" i="1" s="1"/>
  <c r="U228" i="1" s="1"/>
  <c r="S227" i="1"/>
  <c r="T227" i="1" s="1"/>
  <c r="U227" i="1" s="1"/>
  <c r="S226" i="1"/>
  <c r="T226" i="1" s="1"/>
  <c r="U226" i="1" s="1"/>
  <c r="S225" i="1"/>
  <c r="T225" i="1" s="1"/>
  <c r="U225" i="1" s="1"/>
  <c r="S224" i="1"/>
  <c r="T224" i="1" s="1"/>
  <c r="U224" i="1" s="1"/>
  <c r="S223" i="1"/>
  <c r="T223" i="1" s="1"/>
  <c r="U223" i="1" s="1"/>
  <c r="S222" i="1"/>
  <c r="T222" i="1" s="1"/>
  <c r="U222" i="1" s="1"/>
  <c r="S221" i="1"/>
  <c r="T221" i="1" s="1"/>
  <c r="U221" i="1" s="1"/>
  <c r="S220" i="1"/>
  <c r="T220" i="1" s="1"/>
  <c r="U220" i="1" s="1"/>
  <c r="S219" i="1"/>
  <c r="T219" i="1" s="1"/>
  <c r="U219" i="1" s="1"/>
  <c r="S218" i="1"/>
  <c r="T218" i="1" s="1"/>
  <c r="U218" i="1" s="1"/>
  <c r="S217" i="1"/>
  <c r="T217" i="1" s="1"/>
  <c r="U217" i="1" s="1"/>
  <c r="S216" i="1"/>
  <c r="T216" i="1" s="1"/>
  <c r="U216" i="1" s="1"/>
  <c r="S215" i="1"/>
  <c r="T215" i="1" s="1"/>
  <c r="U215" i="1" s="1"/>
  <c r="S214" i="1"/>
  <c r="T214" i="1" s="1"/>
  <c r="U214" i="1" s="1"/>
  <c r="S213" i="1"/>
  <c r="T213" i="1" s="1"/>
  <c r="U213" i="1" s="1"/>
  <c r="S212" i="1"/>
  <c r="T212" i="1" s="1"/>
  <c r="U212" i="1" s="1"/>
  <c r="S211" i="1"/>
  <c r="T211" i="1" s="1"/>
  <c r="U211" i="1" s="1"/>
  <c r="S210" i="1"/>
  <c r="T210" i="1" s="1"/>
  <c r="U210" i="1" s="1"/>
  <c r="S209" i="1"/>
  <c r="T209" i="1" s="1"/>
  <c r="U209" i="1" s="1"/>
  <c r="S208" i="1"/>
  <c r="T208" i="1" s="1"/>
  <c r="U208" i="1" s="1"/>
  <c r="S207" i="1"/>
  <c r="T207" i="1" s="1"/>
  <c r="U207" i="1" s="1"/>
  <c r="S206" i="1"/>
  <c r="T206" i="1" s="1"/>
  <c r="U206" i="1" s="1"/>
  <c r="S205" i="1"/>
  <c r="T205" i="1" s="1"/>
  <c r="U205" i="1" s="1"/>
  <c r="S204" i="1"/>
  <c r="T204" i="1" s="1"/>
  <c r="U204" i="1" s="1"/>
  <c r="S203" i="1"/>
  <c r="T203" i="1" s="1"/>
  <c r="U203" i="1" s="1"/>
  <c r="S202" i="1"/>
  <c r="T202" i="1" s="1"/>
  <c r="U202" i="1" s="1"/>
  <c r="S201" i="1"/>
  <c r="T201" i="1" s="1"/>
  <c r="U201" i="1" s="1"/>
  <c r="S200" i="1"/>
  <c r="T200" i="1" s="1"/>
  <c r="U200" i="1" s="1"/>
  <c r="S199" i="1"/>
  <c r="T199" i="1" s="1"/>
  <c r="U199" i="1" s="1"/>
  <c r="T198" i="1"/>
  <c r="U198" i="1" s="1"/>
  <c r="S197" i="1"/>
  <c r="T197" i="1" s="1"/>
  <c r="U197" i="1" s="1"/>
  <c r="S196" i="1"/>
  <c r="T196" i="1" s="1"/>
  <c r="U196" i="1" s="1"/>
  <c r="S195" i="1"/>
  <c r="T195" i="1" s="1"/>
  <c r="U195" i="1" s="1"/>
  <c r="S194" i="1"/>
  <c r="T194" i="1" s="1"/>
  <c r="U194" i="1" s="1"/>
  <c r="S193" i="1"/>
  <c r="T193" i="1" s="1"/>
  <c r="U193" i="1" s="1"/>
  <c r="S192" i="1"/>
  <c r="T192" i="1" s="1"/>
  <c r="U192" i="1" s="1"/>
  <c r="S191" i="1"/>
  <c r="T191" i="1" s="1"/>
  <c r="U191" i="1" s="1"/>
  <c r="S190" i="1"/>
  <c r="T190" i="1" s="1"/>
  <c r="U190" i="1" s="1"/>
  <c r="S189" i="1"/>
  <c r="T189" i="1" s="1"/>
  <c r="U189" i="1" s="1"/>
  <c r="S188" i="1"/>
  <c r="T188" i="1" s="1"/>
  <c r="U188" i="1" s="1"/>
  <c r="S187" i="1"/>
  <c r="T187" i="1" s="1"/>
  <c r="U187" i="1" s="1"/>
  <c r="S186" i="1"/>
  <c r="T186" i="1" s="1"/>
  <c r="U186" i="1" s="1"/>
  <c r="S185" i="1"/>
  <c r="T185" i="1" s="1"/>
  <c r="U185" i="1" s="1"/>
  <c r="S184" i="1"/>
  <c r="T184" i="1" s="1"/>
  <c r="U184" i="1" s="1"/>
  <c r="S183" i="1"/>
  <c r="T183" i="1" s="1"/>
  <c r="U183" i="1" s="1"/>
  <c r="S182" i="1"/>
  <c r="T182" i="1" s="1"/>
  <c r="U182" i="1" s="1"/>
  <c r="S181" i="1"/>
  <c r="T181" i="1" s="1"/>
  <c r="U181" i="1" s="1"/>
  <c r="S180" i="1"/>
  <c r="T180" i="1" s="1"/>
  <c r="U180" i="1" s="1"/>
  <c r="S179" i="1"/>
  <c r="T179" i="1" s="1"/>
  <c r="U179" i="1" s="1"/>
  <c r="S176" i="1"/>
  <c r="T176" i="1" s="1"/>
  <c r="U176" i="1" s="1"/>
  <c r="S175" i="1"/>
  <c r="T175" i="1" s="1"/>
  <c r="U175" i="1" s="1"/>
  <c r="S174" i="1"/>
  <c r="T174" i="1" s="1"/>
  <c r="U174" i="1" s="1"/>
  <c r="S173" i="1"/>
  <c r="T173" i="1" s="1"/>
  <c r="U173" i="1" s="1"/>
  <c r="S172" i="1"/>
  <c r="T172" i="1" s="1"/>
  <c r="U172" i="1" s="1"/>
  <c r="S171" i="1"/>
  <c r="T171" i="1" s="1"/>
  <c r="U171" i="1" s="1"/>
  <c r="S167" i="1"/>
  <c r="T167" i="1" s="1"/>
  <c r="U167" i="1" s="1"/>
  <c r="S166" i="1"/>
  <c r="T166" i="1" s="1"/>
  <c r="U166" i="1" s="1"/>
  <c r="S165" i="1"/>
  <c r="T165" i="1" s="1"/>
  <c r="U165" i="1" s="1"/>
  <c r="S164" i="1"/>
  <c r="T164" i="1" s="1"/>
  <c r="U164" i="1" s="1"/>
  <c r="S163" i="1"/>
  <c r="T163" i="1" s="1"/>
  <c r="U163" i="1" s="1"/>
  <c r="S162" i="1"/>
  <c r="T162" i="1" s="1"/>
  <c r="U162" i="1" s="1"/>
  <c r="S161" i="1"/>
  <c r="T161" i="1" s="1"/>
  <c r="U161" i="1" s="1"/>
  <c r="S160" i="1"/>
  <c r="T160" i="1" s="1"/>
  <c r="U160" i="1" s="1"/>
  <c r="S159" i="1"/>
  <c r="T159" i="1" s="1"/>
  <c r="U159" i="1" s="1"/>
  <c r="S158" i="1"/>
  <c r="T158" i="1" s="1"/>
  <c r="U158" i="1" s="1"/>
  <c r="S157" i="1"/>
  <c r="T157" i="1" s="1"/>
  <c r="U157" i="1" s="1"/>
  <c r="S156" i="1"/>
  <c r="T156" i="1" s="1"/>
  <c r="U156" i="1" s="1"/>
  <c r="S123" i="1"/>
  <c r="T123" i="1" s="1"/>
  <c r="U123" i="1" s="1"/>
  <c r="S122" i="1"/>
  <c r="T122" i="1" s="1"/>
  <c r="U122" i="1" s="1"/>
  <c r="S121" i="1"/>
  <c r="T121" i="1" s="1"/>
  <c r="U121" i="1" s="1"/>
  <c r="S113" i="1"/>
  <c r="T113" i="1" s="1"/>
  <c r="U113" i="1" s="1"/>
  <c r="S112" i="1"/>
  <c r="T112" i="1" s="1"/>
  <c r="U112" i="1" s="1"/>
  <c r="S111" i="1"/>
  <c r="T111" i="1" s="1"/>
  <c r="U111" i="1" s="1"/>
  <c r="S110" i="1"/>
  <c r="T110" i="1" s="1"/>
  <c r="U110" i="1" s="1"/>
  <c r="S100" i="1"/>
  <c r="T100" i="1" s="1"/>
  <c r="U100" i="1" s="1"/>
  <c r="S92" i="1"/>
  <c r="T92" i="1" s="1"/>
  <c r="U92" i="1" s="1"/>
  <c r="S91" i="1"/>
  <c r="T91" i="1" s="1"/>
  <c r="U91" i="1" s="1"/>
  <c r="T88" i="1"/>
  <c r="U88" i="1" s="1"/>
  <c r="T87" i="1"/>
  <c r="U87" i="1" s="1"/>
  <c r="S85" i="1"/>
  <c r="T85" i="1" s="1"/>
  <c r="U85" i="1" s="1"/>
  <c r="S84" i="1"/>
  <c r="T84" i="1" s="1"/>
  <c r="U84" i="1" s="1"/>
  <c r="S82" i="1"/>
  <c r="T82" i="1" s="1"/>
  <c r="U82" i="1" s="1"/>
  <c r="S79" i="1"/>
  <c r="T79" i="1" s="1"/>
  <c r="U79" i="1" s="1"/>
  <c r="S78" i="1"/>
  <c r="T78" i="1" s="1"/>
  <c r="U78" i="1" s="1"/>
  <c r="S77" i="1"/>
  <c r="T77" i="1" s="1"/>
  <c r="U77" i="1" s="1"/>
  <c r="S76" i="1"/>
  <c r="T76" i="1" s="1"/>
  <c r="U76" i="1" s="1"/>
  <c r="S75" i="1"/>
  <c r="T75" i="1" s="1"/>
  <c r="U75" i="1" s="1"/>
  <c r="S74" i="1"/>
  <c r="T74" i="1" s="1"/>
  <c r="U74" i="1" s="1"/>
  <c r="S72" i="1"/>
  <c r="T72" i="1" s="1"/>
  <c r="U72" i="1" s="1"/>
  <c r="S71" i="1"/>
  <c r="T71" i="1" s="1"/>
  <c r="U71" i="1" s="1"/>
  <c r="S70" i="1"/>
  <c r="T70" i="1" s="1"/>
  <c r="U70" i="1" s="1"/>
  <c r="S69" i="1"/>
  <c r="T69" i="1" s="1"/>
  <c r="U69" i="1" s="1"/>
  <c r="S66" i="1"/>
  <c r="T66" i="1" s="1"/>
  <c r="U66" i="1" s="1"/>
  <c r="S65" i="1"/>
  <c r="T65" i="1" s="1"/>
  <c r="U65" i="1" s="1"/>
  <c r="S64" i="1"/>
  <c r="T64" i="1" s="1"/>
  <c r="U64" i="1" s="1"/>
  <c r="S63" i="1"/>
  <c r="T63" i="1" s="1"/>
  <c r="U63" i="1" s="1"/>
  <c r="S62" i="1"/>
  <c r="T62" i="1" s="1"/>
  <c r="U62" i="1" s="1"/>
  <c r="S61" i="1"/>
  <c r="T61" i="1" s="1"/>
  <c r="U61" i="1" s="1"/>
  <c r="S58" i="1"/>
  <c r="T58" i="1" s="1"/>
  <c r="U58" i="1" s="1"/>
  <c r="S57" i="1"/>
  <c r="T57" i="1" s="1"/>
  <c r="U57" i="1" s="1"/>
  <c r="S56" i="1"/>
  <c r="T56" i="1" s="1"/>
  <c r="U56" i="1" s="1"/>
  <c r="S55" i="1"/>
  <c r="T55" i="1" s="1"/>
  <c r="U55" i="1" s="1"/>
  <c r="S54" i="1"/>
  <c r="T54" i="1" s="1"/>
  <c r="U54" i="1" s="1"/>
  <c r="S53" i="1"/>
  <c r="T53" i="1" s="1"/>
  <c r="U53" i="1" s="1"/>
  <c r="T51" i="1"/>
  <c r="U51" i="1" s="1"/>
  <c r="S50" i="1"/>
  <c r="T50" i="1" s="1"/>
  <c r="U50" i="1" s="1"/>
  <c r="S48" i="1"/>
  <c r="T48" i="1" s="1"/>
  <c r="U48" i="1" s="1"/>
  <c r="S47" i="1"/>
  <c r="T47" i="1" s="1"/>
  <c r="U47" i="1" s="1"/>
  <c r="T46" i="1"/>
  <c r="U46" i="1" s="1"/>
  <c r="S44" i="1"/>
  <c r="T44" i="1" s="1"/>
  <c r="U44" i="1" s="1"/>
  <c r="T40" i="1"/>
  <c r="U40" i="1" s="1"/>
  <c r="S35" i="1"/>
  <c r="T35" i="1" s="1"/>
  <c r="U35" i="1" s="1"/>
  <c r="S34" i="1"/>
  <c r="T34" i="1" s="1"/>
  <c r="U34" i="1" s="1"/>
  <c r="S33" i="1"/>
  <c r="T33" i="1" s="1"/>
  <c r="U33" i="1" s="1"/>
  <c r="S32" i="1"/>
  <c r="T32" i="1" s="1"/>
  <c r="U32" i="1" s="1"/>
  <c r="S31" i="1"/>
  <c r="T31" i="1" s="1"/>
  <c r="U31" i="1" s="1"/>
  <c r="S30" i="1"/>
  <c r="T30" i="1" s="1"/>
  <c r="U30" i="1" s="1"/>
  <c r="S29" i="1"/>
  <c r="T29" i="1" s="1"/>
  <c r="U29" i="1" s="1"/>
  <c r="S28" i="1"/>
  <c r="T28" i="1" s="1"/>
  <c r="U28" i="1" s="1"/>
  <c r="S27" i="1"/>
  <c r="T25" i="1"/>
  <c r="U25" i="1" s="1"/>
  <c r="T24" i="1"/>
  <c r="U24" i="1" s="1"/>
  <c r="T23" i="1"/>
  <c r="U23" i="1" s="1"/>
  <c r="T22" i="1"/>
  <c r="U22" i="1" s="1"/>
  <c r="T21" i="1"/>
  <c r="U21" i="1" s="1"/>
  <c r="T20" i="1"/>
  <c r="U20" i="1" s="1"/>
  <c r="T19" i="1"/>
  <c r="U19" i="1" s="1"/>
  <c r="T18" i="1"/>
  <c r="U18" i="1" s="1"/>
  <c r="T13" i="1"/>
  <c r="U13" i="1" s="1"/>
  <c r="T12" i="1"/>
  <c r="U12" i="1" s="1"/>
  <c r="T11" i="1"/>
  <c r="U11" i="1" s="1"/>
  <c r="T10" i="1"/>
  <c r="U10" i="1" s="1"/>
  <c r="AC131" i="1" l="1"/>
  <c r="AD131" i="1" s="1"/>
  <c r="AB1589" i="1"/>
  <c r="T27" i="1"/>
  <c r="U27" i="1" s="1"/>
  <c r="AC18" i="1"/>
  <c r="AD18" i="1" s="1"/>
  <c r="AB1588" i="1"/>
  <c r="AL13" i="1"/>
  <c r="AM13" i="1" s="1"/>
  <c r="AC91" i="1"/>
  <c r="AD91" i="1" s="1"/>
  <c r="AF91" i="1"/>
  <c r="AC92" i="1"/>
  <c r="AD92" i="1" s="1"/>
  <c r="AF92" i="1"/>
  <c r="AL11" i="1"/>
  <c r="AM11" i="1" s="1"/>
  <c r="AL12" i="1"/>
  <c r="AM12" i="1" s="1"/>
  <c r="AC1386" i="1"/>
  <c r="AD1386" i="1" s="1"/>
  <c r="S1589" i="1"/>
  <c r="T1589" i="1" s="1"/>
  <c r="U1589" i="1" s="1"/>
  <c r="D1611" i="1" s="1"/>
  <c r="J1581" i="1"/>
  <c r="K1581" i="1" s="1"/>
  <c r="J1580" i="1"/>
  <c r="K1580" i="1" s="1"/>
  <c r="J1579" i="1"/>
  <c r="J1578" i="1"/>
  <c r="J1577" i="1"/>
  <c r="K1577" i="1" s="1"/>
  <c r="J1576" i="1"/>
  <c r="K1576" i="1" s="1"/>
  <c r="J1575" i="1"/>
  <c r="J1574" i="1"/>
  <c r="J1573" i="1"/>
  <c r="K1573" i="1" s="1"/>
  <c r="J1572" i="1"/>
  <c r="J1571" i="1"/>
  <c r="J1570" i="1"/>
  <c r="J1569" i="1"/>
  <c r="K1569" i="1" s="1"/>
  <c r="J1568" i="1"/>
  <c r="K1568" i="1" s="1"/>
  <c r="J1567" i="1"/>
  <c r="J1564" i="1"/>
  <c r="J1563" i="1"/>
  <c r="J1562" i="1"/>
  <c r="K1562" i="1" s="1"/>
  <c r="J1561" i="1"/>
  <c r="J1560" i="1"/>
  <c r="J1559" i="1"/>
  <c r="K1559" i="1" s="1"/>
  <c r="J1558" i="1"/>
  <c r="J1557" i="1"/>
  <c r="J1556" i="1"/>
  <c r="J1555" i="1"/>
  <c r="K1555" i="1" s="1"/>
  <c r="J1554" i="1"/>
  <c r="K1554" i="1" s="1"/>
  <c r="J1553" i="1"/>
  <c r="J1552" i="1"/>
  <c r="J1551" i="1"/>
  <c r="K1551" i="1" s="1"/>
  <c r="J1550" i="1"/>
  <c r="K1550" i="1" s="1"/>
  <c r="J1549" i="1"/>
  <c r="J1548" i="1"/>
  <c r="J1547" i="1"/>
  <c r="J1546" i="1"/>
  <c r="J1545" i="1"/>
  <c r="J1544" i="1"/>
  <c r="K1544" i="1" s="1"/>
  <c r="J1543" i="1"/>
  <c r="J1542" i="1"/>
  <c r="K1542" i="1" s="1"/>
  <c r="J1541" i="1"/>
  <c r="J1540" i="1"/>
  <c r="J1539" i="1"/>
  <c r="K1539" i="1" s="1"/>
  <c r="J1538" i="1"/>
  <c r="K1538" i="1" s="1"/>
  <c r="J1537" i="1"/>
  <c r="J1536" i="1"/>
  <c r="J1535" i="1"/>
  <c r="J1534" i="1"/>
  <c r="J1533" i="1"/>
  <c r="J1532" i="1"/>
  <c r="K1532" i="1" s="1"/>
  <c r="J1531" i="1"/>
  <c r="K1531" i="1" s="1"/>
  <c r="J1530" i="1"/>
  <c r="K1530" i="1" s="1"/>
  <c r="J1529" i="1"/>
  <c r="J1528" i="1"/>
  <c r="J1527" i="1"/>
  <c r="J1526" i="1"/>
  <c r="K1526" i="1" s="1"/>
  <c r="J1525" i="1"/>
  <c r="J1524" i="1"/>
  <c r="J1523" i="1"/>
  <c r="K1523" i="1" s="1"/>
  <c r="J1522" i="1"/>
  <c r="J1521" i="1"/>
  <c r="J1520" i="1"/>
  <c r="K1520" i="1" s="1"/>
  <c r="J1519" i="1"/>
  <c r="K1519" i="1" s="1"/>
  <c r="J1518" i="1"/>
  <c r="K1518" i="1" s="1"/>
  <c r="J1517" i="1"/>
  <c r="J1516" i="1"/>
  <c r="K1516" i="1" s="1"/>
  <c r="J1515" i="1"/>
  <c r="J1514" i="1"/>
  <c r="K1514" i="1" s="1"/>
  <c r="J1513" i="1"/>
  <c r="J1512" i="1"/>
  <c r="J1511" i="1"/>
  <c r="J1510" i="1"/>
  <c r="J1509" i="1"/>
  <c r="J1508" i="1"/>
  <c r="K1508" i="1" s="1"/>
  <c r="J1507" i="1"/>
  <c r="K1507" i="1" s="1"/>
  <c r="J1506" i="1"/>
  <c r="K1506" i="1" s="1"/>
  <c r="J1505" i="1"/>
  <c r="J1504" i="1"/>
  <c r="J1454" i="1"/>
  <c r="K1454" i="1" s="1"/>
  <c r="J1453" i="1"/>
  <c r="K1453" i="1" s="1"/>
  <c r="J1452" i="1"/>
  <c r="J1451" i="1"/>
  <c r="J1450" i="1"/>
  <c r="J1449" i="1"/>
  <c r="J1448" i="1"/>
  <c r="J1447" i="1"/>
  <c r="K1447" i="1" s="1"/>
  <c r="J1446" i="1"/>
  <c r="K1446" i="1" s="1"/>
  <c r="J1445" i="1"/>
  <c r="K1445" i="1" s="1"/>
  <c r="J1444" i="1"/>
  <c r="J1443" i="1"/>
  <c r="K1443" i="1" s="1"/>
  <c r="J1442" i="1"/>
  <c r="J1441" i="1"/>
  <c r="K1441" i="1" s="1"/>
  <c r="J1440" i="1"/>
  <c r="J1439" i="1"/>
  <c r="J1438" i="1"/>
  <c r="J1437" i="1"/>
  <c r="J1436" i="1"/>
  <c r="J1435" i="1"/>
  <c r="J1434" i="1"/>
  <c r="J1433" i="1"/>
  <c r="K1433" i="1" s="1"/>
  <c r="J1432" i="1"/>
  <c r="J1431" i="1"/>
  <c r="K1431" i="1" s="1"/>
  <c r="J1430" i="1"/>
  <c r="K1430" i="1" s="1"/>
  <c r="J1429" i="1"/>
  <c r="K1429" i="1" s="1"/>
  <c r="J1428" i="1"/>
  <c r="J1427" i="1"/>
  <c r="J1426" i="1"/>
  <c r="K1426" i="1" s="1"/>
  <c r="J1425" i="1"/>
  <c r="J1424" i="1"/>
  <c r="J1423" i="1"/>
  <c r="K1423" i="1" s="1"/>
  <c r="J1422" i="1"/>
  <c r="J1421" i="1"/>
  <c r="K1421" i="1" s="1"/>
  <c r="J1420" i="1"/>
  <c r="J1419" i="1"/>
  <c r="K1419" i="1" s="1"/>
  <c r="J1418" i="1"/>
  <c r="K1418" i="1" s="1"/>
  <c r="J1412" i="1"/>
  <c r="J1411" i="1"/>
  <c r="J1410" i="1"/>
  <c r="J1409" i="1"/>
  <c r="J1408" i="1"/>
  <c r="J1407" i="1"/>
  <c r="J1406" i="1"/>
  <c r="J1405" i="1"/>
  <c r="K1405" i="1" s="1"/>
  <c r="J1404" i="1"/>
  <c r="K1404" i="1" s="1"/>
  <c r="J1403" i="1"/>
  <c r="J1402" i="1"/>
  <c r="K1402" i="1" s="1"/>
  <c r="K1401" i="1"/>
  <c r="L1401" i="1" s="1"/>
  <c r="J1400" i="1"/>
  <c r="J1397" i="1"/>
  <c r="J1396" i="1"/>
  <c r="J1395" i="1"/>
  <c r="J1394" i="1"/>
  <c r="J1393" i="1"/>
  <c r="J1392" i="1"/>
  <c r="K1392" i="1" s="1"/>
  <c r="J1391" i="1"/>
  <c r="J1390" i="1"/>
  <c r="K1390" i="1" s="1"/>
  <c r="J1389" i="1"/>
  <c r="J1387" i="1"/>
  <c r="J1386" i="1"/>
  <c r="J1385" i="1"/>
  <c r="K1385" i="1" s="1"/>
  <c r="J1384" i="1"/>
  <c r="J1383" i="1"/>
  <c r="J1381" i="1"/>
  <c r="K1381" i="1" s="1"/>
  <c r="J1380" i="1"/>
  <c r="J1379" i="1"/>
  <c r="J1378" i="1"/>
  <c r="K1378" i="1" s="1"/>
  <c r="J1377" i="1"/>
  <c r="J1376" i="1"/>
  <c r="K1376" i="1" s="1"/>
  <c r="J1375" i="1"/>
  <c r="J1374" i="1"/>
  <c r="J1373" i="1"/>
  <c r="J1372" i="1"/>
  <c r="K1372" i="1" s="1"/>
  <c r="J1371" i="1"/>
  <c r="J1370" i="1"/>
  <c r="J1369" i="1"/>
  <c r="J1368" i="1"/>
  <c r="J1367" i="1"/>
  <c r="J1366" i="1"/>
  <c r="K1366" i="1" s="1"/>
  <c r="J1363" i="1"/>
  <c r="J1362" i="1"/>
  <c r="K1362" i="1" s="1"/>
  <c r="J1361" i="1"/>
  <c r="J1360" i="1"/>
  <c r="J1359" i="1"/>
  <c r="J1358" i="1"/>
  <c r="K1358" i="1" s="1"/>
  <c r="J1357" i="1"/>
  <c r="J1355" i="1"/>
  <c r="J1354" i="1"/>
  <c r="K1354" i="1" s="1"/>
  <c r="J1353" i="1"/>
  <c r="J1352" i="1"/>
  <c r="J1351" i="1"/>
  <c r="K1351" i="1" s="1"/>
  <c r="J1350" i="1"/>
  <c r="K1350" i="1" s="1"/>
  <c r="J1349" i="1"/>
  <c r="J1348" i="1"/>
  <c r="J1347" i="1"/>
  <c r="J1346" i="1"/>
  <c r="J1345" i="1"/>
  <c r="J1344" i="1"/>
  <c r="J1343" i="1"/>
  <c r="J1342" i="1"/>
  <c r="J1341" i="1"/>
  <c r="J1340" i="1"/>
  <c r="J1339" i="1"/>
  <c r="J1338" i="1"/>
  <c r="K1338" i="1" s="1"/>
  <c r="J1337" i="1"/>
  <c r="J1336" i="1"/>
  <c r="J1335" i="1"/>
  <c r="J1334" i="1"/>
  <c r="J1333" i="1"/>
  <c r="J1332" i="1"/>
  <c r="J1331" i="1"/>
  <c r="J1329" i="1"/>
  <c r="J1328" i="1"/>
  <c r="J1327" i="1"/>
  <c r="J1326" i="1"/>
  <c r="K1326" i="1" s="1"/>
  <c r="J1324" i="1"/>
  <c r="J1323" i="1"/>
  <c r="K1323" i="1" s="1"/>
  <c r="J1322" i="1"/>
  <c r="J1321" i="1"/>
  <c r="K1321" i="1" s="1"/>
  <c r="J1320" i="1"/>
  <c r="J1319" i="1"/>
  <c r="K1319" i="1" s="1"/>
  <c r="J1318" i="1"/>
  <c r="J1317" i="1"/>
  <c r="J1316" i="1"/>
  <c r="J1315" i="1"/>
  <c r="J1314" i="1"/>
  <c r="J1313" i="1"/>
  <c r="J1312" i="1"/>
  <c r="K1312" i="1" s="1"/>
  <c r="J1311" i="1"/>
  <c r="K1311" i="1" s="1"/>
  <c r="J1310" i="1"/>
  <c r="J1309" i="1"/>
  <c r="J1308" i="1"/>
  <c r="J1307" i="1"/>
  <c r="K1307" i="1" s="1"/>
  <c r="J1306" i="1"/>
  <c r="J1305" i="1"/>
  <c r="J1304" i="1"/>
  <c r="K1304" i="1" s="1"/>
  <c r="J1302" i="1"/>
  <c r="J1301" i="1"/>
  <c r="J1300" i="1"/>
  <c r="K1300" i="1" s="1"/>
  <c r="J1299" i="1"/>
  <c r="J1298" i="1"/>
  <c r="K1298" i="1" s="1"/>
  <c r="J1296" i="1"/>
  <c r="J1295" i="1"/>
  <c r="J1294" i="1"/>
  <c r="K1294" i="1" s="1"/>
  <c r="J1293" i="1"/>
  <c r="K1293" i="1" s="1"/>
  <c r="J1292" i="1"/>
  <c r="J1291" i="1"/>
  <c r="J1289" i="1"/>
  <c r="K1289" i="1" s="1"/>
  <c r="J1287" i="1"/>
  <c r="J1286" i="1"/>
  <c r="J1284" i="1"/>
  <c r="K1284" i="1" s="1"/>
  <c r="J1283" i="1"/>
  <c r="J1282" i="1"/>
  <c r="J1281" i="1"/>
  <c r="J1280" i="1"/>
  <c r="K1280" i="1" s="1"/>
  <c r="J1279" i="1"/>
  <c r="K1279" i="1" s="1"/>
  <c r="J1278" i="1"/>
  <c r="K1278" i="1" s="1"/>
  <c r="J1276" i="1"/>
  <c r="J1275" i="1"/>
  <c r="J1274" i="1"/>
  <c r="K1274" i="1" s="1"/>
  <c r="J1273" i="1"/>
  <c r="J1269" i="1"/>
  <c r="J1268" i="1"/>
  <c r="K1268" i="1" s="1"/>
  <c r="J1267" i="1"/>
  <c r="J1266" i="1"/>
  <c r="J1265" i="1"/>
  <c r="J1264" i="1"/>
  <c r="J1263" i="1"/>
  <c r="J1262" i="1"/>
  <c r="J1261" i="1"/>
  <c r="J1260" i="1"/>
  <c r="J1259" i="1"/>
  <c r="J1258" i="1"/>
  <c r="J1257" i="1"/>
  <c r="J1256" i="1"/>
  <c r="K1256" i="1" s="1"/>
  <c r="J1255" i="1"/>
  <c r="K1255" i="1" s="1"/>
  <c r="J1254" i="1"/>
  <c r="K1254" i="1" s="1"/>
  <c r="J1253" i="1"/>
  <c r="J1252" i="1"/>
  <c r="K1252" i="1" s="1"/>
  <c r="J1251" i="1"/>
  <c r="J1250" i="1"/>
  <c r="K1250" i="1" s="1"/>
  <c r="J1249" i="1"/>
  <c r="J1248" i="1"/>
  <c r="J1247" i="1"/>
  <c r="J1246" i="1"/>
  <c r="J1245" i="1"/>
  <c r="J1244" i="1"/>
  <c r="K1244" i="1" s="1"/>
  <c r="J1243" i="1"/>
  <c r="K1243" i="1" s="1"/>
  <c r="J1242" i="1"/>
  <c r="K1242" i="1" s="1"/>
  <c r="J1241" i="1"/>
  <c r="J1240" i="1"/>
  <c r="K1240" i="1" s="1"/>
  <c r="J1239" i="1"/>
  <c r="J1238" i="1"/>
  <c r="K1238" i="1" s="1"/>
  <c r="J1237" i="1"/>
  <c r="J1236" i="1"/>
  <c r="J1235" i="1"/>
  <c r="J1234" i="1"/>
  <c r="J1233" i="1"/>
  <c r="J1232" i="1"/>
  <c r="K1232" i="1" s="1"/>
  <c r="J1231" i="1"/>
  <c r="K1231" i="1" s="1"/>
  <c r="J1230" i="1"/>
  <c r="K1230" i="1" s="1"/>
  <c r="J1229" i="1"/>
  <c r="J1225" i="1"/>
  <c r="K1224" i="1"/>
  <c r="L1224" i="1" s="1"/>
  <c r="J1223" i="1"/>
  <c r="J1222" i="1"/>
  <c r="J1221" i="1"/>
  <c r="J1220" i="1"/>
  <c r="J1219" i="1"/>
  <c r="J1218" i="1"/>
  <c r="J1217" i="1"/>
  <c r="J1216" i="1"/>
  <c r="J1209" i="1"/>
  <c r="J1208" i="1"/>
  <c r="J1207" i="1"/>
  <c r="K1207" i="1" s="1"/>
  <c r="J1206" i="1"/>
  <c r="J1205" i="1"/>
  <c r="K1205" i="1" s="1"/>
  <c r="J1204" i="1"/>
  <c r="J1203" i="1"/>
  <c r="J1201" i="1"/>
  <c r="J1200" i="1"/>
  <c r="J1199" i="1"/>
  <c r="J1198" i="1"/>
  <c r="J1197" i="1"/>
  <c r="J1196" i="1"/>
  <c r="J1195" i="1"/>
  <c r="J1194" i="1"/>
  <c r="K1194" i="1" s="1"/>
  <c r="J1193" i="1"/>
  <c r="K1193" i="1" s="1"/>
  <c r="J1192" i="1"/>
  <c r="K1192" i="1" s="1"/>
  <c r="J1191" i="1"/>
  <c r="J1181" i="1"/>
  <c r="J1180" i="1"/>
  <c r="K1180" i="1" s="1"/>
  <c r="J1179" i="1"/>
  <c r="J1178" i="1"/>
  <c r="J1177" i="1"/>
  <c r="K1177" i="1" s="1"/>
  <c r="J1176" i="1"/>
  <c r="J1175" i="1"/>
  <c r="J1174" i="1"/>
  <c r="J1173" i="1"/>
  <c r="K1173" i="1" s="1"/>
  <c r="J1172" i="1"/>
  <c r="J1171" i="1"/>
  <c r="K1171" i="1" s="1"/>
  <c r="J1170" i="1"/>
  <c r="J1169" i="1"/>
  <c r="J1168" i="1"/>
  <c r="J1167" i="1"/>
  <c r="J1166" i="1"/>
  <c r="J1165" i="1"/>
  <c r="J1164" i="1"/>
  <c r="J1163" i="1"/>
  <c r="J1162" i="1"/>
  <c r="J1161" i="1"/>
  <c r="K1161" i="1" s="1"/>
  <c r="J1160" i="1"/>
  <c r="K1160" i="1" s="1"/>
  <c r="J1159" i="1"/>
  <c r="K1159" i="1" s="1"/>
  <c r="J1158" i="1"/>
  <c r="J1157" i="1"/>
  <c r="J1156" i="1"/>
  <c r="J1155" i="1"/>
  <c r="J1154" i="1"/>
  <c r="J1153" i="1"/>
  <c r="J1152" i="1"/>
  <c r="J1151" i="1"/>
  <c r="J1150" i="1"/>
  <c r="J1149" i="1"/>
  <c r="K1149" i="1" s="1"/>
  <c r="J1148" i="1"/>
  <c r="K1148" i="1" s="1"/>
  <c r="J1147" i="1"/>
  <c r="K1147" i="1" s="1"/>
  <c r="J1146" i="1"/>
  <c r="J1145" i="1"/>
  <c r="J1141" i="1"/>
  <c r="J1140" i="1"/>
  <c r="J1139" i="1"/>
  <c r="J1138" i="1"/>
  <c r="K1138" i="1" s="1"/>
  <c r="J1125" i="1"/>
  <c r="K1125" i="1" s="1"/>
  <c r="J1124" i="1"/>
  <c r="K1124" i="1" s="1"/>
  <c r="J1123" i="1"/>
  <c r="J1122" i="1"/>
  <c r="K1122" i="1" s="1"/>
  <c r="J1121" i="1"/>
  <c r="J1120" i="1"/>
  <c r="K1120" i="1" s="1"/>
  <c r="J1116" i="1"/>
  <c r="J1115" i="1"/>
  <c r="J1114" i="1"/>
  <c r="J1113" i="1"/>
  <c r="J1112" i="1"/>
  <c r="J1111" i="1"/>
  <c r="K1111" i="1" s="1"/>
  <c r="J1110" i="1"/>
  <c r="K1110" i="1" s="1"/>
  <c r="J1109" i="1"/>
  <c r="K1109" i="1" s="1"/>
  <c r="J1108" i="1"/>
  <c r="J1107" i="1"/>
  <c r="K1107" i="1" s="1"/>
  <c r="J1106" i="1"/>
  <c r="J1105" i="1"/>
  <c r="J1104" i="1"/>
  <c r="J1103" i="1"/>
  <c r="J1102" i="1"/>
  <c r="J1101" i="1"/>
  <c r="J1099" i="1"/>
  <c r="J1098" i="1"/>
  <c r="J1097" i="1"/>
  <c r="J1096" i="1"/>
  <c r="J1095" i="1"/>
  <c r="J1094" i="1"/>
  <c r="K1094" i="1" s="1"/>
  <c r="J1093" i="1"/>
  <c r="K1093" i="1" s="1"/>
  <c r="J1092" i="1"/>
  <c r="J1091" i="1"/>
  <c r="J1090" i="1"/>
  <c r="J1089" i="1"/>
  <c r="J1088" i="1"/>
  <c r="J1087" i="1"/>
  <c r="J1086" i="1"/>
  <c r="K1086" i="1" s="1"/>
  <c r="J1085" i="1"/>
  <c r="J1084" i="1"/>
  <c r="J1083" i="1"/>
  <c r="J1082" i="1"/>
  <c r="K1082" i="1" s="1"/>
  <c r="J1081" i="1"/>
  <c r="K1081" i="1" s="1"/>
  <c r="J1080" i="1"/>
  <c r="J1079" i="1"/>
  <c r="J1078" i="1"/>
  <c r="J1077" i="1"/>
  <c r="K1077" i="1" s="1"/>
  <c r="J1076" i="1"/>
  <c r="J1075" i="1"/>
  <c r="J1074" i="1"/>
  <c r="J1073" i="1"/>
  <c r="J1072" i="1"/>
  <c r="J1071" i="1"/>
  <c r="J1070" i="1"/>
  <c r="K1070" i="1" s="1"/>
  <c r="J1069" i="1"/>
  <c r="K1069" i="1" s="1"/>
  <c r="J1068" i="1"/>
  <c r="J1067" i="1"/>
  <c r="J1066" i="1"/>
  <c r="J1065" i="1"/>
  <c r="J1064" i="1"/>
  <c r="J1063" i="1"/>
  <c r="J1062" i="1"/>
  <c r="J1061" i="1"/>
  <c r="J1060" i="1"/>
  <c r="J1059" i="1"/>
  <c r="J1058" i="1"/>
  <c r="K1058" i="1" s="1"/>
  <c r="J1057" i="1"/>
  <c r="J1056" i="1"/>
  <c r="J1055" i="1"/>
  <c r="J1054" i="1"/>
  <c r="J1053" i="1"/>
  <c r="K1053" i="1" s="1"/>
  <c r="J1052" i="1"/>
  <c r="J1051" i="1"/>
  <c r="J1050" i="1"/>
  <c r="K1050" i="1" s="1"/>
  <c r="J1049" i="1"/>
  <c r="J1048" i="1"/>
  <c r="J1047" i="1"/>
  <c r="J1046" i="1"/>
  <c r="K1046" i="1" s="1"/>
  <c r="J1045" i="1"/>
  <c r="K1045" i="1" s="1"/>
  <c r="J1044" i="1"/>
  <c r="J1043" i="1"/>
  <c r="J1041" i="1"/>
  <c r="J1040" i="1"/>
  <c r="J1039" i="1"/>
  <c r="J1038" i="1"/>
  <c r="J1037" i="1"/>
  <c r="J1036" i="1"/>
  <c r="J1035" i="1"/>
  <c r="J1034" i="1"/>
  <c r="J1033" i="1"/>
  <c r="K1033" i="1" s="1"/>
  <c r="J1032" i="1"/>
  <c r="J1030" i="1"/>
  <c r="K1030" i="1" s="1"/>
  <c r="J1029" i="1"/>
  <c r="J1025" i="1"/>
  <c r="J1024" i="1"/>
  <c r="K1024" i="1" s="1"/>
  <c r="J1023" i="1"/>
  <c r="J1022" i="1"/>
  <c r="J1020" i="1"/>
  <c r="J1015" i="1"/>
  <c r="J1014" i="1"/>
  <c r="K1014" i="1" s="1"/>
  <c r="J1013" i="1"/>
  <c r="J1012" i="1"/>
  <c r="K1012" i="1" s="1"/>
  <c r="J1011" i="1"/>
  <c r="J1010" i="1"/>
  <c r="K1010" i="1" s="1"/>
  <c r="J1009" i="1"/>
  <c r="J1008" i="1"/>
  <c r="J1007" i="1"/>
  <c r="J1006" i="1"/>
  <c r="J1005" i="1"/>
  <c r="J1004" i="1"/>
  <c r="J1003" i="1"/>
  <c r="J1002" i="1"/>
  <c r="K1002" i="1" s="1"/>
  <c r="J1001" i="1"/>
  <c r="J1000" i="1"/>
  <c r="K1000" i="1" s="1"/>
  <c r="J999" i="1"/>
  <c r="K999" i="1" s="1"/>
  <c r="J998" i="1"/>
  <c r="K998" i="1" s="1"/>
  <c r="J997" i="1"/>
  <c r="J996" i="1"/>
  <c r="J991" i="1"/>
  <c r="K991" i="1" s="1"/>
  <c r="J990" i="1"/>
  <c r="J989" i="1"/>
  <c r="J988" i="1"/>
  <c r="J987" i="1"/>
  <c r="J986" i="1"/>
  <c r="K986" i="1" s="1"/>
  <c r="J985" i="1"/>
  <c r="J984" i="1"/>
  <c r="K984" i="1" s="1"/>
  <c r="J983" i="1"/>
  <c r="J982" i="1"/>
  <c r="J980" i="1"/>
  <c r="J979" i="1"/>
  <c r="J978" i="1"/>
  <c r="J977" i="1"/>
  <c r="J976" i="1"/>
  <c r="J975" i="1"/>
  <c r="K975" i="1" s="1"/>
  <c r="J974" i="1"/>
  <c r="K974" i="1" s="1"/>
  <c r="J973" i="1"/>
  <c r="K973" i="1" s="1"/>
  <c r="J972" i="1"/>
  <c r="J967" i="1"/>
  <c r="K967" i="1" s="1"/>
  <c r="J964" i="1"/>
  <c r="J963" i="1"/>
  <c r="J961" i="1"/>
  <c r="J960" i="1"/>
  <c r="J959" i="1"/>
  <c r="J954" i="1"/>
  <c r="J953" i="1"/>
  <c r="J952" i="1"/>
  <c r="J951" i="1"/>
  <c r="K951" i="1" s="1"/>
  <c r="J950" i="1"/>
  <c r="K950" i="1" s="1"/>
  <c r="J949" i="1"/>
  <c r="J948" i="1"/>
  <c r="K948" i="1" s="1"/>
  <c r="J947" i="1"/>
  <c r="J946" i="1"/>
  <c r="K946" i="1" s="1"/>
  <c r="J945" i="1"/>
  <c r="J944" i="1"/>
  <c r="J943" i="1"/>
  <c r="J942" i="1"/>
  <c r="J941" i="1"/>
  <c r="J940" i="1"/>
  <c r="J939" i="1"/>
  <c r="J938" i="1"/>
  <c r="K938" i="1" s="1"/>
  <c r="J937" i="1"/>
  <c r="J936" i="1"/>
  <c r="K936" i="1" s="1"/>
  <c r="J935" i="1"/>
  <c r="K935" i="1" s="1"/>
  <c r="J934" i="1"/>
  <c r="J933" i="1"/>
  <c r="J932" i="1"/>
  <c r="J931" i="1"/>
  <c r="J930" i="1"/>
  <c r="J929" i="1"/>
  <c r="J928" i="1"/>
  <c r="J927" i="1"/>
  <c r="J926" i="1"/>
  <c r="K926" i="1" s="1"/>
  <c r="J925" i="1"/>
  <c r="J924" i="1"/>
  <c r="K924" i="1" s="1"/>
  <c r="J923" i="1"/>
  <c r="K923" i="1" s="1"/>
  <c r="J922" i="1"/>
  <c r="K922" i="1" s="1"/>
  <c r="J921" i="1"/>
  <c r="J920" i="1"/>
  <c r="J919" i="1"/>
  <c r="J918" i="1"/>
  <c r="J917" i="1"/>
  <c r="J916" i="1"/>
  <c r="K916" i="1" s="1"/>
  <c r="J915" i="1"/>
  <c r="K915" i="1" s="1"/>
  <c r="J914" i="1"/>
  <c r="K914" i="1" s="1"/>
  <c r="J913" i="1"/>
  <c r="J912" i="1"/>
  <c r="K912" i="1" s="1"/>
  <c r="J911" i="1"/>
  <c r="J910" i="1"/>
  <c r="J909" i="1"/>
  <c r="J908" i="1"/>
  <c r="J907" i="1"/>
  <c r="J906" i="1"/>
  <c r="J905" i="1"/>
  <c r="J904" i="1"/>
  <c r="J903" i="1"/>
  <c r="K903" i="1" s="1"/>
  <c r="J902" i="1"/>
  <c r="K902" i="1" s="1"/>
  <c r="J901" i="1"/>
  <c r="J900" i="1"/>
  <c r="K900" i="1" s="1"/>
  <c r="J899" i="1"/>
  <c r="J898" i="1"/>
  <c r="J897" i="1"/>
  <c r="J896" i="1"/>
  <c r="J895" i="1"/>
  <c r="J894" i="1"/>
  <c r="J893" i="1"/>
  <c r="J892" i="1"/>
  <c r="J891" i="1"/>
  <c r="J890" i="1"/>
  <c r="K890" i="1" s="1"/>
  <c r="J889" i="1"/>
  <c r="J888" i="1"/>
  <c r="K888" i="1" s="1"/>
  <c r="J887" i="1"/>
  <c r="K887" i="1" s="1"/>
  <c r="J886" i="1"/>
  <c r="K886" i="1" s="1"/>
  <c r="J885" i="1"/>
  <c r="J884" i="1"/>
  <c r="J839" i="1"/>
  <c r="J838" i="1"/>
  <c r="J837" i="1"/>
  <c r="J836" i="1"/>
  <c r="J835" i="1"/>
  <c r="K835" i="1" s="1"/>
  <c r="J834" i="1"/>
  <c r="K834" i="1" s="1"/>
  <c r="J833" i="1"/>
  <c r="J832" i="1"/>
  <c r="K832" i="1" s="1"/>
  <c r="J831" i="1"/>
  <c r="J830" i="1"/>
  <c r="K830" i="1" s="1"/>
  <c r="J829" i="1"/>
  <c r="J828" i="1"/>
  <c r="J827" i="1"/>
  <c r="J826" i="1"/>
  <c r="J825" i="1"/>
  <c r="J824" i="1"/>
  <c r="J823" i="1"/>
  <c r="K823" i="1" s="1"/>
  <c r="J822" i="1"/>
  <c r="K822" i="1" s="1"/>
  <c r="J821" i="1"/>
  <c r="J820" i="1"/>
  <c r="K820" i="1" s="1"/>
  <c r="J819" i="1"/>
  <c r="J818" i="1"/>
  <c r="J817" i="1"/>
  <c r="J809" i="1"/>
  <c r="J808" i="1"/>
  <c r="K808" i="1" s="1"/>
  <c r="J807" i="1"/>
  <c r="J806" i="1"/>
  <c r="J805" i="1"/>
  <c r="J804" i="1"/>
  <c r="J803" i="1"/>
  <c r="J802" i="1"/>
  <c r="J801" i="1"/>
  <c r="J800" i="1"/>
  <c r="K800" i="1" s="1"/>
  <c r="J799" i="1"/>
  <c r="J798" i="1"/>
  <c r="J797" i="1"/>
  <c r="J796" i="1"/>
  <c r="J795" i="1"/>
  <c r="J794" i="1"/>
  <c r="J793" i="1"/>
  <c r="J792" i="1"/>
  <c r="J791" i="1"/>
  <c r="J790" i="1"/>
  <c r="J789" i="1"/>
  <c r="J788" i="1"/>
  <c r="K788" i="1" s="1"/>
  <c r="J787" i="1"/>
  <c r="J786" i="1"/>
  <c r="J785" i="1"/>
  <c r="J784" i="1"/>
  <c r="K784" i="1" s="1"/>
  <c r="J783" i="1"/>
  <c r="J782" i="1"/>
  <c r="J781" i="1"/>
  <c r="J780" i="1"/>
  <c r="K780" i="1" s="1"/>
  <c r="J779" i="1"/>
  <c r="J776" i="1"/>
  <c r="J775" i="1"/>
  <c r="J774" i="1"/>
  <c r="J773" i="1"/>
  <c r="J772" i="1"/>
  <c r="J771" i="1"/>
  <c r="J770" i="1"/>
  <c r="J767" i="1"/>
  <c r="J766" i="1"/>
  <c r="J765" i="1"/>
  <c r="J764" i="1"/>
  <c r="J763" i="1"/>
  <c r="K763" i="1" s="1"/>
  <c r="J759" i="1"/>
  <c r="K759" i="1" s="1"/>
  <c r="J758" i="1"/>
  <c r="K758" i="1" s="1"/>
  <c r="J756" i="1"/>
  <c r="K756" i="1" s="1"/>
  <c r="J755" i="1"/>
  <c r="J754" i="1"/>
  <c r="J753" i="1"/>
  <c r="J752" i="1"/>
  <c r="J751" i="1"/>
  <c r="J750" i="1"/>
  <c r="J749" i="1"/>
  <c r="J748" i="1"/>
  <c r="J747" i="1"/>
  <c r="K747" i="1" s="1"/>
  <c r="J746" i="1"/>
  <c r="J745" i="1"/>
  <c r="J743" i="1"/>
  <c r="K743" i="1" s="1"/>
  <c r="J742" i="1"/>
  <c r="K742" i="1" s="1"/>
  <c r="J741" i="1"/>
  <c r="J740" i="1"/>
  <c r="J737" i="1"/>
  <c r="J736" i="1"/>
  <c r="J735" i="1"/>
  <c r="J734" i="1"/>
  <c r="J733" i="1"/>
  <c r="J732" i="1"/>
  <c r="K732" i="1" s="1"/>
  <c r="J729" i="1"/>
  <c r="J728" i="1"/>
  <c r="K728" i="1" s="1"/>
  <c r="J727" i="1"/>
  <c r="K727" i="1" s="1"/>
  <c r="J726" i="1"/>
  <c r="J725" i="1"/>
  <c r="J724" i="1"/>
  <c r="J723" i="1"/>
  <c r="J722" i="1"/>
  <c r="J721" i="1"/>
  <c r="J720" i="1"/>
  <c r="K720" i="1" s="1"/>
  <c r="J719" i="1"/>
  <c r="J718" i="1"/>
  <c r="J717" i="1"/>
  <c r="J716" i="1"/>
  <c r="J715" i="1"/>
  <c r="J714" i="1"/>
  <c r="K714" i="1" s="1"/>
  <c r="J713" i="1"/>
  <c r="J712" i="1"/>
  <c r="J711" i="1"/>
  <c r="K711" i="1" s="1"/>
  <c r="J710" i="1"/>
  <c r="J709" i="1"/>
  <c r="J708" i="1"/>
  <c r="J707" i="1"/>
  <c r="J706" i="1"/>
  <c r="J705" i="1"/>
  <c r="K705" i="1" s="1"/>
  <c r="J704" i="1"/>
  <c r="K704" i="1" s="1"/>
  <c r="J703" i="1"/>
  <c r="K703" i="1" s="1"/>
  <c r="J702" i="1"/>
  <c r="K702" i="1" s="1"/>
  <c r="J701" i="1"/>
  <c r="J700" i="1"/>
  <c r="K700" i="1" s="1"/>
  <c r="J699" i="1"/>
  <c r="J698" i="1"/>
  <c r="J696" i="1"/>
  <c r="J695" i="1"/>
  <c r="J694" i="1"/>
  <c r="K694" i="1" s="1"/>
  <c r="J693" i="1"/>
  <c r="K693" i="1" s="1"/>
  <c r="J692" i="1"/>
  <c r="J690" i="1"/>
  <c r="J689" i="1"/>
  <c r="K689" i="1" s="1"/>
  <c r="J688" i="1"/>
  <c r="J687" i="1"/>
  <c r="J686" i="1"/>
  <c r="J685" i="1"/>
  <c r="J684" i="1"/>
  <c r="J683" i="1"/>
  <c r="J682" i="1"/>
  <c r="J681" i="1"/>
  <c r="K681" i="1" s="1"/>
  <c r="J680" i="1"/>
  <c r="J679" i="1"/>
  <c r="J678" i="1"/>
  <c r="J677" i="1"/>
  <c r="J676" i="1"/>
  <c r="J675" i="1"/>
  <c r="J672" i="1"/>
  <c r="J671" i="1"/>
  <c r="J670" i="1"/>
  <c r="J669" i="1"/>
  <c r="J668" i="1"/>
  <c r="J667" i="1"/>
  <c r="K667" i="1" s="1"/>
  <c r="J666" i="1"/>
  <c r="K666" i="1" s="1"/>
  <c r="J665" i="1"/>
  <c r="J664" i="1"/>
  <c r="K664" i="1" s="1"/>
  <c r="J663" i="1"/>
  <c r="K663" i="1" s="1"/>
  <c r="J661" i="1"/>
  <c r="J660" i="1"/>
  <c r="J659" i="1"/>
  <c r="J658" i="1"/>
  <c r="K658" i="1" s="1"/>
  <c r="J657" i="1"/>
  <c r="J656" i="1"/>
  <c r="J655" i="1"/>
  <c r="J652" i="1"/>
  <c r="K652" i="1" s="1"/>
  <c r="J651" i="1"/>
  <c r="K651" i="1" s="1"/>
  <c r="J650" i="1"/>
  <c r="J649" i="1"/>
  <c r="J636" i="1"/>
  <c r="J635" i="1"/>
  <c r="J633" i="1"/>
  <c r="J632" i="1"/>
  <c r="J631" i="1"/>
  <c r="K631" i="1" s="1"/>
  <c r="J630" i="1"/>
  <c r="J629" i="1"/>
  <c r="J628" i="1"/>
  <c r="J627" i="1"/>
  <c r="J603" i="1"/>
  <c r="K603" i="1" s="1"/>
  <c r="J602" i="1"/>
  <c r="K602" i="1" s="1"/>
  <c r="J601" i="1"/>
  <c r="K601" i="1" s="1"/>
  <c r="J600" i="1"/>
  <c r="J599" i="1"/>
  <c r="K599" i="1" s="1"/>
  <c r="J598" i="1"/>
  <c r="J597" i="1"/>
  <c r="J596" i="1"/>
  <c r="J595" i="1"/>
  <c r="J594" i="1"/>
  <c r="J593" i="1"/>
  <c r="J592" i="1"/>
  <c r="J591" i="1"/>
  <c r="K591" i="1" s="1"/>
  <c r="J590" i="1"/>
  <c r="J589" i="1"/>
  <c r="K589" i="1" s="1"/>
  <c r="J588" i="1"/>
  <c r="K588" i="1" s="1"/>
  <c r="J587" i="1"/>
  <c r="J586" i="1"/>
  <c r="J585" i="1"/>
  <c r="J584" i="1"/>
  <c r="J582" i="1"/>
  <c r="J581" i="1"/>
  <c r="J579" i="1"/>
  <c r="J578" i="1"/>
  <c r="J577" i="1"/>
  <c r="K577" i="1" s="1"/>
  <c r="J576" i="1"/>
  <c r="J575" i="1"/>
  <c r="J574" i="1"/>
  <c r="K574" i="1" s="1"/>
  <c r="J573" i="1"/>
  <c r="J545" i="1"/>
  <c r="J544" i="1"/>
  <c r="J543" i="1"/>
  <c r="J542" i="1"/>
  <c r="J541" i="1"/>
  <c r="K1579" i="1"/>
  <c r="K1578" i="1"/>
  <c r="K1567" i="1"/>
  <c r="K1566" i="1"/>
  <c r="L1566" i="1" s="1"/>
  <c r="K1565" i="1"/>
  <c r="L1565" i="1" s="1"/>
  <c r="K1564" i="1"/>
  <c r="K1563" i="1"/>
  <c r="K1561" i="1"/>
  <c r="K1560" i="1"/>
  <c r="K1553" i="1"/>
  <c r="K1552" i="1"/>
  <c r="K1545" i="1"/>
  <c r="K1543" i="1"/>
  <c r="K1541" i="1"/>
  <c r="K1540" i="1"/>
  <c r="K1535" i="1"/>
  <c r="K1533" i="1"/>
  <c r="K1529" i="1"/>
  <c r="K1528" i="1"/>
  <c r="K1527" i="1"/>
  <c r="K1521" i="1"/>
  <c r="K1517" i="1"/>
  <c r="K1515" i="1"/>
  <c r="K1505" i="1"/>
  <c r="K1504" i="1"/>
  <c r="K1455" i="1"/>
  <c r="L1455" i="1" s="1"/>
  <c r="K1442" i="1"/>
  <c r="K1434" i="1"/>
  <c r="K1428" i="1"/>
  <c r="K1424" i="1"/>
  <c r="K1422" i="1"/>
  <c r="K1417" i="1"/>
  <c r="L1417" i="1" s="1"/>
  <c r="K1416" i="1"/>
  <c r="L1416" i="1" s="1"/>
  <c r="K1415" i="1"/>
  <c r="L1415" i="1" s="1"/>
  <c r="K1403" i="1"/>
  <c r="K1391" i="1"/>
  <c r="K1389" i="1"/>
  <c r="K1388" i="1"/>
  <c r="L1388" i="1" s="1"/>
  <c r="K1387" i="1"/>
  <c r="K1377" i="1"/>
  <c r="K1375" i="1"/>
  <c r="K1367" i="1"/>
  <c r="K1363" i="1"/>
  <c r="K1361" i="1"/>
  <c r="K1348" i="1"/>
  <c r="K1342" i="1"/>
  <c r="K1340" i="1"/>
  <c r="K1336" i="1"/>
  <c r="K1327" i="1"/>
  <c r="K1324" i="1"/>
  <c r="K1322" i="1"/>
  <c r="K1310" i="1"/>
  <c r="K1309" i="1"/>
  <c r="K1301" i="1"/>
  <c r="K1299" i="1"/>
  <c r="K1297" i="1"/>
  <c r="L1297" i="1" s="1"/>
  <c r="K1296" i="1"/>
  <c r="K1288" i="1"/>
  <c r="L1288" i="1" s="1"/>
  <c r="K1283" i="1"/>
  <c r="K1276" i="1"/>
  <c r="K1267" i="1"/>
  <c r="K1266" i="1"/>
  <c r="K1265" i="1"/>
  <c r="K1264" i="1"/>
  <c r="K1263" i="1"/>
  <c r="K1262" i="1"/>
  <c r="K1257" i="1"/>
  <c r="K1253" i="1"/>
  <c r="K1251" i="1"/>
  <c r="K1245" i="1"/>
  <c r="K1241" i="1"/>
  <c r="K1239" i="1"/>
  <c r="K1229" i="1"/>
  <c r="K1208" i="1"/>
  <c r="K1206" i="1"/>
  <c r="K1195" i="1"/>
  <c r="K1174" i="1"/>
  <c r="K1172" i="1"/>
  <c r="K1162" i="1"/>
  <c r="K1154" i="1"/>
  <c r="K1150" i="1"/>
  <c r="K1123" i="1"/>
  <c r="K1121" i="1"/>
  <c r="K1108" i="1"/>
  <c r="K1106" i="1"/>
  <c r="K1102" i="1"/>
  <c r="K1095" i="1"/>
  <c r="K1087" i="1"/>
  <c r="K1083" i="1"/>
  <c r="K1075" i="1"/>
  <c r="K1071" i="1"/>
  <c r="K1059" i="1"/>
  <c r="K1057" i="1"/>
  <c r="K1047" i="1"/>
  <c r="K1038" i="1"/>
  <c r="K1034" i="1"/>
  <c r="K1032" i="1"/>
  <c r="K1021" i="1"/>
  <c r="L1021" i="1" s="1"/>
  <c r="K1013" i="1"/>
  <c r="K1011" i="1"/>
  <c r="K1001" i="1"/>
  <c r="K985" i="1"/>
  <c r="K983" i="1"/>
  <c r="K981" i="1"/>
  <c r="L981" i="1" s="1"/>
  <c r="K972" i="1"/>
  <c r="K964" i="1"/>
  <c r="K959" i="1"/>
  <c r="K949" i="1"/>
  <c r="K947" i="1"/>
  <c r="K939" i="1"/>
  <c r="K937" i="1"/>
  <c r="K927" i="1"/>
  <c r="K925" i="1"/>
  <c r="K913" i="1"/>
  <c r="K911" i="1"/>
  <c r="K901" i="1"/>
  <c r="K899" i="1"/>
  <c r="K891" i="1"/>
  <c r="K889" i="1"/>
  <c r="K885" i="1"/>
  <c r="K837" i="1"/>
  <c r="K833" i="1"/>
  <c r="K831" i="1"/>
  <c r="K829" i="1"/>
  <c r="K821" i="1"/>
  <c r="K819" i="1"/>
  <c r="K804" i="1"/>
  <c r="K802" i="1"/>
  <c r="K792" i="1"/>
  <c r="K790" i="1"/>
  <c r="K778" i="1"/>
  <c r="L778" i="1" s="1"/>
  <c r="K774" i="1"/>
  <c r="K766" i="1"/>
  <c r="K750" i="1"/>
  <c r="K748" i="1"/>
  <c r="K741" i="1"/>
  <c r="K737" i="1"/>
  <c r="K729" i="1"/>
  <c r="K721" i="1"/>
  <c r="K717" i="1"/>
  <c r="K715" i="1"/>
  <c r="K691" i="1"/>
  <c r="L691" i="1" s="1"/>
  <c r="K677" i="1"/>
  <c r="K669" i="1"/>
  <c r="K665" i="1"/>
  <c r="K654" i="1"/>
  <c r="L654" i="1" s="1"/>
  <c r="K653" i="1"/>
  <c r="L653" i="1" s="1"/>
  <c r="K650" i="1"/>
  <c r="K636" i="1"/>
  <c r="K634" i="1"/>
  <c r="L634" i="1" s="1"/>
  <c r="K598" i="1"/>
  <c r="K580" i="1"/>
  <c r="L580" i="1" s="1"/>
  <c r="K578" i="1"/>
  <c r="K572" i="1"/>
  <c r="L572" i="1" s="1"/>
  <c r="K540" i="1"/>
  <c r="L540" i="1" s="1"/>
  <c r="J538" i="1"/>
  <c r="J537" i="1"/>
  <c r="J536" i="1"/>
  <c r="J535" i="1"/>
  <c r="J534" i="1"/>
  <c r="J533" i="1"/>
  <c r="J532" i="1"/>
  <c r="J531" i="1"/>
  <c r="J530" i="1"/>
  <c r="J529" i="1"/>
  <c r="K528" i="1"/>
  <c r="L528" i="1" s="1"/>
  <c r="K527" i="1"/>
  <c r="L527" i="1" s="1"/>
  <c r="K526" i="1"/>
  <c r="L526" i="1" s="1"/>
  <c r="K525" i="1"/>
  <c r="L525" i="1" s="1"/>
  <c r="K524" i="1"/>
  <c r="L524" i="1" s="1"/>
  <c r="K523" i="1"/>
  <c r="L523" i="1" s="1"/>
  <c r="K522" i="1"/>
  <c r="L522" i="1" s="1"/>
  <c r="K521" i="1"/>
  <c r="L521" i="1" s="1"/>
  <c r="K520" i="1"/>
  <c r="L520" i="1" s="1"/>
  <c r="K519" i="1"/>
  <c r="L519" i="1" s="1"/>
  <c r="K518" i="1"/>
  <c r="L518" i="1" s="1"/>
  <c r="K517" i="1"/>
  <c r="L517" i="1" s="1"/>
  <c r="K516" i="1"/>
  <c r="L516" i="1" s="1"/>
  <c r="K515" i="1"/>
  <c r="L515" i="1" s="1"/>
  <c r="K514" i="1"/>
  <c r="L514" i="1" s="1"/>
  <c r="K513" i="1"/>
  <c r="L513" i="1" s="1"/>
  <c r="K512" i="1"/>
  <c r="L512" i="1" s="1"/>
  <c r="K511" i="1"/>
  <c r="L511" i="1" s="1"/>
  <c r="K510" i="1"/>
  <c r="L510" i="1" s="1"/>
  <c r="K509" i="1"/>
  <c r="L509" i="1" s="1"/>
  <c r="K508" i="1"/>
  <c r="L508" i="1" s="1"/>
  <c r="K507" i="1"/>
  <c r="L507" i="1" s="1"/>
  <c r="K506" i="1"/>
  <c r="L506" i="1" s="1"/>
  <c r="K505" i="1"/>
  <c r="L505" i="1" s="1"/>
  <c r="K504" i="1"/>
  <c r="L504" i="1" s="1"/>
  <c r="K503" i="1"/>
  <c r="L503" i="1" s="1"/>
  <c r="K502" i="1"/>
  <c r="L502" i="1" s="1"/>
  <c r="K501" i="1"/>
  <c r="L501" i="1" s="1"/>
  <c r="K500" i="1"/>
  <c r="L500" i="1" s="1"/>
  <c r="K499" i="1"/>
  <c r="L499" i="1" s="1"/>
  <c r="K498" i="1"/>
  <c r="L498" i="1" s="1"/>
  <c r="K497" i="1"/>
  <c r="L497" i="1" s="1"/>
  <c r="K496" i="1"/>
  <c r="L496" i="1" s="1"/>
  <c r="K495" i="1"/>
  <c r="L495" i="1" s="1"/>
  <c r="K494" i="1"/>
  <c r="L494" i="1" s="1"/>
  <c r="K493" i="1"/>
  <c r="L493" i="1" s="1"/>
  <c r="K492" i="1"/>
  <c r="L492" i="1" s="1"/>
  <c r="K491" i="1"/>
  <c r="L491" i="1" s="1"/>
  <c r="K490" i="1"/>
  <c r="L490" i="1" s="1"/>
  <c r="K489" i="1"/>
  <c r="L489" i="1" s="1"/>
  <c r="K488" i="1"/>
  <c r="L488" i="1" s="1"/>
  <c r="K486" i="1"/>
  <c r="L486" i="1" s="1"/>
  <c r="J485" i="1"/>
  <c r="J484" i="1"/>
  <c r="J483" i="1"/>
  <c r="J482" i="1"/>
  <c r="J481" i="1"/>
  <c r="J480" i="1"/>
  <c r="J479" i="1"/>
  <c r="J478" i="1"/>
  <c r="J477" i="1"/>
  <c r="J476" i="1"/>
  <c r="J475" i="1"/>
  <c r="J474" i="1"/>
  <c r="J473" i="1"/>
  <c r="J472" i="1"/>
  <c r="J471" i="1"/>
  <c r="J470" i="1"/>
  <c r="J469" i="1"/>
  <c r="J468" i="1"/>
  <c r="J467" i="1"/>
  <c r="J466" i="1"/>
  <c r="J465" i="1"/>
  <c r="J464" i="1"/>
  <c r="J463" i="1"/>
  <c r="J462" i="1"/>
  <c r="J461" i="1"/>
  <c r="J460" i="1"/>
  <c r="J459" i="1"/>
  <c r="J458" i="1"/>
  <c r="J457" i="1"/>
  <c r="J456" i="1"/>
  <c r="J455" i="1"/>
  <c r="J454" i="1"/>
  <c r="J453" i="1"/>
  <c r="J452" i="1"/>
  <c r="J451" i="1"/>
  <c r="J450" i="1"/>
  <c r="J449" i="1"/>
  <c r="J448" i="1"/>
  <c r="J447" i="1"/>
  <c r="J446" i="1"/>
  <c r="J445" i="1"/>
  <c r="J444" i="1"/>
  <c r="J443" i="1"/>
  <c r="J442" i="1"/>
  <c r="J441" i="1"/>
  <c r="J438" i="1"/>
  <c r="J437" i="1"/>
  <c r="J436" i="1"/>
  <c r="J435" i="1"/>
  <c r="J434" i="1"/>
  <c r="J433" i="1"/>
  <c r="J432" i="1"/>
  <c r="J431" i="1"/>
  <c r="J430"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7" i="1"/>
  <c r="J356" i="1"/>
  <c r="J355" i="1"/>
  <c r="J354" i="1"/>
  <c r="J353" i="1"/>
  <c r="J352" i="1"/>
  <c r="J351" i="1"/>
  <c r="J350" i="1"/>
  <c r="J349" i="1"/>
  <c r="J348" i="1"/>
  <c r="J347" i="1"/>
  <c r="J346" i="1"/>
  <c r="J345" i="1"/>
  <c r="J344" i="1"/>
  <c r="J341" i="1"/>
  <c r="J340" i="1"/>
  <c r="J339" i="1"/>
  <c r="J338" i="1"/>
  <c r="J337" i="1"/>
  <c r="J336" i="1"/>
  <c r="J335" i="1"/>
  <c r="J334" i="1"/>
  <c r="J333" i="1"/>
  <c r="J332" i="1"/>
  <c r="J331" i="1"/>
  <c r="J330" i="1"/>
  <c r="J329" i="1"/>
  <c r="J327" i="1"/>
  <c r="J326" i="1"/>
  <c r="J325" i="1"/>
  <c r="J324" i="1"/>
  <c r="J323" i="1"/>
  <c r="J322" i="1"/>
  <c r="J321" i="1"/>
  <c r="J320" i="1"/>
  <c r="J319" i="1"/>
  <c r="J318" i="1"/>
  <c r="J317" i="1"/>
  <c r="J316" i="1"/>
  <c r="J315"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K288" i="1"/>
  <c r="L288" i="1" s="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K236" i="1"/>
  <c r="L236" i="1" s="1"/>
  <c r="J235" i="1"/>
  <c r="J234" i="1"/>
  <c r="J233" i="1"/>
  <c r="J232" i="1"/>
  <c r="J231" i="1"/>
  <c r="J230" i="1"/>
  <c r="J229" i="1"/>
  <c r="J228" i="1"/>
  <c r="J227" i="1"/>
  <c r="J226" i="1"/>
  <c r="J225" i="1"/>
  <c r="J224" i="1"/>
  <c r="J223" i="1"/>
  <c r="J222" i="1"/>
  <c r="J221" i="1"/>
  <c r="J220" i="1"/>
  <c r="J219" i="1"/>
  <c r="J218" i="1"/>
  <c r="J217" i="1"/>
  <c r="J216" i="1"/>
  <c r="J215" i="1"/>
  <c r="J214" i="1"/>
  <c r="J213" i="1"/>
  <c r="J212" i="1"/>
  <c r="K211" i="1"/>
  <c r="L211" i="1" s="1"/>
  <c r="K210" i="1"/>
  <c r="L210" i="1" s="1"/>
  <c r="J208" i="1"/>
  <c r="J207" i="1"/>
  <c r="J206" i="1"/>
  <c r="J205" i="1"/>
  <c r="J204" i="1"/>
  <c r="J203" i="1"/>
  <c r="K202" i="1"/>
  <c r="L202" i="1" s="1"/>
  <c r="J201" i="1"/>
  <c r="J200" i="1"/>
  <c r="J199" i="1"/>
  <c r="J198" i="1"/>
  <c r="J197" i="1"/>
  <c r="J196" i="1"/>
  <c r="J195" i="1"/>
  <c r="J194" i="1"/>
  <c r="J193" i="1"/>
  <c r="J192" i="1"/>
  <c r="J191" i="1"/>
  <c r="J190" i="1"/>
  <c r="J189" i="1"/>
  <c r="J188" i="1"/>
  <c r="J187" i="1"/>
  <c r="J186" i="1"/>
  <c r="J185" i="1"/>
  <c r="J184" i="1"/>
  <c r="J183" i="1"/>
  <c r="J182" i="1"/>
  <c r="J181" i="1"/>
  <c r="J180" i="1"/>
  <c r="J179" i="1"/>
  <c r="J176" i="1"/>
  <c r="J175" i="1"/>
  <c r="J174" i="1"/>
  <c r="J173" i="1"/>
  <c r="J172" i="1"/>
  <c r="K171" i="1"/>
  <c r="L171" i="1" s="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K10" i="1"/>
  <c r="L10" i="1" s="1"/>
  <c r="K657" i="1" l="1"/>
  <c r="L657" i="1" s="1"/>
  <c r="K698" i="1"/>
  <c r="L698" i="1" s="1"/>
  <c r="K710" i="1"/>
  <c r="L710" i="1" s="1"/>
  <c r="K767" i="1"/>
  <c r="L767" i="1" s="1"/>
  <c r="K795" i="1"/>
  <c r="L795" i="1" s="1"/>
  <c r="K807" i="1"/>
  <c r="L807" i="1" s="1"/>
  <c r="K826" i="1"/>
  <c r="L826" i="1" s="1"/>
  <c r="K838" i="1"/>
  <c r="L838" i="1" s="1"/>
  <c r="K894" i="1"/>
  <c r="L894" i="1" s="1"/>
  <c r="K906" i="1"/>
  <c r="L906" i="1" s="1"/>
  <c r="K918" i="1"/>
  <c r="L918" i="1" s="1"/>
  <c r="K930" i="1"/>
  <c r="L930" i="1" s="1"/>
  <c r="K942" i="1"/>
  <c r="L942" i="1" s="1"/>
  <c r="K954" i="1"/>
  <c r="L954" i="1" s="1"/>
  <c r="K990" i="1"/>
  <c r="L990" i="1" s="1"/>
  <c r="K1006" i="1"/>
  <c r="L1006" i="1" s="1"/>
  <c r="K1023" i="1"/>
  <c r="L1023" i="1" s="1"/>
  <c r="K1052" i="1"/>
  <c r="L1052" i="1" s="1"/>
  <c r="K1064" i="1"/>
  <c r="L1064" i="1" s="1"/>
  <c r="K1113" i="1"/>
  <c r="L1113" i="1" s="1"/>
  <c r="K1140" i="1"/>
  <c r="L1140" i="1" s="1"/>
  <c r="K1155" i="1"/>
  <c r="L1155" i="1" s="1"/>
  <c r="K1167" i="1"/>
  <c r="L1167" i="1" s="1"/>
  <c r="K1179" i="1"/>
  <c r="L1179" i="1" s="1"/>
  <c r="K1200" i="1"/>
  <c r="L1200" i="1" s="1"/>
  <c r="K1219" i="1"/>
  <c r="L1219" i="1" s="1"/>
  <c r="K1234" i="1"/>
  <c r="L1234" i="1" s="1"/>
  <c r="K1246" i="1"/>
  <c r="L1246" i="1" s="1"/>
  <c r="K1258" i="1"/>
  <c r="L1258" i="1" s="1"/>
  <c r="K1273" i="1"/>
  <c r="L1273" i="1" s="1"/>
  <c r="K1287" i="1"/>
  <c r="L1287" i="1" s="1"/>
  <c r="K1315" i="1"/>
  <c r="L1315" i="1" s="1"/>
  <c r="K1328" i="1"/>
  <c r="L1328" i="1" s="1"/>
  <c r="K1341" i="1"/>
  <c r="L1341" i="1" s="1"/>
  <c r="K1353" i="1"/>
  <c r="L1353" i="1" s="1"/>
  <c r="K1380" i="1"/>
  <c r="L1380" i="1" s="1"/>
  <c r="K1394" i="1"/>
  <c r="L1394" i="1" s="1"/>
  <c r="K1408" i="1"/>
  <c r="L1408" i="1" s="1"/>
  <c r="K1425" i="1"/>
  <c r="L1425" i="1" s="1"/>
  <c r="K1437" i="1"/>
  <c r="L1437" i="1" s="1"/>
  <c r="K1449" i="1"/>
  <c r="L1449" i="1" s="1"/>
  <c r="K1510" i="1"/>
  <c r="L1510" i="1" s="1"/>
  <c r="K1522" i="1"/>
  <c r="L1522" i="1" s="1"/>
  <c r="K1534" i="1"/>
  <c r="L1534" i="1" s="1"/>
  <c r="K1546" i="1"/>
  <c r="L1546" i="1" s="1"/>
  <c r="K1558" i="1"/>
  <c r="L1558" i="1" s="1"/>
  <c r="K1572" i="1"/>
  <c r="L1572" i="1" s="1"/>
  <c r="K582" i="1"/>
  <c r="L582" i="1" s="1"/>
  <c r="K977" i="1"/>
  <c r="L977" i="1" s="1"/>
  <c r="K722" i="1"/>
  <c r="L722" i="1" s="1"/>
  <c r="K1076" i="1"/>
  <c r="L1076" i="1" s="1"/>
  <c r="K1101" i="1"/>
  <c r="L1101" i="1" s="1"/>
  <c r="K595" i="1"/>
  <c r="L595" i="1" s="1"/>
  <c r="K736" i="1"/>
  <c r="L736" i="1" s="1"/>
  <c r="K1088" i="1"/>
  <c r="L1088" i="1" s="1"/>
  <c r="K783" i="1"/>
  <c r="L783" i="1" s="1"/>
  <c r="K180" i="1"/>
  <c r="L180" i="1" s="1"/>
  <c r="K192" i="1"/>
  <c r="L192" i="1" s="1"/>
  <c r="K217" i="1"/>
  <c r="L217" i="1" s="1"/>
  <c r="K241" i="1"/>
  <c r="L241" i="1" s="1"/>
  <c r="K265" i="1"/>
  <c r="L265" i="1" s="1"/>
  <c r="K307" i="1"/>
  <c r="L307" i="1" s="1"/>
  <c r="K333" i="1"/>
  <c r="L333" i="1" s="1"/>
  <c r="K384" i="1"/>
  <c r="L384" i="1" s="1"/>
  <c r="K449" i="1"/>
  <c r="L449" i="1" s="1"/>
  <c r="K751" i="1"/>
  <c r="L751" i="1" s="1"/>
  <c r="K204" i="1"/>
  <c r="L204" i="1" s="1"/>
  <c r="K229" i="1"/>
  <c r="L229" i="1" s="1"/>
  <c r="K253" i="1"/>
  <c r="L253" i="1" s="1"/>
  <c r="K277" i="1"/>
  <c r="L277" i="1" s="1"/>
  <c r="K295" i="1"/>
  <c r="L295" i="1" s="1"/>
  <c r="K320" i="1"/>
  <c r="L320" i="1" s="1"/>
  <c r="K347" i="1"/>
  <c r="L347" i="1" s="1"/>
  <c r="K360" i="1"/>
  <c r="L360" i="1" s="1"/>
  <c r="K372" i="1"/>
  <c r="L372" i="1" s="1"/>
  <c r="K398" i="1"/>
  <c r="L398" i="1" s="1"/>
  <c r="K410" i="1"/>
  <c r="L410" i="1" s="1"/>
  <c r="K422" i="1"/>
  <c r="L422" i="1" s="1"/>
  <c r="K435" i="1"/>
  <c r="L435" i="1" s="1"/>
  <c r="K1302" i="1"/>
  <c r="L1302" i="1" s="1"/>
  <c r="K1368" i="1"/>
  <c r="L1368" i="1" s="1"/>
  <c r="K219" i="1"/>
  <c r="L219" i="1" s="1"/>
  <c r="K267" i="1"/>
  <c r="L267" i="1" s="1"/>
  <c r="K309" i="1"/>
  <c r="L309" i="1" s="1"/>
  <c r="K335" i="1"/>
  <c r="L335" i="1" s="1"/>
  <c r="K349" i="1"/>
  <c r="L349" i="1" s="1"/>
  <c r="K362" i="1"/>
  <c r="L362" i="1" s="1"/>
  <c r="K374" i="1"/>
  <c r="L374" i="1" s="1"/>
  <c r="K386" i="1"/>
  <c r="L386" i="1" s="1"/>
  <c r="K400" i="1"/>
  <c r="L400" i="1" s="1"/>
  <c r="K412" i="1"/>
  <c r="L412" i="1" s="1"/>
  <c r="K424" i="1"/>
  <c r="L424" i="1" s="1"/>
  <c r="K437" i="1"/>
  <c r="L437" i="1" s="1"/>
  <c r="K684" i="1"/>
  <c r="L684" i="1" s="1"/>
  <c r="K182" i="1"/>
  <c r="L182" i="1" s="1"/>
  <c r="K231" i="1"/>
  <c r="L231" i="1" s="1"/>
  <c r="K297" i="1"/>
  <c r="L297" i="1" s="1"/>
  <c r="K195" i="1"/>
  <c r="L195" i="1" s="1"/>
  <c r="K220" i="1"/>
  <c r="L220" i="1" s="1"/>
  <c r="K232" i="1"/>
  <c r="L232" i="1" s="1"/>
  <c r="K244" i="1"/>
  <c r="L244" i="1" s="1"/>
  <c r="K256" i="1"/>
  <c r="L256" i="1" s="1"/>
  <c r="K268" i="1"/>
  <c r="L268" i="1" s="1"/>
  <c r="K280" i="1"/>
  <c r="L280" i="1" s="1"/>
  <c r="K298" i="1"/>
  <c r="L298" i="1" s="1"/>
  <c r="K350" i="1"/>
  <c r="L350" i="1" s="1"/>
  <c r="K1039" i="1"/>
  <c r="L1039" i="1" s="1"/>
  <c r="K630" i="1"/>
  <c r="L630" i="1" s="1"/>
  <c r="K194" i="1"/>
  <c r="L194" i="1" s="1"/>
  <c r="K243" i="1"/>
  <c r="L243" i="1" s="1"/>
  <c r="K279" i="1"/>
  <c r="L279" i="1" s="1"/>
  <c r="K593" i="1"/>
  <c r="L593" i="1" s="1"/>
  <c r="K628" i="1"/>
  <c r="L628" i="1" s="1"/>
  <c r="K655" i="1"/>
  <c r="L655" i="1" s="1"/>
  <c r="K668" i="1"/>
  <c r="L668" i="1" s="1"/>
  <c r="K682" i="1"/>
  <c r="L682" i="1" s="1"/>
  <c r="K670" i="1"/>
  <c r="L670" i="1" s="1"/>
  <c r="K206" i="1"/>
  <c r="L206" i="1" s="1"/>
  <c r="K255" i="1"/>
  <c r="L255" i="1" s="1"/>
  <c r="K322" i="1"/>
  <c r="L322" i="1" s="1"/>
  <c r="K183" i="1"/>
  <c r="L183" i="1" s="1"/>
  <c r="K207" i="1"/>
  <c r="L207" i="1" s="1"/>
  <c r="K579" i="1"/>
  <c r="L579" i="1" s="1"/>
  <c r="K310" i="1"/>
  <c r="L310" i="1" s="1"/>
  <c r="K387" i="1"/>
  <c r="L387" i="1" s="1"/>
  <c r="L959" i="1"/>
  <c r="K1247" i="1"/>
  <c r="L1247" i="1" s="1"/>
  <c r="L1342" i="1"/>
  <c r="K184" i="1"/>
  <c r="L184" i="1" s="1"/>
  <c r="K196" i="1"/>
  <c r="L196" i="1" s="1"/>
  <c r="K208" i="1"/>
  <c r="L208" i="1" s="1"/>
  <c r="K221" i="1"/>
  <c r="L221" i="1" s="1"/>
  <c r="K233" i="1"/>
  <c r="L233" i="1" s="1"/>
  <c r="K245" i="1"/>
  <c r="L245" i="1" s="1"/>
  <c r="K257" i="1"/>
  <c r="L257" i="1" s="1"/>
  <c r="K269" i="1"/>
  <c r="L269" i="1" s="1"/>
  <c r="K281" i="1"/>
  <c r="L281" i="1" s="1"/>
  <c r="K299" i="1"/>
  <c r="L299" i="1" s="1"/>
  <c r="K311" i="1"/>
  <c r="L311" i="1" s="1"/>
  <c r="K324" i="1"/>
  <c r="L324" i="1" s="1"/>
  <c r="K337" i="1"/>
  <c r="L337" i="1" s="1"/>
  <c r="K351" i="1"/>
  <c r="L351" i="1" s="1"/>
  <c r="K364" i="1"/>
  <c r="L364" i="1" s="1"/>
  <c r="K376" i="1"/>
  <c r="L376" i="1" s="1"/>
  <c r="K388" i="1"/>
  <c r="L388" i="1" s="1"/>
  <c r="K402" i="1"/>
  <c r="L402" i="1" s="1"/>
  <c r="K414" i="1"/>
  <c r="L414" i="1" s="1"/>
  <c r="K426" i="1"/>
  <c r="L426" i="1" s="1"/>
  <c r="K441" i="1"/>
  <c r="L441" i="1" s="1"/>
  <c r="K596" i="1"/>
  <c r="L596" i="1" s="1"/>
  <c r="K1156" i="1"/>
  <c r="L1156" i="1" s="1"/>
  <c r="K585" i="1"/>
  <c r="L585" i="1" s="1"/>
  <c r="K597" i="1"/>
  <c r="L597" i="1" s="1"/>
  <c r="K632" i="1"/>
  <c r="L632" i="1" s="1"/>
  <c r="K659" i="1"/>
  <c r="L659" i="1" s="1"/>
  <c r="K672" i="1"/>
  <c r="L672" i="1" s="1"/>
  <c r="K686" i="1"/>
  <c r="L686" i="1" s="1"/>
  <c r="L700" i="1"/>
  <c r="K712" i="1"/>
  <c r="L712" i="1" s="1"/>
  <c r="K724" i="1"/>
  <c r="L724" i="1" s="1"/>
  <c r="K740" i="1"/>
  <c r="L740" i="1" s="1"/>
  <c r="K753" i="1"/>
  <c r="L753" i="1" s="1"/>
  <c r="K771" i="1"/>
  <c r="L771" i="1" s="1"/>
  <c r="K785" i="1"/>
  <c r="L785" i="1" s="1"/>
  <c r="K797" i="1"/>
  <c r="L797" i="1" s="1"/>
  <c r="K809" i="1"/>
  <c r="L809" i="1" s="1"/>
  <c r="K828" i="1"/>
  <c r="L828" i="1" s="1"/>
  <c r="K884" i="1"/>
  <c r="L884" i="1" s="1"/>
  <c r="K896" i="1"/>
  <c r="L896" i="1" s="1"/>
  <c r="K908" i="1"/>
  <c r="L908" i="1" s="1"/>
  <c r="K920" i="1"/>
  <c r="L920" i="1" s="1"/>
  <c r="K932" i="1"/>
  <c r="L932" i="1" s="1"/>
  <c r="K944" i="1"/>
  <c r="L944" i="1" s="1"/>
  <c r="K960" i="1"/>
  <c r="L960" i="1" s="1"/>
  <c r="K979" i="1"/>
  <c r="L979" i="1" s="1"/>
  <c r="K996" i="1"/>
  <c r="L996" i="1" s="1"/>
  <c r="K1008" i="1"/>
  <c r="L1008" i="1" s="1"/>
  <c r="K1025" i="1"/>
  <c r="L1025" i="1" s="1"/>
  <c r="K1041" i="1"/>
  <c r="L1041" i="1" s="1"/>
  <c r="K1054" i="1"/>
  <c r="L1054" i="1" s="1"/>
  <c r="K1066" i="1"/>
  <c r="L1066" i="1" s="1"/>
  <c r="K1078" i="1"/>
  <c r="L1078" i="1" s="1"/>
  <c r="K1090" i="1"/>
  <c r="L1090" i="1" s="1"/>
  <c r="K1103" i="1"/>
  <c r="L1103" i="1" s="1"/>
  <c r="K1115" i="1"/>
  <c r="L1115" i="1" s="1"/>
  <c r="K1145" i="1"/>
  <c r="L1145" i="1" s="1"/>
  <c r="K1157" i="1"/>
  <c r="L1157" i="1" s="1"/>
  <c r="K1169" i="1"/>
  <c r="L1169" i="1" s="1"/>
  <c r="K1181" i="1"/>
  <c r="L1181" i="1" s="1"/>
  <c r="K1203" i="1"/>
  <c r="L1203" i="1" s="1"/>
  <c r="K1221" i="1"/>
  <c r="L1221" i="1" s="1"/>
  <c r="K1236" i="1"/>
  <c r="L1236" i="1" s="1"/>
  <c r="K1248" i="1"/>
  <c r="L1248" i="1" s="1"/>
  <c r="K1260" i="1"/>
  <c r="L1260" i="1" s="1"/>
  <c r="K1275" i="1"/>
  <c r="L1275" i="1" s="1"/>
  <c r="K1291" i="1"/>
  <c r="L1291" i="1" s="1"/>
  <c r="K1305" i="1"/>
  <c r="L1305" i="1" s="1"/>
  <c r="K1317" i="1"/>
  <c r="L1317" i="1" s="1"/>
  <c r="K1331" i="1"/>
  <c r="L1331" i="1" s="1"/>
  <c r="K1343" i="1"/>
  <c r="L1343" i="1" s="1"/>
  <c r="K1355" i="1"/>
  <c r="L1355" i="1" s="1"/>
  <c r="K1370" i="1"/>
  <c r="L1370" i="1" s="1"/>
  <c r="K1383" i="1"/>
  <c r="L1383" i="1" s="1"/>
  <c r="K1396" i="1"/>
  <c r="L1396" i="1" s="1"/>
  <c r="K1410" i="1"/>
  <c r="L1410" i="1" s="1"/>
  <c r="K1427" i="1"/>
  <c r="L1427" i="1" s="1"/>
  <c r="K1439" i="1"/>
  <c r="L1439" i="1" s="1"/>
  <c r="K1451" i="1"/>
  <c r="L1451" i="1" s="1"/>
  <c r="K1512" i="1"/>
  <c r="L1512" i="1" s="1"/>
  <c r="K1524" i="1"/>
  <c r="L1524" i="1" s="1"/>
  <c r="K1536" i="1"/>
  <c r="L1536" i="1" s="1"/>
  <c r="K1548" i="1"/>
  <c r="L1548" i="1" s="1"/>
  <c r="L1560" i="1"/>
  <c r="K1574" i="1"/>
  <c r="L1574" i="1" s="1"/>
  <c r="K375" i="1"/>
  <c r="L375" i="1" s="1"/>
  <c r="K584" i="1"/>
  <c r="L584" i="1" s="1"/>
  <c r="L991" i="1"/>
  <c r="K1235" i="1"/>
  <c r="L1235" i="1" s="1"/>
  <c r="L1535" i="1"/>
  <c r="K185" i="1"/>
  <c r="L185" i="1" s="1"/>
  <c r="K197" i="1"/>
  <c r="L197" i="1" s="1"/>
  <c r="K222" i="1"/>
  <c r="L222" i="1" s="1"/>
  <c r="K234" i="1"/>
  <c r="L234" i="1" s="1"/>
  <c r="K246" i="1"/>
  <c r="L246" i="1" s="1"/>
  <c r="K258" i="1"/>
  <c r="L258" i="1" s="1"/>
  <c r="K270" i="1"/>
  <c r="L270" i="1" s="1"/>
  <c r="K300" i="1"/>
  <c r="L300" i="1" s="1"/>
  <c r="K312" i="1"/>
  <c r="L312" i="1" s="1"/>
  <c r="K325" i="1"/>
  <c r="L325" i="1" s="1"/>
  <c r="K338" i="1"/>
  <c r="L338" i="1" s="1"/>
  <c r="K352" i="1"/>
  <c r="L352" i="1" s="1"/>
  <c r="K365" i="1"/>
  <c r="L365" i="1" s="1"/>
  <c r="K377" i="1"/>
  <c r="L377" i="1" s="1"/>
  <c r="K389" i="1"/>
  <c r="L389" i="1" s="1"/>
  <c r="K403" i="1"/>
  <c r="L403" i="1" s="1"/>
  <c r="K415" i="1"/>
  <c r="L415" i="1" s="1"/>
  <c r="K427" i="1"/>
  <c r="L427" i="1" s="1"/>
  <c r="K442" i="1"/>
  <c r="L442" i="1" s="1"/>
  <c r="K1395" i="1"/>
  <c r="L1395" i="1" s="1"/>
  <c r="K586" i="1"/>
  <c r="L586" i="1" s="1"/>
  <c r="L598" i="1"/>
  <c r="K633" i="1"/>
  <c r="L633" i="1" s="1"/>
  <c r="K660" i="1"/>
  <c r="L660" i="1" s="1"/>
  <c r="K675" i="1"/>
  <c r="L675" i="1" s="1"/>
  <c r="K687" i="1"/>
  <c r="L687" i="1" s="1"/>
  <c r="K701" i="1"/>
  <c r="L701" i="1" s="1"/>
  <c r="K713" i="1"/>
  <c r="L713" i="1" s="1"/>
  <c r="K725" i="1"/>
  <c r="L725" i="1" s="1"/>
  <c r="L741" i="1"/>
  <c r="K754" i="1"/>
  <c r="L754" i="1" s="1"/>
  <c r="K772" i="1"/>
  <c r="L772" i="1" s="1"/>
  <c r="K786" i="1"/>
  <c r="L786" i="1" s="1"/>
  <c r="K798" i="1"/>
  <c r="L798" i="1" s="1"/>
  <c r="K817" i="1"/>
  <c r="L817" i="1" s="1"/>
  <c r="L829" i="1"/>
  <c r="L885" i="1"/>
  <c r="K897" i="1"/>
  <c r="L897" i="1" s="1"/>
  <c r="K909" i="1"/>
  <c r="L909" i="1" s="1"/>
  <c r="K921" i="1"/>
  <c r="L921" i="1" s="1"/>
  <c r="K933" i="1"/>
  <c r="L933" i="1" s="1"/>
  <c r="K945" i="1"/>
  <c r="L945" i="1" s="1"/>
  <c r="K961" i="1"/>
  <c r="L961" i="1" s="1"/>
  <c r="K980" i="1"/>
  <c r="L980" i="1" s="1"/>
  <c r="K997" i="1"/>
  <c r="L997" i="1" s="1"/>
  <c r="K1009" i="1"/>
  <c r="L1009" i="1" s="1"/>
  <c r="K1029" i="1"/>
  <c r="L1029" i="1" s="1"/>
  <c r="K1043" i="1"/>
  <c r="L1043" i="1" s="1"/>
  <c r="K1055" i="1"/>
  <c r="L1055" i="1" s="1"/>
  <c r="K1067" i="1"/>
  <c r="L1067" i="1" s="1"/>
  <c r="K1079" i="1"/>
  <c r="L1079" i="1" s="1"/>
  <c r="K1091" i="1"/>
  <c r="L1091" i="1" s="1"/>
  <c r="K1104" i="1"/>
  <c r="L1104" i="1" s="1"/>
  <c r="K1116" i="1"/>
  <c r="L1116" i="1" s="1"/>
  <c r="K1146" i="1"/>
  <c r="L1146" i="1" s="1"/>
  <c r="K1158" i="1"/>
  <c r="L1158" i="1" s="1"/>
  <c r="K1170" i="1"/>
  <c r="L1170" i="1" s="1"/>
  <c r="K1191" i="1"/>
  <c r="L1191" i="1" s="1"/>
  <c r="K1204" i="1"/>
  <c r="L1204" i="1" s="1"/>
  <c r="K1222" i="1"/>
  <c r="L1222" i="1" s="1"/>
  <c r="K1237" i="1"/>
  <c r="L1237" i="1" s="1"/>
  <c r="K1249" i="1"/>
  <c r="L1249" i="1" s="1"/>
  <c r="K1261" i="1"/>
  <c r="L1261" i="1" s="1"/>
  <c r="L1276" i="1"/>
  <c r="K1292" i="1"/>
  <c r="L1292" i="1" s="1"/>
  <c r="K1306" i="1"/>
  <c r="L1306" i="1" s="1"/>
  <c r="K1318" i="1"/>
  <c r="L1318" i="1" s="1"/>
  <c r="K1332" i="1"/>
  <c r="L1332" i="1" s="1"/>
  <c r="K1344" i="1"/>
  <c r="L1344" i="1" s="1"/>
  <c r="K1357" i="1"/>
  <c r="L1357" i="1" s="1"/>
  <c r="K1371" i="1"/>
  <c r="L1371" i="1" s="1"/>
  <c r="K1384" i="1"/>
  <c r="L1384" i="1" s="1"/>
  <c r="K1397" i="1"/>
  <c r="L1397" i="1" s="1"/>
  <c r="K1411" i="1"/>
  <c r="L1411" i="1" s="1"/>
  <c r="L1428" i="1"/>
  <c r="K1440" i="1"/>
  <c r="L1440" i="1" s="1"/>
  <c r="K1452" i="1"/>
  <c r="L1452" i="1" s="1"/>
  <c r="K1513" i="1"/>
  <c r="L1513" i="1" s="1"/>
  <c r="K1525" i="1"/>
  <c r="L1525" i="1" s="1"/>
  <c r="K1537" i="1"/>
  <c r="L1537" i="1" s="1"/>
  <c r="K1549" i="1"/>
  <c r="L1549" i="1" s="1"/>
  <c r="L1561" i="1"/>
  <c r="K1575" i="1"/>
  <c r="L1575" i="1" s="1"/>
  <c r="K336" i="1"/>
  <c r="L336" i="1" s="1"/>
  <c r="K438" i="1"/>
  <c r="L438" i="1" s="1"/>
  <c r="K685" i="1"/>
  <c r="L685" i="1" s="1"/>
  <c r="L808" i="1"/>
  <c r="L1077" i="1"/>
  <c r="L1180" i="1"/>
  <c r="L1289" i="1"/>
  <c r="K1438" i="1"/>
  <c r="L1438" i="1" s="1"/>
  <c r="L1523" i="1"/>
  <c r="K186" i="1"/>
  <c r="L186" i="1" s="1"/>
  <c r="K198" i="1"/>
  <c r="L198" i="1" s="1"/>
  <c r="K223" i="1"/>
  <c r="L223" i="1" s="1"/>
  <c r="K235" i="1"/>
  <c r="L235" i="1" s="1"/>
  <c r="K247" i="1"/>
  <c r="L247" i="1" s="1"/>
  <c r="K259" i="1"/>
  <c r="L259" i="1" s="1"/>
  <c r="K271" i="1"/>
  <c r="L271" i="1" s="1"/>
  <c r="K289" i="1"/>
  <c r="L289" i="1" s="1"/>
  <c r="K301" i="1"/>
  <c r="L301" i="1" s="1"/>
  <c r="K313" i="1"/>
  <c r="L313" i="1" s="1"/>
  <c r="K326" i="1"/>
  <c r="L326" i="1" s="1"/>
  <c r="K339" i="1"/>
  <c r="L339" i="1" s="1"/>
  <c r="K353" i="1"/>
  <c r="L353" i="1" s="1"/>
  <c r="K366" i="1"/>
  <c r="L366" i="1" s="1"/>
  <c r="K378" i="1"/>
  <c r="L378" i="1" s="1"/>
  <c r="K390" i="1"/>
  <c r="L390" i="1" s="1"/>
  <c r="K404" i="1"/>
  <c r="L404" i="1" s="1"/>
  <c r="K416" i="1"/>
  <c r="L416" i="1" s="1"/>
  <c r="K428" i="1"/>
  <c r="L428" i="1" s="1"/>
  <c r="K443" i="1"/>
  <c r="L443" i="1" s="1"/>
  <c r="K573" i="1"/>
  <c r="L573" i="1" s="1"/>
  <c r="K587" i="1"/>
  <c r="L587" i="1" s="1"/>
  <c r="L599" i="1"/>
  <c r="K635" i="1"/>
  <c r="L635" i="1" s="1"/>
  <c r="K661" i="1"/>
  <c r="L661" i="1" s="1"/>
  <c r="K676" i="1"/>
  <c r="L676" i="1" s="1"/>
  <c r="K688" i="1"/>
  <c r="L688" i="1" s="1"/>
  <c r="L702" i="1"/>
  <c r="L714" i="1"/>
  <c r="K726" i="1"/>
  <c r="L726" i="1" s="1"/>
  <c r="L742" i="1"/>
  <c r="K755" i="1"/>
  <c r="L755" i="1" s="1"/>
  <c r="K773" i="1"/>
  <c r="L773" i="1" s="1"/>
  <c r="K787" i="1"/>
  <c r="L787" i="1" s="1"/>
  <c r="K799" i="1"/>
  <c r="L799" i="1" s="1"/>
  <c r="K818" i="1"/>
  <c r="L818" i="1" s="1"/>
  <c r="L830" i="1"/>
  <c r="L886" i="1"/>
  <c r="K898" i="1"/>
  <c r="L898" i="1" s="1"/>
  <c r="K910" i="1"/>
  <c r="L910" i="1" s="1"/>
  <c r="L922" i="1"/>
  <c r="K934" i="1"/>
  <c r="L934" i="1" s="1"/>
  <c r="L946" i="1"/>
  <c r="K963" i="1"/>
  <c r="L963" i="1" s="1"/>
  <c r="K982" i="1"/>
  <c r="L982" i="1" s="1"/>
  <c r="L998" i="1"/>
  <c r="L1010" i="1"/>
  <c r="L1030" i="1"/>
  <c r="K1044" i="1"/>
  <c r="L1044" i="1" s="1"/>
  <c r="K1056" i="1"/>
  <c r="L1056" i="1" s="1"/>
  <c r="K1068" i="1"/>
  <c r="L1068" i="1" s="1"/>
  <c r="K1080" i="1"/>
  <c r="L1080" i="1" s="1"/>
  <c r="K1092" i="1"/>
  <c r="L1092" i="1" s="1"/>
  <c r="K1105" i="1"/>
  <c r="L1105" i="1" s="1"/>
  <c r="L1120" i="1"/>
  <c r="L1147" i="1"/>
  <c r="L1159" i="1"/>
  <c r="L1171" i="1"/>
  <c r="L1192" i="1"/>
  <c r="L1205" i="1"/>
  <c r="K1223" i="1"/>
  <c r="L1223" i="1" s="1"/>
  <c r="L1238" i="1"/>
  <c r="L1250" i="1"/>
  <c r="L1262" i="1"/>
  <c r="L1278" i="1"/>
  <c r="L1293" i="1"/>
  <c r="L1307" i="1"/>
  <c r="L1319" i="1"/>
  <c r="K1333" i="1"/>
  <c r="L1333" i="1" s="1"/>
  <c r="K1345" i="1"/>
  <c r="L1345" i="1" s="1"/>
  <c r="L1358" i="1"/>
  <c r="L1372" i="1"/>
  <c r="L1385" i="1"/>
  <c r="K1400" i="1"/>
  <c r="L1400" i="1" s="1"/>
  <c r="K1412" i="1"/>
  <c r="L1412" i="1" s="1"/>
  <c r="L1429" i="1"/>
  <c r="L1441" i="1"/>
  <c r="L1453" i="1"/>
  <c r="L1514" i="1"/>
  <c r="L1526" i="1"/>
  <c r="L1538" i="1"/>
  <c r="L1550" i="1"/>
  <c r="L1562" i="1"/>
  <c r="L1576" i="1"/>
  <c r="K363" i="1"/>
  <c r="L363" i="1" s="1"/>
  <c r="K671" i="1"/>
  <c r="L671" i="1" s="1"/>
  <c r="L784" i="1"/>
  <c r="K931" i="1"/>
  <c r="L931" i="1" s="1"/>
  <c r="K187" i="1"/>
  <c r="L187" i="1" s="1"/>
  <c r="K199" i="1"/>
  <c r="L199" i="1" s="1"/>
  <c r="K212" i="1"/>
  <c r="L212" i="1" s="1"/>
  <c r="K224" i="1"/>
  <c r="L224" i="1" s="1"/>
  <c r="K248" i="1"/>
  <c r="L248" i="1" s="1"/>
  <c r="K260" i="1"/>
  <c r="L260" i="1" s="1"/>
  <c r="K272" i="1"/>
  <c r="L272" i="1" s="1"/>
  <c r="K290" i="1"/>
  <c r="L290" i="1" s="1"/>
  <c r="K302" i="1"/>
  <c r="L302" i="1" s="1"/>
  <c r="K315" i="1"/>
  <c r="L315" i="1" s="1"/>
  <c r="K327" i="1"/>
  <c r="L327" i="1" s="1"/>
  <c r="K340" i="1"/>
  <c r="L340" i="1" s="1"/>
  <c r="K354" i="1"/>
  <c r="L354" i="1" s="1"/>
  <c r="K367" i="1"/>
  <c r="L367" i="1" s="1"/>
  <c r="K379" i="1"/>
  <c r="L379" i="1" s="1"/>
  <c r="K391" i="1"/>
  <c r="L391" i="1" s="1"/>
  <c r="K405" i="1"/>
  <c r="L405" i="1" s="1"/>
  <c r="K417" i="1"/>
  <c r="L417" i="1" s="1"/>
  <c r="K430" i="1"/>
  <c r="L430" i="1" s="1"/>
  <c r="K444" i="1"/>
  <c r="L444" i="1" s="1"/>
  <c r="K1329" i="1"/>
  <c r="L1329" i="1" s="1"/>
  <c r="L574" i="1"/>
  <c r="L588" i="1"/>
  <c r="K600" i="1"/>
  <c r="L600" i="1" s="1"/>
  <c r="L636" i="1"/>
  <c r="L663" i="1"/>
  <c r="L677" i="1"/>
  <c r="L689" i="1"/>
  <c r="L703" i="1"/>
  <c r="L715" i="1"/>
  <c r="L727" i="1"/>
  <c r="L743" i="1"/>
  <c r="L756" i="1"/>
  <c r="L774" i="1"/>
  <c r="L788" i="1"/>
  <c r="L800" i="1"/>
  <c r="L819" i="1"/>
  <c r="L831" i="1"/>
  <c r="L887" i="1"/>
  <c r="L899" i="1"/>
  <c r="L911" i="1"/>
  <c r="L923" i="1"/>
  <c r="L935" i="1"/>
  <c r="L947" i="1"/>
  <c r="L964" i="1"/>
  <c r="L983" i="1"/>
  <c r="L999" i="1"/>
  <c r="L1011" i="1"/>
  <c r="L1032" i="1"/>
  <c r="L1045" i="1"/>
  <c r="L1057" i="1"/>
  <c r="L1069" i="1"/>
  <c r="L1081" i="1"/>
  <c r="L1093" i="1"/>
  <c r="L1106" i="1"/>
  <c r="L1121" i="1"/>
  <c r="L1148" i="1"/>
  <c r="L1160" i="1"/>
  <c r="L1172" i="1"/>
  <c r="L1193" i="1"/>
  <c r="L1206" i="1"/>
  <c r="L1239" i="1"/>
  <c r="L1251" i="1"/>
  <c r="L1263" i="1"/>
  <c r="L1279" i="1"/>
  <c r="L1294" i="1"/>
  <c r="K1308" i="1"/>
  <c r="L1308" i="1" s="1"/>
  <c r="K1320" i="1"/>
  <c r="L1320" i="1" s="1"/>
  <c r="K1334" i="1"/>
  <c r="L1334" i="1" s="1"/>
  <c r="K1346" i="1"/>
  <c r="L1346" i="1" s="1"/>
  <c r="K1359" i="1"/>
  <c r="L1359" i="1" s="1"/>
  <c r="K1373" i="1"/>
  <c r="L1373" i="1" s="1"/>
  <c r="K1386" i="1"/>
  <c r="L1386" i="1" s="1"/>
  <c r="L1418" i="1"/>
  <c r="L1430" i="1"/>
  <c r="L1442" i="1"/>
  <c r="L1454" i="1"/>
  <c r="L1515" i="1"/>
  <c r="L1527" i="1"/>
  <c r="L1539" i="1"/>
  <c r="L1551" i="1"/>
  <c r="L1563" i="1"/>
  <c r="L1577" i="1"/>
  <c r="L711" i="1"/>
  <c r="K919" i="1"/>
  <c r="L919" i="1" s="1"/>
  <c r="L1573" i="1"/>
  <c r="K188" i="1"/>
  <c r="L188" i="1" s="1"/>
  <c r="K200" i="1"/>
  <c r="L200" i="1" s="1"/>
  <c r="K213" i="1"/>
  <c r="L213" i="1" s="1"/>
  <c r="K225" i="1"/>
  <c r="L225" i="1" s="1"/>
  <c r="K237" i="1"/>
  <c r="L237" i="1" s="1"/>
  <c r="K249" i="1"/>
  <c r="L249" i="1" s="1"/>
  <c r="K261" i="1"/>
  <c r="L261" i="1" s="1"/>
  <c r="K273" i="1"/>
  <c r="L273" i="1" s="1"/>
  <c r="K291" i="1"/>
  <c r="L291" i="1" s="1"/>
  <c r="K303" i="1"/>
  <c r="L303" i="1" s="1"/>
  <c r="K316" i="1"/>
  <c r="L316" i="1" s="1"/>
  <c r="K329" i="1"/>
  <c r="L329" i="1" s="1"/>
  <c r="K341" i="1"/>
  <c r="L341" i="1" s="1"/>
  <c r="K355" i="1"/>
  <c r="L355" i="1" s="1"/>
  <c r="K368" i="1"/>
  <c r="L368" i="1" s="1"/>
  <c r="K380" i="1"/>
  <c r="L380" i="1" s="1"/>
  <c r="K392" i="1"/>
  <c r="L392" i="1" s="1"/>
  <c r="K406" i="1"/>
  <c r="L406" i="1" s="1"/>
  <c r="K418" i="1"/>
  <c r="L418" i="1" s="1"/>
  <c r="K431" i="1"/>
  <c r="L431" i="1" s="1"/>
  <c r="K445" i="1"/>
  <c r="L445" i="1" s="1"/>
  <c r="K699" i="1"/>
  <c r="L699" i="1" s="1"/>
  <c r="K723" i="1"/>
  <c r="L723" i="1" s="1"/>
  <c r="K1141" i="1"/>
  <c r="L1141" i="1" s="1"/>
  <c r="K1511" i="1"/>
  <c r="L1511" i="1" s="1"/>
  <c r="K575" i="1"/>
  <c r="L575" i="1" s="1"/>
  <c r="L589" i="1"/>
  <c r="L601" i="1"/>
  <c r="K649" i="1"/>
  <c r="L649" i="1" s="1"/>
  <c r="L664" i="1"/>
  <c r="K678" i="1"/>
  <c r="L678" i="1" s="1"/>
  <c r="K690" i="1"/>
  <c r="L690" i="1" s="1"/>
  <c r="L704" i="1"/>
  <c r="K716" i="1"/>
  <c r="L716" i="1" s="1"/>
  <c r="L728" i="1"/>
  <c r="K745" i="1"/>
  <c r="L745" i="1" s="1"/>
  <c r="L758" i="1"/>
  <c r="K775" i="1"/>
  <c r="L775" i="1" s="1"/>
  <c r="K789" i="1"/>
  <c r="L789" i="1" s="1"/>
  <c r="K801" i="1"/>
  <c r="L801" i="1" s="1"/>
  <c r="L820" i="1"/>
  <c r="L832" i="1"/>
  <c r="L888" i="1"/>
  <c r="L900" i="1"/>
  <c r="L912" i="1"/>
  <c r="L924" i="1"/>
  <c r="L936" i="1"/>
  <c r="L948" i="1"/>
  <c r="L967" i="1"/>
  <c r="L984" i="1"/>
  <c r="L1000" i="1"/>
  <c r="L1012" i="1"/>
  <c r="L1033" i="1"/>
  <c r="L1046" i="1"/>
  <c r="L1058" i="1"/>
  <c r="L1070" i="1"/>
  <c r="L1082" i="1"/>
  <c r="L1094" i="1"/>
  <c r="L1107" i="1"/>
  <c r="L1122" i="1"/>
  <c r="L1149" i="1"/>
  <c r="L1161" i="1"/>
  <c r="L1173" i="1"/>
  <c r="L1194" i="1"/>
  <c r="L1207" i="1"/>
  <c r="K1225" i="1"/>
  <c r="L1225" i="1" s="1"/>
  <c r="L1240" i="1"/>
  <c r="L1252" i="1"/>
  <c r="L1264" i="1"/>
  <c r="L1280" i="1"/>
  <c r="K1295" i="1"/>
  <c r="L1295" i="1" s="1"/>
  <c r="L1309" i="1"/>
  <c r="L1321" i="1"/>
  <c r="K1335" i="1"/>
  <c r="L1335" i="1" s="1"/>
  <c r="K1347" i="1"/>
  <c r="L1347" i="1" s="1"/>
  <c r="K1360" i="1"/>
  <c r="L1360" i="1" s="1"/>
  <c r="K1374" i="1"/>
  <c r="L1374" i="1" s="1"/>
  <c r="L1387" i="1"/>
  <c r="L1402" i="1"/>
  <c r="L1419" i="1"/>
  <c r="L1431" i="1"/>
  <c r="L1443" i="1"/>
  <c r="L1504" i="1"/>
  <c r="L1516" i="1"/>
  <c r="L1528" i="1"/>
  <c r="L1540" i="1"/>
  <c r="L1552" i="1"/>
  <c r="L1564" i="1"/>
  <c r="L1578" i="1"/>
  <c r="K413" i="1"/>
  <c r="L413" i="1" s="1"/>
  <c r="L658" i="1"/>
  <c r="K770" i="1"/>
  <c r="L770" i="1" s="1"/>
  <c r="K895" i="1"/>
  <c r="L895" i="1" s="1"/>
  <c r="K1220" i="1"/>
  <c r="L1220" i="1" s="1"/>
  <c r="L1304" i="1"/>
  <c r="L1381" i="1"/>
  <c r="K189" i="1"/>
  <c r="L189" i="1" s="1"/>
  <c r="K201" i="1"/>
  <c r="L201" i="1" s="1"/>
  <c r="K214" i="1"/>
  <c r="L214" i="1" s="1"/>
  <c r="K226" i="1"/>
  <c r="L226" i="1" s="1"/>
  <c r="K238" i="1"/>
  <c r="L238" i="1" s="1"/>
  <c r="K250" i="1"/>
  <c r="L250" i="1" s="1"/>
  <c r="K262" i="1"/>
  <c r="L262" i="1" s="1"/>
  <c r="K274" i="1"/>
  <c r="L274" i="1" s="1"/>
  <c r="K292" i="1"/>
  <c r="L292" i="1" s="1"/>
  <c r="K304" i="1"/>
  <c r="L304" i="1" s="1"/>
  <c r="K317" i="1"/>
  <c r="L317" i="1" s="1"/>
  <c r="K330" i="1"/>
  <c r="L330" i="1" s="1"/>
  <c r="K344" i="1"/>
  <c r="L344" i="1" s="1"/>
  <c r="K356" i="1"/>
  <c r="L356" i="1" s="1"/>
  <c r="K369" i="1"/>
  <c r="L369" i="1" s="1"/>
  <c r="K381" i="1"/>
  <c r="L381" i="1" s="1"/>
  <c r="K393" i="1"/>
  <c r="L393" i="1" s="1"/>
  <c r="K407" i="1"/>
  <c r="L407" i="1" s="1"/>
  <c r="K419" i="1"/>
  <c r="L419" i="1" s="1"/>
  <c r="K432" i="1"/>
  <c r="L432" i="1" s="1"/>
  <c r="K446" i="1"/>
  <c r="L446" i="1" s="1"/>
  <c r="K839" i="1"/>
  <c r="L839" i="1" s="1"/>
  <c r="K978" i="1"/>
  <c r="L978" i="1" s="1"/>
  <c r="K1089" i="1"/>
  <c r="L1089" i="1" s="1"/>
  <c r="K576" i="1"/>
  <c r="L576" i="1" s="1"/>
  <c r="K590" i="1"/>
  <c r="L590" i="1" s="1"/>
  <c r="L602" i="1"/>
  <c r="L650" i="1"/>
  <c r="L665" i="1"/>
  <c r="K679" i="1"/>
  <c r="L679" i="1" s="1"/>
  <c r="K692" i="1"/>
  <c r="L692" i="1" s="1"/>
  <c r="L705" i="1"/>
  <c r="L717" i="1"/>
  <c r="L729" i="1"/>
  <c r="K746" i="1"/>
  <c r="L746" i="1" s="1"/>
  <c r="L759" i="1"/>
  <c r="K776" i="1"/>
  <c r="L776" i="1" s="1"/>
  <c r="L790" i="1"/>
  <c r="L802" i="1"/>
  <c r="L821" i="1"/>
  <c r="L833" i="1"/>
  <c r="L889" i="1"/>
  <c r="L901" i="1"/>
  <c r="L913" i="1"/>
  <c r="L925" i="1"/>
  <c r="L937" i="1"/>
  <c r="L949" i="1"/>
  <c r="L972" i="1"/>
  <c r="L985" i="1"/>
  <c r="L1001" i="1"/>
  <c r="L1013" i="1"/>
  <c r="L1034" i="1"/>
  <c r="L1047" i="1"/>
  <c r="L1059" i="1"/>
  <c r="L1071" i="1"/>
  <c r="L1083" i="1"/>
  <c r="L1095" i="1"/>
  <c r="L1108" i="1"/>
  <c r="L1123" i="1"/>
  <c r="L1150" i="1"/>
  <c r="L1162" i="1"/>
  <c r="L1174" i="1"/>
  <c r="L1195" i="1"/>
  <c r="L1208" i="1"/>
  <c r="L1229" i="1"/>
  <c r="L1241" i="1"/>
  <c r="L1253" i="1"/>
  <c r="L1265" i="1"/>
  <c r="K1281" i="1"/>
  <c r="L1281" i="1" s="1"/>
  <c r="L1296" i="1"/>
  <c r="L1310" i="1"/>
  <c r="L1322" i="1"/>
  <c r="L1336" i="1"/>
  <c r="L1348" i="1"/>
  <c r="L1361" i="1"/>
  <c r="L1375" i="1"/>
  <c r="L1389" i="1"/>
  <c r="L1403" i="1"/>
  <c r="K1420" i="1"/>
  <c r="L1420" i="1" s="1"/>
  <c r="K1432" i="1"/>
  <c r="L1432" i="1" s="1"/>
  <c r="K1444" i="1"/>
  <c r="L1444" i="1" s="1"/>
  <c r="L1505" i="1"/>
  <c r="L1517" i="1"/>
  <c r="L1529" i="1"/>
  <c r="L1541" i="1"/>
  <c r="L1553" i="1"/>
  <c r="L1567" i="1"/>
  <c r="L1579" i="1"/>
  <c r="K425" i="1"/>
  <c r="L425" i="1" s="1"/>
  <c r="K752" i="1"/>
  <c r="L752" i="1" s="1"/>
  <c r="K907" i="1"/>
  <c r="L907" i="1" s="1"/>
  <c r="L1053" i="1"/>
  <c r="K1259" i="1"/>
  <c r="L1259" i="1" s="1"/>
  <c r="L1559" i="1"/>
  <c r="K190" i="1"/>
  <c r="L190" i="1" s="1"/>
  <c r="K215" i="1"/>
  <c r="L215" i="1" s="1"/>
  <c r="K227" i="1"/>
  <c r="L227" i="1" s="1"/>
  <c r="K239" i="1"/>
  <c r="L239" i="1" s="1"/>
  <c r="K251" i="1"/>
  <c r="L251" i="1" s="1"/>
  <c r="K263" i="1"/>
  <c r="L263" i="1" s="1"/>
  <c r="K275" i="1"/>
  <c r="L275" i="1" s="1"/>
  <c r="K293" i="1"/>
  <c r="L293" i="1" s="1"/>
  <c r="K305" i="1"/>
  <c r="L305" i="1" s="1"/>
  <c r="K318" i="1"/>
  <c r="L318" i="1" s="1"/>
  <c r="K331" i="1"/>
  <c r="L331" i="1" s="1"/>
  <c r="K345" i="1"/>
  <c r="L345" i="1" s="1"/>
  <c r="K357" i="1"/>
  <c r="L357" i="1" s="1"/>
  <c r="K370" i="1"/>
  <c r="L370" i="1" s="1"/>
  <c r="K382" i="1"/>
  <c r="L382" i="1" s="1"/>
  <c r="K396" i="1"/>
  <c r="L396" i="1" s="1"/>
  <c r="K408" i="1"/>
  <c r="L408" i="1" s="1"/>
  <c r="K420" i="1"/>
  <c r="L420" i="1" s="1"/>
  <c r="K433" i="1"/>
  <c r="L433" i="1" s="1"/>
  <c r="K447" i="1"/>
  <c r="L447" i="1" s="1"/>
  <c r="K1065" i="1"/>
  <c r="L1065" i="1" s="1"/>
  <c r="K1168" i="1"/>
  <c r="L1168" i="1" s="1"/>
  <c r="K1316" i="1"/>
  <c r="L1316" i="1" s="1"/>
  <c r="L577" i="1"/>
  <c r="L591" i="1"/>
  <c r="L603" i="1"/>
  <c r="L651" i="1"/>
  <c r="L666" i="1"/>
  <c r="K680" i="1"/>
  <c r="L680" i="1" s="1"/>
  <c r="L693" i="1"/>
  <c r="K706" i="1"/>
  <c r="L706" i="1" s="1"/>
  <c r="K718" i="1"/>
  <c r="L718" i="1" s="1"/>
  <c r="L732" i="1"/>
  <c r="L747" i="1"/>
  <c r="L763" i="1"/>
  <c r="K779" i="1"/>
  <c r="L779" i="1" s="1"/>
  <c r="K791" i="1"/>
  <c r="L791" i="1" s="1"/>
  <c r="K803" i="1"/>
  <c r="L803" i="1" s="1"/>
  <c r="L822" i="1"/>
  <c r="L834" i="1"/>
  <c r="L890" i="1"/>
  <c r="L902" i="1"/>
  <c r="L914" i="1"/>
  <c r="L926" i="1"/>
  <c r="L938" i="1"/>
  <c r="L950" i="1"/>
  <c r="L973" i="1"/>
  <c r="L986" i="1"/>
  <c r="L1002" i="1"/>
  <c r="L1014" i="1"/>
  <c r="K1035" i="1"/>
  <c r="L1035" i="1" s="1"/>
  <c r="K1048" i="1"/>
  <c r="L1048" i="1" s="1"/>
  <c r="K1060" i="1"/>
  <c r="L1060" i="1" s="1"/>
  <c r="K1072" i="1"/>
  <c r="L1072" i="1" s="1"/>
  <c r="K1084" i="1"/>
  <c r="L1084" i="1" s="1"/>
  <c r="K1096" i="1"/>
  <c r="L1096" i="1" s="1"/>
  <c r="L1109" i="1"/>
  <c r="L1124" i="1"/>
  <c r="K1151" i="1"/>
  <c r="L1151" i="1" s="1"/>
  <c r="K1163" i="1"/>
  <c r="L1163" i="1" s="1"/>
  <c r="K1175" i="1"/>
  <c r="L1175" i="1" s="1"/>
  <c r="K1196" i="1"/>
  <c r="L1196" i="1" s="1"/>
  <c r="K1209" i="1"/>
  <c r="L1209" i="1" s="1"/>
  <c r="L1230" i="1"/>
  <c r="L1242" i="1"/>
  <c r="L1254" i="1"/>
  <c r="L1266" i="1"/>
  <c r="K1282" i="1"/>
  <c r="L1282" i="1" s="1"/>
  <c r="L1298" i="1"/>
  <c r="L1311" i="1"/>
  <c r="L1323" i="1"/>
  <c r="K1337" i="1"/>
  <c r="L1337" i="1" s="1"/>
  <c r="K1349" i="1"/>
  <c r="L1349" i="1" s="1"/>
  <c r="L1362" i="1"/>
  <c r="L1376" i="1"/>
  <c r="L1390" i="1"/>
  <c r="L1404" i="1"/>
  <c r="L1421" i="1"/>
  <c r="L1433" i="1"/>
  <c r="L1445" i="1"/>
  <c r="L1506" i="1"/>
  <c r="L1518" i="1"/>
  <c r="L1530" i="1"/>
  <c r="L1542" i="1"/>
  <c r="L1554" i="1"/>
  <c r="L1568" i="1"/>
  <c r="L1580" i="1"/>
  <c r="K323" i="1"/>
  <c r="L323" i="1" s="1"/>
  <c r="K401" i="1"/>
  <c r="L401" i="1" s="1"/>
  <c r="L631" i="1"/>
  <c r="L737" i="1"/>
  <c r="K943" i="1"/>
  <c r="L943" i="1" s="1"/>
  <c r="L1024" i="1"/>
  <c r="L1102" i="1"/>
  <c r="L1274" i="1"/>
  <c r="L1354" i="1"/>
  <c r="L1426" i="1"/>
  <c r="K1450" i="1"/>
  <c r="L1450" i="1" s="1"/>
  <c r="K179" i="1"/>
  <c r="L179" i="1" s="1"/>
  <c r="K191" i="1"/>
  <c r="L191" i="1" s="1"/>
  <c r="K203" i="1"/>
  <c r="L203" i="1" s="1"/>
  <c r="K216" i="1"/>
  <c r="L216" i="1" s="1"/>
  <c r="K228" i="1"/>
  <c r="L228" i="1" s="1"/>
  <c r="K240" i="1"/>
  <c r="L240" i="1" s="1"/>
  <c r="K252" i="1"/>
  <c r="L252" i="1" s="1"/>
  <c r="K264" i="1"/>
  <c r="L264" i="1" s="1"/>
  <c r="K276" i="1"/>
  <c r="L276" i="1" s="1"/>
  <c r="K294" i="1"/>
  <c r="L294" i="1" s="1"/>
  <c r="K306" i="1"/>
  <c r="L306" i="1" s="1"/>
  <c r="K319" i="1"/>
  <c r="L319" i="1" s="1"/>
  <c r="K332" i="1"/>
  <c r="L332" i="1" s="1"/>
  <c r="K346" i="1"/>
  <c r="L346" i="1" s="1"/>
  <c r="K359" i="1"/>
  <c r="L359" i="1" s="1"/>
  <c r="K371" i="1"/>
  <c r="L371" i="1" s="1"/>
  <c r="K383" i="1"/>
  <c r="L383" i="1" s="1"/>
  <c r="K397" i="1"/>
  <c r="L397" i="1" s="1"/>
  <c r="K409" i="1"/>
  <c r="L409" i="1" s="1"/>
  <c r="K421" i="1"/>
  <c r="L421" i="1" s="1"/>
  <c r="K434" i="1"/>
  <c r="L434" i="1" s="1"/>
  <c r="K448" i="1"/>
  <c r="L448" i="1" s="1"/>
  <c r="K796" i="1"/>
  <c r="L796" i="1" s="1"/>
  <c r="K827" i="1"/>
  <c r="L827" i="1" s="1"/>
  <c r="K1007" i="1"/>
  <c r="L1007" i="1" s="1"/>
  <c r="K1114" i="1"/>
  <c r="L1114" i="1" s="1"/>
  <c r="K1201" i="1"/>
  <c r="L1201" i="1" s="1"/>
  <c r="K1409" i="1"/>
  <c r="L1409" i="1" s="1"/>
  <c r="K1547" i="1"/>
  <c r="L1547" i="1" s="1"/>
  <c r="L578" i="1"/>
  <c r="K592" i="1"/>
  <c r="L592" i="1" s="1"/>
  <c r="K627" i="1"/>
  <c r="L627" i="1" s="1"/>
  <c r="L652" i="1"/>
  <c r="L667" i="1"/>
  <c r="L681" i="1"/>
  <c r="L694" i="1"/>
  <c r="K707" i="1"/>
  <c r="L707" i="1" s="1"/>
  <c r="K719" i="1"/>
  <c r="L719" i="1" s="1"/>
  <c r="K733" i="1"/>
  <c r="L733" i="1" s="1"/>
  <c r="L748" i="1"/>
  <c r="K764" i="1"/>
  <c r="L764" i="1" s="1"/>
  <c r="L780" i="1"/>
  <c r="L792" i="1"/>
  <c r="L804" i="1"/>
  <c r="L823" i="1"/>
  <c r="L835" i="1"/>
  <c r="L891" i="1"/>
  <c r="L903" i="1"/>
  <c r="L915" i="1"/>
  <c r="L927" i="1"/>
  <c r="L939" i="1"/>
  <c r="L951" i="1"/>
  <c r="L974" i="1"/>
  <c r="K987" i="1"/>
  <c r="L987" i="1" s="1"/>
  <c r="K1003" i="1"/>
  <c r="L1003" i="1" s="1"/>
  <c r="K1015" i="1"/>
  <c r="L1015" i="1" s="1"/>
  <c r="K1036" i="1"/>
  <c r="L1036" i="1" s="1"/>
  <c r="K1049" i="1"/>
  <c r="L1049" i="1" s="1"/>
  <c r="K1061" i="1"/>
  <c r="L1061" i="1" s="1"/>
  <c r="K1073" i="1"/>
  <c r="L1073" i="1" s="1"/>
  <c r="K1085" i="1"/>
  <c r="L1085" i="1" s="1"/>
  <c r="K1097" i="1"/>
  <c r="L1097" i="1" s="1"/>
  <c r="L1110" i="1"/>
  <c r="L1125" i="1"/>
  <c r="K1152" i="1"/>
  <c r="L1152" i="1" s="1"/>
  <c r="K1164" i="1"/>
  <c r="L1164" i="1" s="1"/>
  <c r="K1176" i="1"/>
  <c r="L1176" i="1" s="1"/>
  <c r="K1197" i="1"/>
  <c r="L1197" i="1" s="1"/>
  <c r="K1216" i="1"/>
  <c r="L1216" i="1" s="1"/>
  <c r="L1231" i="1"/>
  <c r="L1243" i="1"/>
  <c r="L1255" i="1"/>
  <c r="L1267" i="1"/>
  <c r="L1283" i="1"/>
  <c r="L1299" i="1"/>
  <c r="L1312" i="1"/>
  <c r="L1324" i="1"/>
  <c r="L1338" i="1"/>
  <c r="L1350" i="1"/>
  <c r="L1363" i="1"/>
  <c r="L1377" i="1"/>
  <c r="L1391" i="1"/>
  <c r="L1405" i="1"/>
  <c r="L1422" i="1"/>
  <c r="L1434" i="1"/>
  <c r="L1446" i="1"/>
  <c r="L1507" i="1"/>
  <c r="L1519" i="1"/>
  <c r="L1531" i="1"/>
  <c r="L1543" i="1"/>
  <c r="L1555" i="1"/>
  <c r="L1569" i="1"/>
  <c r="L1581" i="1"/>
  <c r="K708" i="1"/>
  <c r="L708" i="1" s="1"/>
  <c r="K765" i="1"/>
  <c r="L765" i="1" s="1"/>
  <c r="K805" i="1"/>
  <c r="L805" i="1" s="1"/>
  <c r="K836" i="1"/>
  <c r="L836" i="1" s="1"/>
  <c r="K904" i="1"/>
  <c r="L904" i="1" s="1"/>
  <c r="K940" i="1"/>
  <c r="L940" i="1" s="1"/>
  <c r="L975" i="1"/>
  <c r="K1004" i="1"/>
  <c r="L1004" i="1" s="1"/>
  <c r="L1050" i="1"/>
  <c r="K1074" i="1"/>
  <c r="L1074" i="1" s="1"/>
  <c r="L1111" i="1"/>
  <c r="L1177" i="1"/>
  <c r="K1217" i="1"/>
  <c r="L1217" i="1" s="1"/>
  <c r="L1256" i="1"/>
  <c r="L1284" i="1"/>
  <c r="K1313" i="1"/>
  <c r="L1313" i="1" s="1"/>
  <c r="K1339" i="1"/>
  <c r="L1339" i="1" s="1"/>
  <c r="L1366" i="1"/>
  <c r="L1392" i="1"/>
  <c r="L1423" i="1"/>
  <c r="K1435" i="1"/>
  <c r="L1435" i="1" s="1"/>
  <c r="L1447" i="1"/>
  <c r="L1508" i="1"/>
  <c r="L1520" i="1"/>
  <c r="L1532" i="1"/>
  <c r="L1544" i="1"/>
  <c r="K1556" i="1"/>
  <c r="L1556" i="1" s="1"/>
  <c r="K695" i="1"/>
  <c r="L695" i="1" s="1"/>
  <c r="L720" i="1"/>
  <c r="K749" i="1"/>
  <c r="L749" i="1" s="1"/>
  <c r="K781" i="1"/>
  <c r="L781" i="1" s="1"/>
  <c r="K793" i="1"/>
  <c r="L793" i="1" s="1"/>
  <c r="K824" i="1"/>
  <c r="L824" i="1" s="1"/>
  <c r="K892" i="1"/>
  <c r="L892" i="1" s="1"/>
  <c r="L916" i="1"/>
  <c r="K928" i="1"/>
  <c r="L928" i="1" s="1"/>
  <c r="K952" i="1"/>
  <c r="L952" i="1" s="1"/>
  <c r="K988" i="1"/>
  <c r="L988" i="1" s="1"/>
  <c r="K1020" i="1"/>
  <c r="L1020" i="1" s="1"/>
  <c r="K1037" i="1"/>
  <c r="L1037" i="1" s="1"/>
  <c r="K1062" i="1"/>
  <c r="L1062" i="1" s="1"/>
  <c r="L1086" i="1"/>
  <c r="L1138" i="1"/>
  <c r="K1165" i="1"/>
  <c r="L1165" i="1" s="1"/>
  <c r="K1198" i="1"/>
  <c r="L1198" i="1" s="1"/>
  <c r="L1232" i="1"/>
  <c r="L1244" i="1"/>
  <c r="L1268" i="1"/>
  <c r="L1300" i="1"/>
  <c r="L1326" i="1"/>
  <c r="L1351" i="1"/>
  <c r="L1378" i="1"/>
  <c r="K1406" i="1"/>
  <c r="L1406" i="1" s="1"/>
  <c r="K1570" i="1"/>
  <c r="L1570" i="1" s="1"/>
  <c r="K181" i="1"/>
  <c r="L181" i="1" s="1"/>
  <c r="K193" i="1"/>
  <c r="L193" i="1" s="1"/>
  <c r="K205" i="1"/>
  <c r="L205" i="1" s="1"/>
  <c r="K218" i="1"/>
  <c r="L218" i="1" s="1"/>
  <c r="K230" i="1"/>
  <c r="L230" i="1" s="1"/>
  <c r="K242" i="1"/>
  <c r="L242" i="1" s="1"/>
  <c r="K254" i="1"/>
  <c r="L254" i="1" s="1"/>
  <c r="K266" i="1"/>
  <c r="L266" i="1" s="1"/>
  <c r="K278" i="1"/>
  <c r="L278" i="1" s="1"/>
  <c r="K296" i="1"/>
  <c r="L296" i="1" s="1"/>
  <c r="K308" i="1"/>
  <c r="L308" i="1" s="1"/>
  <c r="K321" i="1"/>
  <c r="L321" i="1" s="1"/>
  <c r="K334" i="1"/>
  <c r="L334" i="1" s="1"/>
  <c r="K348" i="1"/>
  <c r="L348" i="1" s="1"/>
  <c r="K361" i="1"/>
  <c r="L361" i="1" s="1"/>
  <c r="K373" i="1"/>
  <c r="L373" i="1" s="1"/>
  <c r="K385" i="1"/>
  <c r="L385" i="1" s="1"/>
  <c r="K399" i="1"/>
  <c r="L399" i="1" s="1"/>
  <c r="K411" i="1"/>
  <c r="L411" i="1" s="1"/>
  <c r="K423" i="1"/>
  <c r="L423" i="1" s="1"/>
  <c r="K436" i="1"/>
  <c r="L436" i="1" s="1"/>
  <c r="K450" i="1"/>
  <c r="L450" i="1" s="1"/>
  <c r="K734" i="1"/>
  <c r="L734" i="1" s="1"/>
  <c r="K1040" i="1"/>
  <c r="L1040" i="1" s="1"/>
  <c r="K1098" i="1"/>
  <c r="L1098" i="1" s="1"/>
  <c r="K1153" i="1"/>
  <c r="L1153" i="1" s="1"/>
  <c r="K1369" i="1"/>
  <c r="L1369" i="1" s="1"/>
  <c r="K581" i="1"/>
  <c r="L581" i="1" s="1"/>
  <c r="K594" i="1"/>
  <c r="L594" i="1" s="1"/>
  <c r="K629" i="1"/>
  <c r="L629" i="1" s="1"/>
  <c r="K656" i="1"/>
  <c r="L656" i="1" s="1"/>
  <c r="L669" i="1"/>
  <c r="K683" i="1"/>
  <c r="L683" i="1" s="1"/>
  <c r="K696" i="1"/>
  <c r="L696" i="1" s="1"/>
  <c r="K709" i="1"/>
  <c r="L709" i="1" s="1"/>
  <c r="L721" i="1"/>
  <c r="K735" i="1"/>
  <c r="L735" i="1" s="1"/>
  <c r="L750" i="1"/>
  <c r="L766" i="1"/>
  <c r="K782" i="1"/>
  <c r="L782" i="1" s="1"/>
  <c r="K794" i="1"/>
  <c r="L794" i="1" s="1"/>
  <c r="K806" i="1"/>
  <c r="L806" i="1" s="1"/>
  <c r="K825" i="1"/>
  <c r="L825" i="1" s="1"/>
  <c r="L837" i="1"/>
  <c r="K893" i="1"/>
  <c r="L893" i="1" s="1"/>
  <c r="K905" i="1"/>
  <c r="L905" i="1" s="1"/>
  <c r="K917" i="1"/>
  <c r="L917" i="1" s="1"/>
  <c r="K929" i="1"/>
  <c r="L929" i="1" s="1"/>
  <c r="K941" i="1"/>
  <c r="L941" i="1" s="1"/>
  <c r="K953" i="1"/>
  <c r="L953" i="1" s="1"/>
  <c r="K976" i="1"/>
  <c r="L976" i="1" s="1"/>
  <c r="K989" i="1"/>
  <c r="L989" i="1" s="1"/>
  <c r="K1005" i="1"/>
  <c r="L1005" i="1" s="1"/>
  <c r="K1022" i="1"/>
  <c r="L1022" i="1" s="1"/>
  <c r="L1038" i="1"/>
  <c r="K1051" i="1"/>
  <c r="L1051" i="1" s="1"/>
  <c r="K1063" i="1"/>
  <c r="L1063" i="1" s="1"/>
  <c r="L1075" i="1"/>
  <c r="L1087" i="1"/>
  <c r="K1099" i="1"/>
  <c r="L1099" i="1" s="1"/>
  <c r="K1112" i="1"/>
  <c r="L1112" i="1" s="1"/>
  <c r="K1139" i="1"/>
  <c r="L1139" i="1" s="1"/>
  <c r="L1154" i="1"/>
  <c r="K1166" i="1"/>
  <c r="L1166" i="1" s="1"/>
  <c r="K1178" i="1"/>
  <c r="L1178" i="1" s="1"/>
  <c r="K1199" i="1"/>
  <c r="L1199" i="1" s="1"/>
  <c r="K1218" i="1"/>
  <c r="L1218" i="1" s="1"/>
  <c r="K1233" i="1"/>
  <c r="L1233" i="1" s="1"/>
  <c r="L1245" i="1"/>
  <c r="L1257" i="1"/>
  <c r="K1269" i="1"/>
  <c r="L1269" i="1" s="1"/>
  <c r="K1286" i="1"/>
  <c r="L1286" i="1" s="1"/>
  <c r="L1301" i="1"/>
  <c r="K1314" i="1"/>
  <c r="L1314" i="1" s="1"/>
  <c r="L1327" i="1"/>
  <c r="L1340" i="1"/>
  <c r="K1352" i="1"/>
  <c r="L1352" i="1" s="1"/>
  <c r="L1367" i="1"/>
  <c r="K1379" i="1"/>
  <c r="L1379" i="1" s="1"/>
  <c r="K1393" i="1"/>
  <c r="L1393" i="1" s="1"/>
  <c r="K1407" i="1"/>
  <c r="L1407" i="1" s="1"/>
  <c r="L1424" i="1"/>
  <c r="K1436" i="1"/>
  <c r="L1436" i="1" s="1"/>
  <c r="K1448" i="1"/>
  <c r="L1448" i="1" s="1"/>
  <c r="K1509" i="1"/>
  <c r="L1509" i="1" s="1"/>
  <c r="L1521" i="1"/>
  <c r="L1533" i="1"/>
  <c r="L1545" i="1"/>
  <c r="K1557" i="1"/>
  <c r="L1557" i="1" s="1"/>
  <c r="K1571" i="1"/>
  <c r="L1571" i="1" s="1"/>
  <c r="K451" i="1"/>
  <c r="L451" i="1" s="1"/>
  <c r="K536" i="1"/>
  <c r="L536" i="1" s="1"/>
  <c r="K452" i="1"/>
  <c r="L452" i="1" s="1"/>
  <c r="K464" i="1"/>
  <c r="L464" i="1" s="1"/>
  <c r="K476" i="1"/>
  <c r="L476" i="1" s="1"/>
  <c r="K537" i="1"/>
  <c r="L537" i="1" s="1"/>
  <c r="K543" i="1"/>
  <c r="L543" i="1" s="1"/>
  <c r="K453" i="1"/>
  <c r="L453" i="1" s="1"/>
  <c r="K465" i="1"/>
  <c r="L465" i="1" s="1"/>
  <c r="K477" i="1"/>
  <c r="L477" i="1" s="1"/>
  <c r="K538" i="1"/>
  <c r="L538" i="1" s="1"/>
  <c r="K544" i="1"/>
  <c r="L544" i="1" s="1"/>
  <c r="K454" i="1"/>
  <c r="L454" i="1" s="1"/>
  <c r="K466" i="1"/>
  <c r="L466" i="1" s="1"/>
  <c r="K478" i="1"/>
  <c r="L478" i="1" s="1"/>
  <c r="K545" i="1"/>
  <c r="L545" i="1" s="1"/>
  <c r="K479" i="1"/>
  <c r="L479" i="1" s="1"/>
  <c r="K455" i="1"/>
  <c r="L455" i="1" s="1"/>
  <c r="K468" i="1"/>
  <c r="L468" i="1" s="1"/>
  <c r="K529" i="1"/>
  <c r="L529" i="1" s="1"/>
  <c r="K542" i="1"/>
  <c r="L542" i="1" s="1"/>
  <c r="K457" i="1"/>
  <c r="L457" i="1" s="1"/>
  <c r="K469" i="1"/>
  <c r="L469" i="1" s="1"/>
  <c r="K481" i="1"/>
  <c r="L481" i="1" s="1"/>
  <c r="K530" i="1"/>
  <c r="L530" i="1" s="1"/>
  <c r="K475" i="1"/>
  <c r="L475" i="1" s="1"/>
  <c r="K467" i="1"/>
  <c r="L467" i="1" s="1"/>
  <c r="K456" i="1"/>
  <c r="L456" i="1" s="1"/>
  <c r="K480" i="1"/>
  <c r="L480" i="1" s="1"/>
  <c r="K458" i="1"/>
  <c r="L458" i="1" s="1"/>
  <c r="K470" i="1"/>
  <c r="L470" i="1" s="1"/>
  <c r="K482" i="1"/>
  <c r="L482" i="1" s="1"/>
  <c r="K531" i="1"/>
  <c r="L531" i="1" s="1"/>
  <c r="K459" i="1"/>
  <c r="L459" i="1" s="1"/>
  <c r="K471" i="1"/>
  <c r="L471" i="1" s="1"/>
  <c r="K483" i="1"/>
  <c r="L483" i="1" s="1"/>
  <c r="K532" i="1"/>
  <c r="L532" i="1" s="1"/>
  <c r="K460" i="1"/>
  <c r="L460" i="1" s="1"/>
  <c r="K472" i="1"/>
  <c r="L472" i="1" s="1"/>
  <c r="K484" i="1"/>
  <c r="L484" i="1" s="1"/>
  <c r="K533" i="1"/>
  <c r="L533" i="1" s="1"/>
  <c r="K473" i="1"/>
  <c r="L473" i="1" s="1"/>
  <c r="K485" i="1"/>
  <c r="L485" i="1" s="1"/>
  <c r="K534" i="1"/>
  <c r="L534" i="1" s="1"/>
  <c r="K463" i="1"/>
  <c r="L463" i="1" s="1"/>
  <c r="K461" i="1"/>
  <c r="L461" i="1" s="1"/>
  <c r="K462" i="1"/>
  <c r="L462" i="1" s="1"/>
  <c r="K474" i="1"/>
  <c r="L474" i="1" s="1"/>
  <c r="K535" i="1"/>
  <c r="L535" i="1" s="1"/>
  <c r="K541" i="1"/>
  <c r="L541" i="1" s="1"/>
  <c r="AK91" i="1"/>
  <c r="AJ91" i="1"/>
  <c r="AC1588" i="1"/>
  <c r="AD1588" i="1" s="1"/>
  <c r="AB1590" i="1"/>
  <c r="AK92" i="1"/>
  <c r="AL92" i="1" s="1"/>
  <c r="AM92" i="1" s="1"/>
  <c r="AJ92" i="1"/>
  <c r="K172" i="1"/>
  <c r="L172" i="1" s="1"/>
  <c r="K142" i="1"/>
  <c r="L142" i="1" s="1"/>
  <c r="K154" i="1"/>
  <c r="L154" i="1" s="1"/>
  <c r="K157" i="1"/>
  <c r="L157" i="1" s="1"/>
  <c r="K134" i="1"/>
  <c r="L134" i="1" s="1"/>
  <c r="K146" i="1"/>
  <c r="L146" i="1" s="1"/>
  <c r="K158" i="1"/>
  <c r="L158" i="1" s="1"/>
  <c r="K173" i="1"/>
  <c r="L173" i="1" s="1"/>
  <c r="K160" i="1"/>
  <c r="L160" i="1" s="1"/>
  <c r="K156" i="1"/>
  <c r="L156" i="1" s="1"/>
  <c r="K136" i="1"/>
  <c r="L136" i="1" s="1"/>
  <c r="K148" i="1"/>
  <c r="L148" i="1" s="1"/>
  <c r="K175" i="1"/>
  <c r="L175" i="1" s="1"/>
  <c r="K137" i="1"/>
  <c r="L137" i="1" s="1"/>
  <c r="K149" i="1"/>
  <c r="L149" i="1" s="1"/>
  <c r="K161" i="1"/>
  <c r="L161" i="1" s="1"/>
  <c r="K176" i="1"/>
  <c r="L176" i="1" s="1"/>
  <c r="K144" i="1"/>
  <c r="L144" i="1" s="1"/>
  <c r="K133" i="1"/>
  <c r="L133" i="1" s="1"/>
  <c r="K135" i="1"/>
  <c r="L135" i="1" s="1"/>
  <c r="K174" i="1"/>
  <c r="L174" i="1" s="1"/>
  <c r="K138" i="1"/>
  <c r="L138" i="1" s="1"/>
  <c r="K132" i="1"/>
  <c r="L132" i="1" s="1"/>
  <c r="K145" i="1"/>
  <c r="L145" i="1" s="1"/>
  <c r="K159" i="1"/>
  <c r="L159" i="1" s="1"/>
  <c r="K147" i="1"/>
  <c r="L147" i="1" s="1"/>
  <c r="K150" i="1"/>
  <c r="L150" i="1" s="1"/>
  <c r="K162" i="1"/>
  <c r="L162" i="1" s="1"/>
  <c r="K139" i="1"/>
  <c r="L139" i="1" s="1"/>
  <c r="K151" i="1"/>
  <c r="L151" i="1" s="1"/>
  <c r="K163" i="1"/>
  <c r="L163" i="1" s="1"/>
  <c r="K140" i="1"/>
  <c r="L140" i="1" s="1"/>
  <c r="K152" i="1"/>
  <c r="L152" i="1" s="1"/>
  <c r="K164" i="1"/>
  <c r="L164" i="1" s="1"/>
  <c r="K141" i="1"/>
  <c r="L141" i="1" s="1"/>
  <c r="K153" i="1"/>
  <c r="L153" i="1" s="1"/>
  <c r="K165" i="1"/>
  <c r="L165" i="1" s="1"/>
  <c r="K166" i="1"/>
  <c r="L166" i="1" s="1"/>
  <c r="K131" i="1"/>
  <c r="L131" i="1" s="1"/>
  <c r="K143" i="1"/>
  <c r="L143" i="1" s="1"/>
  <c r="K155" i="1"/>
  <c r="L155" i="1" s="1"/>
  <c r="K167" i="1"/>
  <c r="L167" i="1" s="1"/>
  <c r="AL91" i="1" l="1"/>
  <c r="AM91" i="1" s="1"/>
  <c r="AK1588" i="1"/>
  <c r="A14" i="1"/>
  <c r="A15" i="1" s="1"/>
  <c r="A16" i="1" s="1"/>
  <c r="A17" i="1" s="1"/>
  <c r="A18" i="1" s="1"/>
  <c r="A19" i="1" s="1"/>
  <c r="A20" i="1" s="1"/>
  <c r="A21" i="1" s="1"/>
  <c r="A22" i="1" s="1"/>
  <c r="A23" i="1" s="1"/>
  <c r="A24" i="1" s="1"/>
  <c r="A25" i="1" s="1"/>
  <c r="A27" i="1" s="1"/>
  <c r="A28" i="1" s="1"/>
  <c r="A29" i="1" s="1"/>
  <c r="A30" i="1" s="1"/>
  <c r="A31" i="1" s="1"/>
  <c r="A32" i="1" s="1"/>
  <c r="A33" i="1" s="1"/>
  <c r="A34" i="1" s="1"/>
  <c r="A35" i="1" s="1"/>
  <c r="A37" i="1" s="1"/>
  <c r="A38" i="1" s="1"/>
  <c r="A39" i="1" s="1"/>
  <c r="A40" i="1" s="1"/>
  <c r="A41" i="1" s="1"/>
  <c r="A42" i="1" s="1"/>
  <c r="A43" i="1" s="1"/>
  <c r="A44" i="1" s="1"/>
  <c r="A45" i="1" s="1"/>
  <c r="A46" i="1" s="1"/>
  <c r="A47" i="1" s="1"/>
  <c r="A48" i="1" s="1"/>
  <c r="A49" i="1" s="1"/>
  <c r="A50" i="1" s="1"/>
  <c r="A51" i="1" s="1"/>
  <c r="A53" i="1" s="1"/>
  <c r="A54" i="1" s="1"/>
  <c r="A55" i="1" s="1"/>
  <c r="A56" i="1" s="1"/>
  <c r="A57" i="1" s="1"/>
  <c r="A58" i="1" s="1"/>
  <c r="A59" i="1" s="1"/>
  <c r="A61" i="1" s="1"/>
  <c r="A62" i="1" s="1"/>
  <c r="A63" i="1" s="1"/>
  <c r="A64" i="1" s="1"/>
  <c r="A65" i="1" s="1"/>
  <c r="A66" i="1" s="1"/>
  <c r="A67" i="1" s="1"/>
  <c r="A68" i="1" s="1"/>
  <c r="A69" i="1" s="1"/>
  <c r="A70" i="1" s="1"/>
  <c r="A71" i="1" s="1"/>
  <c r="A72" i="1" s="1"/>
  <c r="A74" i="1" s="1"/>
  <c r="A75" i="1" s="1"/>
  <c r="A76" i="1" s="1"/>
  <c r="A77" i="1" s="1"/>
  <c r="A78" i="1" s="1"/>
  <c r="A79" i="1" s="1"/>
  <c r="A80" i="1" s="1"/>
  <c r="A81" i="1" s="1"/>
  <c r="A82" i="1" s="1"/>
  <c r="A83" i="1" s="1"/>
  <c r="A84" i="1" s="1"/>
  <c r="A85" i="1" s="1"/>
  <c r="A87" i="1" s="1"/>
  <c r="A88" i="1" s="1"/>
  <c r="A89" i="1" s="1"/>
  <c r="A91" i="1" s="1"/>
  <c r="A92" i="1" s="1"/>
  <c r="A93" i="1" s="1"/>
  <c r="A94" i="1" s="1"/>
  <c r="A96" i="1" s="1"/>
  <c r="A97" i="1" s="1"/>
  <c r="A98" i="1" s="1"/>
  <c r="A99" i="1" s="1"/>
  <c r="A100" i="1" s="1"/>
  <c r="A101" i="1" s="1"/>
  <c r="A102" i="1" s="1"/>
  <c r="A103" i="1" s="1"/>
  <c r="A104" i="1" s="1"/>
  <c r="A106" i="1" s="1"/>
  <c r="A107" i="1" s="1"/>
  <c r="A108" i="1" s="1"/>
  <c r="A109" i="1" s="1"/>
  <c r="A110" i="1" s="1"/>
  <c r="A111" i="1" s="1"/>
  <c r="A112" i="1" s="1"/>
  <c r="A113" i="1" s="1"/>
  <c r="A114" i="1" s="1"/>
  <c r="A115" i="1" s="1"/>
  <c r="A116" i="1" s="1"/>
  <c r="A117" i="1" s="1"/>
  <c r="A118" i="1" s="1"/>
  <c r="A119" i="1" s="1"/>
  <c r="A120" i="1" s="1"/>
  <c r="A121" i="1" s="1"/>
  <c r="A122" i="1" s="1"/>
  <c r="A123" i="1" s="1"/>
  <c r="A125" i="1" s="1"/>
  <c r="A126" i="1" s="1"/>
  <c r="J126" i="1"/>
  <c r="J123" i="1"/>
  <c r="J122" i="1"/>
  <c r="J121" i="1"/>
  <c r="J113" i="1"/>
  <c r="J112" i="1"/>
  <c r="J111" i="1"/>
  <c r="J110" i="1"/>
  <c r="J104" i="1"/>
  <c r="J103" i="1"/>
  <c r="J102" i="1"/>
  <c r="J101" i="1"/>
  <c r="J100" i="1"/>
  <c r="J99" i="1"/>
  <c r="J98" i="1"/>
  <c r="J97" i="1"/>
  <c r="J96" i="1"/>
  <c r="J92" i="1"/>
  <c r="J91" i="1"/>
  <c r="J88" i="1"/>
  <c r="J87" i="1"/>
  <c r="K85" i="1"/>
  <c r="L85" i="1" s="1"/>
  <c r="K84" i="1"/>
  <c r="L84" i="1" s="1"/>
  <c r="K83" i="1"/>
  <c r="L83" i="1" s="1"/>
  <c r="J82" i="1"/>
  <c r="J79" i="1"/>
  <c r="J78" i="1"/>
  <c r="J77" i="1"/>
  <c r="J76" i="1"/>
  <c r="J75" i="1"/>
  <c r="J74" i="1"/>
  <c r="J72" i="1"/>
  <c r="J71" i="1"/>
  <c r="J70" i="1"/>
  <c r="K69" i="1"/>
  <c r="L69" i="1" s="1"/>
  <c r="J66" i="1"/>
  <c r="J65" i="1"/>
  <c r="J64" i="1"/>
  <c r="J63" i="1"/>
  <c r="J62" i="1"/>
  <c r="J61" i="1"/>
  <c r="J58" i="1"/>
  <c r="J57" i="1"/>
  <c r="J56" i="1"/>
  <c r="J55" i="1"/>
  <c r="K54" i="1"/>
  <c r="L54" i="1" s="1"/>
  <c r="K53" i="1"/>
  <c r="L53" i="1" s="1"/>
  <c r="J50" i="1"/>
  <c r="J48" i="1"/>
  <c r="J47" i="1"/>
  <c r="K46" i="1"/>
  <c r="L46" i="1" s="1"/>
  <c r="J44" i="1"/>
  <c r="K40" i="1"/>
  <c r="L40" i="1" s="1"/>
  <c r="J35" i="1"/>
  <c r="J34" i="1"/>
  <c r="J33" i="1"/>
  <c r="J32" i="1"/>
  <c r="J31" i="1"/>
  <c r="J30" i="1"/>
  <c r="J29" i="1"/>
  <c r="J28" i="1"/>
  <c r="K27" i="1"/>
  <c r="L27" i="1" s="1"/>
  <c r="J25" i="1"/>
  <c r="J24" i="1"/>
  <c r="J23" i="1"/>
  <c r="J22" i="1"/>
  <c r="J21" i="1"/>
  <c r="J20" i="1"/>
  <c r="J19" i="1"/>
  <c r="K18" i="1"/>
  <c r="L18" i="1" s="1"/>
  <c r="K13" i="1"/>
  <c r="L13" i="1" s="1"/>
  <c r="K12" i="1"/>
  <c r="L12" i="1" s="1"/>
  <c r="K487" i="1" l="1"/>
  <c r="L487" i="1" s="1"/>
  <c r="AL1588" i="1"/>
  <c r="AM1588" i="1" s="1"/>
  <c r="AK1590" i="1"/>
  <c r="AL1590" i="1" s="1"/>
  <c r="AM1590" i="1" s="1"/>
  <c r="K47" i="1"/>
  <c r="L47" i="1" s="1"/>
  <c r="K98" i="1"/>
  <c r="L98" i="1" s="1"/>
  <c r="K28" i="1"/>
  <c r="L28" i="1" s="1"/>
  <c r="K79" i="1"/>
  <c r="L79" i="1" s="1"/>
  <c r="K65" i="1"/>
  <c r="L65" i="1" s="1"/>
  <c r="K100" i="1"/>
  <c r="L100" i="1" s="1"/>
  <c r="K30" i="1"/>
  <c r="L30" i="1" s="1"/>
  <c r="K66" i="1"/>
  <c r="L66" i="1" s="1"/>
  <c r="K101" i="1"/>
  <c r="L101" i="1" s="1"/>
  <c r="K19" i="1"/>
  <c r="L19" i="1" s="1"/>
  <c r="K32" i="1"/>
  <c r="L32" i="1" s="1"/>
  <c r="K70" i="1"/>
  <c r="L70" i="1" s="1"/>
  <c r="K103" i="1"/>
  <c r="L103" i="1" s="1"/>
  <c r="K78" i="1"/>
  <c r="L78" i="1" s="1"/>
  <c r="K48" i="1"/>
  <c r="L48" i="1" s="1"/>
  <c r="K99" i="1"/>
  <c r="L99" i="1" s="1"/>
  <c r="K29" i="1"/>
  <c r="L29" i="1" s="1"/>
  <c r="K82" i="1"/>
  <c r="L82" i="1" s="1"/>
  <c r="K20" i="1"/>
  <c r="L20" i="1" s="1"/>
  <c r="K55" i="1"/>
  <c r="L55" i="1" s="1"/>
  <c r="K87" i="1"/>
  <c r="L87" i="1" s="1"/>
  <c r="K21" i="1"/>
  <c r="L21" i="1" s="1"/>
  <c r="K56" i="1"/>
  <c r="L56" i="1" s="1"/>
  <c r="K110" i="1"/>
  <c r="L110" i="1" s="1"/>
  <c r="K22" i="1"/>
  <c r="L22" i="1" s="1"/>
  <c r="K57" i="1"/>
  <c r="L57" i="1" s="1"/>
  <c r="K91" i="1"/>
  <c r="L91" i="1" s="1"/>
  <c r="K23" i="1"/>
  <c r="L23" i="1" s="1"/>
  <c r="K58" i="1"/>
  <c r="L58" i="1" s="1"/>
  <c r="K75" i="1"/>
  <c r="L75" i="1" s="1"/>
  <c r="K92" i="1"/>
  <c r="L92" i="1" s="1"/>
  <c r="K112" i="1"/>
  <c r="L112" i="1" s="1"/>
  <c r="K24" i="1"/>
  <c r="L24" i="1" s="1"/>
  <c r="K44" i="1"/>
  <c r="L44" i="1" s="1"/>
  <c r="K61" i="1"/>
  <c r="L61" i="1" s="1"/>
  <c r="K76" i="1"/>
  <c r="L76" i="1" s="1"/>
  <c r="K96" i="1"/>
  <c r="L96" i="1" s="1"/>
  <c r="K113" i="1"/>
  <c r="L113" i="1" s="1"/>
  <c r="K122" i="1"/>
  <c r="L122" i="1" s="1"/>
  <c r="K64" i="1"/>
  <c r="L64" i="1" s="1"/>
  <c r="K123" i="1"/>
  <c r="L123" i="1" s="1"/>
  <c r="K50" i="1"/>
  <c r="L50" i="1" s="1"/>
  <c r="K126" i="1"/>
  <c r="L126" i="1" s="1"/>
  <c r="K33" i="1"/>
  <c r="L33" i="1" s="1"/>
  <c r="K71" i="1"/>
  <c r="L71" i="1" s="1"/>
  <c r="K104" i="1"/>
  <c r="L104" i="1" s="1"/>
  <c r="K34" i="1"/>
  <c r="L34" i="1" s="1"/>
  <c r="K72" i="1"/>
  <c r="L72" i="1" s="1"/>
  <c r="K88" i="1"/>
  <c r="L88" i="1" s="1"/>
  <c r="K35" i="1"/>
  <c r="L35" i="1" s="1"/>
  <c r="K74" i="1"/>
  <c r="L74" i="1" s="1"/>
  <c r="K111" i="1"/>
  <c r="L111" i="1" s="1"/>
  <c r="K25" i="1"/>
  <c r="L25" i="1" s="1"/>
  <c r="K62" i="1"/>
  <c r="L62" i="1" s="1"/>
  <c r="K77" i="1"/>
  <c r="L77" i="1" s="1"/>
  <c r="K97" i="1"/>
  <c r="L97" i="1" s="1"/>
  <c r="K121" i="1"/>
  <c r="L121" i="1" s="1"/>
  <c r="K63" i="1"/>
  <c r="L63" i="1" s="1"/>
  <c r="K31" i="1"/>
  <c r="L31" i="1" s="1"/>
  <c r="K102" i="1"/>
  <c r="L102" i="1" s="1"/>
  <c r="K11" i="1"/>
  <c r="L11" i="1" s="1"/>
  <c r="F1622" i="1"/>
  <c r="F1606" i="1"/>
  <c r="CE1148" i="1"/>
  <c r="CF1148" i="1" s="1"/>
  <c r="CE967" i="1"/>
  <c r="CF967" i="1" s="1"/>
  <c r="CE678" i="1"/>
  <c r="CF678" i="1" s="1"/>
  <c r="G1611" i="1" l="1"/>
  <c r="D1594" i="1"/>
  <c r="G1594" i="1" s="1"/>
  <c r="D1596" i="1"/>
  <c r="G1596" i="1" s="1"/>
  <c r="G1605" i="1"/>
  <c r="G1621" i="1"/>
  <c r="D1604" i="1" l="1"/>
  <c r="G1604" i="1" s="1"/>
  <c r="D1603" i="1"/>
  <c r="G1603" i="1" s="1"/>
  <c r="G1619" i="1"/>
  <c r="D1602" i="1"/>
  <c r="G1602" i="1" s="1"/>
  <c r="D1600" i="1"/>
  <c r="G1600" i="1" s="1"/>
  <c r="D1601" i="1"/>
  <c r="G1601" i="1" s="1"/>
  <c r="D1599" i="1"/>
  <c r="G1599" i="1" s="1"/>
  <c r="D1615" i="1"/>
  <c r="G1615" i="1" s="1"/>
  <c r="D1598" i="1"/>
  <c r="G1598" i="1" s="1"/>
  <c r="D1610" i="1"/>
  <c r="G1610" i="1" s="1"/>
  <c r="D1597" i="1"/>
  <c r="G1597" i="1" s="1"/>
  <c r="D1613" i="1"/>
  <c r="G1613" i="1" s="1"/>
  <c r="CE662" i="1" l="1"/>
  <c r="CF662" i="1" s="1"/>
  <c r="K662" i="1" l="1"/>
  <c r="L662" i="1" s="1"/>
  <c r="J1589" i="1"/>
  <c r="K1589" i="1" l="1"/>
  <c r="L1589" i="1" s="1"/>
  <c r="D1609" i="1" l="1"/>
  <c r="G1609" i="1" s="1"/>
  <c r="CN691" i="1"/>
  <c r="CO691" i="1" s="1"/>
  <c r="CM1589" i="1"/>
  <c r="CM1590" i="1" s="1"/>
  <c r="CN1590" i="1" s="1"/>
  <c r="CO1590" i="1" s="1"/>
  <c r="CN1589" i="1" l="1"/>
  <c r="CO1589" i="1" s="1"/>
  <c r="D1618" i="1" s="1"/>
  <c r="G1618" i="1" s="1"/>
  <c r="DF981" i="1"/>
  <c r="DG981" i="1" s="1"/>
  <c r="DE1590" i="1"/>
  <c r="DF1590" i="1" s="1"/>
  <c r="DG1590" i="1" s="1"/>
  <c r="DF1589" i="1" l="1"/>
  <c r="DG1589" i="1" s="1"/>
  <c r="D1620" i="1" s="1"/>
  <c r="G1620" i="1" s="1"/>
  <c r="D1628" i="1" s="1"/>
  <c r="CE1416" i="1"/>
  <c r="CF1416" i="1" s="1"/>
  <c r="CD1589" i="1"/>
  <c r="CD1590" i="1" s="1"/>
  <c r="CE1590" i="1" l="1"/>
  <c r="CF1590" i="1" s="1"/>
  <c r="CE1589" i="1"/>
  <c r="CF1589" i="1" s="1"/>
  <c r="D1616" i="1" l="1"/>
  <c r="G1616" i="1" s="1"/>
  <c r="BC1589" i="1"/>
  <c r="BD1417" i="1"/>
  <c r="BE1417" i="1" s="1"/>
  <c r="BC1590" i="1" l="1"/>
  <c r="BD1589" i="1"/>
  <c r="BE1589" i="1" s="1"/>
  <c r="D1614" i="1" s="1"/>
  <c r="G1614" i="1" s="1"/>
  <c r="BD1590" i="1" l="1"/>
  <c r="BE1590" i="1" s="1"/>
  <c r="T83" i="1" l="1"/>
  <c r="U83" i="1" s="1"/>
  <c r="S1588" i="1"/>
  <c r="T1588" i="1" s="1"/>
  <c r="U1588" i="1" s="1"/>
  <c r="D1595" i="1" s="1"/>
  <c r="G1595" i="1" s="1"/>
  <c r="AL1556" i="1"/>
  <c r="AM1556" i="1" s="1"/>
  <c r="S1590" i="1" l="1"/>
  <c r="T1590" i="1" s="1"/>
  <c r="U1590" i="1" s="1"/>
  <c r="AC1171" i="1"/>
  <c r="AD1171" i="1" s="1"/>
  <c r="AC1590" i="1"/>
  <c r="AD1590" i="1" s="1"/>
  <c r="AC1589" i="1" l="1"/>
  <c r="AD1589" i="1" l="1"/>
  <c r="BV995" i="1"/>
  <c r="BW995" i="1" s="1"/>
  <c r="D1612" i="1" l="1"/>
  <c r="G1612" i="1" s="1"/>
  <c r="AD1593" i="1"/>
  <c r="K51" i="1"/>
  <c r="L51" i="1" s="1"/>
  <c r="J1588" i="1" l="1"/>
  <c r="K1588" i="1" l="1"/>
  <c r="L1588" i="1" s="1"/>
  <c r="D1593" i="1" s="1"/>
  <c r="G1593" i="1" s="1"/>
  <c r="J1590" i="1"/>
  <c r="G1606" i="1" l="1"/>
  <c r="D1624" i="1"/>
  <c r="K1590" i="1"/>
  <c r="L1590" i="1" s="1"/>
  <c r="BV1416" i="1" l="1"/>
  <c r="BW1416" i="1" s="1"/>
  <c r="BU1589" i="1"/>
  <c r="BU1590" i="1" s="1"/>
  <c r="BV1590" i="1" s="1"/>
  <c r="BW1590" i="1" s="1"/>
  <c r="BV1417" i="1"/>
  <c r="BW1417" i="1" s="1"/>
  <c r="BV1589" i="1" l="1"/>
  <c r="BW1589" i="1" s="1"/>
  <c r="D1617" i="1" s="1"/>
  <c r="G1617" i="1" s="1"/>
  <c r="G1622" i="1" l="1"/>
  <c r="D1626" i="1"/>
  <c r="D1630" i="1" s="1"/>
</calcChain>
</file>

<file path=xl/sharedStrings.xml><?xml version="1.0" encoding="utf-8"?>
<sst xmlns="http://schemas.openxmlformats.org/spreadsheetml/2006/main" count="51233" uniqueCount="3161">
  <si>
    <t xml:space="preserve">ESPACIO DESTINADO PARA LOGO Y MEMBRETE DE LA EMPRESA COTIZANTE </t>
  </si>
  <si>
    <t xml:space="preserve">ACTIVIDADES DE MANTENIMIENTO FASE 2 (PREVENTIVO) PARA LOS VEHICULOS DE BOMBEROS </t>
  </si>
  <si>
    <t>OSHKOSH</t>
  </si>
  <si>
    <t>PANTHER 4X4 AT</t>
  </si>
  <si>
    <t>ITURRI</t>
  </si>
  <si>
    <t xml:space="preserve">TANKER </t>
  </si>
  <si>
    <t>CHEVROLET KODIAK</t>
  </si>
  <si>
    <t>FORD SUPER DUTY 350 Y 250</t>
  </si>
  <si>
    <t>TOYOTA HILUX</t>
  </si>
  <si>
    <t>DONGFENG</t>
  </si>
  <si>
    <t>ÍTEM</t>
  </si>
  <si>
    <t>SISTEMA</t>
  </si>
  <si>
    <t>DESCRIPCIÓN</t>
  </si>
  <si>
    <t>OSHKOSH T3000</t>
  </si>
  <si>
    <t>OSHKOSH T6</t>
  </si>
  <si>
    <t>OSHKOSH P 19</t>
  </si>
  <si>
    <t>6X6</t>
  </si>
  <si>
    <t>4X4</t>
  </si>
  <si>
    <t>SIN MOTOR SEI</t>
  </si>
  <si>
    <t>CON MOTOR SEI</t>
  </si>
  <si>
    <t xml:space="preserve">FORD SUPER DUTY 350 </t>
  </si>
  <si>
    <t>RICH 6EV</t>
  </si>
  <si>
    <t xml:space="preserve">CANTIDAD </t>
  </si>
  <si>
    <t>VALOR UNITARIO DE REFERENCIA INCLUIDO IVA</t>
  </si>
  <si>
    <t>VALOR UNITARIO</t>
  </si>
  <si>
    <t>IVA</t>
  </si>
  <si>
    <t>V/R UNIT. + IVA</t>
  </si>
  <si>
    <t xml:space="preserve">SISTEMA DE TRANSMISIÓN DE POTENCIA </t>
  </si>
  <si>
    <t xml:space="preserve">Sistema Transmisión de Potencia </t>
  </si>
  <si>
    <t xml:space="preserve">Cambio de aceite transmisión automática. (Mano de Obra). </t>
  </si>
  <si>
    <t>N/A</t>
  </si>
  <si>
    <t xml:space="preserve">Cambio y suministro de aceite transmisión automática incluye insumos. (A todo costo). </t>
  </si>
  <si>
    <t xml:space="preserve">Cambio de aceite transfer transmisión automática. (Mano de Obra).  </t>
  </si>
  <si>
    <t xml:space="preserve">Cambio y suministro de aceite transfer transmisión automática incluye insumos. (A todo costo).  </t>
  </si>
  <si>
    <t xml:space="preserve">Cambio de aceite transmisión mecánica incluye insumos. (Mano de Obra). </t>
  </si>
  <si>
    <t>Cambio y suministro de aceite transmisión mecánica. (A todo costo).</t>
  </si>
  <si>
    <t xml:space="preserve">Cambio de aceite PTO. (Mano de Obra). </t>
  </si>
  <si>
    <t xml:space="preserve">Cambio y suministro de aceite PTO. (A todo costo). </t>
  </si>
  <si>
    <t xml:space="preserve">Cambio de aceite diferencial delantero. (Mano de Obra). </t>
  </si>
  <si>
    <t xml:space="preserve">Cambio y suministro del aceite diferencial delantero. (A todo costo). </t>
  </si>
  <si>
    <t>Cambio y suministro de aceite diferencial trasero. (A todo costo).</t>
  </si>
  <si>
    <t xml:space="preserve">Cambio de aceite diferencial trasero (Mano de Obra). </t>
  </si>
  <si>
    <t xml:space="preserve">Cambio de aceite divisor de potencia. (Mano de Obra).  </t>
  </si>
  <si>
    <t xml:space="preserve">Cambio y suministro de aceite divisor de potencia. (A todo costo). </t>
  </si>
  <si>
    <t xml:space="preserve">Cambio filtro de aceite divisor de potencia. (Mano de Obra). </t>
  </si>
  <si>
    <t xml:space="preserve">Cambio y suministro filtro de aceite divisor de potencia. (A todo costo). </t>
  </si>
  <si>
    <t>SISTEMA DE DIRECCIÓN</t>
  </si>
  <si>
    <t xml:space="preserve">Sistema de Dirección </t>
  </si>
  <si>
    <t xml:space="preserve">Cambio de aceite hidráulico. (Mano de Obra). </t>
  </si>
  <si>
    <t>Cambio y suministro de aceite hidráulico. (A todo costo).</t>
  </si>
  <si>
    <t xml:space="preserve">Cambio filtro de aceite hidráulico. (Mano de Obra). </t>
  </si>
  <si>
    <t>Cambio y suministro filtro de aceite hidráulico. (A todo costo).</t>
  </si>
  <si>
    <t xml:space="preserve">Engrase columna de dirección </t>
  </si>
  <si>
    <t xml:space="preserve">Engrase rotula brazo o cilindro de dirección </t>
  </si>
  <si>
    <t xml:space="preserve">Engrase rotulas brazos o cilindros de dirección </t>
  </si>
  <si>
    <t xml:space="preserve">Engrase todas las rotulas de dirección </t>
  </si>
  <si>
    <t xml:space="preserve">Engrase general sistema de dirección </t>
  </si>
  <si>
    <t xml:space="preserve">SISTEMA DE FRENOS </t>
  </si>
  <si>
    <t xml:space="preserve">Sistema de Frenos </t>
  </si>
  <si>
    <t xml:space="preserve">Cambio líquido de frenos. (Mano de Obra). </t>
  </si>
  <si>
    <t>Cambio y suministro líquido de frenos (recomendado por el fabricante) (A todo costo).</t>
  </si>
  <si>
    <t>Purga de tubería de frenos.  (recomendado por el fabricante) (A todo costo).</t>
  </si>
  <si>
    <t>Engrase y/o lubrique las partes móviles del sistema de frenos neumáticos (bujes, raches, etc.). (A todo costo).</t>
  </si>
  <si>
    <t>Engrase y/o lubrique las partes móviles del sistema de frenos hidráulicos (guías, trinquetes, etc.). (A todo costo).</t>
  </si>
  <si>
    <t>Cambio y suministro kit pistones y empaquetadura frenos hidráulicos (A todo costo).</t>
  </si>
  <si>
    <t>Cambio y suministro kit empaquetadura frenos hidráulicos (A todo costo).</t>
  </si>
  <si>
    <t>Cambio y suministro kit empaquetadura frenos neumáticos por deterioro (A todo costo).</t>
  </si>
  <si>
    <t>Graduación y ajuste de frenos hidráulicos. (A todo costo).</t>
  </si>
  <si>
    <t>Graduación y ajuste de frenos neumáticos en general. (A todo costo).</t>
  </si>
  <si>
    <t>Graduación y ajuste de frenos neumáticos delanteros. (A todo costo).</t>
  </si>
  <si>
    <t>Graduación y ajuste de frenos neumáticos traseros. (A todo costo).</t>
  </si>
  <si>
    <t>Graduación y ajuste de frenos hidráulicos traseros. (A todo costo).</t>
  </si>
  <si>
    <t>Graduación y ajuste de freno de mano. (A todo costo).</t>
  </si>
  <si>
    <t>Graduación y ajuste de frenos (bujes, raches, etc.). (A todo costo).</t>
  </si>
  <si>
    <t>SISTEMA NEUMÁTICO</t>
  </si>
  <si>
    <t>Sistema Neumático</t>
  </si>
  <si>
    <t xml:space="preserve">Cambio (01) filtro secador de aire (Mano de Obra). </t>
  </si>
  <si>
    <t>Cambio y suministro (01) filtro secador de aire. (A todo costo).</t>
  </si>
  <si>
    <t xml:space="preserve">Cambio (02) filtros secadores de aire (Mano de Obra). </t>
  </si>
  <si>
    <t>Cambio y suministro (02) filtros secadores de aire. (A todo costo).</t>
  </si>
  <si>
    <t xml:space="preserve">Cambio (03) filtros secadores de aire (Mano de Obra). </t>
  </si>
  <si>
    <t>Cambio y suministro (03) filtros secadores de aire. (A todo costo).</t>
  </si>
  <si>
    <t>Cambio filtro de aire sistema de extinción de incendios (A todo costo).</t>
  </si>
  <si>
    <t>SISTEMA ELECTRICO</t>
  </si>
  <si>
    <t>Sistema Eléctrico</t>
  </si>
  <si>
    <t>Mantenimiento Preventivo motor de arranque (A todo costo)</t>
  </si>
  <si>
    <t>Mantenimiento Preventivo alternador (A todo costo)</t>
  </si>
  <si>
    <t xml:space="preserve">Mantenimiento Preventivo motor elevación torreta de techo </t>
  </si>
  <si>
    <t xml:space="preserve">Mantenimiento Preventivo motor de rotación torreta de techo </t>
  </si>
  <si>
    <t xml:space="preserve">Mantenimiento Preventivo motor elevación torreta de bomper  </t>
  </si>
  <si>
    <t xml:space="preserve">Mantenimiento Preventivo motor de rotación torreta de bomper </t>
  </si>
  <si>
    <t>Mantenimiento Preventivo motor eléctrico wincher</t>
  </si>
  <si>
    <t xml:space="preserve">Mantenimiento Preventivo bomba auxiliar succión y drenaje de espuma </t>
  </si>
  <si>
    <t xml:space="preserve">Mantenimiento Preventivo motor eléctrico limpiaparabrisas </t>
  </si>
  <si>
    <t>Mantenimiento Preventivo motor eléctrico blower aire acondicionado y calefacción</t>
  </si>
  <si>
    <t>Mantenimiento Preventivo bomba eléctrica de agua limpiaparabrisas</t>
  </si>
  <si>
    <t>Mantenimiento Preventivo baterías limpieza de bornes sulfatados</t>
  </si>
  <si>
    <t>MOTOR</t>
  </si>
  <si>
    <t>Motor</t>
  </si>
  <si>
    <t>cambio suministro e instalación filtro de aceite motor (A todo costo).</t>
  </si>
  <si>
    <t xml:space="preserve">cambio suministro e instalación filtro de aceite motor (Mano de Obra). </t>
  </si>
  <si>
    <t>cambio suministro e instalación filtro primario de aceite motor (A todo costo).</t>
  </si>
  <si>
    <t xml:space="preserve">cambio suministro e instalación filtro primario de aceite motor (Mano de Obra). </t>
  </si>
  <si>
    <t>cambio suministro e instalación filtro secundario de aceite motor (A todo costo).</t>
  </si>
  <si>
    <t xml:space="preserve">cambio suministro e instalación filtro secundario de aceite motor (Mano de Obra). </t>
  </si>
  <si>
    <t>cambio suministro e instalación filtro de partículas emisión de gases (A todo costo).</t>
  </si>
  <si>
    <t>cambio suministro e instalación Urea (A todo costo).</t>
  </si>
  <si>
    <t>Cambio y suministro de aceite del motor (A todo costo).</t>
  </si>
  <si>
    <t>Cambio y suministro de aceite del motor (Mano de Obra).</t>
  </si>
  <si>
    <t>Cambio, suministro e instalación de (los) filtro(s) de aire del motor. (A todo costo)</t>
  </si>
  <si>
    <t>Cambio, suministro e instalación de (los) filtro(s) de aire del motor. (Mano de Obra)</t>
  </si>
  <si>
    <t xml:space="preserve">SISTEMA DE COMBUSTIBLE </t>
  </si>
  <si>
    <t xml:space="preserve">Sistema de Combustible </t>
  </si>
  <si>
    <t xml:space="preserve">Cambio filtro(s) de combustible. (Mano de Obra). </t>
  </si>
  <si>
    <t xml:space="preserve">Cambio y suministro e instalación filtro(s) de combustible. (A todo costo). </t>
  </si>
  <si>
    <t xml:space="preserve">Cambio y suministro e instalación tapa filtro de combustible. (A todo costo). </t>
  </si>
  <si>
    <t>SISTEMA DE REFRIGERACIÓN</t>
  </si>
  <si>
    <t xml:space="preserve">Sistema de Refrigeración </t>
  </si>
  <si>
    <t xml:space="preserve">Cambio de líquido refrigerante para motor Diesel. (Mano de Obra). </t>
  </si>
  <si>
    <t>Cambio y suministro liquido refrigerante para motor Diesel. (A todo costo).</t>
  </si>
  <si>
    <t xml:space="preserve">Cambio filtro de líquido refrigerante de motor. (Mano de Obra). </t>
  </si>
  <si>
    <t>Cambio y suministro filtro liquido refrigerante. (A todo costo).</t>
  </si>
  <si>
    <t>AIRE ACONDICIONADO</t>
  </si>
  <si>
    <t>Aire Acondicionado</t>
  </si>
  <si>
    <t>Cambio y suministro del refrigerante del aire acondicionado (A todo costo)</t>
  </si>
  <si>
    <t>Cambio del refrigerante del aire acondicionado (Mano de Obra)</t>
  </si>
  <si>
    <t>Cambio del filtro del habitáculo del aire acondicionado (Mano de Obra)</t>
  </si>
  <si>
    <t>Cambio y suministro del filtro del habitáculo del aire acondicionado (A todo costo)</t>
  </si>
  <si>
    <t>Mantenimiento preventivo ventilador de la cabina del sistema del aire acondicionado. Incluye la limpieza y lubricación de las balineras, (A todo costo)</t>
  </si>
  <si>
    <t>Cambio del filtro secador del aire acondicionado (Mano de Obra)</t>
  </si>
  <si>
    <t>prueba de fugas sistema aire acondicionado (A todo costo)</t>
  </si>
  <si>
    <t>Recarga de refrigerante sistema aire acondicionado (A todo costo)</t>
  </si>
  <si>
    <t>Cambio y suministro del filtro secador del aire acondicionado (A todo costo)</t>
  </si>
  <si>
    <t>SISTEMA DE EXTINCIÓN DE INCENDIOS</t>
  </si>
  <si>
    <t>Sistema de Extinción de Incendios</t>
  </si>
  <si>
    <t xml:space="preserve">Cambio filtros de combustible. (Mano de Obra). </t>
  </si>
  <si>
    <t xml:space="preserve">Cambio y suministro e instalación filtros de combustible. (A todo costo). </t>
  </si>
  <si>
    <t xml:space="preserve">Cambio de aceite transmisión bomba motor de extinción. (Mano de Obra). </t>
  </si>
  <si>
    <t>Cambio y suministro de aceite transmisión bomba motor de extinción. (A todo costo).</t>
  </si>
  <si>
    <t xml:space="preserve">Cambio de aceite bomba de agua. (Mano de Obra). </t>
  </si>
  <si>
    <t>Cambio y suministro de aceite bomba de agua. (A todo costo).</t>
  </si>
  <si>
    <t xml:space="preserve">Cambio de aceite bomba de espuma. (Mano de Obra). </t>
  </si>
  <si>
    <t>Cambio y suministro de aceite bomba de espuma. (A todo costo).</t>
  </si>
  <si>
    <t xml:space="preserve">Cambio filtro de aire. (Mano de Obra). </t>
  </si>
  <si>
    <t xml:space="preserve">Cambio y suministro e instalación filtro de aire. (A todo costo). </t>
  </si>
  <si>
    <t xml:space="preserve">Cambio filtro de aceite motor. (Mano de Obra). </t>
  </si>
  <si>
    <t xml:space="preserve">Cambio y suministro e instalación filtro de aceite motor. (A todo costo).  </t>
  </si>
  <si>
    <t>Cambio y suministro e instalación del cableado con condiciones de pérdida de material de aislamiento. (A todo costo).</t>
  </si>
  <si>
    <t>Engrase y/o lubrique cadena, ejes y piñones carretel de agente húmedo (H2O). (A todo costo).</t>
  </si>
  <si>
    <t>Engrase y/o lubrique cadena, ejes y piñones carretel dual (H2O-P.Q. S). (A todo costo).</t>
  </si>
  <si>
    <t>Engrase y/o lubrique cadena, ejes y piñones carretel P.Q.S. (A todo costo).</t>
  </si>
  <si>
    <t>MÁQUINA GENERAL</t>
  </si>
  <si>
    <t>Revision tecnico-mecanica</t>
  </si>
  <si>
    <t>Servicio de revision tecnico- mecanica  (A todo costo).</t>
  </si>
  <si>
    <t xml:space="preserve">SCANER </t>
  </si>
  <si>
    <t>Servicio de SCANER para los componente que tengan ECU (Motor, ABS, Transmision, sistema extincion, entre otros) (A todo costo).</t>
  </si>
  <si>
    <t xml:space="preserve">ACTIVIDADES DE MANTENIMIENTO FASE 3 (CORRECTIVO) PARA LOS VEHÍCULOS DE BOMBEROS </t>
  </si>
  <si>
    <t>ITURRI 6X6</t>
  </si>
  <si>
    <t>ITURRI 4X4</t>
  </si>
  <si>
    <t>1. CABINA</t>
  </si>
  <si>
    <t>1.1</t>
  </si>
  <si>
    <t>Corrección fugas de aire acondicionado por pérdida de refrigerante. (A todo costo).</t>
  </si>
  <si>
    <t>1.2</t>
  </si>
  <si>
    <t>1.1.2</t>
  </si>
  <si>
    <t>Cambio, Suministro e instalación filtro deshidratante aire acondicionado. (A todo costo).</t>
  </si>
  <si>
    <t>1.1.3</t>
  </si>
  <si>
    <t>Cambio y Suministro e instalación correa del compresor aire acondicionado. (A todo costo).</t>
  </si>
  <si>
    <t>1.1.4</t>
  </si>
  <si>
    <t>Cambio y Suministro e instalación tensor correa aire acondicionado. (A todo costo).</t>
  </si>
  <si>
    <t>1.1.5</t>
  </si>
  <si>
    <t>Cambio y Suministro e instalación polea correa compresor aire acondicionado. (A todo costo).</t>
  </si>
  <si>
    <t>1.1.6</t>
  </si>
  <si>
    <t>Cambio y Suministro e instalación compresor de aire acondicionado. (A todo costo).</t>
  </si>
  <si>
    <t>1.1.7</t>
  </si>
  <si>
    <t>Cambio y Suministro e instalación general sistema de aire acondicionado (incluye compresor, mangueras y adecuaciones en cabina). (A todo costo).</t>
  </si>
  <si>
    <t>1.1.8</t>
  </si>
  <si>
    <t>Cambio y Suministro e instalación polea compresor aire acondicionado. (A todo costo).</t>
  </si>
  <si>
    <t>1.1.9</t>
  </si>
  <si>
    <t>Cambio y Suministro e instalación compresor del aire acondicionado. (A todo costo).</t>
  </si>
  <si>
    <t>1.1.10</t>
  </si>
  <si>
    <t>Reparación compresor del aire acondicionado. (A todo costo).</t>
  </si>
  <si>
    <t>1.1.11</t>
  </si>
  <si>
    <t>Cambio y Suministro e instalación del evaporador aire acondicionado. (A todo costo).</t>
  </si>
  <si>
    <t>1.1.12</t>
  </si>
  <si>
    <t>Reparación evaporador del aire acondicionado. (A todo costo).</t>
  </si>
  <si>
    <t>1.1.13</t>
  </si>
  <si>
    <t>Cambio y Suministro e instalación radiador del aire acondicionado. (A todo costo).</t>
  </si>
  <si>
    <t>1.1.14</t>
  </si>
  <si>
    <t>Reparación radiador del aire acondicionado. (A todo costo).</t>
  </si>
  <si>
    <t>1.1.15</t>
  </si>
  <si>
    <t>Cambio y Suministro e instalación del condensador aire acondicionado. (A todo costo).</t>
  </si>
  <si>
    <t>1.1.16</t>
  </si>
  <si>
    <t>Cambio y Suministro e instalación de válvula de presión del aire acondicionado. (A todo costo).</t>
  </si>
  <si>
    <t>1.1.17</t>
  </si>
  <si>
    <t>Pruebas de Fugas del Sistema del Aire Acondicionado. (A todo costo).</t>
  </si>
  <si>
    <t>1.1.18</t>
  </si>
  <si>
    <t>Cambio y Suministro e instalación líneas y Tuberías Aire Acondicionado. (A todo costo).</t>
  </si>
  <si>
    <t>1.1.19</t>
  </si>
  <si>
    <t>Reparación (01) líneas (manguera) Aire Acondicionado. (A todo costo).</t>
  </si>
  <si>
    <t>1.1.20</t>
  </si>
  <si>
    <t>Reparación (01) Tubería Aire Acondicionado. (A todo costo).</t>
  </si>
  <si>
    <t>1.1.21</t>
  </si>
  <si>
    <t>Cambio y Suministro e instalación del ventilador del aire acondicionado. (A todo costo).</t>
  </si>
  <si>
    <t>1.1.22</t>
  </si>
  <si>
    <t>Cambio todas las rejillas Dirección de ventilación. (A todo costo).</t>
  </si>
  <si>
    <t>1.1.23</t>
  </si>
  <si>
    <t>Cambio de mangueras de todos los ductos de ventilación. (A todo costo).</t>
  </si>
  <si>
    <t>1.1.24</t>
  </si>
  <si>
    <t>Cambio y Suministro e instalación del ventilador externo en cabina. (A todo costo).</t>
  </si>
  <si>
    <t>1.2.1</t>
  </si>
  <si>
    <t>Tapicería</t>
  </si>
  <si>
    <t>cambio total de la tapicería del piso en cabina. (A todo costo) si aplica.</t>
  </si>
  <si>
    <t>1.2.2</t>
  </si>
  <si>
    <t>cambio total de la tapicería del techo en cabina. (A todo costo) si aplica.</t>
  </si>
  <si>
    <t>1.2.3</t>
  </si>
  <si>
    <t>cambio total de la tapicería de los parales en cabina. (A todo costo) si aplica.</t>
  </si>
  <si>
    <t>1.2.4</t>
  </si>
  <si>
    <t>Reparación total tapicería piso en cabina. (A todo costo).</t>
  </si>
  <si>
    <t>1.2.5</t>
  </si>
  <si>
    <t>Reparación total tapicería techo en cabina. (A todo costo).</t>
  </si>
  <si>
    <t>1.2.6</t>
  </si>
  <si>
    <t>Reparación total tapicería en parales en cabina. (A todo costo).</t>
  </si>
  <si>
    <t>1.2.7</t>
  </si>
  <si>
    <t>Suministro e instalación de forros para las sillas. (A todo costo).</t>
  </si>
  <si>
    <t>1.2.8</t>
  </si>
  <si>
    <t>Suministro e Instalación de forros para una sola silla. (A todo costo).</t>
  </si>
  <si>
    <t>1.2.9</t>
  </si>
  <si>
    <t xml:space="preserve">Reparación tapicería una sola silla. (A todo costo). </t>
  </si>
  <si>
    <t>1.2.10</t>
  </si>
  <si>
    <t xml:space="preserve">Cambio y Suministro tapicería una sola silla. (A todo costo). </t>
  </si>
  <si>
    <t>1.2.11</t>
  </si>
  <si>
    <t xml:space="preserve">Reparación tapicería dos sillas. (A todo costo). </t>
  </si>
  <si>
    <t>1.2.12</t>
  </si>
  <si>
    <t xml:space="preserve">Cambio y Suministro tapicería dos sillas. (A todo costo). </t>
  </si>
  <si>
    <t>1.2.13</t>
  </si>
  <si>
    <t xml:space="preserve">Suministro e Instalación forro en lona impermeable para Wincher. (A todo costo). </t>
  </si>
  <si>
    <t>1.2.14</t>
  </si>
  <si>
    <t xml:space="preserve">Cambio y Suministro forro para wincher. (A todo costo). </t>
  </si>
  <si>
    <t>1.2.15</t>
  </si>
  <si>
    <t>Suministro e Instalación forros para sistema de extinción. (A todo costo).</t>
  </si>
  <si>
    <t>1.2.16</t>
  </si>
  <si>
    <t xml:space="preserve">Suministro e Instalación forros en lona impermeable para monitor de techo. (A todo costo). </t>
  </si>
  <si>
    <t>1.2.17</t>
  </si>
  <si>
    <t xml:space="preserve">Suministro e Instalación forros en lona impermeable para monitor de bomper. (A todo costo).  </t>
  </si>
  <si>
    <t>1.2.18</t>
  </si>
  <si>
    <t xml:space="preserve">Suministro e Instalación parasol en material refractante de luz solar para vidrio panorámico bordado con lona y reatas ajustables para sujeción. (A todo costo).  </t>
  </si>
  <si>
    <t>1.2.20</t>
  </si>
  <si>
    <t>Reparación tapicería una cartera para una puerta. (A todo costo).</t>
  </si>
  <si>
    <t>1.2.21</t>
  </si>
  <si>
    <t>Reparación tapicería dos carteras para puertas. (A todo costo).</t>
  </si>
  <si>
    <t>1.2.22</t>
  </si>
  <si>
    <t>Reparación total de tapicería de todas las carteras para las puertas del vehículo. (A todo costo).</t>
  </si>
  <si>
    <t>1.2.23</t>
  </si>
  <si>
    <t>Suministro e Instalación forro en lona impermeable para cámara flir. (A todo costo).</t>
  </si>
  <si>
    <t>1.2.24</t>
  </si>
  <si>
    <t xml:space="preserve">Cambio forro en lona impermeable para cámara flir. (A todo costo). </t>
  </si>
  <si>
    <t>1.2.27</t>
  </si>
  <si>
    <t xml:space="preserve">Instalación de cintas adhesivas antideslizantes para piso con marca fotoluminiscente x 1 metro (A todo costo). </t>
  </si>
  <si>
    <t>1.3.1</t>
  </si>
  <si>
    <t>Pantallas, Indicadores y testigos</t>
  </si>
  <si>
    <t>Cambio y/o ajuste pantallas, testigos de indicación. (A todo costo).</t>
  </si>
  <si>
    <t>1.3.2</t>
  </si>
  <si>
    <t>Cambio interruptores y luces de paneles. (A todo costo).</t>
  </si>
  <si>
    <t>1.3.3</t>
  </si>
  <si>
    <t>Cambio de Pantallas. (A todo costo).</t>
  </si>
  <si>
    <t>1.3.4</t>
  </si>
  <si>
    <t>Calibración de Pantallas. (A todo costo).</t>
  </si>
  <si>
    <t>1.3.5</t>
  </si>
  <si>
    <t>Cambio testigos de indicación. (A todo costo).</t>
  </si>
  <si>
    <t>1.4.1</t>
  </si>
  <si>
    <t>Indicadores</t>
  </si>
  <si>
    <t xml:space="preserve">Cambio y Suministro e instalación de indicador enganche de bomba. (A todo costo). </t>
  </si>
  <si>
    <t>1.4.2</t>
  </si>
  <si>
    <t xml:space="preserve">Cambio y Suministro e instalación indicador de luces altas. (A todo costo). </t>
  </si>
  <si>
    <t>1.4.3</t>
  </si>
  <si>
    <t xml:space="preserve">Cambio y Suministro e instalación indicador de luces direccionales. (A todo costo). </t>
  </si>
  <si>
    <t>1.4.4</t>
  </si>
  <si>
    <t>Cambio y Suministro e instalación bombilleria tablero de instrumentos. (A todo costo).</t>
  </si>
  <si>
    <t>1.4.5</t>
  </si>
  <si>
    <t>Instrumentos</t>
  </si>
  <si>
    <t>Cambio de indicadores del tablero de instrumentos y accesorios en mal estado. (A todo costo).</t>
  </si>
  <si>
    <t>1.4.6</t>
  </si>
  <si>
    <t>Cambio y Suministro tacómetro del vehículo. (A todo costo).</t>
  </si>
  <si>
    <t>1.4.7</t>
  </si>
  <si>
    <t>Cambio y Suministro bombillo(s) tacómetro del vehículo. (A todo costo).</t>
  </si>
  <si>
    <t>1.4.8</t>
  </si>
  <si>
    <t>Cambio y Suministro velocímetro del vehículo. (A todo costo).</t>
  </si>
  <si>
    <t>1.4.9</t>
  </si>
  <si>
    <t>Cambio y Suministro bombillo(s) velocímetro del vehículo. (A todo costo).</t>
  </si>
  <si>
    <t>1.4.10</t>
  </si>
  <si>
    <t>Cambio y Suministro odómetro del vehículo. (A todo costo).</t>
  </si>
  <si>
    <t>1.4.11</t>
  </si>
  <si>
    <t>Cambio y Suministro bombillo(s) odómetro del vehículo. (A todo costo).</t>
  </si>
  <si>
    <t>1.4.12</t>
  </si>
  <si>
    <t>Cambio y Suministro sensor de inclinación del vehículo. (A todo costo).</t>
  </si>
  <si>
    <t>1.4.13</t>
  </si>
  <si>
    <t>Cambio y Suministro manómetro Nivel Combustible del vehículo. (A todo costo).</t>
  </si>
  <si>
    <t>1.4.14</t>
  </si>
  <si>
    <t>Cambio y Suministro bombillo(s) manómetro Nivel Combustible del vehículo. (A todo costo).</t>
  </si>
  <si>
    <t>1.4.15</t>
  </si>
  <si>
    <t>Cambio y Suministro manómetro de Presión de Aire principal del vehículo. (A todo costo).</t>
  </si>
  <si>
    <t>1.4.16</t>
  </si>
  <si>
    <t>Cambio y Suministro bombillo(s) manómetro de Presión de Aire del vehículo. (A todo costo).</t>
  </si>
  <si>
    <t>1.4.17</t>
  </si>
  <si>
    <t>Cambio y Suministro manómetro de Presión de Aire secundario del vehículo. (A todo costo).</t>
  </si>
  <si>
    <t>1.4.18</t>
  </si>
  <si>
    <t>Cambio y Suministro manómetro de Presión de Aire combinado principal/secundario del vehículo. (A todo costo).</t>
  </si>
  <si>
    <t>1.4.19</t>
  </si>
  <si>
    <t>Cambio y Suministro manómetro de presión de aceite de la transmisión del vehículo. (A todo costo).</t>
  </si>
  <si>
    <t>1.4.20</t>
  </si>
  <si>
    <t>Cambio y Suministro bombillo(s) manómetro de presión de aceite de la transmisión del vehículo. (A todo costo).</t>
  </si>
  <si>
    <t>1.4.21</t>
  </si>
  <si>
    <t>Cambio y Suministro manómetro de temperatura de la transmisión del vehículo. (A todo costo).</t>
  </si>
  <si>
    <t>1.4.22</t>
  </si>
  <si>
    <t>Cambio y Suministro bombillo(s) manómetro de temperatura de aceite de la transmisión del vehículo. (A todo costo).</t>
  </si>
  <si>
    <t>1.4.23</t>
  </si>
  <si>
    <t>Cambio y Suministro manómetro de temperatura del motor del vehículo. (A todo costo).</t>
  </si>
  <si>
    <t>1.4.24</t>
  </si>
  <si>
    <t>Cambio y Suministro bombillo(s) manómetro de temperatura del motor del vehículo. (A todo costo).</t>
  </si>
  <si>
    <t>1.4.25</t>
  </si>
  <si>
    <t xml:space="preserve">Cambio y Suministro e Instalación nivel de tanque agua en cabina. (A todo costo). </t>
  </si>
  <si>
    <t>1.4.26</t>
  </si>
  <si>
    <t xml:space="preserve">Cambio y Suministro e Instalación nivel de tanque espuma en cabina. (A todo costo). </t>
  </si>
  <si>
    <t>1.4.27</t>
  </si>
  <si>
    <t xml:space="preserve">Cambio, Suministro e instalación manómetro de presión de descarga sistema extinción de incendios. (A todo costo).  </t>
  </si>
  <si>
    <t>1.4.28</t>
  </si>
  <si>
    <t>Cambio y Suministro bombillo(s) manómetro de presión de descarga sistema extinción de incendios. (A todo costo).</t>
  </si>
  <si>
    <t>1.4.29</t>
  </si>
  <si>
    <t xml:space="preserve">Cambio, Suministro e instalación manómetro de presión de bomba sistema extinción de incendios. (A todo costo).  </t>
  </si>
  <si>
    <t>1.4.30</t>
  </si>
  <si>
    <t>Cambio y Suministro bombillo(s) manómetro de presión de bomba sistema extinción de incendios. (A todo costo).</t>
  </si>
  <si>
    <t>1.4.31</t>
  </si>
  <si>
    <t xml:space="preserve">Cambio, Suministro e instalación manómetro de presión de succión sistema extinción de incendios. (A todo costo).  </t>
  </si>
  <si>
    <t>1.4.32</t>
  </si>
  <si>
    <t>Cambio y Suministro bombillo(s) manómetro de presión de succión sistema extinción de incendios. (A todo costo).</t>
  </si>
  <si>
    <t>1.5.2</t>
  </si>
  <si>
    <t>Cinturones de seguridad</t>
  </si>
  <si>
    <t>Cambio y Suministro cinturones de seguridad de tres puntos (Recibidor del cinturón, reata cinturón color rojo, hebillas, acoples). (A todo costo).</t>
  </si>
  <si>
    <t>1.5.3</t>
  </si>
  <si>
    <t xml:space="preserve">Cambio y Suministro cinturones de seguridad de dos puntos (reata color rojo). (A todo costo). </t>
  </si>
  <si>
    <t>1.5.4</t>
  </si>
  <si>
    <t xml:space="preserve">Ajuste puntos de sujeción cinturones de seguridad </t>
  </si>
  <si>
    <t>1.6.1</t>
  </si>
  <si>
    <t>Asientos</t>
  </si>
  <si>
    <t>Mantenimiento y ajustes de los asientos. (A todo costo).</t>
  </si>
  <si>
    <t>1.6.2</t>
  </si>
  <si>
    <t xml:space="preserve">Cambio y Suministro e instalación asiento conductor. (A todo costo). </t>
  </si>
  <si>
    <t>1.6.3</t>
  </si>
  <si>
    <t>Cambio y Suministro e instalación asiento conductor (Asiento de emergencia, espacio SCBA, soporte para SCBA incluido). (A todo costo).</t>
  </si>
  <si>
    <t>1.6.4</t>
  </si>
  <si>
    <t>Cambio y Suministro e instalación de un asiento para tripulante bombero (Asiento de emergencia, espacio SCBA, soporte para SCBA incluido)</t>
  </si>
  <si>
    <t>1.6.5</t>
  </si>
  <si>
    <t>Cambio y Suministro e instalación de un asiento abatible para tripulante bombero (Asiento de emergencia, espacio SCBA, soporte para SCBA incluido)</t>
  </si>
  <si>
    <t>1.6.6</t>
  </si>
  <si>
    <t>Cambio y Suministro e instalación de dos asientos para tripulante bombero (Asientos de emergencia, espacio SCBA, soporte para SCBA incluido). (A todo costo).</t>
  </si>
  <si>
    <t>1.6.7</t>
  </si>
  <si>
    <t>Cambio y Suministro e instalación de dos asientos abatibles para tripulante bombero (Asiento de emergencia, espacio SCBA, soporte para SCBA incluido)</t>
  </si>
  <si>
    <t>1.6.8</t>
  </si>
  <si>
    <t>Cambio y Suministro e instalación total de los asientos para tripulante bombero (Asientos de emergencia, espacio SCBA, soporte para SCBA incluido). (A todo costo).</t>
  </si>
  <si>
    <t>1.6.9</t>
  </si>
  <si>
    <t>Cambio y Suministro e instalación elevador neumático silla. (A todo costo).</t>
  </si>
  <si>
    <t>1.6.10</t>
  </si>
  <si>
    <t>Suministro e instalación soporte para equipo SCBA. (A todo costo).</t>
  </si>
  <si>
    <t>1.6.11</t>
  </si>
  <si>
    <t>Cambio y Suministro e instalación asiento trasero (Asientos de emergencia, espacio SCBA). (A todo costo).</t>
  </si>
  <si>
    <t>1.6.12</t>
  </si>
  <si>
    <t xml:space="preserve">Reparación rieles silla conductor. (A todo costo). </t>
  </si>
  <si>
    <t>1.6.13</t>
  </si>
  <si>
    <t xml:space="preserve">Reparación rieles silla tripulante. (A todo costo). </t>
  </si>
  <si>
    <t>1.6.14</t>
  </si>
  <si>
    <t xml:space="preserve">Cambio y Suministro e instalación rieles una silla. (A todo costo). </t>
  </si>
  <si>
    <t>1.6.15</t>
  </si>
  <si>
    <t xml:space="preserve">Cambio y Suministro e instalación rieles dos sillas. (A todo costo).  </t>
  </si>
  <si>
    <t>1.6.16</t>
  </si>
  <si>
    <t>Cambio y Suministro e instalación rieles todas las sillas. (A todo costo).</t>
  </si>
  <si>
    <t>1.7.1</t>
  </si>
  <si>
    <t>Vidrios</t>
  </si>
  <si>
    <t>Cambio y Suministro e instalación vidrios. (A todo costo).</t>
  </si>
  <si>
    <t>1.7.2</t>
  </si>
  <si>
    <t>Cambio y Suministro e instalación Vidrio Panorámico delantero. (A todo costo).</t>
  </si>
  <si>
    <t>1.7.3</t>
  </si>
  <si>
    <t>Cambio y Suministro e instalación vidrio Ventana Puerta Delantera Derecha. (A todo costo).</t>
  </si>
  <si>
    <t>1.7.4</t>
  </si>
  <si>
    <t>Cambio y Suministro e instalación vidrio Ventana Puerta Delantera Izquierda. (A todo costo).</t>
  </si>
  <si>
    <t>1.7.5</t>
  </si>
  <si>
    <t>Cambio y Suministro e instalación vidrio Ventana Puerta trasera derecha. (A todo costo).</t>
  </si>
  <si>
    <t>1.7.6</t>
  </si>
  <si>
    <t>Cambio y Suministro e instalación vidrio Ventana Puerta trasera Izquierda. (A todo costo).</t>
  </si>
  <si>
    <t>1.7.7</t>
  </si>
  <si>
    <t>Cambio y Suministro e instalación vidrio panorámico trasero. (A todo costo).</t>
  </si>
  <si>
    <t>1.7.8</t>
  </si>
  <si>
    <t>Cambio y Suministro e instalación vidrio inferior puerta delantera derecha. (A todo costo).</t>
  </si>
  <si>
    <t>1.7.9</t>
  </si>
  <si>
    <t>Cambio y Suministro e instalación vidrio inferior puerta delantera izquierda. (A todo costo).</t>
  </si>
  <si>
    <t>1.7.10</t>
  </si>
  <si>
    <t>Cambio y Suministro e instalación vidrio superior puerta delantera derecha. (A todo costo).</t>
  </si>
  <si>
    <t>1.7.11</t>
  </si>
  <si>
    <t>Cambio y Suministro e instalación vidrio superior puerta delantera izquierda. (A todo costo).</t>
  </si>
  <si>
    <t>1.7.12</t>
  </si>
  <si>
    <t>Cambio y Suministro e instalación vidrio de cabina delantero derecho. (A todo costo).</t>
  </si>
  <si>
    <t>1.7.13</t>
  </si>
  <si>
    <t>Cambio y Suministro e instalación vidrio de cabina delantero izquierdo. (A todo costo).</t>
  </si>
  <si>
    <t>1.7.14</t>
  </si>
  <si>
    <t>Cambio y Suministro e instalación vidrio de cabina trasero derecho. (A todo costo).</t>
  </si>
  <si>
    <t>1.7.15</t>
  </si>
  <si>
    <t>Cambio y Suministro e instalación vidrio de cabina trasero izquierdo. (A todo costo).</t>
  </si>
  <si>
    <t>1.7.16</t>
  </si>
  <si>
    <t>Cambio y Suministro e instalación vidrios puerta derecha. (A todo costo).</t>
  </si>
  <si>
    <t>1.7.17</t>
  </si>
  <si>
    <t>Cambio y Suministro e instalación vidrios puerta izquierda. (A todo costo).</t>
  </si>
  <si>
    <t>1.7.18</t>
  </si>
  <si>
    <t>Cambio y Suministro e instalación vidrio escotilla superior de cabina. (A todo costo).</t>
  </si>
  <si>
    <t>1.7.19</t>
  </si>
  <si>
    <t>Cambio y Suministro e instalación polarizado de todos los vidrios. (A todo costo).</t>
  </si>
  <si>
    <t>1.8.1</t>
  </si>
  <si>
    <t>Espejo</t>
  </si>
  <si>
    <t xml:space="preserve">Cambio y Suministro e instalación soporte espejo retrovisor. (A todo costo). </t>
  </si>
  <si>
    <t>1.8.2</t>
  </si>
  <si>
    <t xml:space="preserve">Reparación soporte tubular espejo retrovisor. (A todo costo). </t>
  </si>
  <si>
    <t>1.8.3</t>
  </si>
  <si>
    <t>Cambio y Suministro e instalación espejo retrovisor derecho. (A todo costo).</t>
  </si>
  <si>
    <t>1.8.4</t>
  </si>
  <si>
    <t xml:space="preserve">Cambio y Suministro e instalación espejo retrovisor izquierdo. (A todo costo). </t>
  </si>
  <si>
    <t>1.8.5</t>
  </si>
  <si>
    <t xml:space="preserve">Cambio y Suministro e instalación espejo retrovisor (luna). (A todo costo). </t>
  </si>
  <si>
    <t>1.8.6</t>
  </si>
  <si>
    <t>Cambio y Suministro e instalación espejo retrovisor panorámico. (A todo costo).</t>
  </si>
  <si>
    <t>1.8.7</t>
  </si>
  <si>
    <t>Cambio y Suministro e instalación control de espejos retrovisores electrónicos. (A todo costo).</t>
  </si>
  <si>
    <t>1.8.8</t>
  </si>
  <si>
    <t>Cambio y Suministro e instalación empaquetadura escotilla superior de cabina. (A todo costo).</t>
  </si>
  <si>
    <t>1.9.1</t>
  </si>
  <si>
    <t>Empaques</t>
  </si>
  <si>
    <t>Cambio y Suministro e instalación empaquetadura de una puerta. (A todo costo).</t>
  </si>
  <si>
    <t>1.9.2</t>
  </si>
  <si>
    <t>Cambio y Suministro e instalación empaquetadura de dos puertas. (A todo costo).</t>
  </si>
  <si>
    <t>1.9.3</t>
  </si>
  <si>
    <t>Cambio y Suministro e instalación empaquetadura de todas las puertas. (A todo costo).</t>
  </si>
  <si>
    <t>1.9.4</t>
  </si>
  <si>
    <t>Cambio y Suministro e instalación empaquetadura de una ventana. (A todo costo).</t>
  </si>
  <si>
    <t>1.9.5</t>
  </si>
  <si>
    <t>Cambio y Suministro e instalación empaquetadura de dos ventanas. (A todo costo).</t>
  </si>
  <si>
    <t>1.9.6</t>
  </si>
  <si>
    <t>Cambio y Suministro e instalación empaquetadura de todas las ventanas. (A todo costo).</t>
  </si>
  <si>
    <t>1.9.7</t>
  </si>
  <si>
    <t>Cambio, suministro e instalación empaquetadura compuerta acceso al motor (A todo costo)</t>
  </si>
  <si>
    <t>1.9.8</t>
  </si>
  <si>
    <t>Cambio, suministro e instalación empaquetadura compuerta acceso al carretel (A todo costo)</t>
  </si>
  <si>
    <t>1.9.9</t>
  </si>
  <si>
    <t>Cambio, suministro e instalación empaquetadura tapa del tanque de agua (A todo costo)</t>
  </si>
  <si>
    <t>1.9.10</t>
  </si>
  <si>
    <t>Cambio, suministro e instalación empaquetadura tapa del tanque de espuma (A todo costo)</t>
  </si>
  <si>
    <t>1.9.12</t>
  </si>
  <si>
    <t>Cambio, suministro e instalación empaquetadura de 01 compartimiento de herramientas (A todo costo)</t>
  </si>
  <si>
    <t>1.9.13</t>
  </si>
  <si>
    <t>Cambio, suministro e instalación empaquetadura de 02 compartimientos de herramientas (A todo costo)</t>
  </si>
  <si>
    <t>1.9.14</t>
  </si>
  <si>
    <t>Cambio, suministro e instalación empaquetadura de todos los compartimientos de herramientas (A todo costo)</t>
  </si>
  <si>
    <t>1.9.15</t>
  </si>
  <si>
    <t>Cambio, suministro e instalación empaquetadura de 01 compartimiento de accesos a los sistemas (A todo costo)</t>
  </si>
  <si>
    <t>1.9.16</t>
  </si>
  <si>
    <t>Cambio, suministro e instalación empaquetadura de 02 compartimientos de accesos a los sistemas (A todo costo)</t>
  </si>
  <si>
    <t>1.9.17</t>
  </si>
  <si>
    <t>Cambio, suministro e instalación empaquetadura de todos compartimientos de accesos a los sistemas (A todo costo)</t>
  </si>
  <si>
    <t>1.10.1</t>
  </si>
  <si>
    <t>Felpas</t>
  </si>
  <si>
    <t>Cambio y Suministro e instalación felpas de una ventana. (A todo costo).</t>
  </si>
  <si>
    <t>1.10.2</t>
  </si>
  <si>
    <t>Cambio y Suministro e instalación felpas de dos ventanas. (A todo costo).</t>
  </si>
  <si>
    <t>1.10.3</t>
  </si>
  <si>
    <t>Cambio y Suministro e instalación felpas de todas las ventanas. (A todo costo).</t>
  </si>
  <si>
    <t>1.11.1</t>
  </si>
  <si>
    <t>Cremallera</t>
  </si>
  <si>
    <t>Cambio y Suministro e instalación una cremallera eleva vidrios. (A todo costo).</t>
  </si>
  <si>
    <t>1.11.2</t>
  </si>
  <si>
    <t>Cambio y Suministro e instalación dos cremalleras eleva vidrios. (A todo costo).</t>
  </si>
  <si>
    <t>1.11.3</t>
  </si>
  <si>
    <t>Cambio y Suministro e instalación todas las cremalleras eleva vidrios. (A todo costo).</t>
  </si>
  <si>
    <t>1.11.4</t>
  </si>
  <si>
    <t>Reparación una cremallera eleva vidrios. (A todo costo).</t>
  </si>
  <si>
    <t>1.11.5</t>
  </si>
  <si>
    <t>Reparación de dos cremalleras eleva vidrios. (A todo costo).</t>
  </si>
  <si>
    <t>1.11.6</t>
  </si>
  <si>
    <t>Reparación de todas las cremalleras eleva vidrios. (A todo costo).</t>
  </si>
  <si>
    <t>1.12.1</t>
  </si>
  <si>
    <t>Manijas</t>
  </si>
  <si>
    <t>Cambio y Suministro e instalación una manija eleva vidrios. (A todo costo).</t>
  </si>
  <si>
    <t>1.12.2</t>
  </si>
  <si>
    <t>Cambio y Suministro e instalación dos manijas eleva vidrios. (A todo costo).</t>
  </si>
  <si>
    <t>1.12.3</t>
  </si>
  <si>
    <t>Cambio y Suministro e instalación todas las manijas eleva vidrios. (A todo costo).</t>
  </si>
  <si>
    <t>1.12.4</t>
  </si>
  <si>
    <t>Cambio y Suministro e instalación una manija compuerta trasera. (A todo costo).</t>
  </si>
  <si>
    <t>1.13.1</t>
  </si>
  <si>
    <t>Bujes</t>
  </si>
  <si>
    <t>Cambio y Suministro e instalación de bujes y pasadores de puerta. (A todo costo).</t>
  </si>
  <si>
    <t>1.14.1</t>
  </si>
  <si>
    <t>Bisagras</t>
  </si>
  <si>
    <t>Cambio y Suministro e instalación de Bisagras para puerta. (A todo costo).</t>
  </si>
  <si>
    <t>1.14.11</t>
  </si>
  <si>
    <t>Cambio y Suministro e instalación de Bisagras de escotilla cabina (A todo costo).</t>
  </si>
  <si>
    <t>1.14.12</t>
  </si>
  <si>
    <t>Cambio y Suministro e instalación de Bisagras de compuerta habitáculo motor (A todo costo).</t>
  </si>
  <si>
    <t>1.14.14</t>
  </si>
  <si>
    <t>Cambio y Suministro e instalación de Bisagras de compuerta tablero estructural (A todo costo).</t>
  </si>
  <si>
    <t>1.14.15</t>
  </si>
  <si>
    <t>Cambio y Suministro e instalación de Bisagras de habitáculo botellas para equipo SCBA (A todo costo).</t>
  </si>
  <si>
    <t>1.18.1</t>
  </si>
  <si>
    <t>Cambio y Suministro e instalación bujes de una puerta. (A todo costo).</t>
  </si>
  <si>
    <t>1.19.1</t>
  </si>
  <si>
    <t>Pasadores</t>
  </si>
  <si>
    <t>Cambio y Suministro e instalación pasadores de una puerta. (A todo costo).</t>
  </si>
  <si>
    <t>1.20.1</t>
  </si>
  <si>
    <t>Puertas</t>
  </si>
  <si>
    <t>Reparación total de una cartera (A todo costo).</t>
  </si>
  <si>
    <t>1.20.2</t>
  </si>
  <si>
    <t>Reparación parcial de una cartera (A todo costo).</t>
  </si>
  <si>
    <t>1.21.1</t>
  </si>
  <si>
    <t xml:space="preserve">Limpiaparabrisas </t>
  </si>
  <si>
    <t>Cambio y Suministro e instalación plumillas. (A todo costo).</t>
  </si>
  <si>
    <t>1.21.2</t>
  </si>
  <si>
    <t>Cambio y Suministro e instalación brazos limpiaparabrisas. (A todo costo).</t>
  </si>
  <si>
    <t>1.21.3</t>
  </si>
  <si>
    <t>Cambio y Suministro e instalación dado ranurado o cuadrante para brazos limpiaparabrisas. (A todo costo).</t>
  </si>
  <si>
    <t>1.21.4</t>
  </si>
  <si>
    <t>Cambio y Suministro de tornillería brazos limpiaparabrisas. (A todo costo).</t>
  </si>
  <si>
    <t>1.21.5</t>
  </si>
  <si>
    <t>Cambio y Suministro e instalación dispersores de agua panorámico. (A todo costo).</t>
  </si>
  <si>
    <t>1.21.6</t>
  </si>
  <si>
    <t>Cambio y Suministro e instalación manguera dispersores de agua panorámico. (A todo costo).</t>
  </si>
  <si>
    <t>1.21.7</t>
  </si>
  <si>
    <t>Cambio y Suministro e instalación depósito de agua limpiaparabrisas. (A todo costo).</t>
  </si>
  <si>
    <t>1.22.1</t>
  </si>
  <si>
    <t>Soportes</t>
  </si>
  <si>
    <t xml:space="preserve">Cambio y Suministro e instalación dos soportes de cabina. (A todo costo).  </t>
  </si>
  <si>
    <t>1.22.2</t>
  </si>
  <si>
    <t xml:space="preserve">Cambio y Suministro e instalación cuatro soportes de cabina. (A todo costo).  </t>
  </si>
  <si>
    <t>1.22.3</t>
  </si>
  <si>
    <t xml:space="preserve">Cambio y Suministro e instalación seis soportes de cabina. (A todo costo).  </t>
  </si>
  <si>
    <t>1.22.4</t>
  </si>
  <si>
    <t xml:space="preserve">Cambio y Suministro e instalación ocho soportes de cabina. (A todo costo).  </t>
  </si>
  <si>
    <t>1.22.5</t>
  </si>
  <si>
    <t>Cambio y Suministro e instalación todos los soportes de cabina. (A todo costo).</t>
  </si>
  <si>
    <t>2.  MAQUINA GENERAL</t>
  </si>
  <si>
    <t>2.1</t>
  </si>
  <si>
    <t>Lamina y pintura</t>
  </si>
  <si>
    <t>Control de corrosión general chasis, carrocería y sistema de extinción de incendios. (A todo costo).</t>
  </si>
  <si>
    <t>2.1.1</t>
  </si>
  <si>
    <t>Control de corrosión parcial chasis, carrocería y sistema de extinción de incendios. (A todo costo).</t>
  </si>
  <si>
    <t>2.1.2</t>
  </si>
  <si>
    <t>Control corrosión general chasis. (A todo costo).</t>
  </si>
  <si>
    <t>2.1.3</t>
  </si>
  <si>
    <t>Control corrosión parcial chasis. (A todo costo).</t>
  </si>
  <si>
    <t>2.1.4</t>
  </si>
  <si>
    <t>Control corrosión general de carrocería. (A todo costo).</t>
  </si>
  <si>
    <t>2.1.5</t>
  </si>
  <si>
    <t>Control corrosión parcial de carrocería. (A todo costo).</t>
  </si>
  <si>
    <t>2.1.6</t>
  </si>
  <si>
    <t>Control parcial corrosión e inmunización platón. (A todo costo).</t>
  </si>
  <si>
    <t>2.1.7</t>
  </si>
  <si>
    <t>Control general corrosión e inmunización platón. (A todo costo).</t>
  </si>
  <si>
    <t>2.1.8</t>
  </si>
  <si>
    <t>Control corrosión general sistema de extinción de incendios. (A todo costo).</t>
  </si>
  <si>
    <t>2.1.9</t>
  </si>
  <si>
    <t>Control corrosión parcial sistema de extinción de incendios. (A todo costo).</t>
  </si>
  <si>
    <t>2.1.10</t>
  </si>
  <si>
    <t>Reconstrucción e impermeabilización de chasis por corrosión. (A todo costo).</t>
  </si>
  <si>
    <t>2.1.11</t>
  </si>
  <si>
    <t>Reconstrucción e impermeabilización de carrocería por corrosión. (A todo costo).</t>
  </si>
  <si>
    <t>2.1.12</t>
  </si>
  <si>
    <t>Reconstrucción e impermeabilización de sistema de extinción de incendios por corrosión. (A todo costo).</t>
  </si>
  <si>
    <t>2.1.13</t>
  </si>
  <si>
    <t>Impermeabilización de platón. (A todo costo).</t>
  </si>
  <si>
    <t>2.1.14</t>
  </si>
  <si>
    <t>Arreglo y ajuste del chasis. (A todo costo).</t>
  </si>
  <si>
    <t>2.1.15</t>
  </si>
  <si>
    <t>Cambio y Suministro e instalación manija externa puerta delantera derecha de cabina. (A todo costo).</t>
  </si>
  <si>
    <t>2.1.16</t>
  </si>
  <si>
    <t>Cambio y Suministro e instalación manija interna puerta delantera derecha de cabina. (A todo costo).</t>
  </si>
  <si>
    <t>2.1.17</t>
  </si>
  <si>
    <t>Cambio y Suministro e instalación mecanismo de apertura (chapa) puerta delantera derecha de cabina. (A todo costo).</t>
  </si>
  <si>
    <t>2.1.18</t>
  </si>
  <si>
    <t>Cambio y Suministro e instalación manija externa puerta trasera derecha de cabina. (A todo costo).</t>
  </si>
  <si>
    <t>2.1.19</t>
  </si>
  <si>
    <t>Cambio y Suministro e instalación manija interna puerta trasera derecha de cabina. (A todo costo).</t>
  </si>
  <si>
    <t>2.1.20</t>
  </si>
  <si>
    <t>Cambio y Suministro e instalación mecanismo de apertura (chapa) puerta trasera derecha de cabina. (A todo costo).</t>
  </si>
  <si>
    <t>2.1.21</t>
  </si>
  <si>
    <t>Cambio y Suministro e instalación manija externa puerta delantera izquierda de cabina. (A todo costo).</t>
  </si>
  <si>
    <t>2.1.22</t>
  </si>
  <si>
    <t>Cambio y Suministro e instalación manija interna puerta delantera izquierda de cabina. (A todo costo).</t>
  </si>
  <si>
    <t>2.1.23</t>
  </si>
  <si>
    <t>Cambio y Suministro e instalación mecanismo de apertura (chapa) puerta izquierda derecha de cabina. (A todo costo).</t>
  </si>
  <si>
    <t>2.1.24</t>
  </si>
  <si>
    <t>Cambio y Suministro e instalación manija externa puerta trasera izquierda de cabina. (A todo costo).</t>
  </si>
  <si>
    <t>2.1.25</t>
  </si>
  <si>
    <t>Cambio y Suministro e instalación manija interna puerta trasera izquierda de cabina. (A todo costo).</t>
  </si>
  <si>
    <t>2.1.26</t>
  </si>
  <si>
    <t>Cambio y Suministro e instalación mecanismo de apertura (chapa) puerta trasera izquierda de cabina. (A todo costo).</t>
  </si>
  <si>
    <t>2.1.27</t>
  </si>
  <si>
    <t>Cambio y Suministro e instalación manija externa puerta trasera platón. (A todo costo).</t>
  </si>
  <si>
    <t>2.1.28</t>
  </si>
  <si>
    <t>Cambio y Suministro e instalación mecanismo de apertura (chapas) puerta trasera platón. (A todo costo).</t>
  </si>
  <si>
    <t>2.1.29</t>
  </si>
  <si>
    <t>Cambio y Suministro e instalación mecanismo de apertura (chapas) compartimiento agente húmedo y/o PQS. (A todo costo).</t>
  </si>
  <si>
    <t>2.1.30</t>
  </si>
  <si>
    <t>Cambio y Suministro e instalación mecanismo de apertura (chapas) escotilla de techo (A todo costo).</t>
  </si>
  <si>
    <t>2.1.31</t>
  </si>
  <si>
    <t>Cambio, suministro e instalación chapa escotilla superior cabina (A todo costo)</t>
  </si>
  <si>
    <t>2.1.32</t>
  </si>
  <si>
    <t>Cambio, suministro e instalación chapa escotilla carretel frontal cabina (A todo costo)</t>
  </si>
  <si>
    <t>2.1.33</t>
  </si>
  <si>
    <t>Pintura Parcial de Carrocería. (A todo costo).</t>
  </si>
  <si>
    <t>2.1.34</t>
  </si>
  <si>
    <t>Pintura General de Carrocería. (A todo costo).</t>
  </si>
  <si>
    <t>2.1.35</t>
  </si>
  <si>
    <t>Pintura Parcial de Chasis. (A todo costo).</t>
  </si>
  <si>
    <t>2.1.36</t>
  </si>
  <si>
    <t>Pintura General de Chasis. (A todo costo).</t>
  </si>
  <si>
    <t>2.1.37</t>
  </si>
  <si>
    <t>Pintura Parcial de Sistema de Extinción de Incendios. (A todo costo).</t>
  </si>
  <si>
    <t>2.1.38</t>
  </si>
  <si>
    <t>Pintura General de Sistema de Extinción de Incendios. (A todo costo).</t>
  </si>
  <si>
    <t>2.1.39</t>
  </si>
  <si>
    <t>Pintura Parcial, Chasis y Carrocería. (A todo costo).</t>
  </si>
  <si>
    <t>2.1.40</t>
  </si>
  <si>
    <t>Pintura General y total de Carrocería y Chasis. (A todo costo).</t>
  </si>
  <si>
    <t>2.1.41</t>
  </si>
  <si>
    <t>Pintura de Bomper delantero. (A todo costo).</t>
  </si>
  <si>
    <t>2.1.42</t>
  </si>
  <si>
    <t>Pintura de Bomper trasero. (A todo costo).</t>
  </si>
  <si>
    <t>2.1.43</t>
  </si>
  <si>
    <t>Pintura general del platón. (A todo costo).</t>
  </si>
  <si>
    <t>2.1.44</t>
  </si>
  <si>
    <t>Pintura general de una puerta. (A todo costo).</t>
  </si>
  <si>
    <t>2.1.45</t>
  </si>
  <si>
    <t>Pintura general del capot. (A todo costo).</t>
  </si>
  <si>
    <t>2.1.46</t>
  </si>
  <si>
    <t>Pintura general de cabina. (A todo costo).</t>
  </si>
  <si>
    <t>2.1.47</t>
  </si>
  <si>
    <t>Pintura general de un rin. (A todo costo).</t>
  </si>
  <si>
    <t>2.1.48</t>
  </si>
  <si>
    <t>Pintura general de dos rines. (A todo costo).</t>
  </si>
  <si>
    <t>2.1.49</t>
  </si>
  <si>
    <t>Pintura general de todos los rines. (A todo costo).</t>
  </si>
  <si>
    <t>2.1.50</t>
  </si>
  <si>
    <t>Pintura general de puerta un compartimiento. (A todo costo).</t>
  </si>
  <si>
    <t>2.1.51</t>
  </si>
  <si>
    <t>Pintura general de puerta de dos compartimientos. (A todo costo).</t>
  </si>
  <si>
    <t>2.1.52</t>
  </si>
  <si>
    <t>Pintura general de puertas de los compartimientos. (A todo costo).</t>
  </si>
  <si>
    <t>2.1.53</t>
  </si>
  <si>
    <t>Cambio y Suministro e instalación lamina corrugado piso. (A todo costo).</t>
  </si>
  <si>
    <t>2.1.54</t>
  </si>
  <si>
    <t>Cambio y Suministro e instalación lamina corrugado estribo derecho. (A todo costo).</t>
  </si>
  <si>
    <t>2.1.55</t>
  </si>
  <si>
    <t>Cambio y Suministro e instalación lamina corrugado estribo izquierdo. (A todo costo).</t>
  </si>
  <si>
    <t>2.1.56</t>
  </si>
  <si>
    <t>Soldadura lamina de aluminio corrugada. (A todo costo).</t>
  </si>
  <si>
    <t>2.1.57</t>
  </si>
  <si>
    <t>Soldadura lamina de acero inoxidable. (A todo costo).</t>
  </si>
  <si>
    <t>2.1.58</t>
  </si>
  <si>
    <t>Soldadura lamina de acero corrugada. (A todo costo).</t>
  </si>
  <si>
    <t>2.1.59</t>
  </si>
  <si>
    <t>Soldadura lamina de acero lisa. (A todo costo).</t>
  </si>
  <si>
    <t>2.1.60</t>
  </si>
  <si>
    <t xml:space="preserve">Soldaduras varias. (A todo costo). </t>
  </si>
  <si>
    <t>2.2.1</t>
  </si>
  <si>
    <t>Carrocería</t>
  </si>
  <si>
    <t>Cambio y Suministro e instalación una manija Gabinete herramientas. (A todo costo).</t>
  </si>
  <si>
    <t>2.2.2</t>
  </si>
  <si>
    <t>Cambio y Suministro e instalación una chaveta Gabinete herramientas. (A todo costo).</t>
  </si>
  <si>
    <t>2.2.3</t>
  </si>
  <si>
    <t>Reparación una chaveta Gabinete herramientas. (A todo costo).</t>
  </si>
  <si>
    <t>2.2.4</t>
  </si>
  <si>
    <t>Cambio y Suministro e instalación dos manijas Gabinetes herramientas. (A todo costo).</t>
  </si>
  <si>
    <t>2.2.5</t>
  </si>
  <si>
    <t>Cambio y Suministro e instalación dos chavetas Gabinetes herramientas. (A todo costo).</t>
  </si>
  <si>
    <t>2.2.6</t>
  </si>
  <si>
    <t>Reparación de dos chavetas Gabinetes herramientas. (A todo costo).</t>
  </si>
  <si>
    <t>2.2.7</t>
  </si>
  <si>
    <t>Cambio y Suministro e instalación todas las manijas Gabinetes herramientas. (A todo costo).</t>
  </si>
  <si>
    <t>2.2.8</t>
  </si>
  <si>
    <t>Cambio y Suministro e instalación todas las chavetas Gabinetes herramientas. (a todo costo)</t>
  </si>
  <si>
    <t>2.2.9</t>
  </si>
  <si>
    <t>Reparación todas las chavetas Gabinetes herramientas. (A todo costo).</t>
  </si>
  <si>
    <t>2.2.10</t>
  </si>
  <si>
    <t>Cambio y Suministro e instalación todas las manijas y chavetas Gabinetes herramientas. (A todo costo).</t>
  </si>
  <si>
    <t>2.2.11</t>
  </si>
  <si>
    <t>Cambio y Suministro e instalación amortiguadores un Gabinete herramientas. (A todo costo).</t>
  </si>
  <si>
    <t>2.2.12</t>
  </si>
  <si>
    <t>Cambio y Suministro e instalación amortiguadores dos Gabinetes herramientas. (A todo costo).</t>
  </si>
  <si>
    <t>2.2.13</t>
  </si>
  <si>
    <t>Cambio y Suministro e instalación amortiguadores todos los Gabinetes herramientas (a todo costo)</t>
  </si>
  <si>
    <t>2.2.16</t>
  </si>
  <si>
    <t xml:space="preserve">Cambio y Suministro e instalación de un pasamanos metálico. (A todo costo). </t>
  </si>
  <si>
    <t>2.2.17</t>
  </si>
  <si>
    <t>Cambio y Suministro e instalación de todos los pasamanos metálicos. (A todo costo).</t>
  </si>
  <si>
    <t>2.2.18</t>
  </si>
  <si>
    <t>Cambio y Suministro e instalación de tubo pasamanos en aluminio x metro con recubrimiento amarillo (incluye tornillería y accesorio para su instalación). (A todo costo).</t>
  </si>
  <si>
    <t>2.2.19</t>
  </si>
  <si>
    <t>Cambio y Suministro e instalación de tubo pasamanos en aluminio x metro con recubrimiento amarillo. (A todo costo).</t>
  </si>
  <si>
    <t>2.2.20</t>
  </si>
  <si>
    <t>Cambio y Suministro e instalación Bomper delantero. (A todo costo).</t>
  </si>
  <si>
    <t>2.2.21</t>
  </si>
  <si>
    <t>Cambio y Suministro e instalación Babero Bomper delantero. (A todo costo).</t>
  </si>
  <si>
    <t>2.2.22</t>
  </si>
  <si>
    <t>Cambio y Suministro e instalación bocel compuerta trasera. (A todo costo).</t>
  </si>
  <si>
    <t>2.2.23</t>
  </si>
  <si>
    <t>Cambio y Suministro e instalación Bomper trasero. (A todo costo).</t>
  </si>
  <si>
    <t>2.2.24</t>
  </si>
  <si>
    <t>Reparación total Bomper delantero (incluye latonería, tornillería, pintura y/o cromado). (A todo costo).</t>
  </si>
  <si>
    <t>2.2.25</t>
  </si>
  <si>
    <t>Reparación parcial Bomper delantero. (A todo costo).</t>
  </si>
  <si>
    <t>2.2.26</t>
  </si>
  <si>
    <t>Reparación total Bomper trasero (incluye latonería, tornillería, pintura y/o cromado). (A todo costo).</t>
  </si>
  <si>
    <t>2.2.27</t>
  </si>
  <si>
    <t>Reparación parcial Bomper trasero. (A todo costo).</t>
  </si>
  <si>
    <t>2.2.28</t>
  </si>
  <si>
    <t>Reparación parcial guardafangos delantero (A todo costo).</t>
  </si>
  <si>
    <t>2.2.29</t>
  </si>
  <si>
    <t>Reparación parcial guardafangos trasero. (A todo costo).</t>
  </si>
  <si>
    <t>2.2.30</t>
  </si>
  <si>
    <t>cambio y suministro e instalación protector guardafango delantero. (A todo costo).</t>
  </si>
  <si>
    <t>2.2.31</t>
  </si>
  <si>
    <t>cambio y suministro e instalación protector guardafango trasero. (A todo costo).</t>
  </si>
  <si>
    <t>2.2.32</t>
  </si>
  <si>
    <t>cambio, suministro e instalación seguro en caucho y punto de sujeción del tanque de espuma. (A todo costo).</t>
  </si>
  <si>
    <t>2.2.33</t>
  </si>
  <si>
    <t>cambio, suministro e instalación seguro en caucho y punto de sujeción del tanque de agua. (A todo costo).</t>
  </si>
  <si>
    <t>2.2.34</t>
  </si>
  <si>
    <t>cambio, suministro e instalación seguro en caucho y punto de sujeción de puerta de acceso al motor. (A todo costo).</t>
  </si>
  <si>
    <t>2.2.35</t>
  </si>
  <si>
    <t>cambio, suministro e instalación seguro en caucho y punto de sujeción de puerta de acceso a las baterías. (A todo costo).</t>
  </si>
  <si>
    <t>2.2.36</t>
  </si>
  <si>
    <t xml:space="preserve">Cambio y Suministro e instalación placas refractivas adhesivas. (A todo costo).  </t>
  </si>
  <si>
    <t>2.2.37</t>
  </si>
  <si>
    <t xml:space="preserve">Cambio y Suministro e instalación porta placas. (A todo costo).  </t>
  </si>
  <si>
    <t>2.2.38</t>
  </si>
  <si>
    <t>Cambio y Suministro e instalación de grapa carrocería. (A todo costo).</t>
  </si>
  <si>
    <t>2.2.39</t>
  </si>
  <si>
    <t>Cambio y Suministro e instalación kit tiro de arrastre con gancho tipo bola o pico de loro. (A todo costo).</t>
  </si>
  <si>
    <t>2.2.40</t>
  </si>
  <si>
    <t>Cambio y Suministro e instalación Gancho de arrastre tipo bola o pico de loro. (A todo costo).</t>
  </si>
  <si>
    <t>2.2.41</t>
  </si>
  <si>
    <t>Cambio y Suministro e instalación soporte para herramientas. (A todo costo).</t>
  </si>
  <si>
    <t>2.2.42</t>
  </si>
  <si>
    <t>Cambio y Suministro e instalación leyendas adhesivas "FUERZA AÉREA COLOMBIANA" en cinta reflectiva (A todo costo).</t>
  </si>
  <si>
    <t>2.2.43</t>
  </si>
  <si>
    <t>Cambio y Suministro e instalación leyendas adhesivas "FUERZA AEROESPACIAL COLOMBIANA" en cinta reflectiva (A todo costo).</t>
  </si>
  <si>
    <t>2.2.44</t>
  </si>
  <si>
    <t>Cambio y Suministro e instalación leyendas adhesivas "SEGURIDAD OPERACIONAL" en cinta reflectiva (A todo costo).</t>
  </si>
  <si>
    <t>2.2.45</t>
  </si>
  <si>
    <t>Cambio y Suministro e instalación leyendas adhesivos "FUERZA AEROESPACIAL COLOMBIANA", "SEGURIDAD OPERACIONAL" en cinta reflectiva (A todo costo).</t>
  </si>
  <si>
    <t>2.2.46</t>
  </si>
  <si>
    <t>Cambio y Suministro e instalación rótulos adhesivos "GABINETE HERRAMIENTAS" en cinta reflectiva (A todo costo).</t>
  </si>
  <si>
    <t>2.2.47</t>
  </si>
  <si>
    <t>Cambio y Suministro e instalación rótulos adhesivos "GABINETE" en cinta reflectiva (A todo costo).</t>
  </si>
  <si>
    <t>2.2.48</t>
  </si>
  <si>
    <t>Cambio y Suministro e instalación rótulos adhesivos "P.Q.S." en cinta reflectiva (A todo costo).</t>
  </si>
  <si>
    <t>2.2.49</t>
  </si>
  <si>
    <t>Cambio y Suministro e instalación rótulos adhesivos "S.C.B. A" en cinta reflectiva (A todo costo).</t>
  </si>
  <si>
    <t>2.2.50</t>
  </si>
  <si>
    <t>Cambio y Suministro e instalación rótulos adhesivos "TANQUE AGUA." en cinta reflectiva (A todo costo).</t>
  </si>
  <si>
    <t>2.2.51</t>
  </si>
  <si>
    <t>Cambio y Suministro e instalación rótulos adhesivos " TANQUE ESPUMA AFFF." en cinta reflectiva (A todo costo).</t>
  </si>
  <si>
    <t>2.2.52</t>
  </si>
  <si>
    <t>Cambio y Suministro e instalación rótulos adhesivos "NO PISAR." en cinta reflectiva (A todo costo).</t>
  </si>
  <si>
    <t>2.2.53</t>
  </si>
  <si>
    <t>Cambio y Suministro e instalación rótulos adhesivos "SISTEMA ESTRUCTURAL" en cinta reflectiva (A todo costo).</t>
  </si>
  <si>
    <t>2.2.54</t>
  </si>
  <si>
    <t>Cambio y Suministro e instalación rótulos adhesivos "ENGINE/ MOTOR." en cinta reflectiva (A todo costo).</t>
  </si>
  <si>
    <t>2.2.55</t>
  </si>
  <si>
    <t>Cambio y Suministro e instalación rótulos adhesivos "OSHKOSH P-19, T-6, Y-3000" en cinta reflectiva (A todo costo).</t>
  </si>
  <si>
    <t>2.2.56</t>
  </si>
  <si>
    <t>Cambio y Suministro e instalación rótulos adhesivos "PANTHER 4X4 AT" en cinta reflectiva (A todo costo).</t>
  </si>
  <si>
    <t>2.2.57</t>
  </si>
  <si>
    <t>Cambio y Suministro e instalación rótulos adhesivos " SISTEMA ESTRUCTURAL" en cinta reflectiva (A todo costo).</t>
  </si>
  <si>
    <t>2.2.58</t>
  </si>
  <si>
    <t>Cambio y Suministro e instalación rótulos adhesivos "VALVULAS" en cinta reflectiva (A todo costo).</t>
  </si>
  <si>
    <t>2.2.59</t>
  </si>
  <si>
    <t>Cambio y Suministro e instalación rótulos adhesivos "TANQUE DE COMBUSTIBLE" en cinta reflectiva (A todo costo).</t>
  </si>
  <si>
    <t>2.2.60</t>
  </si>
  <si>
    <t>Cambio y Suministro e instalación rótulos adhesivos "VALVULAS DE DRENAJE" en cinta reflectiva (A todo costo).</t>
  </si>
  <si>
    <t>2.2.61</t>
  </si>
  <si>
    <t>2.2.62</t>
  </si>
  <si>
    <t>Cambio y Suministro e instalación rótulos adhesivos "BOMBA DE AGUA" en cinta reflectiva (A todo costo).</t>
  </si>
  <si>
    <t>2.2.63</t>
  </si>
  <si>
    <t>Cambio y Suministro e instalación rótulos adhesivos "FAC XX-XXXX" de acuerdo al número asignado de cada máquina en cinta reflectiva (A todo costo).</t>
  </si>
  <si>
    <t>2.2.64</t>
  </si>
  <si>
    <t>Cambio y Suministro e instalación rótulos adhesivos "CARGADOR DE BATERIAS" (A todo costo).</t>
  </si>
  <si>
    <t>2.2.65</t>
  </si>
  <si>
    <t>Cambio y Suministro e instalación rótulos adhesivos "BATERIAS" (A todo costo).</t>
  </si>
  <si>
    <t>2.2.66</t>
  </si>
  <si>
    <t>Cambio y Suministro e instalación rótulos adhesivos "ROSENBAUER" (A todo costo).</t>
  </si>
  <si>
    <t>2.2.67</t>
  </si>
  <si>
    <t>Cambio y Suministro e instalación rótulos adhesivos "FORD 350 " (A todo costo).</t>
  </si>
  <si>
    <t>2.2.68</t>
  </si>
  <si>
    <t>Cambio y Suministro e instalación rótulos adhesivos numerales del “0 al 100" (A todo costo).</t>
  </si>
  <si>
    <t>2.2.69</t>
  </si>
  <si>
    <t>Cambio y Suministro e instalación rótulos adhesivos literales "A hasta la Z" (A todo costo).</t>
  </si>
  <si>
    <t>2.2.101</t>
  </si>
  <si>
    <t>Cambio y Suministro e instalación escudos adhesivos "FUERZA AEROESPACIAL COLOMBIANA", "SEGURIDAD OPERACIONAL" (A todo costo).</t>
  </si>
  <si>
    <t>2.2.102</t>
  </si>
  <si>
    <t>Cambio y Suministro e instalación escudo adhesivos "FUERZA AEROESPACIAL COLOMBIANA" (A todo costo).</t>
  </si>
  <si>
    <t>2.2.103</t>
  </si>
  <si>
    <t>Cambio y Suministro e instalación escudo adhesivos, "SEGURIDAD OPERACIONAL" (A todo costo).</t>
  </si>
  <si>
    <t>2.2.104</t>
  </si>
  <si>
    <t>Cambio y Suministro e instalación escudo adhesivos, "BOMBEROS" (A todo costo).</t>
  </si>
  <si>
    <t>2.2.105</t>
  </si>
  <si>
    <t>Cambio y Suministro e instalación escudo adhesivos, "INSPECCION GENERAL" (A todo costo).</t>
  </si>
  <si>
    <t>2.2.106</t>
  </si>
  <si>
    <t>Cambio y Suministro e instalación escudos adhesivos imantados "FUERZA AEROESPACIAL COLOMBIANA", "SEGURIDAD OPERACIONAL" en cinta reflectiva (A todo costo).</t>
  </si>
  <si>
    <t>2.2.107</t>
  </si>
  <si>
    <t>Cambio y Suministro e instalación escudo adhesivos imantados “FUERZA AEROESPACIAL COLOMBIANA" en cinta reflectiva (A todo costo).</t>
  </si>
  <si>
    <t>2.2.108</t>
  </si>
  <si>
    <t>Cambio y Suministro e instalación escudo adhesivos imantados, "SEGURIDAD OPERACIONAL” en cinta reflectiva (A todo costo).</t>
  </si>
  <si>
    <t>2.2.109</t>
  </si>
  <si>
    <t>Cambio y Suministro e instalación escudo adhesivos imantados, "BOMBEROS" (A todo costo).</t>
  </si>
  <si>
    <t>2.2.110</t>
  </si>
  <si>
    <t>Cambio y Suministro e instalación escudo adhesivos imantados, "INSPECCION GENERAL" (A todo costo).</t>
  </si>
  <si>
    <t>2.2.111</t>
  </si>
  <si>
    <t>Cambio y Suministro e instalación leyendas adhesivas imantados "INSPECCION GENERAL FAC" en cinta reflectiva (A todo costo).</t>
  </si>
  <si>
    <t>2.2.112</t>
  </si>
  <si>
    <t>Cambio y Suministro e instalación leyendas adhesivas imantados "SEGURIDAD OPERACIONAL" en cinta reflectiva (A todo costo).</t>
  </si>
  <si>
    <t>2.2.113</t>
  </si>
  <si>
    <t>Cambio y Suministro e instalación leyendas adhesivas imantados "PREVAC" en cinta reflectiva (A todo costo).</t>
  </si>
  <si>
    <t>2.2.114</t>
  </si>
  <si>
    <t>Cambio y Suministro e instalación leyendas adhesivas imantados "SUISO" en cinta reflectiva (A todo costo).</t>
  </si>
  <si>
    <t>2.2.115</t>
  </si>
  <si>
    <t>Cambio y Suministro e instalación leyendas adhesivas imantados "IGEFA" en cinta reflectiva (A todo costo).</t>
  </si>
  <si>
    <t>2.2.116</t>
  </si>
  <si>
    <t>Cambio y Suministro e instalación leyendas adhesivas imantados "BOMBEROS" en cinta reflectiva (A todo costo).</t>
  </si>
  <si>
    <t>2.2.117</t>
  </si>
  <si>
    <t>Cambio y Suministro e instalación leyendas adhesivas imantados "UNIDAD DE INVESTIGACIÓN" en cinta reflectiva (A todo costo).</t>
  </si>
  <si>
    <t>2.2.118</t>
  </si>
  <si>
    <t>Cambio y Suministro e instalación adhesivos imantados objetos móviles cuadrados de 45cmx45cm con cuadros de color blanco-naranja de 15cmx15cm" en cinta reflectiva (A todo costo).</t>
  </si>
  <si>
    <t>2.2.119</t>
  </si>
  <si>
    <t>Cambio y Suministro e instalación adhesivos imantados cinta en "V" de 45cmx100cm con franjas Rojo Verde cinta reflectiva (A todo costo).</t>
  </si>
  <si>
    <t>2.2.120</t>
  </si>
  <si>
    <t>Cambio y Suministro e instalación adhesivos imantados cinta en "V" de 45cmx100cm con franjas amarillo negro cinta reflectiva (A todo costo).</t>
  </si>
  <si>
    <t>2.2.121</t>
  </si>
  <si>
    <t xml:space="preserve">Cambio y Suministro e instalación cintas refractivas adhesivas amarilla de 20 cm de ancho por 1 metro. (A todo costo).  </t>
  </si>
  <si>
    <t>2.2.122</t>
  </si>
  <si>
    <t xml:space="preserve">Cambio y Suministro e instalación cintas refractivas adhesivas blanca de 20 cm de ancho por 1 metro. (A todo costo).  </t>
  </si>
  <si>
    <t>2.2.123</t>
  </si>
  <si>
    <t xml:space="preserve">Cambio y Suministro e instalación cintas refractivas adhesivas roja 3M de 5 cm de ancho por metro. (A todo costo).  </t>
  </si>
  <si>
    <t>2.2.124</t>
  </si>
  <si>
    <t xml:space="preserve">Cambio y Suministro e instalación cintas refractivas adhesivas blanca/roja 3M de 5 cm de ancho por metro. (A todo costo).  </t>
  </si>
  <si>
    <t>2.2.125</t>
  </si>
  <si>
    <t xml:space="preserve">Cambio y Suministro e instalación cintas refractivas adhesivas amarilla 3M de 5 cm de ancho por metro. (A todo costo).  </t>
  </si>
  <si>
    <t>2.2.126</t>
  </si>
  <si>
    <t xml:space="preserve">Cambio y Suministro e instalación cintas refractivas adhesivas amarilla de 4 cm de ancho por 1 metro. (A todo costo).  </t>
  </si>
  <si>
    <t>2.2.127</t>
  </si>
  <si>
    <t xml:space="preserve">Cambio y Suministro e instalación cintas refractivas adhesivas amarilla de 3 cm de ancho por 1 metro. (A todo costo).  </t>
  </si>
  <si>
    <t>2.2.128</t>
  </si>
  <si>
    <t xml:space="preserve">Cambio y Suministro e instalación cintas adhesivas antideslizante 3M con tira reflectiva de 5 cm ancho por metro. (A todo costo).  </t>
  </si>
  <si>
    <t>2.3.1</t>
  </si>
  <si>
    <t>Cambio y Suministro e instalación de Bisagras de una puerta. (A todo costo).</t>
  </si>
  <si>
    <t>2.3.2</t>
  </si>
  <si>
    <t>Cambio y Suministro e instalación de Bisagras de dos puertas. (A todo costo).</t>
  </si>
  <si>
    <t>2.3.3</t>
  </si>
  <si>
    <t>Cambio y Suministro e instalación de Bisagras de todas las puertas. (A todo costo).</t>
  </si>
  <si>
    <t>2.3.4</t>
  </si>
  <si>
    <t>Cambio y Suministro e instalación de Bisagra de 01 compuerta compartimiento de herramientas (A todo costo).</t>
  </si>
  <si>
    <t>2.3.5</t>
  </si>
  <si>
    <t>Cambio y Suministro e instalación de Bisagras de 02 compuertas compartimientos de herramientas (A todo costo).</t>
  </si>
  <si>
    <t>2.3.6</t>
  </si>
  <si>
    <t>Cambio y Suministro e instalación de Bisagras de 03 compuertas compartimientos de herramientas (A todo costo).</t>
  </si>
  <si>
    <t>2.3.7</t>
  </si>
  <si>
    <t>Cambio y Suministro e instalación de Bisagras de 04 compuertas compartimientos de herramientas (A todo costo).</t>
  </si>
  <si>
    <t>2.3.8</t>
  </si>
  <si>
    <t>Cambio y Suministro e instalación de Bisagras de todas compuertas compartimientos de herramientas (A todo costo).</t>
  </si>
  <si>
    <t>2.3.9</t>
  </si>
  <si>
    <t>Cambio y Suministro e instalación de Bisagras de 01 compuerta compartimiento carretel de agua (A todo costo).</t>
  </si>
  <si>
    <t>2.3.10</t>
  </si>
  <si>
    <t>Cambio y Suministro e instalación de Bisagras de 01 compuerta compartimiento carretel de PQS (A todo costo).</t>
  </si>
  <si>
    <t>2.3.11</t>
  </si>
  <si>
    <t>Cambio y Suministro e instalación de Bisagras de 01 escotilla superior de cabina (A todo costo).</t>
  </si>
  <si>
    <t>2.3.12</t>
  </si>
  <si>
    <t>Cambio y Suministro e instalación de Bisagras de 01 compuerta habitáculo motor (A todo costo).</t>
  </si>
  <si>
    <t>2.3.13</t>
  </si>
  <si>
    <t>Cambio y Suministro e instalación de Bisagras de 01 compuerta habitáculo motor de extinción de incendios (A todo costo).</t>
  </si>
  <si>
    <t>2.3.14</t>
  </si>
  <si>
    <t>Cambio y Suministro e instalación de Bisagras de 01 compuerta tablero estructural (A todo costo).</t>
  </si>
  <si>
    <t>2.3.15</t>
  </si>
  <si>
    <t>Cambio y Suministro e instalación de Bisagras de 01 habitáculo botellas para equipo SCBA (A todo costo).</t>
  </si>
  <si>
    <t>2.4.1</t>
  </si>
  <si>
    <t>Remaches</t>
  </si>
  <si>
    <t>cambio suministro e instalación de remaches de aluminio de 1/8 x 1/4 pulgada (A todo costo).</t>
  </si>
  <si>
    <t>2.4.7</t>
  </si>
  <si>
    <t xml:space="preserve">Romanches </t>
  </si>
  <si>
    <t>cambio suministro e instalación de remaches de aluminio de 5/32 x 1/4 pulgada (A todo costo).</t>
  </si>
  <si>
    <t>2.4.13</t>
  </si>
  <si>
    <t>cambio suministro e instalación de remaches de aluminio de 3/16 x 1/4 pulgada (A todo costo).</t>
  </si>
  <si>
    <t>2.4.19</t>
  </si>
  <si>
    <t>cambio suministro e instalación de remaches de aluminio de 1/4 x 1/4 pulgada (A todo costo).</t>
  </si>
  <si>
    <t>2.4.20</t>
  </si>
  <si>
    <t>cambio suministro e instalación de remaches de aluminio de 1/4 x 5/16 pulgada (A todo costo).</t>
  </si>
  <si>
    <t>2.4.25</t>
  </si>
  <si>
    <t>cambio suministro e instalación de remaches de aluminio de 5/16 x 1/4 pulgada (A todo costo).</t>
  </si>
  <si>
    <t>2.5.1</t>
  </si>
  <si>
    <t xml:space="preserve">Insertos </t>
  </si>
  <si>
    <t>cambio suministro e instalación de insertos roscado para metal de 1/4 (A todo costo).</t>
  </si>
  <si>
    <t>2.5.2</t>
  </si>
  <si>
    <t>cambio suministro e instalación de insertos roscado para metal de 3/16 (A todo costo).</t>
  </si>
  <si>
    <t>2.5.3</t>
  </si>
  <si>
    <t>cambio suministro e instalación de insertos roscado para metal 5/16 (A todo costo).</t>
  </si>
  <si>
    <t>2.5.4</t>
  </si>
  <si>
    <t>cambio suministro e instalación de insertos roscado para metal 3/8 (A todo costo).</t>
  </si>
  <si>
    <t>2.5.5</t>
  </si>
  <si>
    <t>cambio suministro e instalación de insertos roscado para metal 1/2 (A todo costo).</t>
  </si>
  <si>
    <t>2.5.6</t>
  </si>
  <si>
    <t>cambio suministro e instalación de insertos roscado para metal de 4mm (A todo costo).</t>
  </si>
  <si>
    <t>2.5.7</t>
  </si>
  <si>
    <t>cambio suministro e instalación de insertos roscado para metal de 5mm (A todo costo).</t>
  </si>
  <si>
    <t>2.5.8</t>
  </si>
  <si>
    <t>cambio suministro e instalación de insertos roscado para metal de 6mm (A todo costo).</t>
  </si>
  <si>
    <t>2.5.9</t>
  </si>
  <si>
    <t>cambio suministro e instalación de insertos roscado para metal de 7mm (A todo costo).</t>
  </si>
  <si>
    <t>2.5.10</t>
  </si>
  <si>
    <t>cambio suministro e instalación de insertos roscado para metal de 8mm (A todo costo).</t>
  </si>
  <si>
    <t>2.5.11</t>
  </si>
  <si>
    <t>cambio suministro e instalación de insertos roscado para metal de 9mm (A todo costo).</t>
  </si>
  <si>
    <t>2.5.12</t>
  </si>
  <si>
    <t>cambio suministro e instalación de insertos roscado para metal de 10mm (A todo costo).</t>
  </si>
  <si>
    <t>2.6.1</t>
  </si>
  <si>
    <t xml:space="preserve">Tornillos </t>
  </si>
  <si>
    <t>cambio suministro e instalación de tornillo de 1/8 x 3/16 pulgada con tuerca de seguridad y arandela (A todo costo).</t>
  </si>
  <si>
    <t>2.6.13</t>
  </si>
  <si>
    <t>cambio suministro e instalación de tornillo de 3/16 x 1/4 pulgada con tuerca de seguridad y arandela (A todo costo).</t>
  </si>
  <si>
    <t>2.6.24</t>
  </si>
  <si>
    <t>cambio suministro e instalación de tornillo de 1/4 x 1/4 pulgada con tuerca de seguridad y arandela (A todo costo).</t>
  </si>
  <si>
    <t>2.6.45</t>
  </si>
  <si>
    <t>cambio suministro e instalación de tornillo de 1/4 x 1 pulgada con tuerca de seguridad y arandela (A todo costo).</t>
  </si>
  <si>
    <t>2.6.46</t>
  </si>
  <si>
    <t>cambio suministro e instalación de tornillo de 5/16 x 1/4 pulgada con tuerca de seguridad y arandela (A todo costo).</t>
  </si>
  <si>
    <t>2.6.57</t>
  </si>
  <si>
    <t>cambio suministro e instalación de tornillo de 3/8 x 1/4 pulgada con tuerca de seguridad y arandela (A todo costo).</t>
  </si>
  <si>
    <t>2.6.68</t>
  </si>
  <si>
    <t>cambio suministro e instalación de tornillo de 1/2 x 1/4 pulgada con tuerca de seguridad y arandela (A todo costo).</t>
  </si>
  <si>
    <t>2.6.79</t>
  </si>
  <si>
    <t>cambio suministro e instalación de tornillo de 9/16 x 1/4 pulgada con tuerca de seguridad y arandela (A todo costo).</t>
  </si>
  <si>
    <t>2.6.90</t>
  </si>
  <si>
    <t>cambio suministro e instalación de tornillo de 5/8 x 1/4 pulgada con tuerca de seguridad y arandela (A todo costo).</t>
  </si>
  <si>
    <t>2.6.101</t>
  </si>
  <si>
    <t>cambio suministro e instalación de tornillo de 11/16x 1/4 pulgada con tuerca de seguridad y arandela (A todo costo).</t>
  </si>
  <si>
    <t>2.6.112</t>
  </si>
  <si>
    <t>cambio suministro e instalación de tornillo de 3/4 x 1/4 pulgada con tuerca de seguridad y arandela (A todo costo).</t>
  </si>
  <si>
    <t>2.6.123</t>
  </si>
  <si>
    <t>cambio suministro e instalación de tornillo de 13/16x 1/4 pulgada con tuerca de seguridad y arandela (A todo costo).</t>
  </si>
  <si>
    <t>2.6.134</t>
  </si>
  <si>
    <t>cambio suministro e instalación de tornillo de 7/8 x 1/4 pulgada con tuerca de seguridad y arandela (A todo costo).</t>
  </si>
  <si>
    <t>2.6.145</t>
  </si>
  <si>
    <t>cambio suministro e instalación de tornillo de 1 x 1/4 pulgada con tuerca de seguridad y arandela (A todo costo).</t>
  </si>
  <si>
    <t>2.6.146</t>
  </si>
  <si>
    <t>cambio suministro e instalación de tornillo de 1 x 5/16 pulgada con tuerca de seguridad y arandela (A todo costo).</t>
  </si>
  <si>
    <t>2.6.147</t>
  </si>
  <si>
    <t>cambio suministro e instalación de tornillo de 1 x 3/8 pulgada con tuerca de seguridad y arandela (A todo costo).</t>
  </si>
  <si>
    <t>2.6.148</t>
  </si>
  <si>
    <t>cambio suministro e instalación de tornillo de 1 x 1/2 pulgada con tuerca de seguridad y arandela (A todo costo).</t>
  </si>
  <si>
    <t>2.6.149</t>
  </si>
  <si>
    <t>cambio suministro e instalación de tornillo de 1 x 9/16 pulgada con tuerca de seguridad y arandela (A todo costo).</t>
  </si>
  <si>
    <t>2.6.150</t>
  </si>
  <si>
    <t>cambio suministro e instalación de tornillo de 1 x 5/8 pulgada con tuerca de seguridad y arandela (A todo costo).</t>
  </si>
  <si>
    <t>2.6.151</t>
  </si>
  <si>
    <t>cambio suministro e instalación de tornillo de 1 x 11/16 pulgada con tuerca de seguridad y arandela (A todo costo).</t>
  </si>
  <si>
    <t>2.6.152</t>
  </si>
  <si>
    <t>cambio suministro e instalación de tornillo de 1 x 3/4 pulgada con tuerca de seguridad y arandela (A todo costo).</t>
  </si>
  <si>
    <t>2.6.153</t>
  </si>
  <si>
    <t>cambio suministro e instalación de tornillo de 1 x 13/16 pulgada con tuerca de seguridad y arandela (A todo costo).</t>
  </si>
  <si>
    <t>2.6.154</t>
  </si>
  <si>
    <t>cambio suministro e instalación de tornillo de 1 x 7/8 pulgada con tuerca de seguridad y arandela (A todo costo).</t>
  </si>
  <si>
    <t>2.6.155</t>
  </si>
  <si>
    <t>cambio suministro e instalación de tornillo de 1 x 1 pulgada con tuerca de seguridad y arandela (A todo costo).</t>
  </si>
  <si>
    <t>2.6.156</t>
  </si>
  <si>
    <t>cambio suministro e instalación de tornillo en acero inoxidable de 1/8 x 3/16 pulgada con tuerca de seguridad y arandela (A todo costo).</t>
  </si>
  <si>
    <t>2.7.1</t>
  </si>
  <si>
    <t>Maquina general</t>
  </si>
  <si>
    <t>Cambio y Suministro e instalación empaquetaduras, sellos y anillos (o-ring). (A todo costo).</t>
  </si>
  <si>
    <t>2.7.2</t>
  </si>
  <si>
    <t>Maquina General</t>
  </si>
  <si>
    <t>Cambio y Suministro e instalación empaquetaduras. (A todo costo).</t>
  </si>
  <si>
    <t>2.7.3</t>
  </si>
  <si>
    <t>Cambio y Suministro e instalación sellos. (A todo costo).</t>
  </si>
  <si>
    <t>2.7.4</t>
  </si>
  <si>
    <t>Cambio y Suministro e instalación anillo (o-ring). (A todo costo).</t>
  </si>
  <si>
    <t>2.7.5</t>
  </si>
  <si>
    <t xml:space="preserve">Cambio guaya monitor de techo. (A todo costo). </t>
  </si>
  <si>
    <t>2.7.7</t>
  </si>
  <si>
    <t xml:space="preserve">Cambio guaya apertura válvula salida. (A todo costo). </t>
  </si>
  <si>
    <t>2.7.8</t>
  </si>
  <si>
    <t>Cambio módulos de control electrónico. (A todo costo).</t>
  </si>
  <si>
    <t>2.7.9</t>
  </si>
  <si>
    <t>Cambio y Suministro e instalación guardafangos. (A todo costo).</t>
  </si>
  <si>
    <t>2.7.10</t>
  </si>
  <si>
    <t>Cambio y Suministro e instalación guardapolvos. (A todo costo).</t>
  </si>
  <si>
    <t>2.7.11</t>
  </si>
  <si>
    <t>Cambio y Suministro e instalación brazos hidráulicos capot. (A todo costo).</t>
  </si>
  <si>
    <t>3.  SISTEMA DE SUSPENSION</t>
  </si>
  <si>
    <t>3.1</t>
  </si>
  <si>
    <t>Suspensión</t>
  </si>
  <si>
    <t>Mantenimiento general sistema de la suspensión (incluye engrase, revisión, ajuste) (A todo costo).</t>
  </si>
  <si>
    <t>3.1.1</t>
  </si>
  <si>
    <t>Reparación general sistema de la suspensión. (A todo costo).</t>
  </si>
  <si>
    <t>3.2.1</t>
  </si>
  <si>
    <t>Tijera</t>
  </si>
  <si>
    <t>Cambio y Suministro e instalación tijera derecha. (A todo costo).</t>
  </si>
  <si>
    <t>3.2.2</t>
  </si>
  <si>
    <t>Reparación tijera. (A todo costo).</t>
  </si>
  <si>
    <t>3.2.3</t>
  </si>
  <si>
    <t>Cambio y Suministro e instalación tijera izquierda. (A todo costo).</t>
  </si>
  <si>
    <t>3.3</t>
  </si>
  <si>
    <t>Resortes helicoidales</t>
  </si>
  <si>
    <t>Cambio y Suministro e instalación resortes helicoidales. (A todo costo).</t>
  </si>
  <si>
    <t>3.4</t>
  </si>
  <si>
    <t>Muelles</t>
  </si>
  <si>
    <t>Cambio y Suministro e instalación de un muelle trasero completo. (A todo costo).</t>
  </si>
  <si>
    <t>3.4.1</t>
  </si>
  <si>
    <t>Cambio y Suministro e instalación de dos muelles traseros completos. (A todo costo).</t>
  </si>
  <si>
    <t>3.4.2</t>
  </si>
  <si>
    <t>Cambio y Suministro e instalación de un muelle delantero completo. (A todo costo)</t>
  </si>
  <si>
    <t>3.4.3</t>
  </si>
  <si>
    <t>Cambio y Suministro e instalación de dos muelles delantero completos. (A todo costo).</t>
  </si>
  <si>
    <t>3.4.4</t>
  </si>
  <si>
    <t>Cambio y Suministro e instalación de un tornillo central muelle. (A todo costo).</t>
  </si>
  <si>
    <t>3.4.5</t>
  </si>
  <si>
    <t>Cambio y Suministro e instalación de dos tornillos centrales muelles. (A todo costo).</t>
  </si>
  <si>
    <t>3.4.6</t>
  </si>
  <si>
    <t>Cambio y Suministro e instalación bujes muelles delanteros. (A todo costo).</t>
  </si>
  <si>
    <t>3.4.7</t>
  </si>
  <si>
    <t>Cambio y Suministro e instalación bujes muelles traseros. (A todo costo).</t>
  </si>
  <si>
    <t>3.4.8</t>
  </si>
  <si>
    <t>Cambio y Suministro e instalación una ballesta delantera. (A todo costo).</t>
  </si>
  <si>
    <t>3.4.9</t>
  </si>
  <si>
    <t>Cambio y Suministro e instalación una ballesta trasera. (A todo costo).</t>
  </si>
  <si>
    <t>3.4.10</t>
  </si>
  <si>
    <t>Cambio y Suministro e instalación varias ballestas traseras. (A todo costo).</t>
  </si>
  <si>
    <t>3.4.11</t>
  </si>
  <si>
    <t>Cambio y Suministro e instalación varias ballestas delanteras. (A todo costo).</t>
  </si>
  <si>
    <t>3.4.12</t>
  </si>
  <si>
    <t>Cambio y Suministro e instalación pasador muelle delantero. (A todo costo).</t>
  </si>
  <si>
    <t>3.4.13</t>
  </si>
  <si>
    <t>Cambio y Suministro e instalación pasador muelle trasero. (A todo costo).</t>
  </si>
  <si>
    <t>3.4.14</t>
  </si>
  <si>
    <t>Cambio y Suministro e instalación de todos los pasadores muelles delanteros. (A todo costo).</t>
  </si>
  <si>
    <t>3.4.15</t>
  </si>
  <si>
    <t>Cambio y Suministro e instalación de todos los pasadores muelles traseros. (A todo costo).</t>
  </si>
  <si>
    <t>3.4.16</t>
  </si>
  <si>
    <t>Cambio y Suministro e instalación de todas las graseras de los muelles traseros y delanteros. (A todo costo).</t>
  </si>
  <si>
    <t>3.4.17</t>
  </si>
  <si>
    <t>Cambio y Suministro e instalación de una grapa muelle. (A todo costo).</t>
  </si>
  <si>
    <t>3.4.18</t>
  </si>
  <si>
    <t>Cambio y Suministro e instalación de dos grapas muelles. (A todo costo).</t>
  </si>
  <si>
    <t>3.4.19</t>
  </si>
  <si>
    <t>Cambio y Suministro e instalación de todas las grapas de los muelles. (A todo costo).</t>
  </si>
  <si>
    <t>3.4.20</t>
  </si>
  <si>
    <t>Reparación soporte delantero muelle delantero izquierdo (A todo costo)</t>
  </si>
  <si>
    <t>3.4.21</t>
  </si>
  <si>
    <t>Reparación soporte delantero muelle delantero derecho (A todo costo)</t>
  </si>
  <si>
    <t>3.4.22</t>
  </si>
  <si>
    <t>Reparación soporte trasero muelle delantero izquierdo (A todo costo)</t>
  </si>
  <si>
    <t>3.4.23</t>
  </si>
  <si>
    <t>Reparación soporte trasero muelle delantero derecho (A todo costo)</t>
  </si>
  <si>
    <t>3.4.24</t>
  </si>
  <si>
    <t>control corrosión de un muelle (A todo costo)</t>
  </si>
  <si>
    <t>3.4.25</t>
  </si>
  <si>
    <t>control corrosión de todos los muelles (A todo costo)</t>
  </si>
  <si>
    <t>3.5</t>
  </si>
  <si>
    <t>Barra Estabilizadora</t>
  </si>
  <si>
    <t>Cambio y Suministro e instalación barra estabilizadora delantera. (A todo costo).</t>
  </si>
  <si>
    <t>3.5.1</t>
  </si>
  <si>
    <t>Cambio y Suministro e instalación bujes barra estabilizadora delantera. (A todo costo).</t>
  </si>
  <si>
    <t>3.5.2</t>
  </si>
  <si>
    <t>Cambio y Suministro e instalación barra estabilizadora trasera. (A todo costo).</t>
  </si>
  <si>
    <t>3.5.3</t>
  </si>
  <si>
    <t>Cambio y Suministro e instalación bujes barra estabilizadora trasera. (A todo costo).</t>
  </si>
  <si>
    <t>3.6</t>
  </si>
  <si>
    <t>Amortiguadores</t>
  </si>
  <si>
    <t>Cambio y Suministro e instalación un amortiguador delantero. (A todo costo).</t>
  </si>
  <si>
    <t>3.6.1</t>
  </si>
  <si>
    <t>Cambio y Suministro e instalación dos amortiguadores delanteros. (A todo costo).</t>
  </si>
  <si>
    <t>3.6.2</t>
  </si>
  <si>
    <t>Cambio y Suministro e instalación un amortiguador trasero. (A todo costo).</t>
  </si>
  <si>
    <t>3.6.3</t>
  </si>
  <si>
    <t>Cambio y Suministro e instalación dos amortiguadores traseros. (A todo costo).</t>
  </si>
  <si>
    <t>3.6.4</t>
  </si>
  <si>
    <t>Cambio y Suministro e instalación un amortiguadores delanteros y traseros. (A todo costo).</t>
  </si>
  <si>
    <t>3.7</t>
  </si>
  <si>
    <t>Topes chasis</t>
  </si>
  <si>
    <t>Cambio y Suministro e instalación Topes de Goma delanteros. (A todo costo).</t>
  </si>
  <si>
    <t>3.7.1</t>
  </si>
  <si>
    <t>Cambio y Suministro e instalación Topes de Goma traseros. (A todo costo).</t>
  </si>
  <si>
    <t>4. SISTEMA DE TRANSMISION DE POTENCIA</t>
  </si>
  <si>
    <t>4.1</t>
  </si>
  <si>
    <t>Transmisión Automática</t>
  </si>
  <si>
    <t>Servicio de escáner Transmisión. (A todo costo).</t>
  </si>
  <si>
    <t>4.1.1</t>
  </si>
  <si>
    <t>Mantenimiento General Transmisión (caja de velocidades automática) incluye cambio de empaquetadura, control de fugas, lavado exterior, revisión de conexión de sensores y cambio de cableado y terminales defectuoso etc.). (A todo costo).</t>
  </si>
  <si>
    <t>4.1.2</t>
  </si>
  <si>
    <t>Reparación General Transmisión (caja de velocidades automática). (A todo costo).</t>
  </si>
  <si>
    <t>4.1.3</t>
  </si>
  <si>
    <t>Reparación parcial Transmisión (caja de velocidades automática). (A todo costo).</t>
  </si>
  <si>
    <t>4.1.4</t>
  </si>
  <si>
    <t>Cambio y Suministro e instalación Transmisión (caja de velocidades automática). (A todo costo).</t>
  </si>
  <si>
    <t>4.1.5</t>
  </si>
  <si>
    <t>Cambio y Suministro e instalación racores y mangueras lubricación (caja de velocidades automática). (A todo costo).</t>
  </si>
  <si>
    <t>4.1.6</t>
  </si>
  <si>
    <t>Cambio y Suministro e instalación retenedor delantero (caja de velocidades automática). (A todo costo).</t>
  </si>
  <si>
    <t>4.1.7</t>
  </si>
  <si>
    <t>Cambio y Suministro e instalación retenedor trasero (caja de velocidades automática). (A todo costo).</t>
  </si>
  <si>
    <t>4.1.8</t>
  </si>
  <si>
    <t>Cambio y Suministro e instalación soportes de goma (caja de velocidades automática). (A todo costo).</t>
  </si>
  <si>
    <t>4.1.9</t>
  </si>
  <si>
    <t>Cambio y Suministro e instalación kit de reparación completo (caja de velocidades automática). (A todo costo).</t>
  </si>
  <si>
    <t>4.1.10</t>
  </si>
  <si>
    <t>Cambio y Suministro e instalación convertidor de cambios (caja de velocidades automática). (A todo costo).</t>
  </si>
  <si>
    <t>4.1.11</t>
  </si>
  <si>
    <t>Reparación convertidor de cambios (caja de velocidades automática). (A todo costo).</t>
  </si>
  <si>
    <t>4.1.12</t>
  </si>
  <si>
    <t>Cambio y Suministro e instalación selector de cambios de la transmisión (caja de velocidades automática). (A todo costo).</t>
  </si>
  <si>
    <t>4.1.13</t>
  </si>
  <si>
    <t>Reparación selectora de cambios de la transmisión (caja de velocidades automática). (A todo costo).</t>
  </si>
  <si>
    <t>4.1.14</t>
  </si>
  <si>
    <t>Cambio y Suministro e instalación sensor de presión de aceite (caja de velocidades automática). (A todo costo).</t>
  </si>
  <si>
    <t>4.1.15</t>
  </si>
  <si>
    <t>Cambio y Suministro e instalación sensor de temperatura de aceite (caja de velocidades automática). (A todo costo).</t>
  </si>
  <si>
    <t>4.1.16</t>
  </si>
  <si>
    <t>Cambio y Suministro e instalación sensor de reversa (caja de velocidades automática). (A todo costo).</t>
  </si>
  <si>
    <t>4.1.17</t>
  </si>
  <si>
    <t>Cambio y Suministro e instalación válvula moduladora de la transmisión. (A todo costo).</t>
  </si>
  <si>
    <t>4.1.18</t>
  </si>
  <si>
    <t xml:space="preserve">Cambio y Suministro instalación varilla medidora de aceite. (A todo costo). </t>
  </si>
  <si>
    <t>4.1.19</t>
  </si>
  <si>
    <t xml:space="preserve">Cambio y Suministro instalación tapón varilla medidora de aceite. (A todo costo). </t>
  </si>
  <si>
    <t>4.2</t>
  </si>
  <si>
    <t>Transmisión Mecánica</t>
  </si>
  <si>
    <t>Mantenimiento General Transmisión (caja de velocidades mecánica). (A todo costo).</t>
  </si>
  <si>
    <t>4.2.1</t>
  </si>
  <si>
    <t>Reparación General Transmisión (caja de velocidades mecánica). (A todo costo).</t>
  </si>
  <si>
    <t>4.2.2</t>
  </si>
  <si>
    <t>Reparación Parcial Transmisión (caja de velocidades mecánica). (A todo costo).</t>
  </si>
  <si>
    <t>4.2.3</t>
  </si>
  <si>
    <t>Cambio y Suministro e instalación palanca de cambios (caja de velocidades mecánica). (A todo costo).</t>
  </si>
  <si>
    <t>4.2.4</t>
  </si>
  <si>
    <t>Cambio y Suministro e instalación tapa superior (caja de velocidades mecánica). (A todo costo).</t>
  </si>
  <si>
    <t>4.2.5</t>
  </si>
  <si>
    <t>Reparación (soldadura) tapa superior (caja de velocidades mecánica). (A todo costo).</t>
  </si>
  <si>
    <t>4.2.6</t>
  </si>
  <si>
    <t>Cambio y Suministro e instalación un selector horquilla de cambios (caja de velocidades mecánica). (A todo costo).</t>
  </si>
  <si>
    <t>4.2.7</t>
  </si>
  <si>
    <t>Cambio y Suministro e instalación dos selectores horquillas de cambios (caja de velocidades mecánica). (A todo costo).</t>
  </si>
  <si>
    <t>4.2.8</t>
  </si>
  <si>
    <t>Cambio y Suministro e instalación todos los selectores horquillas de cambios (caja de velocidades mecánica). (A todo costo).</t>
  </si>
  <si>
    <t>4.2.9</t>
  </si>
  <si>
    <t>Cambio y Suministro e instalación un sincronizador y bronce (caja de velocidades mecánica). (A todo costo).</t>
  </si>
  <si>
    <t>4.2.10</t>
  </si>
  <si>
    <t>Cambio y Suministro e instalación dos sincronizadores y bronces (caja de velocidades mecánica). (A todo costo).</t>
  </si>
  <si>
    <t>4.2.11</t>
  </si>
  <si>
    <t>Cambio y Suministro e instalación tres sincronizadores y bronces (caja de velocidades mecánica). (A todo costo).</t>
  </si>
  <si>
    <t>4.2.12</t>
  </si>
  <si>
    <t>Cambio y Suministro e instalación todos los sincronizadores y bronces (caja de velocidades mecánica). (A todo costo).</t>
  </si>
  <si>
    <t>4.2.13</t>
  </si>
  <si>
    <t>Cambio y Suministro e instalación eje de piñonearía principal (caja de velocidades mecánica). (A todo costo).</t>
  </si>
  <si>
    <t>4.2.14</t>
  </si>
  <si>
    <t>Cambio y Suministro e instalación eje de transferencia (caja de velocidades mecánica). (A todo costo).</t>
  </si>
  <si>
    <t>4.2.15</t>
  </si>
  <si>
    <t>Mantenimiento caja de transferencia. (A todo costo).</t>
  </si>
  <si>
    <t>4.2.16</t>
  </si>
  <si>
    <t>Reparación caja de transferencia. (A todo costo).</t>
  </si>
  <si>
    <t>4.2.17</t>
  </si>
  <si>
    <t>Cambio y Suministro e instalación eje de salida de tracción - cuplin (caja de velocidades mecánica). (A todo costo).</t>
  </si>
  <si>
    <t>4.2.18</t>
  </si>
  <si>
    <t>Cambio y Suministro e instalación Transmisión (caja de velocidades mecánica). (A todo costo).</t>
  </si>
  <si>
    <t>4.2.19</t>
  </si>
  <si>
    <t>Cambio y Suministro e instalación tapón imantado de drenaje de aceite (caja de velocidades mecánica). (A todo costo).</t>
  </si>
  <si>
    <t>4.2.20</t>
  </si>
  <si>
    <t>Cambio y Suministro e instalación tapón imantado de suministro de aceite (caja de velocidades mecánica). (A todo costo).</t>
  </si>
  <si>
    <t>4.2.21</t>
  </si>
  <si>
    <t>Cambio y Suministro e instalación pera para barra de cambios. (A todo costo).</t>
  </si>
  <si>
    <t>4.2.22</t>
  </si>
  <si>
    <t>Reparación pera para barra de cambios. (A todo costo).</t>
  </si>
  <si>
    <t>4.3</t>
  </si>
  <si>
    <t>Divisor de Potencia</t>
  </si>
  <si>
    <t>Cambio y Suministro e instalación prensa Divisor de Potencia. (A todo costo).</t>
  </si>
  <si>
    <t>4.3.1</t>
  </si>
  <si>
    <t>Cambio y Suministro e instalación discos de embrague Divisor de Potencia. (A todo costo).</t>
  </si>
  <si>
    <t>4.3.2</t>
  </si>
  <si>
    <t>Cambio y Suministro e instalación balinera Divisor de Potencia. (A todo costo).</t>
  </si>
  <si>
    <t>4.3.3</t>
  </si>
  <si>
    <t>Cambio y Suministro e instalación horquilla Divisor de Potencia. (A todo costo).</t>
  </si>
  <si>
    <t>4.3.4</t>
  </si>
  <si>
    <t>Mantenimiento del divisor de potencia (incluye revisión de y ajuste de mangueras abrazaderas ajuste de tornillería, revisión de sensores y actuadores etc.). (A todo costo).</t>
  </si>
  <si>
    <t>4.3.5</t>
  </si>
  <si>
    <t>Reparación total del divisor de potencia. (A todo costo).</t>
  </si>
  <si>
    <t>4.3.6</t>
  </si>
  <si>
    <t>Reparación parcial del divisor de potencia. (A todo costo).</t>
  </si>
  <si>
    <t>4.3.7</t>
  </si>
  <si>
    <t>Cambio y Suministro e instalación divisor de potencia. (A todo costo).</t>
  </si>
  <si>
    <t>4.3.8</t>
  </si>
  <si>
    <t xml:space="preserve">Cambio, Suministro e instalación varilla medidora de aceite. (A todo costo). </t>
  </si>
  <si>
    <t>4.3.9</t>
  </si>
  <si>
    <t>Cambio y Suministro e instalación racores y mangueras lubricación divisor de potencia. (A todo costo).</t>
  </si>
  <si>
    <t>4.4.6</t>
  </si>
  <si>
    <t>Embrague</t>
  </si>
  <si>
    <t>Cambio y Suministro e instalación horquilla Clutch. (A todo costo).</t>
  </si>
  <si>
    <t>4.4.8</t>
  </si>
  <si>
    <t>Graduación Clutch. (A todo costo).</t>
  </si>
  <si>
    <t>4.4.9</t>
  </si>
  <si>
    <t>Cambio y Suministro e instalación mangueras Clutch. (A todo costo).</t>
  </si>
  <si>
    <t>4.4.10</t>
  </si>
  <si>
    <t>Cambio y Suministro e instalación bomba hidráulica principal Clutch. (A todo costo).</t>
  </si>
  <si>
    <t>4.4.11</t>
  </si>
  <si>
    <t>Cambio y Suministro e instalación kit empaquetadura bomba hidráulica principal Clutch. (A todo costo).</t>
  </si>
  <si>
    <t>4.4.12</t>
  </si>
  <si>
    <t>Cambio y Suministro e instalación bomba hidráulica secundaria Clutch. (A todo costo).</t>
  </si>
  <si>
    <t>4.4.13</t>
  </si>
  <si>
    <t>Cambio y Suministro e instalación kit empaquetadura bomba hidráulica secundaria Clutch</t>
  </si>
  <si>
    <t>4.4.14</t>
  </si>
  <si>
    <t>Cambio y Suministro e instalación embrague Bomba espuma. (A todo costo).</t>
  </si>
  <si>
    <t>4.4.15</t>
  </si>
  <si>
    <t>Mantenimiento conjunto embrague Bomba Espuma. (A todo costo).</t>
  </si>
  <si>
    <t>4.4.16</t>
  </si>
  <si>
    <t>Reparación conjunto embrague Bomba Espuma. (A todo costo).</t>
  </si>
  <si>
    <t>4.4.17</t>
  </si>
  <si>
    <t xml:space="preserve">Cambio y Suministro e instalación conjunto embrague Bomba Espuma. (A todo costo). </t>
  </si>
  <si>
    <t>4.4.18</t>
  </si>
  <si>
    <t>Cambio y Suministro e instalación carcasa embrague Bomba espuma. (A todo costo).</t>
  </si>
  <si>
    <t>4.4.19</t>
  </si>
  <si>
    <t xml:space="preserve">Cambio y Suministro e instalación embrague Bomba agua. (A todo costo). </t>
  </si>
  <si>
    <t>4.4.20</t>
  </si>
  <si>
    <t>Mantenimiento conjunto embrague Bomba Agua. (A todo costo).</t>
  </si>
  <si>
    <t>4.4.21</t>
  </si>
  <si>
    <t>Reparación embrague Bomba Agua. (A todo costo).</t>
  </si>
  <si>
    <t>4.4.22</t>
  </si>
  <si>
    <t xml:space="preserve">Cambio y Suministro e instalación conjunto embrague Bomba Agua. (A todo costo). </t>
  </si>
  <si>
    <t>4.4.23</t>
  </si>
  <si>
    <t xml:space="preserve">Cambio y Suministro e instalación carcasa embrague Bomba agua. (A todo costo). </t>
  </si>
  <si>
    <t>4.5.3</t>
  </si>
  <si>
    <t>Diferencial</t>
  </si>
  <si>
    <t xml:space="preserve">Cambio y Suministro e instalación diferencial delantero. (A todo costo). </t>
  </si>
  <si>
    <t>4.5.4</t>
  </si>
  <si>
    <t xml:space="preserve">Cambio y Suministro e instalación corona y piñón de ataque diferencial delantero. (A todo costo). </t>
  </si>
  <si>
    <t>4.5.5</t>
  </si>
  <si>
    <t xml:space="preserve">Cambio y Suministro e instalación retenedor piñón de ataque diferencial delantero. (A todo costo). </t>
  </si>
  <si>
    <t>4.5.6</t>
  </si>
  <si>
    <t xml:space="preserve">Cambio y Suministro e instalación piñones satélite diferencial delantero. (A todo costo). </t>
  </si>
  <si>
    <t>4.5.7</t>
  </si>
  <si>
    <t xml:space="preserve">Cambio y Suministro e instalación piñones planetarios diferencial delantero. (A todo costo). </t>
  </si>
  <si>
    <t>4.5.8</t>
  </si>
  <si>
    <t xml:space="preserve">Mantenimiento general diferencial trasero. (A todo costo). </t>
  </si>
  <si>
    <t>4.5.9</t>
  </si>
  <si>
    <t>Reparación general diferencial trasero. (A todo costo).</t>
  </si>
  <si>
    <t>4.5.10</t>
  </si>
  <si>
    <t>Reparación parcial diferencial trasero. (A todo costo).</t>
  </si>
  <si>
    <t>4.5.11</t>
  </si>
  <si>
    <t xml:space="preserve">Cambio y Suministro e instalación diferencial trasero. (A todo costo). </t>
  </si>
  <si>
    <t>4.5.12</t>
  </si>
  <si>
    <t xml:space="preserve">Cambio y Suministro e instalación corona y piñón de ataque diferencial trasero. (A todo costo). </t>
  </si>
  <si>
    <t>4.5.13</t>
  </si>
  <si>
    <t xml:space="preserve">Cambio y Suministro e instalación retenedor piñón de ataque diferencial trasero. (A todo costo). </t>
  </si>
  <si>
    <t>4.5.14</t>
  </si>
  <si>
    <t xml:space="preserve">Cambio y Suministro e instalación piñones satélite diferencial trasero. (A todo costo). </t>
  </si>
  <si>
    <t>4.5.15</t>
  </si>
  <si>
    <t xml:space="preserve">Cambio y Suministro e instalación piñones planetarios diferencial trasero. (A todo costo). </t>
  </si>
  <si>
    <t>4.6</t>
  </si>
  <si>
    <t>Cardan</t>
  </si>
  <si>
    <t xml:space="preserve">Cambio y Suministro e instalación árbol de transmisión diferencial delantero. (A todo costo). </t>
  </si>
  <si>
    <t>4.6.1</t>
  </si>
  <si>
    <t xml:space="preserve">Reparación árbol de transmisión diferencial delantero. (A todo costo). </t>
  </si>
  <si>
    <t>4.6.2</t>
  </si>
  <si>
    <t xml:space="preserve">Cambio y Suministro e instalación árbol de transmisión diferencial trasero. (A todo costo). </t>
  </si>
  <si>
    <t>4.6.3</t>
  </si>
  <si>
    <t xml:space="preserve">Reparación árbol de transmisión diferencial trasero. (A todo costo). </t>
  </si>
  <si>
    <t>4.6.4</t>
  </si>
  <si>
    <t xml:space="preserve">Cambio y Suministro e instalación árbol de transmisión bomba de agua. (A todo costo).  </t>
  </si>
  <si>
    <t>4.6.5</t>
  </si>
  <si>
    <t xml:space="preserve">Reparación árbol de transmisión bomba de agua. (A todo costo).  </t>
  </si>
  <si>
    <t>4.6.6</t>
  </si>
  <si>
    <t xml:space="preserve">Cambio y Suministro e instalación árbol de transmisión bomba de espuma. (A todo costo).  </t>
  </si>
  <si>
    <t>4.6.7</t>
  </si>
  <si>
    <t xml:space="preserve">Reparación árbol de transmisión diferencial bomba de espuma. (A todo costo). </t>
  </si>
  <si>
    <t>4.6.8</t>
  </si>
  <si>
    <t xml:space="preserve">Cambio y Suministro e instalación árbol de transmisión Divisor de Potencia. (A todo costo). </t>
  </si>
  <si>
    <t>4.6.9</t>
  </si>
  <si>
    <t xml:space="preserve">Reparación árbol de transmisión diferencial Divisor de Potencia. (A todo costo). </t>
  </si>
  <si>
    <t>4.6.10</t>
  </si>
  <si>
    <t xml:space="preserve">Cambio y Suministro e instalación horquillas árbol de transmisión diferencial delantero. (A todo costo). </t>
  </si>
  <si>
    <t>4.6.11</t>
  </si>
  <si>
    <t>Cambio y Suministro e instalación horquillas árbol de transmisión diferencial trasero (A todo costo).</t>
  </si>
  <si>
    <t>4.6.12</t>
  </si>
  <si>
    <t xml:space="preserve">Cambio y Suministro e instalación horquillas árbol de transmisión diferencial bomba de agua. (A todo costo).  </t>
  </si>
  <si>
    <t>4.6.13</t>
  </si>
  <si>
    <t xml:space="preserve">Cambio y Suministro e instalación horquillas árbol de transmisión diferencial bomba de espuma. (A todo costo).  </t>
  </si>
  <si>
    <t>4.6.14</t>
  </si>
  <si>
    <t xml:space="preserve">Cambio y Suministro e instalación horquillas árbol de transmisión diferencial Divisor de Potencia. (A todo costo). </t>
  </si>
  <si>
    <t>4.6.15</t>
  </si>
  <si>
    <t xml:space="preserve">Cambio y Suministro e instalación crucetas árbol de transmisión diferencial delantero. (A todo costo). </t>
  </si>
  <si>
    <t>4.6.16</t>
  </si>
  <si>
    <t xml:space="preserve">Cambio y Suministro e instalación crucetas árbol de transmisión diferencial trasero. (A todo costo). </t>
  </si>
  <si>
    <t>4.6.17</t>
  </si>
  <si>
    <t xml:space="preserve">Cambio y Suministro e instalación crucetas árbol de transmisión diferencial bomba de agua. (A todo costo).  </t>
  </si>
  <si>
    <t>4.6.18</t>
  </si>
  <si>
    <t xml:space="preserve">Cambio y Suministro e instalación crucetas árbol de transmisión diferencial bomba de espuma. (A todo costo).  </t>
  </si>
  <si>
    <t>4.6.19</t>
  </si>
  <si>
    <t xml:space="preserve">Cambio y Suministro e instalación crucetas árbol de transmisión diferencial Divisor de Potencia. (A todo costo). </t>
  </si>
  <si>
    <t>4.6.20</t>
  </si>
  <si>
    <t xml:space="preserve">Cambio y Suministro e instalación espigo y botella árbol de transmisión. (A todo costo). </t>
  </si>
  <si>
    <t>4.6.21</t>
  </si>
  <si>
    <t xml:space="preserve">Cambio y Suministro e instalación cucho árbol de transmisión. (A todo costo). </t>
  </si>
  <si>
    <t>4.6.22</t>
  </si>
  <si>
    <t xml:space="preserve">Cambio y Suministro e instalación balinera árbol de transmisión. (A todo costo). </t>
  </si>
  <si>
    <t>4.6.23</t>
  </si>
  <si>
    <t>Reparación total del Sistema Cardan. (A todo costo).</t>
  </si>
  <si>
    <t>4.6.25</t>
  </si>
  <si>
    <t>Cambio y Suministro e instalación General del Sistema Cardan. (A todo costo).</t>
  </si>
  <si>
    <t>4.6.26</t>
  </si>
  <si>
    <t>Cambio y Suministro e instalación total de rodamientos. (A todo costo).</t>
  </si>
  <si>
    <t>4.7</t>
  </si>
  <si>
    <t>Ejes</t>
  </si>
  <si>
    <t xml:space="preserve">Cambio y Suministro e instalación eje delantero derecho. (A todo costo).   </t>
  </si>
  <si>
    <t>4.7.1</t>
  </si>
  <si>
    <t xml:space="preserve">Cambio y Suministro e instalación eje delantero izquierdo. (A todo costo).    </t>
  </si>
  <si>
    <t>4.7.2</t>
  </si>
  <si>
    <t xml:space="preserve">Cambio y Suministro e instalación eje trasero derecho. (A todo costo).   </t>
  </si>
  <si>
    <t>4.7.3</t>
  </si>
  <si>
    <t xml:space="preserve">Cambio y Suministro e instalación eje trasero izquierdo. (A todo costo).    </t>
  </si>
  <si>
    <t>5. SISTEMA DE DIRECCION</t>
  </si>
  <si>
    <t>5.1</t>
  </si>
  <si>
    <t>Dirección</t>
  </si>
  <si>
    <t xml:space="preserve">Mantenimiento General del Sistema de Dirección (Incluye, revisión del sistema, cambio de abrazaderas, ajuste de abrazaderas, cambio de mangueras, control de pérdidas o fugas de aceite hidráulico) (A todo costo). </t>
  </si>
  <si>
    <t>5.1.1</t>
  </si>
  <si>
    <t>Reparación General Sistema de la Dirección. (A todo costo).</t>
  </si>
  <si>
    <t>5.1.2</t>
  </si>
  <si>
    <t xml:space="preserve">Cambio y Suministro e instalación biela de dirección. (A todo costo). </t>
  </si>
  <si>
    <t>5.1.3</t>
  </si>
  <si>
    <t xml:space="preserve">Cambio y Suministro e instalación caja de dirección. (A todo costo). </t>
  </si>
  <si>
    <t>5.1.4</t>
  </si>
  <si>
    <t xml:space="preserve">Reparación caja de dirección. (A todo costo). </t>
  </si>
  <si>
    <t>5.1.5</t>
  </si>
  <si>
    <t>Mantenimiento de la caja de dirección de leva y palanca. (A todo costo).</t>
  </si>
  <si>
    <t>5.1.6</t>
  </si>
  <si>
    <t xml:space="preserve">Cambio y Suministro e instalación deposito aceite hidráulico. (A todo costo). </t>
  </si>
  <si>
    <t>5.1.7</t>
  </si>
  <si>
    <t xml:space="preserve">Cambio y Suministro e instalación mangueras de aceite hidráulico. (A todo costo). </t>
  </si>
  <si>
    <t>5.1.8</t>
  </si>
  <si>
    <t xml:space="preserve">Cambio y Suministro e instalación retenedor caja de dirección. (A todo costo). </t>
  </si>
  <si>
    <t>5.1.9</t>
  </si>
  <si>
    <t>Cambio y Suministro e instalación bomba de aceite hidráulico. (A todo costo).</t>
  </si>
  <si>
    <t>5.1.10</t>
  </si>
  <si>
    <t>Mantenimiento de la bomba de aceite hidráulico. (A todo costo).</t>
  </si>
  <si>
    <t>5.1.11</t>
  </si>
  <si>
    <t>Reparación bomba de aceite hidráulico. (A todo costo).</t>
  </si>
  <si>
    <t>5.1.12</t>
  </si>
  <si>
    <t>Cambio mangueras (líneas hidráulicas) sistema de dirección. (A todo costo).</t>
  </si>
  <si>
    <t>5.1.13</t>
  </si>
  <si>
    <t xml:space="preserve">Cambio y Suministro e instalación cilindro derecho de dirección. (A todo costo). </t>
  </si>
  <si>
    <t>5.1.14</t>
  </si>
  <si>
    <t xml:space="preserve">Reparación cilindro derecho de dirección por fuga de aceite hidráulico. (A todo costo). </t>
  </si>
  <si>
    <t>5.1.15</t>
  </si>
  <si>
    <t xml:space="preserve">Cambio y Suministro e instalación mangueras cilindro derecho de dirección. (A todo costo). </t>
  </si>
  <si>
    <t>5.1.16</t>
  </si>
  <si>
    <t xml:space="preserve">Cambio y Suministro e instalación cilindro izquierdo de dirección. (A todo costo). </t>
  </si>
  <si>
    <t>5.1.17</t>
  </si>
  <si>
    <t xml:space="preserve">Reparación cilindro izquierdo de dirección por fuga de aceite hidráulico. (A todo costo). </t>
  </si>
  <si>
    <t>5.1.18</t>
  </si>
  <si>
    <t xml:space="preserve">Cambio y Suministro e instalación mangueras cilindro izquierdo de dirección. (A todo costo). </t>
  </si>
  <si>
    <t>5.1.19</t>
  </si>
  <si>
    <t xml:space="preserve">Cambio y Suministro e instalación terminal cilindro derecho de dirección. (A todo costo). </t>
  </si>
  <si>
    <t>5.1.20</t>
  </si>
  <si>
    <t xml:space="preserve">Cambio y Suministro e instalación terminal cilindro izquierdo de dirección. (A todo costo). </t>
  </si>
  <si>
    <t>5.1.21</t>
  </si>
  <si>
    <t>Cambio y Suministro e instalación barra trasversal de dirección. (A todo costo).</t>
  </si>
  <si>
    <t>5.1.22</t>
  </si>
  <si>
    <t>Cambio y Suministro e instalación terminal superior derecha barra trasversal de dirección. (A todo costo).</t>
  </si>
  <si>
    <t>5.1.23</t>
  </si>
  <si>
    <t>Cambio y Suministro e instalación terminales inferiores derecha barra trasversal de dirección. (A todo costo).</t>
  </si>
  <si>
    <t>5.1.24</t>
  </si>
  <si>
    <t>Cambio y Suministro e instalación brazo pitman de dirección. (A todo costo).</t>
  </si>
  <si>
    <t>5.1.25</t>
  </si>
  <si>
    <t>Cambio y Suministro e instalación terminales brazo pitman de dirección. (A todo costo).</t>
  </si>
  <si>
    <t>5.1.26</t>
  </si>
  <si>
    <t>Cambio y Suministro e instalación amortiguador de dirección. (A todo costo).</t>
  </si>
  <si>
    <t>5.1.27</t>
  </si>
  <si>
    <t>Cambio y Suministro e instalación columna dirección. (A todo costo).</t>
  </si>
  <si>
    <t>5.1.28</t>
  </si>
  <si>
    <t>Mantenimiento columna dirección. (A todo costo).</t>
  </si>
  <si>
    <t>5.1.29</t>
  </si>
  <si>
    <t>Reparación columna dirección. (A todo costo).</t>
  </si>
  <si>
    <t>5.1.30</t>
  </si>
  <si>
    <t>Cambio y Suministro e instalación timón de dirección. (A todo costo).</t>
  </si>
  <si>
    <t>5.1.31</t>
  </si>
  <si>
    <t>Reparación timón de dirección. (A todo costo).</t>
  </si>
  <si>
    <t>5.1.32</t>
  </si>
  <si>
    <t xml:space="preserve">Cambio y Suministro e instalación Airbag conductor. (A todo costo). </t>
  </si>
  <si>
    <t>5.1.33</t>
  </si>
  <si>
    <t>Cambio y Suministro e instalación Airbag pasajero. (A todo costo).</t>
  </si>
  <si>
    <t>5.1.34</t>
  </si>
  <si>
    <t>Cambio y Suministro e instalación guardapolvos columna dirección. (A todo costo).</t>
  </si>
  <si>
    <t>5.1.35</t>
  </si>
  <si>
    <t xml:space="preserve">Cambio y Suministro e instalación radiador del aceite de la dirección. (A todo costo). </t>
  </si>
  <si>
    <t>5.1.36</t>
  </si>
  <si>
    <t xml:space="preserve">Reparación radiador del aceite de la dirección. (A todo costo). </t>
  </si>
  <si>
    <t>5.1.37</t>
  </si>
  <si>
    <t xml:space="preserve">Cambio y Suministro e instalación splinderes. (A todo costo). </t>
  </si>
  <si>
    <t>5.1.38</t>
  </si>
  <si>
    <t xml:space="preserve">Engrase General sistema de dirección. (A todo costo). </t>
  </si>
  <si>
    <t>5.1.39</t>
  </si>
  <si>
    <t>6.  RUEDAS</t>
  </si>
  <si>
    <t>6.1.1</t>
  </si>
  <si>
    <t>Llantas</t>
  </si>
  <si>
    <t>Cambio y Suministro e instalación una llanta referencia 11 R 22.5. (A todo costo).</t>
  </si>
  <si>
    <t>6.1.2</t>
  </si>
  <si>
    <t>Cambio y Suministro e instalación una llanta referencia 12 R 22.5. (A todo costo).</t>
  </si>
  <si>
    <t>6.1.3</t>
  </si>
  <si>
    <t>Cambio y Suministro e instalación una llanta referencia 24 R 21 XZL incluye o ‘ring de ajuste para rin. (A todo costo).</t>
  </si>
  <si>
    <t>6.1.4</t>
  </si>
  <si>
    <t>Cambio y Suministro e instalación una llanta referencia 14.00 R 20 XZL incluye o ‘ring de ajuste para rin. (A todo costo).</t>
  </si>
  <si>
    <t>6.1.5</t>
  </si>
  <si>
    <t>Cambio y Suministro e instalación una llanta referencia 395 / 85 R 20 XZL incluye o ‘ring de ajuste para rin. (A todo costo).</t>
  </si>
  <si>
    <t>6.1.6</t>
  </si>
  <si>
    <t>Cambio y Suministro e instalación una llanta referencia 17.5 R 25 XZL incluye o ‘ring de ajuste para rin. (A todo costo).</t>
  </si>
  <si>
    <t>6.1.7</t>
  </si>
  <si>
    <t>Cambio y Suministro e instalación una llanta referencia 445 / 80 R 25 XZL incluye o ‘ring de ajuste para rin. (A todo costo).</t>
  </si>
  <si>
    <t>6.1.8</t>
  </si>
  <si>
    <t>Cambio y Suministro e instalación una llanta referencia 24 R 20.5 XZL incluye o ‘ring de ajuste para rin. (A todo costo).</t>
  </si>
  <si>
    <t>6.1.9</t>
  </si>
  <si>
    <t>Cambio y Suministro e instalación una llanta referencia 11.00 R 20 incluye neumático y protector. (A todo costo).</t>
  </si>
  <si>
    <t>6.1.10</t>
  </si>
  <si>
    <t>Cambio y Suministro e instalación una llanta referencia 16,00 R 20 XZL incluye o ‘ring de ajuste para rin. (A todo costo).</t>
  </si>
  <si>
    <t>6.1.11</t>
  </si>
  <si>
    <t>Cambio y Suministro e instalación una llanta referencia 295 / 80 R 22.5. (A todo costo).</t>
  </si>
  <si>
    <t>6.1.12</t>
  </si>
  <si>
    <t>Cambio y Suministro e instalación una llanta referencia LT 235 / 75 R 15. (A todo costo).</t>
  </si>
  <si>
    <t>6.1.13</t>
  </si>
  <si>
    <t>Cambio y Suministro e instalación tendido de llantas. (A todo costo).</t>
  </si>
  <si>
    <t>6.1.14</t>
  </si>
  <si>
    <t>Cambio una llanta delantera. (Mano de Obra).</t>
  </si>
  <si>
    <t>6.1.15</t>
  </si>
  <si>
    <t>Cambio una llanta trasera (Mano de Obra).</t>
  </si>
  <si>
    <t>6.1.16</t>
  </si>
  <si>
    <t>Rotación de llantas. (A todo costo).</t>
  </si>
  <si>
    <t>6.1.17</t>
  </si>
  <si>
    <t>Balanceo llantas traseras (A todo costo).</t>
  </si>
  <si>
    <t>6.1.18</t>
  </si>
  <si>
    <t>Alineación y balanceo llantas delanteras. (A todo costo).</t>
  </si>
  <si>
    <t>6.1.19</t>
  </si>
  <si>
    <t>Cambio y Suministro e instalación sensor de presión de aire ruedas. (A todo costo).</t>
  </si>
  <si>
    <t>6.2</t>
  </si>
  <si>
    <t>Rines</t>
  </si>
  <si>
    <t>Cambio y Suministro e instalación de un rin sello Matić. (A todo costo).</t>
  </si>
  <si>
    <t>6.2.1</t>
  </si>
  <si>
    <t>Cambio y Suministro e instalación de todos los rines sello Matić. (A todo costo).</t>
  </si>
  <si>
    <t>6.2.2</t>
  </si>
  <si>
    <t>Cambio y Suministro e instalación de un rin artillero. (A todo costo).</t>
  </si>
  <si>
    <t>6.2.3</t>
  </si>
  <si>
    <t>Cambio y Suministro e instalación de todos los rines artilleros. (A todo costo).</t>
  </si>
  <si>
    <t>6.3</t>
  </si>
  <si>
    <t>Neumático y protector</t>
  </si>
  <si>
    <t>Cambio y Suministro e instalación de un neumático y protector. (A todo costo).</t>
  </si>
  <si>
    <t>6.4</t>
  </si>
  <si>
    <t>O ring</t>
  </si>
  <si>
    <t>Cambio y Suministro e instalación de o ring de una llanta. (A todo costo).</t>
  </si>
  <si>
    <t>6.4.1</t>
  </si>
  <si>
    <t>Cambio y Suministro e instalación de o ring de todas las llantas. (A todo costo).</t>
  </si>
  <si>
    <t>6.5</t>
  </si>
  <si>
    <t>Espárragos</t>
  </si>
  <si>
    <t>Cambio y Suministro e instalación de un espárrago con tuerca y arandela de presión (una sola llanta). (A todo costo).</t>
  </si>
  <si>
    <t>6.5.1</t>
  </si>
  <si>
    <t>Cambio y Suministro e instalación de un espárrago con tuerca y arandela de presión para un eje. (A todo costo).</t>
  </si>
  <si>
    <t>6.5.2</t>
  </si>
  <si>
    <t>Cambio y Suministro e instalación de todos los espárragos con tuercas y arandelas de presión (dos ejes). (A todo costo).</t>
  </si>
  <si>
    <t>6.6</t>
  </si>
  <si>
    <t>Chapetas Rin Artillero</t>
  </si>
  <si>
    <t>Cambio y Suministro e instalación de una chapeta rin artillero. (A todo costo).</t>
  </si>
  <si>
    <t>6.6.1</t>
  </si>
  <si>
    <t xml:space="preserve">Cambio y Suministro e instalación de todas las chapetas artillero de dos llantas. (A todo costo). </t>
  </si>
  <si>
    <t>6.7</t>
  </si>
  <si>
    <t>Retenedor</t>
  </si>
  <si>
    <t>Cambio, Suministro e instalación retenedor externo. (A todo costo).</t>
  </si>
  <si>
    <t>6.7.1</t>
  </si>
  <si>
    <t>Cambio, Suministro e instalación retenedor interno. (A todo costo).</t>
  </si>
  <si>
    <t>6.7.2</t>
  </si>
  <si>
    <t>Cambio, Suministro e instalación retenedores para una rueda. (A todo costo).</t>
  </si>
  <si>
    <t>6.8</t>
  </si>
  <si>
    <t>Rodamientos</t>
  </si>
  <si>
    <t xml:space="preserve">Cambio, Suministro, instalación y engrase rodamiento externo. (A todo costo). </t>
  </si>
  <si>
    <t>6.8.1</t>
  </si>
  <si>
    <t>Cambio, Suministro, instalación y engrase rodamiento interno. (A todo costo).</t>
  </si>
  <si>
    <t>6.8.2</t>
  </si>
  <si>
    <t>Cambio, Suministro, instalación y engrase rodamientos. (A todo costo).</t>
  </si>
  <si>
    <t>6.9</t>
  </si>
  <si>
    <t>Válvulas</t>
  </si>
  <si>
    <t>Cambio, Suministro, instalación válvula de inflado llanta rin sello Matić. (A todo costo).</t>
  </si>
  <si>
    <t>7. FRENOS</t>
  </si>
  <si>
    <t>7.1</t>
  </si>
  <si>
    <t xml:space="preserve">Freno Neumático </t>
  </si>
  <si>
    <t>Mantenimiento general sistema de frenos (incluye ajuste de frenos, engrase, ajuste de mangueras, mantenimiento de válvulas relay, mantenimiento de válvulas pedal del freno, cambio de empaques necesarios, corrección de fugas del sistema,). (A todo costo).</t>
  </si>
  <si>
    <t>7.1.1</t>
  </si>
  <si>
    <t>Reparación general sistema de frenos (incluye el cambio y reemplazo de los elementos defectuosos del sistema como válvulas, mangueras plásticas, mangueras de alta presión, mangueras de caucho lona, cambio regulador de presión del compresor, cambio válvula reguladora de tanques, cambio de mangueras deterioradas o cristalizadas, cambio de racores, cambio de cámaras de frenado, cambio de diafragmas etc.). (A todo costo).</t>
  </si>
  <si>
    <t>7.1.2</t>
  </si>
  <si>
    <t>Reparación parcial sistema de frenos. (A todo costo).</t>
  </si>
  <si>
    <t>7.1.3</t>
  </si>
  <si>
    <t xml:space="preserve">Graduación de frenos. (A todo costo). </t>
  </si>
  <si>
    <t>7.1.4</t>
  </si>
  <si>
    <t>Cambio y Suministro e instalación válvula freno de parqueo. (A todo costo).</t>
  </si>
  <si>
    <t>7.1.5</t>
  </si>
  <si>
    <t>Cambio y Suministro e instalación bomba de freno pedal. (A todo costo).</t>
  </si>
  <si>
    <t>7.1.6</t>
  </si>
  <si>
    <t>Cambio y Suministro e instalación campanas de frenado. (A todo costo).</t>
  </si>
  <si>
    <t>7.1.7</t>
  </si>
  <si>
    <t>Rectificación de campana de frenado. (A todo costo).</t>
  </si>
  <si>
    <t>7.1.8</t>
  </si>
  <si>
    <t>Cambio y Suministro e instalación juego de bandas de frenos traseros. (A todo costo).</t>
  </si>
  <si>
    <t>7.1.9</t>
  </si>
  <si>
    <t>Cambio y Suministro e instalación juego de bandas de frenos delantero. (A todo costo).</t>
  </si>
  <si>
    <t>7.1.10</t>
  </si>
  <si>
    <t>Cambio y Suministro e instalación de una zapata de freno. (A todo costo).</t>
  </si>
  <si>
    <t>7.1.11</t>
  </si>
  <si>
    <t>Cambio y Suministro e instalación juego de zapatas de freno. (A todo costo).</t>
  </si>
  <si>
    <t>7.1.12</t>
  </si>
  <si>
    <t>Cambio y Suministro e instalación rodajas. (A todo costo).</t>
  </si>
  <si>
    <t>7.1.13</t>
  </si>
  <si>
    <t>Cambio y Suministro e instalación juego de resortes de tensión. (A todo costo).</t>
  </si>
  <si>
    <t>7.1.14</t>
  </si>
  <si>
    <t>Cambio y Suministro e instalación una cámara de frenado trasero. (A todo costo).</t>
  </si>
  <si>
    <t>7.1.15</t>
  </si>
  <si>
    <t>Cambio y Suministro e instalación juego de cámaras de freno trasero. (A todo costo).</t>
  </si>
  <si>
    <t>7.1.16</t>
  </si>
  <si>
    <t>Cambio y Suministro e instalación juego de diafragmas cámaras de frenado traseras. (A todo costo).</t>
  </si>
  <si>
    <t>7.1.17</t>
  </si>
  <si>
    <t>Cambio y Suministro e instalación un rache de freno trasero. (A todo costo).</t>
  </si>
  <si>
    <t>7.1.18</t>
  </si>
  <si>
    <t>Cambio y Suministro e instalación juego de frenos delanteros. (A todo costo).</t>
  </si>
  <si>
    <t>7.1.19</t>
  </si>
  <si>
    <t>Cambio y Suministro e instalación una cámara de freno delantero. (A todo costo).</t>
  </si>
  <si>
    <t>7.1.20</t>
  </si>
  <si>
    <t>Cambio y Suministro e instalación juego de cámaras de frenado delantero. (A todo costo).</t>
  </si>
  <si>
    <t>7.1.21</t>
  </si>
  <si>
    <t>Cambio, Suministro, instalación juego de diafragmas cámaras de frenado delanteras. (A todo costo).</t>
  </si>
  <si>
    <t>7.1.22</t>
  </si>
  <si>
    <t>Cambio y Suministro e instalación un rache de freno delantero. (A todo costo).</t>
  </si>
  <si>
    <t>7.1.23</t>
  </si>
  <si>
    <t>Cambio y Suministro e instalación juego de frenos delantero. (A todo costo).</t>
  </si>
  <si>
    <t>7.1.24</t>
  </si>
  <si>
    <t>Cambio y Suministro e instalación juego de mangueras de alta presión de freno trasero. (A todo costo).</t>
  </si>
  <si>
    <t>7.1.25</t>
  </si>
  <si>
    <t>Cambio y Suministro e instalación juego de mangueras de alta presión freno de parqueo. (A todo costo).</t>
  </si>
  <si>
    <t>7.1.26</t>
  </si>
  <si>
    <t>Cambio y Suministro e instalación juego de mangueras de alta presión de freno delantero. (A todo costo).</t>
  </si>
  <si>
    <t>7.1.27</t>
  </si>
  <si>
    <t>Cambio, Suministro e instalación rache de graduación de frenos. (A todo costo).</t>
  </si>
  <si>
    <t>7.1.28</t>
  </si>
  <si>
    <t>Cambio, Suministro e instalación leva con rodaja trasera. (A todo costo).</t>
  </si>
  <si>
    <t>7.1.29</t>
  </si>
  <si>
    <t>Cambio, Suministro e instalación leva con rodaja delantera. (A todo costo).</t>
  </si>
  <si>
    <t>7.1.30</t>
  </si>
  <si>
    <t>Cambio, Suministro e instalación bomba de freno neumático. (A todo costo).</t>
  </si>
  <si>
    <t>7.1.31</t>
  </si>
  <si>
    <t>Cambio, Suministro e instalación kit de reparación bomba de freno. (A todo costo).</t>
  </si>
  <si>
    <t>7.1.32</t>
  </si>
  <si>
    <t>Cambio, Suministro e instalación modulo ABS. (A todo costo).</t>
  </si>
  <si>
    <t>7.1.33</t>
  </si>
  <si>
    <t>Reparación modulo ABS. (A todo costo).</t>
  </si>
  <si>
    <t>7.1.34</t>
  </si>
  <si>
    <t>Cambio, Suministro e instalación todos sensores ABS. (A todo costo).</t>
  </si>
  <si>
    <t>7.1.35</t>
  </si>
  <si>
    <t>Cambio, Suministro e instalación un sensor delantero ABS. (A todo costo).</t>
  </si>
  <si>
    <t>7.1.36</t>
  </si>
  <si>
    <t>Cambio, Suministro e instalación un sensor trasero ABS. (A todo costo).</t>
  </si>
  <si>
    <t>7.1.37</t>
  </si>
  <si>
    <t>Cambio, Suministro e instalación sensores ABS delanteros. (A todo costo).</t>
  </si>
  <si>
    <t>7.1.38</t>
  </si>
  <si>
    <t>Cambio, Suministro e instalación sensores ABS traseros. (A todo costo).</t>
  </si>
  <si>
    <t>7.1.39</t>
  </si>
  <si>
    <t>Cambio, Suministro e instalación válvula relay frenos traseros. (A todo costo).</t>
  </si>
  <si>
    <t>7.1.40</t>
  </si>
  <si>
    <t>Cambio, Suministro e instalación empaquetadura válvula relay frenos traseros. (A todo costo).</t>
  </si>
  <si>
    <t>7.1.41</t>
  </si>
  <si>
    <t>Cambio, Suministro e instalación válvula relay frenos delanteros. (A todo costo).</t>
  </si>
  <si>
    <t>7.1.42</t>
  </si>
  <si>
    <t>Cambio, Suministro e instalación mordaza freno (A todo costo).</t>
  </si>
  <si>
    <t>7.1.43</t>
  </si>
  <si>
    <t>Cambio, Suministro e instalación kit empaquetadura y pistones mordaza freno (A todo costo).</t>
  </si>
  <si>
    <t>7.1.44</t>
  </si>
  <si>
    <t>Cambio, Suministro e instalación guías mordaza freno (A todo costo).</t>
  </si>
  <si>
    <t>7.1.45</t>
  </si>
  <si>
    <t>Cambio, Suministro e instalación mordaza freno de parqueo (A todo costo).</t>
  </si>
  <si>
    <t>7.1.46</t>
  </si>
  <si>
    <t>Cambio, Suministro e instalación kit empaquetadura y pistones mordaza freno de parqueo (A todo costo).</t>
  </si>
  <si>
    <t>7.1.47</t>
  </si>
  <si>
    <t>Cambio, Suministro e instalación guías mordaza freno de parqueo (A todo costo).</t>
  </si>
  <si>
    <t>7.1.52</t>
  </si>
  <si>
    <t>Cambio, Suministro e instalación empaquetadura válvula relay sencilla. (A todo costo).</t>
  </si>
  <si>
    <t>7.1.53</t>
  </si>
  <si>
    <t>Cambio, Suministro e instalación empaquetadura válvula relay doble. (A todo costo).</t>
  </si>
  <si>
    <t>7.1.54</t>
  </si>
  <si>
    <t>Cambio, Suministro e instalación empaquetadura válvula relay triple. (A todo costo).</t>
  </si>
  <si>
    <t>7.1.55</t>
  </si>
  <si>
    <t>7.1.56</t>
  </si>
  <si>
    <t>Reparación parcial de fugas de aire sistema freno delantero. (A todo costo).</t>
  </si>
  <si>
    <t>7.1.57</t>
  </si>
  <si>
    <t>Cambio, Suministro e instalación mangueras de aire sistema freno delantero (A todo costo).</t>
  </si>
  <si>
    <t>7.1.58</t>
  </si>
  <si>
    <t>Cambio, Suministro e instalación válvula check antirretorno (A todo costo).</t>
  </si>
  <si>
    <t>7.1.59</t>
  </si>
  <si>
    <t>Reparación total de fugas de aire sistema freno delantero. (A todo costo).</t>
  </si>
  <si>
    <t>7.1.60</t>
  </si>
  <si>
    <t>Reparación parcial de fugas de aire sistema freno trasero (A todo costo).</t>
  </si>
  <si>
    <t>7.1.61</t>
  </si>
  <si>
    <t>Cambio, Suministro e instalación mangueras de aire sistema freno trasero (A todo costo).</t>
  </si>
  <si>
    <t>7.1.62</t>
  </si>
  <si>
    <t>Reparación total de fugas de aire sistema freno trasero (A todo costo).</t>
  </si>
  <si>
    <t>7.1.63</t>
  </si>
  <si>
    <t>mantenimiento total de fugas de aire sistema freno delantero. (A todo costo).</t>
  </si>
  <si>
    <t>7.1.64</t>
  </si>
  <si>
    <t>mantenimiento total de fugas de aire sistema freno trasero (A todo costo).</t>
  </si>
  <si>
    <t>7.1.65</t>
  </si>
  <si>
    <t>mantenimiento total de fugas de aire sistema freno (A todo costo).</t>
  </si>
  <si>
    <t>7.2.1</t>
  </si>
  <si>
    <t>Freno Hidráulico</t>
  </si>
  <si>
    <t>Reparación general sistema de frenos. (verificación de tubería, mangues, ajuste y/o cambio de abrazaderas por deterioro) (A todo costo).</t>
  </si>
  <si>
    <t>7.2.2</t>
  </si>
  <si>
    <t>Cambio, Suministro e instalación bomba de freno (A todo costo).</t>
  </si>
  <si>
    <t>7.2.3</t>
  </si>
  <si>
    <t>Cambio, Suministro e instalación campanas. (A todo costo).</t>
  </si>
  <si>
    <t>7.2.4</t>
  </si>
  <si>
    <t>Rectificación de campanas. (A todo costo).</t>
  </si>
  <si>
    <t>7.2.5</t>
  </si>
  <si>
    <t>Cambio, Suministro e instalación juego de bandas de frenos traseros. (A todo costo).</t>
  </si>
  <si>
    <t>7.2.6</t>
  </si>
  <si>
    <t>Reparación total sistema de frenos incluye cambio de piezas, repuestos, ajustes, limpieza y mano de obra. (A todo costo).</t>
  </si>
  <si>
    <t>7.2.7</t>
  </si>
  <si>
    <t xml:space="preserve">Cambio y Suministro líquido de frenos. (A todo costo). </t>
  </si>
  <si>
    <t>7.2.8</t>
  </si>
  <si>
    <t>Cambio, Suministro e instalación bomba de freno hidráulica. (A todo costo).</t>
  </si>
  <si>
    <t>7.2.9</t>
  </si>
  <si>
    <t>Cambio, Suministro e instalación tubería sistema de frenos hidráulico. (A todo costo).</t>
  </si>
  <si>
    <t>7.2.10</t>
  </si>
  <si>
    <t>Cambio, Suministro e instalación servofreno sistema de frenos hidráulico. (A todo costo).</t>
  </si>
  <si>
    <t>7.2.11</t>
  </si>
  <si>
    <t>7.2.12</t>
  </si>
  <si>
    <t>Reparación tubería sistema de frenos hidráulico. (A todo costo).</t>
  </si>
  <si>
    <t>7.2.13</t>
  </si>
  <si>
    <t xml:space="preserve">Cambio, Suministro e instalación juego de pastillas de freno delanteras (una sola llanta derecha - izquierda). (A todo costo). </t>
  </si>
  <si>
    <t>7.2.14</t>
  </si>
  <si>
    <t xml:space="preserve">Cambio, Suministro e instalación juego de pastillas de freno delanteras (dos llantas). (A todo costo). </t>
  </si>
  <si>
    <t>7.2.15</t>
  </si>
  <si>
    <t xml:space="preserve">Cambio, Suministro e instalación juego de pastillas de freno traseras (una sola llanta derecha - izquierda). (A todo costo). </t>
  </si>
  <si>
    <t>7.2.16</t>
  </si>
  <si>
    <t xml:space="preserve">Cambio, Suministro e instalación juego de pastillas de freno traseras (dos llantas). (A todo costo). </t>
  </si>
  <si>
    <t>7.2.17</t>
  </si>
  <si>
    <t xml:space="preserve">Cambio, Suministro e instalación caliper delantero derecho. (A todo costo).  </t>
  </si>
  <si>
    <t>7.2.18</t>
  </si>
  <si>
    <t xml:space="preserve">Cambio, Suministro e instalación caliper delantero izquierdo. (A todo costo).  </t>
  </si>
  <si>
    <t>7.2.19</t>
  </si>
  <si>
    <t xml:space="preserve">Cambio, Suministro e instalación mordaza delantero derecho. (A todo costo).  </t>
  </si>
  <si>
    <t>7.2.20</t>
  </si>
  <si>
    <t xml:space="preserve">Cambio, Suministro e instalación mordaza delantero izquierdo. (A todo costo).  </t>
  </si>
  <si>
    <t>7.2.21</t>
  </si>
  <si>
    <t xml:space="preserve">Cambio, Suministro e instalación KIT de reparación pistones de freno delantero (incluye, pistones, o ‘ring, guardapolvos, guías, etc.). (A todo costo). </t>
  </si>
  <si>
    <t>7.2.22</t>
  </si>
  <si>
    <t xml:space="preserve">Cambio, Suministro e instalación KIT de reparación pistones de freno trasero (incluye, pistones, o ‘ring, guardapolvos, guías, etc.). (A todo costo). </t>
  </si>
  <si>
    <t>7.2.23</t>
  </si>
  <si>
    <t>Cambio, Suministro e instalación pistones de freno delanteros. (A todo costo).</t>
  </si>
  <si>
    <t>7.2.24</t>
  </si>
  <si>
    <t>Cambio, Suministro e instalación pistones de freno traseros. (A todo costo).</t>
  </si>
  <si>
    <t>7.2.25</t>
  </si>
  <si>
    <t>Cambio, Suministro e instalación empaquetadura cilindros de freno (una llanta). (A todo costo).</t>
  </si>
  <si>
    <t>7.2.26</t>
  </si>
  <si>
    <t>Cambio, Suministro e instalación empaquetadura cilindros de freno (dos llantas). (A todo costo).</t>
  </si>
  <si>
    <t>7.2.27</t>
  </si>
  <si>
    <t>Cambio, Suministro e instalación empaquetadura cilindros de freno (cuatro llantas). (A todo costo).</t>
  </si>
  <si>
    <t>7.2.28</t>
  </si>
  <si>
    <t>Cambio, Suministro e instalación mecanismo de graduación frenos. (A todo costo).</t>
  </si>
  <si>
    <t>7.2.29</t>
  </si>
  <si>
    <t>7.2.30</t>
  </si>
  <si>
    <t>7.2.31</t>
  </si>
  <si>
    <t>7.2.32</t>
  </si>
  <si>
    <t>7.2.33</t>
  </si>
  <si>
    <t>7.2.34</t>
  </si>
  <si>
    <t>7.2.35</t>
  </si>
  <si>
    <t>Cambio, Suministro e instalación juego de mangueras de alta presión de freno trasero. (A todo costo).</t>
  </si>
  <si>
    <t>7.2.36</t>
  </si>
  <si>
    <t>Cambio, Suministro e instalación juego de mangueras de alta presión de freno delantero. (A todo costo).</t>
  </si>
  <si>
    <t>7.3.1</t>
  </si>
  <si>
    <t>Frenos Parqueo</t>
  </si>
  <si>
    <t>Reparación mecanismo manual. (A todo costo).</t>
  </si>
  <si>
    <t>7.3.2</t>
  </si>
  <si>
    <t xml:space="preserve">Cambio, Suministro e instalación juego de bandas freno de parqueo. (A todo costo). </t>
  </si>
  <si>
    <t>7.3.3</t>
  </si>
  <si>
    <t>Cambio, Suministro e instalación guaya freno de parqueo. (A todo costo).</t>
  </si>
  <si>
    <t>7.3.4</t>
  </si>
  <si>
    <t>Graduación freno de parqueo. (A todo costo).</t>
  </si>
  <si>
    <t>7.3.5</t>
  </si>
  <si>
    <t>Cambio, Suministro e instalación mecanismo manual de freno de parqueo. (A todo costo).</t>
  </si>
  <si>
    <t>7.3.6</t>
  </si>
  <si>
    <t>Cambio, Suministro e instalación mecanismo de pedal de freno de parqueo. (A todo costo).</t>
  </si>
  <si>
    <t>7.3.7</t>
  </si>
  <si>
    <t>Reparación mecanismo de pedal (A todo costo).</t>
  </si>
  <si>
    <t>8. SISTEMA NEUMATICO</t>
  </si>
  <si>
    <t>8.1</t>
  </si>
  <si>
    <t>Neumático</t>
  </si>
  <si>
    <t>Reparación General Sistema Neumático. (A todo costo).</t>
  </si>
  <si>
    <t>8.1.1</t>
  </si>
  <si>
    <t>Reparación fugas sistema neumático. (A todo costo).</t>
  </si>
  <si>
    <t>8.1.2</t>
  </si>
  <si>
    <t>Reparación fugas de aire Sistema extintor (A todo costo).</t>
  </si>
  <si>
    <t>8.1.3</t>
  </si>
  <si>
    <t>Reparación fugas de aire Sistema motriz (A todo costo).</t>
  </si>
  <si>
    <t>8.1.4</t>
  </si>
  <si>
    <t>Mantenimiento compresor de aire. (A todo costo).</t>
  </si>
  <si>
    <t>8.1.5</t>
  </si>
  <si>
    <t>Reparación compresora de aire. (A todo costo).</t>
  </si>
  <si>
    <t>8.1.6</t>
  </si>
  <si>
    <t xml:space="preserve">Cambio, Suministro e instalación gobernador de presión de aire. (A todo costo). </t>
  </si>
  <si>
    <t>8.1.7</t>
  </si>
  <si>
    <t xml:space="preserve">Cambio, Suministro e instalación empaquetadura gobernador de presión de aire. (A todo costo). </t>
  </si>
  <si>
    <t>8.1.8</t>
  </si>
  <si>
    <t>Cambio, Suministro e instalación compresor de aire. (A todo costo).</t>
  </si>
  <si>
    <t>8.1.9</t>
  </si>
  <si>
    <t>Cambio, Suministro e instalación tanque primario de aire. (A todo costo).</t>
  </si>
  <si>
    <t>8.1.10</t>
  </si>
  <si>
    <t>Cambio, Suministro e instalación tanque secundario de aire. (A todo costo).</t>
  </si>
  <si>
    <t>8.1.13</t>
  </si>
  <si>
    <t>Cambio, Suministro e instalación tendido total de mangueras sistema extinción. (A todo costo).</t>
  </si>
  <si>
    <t>8.4.1</t>
  </si>
  <si>
    <t>Cambio, Suministro e instalación válvula de pedal del freno doble. (A todo costo).</t>
  </si>
  <si>
    <t>8.4.2</t>
  </si>
  <si>
    <t>Cambio, Suministro e instalación válvula de acople rápido. (A todo costo).</t>
  </si>
  <si>
    <t>8.4.3</t>
  </si>
  <si>
    <t>Cambio, Suministro e instalación una válvula drenaje de tanque aire (tipo mariposa). (A todo costo).</t>
  </si>
  <si>
    <t>8.4.4</t>
  </si>
  <si>
    <t>Cambio, Suministro e instalación una válvula drenaje de tanque aire (tipo presión). (A todo costo).</t>
  </si>
  <si>
    <t>8.4.5</t>
  </si>
  <si>
    <t xml:space="preserve">Cambio, Suministro e instalación mangueras de alta presión para aire de 1/2" sistema extinción. (A todo costo). </t>
  </si>
  <si>
    <t>8.4.6</t>
  </si>
  <si>
    <t xml:space="preserve">Cambio, Suministro e instalación válvula secadora de aire. (A todo costo). </t>
  </si>
  <si>
    <t>8.4.7</t>
  </si>
  <si>
    <t xml:space="preserve">Cambio, Suministro e instalación secador de aire. (A todo costo). </t>
  </si>
  <si>
    <t>8.4.8</t>
  </si>
  <si>
    <t>Cambio, Suministro e instalación filtro secador de aire. (A todo costo).</t>
  </si>
  <si>
    <t>8.4.9</t>
  </si>
  <si>
    <t>Cambio, Suministro e instalación kit de reparación válvula secadora de aire. (A todo costo).</t>
  </si>
  <si>
    <t>8.4.10</t>
  </si>
  <si>
    <t>Cambio, Suministro e instalación válvula neumática de pedal del acelerador. (A todo costo).</t>
  </si>
  <si>
    <t>8.4.11</t>
  </si>
  <si>
    <t>Cambio, Suministro e instalación válvula neumática del acelerador motor. (A todo costo).</t>
  </si>
  <si>
    <t>8.4.12</t>
  </si>
  <si>
    <t>Cambio, Suministro e instalación cilindro de control del acelerador. (A todo costo).</t>
  </si>
  <si>
    <t>8.4.13</t>
  </si>
  <si>
    <t>Cambio, Suministro e instalación kit de reparación cilindro de control del acelerador. (A todo costo).</t>
  </si>
  <si>
    <t>8.4.14</t>
  </si>
  <si>
    <t>Cambio, Suministro e instalación válvula de retención simple en línea. (A todo costo).</t>
  </si>
  <si>
    <t>8.4.15</t>
  </si>
  <si>
    <t xml:space="preserve">Cambio, Suministro e instalación válvula relay. (A todo costo). </t>
  </si>
  <si>
    <t>8.4.16</t>
  </si>
  <si>
    <t xml:space="preserve">Cambio, Suministro e instalación todas las válvulas relay. (A todo costo). </t>
  </si>
  <si>
    <t>8.4.17</t>
  </si>
  <si>
    <t>Cambio, Suministro e instalación válvula neumática de paso de agua en cabina. (A todo costo).</t>
  </si>
  <si>
    <t>8.4.18</t>
  </si>
  <si>
    <t>Cambio, Suministro e instalación válvula neumática de paso espuma en cabina. (A todo costo).</t>
  </si>
  <si>
    <t>8.4.19</t>
  </si>
  <si>
    <t>Cambio, Suministro e instalación válvula neumática enganche 4x4 en cabina. (A todo costo).</t>
  </si>
  <si>
    <t>8.4.20</t>
  </si>
  <si>
    <t>Cambio, Suministro e instalación válvula neumática paso de aire carretel de agua. (A todo costo).</t>
  </si>
  <si>
    <t>8.4.21</t>
  </si>
  <si>
    <t>Cambio, Suministro e instalación válvula neumática paso de aire carretel de P.Q.S. (A todo costo).</t>
  </si>
  <si>
    <t>8.4.22</t>
  </si>
  <si>
    <t>Cambio, Suministro e instalación válvula neumática paso de aire sistema manual. (A todo costo).</t>
  </si>
  <si>
    <t>8.4.23</t>
  </si>
  <si>
    <t>Cambio, Suministro e instalación actuador enganche bomba de agua. (A todo costo).</t>
  </si>
  <si>
    <t>8.4.24</t>
  </si>
  <si>
    <t>Cambio, Suministro e instalación actuador desenganche bomba de agua. (A todo costo).</t>
  </si>
  <si>
    <t>8.4.25</t>
  </si>
  <si>
    <t xml:space="preserve">Cambio, Suministro e instalación diafragma actuador enganche bomba de agua. (A todo costo).  </t>
  </si>
  <si>
    <t>8.4.26</t>
  </si>
  <si>
    <t xml:space="preserve">Cambio, Suministro e instalación diafragma actuador desenganche bomba de agua. (A todo costo).  </t>
  </si>
  <si>
    <t>8.4.27</t>
  </si>
  <si>
    <t xml:space="preserve">Cambio, Suministro e instalación actuador enganche bomba de espuma. (A todo costo). </t>
  </si>
  <si>
    <t>8.4.28</t>
  </si>
  <si>
    <t xml:space="preserve">Cambio, Suministro e instalación actuador desenganche bomba de espuma. (A todo costo). </t>
  </si>
  <si>
    <t>8.4.29</t>
  </si>
  <si>
    <t xml:space="preserve">Cambio, Suministro e instalación diafragma Actuador enganche bomba de espuma. (A todo costo).  </t>
  </si>
  <si>
    <t>8.4.30</t>
  </si>
  <si>
    <t xml:space="preserve">Cambio, Suministro e instalación diafragma Actuador desenganche bomba de espuma. (A todo costo).  </t>
  </si>
  <si>
    <t>8.5.1</t>
  </si>
  <si>
    <t>Actuadores Neumáticos</t>
  </si>
  <si>
    <t xml:space="preserve">Cambio, Suministro e instalación cilindro actuador neumático torreta de techo. (A todo costo). </t>
  </si>
  <si>
    <t>8.5.2</t>
  </si>
  <si>
    <t xml:space="preserve">Reparación cilindro actuador neumático torreta de techo. (A todo costo). </t>
  </si>
  <si>
    <t>8.5.3</t>
  </si>
  <si>
    <t xml:space="preserve">Cambio, Suministro e instalación actuador neumático paso de agua torreta de bomper. (A todo costo). </t>
  </si>
  <si>
    <t>8.5.4</t>
  </si>
  <si>
    <t xml:space="preserve">Reparación cilindro actuador neumático válvula de paso agua torreta de bomper. (A todo costo). </t>
  </si>
  <si>
    <t>8.5.5</t>
  </si>
  <si>
    <t xml:space="preserve">Cambio, Suministro e instalación actuador neumático válvula de paso agua tanque a bomba. (A todo costo). </t>
  </si>
  <si>
    <t>8.5.6</t>
  </si>
  <si>
    <t xml:space="preserve">Reparación actuadora neumático válvula de paso agua tanque a bomba (A todo costo). </t>
  </si>
  <si>
    <t>8.5.7</t>
  </si>
  <si>
    <t xml:space="preserve">Cambio, Suministro e instalación actuador neumático válvula de paso de agua pitones bajo camión. (A todo costo). </t>
  </si>
  <si>
    <t>8.5.8</t>
  </si>
  <si>
    <t xml:space="preserve">Reparación actuadora neumático válvula de paso agua pitones bajo camión (A todo costo). </t>
  </si>
  <si>
    <t>8.5.9</t>
  </si>
  <si>
    <t xml:space="preserve">Cambio, Suministro e instalación actuador neumático válvula de paso drenaje bomba. (A todo costo). </t>
  </si>
  <si>
    <t>8.5.10</t>
  </si>
  <si>
    <t xml:space="preserve">Reparación actuadora neumático válvula de paso drenaje bomba. (A todo costo). </t>
  </si>
  <si>
    <t>8.5.11</t>
  </si>
  <si>
    <t xml:space="preserve">Cambio, Suministro e instalación actuador neumático válvula de paso espuma. (A todo costo). </t>
  </si>
  <si>
    <t>8.5.12</t>
  </si>
  <si>
    <t xml:space="preserve">Reparación actuador neumático válvula de paso espuma. (A todo costo). </t>
  </si>
  <si>
    <t>8.5.13</t>
  </si>
  <si>
    <t xml:space="preserve">Cambio, Suministro e instalación actuador neumático válvula de paso de nitrógeno para sistema P.Q.S. (A todo costo). </t>
  </si>
  <si>
    <t>8.5.14</t>
  </si>
  <si>
    <t xml:space="preserve">Reparación actuadora neumático válvula de paso de nitrógeno para sistema P.Q.S. (A todo costo). </t>
  </si>
  <si>
    <t>8.5.15</t>
  </si>
  <si>
    <t xml:space="preserve">Cambio, Suministro e instalación actuador neumático válvula de paso de nitrógeno para sistema P.Q.S. carretel (A todo costo). </t>
  </si>
  <si>
    <t>8.5.16</t>
  </si>
  <si>
    <t xml:space="preserve">Reparación actuadora neumático válvula de paso de nitrógeno para sistema P.Q.S. carretel (A todo costo). </t>
  </si>
  <si>
    <t>8.5.17</t>
  </si>
  <si>
    <t xml:space="preserve">Cambio, Suministro e instalación actuador neumático válvula de paso de agua carretel. (A todo costo). </t>
  </si>
  <si>
    <t>8.5.18</t>
  </si>
  <si>
    <t xml:space="preserve">Reparación actuador neumático válvula de paso agua carretel (A todo costo). </t>
  </si>
  <si>
    <t>8.6.</t>
  </si>
  <si>
    <t xml:space="preserve">Cambio, Suministro e instalación válvula neumática unidireccional. (A todo costo). </t>
  </si>
  <si>
    <t>8.6.1</t>
  </si>
  <si>
    <t>Cambio, Suministro e instalación válvula electro-neumática sistema de extinción de incendios. (A todo costo).</t>
  </si>
  <si>
    <t>8.6.2</t>
  </si>
  <si>
    <t>Cambio, Suministro e instalación válvula electro-neumática sistema P.Q.S. (A todo costo).</t>
  </si>
  <si>
    <t>8.6.3</t>
  </si>
  <si>
    <t>Cambio, Suministro e instalación válvula de retención simple. (A todo costo).</t>
  </si>
  <si>
    <t>8.6.4</t>
  </si>
  <si>
    <t>Cambio, Suministro e instalación válvula de retención doble. (A todo costo).</t>
  </si>
  <si>
    <t>8.6.5</t>
  </si>
  <si>
    <t>Cambio, Suministro e instalación válvula liberadora de presión. (A todo costo).</t>
  </si>
  <si>
    <t>8.6.6</t>
  </si>
  <si>
    <t>Cambio, Suministro e instalación válvula inversora. (A todo costo).</t>
  </si>
  <si>
    <t>8.6.7</t>
  </si>
  <si>
    <t>Cambio, Suministro e instalación válvula de modulación. (A todo costo).</t>
  </si>
  <si>
    <t>8.6.8</t>
  </si>
  <si>
    <t xml:space="preserve">Cambio, Suministro e instalación motores limpiaparabrisas. (A todo costo). </t>
  </si>
  <si>
    <t>8.6.9</t>
  </si>
  <si>
    <t>Cambio, Suministro e instalación cornetas de aire. (A todo costo).</t>
  </si>
  <si>
    <t>8.6.10</t>
  </si>
  <si>
    <t xml:space="preserve">Reparación motores neumáticos limpiaparabrisas. (A todo costo). </t>
  </si>
  <si>
    <t>8.6.11</t>
  </si>
  <si>
    <t xml:space="preserve">Reparación cilindro telescópico frood light. (A todo costo). </t>
  </si>
  <si>
    <t>8.6.12</t>
  </si>
  <si>
    <t xml:space="preserve">Cambio, Suministro e instalación válvula neumática cilindro telescópico frood light. (A todo costo). </t>
  </si>
  <si>
    <t>8.6.13</t>
  </si>
  <si>
    <t xml:space="preserve">Cambio, Suministro e instalación cilindro telescópico frood light. (A todo costo). </t>
  </si>
  <si>
    <t>9. SISTEMA ELECTRICO</t>
  </si>
  <si>
    <t>9.1</t>
  </si>
  <si>
    <t>Eléctrico Cabina</t>
  </si>
  <si>
    <t>Mantenimiento general sistema eléctrico (incluye revisión de cableado general en busca de cortos, ajuste y cambio de terminales deterioradas, limpieza de cables sulfatados, aislamiento de cables con termo encogible eléctrico. Etc.). (A todo costo).</t>
  </si>
  <si>
    <t>9.1.1</t>
  </si>
  <si>
    <t>Reparación parcial sistema eléctrico (incluye cambio de piezas eléctricas, flasher, bombillos, cableado en condiciones de cristalización, cambio de coraza para cableado con amarres plásticos, etc.). (A todo costo).</t>
  </si>
  <si>
    <t>9.1.2</t>
  </si>
  <si>
    <t>Reparación general sistema eléctrico. (A todo costo).</t>
  </si>
  <si>
    <t>9.1.3</t>
  </si>
  <si>
    <t xml:space="preserve">Reparación motor limpiaparabrisas. (A todo costo). </t>
  </si>
  <si>
    <t>9.1.4</t>
  </si>
  <si>
    <t xml:space="preserve">Cambio suministro e instalación eléctrica y puesta en funcionamiento motor limpiaparabrisas (Incluye, cable, terminales eléctricas, fusibles, conexiones eléctricas, relé, etc.) (A todo costo). </t>
  </si>
  <si>
    <t>9.1.5</t>
  </si>
  <si>
    <t xml:space="preserve">Reparación motores limpiaparabrisas. (A todo costo). </t>
  </si>
  <si>
    <t>9.1.6</t>
  </si>
  <si>
    <t>Reparación motora eleva vidrios (A todo costo)</t>
  </si>
  <si>
    <t>9.1.7</t>
  </si>
  <si>
    <t>Reparación todos los motores eleva vidrios (A todo costo)</t>
  </si>
  <si>
    <t>9.1.8</t>
  </si>
  <si>
    <t>Reparación switch de encendido. (A todo costo).</t>
  </si>
  <si>
    <t>9.1.9</t>
  </si>
  <si>
    <t>Cambio, Suministro e instalación monitor cámara FLIR. (A todo costo).</t>
  </si>
  <si>
    <t>9.1.10</t>
  </si>
  <si>
    <t>Reparación monitor cámara FLIR con montante giratorio. (A todo costo).</t>
  </si>
  <si>
    <t>9.1.11</t>
  </si>
  <si>
    <t>Cambio, Suministro e instalación eléctrica cámara- monitor y joystick FLIR. (A todo costo).</t>
  </si>
  <si>
    <t>9.1.12</t>
  </si>
  <si>
    <t>Reparación instalación eléctrica cámara- monitor FLIR. (A todo costo).</t>
  </si>
  <si>
    <t>9.1.13</t>
  </si>
  <si>
    <t>Cambio, Suministro e instalación caja de multi-sonido, sirena y altavoz (PA). (A todo costo).</t>
  </si>
  <si>
    <t>9.1.14</t>
  </si>
  <si>
    <t>Cambio, Suministro e instalación cableado eléctrico caja de multi-sonido, sirena y altavoz (PA). (A todo costo).</t>
  </si>
  <si>
    <t>9.1.15</t>
  </si>
  <si>
    <t>Reparación caja de multi-sonido, sirena y altavoz (PA). (A todo costo).</t>
  </si>
  <si>
    <t>9.1.16</t>
  </si>
  <si>
    <t>Cambio, Suministro e instalación cableado eléctrico (PA) caja de multi-sonido. (A todo costo).</t>
  </si>
  <si>
    <t>9.1.17</t>
  </si>
  <si>
    <t>Cambio, Suministro e instalación cableado eléctrico (PA) y caja de multi-sonido. (A todo costo).</t>
  </si>
  <si>
    <t>9.1.18</t>
  </si>
  <si>
    <t>Cambio, Suministro e instalación cableado eléctrico</t>
  </si>
  <si>
    <t>9.1.19</t>
  </si>
  <si>
    <t>Reparación bocina (PA) y caja de multi-sonido. (A todo costo).</t>
  </si>
  <si>
    <t>9.1.20</t>
  </si>
  <si>
    <t xml:space="preserve">Cambio, Suministro e instalación caja de fusibles nueva. (A todo costo). </t>
  </si>
  <si>
    <t>9.1.21</t>
  </si>
  <si>
    <t xml:space="preserve">Reparación caja de fusibles. (A todo costo).  </t>
  </si>
  <si>
    <t>9.1.22</t>
  </si>
  <si>
    <t xml:space="preserve">Cambio, Suministro e instalación fusible de encendido. (A todo costo). </t>
  </si>
  <si>
    <t>9.1.30</t>
  </si>
  <si>
    <t xml:space="preserve">Cambio, Suministro e instalación radio de banda aérea VHF (incluye antena, monótono, diadema manos libres). (A todo costo). </t>
  </si>
  <si>
    <t>9.1.31</t>
  </si>
  <si>
    <t xml:space="preserve">Cambio, Suministro e instalación diadema de comunicación radio de banda aérea VHF. (A todo costo). </t>
  </si>
  <si>
    <t>9.1.32</t>
  </si>
  <si>
    <t xml:space="preserve">Reparación diadema de comunicación radio de banda aérea VHF. (A todo costo). </t>
  </si>
  <si>
    <t>9.1.33</t>
  </si>
  <si>
    <t xml:space="preserve">Cambio, Suministro e instalación monótono radio de banda aérea VHF (A todo costo). </t>
  </si>
  <si>
    <t>9.1.34</t>
  </si>
  <si>
    <t>Reparación radio de banda aérea VHF. (A todo costo).</t>
  </si>
  <si>
    <t>9.1.35</t>
  </si>
  <si>
    <t>Reparación cargador base radio de banda aérea VHF portátil. (A todo costo).</t>
  </si>
  <si>
    <t>9.1.36</t>
  </si>
  <si>
    <t>Cambio, Suministro e instalación cargador base radio de banda aérea VHF portátil. (A todo costo).</t>
  </si>
  <si>
    <t>9.1.37</t>
  </si>
  <si>
    <t>Cambio, Suministro e instalación parlante altavoz radio de banda aérea VHF. (A todo costo).</t>
  </si>
  <si>
    <t>9.1.38</t>
  </si>
  <si>
    <t xml:space="preserve">Cambio, Suministro e instalación antena radio de banda aérea VHF. (A todo costo). </t>
  </si>
  <si>
    <t>9.1.39</t>
  </si>
  <si>
    <t xml:space="preserve">Reparación Instalación cableado eléctrico radio VHF. (A todo costo). </t>
  </si>
  <si>
    <t>9.1.40</t>
  </si>
  <si>
    <t>Mantenimiento radio AM-FM. (A todo costo).</t>
  </si>
  <si>
    <t>9.1.41</t>
  </si>
  <si>
    <t>Reparación radio AM-FM. (A todo costo).</t>
  </si>
  <si>
    <t>9.1.42</t>
  </si>
  <si>
    <t xml:space="preserve">Cambio, Suministro e instalación radio AM-FM. (A todo costo). </t>
  </si>
  <si>
    <t>9.1.43</t>
  </si>
  <si>
    <t>Cambio, Suministro e instalación antena radio AM-FM. (A todo costo).</t>
  </si>
  <si>
    <t>9.1.44</t>
  </si>
  <si>
    <t xml:space="preserve">Cambio, Suministro e instalación interruptor del pito. (A todo costo). </t>
  </si>
  <si>
    <t>9.1.45</t>
  </si>
  <si>
    <t>Cambio, Suministro e instalación luz externa de cabina de cabina (A todo costo).</t>
  </si>
  <si>
    <t>9.1.46</t>
  </si>
  <si>
    <t>Cambio, Suministro e instalación luz interna de cabina de cabina (A todo costo).</t>
  </si>
  <si>
    <t>9.1.47</t>
  </si>
  <si>
    <t xml:space="preserve">Cambio, Suministro e instalación interruptor pulsador encendido motor. (A todo costo). </t>
  </si>
  <si>
    <t>9.1.48</t>
  </si>
  <si>
    <t xml:space="preserve">Cambio, Suministro e instalación interruptor pulsador ignición motor. (A todo costo). </t>
  </si>
  <si>
    <t>9.1.49</t>
  </si>
  <si>
    <t>Cambio, Suministro e instalación interruptor pulsador apagado motor. (A todo costo).</t>
  </si>
  <si>
    <t>9.1.50</t>
  </si>
  <si>
    <t>Cambio, Suministro e instalación solenoide eléctrico de apagado motor. (A todo costo).</t>
  </si>
  <si>
    <t>9.1.51</t>
  </si>
  <si>
    <t>Cambio, Suministro e instalación interruptor master. (A todo costo).</t>
  </si>
  <si>
    <t>9.1.52</t>
  </si>
  <si>
    <t xml:space="preserve">Cambio, Suministro e instalación interruptor luces de emergencia. (A todo costo). </t>
  </si>
  <si>
    <t>9.1.53</t>
  </si>
  <si>
    <t xml:space="preserve">Cambio, Suministro e instalación interruptor luces de identificación. (A todo costo). </t>
  </si>
  <si>
    <t>9.1.54</t>
  </si>
  <si>
    <t xml:space="preserve">Cambio, Suministro e instalación interruptor luces de cabina. (A todo costo). </t>
  </si>
  <si>
    <t>9.1.55</t>
  </si>
  <si>
    <t xml:space="preserve">Cambio, Suministro e instalación interruptor reflectores traseros. (A todo costo). </t>
  </si>
  <si>
    <t>9.1.56</t>
  </si>
  <si>
    <t xml:space="preserve">Cambio, Suministro e instalación interruptor reflectores laterales. (A todo costo). </t>
  </si>
  <si>
    <t>9.1.57</t>
  </si>
  <si>
    <t xml:space="preserve">Cambio, Suministro e instalación interruptor luces estribos. (A todo costo). </t>
  </si>
  <si>
    <t>9.1.58</t>
  </si>
  <si>
    <t xml:space="preserve">Cambio, Suministro e instalación interruptor luces estribos sistema estructural. (A todo costo). </t>
  </si>
  <si>
    <t>9.1.59</t>
  </si>
  <si>
    <t>Cambio, Suministro e instalación todos los interruptores a todo costo. (A todo costo).</t>
  </si>
  <si>
    <t>9.1.60</t>
  </si>
  <si>
    <t xml:space="preserve">Cambio, Suministro e instalación interruptor eléctrico luces plástico trabajo pesado. (A todo costo). </t>
  </si>
  <si>
    <t>9.1.61</t>
  </si>
  <si>
    <t xml:space="preserve">Cambio, Suministro e instalación interruptor eléctrico plástico con mecanismo de seguridad trabajo pesado. (A todo costo). </t>
  </si>
  <si>
    <t>9.1.62</t>
  </si>
  <si>
    <t xml:space="preserve">Cambio, Suministro e instalación interruptor eléctrico de codillo metálico con protección de seguridad de activación y apagado para trabajo pesado. (A todo costo). </t>
  </si>
  <si>
    <t>9.1.63</t>
  </si>
  <si>
    <t>Cambio, Suministro e instalación interruptor cambia luces bajo camión. (A todo costo).</t>
  </si>
  <si>
    <t>9.1.64</t>
  </si>
  <si>
    <t>Cambio, Suministro e instalación interruptor eleva vidrios. (A todo costo)</t>
  </si>
  <si>
    <t>9.1.65</t>
  </si>
  <si>
    <t>Cambio, Suministro e instalación mando principal de eleva vidrios. (A todo costo)</t>
  </si>
  <si>
    <t>9.1.66</t>
  </si>
  <si>
    <t>Mantenimiento motor eleva vidrios (incluye limpieza engrase de piñones, cambio de escobillas, cambio de cableado, limpieza, inspección) (A todo costo)</t>
  </si>
  <si>
    <t>9.1.67</t>
  </si>
  <si>
    <t>Cambio, Suministro e instalación motor eleva vidrios (A todo costo)</t>
  </si>
  <si>
    <t>9.1.68</t>
  </si>
  <si>
    <t xml:space="preserve">Cambio, Suministro e instalación del tablero de instrumentos. (A todo costo). </t>
  </si>
  <si>
    <t>9.1.69</t>
  </si>
  <si>
    <t xml:space="preserve">Cambio, Suministro e instalación modulo o mando con palanca de luces direccionales. (A todo costo). </t>
  </si>
  <si>
    <t>9.1.70</t>
  </si>
  <si>
    <t xml:space="preserve">Cambio, Suministro e instalación interruptor luces estacionarias. (A todo costo).  </t>
  </si>
  <si>
    <t>9.1.71</t>
  </si>
  <si>
    <t>Cambio, Suministro e instalación módulo de control climatización (aire acondicionado / calefacción). (A todo costo).</t>
  </si>
  <si>
    <t>9.1.72</t>
  </si>
  <si>
    <t xml:space="preserve">Cambio, Suministro e instalación interruptor de graduación variable para iluminación instrumentos de cabina. (A todo costo). </t>
  </si>
  <si>
    <t>9.1.73</t>
  </si>
  <si>
    <t>Cambio, Suministro e instalación sensor de encendido. (A todo costo).</t>
  </si>
  <si>
    <t>9.1.74</t>
  </si>
  <si>
    <t>Cambio, Suministro e instalación switch de encendido STAR/STOP. (A todo costo).</t>
  </si>
  <si>
    <t>9.1.75</t>
  </si>
  <si>
    <t>Cambio, Suministro y reprogramación chip llave de encendido. (A todo costo).</t>
  </si>
  <si>
    <t>9.1.76</t>
  </si>
  <si>
    <t>Cambio y Suministro llave de encendido. (A todo costo).</t>
  </si>
  <si>
    <t>9.1.78</t>
  </si>
  <si>
    <t>Cambio, Suministro e instalación sensor de aceleración lateral. (A todo costo).</t>
  </si>
  <si>
    <t>9.1.79</t>
  </si>
  <si>
    <t xml:space="preserve">Cambio, Suministro e instalación sensor de inclinación. (A todo costo). </t>
  </si>
  <si>
    <t>9.1.80</t>
  </si>
  <si>
    <t>Cambio, Suministro e instalación sensor transmisor de posición del pedal (acelerador electrónico). (A todo costo).</t>
  </si>
  <si>
    <t>9.1.81</t>
  </si>
  <si>
    <t>Cambio, Suministro e instalación Flashers electrónico. (A todo costo).</t>
  </si>
  <si>
    <t>9.1.82</t>
  </si>
  <si>
    <t xml:space="preserve">Cambio, Suministro e instalación Flasher. (A todo costo). </t>
  </si>
  <si>
    <t>9.1.83</t>
  </si>
  <si>
    <t xml:space="preserve">Cambio, Suministro e instalación Fusible térmico. (A todo costo). </t>
  </si>
  <si>
    <t>9.1.84</t>
  </si>
  <si>
    <t xml:space="preserve">Cambio, Suministro e instalación relé de 4 pines. (A todo costo). </t>
  </si>
  <si>
    <t>9.1.85</t>
  </si>
  <si>
    <t xml:space="preserve">Cambio, Suministro e instalación relé de 5 pines. (A todo costo). </t>
  </si>
  <si>
    <t>9.1.86</t>
  </si>
  <si>
    <t xml:space="preserve">Cambio, Suministro e instalación relé de 8 pines. (A todo costo). </t>
  </si>
  <si>
    <t>9.1.87</t>
  </si>
  <si>
    <t>Cambio, Suministro e instalación Brakers. (A todo costo).</t>
  </si>
  <si>
    <t>9.1.88</t>
  </si>
  <si>
    <t>Cambio, Suministro e instalación módulo de selector de cambios electrónico transmisión automática. (A todo costo).</t>
  </si>
  <si>
    <t>9.1.89</t>
  </si>
  <si>
    <t>Reparación y puesta en funcionamiento módulo de selector de cambios electrónico. (A todo costo).</t>
  </si>
  <si>
    <t>9.2</t>
  </si>
  <si>
    <t xml:space="preserve">Eléctrico Motor </t>
  </si>
  <si>
    <t xml:space="preserve">Reparación y puesta en funcionamiento sistema de precalentamiento del motor (incluye cambio de bujías, cambio de cableado eléctrico, temporizador, cambio de terminales, etc.). (A todo costo). </t>
  </si>
  <si>
    <t>9.2.1</t>
  </si>
  <si>
    <t xml:space="preserve">Cambio, Suministro e instalación bujías de precalentamiento del motor. (A todo costo). </t>
  </si>
  <si>
    <t>9.2.2</t>
  </si>
  <si>
    <t xml:space="preserve">Cambio, Suministro e instalación bocina de pito. (A todo costo). </t>
  </si>
  <si>
    <t>9.2.3</t>
  </si>
  <si>
    <t>Reparación eléctrica general del pito. (A todo costo).</t>
  </si>
  <si>
    <t>9.2.4</t>
  </si>
  <si>
    <t>Reparación y puesta en funcionamiento motor de arranque del vehículo (incluye cambio de partes defectuosas o dañadas, cambio de escobillas, cambio de rodamientos / bujes, cambio automático, lubricación, cambio piñón de ataque, cambio de horquilla, cambio de inducido, etc.). (A todo costo).</t>
  </si>
  <si>
    <t>9.2.5</t>
  </si>
  <si>
    <t>Mantenimiento y puesta en funcionamiento motor de arranque del vehículo (Incluye, inspección, cambio de escobillas, lubricación, limpieza, etc.). (A todo costo).</t>
  </si>
  <si>
    <t>9.2.6</t>
  </si>
  <si>
    <t>Cambio, Suministro e instalación motor de arranque del vehículo. (A todo costo).</t>
  </si>
  <si>
    <t>9.2.7</t>
  </si>
  <si>
    <t>Cambio, suministro e instalación del solenoide (automático) del motor de arranque (A todo costo)</t>
  </si>
  <si>
    <t>9.2.8</t>
  </si>
  <si>
    <t>Cambio, suministro e instalación del solenoide (automático) de corriente continua del sistema de arranque (A todo costo)</t>
  </si>
  <si>
    <t>9.2.9</t>
  </si>
  <si>
    <t>Reparación y puesta en funcionamiento alternador principal (incluye cambio de partes defectuosas o dañadas, cambio de escobillas, cambio de rodamientos / bujes, cambio corona / estator, lubricación, cambio puente rectificador, cambio de rotor, cambio de polea. (A todo costo).</t>
  </si>
  <si>
    <t>9.2.10</t>
  </si>
  <si>
    <t>Mantenimiento alternador principal (Incluye, inspección, cambio de escobillas, lubricación, limpieza, etc.). (A todo costo).</t>
  </si>
  <si>
    <t>9.2.11</t>
  </si>
  <si>
    <t>Cambio, Suministro e instalación alternador principal. (A todo costo).</t>
  </si>
  <si>
    <t>9.2.12</t>
  </si>
  <si>
    <t>Reparación y puesta en funcionamiento alternador secundario (incluye cambio de partes defectuosas o dañadas, cambio de escobillas, cambio de rodamientos / bujes, cambio corona / estator, lubricación, cambio puente rectificador, cambio de rotor, cambio de polea. (A todo costo).</t>
  </si>
  <si>
    <t>9.2.13</t>
  </si>
  <si>
    <t>Mantenimiento alternador secundario (Incluye, inspección, cambio de escobillas, lubricación, limpieza, etc.). (A todo costo).</t>
  </si>
  <si>
    <t>9.2.14</t>
  </si>
  <si>
    <t>Cambio, Suministro e instalación alternador secundario. (A todo costo).</t>
  </si>
  <si>
    <t>9.2.15</t>
  </si>
  <si>
    <t xml:space="preserve">Cambio, Suministro e instalación interruptor de presión normalmente abierta (pera) de combustible. (A todo costo). </t>
  </si>
  <si>
    <t>9.2.16</t>
  </si>
  <si>
    <t xml:space="preserve">Cambio, Suministro e instalación interruptor de presión normalmente cerrada (pera) de combustible. (A todo costo). </t>
  </si>
  <si>
    <t>9.2.17</t>
  </si>
  <si>
    <t xml:space="preserve">Cambio, Suministro e instalación interruptor de presión normalmente abierta (pera) de aire. (A todo costo). </t>
  </si>
  <si>
    <t>9.2.18</t>
  </si>
  <si>
    <t xml:space="preserve">Cambio, Suministro e instalación interruptor de presión normalmente cerrada (pera) de aire. (A todo costo). </t>
  </si>
  <si>
    <t>9.2.19</t>
  </si>
  <si>
    <t xml:space="preserve">Cambio, Suministro e instalación interruptor de presión normalmente abierta (pera) de aceite. (A todo costo).  </t>
  </si>
  <si>
    <t>9.2.20</t>
  </si>
  <si>
    <t xml:space="preserve">Cambio, Suministro e instalación interruptor de presión normalmente cerrada (pera) de aceite (A todo costo).  </t>
  </si>
  <si>
    <t>9.2.21</t>
  </si>
  <si>
    <t xml:space="preserve">Cambio, Suministro e instalación sensor posición de cigüeñal (A todo costo).  </t>
  </si>
  <si>
    <t>9.2.22</t>
  </si>
  <si>
    <t xml:space="preserve">Cambio, Suministro e instalación sensor posición de árbol de levas (A todo costo).  </t>
  </si>
  <si>
    <t>9.2.23</t>
  </si>
  <si>
    <t xml:space="preserve">Cambio, Suministro e instalación sensor volumen de aire (A todo costo).  </t>
  </si>
  <si>
    <t>9.2.24</t>
  </si>
  <si>
    <t xml:space="preserve">Cambio, Suministro e instalación sensor (A todo costo).  </t>
  </si>
  <si>
    <t>9.2.25</t>
  </si>
  <si>
    <t xml:space="preserve">Cambio, Suministro e instalación bomba auxiliar de presión de combustible. (A todo costo). </t>
  </si>
  <si>
    <t>9.2.26</t>
  </si>
  <si>
    <t xml:space="preserve">Cambio, Suministro e instalación y puesta en funcionamiento unidad de control electrónico (ECU) motor. (A todo costo). </t>
  </si>
  <si>
    <t>9.2.27</t>
  </si>
  <si>
    <t xml:space="preserve">Cambio, Suministro e instalación y puesta en funcionamiento unidad de control electrónico (ECU) transmisión. (A todo costo). </t>
  </si>
  <si>
    <t>9.2.28</t>
  </si>
  <si>
    <t xml:space="preserve">Cambio, Suministro e instalación y puesta en funcionamiento unidad de control electrónico (ECU) sistema de frenos ABS. (A todo costo). </t>
  </si>
  <si>
    <t>9.2.29</t>
  </si>
  <si>
    <t xml:space="preserve">Cambio, Suministro e instalación y puesta en funcionamiento switch manual master principal. (A todo costo). </t>
  </si>
  <si>
    <t>9.2.30</t>
  </si>
  <si>
    <t xml:space="preserve">Cambio, Suministro e instalación sensor de posición de cigüeñal. (A todo costo). </t>
  </si>
  <si>
    <t>9.2.31</t>
  </si>
  <si>
    <t xml:space="preserve">Cambio, Suministro e instalación sensor de temperatura del motor. (A todo costo). </t>
  </si>
  <si>
    <t>9.2.32</t>
  </si>
  <si>
    <t xml:space="preserve">Cambio, Suministro e instalación sensor de temperatura del líquido refrigerante. (A todo costo). </t>
  </si>
  <si>
    <t>9.2.33</t>
  </si>
  <si>
    <t xml:space="preserve">Instalación sensor de temperatura del líquido refrigerante con manómetro en cabina. (A todo costo). </t>
  </si>
  <si>
    <t>9.2.34</t>
  </si>
  <si>
    <t xml:space="preserve">Cambio, Suministro e instalación sensor de presión de aire. (A todo costo). </t>
  </si>
  <si>
    <t>9.2.35</t>
  </si>
  <si>
    <t>Cambio, Suministro e instalación sensor de temperatura de aceite de la transmisión. (A todo costo).</t>
  </si>
  <si>
    <t>9.2.36</t>
  </si>
  <si>
    <t>Cambio, Suministro e instalación sensor de temperatura de aceite de los diferenciales. (A todo costo).</t>
  </si>
  <si>
    <t>9.2.37</t>
  </si>
  <si>
    <t xml:space="preserve">Cambio, Suministro e instalación arnés eléctrico de inyectores. (A todo costo). </t>
  </si>
  <si>
    <t>9.2.38</t>
  </si>
  <si>
    <t xml:space="preserve">Cambio, Suministro e instalación baterías. (A todo costo). </t>
  </si>
  <si>
    <t>9.2.39</t>
  </si>
  <si>
    <t xml:space="preserve">Cambio, Suministro e instalación cables para baterías. (A todo costo). </t>
  </si>
  <si>
    <t>9.2.40</t>
  </si>
  <si>
    <t xml:space="preserve">Cambio, Suministro e instalación bornes para cables de batería. (A todo costo). </t>
  </si>
  <si>
    <t>9.2.42</t>
  </si>
  <si>
    <t>Cambio, Suministro e instalación automáticos de trabajo continuo de motor de arranque. (A todo costo)</t>
  </si>
  <si>
    <t>9.3</t>
  </si>
  <si>
    <t>Eléctrico Carrocería</t>
  </si>
  <si>
    <t>Cambio, Suministro e instalación luces exploradoras. (A todo costo).</t>
  </si>
  <si>
    <t>9.3.1</t>
  </si>
  <si>
    <t>Instalación luces exploradoras (incluye cableado eléctrico, fusibles, material aislante, terminales eléctricas, tornillero, etc.). (A todo costo).</t>
  </si>
  <si>
    <t>9.3.2</t>
  </si>
  <si>
    <t xml:space="preserve">Cambio, Suministro e instalación farola sellada frontal. (A todo costo). </t>
  </si>
  <si>
    <t>9.3.3</t>
  </si>
  <si>
    <t>Cambio, Suministro e instalación farola con bombillo frontal. (A todo costo).</t>
  </si>
  <si>
    <t>9.3.4</t>
  </si>
  <si>
    <t xml:space="preserve">Cambio, Suministro e instalación bombillos farolas frontales del vehículo. (A todo costo). </t>
  </si>
  <si>
    <t>9.3.5</t>
  </si>
  <si>
    <t xml:space="preserve">Cambio, Suministro e instalación bombillo direccional delantera del vehículo. (A todo costo). </t>
  </si>
  <si>
    <t>9.3.6</t>
  </si>
  <si>
    <t xml:space="preserve">Cambio, Suministro e instalación bombillo direccional trasera del vehículo. (A todo costo). </t>
  </si>
  <si>
    <t>9.3.7</t>
  </si>
  <si>
    <t xml:space="preserve">Cambio, Suministro e instalación unidad direccional delantera del vehículo tipo led. (A todo costo).  </t>
  </si>
  <si>
    <t>9.3.8</t>
  </si>
  <si>
    <t xml:space="preserve">Cambio, Suministro e instalación unidad direccional trasera del vehículo tipo led. (A todo costo).  </t>
  </si>
  <si>
    <t>9.3.9</t>
  </si>
  <si>
    <t xml:space="preserve">Cambio, Suministro e instalación unidad stop trasero con bombillo. (A todo costo). </t>
  </si>
  <si>
    <t>9.3.10</t>
  </si>
  <si>
    <t>Cambio, Suministro e instalación exploradora de reverso tipo led. (A todo costo).</t>
  </si>
  <si>
    <t>9.3.11</t>
  </si>
  <si>
    <t>Cambio, Suministro e instalación bombillos luces de reverso. (A todo costo).</t>
  </si>
  <si>
    <t>9.3.12</t>
  </si>
  <si>
    <t>Cambio, Suministro e instalación de reflector de reverso. (A todo costo).</t>
  </si>
  <si>
    <t>9.3.13</t>
  </si>
  <si>
    <t xml:space="preserve">Cambio, Suministro e instalación unidades de reverso tipo led. (A todo costo).  </t>
  </si>
  <si>
    <t>9.3.14</t>
  </si>
  <si>
    <t>Cambio, Suministro e instalación sensores de reversa con alarma audible. (A todo costo).</t>
  </si>
  <si>
    <t>9.3.15</t>
  </si>
  <si>
    <t>Cambio, Suministro e instalación cámara de reversa con retrovisor (incluye cableado, conexiones y adaptaciones necesarias para su instalación). (A todo costo).</t>
  </si>
  <si>
    <t>9.3.16</t>
  </si>
  <si>
    <t>Cambio, Suministro e instalación cámara de reversa y sensores de reversa con display en retrovisor (incluye cableado, conexiones y adaptaciones necesarias para su instalación). (A todo costo).</t>
  </si>
  <si>
    <t>9.3.17</t>
  </si>
  <si>
    <t>Cambio, Suministro e instalación cámara de reversa y sensores de reversa compatible con radio AM/FM (incluye cableado, conexiones y adaptaciones necesarias para su instalación) (A todo costo).</t>
  </si>
  <si>
    <t>9.3.18</t>
  </si>
  <si>
    <t>Cambio, Suministro e instalación monitor cámara de reversa. (A todo costo).</t>
  </si>
  <si>
    <t>9.3.19</t>
  </si>
  <si>
    <t>Cambio, Suministro e instalación bocina pito de reverso de alta intensidad para trabajo pesado (A todo costo).</t>
  </si>
  <si>
    <t>9.3.20</t>
  </si>
  <si>
    <t>Cambio, Suministro e instalación luces porta placa. (A todo costo).</t>
  </si>
  <si>
    <t>9.3.21</t>
  </si>
  <si>
    <t xml:space="preserve">Cambio, Suministro e instalación luces bajo camión tipo led. (A todo costo). </t>
  </si>
  <si>
    <t>9.3.22</t>
  </si>
  <si>
    <t xml:space="preserve">Instalación luces bajo camión tipo led (incluye cableado, conexiones y adaptaciones necesarias para su instalación). (A todo costo). </t>
  </si>
  <si>
    <t>9.3.23</t>
  </si>
  <si>
    <t xml:space="preserve">Cambio, Suministro e instalación cocuyos platón. (A todo costo). </t>
  </si>
  <si>
    <t>9.3.24</t>
  </si>
  <si>
    <t xml:space="preserve">Cambio, Suministro e instalación bombillos cocuyos platón. (A todo costo). </t>
  </si>
  <si>
    <t>9.3.25</t>
  </si>
  <si>
    <t xml:space="preserve">Cambio, Suministro e instalación cocuyos superiores de cabina. (A todo costo).  </t>
  </si>
  <si>
    <t>9.3.26</t>
  </si>
  <si>
    <t xml:space="preserve">Cambio, Suministro e instalación bombillos cocuyos de cabina. (A todo costo). </t>
  </si>
  <si>
    <t>9.3.27</t>
  </si>
  <si>
    <t>Cambio, Suministro e instalación luces de identificación tipo led. (A todo costo).</t>
  </si>
  <si>
    <t>9.3.28</t>
  </si>
  <si>
    <t>Cambio, Suministro e instalación luces de identificación. (A todo costo).</t>
  </si>
  <si>
    <t>9.3.29</t>
  </si>
  <si>
    <t>Cambio, Suministro e instalación bombillos para luz de identificación. (A todo costo).</t>
  </si>
  <si>
    <t>9.3.30</t>
  </si>
  <si>
    <t xml:space="preserve">Cambio, Suministro e instalación luz compartimiento tipo led. (A todo costo). </t>
  </si>
  <si>
    <t>9.3.31</t>
  </si>
  <si>
    <t xml:space="preserve">Cambio, Suministro e instalación interruptor de presión luz gabinete. (A todo costo). </t>
  </si>
  <si>
    <t>9.3.32</t>
  </si>
  <si>
    <t>Cambio, Suministro e instalación luces de cortesía de cabina. (A todo costo).</t>
  </si>
  <si>
    <t>9.3.33</t>
  </si>
  <si>
    <t xml:space="preserve">Cambio, Suministro e instalación interruptor de presión (puntilla) luz cabina. (A todo costo). </t>
  </si>
  <si>
    <t>9.3.34</t>
  </si>
  <si>
    <t>Cambio, Suministro e instalación de reflector busca chivas delantero. (A todo costo).</t>
  </si>
  <si>
    <t>9.3.35</t>
  </si>
  <si>
    <t>Instalación reflectores busca chivas delanteras (A todo costo).</t>
  </si>
  <si>
    <t>9.3.36</t>
  </si>
  <si>
    <t>Reparación instalación eléctrica reflectores busca chivas delanteras (incluye cableado, conexiones y adaptaciones necesarias para su reparación) (A todo costo).</t>
  </si>
  <si>
    <t>9.3.37</t>
  </si>
  <si>
    <t>Cambio, Suministro e instalación aspersores (sapitos) de agua limpiaparabrisas. (A todo costo).</t>
  </si>
  <si>
    <t>9.3.38</t>
  </si>
  <si>
    <t xml:space="preserve">Cambio, Suministro e instalación motor limpiaparabrisas. (A todo costo). </t>
  </si>
  <si>
    <t>9.3.39</t>
  </si>
  <si>
    <t xml:space="preserve">Instalación motor limpiaparabrisas (incluye cableado, conexiones y adaptaciones necesarias para su adaptación). (A todo costo). </t>
  </si>
  <si>
    <t>9.3.40</t>
  </si>
  <si>
    <t>9.3.41</t>
  </si>
  <si>
    <t xml:space="preserve">Instalación motores limpiaparabrisas. (incluye cableado, conexiones y adaptaciones necesarias para su adaptación). (A todo costo). </t>
  </si>
  <si>
    <t>9.3.42</t>
  </si>
  <si>
    <t>Cambio, Suministro e instalación motor/bomba impulsor depósito de agua limpiaparabrisas. (A todo costo).</t>
  </si>
  <si>
    <t>9.3.43</t>
  </si>
  <si>
    <t xml:space="preserve">Cambio, Suministro e instalación WINCH de arrastre. (A todo costo). </t>
  </si>
  <si>
    <t>9.3.44</t>
  </si>
  <si>
    <t>Mantenimiento WINCH de arrastre (Incluye, inspección, cambio de escobillas, lubricación, limpieza, etc.). (A todo costo).</t>
  </si>
  <si>
    <t>9.3.45</t>
  </si>
  <si>
    <t>Reparación motor eléctrico WINCH de arrastre (incluye cambio de partes defectuosas o dañadas, cambio de escobillas, cambio de rodamientos / bujes, cambio piñones, lubricación, palanca de traba, cambio de control remoto alámbrico, cambio de inducido, etc.). (A todo costo).</t>
  </si>
  <si>
    <t>9.3.46</t>
  </si>
  <si>
    <t xml:space="preserve">Reparación del control del WINCH de arrastre (incluye cambio de cableado, interruptor, tarjeta de mandos, conector de pines, etc.). (A todo costo). </t>
  </si>
  <si>
    <t>9.3.47</t>
  </si>
  <si>
    <t xml:space="preserve">Cambio, Suministro e instalación control del WINCH de arrastre. (A todo costo). </t>
  </si>
  <si>
    <t>9.3.48</t>
  </si>
  <si>
    <t>Reparación del sistema eléctrico del WINCH de arrastre. (A todo costo).</t>
  </si>
  <si>
    <t>9.3.49</t>
  </si>
  <si>
    <t>Reparación del sistema mecánico del WINCH de arrastre. (A todo costo).</t>
  </si>
  <si>
    <t>9.3.50</t>
  </si>
  <si>
    <t xml:space="preserve">Cambio, Suministro e instalación guaya de tensión x 30 metros del WINCH de arrastre. (A todo costo). </t>
  </si>
  <si>
    <t>9.3.51</t>
  </si>
  <si>
    <t xml:space="preserve">Cambio, Suministro e instalación gancho y guaya de tensión x 30 metros del WINCH de arrastre. (A todo costo). </t>
  </si>
  <si>
    <t>9.3.52</t>
  </si>
  <si>
    <t xml:space="preserve">Cambio, Suministro e instalación gancho para guaya del WINCH de arrastre. (A todo costo). </t>
  </si>
  <si>
    <t>9.3.53</t>
  </si>
  <si>
    <t xml:space="preserve">Cambio, Suministro e instalación herrajes de ajuste (perros) para guaya del WINCH de arrastre. (A todo costo). </t>
  </si>
  <si>
    <t>9.4</t>
  </si>
  <si>
    <t>Eléctrico Emergencia</t>
  </si>
  <si>
    <t>Cambio, Suministro e instalación barra de luces de emergencia de techo tipo federal rojo /azul. (A todo costo).</t>
  </si>
  <si>
    <t>9.4.1</t>
  </si>
  <si>
    <t xml:space="preserve">Cambio, Suministro e instalación luces de emergencia laterales. (A todo costo). </t>
  </si>
  <si>
    <t>9.4.2</t>
  </si>
  <si>
    <t>Cambio, Suministro e instalación luz strober de emergencia. (A todo costo).</t>
  </si>
  <si>
    <t>9.4.3</t>
  </si>
  <si>
    <t>Cambio, Suministro e instalación luz de emergencia lateral Serie 700. (A todo costo).</t>
  </si>
  <si>
    <t>9.4.4</t>
  </si>
  <si>
    <t>Cambio, Suministro e instalación luz de emergencia lateral Serie 500. (A todo costo).</t>
  </si>
  <si>
    <t>9.4.5</t>
  </si>
  <si>
    <t>Cambio, Suministro e instalación bombilleria barra de luces de emergencia rojo/blanco. (A todo costo).</t>
  </si>
  <si>
    <t>9.4.6</t>
  </si>
  <si>
    <t>Cambio, Suministro e instalación luces de emergencia de techo mini barras. (A todo costo).</t>
  </si>
  <si>
    <t>9.4.7</t>
  </si>
  <si>
    <t>Cambio, Suministro e instalación luces de advertencia/trafico de techo. (A todo costo).</t>
  </si>
  <si>
    <t>9.5</t>
  </si>
  <si>
    <t>Eléctrico Extinción de Incendios</t>
  </si>
  <si>
    <t xml:space="preserve">Cambio, Suministro e instalación unidad de control electrónico (ECU) motor extinción. (A todo costo). </t>
  </si>
  <si>
    <t>9.5.1</t>
  </si>
  <si>
    <t xml:space="preserve">Cambio, Suministro e instalación módulo de control electrónico torreta de techo. (A todo costo).  </t>
  </si>
  <si>
    <t>9.5.2</t>
  </si>
  <si>
    <t xml:space="preserve">Cambio, Suministro e instalación módulo de control electrónico torreta de bomper. (A todo costo).   </t>
  </si>
  <si>
    <t>9.5.3</t>
  </si>
  <si>
    <t xml:space="preserve">Cambio, Suministro e instalación switch master principal tablero de extinción de incendios. (A todo costo). </t>
  </si>
  <si>
    <t>9.5.4</t>
  </si>
  <si>
    <t>Reparación y puesta en funcionamiento sistema eléctrico torreta Techo (incluye verificación, cambio de cableado, cambio de terminales eléctricas, cambio de material aislante, cambio de conectores, etc.). (A todo costo).</t>
  </si>
  <si>
    <t>9.5.5</t>
  </si>
  <si>
    <t>Mantenimiento general motor eléctrico de elevación torreta Techo (Incluye, inspección, cambio de escobillas, lubricación, limpieza, etc.). (A todo costo).</t>
  </si>
  <si>
    <t>9.5.6</t>
  </si>
  <si>
    <t>Reparación motor eléctrico de elevación torreta Techo. (incluye cambio de partes defectuosas o dañadas, cambio de escobillas, cambio de rodamientos / bujes, cambio de conectores eléctricos terminales, lubricación, cambio de inducido, etc.). (A todo costo)</t>
  </si>
  <si>
    <t>9.5.7</t>
  </si>
  <si>
    <t>Reparación motor eléctrico de rotación torreta Techo. (A todo costo).</t>
  </si>
  <si>
    <t>9.5.8</t>
  </si>
  <si>
    <t>Cambio y Suministro instalación exploradora torreta Techo. (A todo costo).</t>
  </si>
  <si>
    <t>9.5.9</t>
  </si>
  <si>
    <t>Cambio y Suministro instalación eléctrica torreta Techo. (Incluye, inspección, cambio de cableado, material aislante termo encogible, limpieza, etc.). (A todo costo).</t>
  </si>
  <si>
    <t>9.5.10</t>
  </si>
  <si>
    <t>Cambio, Suministro e instalación y puesta en funcionamiento motor eléctrico solido- disperso torreta Techo (A todo costo).</t>
  </si>
  <si>
    <t>9.5.11</t>
  </si>
  <si>
    <t>Reparación motor eléctrico solido- disperso torreta Techo. (incluye cambio de partes defectuosas o dañadas, cambio de escobillas, cambio de rodamientos / bujes, cambio de conectores eléctricos terminales, lubricación, cambio de inducido, etc.). (A todo costo)</t>
  </si>
  <si>
    <t>9.5.12</t>
  </si>
  <si>
    <t>Cambio, Suministro e instalación Joystick torreta Techo. (A todo costo).</t>
  </si>
  <si>
    <t>9.5.13</t>
  </si>
  <si>
    <t>Reparación Joystick torreta Techo. (A todo costo).</t>
  </si>
  <si>
    <t>9.5.14</t>
  </si>
  <si>
    <t>Cambio o' ring torreta de techo. (A todo costo).</t>
  </si>
  <si>
    <t>9.5.15</t>
  </si>
  <si>
    <r>
      <t xml:space="preserve">Cambio </t>
    </r>
    <r>
      <rPr>
        <sz val="7"/>
        <color rgb="FF010000"/>
        <rFont val="Arial"/>
        <family val="2"/>
      </rPr>
      <t>sensor de rotac</t>
    </r>
    <r>
      <rPr>
        <sz val="7"/>
        <color rgb="FF070605"/>
        <rFont val="Arial"/>
        <family val="2"/>
      </rPr>
      <t>i</t>
    </r>
    <r>
      <rPr>
        <sz val="7"/>
        <color rgb="FF010000"/>
        <rFont val="Arial"/>
        <family val="2"/>
      </rPr>
      <t>ón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te</t>
    </r>
    <r>
      <rPr>
        <sz val="7"/>
        <color rgb="FF070605"/>
        <rFont val="Arial"/>
        <family val="2"/>
      </rPr>
      <t>ch</t>
    </r>
    <r>
      <rPr>
        <sz val="7"/>
        <color rgb="FF010000"/>
        <rFont val="Arial"/>
        <family val="2"/>
      </rPr>
      <t>o. (A todo costo).</t>
    </r>
  </si>
  <si>
    <t>9.5.16</t>
  </si>
  <si>
    <r>
      <t xml:space="preserve">Cambio </t>
    </r>
    <r>
      <rPr>
        <sz val="7"/>
        <color rgb="FF010000"/>
        <rFont val="Arial"/>
        <family val="2"/>
      </rPr>
      <t>potenciómetro de rotac</t>
    </r>
    <r>
      <rPr>
        <sz val="7"/>
        <color rgb="FF070605"/>
        <rFont val="Arial"/>
        <family val="2"/>
      </rPr>
      <t>i</t>
    </r>
    <r>
      <rPr>
        <sz val="7"/>
        <color rgb="FF010000"/>
        <rFont val="Arial"/>
        <family val="2"/>
      </rPr>
      <t>ón y calibración de parámetros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te</t>
    </r>
    <r>
      <rPr>
        <sz val="7"/>
        <color rgb="FF070605"/>
        <rFont val="Arial"/>
        <family val="2"/>
      </rPr>
      <t>ch</t>
    </r>
    <r>
      <rPr>
        <sz val="7"/>
        <color rgb="FF010000"/>
        <rFont val="Arial"/>
        <family val="2"/>
      </rPr>
      <t>o. (A todo costo).</t>
    </r>
  </si>
  <si>
    <t>9.5.17</t>
  </si>
  <si>
    <r>
      <t>Cambio sensor de e</t>
    </r>
    <r>
      <rPr>
        <sz val="7"/>
        <color rgb="FF070605"/>
        <rFont val="Arial"/>
        <family val="2"/>
      </rPr>
      <t>l</t>
    </r>
    <r>
      <rPr>
        <sz val="7"/>
        <color rgb="FF010000"/>
        <rFont val="Arial"/>
        <family val="2"/>
      </rPr>
      <t>evación del motor-torreta de techo. (A todo costo).</t>
    </r>
  </si>
  <si>
    <t>9.5.18</t>
  </si>
  <si>
    <r>
      <t>Cambio potenciómetro de e</t>
    </r>
    <r>
      <rPr>
        <sz val="7"/>
        <color rgb="FF070605"/>
        <rFont val="Arial"/>
        <family val="2"/>
      </rPr>
      <t>l</t>
    </r>
    <r>
      <rPr>
        <sz val="7"/>
        <color rgb="FF010000"/>
        <rFont val="Arial"/>
        <family val="2"/>
      </rPr>
      <t>evación y calibración de parámetros del motor-torreta de techo. (A todo costo).</t>
    </r>
  </si>
  <si>
    <t>9.5.19</t>
  </si>
  <si>
    <t>Reprogramación y calibración de parámetros torreta de techo. (A todo costo).</t>
  </si>
  <si>
    <t>9.5.20</t>
  </si>
  <si>
    <t>9.5.21</t>
  </si>
  <si>
    <r>
      <t>Cambio módulo electrónico del monit</t>
    </r>
    <r>
      <rPr>
        <sz val="7"/>
        <color rgb="FF070605"/>
        <rFont val="Arial"/>
        <family val="2"/>
      </rPr>
      <t xml:space="preserve">or </t>
    </r>
    <r>
      <rPr>
        <sz val="7"/>
        <color rgb="FF010000"/>
        <rFont val="Arial"/>
        <family val="2"/>
      </rPr>
      <t>d</t>
    </r>
    <r>
      <rPr>
        <sz val="7"/>
        <color rgb="FF070605"/>
        <rFont val="Arial"/>
        <family val="2"/>
      </rPr>
      <t xml:space="preserve">e </t>
    </r>
    <r>
      <rPr>
        <sz val="7"/>
        <color rgb="FF010000"/>
        <rFont val="Arial"/>
        <family val="2"/>
      </rPr>
      <t>te</t>
    </r>
    <r>
      <rPr>
        <sz val="7"/>
        <color rgb="FF070605"/>
        <rFont val="Arial"/>
        <family val="2"/>
      </rPr>
      <t>c</t>
    </r>
    <r>
      <rPr>
        <sz val="7"/>
        <color rgb="FF010000"/>
        <rFont val="Arial"/>
        <family val="2"/>
      </rPr>
      <t>h</t>
    </r>
    <r>
      <rPr>
        <sz val="7"/>
        <color rgb="FF070605"/>
        <rFont val="Arial"/>
        <family val="2"/>
      </rPr>
      <t>o</t>
    </r>
    <r>
      <rPr>
        <sz val="7"/>
        <color rgb="FF010000"/>
        <rFont val="Arial"/>
        <family val="2"/>
      </rPr>
      <t>-</t>
    </r>
    <r>
      <rPr>
        <sz val="7"/>
        <color rgb="FF070605"/>
        <rFont val="Arial"/>
        <family val="2"/>
      </rPr>
      <t>t</t>
    </r>
    <r>
      <rPr>
        <sz val="7"/>
        <color rgb="FF010000"/>
        <rFont val="Arial"/>
        <family val="2"/>
      </rPr>
      <t>orreta. (A todo costo).</t>
    </r>
  </si>
  <si>
    <t>9.5.22</t>
  </si>
  <si>
    <t>Mantenimiento general motor eléctrico de elevación torreta bomper. (Incluye, inspección, cambio de escobillas, lubricación, limpieza, etc.). (A todo costo).</t>
  </si>
  <si>
    <t>9.5.23</t>
  </si>
  <si>
    <t>Reparación motor eléctrico de elevación torreta bomper. (incluye cambio de partes defectuosas o dañadas, cambio de escobillas, cambio de rodamientos / bujes, cambio de conectores eléctricos terminales, lubricación, cambio de inducido, etc.). (A todo costo)</t>
  </si>
  <si>
    <t>9.5.24</t>
  </si>
  <si>
    <t>Reparación motor eléctrico de rotación torreta bomper. (incluye cambio de partes defectuosas o dañadas, cambio de escobillas, cambio de rodamientos / bujes, cambio de conectores eléctricos terminales, lubricación, cambio de inducido, etc.). (A todo costo)</t>
  </si>
  <si>
    <t>9.5.25</t>
  </si>
  <si>
    <t>Mantenimiento general motor eléctrico de rotación torreta bomper. (Incluye, inspección, cambio de escobillas, lubricación, limpieza, etc.). (A todo costo).</t>
  </si>
  <si>
    <t>9.5.26</t>
  </si>
  <si>
    <t>Cambio y Suministro instalación eléctrica torreta bomper. (A todo costo).</t>
  </si>
  <si>
    <t>9.5.27</t>
  </si>
  <si>
    <t>Cambio y Suministro instalación motor eléctrico solido- disperso torreta bomper. (A todo costo).</t>
  </si>
  <si>
    <t>9.5.28</t>
  </si>
  <si>
    <t>Reparación motor eléctrico solido- disperso torreta bomper (incluye cambio de partes defectuosas o dañadas, cambio de escobillas, cambio de rodamientos / bujes, cambio de conectores eléctricos terminales, lubricación, cambio de inducido, etc.). (A todo costo)</t>
  </si>
  <si>
    <t>9.5.29</t>
  </si>
  <si>
    <t>Cambio, Suministro e instalación Joystick torreta bomper. (A todo costo).</t>
  </si>
  <si>
    <t>9.5.30</t>
  </si>
  <si>
    <t>Reparación Joystick torreta bomper. (A todo costo).</t>
  </si>
  <si>
    <t>9.5.31</t>
  </si>
  <si>
    <t>Cambio, Suministro e instalación o-ring torreta de bomper. (A todo costo).</t>
  </si>
  <si>
    <t>9.5.32</t>
  </si>
  <si>
    <r>
      <t>Cambio, Suministro e instalación sensor de rotación</t>
    </r>
    <r>
      <rPr>
        <sz val="7"/>
        <color rgb="FF010000"/>
        <rFont val="Arial"/>
        <family val="2"/>
      </rPr>
      <t xml:space="preserve"> d</t>
    </r>
    <r>
      <rPr>
        <sz val="7"/>
        <color rgb="FF070605"/>
        <rFont val="Arial"/>
        <family val="2"/>
      </rPr>
      <t>e</t>
    </r>
    <r>
      <rPr>
        <sz val="7"/>
        <color rgb="FF010000"/>
        <rFont val="Arial"/>
        <family val="2"/>
      </rPr>
      <t>l mo</t>
    </r>
    <r>
      <rPr>
        <sz val="7"/>
        <color rgb="FF070605"/>
        <rFont val="Arial"/>
        <family val="2"/>
      </rPr>
      <t>nit</t>
    </r>
    <r>
      <rPr>
        <sz val="7"/>
        <color rgb="FF010000"/>
        <rFont val="Arial"/>
        <family val="2"/>
      </rPr>
      <t>or-torreta de bomper. (A todo costo).</t>
    </r>
  </si>
  <si>
    <t>9.5.33</t>
  </si>
  <si>
    <r>
      <t>Cambio, Suministro e instalación sensor de e</t>
    </r>
    <r>
      <rPr>
        <sz val="7"/>
        <color rgb="FF070605"/>
        <rFont val="Arial"/>
        <family val="2"/>
      </rPr>
      <t>l</t>
    </r>
    <r>
      <rPr>
        <sz val="7"/>
        <color rgb="FF010000"/>
        <rFont val="Arial"/>
        <family val="2"/>
      </rPr>
      <t>evación del motor-torreta de bomper. (A todo costo).</t>
    </r>
  </si>
  <si>
    <t>9.5.34</t>
  </si>
  <si>
    <t>Reprogramación y calibración de parámetros torreta de bomper. (A todo costo).</t>
  </si>
  <si>
    <t>9.5.35</t>
  </si>
  <si>
    <t>9.5.36</t>
  </si>
  <si>
    <r>
      <t>Cambio, Suministro e instalación módulo electrónico del monit</t>
    </r>
    <r>
      <rPr>
        <sz val="7"/>
        <color rgb="FF070605"/>
        <rFont val="Arial"/>
        <family val="2"/>
      </rPr>
      <t xml:space="preserve">or </t>
    </r>
    <r>
      <rPr>
        <sz val="7"/>
        <color rgb="FF010000"/>
        <rFont val="Arial"/>
        <family val="2"/>
      </rPr>
      <t>d</t>
    </r>
    <r>
      <rPr>
        <sz val="7"/>
        <color rgb="FF070605"/>
        <rFont val="Arial"/>
        <family val="2"/>
      </rPr>
      <t xml:space="preserve">e </t>
    </r>
    <r>
      <rPr>
        <sz val="7"/>
        <color rgb="FF010000"/>
        <rFont val="Arial"/>
        <family val="2"/>
      </rPr>
      <t>bomper. (A todo costo).</t>
    </r>
  </si>
  <si>
    <t>9.5.37</t>
  </si>
  <si>
    <t>Cambio, Suministro e instalación cables sistema CAN monitor de bomper. (A todo costo).</t>
  </si>
  <si>
    <t>9.5.38</t>
  </si>
  <si>
    <t>Cambio, Suministro e instalación cables sistema CAN monitor de techo. (A todo costo).</t>
  </si>
  <si>
    <t>9.5.39</t>
  </si>
  <si>
    <t>Cambio, Suministro e instalación cables sistema CAN sistema de extinción de incendios AGUA. (A todo costo).</t>
  </si>
  <si>
    <t>9.5.40</t>
  </si>
  <si>
    <t>Cambio, Suministro e instalación cables sistema CAN sistema de extinción de incendios ESPUMA. (A todo costo).</t>
  </si>
  <si>
    <t>9.5.41</t>
  </si>
  <si>
    <t>Cambio, Suministro e instalación cables sistema CAN sistema de extinción de incendios PQS. (A todo costo).</t>
  </si>
  <si>
    <t>9.5.42</t>
  </si>
  <si>
    <t>Cambio, Suministro e instalación cables sistema CAN motor. (A todo costo).</t>
  </si>
  <si>
    <t>9.5.43</t>
  </si>
  <si>
    <t>Cambio, Suministro e instalación cables sistema CAN transmisión. (A todo costo).</t>
  </si>
  <si>
    <t>9.5.44</t>
  </si>
  <si>
    <t>Cambio, Suministro e instalación cables sistema CAN frenos ABS. (A todo costo).</t>
  </si>
  <si>
    <t>9.5.45</t>
  </si>
  <si>
    <t>Cambio, Suministro e instalación cables sistema CAN luces. (A todo costo).</t>
  </si>
  <si>
    <t>9.5.46</t>
  </si>
  <si>
    <t>Cambio, Suministro e instalación electroválvulas. (A todo costo).</t>
  </si>
  <si>
    <t>9.5.47</t>
  </si>
  <si>
    <t xml:space="preserve">Cambio, Suministro e instalación automático motor de arranque (A todo costo). </t>
  </si>
  <si>
    <t>9.5.48</t>
  </si>
  <si>
    <t>Mantenimiento general sistema eléctrico sistema de extinción. (Incluye revisión, inspección y medición del cableado, cambio de material aislante tremo encogible, ajuste de terminales eléctricas etc.)  (A todo costo).</t>
  </si>
  <si>
    <t>9.5.49</t>
  </si>
  <si>
    <t>Reparación general sistema eléctrico sistema de extinción (Incluye cambio de cableado en mal estado, cambio de material aislante tremo encogible, cambio de terminales eléctricas, cambio de conectores defectuosos-pachas, cambio de componentes electrónicos, relés, flasher, bombillos, switch, etc.). (A todo costo).</t>
  </si>
  <si>
    <t>9.5.50</t>
  </si>
  <si>
    <t>Cambio, Suministro e instalación indicador de nivel de tanque de agua. (A todo costo).</t>
  </si>
  <si>
    <t>9.5.51</t>
  </si>
  <si>
    <t>Cambio, Suministro e instalación indicador de nivel de tanque de espuma. (A todo costo).</t>
  </si>
  <si>
    <t>9.5.52</t>
  </si>
  <si>
    <t xml:space="preserve">Cambio, Suministro e instalación nivel de tanque de agua en cabina. (A todo costo). </t>
  </si>
  <si>
    <t>9.5.53</t>
  </si>
  <si>
    <t>Cambio, Suministro e instalación nivel de tanque de espuma en cabina. (A todo costo).</t>
  </si>
  <si>
    <t>9.5.54</t>
  </si>
  <si>
    <t>Mantenimiento caja de fusibles del motor del sistema extintor (incluye cableado, conexiones y adaptaciones en malas condiciones reemplazo de material aislante -termo encogible, y limpieza) (A todo costo).</t>
  </si>
  <si>
    <t>9.5.55</t>
  </si>
  <si>
    <t>Reparación caja de fusible del motor del sistema extintor. (incluye cableado, conexiones y adaptaciones necesarias para su reparación). (A todo costo).</t>
  </si>
  <si>
    <t>9.5.56</t>
  </si>
  <si>
    <t>Cambio caja de fusible del motor del sistema extintor. (A todo costo).</t>
  </si>
  <si>
    <t>9.5.57</t>
  </si>
  <si>
    <t>Cambio, Suministro e instalación lámpara telescópica. (A todo costo).</t>
  </si>
  <si>
    <t>9.5.58</t>
  </si>
  <si>
    <t>Reparación motor eléctrico de enrollado de carretel agente húmedo (incluye cableado, conexiones y adaptaciones necesarias para su reparación). (A todo costo).</t>
  </si>
  <si>
    <t>9.5.59</t>
  </si>
  <si>
    <t>Mantenimiento motor eléctrico de enrollado de carretel agente húmedo (incluye cableado, conexiones y adaptaciones en malas condiciones reemplazo de material aislante -termo encogible, y limpieza) (A todo costo).</t>
  </si>
  <si>
    <t>9.5.60</t>
  </si>
  <si>
    <t>Cambio, Suministro e instalación motor eléctrico de enrollado de carretel agente húmedo. (A todo costo).</t>
  </si>
  <si>
    <t>9.5.61</t>
  </si>
  <si>
    <t>Reparación motor eléctrico de enrollado de carretel agente P.Q.S. (incluye cableado, conexiones y adaptaciones necesarias para su reparación). (A todo costo).</t>
  </si>
  <si>
    <t>9.5.62</t>
  </si>
  <si>
    <t>Mantenimiento motor eléctrico de enrollado de carretel agente P.Q.S. (incluye cableado, conexiones y adaptaciones en malas condiciones reemplazo de material aislante -termo encogible, y limpieza) (A todo costo).</t>
  </si>
  <si>
    <t>9.5.63</t>
  </si>
  <si>
    <t>Cambio, Suministro e instalación motor eléctrico de enrollado de carretel agente P.Q.S... (A todo costo).</t>
  </si>
  <si>
    <t>9.5.64</t>
  </si>
  <si>
    <t xml:space="preserve">Cambio, Suministro e instalación interruptor pulsador para motor eléctrico de enrollado de carretel (A todo costo). </t>
  </si>
  <si>
    <t>9.5.65</t>
  </si>
  <si>
    <t>Reparación y puesta en funcionamiento motor de arranque sistema de extinción (incluye cambio de partes defectuosas o dañadas, cambio de escobillas, cambio de rodamientos / bujes, cambio automático, lubricación, cambio piñón de ataque, cambio de horquilla, cambio de inducido, etc.). (A todo costo).</t>
  </si>
  <si>
    <t>9.5.66</t>
  </si>
  <si>
    <t>Mantenimiento y puesta en funcionamiento motor de arranque sistema de extinción (Incluye, inspección, cambio de escobillas, lubricación, limpieza, etc.). (A todo costo).</t>
  </si>
  <si>
    <t>9.5.67</t>
  </si>
  <si>
    <t>Cambio, Suministro e instalación motor de arranque sistema de extinción. (A todo costo).</t>
  </si>
  <si>
    <t>9.5.68</t>
  </si>
  <si>
    <t>Cambio, Suministro e instalación cables de alta sistema de extinción. (A todo costo).</t>
  </si>
  <si>
    <t>9.5.69</t>
  </si>
  <si>
    <t>Cambio, Suministro e instalación bujías sistema de extinción. (A todo costo).</t>
  </si>
  <si>
    <t>9.5.70</t>
  </si>
  <si>
    <t>Cambio, Suministro e instalación switch pulsador de encendido motor de arranque sistema extinción de incendios. (A todo costo).</t>
  </si>
  <si>
    <t>9.5.71</t>
  </si>
  <si>
    <t>Cambio, Suministro e instalación interruptor de encendido luces tablero exterior sistema extinción de incendios. (A todo costo).</t>
  </si>
  <si>
    <t>9.5.72</t>
  </si>
  <si>
    <t>Cambio, Suministro e instalación interruptor master tablero exterior sistema extinción de incendios. (A todo costo).</t>
  </si>
  <si>
    <t>9.5.73</t>
  </si>
  <si>
    <t>Cambio, Suministro e instalación switch tablero exterior sistema extinción de incendios. (A todo costo).</t>
  </si>
  <si>
    <t>9.5.74</t>
  </si>
  <si>
    <t>Cambio, Suministro e instalación tablero de interruptor de seguridad extinción de incendios agua (cabina). (A todo costo).</t>
  </si>
  <si>
    <t>9.5.75</t>
  </si>
  <si>
    <t>Cambio, Suministro e instalación tablero de interruptor de seguridad extinción de incendios espuma (cabina). (A todo costo).</t>
  </si>
  <si>
    <t>9.5.76</t>
  </si>
  <si>
    <t>Cambio, Suministro e instalación tablero de interruptor de seguridad extinción de incendios pqs (cabina). (A todo costo).</t>
  </si>
  <si>
    <t>9.5.77</t>
  </si>
  <si>
    <t>Cambio, Suministro e instalación modulo electrónico de selección enganche de bomba sistema extinción de incendios. (A todo costo).</t>
  </si>
  <si>
    <t>9.5.78</t>
  </si>
  <si>
    <t>Cambio, Suministro e instalación gobernador de presión de cabina sistema extinción de incendios. (A todo costo).</t>
  </si>
  <si>
    <t>9.5.79</t>
  </si>
  <si>
    <t>Reparación gobernador de presión de cabina sistema extinción de incendios. (A todo costo).</t>
  </si>
  <si>
    <t>9.5.80</t>
  </si>
  <si>
    <t>Cambio, Suministro e instalación de electroválvulas sistema extinción de incendios estructural. (A todo costo).</t>
  </si>
  <si>
    <t>9.5.81</t>
  </si>
  <si>
    <t xml:space="preserve">Cambio, Suministro e instalación caja y componentes eléctricos luz telescópica. (A todo costo). </t>
  </si>
  <si>
    <t>9.5.82</t>
  </si>
  <si>
    <t xml:space="preserve">Reparación caja y componentes eléctricos luz telescópica. (A todo costo). </t>
  </si>
  <si>
    <t>10. MOTOR</t>
  </si>
  <si>
    <t>10.1</t>
  </si>
  <si>
    <t>Sincronización motor (incluye lavado de inyectores, revisión de sensores, prueba de compresión, prueba de vacío, prueba de fugas, etc.). (A todo costo).</t>
  </si>
  <si>
    <t>10.1.1</t>
  </si>
  <si>
    <t>Rectificación de culata. (A todo costo).</t>
  </si>
  <si>
    <t>10.1.2</t>
  </si>
  <si>
    <t>Cambio, Suministro e instalación kit empaquetadura de culata. (A todo costo).</t>
  </si>
  <si>
    <t>10.1.3</t>
  </si>
  <si>
    <t>Cambio, Suministro e instalación de culata incluye todos sus componentes, válvulas, resortes, balancines, cuñas, etc. (A todo costo).</t>
  </si>
  <si>
    <t>10.1.4</t>
  </si>
  <si>
    <t>Cambio, Suministro e instalación tapa válvulas. (A todo costo).</t>
  </si>
  <si>
    <t>10.1.5</t>
  </si>
  <si>
    <t>Cambio, Suministro e instalación empaque tapa válvulas. (A todo costo).</t>
  </si>
  <si>
    <t>10.1.7</t>
  </si>
  <si>
    <t>Calibración de válvulas. (A todo costo).</t>
  </si>
  <si>
    <t>10.1.8</t>
  </si>
  <si>
    <t>Cambio, Suministro e instalación juego de válvulas de admisión. (A todo costo).</t>
  </si>
  <si>
    <t>10.1.9</t>
  </si>
  <si>
    <t>Cambio, Suministro e instalación juego de válvulas de escape. (A todo costo).</t>
  </si>
  <si>
    <t>10.1.10</t>
  </si>
  <si>
    <t>Cambio, Suministro e instalación juego inyectores bomba. (A todo costo).</t>
  </si>
  <si>
    <t>10.1.11</t>
  </si>
  <si>
    <t>Cambio, Suministro e instalación kit inyectores electrónicos. (A todo costo).</t>
  </si>
  <si>
    <t>10.1.12</t>
  </si>
  <si>
    <t>Cambio, Suministro e instalación kit empaques inyectores electrónicos. (A todo costo).</t>
  </si>
  <si>
    <t>10.1.13</t>
  </si>
  <si>
    <t>Reparación inyectores. (A todo costo).</t>
  </si>
  <si>
    <t>10.1.14</t>
  </si>
  <si>
    <t>Lavado de inyectores con ultrasonido. (A todo costo).</t>
  </si>
  <si>
    <t>10.1.15</t>
  </si>
  <si>
    <t>Cambio, Suministro e instalación todas las correas del motor. (A todo costo).</t>
  </si>
  <si>
    <t>10.1.16</t>
  </si>
  <si>
    <t>Cambio, Suministro e instalación polea patín correa de accesorios del motor. (A todo costo).</t>
  </si>
  <si>
    <t>10.1.17</t>
  </si>
  <si>
    <t>Cambio, Suministro e instalación tensor correa de accesorios del motor. (A todo costo).</t>
  </si>
  <si>
    <t>10.1.18</t>
  </si>
  <si>
    <t>Cambio, Suministro e instalación polea correa de accesorios del motor. (A todo costo).</t>
  </si>
  <si>
    <t>10.1.19</t>
  </si>
  <si>
    <t>Cambio, Suministro e instalación correa de accesorios del motor. (A todo costo).</t>
  </si>
  <si>
    <t>10.1.20</t>
  </si>
  <si>
    <t>Cambio, Suministro e instalación correas alternador. (A todo costo).</t>
  </si>
  <si>
    <t>10.1.21</t>
  </si>
  <si>
    <t>Cambio, Suministro e instalación correa compresor de aire. (A todo costo).</t>
  </si>
  <si>
    <t>10.1.22</t>
  </si>
  <si>
    <t>Cambio, Suministro e instalación correa compresor de aire acondicionado. (A todo costo).</t>
  </si>
  <si>
    <t>10.1.23</t>
  </si>
  <si>
    <t>Cambio, Suministro e instalación polea patín correa compresor de aire acondicionado. (A todo costo).</t>
  </si>
  <si>
    <t>10.1.24</t>
  </si>
  <si>
    <t>Cambio, Suministro e instalación tensor correa compresor de aire acondicionado. (A todo costo).</t>
  </si>
  <si>
    <t>10.1.25</t>
  </si>
  <si>
    <t>Cambio, Suministro e instalación bomba de agua del motor. (A todo costo).</t>
  </si>
  <si>
    <t>10.1.26</t>
  </si>
  <si>
    <t>Cambio, Suministro e instalación polea correa compresor de aire acondicionado. (A todo costo).</t>
  </si>
  <si>
    <t>10.1.27</t>
  </si>
  <si>
    <t>Reparación bomba de agua. (A todo costo).</t>
  </si>
  <si>
    <t>10.1.28</t>
  </si>
  <si>
    <t>Cambio, Suministro e instalación correa bomba de agua. (A todo costo).</t>
  </si>
  <si>
    <t>10.1.29</t>
  </si>
  <si>
    <t>Cambio, Suministro e instalación correa dámper. (A todo costo).</t>
  </si>
  <si>
    <t>10.1.30</t>
  </si>
  <si>
    <t>Cambio, Suministro e instalación todas las poleas del motor. (A todo costo).</t>
  </si>
  <si>
    <t>10.1.31</t>
  </si>
  <si>
    <t>Cambio, Suministro e instalación polea alternador. (A todo costo).</t>
  </si>
  <si>
    <t>10.1.32</t>
  </si>
  <si>
    <t>Cambio, Suministro e instalación polea compresor de aire. (A todo costo).</t>
  </si>
  <si>
    <t>10.1.33</t>
  </si>
  <si>
    <t>Cambio, Suministro e instalación polea bomba de agua. (A todo costo).</t>
  </si>
  <si>
    <t>10.1.34</t>
  </si>
  <si>
    <t>Cambio, Suministro e instalación polea bomba de dirección hidráulica. (A todo costo).</t>
  </si>
  <si>
    <t>10.1.37</t>
  </si>
  <si>
    <t>Cambio, Suministro e instalación cadena repartición. (A todo costo).</t>
  </si>
  <si>
    <t>10.1.38</t>
  </si>
  <si>
    <t>Reparación general del motor (incluye desmote de motor, rectificación de culatas, bloque camisas, kit de pistones bulones- bielas, casquetes de bancada, biela, kit d camisas cilindros, kit de válvulas de admisión -escape, retenedores, empaquetadura en general, etc.). (A todo costo).</t>
  </si>
  <si>
    <t>10.1.39</t>
  </si>
  <si>
    <t>Cambio, Suministro e instalación enfriador de aceite. (A todo costo).</t>
  </si>
  <si>
    <t>10.1.42</t>
  </si>
  <si>
    <t>Cambio y Suministro instalación Carter. (A todo costo).</t>
  </si>
  <si>
    <t>10.1.43</t>
  </si>
  <si>
    <t xml:space="preserve">Reparación Carter incluye (soldaduras, empaques, tornillería, silicona de alta temperatura, etc.). (A todo costo). </t>
  </si>
  <si>
    <t>10.1.44</t>
  </si>
  <si>
    <t>Cambio, Suministro e instalación empaquetadura Carter. (A todo costo).</t>
  </si>
  <si>
    <t>10.1.45</t>
  </si>
  <si>
    <t>10.1.46</t>
  </si>
  <si>
    <t xml:space="preserve">Cambio, Suministro e instalación bujías del motor. (A todo costo). </t>
  </si>
  <si>
    <t>10.1.47</t>
  </si>
  <si>
    <t xml:space="preserve">Cambio, Suministro e instalación bobinas de alta del motor. (A todo costo). </t>
  </si>
  <si>
    <t>10.1.48</t>
  </si>
  <si>
    <t xml:space="preserve">Cambio, Suministro e instalación cables de alta del motor. (A todo costo). </t>
  </si>
  <si>
    <t>10.1.49</t>
  </si>
  <si>
    <t xml:space="preserve">Cambio, Suministro e instalación de retenedor delantero del cigüeñal. (A todo costo). </t>
  </si>
  <si>
    <t>10.1.50</t>
  </si>
  <si>
    <t>Cambio, Suministro e instalación soporte del alternador</t>
  </si>
  <si>
    <t>10.1.51</t>
  </si>
  <si>
    <t>Cambio, Suministro e instalación soporte del aire acondicionado</t>
  </si>
  <si>
    <t>10.1.55</t>
  </si>
  <si>
    <t xml:space="preserve">Cambio, Suministro e instalación de retenedor trasero del del cigüeñal motor (A todo costo). </t>
  </si>
  <si>
    <t>11. SISTEMA COMBUSTIBLE</t>
  </si>
  <si>
    <t>11.1</t>
  </si>
  <si>
    <t>Combustible</t>
  </si>
  <si>
    <t>Mantenimiento general y puesta en funcionamiento Bomba Inyección (incluye limpieza, inspección, calibración, cambio de guaya, ajuste de toberas, etc.,). (A todo costo).</t>
  </si>
  <si>
    <t>11.1.1</t>
  </si>
  <si>
    <t>Reparación y puesta en funcionamiento Bomba de Inyección (incluye cambio de toberas, kit de reparación, montaje y calibración, etc.). (A todo costo).</t>
  </si>
  <si>
    <t>11.1.2</t>
  </si>
  <si>
    <t>Sincronización bomba inyección (incluye prueba de laboratorio kit de sincronización). (A todo costo).</t>
  </si>
  <si>
    <t>11.1.3</t>
  </si>
  <si>
    <t>Cambio, Suministro e instalación Bomba de Inyección remanufacturada. (Mano de Obra).</t>
  </si>
  <si>
    <t>11.1.4</t>
  </si>
  <si>
    <t>Cambio, Suministro e instalación Bomba de Inyección nueva. (A todo costo).</t>
  </si>
  <si>
    <t>11.1.5</t>
  </si>
  <si>
    <t>Reparación general sistema de Inyección (incluye bomba de inyección, inyectores, tubería, en mal estado, etc.). (A todo costo).</t>
  </si>
  <si>
    <t>11.1.9</t>
  </si>
  <si>
    <t>Cambio, suministro e instalación base filtro de combustible sedimentador (A todo costo)</t>
  </si>
  <si>
    <t>11.1.10</t>
  </si>
  <si>
    <t>Cambio, suministro e instalación bomba de gasolina (A todo costo)</t>
  </si>
  <si>
    <t>11.1.11</t>
  </si>
  <si>
    <t>Cambio, suministro e instalación bomba auxiliar de combustible (A todo costo)</t>
  </si>
  <si>
    <t>11.1.12</t>
  </si>
  <si>
    <t>Cambio, Suministro e instalación zuncho para tanque de combustible. (A todo costo).</t>
  </si>
  <si>
    <t>11.1.13</t>
  </si>
  <si>
    <t xml:space="preserve">Cambio, Suministro e instalación tanque de combustible metálico. (A todo costo). </t>
  </si>
  <si>
    <t>11.1.14</t>
  </si>
  <si>
    <t>Cambio, Suministro e instalación tanque de combustible metálico tipo estribo. (A todo costo).</t>
  </si>
  <si>
    <t>11.1.15</t>
  </si>
  <si>
    <t>Cambio, Suministro e instalación tanque de combustible en polipropileno. (A todo costo).</t>
  </si>
  <si>
    <t>11.1.16</t>
  </si>
  <si>
    <t>Cambio, Suministro e instalación tubería de combustible. (A todo costo).</t>
  </si>
  <si>
    <t>11.1.17</t>
  </si>
  <si>
    <t>Cambio, Suministro e instalación bomba alta presión combustible. (A todo costo).</t>
  </si>
  <si>
    <t>11.1.18</t>
  </si>
  <si>
    <t xml:space="preserve">Cambio, Suministro e instalación tapa tanque de combustible. (A todo costo). </t>
  </si>
  <si>
    <t>11.1.19</t>
  </si>
  <si>
    <t xml:space="preserve">Cambio, Suministro e instalación flotador de combustible. (A todo costo). </t>
  </si>
  <si>
    <t>11.1.20</t>
  </si>
  <si>
    <t xml:space="preserve">Cambio, Suministro e instalación sensor de combustible. (A todo costo). </t>
  </si>
  <si>
    <t>11.1.21</t>
  </si>
  <si>
    <t xml:space="preserve">Cambio, Suministro e instalación cableado eléctrico sensor de combustible. (A todo costo). </t>
  </si>
  <si>
    <t>11.1.22</t>
  </si>
  <si>
    <t>Cambio, Suministro e instalación líneas manguera de combustible</t>
  </si>
  <si>
    <t>11.1.26</t>
  </si>
  <si>
    <t xml:space="preserve">Cambio, Suministro e instalación válvula de paso de combustible. (A todo costo). </t>
  </si>
  <si>
    <t>11.1.27</t>
  </si>
  <si>
    <t xml:space="preserve">Cambio, Suministro e instalación abrazadera de presión para manguera de combustible. (A todo costo). </t>
  </si>
  <si>
    <t>11.1.28</t>
  </si>
  <si>
    <t xml:space="preserve">Cambio, Suministro e instalación abrazadera de tornillo para manguera de combustible. (A todo costo). </t>
  </si>
  <si>
    <t>11.1.29</t>
  </si>
  <si>
    <t xml:space="preserve">Cambio, Suministro e instalación abrazadera de tornillo tipo industrial para manguera de combustible. (A todo costo). </t>
  </si>
  <si>
    <t>11.1.30</t>
  </si>
  <si>
    <t xml:space="preserve">Cambio, Suministro e instalación válvula filtro combustible. (A todo costo). </t>
  </si>
  <si>
    <t>12. SISTEMA REFRIGERACIÓN</t>
  </si>
  <si>
    <t>12.1</t>
  </si>
  <si>
    <t>Refrigeración</t>
  </si>
  <si>
    <t>Mantenimiento general Sistema de Refrigeración del Motor incluye (revisión del sistema, ajuste o cambio de abrazaderas por condición, cambio de mangueras por condición, cambio de correa, etc.). (A todo costo).</t>
  </si>
  <si>
    <t>12.1.1</t>
  </si>
  <si>
    <t>Reparación general y puesta en funcionamiento del Sistema de Refrigeración del Motor (incluye cambio de mangueras, cambio de abrazaderas, cambio de radiador, cambio de líquido refrigerante, cambio de depósito de líquido refrigerante, cambio de líquido refrigerante par motores Diesel o a gasolina, cambio tapa radiador, cambio deposito liquido refrigerante, cambio de termostatos, cambio de sensor de temperatura, tornillero, amarres plásticos etc.). (A todo costo).</t>
  </si>
  <si>
    <t>12.1.2</t>
  </si>
  <si>
    <t>Cambio y Suministro e instalación deposito liquido refrigerante. (A todo costo).</t>
  </si>
  <si>
    <t>12.1.3</t>
  </si>
  <si>
    <t>Cambio y Suministro e instalación tapa deposito liquido refrigerante. (A todo costo).</t>
  </si>
  <si>
    <t>12.1.4</t>
  </si>
  <si>
    <t>Cambio, Suministro e instalación fan clutch. (A todo costo).</t>
  </si>
  <si>
    <t>12.1.5</t>
  </si>
  <si>
    <t>Cambio, Suministro e instalación sensor fan clutch. (A todo costo).</t>
  </si>
  <si>
    <t>12.1.6</t>
  </si>
  <si>
    <t>Cambio, Suministro e instalación termocupla. (A todo costo).</t>
  </si>
  <si>
    <t>12.1.7</t>
  </si>
  <si>
    <t>Cambio, Suministro e instalación ventilador - venta viola. (A todo costo).</t>
  </si>
  <si>
    <t>12.1.8</t>
  </si>
  <si>
    <t xml:space="preserve">Cambio, Suministro e instalación enfocador del ventilador. (A todo costo). </t>
  </si>
  <si>
    <t>12.1.9</t>
  </si>
  <si>
    <t xml:space="preserve">Cambio, Suministro e instalación manguera radiador a motor. (A todo costo). </t>
  </si>
  <si>
    <t>12.1.10</t>
  </si>
  <si>
    <t xml:space="preserve">Cambio, Suministro e instalación manguera motor a radiador. (A todo costo). </t>
  </si>
  <si>
    <t>12.1.13</t>
  </si>
  <si>
    <t>Cambio, Suministro e instalación abrazadera de tipo industrial para mangueras. (A todo costo).</t>
  </si>
  <si>
    <t>12.1.14</t>
  </si>
  <si>
    <t xml:space="preserve">Cambio, Suministro e instalación manguera superior. (A todo costo). </t>
  </si>
  <si>
    <t>12.1.15</t>
  </si>
  <si>
    <t xml:space="preserve">Cambio, Suministro e instalación manguera inferior. (A todo costo).  </t>
  </si>
  <si>
    <t>12.1.16</t>
  </si>
  <si>
    <t>Cambio, Suministro e instalación mangueras culata compresor de aire. (A todo costo).</t>
  </si>
  <si>
    <t>12.1.17</t>
  </si>
  <si>
    <t>Cambio, Suministro e instalación termostato. (A todo costo).</t>
  </si>
  <si>
    <t>12.1.18</t>
  </si>
  <si>
    <t>Cambio, Suministro e instalación radiador. (A todo costo).</t>
  </si>
  <si>
    <t>12.1.19</t>
  </si>
  <si>
    <t>Reparación radiador (incluye desmontaje, soldadura acorde al material, pruebas y montaje). (A todo costo).</t>
  </si>
  <si>
    <t>12.1.20</t>
  </si>
  <si>
    <t xml:space="preserve">Cambio, Suministro e instalación radiador intercooler. (A todo costo). </t>
  </si>
  <si>
    <t>12.1.21</t>
  </si>
  <si>
    <t xml:space="preserve">Reparación radiador intercooler (incluye desmontaje, soldadura acorde al material, pruebas y montaje). (A todo costo). </t>
  </si>
  <si>
    <t>12.1.22</t>
  </si>
  <si>
    <t>Cambio, Suministro e instalación bomba agua por deterioro. (A todo costo).</t>
  </si>
  <si>
    <t>13. SISTEMA LUBRICACIÓN</t>
  </si>
  <si>
    <t>13.1</t>
  </si>
  <si>
    <t>Lubricación</t>
  </si>
  <si>
    <t xml:space="preserve">Cambio, Suministro e instalación bomba de aceite. (A todo costo). </t>
  </si>
  <si>
    <t>13.1.1</t>
  </si>
  <si>
    <t>Mantenimiento sistema lubricación del motor (revisión del sistema, ajuste o cambio de abrazaderas por condición, cambio de mangueras por condición, cambio de correa, etc.). (A todo costo). (A todo costo).</t>
  </si>
  <si>
    <t>13.1.2</t>
  </si>
  <si>
    <t>Reparación sistema lubricación del motor. (A todo costo).</t>
  </si>
  <si>
    <t>13.1.3</t>
  </si>
  <si>
    <t>Reparación bomba de aceite. (A todo costo).</t>
  </si>
  <si>
    <t>14. SISTEMA ADMISIÓN</t>
  </si>
  <si>
    <t>14.1</t>
  </si>
  <si>
    <t>Admisión</t>
  </si>
  <si>
    <t xml:space="preserve">Cambio, Suministro e instalación mangueras sistema de admisión. (A todo costo). </t>
  </si>
  <si>
    <t>14.1.1</t>
  </si>
  <si>
    <t>Cambio, Suministro e instalación tuberías múltiple de admisión del motor. (A todo costo).</t>
  </si>
  <si>
    <t>14.1.2</t>
  </si>
  <si>
    <t>Reparación tuberías múltiple de admisión del motor. (A todo costo).</t>
  </si>
  <si>
    <t>14.1.3</t>
  </si>
  <si>
    <t>Cambio, Suministro e instalación empaquetadura múltiple admisión del motor (A todo costo).</t>
  </si>
  <si>
    <t>14.1.4</t>
  </si>
  <si>
    <t xml:space="preserve">Cambio, Suministro e instalación habitáculo filtro de aire. (A todo costo). </t>
  </si>
  <si>
    <t>14.1.5</t>
  </si>
  <si>
    <t xml:space="preserve">Reparación habitáculo filtro de aire. (A todo costo). </t>
  </si>
  <si>
    <t>14.1.6</t>
  </si>
  <si>
    <t>Cambio, Suministro e instalación abrazaderas de para tuberías sistema de admisión del motor. (A todo costo).</t>
  </si>
  <si>
    <t>14.1.7</t>
  </si>
  <si>
    <t>Cambio, Suministro e instalación abrazaderas con ajuste de tornillo para tuberías sistema de admisión del motor. (A todo costo).</t>
  </si>
  <si>
    <t>14.1.8</t>
  </si>
  <si>
    <t>Cambio, Suministro e instalación abrazaderas con ajuste de tornillo tipo industrial para tuberías sistema de admisión del motor. (A todo costo).</t>
  </si>
  <si>
    <t>14.1.9</t>
  </si>
  <si>
    <t>Cambio, Suministro e instalación abrazaderas industriales para tubería de alta presión sistema de admisión del motor. (A todo costo).</t>
  </si>
  <si>
    <t>14.1.10</t>
  </si>
  <si>
    <t>Cambio y Suministro instalación mangueras de alta presión sistema de admisión del motor. (A todo costo).</t>
  </si>
  <si>
    <t>14.1.11</t>
  </si>
  <si>
    <t>Cambio, Suministro e instalación múltiple de admisión. (A todo costo).</t>
  </si>
  <si>
    <t>14.1.12</t>
  </si>
  <si>
    <t>Reparación múltiple de admisión (incluye desmontaje, soldadura acorde al material, pruebas y montaje). (A todo costo).</t>
  </si>
  <si>
    <t>14.1.13</t>
  </si>
  <si>
    <t>Cambio, Suministro e instalación espárragos múltiple de admisión. (A todo costo).</t>
  </si>
  <si>
    <t>14.1.14</t>
  </si>
  <si>
    <t xml:space="preserve">Cambio, Suministro e instalación soplador de aire. (A todo costo). </t>
  </si>
  <si>
    <t>14.1.15</t>
  </si>
  <si>
    <t xml:space="preserve">Reparación sopladora de aire (cambio de sellos, ajuste eje, etc.). (A todo costo). </t>
  </si>
  <si>
    <t>14.1.16</t>
  </si>
  <si>
    <t xml:space="preserve">Cambio, Suministro e instalación empaquetadura soplador de aire. (A todo costo). </t>
  </si>
  <si>
    <t>14.2</t>
  </si>
  <si>
    <t>Turbo</t>
  </si>
  <si>
    <t>Reparación General del Turbo (incluye cambio de sellos, cambio de eje, alineación de eje, cambio de aspas de admisión, cambio de aspas de escape, etc.). (A todo costo).</t>
  </si>
  <si>
    <t>14.2.1</t>
  </si>
  <si>
    <t>Cambio, Suministro e instalación del Turbo. (A todo costo).</t>
  </si>
  <si>
    <t>14.2.2</t>
  </si>
  <si>
    <t xml:space="preserve">Turbo </t>
  </si>
  <si>
    <t>Cambio, Suministro e instalación Empaquetadura del Turbo. (A todo costo).</t>
  </si>
  <si>
    <t>14.2.3</t>
  </si>
  <si>
    <t>Balanceo del Turbo. (A todo costo).</t>
  </si>
  <si>
    <t>14.2.4</t>
  </si>
  <si>
    <t>Cambio, Suministro e instalación abrazaderas industriales. (A todo costo).</t>
  </si>
  <si>
    <t>14.2.5</t>
  </si>
  <si>
    <t>Cambio, Suministro e instalación caracol del turbo. (A todo costo).</t>
  </si>
  <si>
    <t>14.2.6</t>
  </si>
  <si>
    <t>Cambio, Suministro e instalación eje del turbo. (A todo costo).</t>
  </si>
  <si>
    <t>14.2.7</t>
  </si>
  <si>
    <t>Cambio, Suministro e instalación tubería de aceite del turbo. (A todo costo).</t>
  </si>
  <si>
    <t>15. SISTEMA ESCAPE</t>
  </si>
  <si>
    <t>15.1</t>
  </si>
  <si>
    <t>Escape</t>
  </si>
  <si>
    <t>Cambio, Suministro e instalación múltiple de Escape. (A todo costo).</t>
  </si>
  <si>
    <t>15.1.1</t>
  </si>
  <si>
    <t>Reparación múltiple de Escape (incluye desmontaje, soldadura acorde al material, pruebas y montaje). (A todo costo).</t>
  </si>
  <si>
    <t>15.1.2</t>
  </si>
  <si>
    <t>Cambio, Suministro e instalación espárragos múltiple de Escape. (A todo costo).</t>
  </si>
  <si>
    <t>15.1.3</t>
  </si>
  <si>
    <t xml:space="preserve">Cambio, Suministro e instalación sensor de oxígeno. (A todo costo). </t>
  </si>
  <si>
    <t>15.1.4</t>
  </si>
  <si>
    <t>Cambio, Suministro e instalación convertidor catalítico. (A todo costo).</t>
  </si>
  <si>
    <t>15.1.5</t>
  </si>
  <si>
    <t>Cambio, Suministro e instalación filtro de partículas. (A todo costo).</t>
  </si>
  <si>
    <t>15.1.6</t>
  </si>
  <si>
    <t>Cambio, Suministro e instalación sensor EGR. (A todo costo).</t>
  </si>
  <si>
    <t>15.1.7</t>
  </si>
  <si>
    <t>Cambio, Suministro e instalación inyector urea. (A todo costo).</t>
  </si>
  <si>
    <t>15.1.8</t>
  </si>
  <si>
    <t>Cambio, Suministro e instalación deposito urea. (A todo costo).</t>
  </si>
  <si>
    <t>15.1.9</t>
  </si>
  <si>
    <t>Cambio, Suministro e instalación sonda landa. (A todo costo).</t>
  </si>
  <si>
    <t>15.1.10</t>
  </si>
  <si>
    <t xml:space="preserve">Cambio, Suministro e instalación tubo corrugado de vibraciones de escape x 1 metro (A todo costo). </t>
  </si>
  <si>
    <t>15.1.11</t>
  </si>
  <si>
    <t xml:space="preserve">Cambio, Suministro e instalación tubo corrugado de vibraciones de escape x 50 cm (A todo costo). </t>
  </si>
  <si>
    <t>15.1.12</t>
  </si>
  <si>
    <t xml:space="preserve">Cambio, Suministro e instalación tubo intermedio de escape. (A todo costo). </t>
  </si>
  <si>
    <t>15.1.14</t>
  </si>
  <si>
    <t>Cambio, Suministro e instalación silenciador. (A todo costo).</t>
  </si>
  <si>
    <t>15.1.15</t>
  </si>
  <si>
    <t>Cambio, Suministro e instalación silenciador intermedio. (A todo costo).</t>
  </si>
  <si>
    <t>15.1.16</t>
  </si>
  <si>
    <t>Reparación silenciador (incluye desmontaje, soldadura acorde al material, pruebas y montaje). (A todo costo).</t>
  </si>
  <si>
    <t>15.1.17</t>
  </si>
  <si>
    <t>Reparación silenciador intermedio (incluye desmontaje, soldadura acorde al material, pruebas y montaje). (A todo costo).</t>
  </si>
  <si>
    <t>15.1.18</t>
  </si>
  <si>
    <t>Cambio, Suministro e instalación abrazadera. (A todo costo).</t>
  </si>
  <si>
    <t>15.1.19</t>
  </si>
  <si>
    <t xml:space="preserve">Cambio, Suministro e instalación general abrazaderas. (A todo costo). </t>
  </si>
  <si>
    <t>15.1.20</t>
  </si>
  <si>
    <t>Cambio, Suministro e instalación soportes de caucho. (A todo costo).</t>
  </si>
  <si>
    <t>15.1.21</t>
  </si>
  <si>
    <t xml:space="preserve">Cambio, Suministro e instalación juntas de escape. (A todo costo). </t>
  </si>
  <si>
    <t>15.1.22</t>
  </si>
  <si>
    <t xml:space="preserve">Cambio, Suministro e instalación empaquetadura múltiple de escape. (A todo costo). </t>
  </si>
  <si>
    <t>15.1.23</t>
  </si>
  <si>
    <t>Cambio, Suministro e instalación exosto. (A todo costo).</t>
  </si>
  <si>
    <t>15.1.24</t>
  </si>
  <si>
    <t>Reparación exosto (incluye desmontaje, soldadura acorde al material, pruebas y montaje). (A todo costo).</t>
  </si>
  <si>
    <t>15.1.25</t>
  </si>
  <si>
    <t xml:space="preserve">Cambio, Suministro e instalación cinta adbestada exosto. (A todo costo). </t>
  </si>
  <si>
    <t>16. SISTEMA EXTINCION DE INCENDIOS</t>
  </si>
  <si>
    <t>16.1</t>
  </si>
  <si>
    <t>Contra incendio</t>
  </si>
  <si>
    <t>Mantenimiento general sistema de extinción de incendios (incluye verificación, limpieza y ajuste de todos los componentes del sistema de extinción de incendios, lubricación de partes móviles, control corrosión). (A todo costo).</t>
  </si>
  <si>
    <t>16.1.1</t>
  </si>
  <si>
    <t>Reparación general sistema de extinción de incendios (incluye cambio de mangueras, cambio de abrazaderas, cambio de sistema de extinción, cambio de manijas, acoples, lubricación, cambio de sensor de presión, cambio de indicadores - manómetros, amarres plásticos, corrección y puesta en funcionamiento sistema eléctrico y de enganche, etc.). (A todo costo)</t>
  </si>
  <si>
    <t>16.1.3</t>
  </si>
  <si>
    <t xml:space="preserve">Mantenimiento general bomba de agua (incluye verificación, limpieza y ajuste de todos los componentes del sistema de extinción de incendios, lubricación de partes móviles, control corrosión y ajuste). (A todo costo). </t>
  </si>
  <si>
    <t>16.1.4</t>
  </si>
  <si>
    <t xml:space="preserve">Reparación general bomba de agua (incluye, rodamientos, empaquetaduras, sellos, aceite, etc.). (A todo costo). </t>
  </si>
  <si>
    <t>16.1.5</t>
  </si>
  <si>
    <t xml:space="preserve">Reparación fugas por bomba de agua (incluye verificación, limpieza y ajuste de todos los componentes del sistema de extinción de incendios, lubricación de partes móviles, control corrosión y ajuste) (A todo costo). </t>
  </si>
  <si>
    <t>16.1.6</t>
  </si>
  <si>
    <t>Cambio, Suministro e instalación bomba de agua. (A todo costo).</t>
  </si>
  <si>
    <t>16.1.7</t>
  </si>
  <si>
    <t>Cambio, Suministro e instalación empaquetadura bomba de agua. (A todo costo).</t>
  </si>
  <si>
    <t>16.1.8</t>
  </si>
  <si>
    <t>Cambio, Suministro e instalación y ajuste prensaestopas bomba de agua. (A todo costo).</t>
  </si>
  <si>
    <t>16.1.9</t>
  </si>
  <si>
    <t>Ajuste prensaestopas bomba de agua. (A todo costo).</t>
  </si>
  <si>
    <t>16.1.10</t>
  </si>
  <si>
    <t xml:space="preserve">Mantenimiento PTO bomba de agua. (A todo costo). </t>
  </si>
  <si>
    <t>16.1.11</t>
  </si>
  <si>
    <t xml:space="preserve">Reparación PTO bomba de agua. (A todo costo). </t>
  </si>
  <si>
    <t>16.1.13</t>
  </si>
  <si>
    <t>Reparación caja de engranajes de la bomba agua. (A todo costo).</t>
  </si>
  <si>
    <t>16.1.14</t>
  </si>
  <si>
    <t>Cambio, Suministro e instalación manguera Carretel para agua de 1" x 30m. (A todo costo).</t>
  </si>
  <si>
    <t>16.1.15</t>
  </si>
  <si>
    <t>Cambio, Suministro e instalación manguera Carretel para agua de 1-1/2" x 30m. (A todo costo).</t>
  </si>
  <si>
    <t>16.1.22</t>
  </si>
  <si>
    <t>Cambio, suministro e instalación de la perilla de regulación de presión/revoluciones del sistema de extinción de incendios panel estructural (A todo costo)</t>
  </si>
  <si>
    <t>16.1.23</t>
  </si>
  <si>
    <t xml:space="preserve">Reparación tanque de agua en acero inoxidable por fugas. (A todo costo).  </t>
  </si>
  <si>
    <t>16.1.24</t>
  </si>
  <si>
    <t xml:space="preserve">Cambio, Suministro e instalación tanque de agua en acero inoxidable. (A todo costo). </t>
  </si>
  <si>
    <t>16.1.25</t>
  </si>
  <si>
    <t xml:space="preserve">Reparación tanque de agua en polipropileno por fugas. (A todo costo).  </t>
  </si>
  <si>
    <t>16.1.26</t>
  </si>
  <si>
    <t xml:space="preserve">Cambio, Suministro e instalación tanque de agua en polipropileno. (A todo costo). </t>
  </si>
  <si>
    <t>16.1.27</t>
  </si>
  <si>
    <t xml:space="preserve">Cambio, Suministro e instalación válvula llenado tanque de agua 1' 1/2. (A todo costo). </t>
  </si>
  <si>
    <t>16.1.28</t>
  </si>
  <si>
    <t xml:space="preserve">Cambio, Suministro e instalación válvula llenado tanque de agua 2' 1/2. (A todo costo). </t>
  </si>
  <si>
    <t>16.1.29</t>
  </si>
  <si>
    <t xml:space="preserve">Cambio, Suministro e instalación válvula check tanque de agua 2' 1/2. (A todo costo). </t>
  </si>
  <si>
    <t>16.1.30</t>
  </si>
  <si>
    <t xml:space="preserve">Cambio, Suministro e instalación válvula llenado tanque de espuma 1' 1/2. (A todo costo). </t>
  </si>
  <si>
    <t>16.1.31</t>
  </si>
  <si>
    <t>16.1.32</t>
  </si>
  <si>
    <t xml:space="preserve">Cambio, Suministro e instalación válvula check tanque de espuma 1' 1/2. (A todo costo). </t>
  </si>
  <si>
    <t>16.1.36</t>
  </si>
  <si>
    <t xml:space="preserve">Mantenimiento general dosificador de espuma (A todo costo). </t>
  </si>
  <si>
    <t>16.1.37</t>
  </si>
  <si>
    <t xml:space="preserve">Reparación general dosificador de espuma. (A todo costo). </t>
  </si>
  <si>
    <t>16.1.38</t>
  </si>
  <si>
    <t xml:space="preserve">Reparación fugas por bomba de espuma. (A todo costo). </t>
  </si>
  <si>
    <t>16.1.39</t>
  </si>
  <si>
    <t xml:space="preserve">Cambio, Suministro e instalación dosificador de espuma. (A todo costo). </t>
  </si>
  <si>
    <t>16.1.40</t>
  </si>
  <si>
    <t xml:space="preserve">Cambio, Suministro e instalación cilindro neumático dosificador de espuma. (A todo costo). </t>
  </si>
  <si>
    <t>16.1.45</t>
  </si>
  <si>
    <t xml:space="preserve">Reparación tanque de espuma en acero inoxidable por fugas. (A todo costo).  </t>
  </si>
  <si>
    <t>16.1.46</t>
  </si>
  <si>
    <t xml:space="preserve">Cambio, Suministro e instalación tanque de espuma en acero inoxidable. (A todo costo). </t>
  </si>
  <si>
    <t>16.1.48</t>
  </si>
  <si>
    <t xml:space="preserve">Reparación tanque de espuma en polipropileno por fugas. (A todo costo).  </t>
  </si>
  <si>
    <t>16.1.49</t>
  </si>
  <si>
    <t xml:space="preserve">Cambio, Suministro e instalación tanque de espuma en polipropileno. (A todo costo). </t>
  </si>
  <si>
    <t>16.1.50</t>
  </si>
  <si>
    <t xml:space="preserve">Cambio, Suministro e instalación tanque de agua y espuma en polipropileno. (A todo costo). </t>
  </si>
  <si>
    <t>16.1.51</t>
  </si>
  <si>
    <t xml:space="preserve">Cambio, Suministro e instalación de 01 manguera de conexión entre bomba de agua, bomba de espuma, tanque de agua, tanque de espuma y/o punto de salida. (A todo costo). </t>
  </si>
  <si>
    <t>16.1.54</t>
  </si>
  <si>
    <t>Mantenimiento torreta de techo. (A todo costo).</t>
  </si>
  <si>
    <t>16.1.55</t>
  </si>
  <si>
    <t>Reparación torreta de techo. (A todo costo).</t>
  </si>
  <si>
    <t>16.1.56</t>
  </si>
  <si>
    <t>Cambio, Suministro e instalación torreta de techo. (A todo costo).</t>
  </si>
  <si>
    <t>16.1.57</t>
  </si>
  <si>
    <t>Cambio, Suministro e instalación boquilla torreta de techo. (A todo costo).</t>
  </si>
  <si>
    <t>16.1.58</t>
  </si>
  <si>
    <t>Mantenimiento boquilla torreta de techo. (A todo costo).</t>
  </si>
  <si>
    <t>16.1.59</t>
  </si>
  <si>
    <t>Cambio, Suministro e instalación válvulas circuito torreta de techo. (A todo costo).</t>
  </si>
  <si>
    <t>16.1.60</t>
  </si>
  <si>
    <t>Reparación válvulas circuito torreta de techo. (A todo costo).</t>
  </si>
  <si>
    <t>16.1.61</t>
  </si>
  <si>
    <t>Cambio, Suministro e instalación actuador válvula torreta de techo. (A todo costo).</t>
  </si>
  <si>
    <t>16.1.62</t>
  </si>
  <si>
    <t>Mantenimiento actuador válvula torreta de techo. (A todo costo).</t>
  </si>
  <si>
    <t>16.1.63</t>
  </si>
  <si>
    <t>Reparación actuador válvula torreta de techo. (A todo costo).</t>
  </si>
  <si>
    <t>16.1.64</t>
  </si>
  <si>
    <t>Reparación tubería torreta de techo (A todo costo).</t>
  </si>
  <si>
    <t>16.1.65</t>
  </si>
  <si>
    <t>Cambio, suministro e instalación mangueras torreta de techo (A todo costo).</t>
  </si>
  <si>
    <t>16.1.66</t>
  </si>
  <si>
    <t>Cambio, suministro e instalación guaya torreta de techo (A todo costo).</t>
  </si>
  <si>
    <t>16.1.67</t>
  </si>
  <si>
    <t>Cambio suministro e instalación manguera de drenaje torreta de techo (A todo costo)</t>
  </si>
  <si>
    <t>16.1.68</t>
  </si>
  <si>
    <t>Mantenimiento torreta de bomper. (A todo costo).</t>
  </si>
  <si>
    <t>16.1.69</t>
  </si>
  <si>
    <t>Reparación torreta de bomper (A todo costo).</t>
  </si>
  <si>
    <t>16.1.70</t>
  </si>
  <si>
    <t>Cambio, Suministro e instalación torreta de bomper (A todo costo).</t>
  </si>
  <si>
    <t>16.1.71</t>
  </si>
  <si>
    <t>Cambio, Suministro e instalación boquilla torreta de bomper (A todo costo).</t>
  </si>
  <si>
    <t>16.1.72</t>
  </si>
  <si>
    <t>Mantenimiento boquilla torreta de bomper (A todo costo).</t>
  </si>
  <si>
    <t>16.1.73</t>
  </si>
  <si>
    <t>Cambio, Suministro e instalación válvulas circuito torreta de bomper (A todo costo).</t>
  </si>
  <si>
    <t>16.1.74</t>
  </si>
  <si>
    <t>Reparación válvulas circuito torreta de bomper (A todo costo).</t>
  </si>
  <si>
    <t>16.1.75</t>
  </si>
  <si>
    <t>Cambio, Suministro e instalación actuador válvula torreta de bomper (A todo costo).</t>
  </si>
  <si>
    <t>16.1.76</t>
  </si>
  <si>
    <t>Cambio, Suministro e instalación electroválvulas torreta de bomper (A todo costo).</t>
  </si>
  <si>
    <t>16.1.77</t>
  </si>
  <si>
    <t>Mantenimiento actuador válvula torreta de bomper (A todo costo).</t>
  </si>
  <si>
    <t>16.1.78</t>
  </si>
  <si>
    <t>Reparación actuador válvula torreta de bomper (A todo costo).</t>
  </si>
  <si>
    <t>16.1.79</t>
  </si>
  <si>
    <t>Reparación tubería torreta de bomper (A todo costo).</t>
  </si>
  <si>
    <t>16.1.80</t>
  </si>
  <si>
    <t>Cambio, suministro e instalación mangueras torreta de bomper (A todo costo).</t>
  </si>
  <si>
    <t>16.1.81</t>
  </si>
  <si>
    <t>Cambio, suministro e instalación guaya torreta de bomper (A todo costo).</t>
  </si>
  <si>
    <t>16.1.82</t>
  </si>
  <si>
    <t>Reparación aspersores bajo camión. (A todo costo).</t>
  </si>
  <si>
    <t>16.1.83</t>
  </si>
  <si>
    <t>mantenimiento aspersores bajo camión. (A todo costo).</t>
  </si>
  <si>
    <t>16.1.84</t>
  </si>
  <si>
    <t>Cambio suministro e instalación manguera de drenaje torreta de bomper (A todo costo)</t>
  </si>
  <si>
    <t>16.1.85</t>
  </si>
  <si>
    <t>Reparación pitones bajo camión. (A todo costo).</t>
  </si>
  <si>
    <t>16.1.86</t>
  </si>
  <si>
    <t xml:space="preserve">Cambio, Suministro e instalación boquillas bajo camión. (A todo costo). </t>
  </si>
  <si>
    <t>16.1.87</t>
  </si>
  <si>
    <t xml:space="preserve">Mantenimiento boquillas bajo camión. (A todo costo). </t>
  </si>
  <si>
    <t>16.1.88</t>
  </si>
  <si>
    <t>Cambio, Suministro e instalación válvulas circuito pitones bajo camión. (A todo costo).</t>
  </si>
  <si>
    <t>16.1.89</t>
  </si>
  <si>
    <t>Reparación válvulas circuito pitones bajo camión. (A todo costo).</t>
  </si>
  <si>
    <t>16.1.90</t>
  </si>
  <si>
    <t>Cambio, Suministro e instalación pitones bajo camión. (A todo costo).</t>
  </si>
  <si>
    <t>16.1.91</t>
  </si>
  <si>
    <t xml:space="preserve">Cambio, Suministro e instalación bomba UHPS (A todo costo).  </t>
  </si>
  <si>
    <t>16.1.92</t>
  </si>
  <si>
    <t xml:space="preserve">Reparación general bomba UHPS (A todo costo).  </t>
  </si>
  <si>
    <t>16.1.93</t>
  </si>
  <si>
    <t xml:space="preserve">Mantenimiento general bomba UHPS (A todo costo).  </t>
  </si>
  <si>
    <t>16.1.94</t>
  </si>
  <si>
    <t xml:space="preserve">Reparación general motor bomba UHPS (A todo costo).  </t>
  </si>
  <si>
    <t>16.1.95</t>
  </si>
  <si>
    <t>Cambio, Suministro e instalación motor bomba UHPS. (A todo costo).</t>
  </si>
  <si>
    <t>16.1.96</t>
  </si>
  <si>
    <t xml:space="preserve">Mantenimiento general motor bomba UHPS (A todo costo).  </t>
  </si>
  <si>
    <t>16.1.97</t>
  </si>
  <si>
    <t>16.1.98</t>
  </si>
  <si>
    <t xml:space="preserve">Reparación de fugas de agua por válvulas en bomba UHPS. (A todo costo).  </t>
  </si>
  <si>
    <t>16.1.99</t>
  </si>
  <si>
    <t xml:space="preserve">Reparación tanque de combustible bomba UHPS. (A todo costo).  </t>
  </si>
  <si>
    <t>16.1.100</t>
  </si>
  <si>
    <t xml:space="preserve">Cambio, Suministro e instalación tanque de combustible bomba UHPS. (A todo costo).  </t>
  </si>
  <si>
    <t>16.1.101</t>
  </si>
  <si>
    <t xml:space="preserve">Reparación general de instalación eléctrica bomba UHPS (A todo costo).  </t>
  </si>
  <si>
    <t>16.1.102</t>
  </si>
  <si>
    <t xml:space="preserve">Cambio, Suministro de instalación eléctrica bomba UHPS (A todo costo).  </t>
  </si>
  <si>
    <t>16.1.103</t>
  </si>
  <si>
    <t xml:space="preserve">Cambio, Suministro e instalación pulsador de encendido motor bomba UHPS (A todo costo).  </t>
  </si>
  <si>
    <t>16.1.104</t>
  </si>
  <si>
    <t xml:space="preserve">Cambio, Suministro e instalación interruptor de corriente encendido motor bomba UHPS (A todo costo).  </t>
  </si>
  <si>
    <t>16.1.105</t>
  </si>
  <si>
    <t xml:space="preserve">Cambio, Suministro e instalación bujías motor bomba UHPS (A todo costo).  </t>
  </si>
  <si>
    <t>16.1.106</t>
  </si>
  <si>
    <t xml:space="preserve">Cambio, Suministro e instalación cable de alta bujías motor bomba UHPS (A todo costo).  </t>
  </si>
  <si>
    <t>16.1.107</t>
  </si>
  <si>
    <t xml:space="preserve">Cambio, Suministro e instalación Carburador motor bomba UHPS (A todo costo).  </t>
  </si>
  <si>
    <t>16.1.108</t>
  </si>
  <si>
    <t xml:space="preserve">Cambio, Suministro e instalación empaquetadura Carburador motor bomba UHPS (A todo costo).  </t>
  </si>
  <si>
    <t>16.1.109</t>
  </si>
  <si>
    <t xml:space="preserve">Cambio, Suministro e instalación bobinas motor bomba UHPS (A todo costo).  </t>
  </si>
  <si>
    <t>16.1.110</t>
  </si>
  <si>
    <t xml:space="preserve">Cambio, Suministro e instalación motor de arranque motor bomba UHPS (A todo costo).  </t>
  </si>
  <si>
    <t>16.1.111</t>
  </si>
  <si>
    <t xml:space="preserve">Reparación motor de arranque motor bomba UHPS (A todo costo).  </t>
  </si>
  <si>
    <t>16.1.112</t>
  </si>
  <si>
    <t xml:space="preserve">Cambio, Suministro e instalación pistola de descarga bomba UHPS (A todo costo).  </t>
  </si>
  <si>
    <t>16.1.113</t>
  </si>
  <si>
    <t xml:space="preserve">Cambio, Suministro e instalación bomba de gasolina motor bomba UHPS (A todo costo).  </t>
  </si>
  <si>
    <t>16.1.114</t>
  </si>
  <si>
    <t xml:space="preserve">Cambio, Suministro e instalación relevo instalación eléctrica motor bomba UHPS (A todo costo).  </t>
  </si>
  <si>
    <t>16.1.115</t>
  </si>
  <si>
    <t xml:space="preserve">Cambio, Suministro e instalación bobina motor bomba UHPS (A todo costo).  </t>
  </si>
  <si>
    <t>16.1.116</t>
  </si>
  <si>
    <t xml:space="preserve">Cambio, Suministro e instalación abrazadera manguera para gasolina motor bomba UHPS (A todo costo).  </t>
  </si>
  <si>
    <t>16.1.117</t>
  </si>
  <si>
    <t xml:space="preserve">Cambio, Suministro e instalación válvula paso de combustible motor bomba UHPS (A todo costo).  </t>
  </si>
  <si>
    <t>16.1.118</t>
  </si>
  <si>
    <t xml:space="preserve">Cambio, Suministro e instalación guaya aceleración motor bomba UHPS (A todo costo).  </t>
  </si>
  <si>
    <t>16.1.119</t>
  </si>
  <si>
    <t>Cambio, Suministro e instalación guaya choque motor bomba UHPS (A todo costo).</t>
  </si>
  <si>
    <t>16.1.120</t>
  </si>
  <si>
    <t>Cambio, Suministro e instalación juego de resortes aceleración motor bomba UHPS (A todo costo).</t>
  </si>
  <si>
    <t>16.1.121</t>
  </si>
  <si>
    <t xml:space="preserve">Cambio, Suministro e instalación manguera de alta presión x 50m bomba UHPS (A todo costo). </t>
  </si>
  <si>
    <t>16.1.122</t>
  </si>
  <si>
    <t xml:space="preserve">Reparación manguera de alta presión x 50m bomba UHPS (A todo costo). </t>
  </si>
  <si>
    <t>16.1.123</t>
  </si>
  <si>
    <t xml:space="preserve">Cambio, Suministro e instalación Horómetro motor y bomba UHPS (A todo costo). </t>
  </si>
  <si>
    <t>16.1.124</t>
  </si>
  <si>
    <t xml:space="preserve">Cambio, Suministro e instalación múltiple de escape motor bomba UHPS (A todo costo).  </t>
  </si>
  <si>
    <t>16.1.125</t>
  </si>
  <si>
    <t xml:space="preserve">Reparación múltiple de escape motor bomba UHPS (A todo costo).  </t>
  </si>
  <si>
    <t>16.1.126</t>
  </si>
  <si>
    <t xml:space="preserve">Cambio, Suministro e instalación silenciador motor bomba UHPS. (A todo costo).  </t>
  </si>
  <si>
    <t>16.1.127</t>
  </si>
  <si>
    <t xml:space="preserve">Reparación silenciador motor bomba UHPS. (A todo costo).  </t>
  </si>
  <si>
    <t>16.1.128</t>
  </si>
  <si>
    <t xml:space="preserve">Cambio, Suministro e instalación múltiple y silenciador motor bomba UHPS (A todo costo).  </t>
  </si>
  <si>
    <t>16.1.129</t>
  </si>
  <si>
    <t xml:space="preserve">Cambio, suministro e instalación exosto completo motor bomba UHPS (A todo costo). </t>
  </si>
  <si>
    <t>16.1.130</t>
  </si>
  <si>
    <t xml:space="preserve">Cambio, Suministro e instalación varilla medidora de aceite motor bomba UHPS. (A todo costo).  </t>
  </si>
  <si>
    <t>16.1.131</t>
  </si>
  <si>
    <t xml:space="preserve">Sincronización motor bomba UHPS. (A todo costo).  </t>
  </si>
  <si>
    <t>16.1.132</t>
  </si>
  <si>
    <t xml:space="preserve">Cambio, Suministro e instalación empaquetadura carburador motor bomba UHPS (A todo costo).  </t>
  </si>
  <si>
    <t>16.1.133</t>
  </si>
  <si>
    <t xml:space="preserve">Cambio, Suministro e instalación racor giratorio de carretel bomba UHPS (A todo costo).  </t>
  </si>
  <si>
    <t>16.1.134</t>
  </si>
  <si>
    <t xml:space="preserve">Cambio, Suministro e instalación manguera tanque a bomba UHPS (A todo costo).  </t>
  </si>
  <si>
    <t>16.1.135</t>
  </si>
  <si>
    <t xml:space="preserve">Cambio, Suministro e instalación manguera drenaje de tanque de agua sistema bomba UHPS (A todo costo).  </t>
  </si>
  <si>
    <t>16.1.136</t>
  </si>
  <si>
    <t xml:space="preserve">Cambio, Suministro e instalación válvulas de paso bomba UHPS (A todo costo).  </t>
  </si>
  <si>
    <t>16.1.137</t>
  </si>
  <si>
    <t xml:space="preserve">Cambio, Suministro e instalación racores bomba UHPS (A todo costo).  </t>
  </si>
  <si>
    <t>16.1.138</t>
  </si>
  <si>
    <t xml:space="preserve">Cambio, Suministro e instalación líneas de combustible motor bomba UHPS. (A todo costo).  </t>
  </si>
  <si>
    <t>16.1.139</t>
  </si>
  <si>
    <t xml:space="preserve">Mantenimiento General sistema P.Q.S. (A todo costo). </t>
  </si>
  <si>
    <t>16.1.140</t>
  </si>
  <si>
    <t xml:space="preserve">Cambio, Suministro e instalación todas las mangueras de agente extintor sistema P.Q.S. (A todo costo). </t>
  </si>
  <si>
    <t>16.1.141</t>
  </si>
  <si>
    <t xml:space="preserve">Cambio, Suministro e instalación todas las mangueras agentes expulsor P.Q.S. (A todo costo). </t>
  </si>
  <si>
    <t>16.1.142</t>
  </si>
  <si>
    <t xml:space="preserve">Cambio, Suministro e instalación todas las válvulas de bola sistema de extinción de incendios P.Q.S. (A todo costo). </t>
  </si>
  <si>
    <t>16.1.143</t>
  </si>
  <si>
    <t xml:space="preserve">Reparación todas las válvulas de bola sistema de extinción de incendios P.Q.S. (A todo costo). </t>
  </si>
  <si>
    <t>16.1.144</t>
  </si>
  <si>
    <t xml:space="preserve">Cambio, Suministro e instalación tanque de P.Q.S. (A todo costo). </t>
  </si>
  <si>
    <t>16.1.145</t>
  </si>
  <si>
    <t xml:space="preserve">Cambio y Suministro del agente P.Q.S. (A todo costo). </t>
  </si>
  <si>
    <t>16.1.146</t>
  </si>
  <si>
    <t xml:space="preserve">Cambio, Suministro e instalación válvula liberadora de presión de P.Q.S. (A todo costo). </t>
  </si>
  <si>
    <t>16.1.147</t>
  </si>
  <si>
    <t xml:space="preserve">Cambio, Suministro e instalación carretel sistema de P.Q.S. (A todo costo). </t>
  </si>
  <si>
    <t>16.1.148</t>
  </si>
  <si>
    <t xml:space="preserve">Mantenimiento boquilla del carretel sistema de P.Q.S. (A todo costo). </t>
  </si>
  <si>
    <t>16.1.149</t>
  </si>
  <si>
    <t xml:space="preserve">Reparación boquilla del carretel sistema de P.Q.S. (A todo costo). </t>
  </si>
  <si>
    <t>16.1.150</t>
  </si>
  <si>
    <t xml:space="preserve">Cambio, Suministro e instalación boquilla del carretel sistema de P.Q.S. (A todo costo). </t>
  </si>
  <si>
    <t>16.1.151</t>
  </si>
  <si>
    <t xml:space="preserve">Cambio, Suministro e instalación manguera carretel sistema de P.Q.S. (A todo costo). </t>
  </si>
  <si>
    <t>16.1.152</t>
  </si>
  <si>
    <t xml:space="preserve">Cambio, Suministro e instalación manguera torreta de techo sistema de P.Q.S. (A todo costo). </t>
  </si>
  <si>
    <t>16.1.153</t>
  </si>
  <si>
    <t xml:space="preserve">Cambio, Suministro e instalación cadena carretel sistema de P.Q.S. (A todo costo). </t>
  </si>
  <si>
    <t>16.1.154</t>
  </si>
  <si>
    <t xml:space="preserve">Cambio, Suministro e instalación palanca de enrollado manual carretel sistema de P.Q.S. (A todo costo). </t>
  </si>
  <si>
    <t>16.1.155</t>
  </si>
  <si>
    <t xml:space="preserve">Cambio, Suministro e instalación botella de agente expulsor (nitrógeno) sistema P.Q.S. (A todo costo). </t>
  </si>
  <si>
    <t>16.1.156</t>
  </si>
  <si>
    <t xml:space="preserve">Recarga de botella de agente expulsor (nitrógeno) sistema P.Q.S. (A todo costo). </t>
  </si>
  <si>
    <t>16.1.157</t>
  </si>
  <si>
    <t xml:space="preserve">Prueba hidrostática botella de agente expulsor (nitrógeno) sistema P.Q.S. (A todo costo). </t>
  </si>
  <si>
    <t>16.1.158</t>
  </si>
  <si>
    <t xml:space="preserve">Cambio, Suministro e instalación válvula botella de agente expulsor (nitrógeno) sistema P.Q.S. (A todo costo). </t>
  </si>
  <si>
    <t>16.1.159</t>
  </si>
  <si>
    <t xml:space="preserve">Cambio, Suministro e instalación actuador válvula botella de agente expulsor (nitrógeno) sistema P.Q.S. (A todo costo). </t>
  </si>
  <si>
    <t>16.1.160</t>
  </si>
  <si>
    <t xml:space="preserve">Cambio, Suministro e instalación manómetro de presión botella de agente expulsor (nitrógeno) sistema P.Q.S. (A todo costo). </t>
  </si>
  <si>
    <t>16.1.161</t>
  </si>
  <si>
    <t xml:space="preserve">Cambio, Suministro e instalación válvula piloto. (A todo costo). </t>
  </si>
  <si>
    <t>16.1.162</t>
  </si>
  <si>
    <t xml:space="preserve">Cambio, Suministro e instalación válvula de alivio. (A todo costo). </t>
  </si>
  <si>
    <t>16.1.163</t>
  </si>
  <si>
    <t xml:space="preserve">Cambio, Suministro e instalación válvula de bola de 1/2'. (A todo costo). </t>
  </si>
  <si>
    <t>16.1.164</t>
  </si>
  <si>
    <t xml:space="preserve">Cambio, Suministro e instalación válvula de bola de 5/8'. (A todo costo). </t>
  </si>
  <si>
    <t>16.1.165</t>
  </si>
  <si>
    <t xml:space="preserve">Cambio, Suministro e instalación válvula de bola de 3/4'. (A todo costo). </t>
  </si>
  <si>
    <t>16.1.166</t>
  </si>
  <si>
    <t xml:space="preserve">Cambio, Suministro e instalación válvula de bola de 1'. (A todo costo). </t>
  </si>
  <si>
    <t>16.1.167</t>
  </si>
  <si>
    <t xml:space="preserve">Cambio, Suministro e instalación válvula de bola de 1' 1/2". (A todo costo). </t>
  </si>
  <si>
    <t>16.1.168</t>
  </si>
  <si>
    <t xml:space="preserve">Cambio, Suministro e instalación válvula de bola de 2' 1/2". (A todo costo). </t>
  </si>
  <si>
    <t>16.1.169</t>
  </si>
  <si>
    <t xml:space="preserve">Cambio, Suministro e instalación válvula de bola de 3". (A todo costo). </t>
  </si>
  <si>
    <t>16.1.170</t>
  </si>
  <si>
    <t xml:space="preserve">Cambio, Suministro e instalación válvula tipo mariposa 1' 1/2". (A todo costo). </t>
  </si>
  <si>
    <t>16.1.171</t>
  </si>
  <si>
    <t xml:space="preserve">Cambio, Suministro e instalación válvula tipo mariposa 2' 1/2". (A todo costo). </t>
  </si>
  <si>
    <t>16.1.172</t>
  </si>
  <si>
    <t xml:space="preserve">Cambio, Suministro e instalación válvula tipo mariposa 3'. (A todo costo). </t>
  </si>
  <si>
    <t>16.1.173</t>
  </si>
  <si>
    <t xml:space="preserve">Cambio, Suministro e instalación válvula tipo mariposa 4'. (A todo costo). </t>
  </si>
  <si>
    <t>16.1.174</t>
  </si>
  <si>
    <t xml:space="preserve">Cambio, Suministro e instalación actuador neumático para válvula 1' 1/2". (A todo costo). </t>
  </si>
  <si>
    <t>16.1.175</t>
  </si>
  <si>
    <t xml:space="preserve">Cambio, Suministro e instalación actuador neumático para válvula 2' 1/2". (A todo costo). </t>
  </si>
  <si>
    <t>16.1.176</t>
  </si>
  <si>
    <t xml:space="preserve">Cambio, Suministro e instalación actuador neumático para válvula 3'. (A todo costo).  </t>
  </si>
  <si>
    <t>16.1.177</t>
  </si>
  <si>
    <t>16.1.178</t>
  </si>
  <si>
    <t xml:space="preserve">Cambio, Suministro e instalación válvula check llenado tanque de espuma 1' 1/2. (A todo costo). </t>
  </si>
  <si>
    <t>16.1.179</t>
  </si>
  <si>
    <t xml:space="preserve">Cambio, Suministro e instalación válvulas de drenaje polos de llenado de 2' 1/2. (A todo costo). </t>
  </si>
  <si>
    <t>16.1.180</t>
  </si>
  <si>
    <t xml:space="preserve">Cambio, Suministro e instalación válvulas de drenaje polos de descarga de 2' 1/2. (A todo costo). </t>
  </si>
  <si>
    <t>16.1.181</t>
  </si>
  <si>
    <t xml:space="preserve">Cambio, suministro e instalación manómetro de presión de agua (A todo costo). </t>
  </si>
  <si>
    <t>16.1.182</t>
  </si>
  <si>
    <t xml:space="preserve">Cambio, suministro e instalación manómetro de presión de espuma (A todo costo). </t>
  </si>
  <si>
    <t>16.1.183</t>
  </si>
  <si>
    <t xml:space="preserve">Cambio, suministro e instalación manómetro de presión negativa (vacuómetro) (A todo costo). </t>
  </si>
  <si>
    <t>16.1.184</t>
  </si>
  <si>
    <t>Mantenimiento carretel sistema de extinción de incendios. (A todo costo).</t>
  </si>
  <si>
    <t>16.1.185</t>
  </si>
  <si>
    <t>Reparación carretel sistema de extinción de incendios. (A todo costo).</t>
  </si>
  <si>
    <t>16.1.186</t>
  </si>
  <si>
    <t xml:space="preserve">Cambio, Suministro e instalación carretel sistema de extinción de incendios agente húmedo. (A todo costo). </t>
  </si>
  <si>
    <t>16.1.187</t>
  </si>
  <si>
    <t>Mantenimiento boquilla del carretel sistema de extinción de incendios agente húmedo. (A todo costo).</t>
  </si>
  <si>
    <t>16.1.188</t>
  </si>
  <si>
    <t xml:space="preserve">Reparación boquilla del carretel sistema de extinción de incendios agente húmedo. (A todo costo). </t>
  </si>
  <si>
    <t>16.1.189</t>
  </si>
  <si>
    <t xml:space="preserve">Cambio, Suministro e instalación boquilla del carretel sistema de extinción de incendios agente húmedo. (A todo costo). </t>
  </si>
  <si>
    <t>16.1.191</t>
  </si>
  <si>
    <t>Cambio, Suministro e instalación palanca de enrollado manual carretel agente húmedo. (A todo costo).</t>
  </si>
  <si>
    <t>16.1.192</t>
  </si>
  <si>
    <t>Cambio, Suministro e instalación carretel sistema de extinción de incendios dual (H2O-PQS). (A todo costo).</t>
  </si>
  <si>
    <t>16.1.193</t>
  </si>
  <si>
    <t>Mantenimiento boquilla del carretel sistema de extinción de incendios dual (H2O-PQS). (A todo costo).</t>
  </si>
  <si>
    <t>16.1.194</t>
  </si>
  <si>
    <t>Reparación boquilla del carretel sistema de extinción de incendios dual (H2O-PQS). (A todo costo).</t>
  </si>
  <si>
    <t>16.1.195</t>
  </si>
  <si>
    <t>Cambio, Suministro e instalación boquilla del carretel sistema de extinción de incendios dual (H2O-PQS). (A todo costo).</t>
  </si>
  <si>
    <t>16.1.196</t>
  </si>
  <si>
    <t>Cambio, Suministro e instalación cadena carretel dual (H2O-P.Q. S). (A todo costo).</t>
  </si>
  <si>
    <t>16.1.197</t>
  </si>
  <si>
    <t>Cambio, Suministro e instalación palanca de enrolado manual carretel dual (H2O-P.Q. S). (A todo costo).</t>
  </si>
  <si>
    <t>16.1.198</t>
  </si>
  <si>
    <t xml:space="preserve">Mantenimiento bomba de cebado. (A todo costo). </t>
  </si>
  <si>
    <t>16.1.199</t>
  </si>
  <si>
    <t xml:space="preserve">Reparación bomba de cebado. (A todo costo). </t>
  </si>
  <si>
    <t>16.1.200</t>
  </si>
  <si>
    <t xml:space="preserve">Cambio, Suministro e instalación bomba de cebado. (A todo costo). </t>
  </si>
  <si>
    <t>16.1.201</t>
  </si>
  <si>
    <t xml:space="preserve">Cambio, Suministro e instalación boquilla tipo pistola de descarga. (A todo costo).  </t>
  </si>
  <si>
    <t>16.1.202</t>
  </si>
  <si>
    <t xml:space="preserve">Reparación boquilla tipo pistola de descarga. (A todo costo). </t>
  </si>
  <si>
    <t>16.1.203</t>
  </si>
  <si>
    <t xml:space="preserve">Cambio, Suministro e instalación tapas polos de descarga de 2' 1/2. (A todo costo). </t>
  </si>
  <si>
    <t>16.1.204</t>
  </si>
  <si>
    <t xml:space="preserve">Cambio, Suministro e instalación tapas polos de llenado de 2' 1/2. (A todo costo). </t>
  </si>
  <si>
    <t>16.1.205</t>
  </si>
  <si>
    <t xml:space="preserve">Cambio, Suministro e instalación tapas polos de llenado de 1' 1/2. (A todo costo). </t>
  </si>
  <si>
    <t>16.1.206</t>
  </si>
  <si>
    <t xml:space="preserve">Cambio, Suministro e instalación motor de arranque del motor independiente (A todo costo). </t>
  </si>
  <si>
    <t>16.1.207</t>
  </si>
  <si>
    <t xml:space="preserve">Reparación motor de arranque del motor independiente (A todo costo). </t>
  </si>
  <si>
    <t>16.1.208</t>
  </si>
  <si>
    <t xml:space="preserve">Mantenimiento motor de arranque del motor independiente (A todo costo). </t>
  </si>
  <si>
    <t>16.1.209</t>
  </si>
  <si>
    <t xml:space="preserve">Cambio, Suministro e instalación alternador del motor independiente (A todo costo). </t>
  </si>
  <si>
    <t>16.1.210</t>
  </si>
  <si>
    <t xml:space="preserve">Reparación alternador del motor independiente (A todo costo). </t>
  </si>
  <si>
    <t>16.1.211</t>
  </si>
  <si>
    <t xml:space="preserve">Mantenimiento alternador del motor independiente (A todo costo). </t>
  </si>
  <si>
    <t>16.1.212</t>
  </si>
  <si>
    <t xml:space="preserve">Cambio, Suministro e instalación bomba de agua del motor independiente (A todo costo). </t>
  </si>
  <si>
    <t>16.1.213</t>
  </si>
  <si>
    <t xml:space="preserve">Reparación bomba de agua del motor independiente (A todo costo). </t>
  </si>
  <si>
    <t>16.1.214</t>
  </si>
  <si>
    <t xml:space="preserve">Cambio, Suministro de instalación eléctrica del motor independiente (A todo costo). </t>
  </si>
  <si>
    <t>16.1.215</t>
  </si>
  <si>
    <t xml:space="preserve">Reparación eléctrica del motor independiente (A todo costo). </t>
  </si>
  <si>
    <t>16.1.216</t>
  </si>
  <si>
    <t xml:space="preserve">Mantenimiento general eléctrico del motor independiente (A todo costo). </t>
  </si>
  <si>
    <t>16.1.217</t>
  </si>
  <si>
    <t xml:space="preserve">Cambio, Suministro e instalación múltiple de escape motor independiente (A todo costo).  </t>
  </si>
  <si>
    <t>16.1.218</t>
  </si>
  <si>
    <t xml:space="preserve">Reparación múltiple de escape motor independiente (A todo costo).  </t>
  </si>
  <si>
    <t>16.1.219</t>
  </si>
  <si>
    <t xml:space="preserve">Cambio, Suministro e instalación silenciador motor independiente. (A todo costo).  </t>
  </si>
  <si>
    <t>16.1.220</t>
  </si>
  <si>
    <t xml:space="preserve">Reparación silenciador motor independiente. (A todo costo).  </t>
  </si>
  <si>
    <t>16.1.221</t>
  </si>
  <si>
    <t xml:space="preserve">Cambio, Suministro e instalación múltiple y silenciador motor independiente (A todo costo).  </t>
  </si>
  <si>
    <t>16.1.222</t>
  </si>
  <si>
    <t xml:space="preserve">Cambio, suministro e instalación exosto completo motor independiente (A todo costo). </t>
  </si>
  <si>
    <t>SUMATORIA VALORES UNITARIOS FASE 2 (PREVENTIVO)</t>
  </si>
  <si>
    <t>SUMATORIA VALORES UNITARIOS FASE 3 (CORRECTIVO)</t>
  </si>
  <si>
    <t>SUMATORIA VALORES UNITARIOS</t>
  </si>
  <si>
    <t>FASE 2</t>
  </si>
  <si>
    <t xml:space="preserve">VEHICULO </t>
  </si>
  <si>
    <t xml:space="preserve"> VALOR INCLUIDO  IVA FASE  X VEHICULO</t>
  </si>
  <si>
    <t>CANTIDAD VEHICULOS</t>
  </si>
  <si>
    <t xml:space="preserve"> VALOR  TOTAL X FASE </t>
  </si>
  <si>
    <t>ITURRI 6x6</t>
  </si>
  <si>
    <t xml:space="preserve">OSHKOSH T-6 </t>
  </si>
  <si>
    <t>OSHKOSH  P-19</t>
  </si>
  <si>
    <t>ITURRI TORO 4x4</t>
  </si>
  <si>
    <t>CHEVROLET KODIAK CON MOTOR INDEPENDIENTE (JHON DERE/IVECO)</t>
  </si>
  <si>
    <t xml:space="preserve">CHEVROLET KODIAK SIN MOTOR SEI </t>
  </si>
  <si>
    <t>FORD SUPER DUTY 350 CON MOTOR SEI</t>
  </si>
  <si>
    <t>FORD SUPER DUTY 350 SIN MOTOR SEI</t>
  </si>
  <si>
    <t>FASE 3</t>
  </si>
  <si>
    <t>DONGFENG RICH 6EV</t>
  </si>
  <si>
    <t xml:space="preserve">TOTAL FASE 2    </t>
  </si>
  <si>
    <t xml:space="preserve">ITEM </t>
  </si>
  <si>
    <t xml:space="preserve">TOTAL FASE 3 </t>
  </si>
  <si>
    <t xml:space="preserve">VEHICULOS AERONAUTICOS </t>
  </si>
  <si>
    <t xml:space="preserve">VEHICULOS ESTRUCTURALES </t>
  </si>
  <si>
    <t xml:space="preserve">VEHICULOS DE INTERVENCION RAPIDA </t>
  </si>
  <si>
    <t>SUMATORIA PRECIOS UNITARIOS</t>
  </si>
  <si>
    <t>PARA EL DILIGENCIAMIENTO DEL PRESENTE DOCUMENTO SE DEBE LEER DE MANERA ATENTA LAS INSTRUCCIONES INDICADAS EN EL ANEXO AL PLIEGO DE CONDICIONES.</t>
  </si>
  <si>
    <t>Causales de rechazo</t>
  </si>
  <si>
    <r>
      <t>1.</t>
    </r>
    <r>
      <rPr>
        <sz val="10"/>
        <color rgb="FF2F5496"/>
        <rFont val="Times New Roman"/>
        <family val="1"/>
      </rPr>
      <t xml:space="preserve">      </t>
    </r>
    <r>
      <rPr>
        <sz val="10"/>
        <color rgb="FF2F5496"/>
        <rFont val="Arial"/>
        <family val="2"/>
      </rPr>
      <t>Cuando el oferente no cotice la totalidad de los ítems previstos y/o sobrepase el precio unitario de referencia incluido IVA estimado por la Entidad, para cada uno de ellos.</t>
    </r>
  </si>
  <si>
    <r>
      <t>2.</t>
    </r>
    <r>
      <rPr>
        <sz val="10"/>
        <color rgb="FF2F5496"/>
        <rFont val="Times New Roman"/>
        <family val="1"/>
      </rPr>
      <t xml:space="preserve">      </t>
    </r>
    <r>
      <rPr>
        <sz val="10"/>
        <color rgb="FF2F5496"/>
        <rFont val="Arial"/>
        <family val="2"/>
      </rPr>
      <t xml:space="preserve">Cuando el proponente adicione, suprima, cambie, o modifique los ítems, la descripción y cantidades, señaladas en el Formato de Oferta Económica anexo. </t>
    </r>
  </si>
  <si>
    <r>
      <t>3.</t>
    </r>
    <r>
      <rPr>
        <sz val="10"/>
        <color rgb="FF2F5496"/>
        <rFont val="Times New Roman"/>
        <family val="1"/>
      </rPr>
      <t xml:space="preserve">      </t>
    </r>
    <r>
      <rPr>
        <sz val="10"/>
        <color rgb="FF2F5496"/>
        <rFont val="Arial"/>
        <family val="2"/>
      </rPr>
      <t xml:space="preserve">No presentar el formato de Anexo de Oferta Económica debidamente diligenciado y firmado. </t>
    </r>
  </si>
  <si>
    <r>
      <t>4.</t>
    </r>
    <r>
      <rPr>
        <sz val="10"/>
        <color rgb="FF2F5496"/>
        <rFont val="Times New Roman"/>
        <family val="1"/>
      </rPr>
      <t xml:space="preserve">      </t>
    </r>
    <r>
      <rPr>
        <sz val="10"/>
        <color rgb="FF2F5496"/>
        <rFont val="Arial"/>
        <family val="2"/>
      </rPr>
      <t>No ofrecer el valor de un ítem u ofertarlo con valor cero.</t>
    </r>
  </si>
  <si>
    <r>
      <t>5.</t>
    </r>
    <r>
      <rPr>
        <sz val="10"/>
        <color rgb="FF2F5496"/>
        <rFont val="Times New Roman"/>
        <family val="1"/>
      </rPr>
      <t xml:space="preserve">      </t>
    </r>
    <r>
      <rPr>
        <sz val="10"/>
        <color rgb="FF2F5496"/>
        <rFont val="Arial"/>
        <family val="2"/>
      </rPr>
      <t>Cuando el oferente presente su oferta en moneda diferente a pesos colombianos .</t>
    </r>
  </si>
  <si>
    <r>
      <t>6.</t>
    </r>
    <r>
      <rPr>
        <sz val="10"/>
        <color rgb="FF2F5496"/>
        <rFont val="Times New Roman"/>
        <family val="1"/>
      </rPr>
      <t xml:space="preserve">      </t>
    </r>
    <r>
      <rPr>
        <sz val="10"/>
        <color rgb="FF2F5496"/>
        <rFont val="Arial"/>
        <family val="2"/>
      </rPr>
      <t>Cuando se determine que el valor total de la oferta es artificialmente bajo, de conformidad con el análisis que exige la Guía para el manejo de ofertas artificialmente bajas en procesos de contratación.</t>
    </r>
  </si>
  <si>
    <t>NOMBRE REPRESENTANTE LEGAL</t>
  </si>
  <si>
    <t>FIRMA REPRESENTANTE LEGAL</t>
  </si>
  <si>
    <t>Teléfono</t>
  </si>
  <si>
    <t>email</t>
  </si>
  <si>
    <t>FUENTE 1</t>
  </si>
  <si>
    <t>FUENTE 2</t>
  </si>
  <si>
    <t>VALOR UNITARIO ANTES DE IVA</t>
  </si>
  <si>
    <t>FUENTE 3: PRECIOS HISTORICOS 2024</t>
  </si>
  <si>
    <t>FUENTE 1: RB TECNOLOGIA SAS</t>
  </si>
  <si>
    <t>ESTUDIO DE MERCADO PROCESO DE SELECCIÓN ABREVIADA DE MENOR CUANTÍA NO. 223-00-A-COFAC-DILOS-2025
SERVICIO DE MANTENIMIENTO PREVENTIVO (FASE 2), PREDICTIVO Y/O CORRECTIVO (FASE 3) PARA LOS VEHÍCULOS DE BOMBEROS EN SU SISTEMA AUTOMOTRIZ Y DE EXTINCION DE INCENDIOS QUE PRESTAN EL SERVICIO DE ATENCIÓN DE EMERGENCIAS, SALVAMENTO Y EXTINCION DE INCENDIOS EN LAS UNIDADES MILITARES AÉREAS, CONFORME AL ANEXO TÉCNICO</t>
  </si>
  <si>
    <t>FUENTE 2: WILLSAR FIRE SAS</t>
  </si>
  <si>
    <t>COEFICIENTE DE VARIACION</t>
  </si>
  <si>
    <t>PRECIOS HISTORICOS 2024
(INDEX IPC 5,20%)</t>
  </si>
  <si>
    <t>SI SUPERA EL 40% EL COEFICIENTE DE VARIACION Y NO HAY PRECIOS HISTORICOS SE TOMA EL MENOR VALOR</t>
  </si>
  <si>
    <t>SI SUPERA EL 40% EL COEFICIENTE DE VARIACION Y EL PRECIO HISTORICO ES SIMILAR A UNA DE LAS FUENTES SE TOMA EL PROMEDIO DEL PH Y LA FUENTE MÁS CERCANA</t>
  </si>
  <si>
    <t>SI SUPERA EL 40% EL COEFICIENTE DE VARIACION Y LAS 3 FUENTES SON DISPERSAS SE TOMA LA MEDIANA DE LAS FUENTES</t>
  </si>
  <si>
    <t>PRECIOS HISTORICOS 2024
(INDEX IPC 5,20%)
(*)</t>
  </si>
  <si>
    <t>SI SUPERA EL 40% EL COEFICIENTE DE VARIACION Y NO HAY PRECIOS HISTORICOS SE TOMA EL MENOR VALOR (PENDIENTE CONFIRMAR COMITÉ TECNICO)</t>
  </si>
  <si>
    <t>PRECIOS HISTORICOS 2023
(INDEX IPC 2023 9,28% Y 2024 5,20%)</t>
  </si>
  <si>
    <t>SI SUPERA EL 40% EL COEFICIENTE DE VARIACION Y LAS 3 FUENTES SON DISPERSAS, SE TOMA PRECIO HISTORICO 2023 Y SE TOMA LA MEDIANA DE LAS FUENTES</t>
  </si>
  <si>
    <t>SI SUPERA EL 80% EL COEFICIENTE DE VARIACION Y NO HAY PRECIOS HISTORICOS SE TOMA EL PROMEDIO DE LAS FUENTES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</si>
</sst>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2" formatCode="_-&quot;$&quot;\ * #,##0_-;\-&quot;$&quot;\ * #,##0_-;_-&quot;$&quot;\ * &quot;-&quot;_-;_-@_-"/>
    <numFmt numFmtId="44" formatCode="_-&quot;$&quot;\ * #,##0.00_-;\-&quot;$&quot;\ * #,##0.00_-;_-&quot;$&quot;\ * &quot;-&quot;??_-;_-@_-"/>
    <numFmt numFmtId="164" formatCode="_(&quot;$&quot;\ * #,##0.00_);_(&quot;$&quot;\ * \(#,##0.00\);_(&quot;$&quot;\ * &quot;-&quot;??_);_(@_)"/>
    <numFmt numFmtId="165" formatCode="0.0%"/>
    <numFmt numFmtId="166" formatCode="&quot;$&quot;\ #,##0.00"/>
  </numFmts>
  <fonts count="43" x14ac:knownFonts="1">
    <font>
      <sz val="11"/>
      <color theme="1"/>
      <name val="Calibri"/>
      <family val="2"/>
      <scheme val="minor"/>
    </font>
    <font>
      <sz val="11"/>
      <color theme="1"/>
      <name val="Calibri"/>
      <family val="2"/>
      <scheme val="minor"/>
    </font>
    <font>
      <b/>
      <sz val="48"/>
      <name val="Arial Narrow"/>
      <family val="2"/>
    </font>
    <font>
      <sz val="16"/>
      <color theme="1"/>
      <name val="Arial Narrow"/>
      <family val="2"/>
    </font>
    <font>
      <sz val="11"/>
      <color theme="1"/>
      <name val="Arial Narrow"/>
      <family val="2"/>
    </font>
    <font>
      <b/>
      <i/>
      <sz val="18"/>
      <color theme="0"/>
      <name val="Arial Narrow"/>
      <family val="2"/>
    </font>
    <font>
      <sz val="12"/>
      <color theme="0"/>
      <name val="Arial Narrow"/>
      <family val="2"/>
    </font>
    <font>
      <b/>
      <sz val="12"/>
      <color theme="1"/>
      <name val="Arial Narrow"/>
      <family val="2"/>
    </font>
    <font>
      <sz val="12"/>
      <color theme="1"/>
      <name val="Arial Narrow"/>
      <family val="2"/>
    </font>
    <font>
      <b/>
      <sz val="8"/>
      <color theme="0"/>
      <name val="Arial Narrow"/>
      <family val="2"/>
    </font>
    <font>
      <b/>
      <sz val="10"/>
      <color theme="0"/>
      <name val="Arial Narrow"/>
      <family val="2"/>
    </font>
    <font>
      <sz val="10"/>
      <color theme="1"/>
      <name val="Arial Narrow"/>
      <family val="2"/>
    </font>
    <font>
      <b/>
      <sz val="9"/>
      <color theme="0"/>
      <name val="Arial Narrow"/>
      <family val="2"/>
    </font>
    <font>
      <sz val="8"/>
      <color theme="1"/>
      <name val="Arial Narrow"/>
      <family val="2"/>
    </font>
    <font>
      <b/>
      <sz val="7"/>
      <color theme="0"/>
      <name val="Arial Narrow"/>
      <family val="2"/>
    </font>
    <font>
      <sz val="7"/>
      <color theme="1"/>
      <name val="Arial Narrow"/>
      <family val="2"/>
    </font>
    <font>
      <sz val="8"/>
      <color theme="1"/>
      <name val="Calibri"/>
      <family val="2"/>
      <scheme val="minor"/>
    </font>
    <font>
      <sz val="9"/>
      <color theme="3" tint="-0.499984740745262"/>
      <name val="Arial Narrow"/>
      <family val="2"/>
    </font>
    <font>
      <sz val="8"/>
      <color theme="3" tint="-0.499984740745262"/>
      <name val="Arial Narrow"/>
      <family val="2"/>
    </font>
    <font>
      <sz val="9"/>
      <color theme="0"/>
      <name val="Arial Narrow"/>
      <family val="2"/>
    </font>
    <font>
      <sz val="8"/>
      <color theme="0"/>
      <name val="Arial Narrow"/>
      <family val="2"/>
    </font>
    <font>
      <b/>
      <sz val="7"/>
      <color rgb="FFFFFFFF"/>
      <name val="Arial"/>
      <family val="2"/>
    </font>
    <font>
      <sz val="7"/>
      <color rgb="FF0F243E"/>
      <name val="Arial"/>
      <family val="2"/>
    </font>
    <font>
      <sz val="7"/>
      <color theme="1"/>
      <name val="Arial"/>
      <family val="2"/>
    </font>
    <font>
      <sz val="7"/>
      <color rgb="FF010000"/>
      <name val="Arial"/>
      <family val="2"/>
    </font>
    <font>
      <sz val="7"/>
      <color rgb="FF070605"/>
      <name val="Arial"/>
      <family val="2"/>
    </font>
    <font>
      <b/>
      <sz val="8"/>
      <color theme="1"/>
      <name val="Arial Narrow"/>
      <family val="2"/>
    </font>
    <font>
      <b/>
      <sz val="8"/>
      <name val="Arial Narrow"/>
      <family val="2"/>
    </font>
    <font>
      <b/>
      <sz val="8"/>
      <color theme="3" tint="-0.499984740745262"/>
      <name val="Arial Narrow"/>
      <family val="2"/>
    </font>
    <font>
      <b/>
      <sz val="12"/>
      <color theme="0"/>
      <name val="Arial Narrow"/>
      <family val="2"/>
    </font>
    <font>
      <b/>
      <sz val="12"/>
      <color theme="3" tint="-0.499984740745262"/>
      <name val="Arial Narrow"/>
      <family val="2"/>
    </font>
    <font>
      <u/>
      <sz val="11"/>
      <color theme="4" tint="-0.249977111117893"/>
      <name val="Calibri"/>
      <family val="2"/>
      <scheme val="minor"/>
    </font>
    <font>
      <sz val="11"/>
      <color theme="4" tint="-0.249977111117893"/>
      <name val="Calibri"/>
      <family val="2"/>
      <scheme val="minor"/>
    </font>
    <font>
      <b/>
      <sz val="11"/>
      <color theme="4" tint="-0.249977111117893"/>
      <name val="Calibri"/>
      <family val="2"/>
      <scheme val="minor"/>
    </font>
    <font>
      <sz val="10"/>
      <color theme="4" tint="-0.249977111117893"/>
      <name val="Calibri"/>
      <family val="2"/>
      <scheme val="minor"/>
    </font>
    <font>
      <sz val="10"/>
      <color rgb="FF2F5496"/>
      <name val="Times New Roman"/>
      <family val="1"/>
    </font>
    <font>
      <sz val="10"/>
      <color rgb="FF2F5496"/>
      <name val="Arial"/>
      <family val="2"/>
    </font>
    <font>
      <sz val="8"/>
      <color rgb="FFFF0000"/>
      <name val="Arial Narrow"/>
      <family val="2"/>
    </font>
    <font>
      <sz val="8"/>
      <name val="Arial Narrow"/>
      <family val="2"/>
    </font>
    <font>
      <sz val="8"/>
      <color theme="2" tint="-0.89999084444715716"/>
      <name val="Arial Narrow"/>
      <family val="2"/>
    </font>
    <font>
      <b/>
      <sz val="8"/>
      <color theme="2" tint="-0.89999084444715716"/>
      <name val="Arial Narrow"/>
      <family val="2"/>
    </font>
    <font>
      <sz val="11"/>
      <color rgb="FFFF0000"/>
      <name val="Arial Narrow"/>
      <family val="2"/>
    </font>
    <font>
      <sz val="8"/>
      <color theme="1" tint="4.9989318521683403E-2"/>
      <name val="Arial Narrow"/>
      <family val="2"/>
    </font>
  </fonts>
  <fills count="27">
    <fill>
      <patternFill patternType="none"/>
    </fill>
    <fill>
      <patternFill patternType="gray125"/>
    </fill>
    <fill>
      <patternFill patternType="solid">
        <fgColor theme="0"/>
        <bgColor indexed="64"/>
      </patternFill>
    </fill>
    <fill>
      <patternFill patternType="solid">
        <fgColor theme="3" tint="-0.499984740745262"/>
        <bgColor indexed="64"/>
      </patternFill>
    </fill>
    <fill>
      <patternFill patternType="solid">
        <fgColor theme="3" tint="0.39997558519241921"/>
        <bgColor indexed="64"/>
      </patternFill>
    </fill>
    <fill>
      <patternFill patternType="solid">
        <fgColor rgb="FFFF0000"/>
        <bgColor indexed="64"/>
      </patternFill>
    </fill>
    <fill>
      <patternFill patternType="solid">
        <fgColor rgb="FFFFFFFF"/>
        <bgColor indexed="64"/>
      </patternFill>
    </fill>
    <fill>
      <patternFill patternType="solid">
        <fgColor rgb="FFFFC000"/>
        <bgColor indexed="64"/>
      </patternFill>
    </fill>
    <fill>
      <patternFill patternType="solid">
        <fgColor rgb="FF0F243E"/>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tint="-0.34998626667073579"/>
        <bgColor indexed="64"/>
      </patternFill>
    </fill>
    <fill>
      <patternFill patternType="solid">
        <fgColor theme="7"/>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rgb="FFE1ADF9"/>
        <bgColor indexed="64"/>
      </patternFill>
    </fill>
    <fill>
      <patternFill patternType="solid">
        <fgColor theme="6" tint="0.59999389629810485"/>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5" tint="0.59999389629810485"/>
        <bgColor indexed="64"/>
      </patternFill>
    </fill>
  </fills>
  <borders count="39">
    <border>
      <left/>
      <right/>
      <top/>
      <bottom/>
      <diagonal/>
    </border>
    <border>
      <left style="hair">
        <color theme="3" tint="-0.499984740745262"/>
      </left>
      <right style="hair">
        <color theme="3" tint="-0.499984740745262"/>
      </right>
      <top style="hair">
        <color theme="3" tint="-0.499984740745262"/>
      </top>
      <bottom style="hair">
        <color theme="3" tint="-0.499984740745262"/>
      </bottom>
      <diagonal/>
    </border>
    <border>
      <left style="hair">
        <color theme="3" tint="-0.499984740745262"/>
      </left>
      <right/>
      <top style="hair">
        <color theme="3" tint="-0.499984740745262"/>
      </top>
      <bottom/>
      <diagonal/>
    </border>
    <border>
      <left/>
      <right/>
      <top style="hair">
        <color theme="3" tint="-0.499984740745262"/>
      </top>
      <bottom/>
      <diagonal/>
    </border>
    <border>
      <left style="medium">
        <color indexed="64"/>
      </left>
      <right style="hair">
        <color theme="3" tint="-0.499984740745262"/>
      </right>
      <top style="medium">
        <color indexed="64"/>
      </top>
      <bottom style="hair">
        <color theme="3" tint="-0.499984740745262"/>
      </bottom>
      <diagonal/>
    </border>
    <border>
      <left style="hair">
        <color theme="3" tint="-0.499984740745262"/>
      </left>
      <right style="hair">
        <color theme="3" tint="-0.499984740745262"/>
      </right>
      <top style="medium">
        <color indexed="64"/>
      </top>
      <bottom style="hair">
        <color theme="3" tint="-0.499984740745262"/>
      </bottom>
      <diagonal/>
    </border>
    <border>
      <left style="hair">
        <color theme="3" tint="-0.499984740745262"/>
      </left>
      <right style="medium">
        <color indexed="64"/>
      </right>
      <top style="medium">
        <color indexed="64"/>
      </top>
      <bottom style="hair">
        <color theme="3" tint="-0.499984740745262"/>
      </bottom>
      <diagonal/>
    </border>
    <border>
      <left/>
      <right style="hair">
        <color theme="3" tint="-0.499984740745262"/>
      </right>
      <top style="hair">
        <color theme="3" tint="-0.499984740745262"/>
      </top>
      <bottom/>
      <diagonal/>
    </border>
    <border>
      <left style="hair">
        <color theme="3" tint="-0.499984740745262"/>
      </left>
      <right style="hair">
        <color theme="3" tint="-0.499984740745262"/>
      </right>
      <top style="hair">
        <color theme="3" tint="-0.499984740745262"/>
      </top>
      <bottom/>
      <diagonal/>
    </border>
    <border>
      <left style="hair">
        <color theme="3" tint="-0.499984740745262"/>
      </left>
      <right/>
      <top style="hair">
        <color theme="3" tint="-0.499984740745262"/>
      </top>
      <bottom style="hair">
        <color theme="3" tint="-0.499984740745262"/>
      </bottom>
      <diagonal/>
    </border>
    <border>
      <left style="medium">
        <color indexed="64"/>
      </left>
      <right/>
      <top style="medium">
        <color indexed="64"/>
      </top>
      <bottom style="hair">
        <color theme="3" tint="-0.499984740745262"/>
      </bottom>
      <diagonal/>
    </border>
    <border>
      <left/>
      <right/>
      <top style="medium">
        <color indexed="64"/>
      </top>
      <bottom style="hair">
        <color theme="3" tint="-0.499984740745262"/>
      </bottom>
      <diagonal/>
    </border>
    <border>
      <left style="hair">
        <color theme="3" tint="-0.499984740745262"/>
      </left>
      <right/>
      <top style="medium">
        <color indexed="64"/>
      </top>
      <bottom style="hair">
        <color theme="3" tint="-0.499984740745262"/>
      </bottom>
      <diagonal/>
    </border>
    <border>
      <left style="medium">
        <color indexed="64"/>
      </left>
      <right style="hair">
        <color theme="3" tint="-0.499984740745262"/>
      </right>
      <top style="hair">
        <color theme="3" tint="-0.499984740745262"/>
      </top>
      <bottom style="hair">
        <color theme="3" tint="-0.499984740745262"/>
      </bottom>
      <diagonal/>
    </border>
    <border>
      <left style="hair">
        <color theme="3" tint="-0.499984740745262"/>
      </left>
      <right style="medium">
        <color indexed="64"/>
      </right>
      <top style="hair">
        <color theme="3" tint="-0.499984740745262"/>
      </top>
      <bottom style="hair">
        <color theme="3" tint="-0.499984740745262"/>
      </bottom>
      <diagonal/>
    </border>
    <border>
      <left/>
      <right style="hair">
        <color theme="3" tint="-0.499984740745262"/>
      </right>
      <top style="hair">
        <color theme="3" tint="-0.499984740745262"/>
      </top>
      <bottom style="hair">
        <color theme="3" tint="-0.499984740745262"/>
      </bottom>
      <diagonal/>
    </border>
    <border>
      <left style="medium">
        <color indexed="64"/>
      </left>
      <right style="hair">
        <color theme="3" tint="-0.499984740745262"/>
      </right>
      <top style="hair">
        <color theme="3" tint="-0.499984740745262"/>
      </top>
      <bottom style="medium">
        <color indexed="64"/>
      </bottom>
      <diagonal/>
    </border>
    <border>
      <left style="hair">
        <color theme="3" tint="-0.499984740745262"/>
      </left>
      <right style="hair">
        <color theme="3" tint="-0.499984740745262"/>
      </right>
      <top style="hair">
        <color theme="3" tint="-0.499984740745262"/>
      </top>
      <bottom style="medium">
        <color indexed="64"/>
      </bottom>
      <diagonal/>
    </border>
    <border>
      <left style="hair">
        <color theme="3" tint="-0.499984740745262"/>
      </left>
      <right/>
      <top style="hair">
        <color theme="3" tint="-0.499984740745262"/>
      </top>
      <bottom style="medium">
        <color indexed="64"/>
      </bottom>
      <diagonal/>
    </border>
    <border>
      <left style="medium">
        <color indexed="64"/>
      </left>
      <right/>
      <top/>
      <bottom/>
      <diagonal/>
    </border>
    <border>
      <left/>
      <right style="medium">
        <color indexed="64"/>
      </right>
      <top/>
      <bottom/>
      <diagonal/>
    </border>
    <border>
      <left style="hair">
        <color theme="0"/>
      </left>
      <right/>
      <top style="hair">
        <color theme="3" tint="-0.499984740745262"/>
      </top>
      <bottom style="hair">
        <color theme="0"/>
      </bottom>
      <diagonal/>
    </border>
    <border>
      <left/>
      <right/>
      <top style="hair">
        <color theme="3" tint="-0.499984740745262"/>
      </top>
      <bottom style="hair">
        <color theme="0"/>
      </bottom>
      <diagonal/>
    </border>
    <border>
      <left style="medium">
        <color indexed="64"/>
      </left>
      <right style="hair">
        <color theme="3" tint="-0.499984740745262"/>
      </right>
      <top/>
      <bottom style="hair">
        <color theme="3" tint="-0.499984740745262"/>
      </bottom>
      <diagonal/>
    </border>
    <border>
      <left style="hair">
        <color theme="0"/>
      </left>
      <right/>
      <top style="hair">
        <color theme="0"/>
      </top>
      <bottom style="hair">
        <color theme="0"/>
      </bottom>
      <diagonal/>
    </border>
    <border>
      <left/>
      <right/>
      <top style="hair">
        <color theme="0"/>
      </top>
      <bottom style="hair">
        <color theme="0"/>
      </bottom>
      <diagonal/>
    </border>
    <border>
      <left style="medium">
        <color indexed="64"/>
      </left>
      <right style="hair">
        <color theme="3" tint="-0.499984740745262"/>
      </right>
      <top/>
      <bottom style="medium">
        <color indexed="64"/>
      </bottom>
      <diagonal/>
    </border>
    <border>
      <left style="hair">
        <color theme="3" tint="-0.499984740745262"/>
      </left>
      <right style="medium">
        <color indexed="64"/>
      </right>
      <top style="hair">
        <color theme="3" tint="-0.499984740745262"/>
      </top>
      <bottom style="medium">
        <color indexed="64"/>
      </bottom>
      <diagonal/>
    </border>
    <border>
      <left style="hair">
        <color theme="0"/>
      </left>
      <right/>
      <top style="hair">
        <color theme="0"/>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theme="0"/>
      </left>
      <right style="hair">
        <color theme="0"/>
      </right>
      <top style="hair">
        <color theme="0"/>
      </top>
      <bottom/>
      <diagonal/>
    </border>
    <border>
      <left style="hair">
        <color theme="0"/>
      </left>
      <right/>
      <top/>
      <bottom/>
      <diagonal/>
    </border>
    <border>
      <left/>
      <right style="hair">
        <color theme="3" tint="-0.499984740745262"/>
      </right>
      <top style="medium">
        <color indexed="64"/>
      </top>
      <bottom style="hair">
        <color theme="3" tint="-0.499984740745262"/>
      </bottom>
      <diagonal/>
    </border>
    <border>
      <left/>
      <right style="hair">
        <color theme="3" tint="-0.499984740745262"/>
      </right>
      <top/>
      <bottom style="hair">
        <color theme="3" tint="-0.499984740745262"/>
      </bottom>
      <diagonal/>
    </border>
    <border>
      <left/>
      <right style="hair">
        <color theme="3" tint="-0.499984740745262"/>
      </right>
      <top/>
      <bottom style="medium">
        <color indexed="64"/>
      </bottom>
      <diagonal/>
    </border>
    <border>
      <left/>
      <right/>
      <top style="hair">
        <color theme="3" tint="-0.499984740745262"/>
      </top>
      <bottom style="hair">
        <color theme="3" tint="-0.499984740745262"/>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73">
    <xf numFmtId="0" fontId="0" fillId="0" borderId="0" xfId="0"/>
    <xf numFmtId="0" fontId="3"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horizontal="center" vertical="center"/>
    </xf>
    <xf numFmtId="0" fontId="7" fillId="0" borderId="0" xfId="0" applyFont="1" applyAlignment="1">
      <alignment horizontal="left" vertical="center"/>
    </xf>
    <xf numFmtId="44" fontId="7" fillId="0" borderId="0" xfId="0" applyNumberFormat="1" applyFont="1" applyAlignment="1">
      <alignment horizontal="center" vertical="center"/>
    </xf>
    <xf numFmtId="0" fontId="8" fillId="0" borderId="0" xfId="0" applyFont="1" applyAlignment="1">
      <alignment vertical="center"/>
    </xf>
    <xf numFmtId="0" fontId="11" fillId="2" borderId="0" xfId="0" applyFont="1" applyFill="1" applyAlignment="1">
      <alignment vertical="center"/>
    </xf>
    <xf numFmtId="0" fontId="13" fillId="2" borderId="0" xfId="0" applyFont="1" applyFill="1" applyAlignment="1">
      <alignment vertical="center"/>
    </xf>
    <xf numFmtId="0" fontId="13" fillId="0" borderId="0" xfId="0" applyFont="1" applyAlignment="1">
      <alignment vertical="center"/>
    </xf>
    <xf numFmtId="44" fontId="14" fillId="3" borderId="13" xfId="0" applyNumberFormat="1" applyFont="1" applyFill="1" applyBorder="1" applyAlignment="1">
      <alignment horizontal="center" vertical="center" wrapText="1"/>
    </xf>
    <xf numFmtId="44" fontId="14" fillId="4" borderId="1" xfId="0" applyNumberFormat="1" applyFont="1" applyFill="1" applyBorder="1" applyAlignment="1">
      <alignment horizontal="center" vertical="center" wrapText="1"/>
    </xf>
    <xf numFmtId="44" fontId="14" fillId="3" borderId="1" xfId="0" applyNumberFormat="1" applyFont="1" applyFill="1" applyBorder="1" applyAlignment="1">
      <alignment horizontal="center" vertical="center" wrapText="1"/>
    </xf>
    <xf numFmtId="44" fontId="14" fillId="3" borderId="9" xfId="0" applyNumberFormat="1" applyFont="1" applyFill="1" applyBorder="1" applyAlignment="1">
      <alignment horizontal="center" vertical="center" wrapText="1"/>
    </xf>
    <xf numFmtId="44" fontId="14" fillId="3" borderId="14" xfId="0" applyNumberFormat="1" applyFont="1" applyFill="1" applyBorder="1" applyAlignment="1">
      <alignment horizontal="center" vertical="center" wrapText="1"/>
    </xf>
    <xf numFmtId="0" fontId="15" fillId="0" borderId="0" xfId="0" applyFont="1" applyAlignment="1">
      <alignment vertical="center"/>
    </xf>
    <xf numFmtId="0" fontId="9" fillId="3" borderId="13" xfId="0" applyFont="1" applyFill="1" applyBorder="1" applyAlignment="1">
      <alignment horizontal="center" vertical="center" wrapText="1"/>
    </xf>
    <xf numFmtId="44" fontId="9" fillId="3" borderId="1" xfId="0" applyNumberFormat="1" applyFont="1" applyFill="1" applyBorder="1" applyAlignment="1">
      <alignment horizontal="center" vertical="center" wrapText="1"/>
    </xf>
    <xf numFmtId="44" fontId="9" fillId="3" borderId="9" xfId="0" applyNumberFormat="1" applyFont="1" applyFill="1" applyBorder="1" applyAlignment="1">
      <alignment horizontal="center" vertical="center" wrapText="1"/>
    </xf>
    <xf numFmtId="44" fontId="9" fillId="3" borderId="13" xfId="0" applyNumberFormat="1" applyFont="1" applyFill="1" applyBorder="1" applyAlignment="1">
      <alignment horizontal="center" vertical="center" wrapText="1"/>
    </xf>
    <xf numFmtId="44" fontId="9" fillId="3" borderId="14" xfId="0" applyNumberFormat="1" applyFont="1" applyFill="1" applyBorder="1" applyAlignment="1">
      <alignment horizontal="center" vertical="center" wrapText="1"/>
    </xf>
    <xf numFmtId="44" fontId="9" fillId="3" borderId="1" xfId="0" applyNumberFormat="1"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9" xfId="0" applyFont="1" applyBorder="1" applyAlignment="1">
      <alignment vertical="center" wrapText="1"/>
    </xf>
    <xf numFmtId="0" fontId="17" fillId="0" borderId="13" xfId="0" applyFont="1" applyBorder="1" applyAlignment="1">
      <alignment horizontal="center" vertical="center"/>
    </xf>
    <xf numFmtId="44" fontId="18" fillId="0" borderId="1" xfId="0" applyNumberFormat="1" applyFont="1" applyBorder="1" applyAlignment="1" applyProtection="1">
      <alignment horizontal="left" vertical="center" wrapText="1"/>
      <protection locked="0"/>
    </xf>
    <xf numFmtId="44" fontId="18" fillId="0" borderId="1" xfId="0" applyNumberFormat="1" applyFont="1" applyBorder="1" applyAlignment="1">
      <alignment horizontal="left" vertical="center" wrapText="1"/>
    </xf>
    <xf numFmtId="44" fontId="18" fillId="0" borderId="9" xfId="0" applyNumberFormat="1" applyFont="1" applyBorder="1" applyAlignment="1">
      <alignment horizontal="left" vertical="center" wrapText="1"/>
    </xf>
    <xf numFmtId="44" fontId="18" fillId="0" borderId="14" xfId="0" applyNumberFormat="1" applyFont="1" applyBorder="1" applyAlignment="1">
      <alignment horizontal="left" vertical="center" wrapText="1"/>
    </xf>
    <xf numFmtId="0" fontId="19" fillId="5" borderId="13" xfId="0" applyFont="1" applyFill="1" applyBorder="1" applyAlignment="1">
      <alignment horizontal="center" vertical="center"/>
    </xf>
    <xf numFmtId="0" fontId="19" fillId="5" borderId="1" xfId="0" applyFont="1" applyFill="1" applyBorder="1" applyAlignment="1">
      <alignment horizontal="center" vertical="center"/>
    </xf>
    <xf numFmtId="0" fontId="19" fillId="5" borderId="14" xfId="0" applyFont="1" applyFill="1" applyBorder="1" applyAlignment="1">
      <alignment horizontal="center" vertical="center"/>
    </xf>
    <xf numFmtId="0" fontId="19" fillId="5" borderId="9" xfId="0" applyFont="1" applyFill="1" applyBorder="1" applyAlignment="1">
      <alignment horizontal="center" vertical="center"/>
    </xf>
    <xf numFmtId="44" fontId="20" fillId="3" borderId="13" xfId="0" applyNumberFormat="1" applyFont="1" applyFill="1" applyBorder="1" applyAlignment="1">
      <alignment horizontal="left" vertical="center" wrapText="1"/>
    </xf>
    <xf numFmtId="44" fontId="20" fillId="3" borderId="1" xfId="0" applyNumberFormat="1" applyFont="1" applyFill="1" applyBorder="1" applyAlignment="1">
      <alignment horizontal="left" vertical="center" wrapText="1"/>
    </xf>
    <xf numFmtId="44" fontId="20" fillId="3" borderId="9" xfId="0" applyNumberFormat="1" applyFont="1" applyFill="1" applyBorder="1" applyAlignment="1">
      <alignment horizontal="left" vertical="center" wrapText="1"/>
    </xf>
    <xf numFmtId="44" fontId="20" fillId="3" borderId="14" xfId="0" applyNumberFormat="1" applyFont="1" applyFill="1" applyBorder="1" applyAlignment="1">
      <alignment horizontal="left" vertical="center" wrapText="1"/>
    </xf>
    <xf numFmtId="0" fontId="19" fillId="3" borderId="13" xfId="0" applyFont="1" applyFill="1" applyBorder="1" applyAlignment="1">
      <alignment horizontal="center" vertical="center"/>
    </xf>
    <xf numFmtId="44" fontId="19" fillId="3" borderId="1" xfId="0" applyNumberFormat="1" applyFont="1" applyFill="1" applyBorder="1" applyAlignment="1">
      <alignment horizontal="center" vertical="center"/>
    </xf>
    <xf numFmtId="44" fontId="19" fillId="3" borderId="9" xfId="0" applyNumberFormat="1" applyFont="1" applyFill="1" applyBorder="1" applyAlignment="1">
      <alignment horizontal="center" vertical="center"/>
    </xf>
    <xf numFmtId="44" fontId="19" fillId="3" borderId="14" xfId="0" applyNumberFormat="1" applyFont="1" applyFill="1" applyBorder="1" applyAlignment="1">
      <alignment horizontal="center" vertical="center"/>
    </xf>
    <xf numFmtId="0" fontId="19" fillId="5" borderId="15" xfId="0" applyFont="1" applyFill="1" applyBorder="1" applyAlignment="1">
      <alignment horizontal="center" vertical="center"/>
    </xf>
    <xf numFmtId="0" fontId="16" fillId="6" borderId="9" xfId="0" applyFont="1" applyFill="1" applyBorder="1" applyAlignment="1">
      <alignment vertical="center" wrapText="1"/>
    </xf>
    <xf numFmtId="0" fontId="17" fillId="7" borderId="13" xfId="0" applyFont="1" applyFill="1" applyBorder="1" applyAlignment="1">
      <alignment horizontal="center" vertical="center"/>
    </xf>
    <xf numFmtId="0" fontId="16" fillId="2" borderId="1" xfId="0" applyFont="1" applyFill="1" applyBorder="1" applyAlignment="1">
      <alignment horizontal="center" vertical="center"/>
    </xf>
    <xf numFmtId="44" fontId="19" fillId="3" borderId="13" xfId="0" applyNumberFormat="1" applyFont="1" applyFill="1" applyBorder="1" applyAlignment="1">
      <alignment horizontal="center" vertical="center"/>
    </xf>
    <xf numFmtId="0" fontId="17" fillId="3" borderId="13" xfId="0" applyFont="1" applyFill="1" applyBorder="1" applyAlignment="1">
      <alignment horizontal="center" vertical="center"/>
    </xf>
    <xf numFmtId="44" fontId="18" fillId="3" borderId="1" xfId="0" applyNumberFormat="1" applyFont="1" applyFill="1" applyBorder="1" applyAlignment="1">
      <alignment horizontal="left" vertical="center" wrapText="1"/>
    </xf>
    <xf numFmtId="44" fontId="18" fillId="3" borderId="9" xfId="0" applyNumberFormat="1" applyFont="1" applyFill="1" applyBorder="1" applyAlignment="1">
      <alignment horizontal="left" vertical="center" wrapText="1"/>
    </xf>
    <xf numFmtId="44" fontId="18" fillId="3" borderId="13" xfId="0" applyNumberFormat="1" applyFont="1" applyFill="1" applyBorder="1" applyAlignment="1">
      <alignment horizontal="left" vertical="center" wrapText="1"/>
    </xf>
    <xf numFmtId="44" fontId="18" fillId="3" borderId="14" xfId="0" applyNumberFormat="1" applyFont="1" applyFill="1" applyBorder="1" applyAlignment="1">
      <alignment horizontal="left" vertical="center" wrapText="1"/>
    </xf>
    <xf numFmtId="0" fontId="16" fillId="0" borderId="1" xfId="0" applyFont="1" applyBorder="1" applyAlignment="1">
      <alignment vertical="center"/>
    </xf>
    <xf numFmtId="0" fontId="17" fillId="0" borderId="16" xfId="0" applyFont="1" applyBorder="1" applyAlignment="1">
      <alignment horizontal="center" vertical="center"/>
    </xf>
    <xf numFmtId="44" fontId="18" fillId="0" borderId="17" xfId="0" applyNumberFormat="1" applyFont="1" applyBorder="1" applyAlignment="1">
      <alignment horizontal="left" vertical="center" wrapText="1"/>
    </xf>
    <xf numFmtId="44" fontId="18" fillId="0" borderId="18" xfId="0" applyNumberFormat="1" applyFont="1" applyBorder="1" applyAlignment="1">
      <alignment horizontal="left"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left" vertical="center" wrapText="1"/>
    </xf>
    <xf numFmtId="44" fontId="18" fillId="0" borderId="0" xfId="0" applyNumberFormat="1" applyFont="1" applyAlignment="1" applyProtection="1">
      <alignment horizontal="left" vertical="center" wrapText="1"/>
      <protection locked="0"/>
    </xf>
    <xf numFmtId="44" fontId="18" fillId="0" borderId="0" xfId="0" applyNumberFormat="1" applyFont="1" applyAlignment="1">
      <alignment horizontal="left" vertical="center" wrapText="1"/>
    </xf>
    <xf numFmtId="0" fontId="17" fillId="0" borderId="19" xfId="0" applyFont="1" applyBorder="1" applyAlignment="1">
      <alignment horizontal="center" vertical="center"/>
    </xf>
    <xf numFmtId="44" fontId="18" fillId="0" borderId="20" xfId="0" applyNumberFormat="1" applyFont="1" applyBorder="1" applyAlignment="1">
      <alignment horizontal="left" vertical="center" wrapText="1"/>
    </xf>
    <xf numFmtId="0" fontId="21" fillId="8" borderId="1" xfId="0" applyFont="1" applyFill="1" applyBorder="1" applyAlignment="1">
      <alignment horizontal="center" vertical="center" wrapText="1"/>
    </xf>
    <xf numFmtId="0" fontId="21" fillId="8" borderId="9" xfId="0" applyFont="1" applyFill="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vertical="center" wrapText="1"/>
    </xf>
    <xf numFmtId="0" fontId="22" fillId="0" borderId="9" xfId="0" applyFont="1" applyBorder="1" applyAlignment="1">
      <alignment vertical="center" wrapText="1"/>
    </xf>
    <xf numFmtId="0" fontId="22" fillId="2" borderId="1" xfId="0" applyFont="1" applyFill="1" applyBorder="1" applyAlignment="1">
      <alignment horizontal="center" vertical="center"/>
    </xf>
    <xf numFmtId="0" fontId="23" fillId="6" borderId="1" xfId="0" applyFont="1" applyFill="1" applyBorder="1" applyAlignment="1">
      <alignment horizontal="center" vertical="center"/>
    </xf>
    <xf numFmtId="0" fontId="22" fillId="5" borderId="1" xfId="0" applyFont="1" applyFill="1" applyBorder="1" applyAlignment="1">
      <alignment horizontal="center" vertical="center"/>
    </xf>
    <xf numFmtId="0" fontId="17" fillId="9" borderId="13" xfId="0" applyFont="1" applyFill="1" applyBorder="1" applyAlignment="1">
      <alignment horizontal="center" vertical="center"/>
    </xf>
    <xf numFmtId="0" fontId="22" fillId="0" borderId="9" xfId="0" applyFont="1" applyBorder="1" applyAlignment="1">
      <alignment horizontal="justify" vertical="center" wrapText="1"/>
    </xf>
    <xf numFmtId="0" fontId="20" fillId="3" borderId="13" xfId="0" applyFont="1" applyFill="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4" fillId="0" borderId="19" xfId="0" applyFont="1" applyBorder="1" applyAlignment="1">
      <alignment vertical="center"/>
    </xf>
    <xf numFmtId="44" fontId="4" fillId="0" borderId="0" xfId="0" applyNumberFormat="1" applyFont="1" applyAlignment="1">
      <alignment vertical="center"/>
    </xf>
    <xf numFmtId="44" fontId="4" fillId="0" borderId="19" xfId="0" applyNumberFormat="1" applyFont="1" applyBorder="1" applyAlignment="1">
      <alignment vertical="center"/>
    </xf>
    <xf numFmtId="44" fontId="4" fillId="0" borderId="20" xfId="0" applyNumberFormat="1" applyFont="1" applyBorder="1" applyAlignment="1">
      <alignment vertical="center"/>
    </xf>
    <xf numFmtId="0" fontId="19" fillId="3" borderId="23" xfId="0" applyFont="1" applyFill="1" applyBorder="1" applyAlignment="1">
      <alignment horizontal="center" vertical="center"/>
    </xf>
    <xf numFmtId="44" fontId="20" fillId="3" borderId="1" xfId="0" applyNumberFormat="1" applyFont="1" applyFill="1" applyBorder="1" applyAlignment="1" applyProtection="1">
      <alignment horizontal="left" vertical="center" wrapText="1"/>
      <protection locked="0"/>
    </xf>
    <xf numFmtId="0" fontId="26" fillId="0" borderId="0" xfId="0" applyFont="1" applyAlignment="1">
      <alignment horizontal="right" vertical="center"/>
    </xf>
    <xf numFmtId="0" fontId="19" fillId="3" borderId="26" xfId="0" applyFont="1" applyFill="1" applyBorder="1" applyAlignment="1">
      <alignment horizontal="center" vertical="center"/>
    </xf>
    <xf numFmtId="44" fontId="20" fillId="3" borderId="17" xfId="0" applyNumberFormat="1" applyFont="1" applyFill="1" applyBorder="1" applyAlignment="1">
      <alignment horizontal="left" vertical="center" wrapText="1"/>
    </xf>
    <xf numFmtId="44" fontId="20" fillId="3" borderId="18" xfId="0" applyNumberFormat="1" applyFont="1" applyFill="1" applyBorder="1" applyAlignment="1">
      <alignment horizontal="left" vertical="center" wrapText="1"/>
    </xf>
    <xf numFmtId="44" fontId="20" fillId="3" borderId="27" xfId="0" applyNumberFormat="1" applyFont="1" applyFill="1" applyBorder="1" applyAlignment="1">
      <alignment horizontal="left" vertical="center" wrapText="1"/>
    </xf>
    <xf numFmtId="44" fontId="20" fillId="3" borderId="17" xfId="0" applyNumberFormat="1" applyFont="1" applyFill="1" applyBorder="1" applyAlignment="1" applyProtection="1">
      <alignment horizontal="left" vertical="center" wrapText="1"/>
      <protection locked="0"/>
    </xf>
    <xf numFmtId="0" fontId="9" fillId="0" borderId="28" xfId="0" applyFont="1" applyBorder="1" applyAlignment="1">
      <alignment horizontal="center" vertical="center"/>
    </xf>
    <xf numFmtId="0" fontId="9" fillId="3" borderId="29" xfId="0" applyFont="1" applyFill="1" applyBorder="1" applyAlignment="1">
      <alignment horizontal="center" vertical="center"/>
    </xf>
    <xf numFmtId="0" fontId="9" fillId="3" borderId="29" xfId="0" applyFont="1" applyFill="1" applyBorder="1" applyAlignment="1">
      <alignment horizontal="center" vertical="center" wrapText="1"/>
    </xf>
    <xf numFmtId="44" fontId="13" fillId="0" borderId="0" xfId="0" applyNumberFormat="1" applyFont="1" applyAlignment="1">
      <alignment vertical="center"/>
    </xf>
    <xf numFmtId="0" fontId="27" fillId="0" borderId="0" xfId="0" applyFont="1" applyAlignment="1">
      <alignment vertical="center"/>
    </xf>
    <xf numFmtId="0" fontId="9" fillId="3" borderId="9" xfId="0" applyFont="1" applyFill="1" applyBorder="1" applyAlignment="1">
      <alignment horizontal="center" vertical="center"/>
    </xf>
    <xf numFmtId="0" fontId="28" fillId="10" borderId="29" xfId="0" applyFont="1" applyFill="1" applyBorder="1" applyAlignment="1">
      <alignment horizontal="center" vertical="center"/>
    </xf>
    <xf numFmtId="0" fontId="28" fillId="11" borderId="29" xfId="0" applyFont="1" applyFill="1" applyBorder="1" applyAlignment="1">
      <alignment horizontal="center" vertical="center"/>
    </xf>
    <xf numFmtId="0" fontId="28" fillId="12" borderId="29" xfId="0" applyFont="1" applyFill="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20" fillId="0" borderId="0" xfId="0" applyFont="1" applyAlignment="1">
      <alignment vertical="center"/>
    </xf>
    <xf numFmtId="0" fontId="9" fillId="0" borderId="0" xfId="0" applyFont="1" applyAlignment="1">
      <alignment vertical="center"/>
    </xf>
    <xf numFmtId="44" fontId="20" fillId="0" borderId="0" xfId="0" applyNumberFormat="1" applyFont="1" applyAlignment="1">
      <alignment vertical="center"/>
    </xf>
    <xf numFmtId="0" fontId="13" fillId="0" borderId="0" xfId="0" applyFont="1" applyAlignment="1">
      <alignment horizontal="left" vertical="center"/>
    </xf>
    <xf numFmtId="0" fontId="8" fillId="0" borderId="0" xfId="0" applyFont="1" applyAlignment="1">
      <alignment horizontal="left" vertical="center"/>
    </xf>
    <xf numFmtId="44" fontId="8" fillId="0" borderId="0" xfId="0" applyNumberFormat="1" applyFont="1" applyAlignment="1">
      <alignment vertical="center"/>
    </xf>
    <xf numFmtId="0" fontId="29" fillId="3" borderId="33" xfId="0" applyFont="1" applyFill="1" applyBorder="1" applyAlignment="1">
      <alignment horizontal="center" vertical="center" wrapText="1"/>
    </xf>
    <xf numFmtId="164" fontId="8" fillId="2" borderId="0" xfId="1" applyFont="1" applyFill="1" applyBorder="1" applyAlignment="1">
      <alignment vertical="center"/>
    </xf>
    <xf numFmtId="0" fontId="29" fillId="13" borderId="33" xfId="0" applyFont="1" applyFill="1" applyBorder="1" applyAlignment="1">
      <alignment horizontal="right" vertical="center" wrapText="1"/>
    </xf>
    <xf numFmtId="0" fontId="31" fillId="0" borderId="0" xfId="0" applyFont="1"/>
    <xf numFmtId="0" fontId="32" fillId="0" borderId="0" xfId="0" applyFont="1"/>
    <xf numFmtId="0" fontId="33" fillId="0" borderId="0" xfId="0" applyFont="1"/>
    <xf numFmtId="0" fontId="34" fillId="0" borderId="0" xfId="0" applyFont="1"/>
    <xf numFmtId="44" fontId="18" fillId="0" borderId="1" xfId="0" applyNumberFormat="1" applyFont="1" applyBorder="1" applyAlignment="1" applyProtection="1">
      <alignment horizontal="center" vertical="center" wrapText="1"/>
      <protection locked="0"/>
    </xf>
    <xf numFmtId="44" fontId="20" fillId="3" borderId="1" xfId="0" applyNumberFormat="1" applyFont="1" applyFill="1" applyBorder="1" applyAlignment="1">
      <alignment horizontal="center" vertical="center" wrapText="1"/>
    </xf>
    <xf numFmtId="44" fontId="18" fillId="0" borderId="17" xfId="0" applyNumberFormat="1" applyFont="1" applyBorder="1" applyAlignment="1" applyProtection="1">
      <alignment horizontal="center" vertical="center" wrapText="1"/>
      <protection locked="0"/>
    </xf>
    <xf numFmtId="44" fontId="18" fillId="14" borderId="1" xfId="0" applyNumberFormat="1" applyFont="1" applyFill="1" applyBorder="1" applyAlignment="1" applyProtection="1">
      <alignment horizontal="left" vertical="center" wrapText="1"/>
      <protection locked="0"/>
    </xf>
    <xf numFmtId="0" fontId="9" fillId="3" borderId="15" xfId="0" applyFont="1" applyFill="1" applyBorder="1" applyAlignment="1">
      <alignment horizontal="center" vertical="center" wrapText="1"/>
    </xf>
    <xf numFmtId="0" fontId="19" fillId="3" borderId="15" xfId="0" applyFont="1" applyFill="1" applyBorder="1" applyAlignment="1">
      <alignment horizontal="center" vertical="center"/>
    </xf>
    <xf numFmtId="44" fontId="19" fillId="3" borderId="15" xfId="0" applyNumberFormat="1" applyFont="1" applyFill="1" applyBorder="1" applyAlignment="1">
      <alignment horizontal="center" vertical="center"/>
    </xf>
    <xf numFmtId="44" fontId="18" fillId="3" borderId="15" xfId="0" applyNumberFormat="1" applyFont="1" applyFill="1" applyBorder="1" applyAlignment="1">
      <alignment horizontal="left" vertical="center" wrapText="1"/>
    </xf>
    <xf numFmtId="0" fontId="19" fillId="3" borderId="36" xfId="0" applyFont="1" applyFill="1" applyBorder="1" applyAlignment="1">
      <alignment horizontal="center" vertical="center"/>
    </xf>
    <xf numFmtId="0" fontId="19" fillId="3" borderId="37" xfId="0" applyFont="1" applyFill="1" applyBorder="1" applyAlignment="1">
      <alignment horizontal="center" vertical="center"/>
    </xf>
    <xf numFmtId="44" fontId="18" fillId="15" borderId="1" xfId="0" applyNumberFormat="1" applyFont="1" applyFill="1" applyBorder="1" applyAlignment="1" applyProtection="1">
      <alignment horizontal="left" vertical="center" wrapText="1"/>
      <protection locked="0"/>
    </xf>
    <xf numFmtId="0" fontId="37" fillId="0" borderId="0" xfId="0" applyFont="1" applyAlignment="1">
      <alignment horizontal="left" vertical="center"/>
    </xf>
    <xf numFmtId="44" fontId="18" fillId="9" borderId="1" xfId="0" applyNumberFormat="1" applyFont="1" applyFill="1" applyBorder="1" applyAlignment="1" applyProtection="1">
      <alignment horizontal="left" vertical="center" wrapText="1"/>
      <protection locked="0"/>
    </xf>
    <xf numFmtId="44" fontId="18" fillId="9" borderId="1" xfId="0" applyNumberFormat="1" applyFont="1" applyFill="1" applyBorder="1" applyAlignment="1">
      <alignment horizontal="left" vertical="center" wrapText="1"/>
    </xf>
    <xf numFmtId="44" fontId="18" fillId="9" borderId="14" xfId="0" applyNumberFormat="1" applyFont="1" applyFill="1" applyBorder="1" applyAlignment="1">
      <alignment horizontal="left" vertical="center" wrapText="1"/>
    </xf>
    <xf numFmtId="0" fontId="17" fillId="15" borderId="13" xfId="0" applyFont="1" applyFill="1" applyBorder="1" applyAlignment="1">
      <alignment horizontal="center" vertical="center"/>
    </xf>
    <xf numFmtId="44" fontId="20" fillId="3" borderId="15" xfId="0" applyNumberFormat="1" applyFont="1" applyFill="1" applyBorder="1" applyAlignment="1" applyProtection="1">
      <alignment horizontal="center" vertical="center" wrapText="1"/>
      <protection locked="0"/>
    </xf>
    <xf numFmtId="44" fontId="18" fillId="16" borderId="1" xfId="0" applyNumberFormat="1" applyFont="1" applyFill="1" applyBorder="1" applyAlignment="1" applyProtection="1">
      <alignment horizontal="left" vertical="center" wrapText="1"/>
      <protection locked="0"/>
    </xf>
    <xf numFmtId="164" fontId="19" fillId="3" borderId="36" xfId="1" applyFont="1" applyFill="1" applyBorder="1" applyAlignment="1">
      <alignment horizontal="center" vertical="center"/>
    </xf>
    <xf numFmtId="164" fontId="19" fillId="3" borderId="37" xfId="1" applyFont="1" applyFill="1" applyBorder="1" applyAlignment="1">
      <alignment horizontal="center" vertical="center"/>
    </xf>
    <xf numFmtId="44" fontId="18" fillId="17" borderId="1" xfId="0" applyNumberFormat="1" applyFont="1" applyFill="1" applyBorder="1" applyAlignment="1" applyProtection="1">
      <alignment horizontal="left" vertical="center" wrapText="1"/>
      <protection locked="0"/>
    </xf>
    <xf numFmtId="44" fontId="18" fillId="17" borderId="1" xfId="0" applyNumberFormat="1" applyFont="1" applyFill="1" applyBorder="1" applyAlignment="1">
      <alignment horizontal="left" vertical="center" wrapText="1"/>
    </xf>
    <xf numFmtId="44" fontId="18" fillId="7" borderId="1" xfId="0" applyNumberFormat="1" applyFont="1" applyFill="1" applyBorder="1" applyAlignment="1" applyProtection="1">
      <alignment horizontal="left" vertical="center" wrapText="1"/>
      <protection locked="0"/>
    </xf>
    <xf numFmtId="44" fontId="18" fillId="7" borderId="1" xfId="0" applyNumberFormat="1" applyFont="1" applyFill="1" applyBorder="1" applyAlignment="1">
      <alignment horizontal="left" vertical="center" wrapText="1"/>
    </xf>
    <xf numFmtId="44" fontId="14" fillId="7" borderId="1" xfId="0" applyNumberFormat="1" applyFont="1" applyFill="1" applyBorder="1" applyAlignment="1">
      <alignment horizontal="center" vertical="center" wrapText="1"/>
    </xf>
    <xf numFmtId="44" fontId="18" fillId="0" borderId="17" xfId="0" applyNumberFormat="1" applyFont="1" applyBorder="1" applyAlignment="1" applyProtection="1">
      <alignment horizontal="left" vertical="center" wrapText="1"/>
      <protection locked="0"/>
    </xf>
    <xf numFmtId="44" fontId="18" fillId="2" borderId="1" xfId="0" applyNumberFormat="1" applyFont="1" applyFill="1" applyBorder="1" applyAlignment="1" applyProtection="1">
      <alignment horizontal="left" vertical="center" wrapText="1"/>
      <protection locked="0"/>
    </xf>
    <xf numFmtId="44" fontId="18" fillId="2" borderId="17" xfId="0" applyNumberFormat="1" applyFont="1" applyFill="1" applyBorder="1" applyAlignment="1" applyProtection="1">
      <alignment horizontal="left" vertical="center" wrapText="1"/>
      <protection locked="0"/>
    </xf>
    <xf numFmtId="44" fontId="18" fillId="18" borderId="1" xfId="0" applyNumberFormat="1" applyFont="1" applyFill="1" applyBorder="1" applyAlignment="1" applyProtection="1">
      <alignment horizontal="left" vertical="center" wrapText="1"/>
      <protection locked="0"/>
    </xf>
    <xf numFmtId="44" fontId="20" fillId="3" borderId="7" xfId="0" applyNumberFormat="1" applyFont="1" applyFill="1" applyBorder="1" applyAlignment="1" applyProtection="1">
      <alignment horizontal="center" vertical="center" wrapText="1"/>
      <protection locked="0"/>
    </xf>
    <xf numFmtId="9" fontId="18" fillId="0" borderId="1" xfId="3" applyFont="1" applyBorder="1" applyAlignment="1" applyProtection="1">
      <alignment horizontal="center" vertical="center" wrapText="1"/>
      <protection locked="0"/>
    </xf>
    <xf numFmtId="165" fontId="18" fillId="0" borderId="1" xfId="3" applyNumberFormat="1" applyFont="1" applyBorder="1" applyAlignment="1" applyProtection="1">
      <alignment horizontal="center" vertical="center" wrapText="1"/>
      <protection locked="0"/>
    </xf>
    <xf numFmtId="44" fontId="18" fillId="10" borderId="1" xfId="0" applyNumberFormat="1" applyFont="1" applyFill="1" applyBorder="1" applyAlignment="1" applyProtection="1">
      <alignment horizontal="left" vertical="center" wrapText="1"/>
      <protection locked="0"/>
    </xf>
    <xf numFmtId="44" fontId="14" fillId="20" borderId="1" xfId="0" applyNumberFormat="1" applyFont="1" applyFill="1" applyBorder="1" applyAlignment="1">
      <alignment horizontal="center" vertical="center" wrapText="1"/>
    </xf>
    <xf numFmtId="9" fontId="18" fillId="0" borderId="1" xfId="3" applyFont="1" applyBorder="1" applyAlignment="1" applyProtection="1">
      <alignment horizontal="center" vertical="center" wrapText="1"/>
    </xf>
    <xf numFmtId="44" fontId="18" fillId="11" borderId="1" xfId="0" applyNumberFormat="1" applyFont="1" applyFill="1" applyBorder="1" applyAlignment="1" applyProtection="1">
      <alignment horizontal="left" vertical="center" wrapText="1"/>
      <protection locked="0"/>
    </xf>
    <xf numFmtId="44" fontId="18" fillId="11" borderId="17" xfId="0" applyNumberFormat="1" applyFont="1" applyFill="1" applyBorder="1" applyAlignment="1" applyProtection="1">
      <alignment horizontal="left" vertical="center" wrapText="1"/>
      <protection locked="0"/>
    </xf>
    <xf numFmtId="9" fontId="18" fillId="0" borderId="17" xfId="3" applyFont="1" applyBorder="1" applyAlignment="1" applyProtection="1">
      <alignment horizontal="center" vertical="center" wrapText="1"/>
      <protection locked="0"/>
    </xf>
    <xf numFmtId="9" fontId="18" fillId="0" borderId="1" xfId="3" applyFont="1" applyFill="1" applyBorder="1" applyAlignment="1" applyProtection="1">
      <alignment horizontal="center" vertical="center" wrapText="1"/>
      <protection locked="0"/>
    </xf>
    <xf numFmtId="9" fontId="18" fillId="9" borderId="1" xfId="3" applyFont="1" applyFill="1" applyBorder="1" applyAlignment="1" applyProtection="1">
      <alignment horizontal="center" vertical="center" wrapText="1"/>
      <protection locked="0"/>
    </xf>
    <xf numFmtId="9" fontId="18" fillId="2" borderId="1" xfId="3" applyFont="1" applyFill="1" applyBorder="1" applyAlignment="1" applyProtection="1">
      <alignment horizontal="center" vertical="center" wrapText="1"/>
      <protection locked="0"/>
    </xf>
    <xf numFmtId="44" fontId="38" fillId="0" borderId="1" xfId="0" applyNumberFormat="1" applyFont="1" applyBorder="1" applyAlignment="1" applyProtection="1">
      <alignment horizontal="left" vertical="center" wrapText="1"/>
      <protection locked="0"/>
    </xf>
    <xf numFmtId="44" fontId="18" fillId="19" borderId="1" xfId="0" applyNumberFormat="1" applyFont="1" applyFill="1" applyBorder="1" applyAlignment="1" applyProtection="1">
      <alignment horizontal="left" vertical="center" wrapText="1"/>
      <protection locked="0"/>
    </xf>
    <xf numFmtId="44" fontId="18" fillId="10" borderId="1" xfId="0" applyNumberFormat="1" applyFont="1" applyFill="1" applyBorder="1" applyAlignment="1">
      <alignment horizontal="left" vertical="center" wrapText="1"/>
    </xf>
    <xf numFmtId="44" fontId="18" fillId="11" borderId="1" xfId="0" applyNumberFormat="1" applyFont="1" applyFill="1" applyBorder="1" applyAlignment="1">
      <alignment horizontal="left" vertical="center" wrapText="1"/>
    </xf>
    <xf numFmtId="9" fontId="18" fillId="14" borderId="1" xfId="3" applyFont="1" applyFill="1" applyBorder="1" applyAlignment="1" applyProtection="1">
      <alignment horizontal="center" vertical="center" wrapText="1"/>
      <protection locked="0"/>
    </xf>
    <xf numFmtId="9" fontId="18" fillId="11" borderId="1" xfId="3" applyFont="1" applyFill="1" applyBorder="1" applyAlignment="1" applyProtection="1">
      <alignment horizontal="center" vertical="center" wrapText="1"/>
      <protection locked="0"/>
    </xf>
    <xf numFmtId="44" fontId="4" fillId="21" borderId="0" xfId="0" applyNumberFormat="1" applyFont="1" applyFill="1" applyAlignment="1">
      <alignment vertical="center"/>
    </xf>
    <xf numFmtId="44" fontId="4" fillId="18" borderId="0" xfId="0" applyNumberFormat="1" applyFont="1" applyFill="1" applyAlignment="1">
      <alignment vertical="center"/>
    </xf>
    <xf numFmtId="44" fontId="4" fillId="22" borderId="0" xfId="0" applyNumberFormat="1" applyFont="1" applyFill="1" applyAlignment="1">
      <alignment vertical="center"/>
    </xf>
    <xf numFmtId="9" fontId="37" fillId="0" borderId="1" xfId="3" applyFont="1" applyBorder="1" applyAlignment="1" applyProtection="1">
      <alignment horizontal="center" vertical="center" wrapText="1"/>
      <protection locked="0"/>
    </xf>
    <xf numFmtId="44" fontId="37" fillId="0" borderId="1" xfId="0" applyNumberFormat="1" applyFont="1" applyBorder="1" applyAlignment="1" applyProtection="1">
      <alignment horizontal="left" vertical="center" wrapText="1"/>
      <protection locked="0"/>
    </xf>
    <xf numFmtId="9" fontId="19" fillId="5" borderId="1" xfId="3" applyFont="1" applyFill="1" applyBorder="1" applyAlignment="1">
      <alignment horizontal="center" vertical="center"/>
    </xf>
    <xf numFmtId="9" fontId="19" fillId="3" borderId="1" xfId="3" applyFont="1" applyFill="1" applyBorder="1" applyAlignment="1">
      <alignment horizontal="center" vertical="center"/>
    </xf>
    <xf numFmtId="9" fontId="20" fillId="3" borderId="1" xfId="3" applyFont="1" applyFill="1" applyBorder="1" applyAlignment="1">
      <alignment horizontal="center" vertical="center" wrapText="1"/>
    </xf>
    <xf numFmtId="9" fontId="18" fillId="10" borderId="1" xfId="3" applyFont="1" applyFill="1" applyBorder="1" applyAlignment="1" applyProtection="1">
      <alignment horizontal="center" vertical="center" wrapText="1"/>
      <protection locked="0"/>
    </xf>
    <xf numFmtId="9" fontId="37" fillId="7" borderId="1" xfId="3" applyFont="1" applyFill="1" applyBorder="1" applyAlignment="1" applyProtection="1">
      <alignment horizontal="center" vertical="center" wrapText="1"/>
      <protection locked="0"/>
    </xf>
    <xf numFmtId="9" fontId="37" fillId="0" borderId="1" xfId="3" applyFont="1" applyFill="1" applyBorder="1" applyAlignment="1" applyProtection="1">
      <alignment horizontal="center" vertical="center" wrapText="1"/>
      <protection locked="0"/>
    </xf>
    <xf numFmtId="9" fontId="18" fillId="3" borderId="1" xfId="3" applyFont="1" applyFill="1" applyBorder="1" applyAlignment="1">
      <alignment horizontal="center" vertical="center" wrapText="1"/>
    </xf>
    <xf numFmtId="9" fontId="19" fillId="3" borderId="15" xfId="3" applyFont="1" applyFill="1" applyBorder="1" applyAlignment="1">
      <alignment horizontal="center" vertical="center"/>
    </xf>
    <xf numFmtId="9" fontId="18" fillId="3" borderId="15" xfId="3" applyFont="1" applyFill="1" applyBorder="1" applyAlignment="1">
      <alignment horizontal="center" vertical="center" wrapText="1"/>
    </xf>
    <xf numFmtId="44" fontId="37" fillId="0" borderId="1" xfId="0" applyNumberFormat="1" applyFont="1" applyBorder="1" applyAlignment="1">
      <alignment horizontal="left" vertical="center" wrapText="1"/>
    </xf>
    <xf numFmtId="44" fontId="37" fillId="11" borderId="1" xfId="0" applyNumberFormat="1" applyFont="1" applyFill="1" applyBorder="1" applyAlignment="1" applyProtection="1">
      <alignment horizontal="left" vertical="center" wrapText="1"/>
      <protection locked="0"/>
    </xf>
    <xf numFmtId="9" fontId="37" fillId="0" borderId="1" xfId="3" applyFont="1" applyBorder="1" applyAlignment="1" applyProtection="1">
      <alignment horizontal="center" vertical="center" wrapText="1"/>
    </xf>
    <xf numFmtId="9" fontId="18" fillId="0" borderId="1" xfId="3" applyFont="1" applyBorder="1" applyAlignment="1">
      <alignment horizontal="center" vertical="center" wrapText="1"/>
    </xf>
    <xf numFmtId="9" fontId="37" fillId="0" borderId="1" xfId="3" applyFont="1" applyBorder="1" applyAlignment="1">
      <alignment horizontal="center" vertical="center" wrapText="1"/>
    </xf>
    <xf numFmtId="9" fontId="37" fillId="7" borderId="1" xfId="3" applyFont="1" applyFill="1" applyBorder="1" applyAlignment="1">
      <alignment horizontal="center" vertical="center" wrapText="1"/>
    </xf>
    <xf numFmtId="44" fontId="18" fillId="18" borderId="1" xfId="0" applyNumberFormat="1" applyFont="1" applyFill="1" applyBorder="1" applyAlignment="1">
      <alignment horizontal="left" vertical="center" wrapText="1"/>
    </xf>
    <xf numFmtId="44" fontId="37" fillId="17" borderId="1" xfId="0" applyNumberFormat="1" applyFont="1" applyFill="1" applyBorder="1" applyAlignment="1" applyProtection="1">
      <alignment horizontal="left" vertical="center" wrapText="1"/>
      <protection locked="0"/>
    </xf>
    <xf numFmtId="44" fontId="18" fillId="23" borderId="1" xfId="0" applyNumberFormat="1" applyFont="1" applyFill="1" applyBorder="1" applyAlignment="1">
      <alignment horizontal="left" vertical="center" wrapText="1"/>
    </xf>
    <xf numFmtId="0" fontId="39" fillId="10" borderId="29" xfId="0" applyFont="1" applyFill="1" applyBorder="1" applyAlignment="1">
      <alignment horizontal="left" vertical="center"/>
    </xf>
    <xf numFmtId="0" fontId="40" fillId="10" borderId="29" xfId="0" applyFont="1" applyFill="1" applyBorder="1" applyAlignment="1">
      <alignment horizontal="center" vertical="center"/>
    </xf>
    <xf numFmtId="0" fontId="39" fillId="11" borderId="29" xfId="0" applyFont="1" applyFill="1" applyBorder="1" applyAlignment="1">
      <alignment horizontal="left" vertical="center"/>
    </xf>
    <xf numFmtId="0" fontId="40" fillId="11" borderId="29" xfId="0" applyFont="1" applyFill="1" applyBorder="1" applyAlignment="1">
      <alignment horizontal="center" vertical="center"/>
    </xf>
    <xf numFmtId="0" fontId="39" fillId="12" borderId="29" xfId="0" applyFont="1" applyFill="1" applyBorder="1" applyAlignment="1">
      <alignment horizontal="left" vertical="center"/>
    </xf>
    <xf numFmtId="0" fontId="40" fillId="12" borderId="29" xfId="0" applyFont="1" applyFill="1" applyBorder="1" applyAlignment="1">
      <alignment horizontal="center" vertical="center"/>
    </xf>
    <xf numFmtId="0" fontId="39" fillId="2" borderId="29" xfId="0" applyFont="1" applyFill="1" applyBorder="1" applyAlignment="1">
      <alignment horizontal="left" vertical="center"/>
    </xf>
    <xf numFmtId="0" fontId="40" fillId="2" borderId="29" xfId="0" applyFont="1" applyFill="1" applyBorder="1" applyAlignment="1">
      <alignment horizontal="center" vertical="center"/>
    </xf>
    <xf numFmtId="44" fontId="18" fillId="23" borderId="1" xfId="0" applyNumberFormat="1" applyFont="1" applyFill="1" applyBorder="1" applyAlignment="1" applyProtection="1">
      <alignment horizontal="left" vertical="center" wrapText="1"/>
      <protection locked="0"/>
    </xf>
    <xf numFmtId="44" fontId="4" fillId="7" borderId="0" xfId="0" applyNumberFormat="1" applyFont="1" applyFill="1" applyAlignment="1">
      <alignment vertical="center"/>
    </xf>
    <xf numFmtId="44" fontId="4" fillId="24" borderId="0" xfId="0" applyNumberFormat="1" applyFont="1" applyFill="1" applyAlignment="1">
      <alignment vertical="center"/>
    </xf>
    <xf numFmtId="0" fontId="41" fillId="0" borderId="0" xfId="0" applyFont="1" applyAlignment="1">
      <alignment horizontal="left" vertical="center"/>
    </xf>
    <xf numFmtId="166" fontId="8" fillId="0" borderId="0" xfId="0" applyNumberFormat="1" applyFont="1" applyAlignment="1">
      <alignment horizontal="right" vertical="center"/>
    </xf>
    <xf numFmtId="44" fontId="18" fillId="22" borderId="1" xfId="0" applyNumberFormat="1" applyFont="1" applyFill="1" applyBorder="1" applyAlignment="1" applyProtection="1">
      <alignment horizontal="left" vertical="center" wrapText="1"/>
      <protection locked="0"/>
    </xf>
    <xf numFmtId="44" fontId="18" fillId="21" borderId="1" xfId="0" applyNumberFormat="1" applyFont="1" applyFill="1" applyBorder="1" applyAlignment="1" applyProtection="1">
      <alignment horizontal="left" vertical="center" wrapText="1"/>
      <protection locked="0"/>
    </xf>
    <xf numFmtId="44" fontId="18" fillId="25" borderId="1" xfId="0" applyNumberFormat="1" applyFont="1" applyFill="1" applyBorder="1" applyAlignment="1" applyProtection="1">
      <alignment horizontal="left" vertical="center" wrapText="1"/>
      <protection locked="0"/>
    </xf>
    <xf numFmtId="44" fontId="18" fillId="21" borderId="1" xfId="0" applyNumberFormat="1" applyFont="1" applyFill="1" applyBorder="1" applyAlignment="1" applyProtection="1">
      <alignment horizontal="center" vertical="center" wrapText="1"/>
      <protection locked="0"/>
    </xf>
    <xf numFmtId="44" fontId="18" fillId="22" borderId="1" xfId="0" applyNumberFormat="1" applyFont="1" applyFill="1" applyBorder="1" applyAlignment="1" applyProtection="1">
      <alignment horizontal="center" vertical="center" wrapText="1"/>
      <protection locked="0"/>
    </xf>
    <xf numFmtId="44" fontId="18" fillId="22" borderId="1" xfId="0" applyNumberFormat="1" applyFont="1" applyFill="1" applyBorder="1" applyAlignment="1">
      <alignment horizontal="left" vertical="center" wrapText="1"/>
    </xf>
    <xf numFmtId="44" fontId="18" fillId="19" borderId="1" xfId="0" applyNumberFormat="1" applyFont="1" applyFill="1" applyBorder="1" applyAlignment="1">
      <alignment horizontal="left" vertical="center" wrapText="1"/>
    </xf>
    <xf numFmtId="44" fontId="13" fillId="0" borderId="1" xfId="0" applyNumberFormat="1" applyFont="1" applyBorder="1" applyAlignment="1">
      <alignment horizontal="left" vertical="center" wrapText="1"/>
    </xf>
    <xf numFmtId="44" fontId="4" fillId="26" borderId="0" xfId="0" applyNumberFormat="1" applyFont="1" applyFill="1" applyAlignment="1">
      <alignment vertical="center"/>
    </xf>
    <xf numFmtId="44" fontId="18" fillId="26" borderId="1" xfId="0" applyNumberFormat="1" applyFont="1" applyFill="1" applyBorder="1" applyAlignment="1" applyProtection="1">
      <alignment horizontal="left" vertical="center" wrapText="1"/>
      <protection locked="0"/>
    </xf>
    <xf numFmtId="0" fontId="17" fillId="22" borderId="13" xfId="0" applyFont="1" applyFill="1" applyBorder="1" applyAlignment="1">
      <alignment horizontal="center" vertical="center"/>
    </xf>
    <xf numFmtId="0" fontId="17" fillId="26" borderId="13" xfId="0" applyFont="1" applyFill="1" applyBorder="1" applyAlignment="1">
      <alignment horizontal="center" vertical="center"/>
    </xf>
    <xf numFmtId="44" fontId="18" fillId="26" borderId="1" xfId="0" applyNumberFormat="1" applyFont="1" applyFill="1" applyBorder="1" applyAlignment="1">
      <alignment horizontal="left" vertical="center" wrapText="1"/>
    </xf>
    <xf numFmtId="44" fontId="18" fillId="25" borderId="1" xfId="0" applyNumberFormat="1" applyFont="1" applyFill="1" applyBorder="1" applyAlignment="1">
      <alignment horizontal="left" vertical="center" wrapText="1"/>
    </xf>
    <xf numFmtId="44" fontId="20" fillId="3" borderId="9" xfId="0" applyNumberFormat="1" applyFont="1" applyFill="1" applyBorder="1" applyAlignment="1" applyProtection="1">
      <alignment horizontal="center" vertical="center" wrapText="1"/>
      <protection locked="0"/>
    </xf>
    <xf numFmtId="44" fontId="20" fillId="3" borderId="38" xfId="0" applyNumberFormat="1" applyFont="1" applyFill="1" applyBorder="1" applyAlignment="1" applyProtection="1">
      <alignment horizontal="center" vertical="center" wrapText="1"/>
      <protection locked="0"/>
    </xf>
    <xf numFmtId="44" fontId="20" fillId="3" borderId="15" xfId="0" applyNumberFormat="1" applyFont="1" applyFill="1" applyBorder="1" applyAlignment="1" applyProtection="1">
      <alignment horizontal="center" vertical="center" wrapText="1"/>
      <protection locked="0"/>
    </xf>
    <xf numFmtId="0" fontId="9" fillId="3" borderId="1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2" fillId="2" borderId="0" xfId="0" applyFont="1" applyFill="1" applyAlignment="1">
      <alignment horizontal="center" vertical="center"/>
    </xf>
    <xf numFmtId="0" fontId="9" fillId="3" borderId="1" xfId="0" applyFont="1" applyFill="1" applyBorder="1" applyAlignment="1">
      <alignment horizontal="left"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2" xfId="0" applyFont="1" applyFill="1" applyBorder="1" applyAlignment="1">
      <alignment horizontal="center" vertical="center"/>
    </xf>
    <xf numFmtId="0" fontId="5" fillId="3" borderId="0" xfId="0" applyFont="1" applyFill="1" applyAlignment="1">
      <alignment horizontal="center" vertical="center" wrapText="1"/>
    </xf>
    <xf numFmtId="0" fontId="10" fillId="3" borderId="35" xfId="0"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2" xfId="0" applyFont="1" applyFill="1" applyBorder="1" applyAlignment="1">
      <alignment horizontal="center" vertical="center" wrapText="1"/>
    </xf>
    <xf numFmtId="44" fontId="14" fillId="3" borderId="1" xfId="0" applyNumberFormat="1" applyFont="1" applyFill="1" applyBorder="1" applyAlignment="1">
      <alignment horizontal="left" vertical="center" wrapText="1"/>
    </xf>
    <xf numFmtId="44" fontId="14" fillId="3" borderId="9" xfId="0" applyNumberFormat="1" applyFont="1" applyFill="1" applyBorder="1" applyAlignment="1">
      <alignment horizontal="left" vertical="center" wrapText="1"/>
    </xf>
    <xf numFmtId="0" fontId="9" fillId="3" borderId="9" xfId="0" applyFont="1" applyFill="1" applyBorder="1" applyAlignment="1">
      <alignment horizontal="left" vertical="center" wrapText="1"/>
    </xf>
    <xf numFmtId="0" fontId="21" fillId="8" borderId="1" xfId="0" applyFont="1" applyFill="1" applyBorder="1" applyAlignment="1">
      <alignment vertical="center" wrapText="1"/>
    </xf>
    <xf numFmtId="0" fontId="21" fillId="8" borderId="9" xfId="0" applyFont="1" applyFill="1" applyBorder="1" applyAlignment="1">
      <alignment vertical="center" wrapText="1"/>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7" fontId="39" fillId="10" borderId="29" xfId="2" applyNumberFormat="1" applyFont="1" applyFill="1" applyBorder="1" applyAlignment="1">
      <alignment horizontal="right" vertical="center"/>
    </xf>
    <xf numFmtId="7" fontId="39" fillId="2" borderId="29" xfId="2" applyNumberFormat="1" applyFont="1" applyFill="1" applyBorder="1" applyAlignment="1">
      <alignment horizontal="right" vertical="center"/>
    </xf>
    <xf numFmtId="7" fontId="39" fillId="11" borderId="29" xfId="2" applyNumberFormat="1" applyFont="1" applyFill="1" applyBorder="1" applyAlignment="1">
      <alignment horizontal="right" vertical="center"/>
    </xf>
    <xf numFmtId="0" fontId="9" fillId="3" borderId="30" xfId="0" applyFont="1" applyFill="1" applyBorder="1" applyAlignment="1">
      <alignment horizontal="right" vertical="center"/>
    </xf>
    <xf numFmtId="0" fontId="9" fillId="3" borderId="31" xfId="0" applyFont="1" applyFill="1" applyBorder="1" applyAlignment="1">
      <alignment horizontal="right" vertical="center"/>
    </xf>
    <xf numFmtId="0" fontId="9" fillId="3" borderId="32" xfId="0" applyFont="1" applyFill="1" applyBorder="1" applyAlignment="1">
      <alignment horizontal="right" vertical="center"/>
    </xf>
    <xf numFmtId="7" fontId="20" fillId="3" borderId="29" xfId="2" applyNumberFormat="1" applyFont="1" applyFill="1" applyBorder="1" applyAlignment="1">
      <alignment horizontal="right" vertical="center"/>
    </xf>
    <xf numFmtId="166" fontId="30" fillId="12" borderId="34" xfId="1" applyNumberFormat="1" applyFont="1" applyFill="1" applyBorder="1" applyAlignment="1">
      <alignment horizontal="right" vertical="center"/>
    </xf>
    <xf numFmtId="166" fontId="30" fillId="12" borderId="0" xfId="1" applyNumberFormat="1" applyFont="1" applyFill="1" applyBorder="1" applyAlignment="1">
      <alignment horizontal="right" vertical="center"/>
    </xf>
    <xf numFmtId="166" fontId="29" fillId="3" borderId="0" xfId="2" applyNumberFormat="1" applyFont="1" applyFill="1" applyBorder="1" applyAlignment="1">
      <alignment horizontal="right" vertical="center"/>
    </xf>
    <xf numFmtId="7" fontId="39" fillId="12" borderId="29" xfId="2" applyNumberFormat="1" applyFont="1" applyFill="1" applyBorder="1" applyAlignment="1">
      <alignment horizontal="right" vertical="center"/>
    </xf>
    <xf numFmtId="166" fontId="30" fillId="10" borderId="34" xfId="1" applyNumberFormat="1" applyFont="1" applyFill="1" applyBorder="1" applyAlignment="1">
      <alignment horizontal="right" vertical="center"/>
    </xf>
    <xf numFmtId="166" fontId="30" fillId="10" borderId="0" xfId="1" applyNumberFormat="1" applyFont="1" applyFill="1" applyBorder="1" applyAlignment="1">
      <alignment horizontal="right" vertical="center"/>
    </xf>
    <xf numFmtId="166" fontId="30" fillId="11" borderId="34" xfId="1" applyNumberFormat="1" applyFont="1" applyFill="1" applyBorder="1" applyAlignment="1">
      <alignment horizontal="right" vertical="center"/>
    </xf>
    <xf numFmtId="166" fontId="30" fillId="11" borderId="0" xfId="1" applyNumberFormat="1" applyFont="1" applyFill="1" applyBorder="1" applyAlignment="1">
      <alignment horizontal="right" vertical="center"/>
    </xf>
    <xf numFmtId="44" fontId="18" fillId="0" borderId="1" xfId="0" applyNumberFormat="1" applyFont="1" applyFill="1" applyBorder="1" applyAlignment="1" applyProtection="1">
      <alignment horizontal="left" vertical="center" wrapText="1"/>
      <protection locked="0"/>
    </xf>
    <xf numFmtId="0" fontId="42" fillId="10" borderId="29" xfId="0" applyFont="1" applyFill="1" applyBorder="1" applyAlignment="1">
      <alignment horizontal="left" vertical="center"/>
    </xf>
    <xf numFmtId="0" fontId="42" fillId="11" borderId="29" xfId="0" applyFont="1" applyFill="1" applyBorder="1" applyAlignment="1">
      <alignment horizontal="left" vertical="center"/>
    </xf>
  </cellXfs>
  <cellStyles count="4">
    <cellStyle name="Moneda" xfId="1" builtinId="4"/>
    <cellStyle name="Moneda [0]" xfId="2" builtinId="7"/>
    <cellStyle name="Normal" xfId="0" builtinId="0"/>
    <cellStyle name="Porcentaje" xfId="3" builtinId="5"/>
  </cellStyles>
  <dxfs count="913">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color theme="1" tint="0.499984740745262"/>
      </font>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colors>
    <mruColors>
      <color rgb="FFE1AD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558155</xdr:colOff>
      <xdr:row>6</xdr:row>
      <xdr:rowOff>103627</xdr:rowOff>
    </xdr:from>
    <xdr:to>
      <xdr:col>7</xdr:col>
      <xdr:colOff>184030</xdr:colOff>
      <xdr:row>6</xdr:row>
      <xdr:rowOff>1687627</xdr:rowOff>
    </xdr:to>
    <xdr:pic>
      <xdr:nvPicPr>
        <xdr:cNvPr id="2" name="Picture 2">
          <a:extLst>
            <a:ext uri="{FF2B5EF4-FFF2-40B4-BE49-F238E27FC236}">
              <a16:creationId xmlns:a16="http://schemas.microsoft.com/office/drawing/2014/main" id="{22680469-CE20-4C12-9EEB-97BD6C87338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485072" y="1521794"/>
          <a:ext cx="2759863" cy="1584000"/>
        </a:xfrm>
        <a:prstGeom prst="rect">
          <a:avLst/>
        </a:prstGeom>
        <a:noFill/>
        <a:ln w="9525">
          <a:noFill/>
          <a:miter lim="800000"/>
          <a:headEnd/>
          <a:tailEnd/>
        </a:ln>
      </xdr:spPr>
    </xdr:pic>
    <xdr:clientData/>
  </xdr:twoCellAnchor>
  <xdr:twoCellAnchor editAs="oneCell">
    <xdr:from>
      <xdr:col>50</xdr:col>
      <xdr:colOff>100145</xdr:colOff>
      <xdr:row>6</xdr:row>
      <xdr:rowOff>106345</xdr:rowOff>
    </xdr:from>
    <xdr:to>
      <xdr:col>53</xdr:col>
      <xdr:colOff>35681</xdr:colOff>
      <xdr:row>6</xdr:row>
      <xdr:rowOff>1690345</xdr:rowOff>
    </xdr:to>
    <xdr:pic>
      <xdr:nvPicPr>
        <xdr:cNvPr id="3" name="8 Imagen" descr="iturri toro.jpg">
          <a:extLst>
            <a:ext uri="{FF2B5EF4-FFF2-40B4-BE49-F238E27FC236}">
              <a16:creationId xmlns:a16="http://schemas.microsoft.com/office/drawing/2014/main" id="{699AC05A-E534-433E-98DD-1B6405150B42}"/>
            </a:ext>
          </a:extLst>
        </xdr:cNvPr>
        <xdr:cNvPicPr>
          <a:picLocks noChangeAspect="1"/>
        </xdr:cNvPicPr>
      </xdr:nvPicPr>
      <xdr:blipFill>
        <a:blip xmlns:r="http://schemas.openxmlformats.org/officeDocument/2006/relationships" r:embed="rId2" cstate="print"/>
        <a:srcRect r="15711" b="9958"/>
        <a:stretch>
          <a:fillRect/>
        </a:stretch>
      </xdr:blipFill>
      <xdr:spPr>
        <a:xfrm>
          <a:off x="36260509" y="1526436"/>
          <a:ext cx="2857012" cy="1584000"/>
        </a:xfrm>
        <a:prstGeom prst="rect">
          <a:avLst/>
        </a:prstGeom>
      </xdr:spPr>
    </xdr:pic>
    <xdr:clientData/>
  </xdr:twoCellAnchor>
  <xdr:twoCellAnchor editAs="oneCell">
    <xdr:from>
      <xdr:col>30</xdr:col>
      <xdr:colOff>99393</xdr:colOff>
      <xdr:row>6</xdr:row>
      <xdr:rowOff>72015</xdr:rowOff>
    </xdr:from>
    <xdr:to>
      <xdr:col>32</xdr:col>
      <xdr:colOff>1190756</xdr:colOff>
      <xdr:row>6</xdr:row>
      <xdr:rowOff>1656015</xdr:rowOff>
    </xdr:to>
    <xdr:pic>
      <xdr:nvPicPr>
        <xdr:cNvPr id="4" name="16 Imagen" descr="PANTHER.jpg">
          <a:extLst>
            <a:ext uri="{FF2B5EF4-FFF2-40B4-BE49-F238E27FC236}">
              <a16:creationId xmlns:a16="http://schemas.microsoft.com/office/drawing/2014/main" id="{78FBC5BA-62F0-499E-A6CD-48CF103782EB}"/>
            </a:ext>
          </a:extLst>
        </xdr:cNvPr>
        <xdr:cNvPicPr>
          <a:picLocks noChangeAspect="1"/>
        </xdr:cNvPicPr>
      </xdr:nvPicPr>
      <xdr:blipFill>
        <a:blip xmlns:r="http://schemas.openxmlformats.org/officeDocument/2006/relationships" r:embed="rId3" cstate="print"/>
        <a:srcRect l="3404" t="4255" r="8936" b="11702"/>
        <a:stretch>
          <a:fillRect/>
        </a:stretch>
      </xdr:blipFill>
      <xdr:spPr>
        <a:xfrm>
          <a:off x="18577893" y="1491240"/>
          <a:ext cx="2851346" cy="1584000"/>
        </a:xfrm>
        <a:prstGeom prst="rect">
          <a:avLst/>
        </a:prstGeom>
      </xdr:spPr>
    </xdr:pic>
    <xdr:clientData/>
  </xdr:twoCellAnchor>
  <xdr:oneCellAnchor>
    <xdr:from>
      <xdr:col>66</xdr:col>
      <xdr:colOff>41030</xdr:colOff>
      <xdr:row>6</xdr:row>
      <xdr:rowOff>51546</xdr:rowOff>
    </xdr:from>
    <xdr:ext cx="2965738" cy="1620000"/>
    <xdr:pic>
      <xdr:nvPicPr>
        <xdr:cNvPr id="5" name="19 Imagen" descr="KODIAK.jpg">
          <a:extLst>
            <a:ext uri="{FF2B5EF4-FFF2-40B4-BE49-F238E27FC236}">
              <a16:creationId xmlns:a16="http://schemas.microsoft.com/office/drawing/2014/main" id="{52ED659E-AE56-4286-B1A8-2DAF78B5A93E}"/>
            </a:ext>
          </a:extLst>
        </xdr:cNvPr>
        <xdr:cNvPicPr>
          <a:picLocks noChangeAspect="1"/>
        </xdr:cNvPicPr>
      </xdr:nvPicPr>
      <xdr:blipFill>
        <a:blip xmlns:r="http://schemas.openxmlformats.org/officeDocument/2006/relationships" r:embed="rId4" cstate="print"/>
        <a:srcRect l="18628" t="22078" r="17086" b="4545"/>
        <a:stretch>
          <a:fillRect/>
        </a:stretch>
      </xdr:blipFill>
      <xdr:spPr>
        <a:xfrm>
          <a:off x="34283405" y="1470771"/>
          <a:ext cx="2965738" cy="1620000"/>
        </a:xfrm>
        <a:prstGeom prst="rect">
          <a:avLst/>
        </a:prstGeom>
      </xdr:spPr>
    </xdr:pic>
    <xdr:clientData/>
  </xdr:oneCellAnchor>
  <xdr:oneCellAnchor>
    <xdr:from>
      <xdr:col>12</xdr:col>
      <xdr:colOff>165653</xdr:colOff>
      <xdr:row>6</xdr:row>
      <xdr:rowOff>74248</xdr:rowOff>
    </xdr:from>
    <xdr:ext cx="2942595" cy="1620000"/>
    <xdr:pic>
      <xdr:nvPicPr>
        <xdr:cNvPr id="6" name="4 Imagen" descr="T6.jpg">
          <a:extLst>
            <a:ext uri="{FF2B5EF4-FFF2-40B4-BE49-F238E27FC236}">
              <a16:creationId xmlns:a16="http://schemas.microsoft.com/office/drawing/2014/main" id="{C7A07418-80E4-4F0F-B376-F8002D64812D}"/>
            </a:ext>
          </a:extLst>
        </xdr:cNvPr>
        <xdr:cNvPicPr>
          <a:picLocks noChangeAspect="1"/>
        </xdr:cNvPicPr>
      </xdr:nvPicPr>
      <xdr:blipFill>
        <a:blip xmlns:r="http://schemas.openxmlformats.org/officeDocument/2006/relationships" r:embed="rId5" cstate="print"/>
        <a:srcRect l="6383" t="9726" r="19529" b="11854"/>
        <a:stretch>
          <a:fillRect/>
        </a:stretch>
      </xdr:blipFill>
      <xdr:spPr>
        <a:xfrm>
          <a:off x="10576478" y="1493473"/>
          <a:ext cx="2942595" cy="1620000"/>
        </a:xfrm>
        <a:prstGeom prst="rect">
          <a:avLst/>
        </a:prstGeom>
      </xdr:spPr>
    </xdr:pic>
    <xdr:clientData/>
  </xdr:oneCellAnchor>
  <xdr:twoCellAnchor editAs="oneCell">
    <xdr:from>
      <xdr:col>21</xdr:col>
      <xdr:colOff>82826</xdr:colOff>
      <xdr:row>6</xdr:row>
      <xdr:rowOff>92508</xdr:rowOff>
    </xdr:from>
    <xdr:to>
      <xdr:col>24</xdr:col>
      <xdr:colOff>153854</xdr:colOff>
      <xdr:row>6</xdr:row>
      <xdr:rowOff>1676508</xdr:rowOff>
    </xdr:to>
    <xdr:pic>
      <xdr:nvPicPr>
        <xdr:cNvPr id="7" name="9 Imagen" descr="OSHKOSH P19.jpg">
          <a:extLst>
            <a:ext uri="{FF2B5EF4-FFF2-40B4-BE49-F238E27FC236}">
              <a16:creationId xmlns:a16="http://schemas.microsoft.com/office/drawing/2014/main" id="{B0F2C28E-CC99-4704-ADEE-68783A0159A3}"/>
            </a:ext>
          </a:extLst>
        </xdr:cNvPr>
        <xdr:cNvPicPr>
          <a:picLocks noChangeAspect="1"/>
        </xdr:cNvPicPr>
      </xdr:nvPicPr>
      <xdr:blipFill>
        <a:blip xmlns:r="http://schemas.openxmlformats.org/officeDocument/2006/relationships" r:embed="rId6" cstate="print"/>
        <a:srcRect l="14398" t="3663" r="8673" b="4762"/>
        <a:stretch>
          <a:fillRect/>
        </a:stretch>
      </xdr:blipFill>
      <xdr:spPr>
        <a:xfrm>
          <a:off x="14637026" y="1511733"/>
          <a:ext cx="2884438" cy="1584000"/>
        </a:xfrm>
        <a:prstGeom prst="rect">
          <a:avLst/>
        </a:prstGeom>
      </xdr:spPr>
    </xdr:pic>
    <xdr:clientData/>
  </xdr:twoCellAnchor>
  <xdr:twoCellAnchor editAs="oneCell">
    <xdr:from>
      <xdr:col>57</xdr:col>
      <xdr:colOff>57979</xdr:colOff>
      <xdr:row>6</xdr:row>
      <xdr:rowOff>72884</xdr:rowOff>
    </xdr:from>
    <xdr:to>
      <xdr:col>60</xdr:col>
      <xdr:colOff>230852</xdr:colOff>
      <xdr:row>6</xdr:row>
      <xdr:rowOff>1692884</xdr:rowOff>
    </xdr:to>
    <xdr:pic>
      <xdr:nvPicPr>
        <xdr:cNvPr id="8" name="50 Imagen" descr="TANKER.jpg">
          <a:extLst>
            <a:ext uri="{FF2B5EF4-FFF2-40B4-BE49-F238E27FC236}">
              <a16:creationId xmlns:a16="http://schemas.microsoft.com/office/drawing/2014/main" id="{2955082E-84F2-4646-90AF-D31499B160FB}"/>
            </a:ext>
          </a:extLst>
        </xdr:cNvPr>
        <xdr:cNvPicPr>
          <a:picLocks noChangeAspect="1"/>
        </xdr:cNvPicPr>
      </xdr:nvPicPr>
      <xdr:blipFill>
        <a:blip xmlns:r="http://schemas.openxmlformats.org/officeDocument/2006/relationships" r:embed="rId7" cstate="print"/>
        <a:srcRect l="6615" t="11628" r="6734" b="10424"/>
        <a:stretch>
          <a:fillRect/>
        </a:stretch>
      </xdr:blipFill>
      <xdr:spPr>
        <a:xfrm>
          <a:off x="30337954" y="1492109"/>
          <a:ext cx="2885206" cy="1620000"/>
        </a:xfrm>
        <a:prstGeom prst="rect">
          <a:avLst/>
        </a:prstGeom>
      </xdr:spPr>
    </xdr:pic>
    <xdr:clientData/>
  </xdr:twoCellAnchor>
  <xdr:twoCellAnchor editAs="oneCell">
    <xdr:from>
      <xdr:col>103</xdr:col>
      <xdr:colOff>577524</xdr:colOff>
      <xdr:row>6</xdr:row>
      <xdr:rowOff>106168</xdr:rowOff>
    </xdr:from>
    <xdr:to>
      <xdr:col>112</xdr:col>
      <xdr:colOff>401283</xdr:colOff>
      <xdr:row>6</xdr:row>
      <xdr:rowOff>1690168</xdr:rowOff>
    </xdr:to>
    <xdr:pic>
      <xdr:nvPicPr>
        <xdr:cNvPr id="9" name="48 Imagen" descr="TOYOTA.jpg">
          <a:extLst>
            <a:ext uri="{FF2B5EF4-FFF2-40B4-BE49-F238E27FC236}">
              <a16:creationId xmlns:a16="http://schemas.microsoft.com/office/drawing/2014/main" id="{D176E976-9F06-41FE-A4BA-AF4BF1EE333A}"/>
            </a:ext>
          </a:extLst>
        </xdr:cNvPr>
        <xdr:cNvPicPr>
          <a:picLocks noChangeAspect="1"/>
        </xdr:cNvPicPr>
      </xdr:nvPicPr>
      <xdr:blipFill>
        <a:blip xmlns:r="http://schemas.openxmlformats.org/officeDocument/2006/relationships" r:embed="rId8" cstate="print"/>
        <a:srcRect l="6804" r="7018" b="3910"/>
        <a:stretch>
          <a:fillRect/>
        </a:stretch>
      </xdr:blipFill>
      <xdr:spPr>
        <a:xfrm>
          <a:off x="69980138" y="1526259"/>
          <a:ext cx="2647711" cy="1584000"/>
        </a:xfrm>
        <a:prstGeom prst="rect">
          <a:avLst/>
        </a:prstGeom>
      </xdr:spPr>
    </xdr:pic>
    <xdr:clientData/>
  </xdr:twoCellAnchor>
  <xdr:twoCellAnchor editAs="oneCell">
    <xdr:from>
      <xdr:col>100</xdr:col>
      <xdr:colOff>75236</xdr:colOff>
      <xdr:row>6</xdr:row>
      <xdr:rowOff>198783</xdr:rowOff>
    </xdr:from>
    <xdr:to>
      <xdr:col>103</xdr:col>
      <xdr:colOff>819349</xdr:colOff>
      <xdr:row>6</xdr:row>
      <xdr:rowOff>1545341</xdr:rowOff>
    </xdr:to>
    <xdr:pic>
      <xdr:nvPicPr>
        <xdr:cNvPr id="10" name="26 Imagen" descr="CARROTALLER.jpg">
          <a:extLst>
            <a:ext uri="{FF2B5EF4-FFF2-40B4-BE49-F238E27FC236}">
              <a16:creationId xmlns:a16="http://schemas.microsoft.com/office/drawing/2014/main" id="{6C5AF32C-F053-4A3C-868F-AD3A0BFD7007}"/>
            </a:ext>
          </a:extLst>
        </xdr:cNvPr>
        <xdr:cNvPicPr>
          <a:picLocks noChangeAspect="1"/>
        </xdr:cNvPicPr>
      </xdr:nvPicPr>
      <xdr:blipFill>
        <a:blip xmlns:r="http://schemas.openxmlformats.org/officeDocument/2006/relationships" r:embed="rId9" cstate="print"/>
        <a:srcRect l="5292" t="18080" r="1773" b="2545"/>
        <a:stretch>
          <a:fillRect/>
        </a:stretch>
      </xdr:blipFill>
      <xdr:spPr>
        <a:xfrm>
          <a:off x="48690836" y="1618008"/>
          <a:ext cx="1548570" cy="1346558"/>
        </a:xfrm>
        <a:prstGeom prst="rect">
          <a:avLst/>
        </a:prstGeom>
      </xdr:spPr>
    </xdr:pic>
    <xdr:clientData/>
  </xdr:twoCellAnchor>
  <xdr:twoCellAnchor editAs="oneCell">
    <xdr:from>
      <xdr:col>93</xdr:col>
      <xdr:colOff>41412</xdr:colOff>
      <xdr:row>6</xdr:row>
      <xdr:rowOff>204921</xdr:rowOff>
    </xdr:from>
    <xdr:to>
      <xdr:col>103</xdr:col>
      <xdr:colOff>254284</xdr:colOff>
      <xdr:row>6</xdr:row>
      <xdr:rowOff>1536921</xdr:rowOff>
    </xdr:to>
    <xdr:pic>
      <xdr:nvPicPr>
        <xdr:cNvPr id="11" name="Picture 3">
          <a:extLst>
            <a:ext uri="{FF2B5EF4-FFF2-40B4-BE49-F238E27FC236}">
              <a16:creationId xmlns:a16="http://schemas.microsoft.com/office/drawing/2014/main" id="{356921C1-9005-422C-8F97-9F4378EDEA85}"/>
            </a:ext>
          </a:extLst>
        </xdr:cNvPr>
        <xdr:cNvPicPr>
          <a:picLocks noChangeAspect="1" noChangeArrowheads="1"/>
        </xdr:cNvPicPr>
      </xdr:nvPicPr>
      <xdr:blipFill>
        <a:blip xmlns:r="http://schemas.openxmlformats.org/officeDocument/2006/relationships" r:embed="rId10" cstate="print"/>
        <a:srcRect l="14280" t="4702" r="5140"/>
        <a:stretch>
          <a:fillRect/>
        </a:stretch>
      </xdr:blipFill>
      <xdr:spPr bwMode="auto">
        <a:xfrm>
          <a:off x="46285287" y="1624146"/>
          <a:ext cx="1613426" cy="1332000"/>
        </a:xfrm>
        <a:prstGeom prst="rect">
          <a:avLst/>
        </a:prstGeom>
        <a:noFill/>
        <a:ln w="9525">
          <a:noFill/>
          <a:miter lim="800000"/>
          <a:headEnd/>
          <a:tailEnd/>
        </a:ln>
        <a:effectLst/>
      </xdr:spPr>
    </xdr:pic>
    <xdr:clientData/>
  </xdr:twoCellAnchor>
  <xdr:twoCellAnchor editAs="oneCell">
    <xdr:from>
      <xdr:col>86</xdr:col>
      <xdr:colOff>377237</xdr:colOff>
      <xdr:row>6</xdr:row>
      <xdr:rowOff>78639</xdr:rowOff>
    </xdr:from>
    <xdr:to>
      <xdr:col>104</xdr:col>
      <xdr:colOff>452009</xdr:colOff>
      <xdr:row>6</xdr:row>
      <xdr:rowOff>1662639</xdr:rowOff>
    </xdr:to>
    <xdr:pic>
      <xdr:nvPicPr>
        <xdr:cNvPr id="12" name="18 Imagen" descr="FORD 350.jpg">
          <a:extLst>
            <a:ext uri="{FF2B5EF4-FFF2-40B4-BE49-F238E27FC236}">
              <a16:creationId xmlns:a16="http://schemas.microsoft.com/office/drawing/2014/main" id="{27C2C40A-CC71-41D7-8B24-A7EF93A4709C}"/>
            </a:ext>
          </a:extLst>
        </xdr:cNvPr>
        <xdr:cNvPicPr>
          <a:picLocks noChangeAspect="1"/>
        </xdr:cNvPicPr>
      </xdr:nvPicPr>
      <xdr:blipFill>
        <a:blip xmlns:r="http://schemas.openxmlformats.org/officeDocument/2006/relationships" r:embed="rId11" cstate="print"/>
        <a:srcRect l="9670" t="9890" r="10549" b="13187"/>
        <a:stretch>
          <a:fillRect/>
        </a:stretch>
      </xdr:blipFill>
      <xdr:spPr>
        <a:xfrm>
          <a:off x="58315214" y="1498730"/>
          <a:ext cx="2844930" cy="1584000"/>
        </a:xfrm>
        <a:prstGeom prst="rect">
          <a:avLst/>
        </a:prstGeom>
      </xdr:spPr>
    </xdr:pic>
    <xdr:clientData/>
  </xdr:twoCellAnchor>
  <xdr:oneCellAnchor>
    <xdr:from>
      <xdr:col>77</xdr:col>
      <xdr:colOff>5272</xdr:colOff>
      <xdr:row>6</xdr:row>
      <xdr:rowOff>72405</xdr:rowOff>
    </xdr:from>
    <xdr:ext cx="2870600" cy="1548000"/>
    <xdr:pic>
      <xdr:nvPicPr>
        <xdr:cNvPr id="13" name="19 Imagen" descr="KODIAK.jpg">
          <a:extLst>
            <a:ext uri="{FF2B5EF4-FFF2-40B4-BE49-F238E27FC236}">
              <a16:creationId xmlns:a16="http://schemas.microsoft.com/office/drawing/2014/main" id="{5E69F4AA-DDA7-484E-A28B-8E56CD8A2516}"/>
            </a:ext>
          </a:extLst>
        </xdr:cNvPr>
        <xdr:cNvPicPr>
          <a:picLocks noChangeAspect="1"/>
        </xdr:cNvPicPr>
      </xdr:nvPicPr>
      <xdr:blipFill>
        <a:blip xmlns:r="http://schemas.openxmlformats.org/officeDocument/2006/relationships" r:embed="rId4" cstate="print"/>
        <a:srcRect l="18628" t="22078" r="17086" b="4545"/>
        <a:stretch>
          <a:fillRect/>
        </a:stretch>
      </xdr:blipFill>
      <xdr:spPr>
        <a:xfrm>
          <a:off x="52488022" y="1492496"/>
          <a:ext cx="2870600" cy="1548000"/>
        </a:xfrm>
        <a:prstGeom prst="rect">
          <a:avLst/>
        </a:prstGeom>
      </xdr:spPr>
    </xdr:pic>
    <xdr:clientData/>
  </xdr:oneCellAnchor>
  <xdr:twoCellAnchor editAs="oneCell">
    <xdr:from>
      <xdr:col>40</xdr:col>
      <xdr:colOff>0</xdr:colOff>
      <xdr:row>9</xdr:row>
      <xdr:rowOff>0</xdr:rowOff>
    </xdr:from>
    <xdr:to>
      <xdr:col>40</xdr:col>
      <xdr:colOff>304800</xdr:colOff>
      <xdr:row>10</xdr:row>
      <xdr:rowOff>93464</xdr:rowOff>
    </xdr:to>
    <xdr:sp macro="" textlink="">
      <xdr:nvSpPr>
        <xdr:cNvPr id="14" name="AutoShape 1" descr="blob:https://web.whatsapp.com/34b6e80c-bc0c-4a28-b3e1-e4a36d430a7e">
          <a:extLst>
            <a:ext uri="{FF2B5EF4-FFF2-40B4-BE49-F238E27FC236}">
              <a16:creationId xmlns:a16="http://schemas.microsoft.com/office/drawing/2014/main" id="{836DC30B-C38F-4B24-9942-F8D01D087E61}"/>
            </a:ext>
          </a:extLst>
        </xdr:cNvPr>
        <xdr:cNvSpPr>
          <a:spLocks noChangeAspect="1" noChangeArrowheads="1"/>
        </xdr:cNvSpPr>
      </xdr:nvSpPr>
      <xdr:spPr bwMode="auto">
        <a:xfrm>
          <a:off x="23888700" y="3924300"/>
          <a:ext cx="304800" cy="2990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41</xdr:col>
      <xdr:colOff>581288</xdr:colOff>
      <xdr:row>6</xdr:row>
      <xdr:rowOff>55846</xdr:rowOff>
    </xdr:from>
    <xdr:to>
      <xdr:col>44</xdr:col>
      <xdr:colOff>647544</xdr:colOff>
      <xdr:row>6</xdr:row>
      <xdr:rowOff>1639846</xdr:rowOff>
    </xdr:to>
    <xdr:pic>
      <xdr:nvPicPr>
        <xdr:cNvPr id="15" name="Imagen 14">
          <a:extLst>
            <a:ext uri="{FF2B5EF4-FFF2-40B4-BE49-F238E27FC236}">
              <a16:creationId xmlns:a16="http://schemas.microsoft.com/office/drawing/2014/main" id="{A2541A8D-7990-4982-8A6F-381351345FF1}"/>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t="6494" b="20780"/>
        <a:stretch/>
      </xdr:blipFill>
      <xdr:spPr>
        <a:xfrm>
          <a:off x="8443743" y="1475937"/>
          <a:ext cx="2904586" cy="1584000"/>
        </a:xfrm>
        <a:prstGeom prst="rect">
          <a:avLst/>
        </a:prstGeom>
      </xdr:spPr>
    </xdr:pic>
    <xdr:clientData/>
  </xdr:twoCellAnchor>
  <xdr:oneCellAnchor>
    <xdr:from>
      <xdr:col>40</xdr:col>
      <xdr:colOff>0</xdr:colOff>
      <xdr:row>10</xdr:row>
      <xdr:rowOff>0</xdr:rowOff>
    </xdr:from>
    <xdr:ext cx="304800" cy="307975"/>
    <xdr:sp macro="" textlink="">
      <xdr:nvSpPr>
        <xdr:cNvPr id="16" name="AutoShape 1" descr="blob:https://web.whatsapp.com/34b6e80c-bc0c-4a28-b3e1-e4a36d430a7e">
          <a:extLst>
            <a:ext uri="{FF2B5EF4-FFF2-40B4-BE49-F238E27FC236}">
              <a16:creationId xmlns:a16="http://schemas.microsoft.com/office/drawing/2014/main" id="{DB6EFFA8-8787-49CF-8DE9-FF9B9541E5F9}"/>
            </a:ext>
          </a:extLst>
        </xdr:cNvPr>
        <xdr:cNvSpPr>
          <a:spLocks noChangeAspect="1" noChangeArrowheads="1"/>
        </xdr:cNvSpPr>
      </xdr:nvSpPr>
      <xdr:spPr bwMode="auto">
        <a:xfrm>
          <a:off x="23888700" y="42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xdr:row>
      <xdr:rowOff>0</xdr:rowOff>
    </xdr:from>
    <xdr:ext cx="304800" cy="307975"/>
    <xdr:sp macro="" textlink="">
      <xdr:nvSpPr>
        <xdr:cNvPr id="17" name="AutoShape 1" descr="blob:https://web.whatsapp.com/34b6e80c-bc0c-4a28-b3e1-e4a36d430a7e">
          <a:extLst>
            <a:ext uri="{FF2B5EF4-FFF2-40B4-BE49-F238E27FC236}">
              <a16:creationId xmlns:a16="http://schemas.microsoft.com/office/drawing/2014/main" id="{E4D4F824-B407-4F70-BE84-B2D8A696B6BD}"/>
            </a:ext>
          </a:extLst>
        </xdr:cNvPr>
        <xdr:cNvSpPr>
          <a:spLocks noChangeAspect="1" noChangeArrowheads="1"/>
        </xdr:cNvSpPr>
      </xdr:nvSpPr>
      <xdr:spPr bwMode="auto">
        <a:xfrm>
          <a:off x="23888700" y="449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xdr:row>
      <xdr:rowOff>0</xdr:rowOff>
    </xdr:from>
    <xdr:ext cx="304800" cy="307975"/>
    <xdr:sp macro="" textlink="">
      <xdr:nvSpPr>
        <xdr:cNvPr id="18" name="AutoShape 1" descr="blob:https://web.whatsapp.com/34b6e80c-bc0c-4a28-b3e1-e4a36d430a7e">
          <a:extLst>
            <a:ext uri="{FF2B5EF4-FFF2-40B4-BE49-F238E27FC236}">
              <a16:creationId xmlns:a16="http://schemas.microsoft.com/office/drawing/2014/main" id="{6F486050-D54F-4F2F-8302-BBE659505DF5}"/>
            </a:ext>
          </a:extLst>
        </xdr:cNvPr>
        <xdr:cNvSpPr>
          <a:spLocks noChangeAspect="1" noChangeArrowheads="1"/>
        </xdr:cNvSpPr>
      </xdr:nvSpPr>
      <xdr:spPr bwMode="auto">
        <a:xfrm>
          <a:off x="23888700" y="478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19" name="AutoShape 1" descr="blob:https://web.whatsapp.com/34b6e80c-bc0c-4a28-b3e1-e4a36d430a7e">
          <a:extLst>
            <a:ext uri="{FF2B5EF4-FFF2-40B4-BE49-F238E27FC236}">
              <a16:creationId xmlns:a16="http://schemas.microsoft.com/office/drawing/2014/main" id="{9DF34501-3619-4CBA-A96F-8FC2E96C526C}"/>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20" name="AutoShape 1" descr="blob:https://web.whatsapp.com/34b6e80c-bc0c-4a28-b3e1-e4a36d430a7e">
          <a:extLst>
            <a:ext uri="{FF2B5EF4-FFF2-40B4-BE49-F238E27FC236}">
              <a16:creationId xmlns:a16="http://schemas.microsoft.com/office/drawing/2014/main" id="{3CF0F34F-3996-4F06-9239-E252DABD39F1}"/>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21" name="AutoShape 1" descr="blob:https://web.whatsapp.com/34b6e80c-bc0c-4a28-b3e1-e4a36d430a7e">
          <a:extLst>
            <a:ext uri="{FF2B5EF4-FFF2-40B4-BE49-F238E27FC236}">
              <a16:creationId xmlns:a16="http://schemas.microsoft.com/office/drawing/2014/main" id="{289B57A0-62D3-43C6-BFFE-505932A5796A}"/>
            </a:ext>
          </a:extLst>
        </xdr:cNvPr>
        <xdr:cNvSpPr>
          <a:spLocks noChangeAspect="1" noChangeArrowheads="1"/>
        </xdr:cNvSpPr>
      </xdr:nvSpPr>
      <xdr:spPr bwMode="auto">
        <a:xfrm>
          <a:off x="23888700"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xdr:row>
      <xdr:rowOff>0</xdr:rowOff>
    </xdr:from>
    <xdr:ext cx="304800" cy="307975"/>
    <xdr:sp macro="" textlink="">
      <xdr:nvSpPr>
        <xdr:cNvPr id="22" name="AutoShape 1" descr="blob:https://web.whatsapp.com/34b6e80c-bc0c-4a28-b3e1-e4a36d430a7e">
          <a:extLst>
            <a:ext uri="{FF2B5EF4-FFF2-40B4-BE49-F238E27FC236}">
              <a16:creationId xmlns:a16="http://schemas.microsoft.com/office/drawing/2014/main" id="{9DD3000C-0958-44B7-9CAC-CAB722504C6F}"/>
            </a:ext>
          </a:extLst>
        </xdr:cNvPr>
        <xdr:cNvSpPr>
          <a:spLocks noChangeAspect="1" noChangeArrowheads="1"/>
        </xdr:cNvSpPr>
      </xdr:nvSpPr>
      <xdr:spPr bwMode="auto">
        <a:xfrm>
          <a:off x="23888700" y="535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xdr:row>
      <xdr:rowOff>0</xdr:rowOff>
    </xdr:from>
    <xdr:ext cx="304800" cy="307975"/>
    <xdr:sp macro="" textlink="">
      <xdr:nvSpPr>
        <xdr:cNvPr id="23" name="AutoShape 1" descr="blob:https://web.whatsapp.com/34b6e80c-bc0c-4a28-b3e1-e4a36d430a7e">
          <a:extLst>
            <a:ext uri="{FF2B5EF4-FFF2-40B4-BE49-F238E27FC236}">
              <a16:creationId xmlns:a16="http://schemas.microsoft.com/office/drawing/2014/main" id="{0D4F20C8-A23E-46E0-AE6E-AC5022D65CE1}"/>
            </a:ext>
          </a:extLst>
        </xdr:cNvPr>
        <xdr:cNvSpPr>
          <a:spLocks noChangeAspect="1" noChangeArrowheads="1"/>
        </xdr:cNvSpPr>
      </xdr:nvSpPr>
      <xdr:spPr bwMode="auto">
        <a:xfrm>
          <a:off x="23888700" y="563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xdr:row>
      <xdr:rowOff>0</xdr:rowOff>
    </xdr:from>
    <xdr:ext cx="304800" cy="307975"/>
    <xdr:sp macro="" textlink="">
      <xdr:nvSpPr>
        <xdr:cNvPr id="24" name="AutoShape 1" descr="blob:https://web.whatsapp.com/34b6e80c-bc0c-4a28-b3e1-e4a36d430a7e">
          <a:extLst>
            <a:ext uri="{FF2B5EF4-FFF2-40B4-BE49-F238E27FC236}">
              <a16:creationId xmlns:a16="http://schemas.microsoft.com/office/drawing/2014/main" id="{36D7CBB0-ACBD-436A-A968-39A830F7A462}"/>
            </a:ext>
          </a:extLst>
        </xdr:cNvPr>
        <xdr:cNvSpPr>
          <a:spLocks noChangeAspect="1" noChangeArrowheads="1"/>
        </xdr:cNvSpPr>
      </xdr:nvSpPr>
      <xdr:spPr bwMode="auto">
        <a:xfrm>
          <a:off x="23888700" y="5924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xdr:row>
      <xdr:rowOff>0</xdr:rowOff>
    </xdr:from>
    <xdr:ext cx="304800" cy="307975"/>
    <xdr:sp macro="" textlink="">
      <xdr:nvSpPr>
        <xdr:cNvPr id="25" name="AutoShape 1" descr="blob:https://web.whatsapp.com/34b6e80c-bc0c-4a28-b3e1-e4a36d430a7e">
          <a:extLst>
            <a:ext uri="{FF2B5EF4-FFF2-40B4-BE49-F238E27FC236}">
              <a16:creationId xmlns:a16="http://schemas.microsoft.com/office/drawing/2014/main" id="{CB8E3208-80EF-4D76-8513-E6681DCBBBE8}"/>
            </a:ext>
          </a:extLst>
        </xdr:cNvPr>
        <xdr:cNvSpPr>
          <a:spLocks noChangeAspect="1" noChangeArrowheads="1"/>
        </xdr:cNvSpPr>
      </xdr:nvSpPr>
      <xdr:spPr bwMode="auto">
        <a:xfrm>
          <a:off x="23888700" y="621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xdr:row>
      <xdr:rowOff>0</xdr:rowOff>
    </xdr:from>
    <xdr:ext cx="304800" cy="307975"/>
    <xdr:sp macro="" textlink="">
      <xdr:nvSpPr>
        <xdr:cNvPr id="26" name="AutoShape 1" descr="blob:https://web.whatsapp.com/34b6e80c-bc0c-4a28-b3e1-e4a36d430a7e">
          <a:extLst>
            <a:ext uri="{FF2B5EF4-FFF2-40B4-BE49-F238E27FC236}">
              <a16:creationId xmlns:a16="http://schemas.microsoft.com/office/drawing/2014/main" id="{123760EA-642C-42A4-8EDD-633756EA7C0C}"/>
            </a:ext>
          </a:extLst>
        </xdr:cNvPr>
        <xdr:cNvSpPr>
          <a:spLocks noChangeAspect="1" noChangeArrowheads="1"/>
        </xdr:cNvSpPr>
      </xdr:nvSpPr>
      <xdr:spPr bwMode="auto">
        <a:xfrm>
          <a:off x="23888700" y="649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xdr:row>
      <xdr:rowOff>0</xdr:rowOff>
    </xdr:from>
    <xdr:ext cx="304800" cy="307975"/>
    <xdr:sp macro="" textlink="">
      <xdr:nvSpPr>
        <xdr:cNvPr id="27" name="AutoShape 1" descr="blob:https://web.whatsapp.com/34b6e80c-bc0c-4a28-b3e1-e4a36d430a7e">
          <a:extLst>
            <a:ext uri="{FF2B5EF4-FFF2-40B4-BE49-F238E27FC236}">
              <a16:creationId xmlns:a16="http://schemas.microsoft.com/office/drawing/2014/main" id="{1872539E-FF7F-4B19-9BB1-44A1BCD74B2C}"/>
            </a:ext>
          </a:extLst>
        </xdr:cNvPr>
        <xdr:cNvSpPr>
          <a:spLocks noChangeAspect="1" noChangeArrowheads="1"/>
        </xdr:cNvSpPr>
      </xdr:nvSpPr>
      <xdr:spPr bwMode="auto">
        <a:xfrm>
          <a:off x="23888700" y="678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xdr:row>
      <xdr:rowOff>0</xdr:rowOff>
    </xdr:from>
    <xdr:ext cx="304800" cy="307975"/>
    <xdr:sp macro="" textlink="">
      <xdr:nvSpPr>
        <xdr:cNvPr id="28" name="AutoShape 1" descr="blob:https://web.whatsapp.com/34b6e80c-bc0c-4a28-b3e1-e4a36d430a7e">
          <a:extLst>
            <a:ext uri="{FF2B5EF4-FFF2-40B4-BE49-F238E27FC236}">
              <a16:creationId xmlns:a16="http://schemas.microsoft.com/office/drawing/2014/main" id="{D63F9309-D64D-45E7-AE57-C0F1F5075EDA}"/>
            </a:ext>
          </a:extLst>
        </xdr:cNvPr>
        <xdr:cNvSpPr>
          <a:spLocks noChangeAspect="1" noChangeArrowheads="1"/>
        </xdr:cNvSpPr>
      </xdr:nvSpPr>
      <xdr:spPr bwMode="auto">
        <a:xfrm>
          <a:off x="23888700" y="706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xdr:row>
      <xdr:rowOff>0</xdr:rowOff>
    </xdr:from>
    <xdr:ext cx="304800" cy="307975"/>
    <xdr:sp macro="" textlink="">
      <xdr:nvSpPr>
        <xdr:cNvPr id="29" name="AutoShape 1" descr="blob:https://web.whatsapp.com/34b6e80c-bc0c-4a28-b3e1-e4a36d430a7e">
          <a:extLst>
            <a:ext uri="{FF2B5EF4-FFF2-40B4-BE49-F238E27FC236}">
              <a16:creationId xmlns:a16="http://schemas.microsoft.com/office/drawing/2014/main" id="{BED417DE-355D-48DE-AE30-E6B002914475}"/>
            </a:ext>
          </a:extLst>
        </xdr:cNvPr>
        <xdr:cNvSpPr>
          <a:spLocks noChangeAspect="1" noChangeArrowheads="1"/>
        </xdr:cNvSpPr>
      </xdr:nvSpPr>
      <xdr:spPr bwMode="auto">
        <a:xfrm>
          <a:off x="23888700" y="73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xdr:row>
      <xdr:rowOff>0</xdr:rowOff>
    </xdr:from>
    <xdr:ext cx="304800" cy="307975"/>
    <xdr:sp macro="" textlink="">
      <xdr:nvSpPr>
        <xdr:cNvPr id="30" name="AutoShape 1" descr="blob:https://web.whatsapp.com/34b6e80c-bc0c-4a28-b3e1-e4a36d430a7e">
          <a:extLst>
            <a:ext uri="{FF2B5EF4-FFF2-40B4-BE49-F238E27FC236}">
              <a16:creationId xmlns:a16="http://schemas.microsoft.com/office/drawing/2014/main" id="{5BD4DE2C-3FB9-43CE-AC84-C7B2EB065F53}"/>
            </a:ext>
          </a:extLst>
        </xdr:cNvPr>
        <xdr:cNvSpPr>
          <a:spLocks noChangeAspect="1" noChangeArrowheads="1"/>
        </xdr:cNvSpPr>
      </xdr:nvSpPr>
      <xdr:spPr bwMode="auto">
        <a:xfrm>
          <a:off x="23888700" y="7639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xdr:row>
      <xdr:rowOff>0</xdr:rowOff>
    </xdr:from>
    <xdr:ext cx="304800" cy="307975"/>
    <xdr:sp macro="" textlink="">
      <xdr:nvSpPr>
        <xdr:cNvPr id="31" name="AutoShape 1" descr="blob:https://web.whatsapp.com/34b6e80c-bc0c-4a28-b3e1-e4a36d430a7e">
          <a:extLst>
            <a:ext uri="{FF2B5EF4-FFF2-40B4-BE49-F238E27FC236}">
              <a16:creationId xmlns:a16="http://schemas.microsoft.com/office/drawing/2014/main" id="{83E4D491-2204-4969-853C-B7F804DBD2BF}"/>
            </a:ext>
          </a:extLst>
        </xdr:cNvPr>
        <xdr:cNvSpPr>
          <a:spLocks noChangeAspect="1" noChangeArrowheads="1"/>
        </xdr:cNvSpPr>
      </xdr:nvSpPr>
      <xdr:spPr bwMode="auto">
        <a:xfrm>
          <a:off x="23888700" y="792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xdr:row>
      <xdr:rowOff>0</xdr:rowOff>
    </xdr:from>
    <xdr:ext cx="304800" cy="307975"/>
    <xdr:sp macro="" textlink="">
      <xdr:nvSpPr>
        <xdr:cNvPr id="32" name="AutoShape 1" descr="blob:https://web.whatsapp.com/34b6e80c-bc0c-4a28-b3e1-e4a36d430a7e">
          <a:extLst>
            <a:ext uri="{FF2B5EF4-FFF2-40B4-BE49-F238E27FC236}">
              <a16:creationId xmlns:a16="http://schemas.microsoft.com/office/drawing/2014/main" id="{75BD70BF-A314-4101-AD19-E6CC0720DE37}"/>
            </a:ext>
          </a:extLst>
        </xdr:cNvPr>
        <xdr:cNvSpPr>
          <a:spLocks noChangeAspect="1" noChangeArrowheads="1"/>
        </xdr:cNvSpPr>
      </xdr:nvSpPr>
      <xdr:spPr bwMode="auto">
        <a:xfrm>
          <a:off x="23888700" y="82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xdr:row>
      <xdr:rowOff>0</xdr:rowOff>
    </xdr:from>
    <xdr:ext cx="304800" cy="307975"/>
    <xdr:sp macro="" textlink="">
      <xdr:nvSpPr>
        <xdr:cNvPr id="33" name="AutoShape 1" descr="blob:https://web.whatsapp.com/34b6e80c-bc0c-4a28-b3e1-e4a36d430a7e">
          <a:extLst>
            <a:ext uri="{FF2B5EF4-FFF2-40B4-BE49-F238E27FC236}">
              <a16:creationId xmlns:a16="http://schemas.microsoft.com/office/drawing/2014/main" id="{02EE8582-BCAE-4B8E-BA19-4728EF39F3E5}"/>
            </a:ext>
          </a:extLst>
        </xdr:cNvPr>
        <xdr:cNvSpPr>
          <a:spLocks noChangeAspect="1" noChangeArrowheads="1"/>
        </xdr:cNvSpPr>
      </xdr:nvSpPr>
      <xdr:spPr bwMode="auto">
        <a:xfrm>
          <a:off x="23888700" y="868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59532</xdr:colOff>
      <xdr:row>37</xdr:row>
      <xdr:rowOff>166688</xdr:rowOff>
    </xdr:from>
    <xdr:ext cx="304800" cy="307975"/>
    <xdr:sp macro="" textlink="">
      <xdr:nvSpPr>
        <xdr:cNvPr id="34" name="AutoShape 1" descr="blob:https://web.whatsapp.com/34b6e80c-bc0c-4a28-b3e1-e4a36d430a7e">
          <a:extLst>
            <a:ext uri="{FF2B5EF4-FFF2-40B4-BE49-F238E27FC236}">
              <a16:creationId xmlns:a16="http://schemas.microsoft.com/office/drawing/2014/main" id="{85F272B2-2DD7-46BB-A33D-F5E21A66140C}"/>
            </a:ext>
          </a:extLst>
        </xdr:cNvPr>
        <xdr:cNvSpPr>
          <a:spLocks noChangeAspect="1" noChangeArrowheads="1"/>
        </xdr:cNvSpPr>
      </xdr:nvSpPr>
      <xdr:spPr bwMode="auto">
        <a:xfrm>
          <a:off x="23948232" y="117109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xdr:row>
      <xdr:rowOff>0</xdr:rowOff>
    </xdr:from>
    <xdr:ext cx="304800" cy="307975"/>
    <xdr:sp macro="" textlink="">
      <xdr:nvSpPr>
        <xdr:cNvPr id="37" name="AutoShape 1" descr="blob:https://web.whatsapp.com/34b6e80c-bc0c-4a28-b3e1-e4a36d430a7e">
          <a:extLst>
            <a:ext uri="{FF2B5EF4-FFF2-40B4-BE49-F238E27FC236}">
              <a16:creationId xmlns:a16="http://schemas.microsoft.com/office/drawing/2014/main" id="{F43A08FC-7D7F-4131-AD2A-CFEA79EF6FB2}"/>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40" name="AutoShape 1" descr="blob:https://web.whatsapp.com/34b6e80c-bc0c-4a28-b3e1-e4a36d430a7e">
          <a:extLst>
            <a:ext uri="{FF2B5EF4-FFF2-40B4-BE49-F238E27FC236}">
              <a16:creationId xmlns:a16="http://schemas.microsoft.com/office/drawing/2014/main" id="{9F9922AB-568B-4071-8B61-D23F101AEE6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41" name="AutoShape 1" descr="blob:https://web.whatsapp.com/34b6e80c-bc0c-4a28-b3e1-e4a36d430a7e">
          <a:extLst>
            <a:ext uri="{FF2B5EF4-FFF2-40B4-BE49-F238E27FC236}">
              <a16:creationId xmlns:a16="http://schemas.microsoft.com/office/drawing/2014/main" id="{393E3772-15FB-446E-A9A0-5CF63878D11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42" name="AutoShape 1" descr="blob:https://web.whatsapp.com/34b6e80c-bc0c-4a28-b3e1-e4a36d430a7e">
          <a:extLst>
            <a:ext uri="{FF2B5EF4-FFF2-40B4-BE49-F238E27FC236}">
              <a16:creationId xmlns:a16="http://schemas.microsoft.com/office/drawing/2014/main" id="{2F109853-D455-467D-BA59-9D7AAEE950DC}"/>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xdr:row>
      <xdr:rowOff>0</xdr:rowOff>
    </xdr:from>
    <xdr:ext cx="304800" cy="307975"/>
    <xdr:sp macro="" textlink="">
      <xdr:nvSpPr>
        <xdr:cNvPr id="43" name="AutoShape 1" descr="blob:https://web.whatsapp.com/34b6e80c-bc0c-4a28-b3e1-e4a36d430a7e">
          <a:extLst>
            <a:ext uri="{FF2B5EF4-FFF2-40B4-BE49-F238E27FC236}">
              <a16:creationId xmlns:a16="http://schemas.microsoft.com/office/drawing/2014/main" id="{3D6C68E5-4EBD-49AE-AA8C-FAE3B64569B3}"/>
            </a:ext>
          </a:extLst>
        </xdr:cNvPr>
        <xdr:cNvSpPr>
          <a:spLocks noChangeAspect="1" noChangeArrowheads="1"/>
        </xdr:cNvSpPr>
      </xdr:nvSpPr>
      <xdr:spPr bwMode="auto">
        <a:xfrm>
          <a:off x="23888700" y="2654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xdr:row>
      <xdr:rowOff>0</xdr:rowOff>
    </xdr:from>
    <xdr:ext cx="304800" cy="307975"/>
    <xdr:sp macro="" textlink="">
      <xdr:nvSpPr>
        <xdr:cNvPr id="44" name="AutoShape 1" descr="blob:https://web.whatsapp.com/34b6e80c-bc0c-4a28-b3e1-e4a36d430a7e">
          <a:extLst>
            <a:ext uri="{FF2B5EF4-FFF2-40B4-BE49-F238E27FC236}">
              <a16:creationId xmlns:a16="http://schemas.microsoft.com/office/drawing/2014/main" id="{E24F2FCD-71C6-484B-AF9B-534714F7C16B}"/>
            </a:ext>
          </a:extLst>
        </xdr:cNvPr>
        <xdr:cNvSpPr>
          <a:spLocks noChangeAspect="1" noChangeArrowheads="1"/>
        </xdr:cNvSpPr>
      </xdr:nvSpPr>
      <xdr:spPr bwMode="auto">
        <a:xfrm>
          <a:off x="23888700"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314</xdr:row>
      <xdr:rowOff>0</xdr:rowOff>
    </xdr:from>
    <xdr:ext cx="304800" cy="307975"/>
    <xdr:sp macro="" textlink="">
      <xdr:nvSpPr>
        <xdr:cNvPr id="45" name="AutoShape 1" descr="blob:https://web.whatsapp.com/34b6e80c-bc0c-4a28-b3e1-e4a36d430a7e">
          <a:extLst>
            <a:ext uri="{FF2B5EF4-FFF2-40B4-BE49-F238E27FC236}">
              <a16:creationId xmlns:a16="http://schemas.microsoft.com/office/drawing/2014/main" id="{78B87494-350F-40C2-A56B-1D08FD0FF2E7}"/>
            </a:ext>
          </a:extLst>
        </xdr:cNvPr>
        <xdr:cNvSpPr>
          <a:spLocks noChangeAspect="1" noChangeArrowheads="1"/>
        </xdr:cNvSpPr>
      </xdr:nvSpPr>
      <xdr:spPr bwMode="auto">
        <a:xfrm>
          <a:off x="23888700" y="8483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539</xdr:row>
      <xdr:rowOff>0</xdr:rowOff>
    </xdr:from>
    <xdr:ext cx="304800" cy="307975"/>
    <xdr:sp macro="" textlink="">
      <xdr:nvSpPr>
        <xdr:cNvPr id="46" name="AutoShape 1" descr="blob:https://web.whatsapp.com/34b6e80c-bc0c-4a28-b3e1-e4a36d430a7e">
          <a:extLst>
            <a:ext uri="{FF2B5EF4-FFF2-40B4-BE49-F238E27FC236}">
              <a16:creationId xmlns:a16="http://schemas.microsoft.com/office/drawing/2014/main" id="{A7C77ED1-3440-4513-A1BF-3C66D2B4EED2}"/>
            </a:ext>
          </a:extLst>
        </xdr:cNvPr>
        <xdr:cNvSpPr>
          <a:spLocks noChangeAspect="1" noChangeArrowheads="1"/>
        </xdr:cNvSpPr>
      </xdr:nvSpPr>
      <xdr:spPr bwMode="auto">
        <a:xfrm>
          <a:off x="23888700" y="14496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583</xdr:row>
      <xdr:rowOff>0</xdr:rowOff>
    </xdr:from>
    <xdr:ext cx="304800" cy="307975"/>
    <xdr:sp macro="" textlink="">
      <xdr:nvSpPr>
        <xdr:cNvPr id="47" name="AutoShape 1" descr="blob:https://web.whatsapp.com/34b6e80c-bc0c-4a28-b3e1-e4a36d430a7e">
          <a:extLst>
            <a:ext uri="{FF2B5EF4-FFF2-40B4-BE49-F238E27FC236}">
              <a16:creationId xmlns:a16="http://schemas.microsoft.com/office/drawing/2014/main" id="{DBC8CE53-E9AC-4128-B447-5A8B1BDE7050}"/>
            </a:ext>
          </a:extLst>
        </xdr:cNvPr>
        <xdr:cNvSpPr>
          <a:spLocks noChangeAspect="1" noChangeArrowheads="1"/>
        </xdr:cNvSpPr>
      </xdr:nvSpPr>
      <xdr:spPr bwMode="auto">
        <a:xfrm>
          <a:off x="23888700" y="15661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697</xdr:row>
      <xdr:rowOff>0</xdr:rowOff>
    </xdr:from>
    <xdr:ext cx="304800" cy="307975"/>
    <xdr:sp macro="" textlink="">
      <xdr:nvSpPr>
        <xdr:cNvPr id="48" name="AutoShape 1" descr="blob:https://web.whatsapp.com/34b6e80c-bc0c-4a28-b3e1-e4a36d430a7e">
          <a:extLst>
            <a:ext uri="{FF2B5EF4-FFF2-40B4-BE49-F238E27FC236}">
              <a16:creationId xmlns:a16="http://schemas.microsoft.com/office/drawing/2014/main" id="{D5ABF3BC-81D0-4FE0-BE5B-454CDC094435}"/>
            </a:ext>
          </a:extLst>
        </xdr:cNvPr>
        <xdr:cNvSpPr>
          <a:spLocks noChangeAspect="1" noChangeArrowheads="1"/>
        </xdr:cNvSpPr>
      </xdr:nvSpPr>
      <xdr:spPr bwMode="auto">
        <a:xfrm>
          <a:off x="23888700" y="18703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738</xdr:row>
      <xdr:rowOff>0</xdr:rowOff>
    </xdr:from>
    <xdr:ext cx="304800" cy="307975"/>
    <xdr:sp macro="" textlink="">
      <xdr:nvSpPr>
        <xdr:cNvPr id="49" name="AutoShape 1" descr="blob:https://web.whatsapp.com/34b6e80c-bc0c-4a28-b3e1-e4a36d430a7e">
          <a:extLst>
            <a:ext uri="{FF2B5EF4-FFF2-40B4-BE49-F238E27FC236}">
              <a16:creationId xmlns:a16="http://schemas.microsoft.com/office/drawing/2014/main" id="{ABEBEC7B-96F2-475C-885A-D963FC63EAC8}"/>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777</xdr:row>
      <xdr:rowOff>0</xdr:rowOff>
    </xdr:from>
    <xdr:ext cx="304800" cy="307975"/>
    <xdr:sp macro="" textlink="">
      <xdr:nvSpPr>
        <xdr:cNvPr id="50" name="AutoShape 1" descr="blob:https://web.whatsapp.com/34b6e80c-bc0c-4a28-b3e1-e4a36d430a7e">
          <a:extLst>
            <a:ext uri="{FF2B5EF4-FFF2-40B4-BE49-F238E27FC236}">
              <a16:creationId xmlns:a16="http://schemas.microsoft.com/office/drawing/2014/main" id="{02BCDF0A-0576-4E92-A770-D4FBDC76CC5F}"/>
            </a:ext>
          </a:extLst>
        </xdr:cNvPr>
        <xdr:cNvSpPr>
          <a:spLocks noChangeAspect="1" noChangeArrowheads="1"/>
        </xdr:cNvSpPr>
      </xdr:nvSpPr>
      <xdr:spPr bwMode="auto">
        <a:xfrm>
          <a:off x="23888700" y="20821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883</xdr:row>
      <xdr:rowOff>0</xdr:rowOff>
    </xdr:from>
    <xdr:ext cx="304800" cy="307975"/>
    <xdr:sp macro="" textlink="">
      <xdr:nvSpPr>
        <xdr:cNvPr id="51" name="AutoShape 1" descr="blob:https://web.whatsapp.com/34b6e80c-bc0c-4a28-b3e1-e4a36d430a7e">
          <a:extLst>
            <a:ext uri="{FF2B5EF4-FFF2-40B4-BE49-F238E27FC236}">
              <a16:creationId xmlns:a16="http://schemas.microsoft.com/office/drawing/2014/main" id="{21776EE6-E412-4001-9CB3-0EE75AD6FAC2}"/>
            </a:ext>
          </a:extLst>
        </xdr:cNvPr>
        <xdr:cNvSpPr>
          <a:spLocks noChangeAspect="1" noChangeArrowheads="1"/>
        </xdr:cNvSpPr>
      </xdr:nvSpPr>
      <xdr:spPr bwMode="auto">
        <a:xfrm>
          <a:off x="23888700" y="23667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958</xdr:row>
      <xdr:rowOff>0</xdr:rowOff>
    </xdr:from>
    <xdr:ext cx="304800" cy="307975"/>
    <xdr:sp macro="" textlink="">
      <xdr:nvSpPr>
        <xdr:cNvPr id="52" name="AutoShape 1" descr="blob:https://web.whatsapp.com/34b6e80c-bc0c-4a28-b3e1-e4a36d430a7e">
          <a:extLst>
            <a:ext uri="{FF2B5EF4-FFF2-40B4-BE49-F238E27FC236}">
              <a16:creationId xmlns:a16="http://schemas.microsoft.com/office/drawing/2014/main" id="{F86C3B72-8FAD-4228-9C27-BD8F2CFAF404}"/>
            </a:ext>
          </a:extLst>
        </xdr:cNvPr>
        <xdr:cNvSpPr>
          <a:spLocks noChangeAspect="1" noChangeArrowheads="1"/>
        </xdr:cNvSpPr>
      </xdr:nvSpPr>
      <xdr:spPr bwMode="auto">
        <a:xfrm>
          <a:off x="23888700" y="25660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1277</xdr:row>
      <xdr:rowOff>0</xdr:rowOff>
    </xdr:from>
    <xdr:ext cx="304800" cy="307975"/>
    <xdr:sp macro="" textlink="">
      <xdr:nvSpPr>
        <xdr:cNvPr id="53" name="AutoShape 1" descr="blob:https://web.whatsapp.com/34b6e80c-bc0c-4a28-b3e1-e4a36d430a7e">
          <a:extLst>
            <a:ext uri="{FF2B5EF4-FFF2-40B4-BE49-F238E27FC236}">
              <a16:creationId xmlns:a16="http://schemas.microsoft.com/office/drawing/2014/main" id="{F5C99DB0-B235-46F2-90D3-2A8E736B2076}"/>
            </a:ext>
          </a:extLst>
        </xdr:cNvPr>
        <xdr:cNvSpPr>
          <a:spLocks noChangeAspect="1" noChangeArrowheads="1"/>
        </xdr:cNvSpPr>
      </xdr:nvSpPr>
      <xdr:spPr bwMode="auto">
        <a:xfrm>
          <a:off x="23888700" y="3481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1303</xdr:row>
      <xdr:rowOff>0</xdr:rowOff>
    </xdr:from>
    <xdr:ext cx="304800" cy="307975"/>
    <xdr:sp macro="" textlink="">
      <xdr:nvSpPr>
        <xdr:cNvPr id="54" name="AutoShape 1" descr="blob:https://web.whatsapp.com/34b6e80c-bc0c-4a28-b3e1-e4a36d430a7e">
          <a:extLst>
            <a:ext uri="{FF2B5EF4-FFF2-40B4-BE49-F238E27FC236}">
              <a16:creationId xmlns:a16="http://schemas.microsoft.com/office/drawing/2014/main" id="{E3D45513-D9F2-4D4A-8189-4DDABB6F294D}"/>
            </a:ext>
          </a:extLst>
        </xdr:cNvPr>
        <xdr:cNvSpPr>
          <a:spLocks noChangeAspect="1" noChangeArrowheads="1"/>
        </xdr:cNvSpPr>
      </xdr:nvSpPr>
      <xdr:spPr bwMode="auto">
        <a:xfrm>
          <a:off x="23888700" y="355034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1330</xdr:row>
      <xdr:rowOff>0</xdr:rowOff>
    </xdr:from>
    <xdr:ext cx="304800" cy="307975"/>
    <xdr:sp macro="" textlink="">
      <xdr:nvSpPr>
        <xdr:cNvPr id="55" name="AutoShape 1" descr="blob:https://web.whatsapp.com/34b6e80c-bc0c-4a28-b3e1-e4a36d430a7e">
          <a:extLst>
            <a:ext uri="{FF2B5EF4-FFF2-40B4-BE49-F238E27FC236}">
              <a16:creationId xmlns:a16="http://schemas.microsoft.com/office/drawing/2014/main" id="{1B9E26D0-BE57-43CE-AAC1-D67F235E2E73}"/>
            </a:ext>
          </a:extLst>
        </xdr:cNvPr>
        <xdr:cNvSpPr>
          <a:spLocks noChangeAspect="1" noChangeArrowheads="1"/>
        </xdr:cNvSpPr>
      </xdr:nvSpPr>
      <xdr:spPr bwMode="auto">
        <a:xfrm>
          <a:off x="23888700" y="36274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1356</xdr:row>
      <xdr:rowOff>0</xdr:rowOff>
    </xdr:from>
    <xdr:ext cx="304800" cy="307975"/>
    <xdr:sp macro="" textlink="">
      <xdr:nvSpPr>
        <xdr:cNvPr id="56" name="AutoShape 1" descr="blob:https://web.whatsapp.com/34b6e80c-bc0c-4a28-b3e1-e4a36d430a7e">
          <a:extLst>
            <a:ext uri="{FF2B5EF4-FFF2-40B4-BE49-F238E27FC236}">
              <a16:creationId xmlns:a16="http://schemas.microsoft.com/office/drawing/2014/main" id="{2B280D32-8D64-49F7-B15E-64FD30DBAAE0}"/>
            </a:ext>
          </a:extLst>
        </xdr:cNvPr>
        <xdr:cNvSpPr>
          <a:spLocks noChangeAspect="1" noChangeArrowheads="1"/>
        </xdr:cNvSpPr>
      </xdr:nvSpPr>
      <xdr:spPr bwMode="auto">
        <a:xfrm>
          <a:off x="23888700" y="36959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1382</xdr:row>
      <xdr:rowOff>0</xdr:rowOff>
    </xdr:from>
    <xdr:ext cx="304800" cy="307975"/>
    <xdr:sp macro="" textlink="">
      <xdr:nvSpPr>
        <xdr:cNvPr id="57" name="AutoShape 1" descr="blob:https://web.whatsapp.com/34b6e80c-bc0c-4a28-b3e1-e4a36d430a7e">
          <a:extLst>
            <a:ext uri="{FF2B5EF4-FFF2-40B4-BE49-F238E27FC236}">
              <a16:creationId xmlns:a16="http://schemas.microsoft.com/office/drawing/2014/main" id="{87F9BD4D-65CC-42AB-8619-9419E8BB3ACB}"/>
            </a:ext>
          </a:extLst>
        </xdr:cNvPr>
        <xdr:cNvSpPr>
          <a:spLocks noChangeAspect="1" noChangeArrowheads="1"/>
        </xdr:cNvSpPr>
      </xdr:nvSpPr>
      <xdr:spPr bwMode="auto">
        <a:xfrm>
          <a:off x="23888700" y="37645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xdr:row>
      <xdr:rowOff>0</xdr:rowOff>
    </xdr:from>
    <xdr:ext cx="304800" cy="307975"/>
    <xdr:sp macro="" textlink="">
      <xdr:nvSpPr>
        <xdr:cNvPr id="58" name="AutoShape 1" descr="blob:https://web.whatsapp.com/34b6e80c-bc0c-4a28-b3e1-e4a36d430a7e">
          <a:extLst>
            <a:ext uri="{FF2B5EF4-FFF2-40B4-BE49-F238E27FC236}">
              <a16:creationId xmlns:a16="http://schemas.microsoft.com/office/drawing/2014/main" id="{64C3AA5F-CDA3-419C-8F9C-981FCEDBA89C}"/>
            </a:ext>
          </a:extLst>
        </xdr:cNvPr>
        <xdr:cNvSpPr>
          <a:spLocks noChangeAspect="1" noChangeArrowheads="1"/>
        </xdr:cNvSpPr>
      </xdr:nvSpPr>
      <xdr:spPr bwMode="auto">
        <a:xfrm>
          <a:off x="23888700" y="895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xdr:row>
      <xdr:rowOff>0</xdr:rowOff>
    </xdr:from>
    <xdr:ext cx="304800" cy="307975"/>
    <xdr:sp macro="" textlink="">
      <xdr:nvSpPr>
        <xdr:cNvPr id="59" name="AutoShape 1" descr="blob:https://web.whatsapp.com/34b6e80c-bc0c-4a28-b3e1-e4a36d430a7e">
          <a:extLst>
            <a:ext uri="{FF2B5EF4-FFF2-40B4-BE49-F238E27FC236}">
              <a16:creationId xmlns:a16="http://schemas.microsoft.com/office/drawing/2014/main" id="{AB8F3730-4A0A-4015-97C5-B4177FF308E7}"/>
            </a:ext>
          </a:extLst>
        </xdr:cNvPr>
        <xdr:cNvSpPr>
          <a:spLocks noChangeAspect="1" noChangeArrowheads="1"/>
        </xdr:cNvSpPr>
      </xdr:nvSpPr>
      <xdr:spPr bwMode="auto">
        <a:xfrm>
          <a:off x="23888700" y="922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xdr:row>
      <xdr:rowOff>0</xdr:rowOff>
    </xdr:from>
    <xdr:ext cx="304800" cy="307975"/>
    <xdr:sp macro="" textlink="">
      <xdr:nvSpPr>
        <xdr:cNvPr id="60" name="AutoShape 1" descr="blob:https://web.whatsapp.com/34b6e80c-bc0c-4a28-b3e1-e4a36d430a7e">
          <a:extLst>
            <a:ext uri="{FF2B5EF4-FFF2-40B4-BE49-F238E27FC236}">
              <a16:creationId xmlns:a16="http://schemas.microsoft.com/office/drawing/2014/main" id="{7DF78E88-1958-446A-9DC0-F568762C9B4E}"/>
            </a:ext>
          </a:extLst>
        </xdr:cNvPr>
        <xdr:cNvSpPr>
          <a:spLocks noChangeAspect="1" noChangeArrowheads="1"/>
        </xdr:cNvSpPr>
      </xdr:nvSpPr>
      <xdr:spPr bwMode="auto">
        <a:xfrm>
          <a:off x="23888700" y="948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xdr:row>
      <xdr:rowOff>0</xdr:rowOff>
    </xdr:from>
    <xdr:ext cx="304800" cy="307975"/>
    <xdr:sp macro="" textlink="">
      <xdr:nvSpPr>
        <xdr:cNvPr id="61" name="AutoShape 1" descr="blob:https://web.whatsapp.com/34b6e80c-bc0c-4a28-b3e1-e4a36d430a7e">
          <a:extLst>
            <a:ext uri="{FF2B5EF4-FFF2-40B4-BE49-F238E27FC236}">
              <a16:creationId xmlns:a16="http://schemas.microsoft.com/office/drawing/2014/main" id="{1FF379DE-3AA7-4201-9C30-06969B350190}"/>
            </a:ext>
          </a:extLst>
        </xdr:cNvPr>
        <xdr:cNvSpPr>
          <a:spLocks noChangeAspect="1" noChangeArrowheads="1"/>
        </xdr:cNvSpPr>
      </xdr:nvSpPr>
      <xdr:spPr bwMode="auto">
        <a:xfrm>
          <a:off x="23888700" y="975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xdr:row>
      <xdr:rowOff>0</xdr:rowOff>
    </xdr:from>
    <xdr:ext cx="304800" cy="307975"/>
    <xdr:sp macro="" textlink="">
      <xdr:nvSpPr>
        <xdr:cNvPr id="62" name="AutoShape 1" descr="blob:https://web.whatsapp.com/34b6e80c-bc0c-4a28-b3e1-e4a36d430a7e">
          <a:extLst>
            <a:ext uri="{FF2B5EF4-FFF2-40B4-BE49-F238E27FC236}">
              <a16:creationId xmlns:a16="http://schemas.microsoft.com/office/drawing/2014/main" id="{12C0F359-3631-4625-96E9-4D76D0C991E6}"/>
            </a:ext>
          </a:extLst>
        </xdr:cNvPr>
        <xdr:cNvSpPr>
          <a:spLocks noChangeAspect="1" noChangeArrowheads="1"/>
        </xdr:cNvSpPr>
      </xdr:nvSpPr>
      <xdr:spPr bwMode="auto">
        <a:xfrm>
          <a:off x="23888700" y="1002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xdr:row>
      <xdr:rowOff>0</xdr:rowOff>
    </xdr:from>
    <xdr:ext cx="304800" cy="307975"/>
    <xdr:sp macro="" textlink="">
      <xdr:nvSpPr>
        <xdr:cNvPr id="63" name="AutoShape 1" descr="blob:https://web.whatsapp.com/34b6e80c-bc0c-4a28-b3e1-e4a36d430a7e">
          <a:extLst>
            <a:ext uri="{FF2B5EF4-FFF2-40B4-BE49-F238E27FC236}">
              <a16:creationId xmlns:a16="http://schemas.microsoft.com/office/drawing/2014/main" id="{77EF8592-3A40-4DCF-8AD6-61DBDCA1E160}"/>
            </a:ext>
          </a:extLst>
        </xdr:cNvPr>
        <xdr:cNvSpPr>
          <a:spLocks noChangeAspect="1" noChangeArrowheads="1"/>
        </xdr:cNvSpPr>
      </xdr:nvSpPr>
      <xdr:spPr bwMode="auto">
        <a:xfrm>
          <a:off x="23888700" y="1028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xdr:row>
      <xdr:rowOff>0</xdr:rowOff>
    </xdr:from>
    <xdr:ext cx="304800" cy="307975"/>
    <xdr:sp macro="" textlink="">
      <xdr:nvSpPr>
        <xdr:cNvPr id="64" name="AutoShape 1" descr="blob:https://web.whatsapp.com/34b6e80c-bc0c-4a28-b3e1-e4a36d430a7e">
          <a:extLst>
            <a:ext uri="{FF2B5EF4-FFF2-40B4-BE49-F238E27FC236}">
              <a16:creationId xmlns:a16="http://schemas.microsoft.com/office/drawing/2014/main" id="{0F0740E9-8000-433E-AA11-4D7E9F33E428}"/>
            </a:ext>
          </a:extLst>
        </xdr:cNvPr>
        <xdr:cNvSpPr>
          <a:spLocks noChangeAspect="1" noChangeArrowheads="1"/>
        </xdr:cNvSpPr>
      </xdr:nvSpPr>
      <xdr:spPr bwMode="auto">
        <a:xfrm>
          <a:off x="23888700" y="1055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xdr:row>
      <xdr:rowOff>0</xdr:rowOff>
    </xdr:from>
    <xdr:ext cx="304800" cy="307975"/>
    <xdr:sp macro="" textlink="">
      <xdr:nvSpPr>
        <xdr:cNvPr id="65" name="AutoShape 1" descr="blob:https://web.whatsapp.com/34b6e80c-bc0c-4a28-b3e1-e4a36d430a7e">
          <a:extLst>
            <a:ext uri="{FF2B5EF4-FFF2-40B4-BE49-F238E27FC236}">
              <a16:creationId xmlns:a16="http://schemas.microsoft.com/office/drawing/2014/main" id="{43E22AE2-0E52-473B-B368-10698650079F}"/>
            </a:ext>
          </a:extLst>
        </xdr:cNvPr>
        <xdr:cNvSpPr>
          <a:spLocks noChangeAspect="1" noChangeArrowheads="1"/>
        </xdr:cNvSpPr>
      </xdr:nvSpPr>
      <xdr:spPr bwMode="auto">
        <a:xfrm>
          <a:off x="23888700" y="1082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xdr:row>
      <xdr:rowOff>0</xdr:rowOff>
    </xdr:from>
    <xdr:ext cx="304800" cy="307975"/>
    <xdr:sp macro="" textlink="">
      <xdr:nvSpPr>
        <xdr:cNvPr id="66" name="AutoShape 1" descr="blob:https://web.whatsapp.com/34b6e80c-bc0c-4a28-b3e1-e4a36d430a7e">
          <a:extLst>
            <a:ext uri="{FF2B5EF4-FFF2-40B4-BE49-F238E27FC236}">
              <a16:creationId xmlns:a16="http://schemas.microsoft.com/office/drawing/2014/main" id="{E26D15D4-F36F-40DA-B381-A7E1CAF29669}"/>
            </a:ext>
          </a:extLst>
        </xdr:cNvPr>
        <xdr:cNvSpPr>
          <a:spLocks noChangeAspect="1" noChangeArrowheads="1"/>
        </xdr:cNvSpPr>
      </xdr:nvSpPr>
      <xdr:spPr bwMode="auto">
        <a:xfrm>
          <a:off x="23888700"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xdr:row>
      <xdr:rowOff>0</xdr:rowOff>
    </xdr:from>
    <xdr:ext cx="304800" cy="307975"/>
    <xdr:sp macro="" textlink="">
      <xdr:nvSpPr>
        <xdr:cNvPr id="67" name="AutoShape 1" descr="blob:https://web.whatsapp.com/34b6e80c-bc0c-4a28-b3e1-e4a36d430a7e">
          <a:extLst>
            <a:ext uri="{FF2B5EF4-FFF2-40B4-BE49-F238E27FC236}">
              <a16:creationId xmlns:a16="http://schemas.microsoft.com/office/drawing/2014/main" id="{CDB90507-DFEF-4E9A-A234-BC74EB0D85FB}"/>
            </a:ext>
          </a:extLst>
        </xdr:cNvPr>
        <xdr:cNvSpPr>
          <a:spLocks noChangeAspect="1" noChangeArrowheads="1"/>
        </xdr:cNvSpPr>
      </xdr:nvSpPr>
      <xdr:spPr bwMode="auto">
        <a:xfrm>
          <a:off x="23888700"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xdr:row>
      <xdr:rowOff>0</xdr:rowOff>
    </xdr:from>
    <xdr:ext cx="304800" cy="307975"/>
    <xdr:sp macro="" textlink="">
      <xdr:nvSpPr>
        <xdr:cNvPr id="68" name="AutoShape 1" descr="blob:https://web.whatsapp.com/34b6e80c-bc0c-4a28-b3e1-e4a36d430a7e">
          <a:extLst>
            <a:ext uri="{FF2B5EF4-FFF2-40B4-BE49-F238E27FC236}">
              <a16:creationId xmlns:a16="http://schemas.microsoft.com/office/drawing/2014/main" id="{4A79A820-799A-46C9-9DEC-94856F97249C}"/>
            </a:ext>
          </a:extLst>
        </xdr:cNvPr>
        <xdr:cNvSpPr>
          <a:spLocks noChangeAspect="1" noChangeArrowheads="1"/>
        </xdr:cNvSpPr>
      </xdr:nvSpPr>
      <xdr:spPr bwMode="auto">
        <a:xfrm>
          <a:off x="23888700" y="120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xdr:row>
      <xdr:rowOff>0</xdr:rowOff>
    </xdr:from>
    <xdr:ext cx="304800" cy="307975"/>
    <xdr:sp macro="" textlink="">
      <xdr:nvSpPr>
        <xdr:cNvPr id="69" name="AutoShape 1" descr="blob:https://web.whatsapp.com/34b6e80c-bc0c-4a28-b3e1-e4a36d430a7e">
          <a:extLst>
            <a:ext uri="{FF2B5EF4-FFF2-40B4-BE49-F238E27FC236}">
              <a16:creationId xmlns:a16="http://schemas.microsoft.com/office/drawing/2014/main" id="{F991AB60-276E-4C13-93DD-F287BAFFA555}"/>
            </a:ext>
          </a:extLst>
        </xdr:cNvPr>
        <xdr:cNvSpPr>
          <a:spLocks noChangeAspect="1" noChangeArrowheads="1"/>
        </xdr:cNvSpPr>
      </xdr:nvSpPr>
      <xdr:spPr bwMode="auto">
        <a:xfrm>
          <a:off x="23888700" y="123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70" name="AutoShape 1" descr="blob:https://web.whatsapp.com/34b6e80c-bc0c-4a28-b3e1-e4a36d430a7e">
          <a:extLst>
            <a:ext uri="{FF2B5EF4-FFF2-40B4-BE49-F238E27FC236}">
              <a16:creationId xmlns:a16="http://schemas.microsoft.com/office/drawing/2014/main" id="{D59F72D5-4026-4DFD-A169-41BFAB21CEA0}"/>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71" name="AutoShape 1" descr="blob:https://web.whatsapp.com/34b6e80c-bc0c-4a28-b3e1-e4a36d430a7e">
          <a:extLst>
            <a:ext uri="{FF2B5EF4-FFF2-40B4-BE49-F238E27FC236}">
              <a16:creationId xmlns:a16="http://schemas.microsoft.com/office/drawing/2014/main" id="{803463C1-3322-4D2E-AC8F-E7F98E46F11E}"/>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xdr:row>
      <xdr:rowOff>0</xdr:rowOff>
    </xdr:from>
    <xdr:ext cx="304800" cy="307975"/>
    <xdr:sp macro="" textlink="">
      <xdr:nvSpPr>
        <xdr:cNvPr id="72" name="AutoShape 1" descr="blob:https://web.whatsapp.com/34b6e80c-bc0c-4a28-b3e1-e4a36d430a7e">
          <a:extLst>
            <a:ext uri="{FF2B5EF4-FFF2-40B4-BE49-F238E27FC236}">
              <a16:creationId xmlns:a16="http://schemas.microsoft.com/office/drawing/2014/main" id="{648D5CD3-459B-41E1-8358-D7EC93AF78AA}"/>
            </a:ext>
          </a:extLst>
        </xdr:cNvPr>
        <xdr:cNvSpPr>
          <a:spLocks noChangeAspect="1" noChangeArrowheads="1"/>
        </xdr:cNvSpPr>
      </xdr:nvSpPr>
      <xdr:spPr bwMode="auto">
        <a:xfrm>
          <a:off x="23888700" y="1367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xdr:row>
      <xdr:rowOff>0</xdr:rowOff>
    </xdr:from>
    <xdr:ext cx="304800" cy="307975"/>
    <xdr:sp macro="" textlink="">
      <xdr:nvSpPr>
        <xdr:cNvPr id="73" name="AutoShape 1" descr="blob:https://web.whatsapp.com/34b6e80c-bc0c-4a28-b3e1-e4a36d430a7e">
          <a:extLst>
            <a:ext uri="{FF2B5EF4-FFF2-40B4-BE49-F238E27FC236}">
              <a16:creationId xmlns:a16="http://schemas.microsoft.com/office/drawing/2014/main" id="{1DDDA9ED-D5EB-43EA-86C1-CB00E5FCA5B2}"/>
            </a:ext>
          </a:extLst>
        </xdr:cNvPr>
        <xdr:cNvSpPr>
          <a:spLocks noChangeAspect="1" noChangeArrowheads="1"/>
        </xdr:cNvSpPr>
      </xdr:nvSpPr>
      <xdr:spPr bwMode="auto">
        <a:xfrm>
          <a:off x="23888700" y="1394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xdr:row>
      <xdr:rowOff>0</xdr:rowOff>
    </xdr:from>
    <xdr:ext cx="304800" cy="307975"/>
    <xdr:sp macro="" textlink="">
      <xdr:nvSpPr>
        <xdr:cNvPr id="74" name="AutoShape 1" descr="blob:https://web.whatsapp.com/34b6e80c-bc0c-4a28-b3e1-e4a36d430a7e">
          <a:extLst>
            <a:ext uri="{FF2B5EF4-FFF2-40B4-BE49-F238E27FC236}">
              <a16:creationId xmlns:a16="http://schemas.microsoft.com/office/drawing/2014/main" id="{A02151D7-D86F-4447-B5B0-DB77061C7CBE}"/>
            </a:ext>
          </a:extLst>
        </xdr:cNvPr>
        <xdr:cNvSpPr>
          <a:spLocks noChangeAspect="1" noChangeArrowheads="1"/>
        </xdr:cNvSpPr>
      </xdr:nvSpPr>
      <xdr:spPr bwMode="auto">
        <a:xfrm>
          <a:off x="23888700" y="1421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xdr:row>
      <xdr:rowOff>0</xdr:rowOff>
    </xdr:from>
    <xdr:ext cx="304800" cy="307975"/>
    <xdr:sp macro="" textlink="">
      <xdr:nvSpPr>
        <xdr:cNvPr id="75" name="AutoShape 1" descr="blob:https://web.whatsapp.com/34b6e80c-bc0c-4a28-b3e1-e4a36d430a7e">
          <a:extLst>
            <a:ext uri="{FF2B5EF4-FFF2-40B4-BE49-F238E27FC236}">
              <a16:creationId xmlns:a16="http://schemas.microsoft.com/office/drawing/2014/main" id="{DA8FABE0-ECBF-4F76-B90D-1CEE826364B9}"/>
            </a:ext>
          </a:extLst>
        </xdr:cNvPr>
        <xdr:cNvSpPr>
          <a:spLocks noChangeAspect="1" noChangeArrowheads="1"/>
        </xdr:cNvSpPr>
      </xdr:nvSpPr>
      <xdr:spPr bwMode="auto">
        <a:xfrm>
          <a:off x="23888700" y="1447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xdr:row>
      <xdr:rowOff>0</xdr:rowOff>
    </xdr:from>
    <xdr:ext cx="304800" cy="307975"/>
    <xdr:sp macro="" textlink="">
      <xdr:nvSpPr>
        <xdr:cNvPr id="76" name="AutoShape 1" descr="blob:https://web.whatsapp.com/34b6e80c-bc0c-4a28-b3e1-e4a36d430a7e">
          <a:extLst>
            <a:ext uri="{FF2B5EF4-FFF2-40B4-BE49-F238E27FC236}">
              <a16:creationId xmlns:a16="http://schemas.microsoft.com/office/drawing/2014/main" id="{83157792-A9C8-430A-BC29-0AEA60FB6F4B}"/>
            </a:ext>
          </a:extLst>
        </xdr:cNvPr>
        <xdr:cNvSpPr>
          <a:spLocks noChangeAspect="1" noChangeArrowheads="1"/>
        </xdr:cNvSpPr>
      </xdr:nvSpPr>
      <xdr:spPr bwMode="auto">
        <a:xfrm>
          <a:off x="23888700" y="1474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xdr:row>
      <xdr:rowOff>0</xdr:rowOff>
    </xdr:from>
    <xdr:ext cx="304800" cy="307975"/>
    <xdr:sp macro="" textlink="">
      <xdr:nvSpPr>
        <xdr:cNvPr id="77" name="AutoShape 1" descr="blob:https://web.whatsapp.com/34b6e80c-bc0c-4a28-b3e1-e4a36d430a7e">
          <a:extLst>
            <a:ext uri="{FF2B5EF4-FFF2-40B4-BE49-F238E27FC236}">
              <a16:creationId xmlns:a16="http://schemas.microsoft.com/office/drawing/2014/main" id="{3FCC23E7-C64B-4918-AA6D-17C26B4E9C5D}"/>
            </a:ext>
          </a:extLst>
        </xdr:cNvPr>
        <xdr:cNvSpPr>
          <a:spLocks noChangeAspect="1" noChangeArrowheads="1"/>
        </xdr:cNvSpPr>
      </xdr:nvSpPr>
      <xdr:spPr bwMode="auto">
        <a:xfrm>
          <a:off x="23888700" y="1501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xdr:row>
      <xdr:rowOff>0</xdr:rowOff>
    </xdr:from>
    <xdr:ext cx="304800" cy="307975"/>
    <xdr:sp macro="" textlink="">
      <xdr:nvSpPr>
        <xdr:cNvPr id="78" name="AutoShape 1" descr="blob:https://web.whatsapp.com/34b6e80c-bc0c-4a28-b3e1-e4a36d430a7e">
          <a:extLst>
            <a:ext uri="{FF2B5EF4-FFF2-40B4-BE49-F238E27FC236}">
              <a16:creationId xmlns:a16="http://schemas.microsoft.com/office/drawing/2014/main" id="{26D59502-E134-4DAA-8990-2DEC9447C853}"/>
            </a:ext>
          </a:extLst>
        </xdr:cNvPr>
        <xdr:cNvSpPr>
          <a:spLocks noChangeAspect="1" noChangeArrowheads="1"/>
        </xdr:cNvSpPr>
      </xdr:nvSpPr>
      <xdr:spPr bwMode="auto">
        <a:xfrm>
          <a:off x="23888700" y="1573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xdr:row>
      <xdr:rowOff>0</xdr:rowOff>
    </xdr:from>
    <xdr:ext cx="304800" cy="307975"/>
    <xdr:sp macro="" textlink="">
      <xdr:nvSpPr>
        <xdr:cNvPr id="79" name="AutoShape 1" descr="blob:https://web.whatsapp.com/34b6e80c-bc0c-4a28-b3e1-e4a36d430a7e">
          <a:extLst>
            <a:ext uri="{FF2B5EF4-FFF2-40B4-BE49-F238E27FC236}">
              <a16:creationId xmlns:a16="http://schemas.microsoft.com/office/drawing/2014/main" id="{7A9973A3-4E86-4623-AE95-6D5F02018C76}"/>
            </a:ext>
          </a:extLst>
        </xdr:cNvPr>
        <xdr:cNvSpPr>
          <a:spLocks noChangeAspect="1" noChangeArrowheads="1"/>
        </xdr:cNvSpPr>
      </xdr:nvSpPr>
      <xdr:spPr bwMode="auto">
        <a:xfrm>
          <a:off x="23888700" y="1600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xdr:row>
      <xdr:rowOff>0</xdr:rowOff>
    </xdr:from>
    <xdr:ext cx="304800" cy="307975"/>
    <xdr:sp macro="" textlink="">
      <xdr:nvSpPr>
        <xdr:cNvPr id="80" name="AutoShape 1" descr="blob:https://web.whatsapp.com/34b6e80c-bc0c-4a28-b3e1-e4a36d430a7e">
          <a:extLst>
            <a:ext uri="{FF2B5EF4-FFF2-40B4-BE49-F238E27FC236}">
              <a16:creationId xmlns:a16="http://schemas.microsoft.com/office/drawing/2014/main" id="{35655606-19C5-4C6C-AF17-D6757E421272}"/>
            </a:ext>
          </a:extLst>
        </xdr:cNvPr>
        <xdr:cNvSpPr>
          <a:spLocks noChangeAspect="1" noChangeArrowheads="1"/>
        </xdr:cNvSpPr>
      </xdr:nvSpPr>
      <xdr:spPr bwMode="auto">
        <a:xfrm>
          <a:off x="23888700" y="1626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xdr:row>
      <xdr:rowOff>0</xdr:rowOff>
    </xdr:from>
    <xdr:ext cx="304800" cy="307975"/>
    <xdr:sp macro="" textlink="">
      <xdr:nvSpPr>
        <xdr:cNvPr id="81" name="AutoShape 1" descr="blob:https://web.whatsapp.com/34b6e80c-bc0c-4a28-b3e1-e4a36d430a7e">
          <a:extLst>
            <a:ext uri="{FF2B5EF4-FFF2-40B4-BE49-F238E27FC236}">
              <a16:creationId xmlns:a16="http://schemas.microsoft.com/office/drawing/2014/main" id="{498D68F5-48A2-46B8-88F5-8489371E16F9}"/>
            </a:ext>
          </a:extLst>
        </xdr:cNvPr>
        <xdr:cNvSpPr>
          <a:spLocks noChangeAspect="1" noChangeArrowheads="1"/>
        </xdr:cNvSpPr>
      </xdr:nvSpPr>
      <xdr:spPr bwMode="auto">
        <a:xfrm>
          <a:off x="23888700" y="1653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xdr:row>
      <xdr:rowOff>0</xdr:rowOff>
    </xdr:from>
    <xdr:ext cx="304800" cy="307975"/>
    <xdr:sp macro="" textlink="">
      <xdr:nvSpPr>
        <xdr:cNvPr id="82" name="AutoShape 1" descr="blob:https://web.whatsapp.com/34b6e80c-bc0c-4a28-b3e1-e4a36d430a7e">
          <a:extLst>
            <a:ext uri="{FF2B5EF4-FFF2-40B4-BE49-F238E27FC236}">
              <a16:creationId xmlns:a16="http://schemas.microsoft.com/office/drawing/2014/main" id="{0C899809-25EF-4F2B-B825-55468DEAE9EF}"/>
            </a:ext>
          </a:extLst>
        </xdr:cNvPr>
        <xdr:cNvSpPr>
          <a:spLocks noChangeAspect="1" noChangeArrowheads="1"/>
        </xdr:cNvSpPr>
      </xdr:nvSpPr>
      <xdr:spPr bwMode="auto">
        <a:xfrm>
          <a:off x="23888700" y="1680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xdr:row>
      <xdr:rowOff>0</xdr:rowOff>
    </xdr:from>
    <xdr:ext cx="304800" cy="307975"/>
    <xdr:sp macro="" textlink="">
      <xdr:nvSpPr>
        <xdr:cNvPr id="83" name="AutoShape 1" descr="blob:https://web.whatsapp.com/34b6e80c-bc0c-4a28-b3e1-e4a36d430a7e">
          <a:extLst>
            <a:ext uri="{FF2B5EF4-FFF2-40B4-BE49-F238E27FC236}">
              <a16:creationId xmlns:a16="http://schemas.microsoft.com/office/drawing/2014/main" id="{9C71EE2B-9EB2-46FF-8B82-A38C1BF49828}"/>
            </a:ext>
          </a:extLst>
        </xdr:cNvPr>
        <xdr:cNvSpPr>
          <a:spLocks noChangeAspect="1" noChangeArrowheads="1"/>
        </xdr:cNvSpPr>
      </xdr:nvSpPr>
      <xdr:spPr bwMode="auto">
        <a:xfrm>
          <a:off x="23888700" y="1706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xdr:row>
      <xdr:rowOff>0</xdr:rowOff>
    </xdr:from>
    <xdr:ext cx="304800" cy="307975"/>
    <xdr:sp macro="" textlink="">
      <xdr:nvSpPr>
        <xdr:cNvPr id="88" name="AutoShape 1" descr="blob:https://web.whatsapp.com/34b6e80c-bc0c-4a28-b3e1-e4a36d430a7e">
          <a:extLst>
            <a:ext uri="{FF2B5EF4-FFF2-40B4-BE49-F238E27FC236}">
              <a16:creationId xmlns:a16="http://schemas.microsoft.com/office/drawing/2014/main" id="{5BBEAC23-6FD6-4F72-9729-39EC76E23502}"/>
            </a:ext>
          </a:extLst>
        </xdr:cNvPr>
        <xdr:cNvSpPr>
          <a:spLocks noChangeAspect="1" noChangeArrowheads="1"/>
        </xdr:cNvSpPr>
      </xdr:nvSpPr>
      <xdr:spPr bwMode="auto">
        <a:xfrm>
          <a:off x="23888700" y="1832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xdr:row>
      <xdr:rowOff>0</xdr:rowOff>
    </xdr:from>
    <xdr:ext cx="304800" cy="307975"/>
    <xdr:sp macro="" textlink="">
      <xdr:nvSpPr>
        <xdr:cNvPr id="94" name="AutoShape 1" descr="blob:https://web.whatsapp.com/34b6e80c-bc0c-4a28-b3e1-e4a36d430a7e">
          <a:extLst>
            <a:ext uri="{FF2B5EF4-FFF2-40B4-BE49-F238E27FC236}">
              <a16:creationId xmlns:a16="http://schemas.microsoft.com/office/drawing/2014/main" id="{C22B0EA3-99D0-4135-8023-DA2D933216CD}"/>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xdr:row>
      <xdr:rowOff>0</xdr:rowOff>
    </xdr:from>
    <xdr:ext cx="304800" cy="307975"/>
    <xdr:sp macro="" textlink="">
      <xdr:nvSpPr>
        <xdr:cNvPr id="95" name="AutoShape 1" descr="blob:https://web.whatsapp.com/34b6e80c-bc0c-4a28-b3e1-e4a36d430a7e">
          <a:extLst>
            <a:ext uri="{FF2B5EF4-FFF2-40B4-BE49-F238E27FC236}">
              <a16:creationId xmlns:a16="http://schemas.microsoft.com/office/drawing/2014/main" id="{E17A2215-68DF-4C61-8977-D2BC5E9D1F06}"/>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xdr:row>
      <xdr:rowOff>0</xdr:rowOff>
    </xdr:from>
    <xdr:ext cx="304800" cy="307975"/>
    <xdr:sp macro="" textlink="">
      <xdr:nvSpPr>
        <xdr:cNvPr id="96" name="AutoShape 1" descr="blob:https://web.whatsapp.com/34b6e80c-bc0c-4a28-b3e1-e4a36d430a7e">
          <a:extLst>
            <a:ext uri="{FF2B5EF4-FFF2-40B4-BE49-F238E27FC236}">
              <a16:creationId xmlns:a16="http://schemas.microsoft.com/office/drawing/2014/main" id="{E628AF8E-F5E5-4AF4-A32B-BE7B282E5E48}"/>
            </a:ext>
          </a:extLst>
        </xdr:cNvPr>
        <xdr:cNvSpPr>
          <a:spLocks noChangeAspect="1" noChangeArrowheads="1"/>
        </xdr:cNvSpPr>
      </xdr:nvSpPr>
      <xdr:spPr bwMode="auto">
        <a:xfrm>
          <a:off x="23888700" y="1965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xdr:row>
      <xdr:rowOff>0</xdr:rowOff>
    </xdr:from>
    <xdr:ext cx="304800" cy="307975"/>
    <xdr:sp macro="" textlink="">
      <xdr:nvSpPr>
        <xdr:cNvPr id="97" name="AutoShape 1" descr="blob:https://web.whatsapp.com/34b6e80c-bc0c-4a28-b3e1-e4a36d430a7e">
          <a:extLst>
            <a:ext uri="{FF2B5EF4-FFF2-40B4-BE49-F238E27FC236}">
              <a16:creationId xmlns:a16="http://schemas.microsoft.com/office/drawing/2014/main" id="{82D7F4B0-05F7-4059-887D-C62284D4049B}"/>
            </a:ext>
          </a:extLst>
        </xdr:cNvPr>
        <xdr:cNvSpPr>
          <a:spLocks noChangeAspect="1" noChangeArrowheads="1"/>
        </xdr:cNvSpPr>
      </xdr:nvSpPr>
      <xdr:spPr bwMode="auto">
        <a:xfrm>
          <a:off x="23888700" y="1992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xdr:row>
      <xdr:rowOff>0</xdr:rowOff>
    </xdr:from>
    <xdr:ext cx="304800" cy="307975"/>
    <xdr:sp macro="" textlink="">
      <xdr:nvSpPr>
        <xdr:cNvPr id="98" name="AutoShape 1" descr="blob:https://web.whatsapp.com/34b6e80c-bc0c-4a28-b3e1-e4a36d430a7e">
          <a:extLst>
            <a:ext uri="{FF2B5EF4-FFF2-40B4-BE49-F238E27FC236}">
              <a16:creationId xmlns:a16="http://schemas.microsoft.com/office/drawing/2014/main" id="{EBF3BAE5-D77B-4E43-80CF-F762836898EA}"/>
            </a:ext>
          </a:extLst>
        </xdr:cNvPr>
        <xdr:cNvSpPr>
          <a:spLocks noChangeAspect="1" noChangeArrowheads="1"/>
        </xdr:cNvSpPr>
      </xdr:nvSpPr>
      <xdr:spPr bwMode="auto">
        <a:xfrm>
          <a:off x="23888700" y="1992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xdr:row>
      <xdr:rowOff>0</xdr:rowOff>
    </xdr:from>
    <xdr:ext cx="304800" cy="307975"/>
    <xdr:sp macro="" textlink="">
      <xdr:nvSpPr>
        <xdr:cNvPr id="99" name="AutoShape 1" descr="blob:https://web.whatsapp.com/34b6e80c-bc0c-4a28-b3e1-e4a36d430a7e">
          <a:extLst>
            <a:ext uri="{FF2B5EF4-FFF2-40B4-BE49-F238E27FC236}">
              <a16:creationId xmlns:a16="http://schemas.microsoft.com/office/drawing/2014/main" id="{EC392A2C-6025-4DB7-BE95-56090A906EF4}"/>
            </a:ext>
          </a:extLst>
        </xdr:cNvPr>
        <xdr:cNvSpPr>
          <a:spLocks noChangeAspect="1" noChangeArrowheads="1"/>
        </xdr:cNvSpPr>
      </xdr:nvSpPr>
      <xdr:spPr bwMode="auto">
        <a:xfrm>
          <a:off x="23888700" y="2019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xdr:row>
      <xdr:rowOff>0</xdr:rowOff>
    </xdr:from>
    <xdr:ext cx="304800" cy="307975"/>
    <xdr:sp macro="" textlink="">
      <xdr:nvSpPr>
        <xdr:cNvPr id="100" name="AutoShape 1" descr="blob:https://web.whatsapp.com/34b6e80c-bc0c-4a28-b3e1-e4a36d430a7e">
          <a:extLst>
            <a:ext uri="{FF2B5EF4-FFF2-40B4-BE49-F238E27FC236}">
              <a16:creationId xmlns:a16="http://schemas.microsoft.com/office/drawing/2014/main" id="{00718D5D-65DD-45C3-9848-5AA8B8242279}"/>
            </a:ext>
          </a:extLst>
        </xdr:cNvPr>
        <xdr:cNvSpPr>
          <a:spLocks noChangeAspect="1" noChangeArrowheads="1"/>
        </xdr:cNvSpPr>
      </xdr:nvSpPr>
      <xdr:spPr bwMode="auto">
        <a:xfrm>
          <a:off x="23888700" y="2045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xdr:row>
      <xdr:rowOff>0</xdr:rowOff>
    </xdr:from>
    <xdr:ext cx="304800" cy="307975"/>
    <xdr:sp macro="" textlink="">
      <xdr:nvSpPr>
        <xdr:cNvPr id="101" name="AutoShape 1" descr="blob:https://web.whatsapp.com/34b6e80c-bc0c-4a28-b3e1-e4a36d430a7e">
          <a:extLst>
            <a:ext uri="{FF2B5EF4-FFF2-40B4-BE49-F238E27FC236}">
              <a16:creationId xmlns:a16="http://schemas.microsoft.com/office/drawing/2014/main" id="{F5EDB4AA-10CF-4AEE-9B3E-66FF9854E93A}"/>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xdr:row>
      <xdr:rowOff>0</xdr:rowOff>
    </xdr:from>
    <xdr:ext cx="304800" cy="307975"/>
    <xdr:sp macro="" textlink="">
      <xdr:nvSpPr>
        <xdr:cNvPr id="102" name="AutoShape 1" descr="blob:https://web.whatsapp.com/34b6e80c-bc0c-4a28-b3e1-e4a36d430a7e">
          <a:extLst>
            <a:ext uri="{FF2B5EF4-FFF2-40B4-BE49-F238E27FC236}">
              <a16:creationId xmlns:a16="http://schemas.microsoft.com/office/drawing/2014/main" id="{7E9ABAC5-B426-42F4-A0AD-DF4D379F3CEF}"/>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xdr:row>
      <xdr:rowOff>0</xdr:rowOff>
    </xdr:from>
    <xdr:ext cx="304800" cy="307975"/>
    <xdr:sp macro="" textlink="">
      <xdr:nvSpPr>
        <xdr:cNvPr id="103" name="AutoShape 1" descr="blob:https://web.whatsapp.com/34b6e80c-bc0c-4a28-b3e1-e4a36d430a7e">
          <a:extLst>
            <a:ext uri="{FF2B5EF4-FFF2-40B4-BE49-F238E27FC236}">
              <a16:creationId xmlns:a16="http://schemas.microsoft.com/office/drawing/2014/main" id="{6709CEE4-4403-4EE7-8918-8CA1CFB08AE9}"/>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xdr:row>
      <xdr:rowOff>0</xdr:rowOff>
    </xdr:from>
    <xdr:ext cx="304800" cy="307975"/>
    <xdr:sp macro="" textlink="">
      <xdr:nvSpPr>
        <xdr:cNvPr id="104" name="AutoShape 1" descr="blob:https://web.whatsapp.com/34b6e80c-bc0c-4a28-b3e1-e4a36d430a7e">
          <a:extLst>
            <a:ext uri="{FF2B5EF4-FFF2-40B4-BE49-F238E27FC236}">
              <a16:creationId xmlns:a16="http://schemas.microsoft.com/office/drawing/2014/main" id="{E5ED929F-ED73-48E1-ACD8-8CC5AC5029EE}"/>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xdr:row>
      <xdr:rowOff>0</xdr:rowOff>
    </xdr:from>
    <xdr:ext cx="304800" cy="307975"/>
    <xdr:sp macro="" textlink="">
      <xdr:nvSpPr>
        <xdr:cNvPr id="105" name="AutoShape 1" descr="blob:https://web.whatsapp.com/34b6e80c-bc0c-4a28-b3e1-e4a36d430a7e">
          <a:extLst>
            <a:ext uri="{FF2B5EF4-FFF2-40B4-BE49-F238E27FC236}">
              <a16:creationId xmlns:a16="http://schemas.microsoft.com/office/drawing/2014/main" id="{7C5FD489-C933-4D2B-86AE-2B30D7E5422A}"/>
            </a:ext>
          </a:extLst>
        </xdr:cNvPr>
        <xdr:cNvSpPr>
          <a:spLocks noChangeAspect="1" noChangeArrowheads="1"/>
        </xdr:cNvSpPr>
      </xdr:nvSpPr>
      <xdr:spPr bwMode="auto">
        <a:xfrm>
          <a:off x="23888700" y="2072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xdr:row>
      <xdr:rowOff>0</xdr:rowOff>
    </xdr:from>
    <xdr:ext cx="304800" cy="307975"/>
    <xdr:sp macro="" textlink="">
      <xdr:nvSpPr>
        <xdr:cNvPr id="106" name="AutoShape 1" descr="blob:https://web.whatsapp.com/34b6e80c-bc0c-4a28-b3e1-e4a36d430a7e">
          <a:extLst>
            <a:ext uri="{FF2B5EF4-FFF2-40B4-BE49-F238E27FC236}">
              <a16:creationId xmlns:a16="http://schemas.microsoft.com/office/drawing/2014/main" id="{15FC5EF4-8F9B-43B8-8C59-31A10788BFD2}"/>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xdr:row>
      <xdr:rowOff>0</xdr:rowOff>
    </xdr:from>
    <xdr:ext cx="304800" cy="307975"/>
    <xdr:sp macro="" textlink="">
      <xdr:nvSpPr>
        <xdr:cNvPr id="107" name="AutoShape 1" descr="blob:https://web.whatsapp.com/34b6e80c-bc0c-4a28-b3e1-e4a36d430a7e">
          <a:extLst>
            <a:ext uri="{FF2B5EF4-FFF2-40B4-BE49-F238E27FC236}">
              <a16:creationId xmlns:a16="http://schemas.microsoft.com/office/drawing/2014/main" id="{CBEC0A77-2FA7-454C-B895-8C77B936B788}"/>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xdr:row>
      <xdr:rowOff>0</xdr:rowOff>
    </xdr:from>
    <xdr:ext cx="304800" cy="307975"/>
    <xdr:sp macro="" textlink="">
      <xdr:nvSpPr>
        <xdr:cNvPr id="108" name="AutoShape 1" descr="blob:https://web.whatsapp.com/34b6e80c-bc0c-4a28-b3e1-e4a36d430a7e">
          <a:extLst>
            <a:ext uri="{FF2B5EF4-FFF2-40B4-BE49-F238E27FC236}">
              <a16:creationId xmlns:a16="http://schemas.microsoft.com/office/drawing/2014/main" id="{1EE45EA5-FE0D-4314-9B16-54BDC974A3FD}"/>
            </a:ext>
          </a:extLst>
        </xdr:cNvPr>
        <xdr:cNvSpPr>
          <a:spLocks noChangeAspect="1" noChangeArrowheads="1"/>
        </xdr:cNvSpPr>
      </xdr:nvSpPr>
      <xdr:spPr bwMode="auto">
        <a:xfrm>
          <a:off x="23888700" y="209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xdr:row>
      <xdr:rowOff>0</xdr:rowOff>
    </xdr:from>
    <xdr:ext cx="304800" cy="307975"/>
    <xdr:sp macro="" textlink="">
      <xdr:nvSpPr>
        <xdr:cNvPr id="110" name="AutoShape 1" descr="blob:https://web.whatsapp.com/34b6e80c-bc0c-4a28-b3e1-e4a36d430a7e">
          <a:extLst>
            <a:ext uri="{FF2B5EF4-FFF2-40B4-BE49-F238E27FC236}">
              <a16:creationId xmlns:a16="http://schemas.microsoft.com/office/drawing/2014/main" id="{41AD03E3-4D21-4405-94A0-5EA15A546EA8}"/>
            </a:ext>
          </a:extLst>
        </xdr:cNvPr>
        <xdr:cNvSpPr>
          <a:spLocks noChangeAspect="1" noChangeArrowheads="1"/>
        </xdr:cNvSpPr>
      </xdr:nvSpPr>
      <xdr:spPr bwMode="auto">
        <a:xfrm>
          <a:off x="23888700" y="2118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xdr:row>
      <xdr:rowOff>0</xdr:rowOff>
    </xdr:from>
    <xdr:ext cx="304800" cy="307975"/>
    <xdr:sp macro="" textlink="">
      <xdr:nvSpPr>
        <xdr:cNvPr id="111" name="AutoShape 1" descr="blob:https://web.whatsapp.com/34b6e80c-bc0c-4a28-b3e1-e4a36d430a7e">
          <a:extLst>
            <a:ext uri="{FF2B5EF4-FFF2-40B4-BE49-F238E27FC236}">
              <a16:creationId xmlns:a16="http://schemas.microsoft.com/office/drawing/2014/main" id="{AF58D01E-9473-43D9-8F4F-D7FFA8199FE9}"/>
            </a:ext>
          </a:extLst>
        </xdr:cNvPr>
        <xdr:cNvSpPr>
          <a:spLocks noChangeAspect="1" noChangeArrowheads="1"/>
        </xdr:cNvSpPr>
      </xdr:nvSpPr>
      <xdr:spPr bwMode="auto">
        <a:xfrm>
          <a:off x="23888700" y="2145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xdr:row>
      <xdr:rowOff>0</xdr:rowOff>
    </xdr:from>
    <xdr:ext cx="304800" cy="307975"/>
    <xdr:sp macro="" textlink="">
      <xdr:nvSpPr>
        <xdr:cNvPr id="112" name="AutoShape 1" descr="blob:https://web.whatsapp.com/34b6e80c-bc0c-4a28-b3e1-e4a36d430a7e">
          <a:extLst>
            <a:ext uri="{FF2B5EF4-FFF2-40B4-BE49-F238E27FC236}">
              <a16:creationId xmlns:a16="http://schemas.microsoft.com/office/drawing/2014/main" id="{73CDB184-7E42-4DC3-858A-5041C08EDBE0}"/>
            </a:ext>
          </a:extLst>
        </xdr:cNvPr>
        <xdr:cNvSpPr>
          <a:spLocks noChangeAspect="1" noChangeArrowheads="1"/>
        </xdr:cNvSpPr>
      </xdr:nvSpPr>
      <xdr:spPr bwMode="auto">
        <a:xfrm>
          <a:off x="23888700" y="2171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xdr:row>
      <xdr:rowOff>0</xdr:rowOff>
    </xdr:from>
    <xdr:ext cx="304800" cy="307975"/>
    <xdr:sp macro="" textlink="">
      <xdr:nvSpPr>
        <xdr:cNvPr id="113" name="AutoShape 1" descr="blob:https://web.whatsapp.com/34b6e80c-bc0c-4a28-b3e1-e4a36d430a7e">
          <a:extLst>
            <a:ext uri="{FF2B5EF4-FFF2-40B4-BE49-F238E27FC236}">
              <a16:creationId xmlns:a16="http://schemas.microsoft.com/office/drawing/2014/main" id="{3201807D-566B-4C0E-9B7C-91C4CF4471B1}"/>
            </a:ext>
          </a:extLst>
        </xdr:cNvPr>
        <xdr:cNvSpPr>
          <a:spLocks noChangeAspect="1" noChangeArrowheads="1"/>
        </xdr:cNvSpPr>
      </xdr:nvSpPr>
      <xdr:spPr bwMode="auto">
        <a:xfrm>
          <a:off x="23888700" y="2198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xdr:row>
      <xdr:rowOff>0</xdr:rowOff>
    </xdr:from>
    <xdr:ext cx="304800" cy="307975"/>
    <xdr:sp macro="" textlink="">
      <xdr:nvSpPr>
        <xdr:cNvPr id="114" name="AutoShape 1" descr="blob:https://web.whatsapp.com/34b6e80c-bc0c-4a28-b3e1-e4a36d430a7e">
          <a:extLst>
            <a:ext uri="{FF2B5EF4-FFF2-40B4-BE49-F238E27FC236}">
              <a16:creationId xmlns:a16="http://schemas.microsoft.com/office/drawing/2014/main" id="{CDE18BE4-1803-4703-BA33-7A2245DAFB51}"/>
            </a:ext>
          </a:extLst>
        </xdr:cNvPr>
        <xdr:cNvSpPr>
          <a:spLocks noChangeAspect="1" noChangeArrowheads="1"/>
        </xdr:cNvSpPr>
      </xdr:nvSpPr>
      <xdr:spPr bwMode="auto">
        <a:xfrm>
          <a:off x="23888700" y="222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15" name="AutoShape 1" descr="blob:https://web.whatsapp.com/34b6e80c-bc0c-4a28-b3e1-e4a36d430a7e">
          <a:extLst>
            <a:ext uri="{FF2B5EF4-FFF2-40B4-BE49-F238E27FC236}">
              <a16:creationId xmlns:a16="http://schemas.microsoft.com/office/drawing/2014/main" id="{7168EB70-D71D-4E45-86C4-569AE717DCFA}"/>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16" name="AutoShape 1" descr="blob:https://web.whatsapp.com/34b6e80c-bc0c-4a28-b3e1-e4a36d430a7e">
          <a:extLst>
            <a:ext uri="{FF2B5EF4-FFF2-40B4-BE49-F238E27FC236}">
              <a16:creationId xmlns:a16="http://schemas.microsoft.com/office/drawing/2014/main" id="{75D11CE3-4881-4677-A1E3-2472325A60A3}"/>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17" name="AutoShape 1" descr="blob:https://web.whatsapp.com/34b6e80c-bc0c-4a28-b3e1-e4a36d430a7e">
          <a:extLst>
            <a:ext uri="{FF2B5EF4-FFF2-40B4-BE49-F238E27FC236}">
              <a16:creationId xmlns:a16="http://schemas.microsoft.com/office/drawing/2014/main" id="{15981A25-AC4A-49C3-B0C1-28F1C0496F14}"/>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18" name="AutoShape 1" descr="blob:https://web.whatsapp.com/34b6e80c-bc0c-4a28-b3e1-e4a36d430a7e">
          <a:extLst>
            <a:ext uri="{FF2B5EF4-FFF2-40B4-BE49-F238E27FC236}">
              <a16:creationId xmlns:a16="http://schemas.microsoft.com/office/drawing/2014/main" id="{280DFD07-8902-4D4C-A2D0-DB7F0E4ABEA2}"/>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19" name="AutoShape 1" descr="blob:https://web.whatsapp.com/34b6e80c-bc0c-4a28-b3e1-e4a36d430a7e">
          <a:extLst>
            <a:ext uri="{FF2B5EF4-FFF2-40B4-BE49-F238E27FC236}">
              <a16:creationId xmlns:a16="http://schemas.microsoft.com/office/drawing/2014/main" id="{0882D48C-5697-453C-A765-D9F2D73B3ECE}"/>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20" name="AutoShape 1" descr="blob:https://web.whatsapp.com/34b6e80c-bc0c-4a28-b3e1-e4a36d430a7e">
          <a:extLst>
            <a:ext uri="{FF2B5EF4-FFF2-40B4-BE49-F238E27FC236}">
              <a16:creationId xmlns:a16="http://schemas.microsoft.com/office/drawing/2014/main" id="{8341888C-64F4-4E18-909C-3829A4CAB444}"/>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21" name="AutoShape 1" descr="blob:https://web.whatsapp.com/34b6e80c-bc0c-4a28-b3e1-e4a36d430a7e">
          <a:extLst>
            <a:ext uri="{FF2B5EF4-FFF2-40B4-BE49-F238E27FC236}">
              <a16:creationId xmlns:a16="http://schemas.microsoft.com/office/drawing/2014/main" id="{54FBF093-4518-43F3-B5E8-192E99EA479E}"/>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22" name="AutoShape 1" descr="blob:https://web.whatsapp.com/34b6e80c-bc0c-4a28-b3e1-e4a36d430a7e">
          <a:extLst>
            <a:ext uri="{FF2B5EF4-FFF2-40B4-BE49-F238E27FC236}">
              <a16:creationId xmlns:a16="http://schemas.microsoft.com/office/drawing/2014/main" id="{6EDE584E-4C1D-4AA0-9597-41CA1D7166C5}"/>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123" name="AutoShape 1" descr="blob:https://web.whatsapp.com/34b6e80c-bc0c-4a28-b3e1-e4a36d430a7e">
          <a:extLst>
            <a:ext uri="{FF2B5EF4-FFF2-40B4-BE49-F238E27FC236}">
              <a16:creationId xmlns:a16="http://schemas.microsoft.com/office/drawing/2014/main" id="{976A2524-8F6A-4923-A331-D3ABCA1A2772}"/>
            </a:ext>
          </a:extLst>
        </xdr:cNvPr>
        <xdr:cNvSpPr>
          <a:spLocks noChangeAspect="1" noChangeArrowheads="1"/>
        </xdr:cNvSpPr>
      </xdr:nvSpPr>
      <xdr:spPr bwMode="auto">
        <a:xfrm>
          <a:off x="23888700"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xdr:row>
      <xdr:rowOff>0</xdr:rowOff>
    </xdr:from>
    <xdr:ext cx="304800" cy="307975"/>
    <xdr:sp macro="" textlink="">
      <xdr:nvSpPr>
        <xdr:cNvPr id="124" name="AutoShape 1" descr="blob:https://web.whatsapp.com/34b6e80c-bc0c-4a28-b3e1-e4a36d430a7e">
          <a:extLst>
            <a:ext uri="{FF2B5EF4-FFF2-40B4-BE49-F238E27FC236}">
              <a16:creationId xmlns:a16="http://schemas.microsoft.com/office/drawing/2014/main" id="{EC191930-69B7-4041-AB6E-1CD227AD439C}"/>
            </a:ext>
          </a:extLst>
        </xdr:cNvPr>
        <xdr:cNvSpPr>
          <a:spLocks noChangeAspect="1" noChangeArrowheads="1"/>
        </xdr:cNvSpPr>
      </xdr:nvSpPr>
      <xdr:spPr bwMode="auto">
        <a:xfrm>
          <a:off x="23888700" y="227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xdr:row>
      <xdr:rowOff>0</xdr:rowOff>
    </xdr:from>
    <xdr:ext cx="304800" cy="307975"/>
    <xdr:sp macro="" textlink="">
      <xdr:nvSpPr>
        <xdr:cNvPr id="125" name="AutoShape 1" descr="blob:https://web.whatsapp.com/34b6e80c-bc0c-4a28-b3e1-e4a36d430a7e">
          <a:extLst>
            <a:ext uri="{FF2B5EF4-FFF2-40B4-BE49-F238E27FC236}">
              <a16:creationId xmlns:a16="http://schemas.microsoft.com/office/drawing/2014/main" id="{D7CF7589-28FA-4DDC-AA38-0C02D8809B95}"/>
            </a:ext>
          </a:extLst>
        </xdr:cNvPr>
        <xdr:cNvSpPr>
          <a:spLocks noChangeAspect="1" noChangeArrowheads="1"/>
        </xdr:cNvSpPr>
      </xdr:nvSpPr>
      <xdr:spPr bwMode="auto">
        <a:xfrm>
          <a:off x="23888700" y="230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xdr:row>
      <xdr:rowOff>0</xdr:rowOff>
    </xdr:from>
    <xdr:ext cx="304800" cy="307975"/>
    <xdr:sp macro="" textlink="">
      <xdr:nvSpPr>
        <xdr:cNvPr id="126" name="AutoShape 1" descr="blob:https://web.whatsapp.com/34b6e80c-bc0c-4a28-b3e1-e4a36d430a7e">
          <a:extLst>
            <a:ext uri="{FF2B5EF4-FFF2-40B4-BE49-F238E27FC236}">
              <a16:creationId xmlns:a16="http://schemas.microsoft.com/office/drawing/2014/main" id="{BB333527-1C00-4175-89E3-4B3389A4B8FC}"/>
            </a:ext>
          </a:extLst>
        </xdr:cNvPr>
        <xdr:cNvSpPr>
          <a:spLocks noChangeAspect="1" noChangeArrowheads="1"/>
        </xdr:cNvSpPr>
      </xdr:nvSpPr>
      <xdr:spPr bwMode="auto">
        <a:xfrm>
          <a:off x="23888700" y="230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xdr:row>
      <xdr:rowOff>0</xdr:rowOff>
    </xdr:from>
    <xdr:ext cx="304800" cy="307975"/>
    <xdr:sp macro="" textlink="">
      <xdr:nvSpPr>
        <xdr:cNvPr id="127" name="AutoShape 1" descr="blob:https://web.whatsapp.com/34b6e80c-bc0c-4a28-b3e1-e4a36d430a7e">
          <a:extLst>
            <a:ext uri="{FF2B5EF4-FFF2-40B4-BE49-F238E27FC236}">
              <a16:creationId xmlns:a16="http://schemas.microsoft.com/office/drawing/2014/main" id="{A24948E9-A7C9-4437-A70A-413D042A02DC}"/>
            </a:ext>
          </a:extLst>
        </xdr:cNvPr>
        <xdr:cNvSpPr>
          <a:spLocks noChangeAspect="1" noChangeArrowheads="1"/>
        </xdr:cNvSpPr>
      </xdr:nvSpPr>
      <xdr:spPr bwMode="auto">
        <a:xfrm>
          <a:off x="23888700" y="2331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28" name="AutoShape 1" descr="blob:https://web.whatsapp.com/34b6e80c-bc0c-4a28-b3e1-e4a36d430a7e">
          <a:extLst>
            <a:ext uri="{FF2B5EF4-FFF2-40B4-BE49-F238E27FC236}">
              <a16:creationId xmlns:a16="http://schemas.microsoft.com/office/drawing/2014/main" id="{D0810640-C905-4A13-8D88-695D716AEA6A}"/>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29" name="AutoShape 1" descr="blob:https://web.whatsapp.com/34b6e80c-bc0c-4a28-b3e1-e4a36d430a7e">
          <a:extLst>
            <a:ext uri="{FF2B5EF4-FFF2-40B4-BE49-F238E27FC236}">
              <a16:creationId xmlns:a16="http://schemas.microsoft.com/office/drawing/2014/main" id="{6627F9E2-4A2A-40D2-927F-56A85AD218D9}"/>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30" name="AutoShape 1" descr="blob:https://web.whatsapp.com/34b6e80c-bc0c-4a28-b3e1-e4a36d430a7e">
          <a:extLst>
            <a:ext uri="{FF2B5EF4-FFF2-40B4-BE49-F238E27FC236}">
              <a16:creationId xmlns:a16="http://schemas.microsoft.com/office/drawing/2014/main" id="{724D8891-22F1-4337-86E4-946B58A9A25A}"/>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31" name="AutoShape 1" descr="blob:https://web.whatsapp.com/34b6e80c-bc0c-4a28-b3e1-e4a36d430a7e">
          <a:extLst>
            <a:ext uri="{FF2B5EF4-FFF2-40B4-BE49-F238E27FC236}">
              <a16:creationId xmlns:a16="http://schemas.microsoft.com/office/drawing/2014/main" id="{6D8BD782-3D51-47BE-98B8-7BC3FE6957E5}"/>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32" name="AutoShape 1" descr="blob:https://web.whatsapp.com/34b6e80c-bc0c-4a28-b3e1-e4a36d430a7e">
          <a:extLst>
            <a:ext uri="{FF2B5EF4-FFF2-40B4-BE49-F238E27FC236}">
              <a16:creationId xmlns:a16="http://schemas.microsoft.com/office/drawing/2014/main" id="{278A4C80-42C3-4260-A413-1F427AC428C4}"/>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33" name="AutoShape 1" descr="blob:https://web.whatsapp.com/34b6e80c-bc0c-4a28-b3e1-e4a36d430a7e">
          <a:extLst>
            <a:ext uri="{FF2B5EF4-FFF2-40B4-BE49-F238E27FC236}">
              <a16:creationId xmlns:a16="http://schemas.microsoft.com/office/drawing/2014/main" id="{73FA7417-6E45-4699-A0A1-02CE4F075919}"/>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xdr:row>
      <xdr:rowOff>0</xdr:rowOff>
    </xdr:from>
    <xdr:ext cx="304800" cy="307975"/>
    <xdr:sp macro="" textlink="">
      <xdr:nvSpPr>
        <xdr:cNvPr id="134" name="AutoShape 1" descr="blob:https://web.whatsapp.com/34b6e80c-bc0c-4a28-b3e1-e4a36d430a7e">
          <a:extLst>
            <a:ext uri="{FF2B5EF4-FFF2-40B4-BE49-F238E27FC236}">
              <a16:creationId xmlns:a16="http://schemas.microsoft.com/office/drawing/2014/main" id="{5A2191CE-F488-4947-ACDF-1364B237D8A8}"/>
            </a:ext>
          </a:extLst>
        </xdr:cNvPr>
        <xdr:cNvSpPr>
          <a:spLocks noChangeAspect="1" noChangeArrowheads="1"/>
        </xdr:cNvSpPr>
      </xdr:nvSpPr>
      <xdr:spPr bwMode="auto">
        <a:xfrm>
          <a:off x="23888700" y="235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xdr:row>
      <xdr:rowOff>0</xdr:rowOff>
    </xdr:from>
    <xdr:ext cx="304800" cy="307975"/>
    <xdr:sp macro="" textlink="">
      <xdr:nvSpPr>
        <xdr:cNvPr id="142" name="AutoShape 1" descr="blob:https://web.whatsapp.com/34b6e80c-bc0c-4a28-b3e1-e4a36d430a7e">
          <a:extLst>
            <a:ext uri="{FF2B5EF4-FFF2-40B4-BE49-F238E27FC236}">
              <a16:creationId xmlns:a16="http://schemas.microsoft.com/office/drawing/2014/main" id="{1723EA0D-7BCB-4FF7-B492-A4F36B7B4EC4}"/>
            </a:ext>
          </a:extLst>
        </xdr:cNvPr>
        <xdr:cNvSpPr>
          <a:spLocks noChangeAspect="1" noChangeArrowheads="1"/>
        </xdr:cNvSpPr>
      </xdr:nvSpPr>
      <xdr:spPr bwMode="auto">
        <a:xfrm>
          <a:off x="23888700" y="25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143" name="AutoShape 1" descr="blob:https://web.whatsapp.com/34b6e80c-bc0c-4a28-b3e1-e4a36d430a7e">
          <a:extLst>
            <a:ext uri="{FF2B5EF4-FFF2-40B4-BE49-F238E27FC236}">
              <a16:creationId xmlns:a16="http://schemas.microsoft.com/office/drawing/2014/main" id="{58447F0C-F4C0-4638-8715-55B9B0456330}"/>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144" name="AutoShape 1" descr="blob:https://web.whatsapp.com/34b6e80c-bc0c-4a28-b3e1-e4a36d430a7e">
          <a:extLst>
            <a:ext uri="{FF2B5EF4-FFF2-40B4-BE49-F238E27FC236}">
              <a16:creationId xmlns:a16="http://schemas.microsoft.com/office/drawing/2014/main" id="{F8DD4DB9-3158-4E77-B970-DF7C8F1D8FC7}"/>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145" name="AutoShape 1" descr="blob:https://web.whatsapp.com/34b6e80c-bc0c-4a28-b3e1-e4a36d430a7e">
          <a:extLst>
            <a:ext uri="{FF2B5EF4-FFF2-40B4-BE49-F238E27FC236}">
              <a16:creationId xmlns:a16="http://schemas.microsoft.com/office/drawing/2014/main" id="{631B6108-9F29-431B-A5E1-584CC3ADAEE6}"/>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146" name="AutoShape 1" descr="blob:https://web.whatsapp.com/34b6e80c-bc0c-4a28-b3e1-e4a36d430a7e">
          <a:extLst>
            <a:ext uri="{FF2B5EF4-FFF2-40B4-BE49-F238E27FC236}">
              <a16:creationId xmlns:a16="http://schemas.microsoft.com/office/drawing/2014/main" id="{00C8F946-882A-4CB8-BB6F-B9D0E814366E}"/>
            </a:ext>
          </a:extLst>
        </xdr:cNvPr>
        <xdr:cNvSpPr>
          <a:spLocks noChangeAspect="1" noChangeArrowheads="1"/>
        </xdr:cNvSpPr>
      </xdr:nvSpPr>
      <xdr:spPr bwMode="auto">
        <a:xfrm>
          <a:off x="238887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47" name="AutoShape 1" descr="blob:https://web.whatsapp.com/34b6e80c-bc0c-4a28-b3e1-e4a36d430a7e">
          <a:extLst>
            <a:ext uri="{FF2B5EF4-FFF2-40B4-BE49-F238E27FC236}">
              <a16:creationId xmlns:a16="http://schemas.microsoft.com/office/drawing/2014/main" id="{67478A59-3886-4AD1-8615-74943FD2476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48" name="AutoShape 1" descr="blob:https://web.whatsapp.com/34b6e80c-bc0c-4a28-b3e1-e4a36d430a7e">
          <a:extLst>
            <a:ext uri="{FF2B5EF4-FFF2-40B4-BE49-F238E27FC236}">
              <a16:creationId xmlns:a16="http://schemas.microsoft.com/office/drawing/2014/main" id="{EFA0A645-A829-42E2-A08C-8F3B53EF3181}"/>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49" name="AutoShape 1" descr="blob:https://web.whatsapp.com/34b6e80c-bc0c-4a28-b3e1-e4a36d430a7e">
          <a:extLst>
            <a:ext uri="{FF2B5EF4-FFF2-40B4-BE49-F238E27FC236}">
              <a16:creationId xmlns:a16="http://schemas.microsoft.com/office/drawing/2014/main" id="{41D67C4F-841D-4224-AA0A-16F792ABFBE6}"/>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50" name="AutoShape 1" descr="blob:https://web.whatsapp.com/34b6e80c-bc0c-4a28-b3e1-e4a36d430a7e">
          <a:extLst>
            <a:ext uri="{FF2B5EF4-FFF2-40B4-BE49-F238E27FC236}">
              <a16:creationId xmlns:a16="http://schemas.microsoft.com/office/drawing/2014/main" id="{61ED80E6-2259-4386-8EFA-A72479545BDE}"/>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51" name="AutoShape 1" descr="blob:https://web.whatsapp.com/34b6e80c-bc0c-4a28-b3e1-e4a36d430a7e">
          <a:extLst>
            <a:ext uri="{FF2B5EF4-FFF2-40B4-BE49-F238E27FC236}">
              <a16:creationId xmlns:a16="http://schemas.microsoft.com/office/drawing/2014/main" id="{2CD3FF22-6702-457D-AC45-C56950D11D27}"/>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52" name="AutoShape 1" descr="blob:https://web.whatsapp.com/34b6e80c-bc0c-4a28-b3e1-e4a36d430a7e">
          <a:extLst>
            <a:ext uri="{FF2B5EF4-FFF2-40B4-BE49-F238E27FC236}">
              <a16:creationId xmlns:a16="http://schemas.microsoft.com/office/drawing/2014/main" id="{D312CC64-5355-4B90-8760-D31976286A31}"/>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xdr:row>
      <xdr:rowOff>0</xdr:rowOff>
    </xdr:from>
    <xdr:ext cx="304800" cy="307975"/>
    <xdr:sp macro="" textlink="">
      <xdr:nvSpPr>
        <xdr:cNvPr id="153" name="AutoShape 1" descr="blob:https://web.whatsapp.com/34b6e80c-bc0c-4a28-b3e1-e4a36d430a7e">
          <a:extLst>
            <a:ext uri="{FF2B5EF4-FFF2-40B4-BE49-F238E27FC236}">
              <a16:creationId xmlns:a16="http://schemas.microsoft.com/office/drawing/2014/main" id="{8EEA33E0-C4C6-4CF2-87F8-8C2526FD2BAF}"/>
            </a:ext>
          </a:extLst>
        </xdr:cNvPr>
        <xdr:cNvSpPr>
          <a:spLocks noChangeAspect="1" noChangeArrowheads="1"/>
        </xdr:cNvSpPr>
      </xdr:nvSpPr>
      <xdr:spPr bwMode="auto">
        <a:xfrm>
          <a:off x="23888700" y="26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xdr:row>
      <xdr:rowOff>0</xdr:rowOff>
    </xdr:from>
    <xdr:ext cx="304800" cy="307975"/>
    <xdr:sp macro="" textlink="">
      <xdr:nvSpPr>
        <xdr:cNvPr id="154" name="AutoShape 1" descr="blob:https://web.whatsapp.com/34b6e80c-bc0c-4a28-b3e1-e4a36d430a7e">
          <a:extLst>
            <a:ext uri="{FF2B5EF4-FFF2-40B4-BE49-F238E27FC236}">
              <a16:creationId xmlns:a16="http://schemas.microsoft.com/office/drawing/2014/main" id="{1906C0FA-3278-4E8C-A454-A2F84779DA50}"/>
            </a:ext>
          </a:extLst>
        </xdr:cNvPr>
        <xdr:cNvSpPr>
          <a:spLocks noChangeAspect="1" noChangeArrowheads="1"/>
        </xdr:cNvSpPr>
      </xdr:nvSpPr>
      <xdr:spPr bwMode="auto">
        <a:xfrm>
          <a:off x="23888700" y="2683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xdr:row>
      <xdr:rowOff>0</xdr:rowOff>
    </xdr:from>
    <xdr:ext cx="304800" cy="307975"/>
    <xdr:sp macro="" textlink="">
      <xdr:nvSpPr>
        <xdr:cNvPr id="155" name="AutoShape 1" descr="blob:https://web.whatsapp.com/34b6e80c-bc0c-4a28-b3e1-e4a36d430a7e">
          <a:extLst>
            <a:ext uri="{FF2B5EF4-FFF2-40B4-BE49-F238E27FC236}">
              <a16:creationId xmlns:a16="http://schemas.microsoft.com/office/drawing/2014/main" id="{A711E012-B383-4602-A189-3D8607A7F4CC}"/>
            </a:ext>
          </a:extLst>
        </xdr:cNvPr>
        <xdr:cNvSpPr>
          <a:spLocks noChangeAspect="1" noChangeArrowheads="1"/>
        </xdr:cNvSpPr>
      </xdr:nvSpPr>
      <xdr:spPr bwMode="auto">
        <a:xfrm>
          <a:off x="23888700" y="2709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xdr:row>
      <xdr:rowOff>0</xdr:rowOff>
    </xdr:from>
    <xdr:ext cx="304800" cy="307975"/>
    <xdr:sp macro="" textlink="">
      <xdr:nvSpPr>
        <xdr:cNvPr id="156" name="AutoShape 1" descr="blob:https://web.whatsapp.com/34b6e80c-bc0c-4a28-b3e1-e4a36d430a7e">
          <a:extLst>
            <a:ext uri="{FF2B5EF4-FFF2-40B4-BE49-F238E27FC236}">
              <a16:creationId xmlns:a16="http://schemas.microsoft.com/office/drawing/2014/main" id="{9E86CF0C-30A7-41BC-A58B-0310211D9729}"/>
            </a:ext>
          </a:extLst>
        </xdr:cNvPr>
        <xdr:cNvSpPr>
          <a:spLocks noChangeAspect="1" noChangeArrowheads="1"/>
        </xdr:cNvSpPr>
      </xdr:nvSpPr>
      <xdr:spPr bwMode="auto">
        <a:xfrm>
          <a:off x="23888700" y="2736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99</xdr:row>
      <xdr:rowOff>0</xdr:rowOff>
    </xdr:from>
    <xdr:ext cx="304800" cy="307975"/>
    <xdr:sp macro="" textlink="">
      <xdr:nvSpPr>
        <xdr:cNvPr id="157" name="AutoShape 1" descr="blob:https://web.whatsapp.com/34b6e80c-bc0c-4a28-b3e1-e4a36d430a7e">
          <a:extLst>
            <a:ext uri="{FF2B5EF4-FFF2-40B4-BE49-F238E27FC236}">
              <a16:creationId xmlns:a16="http://schemas.microsoft.com/office/drawing/2014/main" id="{0A308CB9-8297-4B2E-8B82-3654867EA641}"/>
            </a:ext>
          </a:extLst>
        </xdr:cNvPr>
        <xdr:cNvSpPr>
          <a:spLocks noChangeAspect="1" noChangeArrowheads="1"/>
        </xdr:cNvSpPr>
      </xdr:nvSpPr>
      <xdr:spPr bwMode="auto">
        <a:xfrm>
          <a:off x="23888700" y="2763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xdr:row>
      <xdr:rowOff>0</xdr:rowOff>
    </xdr:from>
    <xdr:ext cx="304800" cy="307975"/>
    <xdr:sp macro="" textlink="">
      <xdr:nvSpPr>
        <xdr:cNvPr id="158" name="AutoShape 1" descr="blob:https://web.whatsapp.com/34b6e80c-bc0c-4a28-b3e1-e4a36d430a7e">
          <a:extLst>
            <a:ext uri="{FF2B5EF4-FFF2-40B4-BE49-F238E27FC236}">
              <a16:creationId xmlns:a16="http://schemas.microsoft.com/office/drawing/2014/main" id="{3D0017B0-1340-4D1A-9F99-FEFB3D39672F}"/>
            </a:ext>
          </a:extLst>
        </xdr:cNvPr>
        <xdr:cNvSpPr>
          <a:spLocks noChangeAspect="1" noChangeArrowheads="1"/>
        </xdr:cNvSpPr>
      </xdr:nvSpPr>
      <xdr:spPr bwMode="auto">
        <a:xfrm>
          <a:off x="23888700" y="2789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xdr:row>
      <xdr:rowOff>0</xdr:rowOff>
    </xdr:from>
    <xdr:ext cx="304800" cy="307975"/>
    <xdr:sp macro="" textlink="">
      <xdr:nvSpPr>
        <xdr:cNvPr id="159" name="AutoShape 1" descr="blob:https://web.whatsapp.com/34b6e80c-bc0c-4a28-b3e1-e4a36d430a7e">
          <a:extLst>
            <a:ext uri="{FF2B5EF4-FFF2-40B4-BE49-F238E27FC236}">
              <a16:creationId xmlns:a16="http://schemas.microsoft.com/office/drawing/2014/main" id="{9882A9EE-C291-4423-A97C-8DCD48848DFD}"/>
            </a:ext>
          </a:extLst>
        </xdr:cNvPr>
        <xdr:cNvSpPr>
          <a:spLocks noChangeAspect="1" noChangeArrowheads="1"/>
        </xdr:cNvSpPr>
      </xdr:nvSpPr>
      <xdr:spPr bwMode="auto">
        <a:xfrm>
          <a:off x="23888700" y="2816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xdr:row>
      <xdr:rowOff>0</xdr:rowOff>
    </xdr:from>
    <xdr:ext cx="304800" cy="307975"/>
    <xdr:sp macro="" textlink="">
      <xdr:nvSpPr>
        <xdr:cNvPr id="160" name="AutoShape 1" descr="blob:https://web.whatsapp.com/34b6e80c-bc0c-4a28-b3e1-e4a36d430a7e">
          <a:extLst>
            <a:ext uri="{FF2B5EF4-FFF2-40B4-BE49-F238E27FC236}">
              <a16:creationId xmlns:a16="http://schemas.microsoft.com/office/drawing/2014/main" id="{779A8834-DB51-4562-A151-BB867021F589}"/>
            </a:ext>
          </a:extLst>
        </xdr:cNvPr>
        <xdr:cNvSpPr>
          <a:spLocks noChangeAspect="1" noChangeArrowheads="1"/>
        </xdr:cNvSpPr>
      </xdr:nvSpPr>
      <xdr:spPr bwMode="auto">
        <a:xfrm>
          <a:off x="23888700" y="2843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xdr:row>
      <xdr:rowOff>0</xdr:rowOff>
    </xdr:from>
    <xdr:ext cx="304800" cy="307975"/>
    <xdr:sp macro="" textlink="">
      <xdr:nvSpPr>
        <xdr:cNvPr id="161" name="AutoShape 1" descr="blob:https://web.whatsapp.com/34b6e80c-bc0c-4a28-b3e1-e4a36d430a7e">
          <a:extLst>
            <a:ext uri="{FF2B5EF4-FFF2-40B4-BE49-F238E27FC236}">
              <a16:creationId xmlns:a16="http://schemas.microsoft.com/office/drawing/2014/main" id="{9FE45B25-88C9-429B-96CC-26C3F9050CBF}"/>
            </a:ext>
          </a:extLst>
        </xdr:cNvPr>
        <xdr:cNvSpPr>
          <a:spLocks noChangeAspect="1" noChangeArrowheads="1"/>
        </xdr:cNvSpPr>
      </xdr:nvSpPr>
      <xdr:spPr bwMode="auto">
        <a:xfrm>
          <a:off x="23888700" y="2869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xdr:row>
      <xdr:rowOff>0</xdr:rowOff>
    </xdr:from>
    <xdr:ext cx="304800" cy="307975"/>
    <xdr:sp macro="" textlink="">
      <xdr:nvSpPr>
        <xdr:cNvPr id="162" name="AutoShape 1" descr="blob:https://web.whatsapp.com/34b6e80c-bc0c-4a28-b3e1-e4a36d430a7e">
          <a:extLst>
            <a:ext uri="{FF2B5EF4-FFF2-40B4-BE49-F238E27FC236}">
              <a16:creationId xmlns:a16="http://schemas.microsoft.com/office/drawing/2014/main" id="{56AE79FD-512B-4C4B-9354-931BBAF40AD9}"/>
            </a:ext>
          </a:extLst>
        </xdr:cNvPr>
        <xdr:cNvSpPr>
          <a:spLocks noChangeAspect="1" noChangeArrowheads="1"/>
        </xdr:cNvSpPr>
      </xdr:nvSpPr>
      <xdr:spPr bwMode="auto">
        <a:xfrm>
          <a:off x="23888700"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xdr:row>
      <xdr:rowOff>0</xdr:rowOff>
    </xdr:from>
    <xdr:ext cx="304800" cy="307975"/>
    <xdr:sp macro="" textlink="">
      <xdr:nvSpPr>
        <xdr:cNvPr id="163" name="AutoShape 1" descr="blob:https://web.whatsapp.com/34b6e80c-bc0c-4a28-b3e1-e4a36d430a7e">
          <a:extLst>
            <a:ext uri="{FF2B5EF4-FFF2-40B4-BE49-F238E27FC236}">
              <a16:creationId xmlns:a16="http://schemas.microsoft.com/office/drawing/2014/main" id="{EB26DC8C-8891-449C-B6AE-BDDD029A2204}"/>
            </a:ext>
          </a:extLst>
        </xdr:cNvPr>
        <xdr:cNvSpPr>
          <a:spLocks noChangeAspect="1" noChangeArrowheads="1"/>
        </xdr:cNvSpPr>
      </xdr:nvSpPr>
      <xdr:spPr bwMode="auto">
        <a:xfrm>
          <a:off x="23888700"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xdr:row>
      <xdr:rowOff>0</xdr:rowOff>
    </xdr:from>
    <xdr:ext cx="304800" cy="307975"/>
    <xdr:sp macro="" textlink="">
      <xdr:nvSpPr>
        <xdr:cNvPr id="164" name="AutoShape 1" descr="blob:https://web.whatsapp.com/34b6e80c-bc0c-4a28-b3e1-e4a36d430a7e">
          <a:extLst>
            <a:ext uri="{FF2B5EF4-FFF2-40B4-BE49-F238E27FC236}">
              <a16:creationId xmlns:a16="http://schemas.microsoft.com/office/drawing/2014/main" id="{ED5EEC71-AF21-4749-8279-D713C98F8A7D}"/>
            </a:ext>
          </a:extLst>
        </xdr:cNvPr>
        <xdr:cNvSpPr>
          <a:spLocks noChangeAspect="1" noChangeArrowheads="1"/>
        </xdr:cNvSpPr>
      </xdr:nvSpPr>
      <xdr:spPr bwMode="auto">
        <a:xfrm>
          <a:off x="23888700"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xdr:row>
      <xdr:rowOff>0</xdr:rowOff>
    </xdr:from>
    <xdr:ext cx="304800" cy="307975"/>
    <xdr:sp macro="" textlink="">
      <xdr:nvSpPr>
        <xdr:cNvPr id="165" name="AutoShape 1" descr="blob:https://web.whatsapp.com/34b6e80c-bc0c-4a28-b3e1-e4a36d430a7e">
          <a:extLst>
            <a:ext uri="{FF2B5EF4-FFF2-40B4-BE49-F238E27FC236}">
              <a16:creationId xmlns:a16="http://schemas.microsoft.com/office/drawing/2014/main" id="{A5FE8693-0BA0-42AE-8C48-F4728F4294FB}"/>
            </a:ext>
          </a:extLst>
        </xdr:cNvPr>
        <xdr:cNvSpPr>
          <a:spLocks noChangeAspect="1" noChangeArrowheads="1"/>
        </xdr:cNvSpPr>
      </xdr:nvSpPr>
      <xdr:spPr bwMode="auto">
        <a:xfrm>
          <a:off x="23888700" y="2968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xdr:row>
      <xdr:rowOff>0</xdr:rowOff>
    </xdr:from>
    <xdr:ext cx="304800" cy="307975"/>
    <xdr:sp macro="" textlink="">
      <xdr:nvSpPr>
        <xdr:cNvPr id="166" name="AutoShape 1" descr="blob:https://web.whatsapp.com/34b6e80c-bc0c-4a28-b3e1-e4a36d430a7e">
          <a:extLst>
            <a:ext uri="{FF2B5EF4-FFF2-40B4-BE49-F238E27FC236}">
              <a16:creationId xmlns:a16="http://schemas.microsoft.com/office/drawing/2014/main" id="{99AF9884-9B61-4BA2-AE8E-FD7F004BB017}"/>
            </a:ext>
          </a:extLst>
        </xdr:cNvPr>
        <xdr:cNvSpPr>
          <a:spLocks noChangeAspect="1" noChangeArrowheads="1"/>
        </xdr:cNvSpPr>
      </xdr:nvSpPr>
      <xdr:spPr bwMode="auto">
        <a:xfrm>
          <a:off x="23888700" y="2995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xdr:row>
      <xdr:rowOff>0</xdr:rowOff>
    </xdr:from>
    <xdr:ext cx="304800" cy="307975"/>
    <xdr:sp macro="" textlink="">
      <xdr:nvSpPr>
        <xdr:cNvPr id="167" name="AutoShape 1" descr="blob:https://web.whatsapp.com/34b6e80c-bc0c-4a28-b3e1-e4a36d430a7e">
          <a:extLst>
            <a:ext uri="{FF2B5EF4-FFF2-40B4-BE49-F238E27FC236}">
              <a16:creationId xmlns:a16="http://schemas.microsoft.com/office/drawing/2014/main" id="{3B8D031D-D88B-431A-8865-FAEDEFFD3289}"/>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xdr:row>
      <xdr:rowOff>0</xdr:rowOff>
    </xdr:from>
    <xdr:ext cx="304800" cy="307975"/>
    <xdr:sp macro="" textlink="">
      <xdr:nvSpPr>
        <xdr:cNvPr id="168" name="AutoShape 1" descr="blob:https://web.whatsapp.com/34b6e80c-bc0c-4a28-b3e1-e4a36d430a7e">
          <a:extLst>
            <a:ext uri="{FF2B5EF4-FFF2-40B4-BE49-F238E27FC236}">
              <a16:creationId xmlns:a16="http://schemas.microsoft.com/office/drawing/2014/main" id="{888EE70F-9530-4BE2-8742-3E75FFF022FD}"/>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xdr:row>
      <xdr:rowOff>0</xdr:rowOff>
    </xdr:from>
    <xdr:ext cx="304800" cy="307975"/>
    <xdr:sp macro="" textlink="">
      <xdr:nvSpPr>
        <xdr:cNvPr id="169" name="AutoShape 1" descr="blob:https://web.whatsapp.com/34b6e80c-bc0c-4a28-b3e1-e4a36d430a7e">
          <a:extLst>
            <a:ext uri="{FF2B5EF4-FFF2-40B4-BE49-F238E27FC236}">
              <a16:creationId xmlns:a16="http://schemas.microsoft.com/office/drawing/2014/main" id="{7EC9533F-128E-4F97-889E-C0A59C970277}"/>
            </a:ext>
          </a:extLst>
        </xdr:cNvPr>
        <xdr:cNvSpPr>
          <a:spLocks noChangeAspect="1" noChangeArrowheads="1"/>
        </xdr:cNvSpPr>
      </xdr:nvSpPr>
      <xdr:spPr bwMode="auto">
        <a:xfrm>
          <a:off x="23888700" y="3022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xdr:row>
      <xdr:rowOff>0</xdr:rowOff>
    </xdr:from>
    <xdr:ext cx="304800" cy="307975"/>
    <xdr:sp macro="" textlink="">
      <xdr:nvSpPr>
        <xdr:cNvPr id="170" name="AutoShape 1" descr="blob:https://web.whatsapp.com/34b6e80c-bc0c-4a28-b3e1-e4a36d430a7e">
          <a:extLst>
            <a:ext uri="{FF2B5EF4-FFF2-40B4-BE49-F238E27FC236}">
              <a16:creationId xmlns:a16="http://schemas.microsoft.com/office/drawing/2014/main" id="{2930672A-9E15-4B5D-ACBF-3BD6659C437F}"/>
            </a:ext>
          </a:extLst>
        </xdr:cNvPr>
        <xdr:cNvSpPr>
          <a:spLocks noChangeAspect="1" noChangeArrowheads="1"/>
        </xdr:cNvSpPr>
      </xdr:nvSpPr>
      <xdr:spPr bwMode="auto">
        <a:xfrm>
          <a:off x="23888700" y="3048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xdr:row>
      <xdr:rowOff>0</xdr:rowOff>
    </xdr:from>
    <xdr:ext cx="304800" cy="307975"/>
    <xdr:sp macro="" textlink="">
      <xdr:nvSpPr>
        <xdr:cNvPr id="171" name="AutoShape 1" descr="blob:https://web.whatsapp.com/34b6e80c-bc0c-4a28-b3e1-e4a36d430a7e">
          <a:extLst>
            <a:ext uri="{FF2B5EF4-FFF2-40B4-BE49-F238E27FC236}">
              <a16:creationId xmlns:a16="http://schemas.microsoft.com/office/drawing/2014/main" id="{A3CC9704-D456-4C6D-B5A2-E03EF2479C58}"/>
            </a:ext>
          </a:extLst>
        </xdr:cNvPr>
        <xdr:cNvSpPr>
          <a:spLocks noChangeAspect="1" noChangeArrowheads="1"/>
        </xdr:cNvSpPr>
      </xdr:nvSpPr>
      <xdr:spPr bwMode="auto">
        <a:xfrm>
          <a:off x="23888700" y="3075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xdr:row>
      <xdr:rowOff>0</xdr:rowOff>
    </xdr:from>
    <xdr:ext cx="304800" cy="307975"/>
    <xdr:sp macro="" textlink="">
      <xdr:nvSpPr>
        <xdr:cNvPr id="172" name="AutoShape 1" descr="blob:https://web.whatsapp.com/34b6e80c-bc0c-4a28-b3e1-e4a36d430a7e">
          <a:extLst>
            <a:ext uri="{FF2B5EF4-FFF2-40B4-BE49-F238E27FC236}">
              <a16:creationId xmlns:a16="http://schemas.microsoft.com/office/drawing/2014/main" id="{0327E914-A73C-4FC0-AD0D-3DA4D24512CD}"/>
            </a:ext>
          </a:extLst>
        </xdr:cNvPr>
        <xdr:cNvSpPr>
          <a:spLocks noChangeAspect="1" noChangeArrowheads="1"/>
        </xdr:cNvSpPr>
      </xdr:nvSpPr>
      <xdr:spPr bwMode="auto">
        <a:xfrm>
          <a:off x="23888700" y="3102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xdr:row>
      <xdr:rowOff>0</xdr:rowOff>
    </xdr:from>
    <xdr:ext cx="304800" cy="307975"/>
    <xdr:sp macro="" textlink="">
      <xdr:nvSpPr>
        <xdr:cNvPr id="173" name="AutoShape 1" descr="blob:https://web.whatsapp.com/34b6e80c-bc0c-4a28-b3e1-e4a36d430a7e">
          <a:extLst>
            <a:ext uri="{FF2B5EF4-FFF2-40B4-BE49-F238E27FC236}">
              <a16:creationId xmlns:a16="http://schemas.microsoft.com/office/drawing/2014/main" id="{4D1B32DE-63EB-4B4E-AEA9-C5494C4E4741}"/>
            </a:ext>
          </a:extLst>
        </xdr:cNvPr>
        <xdr:cNvSpPr>
          <a:spLocks noChangeAspect="1" noChangeArrowheads="1"/>
        </xdr:cNvSpPr>
      </xdr:nvSpPr>
      <xdr:spPr bwMode="auto">
        <a:xfrm>
          <a:off x="23888700" y="3128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xdr:row>
      <xdr:rowOff>0</xdr:rowOff>
    </xdr:from>
    <xdr:ext cx="304800" cy="307975"/>
    <xdr:sp macro="" textlink="">
      <xdr:nvSpPr>
        <xdr:cNvPr id="174" name="AutoShape 1" descr="blob:https://web.whatsapp.com/34b6e80c-bc0c-4a28-b3e1-e4a36d430a7e">
          <a:extLst>
            <a:ext uri="{FF2B5EF4-FFF2-40B4-BE49-F238E27FC236}">
              <a16:creationId xmlns:a16="http://schemas.microsoft.com/office/drawing/2014/main" id="{75669E2E-755E-452B-A243-A61901949EFC}"/>
            </a:ext>
          </a:extLst>
        </xdr:cNvPr>
        <xdr:cNvSpPr>
          <a:spLocks noChangeAspect="1" noChangeArrowheads="1"/>
        </xdr:cNvSpPr>
      </xdr:nvSpPr>
      <xdr:spPr bwMode="auto">
        <a:xfrm>
          <a:off x="23888700" y="3155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175" name="AutoShape 1" descr="blob:https://web.whatsapp.com/34b6e80c-bc0c-4a28-b3e1-e4a36d430a7e">
          <a:extLst>
            <a:ext uri="{FF2B5EF4-FFF2-40B4-BE49-F238E27FC236}">
              <a16:creationId xmlns:a16="http://schemas.microsoft.com/office/drawing/2014/main" id="{2DF7C363-F30F-4B3F-9DB1-7290A1FC38AB}"/>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176" name="AutoShape 1" descr="blob:https://web.whatsapp.com/34b6e80c-bc0c-4a28-b3e1-e4a36d430a7e">
          <a:extLst>
            <a:ext uri="{FF2B5EF4-FFF2-40B4-BE49-F238E27FC236}">
              <a16:creationId xmlns:a16="http://schemas.microsoft.com/office/drawing/2014/main" id="{ADC93A79-74A4-4B76-99C0-CA8270D24C2C}"/>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177" name="AutoShape 1" descr="blob:https://web.whatsapp.com/34b6e80c-bc0c-4a28-b3e1-e4a36d430a7e">
          <a:extLst>
            <a:ext uri="{FF2B5EF4-FFF2-40B4-BE49-F238E27FC236}">
              <a16:creationId xmlns:a16="http://schemas.microsoft.com/office/drawing/2014/main" id="{73B9110B-18F2-4F2D-A9BB-F3D9961725CF}"/>
            </a:ext>
          </a:extLst>
        </xdr:cNvPr>
        <xdr:cNvSpPr>
          <a:spLocks noChangeAspect="1" noChangeArrowheads="1"/>
        </xdr:cNvSpPr>
      </xdr:nvSpPr>
      <xdr:spPr bwMode="auto">
        <a:xfrm>
          <a:off x="23888700"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xdr:row>
      <xdr:rowOff>0</xdr:rowOff>
    </xdr:from>
    <xdr:ext cx="304800" cy="307975"/>
    <xdr:sp macro="" textlink="">
      <xdr:nvSpPr>
        <xdr:cNvPr id="178" name="AutoShape 1" descr="blob:https://web.whatsapp.com/34b6e80c-bc0c-4a28-b3e1-e4a36d430a7e">
          <a:extLst>
            <a:ext uri="{FF2B5EF4-FFF2-40B4-BE49-F238E27FC236}">
              <a16:creationId xmlns:a16="http://schemas.microsoft.com/office/drawing/2014/main" id="{31218D96-4360-4989-90AF-8B6EBE0C77C0}"/>
            </a:ext>
          </a:extLst>
        </xdr:cNvPr>
        <xdr:cNvSpPr>
          <a:spLocks noChangeAspect="1" noChangeArrowheads="1"/>
        </xdr:cNvSpPr>
      </xdr:nvSpPr>
      <xdr:spPr bwMode="auto">
        <a:xfrm>
          <a:off x="23888700" y="3208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179" name="AutoShape 1" descr="blob:https://web.whatsapp.com/34b6e80c-bc0c-4a28-b3e1-e4a36d430a7e">
          <a:extLst>
            <a:ext uri="{FF2B5EF4-FFF2-40B4-BE49-F238E27FC236}">
              <a16:creationId xmlns:a16="http://schemas.microsoft.com/office/drawing/2014/main" id="{685ED084-DCE3-4BEA-97FD-8DE1809085B7}"/>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180" name="AutoShape 1" descr="blob:https://web.whatsapp.com/34b6e80c-bc0c-4a28-b3e1-e4a36d430a7e">
          <a:extLst>
            <a:ext uri="{FF2B5EF4-FFF2-40B4-BE49-F238E27FC236}">
              <a16:creationId xmlns:a16="http://schemas.microsoft.com/office/drawing/2014/main" id="{69E53822-6BC6-4717-9E8E-FB873AD631C2}"/>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181" name="AutoShape 1" descr="blob:https://web.whatsapp.com/34b6e80c-bc0c-4a28-b3e1-e4a36d430a7e">
          <a:extLst>
            <a:ext uri="{FF2B5EF4-FFF2-40B4-BE49-F238E27FC236}">
              <a16:creationId xmlns:a16="http://schemas.microsoft.com/office/drawing/2014/main" id="{C1BEFFD4-E342-4FD5-86DA-0082D3980287}"/>
            </a:ext>
          </a:extLst>
        </xdr:cNvPr>
        <xdr:cNvSpPr>
          <a:spLocks noChangeAspect="1" noChangeArrowheads="1"/>
        </xdr:cNvSpPr>
      </xdr:nvSpPr>
      <xdr:spPr bwMode="auto">
        <a:xfrm>
          <a:off x="23888700"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xdr:row>
      <xdr:rowOff>0</xdr:rowOff>
    </xdr:from>
    <xdr:ext cx="304800" cy="307975"/>
    <xdr:sp macro="" textlink="">
      <xdr:nvSpPr>
        <xdr:cNvPr id="182" name="AutoShape 1" descr="blob:https://web.whatsapp.com/34b6e80c-bc0c-4a28-b3e1-e4a36d430a7e">
          <a:extLst>
            <a:ext uri="{FF2B5EF4-FFF2-40B4-BE49-F238E27FC236}">
              <a16:creationId xmlns:a16="http://schemas.microsoft.com/office/drawing/2014/main" id="{1B6739F7-76AC-47D4-87D1-C989470E6E85}"/>
            </a:ext>
          </a:extLst>
        </xdr:cNvPr>
        <xdr:cNvSpPr>
          <a:spLocks noChangeAspect="1" noChangeArrowheads="1"/>
        </xdr:cNvSpPr>
      </xdr:nvSpPr>
      <xdr:spPr bwMode="auto">
        <a:xfrm>
          <a:off x="23888700"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xdr:row>
      <xdr:rowOff>0</xdr:rowOff>
    </xdr:from>
    <xdr:ext cx="304800" cy="307975"/>
    <xdr:sp macro="" textlink="">
      <xdr:nvSpPr>
        <xdr:cNvPr id="183" name="AutoShape 1" descr="blob:https://web.whatsapp.com/34b6e80c-bc0c-4a28-b3e1-e4a36d430a7e">
          <a:extLst>
            <a:ext uri="{FF2B5EF4-FFF2-40B4-BE49-F238E27FC236}">
              <a16:creationId xmlns:a16="http://schemas.microsoft.com/office/drawing/2014/main" id="{8FDF54B6-21FB-4282-9BB8-F8BF69B8947C}"/>
            </a:ext>
          </a:extLst>
        </xdr:cNvPr>
        <xdr:cNvSpPr>
          <a:spLocks noChangeAspect="1" noChangeArrowheads="1"/>
        </xdr:cNvSpPr>
      </xdr:nvSpPr>
      <xdr:spPr bwMode="auto">
        <a:xfrm>
          <a:off x="23888700"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xdr:row>
      <xdr:rowOff>0</xdr:rowOff>
    </xdr:from>
    <xdr:ext cx="304800" cy="307975"/>
    <xdr:sp macro="" textlink="">
      <xdr:nvSpPr>
        <xdr:cNvPr id="184" name="AutoShape 1" descr="blob:https://web.whatsapp.com/34b6e80c-bc0c-4a28-b3e1-e4a36d430a7e">
          <a:extLst>
            <a:ext uri="{FF2B5EF4-FFF2-40B4-BE49-F238E27FC236}">
              <a16:creationId xmlns:a16="http://schemas.microsoft.com/office/drawing/2014/main" id="{E45B3C23-0ED7-42A8-8824-AD276661AD4F}"/>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xdr:row>
      <xdr:rowOff>0</xdr:rowOff>
    </xdr:from>
    <xdr:ext cx="304800" cy="307975"/>
    <xdr:sp macro="" textlink="">
      <xdr:nvSpPr>
        <xdr:cNvPr id="185" name="AutoShape 1" descr="blob:https://web.whatsapp.com/34b6e80c-bc0c-4a28-b3e1-e4a36d430a7e">
          <a:extLst>
            <a:ext uri="{FF2B5EF4-FFF2-40B4-BE49-F238E27FC236}">
              <a16:creationId xmlns:a16="http://schemas.microsoft.com/office/drawing/2014/main" id="{141F911A-8A1D-4148-BD5B-3A258955EB23}"/>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xdr:row>
      <xdr:rowOff>0</xdr:rowOff>
    </xdr:from>
    <xdr:ext cx="304800" cy="307975"/>
    <xdr:sp macro="" textlink="">
      <xdr:nvSpPr>
        <xdr:cNvPr id="186" name="AutoShape 1" descr="blob:https://web.whatsapp.com/34b6e80c-bc0c-4a28-b3e1-e4a36d430a7e">
          <a:extLst>
            <a:ext uri="{FF2B5EF4-FFF2-40B4-BE49-F238E27FC236}">
              <a16:creationId xmlns:a16="http://schemas.microsoft.com/office/drawing/2014/main" id="{15DDF84F-C06E-4003-988D-0C04A4E7CC36}"/>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xdr:row>
      <xdr:rowOff>0</xdr:rowOff>
    </xdr:from>
    <xdr:ext cx="304800" cy="307975"/>
    <xdr:sp macro="" textlink="">
      <xdr:nvSpPr>
        <xdr:cNvPr id="187" name="AutoShape 1" descr="blob:https://web.whatsapp.com/34b6e80c-bc0c-4a28-b3e1-e4a36d430a7e">
          <a:extLst>
            <a:ext uri="{FF2B5EF4-FFF2-40B4-BE49-F238E27FC236}">
              <a16:creationId xmlns:a16="http://schemas.microsoft.com/office/drawing/2014/main" id="{27BB85FD-6B57-4B2E-96E8-1AE542AF04E3}"/>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xdr:row>
      <xdr:rowOff>0</xdr:rowOff>
    </xdr:from>
    <xdr:ext cx="304800" cy="307975"/>
    <xdr:sp macro="" textlink="">
      <xdr:nvSpPr>
        <xdr:cNvPr id="188" name="AutoShape 1" descr="blob:https://web.whatsapp.com/34b6e80c-bc0c-4a28-b3e1-e4a36d430a7e">
          <a:extLst>
            <a:ext uri="{FF2B5EF4-FFF2-40B4-BE49-F238E27FC236}">
              <a16:creationId xmlns:a16="http://schemas.microsoft.com/office/drawing/2014/main" id="{0FEB0D0A-9626-45AB-BA7E-32D32D8F0292}"/>
            </a:ext>
          </a:extLst>
        </xdr:cNvPr>
        <xdr:cNvSpPr>
          <a:spLocks noChangeAspect="1" noChangeArrowheads="1"/>
        </xdr:cNvSpPr>
      </xdr:nvSpPr>
      <xdr:spPr bwMode="auto">
        <a:xfrm>
          <a:off x="23888700" y="3324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xdr:row>
      <xdr:rowOff>0</xdr:rowOff>
    </xdr:from>
    <xdr:ext cx="304800" cy="307975"/>
    <xdr:sp macro="" textlink="">
      <xdr:nvSpPr>
        <xdr:cNvPr id="189" name="AutoShape 1" descr="blob:https://web.whatsapp.com/34b6e80c-bc0c-4a28-b3e1-e4a36d430a7e">
          <a:extLst>
            <a:ext uri="{FF2B5EF4-FFF2-40B4-BE49-F238E27FC236}">
              <a16:creationId xmlns:a16="http://schemas.microsoft.com/office/drawing/2014/main" id="{DAEEF141-BCC3-4EC7-94EA-AE60208ABF5C}"/>
            </a:ext>
          </a:extLst>
        </xdr:cNvPr>
        <xdr:cNvSpPr>
          <a:spLocks noChangeAspect="1" noChangeArrowheads="1"/>
        </xdr:cNvSpPr>
      </xdr:nvSpPr>
      <xdr:spPr bwMode="auto">
        <a:xfrm>
          <a:off x="23888700" y="33508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xdr:row>
      <xdr:rowOff>0</xdr:rowOff>
    </xdr:from>
    <xdr:ext cx="304800" cy="307975"/>
    <xdr:sp macro="" textlink="">
      <xdr:nvSpPr>
        <xdr:cNvPr id="190" name="AutoShape 1" descr="blob:https://web.whatsapp.com/34b6e80c-bc0c-4a28-b3e1-e4a36d430a7e">
          <a:extLst>
            <a:ext uri="{FF2B5EF4-FFF2-40B4-BE49-F238E27FC236}">
              <a16:creationId xmlns:a16="http://schemas.microsoft.com/office/drawing/2014/main" id="{6B140E25-2735-48E8-B4B5-72F662F12921}"/>
            </a:ext>
          </a:extLst>
        </xdr:cNvPr>
        <xdr:cNvSpPr>
          <a:spLocks noChangeAspect="1" noChangeArrowheads="1"/>
        </xdr:cNvSpPr>
      </xdr:nvSpPr>
      <xdr:spPr bwMode="auto">
        <a:xfrm>
          <a:off x="23888700" y="3377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xdr:row>
      <xdr:rowOff>0</xdr:rowOff>
    </xdr:from>
    <xdr:ext cx="304800" cy="307975"/>
    <xdr:sp macro="" textlink="">
      <xdr:nvSpPr>
        <xdr:cNvPr id="191" name="AutoShape 1" descr="blob:https://web.whatsapp.com/34b6e80c-bc0c-4a28-b3e1-e4a36d430a7e">
          <a:extLst>
            <a:ext uri="{FF2B5EF4-FFF2-40B4-BE49-F238E27FC236}">
              <a16:creationId xmlns:a16="http://schemas.microsoft.com/office/drawing/2014/main" id="{6458AC05-CD0B-4C64-BF73-693D5FD58D1C}"/>
            </a:ext>
          </a:extLst>
        </xdr:cNvPr>
        <xdr:cNvSpPr>
          <a:spLocks noChangeAspect="1" noChangeArrowheads="1"/>
        </xdr:cNvSpPr>
      </xdr:nvSpPr>
      <xdr:spPr bwMode="auto">
        <a:xfrm>
          <a:off x="23888700" y="3629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xdr:row>
      <xdr:rowOff>0</xdr:rowOff>
    </xdr:from>
    <xdr:ext cx="304800" cy="307975"/>
    <xdr:sp macro="" textlink="">
      <xdr:nvSpPr>
        <xdr:cNvPr id="192" name="AutoShape 1" descr="blob:https://web.whatsapp.com/34b6e80c-bc0c-4a28-b3e1-e4a36d430a7e">
          <a:extLst>
            <a:ext uri="{FF2B5EF4-FFF2-40B4-BE49-F238E27FC236}">
              <a16:creationId xmlns:a16="http://schemas.microsoft.com/office/drawing/2014/main" id="{5767A46B-B54D-401D-86CA-4EFDC6D883DA}"/>
            </a:ext>
          </a:extLst>
        </xdr:cNvPr>
        <xdr:cNvSpPr>
          <a:spLocks noChangeAspect="1" noChangeArrowheads="1"/>
        </xdr:cNvSpPr>
      </xdr:nvSpPr>
      <xdr:spPr bwMode="auto">
        <a:xfrm>
          <a:off x="23888700" y="3658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xdr:row>
      <xdr:rowOff>0</xdr:rowOff>
    </xdr:from>
    <xdr:ext cx="304800" cy="307975"/>
    <xdr:sp macro="" textlink="">
      <xdr:nvSpPr>
        <xdr:cNvPr id="193" name="AutoShape 1" descr="blob:https://web.whatsapp.com/34b6e80c-bc0c-4a28-b3e1-e4a36d430a7e">
          <a:extLst>
            <a:ext uri="{FF2B5EF4-FFF2-40B4-BE49-F238E27FC236}">
              <a16:creationId xmlns:a16="http://schemas.microsoft.com/office/drawing/2014/main" id="{0676CF76-9906-4B2D-A0C6-873E6B15DBEA}"/>
            </a:ext>
          </a:extLst>
        </xdr:cNvPr>
        <xdr:cNvSpPr>
          <a:spLocks noChangeAspect="1" noChangeArrowheads="1"/>
        </xdr:cNvSpPr>
      </xdr:nvSpPr>
      <xdr:spPr bwMode="auto">
        <a:xfrm>
          <a:off x="23888700" y="3688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xdr:row>
      <xdr:rowOff>0</xdr:rowOff>
    </xdr:from>
    <xdr:ext cx="304800" cy="307975"/>
    <xdr:sp macro="" textlink="">
      <xdr:nvSpPr>
        <xdr:cNvPr id="194" name="AutoShape 1" descr="blob:https://web.whatsapp.com/34b6e80c-bc0c-4a28-b3e1-e4a36d430a7e">
          <a:extLst>
            <a:ext uri="{FF2B5EF4-FFF2-40B4-BE49-F238E27FC236}">
              <a16:creationId xmlns:a16="http://schemas.microsoft.com/office/drawing/2014/main" id="{AE330851-5303-4795-8A4A-93CDFC4A08C9}"/>
            </a:ext>
          </a:extLst>
        </xdr:cNvPr>
        <xdr:cNvSpPr>
          <a:spLocks noChangeAspect="1" noChangeArrowheads="1"/>
        </xdr:cNvSpPr>
      </xdr:nvSpPr>
      <xdr:spPr bwMode="auto">
        <a:xfrm>
          <a:off x="23888700" y="3714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xdr:row>
      <xdr:rowOff>0</xdr:rowOff>
    </xdr:from>
    <xdr:ext cx="304800" cy="307975"/>
    <xdr:sp macro="" textlink="">
      <xdr:nvSpPr>
        <xdr:cNvPr id="195" name="AutoShape 1" descr="blob:https://web.whatsapp.com/34b6e80c-bc0c-4a28-b3e1-e4a36d430a7e">
          <a:extLst>
            <a:ext uri="{FF2B5EF4-FFF2-40B4-BE49-F238E27FC236}">
              <a16:creationId xmlns:a16="http://schemas.microsoft.com/office/drawing/2014/main" id="{DE134CEF-5F66-4197-836D-A0F8328F3C9A}"/>
            </a:ext>
          </a:extLst>
        </xdr:cNvPr>
        <xdr:cNvSpPr>
          <a:spLocks noChangeAspect="1" noChangeArrowheads="1"/>
        </xdr:cNvSpPr>
      </xdr:nvSpPr>
      <xdr:spPr bwMode="auto">
        <a:xfrm>
          <a:off x="23888700" y="3741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xdr:row>
      <xdr:rowOff>0</xdr:rowOff>
    </xdr:from>
    <xdr:ext cx="304800" cy="307975"/>
    <xdr:sp macro="" textlink="">
      <xdr:nvSpPr>
        <xdr:cNvPr id="196" name="AutoShape 1" descr="blob:https://web.whatsapp.com/34b6e80c-bc0c-4a28-b3e1-e4a36d430a7e">
          <a:extLst>
            <a:ext uri="{FF2B5EF4-FFF2-40B4-BE49-F238E27FC236}">
              <a16:creationId xmlns:a16="http://schemas.microsoft.com/office/drawing/2014/main" id="{3CE6D2D6-4865-4596-8D4F-85F5DD136FFF}"/>
            </a:ext>
          </a:extLst>
        </xdr:cNvPr>
        <xdr:cNvSpPr>
          <a:spLocks noChangeAspect="1" noChangeArrowheads="1"/>
        </xdr:cNvSpPr>
      </xdr:nvSpPr>
      <xdr:spPr bwMode="auto">
        <a:xfrm>
          <a:off x="23888700" y="3768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xdr:row>
      <xdr:rowOff>0</xdr:rowOff>
    </xdr:from>
    <xdr:ext cx="304800" cy="307975"/>
    <xdr:sp macro="" textlink="">
      <xdr:nvSpPr>
        <xdr:cNvPr id="197" name="AutoShape 1" descr="blob:https://web.whatsapp.com/34b6e80c-bc0c-4a28-b3e1-e4a36d430a7e">
          <a:extLst>
            <a:ext uri="{FF2B5EF4-FFF2-40B4-BE49-F238E27FC236}">
              <a16:creationId xmlns:a16="http://schemas.microsoft.com/office/drawing/2014/main" id="{7A000CFA-6903-4F8B-BBBE-9B5C367BCBFD}"/>
            </a:ext>
          </a:extLst>
        </xdr:cNvPr>
        <xdr:cNvSpPr>
          <a:spLocks noChangeAspect="1" noChangeArrowheads="1"/>
        </xdr:cNvSpPr>
      </xdr:nvSpPr>
      <xdr:spPr bwMode="auto">
        <a:xfrm>
          <a:off x="23888700" y="3794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xdr:row>
      <xdr:rowOff>0</xdr:rowOff>
    </xdr:from>
    <xdr:ext cx="304800" cy="307975"/>
    <xdr:sp macro="" textlink="">
      <xdr:nvSpPr>
        <xdr:cNvPr id="198" name="AutoShape 1" descr="blob:https://web.whatsapp.com/34b6e80c-bc0c-4a28-b3e1-e4a36d430a7e">
          <a:extLst>
            <a:ext uri="{FF2B5EF4-FFF2-40B4-BE49-F238E27FC236}">
              <a16:creationId xmlns:a16="http://schemas.microsoft.com/office/drawing/2014/main" id="{FCA77B95-1611-4FAB-B37F-94246A52C651}"/>
            </a:ext>
          </a:extLst>
        </xdr:cNvPr>
        <xdr:cNvSpPr>
          <a:spLocks noChangeAspect="1" noChangeArrowheads="1"/>
        </xdr:cNvSpPr>
      </xdr:nvSpPr>
      <xdr:spPr bwMode="auto">
        <a:xfrm>
          <a:off x="23888700" y="3830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xdr:row>
      <xdr:rowOff>0</xdr:rowOff>
    </xdr:from>
    <xdr:ext cx="304800" cy="307975"/>
    <xdr:sp macro="" textlink="">
      <xdr:nvSpPr>
        <xdr:cNvPr id="199" name="AutoShape 1" descr="blob:https://web.whatsapp.com/34b6e80c-bc0c-4a28-b3e1-e4a36d430a7e">
          <a:extLst>
            <a:ext uri="{FF2B5EF4-FFF2-40B4-BE49-F238E27FC236}">
              <a16:creationId xmlns:a16="http://schemas.microsoft.com/office/drawing/2014/main" id="{59F58513-EAEE-488E-AE3D-1811DCB0700C}"/>
            </a:ext>
          </a:extLst>
        </xdr:cNvPr>
        <xdr:cNvSpPr>
          <a:spLocks noChangeAspect="1" noChangeArrowheads="1"/>
        </xdr:cNvSpPr>
      </xdr:nvSpPr>
      <xdr:spPr bwMode="auto">
        <a:xfrm>
          <a:off x="23888700" y="385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xdr:row>
      <xdr:rowOff>0</xdr:rowOff>
    </xdr:from>
    <xdr:ext cx="304800" cy="307975"/>
    <xdr:sp macro="" textlink="">
      <xdr:nvSpPr>
        <xdr:cNvPr id="200" name="AutoShape 1" descr="blob:https://web.whatsapp.com/34b6e80c-bc0c-4a28-b3e1-e4a36d430a7e">
          <a:extLst>
            <a:ext uri="{FF2B5EF4-FFF2-40B4-BE49-F238E27FC236}">
              <a16:creationId xmlns:a16="http://schemas.microsoft.com/office/drawing/2014/main" id="{E0E176BC-1FB8-41A9-B2B9-A27617F34FB8}"/>
            </a:ext>
          </a:extLst>
        </xdr:cNvPr>
        <xdr:cNvSpPr>
          <a:spLocks noChangeAspect="1" noChangeArrowheads="1"/>
        </xdr:cNvSpPr>
      </xdr:nvSpPr>
      <xdr:spPr bwMode="auto">
        <a:xfrm>
          <a:off x="23888700" y="3884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xdr:row>
      <xdr:rowOff>0</xdr:rowOff>
    </xdr:from>
    <xdr:ext cx="304800" cy="307975"/>
    <xdr:sp macro="" textlink="">
      <xdr:nvSpPr>
        <xdr:cNvPr id="201" name="AutoShape 1" descr="blob:https://web.whatsapp.com/34b6e80c-bc0c-4a28-b3e1-e4a36d430a7e">
          <a:extLst>
            <a:ext uri="{FF2B5EF4-FFF2-40B4-BE49-F238E27FC236}">
              <a16:creationId xmlns:a16="http://schemas.microsoft.com/office/drawing/2014/main" id="{588578CA-ED53-413F-A7FA-6D2AD91EB0E3}"/>
            </a:ext>
          </a:extLst>
        </xdr:cNvPr>
        <xdr:cNvSpPr>
          <a:spLocks noChangeAspect="1" noChangeArrowheads="1"/>
        </xdr:cNvSpPr>
      </xdr:nvSpPr>
      <xdr:spPr bwMode="auto">
        <a:xfrm>
          <a:off x="23888700" y="391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xdr:row>
      <xdr:rowOff>0</xdr:rowOff>
    </xdr:from>
    <xdr:ext cx="304800" cy="307975"/>
    <xdr:sp macro="" textlink="">
      <xdr:nvSpPr>
        <xdr:cNvPr id="202" name="AutoShape 1" descr="blob:https://web.whatsapp.com/34b6e80c-bc0c-4a28-b3e1-e4a36d430a7e">
          <a:extLst>
            <a:ext uri="{FF2B5EF4-FFF2-40B4-BE49-F238E27FC236}">
              <a16:creationId xmlns:a16="http://schemas.microsoft.com/office/drawing/2014/main" id="{252556C0-3D85-4D4A-8167-BF5D56A30DB1}"/>
            </a:ext>
          </a:extLst>
        </xdr:cNvPr>
        <xdr:cNvSpPr>
          <a:spLocks noChangeAspect="1" noChangeArrowheads="1"/>
        </xdr:cNvSpPr>
      </xdr:nvSpPr>
      <xdr:spPr bwMode="auto">
        <a:xfrm>
          <a:off x="23888700" y="393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xdr:row>
      <xdr:rowOff>0</xdr:rowOff>
    </xdr:from>
    <xdr:ext cx="304800" cy="307975"/>
    <xdr:sp macro="" textlink="">
      <xdr:nvSpPr>
        <xdr:cNvPr id="203" name="AutoShape 1" descr="blob:https://web.whatsapp.com/34b6e80c-bc0c-4a28-b3e1-e4a36d430a7e">
          <a:extLst>
            <a:ext uri="{FF2B5EF4-FFF2-40B4-BE49-F238E27FC236}">
              <a16:creationId xmlns:a16="http://schemas.microsoft.com/office/drawing/2014/main" id="{9ECB8712-AB71-47B2-A73D-EDD35970EA5E}"/>
            </a:ext>
          </a:extLst>
        </xdr:cNvPr>
        <xdr:cNvSpPr>
          <a:spLocks noChangeAspect="1" noChangeArrowheads="1"/>
        </xdr:cNvSpPr>
      </xdr:nvSpPr>
      <xdr:spPr bwMode="auto">
        <a:xfrm>
          <a:off x="23888700" y="3964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xdr:row>
      <xdr:rowOff>0</xdr:rowOff>
    </xdr:from>
    <xdr:ext cx="304800" cy="307975"/>
    <xdr:sp macro="" textlink="">
      <xdr:nvSpPr>
        <xdr:cNvPr id="204" name="AutoShape 1" descr="blob:https://web.whatsapp.com/34b6e80c-bc0c-4a28-b3e1-e4a36d430a7e">
          <a:extLst>
            <a:ext uri="{FF2B5EF4-FFF2-40B4-BE49-F238E27FC236}">
              <a16:creationId xmlns:a16="http://schemas.microsoft.com/office/drawing/2014/main" id="{1AA8F71A-C91D-4AA1-AE2E-E8A6629C42A1}"/>
            </a:ext>
          </a:extLst>
        </xdr:cNvPr>
        <xdr:cNvSpPr>
          <a:spLocks noChangeAspect="1" noChangeArrowheads="1"/>
        </xdr:cNvSpPr>
      </xdr:nvSpPr>
      <xdr:spPr bwMode="auto">
        <a:xfrm>
          <a:off x="23888700" y="399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xdr:row>
      <xdr:rowOff>0</xdr:rowOff>
    </xdr:from>
    <xdr:ext cx="304800" cy="307975"/>
    <xdr:sp macro="" textlink="">
      <xdr:nvSpPr>
        <xdr:cNvPr id="205" name="AutoShape 1" descr="blob:https://web.whatsapp.com/34b6e80c-bc0c-4a28-b3e1-e4a36d430a7e">
          <a:extLst>
            <a:ext uri="{FF2B5EF4-FFF2-40B4-BE49-F238E27FC236}">
              <a16:creationId xmlns:a16="http://schemas.microsoft.com/office/drawing/2014/main" id="{3EA7A60E-6A8F-496E-883B-63AD4EA160C7}"/>
            </a:ext>
          </a:extLst>
        </xdr:cNvPr>
        <xdr:cNvSpPr>
          <a:spLocks noChangeAspect="1" noChangeArrowheads="1"/>
        </xdr:cNvSpPr>
      </xdr:nvSpPr>
      <xdr:spPr bwMode="auto">
        <a:xfrm>
          <a:off x="23888700" y="40176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xdr:row>
      <xdr:rowOff>0</xdr:rowOff>
    </xdr:from>
    <xdr:ext cx="304800" cy="307975"/>
    <xdr:sp macro="" textlink="">
      <xdr:nvSpPr>
        <xdr:cNvPr id="206" name="AutoShape 1" descr="blob:https://web.whatsapp.com/34b6e80c-bc0c-4a28-b3e1-e4a36d430a7e">
          <a:extLst>
            <a:ext uri="{FF2B5EF4-FFF2-40B4-BE49-F238E27FC236}">
              <a16:creationId xmlns:a16="http://schemas.microsoft.com/office/drawing/2014/main" id="{C6D911D0-739C-4D77-B0B7-1E3DF74C3303}"/>
            </a:ext>
          </a:extLst>
        </xdr:cNvPr>
        <xdr:cNvSpPr>
          <a:spLocks noChangeAspect="1" noChangeArrowheads="1"/>
        </xdr:cNvSpPr>
      </xdr:nvSpPr>
      <xdr:spPr bwMode="auto">
        <a:xfrm>
          <a:off x="23888700" y="4044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xdr:row>
      <xdr:rowOff>0</xdr:rowOff>
    </xdr:from>
    <xdr:ext cx="304800" cy="307975"/>
    <xdr:sp macro="" textlink="">
      <xdr:nvSpPr>
        <xdr:cNvPr id="207" name="AutoShape 1" descr="blob:https://web.whatsapp.com/34b6e80c-bc0c-4a28-b3e1-e4a36d430a7e">
          <a:extLst>
            <a:ext uri="{FF2B5EF4-FFF2-40B4-BE49-F238E27FC236}">
              <a16:creationId xmlns:a16="http://schemas.microsoft.com/office/drawing/2014/main" id="{C7E90C82-26E9-4E8F-AA67-B66497DB63AC}"/>
            </a:ext>
          </a:extLst>
        </xdr:cNvPr>
        <xdr:cNvSpPr>
          <a:spLocks noChangeAspect="1" noChangeArrowheads="1"/>
        </xdr:cNvSpPr>
      </xdr:nvSpPr>
      <xdr:spPr bwMode="auto">
        <a:xfrm>
          <a:off x="23888700" y="4070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xdr:row>
      <xdr:rowOff>0</xdr:rowOff>
    </xdr:from>
    <xdr:ext cx="304800" cy="307975"/>
    <xdr:sp macro="" textlink="">
      <xdr:nvSpPr>
        <xdr:cNvPr id="208" name="AutoShape 1" descr="blob:https://web.whatsapp.com/34b6e80c-bc0c-4a28-b3e1-e4a36d430a7e">
          <a:extLst>
            <a:ext uri="{FF2B5EF4-FFF2-40B4-BE49-F238E27FC236}">
              <a16:creationId xmlns:a16="http://schemas.microsoft.com/office/drawing/2014/main" id="{51DBD9D7-D554-4369-A091-22D864D592EA}"/>
            </a:ext>
          </a:extLst>
        </xdr:cNvPr>
        <xdr:cNvSpPr>
          <a:spLocks noChangeAspect="1" noChangeArrowheads="1"/>
        </xdr:cNvSpPr>
      </xdr:nvSpPr>
      <xdr:spPr bwMode="auto">
        <a:xfrm>
          <a:off x="23888700" y="4097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xdr:row>
      <xdr:rowOff>0</xdr:rowOff>
    </xdr:from>
    <xdr:ext cx="304800" cy="307975"/>
    <xdr:sp macro="" textlink="">
      <xdr:nvSpPr>
        <xdr:cNvPr id="209" name="AutoShape 1" descr="blob:https://web.whatsapp.com/34b6e80c-bc0c-4a28-b3e1-e4a36d430a7e">
          <a:extLst>
            <a:ext uri="{FF2B5EF4-FFF2-40B4-BE49-F238E27FC236}">
              <a16:creationId xmlns:a16="http://schemas.microsoft.com/office/drawing/2014/main" id="{B648144B-8FBC-4D36-99D9-2465F4F029C8}"/>
            </a:ext>
          </a:extLst>
        </xdr:cNvPr>
        <xdr:cNvSpPr>
          <a:spLocks noChangeAspect="1" noChangeArrowheads="1"/>
        </xdr:cNvSpPr>
      </xdr:nvSpPr>
      <xdr:spPr bwMode="auto">
        <a:xfrm>
          <a:off x="23888700" y="4124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xdr:row>
      <xdr:rowOff>0</xdr:rowOff>
    </xdr:from>
    <xdr:ext cx="304800" cy="307975"/>
    <xdr:sp macro="" textlink="">
      <xdr:nvSpPr>
        <xdr:cNvPr id="210" name="AutoShape 1" descr="blob:https://web.whatsapp.com/34b6e80c-bc0c-4a28-b3e1-e4a36d430a7e">
          <a:extLst>
            <a:ext uri="{FF2B5EF4-FFF2-40B4-BE49-F238E27FC236}">
              <a16:creationId xmlns:a16="http://schemas.microsoft.com/office/drawing/2014/main" id="{EDD34F94-049E-4C35-92D0-ED05F84CEAAF}"/>
            </a:ext>
          </a:extLst>
        </xdr:cNvPr>
        <xdr:cNvSpPr>
          <a:spLocks noChangeAspect="1" noChangeArrowheads="1"/>
        </xdr:cNvSpPr>
      </xdr:nvSpPr>
      <xdr:spPr bwMode="auto">
        <a:xfrm>
          <a:off x="23888700" y="415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xdr:row>
      <xdr:rowOff>0</xdr:rowOff>
    </xdr:from>
    <xdr:ext cx="304800" cy="307975"/>
    <xdr:sp macro="" textlink="">
      <xdr:nvSpPr>
        <xdr:cNvPr id="211" name="AutoShape 1" descr="blob:https://web.whatsapp.com/34b6e80c-bc0c-4a28-b3e1-e4a36d430a7e">
          <a:extLst>
            <a:ext uri="{FF2B5EF4-FFF2-40B4-BE49-F238E27FC236}">
              <a16:creationId xmlns:a16="http://schemas.microsoft.com/office/drawing/2014/main" id="{0D1EB9F7-A941-46CB-AED9-80680A1875F7}"/>
            </a:ext>
          </a:extLst>
        </xdr:cNvPr>
        <xdr:cNvSpPr>
          <a:spLocks noChangeAspect="1" noChangeArrowheads="1"/>
        </xdr:cNvSpPr>
      </xdr:nvSpPr>
      <xdr:spPr bwMode="auto">
        <a:xfrm>
          <a:off x="23888700" y="417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xdr:row>
      <xdr:rowOff>0</xdr:rowOff>
    </xdr:from>
    <xdr:ext cx="304800" cy="307975"/>
    <xdr:sp macro="" textlink="">
      <xdr:nvSpPr>
        <xdr:cNvPr id="212" name="AutoShape 1" descr="blob:https://web.whatsapp.com/34b6e80c-bc0c-4a28-b3e1-e4a36d430a7e">
          <a:extLst>
            <a:ext uri="{FF2B5EF4-FFF2-40B4-BE49-F238E27FC236}">
              <a16:creationId xmlns:a16="http://schemas.microsoft.com/office/drawing/2014/main" id="{4E635C46-A998-4499-9862-C14E827D57A0}"/>
            </a:ext>
          </a:extLst>
        </xdr:cNvPr>
        <xdr:cNvSpPr>
          <a:spLocks noChangeAspect="1" noChangeArrowheads="1"/>
        </xdr:cNvSpPr>
      </xdr:nvSpPr>
      <xdr:spPr bwMode="auto">
        <a:xfrm>
          <a:off x="23888700" y="420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xdr:row>
      <xdr:rowOff>0</xdr:rowOff>
    </xdr:from>
    <xdr:ext cx="304800" cy="307975"/>
    <xdr:sp macro="" textlink="">
      <xdr:nvSpPr>
        <xdr:cNvPr id="213" name="AutoShape 1" descr="blob:https://web.whatsapp.com/34b6e80c-bc0c-4a28-b3e1-e4a36d430a7e">
          <a:extLst>
            <a:ext uri="{FF2B5EF4-FFF2-40B4-BE49-F238E27FC236}">
              <a16:creationId xmlns:a16="http://schemas.microsoft.com/office/drawing/2014/main" id="{9DF2516A-5D24-471C-9695-AFF81D134AE7}"/>
            </a:ext>
          </a:extLst>
        </xdr:cNvPr>
        <xdr:cNvSpPr>
          <a:spLocks noChangeAspect="1" noChangeArrowheads="1"/>
        </xdr:cNvSpPr>
      </xdr:nvSpPr>
      <xdr:spPr bwMode="auto">
        <a:xfrm>
          <a:off x="23888700" y="423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xdr:row>
      <xdr:rowOff>0</xdr:rowOff>
    </xdr:from>
    <xdr:ext cx="304800" cy="307975"/>
    <xdr:sp macro="" textlink="">
      <xdr:nvSpPr>
        <xdr:cNvPr id="214" name="AutoShape 1" descr="blob:https://web.whatsapp.com/34b6e80c-bc0c-4a28-b3e1-e4a36d430a7e">
          <a:extLst>
            <a:ext uri="{FF2B5EF4-FFF2-40B4-BE49-F238E27FC236}">
              <a16:creationId xmlns:a16="http://schemas.microsoft.com/office/drawing/2014/main" id="{07F85067-0220-47E6-BE83-E2AAB1BD705A}"/>
            </a:ext>
          </a:extLst>
        </xdr:cNvPr>
        <xdr:cNvSpPr>
          <a:spLocks noChangeAspect="1" noChangeArrowheads="1"/>
        </xdr:cNvSpPr>
      </xdr:nvSpPr>
      <xdr:spPr bwMode="auto">
        <a:xfrm>
          <a:off x="23888700" y="425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xdr:row>
      <xdr:rowOff>0</xdr:rowOff>
    </xdr:from>
    <xdr:ext cx="304800" cy="307975"/>
    <xdr:sp macro="" textlink="">
      <xdr:nvSpPr>
        <xdr:cNvPr id="215" name="AutoShape 1" descr="blob:https://web.whatsapp.com/34b6e80c-bc0c-4a28-b3e1-e4a36d430a7e">
          <a:extLst>
            <a:ext uri="{FF2B5EF4-FFF2-40B4-BE49-F238E27FC236}">
              <a16:creationId xmlns:a16="http://schemas.microsoft.com/office/drawing/2014/main" id="{F47544DD-163C-4749-8DA8-D008360C7988}"/>
            </a:ext>
          </a:extLst>
        </xdr:cNvPr>
        <xdr:cNvSpPr>
          <a:spLocks noChangeAspect="1" noChangeArrowheads="1"/>
        </xdr:cNvSpPr>
      </xdr:nvSpPr>
      <xdr:spPr bwMode="auto">
        <a:xfrm>
          <a:off x="23888700" y="42843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xdr:row>
      <xdr:rowOff>0</xdr:rowOff>
    </xdr:from>
    <xdr:ext cx="304800" cy="307975"/>
    <xdr:sp macro="" textlink="">
      <xdr:nvSpPr>
        <xdr:cNvPr id="216" name="AutoShape 1" descr="blob:https://web.whatsapp.com/34b6e80c-bc0c-4a28-b3e1-e4a36d430a7e">
          <a:extLst>
            <a:ext uri="{FF2B5EF4-FFF2-40B4-BE49-F238E27FC236}">
              <a16:creationId xmlns:a16="http://schemas.microsoft.com/office/drawing/2014/main" id="{471C7230-87C1-4747-A43C-7F9E5EEB9A80}"/>
            </a:ext>
          </a:extLst>
        </xdr:cNvPr>
        <xdr:cNvSpPr>
          <a:spLocks noChangeAspect="1" noChangeArrowheads="1"/>
        </xdr:cNvSpPr>
      </xdr:nvSpPr>
      <xdr:spPr bwMode="auto">
        <a:xfrm>
          <a:off x="23888700" y="43110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xdr:row>
      <xdr:rowOff>0</xdr:rowOff>
    </xdr:from>
    <xdr:ext cx="304800" cy="307975"/>
    <xdr:sp macro="" textlink="">
      <xdr:nvSpPr>
        <xdr:cNvPr id="217" name="AutoShape 1" descr="blob:https://web.whatsapp.com/34b6e80c-bc0c-4a28-b3e1-e4a36d430a7e">
          <a:extLst>
            <a:ext uri="{FF2B5EF4-FFF2-40B4-BE49-F238E27FC236}">
              <a16:creationId xmlns:a16="http://schemas.microsoft.com/office/drawing/2014/main" id="{36C7AF61-94FF-43CB-B9B2-B75B3EA88F46}"/>
            </a:ext>
          </a:extLst>
        </xdr:cNvPr>
        <xdr:cNvSpPr>
          <a:spLocks noChangeAspect="1" noChangeArrowheads="1"/>
        </xdr:cNvSpPr>
      </xdr:nvSpPr>
      <xdr:spPr bwMode="auto">
        <a:xfrm>
          <a:off x="23888700" y="433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xdr:row>
      <xdr:rowOff>0</xdr:rowOff>
    </xdr:from>
    <xdr:ext cx="304800" cy="307975"/>
    <xdr:sp macro="" textlink="">
      <xdr:nvSpPr>
        <xdr:cNvPr id="218" name="AutoShape 1" descr="blob:https://web.whatsapp.com/34b6e80c-bc0c-4a28-b3e1-e4a36d430a7e">
          <a:extLst>
            <a:ext uri="{FF2B5EF4-FFF2-40B4-BE49-F238E27FC236}">
              <a16:creationId xmlns:a16="http://schemas.microsoft.com/office/drawing/2014/main" id="{145D208F-DE25-4183-9439-A2804BDB57CA}"/>
            </a:ext>
          </a:extLst>
        </xdr:cNvPr>
        <xdr:cNvSpPr>
          <a:spLocks noChangeAspect="1" noChangeArrowheads="1"/>
        </xdr:cNvSpPr>
      </xdr:nvSpPr>
      <xdr:spPr bwMode="auto">
        <a:xfrm>
          <a:off x="23888700" y="436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159</xdr:row>
      <xdr:rowOff>0</xdr:rowOff>
    </xdr:from>
    <xdr:ext cx="304800" cy="307975"/>
    <xdr:sp macro="" textlink="">
      <xdr:nvSpPr>
        <xdr:cNvPr id="219" name="AutoShape 1" descr="blob:https://web.whatsapp.com/34b6e80c-bc0c-4a28-b3e1-e4a36d430a7e">
          <a:extLst>
            <a:ext uri="{FF2B5EF4-FFF2-40B4-BE49-F238E27FC236}">
              <a16:creationId xmlns:a16="http://schemas.microsoft.com/office/drawing/2014/main" id="{ED4BCCCA-FACC-4BB3-B64D-A6A3F5D7B023}"/>
            </a:ext>
          </a:extLst>
        </xdr:cNvPr>
        <xdr:cNvSpPr>
          <a:spLocks noChangeAspect="1" noChangeArrowheads="1"/>
        </xdr:cNvSpPr>
      </xdr:nvSpPr>
      <xdr:spPr bwMode="auto">
        <a:xfrm>
          <a:off x="23888700" y="4391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160</xdr:row>
      <xdr:rowOff>0</xdr:rowOff>
    </xdr:from>
    <xdr:ext cx="304800" cy="307975"/>
    <xdr:sp macro="" textlink="">
      <xdr:nvSpPr>
        <xdr:cNvPr id="220" name="AutoShape 1" descr="blob:https://web.whatsapp.com/34b6e80c-bc0c-4a28-b3e1-e4a36d430a7e">
          <a:extLst>
            <a:ext uri="{FF2B5EF4-FFF2-40B4-BE49-F238E27FC236}">
              <a16:creationId xmlns:a16="http://schemas.microsoft.com/office/drawing/2014/main" id="{917A5394-76AA-4822-B17E-D4B09EC395D8}"/>
            </a:ext>
          </a:extLst>
        </xdr:cNvPr>
        <xdr:cNvSpPr>
          <a:spLocks noChangeAspect="1" noChangeArrowheads="1"/>
        </xdr:cNvSpPr>
      </xdr:nvSpPr>
      <xdr:spPr bwMode="auto">
        <a:xfrm>
          <a:off x="23888700" y="4417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161</xdr:row>
      <xdr:rowOff>0</xdr:rowOff>
    </xdr:from>
    <xdr:ext cx="304800" cy="307975"/>
    <xdr:sp macro="" textlink="">
      <xdr:nvSpPr>
        <xdr:cNvPr id="221" name="AutoShape 1" descr="blob:https://web.whatsapp.com/34b6e80c-bc0c-4a28-b3e1-e4a36d430a7e">
          <a:extLst>
            <a:ext uri="{FF2B5EF4-FFF2-40B4-BE49-F238E27FC236}">
              <a16:creationId xmlns:a16="http://schemas.microsoft.com/office/drawing/2014/main" id="{76004551-59A9-43C5-ABC4-59C0F8ED2569}"/>
            </a:ext>
          </a:extLst>
        </xdr:cNvPr>
        <xdr:cNvSpPr>
          <a:spLocks noChangeAspect="1" noChangeArrowheads="1"/>
        </xdr:cNvSpPr>
      </xdr:nvSpPr>
      <xdr:spPr bwMode="auto">
        <a:xfrm>
          <a:off x="23888700" y="4444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162</xdr:row>
      <xdr:rowOff>0</xdr:rowOff>
    </xdr:from>
    <xdr:ext cx="304800" cy="307975"/>
    <xdr:sp macro="" textlink="">
      <xdr:nvSpPr>
        <xdr:cNvPr id="222" name="AutoShape 1" descr="blob:https://web.whatsapp.com/34b6e80c-bc0c-4a28-b3e1-e4a36d430a7e">
          <a:extLst>
            <a:ext uri="{FF2B5EF4-FFF2-40B4-BE49-F238E27FC236}">
              <a16:creationId xmlns:a16="http://schemas.microsoft.com/office/drawing/2014/main" id="{AA1F14FF-49AA-4BB7-9651-7386B461C083}"/>
            </a:ext>
          </a:extLst>
        </xdr:cNvPr>
        <xdr:cNvSpPr>
          <a:spLocks noChangeAspect="1" noChangeArrowheads="1"/>
        </xdr:cNvSpPr>
      </xdr:nvSpPr>
      <xdr:spPr bwMode="auto">
        <a:xfrm>
          <a:off x="23888700" y="4471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163</xdr:row>
      <xdr:rowOff>0</xdr:rowOff>
    </xdr:from>
    <xdr:ext cx="304800" cy="307975"/>
    <xdr:sp macro="" textlink="">
      <xdr:nvSpPr>
        <xdr:cNvPr id="223" name="AutoShape 1" descr="blob:https://web.whatsapp.com/34b6e80c-bc0c-4a28-b3e1-e4a36d430a7e">
          <a:extLst>
            <a:ext uri="{FF2B5EF4-FFF2-40B4-BE49-F238E27FC236}">
              <a16:creationId xmlns:a16="http://schemas.microsoft.com/office/drawing/2014/main" id="{BE0C11F4-9956-4A55-9FD8-7426A8E6FA85}"/>
            </a:ext>
          </a:extLst>
        </xdr:cNvPr>
        <xdr:cNvSpPr>
          <a:spLocks noChangeAspect="1" noChangeArrowheads="1"/>
        </xdr:cNvSpPr>
      </xdr:nvSpPr>
      <xdr:spPr bwMode="auto">
        <a:xfrm>
          <a:off x="23888700" y="449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164</xdr:row>
      <xdr:rowOff>0</xdr:rowOff>
    </xdr:from>
    <xdr:ext cx="304800" cy="307975"/>
    <xdr:sp macro="" textlink="">
      <xdr:nvSpPr>
        <xdr:cNvPr id="224" name="AutoShape 1" descr="blob:https://web.whatsapp.com/34b6e80c-bc0c-4a28-b3e1-e4a36d430a7e">
          <a:extLst>
            <a:ext uri="{FF2B5EF4-FFF2-40B4-BE49-F238E27FC236}">
              <a16:creationId xmlns:a16="http://schemas.microsoft.com/office/drawing/2014/main" id="{405CC9D5-67A8-41C8-9A9B-2BCB8EC267AD}"/>
            </a:ext>
          </a:extLst>
        </xdr:cNvPr>
        <xdr:cNvSpPr>
          <a:spLocks noChangeAspect="1" noChangeArrowheads="1"/>
        </xdr:cNvSpPr>
      </xdr:nvSpPr>
      <xdr:spPr bwMode="auto">
        <a:xfrm>
          <a:off x="23888700" y="4524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165</xdr:row>
      <xdr:rowOff>0</xdr:rowOff>
    </xdr:from>
    <xdr:ext cx="304800" cy="307975"/>
    <xdr:sp macro="" textlink="">
      <xdr:nvSpPr>
        <xdr:cNvPr id="225" name="AutoShape 1" descr="blob:https://web.whatsapp.com/34b6e80c-bc0c-4a28-b3e1-e4a36d430a7e">
          <a:extLst>
            <a:ext uri="{FF2B5EF4-FFF2-40B4-BE49-F238E27FC236}">
              <a16:creationId xmlns:a16="http://schemas.microsoft.com/office/drawing/2014/main" id="{1C184B0B-9774-4737-A311-D940FB6BE2D7}"/>
            </a:ext>
          </a:extLst>
        </xdr:cNvPr>
        <xdr:cNvSpPr>
          <a:spLocks noChangeAspect="1" noChangeArrowheads="1"/>
        </xdr:cNvSpPr>
      </xdr:nvSpPr>
      <xdr:spPr bwMode="auto">
        <a:xfrm>
          <a:off x="23888700" y="4551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166</xdr:row>
      <xdr:rowOff>0</xdr:rowOff>
    </xdr:from>
    <xdr:ext cx="304800" cy="307975"/>
    <xdr:sp macro="" textlink="">
      <xdr:nvSpPr>
        <xdr:cNvPr id="226" name="AutoShape 1" descr="blob:https://web.whatsapp.com/34b6e80c-bc0c-4a28-b3e1-e4a36d430a7e">
          <a:extLst>
            <a:ext uri="{FF2B5EF4-FFF2-40B4-BE49-F238E27FC236}">
              <a16:creationId xmlns:a16="http://schemas.microsoft.com/office/drawing/2014/main" id="{0214EEAE-957E-44BC-8692-B33801358528}"/>
            </a:ext>
          </a:extLst>
        </xdr:cNvPr>
        <xdr:cNvSpPr>
          <a:spLocks noChangeAspect="1" noChangeArrowheads="1"/>
        </xdr:cNvSpPr>
      </xdr:nvSpPr>
      <xdr:spPr bwMode="auto">
        <a:xfrm>
          <a:off x="23888700" y="4577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167</xdr:row>
      <xdr:rowOff>0</xdr:rowOff>
    </xdr:from>
    <xdr:ext cx="304800" cy="307975"/>
    <xdr:sp macro="" textlink="">
      <xdr:nvSpPr>
        <xdr:cNvPr id="227" name="AutoShape 1" descr="blob:https://web.whatsapp.com/34b6e80c-bc0c-4a28-b3e1-e4a36d430a7e">
          <a:extLst>
            <a:ext uri="{FF2B5EF4-FFF2-40B4-BE49-F238E27FC236}">
              <a16:creationId xmlns:a16="http://schemas.microsoft.com/office/drawing/2014/main" id="{DF0AFEC9-D0D8-4184-BF17-B20334D44361}"/>
            </a:ext>
          </a:extLst>
        </xdr:cNvPr>
        <xdr:cNvSpPr>
          <a:spLocks noChangeAspect="1" noChangeArrowheads="1"/>
        </xdr:cNvSpPr>
      </xdr:nvSpPr>
      <xdr:spPr bwMode="auto">
        <a:xfrm>
          <a:off x="23888700" y="4604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168</xdr:row>
      <xdr:rowOff>0</xdr:rowOff>
    </xdr:from>
    <xdr:ext cx="304800" cy="307975"/>
    <xdr:sp macro="" textlink="">
      <xdr:nvSpPr>
        <xdr:cNvPr id="228" name="AutoShape 1" descr="blob:https://web.whatsapp.com/34b6e80c-bc0c-4a28-b3e1-e4a36d430a7e">
          <a:extLst>
            <a:ext uri="{FF2B5EF4-FFF2-40B4-BE49-F238E27FC236}">
              <a16:creationId xmlns:a16="http://schemas.microsoft.com/office/drawing/2014/main" id="{527C9DF1-EF41-4049-ADD0-953BFAC33437}"/>
            </a:ext>
          </a:extLst>
        </xdr:cNvPr>
        <xdr:cNvSpPr>
          <a:spLocks noChangeAspect="1" noChangeArrowheads="1"/>
        </xdr:cNvSpPr>
      </xdr:nvSpPr>
      <xdr:spPr bwMode="auto">
        <a:xfrm>
          <a:off x="23888700" y="463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169</xdr:row>
      <xdr:rowOff>0</xdr:rowOff>
    </xdr:from>
    <xdr:ext cx="304800" cy="307975"/>
    <xdr:sp macro="" textlink="">
      <xdr:nvSpPr>
        <xdr:cNvPr id="229" name="AutoShape 1" descr="blob:https://web.whatsapp.com/34b6e80c-bc0c-4a28-b3e1-e4a36d430a7e">
          <a:extLst>
            <a:ext uri="{FF2B5EF4-FFF2-40B4-BE49-F238E27FC236}">
              <a16:creationId xmlns:a16="http://schemas.microsoft.com/office/drawing/2014/main" id="{03FD395B-E6C2-4C89-8817-889970910E81}"/>
            </a:ext>
          </a:extLst>
        </xdr:cNvPr>
        <xdr:cNvSpPr>
          <a:spLocks noChangeAspect="1" noChangeArrowheads="1"/>
        </xdr:cNvSpPr>
      </xdr:nvSpPr>
      <xdr:spPr bwMode="auto">
        <a:xfrm>
          <a:off x="23888700" y="4657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171</xdr:row>
      <xdr:rowOff>0</xdr:rowOff>
    </xdr:from>
    <xdr:ext cx="304800" cy="307975"/>
    <xdr:sp macro="" textlink="">
      <xdr:nvSpPr>
        <xdr:cNvPr id="230" name="AutoShape 1" descr="blob:https://web.whatsapp.com/34b6e80c-bc0c-4a28-b3e1-e4a36d430a7e">
          <a:extLst>
            <a:ext uri="{FF2B5EF4-FFF2-40B4-BE49-F238E27FC236}">
              <a16:creationId xmlns:a16="http://schemas.microsoft.com/office/drawing/2014/main" id="{6CED6829-37CB-4B58-BB99-909A3ABBC935}"/>
            </a:ext>
          </a:extLst>
        </xdr:cNvPr>
        <xdr:cNvSpPr>
          <a:spLocks noChangeAspect="1" noChangeArrowheads="1"/>
        </xdr:cNvSpPr>
      </xdr:nvSpPr>
      <xdr:spPr bwMode="auto">
        <a:xfrm>
          <a:off x="23888700" y="4711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172</xdr:row>
      <xdr:rowOff>0</xdr:rowOff>
    </xdr:from>
    <xdr:ext cx="304800" cy="307975"/>
    <xdr:sp macro="" textlink="">
      <xdr:nvSpPr>
        <xdr:cNvPr id="231" name="AutoShape 1" descr="blob:https://web.whatsapp.com/34b6e80c-bc0c-4a28-b3e1-e4a36d430a7e">
          <a:extLst>
            <a:ext uri="{FF2B5EF4-FFF2-40B4-BE49-F238E27FC236}">
              <a16:creationId xmlns:a16="http://schemas.microsoft.com/office/drawing/2014/main" id="{EE338993-CDFA-46A6-B236-FAAC2B5500C2}"/>
            </a:ext>
          </a:extLst>
        </xdr:cNvPr>
        <xdr:cNvSpPr>
          <a:spLocks noChangeAspect="1" noChangeArrowheads="1"/>
        </xdr:cNvSpPr>
      </xdr:nvSpPr>
      <xdr:spPr bwMode="auto">
        <a:xfrm>
          <a:off x="23888700" y="4737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173</xdr:row>
      <xdr:rowOff>0</xdr:rowOff>
    </xdr:from>
    <xdr:ext cx="304800" cy="307975"/>
    <xdr:sp macro="" textlink="">
      <xdr:nvSpPr>
        <xdr:cNvPr id="232" name="AutoShape 1" descr="blob:https://web.whatsapp.com/34b6e80c-bc0c-4a28-b3e1-e4a36d430a7e">
          <a:extLst>
            <a:ext uri="{FF2B5EF4-FFF2-40B4-BE49-F238E27FC236}">
              <a16:creationId xmlns:a16="http://schemas.microsoft.com/office/drawing/2014/main" id="{877296B5-BCEB-4C49-8D17-661C83473AC4}"/>
            </a:ext>
          </a:extLst>
        </xdr:cNvPr>
        <xdr:cNvSpPr>
          <a:spLocks noChangeAspect="1" noChangeArrowheads="1"/>
        </xdr:cNvSpPr>
      </xdr:nvSpPr>
      <xdr:spPr bwMode="auto">
        <a:xfrm>
          <a:off x="23888700" y="4774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173</xdr:row>
      <xdr:rowOff>0</xdr:rowOff>
    </xdr:from>
    <xdr:ext cx="304800" cy="307975"/>
    <xdr:sp macro="" textlink="">
      <xdr:nvSpPr>
        <xdr:cNvPr id="233" name="AutoShape 1" descr="blob:https://web.whatsapp.com/34b6e80c-bc0c-4a28-b3e1-e4a36d430a7e">
          <a:extLst>
            <a:ext uri="{FF2B5EF4-FFF2-40B4-BE49-F238E27FC236}">
              <a16:creationId xmlns:a16="http://schemas.microsoft.com/office/drawing/2014/main" id="{CBAF0285-054F-455B-9E52-89AD29CD7F9E}"/>
            </a:ext>
          </a:extLst>
        </xdr:cNvPr>
        <xdr:cNvSpPr>
          <a:spLocks noChangeAspect="1" noChangeArrowheads="1"/>
        </xdr:cNvSpPr>
      </xdr:nvSpPr>
      <xdr:spPr bwMode="auto">
        <a:xfrm>
          <a:off x="23888700" y="4774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174</xdr:row>
      <xdr:rowOff>0</xdr:rowOff>
    </xdr:from>
    <xdr:ext cx="304800" cy="307975"/>
    <xdr:sp macro="" textlink="">
      <xdr:nvSpPr>
        <xdr:cNvPr id="234" name="AutoShape 1" descr="blob:https://web.whatsapp.com/34b6e80c-bc0c-4a28-b3e1-e4a36d430a7e">
          <a:extLst>
            <a:ext uri="{FF2B5EF4-FFF2-40B4-BE49-F238E27FC236}">
              <a16:creationId xmlns:a16="http://schemas.microsoft.com/office/drawing/2014/main" id="{BD18D1E5-596A-4060-98C6-4D5BF476C4CE}"/>
            </a:ext>
          </a:extLst>
        </xdr:cNvPr>
        <xdr:cNvSpPr>
          <a:spLocks noChangeAspect="1" noChangeArrowheads="1"/>
        </xdr:cNvSpPr>
      </xdr:nvSpPr>
      <xdr:spPr bwMode="auto">
        <a:xfrm>
          <a:off x="23888700" y="4801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175</xdr:row>
      <xdr:rowOff>0</xdr:rowOff>
    </xdr:from>
    <xdr:ext cx="304800" cy="307975"/>
    <xdr:sp macro="" textlink="">
      <xdr:nvSpPr>
        <xdr:cNvPr id="235" name="AutoShape 1" descr="blob:https://web.whatsapp.com/34b6e80c-bc0c-4a28-b3e1-e4a36d430a7e">
          <a:extLst>
            <a:ext uri="{FF2B5EF4-FFF2-40B4-BE49-F238E27FC236}">
              <a16:creationId xmlns:a16="http://schemas.microsoft.com/office/drawing/2014/main" id="{598B7C4A-7A90-4AD6-9FCA-B2D14BBFD848}"/>
            </a:ext>
          </a:extLst>
        </xdr:cNvPr>
        <xdr:cNvSpPr>
          <a:spLocks noChangeAspect="1" noChangeArrowheads="1"/>
        </xdr:cNvSpPr>
      </xdr:nvSpPr>
      <xdr:spPr bwMode="auto">
        <a:xfrm>
          <a:off x="238887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176</xdr:row>
      <xdr:rowOff>0</xdr:rowOff>
    </xdr:from>
    <xdr:ext cx="304800" cy="307975"/>
    <xdr:sp macro="" textlink="">
      <xdr:nvSpPr>
        <xdr:cNvPr id="236" name="AutoShape 1" descr="blob:https://web.whatsapp.com/34b6e80c-bc0c-4a28-b3e1-e4a36d430a7e">
          <a:extLst>
            <a:ext uri="{FF2B5EF4-FFF2-40B4-BE49-F238E27FC236}">
              <a16:creationId xmlns:a16="http://schemas.microsoft.com/office/drawing/2014/main" id="{F985929B-8751-47AC-BA88-84B18E44F94E}"/>
            </a:ext>
          </a:extLst>
        </xdr:cNvPr>
        <xdr:cNvSpPr>
          <a:spLocks noChangeAspect="1" noChangeArrowheads="1"/>
        </xdr:cNvSpPr>
      </xdr:nvSpPr>
      <xdr:spPr bwMode="auto">
        <a:xfrm>
          <a:off x="2388870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177</xdr:row>
      <xdr:rowOff>0</xdr:rowOff>
    </xdr:from>
    <xdr:ext cx="304800" cy="307975"/>
    <xdr:sp macro="" textlink="">
      <xdr:nvSpPr>
        <xdr:cNvPr id="237" name="AutoShape 1" descr="blob:https://web.whatsapp.com/34b6e80c-bc0c-4a28-b3e1-e4a36d430a7e">
          <a:extLst>
            <a:ext uri="{FF2B5EF4-FFF2-40B4-BE49-F238E27FC236}">
              <a16:creationId xmlns:a16="http://schemas.microsoft.com/office/drawing/2014/main" id="{F18304AB-4D18-430C-BF9A-5385CB80DE21}"/>
            </a:ext>
          </a:extLst>
        </xdr:cNvPr>
        <xdr:cNvSpPr>
          <a:spLocks noChangeAspect="1" noChangeArrowheads="1"/>
        </xdr:cNvSpPr>
      </xdr:nvSpPr>
      <xdr:spPr bwMode="auto">
        <a:xfrm>
          <a:off x="238887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178</xdr:row>
      <xdr:rowOff>0</xdr:rowOff>
    </xdr:from>
    <xdr:ext cx="304800" cy="307975"/>
    <xdr:sp macro="" textlink="">
      <xdr:nvSpPr>
        <xdr:cNvPr id="238" name="AutoShape 1" descr="blob:https://web.whatsapp.com/34b6e80c-bc0c-4a28-b3e1-e4a36d430a7e">
          <a:extLst>
            <a:ext uri="{FF2B5EF4-FFF2-40B4-BE49-F238E27FC236}">
              <a16:creationId xmlns:a16="http://schemas.microsoft.com/office/drawing/2014/main" id="{30E4B32F-3700-400A-B91E-513F0CF2FDBC}"/>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178</xdr:row>
      <xdr:rowOff>0</xdr:rowOff>
    </xdr:from>
    <xdr:ext cx="304800" cy="307975"/>
    <xdr:sp macro="" textlink="">
      <xdr:nvSpPr>
        <xdr:cNvPr id="239" name="AutoShape 1" descr="blob:https://web.whatsapp.com/34b6e80c-bc0c-4a28-b3e1-e4a36d430a7e">
          <a:extLst>
            <a:ext uri="{FF2B5EF4-FFF2-40B4-BE49-F238E27FC236}">
              <a16:creationId xmlns:a16="http://schemas.microsoft.com/office/drawing/2014/main" id="{61DEF22A-C04A-4B1E-8EFE-666B9CEA14E5}"/>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178</xdr:row>
      <xdr:rowOff>0</xdr:rowOff>
    </xdr:from>
    <xdr:ext cx="304800" cy="307975"/>
    <xdr:sp macro="" textlink="">
      <xdr:nvSpPr>
        <xdr:cNvPr id="240" name="AutoShape 1" descr="blob:https://web.whatsapp.com/34b6e80c-bc0c-4a28-b3e1-e4a36d430a7e">
          <a:extLst>
            <a:ext uri="{FF2B5EF4-FFF2-40B4-BE49-F238E27FC236}">
              <a16:creationId xmlns:a16="http://schemas.microsoft.com/office/drawing/2014/main" id="{5F68290A-D5A9-4F9C-B3C4-A48EE29CB6D3}"/>
            </a:ext>
          </a:extLst>
        </xdr:cNvPr>
        <xdr:cNvSpPr>
          <a:spLocks noChangeAspect="1" noChangeArrowheads="1"/>
        </xdr:cNvSpPr>
      </xdr:nvSpPr>
      <xdr:spPr bwMode="auto">
        <a:xfrm>
          <a:off x="23888700" y="4908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179</xdr:row>
      <xdr:rowOff>0</xdr:rowOff>
    </xdr:from>
    <xdr:ext cx="304800" cy="307975"/>
    <xdr:sp macro="" textlink="">
      <xdr:nvSpPr>
        <xdr:cNvPr id="241" name="AutoShape 1" descr="blob:https://web.whatsapp.com/34b6e80c-bc0c-4a28-b3e1-e4a36d430a7e">
          <a:extLst>
            <a:ext uri="{FF2B5EF4-FFF2-40B4-BE49-F238E27FC236}">
              <a16:creationId xmlns:a16="http://schemas.microsoft.com/office/drawing/2014/main" id="{CA0B3490-DDE4-4ED3-9A79-F3303CCCF2FA}"/>
            </a:ext>
          </a:extLst>
        </xdr:cNvPr>
        <xdr:cNvSpPr>
          <a:spLocks noChangeAspect="1" noChangeArrowheads="1"/>
        </xdr:cNvSpPr>
      </xdr:nvSpPr>
      <xdr:spPr bwMode="auto">
        <a:xfrm>
          <a:off x="23888700" y="4934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180</xdr:row>
      <xdr:rowOff>0</xdr:rowOff>
    </xdr:from>
    <xdr:ext cx="304800" cy="307975"/>
    <xdr:sp macro="" textlink="">
      <xdr:nvSpPr>
        <xdr:cNvPr id="242" name="AutoShape 1" descr="blob:https://web.whatsapp.com/34b6e80c-bc0c-4a28-b3e1-e4a36d430a7e">
          <a:extLst>
            <a:ext uri="{FF2B5EF4-FFF2-40B4-BE49-F238E27FC236}">
              <a16:creationId xmlns:a16="http://schemas.microsoft.com/office/drawing/2014/main" id="{067B2578-DADC-406D-AC72-D06435C0A929}"/>
            </a:ext>
          </a:extLst>
        </xdr:cNvPr>
        <xdr:cNvSpPr>
          <a:spLocks noChangeAspect="1" noChangeArrowheads="1"/>
        </xdr:cNvSpPr>
      </xdr:nvSpPr>
      <xdr:spPr bwMode="auto">
        <a:xfrm>
          <a:off x="23888700" y="4961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181</xdr:row>
      <xdr:rowOff>0</xdr:rowOff>
    </xdr:from>
    <xdr:ext cx="304800" cy="307975"/>
    <xdr:sp macro="" textlink="">
      <xdr:nvSpPr>
        <xdr:cNvPr id="243" name="AutoShape 1" descr="blob:https://web.whatsapp.com/34b6e80c-bc0c-4a28-b3e1-e4a36d430a7e">
          <a:extLst>
            <a:ext uri="{FF2B5EF4-FFF2-40B4-BE49-F238E27FC236}">
              <a16:creationId xmlns:a16="http://schemas.microsoft.com/office/drawing/2014/main" id="{65697473-EF23-4CF2-98A3-FAA9AA73469A}"/>
            </a:ext>
          </a:extLst>
        </xdr:cNvPr>
        <xdr:cNvSpPr>
          <a:spLocks noChangeAspect="1" noChangeArrowheads="1"/>
        </xdr:cNvSpPr>
      </xdr:nvSpPr>
      <xdr:spPr bwMode="auto">
        <a:xfrm>
          <a:off x="23888700" y="4988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182</xdr:row>
      <xdr:rowOff>0</xdr:rowOff>
    </xdr:from>
    <xdr:ext cx="304800" cy="307975"/>
    <xdr:sp macro="" textlink="">
      <xdr:nvSpPr>
        <xdr:cNvPr id="244" name="AutoShape 1" descr="blob:https://web.whatsapp.com/34b6e80c-bc0c-4a28-b3e1-e4a36d430a7e">
          <a:extLst>
            <a:ext uri="{FF2B5EF4-FFF2-40B4-BE49-F238E27FC236}">
              <a16:creationId xmlns:a16="http://schemas.microsoft.com/office/drawing/2014/main" id="{4A7361DA-9BE0-40ED-B276-F42CC907D16F}"/>
            </a:ext>
          </a:extLst>
        </xdr:cNvPr>
        <xdr:cNvSpPr>
          <a:spLocks noChangeAspect="1" noChangeArrowheads="1"/>
        </xdr:cNvSpPr>
      </xdr:nvSpPr>
      <xdr:spPr bwMode="auto">
        <a:xfrm>
          <a:off x="23888700" y="5014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183</xdr:row>
      <xdr:rowOff>0</xdr:rowOff>
    </xdr:from>
    <xdr:ext cx="304800" cy="307975"/>
    <xdr:sp macro="" textlink="">
      <xdr:nvSpPr>
        <xdr:cNvPr id="245" name="AutoShape 1" descr="blob:https://web.whatsapp.com/34b6e80c-bc0c-4a28-b3e1-e4a36d430a7e">
          <a:extLst>
            <a:ext uri="{FF2B5EF4-FFF2-40B4-BE49-F238E27FC236}">
              <a16:creationId xmlns:a16="http://schemas.microsoft.com/office/drawing/2014/main" id="{F02F4E3C-461C-4C1F-879C-3CE2FC75FEA6}"/>
            </a:ext>
          </a:extLst>
        </xdr:cNvPr>
        <xdr:cNvSpPr>
          <a:spLocks noChangeAspect="1" noChangeArrowheads="1"/>
        </xdr:cNvSpPr>
      </xdr:nvSpPr>
      <xdr:spPr bwMode="auto">
        <a:xfrm>
          <a:off x="23888700" y="5041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184</xdr:row>
      <xdr:rowOff>0</xdr:rowOff>
    </xdr:from>
    <xdr:ext cx="304800" cy="307975"/>
    <xdr:sp macro="" textlink="">
      <xdr:nvSpPr>
        <xdr:cNvPr id="246" name="AutoShape 1" descr="blob:https://web.whatsapp.com/34b6e80c-bc0c-4a28-b3e1-e4a36d430a7e">
          <a:extLst>
            <a:ext uri="{FF2B5EF4-FFF2-40B4-BE49-F238E27FC236}">
              <a16:creationId xmlns:a16="http://schemas.microsoft.com/office/drawing/2014/main" id="{924DE7CD-804B-481C-9530-464B036A3030}"/>
            </a:ext>
          </a:extLst>
        </xdr:cNvPr>
        <xdr:cNvSpPr>
          <a:spLocks noChangeAspect="1" noChangeArrowheads="1"/>
        </xdr:cNvSpPr>
      </xdr:nvSpPr>
      <xdr:spPr bwMode="auto">
        <a:xfrm>
          <a:off x="23888700" y="5068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185</xdr:row>
      <xdr:rowOff>0</xdr:rowOff>
    </xdr:from>
    <xdr:ext cx="304800" cy="307975"/>
    <xdr:sp macro="" textlink="">
      <xdr:nvSpPr>
        <xdr:cNvPr id="247" name="AutoShape 1" descr="blob:https://web.whatsapp.com/34b6e80c-bc0c-4a28-b3e1-e4a36d430a7e">
          <a:extLst>
            <a:ext uri="{FF2B5EF4-FFF2-40B4-BE49-F238E27FC236}">
              <a16:creationId xmlns:a16="http://schemas.microsoft.com/office/drawing/2014/main" id="{04E22F25-62FF-4A21-8854-12633B7C7E19}"/>
            </a:ext>
          </a:extLst>
        </xdr:cNvPr>
        <xdr:cNvSpPr>
          <a:spLocks noChangeAspect="1" noChangeArrowheads="1"/>
        </xdr:cNvSpPr>
      </xdr:nvSpPr>
      <xdr:spPr bwMode="auto">
        <a:xfrm>
          <a:off x="23888700" y="5094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186</xdr:row>
      <xdr:rowOff>0</xdr:rowOff>
    </xdr:from>
    <xdr:ext cx="304800" cy="307975"/>
    <xdr:sp macro="" textlink="">
      <xdr:nvSpPr>
        <xdr:cNvPr id="248" name="AutoShape 1" descr="blob:https://web.whatsapp.com/34b6e80c-bc0c-4a28-b3e1-e4a36d430a7e">
          <a:extLst>
            <a:ext uri="{FF2B5EF4-FFF2-40B4-BE49-F238E27FC236}">
              <a16:creationId xmlns:a16="http://schemas.microsoft.com/office/drawing/2014/main" id="{08957F7F-488E-49EE-A2EB-3DB5EE45B19C}"/>
            </a:ext>
          </a:extLst>
        </xdr:cNvPr>
        <xdr:cNvSpPr>
          <a:spLocks noChangeAspect="1" noChangeArrowheads="1"/>
        </xdr:cNvSpPr>
      </xdr:nvSpPr>
      <xdr:spPr bwMode="auto">
        <a:xfrm>
          <a:off x="23888700" y="5121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187</xdr:row>
      <xdr:rowOff>0</xdr:rowOff>
    </xdr:from>
    <xdr:ext cx="304800" cy="307975"/>
    <xdr:sp macro="" textlink="">
      <xdr:nvSpPr>
        <xdr:cNvPr id="249" name="AutoShape 1" descr="blob:https://web.whatsapp.com/34b6e80c-bc0c-4a28-b3e1-e4a36d430a7e">
          <a:extLst>
            <a:ext uri="{FF2B5EF4-FFF2-40B4-BE49-F238E27FC236}">
              <a16:creationId xmlns:a16="http://schemas.microsoft.com/office/drawing/2014/main" id="{BC7DA421-24BD-4289-9755-9C37DBA9EF98}"/>
            </a:ext>
          </a:extLst>
        </xdr:cNvPr>
        <xdr:cNvSpPr>
          <a:spLocks noChangeAspect="1" noChangeArrowheads="1"/>
        </xdr:cNvSpPr>
      </xdr:nvSpPr>
      <xdr:spPr bwMode="auto">
        <a:xfrm>
          <a:off x="23888700" y="5148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188</xdr:row>
      <xdr:rowOff>0</xdr:rowOff>
    </xdr:from>
    <xdr:ext cx="304800" cy="307975"/>
    <xdr:sp macro="" textlink="">
      <xdr:nvSpPr>
        <xdr:cNvPr id="250" name="AutoShape 1" descr="blob:https://web.whatsapp.com/34b6e80c-bc0c-4a28-b3e1-e4a36d430a7e">
          <a:extLst>
            <a:ext uri="{FF2B5EF4-FFF2-40B4-BE49-F238E27FC236}">
              <a16:creationId xmlns:a16="http://schemas.microsoft.com/office/drawing/2014/main" id="{D15BC6EC-8C3E-4BA2-876B-D0376B9ED090}"/>
            </a:ext>
          </a:extLst>
        </xdr:cNvPr>
        <xdr:cNvSpPr>
          <a:spLocks noChangeAspect="1" noChangeArrowheads="1"/>
        </xdr:cNvSpPr>
      </xdr:nvSpPr>
      <xdr:spPr bwMode="auto">
        <a:xfrm>
          <a:off x="23888700" y="5174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189</xdr:row>
      <xdr:rowOff>0</xdr:rowOff>
    </xdr:from>
    <xdr:ext cx="304800" cy="307975"/>
    <xdr:sp macro="" textlink="">
      <xdr:nvSpPr>
        <xdr:cNvPr id="251" name="AutoShape 1" descr="blob:https://web.whatsapp.com/34b6e80c-bc0c-4a28-b3e1-e4a36d430a7e">
          <a:extLst>
            <a:ext uri="{FF2B5EF4-FFF2-40B4-BE49-F238E27FC236}">
              <a16:creationId xmlns:a16="http://schemas.microsoft.com/office/drawing/2014/main" id="{24099E03-19D2-441A-BF60-C5BA2916A18D}"/>
            </a:ext>
          </a:extLst>
        </xdr:cNvPr>
        <xdr:cNvSpPr>
          <a:spLocks noChangeAspect="1" noChangeArrowheads="1"/>
        </xdr:cNvSpPr>
      </xdr:nvSpPr>
      <xdr:spPr bwMode="auto">
        <a:xfrm>
          <a:off x="23888700" y="5201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190</xdr:row>
      <xdr:rowOff>0</xdr:rowOff>
    </xdr:from>
    <xdr:ext cx="304800" cy="307975"/>
    <xdr:sp macro="" textlink="">
      <xdr:nvSpPr>
        <xdr:cNvPr id="252" name="AutoShape 1" descr="blob:https://web.whatsapp.com/34b6e80c-bc0c-4a28-b3e1-e4a36d430a7e">
          <a:extLst>
            <a:ext uri="{FF2B5EF4-FFF2-40B4-BE49-F238E27FC236}">
              <a16:creationId xmlns:a16="http://schemas.microsoft.com/office/drawing/2014/main" id="{6D2FB8B6-61FC-4F8D-AEC7-AA7F261BB267}"/>
            </a:ext>
          </a:extLst>
        </xdr:cNvPr>
        <xdr:cNvSpPr>
          <a:spLocks noChangeAspect="1" noChangeArrowheads="1"/>
        </xdr:cNvSpPr>
      </xdr:nvSpPr>
      <xdr:spPr bwMode="auto">
        <a:xfrm>
          <a:off x="23888700" y="5228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191</xdr:row>
      <xdr:rowOff>0</xdr:rowOff>
    </xdr:from>
    <xdr:ext cx="304800" cy="307975"/>
    <xdr:sp macro="" textlink="">
      <xdr:nvSpPr>
        <xdr:cNvPr id="253" name="AutoShape 1" descr="blob:https://web.whatsapp.com/34b6e80c-bc0c-4a28-b3e1-e4a36d430a7e">
          <a:extLst>
            <a:ext uri="{FF2B5EF4-FFF2-40B4-BE49-F238E27FC236}">
              <a16:creationId xmlns:a16="http://schemas.microsoft.com/office/drawing/2014/main" id="{C9D7C93C-0701-43C7-8C16-3F0097FB11F4}"/>
            </a:ext>
          </a:extLst>
        </xdr:cNvPr>
        <xdr:cNvSpPr>
          <a:spLocks noChangeAspect="1" noChangeArrowheads="1"/>
        </xdr:cNvSpPr>
      </xdr:nvSpPr>
      <xdr:spPr bwMode="auto">
        <a:xfrm>
          <a:off x="23888700" y="5254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192</xdr:row>
      <xdr:rowOff>0</xdr:rowOff>
    </xdr:from>
    <xdr:ext cx="304800" cy="307975"/>
    <xdr:sp macro="" textlink="">
      <xdr:nvSpPr>
        <xdr:cNvPr id="254" name="AutoShape 1" descr="blob:https://web.whatsapp.com/34b6e80c-bc0c-4a28-b3e1-e4a36d430a7e">
          <a:extLst>
            <a:ext uri="{FF2B5EF4-FFF2-40B4-BE49-F238E27FC236}">
              <a16:creationId xmlns:a16="http://schemas.microsoft.com/office/drawing/2014/main" id="{BA99347B-3EAE-4DCE-8FF9-80E188310CBD}"/>
            </a:ext>
          </a:extLst>
        </xdr:cNvPr>
        <xdr:cNvSpPr>
          <a:spLocks noChangeAspect="1" noChangeArrowheads="1"/>
        </xdr:cNvSpPr>
      </xdr:nvSpPr>
      <xdr:spPr bwMode="auto">
        <a:xfrm>
          <a:off x="23888700" y="5281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193</xdr:row>
      <xdr:rowOff>0</xdr:rowOff>
    </xdr:from>
    <xdr:ext cx="304800" cy="307975"/>
    <xdr:sp macro="" textlink="">
      <xdr:nvSpPr>
        <xdr:cNvPr id="255" name="AutoShape 1" descr="blob:https://web.whatsapp.com/34b6e80c-bc0c-4a28-b3e1-e4a36d430a7e">
          <a:extLst>
            <a:ext uri="{FF2B5EF4-FFF2-40B4-BE49-F238E27FC236}">
              <a16:creationId xmlns:a16="http://schemas.microsoft.com/office/drawing/2014/main" id="{AC7D77D3-B922-4BD8-BE90-9CFD2148519D}"/>
            </a:ext>
          </a:extLst>
        </xdr:cNvPr>
        <xdr:cNvSpPr>
          <a:spLocks noChangeAspect="1" noChangeArrowheads="1"/>
        </xdr:cNvSpPr>
      </xdr:nvSpPr>
      <xdr:spPr bwMode="auto">
        <a:xfrm>
          <a:off x="23888700" y="5308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194</xdr:row>
      <xdr:rowOff>0</xdr:rowOff>
    </xdr:from>
    <xdr:ext cx="304800" cy="307975"/>
    <xdr:sp macro="" textlink="">
      <xdr:nvSpPr>
        <xdr:cNvPr id="256" name="AutoShape 1" descr="blob:https://web.whatsapp.com/34b6e80c-bc0c-4a28-b3e1-e4a36d430a7e">
          <a:extLst>
            <a:ext uri="{FF2B5EF4-FFF2-40B4-BE49-F238E27FC236}">
              <a16:creationId xmlns:a16="http://schemas.microsoft.com/office/drawing/2014/main" id="{17437075-72BD-4752-AF1F-B89C37442209}"/>
            </a:ext>
          </a:extLst>
        </xdr:cNvPr>
        <xdr:cNvSpPr>
          <a:spLocks noChangeAspect="1" noChangeArrowheads="1"/>
        </xdr:cNvSpPr>
      </xdr:nvSpPr>
      <xdr:spPr bwMode="auto">
        <a:xfrm>
          <a:off x="23888700" y="5334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195</xdr:row>
      <xdr:rowOff>0</xdr:rowOff>
    </xdr:from>
    <xdr:ext cx="304800" cy="307975"/>
    <xdr:sp macro="" textlink="">
      <xdr:nvSpPr>
        <xdr:cNvPr id="257" name="AutoShape 1" descr="blob:https://web.whatsapp.com/34b6e80c-bc0c-4a28-b3e1-e4a36d430a7e">
          <a:extLst>
            <a:ext uri="{FF2B5EF4-FFF2-40B4-BE49-F238E27FC236}">
              <a16:creationId xmlns:a16="http://schemas.microsoft.com/office/drawing/2014/main" id="{A1E42D56-540C-42C4-910B-F4DF163C0CCD}"/>
            </a:ext>
          </a:extLst>
        </xdr:cNvPr>
        <xdr:cNvSpPr>
          <a:spLocks noChangeAspect="1" noChangeArrowheads="1"/>
        </xdr:cNvSpPr>
      </xdr:nvSpPr>
      <xdr:spPr bwMode="auto">
        <a:xfrm>
          <a:off x="23888700" y="5361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196</xdr:row>
      <xdr:rowOff>0</xdr:rowOff>
    </xdr:from>
    <xdr:ext cx="304800" cy="307975"/>
    <xdr:sp macro="" textlink="">
      <xdr:nvSpPr>
        <xdr:cNvPr id="258" name="AutoShape 1" descr="blob:https://web.whatsapp.com/34b6e80c-bc0c-4a28-b3e1-e4a36d430a7e">
          <a:extLst>
            <a:ext uri="{FF2B5EF4-FFF2-40B4-BE49-F238E27FC236}">
              <a16:creationId xmlns:a16="http://schemas.microsoft.com/office/drawing/2014/main" id="{868871A4-D5F6-46F1-BEDE-00CF82450ABD}"/>
            </a:ext>
          </a:extLst>
        </xdr:cNvPr>
        <xdr:cNvSpPr>
          <a:spLocks noChangeAspect="1" noChangeArrowheads="1"/>
        </xdr:cNvSpPr>
      </xdr:nvSpPr>
      <xdr:spPr bwMode="auto">
        <a:xfrm>
          <a:off x="23888700" y="5388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197</xdr:row>
      <xdr:rowOff>0</xdr:rowOff>
    </xdr:from>
    <xdr:ext cx="304800" cy="307975"/>
    <xdr:sp macro="" textlink="">
      <xdr:nvSpPr>
        <xdr:cNvPr id="259" name="AutoShape 1" descr="blob:https://web.whatsapp.com/34b6e80c-bc0c-4a28-b3e1-e4a36d430a7e">
          <a:extLst>
            <a:ext uri="{FF2B5EF4-FFF2-40B4-BE49-F238E27FC236}">
              <a16:creationId xmlns:a16="http://schemas.microsoft.com/office/drawing/2014/main" id="{4F126011-C093-4AB8-A5A2-D3351AACAB45}"/>
            </a:ext>
          </a:extLst>
        </xdr:cNvPr>
        <xdr:cNvSpPr>
          <a:spLocks noChangeAspect="1" noChangeArrowheads="1"/>
        </xdr:cNvSpPr>
      </xdr:nvSpPr>
      <xdr:spPr bwMode="auto">
        <a:xfrm>
          <a:off x="23888700" y="5414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198</xdr:row>
      <xdr:rowOff>0</xdr:rowOff>
    </xdr:from>
    <xdr:ext cx="304800" cy="307975"/>
    <xdr:sp macro="" textlink="">
      <xdr:nvSpPr>
        <xdr:cNvPr id="260" name="AutoShape 1" descr="blob:https://web.whatsapp.com/34b6e80c-bc0c-4a28-b3e1-e4a36d430a7e">
          <a:extLst>
            <a:ext uri="{FF2B5EF4-FFF2-40B4-BE49-F238E27FC236}">
              <a16:creationId xmlns:a16="http://schemas.microsoft.com/office/drawing/2014/main" id="{DAB5A72B-0C69-44D1-B2DB-C0E64C619480}"/>
            </a:ext>
          </a:extLst>
        </xdr:cNvPr>
        <xdr:cNvSpPr>
          <a:spLocks noChangeAspect="1" noChangeArrowheads="1"/>
        </xdr:cNvSpPr>
      </xdr:nvSpPr>
      <xdr:spPr bwMode="auto">
        <a:xfrm>
          <a:off x="23888700" y="5441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199</xdr:row>
      <xdr:rowOff>0</xdr:rowOff>
    </xdr:from>
    <xdr:ext cx="304800" cy="307975"/>
    <xdr:sp macro="" textlink="">
      <xdr:nvSpPr>
        <xdr:cNvPr id="261" name="AutoShape 1" descr="blob:https://web.whatsapp.com/34b6e80c-bc0c-4a28-b3e1-e4a36d430a7e">
          <a:extLst>
            <a:ext uri="{FF2B5EF4-FFF2-40B4-BE49-F238E27FC236}">
              <a16:creationId xmlns:a16="http://schemas.microsoft.com/office/drawing/2014/main" id="{BCC9F2D4-07EC-43E2-A3B2-7E234752F0C0}"/>
            </a:ext>
          </a:extLst>
        </xdr:cNvPr>
        <xdr:cNvSpPr>
          <a:spLocks noChangeAspect="1" noChangeArrowheads="1"/>
        </xdr:cNvSpPr>
      </xdr:nvSpPr>
      <xdr:spPr bwMode="auto">
        <a:xfrm>
          <a:off x="23888700" y="5468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200</xdr:row>
      <xdr:rowOff>0</xdr:rowOff>
    </xdr:from>
    <xdr:ext cx="304800" cy="307975"/>
    <xdr:sp macro="" textlink="">
      <xdr:nvSpPr>
        <xdr:cNvPr id="262" name="AutoShape 1" descr="blob:https://web.whatsapp.com/34b6e80c-bc0c-4a28-b3e1-e4a36d430a7e">
          <a:extLst>
            <a:ext uri="{FF2B5EF4-FFF2-40B4-BE49-F238E27FC236}">
              <a16:creationId xmlns:a16="http://schemas.microsoft.com/office/drawing/2014/main" id="{384A937C-9DAD-4EB4-B3B8-BEB3544480AF}"/>
            </a:ext>
          </a:extLst>
        </xdr:cNvPr>
        <xdr:cNvSpPr>
          <a:spLocks noChangeAspect="1" noChangeArrowheads="1"/>
        </xdr:cNvSpPr>
      </xdr:nvSpPr>
      <xdr:spPr bwMode="auto">
        <a:xfrm>
          <a:off x="23888700" y="5494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201</xdr:row>
      <xdr:rowOff>0</xdr:rowOff>
    </xdr:from>
    <xdr:ext cx="304800" cy="307975"/>
    <xdr:sp macro="" textlink="">
      <xdr:nvSpPr>
        <xdr:cNvPr id="263" name="AutoShape 1" descr="blob:https://web.whatsapp.com/34b6e80c-bc0c-4a28-b3e1-e4a36d430a7e">
          <a:extLst>
            <a:ext uri="{FF2B5EF4-FFF2-40B4-BE49-F238E27FC236}">
              <a16:creationId xmlns:a16="http://schemas.microsoft.com/office/drawing/2014/main" id="{612378B1-E9D4-47A0-A329-3C45A329946D}"/>
            </a:ext>
          </a:extLst>
        </xdr:cNvPr>
        <xdr:cNvSpPr>
          <a:spLocks noChangeAspect="1" noChangeArrowheads="1"/>
        </xdr:cNvSpPr>
      </xdr:nvSpPr>
      <xdr:spPr bwMode="auto">
        <a:xfrm>
          <a:off x="23888700" y="5521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202</xdr:row>
      <xdr:rowOff>0</xdr:rowOff>
    </xdr:from>
    <xdr:ext cx="304800" cy="307975"/>
    <xdr:sp macro="" textlink="">
      <xdr:nvSpPr>
        <xdr:cNvPr id="264" name="AutoShape 1" descr="blob:https://web.whatsapp.com/34b6e80c-bc0c-4a28-b3e1-e4a36d430a7e">
          <a:extLst>
            <a:ext uri="{FF2B5EF4-FFF2-40B4-BE49-F238E27FC236}">
              <a16:creationId xmlns:a16="http://schemas.microsoft.com/office/drawing/2014/main" id="{BBAB5214-FC68-48A1-B737-13B34F4321E7}"/>
            </a:ext>
          </a:extLst>
        </xdr:cNvPr>
        <xdr:cNvSpPr>
          <a:spLocks noChangeAspect="1" noChangeArrowheads="1"/>
        </xdr:cNvSpPr>
      </xdr:nvSpPr>
      <xdr:spPr bwMode="auto">
        <a:xfrm>
          <a:off x="23888700" y="5548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203</xdr:row>
      <xdr:rowOff>0</xdr:rowOff>
    </xdr:from>
    <xdr:ext cx="304800" cy="307975"/>
    <xdr:sp macro="" textlink="">
      <xdr:nvSpPr>
        <xdr:cNvPr id="265" name="AutoShape 1" descr="blob:https://web.whatsapp.com/34b6e80c-bc0c-4a28-b3e1-e4a36d430a7e">
          <a:extLst>
            <a:ext uri="{FF2B5EF4-FFF2-40B4-BE49-F238E27FC236}">
              <a16:creationId xmlns:a16="http://schemas.microsoft.com/office/drawing/2014/main" id="{585331BF-E4BF-45C1-BF19-9C2879D6CC9F}"/>
            </a:ext>
          </a:extLst>
        </xdr:cNvPr>
        <xdr:cNvSpPr>
          <a:spLocks noChangeAspect="1" noChangeArrowheads="1"/>
        </xdr:cNvSpPr>
      </xdr:nvSpPr>
      <xdr:spPr bwMode="auto">
        <a:xfrm>
          <a:off x="23888700" y="5574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204</xdr:row>
      <xdr:rowOff>0</xdr:rowOff>
    </xdr:from>
    <xdr:ext cx="304800" cy="307975"/>
    <xdr:sp macro="" textlink="">
      <xdr:nvSpPr>
        <xdr:cNvPr id="266" name="AutoShape 1" descr="blob:https://web.whatsapp.com/34b6e80c-bc0c-4a28-b3e1-e4a36d430a7e">
          <a:extLst>
            <a:ext uri="{FF2B5EF4-FFF2-40B4-BE49-F238E27FC236}">
              <a16:creationId xmlns:a16="http://schemas.microsoft.com/office/drawing/2014/main" id="{D5060D8A-7A89-4327-9A86-B8091D72ADA0}"/>
            </a:ext>
          </a:extLst>
        </xdr:cNvPr>
        <xdr:cNvSpPr>
          <a:spLocks noChangeAspect="1" noChangeArrowheads="1"/>
        </xdr:cNvSpPr>
      </xdr:nvSpPr>
      <xdr:spPr bwMode="auto">
        <a:xfrm>
          <a:off x="23888700" y="5601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206</xdr:row>
      <xdr:rowOff>0</xdr:rowOff>
    </xdr:from>
    <xdr:ext cx="304800" cy="307975"/>
    <xdr:sp macro="" textlink="">
      <xdr:nvSpPr>
        <xdr:cNvPr id="268" name="AutoShape 1" descr="blob:https://web.whatsapp.com/34b6e80c-bc0c-4a28-b3e1-e4a36d430a7e">
          <a:extLst>
            <a:ext uri="{FF2B5EF4-FFF2-40B4-BE49-F238E27FC236}">
              <a16:creationId xmlns:a16="http://schemas.microsoft.com/office/drawing/2014/main" id="{3D49D8B8-0B9E-4E9F-9806-24AA5244BC7F}"/>
            </a:ext>
          </a:extLst>
        </xdr:cNvPr>
        <xdr:cNvSpPr>
          <a:spLocks noChangeAspect="1" noChangeArrowheads="1"/>
        </xdr:cNvSpPr>
      </xdr:nvSpPr>
      <xdr:spPr bwMode="auto">
        <a:xfrm>
          <a:off x="23888700" y="5654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207</xdr:row>
      <xdr:rowOff>0</xdr:rowOff>
    </xdr:from>
    <xdr:ext cx="304800" cy="307975"/>
    <xdr:sp macro="" textlink="">
      <xdr:nvSpPr>
        <xdr:cNvPr id="269" name="AutoShape 1" descr="blob:https://web.whatsapp.com/34b6e80c-bc0c-4a28-b3e1-e4a36d430a7e">
          <a:extLst>
            <a:ext uri="{FF2B5EF4-FFF2-40B4-BE49-F238E27FC236}">
              <a16:creationId xmlns:a16="http://schemas.microsoft.com/office/drawing/2014/main" id="{2316C156-3966-4205-B7C2-3E92CAA7FB39}"/>
            </a:ext>
          </a:extLst>
        </xdr:cNvPr>
        <xdr:cNvSpPr>
          <a:spLocks noChangeAspect="1" noChangeArrowheads="1"/>
        </xdr:cNvSpPr>
      </xdr:nvSpPr>
      <xdr:spPr bwMode="auto">
        <a:xfrm>
          <a:off x="23888700" y="5681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208</xdr:row>
      <xdr:rowOff>0</xdr:rowOff>
    </xdr:from>
    <xdr:ext cx="304800" cy="307975"/>
    <xdr:sp macro="" textlink="">
      <xdr:nvSpPr>
        <xdr:cNvPr id="270" name="AutoShape 1" descr="blob:https://web.whatsapp.com/34b6e80c-bc0c-4a28-b3e1-e4a36d430a7e">
          <a:extLst>
            <a:ext uri="{FF2B5EF4-FFF2-40B4-BE49-F238E27FC236}">
              <a16:creationId xmlns:a16="http://schemas.microsoft.com/office/drawing/2014/main" id="{11D17AFA-C16C-4D17-8B1E-B44650E2ABEC}"/>
            </a:ext>
          </a:extLst>
        </xdr:cNvPr>
        <xdr:cNvSpPr>
          <a:spLocks noChangeAspect="1" noChangeArrowheads="1"/>
        </xdr:cNvSpPr>
      </xdr:nvSpPr>
      <xdr:spPr bwMode="auto">
        <a:xfrm>
          <a:off x="23888700" y="5708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209</xdr:row>
      <xdr:rowOff>0</xdr:rowOff>
    </xdr:from>
    <xdr:ext cx="304800" cy="307975"/>
    <xdr:sp macro="" textlink="">
      <xdr:nvSpPr>
        <xdr:cNvPr id="271" name="AutoShape 1" descr="blob:https://web.whatsapp.com/34b6e80c-bc0c-4a28-b3e1-e4a36d430a7e">
          <a:extLst>
            <a:ext uri="{FF2B5EF4-FFF2-40B4-BE49-F238E27FC236}">
              <a16:creationId xmlns:a16="http://schemas.microsoft.com/office/drawing/2014/main" id="{9DAEAA36-5179-4D8F-B0F0-876DC1AF0B1E}"/>
            </a:ext>
          </a:extLst>
        </xdr:cNvPr>
        <xdr:cNvSpPr>
          <a:spLocks noChangeAspect="1" noChangeArrowheads="1"/>
        </xdr:cNvSpPr>
      </xdr:nvSpPr>
      <xdr:spPr bwMode="auto">
        <a:xfrm>
          <a:off x="23888700" y="5735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210</xdr:row>
      <xdr:rowOff>0</xdr:rowOff>
    </xdr:from>
    <xdr:ext cx="304800" cy="307975"/>
    <xdr:sp macro="" textlink="">
      <xdr:nvSpPr>
        <xdr:cNvPr id="272" name="AutoShape 1" descr="blob:https://web.whatsapp.com/34b6e80c-bc0c-4a28-b3e1-e4a36d430a7e">
          <a:extLst>
            <a:ext uri="{FF2B5EF4-FFF2-40B4-BE49-F238E27FC236}">
              <a16:creationId xmlns:a16="http://schemas.microsoft.com/office/drawing/2014/main" id="{B5340AD5-50C1-4A30-9877-5FEFF07733C0}"/>
            </a:ext>
          </a:extLst>
        </xdr:cNvPr>
        <xdr:cNvSpPr>
          <a:spLocks noChangeAspect="1" noChangeArrowheads="1"/>
        </xdr:cNvSpPr>
      </xdr:nvSpPr>
      <xdr:spPr bwMode="auto">
        <a:xfrm>
          <a:off x="23888700" y="5761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211</xdr:row>
      <xdr:rowOff>0</xdr:rowOff>
    </xdr:from>
    <xdr:ext cx="304800" cy="307975"/>
    <xdr:sp macro="" textlink="">
      <xdr:nvSpPr>
        <xdr:cNvPr id="273" name="AutoShape 1" descr="blob:https://web.whatsapp.com/34b6e80c-bc0c-4a28-b3e1-e4a36d430a7e">
          <a:extLst>
            <a:ext uri="{FF2B5EF4-FFF2-40B4-BE49-F238E27FC236}">
              <a16:creationId xmlns:a16="http://schemas.microsoft.com/office/drawing/2014/main" id="{4006723D-9B2C-4650-9CDC-368BC8A51127}"/>
            </a:ext>
          </a:extLst>
        </xdr:cNvPr>
        <xdr:cNvSpPr>
          <a:spLocks noChangeAspect="1" noChangeArrowheads="1"/>
        </xdr:cNvSpPr>
      </xdr:nvSpPr>
      <xdr:spPr bwMode="auto">
        <a:xfrm>
          <a:off x="23888700" y="5788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212</xdr:row>
      <xdr:rowOff>0</xdr:rowOff>
    </xdr:from>
    <xdr:ext cx="304800" cy="307975"/>
    <xdr:sp macro="" textlink="">
      <xdr:nvSpPr>
        <xdr:cNvPr id="274" name="AutoShape 1" descr="blob:https://web.whatsapp.com/34b6e80c-bc0c-4a28-b3e1-e4a36d430a7e">
          <a:extLst>
            <a:ext uri="{FF2B5EF4-FFF2-40B4-BE49-F238E27FC236}">
              <a16:creationId xmlns:a16="http://schemas.microsoft.com/office/drawing/2014/main" id="{D6CA7F07-3E24-430C-9902-1D1D07A1D097}"/>
            </a:ext>
          </a:extLst>
        </xdr:cNvPr>
        <xdr:cNvSpPr>
          <a:spLocks noChangeAspect="1" noChangeArrowheads="1"/>
        </xdr:cNvSpPr>
      </xdr:nvSpPr>
      <xdr:spPr bwMode="auto">
        <a:xfrm>
          <a:off x="23888700" y="5815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213</xdr:row>
      <xdr:rowOff>0</xdr:rowOff>
    </xdr:from>
    <xdr:ext cx="304800" cy="307975"/>
    <xdr:sp macro="" textlink="">
      <xdr:nvSpPr>
        <xdr:cNvPr id="275" name="AutoShape 1" descr="blob:https://web.whatsapp.com/34b6e80c-bc0c-4a28-b3e1-e4a36d430a7e">
          <a:extLst>
            <a:ext uri="{FF2B5EF4-FFF2-40B4-BE49-F238E27FC236}">
              <a16:creationId xmlns:a16="http://schemas.microsoft.com/office/drawing/2014/main" id="{3F6ECB42-5335-408F-BA06-C50E4E535F7A}"/>
            </a:ext>
          </a:extLst>
        </xdr:cNvPr>
        <xdr:cNvSpPr>
          <a:spLocks noChangeAspect="1" noChangeArrowheads="1"/>
        </xdr:cNvSpPr>
      </xdr:nvSpPr>
      <xdr:spPr bwMode="auto">
        <a:xfrm>
          <a:off x="23888700" y="5841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214</xdr:row>
      <xdr:rowOff>0</xdr:rowOff>
    </xdr:from>
    <xdr:ext cx="304800" cy="307975"/>
    <xdr:sp macro="" textlink="">
      <xdr:nvSpPr>
        <xdr:cNvPr id="276" name="AutoShape 1" descr="blob:https://web.whatsapp.com/34b6e80c-bc0c-4a28-b3e1-e4a36d430a7e">
          <a:extLst>
            <a:ext uri="{FF2B5EF4-FFF2-40B4-BE49-F238E27FC236}">
              <a16:creationId xmlns:a16="http://schemas.microsoft.com/office/drawing/2014/main" id="{868151BB-9E10-45D2-AD50-291AA8D0F057}"/>
            </a:ext>
          </a:extLst>
        </xdr:cNvPr>
        <xdr:cNvSpPr>
          <a:spLocks noChangeAspect="1" noChangeArrowheads="1"/>
        </xdr:cNvSpPr>
      </xdr:nvSpPr>
      <xdr:spPr bwMode="auto">
        <a:xfrm>
          <a:off x="23888700" y="5868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215</xdr:row>
      <xdr:rowOff>0</xdr:rowOff>
    </xdr:from>
    <xdr:ext cx="304800" cy="307975"/>
    <xdr:sp macro="" textlink="">
      <xdr:nvSpPr>
        <xdr:cNvPr id="277" name="AutoShape 1" descr="blob:https://web.whatsapp.com/34b6e80c-bc0c-4a28-b3e1-e4a36d430a7e">
          <a:extLst>
            <a:ext uri="{FF2B5EF4-FFF2-40B4-BE49-F238E27FC236}">
              <a16:creationId xmlns:a16="http://schemas.microsoft.com/office/drawing/2014/main" id="{BD5323A6-4AEE-4AF6-B286-659FE3FF1C14}"/>
            </a:ext>
          </a:extLst>
        </xdr:cNvPr>
        <xdr:cNvSpPr>
          <a:spLocks noChangeAspect="1" noChangeArrowheads="1"/>
        </xdr:cNvSpPr>
      </xdr:nvSpPr>
      <xdr:spPr bwMode="auto">
        <a:xfrm>
          <a:off x="23888700" y="5895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216</xdr:row>
      <xdr:rowOff>0</xdr:rowOff>
    </xdr:from>
    <xdr:ext cx="304800" cy="307975"/>
    <xdr:sp macro="" textlink="">
      <xdr:nvSpPr>
        <xdr:cNvPr id="278" name="AutoShape 1" descr="blob:https://web.whatsapp.com/34b6e80c-bc0c-4a28-b3e1-e4a36d430a7e">
          <a:extLst>
            <a:ext uri="{FF2B5EF4-FFF2-40B4-BE49-F238E27FC236}">
              <a16:creationId xmlns:a16="http://schemas.microsoft.com/office/drawing/2014/main" id="{DD236FA6-565A-46E2-A9CD-32594EF2DFCE}"/>
            </a:ext>
          </a:extLst>
        </xdr:cNvPr>
        <xdr:cNvSpPr>
          <a:spLocks noChangeAspect="1" noChangeArrowheads="1"/>
        </xdr:cNvSpPr>
      </xdr:nvSpPr>
      <xdr:spPr bwMode="auto">
        <a:xfrm>
          <a:off x="23888700" y="5921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217</xdr:row>
      <xdr:rowOff>0</xdr:rowOff>
    </xdr:from>
    <xdr:ext cx="304800" cy="307975"/>
    <xdr:sp macro="" textlink="">
      <xdr:nvSpPr>
        <xdr:cNvPr id="279" name="AutoShape 1" descr="blob:https://web.whatsapp.com/34b6e80c-bc0c-4a28-b3e1-e4a36d430a7e">
          <a:extLst>
            <a:ext uri="{FF2B5EF4-FFF2-40B4-BE49-F238E27FC236}">
              <a16:creationId xmlns:a16="http://schemas.microsoft.com/office/drawing/2014/main" id="{913483EF-9854-4B09-BBAB-ED134092547C}"/>
            </a:ext>
          </a:extLst>
        </xdr:cNvPr>
        <xdr:cNvSpPr>
          <a:spLocks noChangeAspect="1" noChangeArrowheads="1"/>
        </xdr:cNvSpPr>
      </xdr:nvSpPr>
      <xdr:spPr bwMode="auto">
        <a:xfrm>
          <a:off x="23888700" y="5944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218</xdr:row>
      <xdr:rowOff>0</xdr:rowOff>
    </xdr:from>
    <xdr:ext cx="304800" cy="307975"/>
    <xdr:sp macro="" textlink="">
      <xdr:nvSpPr>
        <xdr:cNvPr id="280" name="AutoShape 1" descr="blob:https://web.whatsapp.com/34b6e80c-bc0c-4a28-b3e1-e4a36d430a7e">
          <a:extLst>
            <a:ext uri="{FF2B5EF4-FFF2-40B4-BE49-F238E27FC236}">
              <a16:creationId xmlns:a16="http://schemas.microsoft.com/office/drawing/2014/main" id="{E77DB9E3-93A9-452C-8C25-6A346791C476}"/>
            </a:ext>
          </a:extLst>
        </xdr:cNvPr>
        <xdr:cNvSpPr>
          <a:spLocks noChangeAspect="1" noChangeArrowheads="1"/>
        </xdr:cNvSpPr>
      </xdr:nvSpPr>
      <xdr:spPr bwMode="auto">
        <a:xfrm>
          <a:off x="23888700" y="5965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219</xdr:row>
      <xdr:rowOff>0</xdr:rowOff>
    </xdr:from>
    <xdr:ext cx="304800" cy="307975"/>
    <xdr:sp macro="" textlink="">
      <xdr:nvSpPr>
        <xdr:cNvPr id="281" name="AutoShape 1" descr="blob:https://web.whatsapp.com/34b6e80c-bc0c-4a28-b3e1-e4a36d430a7e">
          <a:extLst>
            <a:ext uri="{FF2B5EF4-FFF2-40B4-BE49-F238E27FC236}">
              <a16:creationId xmlns:a16="http://schemas.microsoft.com/office/drawing/2014/main" id="{D3C34D85-8F32-48C4-B945-3A4BC9CAA46D}"/>
            </a:ext>
          </a:extLst>
        </xdr:cNvPr>
        <xdr:cNvSpPr>
          <a:spLocks noChangeAspect="1" noChangeArrowheads="1"/>
        </xdr:cNvSpPr>
      </xdr:nvSpPr>
      <xdr:spPr bwMode="auto">
        <a:xfrm>
          <a:off x="23888700" y="5986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220</xdr:row>
      <xdr:rowOff>0</xdr:rowOff>
    </xdr:from>
    <xdr:ext cx="304800" cy="307975"/>
    <xdr:sp macro="" textlink="">
      <xdr:nvSpPr>
        <xdr:cNvPr id="282" name="AutoShape 1" descr="blob:https://web.whatsapp.com/34b6e80c-bc0c-4a28-b3e1-e4a36d430a7e">
          <a:extLst>
            <a:ext uri="{FF2B5EF4-FFF2-40B4-BE49-F238E27FC236}">
              <a16:creationId xmlns:a16="http://schemas.microsoft.com/office/drawing/2014/main" id="{BD7BAAED-3EC2-4D71-8F3D-A4DA72118FDB}"/>
            </a:ext>
          </a:extLst>
        </xdr:cNvPr>
        <xdr:cNvSpPr>
          <a:spLocks noChangeAspect="1" noChangeArrowheads="1"/>
        </xdr:cNvSpPr>
      </xdr:nvSpPr>
      <xdr:spPr bwMode="auto">
        <a:xfrm>
          <a:off x="23888700" y="6007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221</xdr:row>
      <xdr:rowOff>0</xdr:rowOff>
    </xdr:from>
    <xdr:ext cx="304800" cy="307975"/>
    <xdr:sp macro="" textlink="">
      <xdr:nvSpPr>
        <xdr:cNvPr id="283" name="AutoShape 1" descr="blob:https://web.whatsapp.com/34b6e80c-bc0c-4a28-b3e1-e4a36d430a7e">
          <a:extLst>
            <a:ext uri="{FF2B5EF4-FFF2-40B4-BE49-F238E27FC236}">
              <a16:creationId xmlns:a16="http://schemas.microsoft.com/office/drawing/2014/main" id="{E167F6FA-FB50-48A0-A827-188A080217D5}"/>
            </a:ext>
          </a:extLst>
        </xdr:cNvPr>
        <xdr:cNvSpPr>
          <a:spLocks noChangeAspect="1" noChangeArrowheads="1"/>
        </xdr:cNvSpPr>
      </xdr:nvSpPr>
      <xdr:spPr bwMode="auto">
        <a:xfrm>
          <a:off x="23888700" y="6028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222</xdr:row>
      <xdr:rowOff>0</xdr:rowOff>
    </xdr:from>
    <xdr:ext cx="304800" cy="307975"/>
    <xdr:sp macro="" textlink="">
      <xdr:nvSpPr>
        <xdr:cNvPr id="284" name="AutoShape 1" descr="blob:https://web.whatsapp.com/34b6e80c-bc0c-4a28-b3e1-e4a36d430a7e">
          <a:extLst>
            <a:ext uri="{FF2B5EF4-FFF2-40B4-BE49-F238E27FC236}">
              <a16:creationId xmlns:a16="http://schemas.microsoft.com/office/drawing/2014/main" id="{524F561E-3A2A-4004-B926-9BE79549752F}"/>
            </a:ext>
          </a:extLst>
        </xdr:cNvPr>
        <xdr:cNvSpPr>
          <a:spLocks noChangeAspect="1" noChangeArrowheads="1"/>
        </xdr:cNvSpPr>
      </xdr:nvSpPr>
      <xdr:spPr bwMode="auto">
        <a:xfrm>
          <a:off x="23888700" y="60550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223</xdr:row>
      <xdr:rowOff>0</xdr:rowOff>
    </xdr:from>
    <xdr:ext cx="304800" cy="307975"/>
    <xdr:sp macro="" textlink="">
      <xdr:nvSpPr>
        <xdr:cNvPr id="285" name="AutoShape 1" descr="blob:https://web.whatsapp.com/34b6e80c-bc0c-4a28-b3e1-e4a36d430a7e">
          <a:extLst>
            <a:ext uri="{FF2B5EF4-FFF2-40B4-BE49-F238E27FC236}">
              <a16:creationId xmlns:a16="http://schemas.microsoft.com/office/drawing/2014/main" id="{4D2AD4DB-F6FD-454A-AB92-07B61BB87D97}"/>
            </a:ext>
          </a:extLst>
        </xdr:cNvPr>
        <xdr:cNvSpPr>
          <a:spLocks noChangeAspect="1" noChangeArrowheads="1"/>
        </xdr:cNvSpPr>
      </xdr:nvSpPr>
      <xdr:spPr bwMode="auto">
        <a:xfrm>
          <a:off x="23888700" y="60817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224</xdr:row>
      <xdr:rowOff>0</xdr:rowOff>
    </xdr:from>
    <xdr:ext cx="304800" cy="307975"/>
    <xdr:sp macro="" textlink="">
      <xdr:nvSpPr>
        <xdr:cNvPr id="286" name="AutoShape 1" descr="blob:https://web.whatsapp.com/34b6e80c-bc0c-4a28-b3e1-e4a36d430a7e">
          <a:extLst>
            <a:ext uri="{FF2B5EF4-FFF2-40B4-BE49-F238E27FC236}">
              <a16:creationId xmlns:a16="http://schemas.microsoft.com/office/drawing/2014/main" id="{62B6A455-4F7B-4330-A55B-990FEBCFE30F}"/>
            </a:ext>
          </a:extLst>
        </xdr:cNvPr>
        <xdr:cNvSpPr>
          <a:spLocks noChangeAspect="1" noChangeArrowheads="1"/>
        </xdr:cNvSpPr>
      </xdr:nvSpPr>
      <xdr:spPr bwMode="auto">
        <a:xfrm>
          <a:off x="23888700" y="61083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225</xdr:row>
      <xdr:rowOff>0</xdr:rowOff>
    </xdr:from>
    <xdr:ext cx="304800" cy="307975"/>
    <xdr:sp macro="" textlink="">
      <xdr:nvSpPr>
        <xdr:cNvPr id="287" name="AutoShape 1" descr="blob:https://web.whatsapp.com/34b6e80c-bc0c-4a28-b3e1-e4a36d430a7e">
          <a:extLst>
            <a:ext uri="{FF2B5EF4-FFF2-40B4-BE49-F238E27FC236}">
              <a16:creationId xmlns:a16="http://schemas.microsoft.com/office/drawing/2014/main" id="{DB618800-9E85-435D-8D3C-2AF2C47D647D}"/>
            </a:ext>
          </a:extLst>
        </xdr:cNvPr>
        <xdr:cNvSpPr>
          <a:spLocks noChangeAspect="1" noChangeArrowheads="1"/>
        </xdr:cNvSpPr>
      </xdr:nvSpPr>
      <xdr:spPr bwMode="auto">
        <a:xfrm>
          <a:off x="23888700" y="61350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226</xdr:row>
      <xdr:rowOff>0</xdr:rowOff>
    </xdr:from>
    <xdr:ext cx="304800" cy="307975"/>
    <xdr:sp macro="" textlink="">
      <xdr:nvSpPr>
        <xdr:cNvPr id="288" name="AutoShape 1" descr="blob:https://web.whatsapp.com/34b6e80c-bc0c-4a28-b3e1-e4a36d430a7e">
          <a:extLst>
            <a:ext uri="{FF2B5EF4-FFF2-40B4-BE49-F238E27FC236}">
              <a16:creationId xmlns:a16="http://schemas.microsoft.com/office/drawing/2014/main" id="{3E924C65-E662-48B5-8C0D-3E0DAB4AF86A}"/>
            </a:ext>
          </a:extLst>
        </xdr:cNvPr>
        <xdr:cNvSpPr>
          <a:spLocks noChangeAspect="1" noChangeArrowheads="1"/>
        </xdr:cNvSpPr>
      </xdr:nvSpPr>
      <xdr:spPr bwMode="auto">
        <a:xfrm>
          <a:off x="23888700" y="6161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227</xdr:row>
      <xdr:rowOff>0</xdr:rowOff>
    </xdr:from>
    <xdr:ext cx="304800" cy="307975"/>
    <xdr:sp macro="" textlink="">
      <xdr:nvSpPr>
        <xdr:cNvPr id="289" name="AutoShape 1" descr="blob:https://web.whatsapp.com/34b6e80c-bc0c-4a28-b3e1-e4a36d430a7e">
          <a:extLst>
            <a:ext uri="{FF2B5EF4-FFF2-40B4-BE49-F238E27FC236}">
              <a16:creationId xmlns:a16="http://schemas.microsoft.com/office/drawing/2014/main" id="{251535A0-F9AC-49C4-97D8-3841D3FF5193}"/>
            </a:ext>
          </a:extLst>
        </xdr:cNvPr>
        <xdr:cNvSpPr>
          <a:spLocks noChangeAspect="1" noChangeArrowheads="1"/>
        </xdr:cNvSpPr>
      </xdr:nvSpPr>
      <xdr:spPr bwMode="auto">
        <a:xfrm>
          <a:off x="23888700" y="6188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228</xdr:row>
      <xdr:rowOff>0</xdr:rowOff>
    </xdr:from>
    <xdr:ext cx="304800" cy="307975"/>
    <xdr:sp macro="" textlink="">
      <xdr:nvSpPr>
        <xdr:cNvPr id="290" name="AutoShape 1" descr="blob:https://web.whatsapp.com/34b6e80c-bc0c-4a28-b3e1-e4a36d430a7e">
          <a:extLst>
            <a:ext uri="{FF2B5EF4-FFF2-40B4-BE49-F238E27FC236}">
              <a16:creationId xmlns:a16="http://schemas.microsoft.com/office/drawing/2014/main" id="{84BF082F-7587-4F01-9233-2CFBD7D892D5}"/>
            </a:ext>
          </a:extLst>
        </xdr:cNvPr>
        <xdr:cNvSpPr>
          <a:spLocks noChangeAspect="1" noChangeArrowheads="1"/>
        </xdr:cNvSpPr>
      </xdr:nvSpPr>
      <xdr:spPr bwMode="auto">
        <a:xfrm>
          <a:off x="23888700" y="6209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229</xdr:row>
      <xdr:rowOff>0</xdr:rowOff>
    </xdr:from>
    <xdr:ext cx="304800" cy="307975"/>
    <xdr:sp macro="" textlink="">
      <xdr:nvSpPr>
        <xdr:cNvPr id="291" name="AutoShape 1" descr="blob:https://web.whatsapp.com/34b6e80c-bc0c-4a28-b3e1-e4a36d430a7e">
          <a:extLst>
            <a:ext uri="{FF2B5EF4-FFF2-40B4-BE49-F238E27FC236}">
              <a16:creationId xmlns:a16="http://schemas.microsoft.com/office/drawing/2014/main" id="{3D7F4D09-82A3-439C-BC68-D94DD2B72FF8}"/>
            </a:ext>
          </a:extLst>
        </xdr:cNvPr>
        <xdr:cNvSpPr>
          <a:spLocks noChangeAspect="1" noChangeArrowheads="1"/>
        </xdr:cNvSpPr>
      </xdr:nvSpPr>
      <xdr:spPr bwMode="auto">
        <a:xfrm>
          <a:off x="23888700" y="623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230</xdr:row>
      <xdr:rowOff>0</xdr:rowOff>
    </xdr:from>
    <xdr:ext cx="304800" cy="307975"/>
    <xdr:sp macro="" textlink="">
      <xdr:nvSpPr>
        <xdr:cNvPr id="292" name="AutoShape 1" descr="blob:https://web.whatsapp.com/34b6e80c-bc0c-4a28-b3e1-e4a36d430a7e">
          <a:extLst>
            <a:ext uri="{FF2B5EF4-FFF2-40B4-BE49-F238E27FC236}">
              <a16:creationId xmlns:a16="http://schemas.microsoft.com/office/drawing/2014/main" id="{0A071189-99E3-4971-BA55-8AF2EBF5ABDB}"/>
            </a:ext>
          </a:extLst>
        </xdr:cNvPr>
        <xdr:cNvSpPr>
          <a:spLocks noChangeAspect="1" noChangeArrowheads="1"/>
        </xdr:cNvSpPr>
      </xdr:nvSpPr>
      <xdr:spPr bwMode="auto">
        <a:xfrm>
          <a:off x="23888700" y="6251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231</xdr:row>
      <xdr:rowOff>0</xdr:rowOff>
    </xdr:from>
    <xdr:ext cx="304800" cy="307975"/>
    <xdr:sp macro="" textlink="">
      <xdr:nvSpPr>
        <xdr:cNvPr id="293" name="AutoShape 1" descr="blob:https://web.whatsapp.com/34b6e80c-bc0c-4a28-b3e1-e4a36d430a7e">
          <a:extLst>
            <a:ext uri="{FF2B5EF4-FFF2-40B4-BE49-F238E27FC236}">
              <a16:creationId xmlns:a16="http://schemas.microsoft.com/office/drawing/2014/main" id="{598AA4A4-4A47-43D9-8C0A-E2E76B16F504}"/>
            </a:ext>
          </a:extLst>
        </xdr:cNvPr>
        <xdr:cNvSpPr>
          <a:spLocks noChangeAspect="1" noChangeArrowheads="1"/>
        </xdr:cNvSpPr>
      </xdr:nvSpPr>
      <xdr:spPr bwMode="auto">
        <a:xfrm>
          <a:off x="23888700" y="6277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232</xdr:row>
      <xdr:rowOff>0</xdr:rowOff>
    </xdr:from>
    <xdr:ext cx="304800" cy="307975"/>
    <xdr:sp macro="" textlink="">
      <xdr:nvSpPr>
        <xdr:cNvPr id="294" name="AutoShape 1" descr="blob:https://web.whatsapp.com/34b6e80c-bc0c-4a28-b3e1-e4a36d430a7e">
          <a:extLst>
            <a:ext uri="{FF2B5EF4-FFF2-40B4-BE49-F238E27FC236}">
              <a16:creationId xmlns:a16="http://schemas.microsoft.com/office/drawing/2014/main" id="{4B22AF8F-1E91-4A46-9DD8-A9DCABE66B62}"/>
            </a:ext>
          </a:extLst>
        </xdr:cNvPr>
        <xdr:cNvSpPr>
          <a:spLocks noChangeAspect="1" noChangeArrowheads="1"/>
        </xdr:cNvSpPr>
      </xdr:nvSpPr>
      <xdr:spPr bwMode="auto">
        <a:xfrm>
          <a:off x="23888700" y="6304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233</xdr:row>
      <xdr:rowOff>0</xdr:rowOff>
    </xdr:from>
    <xdr:ext cx="304800" cy="307975"/>
    <xdr:sp macro="" textlink="">
      <xdr:nvSpPr>
        <xdr:cNvPr id="295" name="AutoShape 1" descr="blob:https://web.whatsapp.com/34b6e80c-bc0c-4a28-b3e1-e4a36d430a7e">
          <a:extLst>
            <a:ext uri="{FF2B5EF4-FFF2-40B4-BE49-F238E27FC236}">
              <a16:creationId xmlns:a16="http://schemas.microsoft.com/office/drawing/2014/main" id="{FE0F9752-A7C0-4394-AEC5-A2D3E47661B4}"/>
            </a:ext>
          </a:extLst>
        </xdr:cNvPr>
        <xdr:cNvSpPr>
          <a:spLocks noChangeAspect="1" noChangeArrowheads="1"/>
        </xdr:cNvSpPr>
      </xdr:nvSpPr>
      <xdr:spPr bwMode="auto">
        <a:xfrm>
          <a:off x="23888700" y="6331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234</xdr:row>
      <xdr:rowOff>0</xdr:rowOff>
    </xdr:from>
    <xdr:ext cx="304800" cy="307975"/>
    <xdr:sp macro="" textlink="">
      <xdr:nvSpPr>
        <xdr:cNvPr id="296" name="AutoShape 1" descr="blob:https://web.whatsapp.com/34b6e80c-bc0c-4a28-b3e1-e4a36d430a7e">
          <a:extLst>
            <a:ext uri="{FF2B5EF4-FFF2-40B4-BE49-F238E27FC236}">
              <a16:creationId xmlns:a16="http://schemas.microsoft.com/office/drawing/2014/main" id="{C7920C9C-5055-4EB2-ACCC-2487D92F5745}"/>
            </a:ext>
          </a:extLst>
        </xdr:cNvPr>
        <xdr:cNvSpPr>
          <a:spLocks noChangeAspect="1" noChangeArrowheads="1"/>
        </xdr:cNvSpPr>
      </xdr:nvSpPr>
      <xdr:spPr bwMode="auto">
        <a:xfrm>
          <a:off x="23888700" y="6357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235</xdr:row>
      <xdr:rowOff>0</xdr:rowOff>
    </xdr:from>
    <xdr:ext cx="304800" cy="307975"/>
    <xdr:sp macro="" textlink="">
      <xdr:nvSpPr>
        <xdr:cNvPr id="297" name="AutoShape 1" descr="blob:https://web.whatsapp.com/34b6e80c-bc0c-4a28-b3e1-e4a36d430a7e">
          <a:extLst>
            <a:ext uri="{FF2B5EF4-FFF2-40B4-BE49-F238E27FC236}">
              <a16:creationId xmlns:a16="http://schemas.microsoft.com/office/drawing/2014/main" id="{59E9CE2E-BBEE-4B5B-8AB8-E0D116C7017C}"/>
            </a:ext>
          </a:extLst>
        </xdr:cNvPr>
        <xdr:cNvSpPr>
          <a:spLocks noChangeAspect="1" noChangeArrowheads="1"/>
        </xdr:cNvSpPr>
      </xdr:nvSpPr>
      <xdr:spPr bwMode="auto">
        <a:xfrm>
          <a:off x="23888700" y="6384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236</xdr:row>
      <xdr:rowOff>0</xdr:rowOff>
    </xdr:from>
    <xdr:ext cx="304800" cy="307975"/>
    <xdr:sp macro="" textlink="">
      <xdr:nvSpPr>
        <xdr:cNvPr id="298" name="AutoShape 1" descr="blob:https://web.whatsapp.com/34b6e80c-bc0c-4a28-b3e1-e4a36d430a7e">
          <a:extLst>
            <a:ext uri="{FF2B5EF4-FFF2-40B4-BE49-F238E27FC236}">
              <a16:creationId xmlns:a16="http://schemas.microsoft.com/office/drawing/2014/main" id="{2E5621C8-0729-4EE5-9A51-6383B1D4FF96}"/>
            </a:ext>
          </a:extLst>
        </xdr:cNvPr>
        <xdr:cNvSpPr>
          <a:spLocks noChangeAspect="1" noChangeArrowheads="1"/>
        </xdr:cNvSpPr>
      </xdr:nvSpPr>
      <xdr:spPr bwMode="auto">
        <a:xfrm>
          <a:off x="23888700" y="6411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237</xdr:row>
      <xdr:rowOff>0</xdr:rowOff>
    </xdr:from>
    <xdr:ext cx="304800" cy="307975"/>
    <xdr:sp macro="" textlink="">
      <xdr:nvSpPr>
        <xdr:cNvPr id="299" name="AutoShape 1" descr="blob:https://web.whatsapp.com/34b6e80c-bc0c-4a28-b3e1-e4a36d430a7e">
          <a:extLst>
            <a:ext uri="{FF2B5EF4-FFF2-40B4-BE49-F238E27FC236}">
              <a16:creationId xmlns:a16="http://schemas.microsoft.com/office/drawing/2014/main" id="{E8C2353C-37F2-4B77-82A8-F18961529491}"/>
            </a:ext>
          </a:extLst>
        </xdr:cNvPr>
        <xdr:cNvSpPr>
          <a:spLocks noChangeAspect="1" noChangeArrowheads="1"/>
        </xdr:cNvSpPr>
      </xdr:nvSpPr>
      <xdr:spPr bwMode="auto">
        <a:xfrm>
          <a:off x="23888700" y="6437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238</xdr:row>
      <xdr:rowOff>0</xdr:rowOff>
    </xdr:from>
    <xdr:ext cx="304800" cy="307975"/>
    <xdr:sp macro="" textlink="">
      <xdr:nvSpPr>
        <xdr:cNvPr id="300" name="AutoShape 1" descr="blob:https://web.whatsapp.com/34b6e80c-bc0c-4a28-b3e1-e4a36d430a7e">
          <a:extLst>
            <a:ext uri="{FF2B5EF4-FFF2-40B4-BE49-F238E27FC236}">
              <a16:creationId xmlns:a16="http://schemas.microsoft.com/office/drawing/2014/main" id="{8E713F85-DBFD-4EC9-8831-E13462BF1E8E}"/>
            </a:ext>
          </a:extLst>
        </xdr:cNvPr>
        <xdr:cNvSpPr>
          <a:spLocks noChangeAspect="1" noChangeArrowheads="1"/>
        </xdr:cNvSpPr>
      </xdr:nvSpPr>
      <xdr:spPr bwMode="auto">
        <a:xfrm>
          <a:off x="23888700" y="6464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239</xdr:row>
      <xdr:rowOff>0</xdr:rowOff>
    </xdr:from>
    <xdr:ext cx="304800" cy="307975"/>
    <xdr:sp macro="" textlink="">
      <xdr:nvSpPr>
        <xdr:cNvPr id="301" name="AutoShape 1" descr="blob:https://web.whatsapp.com/34b6e80c-bc0c-4a28-b3e1-e4a36d430a7e">
          <a:extLst>
            <a:ext uri="{FF2B5EF4-FFF2-40B4-BE49-F238E27FC236}">
              <a16:creationId xmlns:a16="http://schemas.microsoft.com/office/drawing/2014/main" id="{8D55D7C0-DA69-42BC-A0D8-9ED6B1DBB407}"/>
            </a:ext>
          </a:extLst>
        </xdr:cNvPr>
        <xdr:cNvSpPr>
          <a:spLocks noChangeAspect="1" noChangeArrowheads="1"/>
        </xdr:cNvSpPr>
      </xdr:nvSpPr>
      <xdr:spPr bwMode="auto">
        <a:xfrm>
          <a:off x="23888700" y="6491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240</xdr:row>
      <xdr:rowOff>0</xdr:rowOff>
    </xdr:from>
    <xdr:ext cx="304800" cy="307975"/>
    <xdr:sp macro="" textlink="">
      <xdr:nvSpPr>
        <xdr:cNvPr id="302" name="AutoShape 1" descr="blob:https://web.whatsapp.com/34b6e80c-bc0c-4a28-b3e1-e4a36d430a7e">
          <a:extLst>
            <a:ext uri="{FF2B5EF4-FFF2-40B4-BE49-F238E27FC236}">
              <a16:creationId xmlns:a16="http://schemas.microsoft.com/office/drawing/2014/main" id="{3AF872B6-DC16-42B9-89D2-2197211DDDCF}"/>
            </a:ext>
          </a:extLst>
        </xdr:cNvPr>
        <xdr:cNvSpPr>
          <a:spLocks noChangeAspect="1" noChangeArrowheads="1"/>
        </xdr:cNvSpPr>
      </xdr:nvSpPr>
      <xdr:spPr bwMode="auto">
        <a:xfrm>
          <a:off x="23888700" y="6517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241</xdr:row>
      <xdr:rowOff>0</xdr:rowOff>
    </xdr:from>
    <xdr:ext cx="304800" cy="307975"/>
    <xdr:sp macro="" textlink="">
      <xdr:nvSpPr>
        <xdr:cNvPr id="303" name="AutoShape 1" descr="blob:https://web.whatsapp.com/34b6e80c-bc0c-4a28-b3e1-e4a36d430a7e">
          <a:extLst>
            <a:ext uri="{FF2B5EF4-FFF2-40B4-BE49-F238E27FC236}">
              <a16:creationId xmlns:a16="http://schemas.microsoft.com/office/drawing/2014/main" id="{C45BDFE6-DAB9-499C-BC23-0464D4B5F441}"/>
            </a:ext>
          </a:extLst>
        </xdr:cNvPr>
        <xdr:cNvSpPr>
          <a:spLocks noChangeAspect="1" noChangeArrowheads="1"/>
        </xdr:cNvSpPr>
      </xdr:nvSpPr>
      <xdr:spPr bwMode="auto">
        <a:xfrm>
          <a:off x="23888700" y="6544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242</xdr:row>
      <xdr:rowOff>0</xdr:rowOff>
    </xdr:from>
    <xdr:ext cx="304800" cy="307975"/>
    <xdr:sp macro="" textlink="">
      <xdr:nvSpPr>
        <xdr:cNvPr id="304" name="AutoShape 1" descr="blob:https://web.whatsapp.com/34b6e80c-bc0c-4a28-b3e1-e4a36d430a7e">
          <a:extLst>
            <a:ext uri="{FF2B5EF4-FFF2-40B4-BE49-F238E27FC236}">
              <a16:creationId xmlns:a16="http://schemas.microsoft.com/office/drawing/2014/main" id="{8DB1A33B-3165-4A39-871F-00DCDE7B9735}"/>
            </a:ext>
          </a:extLst>
        </xdr:cNvPr>
        <xdr:cNvSpPr>
          <a:spLocks noChangeAspect="1" noChangeArrowheads="1"/>
        </xdr:cNvSpPr>
      </xdr:nvSpPr>
      <xdr:spPr bwMode="auto">
        <a:xfrm>
          <a:off x="23888700" y="6571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243</xdr:row>
      <xdr:rowOff>0</xdr:rowOff>
    </xdr:from>
    <xdr:ext cx="304800" cy="307975"/>
    <xdr:sp macro="" textlink="">
      <xdr:nvSpPr>
        <xdr:cNvPr id="305" name="AutoShape 1" descr="blob:https://web.whatsapp.com/34b6e80c-bc0c-4a28-b3e1-e4a36d430a7e">
          <a:extLst>
            <a:ext uri="{FF2B5EF4-FFF2-40B4-BE49-F238E27FC236}">
              <a16:creationId xmlns:a16="http://schemas.microsoft.com/office/drawing/2014/main" id="{9F96401F-4425-4757-AFCD-2379E9481E04}"/>
            </a:ext>
          </a:extLst>
        </xdr:cNvPr>
        <xdr:cNvSpPr>
          <a:spLocks noChangeAspect="1" noChangeArrowheads="1"/>
        </xdr:cNvSpPr>
      </xdr:nvSpPr>
      <xdr:spPr bwMode="auto">
        <a:xfrm>
          <a:off x="23888700" y="6597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244</xdr:row>
      <xdr:rowOff>0</xdr:rowOff>
    </xdr:from>
    <xdr:ext cx="304800" cy="307975"/>
    <xdr:sp macro="" textlink="">
      <xdr:nvSpPr>
        <xdr:cNvPr id="306" name="AutoShape 1" descr="blob:https://web.whatsapp.com/34b6e80c-bc0c-4a28-b3e1-e4a36d430a7e">
          <a:extLst>
            <a:ext uri="{FF2B5EF4-FFF2-40B4-BE49-F238E27FC236}">
              <a16:creationId xmlns:a16="http://schemas.microsoft.com/office/drawing/2014/main" id="{DD1F1058-F77D-4CAC-9514-385EA3A1DE6A}"/>
            </a:ext>
          </a:extLst>
        </xdr:cNvPr>
        <xdr:cNvSpPr>
          <a:spLocks noChangeAspect="1" noChangeArrowheads="1"/>
        </xdr:cNvSpPr>
      </xdr:nvSpPr>
      <xdr:spPr bwMode="auto">
        <a:xfrm>
          <a:off x="23888700" y="6624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245</xdr:row>
      <xdr:rowOff>0</xdr:rowOff>
    </xdr:from>
    <xdr:ext cx="304800" cy="307975"/>
    <xdr:sp macro="" textlink="">
      <xdr:nvSpPr>
        <xdr:cNvPr id="307" name="AutoShape 1" descr="blob:https://web.whatsapp.com/34b6e80c-bc0c-4a28-b3e1-e4a36d430a7e">
          <a:extLst>
            <a:ext uri="{FF2B5EF4-FFF2-40B4-BE49-F238E27FC236}">
              <a16:creationId xmlns:a16="http://schemas.microsoft.com/office/drawing/2014/main" id="{35828724-7095-4773-B33B-973E46135527}"/>
            </a:ext>
          </a:extLst>
        </xdr:cNvPr>
        <xdr:cNvSpPr>
          <a:spLocks noChangeAspect="1" noChangeArrowheads="1"/>
        </xdr:cNvSpPr>
      </xdr:nvSpPr>
      <xdr:spPr bwMode="auto">
        <a:xfrm>
          <a:off x="23888700" y="6651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246</xdr:row>
      <xdr:rowOff>0</xdr:rowOff>
    </xdr:from>
    <xdr:ext cx="304800" cy="307975"/>
    <xdr:sp macro="" textlink="">
      <xdr:nvSpPr>
        <xdr:cNvPr id="308" name="AutoShape 1" descr="blob:https://web.whatsapp.com/34b6e80c-bc0c-4a28-b3e1-e4a36d430a7e">
          <a:extLst>
            <a:ext uri="{FF2B5EF4-FFF2-40B4-BE49-F238E27FC236}">
              <a16:creationId xmlns:a16="http://schemas.microsoft.com/office/drawing/2014/main" id="{0A6164F5-7F8A-44A2-A8B6-06B01775A99A}"/>
            </a:ext>
          </a:extLst>
        </xdr:cNvPr>
        <xdr:cNvSpPr>
          <a:spLocks noChangeAspect="1" noChangeArrowheads="1"/>
        </xdr:cNvSpPr>
      </xdr:nvSpPr>
      <xdr:spPr bwMode="auto">
        <a:xfrm>
          <a:off x="23888700" y="6677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247</xdr:row>
      <xdr:rowOff>0</xdr:rowOff>
    </xdr:from>
    <xdr:ext cx="304800" cy="307975"/>
    <xdr:sp macro="" textlink="">
      <xdr:nvSpPr>
        <xdr:cNvPr id="309" name="AutoShape 1" descr="blob:https://web.whatsapp.com/34b6e80c-bc0c-4a28-b3e1-e4a36d430a7e">
          <a:extLst>
            <a:ext uri="{FF2B5EF4-FFF2-40B4-BE49-F238E27FC236}">
              <a16:creationId xmlns:a16="http://schemas.microsoft.com/office/drawing/2014/main" id="{1D185ED2-6ACB-4854-B1F6-A7ED0E5A90AE}"/>
            </a:ext>
          </a:extLst>
        </xdr:cNvPr>
        <xdr:cNvSpPr>
          <a:spLocks noChangeAspect="1" noChangeArrowheads="1"/>
        </xdr:cNvSpPr>
      </xdr:nvSpPr>
      <xdr:spPr bwMode="auto">
        <a:xfrm>
          <a:off x="23888700" y="6704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248</xdr:row>
      <xdr:rowOff>0</xdr:rowOff>
    </xdr:from>
    <xdr:ext cx="304800" cy="307975"/>
    <xdr:sp macro="" textlink="">
      <xdr:nvSpPr>
        <xdr:cNvPr id="310" name="AutoShape 1" descr="blob:https://web.whatsapp.com/34b6e80c-bc0c-4a28-b3e1-e4a36d430a7e">
          <a:extLst>
            <a:ext uri="{FF2B5EF4-FFF2-40B4-BE49-F238E27FC236}">
              <a16:creationId xmlns:a16="http://schemas.microsoft.com/office/drawing/2014/main" id="{49CF55D7-ABFE-4DAE-9AB6-3EB527739473}"/>
            </a:ext>
          </a:extLst>
        </xdr:cNvPr>
        <xdr:cNvSpPr>
          <a:spLocks noChangeAspect="1" noChangeArrowheads="1"/>
        </xdr:cNvSpPr>
      </xdr:nvSpPr>
      <xdr:spPr bwMode="auto">
        <a:xfrm>
          <a:off x="23888700" y="6731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249</xdr:row>
      <xdr:rowOff>0</xdr:rowOff>
    </xdr:from>
    <xdr:ext cx="304800" cy="307975"/>
    <xdr:sp macro="" textlink="">
      <xdr:nvSpPr>
        <xdr:cNvPr id="311" name="AutoShape 1" descr="blob:https://web.whatsapp.com/34b6e80c-bc0c-4a28-b3e1-e4a36d430a7e">
          <a:extLst>
            <a:ext uri="{FF2B5EF4-FFF2-40B4-BE49-F238E27FC236}">
              <a16:creationId xmlns:a16="http://schemas.microsoft.com/office/drawing/2014/main" id="{F1FAF9FB-0D85-49A1-8BD3-8EF49AD3A741}"/>
            </a:ext>
          </a:extLst>
        </xdr:cNvPr>
        <xdr:cNvSpPr>
          <a:spLocks noChangeAspect="1" noChangeArrowheads="1"/>
        </xdr:cNvSpPr>
      </xdr:nvSpPr>
      <xdr:spPr bwMode="auto">
        <a:xfrm>
          <a:off x="23888700" y="6757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250</xdr:row>
      <xdr:rowOff>0</xdr:rowOff>
    </xdr:from>
    <xdr:ext cx="304800" cy="307975"/>
    <xdr:sp macro="" textlink="">
      <xdr:nvSpPr>
        <xdr:cNvPr id="312" name="AutoShape 1" descr="blob:https://web.whatsapp.com/34b6e80c-bc0c-4a28-b3e1-e4a36d430a7e">
          <a:extLst>
            <a:ext uri="{FF2B5EF4-FFF2-40B4-BE49-F238E27FC236}">
              <a16:creationId xmlns:a16="http://schemas.microsoft.com/office/drawing/2014/main" id="{FE371B9A-B1E3-4AF5-B29C-18FFE7C7172D}"/>
            </a:ext>
          </a:extLst>
        </xdr:cNvPr>
        <xdr:cNvSpPr>
          <a:spLocks noChangeAspect="1" noChangeArrowheads="1"/>
        </xdr:cNvSpPr>
      </xdr:nvSpPr>
      <xdr:spPr bwMode="auto">
        <a:xfrm>
          <a:off x="23888700" y="6784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251</xdr:row>
      <xdr:rowOff>0</xdr:rowOff>
    </xdr:from>
    <xdr:ext cx="304800" cy="307975"/>
    <xdr:sp macro="" textlink="">
      <xdr:nvSpPr>
        <xdr:cNvPr id="313" name="AutoShape 1" descr="blob:https://web.whatsapp.com/34b6e80c-bc0c-4a28-b3e1-e4a36d430a7e">
          <a:extLst>
            <a:ext uri="{FF2B5EF4-FFF2-40B4-BE49-F238E27FC236}">
              <a16:creationId xmlns:a16="http://schemas.microsoft.com/office/drawing/2014/main" id="{80A7DBB5-84C4-489E-A0ED-75E01ADA8E75}"/>
            </a:ext>
          </a:extLst>
        </xdr:cNvPr>
        <xdr:cNvSpPr>
          <a:spLocks noChangeAspect="1" noChangeArrowheads="1"/>
        </xdr:cNvSpPr>
      </xdr:nvSpPr>
      <xdr:spPr bwMode="auto">
        <a:xfrm>
          <a:off x="23888700" y="6811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252</xdr:row>
      <xdr:rowOff>0</xdr:rowOff>
    </xdr:from>
    <xdr:ext cx="304800" cy="307975"/>
    <xdr:sp macro="" textlink="">
      <xdr:nvSpPr>
        <xdr:cNvPr id="314" name="AutoShape 1" descr="blob:https://web.whatsapp.com/34b6e80c-bc0c-4a28-b3e1-e4a36d430a7e">
          <a:extLst>
            <a:ext uri="{FF2B5EF4-FFF2-40B4-BE49-F238E27FC236}">
              <a16:creationId xmlns:a16="http://schemas.microsoft.com/office/drawing/2014/main" id="{F9435A4D-CFA6-4900-ACB7-BA16D9038A3C}"/>
            </a:ext>
          </a:extLst>
        </xdr:cNvPr>
        <xdr:cNvSpPr>
          <a:spLocks noChangeAspect="1" noChangeArrowheads="1"/>
        </xdr:cNvSpPr>
      </xdr:nvSpPr>
      <xdr:spPr bwMode="auto">
        <a:xfrm>
          <a:off x="23888700" y="6837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253</xdr:row>
      <xdr:rowOff>0</xdr:rowOff>
    </xdr:from>
    <xdr:ext cx="304800" cy="307975"/>
    <xdr:sp macro="" textlink="">
      <xdr:nvSpPr>
        <xdr:cNvPr id="315" name="AutoShape 1" descr="blob:https://web.whatsapp.com/34b6e80c-bc0c-4a28-b3e1-e4a36d430a7e">
          <a:extLst>
            <a:ext uri="{FF2B5EF4-FFF2-40B4-BE49-F238E27FC236}">
              <a16:creationId xmlns:a16="http://schemas.microsoft.com/office/drawing/2014/main" id="{8BABB9B9-0FC3-43F4-A6FC-B1AFCA0AE051}"/>
            </a:ext>
          </a:extLst>
        </xdr:cNvPr>
        <xdr:cNvSpPr>
          <a:spLocks noChangeAspect="1" noChangeArrowheads="1"/>
        </xdr:cNvSpPr>
      </xdr:nvSpPr>
      <xdr:spPr bwMode="auto">
        <a:xfrm>
          <a:off x="23888700" y="6864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254</xdr:row>
      <xdr:rowOff>0</xdr:rowOff>
    </xdr:from>
    <xdr:ext cx="304800" cy="307975"/>
    <xdr:sp macro="" textlink="">
      <xdr:nvSpPr>
        <xdr:cNvPr id="316" name="AutoShape 1" descr="blob:https://web.whatsapp.com/34b6e80c-bc0c-4a28-b3e1-e4a36d430a7e">
          <a:extLst>
            <a:ext uri="{FF2B5EF4-FFF2-40B4-BE49-F238E27FC236}">
              <a16:creationId xmlns:a16="http://schemas.microsoft.com/office/drawing/2014/main" id="{A0D06AA7-F795-4AB9-9D87-CA6462AD597E}"/>
            </a:ext>
          </a:extLst>
        </xdr:cNvPr>
        <xdr:cNvSpPr>
          <a:spLocks noChangeAspect="1" noChangeArrowheads="1"/>
        </xdr:cNvSpPr>
      </xdr:nvSpPr>
      <xdr:spPr bwMode="auto">
        <a:xfrm>
          <a:off x="23888700" y="6891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255</xdr:row>
      <xdr:rowOff>0</xdr:rowOff>
    </xdr:from>
    <xdr:ext cx="304800" cy="307975"/>
    <xdr:sp macro="" textlink="">
      <xdr:nvSpPr>
        <xdr:cNvPr id="317" name="AutoShape 1" descr="blob:https://web.whatsapp.com/34b6e80c-bc0c-4a28-b3e1-e4a36d430a7e">
          <a:extLst>
            <a:ext uri="{FF2B5EF4-FFF2-40B4-BE49-F238E27FC236}">
              <a16:creationId xmlns:a16="http://schemas.microsoft.com/office/drawing/2014/main" id="{65F670B4-1C53-458A-83F8-A93B4CFF2509}"/>
            </a:ext>
          </a:extLst>
        </xdr:cNvPr>
        <xdr:cNvSpPr>
          <a:spLocks noChangeAspect="1" noChangeArrowheads="1"/>
        </xdr:cNvSpPr>
      </xdr:nvSpPr>
      <xdr:spPr bwMode="auto">
        <a:xfrm>
          <a:off x="23888700" y="6918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256</xdr:row>
      <xdr:rowOff>0</xdr:rowOff>
    </xdr:from>
    <xdr:ext cx="304800" cy="307975"/>
    <xdr:sp macro="" textlink="">
      <xdr:nvSpPr>
        <xdr:cNvPr id="318" name="AutoShape 1" descr="blob:https://web.whatsapp.com/34b6e80c-bc0c-4a28-b3e1-e4a36d430a7e">
          <a:extLst>
            <a:ext uri="{FF2B5EF4-FFF2-40B4-BE49-F238E27FC236}">
              <a16:creationId xmlns:a16="http://schemas.microsoft.com/office/drawing/2014/main" id="{1E45EA78-D043-4125-A2E1-D13C53B8DAC4}"/>
            </a:ext>
          </a:extLst>
        </xdr:cNvPr>
        <xdr:cNvSpPr>
          <a:spLocks noChangeAspect="1" noChangeArrowheads="1"/>
        </xdr:cNvSpPr>
      </xdr:nvSpPr>
      <xdr:spPr bwMode="auto">
        <a:xfrm>
          <a:off x="23888700" y="6944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257</xdr:row>
      <xdr:rowOff>0</xdr:rowOff>
    </xdr:from>
    <xdr:ext cx="304800" cy="307975"/>
    <xdr:sp macro="" textlink="">
      <xdr:nvSpPr>
        <xdr:cNvPr id="319" name="AutoShape 1" descr="blob:https://web.whatsapp.com/34b6e80c-bc0c-4a28-b3e1-e4a36d430a7e">
          <a:extLst>
            <a:ext uri="{FF2B5EF4-FFF2-40B4-BE49-F238E27FC236}">
              <a16:creationId xmlns:a16="http://schemas.microsoft.com/office/drawing/2014/main" id="{69CFEBDE-8446-425A-B734-D43E4A6825CD}"/>
            </a:ext>
          </a:extLst>
        </xdr:cNvPr>
        <xdr:cNvSpPr>
          <a:spLocks noChangeAspect="1" noChangeArrowheads="1"/>
        </xdr:cNvSpPr>
      </xdr:nvSpPr>
      <xdr:spPr bwMode="auto">
        <a:xfrm>
          <a:off x="23888700" y="6971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258</xdr:row>
      <xdr:rowOff>0</xdr:rowOff>
    </xdr:from>
    <xdr:ext cx="304800" cy="307975"/>
    <xdr:sp macro="" textlink="">
      <xdr:nvSpPr>
        <xdr:cNvPr id="320" name="AutoShape 1" descr="blob:https://web.whatsapp.com/34b6e80c-bc0c-4a28-b3e1-e4a36d430a7e">
          <a:extLst>
            <a:ext uri="{FF2B5EF4-FFF2-40B4-BE49-F238E27FC236}">
              <a16:creationId xmlns:a16="http://schemas.microsoft.com/office/drawing/2014/main" id="{9C1B466F-66B5-449B-A35B-B5E969AD23FD}"/>
            </a:ext>
          </a:extLst>
        </xdr:cNvPr>
        <xdr:cNvSpPr>
          <a:spLocks noChangeAspect="1" noChangeArrowheads="1"/>
        </xdr:cNvSpPr>
      </xdr:nvSpPr>
      <xdr:spPr bwMode="auto">
        <a:xfrm>
          <a:off x="23888700" y="69980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259</xdr:row>
      <xdr:rowOff>0</xdr:rowOff>
    </xdr:from>
    <xdr:ext cx="304800" cy="307975"/>
    <xdr:sp macro="" textlink="">
      <xdr:nvSpPr>
        <xdr:cNvPr id="321" name="AutoShape 1" descr="blob:https://web.whatsapp.com/34b6e80c-bc0c-4a28-b3e1-e4a36d430a7e">
          <a:extLst>
            <a:ext uri="{FF2B5EF4-FFF2-40B4-BE49-F238E27FC236}">
              <a16:creationId xmlns:a16="http://schemas.microsoft.com/office/drawing/2014/main" id="{3A41E464-CDB3-409F-B9EC-0E0CE2090C2A}"/>
            </a:ext>
          </a:extLst>
        </xdr:cNvPr>
        <xdr:cNvSpPr>
          <a:spLocks noChangeAspect="1" noChangeArrowheads="1"/>
        </xdr:cNvSpPr>
      </xdr:nvSpPr>
      <xdr:spPr bwMode="auto">
        <a:xfrm>
          <a:off x="23888700" y="7024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260</xdr:row>
      <xdr:rowOff>0</xdr:rowOff>
    </xdr:from>
    <xdr:ext cx="304800" cy="307975"/>
    <xdr:sp macro="" textlink="">
      <xdr:nvSpPr>
        <xdr:cNvPr id="322" name="AutoShape 1" descr="blob:https://web.whatsapp.com/34b6e80c-bc0c-4a28-b3e1-e4a36d430a7e">
          <a:extLst>
            <a:ext uri="{FF2B5EF4-FFF2-40B4-BE49-F238E27FC236}">
              <a16:creationId xmlns:a16="http://schemas.microsoft.com/office/drawing/2014/main" id="{8C904DBC-61BF-4DCD-B77B-8F473B9AC4B1}"/>
            </a:ext>
          </a:extLst>
        </xdr:cNvPr>
        <xdr:cNvSpPr>
          <a:spLocks noChangeAspect="1" noChangeArrowheads="1"/>
        </xdr:cNvSpPr>
      </xdr:nvSpPr>
      <xdr:spPr bwMode="auto">
        <a:xfrm>
          <a:off x="23888700" y="7051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261</xdr:row>
      <xdr:rowOff>0</xdr:rowOff>
    </xdr:from>
    <xdr:ext cx="304800" cy="307975"/>
    <xdr:sp macro="" textlink="">
      <xdr:nvSpPr>
        <xdr:cNvPr id="323" name="AutoShape 1" descr="blob:https://web.whatsapp.com/34b6e80c-bc0c-4a28-b3e1-e4a36d430a7e">
          <a:extLst>
            <a:ext uri="{FF2B5EF4-FFF2-40B4-BE49-F238E27FC236}">
              <a16:creationId xmlns:a16="http://schemas.microsoft.com/office/drawing/2014/main" id="{85C9E7F0-EAC5-4029-BF75-196868BBCCD9}"/>
            </a:ext>
          </a:extLst>
        </xdr:cNvPr>
        <xdr:cNvSpPr>
          <a:spLocks noChangeAspect="1" noChangeArrowheads="1"/>
        </xdr:cNvSpPr>
      </xdr:nvSpPr>
      <xdr:spPr bwMode="auto">
        <a:xfrm>
          <a:off x="23888700" y="7078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262</xdr:row>
      <xdr:rowOff>0</xdr:rowOff>
    </xdr:from>
    <xdr:ext cx="304800" cy="307975"/>
    <xdr:sp macro="" textlink="">
      <xdr:nvSpPr>
        <xdr:cNvPr id="324" name="AutoShape 1" descr="blob:https://web.whatsapp.com/34b6e80c-bc0c-4a28-b3e1-e4a36d430a7e">
          <a:extLst>
            <a:ext uri="{FF2B5EF4-FFF2-40B4-BE49-F238E27FC236}">
              <a16:creationId xmlns:a16="http://schemas.microsoft.com/office/drawing/2014/main" id="{9ABC8578-0092-4640-8B31-38E15339CFA6}"/>
            </a:ext>
          </a:extLst>
        </xdr:cNvPr>
        <xdr:cNvSpPr>
          <a:spLocks noChangeAspect="1" noChangeArrowheads="1"/>
        </xdr:cNvSpPr>
      </xdr:nvSpPr>
      <xdr:spPr bwMode="auto">
        <a:xfrm>
          <a:off x="23888700" y="7104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263</xdr:row>
      <xdr:rowOff>0</xdr:rowOff>
    </xdr:from>
    <xdr:ext cx="304800" cy="307975"/>
    <xdr:sp macro="" textlink="">
      <xdr:nvSpPr>
        <xdr:cNvPr id="325" name="AutoShape 1" descr="blob:https://web.whatsapp.com/34b6e80c-bc0c-4a28-b3e1-e4a36d430a7e">
          <a:extLst>
            <a:ext uri="{FF2B5EF4-FFF2-40B4-BE49-F238E27FC236}">
              <a16:creationId xmlns:a16="http://schemas.microsoft.com/office/drawing/2014/main" id="{8584757E-732C-4464-9503-B61F03A35FDB}"/>
            </a:ext>
          </a:extLst>
        </xdr:cNvPr>
        <xdr:cNvSpPr>
          <a:spLocks noChangeAspect="1" noChangeArrowheads="1"/>
        </xdr:cNvSpPr>
      </xdr:nvSpPr>
      <xdr:spPr bwMode="auto">
        <a:xfrm>
          <a:off x="23888700" y="71313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264</xdr:row>
      <xdr:rowOff>0</xdr:rowOff>
    </xdr:from>
    <xdr:ext cx="304800" cy="307975"/>
    <xdr:sp macro="" textlink="">
      <xdr:nvSpPr>
        <xdr:cNvPr id="326" name="AutoShape 1" descr="blob:https://web.whatsapp.com/34b6e80c-bc0c-4a28-b3e1-e4a36d430a7e">
          <a:extLst>
            <a:ext uri="{FF2B5EF4-FFF2-40B4-BE49-F238E27FC236}">
              <a16:creationId xmlns:a16="http://schemas.microsoft.com/office/drawing/2014/main" id="{117FD05D-D98A-49EF-A83F-B8322DA7CFD5}"/>
            </a:ext>
          </a:extLst>
        </xdr:cNvPr>
        <xdr:cNvSpPr>
          <a:spLocks noChangeAspect="1" noChangeArrowheads="1"/>
        </xdr:cNvSpPr>
      </xdr:nvSpPr>
      <xdr:spPr bwMode="auto">
        <a:xfrm>
          <a:off x="23888700" y="7158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265</xdr:row>
      <xdr:rowOff>0</xdr:rowOff>
    </xdr:from>
    <xdr:ext cx="304800" cy="307975"/>
    <xdr:sp macro="" textlink="">
      <xdr:nvSpPr>
        <xdr:cNvPr id="327" name="AutoShape 1" descr="blob:https://web.whatsapp.com/34b6e80c-bc0c-4a28-b3e1-e4a36d430a7e">
          <a:extLst>
            <a:ext uri="{FF2B5EF4-FFF2-40B4-BE49-F238E27FC236}">
              <a16:creationId xmlns:a16="http://schemas.microsoft.com/office/drawing/2014/main" id="{5EC96536-34D0-4AB2-9736-2859ECC9AEF2}"/>
            </a:ext>
          </a:extLst>
        </xdr:cNvPr>
        <xdr:cNvSpPr>
          <a:spLocks noChangeAspect="1" noChangeArrowheads="1"/>
        </xdr:cNvSpPr>
      </xdr:nvSpPr>
      <xdr:spPr bwMode="auto">
        <a:xfrm>
          <a:off x="23888700" y="7184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266</xdr:row>
      <xdr:rowOff>0</xdr:rowOff>
    </xdr:from>
    <xdr:ext cx="304800" cy="307975"/>
    <xdr:sp macro="" textlink="">
      <xdr:nvSpPr>
        <xdr:cNvPr id="328" name="AutoShape 1" descr="blob:https://web.whatsapp.com/34b6e80c-bc0c-4a28-b3e1-e4a36d430a7e">
          <a:extLst>
            <a:ext uri="{FF2B5EF4-FFF2-40B4-BE49-F238E27FC236}">
              <a16:creationId xmlns:a16="http://schemas.microsoft.com/office/drawing/2014/main" id="{D0AB5E55-23FA-48D4-9BC3-9E322B77101E}"/>
            </a:ext>
          </a:extLst>
        </xdr:cNvPr>
        <xdr:cNvSpPr>
          <a:spLocks noChangeAspect="1" noChangeArrowheads="1"/>
        </xdr:cNvSpPr>
      </xdr:nvSpPr>
      <xdr:spPr bwMode="auto">
        <a:xfrm>
          <a:off x="23888700" y="72113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267</xdr:row>
      <xdr:rowOff>0</xdr:rowOff>
    </xdr:from>
    <xdr:ext cx="304800" cy="307975"/>
    <xdr:sp macro="" textlink="">
      <xdr:nvSpPr>
        <xdr:cNvPr id="329" name="AutoShape 1" descr="blob:https://web.whatsapp.com/34b6e80c-bc0c-4a28-b3e1-e4a36d430a7e">
          <a:extLst>
            <a:ext uri="{FF2B5EF4-FFF2-40B4-BE49-F238E27FC236}">
              <a16:creationId xmlns:a16="http://schemas.microsoft.com/office/drawing/2014/main" id="{A0A0CDB7-8B67-431D-BD48-48EA77AE4E07}"/>
            </a:ext>
          </a:extLst>
        </xdr:cNvPr>
        <xdr:cNvSpPr>
          <a:spLocks noChangeAspect="1" noChangeArrowheads="1"/>
        </xdr:cNvSpPr>
      </xdr:nvSpPr>
      <xdr:spPr bwMode="auto">
        <a:xfrm>
          <a:off x="23888700" y="72380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268</xdr:row>
      <xdr:rowOff>0</xdr:rowOff>
    </xdr:from>
    <xdr:ext cx="304800" cy="307975"/>
    <xdr:sp macro="" textlink="">
      <xdr:nvSpPr>
        <xdr:cNvPr id="330" name="AutoShape 1" descr="blob:https://web.whatsapp.com/34b6e80c-bc0c-4a28-b3e1-e4a36d430a7e">
          <a:extLst>
            <a:ext uri="{FF2B5EF4-FFF2-40B4-BE49-F238E27FC236}">
              <a16:creationId xmlns:a16="http://schemas.microsoft.com/office/drawing/2014/main" id="{0845C729-65FB-468C-95D0-6FE5C8404C37}"/>
            </a:ext>
          </a:extLst>
        </xdr:cNvPr>
        <xdr:cNvSpPr>
          <a:spLocks noChangeAspect="1" noChangeArrowheads="1"/>
        </xdr:cNvSpPr>
      </xdr:nvSpPr>
      <xdr:spPr bwMode="auto">
        <a:xfrm>
          <a:off x="23888700" y="72647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269</xdr:row>
      <xdr:rowOff>0</xdr:rowOff>
    </xdr:from>
    <xdr:ext cx="304800" cy="307975"/>
    <xdr:sp macro="" textlink="">
      <xdr:nvSpPr>
        <xdr:cNvPr id="331" name="AutoShape 1" descr="blob:https://web.whatsapp.com/34b6e80c-bc0c-4a28-b3e1-e4a36d430a7e">
          <a:extLst>
            <a:ext uri="{FF2B5EF4-FFF2-40B4-BE49-F238E27FC236}">
              <a16:creationId xmlns:a16="http://schemas.microsoft.com/office/drawing/2014/main" id="{FA6A8906-EC9A-421D-B74F-88B780359449}"/>
            </a:ext>
          </a:extLst>
        </xdr:cNvPr>
        <xdr:cNvSpPr>
          <a:spLocks noChangeAspect="1" noChangeArrowheads="1"/>
        </xdr:cNvSpPr>
      </xdr:nvSpPr>
      <xdr:spPr bwMode="auto">
        <a:xfrm>
          <a:off x="23888700" y="72913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270</xdr:row>
      <xdr:rowOff>0</xdr:rowOff>
    </xdr:from>
    <xdr:ext cx="304800" cy="307975"/>
    <xdr:sp macro="" textlink="">
      <xdr:nvSpPr>
        <xdr:cNvPr id="332" name="AutoShape 1" descr="blob:https://web.whatsapp.com/34b6e80c-bc0c-4a28-b3e1-e4a36d430a7e">
          <a:extLst>
            <a:ext uri="{FF2B5EF4-FFF2-40B4-BE49-F238E27FC236}">
              <a16:creationId xmlns:a16="http://schemas.microsoft.com/office/drawing/2014/main" id="{C3CD9DBC-2B2B-4F98-A35F-E2745520E213}"/>
            </a:ext>
          </a:extLst>
        </xdr:cNvPr>
        <xdr:cNvSpPr>
          <a:spLocks noChangeAspect="1" noChangeArrowheads="1"/>
        </xdr:cNvSpPr>
      </xdr:nvSpPr>
      <xdr:spPr bwMode="auto">
        <a:xfrm>
          <a:off x="23888700" y="7318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271</xdr:row>
      <xdr:rowOff>0</xdr:rowOff>
    </xdr:from>
    <xdr:ext cx="304800" cy="307975"/>
    <xdr:sp macro="" textlink="">
      <xdr:nvSpPr>
        <xdr:cNvPr id="333" name="AutoShape 1" descr="blob:https://web.whatsapp.com/34b6e80c-bc0c-4a28-b3e1-e4a36d430a7e">
          <a:extLst>
            <a:ext uri="{FF2B5EF4-FFF2-40B4-BE49-F238E27FC236}">
              <a16:creationId xmlns:a16="http://schemas.microsoft.com/office/drawing/2014/main" id="{0C9BD7A9-BABB-4177-A0CD-EA54F44DD6C7}"/>
            </a:ext>
          </a:extLst>
        </xdr:cNvPr>
        <xdr:cNvSpPr>
          <a:spLocks noChangeAspect="1" noChangeArrowheads="1"/>
        </xdr:cNvSpPr>
      </xdr:nvSpPr>
      <xdr:spPr bwMode="auto">
        <a:xfrm>
          <a:off x="23888700" y="7344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272</xdr:row>
      <xdr:rowOff>0</xdr:rowOff>
    </xdr:from>
    <xdr:ext cx="304800" cy="307975"/>
    <xdr:sp macro="" textlink="">
      <xdr:nvSpPr>
        <xdr:cNvPr id="334" name="AutoShape 1" descr="blob:https://web.whatsapp.com/34b6e80c-bc0c-4a28-b3e1-e4a36d430a7e">
          <a:extLst>
            <a:ext uri="{FF2B5EF4-FFF2-40B4-BE49-F238E27FC236}">
              <a16:creationId xmlns:a16="http://schemas.microsoft.com/office/drawing/2014/main" id="{079031E6-0F63-4B33-B3FE-25FF5918844A}"/>
            </a:ext>
          </a:extLst>
        </xdr:cNvPr>
        <xdr:cNvSpPr>
          <a:spLocks noChangeAspect="1" noChangeArrowheads="1"/>
        </xdr:cNvSpPr>
      </xdr:nvSpPr>
      <xdr:spPr bwMode="auto">
        <a:xfrm>
          <a:off x="23888700" y="7371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272</xdr:row>
      <xdr:rowOff>0</xdr:rowOff>
    </xdr:from>
    <xdr:ext cx="304800" cy="307975"/>
    <xdr:sp macro="" textlink="">
      <xdr:nvSpPr>
        <xdr:cNvPr id="335" name="AutoShape 1" descr="blob:https://web.whatsapp.com/34b6e80c-bc0c-4a28-b3e1-e4a36d430a7e">
          <a:extLst>
            <a:ext uri="{FF2B5EF4-FFF2-40B4-BE49-F238E27FC236}">
              <a16:creationId xmlns:a16="http://schemas.microsoft.com/office/drawing/2014/main" id="{37F29D84-490C-46AD-ADAB-3EA992CCBFBB}"/>
            </a:ext>
          </a:extLst>
        </xdr:cNvPr>
        <xdr:cNvSpPr>
          <a:spLocks noChangeAspect="1" noChangeArrowheads="1"/>
        </xdr:cNvSpPr>
      </xdr:nvSpPr>
      <xdr:spPr bwMode="auto">
        <a:xfrm>
          <a:off x="23888700" y="7371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273</xdr:row>
      <xdr:rowOff>0</xdr:rowOff>
    </xdr:from>
    <xdr:ext cx="304800" cy="307975"/>
    <xdr:sp macro="" textlink="">
      <xdr:nvSpPr>
        <xdr:cNvPr id="336" name="AutoShape 1" descr="blob:https://web.whatsapp.com/34b6e80c-bc0c-4a28-b3e1-e4a36d430a7e">
          <a:extLst>
            <a:ext uri="{FF2B5EF4-FFF2-40B4-BE49-F238E27FC236}">
              <a16:creationId xmlns:a16="http://schemas.microsoft.com/office/drawing/2014/main" id="{A12B6A13-933F-41EC-B9F3-48FCCF0E38A5}"/>
            </a:ext>
          </a:extLst>
        </xdr:cNvPr>
        <xdr:cNvSpPr>
          <a:spLocks noChangeAspect="1" noChangeArrowheads="1"/>
        </xdr:cNvSpPr>
      </xdr:nvSpPr>
      <xdr:spPr bwMode="auto">
        <a:xfrm>
          <a:off x="23888700" y="73980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274</xdr:row>
      <xdr:rowOff>0</xdr:rowOff>
    </xdr:from>
    <xdr:ext cx="304800" cy="307975"/>
    <xdr:sp macro="" textlink="">
      <xdr:nvSpPr>
        <xdr:cNvPr id="337" name="AutoShape 1" descr="blob:https://web.whatsapp.com/34b6e80c-bc0c-4a28-b3e1-e4a36d430a7e">
          <a:extLst>
            <a:ext uri="{FF2B5EF4-FFF2-40B4-BE49-F238E27FC236}">
              <a16:creationId xmlns:a16="http://schemas.microsoft.com/office/drawing/2014/main" id="{35CCB3A0-D42A-49A9-9F4D-B6141A75D406}"/>
            </a:ext>
          </a:extLst>
        </xdr:cNvPr>
        <xdr:cNvSpPr>
          <a:spLocks noChangeAspect="1" noChangeArrowheads="1"/>
        </xdr:cNvSpPr>
      </xdr:nvSpPr>
      <xdr:spPr bwMode="auto">
        <a:xfrm>
          <a:off x="23888700" y="74247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275</xdr:row>
      <xdr:rowOff>0</xdr:rowOff>
    </xdr:from>
    <xdr:ext cx="304800" cy="307975"/>
    <xdr:sp macro="" textlink="">
      <xdr:nvSpPr>
        <xdr:cNvPr id="338" name="AutoShape 1" descr="blob:https://web.whatsapp.com/34b6e80c-bc0c-4a28-b3e1-e4a36d430a7e">
          <a:extLst>
            <a:ext uri="{FF2B5EF4-FFF2-40B4-BE49-F238E27FC236}">
              <a16:creationId xmlns:a16="http://schemas.microsoft.com/office/drawing/2014/main" id="{0E55BFE3-DD30-4009-B249-B40E4AC7E0FD}"/>
            </a:ext>
          </a:extLst>
        </xdr:cNvPr>
        <xdr:cNvSpPr>
          <a:spLocks noChangeAspect="1" noChangeArrowheads="1"/>
        </xdr:cNvSpPr>
      </xdr:nvSpPr>
      <xdr:spPr bwMode="auto">
        <a:xfrm>
          <a:off x="23888700" y="7451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276</xdr:row>
      <xdr:rowOff>0</xdr:rowOff>
    </xdr:from>
    <xdr:ext cx="304800" cy="307975"/>
    <xdr:sp macro="" textlink="">
      <xdr:nvSpPr>
        <xdr:cNvPr id="339" name="AutoShape 1" descr="blob:https://web.whatsapp.com/34b6e80c-bc0c-4a28-b3e1-e4a36d430a7e">
          <a:extLst>
            <a:ext uri="{FF2B5EF4-FFF2-40B4-BE49-F238E27FC236}">
              <a16:creationId xmlns:a16="http://schemas.microsoft.com/office/drawing/2014/main" id="{1FF2D931-E111-4A1C-9150-19495BCA6320}"/>
            </a:ext>
          </a:extLst>
        </xdr:cNvPr>
        <xdr:cNvSpPr>
          <a:spLocks noChangeAspect="1" noChangeArrowheads="1"/>
        </xdr:cNvSpPr>
      </xdr:nvSpPr>
      <xdr:spPr bwMode="auto">
        <a:xfrm>
          <a:off x="23888700" y="74780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277</xdr:row>
      <xdr:rowOff>0</xdr:rowOff>
    </xdr:from>
    <xdr:ext cx="304800" cy="307975"/>
    <xdr:sp macro="" textlink="">
      <xdr:nvSpPr>
        <xdr:cNvPr id="340" name="AutoShape 1" descr="blob:https://web.whatsapp.com/34b6e80c-bc0c-4a28-b3e1-e4a36d430a7e">
          <a:extLst>
            <a:ext uri="{FF2B5EF4-FFF2-40B4-BE49-F238E27FC236}">
              <a16:creationId xmlns:a16="http://schemas.microsoft.com/office/drawing/2014/main" id="{6C8035E9-6701-47C6-B9CA-9CB58414BBFE}"/>
            </a:ext>
          </a:extLst>
        </xdr:cNvPr>
        <xdr:cNvSpPr>
          <a:spLocks noChangeAspect="1" noChangeArrowheads="1"/>
        </xdr:cNvSpPr>
      </xdr:nvSpPr>
      <xdr:spPr bwMode="auto">
        <a:xfrm>
          <a:off x="23888700" y="75047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278</xdr:row>
      <xdr:rowOff>0</xdr:rowOff>
    </xdr:from>
    <xdr:ext cx="304800" cy="307975"/>
    <xdr:sp macro="" textlink="">
      <xdr:nvSpPr>
        <xdr:cNvPr id="341" name="AutoShape 1" descr="blob:https://web.whatsapp.com/34b6e80c-bc0c-4a28-b3e1-e4a36d430a7e">
          <a:extLst>
            <a:ext uri="{FF2B5EF4-FFF2-40B4-BE49-F238E27FC236}">
              <a16:creationId xmlns:a16="http://schemas.microsoft.com/office/drawing/2014/main" id="{2323A36F-061C-468D-831A-44C443741137}"/>
            </a:ext>
          </a:extLst>
        </xdr:cNvPr>
        <xdr:cNvSpPr>
          <a:spLocks noChangeAspect="1" noChangeArrowheads="1"/>
        </xdr:cNvSpPr>
      </xdr:nvSpPr>
      <xdr:spPr bwMode="auto">
        <a:xfrm>
          <a:off x="23888700" y="7531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279</xdr:row>
      <xdr:rowOff>0</xdr:rowOff>
    </xdr:from>
    <xdr:ext cx="304800" cy="307975"/>
    <xdr:sp macro="" textlink="">
      <xdr:nvSpPr>
        <xdr:cNvPr id="342" name="AutoShape 1" descr="blob:https://web.whatsapp.com/34b6e80c-bc0c-4a28-b3e1-e4a36d430a7e">
          <a:extLst>
            <a:ext uri="{FF2B5EF4-FFF2-40B4-BE49-F238E27FC236}">
              <a16:creationId xmlns:a16="http://schemas.microsoft.com/office/drawing/2014/main" id="{00A9DA89-385C-4D9D-BA15-0BA094B37009}"/>
            </a:ext>
          </a:extLst>
        </xdr:cNvPr>
        <xdr:cNvSpPr>
          <a:spLocks noChangeAspect="1" noChangeArrowheads="1"/>
        </xdr:cNvSpPr>
      </xdr:nvSpPr>
      <xdr:spPr bwMode="auto">
        <a:xfrm>
          <a:off x="23888700" y="75580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280</xdr:row>
      <xdr:rowOff>0</xdr:rowOff>
    </xdr:from>
    <xdr:ext cx="304800" cy="307975"/>
    <xdr:sp macro="" textlink="">
      <xdr:nvSpPr>
        <xdr:cNvPr id="343" name="AutoShape 1" descr="blob:https://web.whatsapp.com/34b6e80c-bc0c-4a28-b3e1-e4a36d430a7e">
          <a:extLst>
            <a:ext uri="{FF2B5EF4-FFF2-40B4-BE49-F238E27FC236}">
              <a16:creationId xmlns:a16="http://schemas.microsoft.com/office/drawing/2014/main" id="{6D47771C-6B4B-42BD-B046-5EB0EA24BEDF}"/>
            </a:ext>
          </a:extLst>
        </xdr:cNvPr>
        <xdr:cNvSpPr>
          <a:spLocks noChangeAspect="1" noChangeArrowheads="1"/>
        </xdr:cNvSpPr>
      </xdr:nvSpPr>
      <xdr:spPr bwMode="auto">
        <a:xfrm>
          <a:off x="23888700" y="7584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282</xdr:row>
      <xdr:rowOff>0</xdr:rowOff>
    </xdr:from>
    <xdr:ext cx="304800" cy="307975"/>
    <xdr:sp macro="" textlink="">
      <xdr:nvSpPr>
        <xdr:cNvPr id="344" name="AutoShape 1" descr="blob:https://web.whatsapp.com/34b6e80c-bc0c-4a28-b3e1-e4a36d430a7e">
          <a:extLst>
            <a:ext uri="{FF2B5EF4-FFF2-40B4-BE49-F238E27FC236}">
              <a16:creationId xmlns:a16="http://schemas.microsoft.com/office/drawing/2014/main" id="{880ACF22-6847-440B-A7AF-F4E2D5F79E49}"/>
            </a:ext>
          </a:extLst>
        </xdr:cNvPr>
        <xdr:cNvSpPr>
          <a:spLocks noChangeAspect="1" noChangeArrowheads="1"/>
        </xdr:cNvSpPr>
      </xdr:nvSpPr>
      <xdr:spPr bwMode="auto">
        <a:xfrm>
          <a:off x="23888700" y="7638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283</xdr:row>
      <xdr:rowOff>0</xdr:rowOff>
    </xdr:from>
    <xdr:ext cx="304800" cy="307975"/>
    <xdr:sp macro="" textlink="">
      <xdr:nvSpPr>
        <xdr:cNvPr id="345" name="AutoShape 1" descr="blob:https://web.whatsapp.com/34b6e80c-bc0c-4a28-b3e1-e4a36d430a7e">
          <a:extLst>
            <a:ext uri="{FF2B5EF4-FFF2-40B4-BE49-F238E27FC236}">
              <a16:creationId xmlns:a16="http://schemas.microsoft.com/office/drawing/2014/main" id="{0DF13ED5-4223-4373-AC52-3CD2691B8851}"/>
            </a:ext>
          </a:extLst>
        </xdr:cNvPr>
        <xdr:cNvSpPr>
          <a:spLocks noChangeAspect="1" noChangeArrowheads="1"/>
        </xdr:cNvSpPr>
      </xdr:nvSpPr>
      <xdr:spPr bwMode="auto">
        <a:xfrm>
          <a:off x="23888700" y="7664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284</xdr:row>
      <xdr:rowOff>0</xdr:rowOff>
    </xdr:from>
    <xdr:ext cx="304800" cy="307975"/>
    <xdr:sp macro="" textlink="">
      <xdr:nvSpPr>
        <xdr:cNvPr id="346" name="AutoShape 1" descr="blob:https://web.whatsapp.com/34b6e80c-bc0c-4a28-b3e1-e4a36d430a7e">
          <a:extLst>
            <a:ext uri="{FF2B5EF4-FFF2-40B4-BE49-F238E27FC236}">
              <a16:creationId xmlns:a16="http://schemas.microsoft.com/office/drawing/2014/main" id="{95484401-6138-42A9-931D-F7C1E0FE05EA}"/>
            </a:ext>
          </a:extLst>
        </xdr:cNvPr>
        <xdr:cNvSpPr>
          <a:spLocks noChangeAspect="1" noChangeArrowheads="1"/>
        </xdr:cNvSpPr>
      </xdr:nvSpPr>
      <xdr:spPr bwMode="auto">
        <a:xfrm>
          <a:off x="23888700" y="7691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285</xdr:row>
      <xdr:rowOff>0</xdr:rowOff>
    </xdr:from>
    <xdr:ext cx="304800" cy="307975"/>
    <xdr:sp macro="" textlink="">
      <xdr:nvSpPr>
        <xdr:cNvPr id="347" name="AutoShape 1" descr="blob:https://web.whatsapp.com/34b6e80c-bc0c-4a28-b3e1-e4a36d430a7e">
          <a:extLst>
            <a:ext uri="{FF2B5EF4-FFF2-40B4-BE49-F238E27FC236}">
              <a16:creationId xmlns:a16="http://schemas.microsoft.com/office/drawing/2014/main" id="{A5DA0773-193B-4130-B402-E0E5C7BDEB00}"/>
            </a:ext>
          </a:extLst>
        </xdr:cNvPr>
        <xdr:cNvSpPr>
          <a:spLocks noChangeAspect="1" noChangeArrowheads="1"/>
        </xdr:cNvSpPr>
      </xdr:nvSpPr>
      <xdr:spPr bwMode="auto">
        <a:xfrm>
          <a:off x="23888700" y="7718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286</xdr:row>
      <xdr:rowOff>0</xdr:rowOff>
    </xdr:from>
    <xdr:ext cx="304800" cy="307975"/>
    <xdr:sp macro="" textlink="">
      <xdr:nvSpPr>
        <xdr:cNvPr id="348" name="AutoShape 1" descr="blob:https://web.whatsapp.com/34b6e80c-bc0c-4a28-b3e1-e4a36d430a7e">
          <a:extLst>
            <a:ext uri="{FF2B5EF4-FFF2-40B4-BE49-F238E27FC236}">
              <a16:creationId xmlns:a16="http://schemas.microsoft.com/office/drawing/2014/main" id="{CD3FABEB-B106-442B-9AA5-FE9BA2087FE4}"/>
            </a:ext>
          </a:extLst>
        </xdr:cNvPr>
        <xdr:cNvSpPr>
          <a:spLocks noChangeAspect="1" noChangeArrowheads="1"/>
        </xdr:cNvSpPr>
      </xdr:nvSpPr>
      <xdr:spPr bwMode="auto">
        <a:xfrm>
          <a:off x="23888700" y="7744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287</xdr:row>
      <xdr:rowOff>0</xdr:rowOff>
    </xdr:from>
    <xdr:ext cx="304800" cy="307975"/>
    <xdr:sp macro="" textlink="">
      <xdr:nvSpPr>
        <xdr:cNvPr id="349" name="AutoShape 1" descr="blob:https://web.whatsapp.com/34b6e80c-bc0c-4a28-b3e1-e4a36d430a7e">
          <a:extLst>
            <a:ext uri="{FF2B5EF4-FFF2-40B4-BE49-F238E27FC236}">
              <a16:creationId xmlns:a16="http://schemas.microsoft.com/office/drawing/2014/main" id="{F6CE1A56-67D4-4C59-9B87-18F084DA94F0}"/>
            </a:ext>
          </a:extLst>
        </xdr:cNvPr>
        <xdr:cNvSpPr>
          <a:spLocks noChangeAspect="1" noChangeArrowheads="1"/>
        </xdr:cNvSpPr>
      </xdr:nvSpPr>
      <xdr:spPr bwMode="auto">
        <a:xfrm>
          <a:off x="23888700" y="7771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288</xdr:row>
      <xdr:rowOff>0</xdr:rowOff>
    </xdr:from>
    <xdr:ext cx="304800" cy="307975"/>
    <xdr:sp macro="" textlink="">
      <xdr:nvSpPr>
        <xdr:cNvPr id="350" name="AutoShape 1" descr="blob:https://web.whatsapp.com/34b6e80c-bc0c-4a28-b3e1-e4a36d430a7e">
          <a:extLst>
            <a:ext uri="{FF2B5EF4-FFF2-40B4-BE49-F238E27FC236}">
              <a16:creationId xmlns:a16="http://schemas.microsoft.com/office/drawing/2014/main" id="{A5E64FB3-94AF-4A7E-AFE7-E240BBA8D6B1}"/>
            </a:ext>
          </a:extLst>
        </xdr:cNvPr>
        <xdr:cNvSpPr>
          <a:spLocks noChangeAspect="1" noChangeArrowheads="1"/>
        </xdr:cNvSpPr>
      </xdr:nvSpPr>
      <xdr:spPr bwMode="auto">
        <a:xfrm>
          <a:off x="23888700" y="7798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289</xdr:row>
      <xdr:rowOff>0</xdr:rowOff>
    </xdr:from>
    <xdr:ext cx="304800" cy="307975"/>
    <xdr:sp macro="" textlink="">
      <xdr:nvSpPr>
        <xdr:cNvPr id="351" name="AutoShape 1" descr="blob:https://web.whatsapp.com/34b6e80c-bc0c-4a28-b3e1-e4a36d430a7e">
          <a:extLst>
            <a:ext uri="{FF2B5EF4-FFF2-40B4-BE49-F238E27FC236}">
              <a16:creationId xmlns:a16="http://schemas.microsoft.com/office/drawing/2014/main" id="{3AF81AFF-4B3F-454D-A4E0-575BC61293A6}"/>
            </a:ext>
          </a:extLst>
        </xdr:cNvPr>
        <xdr:cNvSpPr>
          <a:spLocks noChangeAspect="1" noChangeArrowheads="1"/>
        </xdr:cNvSpPr>
      </xdr:nvSpPr>
      <xdr:spPr bwMode="auto">
        <a:xfrm>
          <a:off x="23888700" y="7824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290</xdr:row>
      <xdr:rowOff>0</xdr:rowOff>
    </xdr:from>
    <xdr:ext cx="304800" cy="307975"/>
    <xdr:sp macro="" textlink="">
      <xdr:nvSpPr>
        <xdr:cNvPr id="352" name="AutoShape 1" descr="blob:https://web.whatsapp.com/34b6e80c-bc0c-4a28-b3e1-e4a36d430a7e">
          <a:extLst>
            <a:ext uri="{FF2B5EF4-FFF2-40B4-BE49-F238E27FC236}">
              <a16:creationId xmlns:a16="http://schemas.microsoft.com/office/drawing/2014/main" id="{4E85AD08-3145-4C95-8354-819CF02B273A}"/>
            </a:ext>
          </a:extLst>
        </xdr:cNvPr>
        <xdr:cNvSpPr>
          <a:spLocks noChangeAspect="1" noChangeArrowheads="1"/>
        </xdr:cNvSpPr>
      </xdr:nvSpPr>
      <xdr:spPr bwMode="auto">
        <a:xfrm>
          <a:off x="23888700" y="7851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291</xdr:row>
      <xdr:rowOff>0</xdr:rowOff>
    </xdr:from>
    <xdr:ext cx="304800" cy="307975"/>
    <xdr:sp macro="" textlink="">
      <xdr:nvSpPr>
        <xdr:cNvPr id="353" name="AutoShape 1" descr="blob:https://web.whatsapp.com/34b6e80c-bc0c-4a28-b3e1-e4a36d430a7e">
          <a:extLst>
            <a:ext uri="{FF2B5EF4-FFF2-40B4-BE49-F238E27FC236}">
              <a16:creationId xmlns:a16="http://schemas.microsoft.com/office/drawing/2014/main" id="{B9BC7875-1647-4D60-B7E7-6D6DB40B05C7}"/>
            </a:ext>
          </a:extLst>
        </xdr:cNvPr>
        <xdr:cNvSpPr>
          <a:spLocks noChangeAspect="1" noChangeArrowheads="1"/>
        </xdr:cNvSpPr>
      </xdr:nvSpPr>
      <xdr:spPr bwMode="auto">
        <a:xfrm>
          <a:off x="23888700" y="7878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292</xdr:row>
      <xdr:rowOff>0</xdr:rowOff>
    </xdr:from>
    <xdr:ext cx="304800" cy="307975"/>
    <xdr:sp macro="" textlink="">
      <xdr:nvSpPr>
        <xdr:cNvPr id="354" name="AutoShape 1" descr="blob:https://web.whatsapp.com/34b6e80c-bc0c-4a28-b3e1-e4a36d430a7e">
          <a:extLst>
            <a:ext uri="{FF2B5EF4-FFF2-40B4-BE49-F238E27FC236}">
              <a16:creationId xmlns:a16="http://schemas.microsoft.com/office/drawing/2014/main" id="{0EDEE3F9-7A36-48E9-9442-B4347633DBCB}"/>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292</xdr:row>
      <xdr:rowOff>0</xdr:rowOff>
    </xdr:from>
    <xdr:ext cx="304800" cy="307975"/>
    <xdr:sp macro="" textlink="">
      <xdr:nvSpPr>
        <xdr:cNvPr id="355" name="AutoShape 1" descr="blob:https://web.whatsapp.com/34b6e80c-bc0c-4a28-b3e1-e4a36d430a7e">
          <a:extLst>
            <a:ext uri="{FF2B5EF4-FFF2-40B4-BE49-F238E27FC236}">
              <a16:creationId xmlns:a16="http://schemas.microsoft.com/office/drawing/2014/main" id="{52E12691-6BD6-4AAD-91D6-7E2322807CD6}"/>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292</xdr:row>
      <xdr:rowOff>0</xdr:rowOff>
    </xdr:from>
    <xdr:ext cx="304800" cy="307975"/>
    <xdr:sp macro="" textlink="">
      <xdr:nvSpPr>
        <xdr:cNvPr id="356" name="AutoShape 1" descr="blob:https://web.whatsapp.com/34b6e80c-bc0c-4a28-b3e1-e4a36d430a7e">
          <a:extLst>
            <a:ext uri="{FF2B5EF4-FFF2-40B4-BE49-F238E27FC236}">
              <a16:creationId xmlns:a16="http://schemas.microsoft.com/office/drawing/2014/main" id="{8E072B86-D04F-40B9-9CB4-9A4CAFED2B02}"/>
            </a:ext>
          </a:extLst>
        </xdr:cNvPr>
        <xdr:cNvSpPr>
          <a:spLocks noChangeAspect="1" noChangeArrowheads="1"/>
        </xdr:cNvSpPr>
      </xdr:nvSpPr>
      <xdr:spPr bwMode="auto">
        <a:xfrm>
          <a:off x="23888700" y="7904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57" name="AutoShape 1" descr="blob:https://web.whatsapp.com/34b6e80c-bc0c-4a28-b3e1-e4a36d430a7e">
          <a:extLst>
            <a:ext uri="{FF2B5EF4-FFF2-40B4-BE49-F238E27FC236}">
              <a16:creationId xmlns:a16="http://schemas.microsoft.com/office/drawing/2014/main" id="{C2F8A067-3ADD-4F71-A121-34CF473951FA}"/>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58" name="AutoShape 1" descr="blob:https://web.whatsapp.com/34b6e80c-bc0c-4a28-b3e1-e4a36d430a7e">
          <a:extLst>
            <a:ext uri="{FF2B5EF4-FFF2-40B4-BE49-F238E27FC236}">
              <a16:creationId xmlns:a16="http://schemas.microsoft.com/office/drawing/2014/main" id="{CF774502-1B36-4F92-A2D2-266F4786E6FB}"/>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59" name="AutoShape 1" descr="blob:https://web.whatsapp.com/34b6e80c-bc0c-4a28-b3e1-e4a36d430a7e">
          <a:extLst>
            <a:ext uri="{FF2B5EF4-FFF2-40B4-BE49-F238E27FC236}">
              <a16:creationId xmlns:a16="http://schemas.microsoft.com/office/drawing/2014/main" id="{AE0678AF-ADEB-4780-8DC4-D890DCFAF327}"/>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0" name="AutoShape 1" descr="blob:https://web.whatsapp.com/34b6e80c-bc0c-4a28-b3e1-e4a36d430a7e">
          <a:extLst>
            <a:ext uri="{FF2B5EF4-FFF2-40B4-BE49-F238E27FC236}">
              <a16:creationId xmlns:a16="http://schemas.microsoft.com/office/drawing/2014/main" id="{45AFF10F-6C1C-4D58-8B0E-377A152EB536}"/>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1" name="AutoShape 1" descr="blob:https://web.whatsapp.com/34b6e80c-bc0c-4a28-b3e1-e4a36d430a7e">
          <a:extLst>
            <a:ext uri="{FF2B5EF4-FFF2-40B4-BE49-F238E27FC236}">
              <a16:creationId xmlns:a16="http://schemas.microsoft.com/office/drawing/2014/main" id="{FAFE4AB4-B128-496D-8EE1-5AD8624B9C72}"/>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2" name="AutoShape 1" descr="blob:https://web.whatsapp.com/34b6e80c-bc0c-4a28-b3e1-e4a36d430a7e">
          <a:extLst>
            <a:ext uri="{FF2B5EF4-FFF2-40B4-BE49-F238E27FC236}">
              <a16:creationId xmlns:a16="http://schemas.microsoft.com/office/drawing/2014/main" id="{CF4C60DA-EA9D-4403-967E-250D88EC5279}"/>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3" name="AutoShape 1" descr="blob:https://web.whatsapp.com/34b6e80c-bc0c-4a28-b3e1-e4a36d430a7e">
          <a:extLst>
            <a:ext uri="{FF2B5EF4-FFF2-40B4-BE49-F238E27FC236}">
              <a16:creationId xmlns:a16="http://schemas.microsoft.com/office/drawing/2014/main" id="{86B86F64-CBFC-4F99-BCA0-2C977C340CC7}"/>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4" name="AutoShape 1" descr="blob:https://web.whatsapp.com/34b6e80c-bc0c-4a28-b3e1-e4a36d430a7e">
          <a:extLst>
            <a:ext uri="{FF2B5EF4-FFF2-40B4-BE49-F238E27FC236}">
              <a16:creationId xmlns:a16="http://schemas.microsoft.com/office/drawing/2014/main" id="{AC939ABD-59E6-467E-A90F-BFB5605BF40A}"/>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5" name="AutoShape 1" descr="blob:https://web.whatsapp.com/34b6e80c-bc0c-4a28-b3e1-e4a36d430a7e">
          <a:extLst>
            <a:ext uri="{FF2B5EF4-FFF2-40B4-BE49-F238E27FC236}">
              <a16:creationId xmlns:a16="http://schemas.microsoft.com/office/drawing/2014/main" id="{4447333D-C557-4670-9434-8E7C7B15859D}"/>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293</xdr:row>
      <xdr:rowOff>0</xdr:rowOff>
    </xdr:from>
    <xdr:ext cx="304800" cy="307975"/>
    <xdr:sp macro="" textlink="">
      <xdr:nvSpPr>
        <xdr:cNvPr id="366" name="AutoShape 1" descr="blob:https://web.whatsapp.com/34b6e80c-bc0c-4a28-b3e1-e4a36d430a7e">
          <a:extLst>
            <a:ext uri="{FF2B5EF4-FFF2-40B4-BE49-F238E27FC236}">
              <a16:creationId xmlns:a16="http://schemas.microsoft.com/office/drawing/2014/main" id="{60C34D3A-4C29-4CA5-830C-183C71607812}"/>
            </a:ext>
          </a:extLst>
        </xdr:cNvPr>
        <xdr:cNvSpPr>
          <a:spLocks noChangeAspect="1" noChangeArrowheads="1"/>
        </xdr:cNvSpPr>
      </xdr:nvSpPr>
      <xdr:spPr bwMode="auto">
        <a:xfrm>
          <a:off x="23888700" y="7931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294</xdr:row>
      <xdr:rowOff>0</xdr:rowOff>
    </xdr:from>
    <xdr:ext cx="304800" cy="307975"/>
    <xdr:sp macro="" textlink="">
      <xdr:nvSpPr>
        <xdr:cNvPr id="367" name="AutoShape 1" descr="blob:https://web.whatsapp.com/34b6e80c-bc0c-4a28-b3e1-e4a36d430a7e">
          <a:extLst>
            <a:ext uri="{FF2B5EF4-FFF2-40B4-BE49-F238E27FC236}">
              <a16:creationId xmlns:a16="http://schemas.microsoft.com/office/drawing/2014/main" id="{2B371BA6-B752-48ED-BB4F-C895762431CD}"/>
            </a:ext>
          </a:extLst>
        </xdr:cNvPr>
        <xdr:cNvSpPr>
          <a:spLocks noChangeAspect="1" noChangeArrowheads="1"/>
        </xdr:cNvSpPr>
      </xdr:nvSpPr>
      <xdr:spPr bwMode="auto">
        <a:xfrm>
          <a:off x="23888700" y="7958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295</xdr:row>
      <xdr:rowOff>0</xdr:rowOff>
    </xdr:from>
    <xdr:ext cx="304800" cy="307975"/>
    <xdr:sp macro="" textlink="">
      <xdr:nvSpPr>
        <xdr:cNvPr id="368" name="AutoShape 1" descr="blob:https://web.whatsapp.com/34b6e80c-bc0c-4a28-b3e1-e4a36d430a7e">
          <a:extLst>
            <a:ext uri="{FF2B5EF4-FFF2-40B4-BE49-F238E27FC236}">
              <a16:creationId xmlns:a16="http://schemas.microsoft.com/office/drawing/2014/main" id="{51FF382E-6838-482A-B51C-6695F1F690C9}"/>
            </a:ext>
          </a:extLst>
        </xdr:cNvPr>
        <xdr:cNvSpPr>
          <a:spLocks noChangeAspect="1" noChangeArrowheads="1"/>
        </xdr:cNvSpPr>
      </xdr:nvSpPr>
      <xdr:spPr bwMode="auto">
        <a:xfrm>
          <a:off x="23888700" y="7984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295</xdr:row>
      <xdr:rowOff>0</xdr:rowOff>
    </xdr:from>
    <xdr:ext cx="304800" cy="307975"/>
    <xdr:sp macro="" textlink="">
      <xdr:nvSpPr>
        <xdr:cNvPr id="369" name="AutoShape 1" descr="blob:https://web.whatsapp.com/34b6e80c-bc0c-4a28-b3e1-e4a36d430a7e">
          <a:extLst>
            <a:ext uri="{FF2B5EF4-FFF2-40B4-BE49-F238E27FC236}">
              <a16:creationId xmlns:a16="http://schemas.microsoft.com/office/drawing/2014/main" id="{40E9924C-267E-4C29-8984-F6385A7F9DC8}"/>
            </a:ext>
          </a:extLst>
        </xdr:cNvPr>
        <xdr:cNvSpPr>
          <a:spLocks noChangeAspect="1" noChangeArrowheads="1"/>
        </xdr:cNvSpPr>
      </xdr:nvSpPr>
      <xdr:spPr bwMode="auto">
        <a:xfrm>
          <a:off x="23888700" y="7984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296</xdr:row>
      <xdr:rowOff>0</xdr:rowOff>
    </xdr:from>
    <xdr:ext cx="304800" cy="307975"/>
    <xdr:sp macro="" textlink="">
      <xdr:nvSpPr>
        <xdr:cNvPr id="370" name="AutoShape 1" descr="blob:https://web.whatsapp.com/34b6e80c-bc0c-4a28-b3e1-e4a36d430a7e">
          <a:extLst>
            <a:ext uri="{FF2B5EF4-FFF2-40B4-BE49-F238E27FC236}">
              <a16:creationId xmlns:a16="http://schemas.microsoft.com/office/drawing/2014/main" id="{0FAEFD2D-299D-46DD-8F91-53DC923095BF}"/>
            </a:ext>
          </a:extLst>
        </xdr:cNvPr>
        <xdr:cNvSpPr>
          <a:spLocks noChangeAspect="1" noChangeArrowheads="1"/>
        </xdr:cNvSpPr>
      </xdr:nvSpPr>
      <xdr:spPr bwMode="auto">
        <a:xfrm>
          <a:off x="23888700" y="8011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1" name="AutoShape 1" descr="blob:https://web.whatsapp.com/34b6e80c-bc0c-4a28-b3e1-e4a36d430a7e">
          <a:extLst>
            <a:ext uri="{FF2B5EF4-FFF2-40B4-BE49-F238E27FC236}">
              <a16:creationId xmlns:a16="http://schemas.microsoft.com/office/drawing/2014/main" id="{662000AC-BF54-4F18-9FDB-382B49A6D95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2" name="AutoShape 1" descr="blob:https://web.whatsapp.com/34b6e80c-bc0c-4a28-b3e1-e4a36d430a7e">
          <a:extLst>
            <a:ext uri="{FF2B5EF4-FFF2-40B4-BE49-F238E27FC236}">
              <a16:creationId xmlns:a16="http://schemas.microsoft.com/office/drawing/2014/main" id="{1FB09A2B-E7E1-42E3-BFF0-A2A4353F7F6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3" name="AutoShape 1" descr="blob:https://web.whatsapp.com/34b6e80c-bc0c-4a28-b3e1-e4a36d430a7e">
          <a:extLst>
            <a:ext uri="{FF2B5EF4-FFF2-40B4-BE49-F238E27FC236}">
              <a16:creationId xmlns:a16="http://schemas.microsoft.com/office/drawing/2014/main" id="{5D44D21A-E31F-461A-B72F-65FF6162ED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4" name="AutoShape 1" descr="blob:https://web.whatsapp.com/34b6e80c-bc0c-4a28-b3e1-e4a36d430a7e">
          <a:extLst>
            <a:ext uri="{FF2B5EF4-FFF2-40B4-BE49-F238E27FC236}">
              <a16:creationId xmlns:a16="http://schemas.microsoft.com/office/drawing/2014/main" id="{CC2D488C-5C96-45A9-B9EA-F8B7B1BDB68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5" name="AutoShape 1" descr="blob:https://web.whatsapp.com/34b6e80c-bc0c-4a28-b3e1-e4a36d430a7e">
          <a:extLst>
            <a:ext uri="{FF2B5EF4-FFF2-40B4-BE49-F238E27FC236}">
              <a16:creationId xmlns:a16="http://schemas.microsoft.com/office/drawing/2014/main" id="{8500F0E6-17CF-451B-81E2-DBBBEDFBEC2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6" name="AutoShape 1" descr="blob:https://web.whatsapp.com/34b6e80c-bc0c-4a28-b3e1-e4a36d430a7e">
          <a:extLst>
            <a:ext uri="{FF2B5EF4-FFF2-40B4-BE49-F238E27FC236}">
              <a16:creationId xmlns:a16="http://schemas.microsoft.com/office/drawing/2014/main" id="{9EAC665D-B257-4DE5-B758-3587A259155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7" name="AutoShape 1" descr="blob:https://web.whatsapp.com/34b6e80c-bc0c-4a28-b3e1-e4a36d430a7e">
          <a:extLst>
            <a:ext uri="{FF2B5EF4-FFF2-40B4-BE49-F238E27FC236}">
              <a16:creationId xmlns:a16="http://schemas.microsoft.com/office/drawing/2014/main" id="{02218B39-1F8E-4B45-8547-97DF7E9BAAA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8" name="AutoShape 1" descr="blob:https://web.whatsapp.com/34b6e80c-bc0c-4a28-b3e1-e4a36d430a7e">
          <a:extLst>
            <a:ext uri="{FF2B5EF4-FFF2-40B4-BE49-F238E27FC236}">
              <a16:creationId xmlns:a16="http://schemas.microsoft.com/office/drawing/2014/main" id="{ADD11D69-B799-4C12-A28A-D3229CC089B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79" name="AutoShape 1" descr="blob:https://web.whatsapp.com/34b6e80c-bc0c-4a28-b3e1-e4a36d430a7e">
          <a:extLst>
            <a:ext uri="{FF2B5EF4-FFF2-40B4-BE49-F238E27FC236}">
              <a16:creationId xmlns:a16="http://schemas.microsoft.com/office/drawing/2014/main" id="{471D5482-C4BB-4269-B94B-01210D9DDA0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0" name="AutoShape 1" descr="blob:https://web.whatsapp.com/34b6e80c-bc0c-4a28-b3e1-e4a36d430a7e">
          <a:extLst>
            <a:ext uri="{FF2B5EF4-FFF2-40B4-BE49-F238E27FC236}">
              <a16:creationId xmlns:a16="http://schemas.microsoft.com/office/drawing/2014/main" id="{D665BEC3-6615-4383-ADDE-21B49B600B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1" name="AutoShape 1" descr="blob:https://web.whatsapp.com/34b6e80c-bc0c-4a28-b3e1-e4a36d430a7e">
          <a:extLst>
            <a:ext uri="{FF2B5EF4-FFF2-40B4-BE49-F238E27FC236}">
              <a16:creationId xmlns:a16="http://schemas.microsoft.com/office/drawing/2014/main" id="{D0CBC7F5-46E5-4E7A-9794-5AFE57C6EB0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2" name="AutoShape 1" descr="blob:https://web.whatsapp.com/34b6e80c-bc0c-4a28-b3e1-e4a36d430a7e">
          <a:extLst>
            <a:ext uri="{FF2B5EF4-FFF2-40B4-BE49-F238E27FC236}">
              <a16:creationId xmlns:a16="http://schemas.microsoft.com/office/drawing/2014/main" id="{8BE826F9-52F8-4F27-8D4C-FDE58F37FF0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3" name="AutoShape 1" descr="blob:https://web.whatsapp.com/34b6e80c-bc0c-4a28-b3e1-e4a36d430a7e">
          <a:extLst>
            <a:ext uri="{FF2B5EF4-FFF2-40B4-BE49-F238E27FC236}">
              <a16:creationId xmlns:a16="http://schemas.microsoft.com/office/drawing/2014/main" id="{C60BDCA4-F27F-45D4-BAC0-D5FD05B7D96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4" name="AutoShape 1" descr="blob:https://web.whatsapp.com/34b6e80c-bc0c-4a28-b3e1-e4a36d430a7e">
          <a:extLst>
            <a:ext uri="{FF2B5EF4-FFF2-40B4-BE49-F238E27FC236}">
              <a16:creationId xmlns:a16="http://schemas.microsoft.com/office/drawing/2014/main" id="{C7B6AD4A-F179-4C58-A9EE-A329D93531D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5" name="AutoShape 1" descr="blob:https://web.whatsapp.com/34b6e80c-bc0c-4a28-b3e1-e4a36d430a7e">
          <a:extLst>
            <a:ext uri="{FF2B5EF4-FFF2-40B4-BE49-F238E27FC236}">
              <a16:creationId xmlns:a16="http://schemas.microsoft.com/office/drawing/2014/main" id="{7BDF1891-EA5D-42FB-BD43-39310758934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6" name="AutoShape 1" descr="blob:https://web.whatsapp.com/34b6e80c-bc0c-4a28-b3e1-e4a36d430a7e">
          <a:extLst>
            <a:ext uri="{FF2B5EF4-FFF2-40B4-BE49-F238E27FC236}">
              <a16:creationId xmlns:a16="http://schemas.microsoft.com/office/drawing/2014/main" id="{3FC1D4F9-B0F4-4788-8BB2-026A61DA7A2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7" name="AutoShape 1" descr="blob:https://web.whatsapp.com/34b6e80c-bc0c-4a28-b3e1-e4a36d430a7e">
          <a:extLst>
            <a:ext uri="{FF2B5EF4-FFF2-40B4-BE49-F238E27FC236}">
              <a16:creationId xmlns:a16="http://schemas.microsoft.com/office/drawing/2014/main" id="{CAD7FAB2-797F-4A5D-B173-0A12DC579A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8" name="AutoShape 1" descr="blob:https://web.whatsapp.com/34b6e80c-bc0c-4a28-b3e1-e4a36d430a7e">
          <a:extLst>
            <a:ext uri="{FF2B5EF4-FFF2-40B4-BE49-F238E27FC236}">
              <a16:creationId xmlns:a16="http://schemas.microsoft.com/office/drawing/2014/main" id="{4567F66A-93CB-4CBD-AEC9-AB3CFB3E2B8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89" name="AutoShape 1" descr="blob:https://web.whatsapp.com/34b6e80c-bc0c-4a28-b3e1-e4a36d430a7e">
          <a:extLst>
            <a:ext uri="{FF2B5EF4-FFF2-40B4-BE49-F238E27FC236}">
              <a16:creationId xmlns:a16="http://schemas.microsoft.com/office/drawing/2014/main" id="{2889FAB3-1369-42AD-B318-63876A6D02E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0" name="AutoShape 1" descr="blob:https://web.whatsapp.com/34b6e80c-bc0c-4a28-b3e1-e4a36d430a7e">
          <a:extLst>
            <a:ext uri="{FF2B5EF4-FFF2-40B4-BE49-F238E27FC236}">
              <a16:creationId xmlns:a16="http://schemas.microsoft.com/office/drawing/2014/main" id="{8E9D2686-4696-4126-802D-3CE9BBDC0CE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1" name="AutoShape 1" descr="blob:https://web.whatsapp.com/34b6e80c-bc0c-4a28-b3e1-e4a36d430a7e">
          <a:extLst>
            <a:ext uri="{FF2B5EF4-FFF2-40B4-BE49-F238E27FC236}">
              <a16:creationId xmlns:a16="http://schemas.microsoft.com/office/drawing/2014/main" id="{D9FF609A-86CC-4182-A14E-1348610BC26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2" name="AutoShape 1" descr="blob:https://web.whatsapp.com/34b6e80c-bc0c-4a28-b3e1-e4a36d430a7e">
          <a:extLst>
            <a:ext uri="{FF2B5EF4-FFF2-40B4-BE49-F238E27FC236}">
              <a16:creationId xmlns:a16="http://schemas.microsoft.com/office/drawing/2014/main" id="{C844354E-02AA-4BA1-8079-32D2F9DB285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3" name="AutoShape 1" descr="blob:https://web.whatsapp.com/34b6e80c-bc0c-4a28-b3e1-e4a36d430a7e">
          <a:extLst>
            <a:ext uri="{FF2B5EF4-FFF2-40B4-BE49-F238E27FC236}">
              <a16:creationId xmlns:a16="http://schemas.microsoft.com/office/drawing/2014/main" id="{9490925F-8D12-44C3-BEFE-98DF1696CA9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4" name="AutoShape 1" descr="blob:https://web.whatsapp.com/34b6e80c-bc0c-4a28-b3e1-e4a36d430a7e">
          <a:extLst>
            <a:ext uri="{FF2B5EF4-FFF2-40B4-BE49-F238E27FC236}">
              <a16:creationId xmlns:a16="http://schemas.microsoft.com/office/drawing/2014/main" id="{53184EFB-7AD7-4C9F-992A-5ACE184FBA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5" name="AutoShape 1" descr="blob:https://web.whatsapp.com/34b6e80c-bc0c-4a28-b3e1-e4a36d430a7e">
          <a:extLst>
            <a:ext uri="{FF2B5EF4-FFF2-40B4-BE49-F238E27FC236}">
              <a16:creationId xmlns:a16="http://schemas.microsoft.com/office/drawing/2014/main" id="{C8A24481-5F55-4365-B7CC-A0E6A5992BD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6" name="AutoShape 1" descr="blob:https://web.whatsapp.com/34b6e80c-bc0c-4a28-b3e1-e4a36d430a7e">
          <a:extLst>
            <a:ext uri="{FF2B5EF4-FFF2-40B4-BE49-F238E27FC236}">
              <a16:creationId xmlns:a16="http://schemas.microsoft.com/office/drawing/2014/main" id="{972B223A-E677-47EB-9E20-23AAAD0D957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7" name="AutoShape 1" descr="blob:https://web.whatsapp.com/34b6e80c-bc0c-4a28-b3e1-e4a36d430a7e">
          <a:extLst>
            <a:ext uri="{FF2B5EF4-FFF2-40B4-BE49-F238E27FC236}">
              <a16:creationId xmlns:a16="http://schemas.microsoft.com/office/drawing/2014/main" id="{C9EAC828-1AFF-4772-BA4A-88AFB32B2A7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8" name="AutoShape 1" descr="blob:https://web.whatsapp.com/34b6e80c-bc0c-4a28-b3e1-e4a36d430a7e">
          <a:extLst>
            <a:ext uri="{FF2B5EF4-FFF2-40B4-BE49-F238E27FC236}">
              <a16:creationId xmlns:a16="http://schemas.microsoft.com/office/drawing/2014/main" id="{662C3987-3FC6-4581-8A23-C2A561D467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399" name="AutoShape 1" descr="blob:https://web.whatsapp.com/34b6e80c-bc0c-4a28-b3e1-e4a36d430a7e">
          <a:extLst>
            <a:ext uri="{FF2B5EF4-FFF2-40B4-BE49-F238E27FC236}">
              <a16:creationId xmlns:a16="http://schemas.microsoft.com/office/drawing/2014/main" id="{B9364E09-2F47-4F9D-AC47-81F4C8C072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0" name="AutoShape 1" descr="blob:https://web.whatsapp.com/34b6e80c-bc0c-4a28-b3e1-e4a36d430a7e">
          <a:extLst>
            <a:ext uri="{FF2B5EF4-FFF2-40B4-BE49-F238E27FC236}">
              <a16:creationId xmlns:a16="http://schemas.microsoft.com/office/drawing/2014/main" id="{D87F909F-0642-4163-8AF3-A74E9BD4949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1" name="AutoShape 1" descr="blob:https://web.whatsapp.com/34b6e80c-bc0c-4a28-b3e1-e4a36d430a7e">
          <a:extLst>
            <a:ext uri="{FF2B5EF4-FFF2-40B4-BE49-F238E27FC236}">
              <a16:creationId xmlns:a16="http://schemas.microsoft.com/office/drawing/2014/main" id="{3DECE7E1-4B90-4D53-ACFE-01F09387AF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2" name="AutoShape 1" descr="blob:https://web.whatsapp.com/34b6e80c-bc0c-4a28-b3e1-e4a36d430a7e">
          <a:extLst>
            <a:ext uri="{FF2B5EF4-FFF2-40B4-BE49-F238E27FC236}">
              <a16:creationId xmlns:a16="http://schemas.microsoft.com/office/drawing/2014/main" id="{8326E4C9-24EF-4833-88C1-97BEB91D1B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3" name="AutoShape 1" descr="blob:https://web.whatsapp.com/34b6e80c-bc0c-4a28-b3e1-e4a36d430a7e">
          <a:extLst>
            <a:ext uri="{FF2B5EF4-FFF2-40B4-BE49-F238E27FC236}">
              <a16:creationId xmlns:a16="http://schemas.microsoft.com/office/drawing/2014/main" id="{41B49BC9-8239-421B-A930-C23389ECF1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4" name="AutoShape 1" descr="blob:https://web.whatsapp.com/34b6e80c-bc0c-4a28-b3e1-e4a36d430a7e">
          <a:extLst>
            <a:ext uri="{FF2B5EF4-FFF2-40B4-BE49-F238E27FC236}">
              <a16:creationId xmlns:a16="http://schemas.microsoft.com/office/drawing/2014/main" id="{F98A2862-D98D-4A13-93DB-A5AFB0FDCA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5" name="AutoShape 1" descr="blob:https://web.whatsapp.com/34b6e80c-bc0c-4a28-b3e1-e4a36d430a7e">
          <a:extLst>
            <a:ext uri="{FF2B5EF4-FFF2-40B4-BE49-F238E27FC236}">
              <a16:creationId xmlns:a16="http://schemas.microsoft.com/office/drawing/2014/main" id="{C3D7F4CC-3213-4E36-82B9-79E6843E3D4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6" name="AutoShape 1" descr="blob:https://web.whatsapp.com/34b6e80c-bc0c-4a28-b3e1-e4a36d430a7e">
          <a:extLst>
            <a:ext uri="{FF2B5EF4-FFF2-40B4-BE49-F238E27FC236}">
              <a16:creationId xmlns:a16="http://schemas.microsoft.com/office/drawing/2014/main" id="{D890F2BF-E2CA-4789-BFE6-365C1F59E61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7" name="AutoShape 1" descr="blob:https://web.whatsapp.com/34b6e80c-bc0c-4a28-b3e1-e4a36d430a7e">
          <a:extLst>
            <a:ext uri="{FF2B5EF4-FFF2-40B4-BE49-F238E27FC236}">
              <a16:creationId xmlns:a16="http://schemas.microsoft.com/office/drawing/2014/main" id="{4908A8C6-EDD1-47EE-9452-5B14E419F53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8" name="AutoShape 1" descr="blob:https://web.whatsapp.com/34b6e80c-bc0c-4a28-b3e1-e4a36d430a7e">
          <a:extLst>
            <a:ext uri="{FF2B5EF4-FFF2-40B4-BE49-F238E27FC236}">
              <a16:creationId xmlns:a16="http://schemas.microsoft.com/office/drawing/2014/main" id="{5DB9BF3B-47AA-48AE-9CDA-3FDC8891D5A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09" name="AutoShape 1" descr="blob:https://web.whatsapp.com/34b6e80c-bc0c-4a28-b3e1-e4a36d430a7e">
          <a:extLst>
            <a:ext uri="{FF2B5EF4-FFF2-40B4-BE49-F238E27FC236}">
              <a16:creationId xmlns:a16="http://schemas.microsoft.com/office/drawing/2014/main" id="{46923815-7D12-4EA5-80A4-189D9E8072E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0" name="AutoShape 1" descr="blob:https://web.whatsapp.com/34b6e80c-bc0c-4a28-b3e1-e4a36d430a7e">
          <a:extLst>
            <a:ext uri="{FF2B5EF4-FFF2-40B4-BE49-F238E27FC236}">
              <a16:creationId xmlns:a16="http://schemas.microsoft.com/office/drawing/2014/main" id="{0DBD603E-D556-44D8-A515-C1E80112E9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1" name="AutoShape 1" descr="blob:https://web.whatsapp.com/34b6e80c-bc0c-4a28-b3e1-e4a36d430a7e">
          <a:extLst>
            <a:ext uri="{FF2B5EF4-FFF2-40B4-BE49-F238E27FC236}">
              <a16:creationId xmlns:a16="http://schemas.microsoft.com/office/drawing/2014/main" id="{10C6E8EB-1409-4757-9FFE-17EEAC30FD1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2" name="AutoShape 1" descr="blob:https://web.whatsapp.com/34b6e80c-bc0c-4a28-b3e1-e4a36d430a7e">
          <a:extLst>
            <a:ext uri="{FF2B5EF4-FFF2-40B4-BE49-F238E27FC236}">
              <a16:creationId xmlns:a16="http://schemas.microsoft.com/office/drawing/2014/main" id="{7ABB2403-3422-4F2A-8566-AC693BEC064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3" name="AutoShape 1" descr="blob:https://web.whatsapp.com/34b6e80c-bc0c-4a28-b3e1-e4a36d430a7e">
          <a:extLst>
            <a:ext uri="{FF2B5EF4-FFF2-40B4-BE49-F238E27FC236}">
              <a16:creationId xmlns:a16="http://schemas.microsoft.com/office/drawing/2014/main" id="{F39FE899-880B-41D0-BF80-C9C11B6E848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4" name="AutoShape 1" descr="blob:https://web.whatsapp.com/34b6e80c-bc0c-4a28-b3e1-e4a36d430a7e">
          <a:extLst>
            <a:ext uri="{FF2B5EF4-FFF2-40B4-BE49-F238E27FC236}">
              <a16:creationId xmlns:a16="http://schemas.microsoft.com/office/drawing/2014/main" id="{D013F445-1C3A-493F-A58F-0F75C89DB1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5" name="AutoShape 1" descr="blob:https://web.whatsapp.com/34b6e80c-bc0c-4a28-b3e1-e4a36d430a7e">
          <a:extLst>
            <a:ext uri="{FF2B5EF4-FFF2-40B4-BE49-F238E27FC236}">
              <a16:creationId xmlns:a16="http://schemas.microsoft.com/office/drawing/2014/main" id="{90FFCFF2-C0CE-4469-A79A-9D3F27A6A1E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6" name="AutoShape 1" descr="blob:https://web.whatsapp.com/34b6e80c-bc0c-4a28-b3e1-e4a36d430a7e">
          <a:extLst>
            <a:ext uri="{FF2B5EF4-FFF2-40B4-BE49-F238E27FC236}">
              <a16:creationId xmlns:a16="http://schemas.microsoft.com/office/drawing/2014/main" id="{5907BAD4-0087-481B-8862-4FBC0B42A6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7" name="AutoShape 1" descr="blob:https://web.whatsapp.com/34b6e80c-bc0c-4a28-b3e1-e4a36d430a7e">
          <a:extLst>
            <a:ext uri="{FF2B5EF4-FFF2-40B4-BE49-F238E27FC236}">
              <a16:creationId xmlns:a16="http://schemas.microsoft.com/office/drawing/2014/main" id="{708DC57D-EE4B-4612-BD83-7E562819B8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8" name="AutoShape 1" descr="blob:https://web.whatsapp.com/34b6e80c-bc0c-4a28-b3e1-e4a36d430a7e">
          <a:extLst>
            <a:ext uri="{FF2B5EF4-FFF2-40B4-BE49-F238E27FC236}">
              <a16:creationId xmlns:a16="http://schemas.microsoft.com/office/drawing/2014/main" id="{1F3F91E2-8EA2-4CCE-9532-61A12EE5006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19" name="AutoShape 1" descr="blob:https://web.whatsapp.com/34b6e80c-bc0c-4a28-b3e1-e4a36d430a7e">
          <a:extLst>
            <a:ext uri="{FF2B5EF4-FFF2-40B4-BE49-F238E27FC236}">
              <a16:creationId xmlns:a16="http://schemas.microsoft.com/office/drawing/2014/main" id="{4552E67A-FE81-44AD-9AE7-174ECCC8E89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0" name="AutoShape 1" descr="blob:https://web.whatsapp.com/34b6e80c-bc0c-4a28-b3e1-e4a36d430a7e">
          <a:extLst>
            <a:ext uri="{FF2B5EF4-FFF2-40B4-BE49-F238E27FC236}">
              <a16:creationId xmlns:a16="http://schemas.microsoft.com/office/drawing/2014/main" id="{2C5D54A2-239A-460B-88EC-71CCA63E86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1" name="AutoShape 1" descr="blob:https://web.whatsapp.com/34b6e80c-bc0c-4a28-b3e1-e4a36d430a7e">
          <a:extLst>
            <a:ext uri="{FF2B5EF4-FFF2-40B4-BE49-F238E27FC236}">
              <a16:creationId xmlns:a16="http://schemas.microsoft.com/office/drawing/2014/main" id="{F5954C5A-898C-4D21-9FFE-17C56F48E7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2" name="AutoShape 1" descr="blob:https://web.whatsapp.com/34b6e80c-bc0c-4a28-b3e1-e4a36d430a7e">
          <a:extLst>
            <a:ext uri="{FF2B5EF4-FFF2-40B4-BE49-F238E27FC236}">
              <a16:creationId xmlns:a16="http://schemas.microsoft.com/office/drawing/2014/main" id="{B6DBC62D-AE6B-496E-BFAD-ED2CD4E258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3" name="AutoShape 1" descr="blob:https://web.whatsapp.com/34b6e80c-bc0c-4a28-b3e1-e4a36d430a7e">
          <a:extLst>
            <a:ext uri="{FF2B5EF4-FFF2-40B4-BE49-F238E27FC236}">
              <a16:creationId xmlns:a16="http://schemas.microsoft.com/office/drawing/2014/main" id="{D0E4E363-9778-4D82-893A-8298BF4792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4" name="AutoShape 1" descr="blob:https://web.whatsapp.com/34b6e80c-bc0c-4a28-b3e1-e4a36d430a7e">
          <a:extLst>
            <a:ext uri="{FF2B5EF4-FFF2-40B4-BE49-F238E27FC236}">
              <a16:creationId xmlns:a16="http://schemas.microsoft.com/office/drawing/2014/main" id="{32957EFE-ADCF-4D25-BB7D-F602CF074C7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5" name="AutoShape 1" descr="blob:https://web.whatsapp.com/34b6e80c-bc0c-4a28-b3e1-e4a36d430a7e">
          <a:extLst>
            <a:ext uri="{FF2B5EF4-FFF2-40B4-BE49-F238E27FC236}">
              <a16:creationId xmlns:a16="http://schemas.microsoft.com/office/drawing/2014/main" id="{A98F6201-49E2-49F6-B675-D506403DFA9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6" name="AutoShape 1" descr="blob:https://web.whatsapp.com/34b6e80c-bc0c-4a28-b3e1-e4a36d430a7e">
          <a:extLst>
            <a:ext uri="{FF2B5EF4-FFF2-40B4-BE49-F238E27FC236}">
              <a16:creationId xmlns:a16="http://schemas.microsoft.com/office/drawing/2014/main" id="{5B94F62F-16E9-496E-84EB-D61B2BB91F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7" name="AutoShape 1" descr="blob:https://web.whatsapp.com/34b6e80c-bc0c-4a28-b3e1-e4a36d430a7e">
          <a:extLst>
            <a:ext uri="{FF2B5EF4-FFF2-40B4-BE49-F238E27FC236}">
              <a16:creationId xmlns:a16="http://schemas.microsoft.com/office/drawing/2014/main" id="{3750852C-6211-4415-A923-087779F4690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8" name="AutoShape 1" descr="blob:https://web.whatsapp.com/34b6e80c-bc0c-4a28-b3e1-e4a36d430a7e">
          <a:extLst>
            <a:ext uri="{FF2B5EF4-FFF2-40B4-BE49-F238E27FC236}">
              <a16:creationId xmlns:a16="http://schemas.microsoft.com/office/drawing/2014/main" id="{4C67C413-EEBC-414B-AB1F-3E4DE37295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29" name="AutoShape 1" descr="blob:https://web.whatsapp.com/34b6e80c-bc0c-4a28-b3e1-e4a36d430a7e">
          <a:extLst>
            <a:ext uri="{FF2B5EF4-FFF2-40B4-BE49-F238E27FC236}">
              <a16:creationId xmlns:a16="http://schemas.microsoft.com/office/drawing/2014/main" id="{C1851819-E46C-4CFC-9C8F-3C38F879F49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0" name="AutoShape 1" descr="blob:https://web.whatsapp.com/34b6e80c-bc0c-4a28-b3e1-e4a36d430a7e">
          <a:extLst>
            <a:ext uri="{FF2B5EF4-FFF2-40B4-BE49-F238E27FC236}">
              <a16:creationId xmlns:a16="http://schemas.microsoft.com/office/drawing/2014/main" id="{D6DD4655-C80F-4961-937B-3BADCF15A1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1" name="AutoShape 1" descr="blob:https://web.whatsapp.com/34b6e80c-bc0c-4a28-b3e1-e4a36d430a7e">
          <a:extLst>
            <a:ext uri="{FF2B5EF4-FFF2-40B4-BE49-F238E27FC236}">
              <a16:creationId xmlns:a16="http://schemas.microsoft.com/office/drawing/2014/main" id="{B44E19A9-F448-44F0-BBBC-B0F98AE73B8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2" name="AutoShape 1" descr="blob:https://web.whatsapp.com/34b6e80c-bc0c-4a28-b3e1-e4a36d430a7e">
          <a:extLst>
            <a:ext uri="{FF2B5EF4-FFF2-40B4-BE49-F238E27FC236}">
              <a16:creationId xmlns:a16="http://schemas.microsoft.com/office/drawing/2014/main" id="{9F003B92-BD66-418A-BFF8-50F96036D79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3" name="AutoShape 1" descr="blob:https://web.whatsapp.com/34b6e80c-bc0c-4a28-b3e1-e4a36d430a7e">
          <a:extLst>
            <a:ext uri="{FF2B5EF4-FFF2-40B4-BE49-F238E27FC236}">
              <a16:creationId xmlns:a16="http://schemas.microsoft.com/office/drawing/2014/main" id="{85B2C53C-79DB-4DC5-8D58-95011DB4FC6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4" name="AutoShape 1" descr="blob:https://web.whatsapp.com/34b6e80c-bc0c-4a28-b3e1-e4a36d430a7e">
          <a:extLst>
            <a:ext uri="{FF2B5EF4-FFF2-40B4-BE49-F238E27FC236}">
              <a16:creationId xmlns:a16="http://schemas.microsoft.com/office/drawing/2014/main" id="{3CCDB6A7-2303-4F08-9AAA-A4114D408E2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5" name="AutoShape 1" descr="blob:https://web.whatsapp.com/34b6e80c-bc0c-4a28-b3e1-e4a36d430a7e">
          <a:extLst>
            <a:ext uri="{FF2B5EF4-FFF2-40B4-BE49-F238E27FC236}">
              <a16:creationId xmlns:a16="http://schemas.microsoft.com/office/drawing/2014/main" id="{6BD6A38A-5EE1-4123-A1F9-BA63349B71C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6" name="AutoShape 1" descr="blob:https://web.whatsapp.com/34b6e80c-bc0c-4a28-b3e1-e4a36d430a7e">
          <a:extLst>
            <a:ext uri="{FF2B5EF4-FFF2-40B4-BE49-F238E27FC236}">
              <a16:creationId xmlns:a16="http://schemas.microsoft.com/office/drawing/2014/main" id="{C02FE17F-D2F5-4E5B-8384-8CBF55FA150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7" name="AutoShape 1" descr="blob:https://web.whatsapp.com/34b6e80c-bc0c-4a28-b3e1-e4a36d430a7e">
          <a:extLst>
            <a:ext uri="{FF2B5EF4-FFF2-40B4-BE49-F238E27FC236}">
              <a16:creationId xmlns:a16="http://schemas.microsoft.com/office/drawing/2014/main" id="{B5E18804-68B3-4C06-A1AF-7B8196605A4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8" name="AutoShape 1" descr="blob:https://web.whatsapp.com/34b6e80c-bc0c-4a28-b3e1-e4a36d430a7e">
          <a:extLst>
            <a:ext uri="{FF2B5EF4-FFF2-40B4-BE49-F238E27FC236}">
              <a16:creationId xmlns:a16="http://schemas.microsoft.com/office/drawing/2014/main" id="{EA35D17F-24D7-40BD-A695-1843EE48DC8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39" name="AutoShape 1" descr="blob:https://web.whatsapp.com/34b6e80c-bc0c-4a28-b3e1-e4a36d430a7e">
          <a:extLst>
            <a:ext uri="{FF2B5EF4-FFF2-40B4-BE49-F238E27FC236}">
              <a16:creationId xmlns:a16="http://schemas.microsoft.com/office/drawing/2014/main" id="{DD075533-C719-4783-BFD1-599CEA80FAD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0" name="AutoShape 1" descr="blob:https://web.whatsapp.com/34b6e80c-bc0c-4a28-b3e1-e4a36d430a7e">
          <a:extLst>
            <a:ext uri="{FF2B5EF4-FFF2-40B4-BE49-F238E27FC236}">
              <a16:creationId xmlns:a16="http://schemas.microsoft.com/office/drawing/2014/main" id="{14C19878-94BE-4851-9393-B3A2DC0F227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1" name="AutoShape 1" descr="blob:https://web.whatsapp.com/34b6e80c-bc0c-4a28-b3e1-e4a36d430a7e">
          <a:extLst>
            <a:ext uri="{FF2B5EF4-FFF2-40B4-BE49-F238E27FC236}">
              <a16:creationId xmlns:a16="http://schemas.microsoft.com/office/drawing/2014/main" id="{7F64EB5D-7456-490E-B468-0A2212665C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2" name="AutoShape 1" descr="blob:https://web.whatsapp.com/34b6e80c-bc0c-4a28-b3e1-e4a36d430a7e">
          <a:extLst>
            <a:ext uri="{FF2B5EF4-FFF2-40B4-BE49-F238E27FC236}">
              <a16:creationId xmlns:a16="http://schemas.microsoft.com/office/drawing/2014/main" id="{C75A290B-D4A4-4BF4-9024-5800440E1DB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3" name="AutoShape 1" descr="blob:https://web.whatsapp.com/34b6e80c-bc0c-4a28-b3e1-e4a36d430a7e">
          <a:extLst>
            <a:ext uri="{FF2B5EF4-FFF2-40B4-BE49-F238E27FC236}">
              <a16:creationId xmlns:a16="http://schemas.microsoft.com/office/drawing/2014/main" id="{6088C878-5020-47B8-81A7-2402569563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4" name="AutoShape 1" descr="blob:https://web.whatsapp.com/34b6e80c-bc0c-4a28-b3e1-e4a36d430a7e">
          <a:extLst>
            <a:ext uri="{FF2B5EF4-FFF2-40B4-BE49-F238E27FC236}">
              <a16:creationId xmlns:a16="http://schemas.microsoft.com/office/drawing/2014/main" id="{5E1638C0-1CFC-4C3B-A11B-89D86548B9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5" name="AutoShape 1" descr="blob:https://web.whatsapp.com/34b6e80c-bc0c-4a28-b3e1-e4a36d430a7e">
          <a:extLst>
            <a:ext uri="{FF2B5EF4-FFF2-40B4-BE49-F238E27FC236}">
              <a16:creationId xmlns:a16="http://schemas.microsoft.com/office/drawing/2014/main" id="{864FD181-9FDC-4DCD-BD46-A6294E05CE1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6" name="AutoShape 1" descr="blob:https://web.whatsapp.com/34b6e80c-bc0c-4a28-b3e1-e4a36d430a7e">
          <a:extLst>
            <a:ext uri="{FF2B5EF4-FFF2-40B4-BE49-F238E27FC236}">
              <a16:creationId xmlns:a16="http://schemas.microsoft.com/office/drawing/2014/main" id="{DAA455E4-29B6-4603-8419-C18CAEAC203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7" name="AutoShape 1" descr="blob:https://web.whatsapp.com/34b6e80c-bc0c-4a28-b3e1-e4a36d430a7e">
          <a:extLst>
            <a:ext uri="{FF2B5EF4-FFF2-40B4-BE49-F238E27FC236}">
              <a16:creationId xmlns:a16="http://schemas.microsoft.com/office/drawing/2014/main" id="{05404EF1-C703-4E05-8FA2-AD45DFD66A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8" name="AutoShape 1" descr="blob:https://web.whatsapp.com/34b6e80c-bc0c-4a28-b3e1-e4a36d430a7e">
          <a:extLst>
            <a:ext uri="{FF2B5EF4-FFF2-40B4-BE49-F238E27FC236}">
              <a16:creationId xmlns:a16="http://schemas.microsoft.com/office/drawing/2014/main" id="{75987E2A-C59D-4F55-B221-87996A2E84F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49" name="AutoShape 1" descr="blob:https://web.whatsapp.com/34b6e80c-bc0c-4a28-b3e1-e4a36d430a7e">
          <a:extLst>
            <a:ext uri="{FF2B5EF4-FFF2-40B4-BE49-F238E27FC236}">
              <a16:creationId xmlns:a16="http://schemas.microsoft.com/office/drawing/2014/main" id="{6141C53A-4A0C-4375-8337-D933BB9B13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0" name="AutoShape 1" descr="blob:https://web.whatsapp.com/34b6e80c-bc0c-4a28-b3e1-e4a36d430a7e">
          <a:extLst>
            <a:ext uri="{FF2B5EF4-FFF2-40B4-BE49-F238E27FC236}">
              <a16:creationId xmlns:a16="http://schemas.microsoft.com/office/drawing/2014/main" id="{6C5A0BB8-ED9A-48B7-B5B3-9A37DD54C00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1" name="AutoShape 1" descr="blob:https://web.whatsapp.com/34b6e80c-bc0c-4a28-b3e1-e4a36d430a7e">
          <a:extLst>
            <a:ext uri="{FF2B5EF4-FFF2-40B4-BE49-F238E27FC236}">
              <a16:creationId xmlns:a16="http://schemas.microsoft.com/office/drawing/2014/main" id="{E8018ED3-FD32-4527-BC5A-AA6EBE17B2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2" name="AutoShape 1" descr="blob:https://web.whatsapp.com/34b6e80c-bc0c-4a28-b3e1-e4a36d430a7e">
          <a:extLst>
            <a:ext uri="{FF2B5EF4-FFF2-40B4-BE49-F238E27FC236}">
              <a16:creationId xmlns:a16="http://schemas.microsoft.com/office/drawing/2014/main" id="{9837B0DE-0EFE-43CC-B547-6108D8860A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3" name="AutoShape 1" descr="blob:https://web.whatsapp.com/34b6e80c-bc0c-4a28-b3e1-e4a36d430a7e">
          <a:extLst>
            <a:ext uri="{FF2B5EF4-FFF2-40B4-BE49-F238E27FC236}">
              <a16:creationId xmlns:a16="http://schemas.microsoft.com/office/drawing/2014/main" id="{F9604475-169B-4F65-AD76-26CAB60BA37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4" name="AutoShape 1" descr="blob:https://web.whatsapp.com/34b6e80c-bc0c-4a28-b3e1-e4a36d430a7e">
          <a:extLst>
            <a:ext uri="{FF2B5EF4-FFF2-40B4-BE49-F238E27FC236}">
              <a16:creationId xmlns:a16="http://schemas.microsoft.com/office/drawing/2014/main" id="{1D31F8DD-F5C6-484E-BCF9-567EE4BB4F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5" name="AutoShape 1" descr="blob:https://web.whatsapp.com/34b6e80c-bc0c-4a28-b3e1-e4a36d430a7e">
          <a:extLst>
            <a:ext uri="{FF2B5EF4-FFF2-40B4-BE49-F238E27FC236}">
              <a16:creationId xmlns:a16="http://schemas.microsoft.com/office/drawing/2014/main" id="{738E7303-EA28-4944-8FCE-D876A0B7899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6" name="AutoShape 1" descr="blob:https://web.whatsapp.com/34b6e80c-bc0c-4a28-b3e1-e4a36d430a7e">
          <a:extLst>
            <a:ext uri="{FF2B5EF4-FFF2-40B4-BE49-F238E27FC236}">
              <a16:creationId xmlns:a16="http://schemas.microsoft.com/office/drawing/2014/main" id="{1523196B-EBEC-4F6F-90C3-F5797D564D6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7" name="AutoShape 1" descr="blob:https://web.whatsapp.com/34b6e80c-bc0c-4a28-b3e1-e4a36d430a7e">
          <a:extLst>
            <a:ext uri="{FF2B5EF4-FFF2-40B4-BE49-F238E27FC236}">
              <a16:creationId xmlns:a16="http://schemas.microsoft.com/office/drawing/2014/main" id="{4ADFC8EB-F19E-4418-BC56-B9BD75560D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8" name="AutoShape 1" descr="blob:https://web.whatsapp.com/34b6e80c-bc0c-4a28-b3e1-e4a36d430a7e">
          <a:extLst>
            <a:ext uri="{FF2B5EF4-FFF2-40B4-BE49-F238E27FC236}">
              <a16:creationId xmlns:a16="http://schemas.microsoft.com/office/drawing/2014/main" id="{B71F0A46-741D-4A07-A80A-CB893F28F65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59" name="AutoShape 1" descr="blob:https://web.whatsapp.com/34b6e80c-bc0c-4a28-b3e1-e4a36d430a7e">
          <a:extLst>
            <a:ext uri="{FF2B5EF4-FFF2-40B4-BE49-F238E27FC236}">
              <a16:creationId xmlns:a16="http://schemas.microsoft.com/office/drawing/2014/main" id="{D6423F41-A022-4836-AC44-1EFC40CD7DC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0" name="AutoShape 1" descr="blob:https://web.whatsapp.com/34b6e80c-bc0c-4a28-b3e1-e4a36d430a7e">
          <a:extLst>
            <a:ext uri="{FF2B5EF4-FFF2-40B4-BE49-F238E27FC236}">
              <a16:creationId xmlns:a16="http://schemas.microsoft.com/office/drawing/2014/main" id="{C36D8AC0-BD07-4D47-A12D-E7F18162E51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1" name="AutoShape 1" descr="blob:https://web.whatsapp.com/34b6e80c-bc0c-4a28-b3e1-e4a36d430a7e">
          <a:extLst>
            <a:ext uri="{FF2B5EF4-FFF2-40B4-BE49-F238E27FC236}">
              <a16:creationId xmlns:a16="http://schemas.microsoft.com/office/drawing/2014/main" id="{67B163CF-CB98-48C8-84EA-497306B112B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2" name="AutoShape 1" descr="blob:https://web.whatsapp.com/34b6e80c-bc0c-4a28-b3e1-e4a36d430a7e">
          <a:extLst>
            <a:ext uri="{FF2B5EF4-FFF2-40B4-BE49-F238E27FC236}">
              <a16:creationId xmlns:a16="http://schemas.microsoft.com/office/drawing/2014/main" id="{039A1D23-0604-4769-9BEE-F85CCF6819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3" name="AutoShape 1" descr="blob:https://web.whatsapp.com/34b6e80c-bc0c-4a28-b3e1-e4a36d430a7e">
          <a:extLst>
            <a:ext uri="{FF2B5EF4-FFF2-40B4-BE49-F238E27FC236}">
              <a16:creationId xmlns:a16="http://schemas.microsoft.com/office/drawing/2014/main" id="{4290630E-BF4B-459E-A2E6-198E374D08A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4" name="AutoShape 1" descr="blob:https://web.whatsapp.com/34b6e80c-bc0c-4a28-b3e1-e4a36d430a7e">
          <a:extLst>
            <a:ext uri="{FF2B5EF4-FFF2-40B4-BE49-F238E27FC236}">
              <a16:creationId xmlns:a16="http://schemas.microsoft.com/office/drawing/2014/main" id="{6117F307-FD33-42A1-9B8A-3AE361205B2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5" name="AutoShape 1" descr="blob:https://web.whatsapp.com/34b6e80c-bc0c-4a28-b3e1-e4a36d430a7e">
          <a:extLst>
            <a:ext uri="{FF2B5EF4-FFF2-40B4-BE49-F238E27FC236}">
              <a16:creationId xmlns:a16="http://schemas.microsoft.com/office/drawing/2014/main" id="{56FABDC9-4D00-4449-B04B-F36DF2E9D7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6" name="AutoShape 1" descr="blob:https://web.whatsapp.com/34b6e80c-bc0c-4a28-b3e1-e4a36d430a7e">
          <a:extLst>
            <a:ext uri="{FF2B5EF4-FFF2-40B4-BE49-F238E27FC236}">
              <a16:creationId xmlns:a16="http://schemas.microsoft.com/office/drawing/2014/main" id="{201E790A-2DD3-4E14-BC55-A5E08F675AF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7" name="AutoShape 1" descr="blob:https://web.whatsapp.com/34b6e80c-bc0c-4a28-b3e1-e4a36d430a7e">
          <a:extLst>
            <a:ext uri="{FF2B5EF4-FFF2-40B4-BE49-F238E27FC236}">
              <a16:creationId xmlns:a16="http://schemas.microsoft.com/office/drawing/2014/main" id="{EDC075F7-3999-4DAA-A6E7-65EAA84542F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8" name="AutoShape 1" descr="blob:https://web.whatsapp.com/34b6e80c-bc0c-4a28-b3e1-e4a36d430a7e">
          <a:extLst>
            <a:ext uri="{FF2B5EF4-FFF2-40B4-BE49-F238E27FC236}">
              <a16:creationId xmlns:a16="http://schemas.microsoft.com/office/drawing/2014/main" id="{C377851B-BCA8-4787-BDE3-88ED65E50EA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69" name="AutoShape 1" descr="blob:https://web.whatsapp.com/34b6e80c-bc0c-4a28-b3e1-e4a36d430a7e">
          <a:extLst>
            <a:ext uri="{FF2B5EF4-FFF2-40B4-BE49-F238E27FC236}">
              <a16:creationId xmlns:a16="http://schemas.microsoft.com/office/drawing/2014/main" id="{1BC1D0BA-E7BB-4DF2-9A91-5C1EECFAC9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0" name="AutoShape 1" descr="blob:https://web.whatsapp.com/34b6e80c-bc0c-4a28-b3e1-e4a36d430a7e">
          <a:extLst>
            <a:ext uri="{FF2B5EF4-FFF2-40B4-BE49-F238E27FC236}">
              <a16:creationId xmlns:a16="http://schemas.microsoft.com/office/drawing/2014/main" id="{3C8D17B4-49DE-40DB-9B61-A2F614F176A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1" name="AutoShape 1" descr="blob:https://web.whatsapp.com/34b6e80c-bc0c-4a28-b3e1-e4a36d430a7e">
          <a:extLst>
            <a:ext uri="{FF2B5EF4-FFF2-40B4-BE49-F238E27FC236}">
              <a16:creationId xmlns:a16="http://schemas.microsoft.com/office/drawing/2014/main" id="{928B7068-91EC-4E23-82B3-00DA73B9AF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2" name="AutoShape 1" descr="blob:https://web.whatsapp.com/34b6e80c-bc0c-4a28-b3e1-e4a36d430a7e">
          <a:extLst>
            <a:ext uri="{FF2B5EF4-FFF2-40B4-BE49-F238E27FC236}">
              <a16:creationId xmlns:a16="http://schemas.microsoft.com/office/drawing/2014/main" id="{08FDA30A-AB9C-41CD-8DDB-DBF814480A6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3" name="AutoShape 1" descr="blob:https://web.whatsapp.com/34b6e80c-bc0c-4a28-b3e1-e4a36d430a7e">
          <a:extLst>
            <a:ext uri="{FF2B5EF4-FFF2-40B4-BE49-F238E27FC236}">
              <a16:creationId xmlns:a16="http://schemas.microsoft.com/office/drawing/2014/main" id="{BF7326F6-8ADC-48D6-8849-97B54CDE04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4" name="AutoShape 1" descr="blob:https://web.whatsapp.com/34b6e80c-bc0c-4a28-b3e1-e4a36d430a7e">
          <a:extLst>
            <a:ext uri="{FF2B5EF4-FFF2-40B4-BE49-F238E27FC236}">
              <a16:creationId xmlns:a16="http://schemas.microsoft.com/office/drawing/2014/main" id="{4EF21F7E-3CAA-4424-A220-1870473F68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5" name="AutoShape 1" descr="blob:https://web.whatsapp.com/34b6e80c-bc0c-4a28-b3e1-e4a36d430a7e">
          <a:extLst>
            <a:ext uri="{FF2B5EF4-FFF2-40B4-BE49-F238E27FC236}">
              <a16:creationId xmlns:a16="http://schemas.microsoft.com/office/drawing/2014/main" id="{4623EA5B-80A5-4347-AAA0-6853A20966C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6" name="AutoShape 1" descr="blob:https://web.whatsapp.com/34b6e80c-bc0c-4a28-b3e1-e4a36d430a7e">
          <a:extLst>
            <a:ext uri="{FF2B5EF4-FFF2-40B4-BE49-F238E27FC236}">
              <a16:creationId xmlns:a16="http://schemas.microsoft.com/office/drawing/2014/main" id="{008868DE-4293-4AC9-A8D3-D432119A8C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7" name="AutoShape 1" descr="blob:https://web.whatsapp.com/34b6e80c-bc0c-4a28-b3e1-e4a36d430a7e">
          <a:extLst>
            <a:ext uri="{FF2B5EF4-FFF2-40B4-BE49-F238E27FC236}">
              <a16:creationId xmlns:a16="http://schemas.microsoft.com/office/drawing/2014/main" id="{73EDA8E0-94E7-483E-BB85-B48D914407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8" name="AutoShape 1" descr="blob:https://web.whatsapp.com/34b6e80c-bc0c-4a28-b3e1-e4a36d430a7e">
          <a:extLst>
            <a:ext uri="{FF2B5EF4-FFF2-40B4-BE49-F238E27FC236}">
              <a16:creationId xmlns:a16="http://schemas.microsoft.com/office/drawing/2014/main" id="{C3673625-7779-4978-98B0-98C4496F39E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79" name="AutoShape 1" descr="blob:https://web.whatsapp.com/34b6e80c-bc0c-4a28-b3e1-e4a36d430a7e">
          <a:extLst>
            <a:ext uri="{FF2B5EF4-FFF2-40B4-BE49-F238E27FC236}">
              <a16:creationId xmlns:a16="http://schemas.microsoft.com/office/drawing/2014/main" id="{295FC383-F47E-4AC7-9611-C20433DF853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0" name="AutoShape 1" descr="blob:https://web.whatsapp.com/34b6e80c-bc0c-4a28-b3e1-e4a36d430a7e">
          <a:extLst>
            <a:ext uri="{FF2B5EF4-FFF2-40B4-BE49-F238E27FC236}">
              <a16:creationId xmlns:a16="http://schemas.microsoft.com/office/drawing/2014/main" id="{B50612AA-F708-4289-AA82-70104B46B5E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1" name="AutoShape 1" descr="blob:https://web.whatsapp.com/34b6e80c-bc0c-4a28-b3e1-e4a36d430a7e">
          <a:extLst>
            <a:ext uri="{FF2B5EF4-FFF2-40B4-BE49-F238E27FC236}">
              <a16:creationId xmlns:a16="http://schemas.microsoft.com/office/drawing/2014/main" id="{9140FE6A-D689-4830-BE6D-D93C33F2A6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2" name="AutoShape 1" descr="blob:https://web.whatsapp.com/34b6e80c-bc0c-4a28-b3e1-e4a36d430a7e">
          <a:extLst>
            <a:ext uri="{FF2B5EF4-FFF2-40B4-BE49-F238E27FC236}">
              <a16:creationId xmlns:a16="http://schemas.microsoft.com/office/drawing/2014/main" id="{2973AB3C-F78D-455E-AFF7-8D326D0F7C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3" name="AutoShape 1" descr="blob:https://web.whatsapp.com/34b6e80c-bc0c-4a28-b3e1-e4a36d430a7e">
          <a:extLst>
            <a:ext uri="{FF2B5EF4-FFF2-40B4-BE49-F238E27FC236}">
              <a16:creationId xmlns:a16="http://schemas.microsoft.com/office/drawing/2014/main" id="{30375FAB-7696-414E-A792-6EBFDCB7DD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4" name="AutoShape 1" descr="blob:https://web.whatsapp.com/34b6e80c-bc0c-4a28-b3e1-e4a36d430a7e">
          <a:extLst>
            <a:ext uri="{FF2B5EF4-FFF2-40B4-BE49-F238E27FC236}">
              <a16:creationId xmlns:a16="http://schemas.microsoft.com/office/drawing/2014/main" id="{26918475-2166-475B-8312-56D8834C3A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5" name="AutoShape 1" descr="blob:https://web.whatsapp.com/34b6e80c-bc0c-4a28-b3e1-e4a36d430a7e">
          <a:extLst>
            <a:ext uri="{FF2B5EF4-FFF2-40B4-BE49-F238E27FC236}">
              <a16:creationId xmlns:a16="http://schemas.microsoft.com/office/drawing/2014/main" id="{A7B55B36-AD0F-42AB-AB39-136E806BA75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6" name="AutoShape 1" descr="blob:https://web.whatsapp.com/34b6e80c-bc0c-4a28-b3e1-e4a36d430a7e">
          <a:extLst>
            <a:ext uri="{FF2B5EF4-FFF2-40B4-BE49-F238E27FC236}">
              <a16:creationId xmlns:a16="http://schemas.microsoft.com/office/drawing/2014/main" id="{930DDA3A-E1A4-4657-8C64-4764D6B65B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7" name="AutoShape 1" descr="blob:https://web.whatsapp.com/34b6e80c-bc0c-4a28-b3e1-e4a36d430a7e">
          <a:extLst>
            <a:ext uri="{FF2B5EF4-FFF2-40B4-BE49-F238E27FC236}">
              <a16:creationId xmlns:a16="http://schemas.microsoft.com/office/drawing/2014/main" id="{9E7989C5-B798-4149-AE31-874C0B5923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8" name="AutoShape 1" descr="blob:https://web.whatsapp.com/34b6e80c-bc0c-4a28-b3e1-e4a36d430a7e">
          <a:extLst>
            <a:ext uri="{FF2B5EF4-FFF2-40B4-BE49-F238E27FC236}">
              <a16:creationId xmlns:a16="http://schemas.microsoft.com/office/drawing/2014/main" id="{17ED4CB9-99C7-41A3-AD0A-D019D18B061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89" name="AutoShape 1" descr="blob:https://web.whatsapp.com/34b6e80c-bc0c-4a28-b3e1-e4a36d430a7e">
          <a:extLst>
            <a:ext uri="{FF2B5EF4-FFF2-40B4-BE49-F238E27FC236}">
              <a16:creationId xmlns:a16="http://schemas.microsoft.com/office/drawing/2014/main" id="{EB272CC7-E018-4E74-A193-9282ABD4899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0" name="AutoShape 1" descr="blob:https://web.whatsapp.com/34b6e80c-bc0c-4a28-b3e1-e4a36d430a7e">
          <a:extLst>
            <a:ext uri="{FF2B5EF4-FFF2-40B4-BE49-F238E27FC236}">
              <a16:creationId xmlns:a16="http://schemas.microsoft.com/office/drawing/2014/main" id="{AF207381-3B25-4C6E-97FD-387E6782248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1" name="AutoShape 1" descr="blob:https://web.whatsapp.com/34b6e80c-bc0c-4a28-b3e1-e4a36d430a7e">
          <a:extLst>
            <a:ext uri="{FF2B5EF4-FFF2-40B4-BE49-F238E27FC236}">
              <a16:creationId xmlns:a16="http://schemas.microsoft.com/office/drawing/2014/main" id="{A5636053-6FD9-4DC3-AB07-3BBAB9D714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2" name="AutoShape 1" descr="blob:https://web.whatsapp.com/34b6e80c-bc0c-4a28-b3e1-e4a36d430a7e">
          <a:extLst>
            <a:ext uri="{FF2B5EF4-FFF2-40B4-BE49-F238E27FC236}">
              <a16:creationId xmlns:a16="http://schemas.microsoft.com/office/drawing/2014/main" id="{09037736-7FDA-4575-A5F8-22D37A7DFD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3" name="AutoShape 1" descr="blob:https://web.whatsapp.com/34b6e80c-bc0c-4a28-b3e1-e4a36d430a7e">
          <a:extLst>
            <a:ext uri="{FF2B5EF4-FFF2-40B4-BE49-F238E27FC236}">
              <a16:creationId xmlns:a16="http://schemas.microsoft.com/office/drawing/2014/main" id="{7D406A99-C3C9-44AE-A6C4-90679EBD9A7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4" name="AutoShape 1" descr="blob:https://web.whatsapp.com/34b6e80c-bc0c-4a28-b3e1-e4a36d430a7e">
          <a:extLst>
            <a:ext uri="{FF2B5EF4-FFF2-40B4-BE49-F238E27FC236}">
              <a16:creationId xmlns:a16="http://schemas.microsoft.com/office/drawing/2014/main" id="{784C874C-231E-4339-86D7-66FD33A166A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5" name="AutoShape 1" descr="blob:https://web.whatsapp.com/34b6e80c-bc0c-4a28-b3e1-e4a36d430a7e">
          <a:extLst>
            <a:ext uri="{FF2B5EF4-FFF2-40B4-BE49-F238E27FC236}">
              <a16:creationId xmlns:a16="http://schemas.microsoft.com/office/drawing/2014/main" id="{ABB18015-E94C-421E-8828-D3632BD56A5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6" name="AutoShape 1" descr="blob:https://web.whatsapp.com/34b6e80c-bc0c-4a28-b3e1-e4a36d430a7e">
          <a:extLst>
            <a:ext uri="{FF2B5EF4-FFF2-40B4-BE49-F238E27FC236}">
              <a16:creationId xmlns:a16="http://schemas.microsoft.com/office/drawing/2014/main" id="{06D8B7B3-5F8E-4A1E-AF63-64399FE16A1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7" name="AutoShape 1" descr="blob:https://web.whatsapp.com/34b6e80c-bc0c-4a28-b3e1-e4a36d430a7e">
          <a:extLst>
            <a:ext uri="{FF2B5EF4-FFF2-40B4-BE49-F238E27FC236}">
              <a16:creationId xmlns:a16="http://schemas.microsoft.com/office/drawing/2014/main" id="{FBBF8640-55D4-43B8-9783-01BE44518A5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8" name="AutoShape 1" descr="blob:https://web.whatsapp.com/34b6e80c-bc0c-4a28-b3e1-e4a36d430a7e">
          <a:extLst>
            <a:ext uri="{FF2B5EF4-FFF2-40B4-BE49-F238E27FC236}">
              <a16:creationId xmlns:a16="http://schemas.microsoft.com/office/drawing/2014/main" id="{465E5298-5A4E-4342-AF3E-196FC19C92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499" name="AutoShape 1" descr="blob:https://web.whatsapp.com/34b6e80c-bc0c-4a28-b3e1-e4a36d430a7e">
          <a:extLst>
            <a:ext uri="{FF2B5EF4-FFF2-40B4-BE49-F238E27FC236}">
              <a16:creationId xmlns:a16="http://schemas.microsoft.com/office/drawing/2014/main" id="{4D46A13D-8C20-40F5-B60F-D19BFB8E21F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0" name="AutoShape 1" descr="blob:https://web.whatsapp.com/34b6e80c-bc0c-4a28-b3e1-e4a36d430a7e">
          <a:extLst>
            <a:ext uri="{FF2B5EF4-FFF2-40B4-BE49-F238E27FC236}">
              <a16:creationId xmlns:a16="http://schemas.microsoft.com/office/drawing/2014/main" id="{074AC617-FD95-49E5-B8E8-268607AF8AC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1" name="AutoShape 1" descr="blob:https://web.whatsapp.com/34b6e80c-bc0c-4a28-b3e1-e4a36d430a7e">
          <a:extLst>
            <a:ext uri="{FF2B5EF4-FFF2-40B4-BE49-F238E27FC236}">
              <a16:creationId xmlns:a16="http://schemas.microsoft.com/office/drawing/2014/main" id="{466B71ED-AAB9-401B-8658-A5752684038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2" name="AutoShape 1" descr="blob:https://web.whatsapp.com/34b6e80c-bc0c-4a28-b3e1-e4a36d430a7e">
          <a:extLst>
            <a:ext uri="{FF2B5EF4-FFF2-40B4-BE49-F238E27FC236}">
              <a16:creationId xmlns:a16="http://schemas.microsoft.com/office/drawing/2014/main" id="{E46364CE-5A4F-4A8D-AC96-9A9A9B8EA8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3" name="AutoShape 1" descr="blob:https://web.whatsapp.com/34b6e80c-bc0c-4a28-b3e1-e4a36d430a7e">
          <a:extLst>
            <a:ext uri="{FF2B5EF4-FFF2-40B4-BE49-F238E27FC236}">
              <a16:creationId xmlns:a16="http://schemas.microsoft.com/office/drawing/2014/main" id="{C871BDD0-650B-416E-8911-8F92A2EEE6B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4" name="AutoShape 1" descr="blob:https://web.whatsapp.com/34b6e80c-bc0c-4a28-b3e1-e4a36d430a7e">
          <a:extLst>
            <a:ext uri="{FF2B5EF4-FFF2-40B4-BE49-F238E27FC236}">
              <a16:creationId xmlns:a16="http://schemas.microsoft.com/office/drawing/2014/main" id="{11D0C312-D1BD-4B71-B3B5-3FEFA0C4CC9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5" name="AutoShape 1" descr="blob:https://web.whatsapp.com/34b6e80c-bc0c-4a28-b3e1-e4a36d430a7e">
          <a:extLst>
            <a:ext uri="{FF2B5EF4-FFF2-40B4-BE49-F238E27FC236}">
              <a16:creationId xmlns:a16="http://schemas.microsoft.com/office/drawing/2014/main" id="{3A6C8DE3-E1EC-4ABD-B415-99B48FDC322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6" name="AutoShape 1" descr="blob:https://web.whatsapp.com/34b6e80c-bc0c-4a28-b3e1-e4a36d430a7e">
          <a:extLst>
            <a:ext uri="{FF2B5EF4-FFF2-40B4-BE49-F238E27FC236}">
              <a16:creationId xmlns:a16="http://schemas.microsoft.com/office/drawing/2014/main" id="{709349A8-BD74-4979-B69C-B2E2F5FA3C6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7" name="AutoShape 1" descr="blob:https://web.whatsapp.com/34b6e80c-bc0c-4a28-b3e1-e4a36d430a7e">
          <a:extLst>
            <a:ext uri="{FF2B5EF4-FFF2-40B4-BE49-F238E27FC236}">
              <a16:creationId xmlns:a16="http://schemas.microsoft.com/office/drawing/2014/main" id="{3DE4FCB1-419F-425F-BBA4-99A0EBDD1C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8" name="AutoShape 1" descr="blob:https://web.whatsapp.com/34b6e80c-bc0c-4a28-b3e1-e4a36d430a7e">
          <a:extLst>
            <a:ext uri="{FF2B5EF4-FFF2-40B4-BE49-F238E27FC236}">
              <a16:creationId xmlns:a16="http://schemas.microsoft.com/office/drawing/2014/main" id="{E3D4B359-052B-45F3-963B-47883B02598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09" name="AutoShape 1" descr="blob:https://web.whatsapp.com/34b6e80c-bc0c-4a28-b3e1-e4a36d430a7e">
          <a:extLst>
            <a:ext uri="{FF2B5EF4-FFF2-40B4-BE49-F238E27FC236}">
              <a16:creationId xmlns:a16="http://schemas.microsoft.com/office/drawing/2014/main" id="{9FAFBBC1-9D88-4412-A1D7-32C3D6CE951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0" name="AutoShape 1" descr="blob:https://web.whatsapp.com/34b6e80c-bc0c-4a28-b3e1-e4a36d430a7e">
          <a:extLst>
            <a:ext uri="{FF2B5EF4-FFF2-40B4-BE49-F238E27FC236}">
              <a16:creationId xmlns:a16="http://schemas.microsoft.com/office/drawing/2014/main" id="{004BE154-E7C9-41B9-8ABC-4B0272CCF5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1" name="AutoShape 1" descr="blob:https://web.whatsapp.com/34b6e80c-bc0c-4a28-b3e1-e4a36d430a7e">
          <a:extLst>
            <a:ext uri="{FF2B5EF4-FFF2-40B4-BE49-F238E27FC236}">
              <a16:creationId xmlns:a16="http://schemas.microsoft.com/office/drawing/2014/main" id="{E27E7BD3-92D5-4EE4-ABEC-B3ECB6DACC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2" name="AutoShape 1" descr="blob:https://web.whatsapp.com/34b6e80c-bc0c-4a28-b3e1-e4a36d430a7e">
          <a:extLst>
            <a:ext uri="{FF2B5EF4-FFF2-40B4-BE49-F238E27FC236}">
              <a16:creationId xmlns:a16="http://schemas.microsoft.com/office/drawing/2014/main" id="{92898E28-D0C7-4B60-82C8-3902F3F654E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3" name="AutoShape 1" descr="blob:https://web.whatsapp.com/34b6e80c-bc0c-4a28-b3e1-e4a36d430a7e">
          <a:extLst>
            <a:ext uri="{FF2B5EF4-FFF2-40B4-BE49-F238E27FC236}">
              <a16:creationId xmlns:a16="http://schemas.microsoft.com/office/drawing/2014/main" id="{C96B23C0-0ADB-4641-9578-E4BA071554C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4" name="AutoShape 1" descr="blob:https://web.whatsapp.com/34b6e80c-bc0c-4a28-b3e1-e4a36d430a7e">
          <a:extLst>
            <a:ext uri="{FF2B5EF4-FFF2-40B4-BE49-F238E27FC236}">
              <a16:creationId xmlns:a16="http://schemas.microsoft.com/office/drawing/2014/main" id="{66464C79-289D-4668-BAA1-B4F5549188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5" name="AutoShape 1" descr="blob:https://web.whatsapp.com/34b6e80c-bc0c-4a28-b3e1-e4a36d430a7e">
          <a:extLst>
            <a:ext uri="{FF2B5EF4-FFF2-40B4-BE49-F238E27FC236}">
              <a16:creationId xmlns:a16="http://schemas.microsoft.com/office/drawing/2014/main" id="{5217B621-F9DD-4779-8782-4E50DC8E4A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6" name="AutoShape 1" descr="blob:https://web.whatsapp.com/34b6e80c-bc0c-4a28-b3e1-e4a36d430a7e">
          <a:extLst>
            <a:ext uri="{FF2B5EF4-FFF2-40B4-BE49-F238E27FC236}">
              <a16:creationId xmlns:a16="http://schemas.microsoft.com/office/drawing/2014/main" id="{10B4C113-6289-4C6B-82DE-EE6324D6826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7" name="AutoShape 1" descr="blob:https://web.whatsapp.com/34b6e80c-bc0c-4a28-b3e1-e4a36d430a7e">
          <a:extLst>
            <a:ext uri="{FF2B5EF4-FFF2-40B4-BE49-F238E27FC236}">
              <a16:creationId xmlns:a16="http://schemas.microsoft.com/office/drawing/2014/main" id="{5B462563-3EBC-411D-8A12-B36FC37F21C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8" name="AutoShape 1" descr="blob:https://web.whatsapp.com/34b6e80c-bc0c-4a28-b3e1-e4a36d430a7e">
          <a:extLst>
            <a:ext uri="{FF2B5EF4-FFF2-40B4-BE49-F238E27FC236}">
              <a16:creationId xmlns:a16="http://schemas.microsoft.com/office/drawing/2014/main" id="{E4BDB050-266E-45C1-9FC7-DCAF05CF29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19" name="AutoShape 1" descr="blob:https://web.whatsapp.com/34b6e80c-bc0c-4a28-b3e1-e4a36d430a7e">
          <a:extLst>
            <a:ext uri="{FF2B5EF4-FFF2-40B4-BE49-F238E27FC236}">
              <a16:creationId xmlns:a16="http://schemas.microsoft.com/office/drawing/2014/main" id="{0AB256C7-C924-4A2F-A9F9-A160F417A93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0" name="AutoShape 1" descr="blob:https://web.whatsapp.com/34b6e80c-bc0c-4a28-b3e1-e4a36d430a7e">
          <a:extLst>
            <a:ext uri="{FF2B5EF4-FFF2-40B4-BE49-F238E27FC236}">
              <a16:creationId xmlns:a16="http://schemas.microsoft.com/office/drawing/2014/main" id="{372E3B67-55D8-4511-9181-311BDFFD9E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1" name="AutoShape 1" descr="blob:https://web.whatsapp.com/34b6e80c-bc0c-4a28-b3e1-e4a36d430a7e">
          <a:extLst>
            <a:ext uri="{FF2B5EF4-FFF2-40B4-BE49-F238E27FC236}">
              <a16:creationId xmlns:a16="http://schemas.microsoft.com/office/drawing/2014/main" id="{154FD4D9-FB00-4AAA-A96D-9FFC58A1A61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2" name="AutoShape 1" descr="blob:https://web.whatsapp.com/34b6e80c-bc0c-4a28-b3e1-e4a36d430a7e">
          <a:extLst>
            <a:ext uri="{FF2B5EF4-FFF2-40B4-BE49-F238E27FC236}">
              <a16:creationId xmlns:a16="http://schemas.microsoft.com/office/drawing/2014/main" id="{E3C0614E-1068-43FD-9A25-035AE9D2A5E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3" name="AutoShape 1" descr="blob:https://web.whatsapp.com/34b6e80c-bc0c-4a28-b3e1-e4a36d430a7e">
          <a:extLst>
            <a:ext uri="{FF2B5EF4-FFF2-40B4-BE49-F238E27FC236}">
              <a16:creationId xmlns:a16="http://schemas.microsoft.com/office/drawing/2014/main" id="{11A36EE8-9517-4682-8553-89E9BEA3BF6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4" name="AutoShape 1" descr="blob:https://web.whatsapp.com/34b6e80c-bc0c-4a28-b3e1-e4a36d430a7e">
          <a:extLst>
            <a:ext uri="{FF2B5EF4-FFF2-40B4-BE49-F238E27FC236}">
              <a16:creationId xmlns:a16="http://schemas.microsoft.com/office/drawing/2014/main" id="{FFDCF733-2FDF-43F7-81E2-890E7B536D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5" name="AutoShape 1" descr="blob:https://web.whatsapp.com/34b6e80c-bc0c-4a28-b3e1-e4a36d430a7e">
          <a:extLst>
            <a:ext uri="{FF2B5EF4-FFF2-40B4-BE49-F238E27FC236}">
              <a16:creationId xmlns:a16="http://schemas.microsoft.com/office/drawing/2014/main" id="{D90B6095-BF2A-460A-B110-62A05E7021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6" name="AutoShape 1" descr="blob:https://web.whatsapp.com/34b6e80c-bc0c-4a28-b3e1-e4a36d430a7e">
          <a:extLst>
            <a:ext uri="{FF2B5EF4-FFF2-40B4-BE49-F238E27FC236}">
              <a16:creationId xmlns:a16="http://schemas.microsoft.com/office/drawing/2014/main" id="{4D143787-95BC-43F5-8D5B-9921656C26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7" name="AutoShape 1" descr="blob:https://web.whatsapp.com/34b6e80c-bc0c-4a28-b3e1-e4a36d430a7e">
          <a:extLst>
            <a:ext uri="{FF2B5EF4-FFF2-40B4-BE49-F238E27FC236}">
              <a16:creationId xmlns:a16="http://schemas.microsoft.com/office/drawing/2014/main" id="{D37AB3BA-3B42-439F-B5EF-3A07682F8F0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8" name="AutoShape 1" descr="blob:https://web.whatsapp.com/34b6e80c-bc0c-4a28-b3e1-e4a36d430a7e">
          <a:extLst>
            <a:ext uri="{FF2B5EF4-FFF2-40B4-BE49-F238E27FC236}">
              <a16:creationId xmlns:a16="http://schemas.microsoft.com/office/drawing/2014/main" id="{EF386199-B25B-4934-8EDC-D85F091927F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29" name="AutoShape 1" descr="blob:https://web.whatsapp.com/34b6e80c-bc0c-4a28-b3e1-e4a36d430a7e">
          <a:extLst>
            <a:ext uri="{FF2B5EF4-FFF2-40B4-BE49-F238E27FC236}">
              <a16:creationId xmlns:a16="http://schemas.microsoft.com/office/drawing/2014/main" id="{3DC1BB7D-CB50-49CC-80DF-E8F75FBE3D9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0" name="AutoShape 1" descr="blob:https://web.whatsapp.com/34b6e80c-bc0c-4a28-b3e1-e4a36d430a7e">
          <a:extLst>
            <a:ext uri="{FF2B5EF4-FFF2-40B4-BE49-F238E27FC236}">
              <a16:creationId xmlns:a16="http://schemas.microsoft.com/office/drawing/2014/main" id="{B9DD44D5-8504-4868-BD65-7606F72BBCB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1" name="AutoShape 1" descr="blob:https://web.whatsapp.com/34b6e80c-bc0c-4a28-b3e1-e4a36d430a7e">
          <a:extLst>
            <a:ext uri="{FF2B5EF4-FFF2-40B4-BE49-F238E27FC236}">
              <a16:creationId xmlns:a16="http://schemas.microsoft.com/office/drawing/2014/main" id="{36455F5F-0BD0-403E-BC6C-A4B74003092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2" name="AutoShape 1" descr="blob:https://web.whatsapp.com/34b6e80c-bc0c-4a28-b3e1-e4a36d430a7e">
          <a:extLst>
            <a:ext uri="{FF2B5EF4-FFF2-40B4-BE49-F238E27FC236}">
              <a16:creationId xmlns:a16="http://schemas.microsoft.com/office/drawing/2014/main" id="{6FC9B468-470D-47BC-AD30-2AD5765891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3" name="AutoShape 1" descr="blob:https://web.whatsapp.com/34b6e80c-bc0c-4a28-b3e1-e4a36d430a7e">
          <a:extLst>
            <a:ext uri="{FF2B5EF4-FFF2-40B4-BE49-F238E27FC236}">
              <a16:creationId xmlns:a16="http://schemas.microsoft.com/office/drawing/2014/main" id="{46E2E66A-CC19-4871-8B3C-E8464E2332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4" name="AutoShape 1" descr="blob:https://web.whatsapp.com/34b6e80c-bc0c-4a28-b3e1-e4a36d430a7e">
          <a:extLst>
            <a:ext uri="{FF2B5EF4-FFF2-40B4-BE49-F238E27FC236}">
              <a16:creationId xmlns:a16="http://schemas.microsoft.com/office/drawing/2014/main" id="{5FEEB3FA-2856-435A-9683-596AD75CE9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5" name="AutoShape 1" descr="blob:https://web.whatsapp.com/34b6e80c-bc0c-4a28-b3e1-e4a36d430a7e">
          <a:extLst>
            <a:ext uri="{FF2B5EF4-FFF2-40B4-BE49-F238E27FC236}">
              <a16:creationId xmlns:a16="http://schemas.microsoft.com/office/drawing/2014/main" id="{0FD9900A-3FFD-40EB-937E-88061D9D8F1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6" name="AutoShape 1" descr="blob:https://web.whatsapp.com/34b6e80c-bc0c-4a28-b3e1-e4a36d430a7e">
          <a:extLst>
            <a:ext uri="{FF2B5EF4-FFF2-40B4-BE49-F238E27FC236}">
              <a16:creationId xmlns:a16="http://schemas.microsoft.com/office/drawing/2014/main" id="{3F9D0DA2-4525-465D-9AB3-89EB236B7D5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7" name="AutoShape 1" descr="blob:https://web.whatsapp.com/34b6e80c-bc0c-4a28-b3e1-e4a36d430a7e">
          <a:extLst>
            <a:ext uri="{FF2B5EF4-FFF2-40B4-BE49-F238E27FC236}">
              <a16:creationId xmlns:a16="http://schemas.microsoft.com/office/drawing/2014/main" id="{5C21A7CF-53AE-4246-BE24-654204278B3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8" name="AutoShape 1" descr="blob:https://web.whatsapp.com/34b6e80c-bc0c-4a28-b3e1-e4a36d430a7e">
          <a:extLst>
            <a:ext uri="{FF2B5EF4-FFF2-40B4-BE49-F238E27FC236}">
              <a16:creationId xmlns:a16="http://schemas.microsoft.com/office/drawing/2014/main" id="{FDE29DAE-610E-47B3-8248-75C96F8C51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39" name="AutoShape 1" descr="blob:https://web.whatsapp.com/34b6e80c-bc0c-4a28-b3e1-e4a36d430a7e">
          <a:extLst>
            <a:ext uri="{FF2B5EF4-FFF2-40B4-BE49-F238E27FC236}">
              <a16:creationId xmlns:a16="http://schemas.microsoft.com/office/drawing/2014/main" id="{3AD12180-21D5-4D08-8D01-A6D031ABB2B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0" name="AutoShape 1" descr="blob:https://web.whatsapp.com/34b6e80c-bc0c-4a28-b3e1-e4a36d430a7e">
          <a:extLst>
            <a:ext uri="{FF2B5EF4-FFF2-40B4-BE49-F238E27FC236}">
              <a16:creationId xmlns:a16="http://schemas.microsoft.com/office/drawing/2014/main" id="{C0ABFF74-9DCB-4C7B-9436-4C7596A119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1" name="AutoShape 1" descr="blob:https://web.whatsapp.com/34b6e80c-bc0c-4a28-b3e1-e4a36d430a7e">
          <a:extLst>
            <a:ext uri="{FF2B5EF4-FFF2-40B4-BE49-F238E27FC236}">
              <a16:creationId xmlns:a16="http://schemas.microsoft.com/office/drawing/2014/main" id="{D3EA29C0-CF36-4E75-ADAC-8ED199DAAA1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2" name="AutoShape 1" descr="blob:https://web.whatsapp.com/34b6e80c-bc0c-4a28-b3e1-e4a36d430a7e">
          <a:extLst>
            <a:ext uri="{FF2B5EF4-FFF2-40B4-BE49-F238E27FC236}">
              <a16:creationId xmlns:a16="http://schemas.microsoft.com/office/drawing/2014/main" id="{2E0F5D88-1DD4-4AAF-A50C-1E1F57A2280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3" name="AutoShape 1" descr="blob:https://web.whatsapp.com/34b6e80c-bc0c-4a28-b3e1-e4a36d430a7e">
          <a:extLst>
            <a:ext uri="{FF2B5EF4-FFF2-40B4-BE49-F238E27FC236}">
              <a16:creationId xmlns:a16="http://schemas.microsoft.com/office/drawing/2014/main" id="{1C5C5CB8-16D0-4558-8095-5A7C697AD18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4" name="AutoShape 1" descr="blob:https://web.whatsapp.com/34b6e80c-bc0c-4a28-b3e1-e4a36d430a7e">
          <a:extLst>
            <a:ext uri="{FF2B5EF4-FFF2-40B4-BE49-F238E27FC236}">
              <a16:creationId xmlns:a16="http://schemas.microsoft.com/office/drawing/2014/main" id="{84D170B6-E470-48DB-A5D3-AB406E439B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5" name="AutoShape 1" descr="blob:https://web.whatsapp.com/34b6e80c-bc0c-4a28-b3e1-e4a36d430a7e">
          <a:extLst>
            <a:ext uri="{FF2B5EF4-FFF2-40B4-BE49-F238E27FC236}">
              <a16:creationId xmlns:a16="http://schemas.microsoft.com/office/drawing/2014/main" id="{EE9090DF-5DE9-492C-86DC-5797A999A7F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6" name="AutoShape 1" descr="blob:https://web.whatsapp.com/34b6e80c-bc0c-4a28-b3e1-e4a36d430a7e">
          <a:extLst>
            <a:ext uri="{FF2B5EF4-FFF2-40B4-BE49-F238E27FC236}">
              <a16:creationId xmlns:a16="http://schemas.microsoft.com/office/drawing/2014/main" id="{D3C1B796-E0D3-4CB2-A671-65372ACE42F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7" name="AutoShape 1" descr="blob:https://web.whatsapp.com/34b6e80c-bc0c-4a28-b3e1-e4a36d430a7e">
          <a:extLst>
            <a:ext uri="{FF2B5EF4-FFF2-40B4-BE49-F238E27FC236}">
              <a16:creationId xmlns:a16="http://schemas.microsoft.com/office/drawing/2014/main" id="{A68BA34B-AD4F-4AA7-A6BA-12A3168F5AA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8" name="AutoShape 1" descr="blob:https://web.whatsapp.com/34b6e80c-bc0c-4a28-b3e1-e4a36d430a7e">
          <a:extLst>
            <a:ext uri="{FF2B5EF4-FFF2-40B4-BE49-F238E27FC236}">
              <a16:creationId xmlns:a16="http://schemas.microsoft.com/office/drawing/2014/main" id="{303A99F9-11BC-427F-B6E5-AA9F7DA3127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49" name="AutoShape 1" descr="blob:https://web.whatsapp.com/34b6e80c-bc0c-4a28-b3e1-e4a36d430a7e">
          <a:extLst>
            <a:ext uri="{FF2B5EF4-FFF2-40B4-BE49-F238E27FC236}">
              <a16:creationId xmlns:a16="http://schemas.microsoft.com/office/drawing/2014/main" id="{3434890E-C548-4529-AED1-4316F774FA1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0" name="AutoShape 1" descr="blob:https://web.whatsapp.com/34b6e80c-bc0c-4a28-b3e1-e4a36d430a7e">
          <a:extLst>
            <a:ext uri="{FF2B5EF4-FFF2-40B4-BE49-F238E27FC236}">
              <a16:creationId xmlns:a16="http://schemas.microsoft.com/office/drawing/2014/main" id="{F47597C2-EB10-4261-B697-8553205EBE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1" name="AutoShape 1" descr="blob:https://web.whatsapp.com/34b6e80c-bc0c-4a28-b3e1-e4a36d430a7e">
          <a:extLst>
            <a:ext uri="{FF2B5EF4-FFF2-40B4-BE49-F238E27FC236}">
              <a16:creationId xmlns:a16="http://schemas.microsoft.com/office/drawing/2014/main" id="{2EBEC2D9-6D22-46BF-B151-D179582667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2" name="AutoShape 1" descr="blob:https://web.whatsapp.com/34b6e80c-bc0c-4a28-b3e1-e4a36d430a7e">
          <a:extLst>
            <a:ext uri="{FF2B5EF4-FFF2-40B4-BE49-F238E27FC236}">
              <a16:creationId xmlns:a16="http://schemas.microsoft.com/office/drawing/2014/main" id="{5DC63545-5C67-4DE9-A837-AB4FB4A2E9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3" name="AutoShape 1" descr="blob:https://web.whatsapp.com/34b6e80c-bc0c-4a28-b3e1-e4a36d430a7e">
          <a:extLst>
            <a:ext uri="{FF2B5EF4-FFF2-40B4-BE49-F238E27FC236}">
              <a16:creationId xmlns:a16="http://schemas.microsoft.com/office/drawing/2014/main" id="{B6879957-06CC-4A79-AC0A-CB97DAF3C15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4" name="AutoShape 1" descr="blob:https://web.whatsapp.com/34b6e80c-bc0c-4a28-b3e1-e4a36d430a7e">
          <a:extLst>
            <a:ext uri="{FF2B5EF4-FFF2-40B4-BE49-F238E27FC236}">
              <a16:creationId xmlns:a16="http://schemas.microsoft.com/office/drawing/2014/main" id="{6F516D5C-DAB6-4836-B985-AC80EE4930F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5" name="AutoShape 1" descr="blob:https://web.whatsapp.com/34b6e80c-bc0c-4a28-b3e1-e4a36d430a7e">
          <a:extLst>
            <a:ext uri="{FF2B5EF4-FFF2-40B4-BE49-F238E27FC236}">
              <a16:creationId xmlns:a16="http://schemas.microsoft.com/office/drawing/2014/main" id="{F5134A87-33F3-41F1-B9C5-AEEC5ACC7B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6" name="AutoShape 1" descr="blob:https://web.whatsapp.com/34b6e80c-bc0c-4a28-b3e1-e4a36d430a7e">
          <a:extLst>
            <a:ext uri="{FF2B5EF4-FFF2-40B4-BE49-F238E27FC236}">
              <a16:creationId xmlns:a16="http://schemas.microsoft.com/office/drawing/2014/main" id="{4C86B1C6-8DDA-4898-9913-57276FBA3CE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7" name="AutoShape 1" descr="blob:https://web.whatsapp.com/34b6e80c-bc0c-4a28-b3e1-e4a36d430a7e">
          <a:extLst>
            <a:ext uri="{FF2B5EF4-FFF2-40B4-BE49-F238E27FC236}">
              <a16:creationId xmlns:a16="http://schemas.microsoft.com/office/drawing/2014/main" id="{50A6CA36-A0A4-4032-AFF7-48B6A8DD8D0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8" name="AutoShape 1" descr="blob:https://web.whatsapp.com/34b6e80c-bc0c-4a28-b3e1-e4a36d430a7e">
          <a:extLst>
            <a:ext uri="{FF2B5EF4-FFF2-40B4-BE49-F238E27FC236}">
              <a16:creationId xmlns:a16="http://schemas.microsoft.com/office/drawing/2014/main" id="{97304210-80B4-4E93-942E-0068E37BF5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59" name="AutoShape 1" descr="blob:https://web.whatsapp.com/34b6e80c-bc0c-4a28-b3e1-e4a36d430a7e">
          <a:extLst>
            <a:ext uri="{FF2B5EF4-FFF2-40B4-BE49-F238E27FC236}">
              <a16:creationId xmlns:a16="http://schemas.microsoft.com/office/drawing/2014/main" id="{3019AF5A-6131-43E8-9AA4-D77796D6D44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0" name="AutoShape 1" descr="blob:https://web.whatsapp.com/34b6e80c-bc0c-4a28-b3e1-e4a36d430a7e">
          <a:extLst>
            <a:ext uri="{FF2B5EF4-FFF2-40B4-BE49-F238E27FC236}">
              <a16:creationId xmlns:a16="http://schemas.microsoft.com/office/drawing/2014/main" id="{6DDBF4E6-BD03-4244-8662-09052D12206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1" name="AutoShape 1" descr="blob:https://web.whatsapp.com/34b6e80c-bc0c-4a28-b3e1-e4a36d430a7e">
          <a:extLst>
            <a:ext uri="{FF2B5EF4-FFF2-40B4-BE49-F238E27FC236}">
              <a16:creationId xmlns:a16="http://schemas.microsoft.com/office/drawing/2014/main" id="{C1CE0B8E-2E6F-419A-A9E2-FACCF423D0D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2" name="AutoShape 1" descr="blob:https://web.whatsapp.com/34b6e80c-bc0c-4a28-b3e1-e4a36d430a7e">
          <a:extLst>
            <a:ext uri="{FF2B5EF4-FFF2-40B4-BE49-F238E27FC236}">
              <a16:creationId xmlns:a16="http://schemas.microsoft.com/office/drawing/2014/main" id="{998C4CB4-7DAA-428F-94EB-B5B4FF8CD9C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3" name="AutoShape 1" descr="blob:https://web.whatsapp.com/34b6e80c-bc0c-4a28-b3e1-e4a36d430a7e">
          <a:extLst>
            <a:ext uri="{FF2B5EF4-FFF2-40B4-BE49-F238E27FC236}">
              <a16:creationId xmlns:a16="http://schemas.microsoft.com/office/drawing/2014/main" id="{C0DFB56A-8A99-4386-946B-6D30B187010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4" name="AutoShape 1" descr="blob:https://web.whatsapp.com/34b6e80c-bc0c-4a28-b3e1-e4a36d430a7e">
          <a:extLst>
            <a:ext uri="{FF2B5EF4-FFF2-40B4-BE49-F238E27FC236}">
              <a16:creationId xmlns:a16="http://schemas.microsoft.com/office/drawing/2014/main" id="{30350D9A-0D40-4E7E-9CA6-3E253E9107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5" name="AutoShape 1" descr="blob:https://web.whatsapp.com/34b6e80c-bc0c-4a28-b3e1-e4a36d430a7e">
          <a:extLst>
            <a:ext uri="{FF2B5EF4-FFF2-40B4-BE49-F238E27FC236}">
              <a16:creationId xmlns:a16="http://schemas.microsoft.com/office/drawing/2014/main" id="{FC0567F8-7924-47E1-823E-06C19DB0FA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6" name="AutoShape 1" descr="blob:https://web.whatsapp.com/34b6e80c-bc0c-4a28-b3e1-e4a36d430a7e">
          <a:extLst>
            <a:ext uri="{FF2B5EF4-FFF2-40B4-BE49-F238E27FC236}">
              <a16:creationId xmlns:a16="http://schemas.microsoft.com/office/drawing/2014/main" id="{3EDB1C85-10FE-449B-BBCA-380E7DCBF2C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7" name="AutoShape 1" descr="blob:https://web.whatsapp.com/34b6e80c-bc0c-4a28-b3e1-e4a36d430a7e">
          <a:extLst>
            <a:ext uri="{FF2B5EF4-FFF2-40B4-BE49-F238E27FC236}">
              <a16:creationId xmlns:a16="http://schemas.microsoft.com/office/drawing/2014/main" id="{4DD95B76-149D-4377-BBC7-6618F825FAE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8" name="AutoShape 1" descr="blob:https://web.whatsapp.com/34b6e80c-bc0c-4a28-b3e1-e4a36d430a7e">
          <a:extLst>
            <a:ext uri="{FF2B5EF4-FFF2-40B4-BE49-F238E27FC236}">
              <a16:creationId xmlns:a16="http://schemas.microsoft.com/office/drawing/2014/main" id="{16441D05-6DCB-417D-9852-3AA7E7B795C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69" name="AutoShape 1" descr="blob:https://web.whatsapp.com/34b6e80c-bc0c-4a28-b3e1-e4a36d430a7e">
          <a:extLst>
            <a:ext uri="{FF2B5EF4-FFF2-40B4-BE49-F238E27FC236}">
              <a16:creationId xmlns:a16="http://schemas.microsoft.com/office/drawing/2014/main" id="{5445DF15-C6CD-4E05-B076-F2DB9789A05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0" name="AutoShape 1" descr="blob:https://web.whatsapp.com/34b6e80c-bc0c-4a28-b3e1-e4a36d430a7e">
          <a:extLst>
            <a:ext uri="{FF2B5EF4-FFF2-40B4-BE49-F238E27FC236}">
              <a16:creationId xmlns:a16="http://schemas.microsoft.com/office/drawing/2014/main" id="{F8E2DEC0-7D80-4948-9F5D-C16CDDDE052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1" name="AutoShape 1" descr="blob:https://web.whatsapp.com/34b6e80c-bc0c-4a28-b3e1-e4a36d430a7e">
          <a:extLst>
            <a:ext uri="{FF2B5EF4-FFF2-40B4-BE49-F238E27FC236}">
              <a16:creationId xmlns:a16="http://schemas.microsoft.com/office/drawing/2014/main" id="{33553064-0F29-40A6-8B76-102EDAFBC4B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2" name="AutoShape 1" descr="blob:https://web.whatsapp.com/34b6e80c-bc0c-4a28-b3e1-e4a36d430a7e">
          <a:extLst>
            <a:ext uri="{FF2B5EF4-FFF2-40B4-BE49-F238E27FC236}">
              <a16:creationId xmlns:a16="http://schemas.microsoft.com/office/drawing/2014/main" id="{820AFF4C-1E7A-4CD7-9ED5-5FC314C287C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3" name="AutoShape 1" descr="blob:https://web.whatsapp.com/34b6e80c-bc0c-4a28-b3e1-e4a36d430a7e">
          <a:extLst>
            <a:ext uri="{FF2B5EF4-FFF2-40B4-BE49-F238E27FC236}">
              <a16:creationId xmlns:a16="http://schemas.microsoft.com/office/drawing/2014/main" id="{D335BBE3-8DD5-4EF4-BEFC-0351C64CB7A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4" name="AutoShape 1" descr="blob:https://web.whatsapp.com/34b6e80c-bc0c-4a28-b3e1-e4a36d430a7e">
          <a:extLst>
            <a:ext uri="{FF2B5EF4-FFF2-40B4-BE49-F238E27FC236}">
              <a16:creationId xmlns:a16="http://schemas.microsoft.com/office/drawing/2014/main" id="{09C6AF4D-B8C4-45DF-A2EC-96A4384C9F5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5" name="AutoShape 1" descr="blob:https://web.whatsapp.com/34b6e80c-bc0c-4a28-b3e1-e4a36d430a7e">
          <a:extLst>
            <a:ext uri="{FF2B5EF4-FFF2-40B4-BE49-F238E27FC236}">
              <a16:creationId xmlns:a16="http://schemas.microsoft.com/office/drawing/2014/main" id="{8B5935BE-CA9B-4ED0-8446-F9E30A3AA8F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6" name="AutoShape 1" descr="blob:https://web.whatsapp.com/34b6e80c-bc0c-4a28-b3e1-e4a36d430a7e">
          <a:extLst>
            <a:ext uri="{FF2B5EF4-FFF2-40B4-BE49-F238E27FC236}">
              <a16:creationId xmlns:a16="http://schemas.microsoft.com/office/drawing/2014/main" id="{4449B1E4-431C-4D99-B159-49F548B62F1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7" name="AutoShape 1" descr="blob:https://web.whatsapp.com/34b6e80c-bc0c-4a28-b3e1-e4a36d430a7e">
          <a:extLst>
            <a:ext uri="{FF2B5EF4-FFF2-40B4-BE49-F238E27FC236}">
              <a16:creationId xmlns:a16="http://schemas.microsoft.com/office/drawing/2014/main" id="{A32872F0-8F73-494D-825B-4EBA3CC87E0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8" name="AutoShape 1" descr="blob:https://web.whatsapp.com/34b6e80c-bc0c-4a28-b3e1-e4a36d430a7e">
          <a:extLst>
            <a:ext uri="{FF2B5EF4-FFF2-40B4-BE49-F238E27FC236}">
              <a16:creationId xmlns:a16="http://schemas.microsoft.com/office/drawing/2014/main" id="{F6059AD3-7BE6-4447-BDDF-98FAC80CA5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79" name="AutoShape 1" descr="blob:https://web.whatsapp.com/34b6e80c-bc0c-4a28-b3e1-e4a36d430a7e">
          <a:extLst>
            <a:ext uri="{FF2B5EF4-FFF2-40B4-BE49-F238E27FC236}">
              <a16:creationId xmlns:a16="http://schemas.microsoft.com/office/drawing/2014/main" id="{3B98116C-F31E-4164-808D-BD8DD4C3E06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0" name="AutoShape 1" descr="blob:https://web.whatsapp.com/34b6e80c-bc0c-4a28-b3e1-e4a36d430a7e">
          <a:extLst>
            <a:ext uri="{FF2B5EF4-FFF2-40B4-BE49-F238E27FC236}">
              <a16:creationId xmlns:a16="http://schemas.microsoft.com/office/drawing/2014/main" id="{A7C80CA5-2BDD-4D46-A4B9-89377EE3322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1" name="AutoShape 1" descr="blob:https://web.whatsapp.com/34b6e80c-bc0c-4a28-b3e1-e4a36d430a7e">
          <a:extLst>
            <a:ext uri="{FF2B5EF4-FFF2-40B4-BE49-F238E27FC236}">
              <a16:creationId xmlns:a16="http://schemas.microsoft.com/office/drawing/2014/main" id="{580FF97D-1656-4029-92DE-443E667FCA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2" name="AutoShape 1" descr="blob:https://web.whatsapp.com/34b6e80c-bc0c-4a28-b3e1-e4a36d430a7e">
          <a:extLst>
            <a:ext uri="{FF2B5EF4-FFF2-40B4-BE49-F238E27FC236}">
              <a16:creationId xmlns:a16="http://schemas.microsoft.com/office/drawing/2014/main" id="{7A38DC20-FBAF-4B15-869A-B7CAB096FBE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3" name="AutoShape 1" descr="blob:https://web.whatsapp.com/34b6e80c-bc0c-4a28-b3e1-e4a36d430a7e">
          <a:extLst>
            <a:ext uri="{FF2B5EF4-FFF2-40B4-BE49-F238E27FC236}">
              <a16:creationId xmlns:a16="http://schemas.microsoft.com/office/drawing/2014/main" id="{9D030BB9-03B5-4354-A80B-C98B18A45F7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4" name="AutoShape 1" descr="blob:https://web.whatsapp.com/34b6e80c-bc0c-4a28-b3e1-e4a36d430a7e">
          <a:extLst>
            <a:ext uri="{FF2B5EF4-FFF2-40B4-BE49-F238E27FC236}">
              <a16:creationId xmlns:a16="http://schemas.microsoft.com/office/drawing/2014/main" id="{02C2A5F9-0616-4E90-8F6F-1A4C567CDB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5" name="AutoShape 1" descr="blob:https://web.whatsapp.com/34b6e80c-bc0c-4a28-b3e1-e4a36d430a7e">
          <a:extLst>
            <a:ext uri="{FF2B5EF4-FFF2-40B4-BE49-F238E27FC236}">
              <a16:creationId xmlns:a16="http://schemas.microsoft.com/office/drawing/2014/main" id="{8E4D80B0-2D48-4409-A11F-5F57C0C3F2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6" name="AutoShape 1" descr="blob:https://web.whatsapp.com/34b6e80c-bc0c-4a28-b3e1-e4a36d430a7e">
          <a:extLst>
            <a:ext uri="{FF2B5EF4-FFF2-40B4-BE49-F238E27FC236}">
              <a16:creationId xmlns:a16="http://schemas.microsoft.com/office/drawing/2014/main" id="{183EEA0D-17BA-487D-9D1E-8481BCBF688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7" name="AutoShape 1" descr="blob:https://web.whatsapp.com/34b6e80c-bc0c-4a28-b3e1-e4a36d430a7e">
          <a:extLst>
            <a:ext uri="{FF2B5EF4-FFF2-40B4-BE49-F238E27FC236}">
              <a16:creationId xmlns:a16="http://schemas.microsoft.com/office/drawing/2014/main" id="{517713EC-2E3A-49AC-8B03-0CB44A086AA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8" name="AutoShape 1" descr="blob:https://web.whatsapp.com/34b6e80c-bc0c-4a28-b3e1-e4a36d430a7e">
          <a:extLst>
            <a:ext uri="{FF2B5EF4-FFF2-40B4-BE49-F238E27FC236}">
              <a16:creationId xmlns:a16="http://schemas.microsoft.com/office/drawing/2014/main" id="{541D22B2-B81D-4834-BDFC-43715752D19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89" name="AutoShape 1" descr="blob:https://web.whatsapp.com/34b6e80c-bc0c-4a28-b3e1-e4a36d430a7e">
          <a:extLst>
            <a:ext uri="{FF2B5EF4-FFF2-40B4-BE49-F238E27FC236}">
              <a16:creationId xmlns:a16="http://schemas.microsoft.com/office/drawing/2014/main" id="{EA4D8669-EC7D-41BB-BECA-B904B18FD12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0" name="AutoShape 1" descr="blob:https://web.whatsapp.com/34b6e80c-bc0c-4a28-b3e1-e4a36d430a7e">
          <a:extLst>
            <a:ext uri="{FF2B5EF4-FFF2-40B4-BE49-F238E27FC236}">
              <a16:creationId xmlns:a16="http://schemas.microsoft.com/office/drawing/2014/main" id="{19552556-B15C-4989-8738-B7A3882E4E0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1" name="AutoShape 1" descr="blob:https://web.whatsapp.com/34b6e80c-bc0c-4a28-b3e1-e4a36d430a7e">
          <a:extLst>
            <a:ext uri="{FF2B5EF4-FFF2-40B4-BE49-F238E27FC236}">
              <a16:creationId xmlns:a16="http://schemas.microsoft.com/office/drawing/2014/main" id="{7A7EED5E-CCA0-4C6F-B55A-3D257192BF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2" name="AutoShape 1" descr="blob:https://web.whatsapp.com/34b6e80c-bc0c-4a28-b3e1-e4a36d430a7e">
          <a:extLst>
            <a:ext uri="{FF2B5EF4-FFF2-40B4-BE49-F238E27FC236}">
              <a16:creationId xmlns:a16="http://schemas.microsoft.com/office/drawing/2014/main" id="{BF54E3EC-DC59-401F-8BFB-BFB6268ECF8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3" name="AutoShape 1" descr="blob:https://web.whatsapp.com/34b6e80c-bc0c-4a28-b3e1-e4a36d430a7e">
          <a:extLst>
            <a:ext uri="{FF2B5EF4-FFF2-40B4-BE49-F238E27FC236}">
              <a16:creationId xmlns:a16="http://schemas.microsoft.com/office/drawing/2014/main" id="{0ECF0B25-9626-42F7-B194-1EDAD5064BF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4" name="AutoShape 1" descr="blob:https://web.whatsapp.com/34b6e80c-bc0c-4a28-b3e1-e4a36d430a7e">
          <a:extLst>
            <a:ext uri="{FF2B5EF4-FFF2-40B4-BE49-F238E27FC236}">
              <a16:creationId xmlns:a16="http://schemas.microsoft.com/office/drawing/2014/main" id="{0EDE5784-9AA0-4DAE-9543-9B40989DA34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5" name="AutoShape 1" descr="blob:https://web.whatsapp.com/34b6e80c-bc0c-4a28-b3e1-e4a36d430a7e">
          <a:extLst>
            <a:ext uri="{FF2B5EF4-FFF2-40B4-BE49-F238E27FC236}">
              <a16:creationId xmlns:a16="http://schemas.microsoft.com/office/drawing/2014/main" id="{38F740EC-577D-4DEE-8D17-A5DA698BB6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6" name="AutoShape 1" descr="blob:https://web.whatsapp.com/34b6e80c-bc0c-4a28-b3e1-e4a36d430a7e">
          <a:extLst>
            <a:ext uri="{FF2B5EF4-FFF2-40B4-BE49-F238E27FC236}">
              <a16:creationId xmlns:a16="http://schemas.microsoft.com/office/drawing/2014/main" id="{1E143459-29B3-4EA0-93F1-3CC74B591A6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7" name="AutoShape 1" descr="blob:https://web.whatsapp.com/34b6e80c-bc0c-4a28-b3e1-e4a36d430a7e">
          <a:extLst>
            <a:ext uri="{FF2B5EF4-FFF2-40B4-BE49-F238E27FC236}">
              <a16:creationId xmlns:a16="http://schemas.microsoft.com/office/drawing/2014/main" id="{F1C8F807-E3DA-4487-B57E-EB64F88A20E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8" name="AutoShape 1" descr="blob:https://web.whatsapp.com/34b6e80c-bc0c-4a28-b3e1-e4a36d430a7e">
          <a:extLst>
            <a:ext uri="{FF2B5EF4-FFF2-40B4-BE49-F238E27FC236}">
              <a16:creationId xmlns:a16="http://schemas.microsoft.com/office/drawing/2014/main" id="{4F2900BF-A6E2-4879-9EE9-792BC03916B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599" name="AutoShape 1" descr="blob:https://web.whatsapp.com/34b6e80c-bc0c-4a28-b3e1-e4a36d430a7e">
          <a:extLst>
            <a:ext uri="{FF2B5EF4-FFF2-40B4-BE49-F238E27FC236}">
              <a16:creationId xmlns:a16="http://schemas.microsoft.com/office/drawing/2014/main" id="{3BE6E23E-0EC6-47C3-9023-1AFE8B588E2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0" name="AutoShape 1" descr="blob:https://web.whatsapp.com/34b6e80c-bc0c-4a28-b3e1-e4a36d430a7e">
          <a:extLst>
            <a:ext uri="{FF2B5EF4-FFF2-40B4-BE49-F238E27FC236}">
              <a16:creationId xmlns:a16="http://schemas.microsoft.com/office/drawing/2014/main" id="{FF5C49D4-384C-47C8-90BB-F40BD1903CA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1" name="AutoShape 1" descr="blob:https://web.whatsapp.com/34b6e80c-bc0c-4a28-b3e1-e4a36d430a7e">
          <a:extLst>
            <a:ext uri="{FF2B5EF4-FFF2-40B4-BE49-F238E27FC236}">
              <a16:creationId xmlns:a16="http://schemas.microsoft.com/office/drawing/2014/main" id="{4C7EE9C5-8365-4A6C-8444-0F614EE3C98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2" name="AutoShape 1" descr="blob:https://web.whatsapp.com/34b6e80c-bc0c-4a28-b3e1-e4a36d430a7e">
          <a:extLst>
            <a:ext uri="{FF2B5EF4-FFF2-40B4-BE49-F238E27FC236}">
              <a16:creationId xmlns:a16="http://schemas.microsoft.com/office/drawing/2014/main" id="{A23089F9-583B-431E-8873-F58A89E73DA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3" name="AutoShape 1" descr="blob:https://web.whatsapp.com/34b6e80c-bc0c-4a28-b3e1-e4a36d430a7e">
          <a:extLst>
            <a:ext uri="{FF2B5EF4-FFF2-40B4-BE49-F238E27FC236}">
              <a16:creationId xmlns:a16="http://schemas.microsoft.com/office/drawing/2014/main" id="{0F64C6A0-5D01-496B-8D82-86C8A7D9C0A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4" name="AutoShape 1" descr="blob:https://web.whatsapp.com/34b6e80c-bc0c-4a28-b3e1-e4a36d430a7e">
          <a:extLst>
            <a:ext uri="{FF2B5EF4-FFF2-40B4-BE49-F238E27FC236}">
              <a16:creationId xmlns:a16="http://schemas.microsoft.com/office/drawing/2014/main" id="{D6EC767B-3EB5-4A0E-9296-C8BE20963D4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5" name="AutoShape 1" descr="blob:https://web.whatsapp.com/34b6e80c-bc0c-4a28-b3e1-e4a36d430a7e">
          <a:extLst>
            <a:ext uri="{FF2B5EF4-FFF2-40B4-BE49-F238E27FC236}">
              <a16:creationId xmlns:a16="http://schemas.microsoft.com/office/drawing/2014/main" id="{F30944CF-BE40-4DA5-A7BF-9E8717BACD2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6" name="AutoShape 1" descr="blob:https://web.whatsapp.com/34b6e80c-bc0c-4a28-b3e1-e4a36d430a7e">
          <a:extLst>
            <a:ext uri="{FF2B5EF4-FFF2-40B4-BE49-F238E27FC236}">
              <a16:creationId xmlns:a16="http://schemas.microsoft.com/office/drawing/2014/main" id="{C8CA52EE-6910-482A-8DCB-3E677AE002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7" name="AutoShape 1" descr="blob:https://web.whatsapp.com/34b6e80c-bc0c-4a28-b3e1-e4a36d430a7e">
          <a:extLst>
            <a:ext uri="{FF2B5EF4-FFF2-40B4-BE49-F238E27FC236}">
              <a16:creationId xmlns:a16="http://schemas.microsoft.com/office/drawing/2014/main" id="{C880DF17-385C-4052-8670-34DFFA9265C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8" name="AutoShape 1" descr="blob:https://web.whatsapp.com/34b6e80c-bc0c-4a28-b3e1-e4a36d430a7e">
          <a:extLst>
            <a:ext uri="{FF2B5EF4-FFF2-40B4-BE49-F238E27FC236}">
              <a16:creationId xmlns:a16="http://schemas.microsoft.com/office/drawing/2014/main" id="{D2135EA3-09D2-4A92-9A11-970B5344756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09" name="AutoShape 1" descr="blob:https://web.whatsapp.com/34b6e80c-bc0c-4a28-b3e1-e4a36d430a7e">
          <a:extLst>
            <a:ext uri="{FF2B5EF4-FFF2-40B4-BE49-F238E27FC236}">
              <a16:creationId xmlns:a16="http://schemas.microsoft.com/office/drawing/2014/main" id="{0E2C080F-1F07-4A17-85E9-CEB01E95AAE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0" name="AutoShape 1" descr="blob:https://web.whatsapp.com/34b6e80c-bc0c-4a28-b3e1-e4a36d430a7e">
          <a:extLst>
            <a:ext uri="{FF2B5EF4-FFF2-40B4-BE49-F238E27FC236}">
              <a16:creationId xmlns:a16="http://schemas.microsoft.com/office/drawing/2014/main" id="{66F408CA-12AC-4720-AF00-17E2F1069C5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1" name="AutoShape 1" descr="blob:https://web.whatsapp.com/34b6e80c-bc0c-4a28-b3e1-e4a36d430a7e">
          <a:extLst>
            <a:ext uri="{FF2B5EF4-FFF2-40B4-BE49-F238E27FC236}">
              <a16:creationId xmlns:a16="http://schemas.microsoft.com/office/drawing/2014/main" id="{69069D0C-7E40-42DA-AC02-F9C44B3BDF1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2" name="AutoShape 1" descr="blob:https://web.whatsapp.com/34b6e80c-bc0c-4a28-b3e1-e4a36d430a7e">
          <a:extLst>
            <a:ext uri="{FF2B5EF4-FFF2-40B4-BE49-F238E27FC236}">
              <a16:creationId xmlns:a16="http://schemas.microsoft.com/office/drawing/2014/main" id="{644DC7C2-1E8B-4695-90B4-35261B57F7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3" name="AutoShape 1" descr="blob:https://web.whatsapp.com/34b6e80c-bc0c-4a28-b3e1-e4a36d430a7e">
          <a:extLst>
            <a:ext uri="{FF2B5EF4-FFF2-40B4-BE49-F238E27FC236}">
              <a16:creationId xmlns:a16="http://schemas.microsoft.com/office/drawing/2014/main" id="{DB76089A-A936-43F4-B863-84A754026F8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4" name="AutoShape 1" descr="blob:https://web.whatsapp.com/34b6e80c-bc0c-4a28-b3e1-e4a36d430a7e">
          <a:extLst>
            <a:ext uri="{FF2B5EF4-FFF2-40B4-BE49-F238E27FC236}">
              <a16:creationId xmlns:a16="http://schemas.microsoft.com/office/drawing/2014/main" id="{477D55A7-74A5-4010-AAF2-0725A27C0C5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5" name="AutoShape 1" descr="blob:https://web.whatsapp.com/34b6e80c-bc0c-4a28-b3e1-e4a36d430a7e">
          <a:extLst>
            <a:ext uri="{FF2B5EF4-FFF2-40B4-BE49-F238E27FC236}">
              <a16:creationId xmlns:a16="http://schemas.microsoft.com/office/drawing/2014/main" id="{100EC5F3-F352-458A-99D3-2DC9F868BBD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6" name="AutoShape 1" descr="blob:https://web.whatsapp.com/34b6e80c-bc0c-4a28-b3e1-e4a36d430a7e">
          <a:extLst>
            <a:ext uri="{FF2B5EF4-FFF2-40B4-BE49-F238E27FC236}">
              <a16:creationId xmlns:a16="http://schemas.microsoft.com/office/drawing/2014/main" id="{E63116C7-D244-4FD3-A1B9-E16D55D1D64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7" name="AutoShape 1" descr="blob:https://web.whatsapp.com/34b6e80c-bc0c-4a28-b3e1-e4a36d430a7e">
          <a:extLst>
            <a:ext uri="{FF2B5EF4-FFF2-40B4-BE49-F238E27FC236}">
              <a16:creationId xmlns:a16="http://schemas.microsoft.com/office/drawing/2014/main" id="{BE034C7F-F35F-4B63-9D18-552E696FF46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8" name="AutoShape 1" descr="blob:https://web.whatsapp.com/34b6e80c-bc0c-4a28-b3e1-e4a36d430a7e">
          <a:extLst>
            <a:ext uri="{FF2B5EF4-FFF2-40B4-BE49-F238E27FC236}">
              <a16:creationId xmlns:a16="http://schemas.microsoft.com/office/drawing/2014/main" id="{4A490BE4-BA7C-4CB1-BAB2-2906337E4B1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19" name="AutoShape 1" descr="blob:https://web.whatsapp.com/34b6e80c-bc0c-4a28-b3e1-e4a36d430a7e">
          <a:extLst>
            <a:ext uri="{FF2B5EF4-FFF2-40B4-BE49-F238E27FC236}">
              <a16:creationId xmlns:a16="http://schemas.microsoft.com/office/drawing/2014/main" id="{5D0554C1-04DE-4760-9DAC-B81A0C0D77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0" name="AutoShape 1" descr="blob:https://web.whatsapp.com/34b6e80c-bc0c-4a28-b3e1-e4a36d430a7e">
          <a:extLst>
            <a:ext uri="{FF2B5EF4-FFF2-40B4-BE49-F238E27FC236}">
              <a16:creationId xmlns:a16="http://schemas.microsoft.com/office/drawing/2014/main" id="{809203DC-8620-45FA-839C-4FF5AD8EBB5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1" name="AutoShape 1" descr="blob:https://web.whatsapp.com/34b6e80c-bc0c-4a28-b3e1-e4a36d430a7e">
          <a:extLst>
            <a:ext uri="{FF2B5EF4-FFF2-40B4-BE49-F238E27FC236}">
              <a16:creationId xmlns:a16="http://schemas.microsoft.com/office/drawing/2014/main" id="{EB2172D0-C236-4EDF-A41E-3EE4CFE8BF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2" name="AutoShape 1" descr="blob:https://web.whatsapp.com/34b6e80c-bc0c-4a28-b3e1-e4a36d430a7e">
          <a:extLst>
            <a:ext uri="{FF2B5EF4-FFF2-40B4-BE49-F238E27FC236}">
              <a16:creationId xmlns:a16="http://schemas.microsoft.com/office/drawing/2014/main" id="{395AA6BC-85BE-4EC9-B638-81EBFC6EDB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3" name="AutoShape 1" descr="blob:https://web.whatsapp.com/34b6e80c-bc0c-4a28-b3e1-e4a36d430a7e">
          <a:extLst>
            <a:ext uri="{FF2B5EF4-FFF2-40B4-BE49-F238E27FC236}">
              <a16:creationId xmlns:a16="http://schemas.microsoft.com/office/drawing/2014/main" id="{046980F6-0180-450B-A300-58714047833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4" name="AutoShape 1" descr="blob:https://web.whatsapp.com/34b6e80c-bc0c-4a28-b3e1-e4a36d430a7e">
          <a:extLst>
            <a:ext uri="{FF2B5EF4-FFF2-40B4-BE49-F238E27FC236}">
              <a16:creationId xmlns:a16="http://schemas.microsoft.com/office/drawing/2014/main" id="{81CBD3DF-812D-43A9-880B-735BF6F391D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5" name="AutoShape 1" descr="blob:https://web.whatsapp.com/34b6e80c-bc0c-4a28-b3e1-e4a36d430a7e">
          <a:extLst>
            <a:ext uri="{FF2B5EF4-FFF2-40B4-BE49-F238E27FC236}">
              <a16:creationId xmlns:a16="http://schemas.microsoft.com/office/drawing/2014/main" id="{8FB193E4-394B-41DA-88D5-D51E2A59CF5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6" name="AutoShape 1" descr="blob:https://web.whatsapp.com/34b6e80c-bc0c-4a28-b3e1-e4a36d430a7e">
          <a:extLst>
            <a:ext uri="{FF2B5EF4-FFF2-40B4-BE49-F238E27FC236}">
              <a16:creationId xmlns:a16="http://schemas.microsoft.com/office/drawing/2014/main" id="{0A1C64BB-FA44-4C0E-A02A-C019CC97945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7" name="AutoShape 1" descr="blob:https://web.whatsapp.com/34b6e80c-bc0c-4a28-b3e1-e4a36d430a7e">
          <a:extLst>
            <a:ext uri="{FF2B5EF4-FFF2-40B4-BE49-F238E27FC236}">
              <a16:creationId xmlns:a16="http://schemas.microsoft.com/office/drawing/2014/main" id="{195551FC-1179-4DD6-86B4-089D4263A85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8" name="AutoShape 1" descr="blob:https://web.whatsapp.com/34b6e80c-bc0c-4a28-b3e1-e4a36d430a7e">
          <a:extLst>
            <a:ext uri="{FF2B5EF4-FFF2-40B4-BE49-F238E27FC236}">
              <a16:creationId xmlns:a16="http://schemas.microsoft.com/office/drawing/2014/main" id="{B996527C-C23E-4567-9BD9-2F26F52B7BB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29" name="AutoShape 1" descr="blob:https://web.whatsapp.com/34b6e80c-bc0c-4a28-b3e1-e4a36d430a7e">
          <a:extLst>
            <a:ext uri="{FF2B5EF4-FFF2-40B4-BE49-F238E27FC236}">
              <a16:creationId xmlns:a16="http://schemas.microsoft.com/office/drawing/2014/main" id="{4FE5AA73-4227-4FDC-AD6A-019A472DEF7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0" name="AutoShape 1" descr="blob:https://web.whatsapp.com/34b6e80c-bc0c-4a28-b3e1-e4a36d430a7e">
          <a:extLst>
            <a:ext uri="{FF2B5EF4-FFF2-40B4-BE49-F238E27FC236}">
              <a16:creationId xmlns:a16="http://schemas.microsoft.com/office/drawing/2014/main" id="{E820F3E7-1311-42CD-B92A-53BB1956420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1" name="AutoShape 1" descr="blob:https://web.whatsapp.com/34b6e80c-bc0c-4a28-b3e1-e4a36d430a7e">
          <a:extLst>
            <a:ext uri="{FF2B5EF4-FFF2-40B4-BE49-F238E27FC236}">
              <a16:creationId xmlns:a16="http://schemas.microsoft.com/office/drawing/2014/main" id="{A694F838-6C26-4FF4-B1B9-3CD8DD557D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2" name="AutoShape 1" descr="blob:https://web.whatsapp.com/34b6e80c-bc0c-4a28-b3e1-e4a36d430a7e">
          <a:extLst>
            <a:ext uri="{FF2B5EF4-FFF2-40B4-BE49-F238E27FC236}">
              <a16:creationId xmlns:a16="http://schemas.microsoft.com/office/drawing/2014/main" id="{E2918DCA-AB76-46D9-8FD9-917093EA14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3" name="AutoShape 1" descr="blob:https://web.whatsapp.com/34b6e80c-bc0c-4a28-b3e1-e4a36d430a7e">
          <a:extLst>
            <a:ext uri="{FF2B5EF4-FFF2-40B4-BE49-F238E27FC236}">
              <a16:creationId xmlns:a16="http://schemas.microsoft.com/office/drawing/2014/main" id="{9E919629-6056-4233-BC50-5288907D8A6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4" name="AutoShape 1" descr="blob:https://web.whatsapp.com/34b6e80c-bc0c-4a28-b3e1-e4a36d430a7e">
          <a:extLst>
            <a:ext uri="{FF2B5EF4-FFF2-40B4-BE49-F238E27FC236}">
              <a16:creationId xmlns:a16="http://schemas.microsoft.com/office/drawing/2014/main" id="{68C62D48-243A-4088-972D-66FA325527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5" name="AutoShape 1" descr="blob:https://web.whatsapp.com/34b6e80c-bc0c-4a28-b3e1-e4a36d430a7e">
          <a:extLst>
            <a:ext uri="{FF2B5EF4-FFF2-40B4-BE49-F238E27FC236}">
              <a16:creationId xmlns:a16="http://schemas.microsoft.com/office/drawing/2014/main" id="{4A35CDC3-4780-4D88-A967-BC9D472A99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6" name="AutoShape 1" descr="blob:https://web.whatsapp.com/34b6e80c-bc0c-4a28-b3e1-e4a36d430a7e">
          <a:extLst>
            <a:ext uri="{FF2B5EF4-FFF2-40B4-BE49-F238E27FC236}">
              <a16:creationId xmlns:a16="http://schemas.microsoft.com/office/drawing/2014/main" id="{8B58F38A-D9F1-493A-A204-66DCE2EB013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7" name="AutoShape 1" descr="blob:https://web.whatsapp.com/34b6e80c-bc0c-4a28-b3e1-e4a36d430a7e">
          <a:extLst>
            <a:ext uri="{FF2B5EF4-FFF2-40B4-BE49-F238E27FC236}">
              <a16:creationId xmlns:a16="http://schemas.microsoft.com/office/drawing/2014/main" id="{FC2D0DCF-56A5-4638-BEA1-A4440046B3F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8" name="AutoShape 1" descr="blob:https://web.whatsapp.com/34b6e80c-bc0c-4a28-b3e1-e4a36d430a7e">
          <a:extLst>
            <a:ext uri="{FF2B5EF4-FFF2-40B4-BE49-F238E27FC236}">
              <a16:creationId xmlns:a16="http://schemas.microsoft.com/office/drawing/2014/main" id="{09EBB0F2-FC03-4693-B3FC-90BA52E421E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39" name="AutoShape 1" descr="blob:https://web.whatsapp.com/34b6e80c-bc0c-4a28-b3e1-e4a36d430a7e">
          <a:extLst>
            <a:ext uri="{FF2B5EF4-FFF2-40B4-BE49-F238E27FC236}">
              <a16:creationId xmlns:a16="http://schemas.microsoft.com/office/drawing/2014/main" id="{6546FB42-57C4-4090-802C-D822B8D596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0" name="AutoShape 1" descr="blob:https://web.whatsapp.com/34b6e80c-bc0c-4a28-b3e1-e4a36d430a7e">
          <a:extLst>
            <a:ext uri="{FF2B5EF4-FFF2-40B4-BE49-F238E27FC236}">
              <a16:creationId xmlns:a16="http://schemas.microsoft.com/office/drawing/2014/main" id="{E4DBE707-EA52-4386-AA36-896CB608306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1" name="AutoShape 1" descr="blob:https://web.whatsapp.com/34b6e80c-bc0c-4a28-b3e1-e4a36d430a7e">
          <a:extLst>
            <a:ext uri="{FF2B5EF4-FFF2-40B4-BE49-F238E27FC236}">
              <a16:creationId xmlns:a16="http://schemas.microsoft.com/office/drawing/2014/main" id="{548FFEDF-D8B8-4136-8B54-6FB1A9A021F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2" name="AutoShape 1" descr="blob:https://web.whatsapp.com/34b6e80c-bc0c-4a28-b3e1-e4a36d430a7e">
          <a:extLst>
            <a:ext uri="{FF2B5EF4-FFF2-40B4-BE49-F238E27FC236}">
              <a16:creationId xmlns:a16="http://schemas.microsoft.com/office/drawing/2014/main" id="{C86527E1-C1B2-4177-8EAB-B1C3A0113BC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3" name="AutoShape 1" descr="blob:https://web.whatsapp.com/34b6e80c-bc0c-4a28-b3e1-e4a36d430a7e">
          <a:extLst>
            <a:ext uri="{FF2B5EF4-FFF2-40B4-BE49-F238E27FC236}">
              <a16:creationId xmlns:a16="http://schemas.microsoft.com/office/drawing/2014/main" id="{24F89681-AFC3-434E-BA60-067FFF4A237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4" name="AutoShape 1" descr="blob:https://web.whatsapp.com/34b6e80c-bc0c-4a28-b3e1-e4a36d430a7e">
          <a:extLst>
            <a:ext uri="{FF2B5EF4-FFF2-40B4-BE49-F238E27FC236}">
              <a16:creationId xmlns:a16="http://schemas.microsoft.com/office/drawing/2014/main" id="{3096E17B-CC61-4DB5-A8DB-902DC3A3F3D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5" name="AutoShape 1" descr="blob:https://web.whatsapp.com/34b6e80c-bc0c-4a28-b3e1-e4a36d430a7e">
          <a:extLst>
            <a:ext uri="{FF2B5EF4-FFF2-40B4-BE49-F238E27FC236}">
              <a16:creationId xmlns:a16="http://schemas.microsoft.com/office/drawing/2014/main" id="{B3734A13-6D0C-4F9C-8363-06D07B479E0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6" name="AutoShape 1" descr="blob:https://web.whatsapp.com/34b6e80c-bc0c-4a28-b3e1-e4a36d430a7e">
          <a:extLst>
            <a:ext uri="{FF2B5EF4-FFF2-40B4-BE49-F238E27FC236}">
              <a16:creationId xmlns:a16="http://schemas.microsoft.com/office/drawing/2014/main" id="{61D47DAA-F868-4502-A240-B0E405B8E87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7" name="AutoShape 1" descr="blob:https://web.whatsapp.com/34b6e80c-bc0c-4a28-b3e1-e4a36d430a7e">
          <a:extLst>
            <a:ext uri="{FF2B5EF4-FFF2-40B4-BE49-F238E27FC236}">
              <a16:creationId xmlns:a16="http://schemas.microsoft.com/office/drawing/2014/main" id="{6F9D5536-FB6F-4BDD-BC9A-C1B7DAA14BD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8" name="AutoShape 1" descr="blob:https://web.whatsapp.com/34b6e80c-bc0c-4a28-b3e1-e4a36d430a7e">
          <a:extLst>
            <a:ext uri="{FF2B5EF4-FFF2-40B4-BE49-F238E27FC236}">
              <a16:creationId xmlns:a16="http://schemas.microsoft.com/office/drawing/2014/main" id="{56C13ECE-9CA6-4E5E-8CB2-791DEF8B757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49" name="AutoShape 1" descr="blob:https://web.whatsapp.com/34b6e80c-bc0c-4a28-b3e1-e4a36d430a7e">
          <a:extLst>
            <a:ext uri="{FF2B5EF4-FFF2-40B4-BE49-F238E27FC236}">
              <a16:creationId xmlns:a16="http://schemas.microsoft.com/office/drawing/2014/main" id="{DDB35D5B-2C93-4A91-BA3C-D6C02C56DAD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0" name="AutoShape 1" descr="blob:https://web.whatsapp.com/34b6e80c-bc0c-4a28-b3e1-e4a36d430a7e">
          <a:extLst>
            <a:ext uri="{FF2B5EF4-FFF2-40B4-BE49-F238E27FC236}">
              <a16:creationId xmlns:a16="http://schemas.microsoft.com/office/drawing/2014/main" id="{C0D6D517-6297-4200-BDCF-C0017B91844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1" name="AutoShape 1" descr="blob:https://web.whatsapp.com/34b6e80c-bc0c-4a28-b3e1-e4a36d430a7e">
          <a:extLst>
            <a:ext uri="{FF2B5EF4-FFF2-40B4-BE49-F238E27FC236}">
              <a16:creationId xmlns:a16="http://schemas.microsoft.com/office/drawing/2014/main" id="{F7B61FEB-E794-4F6D-B1CB-396C3AB2927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2" name="AutoShape 1" descr="blob:https://web.whatsapp.com/34b6e80c-bc0c-4a28-b3e1-e4a36d430a7e">
          <a:extLst>
            <a:ext uri="{FF2B5EF4-FFF2-40B4-BE49-F238E27FC236}">
              <a16:creationId xmlns:a16="http://schemas.microsoft.com/office/drawing/2014/main" id="{58A63470-F9F6-4CA6-9F9E-1196568B1ED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3" name="AutoShape 1" descr="blob:https://web.whatsapp.com/34b6e80c-bc0c-4a28-b3e1-e4a36d430a7e">
          <a:extLst>
            <a:ext uri="{FF2B5EF4-FFF2-40B4-BE49-F238E27FC236}">
              <a16:creationId xmlns:a16="http://schemas.microsoft.com/office/drawing/2014/main" id="{4D698ADD-3090-4B0D-BAC9-DF740E10EC4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4" name="AutoShape 1" descr="blob:https://web.whatsapp.com/34b6e80c-bc0c-4a28-b3e1-e4a36d430a7e">
          <a:extLst>
            <a:ext uri="{FF2B5EF4-FFF2-40B4-BE49-F238E27FC236}">
              <a16:creationId xmlns:a16="http://schemas.microsoft.com/office/drawing/2014/main" id="{D61950D0-A9FC-4720-8922-349CAD187F9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5" name="AutoShape 1" descr="blob:https://web.whatsapp.com/34b6e80c-bc0c-4a28-b3e1-e4a36d430a7e">
          <a:extLst>
            <a:ext uri="{FF2B5EF4-FFF2-40B4-BE49-F238E27FC236}">
              <a16:creationId xmlns:a16="http://schemas.microsoft.com/office/drawing/2014/main" id="{061191B2-1EF9-4032-A366-BC4E2E2672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6" name="AutoShape 1" descr="blob:https://web.whatsapp.com/34b6e80c-bc0c-4a28-b3e1-e4a36d430a7e">
          <a:extLst>
            <a:ext uri="{FF2B5EF4-FFF2-40B4-BE49-F238E27FC236}">
              <a16:creationId xmlns:a16="http://schemas.microsoft.com/office/drawing/2014/main" id="{416EC477-CB21-4E9F-8B57-5CEC15691DB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7" name="AutoShape 1" descr="blob:https://web.whatsapp.com/34b6e80c-bc0c-4a28-b3e1-e4a36d430a7e">
          <a:extLst>
            <a:ext uri="{FF2B5EF4-FFF2-40B4-BE49-F238E27FC236}">
              <a16:creationId xmlns:a16="http://schemas.microsoft.com/office/drawing/2014/main" id="{6182558B-CF73-42E4-9126-C7396AC637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8" name="AutoShape 1" descr="blob:https://web.whatsapp.com/34b6e80c-bc0c-4a28-b3e1-e4a36d430a7e">
          <a:extLst>
            <a:ext uri="{FF2B5EF4-FFF2-40B4-BE49-F238E27FC236}">
              <a16:creationId xmlns:a16="http://schemas.microsoft.com/office/drawing/2014/main" id="{A5A53ED3-9242-4DCF-A87C-125403A13C7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59" name="AutoShape 1" descr="blob:https://web.whatsapp.com/34b6e80c-bc0c-4a28-b3e1-e4a36d430a7e">
          <a:extLst>
            <a:ext uri="{FF2B5EF4-FFF2-40B4-BE49-F238E27FC236}">
              <a16:creationId xmlns:a16="http://schemas.microsoft.com/office/drawing/2014/main" id="{5F348346-5628-4EAC-8A55-CEF831851DB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0" name="AutoShape 1" descr="blob:https://web.whatsapp.com/34b6e80c-bc0c-4a28-b3e1-e4a36d430a7e">
          <a:extLst>
            <a:ext uri="{FF2B5EF4-FFF2-40B4-BE49-F238E27FC236}">
              <a16:creationId xmlns:a16="http://schemas.microsoft.com/office/drawing/2014/main" id="{77385459-F1AA-44F0-9D57-47A4E98B89D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1" name="AutoShape 1" descr="blob:https://web.whatsapp.com/34b6e80c-bc0c-4a28-b3e1-e4a36d430a7e">
          <a:extLst>
            <a:ext uri="{FF2B5EF4-FFF2-40B4-BE49-F238E27FC236}">
              <a16:creationId xmlns:a16="http://schemas.microsoft.com/office/drawing/2014/main" id="{BECBF17A-F315-4520-93E2-18EE69FF3D8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2" name="AutoShape 1" descr="blob:https://web.whatsapp.com/34b6e80c-bc0c-4a28-b3e1-e4a36d430a7e">
          <a:extLst>
            <a:ext uri="{FF2B5EF4-FFF2-40B4-BE49-F238E27FC236}">
              <a16:creationId xmlns:a16="http://schemas.microsoft.com/office/drawing/2014/main" id="{451A178E-C320-4C51-AB50-887F080FD6E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3" name="AutoShape 1" descr="blob:https://web.whatsapp.com/34b6e80c-bc0c-4a28-b3e1-e4a36d430a7e">
          <a:extLst>
            <a:ext uri="{FF2B5EF4-FFF2-40B4-BE49-F238E27FC236}">
              <a16:creationId xmlns:a16="http://schemas.microsoft.com/office/drawing/2014/main" id="{423868B3-314A-47E1-A323-0A853128254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4" name="AutoShape 1" descr="blob:https://web.whatsapp.com/34b6e80c-bc0c-4a28-b3e1-e4a36d430a7e">
          <a:extLst>
            <a:ext uri="{FF2B5EF4-FFF2-40B4-BE49-F238E27FC236}">
              <a16:creationId xmlns:a16="http://schemas.microsoft.com/office/drawing/2014/main" id="{E0C35DD5-601E-40B1-AC81-A31AD986E6D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5" name="AutoShape 1" descr="blob:https://web.whatsapp.com/34b6e80c-bc0c-4a28-b3e1-e4a36d430a7e">
          <a:extLst>
            <a:ext uri="{FF2B5EF4-FFF2-40B4-BE49-F238E27FC236}">
              <a16:creationId xmlns:a16="http://schemas.microsoft.com/office/drawing/2014/main" id="{FAD818E2-F7C0-4C11-8B0F-030B150AC5E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6" name="AutoShape 1" descr="blob:https://web.whatsapp.com/34b6e80c-bc0c-4a28-b3e1-e4a36d430a7e">
          <a:extLst>
            <a:ext uri="{FF2B5EF4-FFF2-40B4-BE49-F238E27FC236}">
              <a16:creationId xmlns:a16="http://schemas.microsoft.com/office/drawing/2014/main" id="{3DB70A9D-62B4-4CD2-8742-94C0B877B01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7" name="AutoShape 1" descr="blob:https://web.whatsapp.com/34b6e80c-bc0c-4a28-b3e1-e4a36d430a7e">
          <a:extLst>
            <a:ext uri="{FF2B5EF4-FFF2-40B4-BE49-F238E27FC236}">
              <a16:creationId xmlns:a16="http://schemas.microsoft.com/office/drawing/2014/main" id="{39DFDDD2-A4D0-45E7-BAE5-93A7125F808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8" name="AutoShape 1" descr="blob:https://web.whatsapp.com/34b6e80c-bc0c-4a28-b3e1-e4a36d430a7e">
          <a:extLst>
            <a:ext uri="{FF2B5EF4-FFF2-40B4-BE49-F238E27FC236}">
              <a16:creationId xmlns:a16="http://schemas.microsoft.com/office/drawing/2014/main" id="{C8B5A396-D94A-4003-93BC-2D6A69F0259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69" name="AutoShape 1" descr="blob:https://web.whatsapp.com/34b6e80c-bc0c-4a28-b3e1-e4a36d430a7e">
          <a:extLst>
            <a:ext uri="{FF2B5EF4-FFF2-40B4-BE49-F238E27FC236}">
              <a16:creationId xmlns:a16="http://schemas.microsoft.com/office/drawing/2014/main" id="{8C517DE1-7031-4583-821D-CD7AD5296C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0" name="AutoShape 1" descr="blob:https://web.whatsapp.com/34b6e80c-bc0c-4a28-b3e1-e4a36d430a7e">
          <a:extLst>
            <a:ext uri="{FF2B5EF4-FFF2-40B4-BE49-F238E27FC236}">
              <a16:creationId xmlns:a16="http://schemas.microsoft.com/office/drawing/2014/main" id="{0E73AA89-5B17-402C-AE57-0A49580A34C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1" name="AutoShape 1" descr="blob:https://web.whatsapp.com/34b6e80c-bc0c-4a28-b3e1-e4a36d430a7e">
          <a:extLst>
            <a:ext uri="{FF2B5EF4-FFF2-40B4-BE49-F238E27FC236}">
              <a16:creationId xmlns:a16="http://schemas.microsoft.com/office/drawing/2014/main" id="{23B121D9-FFA4-44B0-ADDA-D32F572B396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2" name="AutoShape 1" descr="blob:https://web.whatsapp.com/34b6e80c-bc0c-4a28-b3e1-e4a36d430a7e">
          <a:extLst>
            <a:ext uri="{FF2B5EF4-FFF2-40B4-BE49-F238E27FC236}">
              <a16:creationId xmlns:a16="http://schemas.microsoft.com/office/drawing/2014/main" id="{F68F9D4F-1CC5-4A22-A39F-35A71A0B5E0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3" name="AutoShape 1" descr="blob:https://web.whatsapp.com/34b6e80c-bc0c-4a28-b3e1-e4a36d430a7e">
          <a:extLst>
            <a:ext uri="{FF2B5EF4-FFF2-40B4-BE49-F238E27FC236}">
              <a16:creationId xmlns:a16="http://schemas.microsoft.com/office/drawing/2014/main" id="{B71E41D3-7254-4B22-80E4-CBD7B70F50B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4" name="AutoShape 1" descr="blob:https://web.whatsapp.com/34b6e80c-bc0c-4a28-b3e1-e4a36d430a7e">
          <a:extLst>
            <a:ext uri="{FF2B5EF4-FFF2-40B4-BE49-F238E27FC236}">
              <a16:creationId xmlns:a16="http://schemas.microsoft.com/office/drawing/2014/main" id="{D278D0F2-45B6-4BCE-9D6F-72356C2FE26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5" name="AutoShape 1" descr="blob:https://web.whatsapp.com/34b6e80c-bc0c-4a28-b3e1-e4a36d430a7e">
          <a:extLst>
            <a:ext uri="{FF2B5EF4-FFF2-40B4-BE49-F238E27FC236}">
              <a16:creationId xmlns:a16="http://schemas.microsoft.com/office/drawing/2014/main" id="{FD3D1771-A06E-41E3-9ACE-DDA589CD70C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6" name="AutoShape 1" descr="blob:https://web.whatsapp.com/34b6e80c-bc0c-4a28-b3e1-e4a36d430a7e">
          <a:extLst>
            <a:ext uri="{FF2B5EF4-FFF2-40B4-BE49-F238E27FC236}">
              <a16:creationId xmlns:a16="http://schemas.microsoft.com/office/drawing/2014/main" id="{A2928697-78DA-4EE5-8397-DEB958DC709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7" name="AutoShape 1" descr="blob:https://web.whatsapp.com/34b6e80c-bc0c-4a28-b3e1-e4a36d430a7e">
          <a:extLst>
            <a:ext uri="{FF2B5EF4-FFF2-40B4-BE49-F238E27FC236}">
              <a16:creationId xmlns:a16="http://schemas.microsoft.com/office/drawing/2014/main" id="{5DADD778-624D-40F7-8163-59DB95800ED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8" name="AutoShape 1" descr="blob:https://web.whatsapp.com/34b6e80c-bc0c-4a28-b3e1-e4a36d430a7e">
          <a:extLst>
            <a:ext uri="{FF2B5EF4-FFF2-40B4-BE49-F238E27FC236}">
              <a16:creationId xmlns:a16="http://schemas.microsoft.com/office/drawing/2014/main" id="{C7E6B9DB-61A0-47D3-AA78-20FDA6EECF8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79" name="AutoShape 1" descr="blob:https://web.whatsapp.com/34b6e80c-bc0c-4a28-b3e1-e4a36d430a7e">
          <a:extLst>
            <a:ext uri="{FF2B5EF4-FFF2-40B4-BE49-F238E27FC236}">
              <a16:creationId xmlns:a16="http://schemas.microsoft.com/office/drawing/2014/main" id="{E575BF62-3E25-4DE0-9C67-0866B74351B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0" name="AutoShape 1" descr="blob:https://web.whatsapp.com/34b6e80c-bc0c-4a28-b3e1-e4a36d430a7e">
          <a:extLst>
            <a:ext uri="{FF2B5EF4-FFF2-40B4-BE49-F238E27FC236}">
              <a16:creationId xmlns:a16="http://schemas.microsoft.com/office/drawing/2014/main" id="{CB84AAE5-1B0B-4866-AD8B-78EC2B04C6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1" name="AutoShape 1" descr="blob:https://web.whatsapp.com/34b6e80c-bc0c-4a28-b3e1-e4a36d430a7e">
          <a:extLst>
            <a:ext uri="{FF2B5EF4-FFF2-40B4-BE49-F238E27FC236}">
              <a16:creationId xmlns:a16="http://schemas.microsoft.com/office/drawing/2014/main" id="{35973FAD-8EF9-4DD3-A7D4-A10D331F6B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2" name="AutoShape 1" descr="blob:https://web.whatsapp.com/34b6e80c-bc0c-4a28-b3e1-e4a36d430a7e">
          <a:extLst>
            <a:ext uri="{FF2B5EF4-FFF2-40B4-BE49-F238E27FC236}">
              <a16:creationId xmlns:a16="http://schemas.microsoft.com/office/drawing/2014/main" id="{7CADCCAD-D9BE-4EF0-81F1-64B095B26E7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3" name="AutoShape 1" descr="blob:https://web.whatsapp.com/34b6e80c-bc0c-4a28-b3e1-e4a36d430a7e">
          <a:extLst>
            <a:ext uri="{FF2B5EF4-FFF2-40B4-BE49-F238E27FC236}">
              <a16:creationId xmlns:a16="http://schemas.microsoft.com/office/drawing/2014/main" id="{7793EAFD-7CCC-4F7E-B9AE-D093867AEB3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4" name="AutoShape 1" descr="blob:https://web.whatsapp.com/34b6e80c-bc0c-4a28-b3e1-e4a36d430a7e">
          <a:extLst>
            <a:ext uri="{FF2B5EF4-FFF2-40B4-BE49-F238E27FC236}">
              <a16:creationId xmlns:a16="http://schemas.microsoft.com/office/drawing/2014/main" id="{5391AE85-04E2-43FC-9833-27260925C99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5" name="AutoShape 1" descr="blob:https://web.whatsapp.com/34b6e80c-bc0c-4a28-b3e1-e4a36d430a7e">
          <a:extLst>
            <a:ext uri="{FF2B5EF4-FFF2-40B4-BE49-F238E27FC236}">
              <a16:creationId xmlns:a16="http://schemas.microsoft.com/office/drawing/2014/main" id="{31955B4A-BD41-4778-8CF0-5324F1C5FED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6" name="AutoShape 1" descr="blob:https://web.whatsapp.com/34b6e80c-bc0c-4a28-b3e1-e4a36d430a7e">
          <a:extLst>
            <a:ext uri="{FF2B5EF4-FFF2-40B4-BE49-F238E27FC236}">
              <a16:creationId xmlns:a16="http://schemas.microsoft.com/office/drawing/2014/main" id="{48744F89-2FD8-489C-B6A6-49A440CEC6E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7" name="AutoShape 1" descr="blob:https://web.whatsapp.com/34b6e80c-bc0c-4a28-b3e1-e4a36d430a7e">
          <a:extLst>
            <a:ext uri="{FF2B5EF4-FFF2-40B4-BE49-F238E27FC236}">
              <a16:creationId xmlns:a16="http://schemas.microsoft.com/office/drawing/2014/main" id="{36AD2E63-DD3B-4E52-A907-1D90939DA8A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8" name="AutoShape 1" descr="blob:https://web.whatsapp.com/34b6e80c-bc0c-4a28-b3e1-e4a36d430a7e">
          <a:extLst>
            <a:ext uri="{FF2B5EF4-FFF2-40B4-BE49-F238E27FC236}">
              <a16:creationId xmlns:a16="http://schemas.microsoft.com/office/drawing/2014/main" id="{8673C177-C982-4A49-B006-E6B0B8E260D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89" name="AutoShape 1" descr="blob:https://web.whatsapp.com/34b6e80c-bc0c-4a28-b3e1-e4a36d430a7e">
          <a:extLst>
            <a:ext uri="{FF2B5EF4-FFF2-40B4-BE49-F238E27FC236}">
              <a16:creationId xmlns:a16="http://schemas.microsoft.com/office/drawing/2014/main" id="{CE2ABE2A-CF74-4AF8-BD4A-7E09C740B4C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0" name="AutoShape 1" descr="blob:https://web.whatsapp.com/34b6e80c-bc0c-4a28-b3e1-e4a36d430a7e">
          <a:extLst>
            <a:ext uri="{FF2B5EF4-FFF2-40B4-BE49-F238E27FC236}">
              <a16:creationId xmlns:a16="http://schemas.microsoft.com/office/drawing/2014/main" id="{30749DA0-CC4E-430B-BBAE-A291D6BD2D8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1" name="AutoShape 1" descr="blob:https://web.whatsapp.com/34b6e80c-bc0c-4a28-b3e1-e4a36d430a7e">
          <a:extLst>
            <a:ext uri="{FF2B5EF4-FFF2-40B4-BE49-F238E27FC236}">
              <a16:creationId xmlns:a16="http://schemas.microsoft.com/office/drawing/2014/main" id="{FEF0E96D-3CFD-40CB-AA91-C316376CD84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2" name="AutoShape 1" descr="blob:https://web.whatsapp.com/34b6e80c-bc0c-4a28-b3e1-e4a36d430a7e">
          <a:extLst>
            <a:ext uri="{FF2B5EF4-FFF2-40B4-BE49-F238E27FC236}">
              <a16:creationId xmlns:a16="http://schemas.microsoft.com/office/drawing/2014/main" id="{136B3459-DA6B-449A-876A-F473809C6661}"/>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3" name="AutoShape 1" descr="blob:https://web.whatsapp.com/34b6e80c-bc0c-4a28-b3e1-e4a36d430a7e">
          <a:extLst>
            <a:ext uri="{FF2B5EF4-FFF2-40B4-BE49-F238E27FC236}">
              <a16:creationId xmlns:a16="http://schemas.microsoft.com/office/drawing/2014/main" id="{5EADA5CC-F3C0-4268-8901-51478998D94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4" name="AutoShape 1" descr="blob:https://web.whatsapp.com/34b6e80c-bc0c-4a28-b3e1-e4a36d430a7e">
          <a:extLst>
            <a:ext uri="{FF2B5EF4-FFF2-40B4-BE49-F238E27FC236}">
              <a16:creationId xmlns:a16="http://schemas.microsoft.com/office/drawing/2014/main" id="{9AA9772A-D2C2-4CA5-BFEA-062D4DAD214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5" name="AutoShape 1" descr="blob:https://web.whatsapp.com/34b6e80c-bc0c-4a28-b3e1-e4a36d430a7e">
          <a:extLst>
            <a:ext uri="{FF2B5EF4-FFF2-40B4-BE49-F238E27FC236}">
              <a16:creationId xmlns:a16="http://schemas.microsoft.com/office/drawing/2014/main" id="{401422FA-9453-4164-B490-742A2FD5500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6" name="AutoShape 1" descr="blob:https://web.whatsapp.com/34b6e80c-bc0c-4a28-b3e1-e4a36d430a7e">
          <a:extLst>
            <a:ext uri="{FF2B5EF4-FFF2-40B4-BE49-F238E27FC236}">
              <a16:creationId xmlns:a16="http://schemas.microsoft.com/office/drawing/2014/main" id="{A3EFDF36-A133-4F4D-ACF7-BA300C927AA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7" name="AutoShape 1" descr="blob:https://web.whatsapp.com/34b6e80c-bc0c-4a28-b3e1-e4a36d430a7e">
          <a:extLst>
            <a:ext uri="{FF2B5EF4-FFF2-40B4-BE49-F238E27FC236}">
              <a16:creationId xmlns:a16="http://schemas.microsoft.com/office/drawing/2014/main" id="{575A0E96-D250-4D87-9968-171BF08D312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8" name="AutoShape 1" descr="blob:https://web.whatsapp.com/34b6e80c-bc0c-4a28-b3e1-e4a36d430a7e">
          <a:extLst>
            <a:ext uri="{FF2B5EF4-FFF2-40B4-BE49-F238E27FC236}">
              <a16:creationId xmlns:a16="http://schemas.microsoft.com/office/drawing/2014/main" id="{F0C473B6-82C1-4B10-8F87-AFDBC9CB7526}"/>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699" name="AutoShape 1" descr="blob:https://web.whatsapp.com/34b6e80c-bc0c-4a28-b3e1-e4a36d430a7e">
          <a:extLst>
            <a:ext uri="{FF2B5EF4-FFF2-40B4-BE49-F238E27FC236}">
              <a16:creationId xmlns:a16="http://schemas.microsoft.com/office/drawing/2014/main" id="{7482BFF7-7B39-4A22-81F7-92A49F1C52B0}"/>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0" name="AutoShape 1" descr="blob:https://web.whatsapp.com/34b6e80c-bc0c-4a28-b3e1-e4a36d430a7e">
          <a:extLst>
            <a:ext uri="{FF2B5EF4-FFF2-40B4-BE49-F238E27FC236}">
              <a16:creationId xmlns:a16="http://schemas.microsoft.com/office/drawing/2014/main" id="{938929DA-EB6D-4054-8BE0-5184F9FCE74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1" name="AutoShape 1" descr="blob:https://web.whatsapp.com/34b6e80c-bc0c-4a28-b3e1-e4a36d430a7e">
          <a:extLst>
            <a:ext uri="{FF2B5EF4-FFF2-40B4-BE49-F238E27FC236}">
              <a16:creationId xmlns:a16="http://schemas.microsoft.com/office/drawing/2014/main" id="{04D26B4D-83B4-4D21-8BCF-121F9952150A}"/>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2" name="AutoShape 1" descr="blob:https://web.whatsapp.com/34b6e80c-bc0c-4a28-b3e1-e4a36d430a7e">
          <a:extLst>
            <a:ext uri="{FF2B5EF4-FFF2-40B4-BE49-F238E27FC236}">
              <a16:creationId xmlns:a16="http://schemas.microsoft.com/office/drawing/2014/main" id="{626B14B6-8B05-4ACA-BB8E-6FC64E3E6674}"/>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3" name="AutoShape 1" descr="blob:https://web.whatsapp.com/34b6e80c-bc0c-4a28-b3e1-e4a36d430a7e">
          <a:extLst>
            <a:ext uri="{FF2B5EF4-FFF2-40B4-BE49-F238E27FC236}">
              <a16:creationId xmlns:a16="http://schemas.microsoft.com/office/drawing/2014/main" id="{207C1087-0EEC-47AE-97FD-B192FCAC6D0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4" name="AutoShape 1" descr="blob:https://web.whatsapp.com/34b6e80c-bc0c-4a28-b3e1-e4a36d430a7e">
          <a:extLst>
            <a:ext uri="{FF2B5EF4-FFF2-40B4-BE49-F238E27FC236}">
              <a16:creationId xmlns:a16="http://schemas.microsoft.com/office/drawing/2014/main" id="{BB7DBD68-C11D-402F-BA7C-5C616C0A9E8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5" name="AutoShape 1" descr="blob:https://web.whatsapp.com/34b6e80c-bc0c-4a28-b3e1-e4a36d430a7e">
          <a:extLst>
            <a:ext uri="{FF2B5EF4-FFF2-40B4-BE49-F238E27FC236}">
              <a16:creationId xmlns:a16="http://schemas.microsoft.com/office/drawing/2014/main" id="{5C273527-4030-4BD2-A4EF-F8BFE6265B9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6" name="AutoShape 1" descr="blob:https://web.whatsapp.com/34b6e80c-bc0c-4a28-b3e1-e4a36d430a7e">
          <a:extLst>
            <a:ext uri="{FF2B5EF4-FFF2-40B4-BE49-F238E27FC236}">
              <a16:creationId xmlns:a16="http://schemas.microsoft.com/office/drawing/2014/main" id="{D73EF4F9-647B-449A-B088-4ED8BB3D72C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7" name="AutoShape 1" descr="blob:https://web.whatsapp.com/34b6e80c-bc0c-4a28-b3e1-e4a36d430a7e">
          <a:extLst>
            <a:ext uri="{FF2B5EF4-FFF2-40B4-BE49-F238E27FC236}">
              <a16:creationId xmlns:a16="http://schemas.microsoft.com/office/drawing/2014/main" id="{EAC07E87-75DB-4CA7-B98F-0C1DA979971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8" name="AutoShape 1" descr="blob:https://web.whatsapp.com/34b6e80c-bc0c-4a28-b3e1-e4a36d430a7e">
          <a:extLst>
            <a:ext uri="{FF2B5EF4-FFF2-40B4-BE49-F238E27FC236}">
              <a16:creationId xmlns:a16="http://schemas.microsoft.com/office/drawing/2014/main" id="{3C3A6FB4-3FF3-455A-8426-E6FFE4B7EED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09" name="AutoShape 1" descr="blob:https://web.whatsapp.com/34b6e80c-bc0c-4a28-b3e1-e4a36d430a7e">
          <a:extLst>
            <a:ext uri="{FF2B5EF4-FFF2-40B4-BE49-F238E27FC236}">
              <a16:creationId xmlns:a16="http://schemas.microsoft.com/office/drawing/2014/main" id="{7F4BD86B-ED38-415E-94A7-63BF09F01BC2}"/>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0" name="AutoShape 1" descr="blob:https://web.whatsapp.com/34b6e80c-bc0c-4a28-b3e1-e4a36d430a7e">
          <a:extLst>
            <a:ext uri="{FF2B5EF4-FFF2-40B4-BE49-F238E27FC236}">
              <a16:creationId xmlns:a16="http://schemas.microsoft.com/office/drawing/2014/main" id="{21D97382-A66D-46E5-BD5C-895FD987F91C}"/>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1" name="AutoShape 1" descr="blob:https://web.whatsapp.com/34b6e80c-bc0c-4a28-b3e1-e4a36d430a7e">
          <a:extLst>
            <a:ext uri="{FF2B5EF4-FFF2-40B4-BE49-F238E27FC236}">
              <a16:creationId xmlns:a16="http://schemas.microsoft.com/office/drawing/2014/main" id="{DC0A0986-FF16-4BE0-933C-DDA0358D55E9}"/>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2" name="AutoShape 1" descr="blob:https://web.whatsapp.com/34b6e80c-bc0c-4a28-b3e1-e4a36d430a7e">
          <a:extLst>
            <a:ext uri="{FF2B5EF4-FFF2-40B4-BE49-F238E27FC236}">
              <a16:creationId xmlns:a16="http://schemas.microsoft.com/office/drawing/2014/main" id="{939EB259-E98B-4FD4-B30B-2B8DB64E29B5}"/>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3" name="AutoShape 1" descr="blob:https://web.whatsapp.com/34b6e80c-bc0c-4a28-b3e1-e4a36d430a7e">
          <a:extLst>
            <a:ext uri="{FF2B5EF4-FFF2-40B4-BE49-F238E27FC236}">
              <a16:creationId xmlns:a16="http://schemas.microsoft.com/office/drawing/2014/main" id="{56035C04-F9C0-42D6-9F88-46F37104B94D}"/>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4" name="AutoShape 1" descr="blob:https://web.whatsapp.com/34b6e80c-bc0c-4a28-b3e1-e4a36d430a7e">
          <a:extLst>
            <a:ext uri="{FF2B5EF4-FFF2-40B4-BE49-F238E27FC236}">
              <a16:creationId xmlns:a16="http://schemas.microsoft.com/office/drawing/2014/main" id="{F19D5263-0D91-49BB-ADA8-7D59A82E9A6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5" name="AutoShape 1" descr="blob:https://web.whatsapp.com/34b6e80c-bc0c-4a28-b3e1-e4a36d430a7e">
          <a:extLst>
            <a:ext uri="{FF2B5EF4-FFF2-40B4-BE49-F238E27FC236}">
              <a16:creationId xmlns:a16="http://schemas.microsoft.com/office/drawing/2014/main" id="{F68578B8-FFCA-4E59-848F-DE2C6306595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6" name="AutoShape 1" descr="blob:https://web.whatsapp.com/34b6e80c-bc0c-4a28-b3e1-e4a36d430a7e">
          <a:extLst>
            <a:ext uri="{FF2B5EF4-FFF2-40B4-BE49-F238E27FC236}">
              <a16:creationId xmlns:a16="http://schemas.microsoft.com/office/drawing/2014/main" id="{20E425CF-11F4-4663-A337-1111DF6A7378}"/>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7" name="AutoShape 1" descr="blob:https://web.whatsapp.com/34b6e80c-bc0c-4a28-b3e1-e4a36d430a7e">
          <a:extLst>
            <a:ext uri="{FF2B5EF4-FFF2-40B4-BE49-F238E27FC236}">
              <a16:creationId xmlns:a16="http://schemas.microsoft.com/office/drawing/2014/main" id="{ABA1644B-535B-4395-B727-520D1417AE7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8" name="AutoShape 1" descr="blob:https://web.whatsapp.com/34b6e80c-bc0c-4a28-b3e1-e4a36d430a7e">
          <a:extLst>
            <a:ext uri="{FF2B5EF4-FFF2-40B4-BE49-F238E27FC236}">
              <a16:creationId xmlns:a16="http://schemas.microsoft.com/office/drawing/2014/main" id="{D1992813-FE8A-4FCF-BED0-E56A95E5AD0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19" name="AutoShape 1" descr="blob:https://web.whatsapp.com/34b6e80c-bc0c-4a28-b3e1-e4a36d430a7e">
          <a:extLst>
            <a:ext uri="{FF2B5EF4-FFF2-40B4-BE49-F238E27FC236}">
              <a16:creationId xmlns:a16="http://schemas.microsoft.com/office/drawing/2014/main" id="{401B1309-C06E-4656-B0C2-1E479F49B79F}"/>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20" name="AutoShape 1" descr="blob:https://web.whatsapp.com/34b6e80c-bc0c-4a28-b3e1-e4a36d430a7e">
          <a:extLst>
            <a:ext uri="{FF2B5EF4-FFF2-40B4-BE49-F238E27FC236}">
              <a16:creationId xmlns:a16="http://schemas.microsoft.com/office/drawing/2014/main" id="{FEFC0AC7-2F0D-4D5F-8DB5-86BF75DF1A47}"/>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21" name="AutoShape 1" descr="blob:https://web.whatsapp.com/34b6e80c-bc0c-4a28-b3e1-e4a36d430a7e">
          <a:extLst>
            <a:ext uri="{FF2B5EF4-FFF2-40B4-BE49-F238E27FC236}">
              <a16:creationId xmlns:a16="http://schemas.microsoft.com/office/drawing/2014/main" id="{65F3D0B7-25F9-417F-862F-766A41D464BB}"/>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22" name="AutoShape 1" descr="blob:https://web.whatsapp.com/34b6e80c-bc0c-4a28-b3e1-e4a36d430a7e">
          <a:extLst>
            <a:ext uri="{FF2B5EF4-FFF2-40B4-BE49-F238E27FC236}">
              <a16:creationId xmlns:a16="http://schemas.microsoft.com/office/drawing/2014/main" id="{569B8B2A-7C06-476A-9DD1-DFE730AF18A3}"/>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297</xdr:row>
      <xdr:rowOff>0</xdr:rowOff>
    </xdr:from>
    <xdr:ext cx="304800" cy="307975"/>
    <xdr:sp macro="" textlink="">
      <xdr:nvSpPr>
        <xdr:cNvPr id="723" name="AutoShape 1" descr="blob:https://web.whatsapp.com/34b6e80c-bc0c-4a28-b3e1-e4a36d430a7e">
          <a:extLst>
            <a:ext uri="{FF2B5EF4-FFF2-40B4-BE49-F238E27FC236}">
              <a16:creationId xmlns:a16="http://schemas.microsoft.com/office/drawing/2014/main" id="{769BFA52-31E2-40D9-A5CD-836E6316732E}"/>
            </a:ext>
          </a:extLst>
        </xdr:cNvPr>
        <xdr:cNvSpPr>
          <a:spLocks noChangeAspect="1" noChangeArrowheads="1"/>
        </xdr:cNvSpPr>
      </xdr:nvSpPr>
      <xdr:spPr bwMode="auto">
        <a:xfrm>
          <a:off x="23888700" y="8038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298</xdr:row>
      <xdr:rowOff>0</xdr:rowOff>
    </xdr:from>
    <xdr:ext cx="304800" cy="307975"/>
    <xdr:sp macro="" textlink="">
      <xdr:nvSpPr>
        <xdr:cNvPr id="724" name="AutoShape 1" descr="blob:https://web.whatsapp.com/34b6e80c-bc0c-4a28-b3e1-e4a36d430a7e">
          <a:extLst>
            <a:ext uri="{FF2B5EF4-FFF2-40B4-BE49-F238E27FC236}">
              <a16:creationId xmlns:a16="http://schemas.microsoft.com/office/drawing/2014/main" id="{C40CA5A6-A109-453A-8E0E-FE036C11A268}"/>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298</xdr:row>
      <xdr:rowOff>0</xdr:rowOff>
    </xdr:from>
    <xdr:ext cx="304800" cy="307975"/>
    <xdr:sp macro="" textlink="">
      <xdr:nvSpPr>
        <xdr:cNvPr id="725" name="AutoShape 1" descr="blob:https://web.whatsapp.com/34b6e80c-bc0c-4a28-b3e1-e4a36d430a7e">
          <a:extLst>
            <a:ext uri="{FF2B5EF4-FFF2-40B4-BE49-F238E27FC236}">
              <a16:creationId xmlns:a16="http://schemas.microsoft.com/office/drawing/2014/main" id="{96D3FB61-11C7-4CD4-A6E8-2FF1E52D78FF}"/>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298</xdr:row>
      <xdr:rowOff>0</xdr:rowOff>
    </xdr:from>
    <xdr:ext cx="304800" cy="307975"/>
    <xdr:sp macro="" textlink="">
      <xdr:nvSpPr>
        <xdr:cNvPr id="726" name="AutoShape 1" descr="blob:https://web.whatsapp.com/34b6e80c-bc0c-4a28-b3e1-e4a36d430a7e">
          <a:extLst>
            <a:ext uri="{FF2B5EF4-FFF2-40B4-BE49-F238E27FC236}">
              <a16:creationId xmlns:a16="http://schemas.microsoft.com/office/drawing/2014/main" id="{C4CE2E0F-F287-445F-BEA5-228336011223}"/>
            </a:ext>
          </a:extLst>
        </xdr:cNvPr>
        <xdr:cNvSpPr>
          <a:spLocks noChangeAspect="1" noChangeArrowheads="1"/>
        </xdr:cNvSpPr>
      </xdr:nvSpPr>
      <xdr:spPr bwMode="auto">
        <a:xfrm>
          <a:off x="23888700" y="8064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299</xdr:row>
      <xdr:rowOff>0</xdr:rowOff>
    </xdr:from>
    <xdr:ext cx="304800" cy="307975"/>
    <xdr:sp macro="" textlink="">
      <xdr:nvSpPr>
        <xdr:cNvPr id="727" name="AutoShape 1" descr="blob:https://web.whatsapp.com/34b6e80c-bc0c-4a28-b3e1-e4a36d430a7e">
          <a:extLst>
            <a:ext uri="{FF2B5EF4-FFF2-40B4-BE49-F238E27FC236}">
              <a16:creationId xmlns:a16="http://schemas.microsoft.com/office/drawing/2014/main" id="{CA3D0917-4312-46F5-8066-C889A638B1AF}"/>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299</xdr:row>
      <xdr:rowOff>0</xdr:rowOff>
    </xdr:from>
    <xdr:ext cx="304800" cy="307975"/>
    <xdr:sp macro="" textlink="">
      <xdr:nvSpPr>
        <xdr:cNvPr id="728" name="AutoShape 1" descr="blob:https://web.whatsapp.com/34b6e80c-bc0c-4a28-b3e1-e4a36d430a7e">
          <a:extLst>
            <a:ext uri="{FF2B5EF4-FFF2-40B4-BE49-F238E27FC236}">
              <a16:creationId xmlns:a16="http://schemas.microsoft.com/office/drawing/2014/main" id="{E5186A03-FCA0-43DC-80B4-99230EC5D998}"/>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299</xdr:row>
      <xdr:rowOff>0</xdr:rowOff>
    </xdr:from>
    <xdr:ext cx="304800" cy="307975"/>
    <xdr:sp macro="" textlink="">
      <xdr:nvSpPr>
        <xdr:cNvPr id="729" name="AutoShape 1" descr="blob:https://web.whatsapp.com/34b6e80c-bc0c-4a28-b3e1-e4a36d430a7e">
          <a:extLst>
            <a:ext uri="{FF2B5EF4-FFF2-40B4-BE49-F238E27FC236}">
              <a16:creationId xmlns:a16="http://schemas.microsoft.com/office/drawing/2014/main" id="{4389F690-1862-43F3-8E47-39970C32B3B0}"/>
            </a:ext>
          </a:extLst>
        </xdr:cNvPr>
        <xdr:cNvSpPr>
          <a:spLocks noChangeAspect="1" noChangeArrowheads="1"/>
        </xdr:cNvSpPr>
      </xdr:nvSpPr>
      <xdr:spPr bwMode="auto">
        <a:xfrm>
          <a:off x="23888700" y="8091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300</xdr:row>
      <xdr:rowOff>0</xdr:rowOff>
    </xdr:from>
    <xdr:ext cx="304800" cy="307975"/>
    <xdr:sp macro="" textlink="">
      <xdr:nvSpPr>
        <xdr:cNvPr id="730" name="AutoShape 1" descr="blob:https://web.whatsapp.com/34b6e80c-bc0c-4a28-b3e1-e4a36d430a7e">
          <a:extLst>
            <a:ext uri="{FF2B5EF4-FFF2-40B4-BE49-F238E27FC236}">
              <a16:creationId xmlns:a16="http://schemas.microsoft.com/office/drawing/2014/main" id="{08523316-BB8B-4620-B0DB-446094DB0D3A}"/>
            </a:ext>
          </a:extLst>
        </xdr:cNvPr>
        <xdr:cNvSpPr>
          <a:spLocks noChangeAspect="1" noChangeArrowheads="1"/>
        </xdr:cNvSpPr>
      </xdr:nvSpPr>
      <xdr:spPr bwMode="auto">
        <a:xfrm>
          <a:off x="23888700" y="8118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301</xdr:row>
      <xdr:rowOff>0</xdr:rowOff>
    </xdr:from>
    <xdr:ext cx="304800" cy="307975"/>
    <xdr:sp macro="" textlink="">
      <xdr:nvSpPr>
        <xdr:cNvPr id="731" name="AutoShape 1" descr="blob:https://web.whatsapp.com/34b6e80c-bc0c-4a28-b3e1-e4a36d430a7e">
          <a:extLst>
            <a:ext uri="{FF2B5EF4-FFF2-40B4-BE49-F238E27FC236}">
              <a16:creationId xmlns:a16="http://schemas.microsoft.com/office/drawing/2014/main" id="{9A1B03FA-C58C-448F-9541-4F8FAC3DA992}"/>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301</xdr:row>
      <xdr:rowOff>0</xdr:rowOff>
    </xdr:from>
    <xdr:ext cx="304800" cy="307975"/>
    <xdr:sp macro="" textlink="">
      <xdr:nvSpPr>
        <xdr:cNvPr id="732" name="AutoShape 1" descr="blob:https://web.whatsapp.com/34b6e80c-bc0c-4a28-b3e1-e4a36d430a7e">
          <a:extLst>
            <a:ext uri="{FF2B5EF4-FFF2-40B4-BE49-F238E27FC236}">
              <a16:creationId xmlns:a16="http://schemas.microsoft.com/office/drawing/2014/main" id="{5AB215F1-8275-402A-91F6-4A2E975EE6A7}"/>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301</xdr:row>
      <xdr:rowOff>0</xdr:rowOff>
    </xdr:from>
    <xdr:ext cx="304800" cy="307975"/>
    <xdr:sp macro="" textlink="">
      <xdr:nvSpPr>
        <xdr:cNvPr id="733" name="AutoShape 1" descr="blob:https://web.whatsapp.com/34b6e80c-bc0c-4a28-b3e1-e4a36d430a7e">
          <a:extLst>
            <a:ext uri="{FF2B5EF4-FFF2-40B4-BE49-F238E27FC236}">
              <a16:creationId xmlns:a16="http://schemas.microsoft.com/office/drawing/2014/main" id="{89BC41C4-CA6E-4ADA-9CFD-15138501D695}"/>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301</xdr:row>
      <xdr:rowOff>0</xdr:rowOff>
    </xdr:from>
    <xdr:ext cx="304800" cy="307975"/>
    <xdr:sp macro="" textlink="">
      <xdr:nvSpPr>
        <xdr:cNvPr id="734" name="AutoShape 1" descr="blob:https://web.whatsapp.com/34b6e80c-bc0c-4a28-b3e1-e4a36d430a7e">
          <a:extLst>
            <a:ext uri="{FF2B5EF4-FFF2-40B4-BE49-F238E27FC236}">
              <a16:creationId xmlns:a16="http://schemas.microsoft.com/office/drawing/2014/main" id="{D7917990-3E1C-4491-B432-385E029B4FB7}"/>
            </a:ext>
          </a:extLst>
        </xdr:cNvPr>
        <xdr:cNvSpPr>
          <a:spLocks noChangeAspect="1" noChangeArrowheads="1"/>
        </xdr:cNvSpPr>
      </xdr:nvSpPr>
      <xdr:spPr bwMode="auto">
        <a:xfrm>
          <a:off x="23888700" y="8144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302</xdr:row>
      <xdr:rowOff>0</xdr:rowOff>
    </xdr:from>
    <xdr:ext cx="304800" cy="307975"/>
    <xdr:sp macro="" textlink="">
      <xdr:nvSpPr>
        <xdr:cNvPr id="735" name="AutoShape 1" descr="blob:https://web.whatsapp.com/34b6e80c-bc0c-4a28-b3e1-e4a36d430a7e">
          <a:extLst>
            <a:ext uri="{FF2B5EF4-FFF2-40B4-BE49-F238E27FC236}">
              <a16:creationId xmlns:a16="http://schemas.microsoft.com/office/drawing/2014/main" id="{4DBCB921-676B-4533-8F6E-2851287C85FA}"/>
            </a:ext>
          </a:extLst>
        </xdr:cNvPr>
        <xdr:cNvSpPr>
          <a:spLocks noChangeAspect="1" noChangeArrowheads="1"/>
        </xdr:cNvSpPr>
      </xdr:nvSpPr>
      <xdr:spPr bwMode="auto">
        <a:xfrm>
          <a:off x="23888700" y="8171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303</xdr:row>
      <xdr:rowOff>0</xdr:rowOff>
    </xdr:from>
    <xdr:ext cx="304800" cy="307975"/>
    <xdr:sp macro="" textlink="">
      <xdr:nvSpPr>
        <xdr:cNvPr id="736" name="AutoShape 1" descr="blob:https://web.whatsapp.com/34b6e80c-bc0c-4a28-b3e1-e4a36d430a7e">
          <a:extLst>
            <a:ext uri="{FF2B5EF4-FFF2-40B4-BE49-F238E27FC236}">
              <a16:creationId xmlns:a16="http://schemas.microsoft.com/office/drawing/2014/main" id="{0FF2028B-55DC-459C-9640-10F621A5C068}"/>
            </a:ext>
          </a:extLst>
        </xdr:cNvPr>
        <xdr:cNvSpPr>
          <a:spLocks noChangeAspect="1" noChangeArrowheads="1"/>
        </xdr:cNvSpPr>
      </xdr:nvSpPr>
      <xdr:spPr bwMode="auto">
        <a:xfrm>
          <a:off x="23888700" y="8198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304</xdr:row>
      <xdr:rowOff>0</xdr:rowOff>
    </xdr:from>
    <xdr:ext cx="304800" cy="307975"/>
    <xdr:sp macro="" textlink="">
      <xdr:nvSpPr>
        <xdr:cNvPr id="737" name="AutoShape 1" descr="blob:https://web.whatsapp.com/34b6e80c-bc0c-4a28-b3e1-e4a36d430a7e">
          <a:extLst>
            <a:ext uri="{FF2B5EF4-FFF2-40B4-BE49-F238E27FC236}">
              <a16:creationId xmlns:a16="http://schemas.microsoft.com/office/drawing/2014/main" id="{A93760CF-D945-47A7-B4C9-BE3B821B40CF}"/>
            </a:ext>
          </a:extLst>
        </xdr:cNvPr>
        <xdr:cNvSpPr>
          <a:spLocks noChangeAspect="1" noChangeArrowheads="1"/>
        </xdr:cNvSpPr>
      </xdr:nvSpPr>
      <xdr:spPr bwMode="auto">
        <a:xfrm>
          <a:off x="23888700" y="8224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305</xdr:row>
      <xdr:rowOff>0</xdr:rowOff>
    </xdr:from>
    <xdr:ext cx="304800" cy="307975"/>
    <xdr:sp macro="" textlink="">
      <xdr:nvSpPr>
        <xdr:cNvPr id="738" name="AutoShape 1" descr="blob:https://web.whatsapp.com/34b6e80c-bc0c-4a28-b3e1-e4a36d430a7e">
          <a:extLst>
            <a:ext uri="{FF2B5EF4-FFF2-40B4-BE49-F238E27FC236}">
              <a16:creationId xmlns:a16="http://schemas.microsoft.com/office/drawing/2014/main" id="{A2F87132-037E-4353-861E-246588121182}"/>
            </a:ext>
          </a:extLst>
        </xdr:cNvPr>
        <xdr:cNvSpPr>
          <a:spLocks noChangeAspect="1" noChangeArrowheads="1"/>
        </xdr:cNvSpPr>
      </xdr:nvSpPr>
      <xdr:spPr bwMode="auto">
        <a:xfrm>
          <a:off x="23888700" y="8251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306</xdr:row>
      <xdr:rowOff>0</xdr:rowOff>
    </xdr:from>
    <xdr:ext cx="304800" cy="307975"/>
    <xdr:sp macro="" textlink="">
      <xdr:nvSpPr>
        <xdr:cNvPr id="739" name="AutoShape 1" descr="blob:https://web.whatsapp.com/34b6e80c-bc0c-4a28-b3e1-e4a36d430a7e">
          <a:extLst>
            <a:ext uri="{FF2B5EF4-FFF2-40B4-BE49-F238E27FC236}">
              <a16:creationId xmlns:a16="http://schemas.microsoft.com/office/drawing/2014/main" id="{62D54E6F-5985-4FFE-9318-FCD59F5DFA68}"/>
            </a:ext>
          </a:extLst>
        </xdr:cNvPr>
        <xdr:cNvSpPr>
          <a:spLocks noChangeAspect="1" noChangeArrowheads="1"/>
        </xdr:cNvSpPr>
      </xdr:nvSpPr>
      <xdr:spPr bwMode="auto">
        <a:xfrm>
          <a:off x="23888700" y="8278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307</xdr:row>
      <xdr:rowOff>0</xdr:rowOff>
    </xdr:from>
    <xdr:ext cx="304800" cy="307975"/>
    <xdr:sp macro="" textlink="">
      <xdr:nvSpPr>
        <xdr:cNvPr id="740" name="AutoShape 1" descr="blob:https://web.whatsapp.com/34b6e80c-bc0c-4a28-b3e1-e4a36d430a7e">
          <a:extLst>
            <a:ext uri="{FF2B5EF4-FFF2-40B4-BE49-F238E27FC236}">
              <a16:creationId xmlns:a16="http://schemas.microsoft.com/office/drawing/2014/main" id="{F2024ACE-4509-4F41-9E31-0D5B437C7A97}"/>
            </a:ext>
          </a:extLst>
        </xdr:cNvPr>
        <xdr:cNvSpPr>
          <a:spLocks noChangeAspect="1" noChangeArrowheads="1"/>
        </xdr:cNvSpPr>
      </xdr:nvSpPr>
      <xdr:spPr bwMode="auto">
        <a:xfrm>
          <a:off x="23888700" y="8304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308</xdr:row>
      <xdr:rowOff>0</xdr:rowOff>
    </xdr:from>
    <xdr:ext cx="304800" cy="307975"/>
    <xdr:sp macro="" textlink="">
      <xdr:nvSpPr>
        <xdr:cNvPr id="741" name="AutoShape 1" descr="blob:https://web.whatsapp.com/34b6e80c-bc0c-4a28-b3e1-e4a36d430a7e">
          <a:extLst>
            <a:ext uri="{FF2B5EF4-FFF2-40B4-BE49-F238E27FC236}">
              <a16:creationId xmlns:a16="http://schemas.microsoft.com/office/drawing/2014/main" id="{72FF3078-8271-4B73-8E48-13A6CF369A95}"/>
            </a:ext>
          </a:extLst>
        </xdr:cNvPr>
        <xdr:cNvSpPr>
          <a:spLocks noChangeAspect="1" noChangeArrowheads="1"/>
        </xdr:cNvSpPr>
      </xdr:nvSpPr>
      <xdr:spPr bwMode="auto">
        <a:xfrm>
          <a:off x="23888700" y="8331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309</xdr:row>
      <xdr:rowOff>0</xdr:rowOff>
    </xdr:from>
    <xdr:ext cx="304800" cy="307975"/>
    <xdr:sp macro="" textlink="">
      <xdr:nvSpPr>
        <xdr:cNvPr id="742" name="AutoShape 1" descr="blob:https://web.whatsapp.com/34b6e80c-bc0c-4a28-b3e1-e4a36d430a7e">
          <a:extLst>
            <a:ext uri="{FF2B5EF4-FFF2-40B4-BE49-F238E27FC236}">
              <a16:creationId xmlns:a16="http://schemas.microsoft.com/office/drawing/2014/main" id="{CC8A4488-F635-4A78-8298-D3229FF59160}"/>
            </a:ext>
          </a:extLst>
        </xdr:cNvPr>
        <xdr:cNvSpPr>
          <a:spLocks noChangeAspect="1" noChangeArrowheads="1"/>
        </xdr:cNvSpPr>
      </xdr:nvSpPr>
      <xdr:spPr bwMode="auto">
        <a:xfrm>
          <a:off x="23888700" y="8358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310</xdr:row>
      <xdr:rowOff>0</xdr:rowOff>
    </xdr:from>
    <xdr:ext cx="304800" cy="307975"/>
    <xdr:sp macro="" textlink="">
      <xdr:nvSpPr>
        <xdr:cNvPr id="743" name="AutoShape 1" descr="blob:https://web.whatsapp.com/34b6e80c-bc0c-4a28-b3e1-e4a36d430a7e">
          <a:extLst>
            <a:ext uri="{FF2B5EF4-FFF2-40B4-BE49-F238E27FC236}">
              <a16:creationId xmlns:a16="http://schemas.microsoft.com/office/drawing/2014/main" id="{311D12FF-3D8F-47F2-8FAD-749888108A18}"/>
            </a:ext>
          </a:extLst>
        </xdr:cNvPr>
        <xdr:cNvSpPr>
          <a:spLocks noChangeAspect="1" noChangeArrowheads="1"/>
        </xdr:cNvSpPr>
      </xdr:nvSpPr>
      <xdr:spPr bwMode="auto">
        <a:xfrm>
          <a:off x="23888700" y="8384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311</xdr:row>
      <xdr:rowOff>0</xdr:rowOff>
    </xdr:from>
    <xdr:ext cx="304800" cy="307975"/>
    <xdr:sp macro="" textlink="">
      <xdr:nvSpPr>
        <xdr:cNvPr id="744" name="AutoShape 1" descr="blob:https://web.whatsapp.com/34b6e80c-bc0c-4a28-b3e1-e4a36d430a7e">
          <a:extLst>
            <a:ext uri="{FF2B5EF4-FFF2-40B4-BE49-F238E27FC236}">
              <a16:creationId xmlns:a16="http://schemas.microsoft.com/office/drawing/2014/main" id="{F79297EA-CE83-4C94-A899-0AF9C091286A}"/>
            </a:ext>
          </a:extLst>
        </xdr:cNvPr>
        <xdr:cNvSpPr>
          <a:spLocks noChangeAspect="1" noChangeArrowheads="1"/>
        </xdr:cNvSpPr>
      </xdr:nvSpPr>
      <xdr:spPr bwMode="auto">
        <a:xfrm>
          <a:off x="23888700" y="8411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312</xdr:row>
      <xdr:rowOff>0</xdr:rowOff>
    </xdr:from>
    <xdr:ext cx="304800" cy="307975"/>
    <xdr:sp macro="" textlink="">
      <xdr:nvSpPr>
        <xdr:cNvPr id="745" name="AutoShape 1" descr="blob:https://web.whatsapp.com/34b6e80c-bc0c-4a28-b3e1-e4a36d430a7e">
          <a:extLst>
            <a:ext uri="{FF2B5EF4-FFF2-40B4-BE49-F238E27FC236}">
              <a16:creationId xmlns:a16="http://schemas.microsoft.com/office/drawing/2014/main" id="{9235DC61-F56C-413E-A4CB-D26514835FE8}"/>
            </a:ext>
          </a:extLst>
        </xdr:cNvPr>
        <xdr:cNvSpPr>
          <a:spLocks noChangeAspect="1" noChangeArrowheads="1"/>
        </xdr:cNvSpPr>
      </xdr:nvSpPr>
      <xdr:spPr bwMode="auto">
        <a:xfrm>
          <a:off x="23888700" y="8438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315</xdr:row>
      <xdr:rowOff>0</xdr:rowOff>
    </xdr:from>
    <xdr:ext cx="304800" cy="307975"/>
    <xdr:sp macro="" textlink="">
      <xdr:nvSpPr>
        <xdr:cNvPr id="746" name="AutoShape 1" descr="blob:https://web.whatsapp.com/34b6e80c-bc0c-4a28-b3e1-e4a36d430a7e">
          <a:extLst>
            <a:ext uri="{FF2B5EF4-FFF2-40B4-BE49-F238E27FC236}">
              <a16:creationId xmlns:a16="http://schemas.microsoft.com/office/drawing/2014/main" id="{DF76A6E0-3D52-4ECE-A378-34D330D842F7}"/>
            </a:ext>
          </a:extLst>
        </xdr:cNvPr>
        <xdr:cNvSpPr>
          <a:spLocks noChangeAspect="1" noChangeArrowheads="1"/>
        </xdr:cNvSpPr>
      </xdr:nvSpPr>
      <xdr:spPr bwMode="auto">
        <a:xfrm>
          <a:off x="23888700" y="8510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316</xdr:row>
      <xdr:rowOff>0</xdr:rowOff>
    </xdr:from>
    <xdr:ext cx="304800" cy="307975"/>
    <xdr:sp macro="" textlink="">
      <xdr:nvSpPr>
        <xdr:cNvPr id="747" name="AutoShape 1" descr="blob:https://web.whatsapp.com/34b6e80c-bc0c-4a28-b3e1-e4a36d430a7e">
          <a:extLst>
            <a:ext uri="{FF2B5EF4-FFF2-40B4-BE49-F238E27FC236}">
              <a16:creationId xmlns:a16="http://schemas.microsoft.com/office/drawing/2014/main" id="{CE4B25DD-F29B-4ADE-B0DF-2F34AD6080D4}"/>
            </a:ext>
          </a:extLst>
        </xdr:cNvPr>
        <xdr:cNvSpPr>
          <a:spLocks noChangeAspect="1" noChangeArrowheads="1"/>
        </xdr:cNvSpPr>
      </xdr:nvSpPr>
      <xdr:spPr bwMode="auto">
        <a:xfrm>
          <a:off x="23888700" y="8537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317</xdr:row>
      <xdr:rowOff>0</xdr:rowOff>
    </xdr:from>
    <xdr:ext cx="304800" cy="307975"/>
    <xdr:sp macro="" textlink="">
      <xdr:nvSpPr>
        <xdr:cNvPr id="748" name="AutoShape 1" descr="blob:https://web.whatsapp.com/34b6e80c-bc0c-4a28-b3e1-e4a36d430a7e">
          <a:extLst>
            <a:ext uri="{FF2B5EF4-FFF2-40B4-BE49-F238E27FC236}">
              <a16:creationId xmlns:a16="http://schemas.microsoft.com/office/drawing/2014/main" id="{55C40F6B-A8A0-452A-A6FA-8DF0A82D060C}"/>
            </a:ext>
          </a:extLst>
        </xdr:cNvPr>
        <xdr:cNvSpPr>
          <a:spLocks noChangeAspect="1" noChangeArrowheads="1"/>
        </xdr:cNvSpPr>
      </xdr:nvSpPr>
      <xdr:spPr bwMode="auto">
        <a:xfrm>
          <a:off x="23888700" y="8563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318</xdr:row>
      <xdr:rowOff>0</xdr:rowOff>
    </xdr:from>
    <xdr:ext cx="304800" cy="307975"/>
    <xdr:sp macro="" textlink="">
      <xdr:nvSpPr>
        <xdr:cNvPr id="749" name="AutoShape 1" descr="blob:https://web.whatsapp.com/34b6e80c-bc0c-4a28-b3e1-e4a36d430a7e">
          <a:extLst>
            <a:ext uri="{FF2B5EF4-FFF2-40B4-BE49-F238E27FC236}">
              <a16:creationId xmlns:a16="http://schemas.microsoft.com/office/drawing/2014/main" id="{F02C846A-9A1D-46E1-89E8-B8020125EC01}"/>
            </a:ext>
          </a:extLst>
        </xdr:cNvPr>
        <xdr:cNvSpPr>
          <a:spLocks noChangeAspect="1" noChangeArrowheads="1"/>
        </xdr:cNvSpPr>
      </xdr:nvSpPr>
      <xdr:spPr bwMode="auto">
        <a:xfrm>
          <a:off x="23888700" y="8590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319</xdr:row>
      <xdr:rowOff>0</xdr:rowOff>
    </xdr:from>
    <xdr:ext cx="304800" cy="307975"/>
    <xdr:sp macro="" textlink="">
      <xdr:nvSpPr>
        <xdr:cNvPr id="750" name="AutoShape 1" descr="blob:https://web.whatsapp.com/34b6e80c-bc0c-4a28-b3e1-e4a36d430a7e">
          <a:extLst>
            <a:ext uri="{FF2B5EF4-FFF2-40B4-BE49-F238E27FC236}">
              <a16:creationId xmlns:a16="http://schemas.microsoft.com/office/drawing/2014/main" id="{5BAF926E-7812-4227-92A4-6AA30547C898}"/>
            </a:ext>
          </a:extLst>
        </xdr:cNvPr>
        <xdr:cNvSpPr>
          <a:spLocks noChangeAspect="1" noChangeArrowheads="1"/>
        </xdr:cNvSpPr>
      </xdr:nvSpPr>
      <xdr:spPr bwMode="auto">
        <a:xfrm>
          <a:off x="23888700" y="8617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320</xdr:row>
      <xdr:rowOff>0</xdr:rowOff>
    </xdr:from>
    <xdr:ext cx="304800" cy="307975"/>
    <xdr:sp macro="" textlink="">
      <xdr:nvSpPr>
        <xdr:cNvPr id="751" name="AutoShape 1" descr="blob:https://web.whatsapp.com/34b6e80c-bc0c-4a28-b3e1-e4a36d430a7e">
          <a:extLst>
            <a:ext uri="{FF2B5EF4-FFF2-40B4-BE49-F238E27FC236}">
              <a16:creationId xmlns:a16="http://schemas.microsoft.com/office/drawing/2014/main" id="{30908442-284D-4457-8765-A91FED1E4094}"/>
            </a:ext>
          </a:extLst>
        </xdr:cNvPr>
        <xdr:cNvSpPr>
          <a:spLocks noChangeAspect="1" noChangeArrowheads="1"/>
        </xdr:cNvSpPr>
      </xdr:nvSpPr>
      <xdr:spPr bwMode="auto">
        <a:xfrm>
          <a:off x="23888700" y="8643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321</xdr:row>
      <xdr:rowOff>0</xdr:rowOff>
    </xdr:from>
    <xdr:ext cx="304800" cy="307975"/>
    <xdr:sp macro="" textlink="">
      <xdr:nvSpPr>
        <xdr:cNvPr id="752" name="AutoShape 1" descr="blob:https://web.whatsapp.com/34b6e80c-bc0c-4a28-b3e1-e4a36d430a7e">
          <a:extLst>
            <a:ext uri="{FF2B5EF4-FFF2-40B4-BE49-F238E27FC236}">
              <a16:creationId xmlns:a16="http://schemas.microsoft.com/office/drawing/2014/main" id="{3D068604-1566-4642-8C6B-7379AA9F9FEA}"/>
            </a:ext>
          </a:extLst>
        </xdr:cNvPr>
        <xdr:cNvSpPr>
          <a:spLocks noChangeAspect="1" noChangeArrowheads="1"/>
        </xdr:cNvSpPr>
      </xdr:nvSpPr>
      <xdr:spPr bwMode="auto">
        <a:xfrm>
          <a:off x="23888700" y="8670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322</xdr:row>
      <xdr:rowOff>0</xdr:rowOff>
    </xdr:from>
    <xdr:ext cx="304800" cy="307975"/>
    <xdr:sp macro="" textlink="">
      <xdr:nvSpPr>
        <xdr:cNvPr id="753" name="AutoShape 1" descr="blob:https://web.whatsapp.com/34b6e80c-bc0c-4a28-b3e1-e4a36d430a7e">
          <a:extLst>
            <a:ext uri="{FF2B5EF4-FFF2-40B4-BE49-F238E27FC236}">
              <a16:creationId xmlns:a16="http://schemas.microsoft.com/office/drawing/2014/main" id="{3CFB8E0C-2A97-4049-BB03-037F02213FDC}"/>
            </a:ext>
          </a:extLst>
        </xdr:cNvPr>
        <xdr:cNvSpPr>
          <a:spLocks noChangeAspect="1" noChangeArrowheads="1"/>
        </xdr:cNvSpPr>
      </xdr:nvSpPr>
      <xdr:spPr bwMode="auto">
        <a:xfrm>
          <a:off x="23888700" y="8697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323</xdr:row>
      <xdr:rowOff>0</xdr:rowOff>
    </xdr:from>
    <xdr:ext cx="304800" cy="307975"/>
    <xdr:sp macro="" textlink="">
      <xdr:nvSpPr>
        <xdr:cNvPr id="754" name="AutoShape 1" descr="blob:https://web.whatsapp.com/34b6e80c-bc0c-4a28-b3e1-e4a36d430a7e">
          <a:extLst>
            <a:ext uri="{FF2B5EF4-FFF2-40B4-BE49-F238E27FC236}">
              <a16:creationId xmlns:a16="http://schemas.microsoft.com/office/drawing/2014/main" id="{21B2B64A-1424-4803-96A4-2EC4FB61938D}"/>
            </a:ext>
          </a:extLst>
        </xdr:cNvPr>
        <xdr:cNvSpPr>
          <a:spLocks noChangeAspect="1" noChangeArrowheads="1"/>
        </xdr:cNvSpPr>
      </xdr:nvSpPr>
      <xdr:spPr bwMode="auto">
        <a:xfrm>
          <a:off x="23888700" y="8723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324</xdr:row>
      <xdr:rowOff>0</xdr:rowOff>
    </xdr:from>
    <xdr:ext cx="304800" cy="307975"/>
    <xdr:sp macro="" textlink="">
      <xdr:nvSpPr>
        <xdr:cNvPr id="755" name="AutoShape 1" descr="blob:https://web.whatsapp.com/34b6e80c-bc0c-4a28-b3e1-e4a36d430a7e">
          <a:extLst>
            <a:ext uri="{FF2B5EF4-FFF2-40B4-BE49-F238E27FC236}">
              <a16:creationId xmlns:a16="http://schemas.microsoft.com/office/drawing/2014/main" id="{3747ECDD-B2F3-4709-A0B6-F38D878F2C30}"/>
            </a:ext>
          </a:extLst>
        </xdr:cNvPr>
        <xdr:cNvSpPr>
          <a:spLocks noChangeAspect="1" noChangeArrowheads="1"/>
        </xdr:cNvSpPr>
      </xdr:nvSpPr>
      <xdr:spPr bwMode="auto">
        <a:xfrm>
          <a:off x="23888700" y="8750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325</xdr:row>
      <xdr:rowOff>0</xdr:rowOff>
    </xdr:from>
    <xdr:ext cx="304800" cy="307975"/>
    <xdr:sp macro="" textlink="">
      <xdr:nvSpPr>
        <xdr:cNvPr id="756" name="AutoShape 1" descr="blob:https://web.whatsapp.com/34b6e80c-bc0c-4a28-b3e1-e4a36d430a7e">
          <a:extLst>
            <a:ext uri="{FF2B5EF4-FFF2-40B4-BE49-F238E27FC236}">
              <a16:creationId xmlns:a16="http://schemas.microsoft.com/office/drawing/2014/main" id="{E8B9B676-A797-4B4D-B044-EEA316442091}"/>
            </a:ext>
          </a:extLst>
        </xdr:cNvPr>
        <xdr:cNvSpPr>
          <a:spLocks noChangeAspect="1" noChangeArrowheads="1"/>
        </xdr:cNvSpPr>
      </xdr:nvSpPr>
      <xdr:spPr bwMode="auto">
        <a:xfrm>
          <a:off x="23888700" y="8777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326</xdr:row>
      <xdr:rowOff>0</xdr:rowOff>
    </xdr:from>
    <xdr:ext cx="304800" cy="307975"/>
    <xdr:sp macro="" textlink="">
      <xdr:nvSpPr>
        <xdr:cNvPr id="757" name="AutoShape 1" descr="blob:https://web.whatsapp.com/34b6e80c-bc0c-4a28-b3e1-e4a36d430a7e">
          <a:extLst>
            <a:ext uri="{FF2B5EF4-FFF2-40B4-BE49-F238E27FC236}">
              <a16:creationId xmlns:a16="http://schemas.microsoft.com/office/drawing/2014/main" id="{76BF41DA-8CEF-4067-A4D3-0E1398A9F45F}"/>
            </a:ext>
          </a:extLst>
        </xdr:cNvPr>
        <xdr:cNvSpPr>
          <a:spLocks noChangeAspect="1" noChangeArrowheads="1"/>
        </xdr:cNvSpPr>
      </xdr:nvSpPr>
      <xdr:spPr bwMode="auto">
        <a:xfrm>
          <a:off x="23888700" y="8803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327</xdr:row>
      <xdr:rowOff>0</xdr:rowOff>
    </xdr:from>
    <xdr:ext cx="304800" cy="307975"/>
    <xdr:sp macro="" textlink="">
      <xdr:nvSpPr>
        <xdr:cNvPr id="758" name="AutoShape 1" descr="blob:https://web.whatsapp.com/34b6e80c-bc0c-4a28-b3e1-e4a36d430a7e">
          <a:extLst>
            <a:ext uri="{FF2B5EF4-FFF2-40B4-BE49-F238E27FC236}">
              <a16:creationId xmlns:a16="http://schemas.microsoft.com/office/drawing/2014/main" id="{0BA094DB-0A73-4068-9AC7-0F54533C99B9}"/>
            </a:ext>
          </a:extLst>
        </xdr:cNvPr>
        <xdr:cNvSpPr>
          <a:spLocks noChangeAspect="1" noChangeArrowheads="1"/>
        </xdr:cNvSpPr>
      </xdr:nvSpPr>
      <xdr:spPr bwMode="auto">
        <a:xfrm>
          <a:off x="23888700" y="8830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328</xdr:row>
      <xdr:rowOff>0</xdr:rowOff>
    </xdr:from>
    <xdr:ext cx="304800" cy="307975"/>
    <xdr:sp macro="" textlink="">
      <xdr:nvSpPr>
        <xdr:cNvPr id="759" name="AutoShape 1" descr="blob:https://web.whatsapp.com/34b6e80c-bc0c-4a28-b3e1-e4a36d430a7e">
          <a:extLst>
            <a:ext uri="{FF2B5EF4-FFF2-40B4-BE49-F238E27FC236}">
              <a16:creationId xmlns:a16="http://schemas.microsoft.com/office/drawing/2014/main" id="{C5CCF2B3-E3A2-4E37-AECB-8292AE2B51B0}"/>
            </a:ext>
          </a:extLst>
        </xdr:cNvPr>
        <xdr:cNvSpPr>
          <a:spLocks noChangeAspect="1" noChangeArrowheads="1"/>
        </xdr:cNvSpPr>
      </xdr:nvSpPr>
      <xdr:spPr bwMode="auto">
        <a:xfrm>
          <a:off x="23888700" y="8857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329</xdr:row>
      <xdr:rowOff>0</xdr:rowOff>
    </xdr:from>
    <xdr:ext cx="304800" cy="307975"/>
    <xdr:sp macro="" textlink="">
      <xdr:nvSpPr>
        <xdr:cNvPr id="760" name="AutoShape 1" descr="blob:https://web.whatsapp.com/34b6e80c-bc0c-4a28-b3e1-e4a36d430a7e">
          <a:extLst>
            <a:ext uri="{FF2B5EF4-FFF2-40B4-BE49-F238E27FC236}">
              <a16:creationId xmlns:a16="http://schemas.microsoft.com/office/drawing/2014/main" id="{265C4CB3-C205-4A76-95A1-88180B6A16E3}"/>
            </a:ext>
          </a:extLst>
        </xdr:cNvPr>
        <xdr:cNvSpPr>
          <a:spLocks noChangeAspect="1" noChangeArrowheads="1"/>
        </xdr:cNvSpPr>
      </xdr:nvSpPr>
      <xdr:spPr bwMode="auto">
        <a:xfrm>
          <a:off x="23888700" y="8883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330</xdr:row>
      <xdr:rowOff>0</xdr:rowOff>
    </xdr:from>
    <xdr:ext cx="304800" cy="307975"/>
    <xdr:sp macro="" textlink="">
      <xdr:nvSpPr>
        <xdr:cNvPr id="761" name="AutoShape 1" descr="blob:https://web.whatsapp.com/34b6e80c-bc0c-4a28-b3e1-e4a36d430a7e">
          <a:extLst>
            <a:ext uri="{FF2B5EF4-FFF2-40B4-BE49-F238E27FC236}">
              <a16:creationId xmlns:a16="http://schemas.microsoft.com/office/drawing/2014/main" id="{17AA38C4-E6AF-4A79-A638-5842A75B62EA}"/>
            </a:ext>
          </a:extLst>
        </xdr:cNvPr>
        <xdr:cNvSpPr>
          <a:spLocks noChangeAspect="1" noChangeArrowheads="1"/>
        </xdr:cNvSpPr>
      </xdr:nvSpPr>
      <xdr:spPr bwMode="auto">
        <a:xfrm>
          <a:off x="23888700" y="8910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331</xdr:row>
      <xdr:rowOff>0</xdr:rowOff>
    </xdr:from>
    <xdr:ext cx="304800" cy="307975"/>
    <xdr:sp macro="" textlink="">
      <xdr:nvSpPr>
        <xdr:cNvPr id="762" name="AutoShape 1" descr="blob:https://web.whatsapp.com/34b6e80c-bc0c-4a28-b3e1-e4a36d430a7e">
          <a:extLst>
            <a:ext uri="{FF2B5EF4-FFF2-40B4-BE49-F238E27FC236}">
              <a16:creationId xmlns:a16="http://schemas.microsoft.com/office/drawing/2014/main" id="{FEEA61D1-02DC-4496-8EE8-84647E151C13}"/>
            </a:ext>
          </a:extLst>
        </xdr:cNvPr>
        <xdr:cNvSpPr>
          <a:spLocks noChangeAspect="1" noChangeArrowheads="1"/>
        </xdr:cNvSpPr>
      </xdr:nvSpPr>
      <xdr:spPr bwMode="auto">
        <a:xfrm>
          <a:off x="23888700" y="8937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332</xdr:row>
      <xdr:rowOff>0</xdr:rowOff>
    </xdr:from>
    <xdr:ext cx="304800" cy="307975"/>
    <xdr:sp macro="" textlink="">
      <xdr:nvSpPr>
        <xdr:cNvPr id="763" name="AutoShape 1" descr="blob:https://web.whatsapp.com/34b6e80c-bc0c-4a28-b3e1-e4a36d430a7e">
          <a:extLst>
            <a:ext uri="{FF2B5EF4-FFF2-40B4-BE49-F238E27FC236}">
              <a16:creationId xmlns:a16="http://schemas.microsoft.com/office/drawing/2014/main" id="{AC673BEC-430F-4C66-8C90-0A5C6D9544BA}"/>
            </a:ext>
          </a:extLst>
        </xdr:cNvPr>
        <xdr:cNvSpPr>
          <a:spLocks noChangeAspect="1" noChangeArrowheads="1"/>
        </xdr:cNvSpPr>
      </xdr:nvSpPr>
      <xdr:spPr bwMode="auto">
        <a:xfrm>
          <a:off x="23888700" y="8963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333</xdr:row>
      <xdr:rowOff>0</xdr:rowOff>
    </xdr:from>
    <xdr:ext cx="304800" cy="307975"/>
    <xdr:sp macro="" textlink="">
      <xdr:nvSpPr>
        <xdr:cNvPr id="764" name="AutoShape 1" descr="blob:https://web.whatsapp.com/34b6e80c-bc0c-4a28-b3e1-e4a36d430a7e">
          <a:extLst>
            <a:ext uri="{FF2B5EF4-FFF2-40B4-BE49-F238E27FC236}">
              <a16:creationId xmlns:a16="http://schemas.microsoft.com/office/drawing/2014/main" id="{9A22F8EE-2BC3-427D-9E63-E36EA4BE8159}"/>
            </a:ext>
          </a:extLst>
        </xdr:cNvPr>
        <xdr:cNvSpPr>
          <a:spLocks noChangeAspect="1" noChangeArrowheads="1"/>
        </xdr:cNvSpPr>
      </xdr:nvSpPr>
      <xdr:spPr bwMode="auto">
        <a:xfrm>
          <a:off x="23888700" y="8990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334</xdr:row>
      <xdr:rowOff>0</xdr:rowOff>
    </xdr:from>
    <xdr:ext cx="304800" cy="307975"/>
    <xdr:sp macro="" textlink="">
      <xdr:nvSpPr>
        <xdr:cNvPr id="765" name="AutoShape 1" descr="blob:https://web.whatsapp.com/34b6e80c-bc0c-4a28-b3e1-e4a36d430a7e">
          <a:extLst>
            <a:ext uri="{FF2B5EF4-FFF2-40B4-BE49-F238E27FC236}">
              <a16:creationId xmlns:a16="http://schemas.microsoft.com/office/drawing/2014/main" id="{08803B59-E026-4835-8F32-9F5727B913D8}"/>
            </a:ext>
          </a:extLst>
        </xdr:cNvPr>
        <xdr:cNvSpPr>
          <a:spLocks noChangeAspect="1" noChangeArrowheads="1"/>
        </xdr:cNvSpPr>
      </xdr:nvSpPr>
      <xdr:spPr bwMode="auto">
        <a:xfrm>
          <a:off x="23888700" y="9017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335</xdr:row>
      <xdr:rowOff>0</xdr:rowOff>
    </xdr:from>
    <xdr:ext cx="304800" cy="307975"/>
    <xdr:sp macro="" textlink="">
      <xdr:nvSpPr>
        <xdr:cNvPr id="766" name="AutoShape 1" descr="blob:https://web.whatsapp.com/34b6e80c-bc0c-4a28-b3e1-e4a36d430a7e">
          <a:extLst>
            <a:ext uri="{FF2B5EF4-FFF2-40B4-BE49-F238E27FC236}">
              <a16:creationId xmlns:a16="http://schemas.microsoft.com/office/drawing/2014/main" id="{9FAE22AE-26FD-4458-83F4-9239D9A18357}"/>
            </a:ext>
          </a:extLst>
        </xdr:cNvPr>
        <xdr:cNvSpPr>
          <a:spLocks noChangeAspect="1" noChangeArrowheads="1"/>
        </xdr:cNvSpPr>
      </xdr:nvSpPr>
      <xdr:spPr bwMode="auto">
        <a:xfrm>
          <a:off x="23888700" y="9043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336</xdr:row>
      <xdr:rowOff>0</xdr:rowOff>
    </xdr:from>
    <xdr:ext cx="304800" cy="307975"/>
    <xdr:sp macro="" textlink="">
      <xdr:nvSpPr>
        <xdr:cNvPr id="767" name="AutoShape 1" descr="blob:https://web.whatsapp.com/34b6e80c-bc0c-4a28-b3e1-e4a36d430a7e">
          <a:extLst>
            <a:ext uri="{FF2B5EF4-FFF2-40B4-BE49-F238E27FC236}">
              <a16:creationId xmlns:a16="http://schemas.microsoft.com/office/drawing/2014/main" id="{4A9CC6AB-2BE7-4D9F-B516-441C5052F4F1}"/>
            </a:ext>
          </a:extLst>
        </xdr:cNvPr>
        <xdr:cNvSpPr>
          <a:spLocks noChangeAspect="1" noChangeArrowheads="1"/>
        </xdr:cNvSpPr>
      </xdr:nvSpPr>
      <xdr:spPr bwMode="auto">
        <a:xfrm>
          <a:off x="23888700" y="9070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337</xdr:row>
      <xdr:rowOff>0</xdr:rowOff>
    </xdr:from>
    <xdr:ext cx="304800" cy="307975"/>
    <xdr:sp macro="" textlink="">
      <xdr:nvSpPr>
        <xdr:cNvPr id="768" name="AutoShape 1" descr="blob:https://web.whatsapp.com/34b6e80c-bc0c-4a28-b3e1-e4a36d430a7e">
          <a:extLst>
            <a:ext uri="{FF2B5EF4-FFF2-40B4-BE49-F238E27FC236}">
              <a16:creationId xmlns:a16="http://schemas.microsoft.com/office/drawing/2014/main" id="{C64C516D-0E60-4DE1-9D7C-9881784CEAB2}"/>
            </a:ext>
          </a:extLst>
        </xdr:cNvPr>
        <xdr:cNvSpPr>
          <a:spLocks noChangeAspect="1" noChangeArrowheads="1"/>
        </xdr:cNvSpPr>
      </xdr:nvSpPr>
      <xdr:spPr bwMode="auto">
        <a:xfrm>
          <a:off x="23888700" y="9097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338</xdr:row>
      <xdr:rowOff>0</xdr:rowOff>
    </xdr:from>
    <xdr:ext cx="304800" cy="307975"/>
    <xdr:sp macro="" textlink="">
      <xdr:nvSpPr>
        <xdr:cNvPr id="769" name="AutoShape 1" descr="blob:https://web.whatsapp.com/34b6e80c-bc0c-4a28-b3e1-e4a36d430a7e">
          <a:extLst>
            <a:ext uri="{FF2B5EF4-FFF2-40B4-BE49-F238E27FC236}">
              <a16:creationId xmlns:a16="http://schemas.microsoft.com/office/drawing/2014/main" id="{273B5460-0DB9-44FD-80B6-61898B2059D3}"/>
            </a:ext>
          </a:extLst>
        </xdr:cNvPr>
        <xdr:cNvSpPr>
          <a:spLocks noChangeAspect="1" noChangeArrowheads="1"/>
        </xdr:cNvSpPr>
      </xdr:nvSpPr>
      <xdr:spPr bwMode="auto">
        <a:xfrm>
          <a:off x="23888700" y="9123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339</xdr:row>
      <xdr:rowOff>0</xdr:rowOff>
    </xdr:from>
    <xdr:ext cx="304800" cy="307975"/>
    <xdr:sp macro="" textlink="">
      <xdr:nvSpPr>
        <xdr:cNvPr id="770" name="AutoShape 1" descr="blob:https://web.whatsapp.com/34b6e80c-bc0c-4a28-b3e1-e4a36d430a7e">
          <a:extLst>
            <a:ext uri="{FF2B5EF4-FFF2-40B4-BE49-F238E27FC236}">
              <a16:creationId xmlns:a16="http://schemas.microsoft.com/office/drawing/2014/main" id="{3A6F81A4-7D66-42FD-90DE-A4947098A45E}"/>
            </a:ext>
          </a:extLst>
        </xdr:cNvPr>
        <xdr:cNvSpPr>
          <a:spLocks noChangeAspect="1" noChangeArrowheads="1"/>
        </xdr:cNvSpPr>
      </xdr:nvSpPr>
      <xdr:spPr bwMode="auto">
        <a:xfrm>
          <a:off x="23888700" y="9150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340</xdr:row>
      <xdr:rowOff>0</xdr:rowOff>
    </xdr:from>
    <xdr:ext cx="304800" cy="307975"/>
    <xdr:sp macro="" textlink="">
      <xdr:nvSpPr>
        <xdr:cNvPr id="771" name="AutoShape 1" descr="blob:https://web.whatsapp.com/34b6e80c-bc0c-4a28-b3e1-e4a36d430a7e">
          <a:extLst>
            <a:ext uri="{FF2B5EF4-FFF2-40B4-BE49-F238E27FC236}">
              <a16:creationId xmlns:a16="http://schemas.microsoft.com/office/drawing/2014/main" id="{7C882F07-4FC4-4E33-8480-FEC65BFD367C}"/>
            </a:ext>
          </a:extLst>
        </xdr:cNvPr>
        <xdr:cNvSpPr>
          <a:spLocks noChangeAspect="1" noChangeArrowheads="1"/>
        </xdr:cNvSpPr>
      </xdr:nvSpPr>
      <xdr:spPr bwMode="auto">
        <a:xfrm>
          <a:off x="23888700" y="9177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342</xdr:row>
      <xdr:rowOff>0</xdr:rowOff>
    </xdr:from>
    <xdr:ext cx="304800" cy="307975"/>
    <xdr:sp macro="" textlink="">
      <xdr:nvSpPr>
        <xdr:cNvPr id="772" name="AutoShape 1" descr="blob:https://web.whatsapp.com/34b6e80c-bc0c-4a28-b3e1-e4a36d430a7e">
          <a:extLst>
            <a:ext uri="{FF2B5EF4-FFF2-40B4-BE49-F238E27FC236}">
              <a16:creationId xmlns:a16="http://schemas.microsoft.com/office/drawing/2014/main" id="{ABA25B92-33AA-416E-A1D5-D13C408F52AD}"/>
            </a:ext>
          </a:extLst>
        </xdr:cNvPr>
        <xdr:cNvSpPr>
          <a:spLocks noChangeAspect="1" noChangeArrowheads="1"/>
        </xdr:cNvSpPr>
      </xdr:nvSpPr>
      <xdr:spPr bwMode="auto">
        <a:xfrm>
          <a:off x="23888700" y="9230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344</xdr:row>
      <xdr:rowOff>0</xdr:rowOff>
    </xdr:from>
    <xdr:ext cx="304800" cy="307975"/>
    <xdr:sp macro="" textlink="">
      <xdr:nvSpPr>
        <xdr:cNvPr id="774" name="AutoShape 1" descr="blob:https://web.whatsapp.com/34b6e80c-bc0c-4a28-b3e1-e4a36d430a7e">
          <a:extLst>
            <a:ext uri="{FF2B5EF4-FFF2-40B4-BE49-F238E27FC236}">
              <a16:creationId xmlns:a16="http://schemas.microsoft.com/office/drawing/2014/main" id="{4985E2E6-2201-437C-A904-B9B23D031649}"/>
            </a:ext>
          </a:extLst>
        </xdr:cNvPr>
        <xdr:cNvSpPr>
          <a:spLocks noChangeAspect="1" noChangeArrowheads="1"/>
        </xdr:cNvSpPr>
      </xdr:nvSpPr>
      <xdr:spPr bwMode="auto">
        <a:xfrm>
          <a:off x="23888700" y="9295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345</xdr:row>
      <xdr:rowOff>0</xdr:rowOff>
    </xdr:from>
    <xdr:ext cx="304800" cy="307975"/>
    <xdr:sp macro="" textlink="">
      <xdr:nvSpPr>
        <xdr:cNvPr id="775" name="AutoShape 1" descr="blob:https://web.whatsapp.com/34b6e80c-bc0c-4a28-b3e1-e4a36d430a7e">
          <a:extLst>
            <a:ext uri="{FF2B5EF4-FFF2-40B4-BE49-F238E27FC236}">
              <a16:creationId xmlns:a16="http://schemas.microsoft.com/office/drawing/2014/main" id="{E2A7D6BD-2023-4EA6-8BAF-39F82F509011}"/>
            </a:ext>
          </a:extLst>
        </xdr:cNvPr>
        <xdr:cNvSpPr>
          <a:spLocks noChangeAspect="1" noChangeArrowheads="1"/>
        </xdr:cNvSpPr>
      </xdr:nvSpPr>
      <xdr:spPr bwMode="auto">
        <a:xfrm>
          <a:off x="23888700" y="9324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346</xdr:row>
      <xdr:rowOff>0</xdr:rowOff>
    </xdr:from>
    <xdr:ext cx="304800" cy="307975"/>
    <xdr:sp macro="" textlink="">
      <xdr:nvSpPr>
        <xdr:cNvPr id="776" name="AutoShape 1" descr="blob:https://web.whatsapp.com/34b6e80c-bc0c-4a28-b3e1-e4a36d430a7e">
          <a:extLst>
            <a:ext uri="{FF2B5EF4-FFF2-40B4-BE49-F238E27FC236}">
              <a16:creationId xmlns:a16="http://schemas.microsoft.com/office/drawing/2014/main" id="{07F42C80-16DD-4F62-BA3D-476CC52E5A64}"/>
            </a:ext>
          </a:extLst>
        </xdr:cNvPr>
        <xdr:cNvSpPr>
          <a:spLocks noChangeAspect="1" noChangeArrowheads="1"/>
        </xdr:cNvSpPr>
      </xdr:nvSpPr>
      <xdr:spPr bwMode="auto">
        <a:xfrm>
          <a:off x="23888700" y="9354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347</xdr:row>
      <xdr:rowOff>0</xdr:rowOff>
    </xdr:from>
    <xdr:ext cx="304800" cy="307975"/>
    <xdr:sp macro="" textlink="">
      <xdr:nvSpPr>
        <xdr:cNvPr id="777" name="AutoShape 1" descr="blob:https://web.whatsapp.com/34b6e80c-bc0c-4a28-b3e1-e4a36d430a7e">
          <a:extLst>
            <a:ext uri="{FF2B5EF4-FFF2-40B4-BE49-F238E27FC236}">
              <a16:creationId xmlns:a16="http://schemas.microsoft.com/office/drawing/2014/main" id="{02F8BA7B-BF63-4C29-A21E-6E80416EB7A5}"/>
            </a:ext>
          </a:extLst>
        </xdr:cNvPr>
        <xdr:cNvSpPr>
          <a:spLocks noChangeAspect="1" noChangeArrowheads="1"/>
        </xdr:cNvSpPr>
      </xdr:nvSpPr>
      <xdr:spPr bwMode="auto">
        <a:xfrm>
          <a:off x="23888700" y="9384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348</xdr:row>
      <xdr:rowOff>0</xdr:rowOff>
    </xdr:from>
    <xdr:ext cx="304800" cy="307975"/>
    <xdr:sp macro="" textlink="">
      <xdr:nvSpPr>
        <xdr:cNvPr id="778" name="AutoShape 1" descr="blob:https://web.whatsapp.com/34b6e80c-bc0c-4a28-b3e1-e4a36d430a7e">
          <a:extLst>
            <a:ext uri="{FF2B5EF4-FFF2-40B4-BE49-F238E27FC236}">
              <a16:creationId xmlns:a16="http://schemas.microsoft.com/office/drawing/2014/main" id="{FC6157CC-5F2B-42DF-8FFB-B795A0EA6D00}"/>
            </a:ext>
          </a:extLst>
        </xdr:cNvPr>
        <xdr:cNvSpPr>
          <a:spLocks noChangeAspect="1" noChangeArrowheads="1"/>
        </xdr:cNvSpPr>
      </xdr:nvSpPr>
      <xdr:spPr bwMode="auto">
        <a:xfrm>
          <a:off x="23888700" y="9410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349</xdr:row>
      <xdr:rowOff>0</xdr:rowOff>
    </xdr:from>
    <xdr:ext cx="304800" cy="307975"/>
    <xdr:sp macro="" textlink="">
      <xdr:nvSpPr>
        <xdr:cNvPr id="779" name="AutoShape 1" descr="blob:https://web.whatsapp.com/34b6e80c-bc0c-4a28-b3e1-e4a36d430a7e">
          <a:extLst>
            <a:ext uri="{FF2B5EF4-FFF2-40B4-BE49-F238E27FC236}">
              <a16:creationId xmlns:a16="http://schemas.microsoft.com/office/drawing/2014/main" id="{9678FE99-F753-4D01-9AC7-50C42088B542}"/>
            </a:ext>
          </a:extLst>
        </xdr:cNvPr>
        <xdr:cNvSpPr>
          <a:spLocks noChangeAspect="1" noChangeArrowheads="1"/>
        </xdr:cNvSpPr>
      </xdr:nvSpPr>
      <xdr:spPr bwMode="auto">
        <a:xfrm>
          <a:off x="23888700" y="943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350</xdr:row>
      <xdr:rowOff>0</xdr:rowOff>
    </xdr:from>
    <xdr:ext cx="304800" cy="307975"/>
    <xdr:sp macro="" textlink="">
      <xdr:nvSpPr>
        <xdr:cNvPr id="780" name="AutoShape 1" descr="blob:https://web.whatsapp.com/34b6e80c-bc0c-4a28-b3e1-e4a36d430a7e">
          <a:extLst>
            <a:ext uri="{FF2B5EF4-FFF2-40B4-BE49-F238E27FC236}">
              <a16:creationId xmlns:a16="http://schemas.microsoft.com/office/drawing/2014/main" id="{AE1DB7D0-84D8-4155-8C38-7952E333E0C9}"/>
            </a:ext>
          </a:extLst>
        </xdr:cNvPr>
        <xdr:cNvSpPr>
          <a:spLocks noChangeAspect="1" noChangeArrowheads="1"/>
        </xdr:cNvSpPr>
      </xdr:nvSpPr>
      <xdr:spPr bwMode="auto">
        <a:xfrm>
          <a:off x="23888700" y="946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351</xdr:row>
      <xdr:rowOff>0</xdr:rowOff>
    </xdr:from>
    <xdr:ext cx="304800" cy="307975"/>
    <xdr:sp macro="" textlink="">
      <xdr:nvSpPr>
        <xdr:cNvPr id="781" name="AutoShape 1" descr="blob:https://web.whatsapp.com/34b6e80c-bc0c-4a28-b3e1-e4a36d430a7e">
          <a:extLst>
            <a:ext uri="{FF2B5EF4-FFF2-40B4-BE49-F238E27FC236}">
              <a16:creationId xmlns:a16="http://schemas.microsoft.com/office/drawing/2014/main" id="{1582C8F0-D468-4834-8191-FB99E78F6627}"/>
            </a:ext>
          </a:extLst>
        </xdr:cNvPr>
        <xdr:cNvSpPr>
          <a:spLocks noChangeAspect="1" noChangeArrowheads="1"/>
        </xdr:cNvSpPr>
      </xdr:nvSpPr>
      <xdr:spPr bwMode="auto">
        <a:xfrm>
          <a:off x="23888700" y="949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352</xdr:row>
      <xdr:rowOff>0</xdr:rowOff>
    </xdr:from>
    <xdr:ext cx="304800" cy="307975"/>
    <xdr:sp macro="" textlink="">
      <xdr:nvSpPr>
        <xdr:cNvPr id="782" name="AutoShape 1" descr="blob:https://web.whatsapp.com/34b6e80c-bc0c-4a28-b3e1-e4a36d430a7e">
          <a:extLst>
            <a:ext uri="{FF2B5EF4-FFF2-40B4-BE49-F238E27FC236}">
              <a16:creationId xmlns:a16="http://schemas.microsoft.com/office/drawing/2014/main" id="{22B4D094-C920-4560-A781-2B427DA342C7}"/>
            </a:ext>
          </a:extLst>
        </xdr:cNvPr>
        <xdr:cNvSpPr>
          <a:spLocks noChangeAspect="1" noChangeArrowheads="1"/>
        </xdr:cNvSpPr>
      </xdr:nvSpPr>
      <xdr:spPr bwMode="auto">
        <a:xfrm>
          <a:off x="23888700" y="951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353</xdr:row>
      <xdr:rowOff>0</xdr:rowOff>
    </xdr:from>
    <xdr:ext cx="304800" cy="307975"/>
    <xdr:sp macro="" textlink="">
      <xdr:nvSpPr>
        <xdr:cNvPr id="783" name="AutoShape 1" descr="blob:https://web.whatsapp.com/34b6e80c-bc0c-4a28-b3e1-e4a36d430a7e">
          <a:extLst>
            <a:ext uri="{FF2B5EF4-FFF2-40B4-BE49-F238E27FC236}">
              <a16:creationId xmlns:a16="http://schemas.microsoft.com/office/drawing/2014/main" id="{C6247E52-DF5E-429B-9696-2235E296CF1C}"/>
            </a:ext>
          </a:extLst>
        </xdr:cNvPr>
        <xdr:cNvSpPr>
          <a:spLocks noChangeAspect="1" noChangeArrowheads="1"/>
        </xdr:cNvSpPr>
      </xdr:nvSpPr>
      <xdr:spPr bwMode="auto">
        <a:xfrm>
          <a:off x="23888700" y="954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354</xdr:row>
      <xdr:rowOff>0</xdr:rowOff>
    </xdr:from>
    <xdr:ext cx="304800" cy="307975"/>
    <xdr:sp macro="" textlink="">
      <xdr:nvSpPr>
        <xdr:cNvPr id="784" name="AutoShape 1" descr="blob:https://web.whatsapp.com/34b6e80c-bc0c-4a28-b3e1-e4a36d430a7e">
          <a:extLst>
            <a:ext uri="{FF2B5EF4-FFF2-40B4-BE49-F238E27FC236}">
              <a16:creationId xmlns:a16="http://schemas.microsoft.com/office/drawing/2014/main" id="{63016B0E-073D-4ED1-897F-F76B186645A8}"/>
            </a:ext>
          </a:extLst>
        </xdr:cNvPr>
        <xdr:cNvSpPr>
          <a:spLocks noChangeAspect="1" noChangeArrowheads="1"/>
        </xdr:cNvSpPr>
      </xdr:nvSpPr>
      <xdr:spPr bwMode="auto">
        <a:xfrm>
          <a:off x="23888700" y="957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355</xdr:row>
      <xdr:rowOff>0</xdr:rowOff>
    </xdr:from>
    <xdr:ext cx="304800" cy="307975"/>
    <xdr:sp macro="" textlink="">
      <xdr:nvSpPr>
        <xdr:cNvPr id="785" name="AutoShape 1" descr="blob:https://web.whatsapp.com/34b6e80c-bc0c-4a28-b3e1-e4a36d430a7e">
          <a:extLst>
            <a:ext uri="{FF2B5EF4-FFF2-40B4-BE49-F238E27FC236}">
              <a16:creationId xmlns:a16="http://schemas.microsoft.com/office/drawing/2014/main" id="{6F71C85A-12C1-4470-B04D-DCAA92ED81AA}"/>
            </a:ext>
          </a:extLst>
        </xdr:cNvPr>
        <xdr:cNvSpPr>
          <a:spLocks noChangeAspect="1" noChangeArrowheads="1"/>
        </xdr:cNvSpPr>
      </xdr:nvSpPr>
      <xdr:spPr bwMode="auto">
        <a:xfrm>
          <a:off x="23888700" y="959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356</xdr:row>
      <xdr:rowOff>0</xdr:rowOff>
    </xdr:from>
    <xdr:ext cx="304800" cy="307975"/>
    <xdr:sp macro="" textlink="">
      <xdr:nvSpPr>
        <xdr:cNvPr id="786" name="AutoShape 1" descr="blob:https://web.whatsapp.com/34b6e80c-bc0c-4a28-b3e1-e4a36d430a7e">
          <a:extLst>
            <a:ext uri="{FF2B5EF4-FFF2-40B4-BE49-F238E27FC236}">
              <a16:creationId xmlns:a16="http://schemas.microsoft.com/office/drawing/2014/main" id="{A72BEB1D-09B4-4809-9CD4-ED176FFEAE84}"/>
            </a:ext>
          </a:extLst>
        </xdr:cNvPr>
        <xdr:cNvSpPr>
          <a:spLocks noChangeAspect="1" noChangeArrowheads="1"/>
        </xdr:cNvSpPr>
      </xdr:nvSpPr>
      <xdr:spPr bwMode="auto">
        <a:xfrm>
          <a:off x="23888700" y="962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357</xdr:row>
      <xdr:rowOff>0</xdr:rowOff>
    </xdr:from>
    <xdr:ext cx="304800" cy="307975"/>
    <xdr:sp macro="" textlink="">
      <xdr:nvSpPr>
        <xdr:cNvPr id="787" name="AutoShape 1" descr="blob:https://web.whatsapp.com/34b6e80c-bc0c-4a28-b3e1-e4a36d430a7e">
          <a:extLst>
            <a:ext uri="{FF2B5EF4-FFF2-40B4-BE49-F238E27FC236}">
              <a16:creationId xmlns:a16="http://schemas.microsoft.com/office/drawing/2014/main" id="{2A13A33D-DF94-476C-90BB-547F27B14BB9}"/>
            </a:ext>
          </a:extLst>
        </xdr:cNvPr>
        <xdr:cNvSpPr>
          <a:spLocks noChangeAspect="1" noChangeArrowheads="1"/>
        </xdr:cNvSpPr>
      </xdr:nvSpPr>
      <xdr:spPr bwMode="auto">
        <a:xfrm>
          <a:off x="23888700" y="965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358</xdr:row>
      <xdr:rowOff>0</xdr:rowOff>
    </xdr:from>
    <xdr:ext cx="304800" cy="307975"/>
    <xdr:sp macro="" textlink="">
      <xdr:nvSpPr>
        <xdr:cNvPr id="788" name="AutoShape 1" descr="blob:https://web.whatsapp.com/34b6e80c-bc0c-4a28-b3e1-e4a36d430a7e">
          <a:extLst>
            <a:ext uri="{FF2B5EF4-FFF2-40B4-BE49-F238E27FC236}">
              <a16:creationId xmlns:a16="http://schemas.microsoft.com/office/drawing/2014/main" id="{8327A413-6197-4DB4-98DB-85100862E838}"/>
            </a:ext>
          </a:extLst>
        </xdr:cNvPr>
        <xdr:cNvSpPr>
          <a:spLocks noChangeAspect="1" noChangeArrowheads="1"/>
        </xdr:cNvSpPr>
      </xdr:nvSpPr>
      <xdr:spPr bwMode="auto">
        <a:xfrm>
          <a:off x="23888700" y="967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359</xdr:row>
      <xdr:rowOff>0</xdr:rowOff>
    </xdr:from>
    <xdr:ext cx="304800" cy="307975"/>
    <xdr:sp macro="" textlink="">
      <xdr:nvSpPr>
        <xdr:cNvPr id="789" name="AutoShape 1" descr="blob:https://web.whatsapp.com/34b6e80c-bc0c-4a28-b3e1-e4a36d430a7e">
          <a:extLst>
            <a:ext uri="{FF2B5EF4-FFF2-40B4-BE49-F238E27FC236}">
              <a16:creationId xmlns:a16="http://schemas.microsoft.com/office/drawing/2014/main" id="{C11DD90A-21B4-4AFF-95A3-0291DB9CF285}"/>
            </a:ext>
          </a:extLst>
        </xdr:cNvPr>
        <xdr:cNvSpPr>
          <a:spLocks noChangeAspect="1" noChangeArrowheads="1"/>
        </xdr:cNvSpPr>
      </xdr:nvSpPr>
      <xdr:spPr bwMode="auto">
        <a:xfrm>
          <a:off x="23888700" y="970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360</xdr:row>
      <xdr:rowOff>0</xdr:rowOff>
    </xdr:from>
    <xdr:ext cx="304800" cy="307975"/>
    <xdr:sp macro="" textlink="">
      <xdr:nvSpPr>
        <xdr:cNvPr id="790" name="AutoShape 1" descr="blob:https://web.whatsapp.com/34b6e80c-bc0c-4a28-b3e1-e4a36d430a7e">
          <a:extLst>
            <a:ext uri="{FF2B5EF4-FFF2-40B4-BE49-F238E27FC236}">
              <a16:creationId xmlns:a16="http://schemas.microsoft.com/office/drawing/2014/main" id="{4409201F-DA4C-4192-AEB5-0B744F1CC17F}"/>
            </a:ext>
          </a:extLst>
        </xdr:cNvPr>
        <xdr:cNvSpPr>
          <a:spLocks noChangeAspect="1" noChangeArrowheads="1"/>
        </xdr:cNvSpPr>
      </xdr:nvSpPr>
      <xdr:spPr bwMode="auto">
        <a:xfrm>
          <a:off x="23888700" y="973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361</xdr:row>
      <xdr:rowOff>0</xdr:rowOff>
    </xdr:from>
    <xdr:ext cx="304800" cy="307975"/>
    <xdr:sp macro="" textlink="">
      <xdr:nvSpPr>
        <xdr:cNvPr id="791" name="AutoShape 1" descr="blob:https://web.whatsapp.com/34b6e80c-bc0c-4a28-b3e1-e4a36d430a7e">
          <a:extLst>
            <a:ext uri="{FF2B5EF4-FFF2-40B4-BE49-F238E27FC236}">
              <a16:creationId xmlns:a16="http://schemas.microsoft.com/office/drawing/2014/main" id="{DBD4F0D6-5814-4F3B-B879-63A9469AF275}"/>
            </a:ext>
          </a:extLst>
        </xdr:cNvPr>
        <xdr:cNvSpPr>
          <a:spLocks noChangeAspect="1" noChangeArrowheads="1"/>
        </xdr:cNvSpPr>
      </xdr:nvSpPr>
      <xdr:spPr bwMode="auto">
        <a:xfrm>
          <a:off x="23888700" y="975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362</xdr:row>
      <xdr:rowOff>0</xdr:rowOff>
    </xdr:from>
    <xdr:ext cx="304800" cy="307975"/>
    <xdr:sp macro="" textlink="">
      <xdr:nvSpPr>
        <xdr:cNvPr id="792" name="AutoShape 1" descr="blob:https://web.whatsapp.com/34b6e80c-bc0c-4a28-b3e1-e4a36d430a7e">
          <a:extLst>
            <a:ext uri="{FF2B5EF4-FFF2-40B4-BE49-F238E27FC236}">
              <a16:creationId xmlns:a16="http://schemas.microsoft.com/office/drawing/2014/main" id="{8E88F5D0-7825-47F6-90C5-3CC7A70ED420}"/>
            </a:ext>
          </a:extLst>
        </xdr:cNvPr>
        <xdr:cNvSpPr>
          <a:spLocks noChangeAspect="1" noChangeArrowheads="1"/>
        </xdr:cNvSpPr>
      </xdr:nvSpPr>
      <xdr:spPr bwMode="auto">
        <a:xfrm>
          <a:off x="23888700" y="9784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363</xdr:row>
      <xdr:rowOff>0</xdr:rowOff>
    </xdr:from>
    <xdr:ext cx="304800" cy="307975"/>
    <xdr:sp macro="" textlink="">
      <xdr:nvSpPr>
        <xdr:cNvPr id="793" name="AutoShape 1" descr="blob:https://web.whatsapp.com/34b6e80c-bc0c-4a28-b3e1-e4a36d430a7e">
          <a:extLst>
            <a:ext uri="{FF2B5EF4-FFF2-40B4-BE49-F238E27FC236}">
              <a16:creationId xmlns:a16="http://schemas.microsoft.com/office/drawing/2014/main" id="{38E008E9-0F2B-4422-8B9B-38548656E623}"/>
            </a:ext>
          </a:extLst>
        </xdr:cNvPr>
        <xdr:cNvSpPr>
          <a:spLocks noChangeAspect="1" noChangeArrowheads="1"/>
        </xdr:cNvSpPr>
      </xdr:nvSpPr>
      <xdr:spPr bwMode="auto">
        <a:xfrm>
          <a:off x="23888700" y="9810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364</xdr:row>
      <xdr:rowOff>0</xdr:rowOff>
    </xdr:from>
    <xdr:ext cx="304800" cy="307975"/>
    <xdr:sp macro="" textlink="">
      <xdr:nvSpPr>
        <xdr:cNvPr id="794" name="AutoShape 1" descr="blob:https://web.whatsapp.com/34b6e80c-bc0c-4a28-b3e1-e4a36d430a7e">
          <a:extLst>
            <a:ext uri="{FF2B5EF4-FFF2-40B4-BE49-F238E27FC236}">
              <a16:creationId xmlns:a16="http://schemas.microsoft.com/office/drawing/2014/main" id="{2BEA20A6-626F-467F-A9BF-7AD39071B6D7}"/>
            </a:ext>
          </a:extLst>
        </xdr:cNvPr>
        <xdr:cNvSpPr>
          <a:spLocks noChangeAspect="1" noChangeArrowheads="1"/>
        </xdr:cNvSpPr>
      </xdr:nvSpPr>
      <xdr:spPr bwMode="auto">
        <a:xfrm>
          <a:off x="23888700" y="9837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365</xdr:row>
      <xdr:rowOff>0</xdr:rowOff>
    </xdr:from>
    <xdr:ext cx="304800" cy="307975"/>
    <xdr:sp macro="" textlink="">
      <xdr:nvSpPr>
        <xdr:cNvPr id="795" name="AutoShape 1" descr="blob:https://web.whatsapp.com/34b6e80c-bc0c-4a28-b3e1-e4a36d430a7e">
          <a:extLst>
            <a:ext uri="{FF2B5EF4-FFF2-40B4-BE49-F238E27FC236}">
              <a16:creationId xmlns:a16="http://schemas.microsoft.com/office/drawing/2014/main" id="{15D3D445-F2F6-4914-B0DE-3EC4E502EF51}"/>
            </a:ext>
          </a:extLst>
        </xdr:cNvPr>
        <xdr:cNvSpPr>
          <a:spLocks noChangeAspect="1" noChangeArrowheads="1"/>
        </xdr:cNvSpPr>
      </xdr:nvSpPr>
      <xdr:spPr bwMode="auto">
        <a:xfrm>
          <a:off x="23888700" y="9864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366</xdr:row>
      <xdr:rowOff>0</xdr:rowOff>
    </xdr:from>
    <xdr:ext cx="304800" cy="307975"/>
    <xdr:sp macro="" textlink="">
      <xdr:nvSpPr>
        <xdr:cNvPr id="796" name="AutoShape 1" descr="blob:https://web.whatsapp.com/34b6e80c-bc0c-4a28-b3e1-e4a36d430a7e">
          <a:extLst>
            <a:ext uri="{FF2B5EF4-FFF2-40B4-BE49-F238E27FC236}">
              <a16:creationId xmlns:a16="http://schemas.microsoft.com/office/drawing/2014/main" id="{001BFDD4-EC0C-48CC-ABE5-8FBF863AB679}"/>
            </a:ext>
          </a:extLst>
        </xdr:cNvPr>
        <xdr:cNvSpPr>
          <a:spLocks noChangeAspect="1" noChangeArrowheads="1"/>
        </xdr:cNvSpPr>
      </xdr:nvSpPr>
      <xdr:spPr bwMode="auto">
        <a:xfrm>
          <a:off x="23888700" y="9890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367</xdr:row>
      <xdr:rowOff>0</xdr:rowOff>
    </xdr:from>
    <xdr:ext cx="304800" cy="307975"/>
    <xdr:sp macro="" textlink="">
      <xdr:nvSpPr>
        <xdr:cNvPr id="797" name="AutoShape 1" descr="blob:https://web.whatsapp.com/34b6e80c-bc0c-4a28-b3e1-e4a36d430a7e">
          <a:extLst>
            <a:ext uri="{FF2B5EF4-FFF2-40B4-BE49-F238E27FC236}">
              <a16:creationId xmlns:a16="http://schemas.microsoft.com/office/drawing/2014/main" id="{21F99FC4-1AAF-437C-9035-69E01FFFD540}"/>
            </a:ext>
          </a:extLst>
        </xdr:cNvPr>
        <xdr:cNvSpPr>
          <a:spLocks noChangeAspect="1" noChangeArrowheads="1"/>
        </xdr:cNvSpPr>
      </xdr:nvSpPr>
      <xdr:spPr bwMode="auto">
        <a:xfrm>
          <a:off x="23888700" y="9917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368</xdr:row>
      <xdr:rowOff>0</xdr:rowOff>
    </xdr:from>
    <xdr:ext cx="304800" cy="307975"/>
    <xdr:sp macro="" textlink="">
      <xdr:nvSpPr>
        <xdr:cNvPr id="798" name="AutoShape 1" descr="blob:https://web.whatsapp.com/34b6e80c-bc0c-4a28-b3e1-e4a36d430a7e">
          <a:extLst>
            <a:ext uri="{FF2B5EF4-FFF2-40B4-BE49-F238E27FC236}">
              <a16:creationId xmlns:a16="http://schemas.microsoft.com/office/drawing/2014/main" id="{BB42C273-950F-46C5-A7BE-3F2BA49E3B6A}"/>
            </a:ext>
          </a:extLst>
        </xdr:cNvPr>
        <xdr:cNvSpPr>
          <a:spLocks noChangeAspect="1" noChangeArrowheads="1"/>
        </xdr:cNvSpPr>
      </xdr:nvSpPr>
      <xdr:spPr bwMode="auto">
        <a:xfrm>
          <a:off x="23888700" y="9944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369</xdr:row>
      <xdr:rowOff>0</xdr:rowOff>
    </xdr:from>
    <xdr:ext cx="304800" cy="307975"/>
    <xdr:sp macro="" textlink="">
      <xdr:nvSpPr>
        <xdr:cNvPr id="799" name="AutoShape 1" descr="blob:https://web.whatsapp.com/34b6e80c-bc0c-4a28-b3e1-e4a36d430a7e">
          <a:extLst>
            <a:ext uri="{FF2B5EF4-FFF2-40B4-BE49-F238E27FC236}">
              <a16:creationId xmlns:a16="http://schemas.microsoft.com/office/drawing/2014/main" id="{FF4FF270-A541-4F7C-BF2A-3F38A17E6E40}"/>
            </a:ext>
          </a:extLst>
        </xdr:cNvPr>
        <xdr:cNvSpPr>
          <a:spLocks noChangeAspect="1" noChangeArrowheads="1"/>
        </xdr:cNvSpPr>
      </xdr:nvSpPr>
      <xdr:spPr bwMode="auto">
        <a:xfrm>
          <a:off x="23888700" y="9970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370</xdr:row>
      <xdr:rowOff>0</xdr:rowOff>
    </xdr:from>
    <xdr:ext cx="304800" cy="307975"/>
    <xdr:sp macro="" textlink="">
      <xdr:nvSpPr>
        <xdr:cNvPr id="800" name="AutoShape 1" descr="blob:https://web.whatsapp.com/34b6e80c-bc0c-4a28-b3e1-e4a36d430a7e">
          <a:extLst>
            <a:ext uri="{FF2B5EF4-FFF2-40B4-BE49-F238E27FC236}">
              <a16:creationId xmlns:a16="http://schemas.microsoft.com/office/drawing/2014/main" id="{636EA33F-C428-4743-8384-A7CB3802F1C7}"/>
            </a:ext>
          </a:extLst>
        </xdr:cNvPr>
        <xdr:cNvSpPr>
          <a:spLocks noChangeAspect="1" noChangeArrowheads="1"/>
        </xdr:cNvSpPr>
      </xdr:nvSpPr>
      <xdr:spPr bwMode="auto">
        <a:xfrm>
          <a:off x="23888700" y="9997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371</xdr:row>
      <xdr:rowOff>0</xdr:rowOff>
    </xdr:from>
    <xdr:ext cx="304800" cy="307975"/>
    <xdr:sp macro="" textlink="">
      <xdr:nvSpPr>
        <xdr:cNvPr id="801" name="AutoShape 1" descr="blob:https://web.whatsapp.com/34b6e80c-bc0c-4a28-b3e1-e4a36d430a7e">
          <a:extLst>
            <a:ext uri="{FF2B5EF4-FFF2-40B4-BE49-F238E27FC236}">
              <a16:creationId xmlns:a16="http://schemas.microsoft.com/office/drawing/2014/main" id="{CD0802D4-7DF1-4085-BFC7-BF3C63EF2A91}"/>
            </a:ext>
          </a:extLst>
        </xdr:cNvPr>
        <xdr:cNvSpPr>
          <a:spLocks noChangeAspect="1" noChangeArrowheads="1"/>
        </xdr:cNvSpPr>
      </xdr:nvSpPr>
      <xdr:spPr bwMode="auto">
        <a:xfrm>
          <a:off x="23888700" y="10024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372</xdr:row>
      <xdr:rowOff>0</xdr:rowOff>
    </xdr:from>
    <xdr:ext cx="304800" cy="307975"/>
    <xdr:sp macro="" textlink="">
      <xdr:nvSpPr>
        <xdr:cNvPr id="802" name="AutoShape 1" descr="blob:https://web.whatsapp.com/34b6e80c-bc0c-4a28-b3e1-e4a36d430a7e">
          <a:extLst>
            <a:ext uri="{FF2B5EF4-FFF2-40B4-BE49-F238E27FC236}">
              <a16:creationId xmlns:a16="http://schemas.microsoft.com/office/drawing/2014/main" id="{AC80DF31-7691-483F-9823-DFBD69B05405}"/>
            </a:ext>
          </a:extLst>
        </xdr:cNvPr>
        <xdr:cNvSpPr>
          <a:spLocks noChangeAspect="1" noChangeArrowheads="1"/>
        </xdr:cNvSpPr>
      </xdr:nvSpPr>
      <xdr:spPr bwMode="auto">
        <a:xfrm>
          <a:off x="23888700" y="10050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373</xdr:row>
      <xdr:rowOff>0</xdr:rowOff>
    </xdr:from>
    <xdr:ext cx="304800" cy="307975"/>
    <xdr:sp macro="" textlink="">
      <xdr:nvSpPr>
        <xdr:cNvPr id="803" name="AutoShape 1" descr="blob:https://web.whatsapp.com/34b6e80c-bc0c-4a28-b3e1-e4a36d430a7e">
          <a:extLst>
            <a:ext uri="{FF2B5EF4-FFF2-40B4-BE49-F238E27FC236}">
              <a16:creationId xmlns:a16="http://schemas.microsoft.com/office/drawing/2014/main" id="{CA880A06-ECAE-4693-9299-FB7561DA7374}"/>
            </a:ext>
          </a:extLst>
        </xdr:cNvPr>
        <xdr:cNvSpPr>
          <a:spLocks noChangeAspect="1" noChangeArrowheads="1"/>
        </xdr:cNvSpPr>
      </xdr:nvSpPr>
      <xdr:spPr bwMode="auto">
        <a:xfrm>
          <a:off x="23888700" y="10077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374</xdr:row>
      <xdr:rowOff>0</xdr:rowOff>
    </xdr:from>
    <xdr:ext cx="304800" cy="307975"/>
    <xdr:sp macro="" textlink="">
      <xdr:nvSpPr>
        <xdr:cNvPr id="804" name="AutoShape 1" descr="blob:https://web.whatsapp.com/34b6e80c-bc0c-4a28-b3e1-e4a36d430a7e">
          <a:extLst>
            <a:ext uri="{FF2B5EF4-FFF2-40B4-BE49-F238E27FC236}">
              <a16:creationId xmlns:a16="http://schemas.microsoft.com/office/drawing/2014/main" id="{0C205321-D4CB-4BD9-ADAA-5234C60614AD}"/>
            </a:ext>
          </a:extLst>
        </xdr:cNvPr>
        <xdr:cNvSpPr>
          <a:spLocks noChangeAspect="1" noChangeArrowheads="1"/>
        </xdr:cNvSpPr>
      </xdr:nvSpPr>
      <xdr:spPr bwMode="auto">
        <a:xfrm>
          <a:off x="23888700" y="10104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375</xdr:row>
      <xdr:rowOff>0</xdr:rowOff>
    </xdr:from>
    <xdr:ext cx="304800" cy="307975"/>
    <xdr:sp macro="" textlink="">
      <xdr:nvSpPr>
        <xdr:cNvPr id="805" name="AutoShape 1" descr="blob:https://web.whatsapp.com/34b6e80c-bc0c-4a28-b3e1-e4a36d430a7e">
          <a:extLst>
            <a:ext uri="{FF2B5EF4-FFF2-40B4-BE49-F238E27FC236}">
              <a16:creationId xmlns:a16="http://schemas.microsoft.com/office/drawing/2014/main" id="{E4490235-C49E-4E29-A787-186341A9B1F2}"/>
            </a:ext>
          </a:extLst>
        </xdr:cNvPr>
        <xdr:cNvSpPr>
          <a:spLocks noChangeAspect="1" noChangeArrowheads="1"/>
        </xdr:cNvSpPr>
      </xdr:nvSpPr>
      <xdr:spPr bwMode="auto">
        <a:xfrm>
          <a:off x="23888700" y="10130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376</xdr:row>
      <xdr:rowOff>0</xdr:rowOff>
    </xdr:from>
    <xdr:ext cx="304800" cy="307975"/>
    <xdr:sp macro="" textlink="">
      <xdr:nvSpPr>
        <xdr:cNvPr id="806" name="AutoShape 1" descr="blob:https://web.whatsapp.com/34b6e80c-bc0c-4a28-b3e1-e4a36d430a7e">
          <a:extLst>
            <a:ext uri="{FF2B5EF4-FFF2-40B4-BE49-F238E27FC236}">
              <a16:creationId xmlns:a16="http://schemas.microsoft.com/office/drawing/2014/main" id="{5B00A33F-2DA2-419E-82BB-222744829E23}"/>
            </a:ext>
          </a:extLst>
        </xdr:cNvPr>
        <xdr:cNvSpPr>
          <a:spLocks noChangeAspect="1" noChangeArrowheads="1"/>
        </xdr:cNvSpPr>
      </xdr:nvSpPr>
      <xdr:spPr bwMode="auto">
        <a:xfrm>
          <a:off x="23888700" y="10157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377</xdr:row>
      <xdr:rowOff>0</xdr:rowOff>
    </xdr:from>
    <xdr:ext cx="304800" cy="307975"/>
    <xdr:sp macro="" textlink="">
      <xdr:nvSpPr>
        <xdr:cNvPr id="807" name="AutoShape 1" descr="blob:https://web.whatsapp.com/34b6e80c-bc0c-4a28-b3e1-e4a36d430a7e">
          <a:extLst>
            <a:ext uri="{FF2B5EF4-FFF2-40B4-BE49-F238E27FC236}">
              <a16:creationId xmlns:a16="http://schemas.microsoft.com/office/drawing/2014/main" id="{E50E6257-F746-4420-A3A5-E68CB773D015}"/>
            </a:ext>
          </a:extLst>
        </xdr:cNvPr>
        <xdr:cNvSpPr>
          <a:spLocks noChangeAspect="1" noChangeArrowheads="1"/>
        </xdr:cNvSpPr>
      </xdr:nvSpPr>
      <xdr:spPr bwMode="auto">
        <a:xfrm>
          <a:off x="23888700" y="10184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378</xdr:row>
      <xdr:rowOff>0</xdr:rowOff>
    </xdr:from>
    <xdr:ext cx="304800" cy="307975"/>
    <xdr:sp macro="" textlink="">
      <xdr:nvSpPr>
        <xdr:cNvPr id="808" name="AutoShape 1" descr="blob:https://web.whatsapp.com/34b6e80c-bc0c-4a28-b3e1-e4a36d430a7e">
          <a:extLst>
            <a:ext uri="{FF2B5EF4-FFF2-40B4-BE49-F238E27FC236}">
              <a16:creationId xmlns:a16="http://schemas.microsoft.com/office/drawing/2014/main" id="{271CC1CD-21FA-4E85-A04A-587F60F364AD}"/>
            </a:ext>
          </a:extLst>
        </xdr:cNvPr>
        <xdr:cNvSpPr>
          <a:spLocks noChangeAspect="1" noChangeArrowheads="1"/>
        </xdr:cNvSpPr>
      </xdr:nvSpPr>
      <xdr:spPr bwMode="auto">
        <a:xfrm>
          <a:off x="23888700" y="10210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379</xdr:row>
      <xdr:rowOff>0</xdr:rowOff>
    </xdr:from>
    <xdr:ext cx="304800" cy="307975"/>
    <xdr:sp macro="" textlink="">
      <xdr:nvSpPr>
        <xdr:cNvPr id="809" name="AutoShape 1" descr="blob:https://web.whatsapp.com/34b6e80c-bc0c-4a28-b3e1-e4a36d430a7e">
          <a:extLst>
            <a:ext uri="{FF2B5EF4-FFF2-40B4-BE49-F238E27FC236}">
              <a16:creationId xmlns:a16="http://schemas.microsoft.com/office/drawing/2014/main" id="{1F9D6709-4860-4747-AD71-6A178EF2387F}"/>
            </a:ext>
          </a:extLst>
        </xdr:cNvPr>
        <xdr:cNvSpPr>
          <a:spLocks noChangeAspect="1" noChangeArrowheads="1"/>
        </xdr:cNvSpPr>
      </xdr:nvSpPr>
      <xdr:spPr bwMode="auto">
        <a:xfrm>
          <a:off x="23888700" y="10237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380</xdr:row>
      <xdr:rowOff>0</xdr:rowOff>
    </xdr:from>
    <xdr:ext cx="304800" cy="307975"/>
    <xdr:sp macro="" textlink="">
      <xdr:nvSpPr>
        <xdr:cNvPr id="810" name="AutoShape 1" descr="blob:https://web.whatsapp.com/34b6e80c-bc0c-4a28-b3e1-e4a36d430a7e">
          <a:extLst>
            <a:ext uri="{FF2B5EF4-FFF2-40B4-BE49-F238E27FC236}">
              <a16:creationId xmlns:a16="http://schemas.microsoft.com/office/drawing/2014/main" id="{EF248EE7-4C91-4B43-AB79-15BA08047980}"/>
            </a:ext>
          </a:extLst>
        </xdr:cNvPr>
        <xdr:cNvSpPr>
          <a:spLocks noChangeAspect="1" noChangeArrowheads="1"/>
        </xdr:cNvSpPr>
      </xdr:nvSpPr>
      <xdr:spPr bwMode="auto">
        <a:xfrm>
          <a:off x="23888700" y="10264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381</xdr:row>
      <xdr:rowOff>0</xdr:rowOff>
    </xdr:from>
    <xdr:ext cx="304800" cy="307975"/>
    <xdr:sp macro="" textlink="">
      <xdr:nvSpPr>
        <xdr:cNvPr id="811" name="AutoShape 1" descr="blob:https://web.whatsapp.com/34b6e80c-bc0c-4a28-b3e1-e4a36d430a7e">
          <a:extLst>
            <a:ext uri="{FF2B5EF4-FFF2-40B4-BE49-F238E27FC236}">
              <a16:creationId xmlns:a16="http://schemas.microsoft.com/office/drawing/2014/main" id="{91FF881A-97CC-4D6D-B928-84DD7FF49726}"/>
            </a:ext>
          </a:extLst>
        </xdr:cNvPr>
        <xdr:cNvSpPr>
          <a:spLocks noChangeAspect="1" noChangeArrowheads="1"/>
        </xdr:cNvSpPr>
      </xdr:nvSpPr>
      <xdr:spPr bwMode="auto">
        <a:xfrm>
          <a:off x="23888700" y="10290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382</xdr:row>
      <xdr:rowOff>0</xdr:rowOff>
    </xdr:from>
    <xdr:ext cx="304800" cy="307975"/>
    <xdr:sp macro="" textlink="">
      <xdr:nvSpPr>
        <xdr:cNvPr id="812" name="AutoShape 1" descr="blob:https://web.whatsapp.com/34b6e80c-bc0c-4a28-b3e1-e4a36d430a7e">
          <a:extLst>
            <a:ext uri="{FF2B5EF4-FFF2-40B4-BE49-F238E27FC236}">
              <a16:creationId xmlns:a16="http://schemas.microsoft.com/office/drawing/2014/main" id="{A1A94971-8EC4-4168-871C-75DAFCED24EA}"/>
            </a:ext>
          </a:extLst>
        </xdr:cNvPr>
        <xdr:cNvSpPr>
          <a:spLocks noChangeAspect="1" noChangeArrowheads="1"/>
        </xdr:cNvSpPr>
      </xdr:nvSpPr>
      <xdr:spPr bwMode="auto">
        <a:xfrm>
          <a:off x="23888700" y="10317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383</xdr:row>
      <xdr:rowOff>0</xdr:rowOff>
    </xdr:from>
    <xdr:ext cx="304800" cy="307975"/>
    <xdr:sp macro="" textlink="">
      <xdr:nvSpPr>
        <xdr:cNvPr id="813" name="AutoShape 1" descr="blob:https://web.whatsapp.com/34b6e80c-bc0c-4a28-b3e1-e4a36d430a7e">
          <a:extLst>
            <a:ext uri="{FF2B5EF4-FFF2-40B4-BE49-F238E27FC236}">
              <a16:creationId xmlns:a16="http://schemas.microsoft.com/office/drawing/2014/main" id="{D6D09AB1-F966-483A-9F72-DC6ED8289A0C}"/>
            </a:ext>
          </a:extLst>
        </xdr:cNvPr>
        <xdr:cNvSpPr>
          <a:spLocks noChangeAspect="1" noChangeArrowheads="1"/>
        </xdr:cNvSpPr>
      </xdr:nvSpPr>
      <xdr:spPr bwMode="auto">
        <a:xfrm>
          <a:off x="23888700" y="10344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384</xdr:row>
      <xdr:rowOff>0</xdr:rowOff>
    </xdr:from>
    <xdr:ext cx="304800" cy="307975"/>
    <xdr:sp macro="" textlink="">
      <xdr:nvSpPr>
        <xdr:cNvPr id="814" name="AutoShape 1" descr="blob:https://web.whatsapp.com/34b6e80c-bc0c-4a28-b3e1-e4a36d430a7e">
          <a:extLst>
            <a:ext uri="{FF2B5EF4-FFF2-40B4-BE49-F238E27FC236}">
              <a16:creationId xmlns:a16="http://schemas.microsoft.com/office/drawing/2014/main" id="{4AF862B4-7700-49D8-8564-E6CCCDFA2087}"/>
            </a:ext>
          </a:extLst>
        </xdr:cNvPr>
        <xdr:cNvSpPr>
          <a:spLocks noChangeAspect="1" noChangeArrowheads="1"/>
        </xdr:cNvSpPr>
      </xdr:nvSpPr>
      <xdr:spPr bwMode="auto">
        <a:xfrm>
          <a:off x="23888700" y="10370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385</xdr:row>
      <xdr:rowOff>0</xdr:rowOff>
    </xdr:from>
    <xdr:ext cx="304800" cy="307975"/>
    <xdr:sp macro="" textlink="">
      <xdr:nvSpPr>
        <xdr:cNvPr id="815" name="AutoShape 1" descr="blob:https://web.whatsapp.com/34b6e80c-bc0c-4a28-b3e1-e4a36d430a7e">
          <a:extLst>
            <a:ext uri="{FF2B5EF4-FFF2-40B4-BE49-F238E27FC236}">
              <a16:creationId xmlns:a16="http://schemas.microsoft.com/office/drawing/2014/main" id="{09F8709B-D95E-40AC-A754-2ABE4BCA538D}"/>
            </a:ext>
          </a:extLst>
        </xdr:cNvPr>
        <xdr:cNvSpPr>
          <a:spLocks noChangeAspect="1" noChangeArrowheads="1"/>
        </xdr:cNvSpPr>
      </xdr:nvSpPr>
      <xdr:spPr bwMode="auto">
        <a:xfrm>
          <a:off x="23888700" y="1039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386</xdr:row>
      <xdr:rowOff>0</xdr:rowOff>
    </xdr:from>
    <xdr:ext cx="304800" cy="307975"/>
    <xdr:sp macro="" textlink="">
      <xdr:nvSpPr>
        <xdr:cNvPr id="816" name="AutoShape 1" descr="blob:https://web.whatsapp.com/34b6e80c-bc0c-4a28-b3e1-e4a36d430a7e">
          <a:extLst>
            <a:ext uri="{FF2B5EF4-FFF2-40B4-BE49-F238E27FC236}">
              <a16:creationId xmlns:a16="http://schemas.microsoft.com/office/drawing/2014/main" id="{BFB85171-9970-4F28-9418-162C07ED40E0}"/>
            </a:ext>
          </a:extLst>
        </xdr:cNvPr>
        <xdr:cNvSpPr>
          <a:spLocks noChangeAspect="1" noChangeArrowheads="1"/>
        </xdr:cNvSpPr>
      </xdr:nvSpPr>
      <xdr:spPr bwMode="auto">
        <a:xfrm>
          <a:off x="23888700" y="10424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387</xdr:row>
      <xdr:rowOff>0</xdr:rowOff>
    </xdr:from>
    <xdr:ext cx="304800" cy="307975"/>
    <xdr:sp macro="" textlink="">
      <xdr:nvSpPr>
        <xdr:cNvPr id="817" name="AutoShape 1" descr="blob:https://web.whatsapp.com/34b6e80c-bc0c-4a28-b3e1-e4a36d430a7e">
          <a:extLst>
            <a:ext uri="{FF2B5EF4-FFF2-40B4-BE49-F238E27FC236}">
              <a16:creationId xmlns:a16="http://schemas.microsoft.com/office/drawing/2014/main" id="{B60F6C71-9F14-4080-BDBF-029525563AD9}"/>
            </a:ext>
          </a:extLst>
        </xdr:cNvPr>
        <xdr:cNvSpPr>
          <a:spLocks noChangeAspect="1" noChangeArrowheads="1"/>
        </xdr:cNvSpPr>
      </xdr:nvSpPr>
      <xdr:spPr bwMode="auto">
        <a:xfrm>
          <a:off x="23888700" y="10450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388</xdr:row>
      <xdr:rowOff>0</xdr:rowOff>
    </xdr:from>
    <xdr:ext cx="304800" cy="307975"/>
    <xdr:sp macro="" textlink="">
      <xdr:nvSpPr>
        <xdr:cNvPr id="818" name="AutoShape 1" descr="blob:https://web.whatsapp.com/34b6e80c-bc0c-4a28-b3e1-e4a36d430a7e">
          <a:extLst>
            <a:ext uri="{FF2B5EF4-FFF2-40B4-BE49-F238E27FC236}">
              <a16:creationId xmlns:a16="http://schemas.microsoft.com/office/drawing/2014/main" id="{420D77CB-CC02-4D3B-B00D-7E5223A52D09}"/>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388</xdr:row>
      <xdr:rowOff>0</xdr:rowOff>
    </xdr:from>
    <xdr:ext cx="304800" cy="307975"/>
    <xdr:sp macro="" textlink="">
      <xdr:nvSpPr>
        <xdr:cNvPr id="819" name="AutoShape 1" descr="blob:https://web.whatsapp.com/34b6e80c-bc0c-4a28-b3e1-e4a36d430a7e">
          <a:extLst>
            <a:ext uri="{FF2B5EF4-FFF2-40B4-BE49-F238E27FC236}">
              <a16:creationId xmlns:a16="http://schemas.microsoft.com/office/drawing/2014/main" id="{94752196-126C-4964-9FEC-E8A68B3728DB}"/>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388</xdr:row>
      <xdr:rowOff>0</xdr:rowOff>
    </xdr:from>
    <xdr:ext cx="304800" cy="307975"/>
    <xdr:sp macro="" textlink="">
      <xdr:nvSpPr>
        <xdr:cNvPr id="820" name="AutoShape 1" descr="blob:https://web.whatsapp.com/34b6e80c-bc0c-4a28-b3e1-e4a36d430a7e">
          <a:extLst>
            <a:ext uri="{FF2B5EF4-FFF2-40B4-BE49-F238E27FC236}">
              <a16:creationId xmlns:a16="http://schemas.microsoft.com/office/drawing/2014/main" id="{8FAF7B78-4DA8-4A2D-B2BC-0DD6A9EF33E8}"/>
            </a:ext>
          </a:extLst>
        </xdr:cNvPr>
        <xdr:cNvSpPr>
          <a:spLocks noChangeAspect="1" noChangeArrowheads="1"/>
        </xdr:cNvSpPr>
      </xdr:nvSpPr>
      <xdr:spPr bwMode="auto">
        <a:xfrm>
          <a:off x="23888700" y="1047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389</xdr:row>
      <xdr:rowOff>0</xdr:rowOff>
    </xdr:from>
    <xdr:ext cx="304800" cy="307975"/>
    <xdr:sp macro="" textlink="">
      <xdr:nvSpPr>
        <xdr:cNvPr id="821" name="AutoShape 1" descr="blob:https://web.whatsapp.com/34b6e80c-bc0c-4a28-b3e1-e4a36d430a7e">
          <a:extLst>
            <a:ext uri="{FF2B5EF4-FFF2-40B4-BE49-F238E27FC236}">
              <a16:creationId xmlns:a16="http://schemas.microsoft.com/office/drawing/2014/main" id="{0E2F9A13-743B-4855-9C47-B7D8E2C9A572}"/>
            </a:ext>
          </a:extLst>
        </xdr:cNvPr>
        <xdr:cNvSpPr>
          <a:spLocks noChangeAspect="1" noChangeArrowheads="1"/>
        </xdr:cNvSpPr>
      </xdr:nvSpPr>
      <xdr:spPr bwMode="auto">
        <a:xfrm>
          <a:off x="23888700" y="1050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390</xdr:row>
      <xdr:rowOff>0</xdr:rowOff>
    </xdr:from>
    <xdr:ext cx="304800" cy="307975"/>
    <xdr:sp macro="" textlink="">
      <xdr:nvSpPr>
        <xdr:cNvPr id="822" name="AutoShape 1" descr="blob:https://web.whatsapp.com/34b6e80c-bc0c-4a28-b3e1-e4a36d430a7e">
          <a:extLst>
            <a:ext uri="{FF2B5EF4-FFF2-40B4-BE49-F238E27FC236}">
              <a16:creationId xmlns:a16="http://schemas.microsoft.com/office/drawing/2014/main" id="{83D6C761-6F88-409E-92B6-FEA11F5EFC63}"/>
            </a:ext>
          </a:extLst>
        </xdr:cNvPr>
        <xdr:cNvSpPr>
          <a:spLocks noChangeAspect="1" noChangeArrowheads="1"/>
        </xdr:cNvSpPr>
      </xdr:nvSpPr>
      <xdr:spPr bwMode="auto">
        <a:xfrm>
          <a:off x="23888700" y="1053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391</xdr:row>
      <xdr:rowOff>0</xdr:rowOff>
    </xdr:from>
    <xdr:ext cx="304800" cy="307975"/>
    <xdr:sp macro="" textlink="">
      <xdr:nvSpPr>
        <xdr:cNvPr id="823" name="AutoShape 1" descr="blob:https://web.whatsapp.com/34b6e80c-bc0c-4a28-b3e1-e4a36d430a7e">
          <a:extLst>
            <a:ext uri="{FF2B5EF4-FFF2-40B4-BE49-F238E27FC236}">
              <a16:creationId xmlns:a16="http://schemas.microsoft.com/office/drawing/2014/main" id="{6F2ADD7C-3456-4A30-B21C-07521A534AD5}"/>
            </a:ext>
          </a:extLst>
        </xdr:cNvPr>
        <xdr:cNvSpPr>
          <a:spLocks noChangeAspect="1" noChangeArrowheads="1"/>
        </xdr:cNvSpPr>
      </xdr:nvSpPr>
      <xdr:spPr bwMode="auto">
        <a:xfrm>
          <a:off x="23888700" y="10567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392</xdr:row>
      <xdr:rowOff>0</xdr:rowOff>
    </xdr:from>
    <xdr:ext cx="304800" cy="307975"/>
    <xdr:sp macro="" textlink="">
      <xdr:nvSpPr>
        <xdr:cNvPr id="824" name="AutoShape 1" descr="blob:https://web.whatsapp.com/34b6e80c-bc0c-4a28-b3e1-e4a36d430a7e">
          <a:extLst>
            <a:ext uri="{FF2B5EF4-FFF2-40B4-BE49-F238E27FC236}">
              <a16:creationId xmlns:a16="http://schemas.microsoft.com/office/drawing/2014/main" id="{A32581EA-231D-46AA-87A3-3C583F75BA11}"/>
            </a:ext>
          </a:extLst>
        </xdr:cNvPr>
        <xdr:cNvSpPr>
          <a:spLocks noChangeAspect="1" noChangeArrowheads="1"/>
        </xdr:cNvSpPr>
      </xdr:nvSpPr>
      <xdr:spPr bwMode="auto">
        <a:xfrm>
          <a:off x="23888700" y="10593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393</xdr:row>
      <xdr:rowOff>0</xdr:rowOff>
    </xdr:from>
    <xdr:ext cx="304800" cy="307975"/>
    <xdr:sp macro="" textlink="">
      <xdr:nvSpPr>
        <xdr:cNvPr id="825" name="AutoShape 1" descr="blob:https://web.whatsapp.com/34b6e80c-bc0c-4a28-b3e1-e4a36d430a7e">
          <a:extLst>
            <a:ext uri="{FF2B5EF4-FFF2-40B4-BE49-F238E27FC236}">
              <a16:creationId xmlns:a16="http://schemas.microsoft.com/office/drawing/2014/main" id="{129D62EF-15E3-4D91-A265-D498EF24AFC0}"/>
            </a:ext>
          </a:extLst>
        </xdr:cNvPr>
        <xdr:cNvSpPr>
          <a:spLocks noChangeAspect="1" noChangeArrowheads="1"/>
        </xdr:cNvSpPr>
      </xdr:nvSpPr>
      <xdr:spPr bwMode="auto">
        <a:xfrm>
          <a:off x="23888700" y="10620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394</xdr:row>
      <xdr:rowOff>0</xdr:rowOff>
    </xdr:from>
    <xdr:ext cx="304800" cy="307975"/>
    <xdr:sp macro="" textlink="">
      <xdr:nvSpPr>
        <xdr:cNvPr id="826" name="AutoShape 1" descr="blob:https://web.whatsapp.com/34b6e80c-bc0c-4a28-b3e1-e4a36d430a7e">
          <a:extLst>
            <a:ext uri="{FF2B5EF4-FFF2-40B4-BE49-F238E27FC236}">
              <a16:creationId xmlns:a16="http://schemas.microsoft.com/office/drawing/2014/main" id="{96F9314F-F78C-432D-B1EA-CAE3193EE7D1}"/>
            </a:ext>
          </a:extLst>
        </xdr:cNvPr>
        <xdr:cNvSpPr>
          <a:spLocks noChangeAspect="1" noChangeArrowheads="1"/>
        </xdr:cNvSpPr>
      </xdr:nvSpPr>
      <xdr:spPr bwMode="auto">
        <a:xfrm>
          <a:off x="23888700" y="10647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395</xdr:row>
      <xdr:rowOff>0</xdr:rowOff>
    </xdr:from>
    <xdr:ext cx="304800" cy="307975"/>
    <xdr:sp macro="" textlink="">
      <xdr:nvSpPr>
        <xdr:cNvPr id="827" name="AutoShape 1" descr="blob:https://web.whatsapp.com/34b6e80c-bc0c-4a28-b3e1-e4a36d430a7e">
          <a:extLst>
            <a:ext uri="{FF2B5EF4-FFF2-40B4-BE49-F238E27FC236}">
              <a16:creationId xmlns:a16="http://schemas.microsoft.com/office/drawing/2014/main" id="{1E0219EF-125D-4DD2-8433-6A31A7C9BA92}"/>
            </a:ext>
          </a:extLst>
        </xdr:cNvPr>
        <xdr:cNvSpPr>
          <a:spLocks noChangeAspect="1" noChangeArrowheads="1"/>
        </xdr:cNvSpPr>
      </xdr:nvSpPr>
      <xdr:spPr bwMode="auto">
        <a:xfrm>
          <a:off x="23888700" y="10673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396</xdr:row>
      <xdr:rowOff>0</xdr:rowOff>
    </xdr:from>
    <xdr:ext cx="304800" cy="307975"/>
    <xdr:sp macro="" textlink="">
      <xdr:nvSpPr>
        <xdr:cNvPr id="828" name="AutoShape 1" descr="blob:https://web.whatsapp.com/34b6e80c-bc0c-4a28-b3e1-e4a36d430a7e">
          <a:extLst>
            <a:ext uri="{FF2B5EF4-FFF2-40B4-BE49-F238E27FC236}">
              <a16:creationId xmlns:a16="http://schemas.microsoft.com/office/drawing/2014/main" id="{474E727F-92C5-4E64-8981-51423409DF04}"/>
            </a:ext>
          </a:extLst>
        </xdr:cNvPr>
        <xdr:cNvSpPr>
          <a:spLocks noChangeAspect="1" noChangeArrowheads="1"/>
        </xdr:cNvSpPr>
      </xdr:nvSpPr>
      <xdr:spPr bwMode="auto">
        <a:xfrm>
          <a:off x="23888700" y="10700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397</xdr:row>
      <xdr:rowOff>0</xdr:rowOff>
    </xdr:from>
    <xdr:ext cx="304800" cy="307975"/>
    <xdr:sp macro="" textlink="">
      <xdr:nvSpPr>
        <xdr:cNvPr id="829" name="AutoShape 1" descr="blob:https://web.whatsapp.com/34b6e80c-bc0c-4a28-b3e1-e4a36d430a7e">
          <a:extLst>
            <a:ext uri="{FF2B5EF4-FFF2-40B4-BE49-F238E27FC236}">
              <a16:creationId xmlns:a16="http://schemas.microsoft.com/office/drawing/2014/main" id="{C3596017-9EEF-4230-9824-A00F181FDDBB}"/>
            </a:ext>
          </a:extLst>
        </xdr:cNvPr>
        <xdr:cNvSpPr>
          <a:spLocks noChangeAspect="1" noChangeArrowheads="1"/>
        </xdr:cNvSpPr>
      </xdr:nvSpPr>
      <xdr:spPr bwMode="auto">
        <a:xfrm>
          <a:off x="23888700" y="10727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398</xdr:row>
      <xdr:rowOff>0</xdr:rowOff>
    </xdr:from>
    <xdr:ext cx="304800" cy="307975"/>
    <xdr:sp macro="" textlink="">
      <xdr:nvSpPr>
        <xdr:cNvPr id="830" name="AutoShape 1" descr="blob:https://web.whatsapp.com/34b6e80c-bc0c-4a28-b3e1-e4a36d430a7e">
          <a:extLst>
            <a:ext uri="{FF2B5EF4-FFF2-40B4-BE49-F238E27FC236}">
              <a16:creationId xmlns:a16="http://schemas.microsoft.com/office/drawing/2014/main" id="{18B76F9E-1C2F-402D-AF02-3B933D652F44}"/>
            </a:ext>
          </a:extLst>
        </xdr:cNvPr>
        <xdr:cNvSpPr>
          <a:spLocks noChangeAspect="1" noChangeArrowheads="1"/>
        </xdr:cNvSpPr>
      </xdr:nvSpPr>
      <xdr:spPr bwMode="auto">
        <a:xfrm>
          <a:off x="23888700" y="10753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399</xdr:row>
      <xdr:rowOff>0</xdr:rowOff>
    </xdr:from>
    <xdr:ext cx="304800" cy="307975"/>
    <xdr:sp macro="" textlink="">
      <xdr:nvSpPr>
        <xdr:cNvPr id="831" name="AutoShape 1" descr="blob:https://web.whatsapp.com/34b6e80c-bc0c-4a28-b3e1-e4a36d430a7e">
          <a:extLst>
            <a:ext uri="{FF2B5EF4-FFF2-40B4-BE49-F238E27FC236}">
              <a16:creationId xmlns:a16="http://schemas.microsoft.com/office/drawing/2014/main" id="{1A83331E-D1F8-4609-9CA1-994FF23F4C13}"/>
            </a:ext>
          </a:extLst>
        </xdr:cNvPr>
        <xdr:cNvSpPr>
          <a:spLocks noChangeAspect="1" noChangeArrowheads="1"/>
        </xdr:cNvSpPr>
      </xdr:nvSpPr>
      <xdr:spPr bwMode="auto">
        <a:xfrm>
          <a:off x="23888700" y="107803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400</xdr:row>
      <xdr:rowOff>0</xdr:rowOff>
    </xdr:from>
    <xdr:ext cx="304800" cy="307975"/>
    <xdr:sp macro="" textlink="">
      <xdr:nvSpPr>
        <xdr:cNvPr id="832" name="AutoShape 1" descr="blob:https://web.whatsapp.com/34b6e80c-bc0c-4a28-b3e1-e4a36d430a7e">
          <a:extLst>
            <a:ext uri="{FF2B5EF4-FFF2-40B4-BE49-F238E27FC236}">
              <a16:creationId xmlns:a16="http://schemas.microsoft.com/office/drawing/2014/main" id="{EF95ADD3-1D11-45E0-B028-7CB2E8579521}"/>
            </a:ext>
          </a:extLst>
        </xdr:cNvPr>
        <xdr:cNvSpPr>
          <a:spLocks noChangeAspect="1" noChangeArrowheads="1"/>
        </xdr:cNvSpPr>
      </xdr:nvSpPr>
      <xdr:spPr bwMode="auto">
        <a:xfrm>
          <a:off x="23888700" y="10807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401</xdr:row>
      <xdr:rowOff>0</xdr:rowOff>
    </xdr:from>
    <xdr:ext cx="304800" cy="307975"/>
    <xdr:sp macro="" textlink="">
      <xdr:nvSpPr>
        <xdr:cNvPr id="833" name="AutoShape 1" descr="blob:https://web.whatsapp.com/34b6e80c-bc0c-4a28-b3e1-e4a36d430a7e">
          <a:extLst>
            <a:ext uri="{FF2B5EF4-FFF2-40B4-BE49-F238E27FC236}">
              <a16:creationId xmlns:a16="http://schemas.microsoft.com/office/drawing/2014/main" id="{FAAEE200-035D-4B2D-AC41-98D223851C8F}"/>
            </a:ext>
          </a:extLst>
        </xdr:cNvPr>
        <xdr:cNvSpPr>
          <a:spLocks noChangeAspect="1" noChangeArrowheads="1"/>
        </xdr:cNvSpPr>
      </xdr:nvSpPr>
      <xdr:spPr bwMode="auto">
        <a:xfrm>
          <a:off x="23888700" y="10833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402</xdr:row>
      <xdr:rowOff>0</xdr:rowOff>
    </xdr:from>
    <xdr:ext cx="304800" cy="307975"/>
    <xdr:sp macro="" textlink="">
      <xdr:nvSpPr>
        <xdr:cNvPr id="834" name="AutoShape 1" descr="blob:https://web.whatsapp.com/34b6e80c-bc0c-4a28-b3e1-e4a36d430a7e">
          <a:extLst>
            <a:ext uri="{FF2B5EF4-FFF2-40B4-BE49-F238E27FC236}">
              <a16:creationId xmlns:a16="http://schemas.microsoft.com/office/drawing/2014/main" id="{F64510A7-E4BB-448B-BFCC-36E598C09DF3}"/>
            </a:ext>
          </a:extLst>
        </xdr:cNvPr>
        <xdr:cNvSpPr>
          <a:spLocks noChangeAspect="1" noChangeArrowheads="1"/>
        </xdr:cNvSpPr>
      </xdr:nvSpPr>
      <xdr:spPr bwMode="auto">
        <a:xfrm>
          <a:off x="23888700" y="108604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403</xdr:row>
      <xdr:rowOff>0</xdr:rowOff>
    </xdr:from>
    <xdr:ext cx="304800" cy="307975"/>
    <xdr:sp macro="" textlink="">
      <xdr:nvSpPr>
        <xdr:cNvPr id="835" name="AutoShape 1" descr="blob:https://web.whatsapp.com/34b6e80c-bc0c-4a28-b3e1-e4a36d430a7e">
          <a:extLst>
            <a:ext uri="{FF2B5EF4-FFF2-40B4-BE49-F238E27FC236}">
              <a16:creationId xmlns:a16="http://schemas.microsoft.com/office/drawing/2014/main" id="{2D9F86E3-CD4A-4E53-B765-5FDC45EA4B7A}"/>
            </a:ext>
          </a:extLst>
        </xdr:cNvPr>
        <xdr:cNvSpPr>
          <a:spLocks noChangeAspect="1" noChangeArrowheads="1"/>
        </xdr:cNvSpPr>
      </xdr:nvSpPr>
      <xdr:spPr bwMode="auto">
        <a:xfrm>
          <a:off x="23888700" y="108870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404</xdr:row>
      <xdr:rowOff>0</xdr:rowOff>
    </xdr:from>
    <xdr:ext cx="304800" cy="307975"/>
    <xdr:sp macro="" textlink="">
      <xdr:nvSpPr>
        <xdr:cNvPr id="836" name="AutoShape 1" descr="blob:https://web.whatsapp.com/34b6e80c-bc0c-4a28-b3e1-e4a36d430a7e">
          <a:extLst>
            <a:ext uri="{FF2B5EF4-FFF2-40B4-BE49-F238E27FC236}">
              <a16:creationId xmlns:a16="http://schemas.microsoft.com/office/drawing/2014/main" id="{9601B4A3-2B83-4DB7-8E1B-54BA90F34D94}"/>
            </a:ext>
          </a:extLst>
        </xdr:cNvPr>
        <xdr:cNvSpPr>
          <a:spLocks noChangeAspect="1" noChangeArrowheads="1"/>
        </xdr:cNvSpPr>
      </xdr:nvSpPr>
      <xdr:spPr bwMode="auto">
        <a:xfrm>
          <a:off x="23888700" y="109137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405</xdr:row>
      <xdr:rowOff>0</xdr:rowOff>
    </xdr:from>
    <xdr:ext cx="304800" cy="307975"/>
    <xdr:sp macro="" textlink="">
      <xdr:nvSpPr>
        <xdr:cNvPr id="837" name="AutoShape 1" descr="blob:https://web.whatsapp.com/34b6e80c-bc0c-4a28-b3e1-e4a36d430a7e">
          <a:extLst>
            <a:ext uri="{FF2B5EF4-FFF2-40B4-BE49-F238E27FC236}">
              <a16:creationId xmlns:a16="http://schemas.microsoft.com/office/drawing/2014/main" id="{9F15DF36-C7E5-428C-A9E6-581B76B9ED78}"/>
            </a:ext>
          </a:extLst>
        </xdr:cNvPr>
        <xdr:cNvSpPr>
          <a:spLocks noChangeAspect="1" noChangeArrowheads="1"/>
        </xdr:cNvSpPr>
      </xdr:nvSpPr>
      <xdr:spPr bwMode="auto">
        <a:xfrm>
          <a:off x="23888700" y="10940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406</xdr:row>
      <xdr:rowOff>0</xdr:rowOff>
    </xdr:from>
    <xdr:ext cx="304800" cy="307975"/>
    <xdr:sp macro="" textlink="">
      <xdr:nvSpPr>
        <xdr:cNvPr id="838" name="AutoShape 1" descr="blob:https://web.whatsapp.com/34b6e80c-bc0c-4a28-b3e1-e4a36d430a7e">
          <a:extLst>
            <a:ext uri="{FF2B5EF4-FFF2-40B4-BE49-F238E27FC236}">
              <a16:creationId xmlns:a16="http://schemas.microsoft.com/office/drawing/2014/main" id="{B41AA311-807E-49BA-9231-6639D769A61C}"/>
            </a:ext>
          </a:extLst>
        </xdr:cNvPr>
        <xdr:cNvSpPr>
          <a:spLocks noChangeAspect="1" noChangeArrowheads="1"/>
        </xdr:cNvSpPr>
      </xdr:nvSpPr>
      <xdr:spPr bwMode="auto">
        <a:xfrm>
          <a:off x="23888700" y="10967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407</xdr:row>
      <xdr:rowOff>0</xdr:rowOff>
    </xdr:from>
    <xdr:ext cx="304800" cy="307975"/>
    <xdr:sp macro="" textlink="">
      <xdr:nvSpPr>
        <xdr:cNvPr id="839" name="AutoShape 1" descr="blob:https://web.whatsapp.com/34b6e80c-bc0c-4a28-b3e1-e4a36d430a7e">
          <a:extLst>
            <a:ext uri="{FF2B5EF4-FFF2-40B4-BE49-F238E27FC236}">
              <a16:creationId xmlns:a16="http://schemas.microsoft.com/office/drawing/2014/main" id="{DD19F99A-115D-4492-ABCF-F89492440177}"/>
            </a:ext>
          </a:extLst>
        </xdr:cNvPr>
        <xdr:cNvSpPr>
          <a:spLocks noChangeAspect="1" noChangeArrowheads="1"/>
        </xdr:cNvSpPr>
      </xdr:nvSpPr>
      <xdr:spPr bwMode="auto">
        <a:xfrm>
          <a:off x="23888700" y="10993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408</xdr:row>
      <xdr:rowOff>0</xdr:rowOff>
    </xdr:from>
    <xdr:ext cx="304800" cy="307975"/>
    <xdr:sp macro="" textlink="">
      <xdr:nvSpPr>
        <xdr:cNvPr id="840" name="AutoShape 1" descr="blob:https://web.whatsapp.com/34b6e80c-bc0c-4a28-b3e1-e4a36d430a7e">
          <a:extLst>
            <a:ext uri="{FF2B5EF4-FFF2-40B4-BE49-F238E27FC236}">
              <a16:creationId xmlns:a16="http://schemas.microsoft.com/office/drawing/2014/main" id="{C8362B91-32EB-4898-97BE-E39C8EB5F228}"/>
            </a:ext>
          </a:extLst>
        </xdr:cNvPr>
        <xdr:cNvSpPr>
          <a:spLocks noChangeAspect="1" noChangeArrowheads="1"/>
        </xdr:cNvSpPr>
      </xdr:nvSpPr>
      <xdr:spPr bwMode="auto">
        <a:xfrm>
          <a:off x="23888700" y="11020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409</xdr:row>
      <xdr:rowOff>0</xdr:rowOff>
    </xdr:from>
    <xdr:ext cx="304800" cy="307975"/>
    <xdr:sp macro="" textlink="">
      <xdr:nvSpPr>
        <xdr:cNvPr id="841" name="AutoShape 1" descr="blob:https://web.whatsapp.com/34b6e80c-bc0c-4a28-b3e1-e4a36d430a7e">
          <a:extLst>
            <a:ext uri="{FF2B5EF4-FFF2-40B4-BE49-F238E27FC236}">
              <a16:creationId xmlns:a16="http://schemas.microsoft.com/office/drawing/2014/main" id="{03A68843-C630-4927-8F7D-FE0138F09939}"/>
            </a:ext>
          </a:extLst>
        </xdr:cNvPr>
        <xdr:cNvSpPr>
          <a:spLocks noChangeAspect="1" noChangeArrowheads="1"/>
        </xdr:cNvSpPr>
      </xdr:nvSpPr>
      <xdr:spPr bwMode="auto">
        <a:xfrm>
          <a:off x="23888700" y="110470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410</xdr:row>
      <xdr:rowOff>0</xdr:rowOff>
    </xdr:from>
    <xdr:ext cx="304800" cy="307975"/>
    <xdr:sp macro="" textlink="">
      <xdr:nvSpPr>
        <xdr:cNvPr id="842" name="AutoShape 1" descr="blob:https://web.whatsapp.com/34b6e80c-bc0c-4a28-b3e1-e4a36d430a7e">
          <a:extLst>
            <a:ext uri="{FF2B5EF4-FFF2-40B4-BE49-F238E27FC236}">
              <a16:creationId xmlns:a16="http://schemas.microsoft.com/office/drawing/2014/main" id="{4549B6BF-BFCE-4515-B355-68EBB54B0BE8}"/>
            </a:ext>
          </a:extLst>
        </xdr:cNvPr>
        <xdr:cNvSpPr>
          <a:spLocks noChangeAspect="1" noChangeArrowheads="1"/>
        </xdr:cNvSpPr>
      </xdr:nvSpPr>
      <xdr:spPr bwMode="auto">
        <a:xfrm>
          <a:off x="23888700" y="110737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411</xdr:row>
      <xdr:rowOff>0</xdr:rowOff>
    </xdr:from>
    <xdr:ext cx="304800" cy="307975"/>
    <xdr:sp macro="" textlink="">
      <xdr:nvSpPr>
        <xdr:cNvPr id="843" name="AutoShape 1" descr="blob:https://web.whatsapp.com/34b6e80c-bc0c-4a28-b3e1-e4a36d430a7e">
          <a:extLst>
            <a:ext uri="{FF2B5EF4-FFF2-40B4-BE49-F238E27FC236}">
              <a16:creationId xmlns:a16="http://schemas.microsoft.com/office/drawing/2014/main" id="{E522C4EA-731F-4B15-93E0-C506C30C4485}"/>
            </a:ext>
          </a:extLst>
        </xdr:cNvPr>
        <xdr:cNvSpPr>
          <a:spLocks noChangeAspect="1" noChangeArrowheads="1"/>
        </xdr:cNvSpPr>
      </xdr:nvSpPr>
      <xdr:spPr bwMode="auto">
        <a:xfrm>
          <a:off x="23888700" y="111004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412</xdr:row>
      <xdr:rowOff>0</xdr:rowOff>
    </xdr:from>
    <xdr:ext cx="304800" cy="307975"/>
    <xdr:sp macro="" textlink="">
      <xdr:nvSpPr>
        <xdr:cNvPr id="844" name="AutoShape 1" descr="blob:https://web.whatsapp.com/34b6e80c-bc0c-4a28-b3e1-e4a36d430a7e">
          <a:extLst>
            <a:ext uri="{FF2B5EF4-FFF2-40B4-BE49-F238E27FC236}">
              <a16:creationId xmlns:a16="http://schemas.microsoft.com/office/drawing/2014/main" id="{FFA5E11A-499B-4E45-8F8D-AA87DAEDA169}"/>
            </a:ext>
          </a:extLst>
        </xdr:cNvPr>
        <xdr:cNvSpPr>
          <a:spLocks noChangeAspect="1" noChangeArrowheads="1"/>
        </xdr:cNvSpPr>
      </xdr:nvSpPr>
      <xdr:spPr bwMode="auto">
        <a:xfrm>
          <a:off x="23888700" y="111271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413</xdr:row>
      <xdr:rowOff>0</xdr:rowOff>
    </xdr:from>
    <xdr:ext cx="304800" cy="307975"/>
    <xdr:sp macro="" textlink="">
      <xdr:nvSpPr>
        <xdr:cNvPr id="845" name="AutoShape 1" descr="blob:https://web.whatsapp.com/34b6e80c-bc0c-4a28-b3e1-e4a36d430a7e">
          <a:extLst>
            <a:ext uri="{FF2B5EF4-FFF2-40B4-BE49-F238E27FC236}">
              <a16:creationId xmlns:a16="http://schemas.microsoft.com/office/drawing/2014/main" id="{111387A8-DE45-4B8F-90BA-2002EFEEB176}"/>
            </a:ext>
          </a:extLst>
        </xdr:cNvPr>
        <xdr:cNvSpPr>
          <a:spLocks noChangeAspect="1" noChangeArrowheads="1"/>
        </xdr:cNvSpPr>
      </xdr:nvSpPr>
      <xdr:spPr bwMode="auto">
        <a:xfrm>
          <a:off x="23888700" y="111537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414</xdr:row>
      <xdr:rowOff>0</xdr:rowOff>
    </xdr:from>
    <xdr:ext cx="304800" cy="307975"/>
    <xdr:sp macro="" textlink="">
      <xdr:nvSpPr>
        <xdr:cNvPr id="846" name="AutoShape 1" descr="blob:https://web.whatsapp.com/34b6e80c-bc0c-4a28-b3e1-e4a36d430a7e">
          <a:extLst>
            <a:ext uri="{FF2B5EF4-FFF2-40B4-BE49-F238E27FC236}">
              <a16:creationId xmlns:a16="http://schemas.microsoft.com/office/drawing/2014/main" id="{5B7BA8C1-337F-47A9-9610-932DEAD4B521}"/>
            </a:ext>
          </a:extLst>
        </xdr:cNvPr>
        <xdr:cNvSpPr>
          <a:spLocks noChangeAspect="1" noChangeArrowheads="1"/>
        </xdr:cNvSpPr>
      </xdr:nvSpPr>
      <xdr:spPr bwMode="auto">
        <a:xfrm>
          <a:off x="23888700" y="111804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415</xdr:row>
      <xdr:rowOff>0</xdr:rowOff>
    </xdr:from>
    <xdr:ext cx="304800" cy="307975"/>
    <xdr:sp macro="" textlink="">
      <xdr:nvSpPr>
        <xdr:cNvPr id="847" name="AutoShape 1" descr="blob:https://web.whatsapp.com/34b6e80c-bc0c-4a28-b3e1-e4a36d430a7e">
          <a:extLst>
            <a:ext uri="{FF2B5EF4-FFF2-40B4-BE49-F238E27FC236}">
              <a16:creationId xmlns:a16="http://schemas.microsoft.com/office/drawing/2014/main" id="{F012BE36-C2FF-4199-990E-8CADC99656EF}"/>
            </a:ext>
          </a:extLst>
        </xdr:cNvPr>
        <xdr:cNvSpPr>
          <a:spLocks noChangeAspect="1" noChangeArrowheads="1"/>
        </xdr:cNvSpPr>
      </xdr:nvSpPr>
      <xdr:spPr bwMode="auto">
        <a:xfrm>
          <a:off x="23888700" y="112071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416</xdr:row>
      <xdr:rowOff>0</xdr:rowOff>
    </xdr:from>
    <xdr:ext cx="304800" cy="307975"/>
    <xdr:sp macro="" textlink="">
      <xdr:nvSpPr>
        <xdr:cNvPr id="848" name="AutoShape 1" descr="blob:https://web.whatsapp.com/34b6e80c-bc0c-4a28-b3e1-e4a36d430a7e">
          <a:extLst>
            <a:ext uri="{FF2B5EF4-FFF2-40B4-BE49-F238E27FC236}">
              <a16:creationId xmlns:a16="http://schemas.microsoft.com/office/drawing/2014/main" id="{FF5D7798-7734-4490-8805-117DADD8E518}"/>
            </a:ext>
          </a:extLst>
        </xdr:cNvPr>
        <xdr:cNvSpPr>
          <a:spLocks noChangeAspect="1" noChangeArrowheads="1"/>
        </xdr:cNvSpPr>
      </xdr:nvSpPr>
      <xdr:spPr bwMode="auto">
        <a:xfrm>
          <a:off x="23888700" y="112337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417</xdr:row>
      <xdr:rowOff>0</xdr:rowOff>
    </xdr:from>
    <xdr:ext cx="304800" cy="307975"/>
    <xdr:sp macro="" textlink="">
      <xdr:nvSpPr>
        <xdr:cNvPr id="849" name="AutoShape 1" descr="blob:https://web.whatsapp.com/34b6e80c-bc0c-4a28-b3e1-e4a36d430a7e">
          <a:extLst>
            <a:ext uri="{FF2B5EF4-FFF2-40B4-BE49-F238E27FC236}">
              <a16:creationId xmlns:a16="http://schemas.microsoft.com/office/drawing/2014/main" id="{D7FC18D5-83EC-45DF-93B6-769CFDF56A88}"/>
            </a:ext>
          </a:extLst>
        </xdr:cNvPr>
        <xdr:cNvSpPr>
          <a:spLocks noChangeAspect="1" noChangeArrowheads="1"/>
        </xdr:cNvSpPr>
      </xdr:nvSpPr>
      <xdr:spPr bwMode="auto">
        <a:xfrm>
          <a:off x="23888700" y="112604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418</xdr:row>
      <xdr:rowOff>0</xdr:rowOff>
    </xdr:from>
    <xdr:ext cx="304800" cy="307975"/>
    <xdr:sp macro="" textlink="">
      <xdr:nvSpPr>
        <xdr:cNvPr id="850" name="AutoShape 1" descr="blob:https://web.whatsapp.com/34b6e80c-bc0c-4a28-b3e1-e4a36d430a7e">
          <a:extLst>
            <a:ext uri="{FF2B5EF4-FFF2-40B4-BE49-F238E27FC236}">
              <a16:creationId xmlns:a16="http://schemas.microsoft.com/office/drawing/2014/main" id="{BA0501C9-90FF-4CF2-8E73-55CADF6C0095}"/>
            </a:ext>
          </a:extLst>
        </xdr:cNvPr>
        <xdr:cNvSpPr>
          <a:spLocks noChangeAspect="1" noChangeArrowheads="1"/>
        </xdr:cNvSpPr>
      </xdr:nvSpPr>
      <xdr:spPr bwMode="auto">
        <a:xfrm>
          <a:off x="23888700" y="112871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419</xdr:row>
      <xdr:rowOff>0</xdr:rowOff>
    </xdr:from>
    <xdr:ext cx="304800" cy="307975"/>
    <xdr:sp macro="" textlink="">
      <xdr:nvSpPr>
        <xdr:cNvPr id="851" name="AutoShape 1" descr="blob:https://web.whatsapp.com/34b6e80c-bc0c-4a28-b3e1-e4a36d430a7e">
          <a:extLst>
            <a:ext uri="{FF2B5EF4-FFF2-40B4-BE49-F238E27FC236}">
              <a16:creationId xmlns:a16="http://schemas.microsoft.com/office/drawing/2014/main" id="{905D23A6-21B3-44E5-8BED-C8AD43B0E7EA}"/>
            </a:ext>
          </a:extLst>
        </xdr:cNvPr>
        <xdr:cNvSpPr>
          <a:spLocks noChangeAspect="1" noChangeArrowheads="1"/>
        </xdr:cNvSpPr>
      </xdr:nvSpPr>
      <xdr:spPr bwMode="auto">
        <a:xfrm>
          <a:off x="23888700" y="113137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420</xdr:row>
      <xdr:rowOff>0</xdr:rowOff>
    </xdr:from>
    <xdr:ext cx="304800" cy="307975"/>
    <xdr:sp macro="" textlink="">
      <xdr:nvSpPr>
        <xdr:cNvPr id="852" name="AutoShape 1" descr="blob:https://web.whatsapp.com/34b6e80c-bc0c-4a28-b3e1-e4a36d430a7e">
          <a:extLst>
            <a:ext uri="{FF2B5EF4-FFF2-40B4-BE49-F238E27FC236}">
              <a16:creationId xmlns:a16="http://schemas.microsoft.com/office/drawing/2014/main" id="{95556995-79F7-40B9-A62D-B570BC6ED7CB}"/>
            </a:ext>
          </a:extLst>
        </xdr:cNvPr>
        <xdr:cNvSpPr>
          <a:spLocks noChangeAspect="1" noChangeArrowheads="1"/>
        </xdr:cNvSpPr>
      </xdr:nvSpPr>
      <xdr:spPr bwMode="auto">
        <a:xfrm>
          <a:off x="23888700" y="113404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421</xdr:row>
      <xdr:rowOff>0</xdr:rowOff>
    </xdr:from>
    <xdr:ext cx="304800" cy="307975"/>
    <xdr:sp macro="" textlink="">
      <xdr:nvSpPr>
        <xdr:cNvPr id="853" name="AutoShape 1" descr="blob:https://web.whatsapp.com/34b6e80c-bc0c-4a28-b3e1-e4a36d430a7e">
          <a:extLst>
            <a:ext uri="{FF2B5EF4-FFF2-40B4-BE49-F238E27FC236}">
              <a16:creationId xmlns:a16="http://schemas.microsoft.com/office/drawing/2014/main" id="{F002E24A-3B4F-43D1-9AE4-CEAF2F5F0BEC}"/>
            </a:ext>
          </a:extLst>
        </xdr:cNvPr>
        <xdr:cNvSpPr>
          <a:spLocks noChangeAspect="1" noChangeArrowheads="1"/>
        </xdr:cNvSpPr>
      </xdr:nvSpPr>
      <xdr:spPr bwMode="auto">
        <a:xfrm>
          <a:off x="23888700" y="113671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422</xdr:row>
      <xdr:rowOff>0</xdr:rowOff>
    </xdr:from>
    <xdr:ext cx="304800" cy="307975"/>
    <xdr:sp macro="" textlink="">
      <xdr:nvSpPr>
        <xdr:cNvPr id="854" name="AutoShape 1" descr="blob:https://web.whatsapp.com/34b6e80c-bc0c-4a28-b3e1-e4a36d430a7e">
          <a:extLst>
            <a:ext uri="{FF2B5EF4-FFF2-40B4-BE49-F238E27FC236}">
              <a16:creationId xmlns:a16="http://schemas.microsoft.com/office/drawing/2014/main" id="{590228EC-1B65-491D-BC3A-C45D0CDC3AC8}"/>
            </a:ext>
          </a:extLst>
        </xdr:cNvPr>
        <xdr:cNvSpPr>
          <a:spLocks noChangeAspect="1" noChangeArrowheads="1"/>
        </xdr:cNvSpPr>
      </xdr:nvSpPr>
      <xdr:spPr bwMode="auto">
        <a:xfrm>
          <a:off x="23888700" y="113938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423</xdr:row>
      <xdr:rowOff>0</xdr:rowOff>
    </xdr:from>
    <xdr:ext cx="304800" cy="307975"/>
    <xdr:sp macro="" textlink="">
      <xdr:nvSpPr>
        <xdr:cNvPr id="855" name="AutoShape 1" descr="blob:https://web.whatsapp.com/34b6e80c-bc0c-4a28-b3e1-e4a36d430a7e">
          <a:extLst>
            <a:ext uri="{FF2B5EF4-FFF2-40B4-BE49-F238E27FC236}">
              <a16:creationId xmlns:a16="http://schemas.microsoft.com/office/drawing/2014/main" id="{624298DC-C15B-4E35-AAAC-CBC5C34DD7D5}"/>
            </a:ext>
          </a:extLst>
        </xdr:cNvPr>
        <xdr:cNvSpPr>
          <a:spLocks noChangeAspect="1" noChangeArrowheads="1"/>
        </xdr:cNvSpPr>
      </xdr:nvSpPr>
      <xdr:spPr bwMode="auto">
        <a:xfrm>
          <a:off x="23888700" y="114204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424</xdr:row>
      <xdr:rowOff>0</xdr:rowOff>
    </xdr:from>
    <xdr:ext cx="304800" cy="307975"/>
    <xdr:sp macro="" textlink="">
      <xdr:nvSpPr>
        <xdr:cNvPr id="856" name="AutoShape 1" descr="blob:https://web.whatsapp.com/34b6e80c-bc0c-4a28-b3e1-e4a36d430a7e">
          <a:extLst>
            <a:ext uri="{FF2B5EF4-FFF2-40B4-BE49-F238E27FC236}">
              <a16:creationId xmlns:a16="http://schemas.microsoft.com/office/drawing/2014/main" id="{AA244E35-9C7D-4C92-B8FF-73BDBD35B00E}"/>
            </a:ext>
          </a:extLst>
        </xdr:cNvPr>
        <xdr:cNvSpPr>
          <a:spLocks noChangeAspect="1" noChangeArrowheads="1"/>
        </xdr:cNvSpPr>
      </xdr:nvSpPr>
      <xdr:spPr bwMode="auto">
        <a:xfrm>
          <a:off x="23888700" y="114471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425</xdr:row>
      <xdr:rowOff>0</xdr:rowOff>
    </xdr:from>
    <xdr:ext cx="304800" cy="307975"/>
    <xdr:sp macro="" textlink="">
      <xdr:nvSpPr>
        <xdr:cNvPr id="857" name="AutoShape 1" descr="blob:https://web.whatsapp.com/34b6e80c-bc0c-4a28-b3e1-e4a36d430a7e">
          <a:extLst>
            <a:ext uri="{FF2B5EF4-FFF2-40B4-BE49-F238E27FC236}">
              <a16:creationId xmlns:a16="http://schemas.microsoft.com/office/drawing/2014/main" id="{9C6B889B-88E3-4E23-8939-AA2B8D7C6F87}"/>
            </a:ext>
          </a:extLst>
        </xdr:cNvPr>
        <xdr:cNvSpPr>
          <a:spLocks noChangeAspect="1" noChangeArrowheads="1"/>
        </xdr:cNvSpPr>
      </xdr:nvSpPr>
      <xdr:spPr bwMode="auto">
        <a:xfrm>
          <a:off x="23888700" y="114738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426</xdr:row>
      <xdr:rowOff>0</xdr:rowOff>
    </xdr:from>
    <xdr:ext cx="304800" cy="307975"/>
    <xdr:sp macro="" textlink="">
      <xdr:nvSpPr>
        <xdr:cNvPr id="858" name="AutoShape 1" descr="blob:https://web.whatsapp.com/34b6e80c-bc0c-4a28-b3e1-e4a36d430a7e">
          <a:extLst>
            <a:ext uri="{FF2B5EF4-FFF2-40B4-BE49-F238E27FC236}">
              <a16:creationId xmlns:a16="http://schemas.microsoft.com/office/drawing/2014/main" id="{D961AABC-2893-4BD6-B963-EA15B3E06968}"/>
            </a:ext>
          </a:extLst>
        </xdr:cNvPr>
        <xdr:cNvSpPr>
          <a:spLocks noChangeAspect="1" noChangeArrowheads="1"/>
        </xdr:cNvSpPr>
      </xdr:nvSpPr>
      <xdr:spPr bwMode="auto">
        <a:xfrm>
          <a:off x="23888700" y="115004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427</xdr:row>
      <xdr:rowOff>0</xdr:rowOff>
    </xdr:from>
    <xdr:ext cx="304800" cy="307975"/>
    <xdr:sp macro="" textlink="">
      <xdr:nvSpPr>
        <xdr:cNvPr id="859" name="AutoShape 1" descr="blob:https://web.whatsapp.com/34b6e80c-bc0c-4a28-b3e1-e4a36d430a7e">
          <a:extLst>
            <a:ext uri="{FF2B5EF4-FFF2-40B4-BE49-F238E27FC236}">
              <a16:creationId xmlns:a16="http://schemas.microsoft.com/office/drawing/2014/main" id="{20BB25AB-A789-4ECF-A66C-CEC4E781D9C3}"/>
            </a:ext>
          </a:extLst>
        </xdr:cNvPr>
        <xdr:cNvSpPr>
          <a:spLocks noChangeAspect="1" noChangeArrowheads="1"/>
        </xdr:cNvSpPr>
      </xdr:nvSpPr>
      <xdr:spPr bwMode="auto">
        <a:xfrm>
          <a:off x="23888700" y="11527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428</xdr:row>
      <xdr:rowOff>0</xdr:rowOff>
    </xdr:from>
    <xdr:ext cx="304800" cy="307975"/>
    <xdr:sp macro="" textlink="">
      <xdr:nvSpPr>
        <xdr:cNvPr id="860" name="AutoShape 1" descr="blob:https://web.whatsapp.com/34b6e80c-bc0c-4a28-b3e1-e4a36d430a7e">
          <a:extLst>
            <a:ext uri="{FF2B5EF4-FFF2-40B4-BE49-F238E27FC236}">
              <a16:creationId xmlns:a16="http://schemas.microsoft.com/office/drawing/2014/main" id="{093FD893-BD0E-4ACD-897E-530CDB887B14}"/>
            </a:ext>
          </a:extLst>
        </xdr:cNvPr>
        <xdr:cNvSpPr>
          <a:spLocks noChangeAspect="1" noChangeArrowheads="1"/>
        </xdr:cNvSpPr>
      </xdr:nvSpPr>
      <xdr:spPr bwMode="auto">
        <a:xfrm>
          <a:off x="23888700" y="115538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429</xdr:row>
      <xdr:rowOff>0</xdr:rowOff>
    </xdr:from>
    <xdr:ext cx="304800" cy="307975"/>
    <xdr:sp macro="" textlink="">
      <xdr:nvSpPr>
        <xdr:cNvPr id="861" name="AutoShape 1" descr="blob:https://web.whatsapp.com/34b6e80c-bc0c-4a28-b3e1-e4a36d430a7e">
          <a:extLst>
            <a:ext uri="{FF2B5EF4-FFF2-40B4-BE49-F238E27FC236}">
              <a16:creationId xmlns:a16="http://schemas.microsoft.com/office/drawing/2014/main" id="{3EA84DCE-B8F7-4EA8-A9CF-62D50040E93F}"/>
            </a:ext>
          </a:extLst>
        </xdr:cNvPr>
        <xdr:cNvSpPr>
          <a:spLocks noChangeAspect="1" noChangeArrowheads="1"/>
        </xdr:cNvSpPr>
      </xdr:nvSpPr>
      <xdr:spPr bwMode="auto">
        <a:xfrm>
          <a:off x="23888700" y="115804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430</xdr:row>
      <xdr:rowOff>0</xdr:rowOff>
    </xdr:from>
    <xdr:ext cx="304800" cy="307975"/>
    <xdr:sp macro="" textlink="">
      <xdr:nvSpPr>
        <xdr:cNvPr id="862" name="AutoShape 1" descr="blob:https://web.whatsapp.com/34b6e80c-bc0c-4a28-b3e1-e4a36d430a7e">
          <a:extLst>
            <a:ext uri="{FF2B5EF4-FFF2-40B4-BE49-F238E27FC236}">
              <a16:creationId xmlns:a16="http://schemas.microsoft.com/office/drawing/2014/main" id="{7608908A-1DF8-40EC-BC39-5BE45EE36BAE}"/>
            </a:ext>
          </a:extLst>
        </xdr:cNvPr>
        <xdr:cNvSpPr>
          <a:spLocks noChangeAspect="1" noChangeArrowheads="1"/>
        </xdr:cNvSpPr>
      </xdr:nvSpPr>
      <xdr:spPr bwMode="auto">
        <a:xfrm>
          <a:off x="23888700" y="116071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431</xdr:row>
      <xdr:rowOff>0</xdr:rowOff>
    </xdr:from>
    <xdr:ext cx="304800" cy="307975"/>
    <xdr:sp macro="" textlink="">
      <xdr:nvSpPr>
        <xdr:cNvPr id="863" name="AutoShape 1" descr="blob:https://web.whatsapp.com/34b6e80c-bc0c-4a28-b3e1-e4a36d430a7e">
          <a:extLst>
            <a:ext uri="{FF2B5EF4-FFF2-40B4-BE49-F238E27FC236}">
              <a16:creationId xmlns:a16="http://schemas.microsoft.com/office/drawing/2014/main" id="{EDF79358-9E37-46C3-ABFE-1D06A3DD41A1}"/>
            </a:ext>
          </a:extLst>
        </xdr:cNvPr>
        <xdr:cNvSpPr>
          <a:spLocks noChangeAspect="1" noChangeArrowheads="1"/>
        </xdr:cNvSpPr>
      </xdr:nvSpPr>
      <xdr:spPr bwMode="auto">
        <a:xfrm>
          <a:off x="23888700" y="116338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432</xdr:row>
      <xdr:rowOff>0</xdr:rowOff>
    </xdr:from>
    <xdr:ext cx="304800" cy="307975"/>
    <xdr:sp macro="" textlink="">
      <xdr:nvSpPr>
        <xdr:cNvPr id="864" name="AutoShape 1" descr="blob:https://web.whatsapp.com/34b6e80c-bc0c-4a28-b3e1-e4a36d430a7e">
          <a:extLst>
            <a:ext uri="{FF2B5EF4-FFF2-40B4-BE49-F238E27FC236}">
              <a16:creationId xmlns:a16="http://schemas.microsoft.com/office/drawing/2014/main" id="{2130ED8F-C718-4FEE-930A-ABDA092E4258}"/>
            </a:ext>
          </a:extLst>
        </xdr:cNvPr>
        <xdr:cNvSpPr>
          <a:spLocks noChangeAspect="1" noChangeArrowheads="1"/>
        </xdr:cNvSpPr>
      </xdr:nvSpPr>
      <xdr:spPr bwMode="auto">
        <a:xfrm>
          <a:off x="23888700" y="116605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433</xdr:row>
      <xdr:rowOff>0</xdr:rowOff>
    </xdr:from>
    <xdr:ext cx="304800" cy="307975"/>
    <xdr:sp macro="" textlink="">
      <xdr:nvSpPr>
        <xdr:cNvPr id="865" name="AutoShape 1" descr="blob:https://web.whatsapp.com/34b6e80c-bc0c-4a28-b3e1-e4a36d430a7e">
          <a:extLst>
            <a:ext uri="{FF2B5EF4-FFF2-40B4-BE49-F238E27FC236}">
              <a16:creationId xmlns:a16="http://schemas.microsoft.com/office/drawing/2014/main" id="{DD43AB41-926A-4F88-A3BE-48DF056661B8}"/>
            </a:ext>
          </a:extLst>
        </xdr:cNvPr>
        <xdr:cNvSpPr>
          <a:spLocks noChangeAspect="1" noChangeArrowheads="1"/>
        </xdr:cNvSpPr>
      </xdr:nvSpPr>
      <xdr:spPr bwMode="auto">
        <a:xfrm>
          <a:off x="23888700" y="116871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434</xdr:row>
      <xdr:rowOff>0</xdr:rowOff>
    </xdr:from>
    <xdr:ext cx="304800" cy="307975"/>
    <xdr:sp macro="" textlink="">
      <xdr:nvSpPr>
        <xdr:cNvPr id="866" name="AutoShape 1" descr="blob:https://web.whatsapp.com/34b6e80c-bc0c-4a28-b3e1-e4a36d430a7e">
          <a:extLst>
            <a:ext uri="{FF2B5EF4-FFF2-40B4-BE49-F238E27FC236}">
              <a16:creationId xmlns:a16="http://schemas.microsoft.com/office/drawing/2014/main" id="{2A39A4C5-246B-436F-BE88-A01A52806120}"/>
            </a:ext>
          </a:extLst>
        </xdr:cNvPr>
        <xdr:cNvSpPr>
          <a:spLocks noChangeAspect="1" noChangeArrowheads="1"/>
        </xdr:cNvSpPr>
      </xdr:nvSpPr>
      <xdr:spPr bwMode="auto">
        <a:xfrm>
          <a:off x="23888700" y="11713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435</xdr:row>
      <xdr:rowOff>0</xdr:rowOff>
    </xdr:from>
    <xdr:ext cx="304800" cy="307975"/>
    <xdr:sp macro="" textlink="">
      <xdr:nvSpPr>
        <xdr:cNvPr id="867" name="AutoShape 1" descr="blob:https://web.whatsapp.com/34b6e80c-bc0c-4a28-b3e1-e4a36d430a7e">
          <a:extLst>
            <a:ext uri="{FF2B5EF4-FFF2-40B4-BE49-F238E27FC236}">
              <a16:creationId xmlns:a16="http://schemas.microsoft.com/office/drawing/2014/main" id="{0FC728EA-FA7B-4B4A-8262-068B49FA08F1}"/>
            </a:ext>
          </a:extLst>
        </xdr:cNvPr>
        <xdr:cNvSpPr>
          <a:spLocks noChangeAspect="1" noChangeArrowheads="1"/>
        </xdr:cNvSpPr>
      </xdr:nvSpPr>
      <xdr:spPr bwMode="auto">
        <a:xfrm>
          <a:off x="23888700" y="11740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436</xdr:row>
      <xdr:rowOff>0</xdr:rowOff>
    </xdr:from>
    <xdr:ext cx="304800" cy="307975"/>
    <xdr:sp macro="" textlink="">
      <xdr:nvSpPr>
        <xdr:cNvPr id="868" name="AutoShape 1" descr="blob:https://web.whatsapp.com/34b6e80c-bc0c-4a28-b3e1-e4a36d430a7e">
          <a:extLst>
            <a:ext uri="{FF2B5EF4-FFF2-40B4-BE49-F238E27FC236}">
              <a16:creationId xmlns:a16="http://schemas.microsoft.com/office/drawing/2014/main" id="{C0D1F651-F55B-426A-8D89-B02554137656}"/>
            </a:ext>
          </a:extLst>
        </xdr:cNvPr>
        <xdr:cNvSpPr>
          <a:spLocks noChangeAspect="1" noChangeArrowheads="1"/>
        </xdr:cNvSpPr>
      </xdr:nvSpPr>
      <xdr:spPr bwMode="auto">
        <a:xfrm>
          <a:off x="23888700" y="11767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869" name="AutoShape 1" descr="blob:https://web.whatsapp.com/34b6e80c-bc0c-4a28-b3e1-e4a36d430a7e">
          <a:extLst>
            <a:ext uri="{FF2B5EF4-FFF2-40B4-BE49-F238E27FC236}">
              <a16:creationId xmlns:a16="http://schemas.microsoft.com/office/drawing/2014/main" id="{70B808BC-F7CA-444F-ADD7-012FED38D358}"/>
            </a:ext>
          </a:extLst>
        </xdr:cNvPr>
        <xdr:cNvSpPr>
          <a:spLocks noChangeAspect="1" noChangeArrowheads="1"/>
        </xdr:cNvSpPr>
      </xdr:nvSpPr>
      <xdr:spPr bwMode="auto">
        <a:xfrm>
          <a:off x="238887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870" name="AutoShape 1" descr="blob:https://web.whatsapp.com/34b6e80c-bc0c-4a28-b3e1-e4a36d430a7e">
          <a:extLst>
            <a:ext uri="{FF2B5EF4-FFF2-40B4-BE49-F238E27FC236}">
              <a16:creationId xmlns:a16="http://schemas.microsoft.com/office/drawing/2014/main" id="{3F097A03-62D8-4417-95AC-183E2B01258B}"/>
            </a:ext>
          </a:extLst>
        </xdr:cNvPr>
        <xdr:cNvSpPr>
          <a:spLocks noChangeAspect="1" noChangeArrowheads="1"/>
        </xdr:cNvSpPr>
      </xdr:nvSpPr>
      <xdr:spPr bwMode="auto">
        <a:xfrm>
          <a:off x="238887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440</xdr:row>
      <xdr:rowOff>0</xdr:rowOff>
    </xdr:from>
    <xdr:ext cx="304800" cy="307975"/>
    <xdr:sp macro="" textlink="">
      <xdr:nvSpPr>
        <xdr:cNvPr id="872" name="AutoShape 1" descr="blob:https://web.whatsapp.com/34b6e80c-bc0c-4a28-b3e1-e4a36d430a7e">
          <a:extLst>
            <a:ext uri="{FF2B5EF4-FFF2-40B4-BE49-F238E27FC236}">
              <a16:creationId xmlns:a16="http://schemas.microsoft.com/office/drawing/2014/main" id="{2B7F8767-F8D2-424C-BC47-53E154C9EAAF}"/>
            </a:ext>
          </a:extLst>
        </xdr:cNvPr>
        <xdr:cNvSpPr>
          <a:spLocks noChangeAspect="1" noChangeArrowheads="1"/>
        </xdr:cNvSpPr>
      </xdr:nvSpPr>
      <xdr:spPr bwMode="auto">
        <a:xfrm>
          <a:off x="23888700" y="11873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441</xdr:row>
      <xdr:rowOff>0</xdr:rowOff>
    </xdr:from>
    <xdr:ext cx="304800" cy="307975"/>
    <xdr:sp macro="" textlink="">
      <xdr:nvSpPr>
        <xdr:cNvPr id="873" name="AutoShape 1" descr="blob:https://web.whatsapp.com/34b6e80c-bc0c-4a28-b3e1-e4a36d430a7e">
          <a:extLst>
            <a:ext uri="{FF2B5EF4-FFF2-40B4-BE49-F238E27FC236}">
              <a16:creationId xmlns:a16="http://schemas.microsoft.com/office/drawing/2014/main" id="{6897169A-51AE-4247-AB20-8F401196B1B2}"/>
            </a:ext>
          </a:extLst>
        </xdr:cNvPr>
        <xdr:cNvSpPr>
          <a:spLocks noChangeAspect="1" noChangeArrowheads="1"/>
        </xdr:cNvSpPr>
      </xdr:nvSpPr>
      <xdr:spPr bwMode="auto">
        <a:xfrm>
          <a:off x="23888700" y="119005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4" name="AutoShape 1" descr="blob:https://web.whatsapp.com/34b6e80c-bc0c-4a28-b3e1-e4a36d430a7e">
          <a:extLst>
            <a:ext uri="{FF2B5EF4-FFF2-40B4-BE49-F238E27FC236}">
              <a16:creationId xmlns:a16="http://schemas.microsoft.com/office/drawing/2014/main" id="{28536A98-592C-42F3-91F8-E40E1CC1B2E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5" name="AutoShape 1" descr="blob:https://web.whatsapp.com/34b6e80c-bc0c-4a28-b3e1-e4a36d430a7e">
          <a:extLst>
            <a:ext uri="{FF2B5EF4-FFF2-40B4-BE49-F238E27FC236}">
              <a16:creationId xmlns:a16="http://schemas.microsoft.com/office/drawing/2014/main" id="{9B214C6C-346B-4E36-B070-C4B4D9744BD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6" name="AutoShape 1" descr="blob:https://web.whatsapp.com/34b6e80c-bc0c-4a28-b3e1-e4a36d430a7e">
          <a:extLst>
            <a:ext uri="{FF2B5EF4-FFF2-40B4-BE49-F238E27FC236}">
              <a16:creationId xmlns:a16="http://schemas.microsoft.com/office/drawing/2014/main" id="{D0D21B51-CE2E-4DE5-8261-11C9CB14892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7" name="AutoShape 1" descr="blob:https://web.whatsapp.com/34b6e80c-bc0c-4a28-b3e1-e4a36d430a7e">
          <a:extLst>
            <a:ext uri="{FF2B5EF4-FFF2-40B4-BE49-F238E27FC236}">
              <a16:creationId xmlns:a16="http://schemas.microsoft.com/office/drawing/2014/main" id="{5FECA86C-832D-4095-8A78-B848EEAE7906}"/>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8" name="AutoShape 1" descr="blob:https://web.whatsapp.com/34b6e80c-bc0c-4a28-b3e1-e4a36d430a7e">
          <a:extLst>
            <a:ext uri="{FF2B5EF4-FFF2-40B4-BE49-F238E27FC236}">
              <a16:creationId xmlns:a16="http://schemas.microsoft.com/office/drawing/2014/main" id="{7BC08CFD-E4A6-4DD7-8906-03917D085C3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79" name="AutoShape 1" descr="blob:https://web.whatsapp.com/34b6e80c-bc0c-4a28-b3e1-e4a36d430a7e">
          <a:extLst>
            <a:ext uri="{FF2B5EF4-FFF2-40B4-BE49-F238E27FC236}">
              <a16:creationId xmlns:a16="http://schemas.microsoft.com/office/drawing/2014/main" id="{F15893A8-73B8-4B3B-93B7-42E655C3F625}"/>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0" name="AutoShape 1" descr="blob:https://web.whatsapp.com/34b6e80c-bc0c-4a28-b3e1-e4a36d430a7e">
          <a:extLst>
            <a:ext uri="{FF2B5EF4-FFF2-40B4-BE49-F238E27FC236}">
              <a16:creationId xmlns:a16="http://schemas.microsoft.com/office/drawing/2014/main" id="{B30B57F4-4965-4D7E-8F50-A9217E158A8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1" name="AutoShape 1" descr="blob:https://web.whatsapp.com/34b6e80c-bc0c-4a28-b3e1-e4a36d430a7e">
          <a:extLst>
            <a:ext uri="{FF2B5EF4-FFF2-40B4-BE49-F238E27FC236}">
              <a16:creationId xmlns:a16="http://schemas.microsoft.com/office/drawing/2014/main" id="{ECB9B2D9-8966-4527-A2BE-485F3ED56AAD}"/>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2" name="AutoShape 1" descr="blob:https://web.whatsapp.com/34b6e80c-bc0c-4a28-b3e1-e4a36d430a7e">
          <a:extLst>
            <a:ext uri="{FF2B5EF4-FFF2-40B4-BE49-F238E27FC236}">
              <a16:creationId xmlns:a16="http://schemas.microsoft.com/office/drawing/2014/main" id="{8684BC5D-4E20-485A-BA1A-C084EEEED555}"/>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3" name="AutoShape 1" descr="blob:https://web.whatsapp.com/34b6e80c-bc0c-4a28-b3e1-e4a36d430a7e">
          <a:extLst>
            <a:ext uri="{FF2B5EF4-FFF2-40B4-BE49-F238E27FC236}">
              <a16:creationId xmlns:a16="http://schemas.microsoft.com/office/drawing/2014/main" id="{860EB1B4-8B85-4D33-A780-E813D97C5AB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4" name="AutoShape 1" descr="blob:https://web.whatsapp.com/34b6e80c-bc0c-4a28-b3e1-e4a36d430a7e">
          <a:extLst>
            <a:ext uri="{FF2B5EF4-FFF2-40B4-BE49-F238E27FC236}">
              <a16:creationId xmlns:a16="http://schemas.microsoft.com/office/drawing/2014/main" id="{F8370308-8CF5-435F-9808-F478362679E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5" name="AutoShape 1" descr="blob:https://web.whatsapp.com/34b6e80c-bc0c-4a28-b3e1-e4a36d430a7e">
          <a:extLst>
            <a:ext uri="{FF2B5EF4-FFF2-40B4-BE49-F238E27FC236}">
              <a16:creationId xmlns:a16="http://schemas.microsoft.com/office/drawing/2014/main" id="{15A3F691-3C4D-46C9-8665-F3FC4178CC9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6" name="AutoShape 1" descr="blob:https://web.whatsapp.com/34b6e80c-bc0c-4a28-b3e1-e4a36d430a7e">
          <a:extLst>
            <a:ext uri="{FF2B5EF4-FFF2-40B4-BE49-F238E27FC236}">
              <a16:creationId xmlns:a16="http://schemas.microsoft.com/office/drawing/2014/main" id="{793074C6-D598-44CA-82A2-06A562EB527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7" name="AutoShape 1" descr="blob:https://web.whatsapp.com/34b6e80c-bc0c-4a28-b3e1-e4a36d430a7e">
          <a:extLst>
            <a:ext uri="{FF2B5EF4-FFF2-40B4-BE49-F238E27FC236}">
              <a16:creationId xmlns:a16="http://schemas.microsoft.com/office/drawing/2014/main" id="{404BA854-88C5-4548-8BBC-D50329E48F0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8" name="AutoShape 1" descr="blob:https://web.whatsapp.com/34b6e80c-bc0c-4a28-b3e1-e4a36d430a7e">
          <a:extLst>
            <a:ext uri="{FF2B5EF4-FFF2-40B4-BE49-F238E27FC236}">
              <a16:creationId xmlns:a16="http://schemas.microsoft.com/office/drawing/2014/main" id="{004D4E08-F6E3-42A1-AE96-1B03A355794B}"/>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89" name="AutoShape 1" descr="blob:https://web.whatsapp.com/34b6e80c-bc0c-4a28-b3e1-e4a36d430a7e">
          <a:extLst>
            <a:ext uri="{FF2B5EF4-FFF2-40B4-BE49-F238E27FC236}">
              <a16:creationId xmlns:a16="http://schemas.microsoft.com/office/drawing/2014/main" id="{DF7D884A-C6F3-4C8F-8361-83CDE4F822B8}"/>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0" name="AutoShape 1" descr="blob:https://web.whatsapp.com/34b6e80c-bc0c-4a28-b3e1-e4a36d430a7e">
          <a:extLst>
            <a:ext uri="{FF2B5EF4-FFF2-40B4-BE49-F238E27FC236}">
              <a16:creationId xmlns:a16="http://schemas.microsoft.com/office/drawing/2014/main" id="{8B22CCD9-B3C6-48D4-9F03-3D130132B5A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1" name="AutoShape 1" descr="blob:https://web.whatsapp.com/34b6e80c-bc0c-4a28-b3e1-e4a36d430a7e">
          <a:extLst>
            <a:ext uri="{FF2B5EF4-FFF2-40B4-BE49-F238E27FC236}">
              <a16:creationId xmlns:a16="http://schemas.microsoft.com/office/drawing/2014/main" id="{027401F6-0781-444E-9720-15945450394F}"/>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2" name="AutoShape 1" descr="blob:https://web.whatsapp.com/34b6e80c-bc0c-4a28-b3e1-e4a36d430a7e">
          <a:extLst>
            <a:ext uri="{FF2B5EF4-FFF2-40B4-BE49-F238E27FC236}">
              <a16:creationId xmlns:a16="http://schemas.microsoft.com/office/drawing/2014/main" id="{1A95BBC7-9866-4D01-B1D4-A4365ACA664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3" name="AutoShape 1" descr="blob:https://web.whatsapp.com/34b6e80c-bc0c-4a28-b3e1-e4a36d430a7e">
          <a:extLst>
            <a:ext uri="{FF2B5EF4-FFF2-40B4-BE49-F238E27FC236}">
              <a16:creationId xmlns:a16="http://schemas.microsoft.com/office/drawing/2014/main" id="{E17409F7-AAC8-4AD8-8902-4283CE14E06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4" name="AutoShape 1" descr="blob:https://web.whatsapp.com/34b6e80c-bc0c-4a28-b3e1-e4a36d430a7e">
          <a:extLst>
            <a:ext uri="{FF2B5EF4-FFF2-40B4-BE49-F238E27FC236}">
              <a16:creationId xmlns:a16="http://schemas.microsoft.com/office/drawing/2014/main" id="{DED5C1E1-64F3-4AF5-BCF0-0DF7377FBBA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5" name="AutoShape 1" descr="blob:https://web.whatsapp.com/34b6e80c-bc0c-4a28-b3e1-e4a36d430a7e">
          <a:extLst>
            <a:ext uri="{FF2B5EF4-FFF2-40B4-BE49-F238E27FC236}">
              <a16:creationId xmlns:a16="http://schemas.microsoft.com/office/drawing/2014/main" id="{6C46A16A-D2F0-4105-8D44-D3731B83BF0D}"/>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6" name="AutoShape 1" descr="blob:https://web.whatsapp.com/34b6e80c-bc0c-4a28-b3e1-e4a36d430a7e">
          <a:extLst>
            <a:ext uri="{FF2B5EF4-FFF2-40B4-BE49-F238E27FC236}">
              <a16:creationId xmlns:a16="http://schemas.microsoft.com/office/drawing/2014/main" id="{CC702359-C344-4CFE-BFC7-9BB5ED2CFF8E}"/>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7" name="AutoShape 1" descr="blob:https://web.whatsapp.com/34b6e80c-bc0c-4a28-b3e1-e4a36d430a7e">
          <a:extLst>
            <a:ext uri="{FF2B5EF4-FFF2-40B4-BE49-F238E27FC236}">
              <a16:creationId xmlns:a16="http://schemas.microsoft.com/office/drawing/2014/main" id="{07811FEB-6D9B-41C2-863E-6D74EF037906}"/>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8" name="AutoShape 1" descr="blob:https://web.whatsapp.com/34b6e80c-bc0c-4a28-b3e1-e4a36d430a7e">
          <a:extLst>
            <a:ext uri="{FF2B5EF4-FFF2-40B4-BE49-F238E27FC236}">
              <a16:creationId xmlns:a16="http://schemas.microsoft.com/office/drawing/2014/main" id="{6F874D60-E846-498D-B79A-AD1689E65B5A}"/>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899" name="AutoShape 1" descr="blob:https://web.whatsapp.com/34b6e80c-bc0c-4a28-b3e1-e4a36d430a7e">
          <a:extLst>
            <a:ext uri="{FF2B5EF4-FFF2-40B4-BE49-F238E27FC236}">
              <a16:creationId xmlns:a16="http://schemas.microsoft.com/office/drawing/2014/main" id="{5E66CDC9-7F7B-4098-B66C-67527F3044E7}"/>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0" name="AutoShape 1" descr="blob:https://web.whatsapp.com/34b6e80c-bc0c-4a28-b3e1-e4a36d430a7e">
          <a:extLst>
            <a:ext uri="{FF2B5EF4-FFF2-40B4-BE49-F238E27FC236}">
              <a16:creationId xmlns:a16="http://schemas.microsoft.com/office/drawing/2014/main" id="{67DE48D8-FD5D-43AF-8DC2-369102F8250C}"/>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1" name="AutoShape 1" descr="blob:https://web.whatsapp.com/34b6e80c-bc0c-4a28-b3e1-e4a36d430a7e">
          <a:extLst>
            <a:ext uri="{FF2B5EF4-FFF2-40B4-BE49-F238E27FC236}">
              <a16:creationId xmlns:a16="http://schemas.microsoft.com/office/drawing/2014/main" id="{FC2B9DB8-1879-472B-A850-33F76D82F39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2" name="AutoShape 1" descr="blob:https://web.whatsapp.com/34b6e80c-bc0c-4a28-b3e1-e4a36d430a7e">
          <a:extLst>
            <a:ext uri="{FF2B5EF4-FFF2-40B4-BE49-F238E27FC236}">
              <a16:creationId xmlns:a16="http://schemas.microsoft.com/office/drawing/2014/main" id="{8E9AF565-1837-41C5-AAB8-B59FF5D0DBC3}"/>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3" name="AutoShape 1" descr="blob:https://web.whatsapp.com/34b6e80c-bc0c-4a28-b3e1-e4a36d430a7e">
          <a:extLst>
            <a:ext uri="{FF2B5EF4-FFF2-40B4-BE49-F238E27FC236}">
              <a16:creationId xmlns:a16="http://schemas.microsoft.com/office/drawing/2014/main" id="{64361DED-9FDB-4864-A321-325C954F4C32}"/>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4" name="AutoShape 1" descr="blob:https://web.whatsapp.com/34b6e80c-bc0c-4a28-b3e1-e4a36d430a7e">
          <a:extLst>
            <a:ext uri="{FF2B5EF4-FFF2-40B4-BE49-F238E27FC236}">
              <a16:creationId xmlns:a16="http://schemas.microsoft.com/office/drawing/2014/main" id="{637E3EDC-1225-481E-9850-025301B69CC2}"/>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442</xdr:row>
      <xdr:rowOff>0</xdr:rowOff>
    </xdr:from>
    <xdr:ext cx="304800" cy="307975"/>
    <xdr:sp macro="" textlink="">
      <xdr:nvSpPr>
        <xdr:cNvPr id="905" name="AutoShape 1" descr="blob:https://web.whatsapp.com/34b6e80c-bc0c-4a28-b3e1-e4a36d430a7e">
          <a:extLst>
            <a:ext uri="{FF2B5EF4-FFF2-40B4-BE49-F238E27FC236}">
              <a16:creationId xmlns:a16="http://schemas.microsoft.com/office/drawing/2014/main" id="{9A0E5E2D-6B6A-4CF8-90F2-E0FEF01C4B80}"/>
            </a:ext>
          </a:extLst>
        </xdr:cNvPr>
        <xdr:cNvSpPr>
          <a:spLocks noChangeAspect="1" noChangeArrowheads="1"/>
        </xdr:cNvSpPr>
      </xdr:nvSpPr>
      <xdr:spPr bwMode="auto">
        <a:xfrm>
          <a:off x="23888700" y="11927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443</xdr:row>
      <xdr:rowOff>0</xdr:rowOff>
    </xdr:from>
    <xdr:ext cx="304800" cy="307975"/>
    <xdr:sp macro="" textlink="">
      <xdr:nvSpPr>
        <xdr:cNvPr id="906" name="AutoShape 1" descr="blob:https://web.whatsapp.com/34b6e80c-bc0c-4a28-b3e1-e4a36d430a7e">
          <a:extLst>
            <a:ext uri="{FF2B5EF4-FFF2-40B4-BE49-F238E27FC236}">
              <a16:creationId xmlns:a16="http://schemas.microsoft.com/office/drawing/2014/main" id="{079C7786-696E-46D4-8338-CCCE87C94CF9}"/>
            </a:ext>
          </a:extLst>
        </xdr:cNvPr>
        <xdr:cNvSpPr>
          <a:spLocks noChangeAspect="1" noChangeArrowheads="1"/>
        </xdr:cNvSpPr>
      </xdr:nvSpPr>
      <xdr:spPr bwMode="auto">
        <a:xfrm>
          <a:off x="23888700" y="119538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444</xdr:row>
      <xdr:rowOff>0</xdr:rowOff>
    </xdr:from>
    <xdr:ext cx="304800" cy="307975"/>
    <xdr:sp macro="" textlink="">
      <xdr:nvSpPr>
        <xdr:cNvPr id="907" name="AutoShape 1" descr="blob:https://web.whatsapp.com/34b6e80c-bc0c-4a28-b3e1-e4a36d430a7e">
          <a:extLst>
            <a:ext uri="{FF2B5EF4-FFF2-40B4-BE49-F238E27FC236}">
              <a16:creationId xmlns:a16="http://schemas.microsoft.com/office/drawing/2014/main" id="{C175950A-2E60-443B-BCD1-8163E7407FC7}"/>
            </a:ext>
          </a:extLst>
        </xdr:cNvPr>
        <xdr:cNvSpPr>
          <a:spLocks noChangeAspect="1" noChangeArrowheads="1"/>
        </xdr:cNvSpPr>
      </xdr:nvSpPr>
      <xdr:spPr bwMode="auto">
        <a:xfrm>
          <a:off x="23888700" y="11980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445</xdr:row>
      <xdr:rowOff>0</xdr:rowOff>
    </xdr:from>
    <xdr:ext cx="304800" cy="307975"/>
    <xdr:sp macro="" textlink="">
      <xdr:nvSpPr>
        <xdr:cNvPr id="908" name="AutoShape 1" descr="blob:https://web.whatsapp.com/34b6e80c-bc0c-4a28-b3e1-e4a36d430a7e">
          <a:extLst>
            <a:ext uri="{FF2B5EF4-FFF2-40B4-BE49-F238E27FC236}">
              <a16:creationId xmlns:a16="http://schemas.microsoft.com/office/drawing/2014/main" id="{2CB44DFD-74B8-4621-AF01-7C5CE72A9DA5}"/>
            </a:ext>
          </a:extLst>
        </xdr:cNvPr>
        <xdr:cNvSpPr>
          <a:spLocks noChangeAspect="1" noChangeArrowheads="1"/>
        </xdr:cNvSpPr>
      </xdr:nvSpPr>
      <xdr:spPr bwMode="auto">
        <a:xfrm>
          <a:off x="23888700" y="120072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446</xdr:row>
      <xdr:rowOff>0</xdr:rowOff>
    </xdr:from>
    <xdr:ext cx="304800" cy="307975"/>
    <xdr:sp macro="" textlink="">
      <xdr:nvSpPr>
        <xdr:cNvPr id="909" name="AutoShape 1" descr="blob:https://web.whatsapp.com/34b6e80c-bc0c-4a28-b3e1-e4a36d430a7e">
          <a:extLst>
            <a:ext uri="{FF2B5EF4-FFF2-40B4-BE49-F238E27FC236}">
              <a16:creationId xmlns:a16="http://schemas.microsoft.com/office/drawing/2014/main" id="{7788982C-ED21-446E-97AB-3D9FEE4E4881}"/>
            </a:ext>
          </a:extLst>
        </xdr:cNvPr>
        <xdr:cNvSpPr>
          <a:spLocks noChangeAspect="1" noChangeArrowheads="1"/>
        </xdr:cNvSpPr>
      </xdr:nvSpPr>
      <xdr:spPr bwMode="auto">
        <a:xfrm>
          <a:off x="23888700" y="120338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447</xdr:row>
      <xdr:rowOff>0</xdr:rowOff>
    </xdr:from>
    <xdr:ext cx="304800" cy="307975"/>
    <xdr:sp macro="" textlink="">
      <xdr:nvSpPr>
        <xdr:cNvPr id="910" name="AutoShape 1" descr="blob:https://web.whatsapp.com/34b6e80c-bc0c-4a28-b3e1-e4a36d430a7e">
          <a:extLst>
            <a:ext uri="{FF2B5EF4-FFF2-40B4-BE49-F238E27FC236}">
              <a16:creationId xmlns:a16="http://schemas.microsoft.com/office/drawing/2014/main" id="{4DF89677-0CE8-4E52-ACD7-85BB688953DC}"/>
            </a:ext>
          </a:extLst>
        </xdr:cNvPr>
        <xdr:cNvSpPr>
          <a:spLocks noChangeAspect="1" noChangeArrowheads="1"/>
        </xdr:cNvSpPr>
      </xdr:nvSpPr>
      <xdr:spPr bwMode="auto">
        <a:xfrm>
          <a:off x="23888700" y="12060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448</xdr:row>
      <xdr:rowOff>0</xdr:rowOff>
    </xdr:from>
    <xdr:ext cx="304800" cy="307975"/>
    <xdr:sp macro="" textlink="">
      <xdr:nvSpPr>
        <xdr:cNvPr id="911" name="AutoShape 1" descr="blob:https://web.whatsapp.com/34b6e80c-bc0c-4a28-b3e1-e4a36d430a7e">
          <a:extLst>
            <a:ext uri="{FF2B5EF4-FFF2-40B4-BE49-F238E27FC236}">
              <a16:creationId xmlns:a16="http://schemas.microsoft.com/office/drawing/2014/main" id="{C870C0B8-3F74-4394-BFA0-7CFF434265B3}"/>
            </a:ext>
          </a:extLst>
        </xdr:cNvPr>
        <xdr:cNvSpPr>
          <a:spLocks noChangeAspect="1" noChangeArrowheads="1"/>
        </xdr:cNvSpPr>
      </xdr:nvSpPr>
      <xdr:spPr bwMode="auto">
        <a:xfrm>
          <a:off x="23888700" y="12087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449</xdr:row>
      <xdr:rowOff>0</xdr:rowOff>
    </xdr:from>
    <xdr:ext cx="304800" cy="307975"/>
    <xdr:sp macro="" textlink="">
      <xdr:nvSpPr>
        <xdr:cNvPr id="912" name="AutoShape 1" descr="blob:https://web.whatsapp.com/34b6e80c-bc0c-4a28-b3e1-e4a36d430a7e">
          <a:extLst>
            <a:ext uri="{FF2B5EF4-FFF2-40B4-BE49-F238E27FC236}">
              <a16:creationId xmlns:a16="http://schemas.microsoft.com/office/drawing/2014/main" id="{C7A9B887-1C1B-4838-8ED4-35B171CBD500}"/>
            </a:ext>
          </a:extLst>
        </xdr:cNvPr>
        <xdr:cNvSpPr>
          <a:spLocks noChangeAspect="1" noChangeArrowheads="1"/>
        </xdr:cNvSpPr>
      </xdr:nvSpPr>
      <xdr:spPr bwMode="auto">
        <a:xfrm>
          <a:off x="23888700" y="121138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450</xdr:row>
      <xdr:rowOff>0</xdr:rowOff>
    </xdr:from>
    <xdr:ext cx="304800" cy="307975"/>
    <xdr:sp macro="" textlink="">
      <xdr:nvSpPr>
        <xdr:cNvPr id="913" name="AutoShape 1" descr="blob:https://web.whatsapp.com/34b6e80c-bc0c-4a28-b3e1-e4a36d430a7e">
          <a:extLst>
            <a:ext uri="{FF2B5EF4-FFF2-40B4-BE49-F238E27FC236}">
              <a16:creationId xmlns:a16="http://schemas.microsoft.com/office/drawing/2014/main" id="{880D1AE6-E928-4497-87C1-BFE48D1AC0CD}"/>
            </a:ext>
          </a:extLst>
        </xdr:cNvPr>
        <xdr:cNvSpPr>
          <a:spLocks noChangeAspect="1" noChangeArrowheads="1"/>
        </xdr:cNvSpPr>
      </xdr:nvSpPr>
      <xdr:spPr bwMode="auto">
        <a:xfrm>
          <a:off x="23888700" y="12140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451</xdr:row>
      <xdr:rowOff>0</xdr:rowOff>
    </xdr:from>
    <xdr:ext cx="304800" cy="307975"/>
    <xdr:sp macro="" textlink="">
      <xdr:nvSpPr>
        <xdr:cNvPr id="914" name="AutoShape 1" descr="blob:https://web.whatsapp.com/34b6e80c-bc0c-4a28-b3e1-e4a36d430a7e">
          <a:extLst>
            <a:ext uri="{FF2B5EF4-FFF2-40B4-BE49-F238E27FC236}">
              <a16:creationId xmlns:a16="http://schemas.microsoft.com/office/drawing/2014/main" id="{D35F3189-BD47-4B98-A2D5-20175C11D007}"/>
            </a:ext>
          </a:extLst>
        </xdr:cNvPr>
        <xdr:cNvSpPr>
          <a:spLocks noChangeAspect="1" noChangeArrowheads="1"/>
        </xdr:cNvSpPr>
      </xdr:nvSpPr>
      <xdr:spPr bwMode="auto">
        <a:xfrm>
          <a:off x="23888700" y="121672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452</xdr:row>
      <xdr:rowOff>0</xdr:rowOff>
    </xdr:from>
    <xdr:ext cx="304800" cy="307975"/>
    <xdr:sp macro="" textlink="">
      <xdr:nvSpPr>
        <xdr:cNvPr id="915" name="AutoShape 1" descr="blob:https://web.whatsapp.com/34b6e80c-bc0c-4a28-b3e1-e4a36d430a7e">
          <a:extLst>
            <a:ext uri="{FF2B5EF4-FFF2-40B4-BE49-F238E27FC236}">
              <a16:creationId xmlns:a16="http://schemas.microsoft.com/office/drawing/2014/main" id="{FF3A4C14-8570-4942-8019-1283CFB10246}"/>
            </a:ext>
          </a:extLst>
        </xdr:cNvPr>
        <xdr:cNvSpPr>
          <a:spLocks noChangeAspect="1" noChangeArrowheads="1"/>
        </xdr:cNvSpPr>
      </xdr:nvSpPr>
      <xdr:spPr bwMode="auto">
        <a:xfrm>
          <a:off x="23888700" y="121939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453</xdr:row>
      <xdr:rowOff>0</xdr:rowOff>
    </xdr:from>
    <xdr:ext cx="304800" cy="307975"/>
    <xdr:sp macro="" textlink="">
      <xdr:nvSpPr>
        <xdr:cNvPr id="916" name="AutoShape 1" descr="blob:https://web.whatsapp.com/34b6e80c-bc0c-4a28-b3e1-e4a36d430a7e">
          <a:extLst>
            <a:ext uri="{FF2B5EF4-FFF2-40B4-BE49-F238E27FC236}">
              <a16:creationId xmlns:a16="http://schemas.microsoft.com/office/drawing/2014/main" id="{64EE76F3-2FD5-4DC5-AD3A-B49357C11F18}"/>
            </a:ext>
          </a:extLst>
        </xdr:cNvPr>
        <xdr:cNvSpPr>
          <a:spLocks noChangeAspect="1" noChangeArrowheads="1"/>
        </xdr:cNvSpPr>
      </xdr:nvSpPr>
      <xdr:spPr bwMode="auto">
        <a:xfrm>
          <a:off x="23888700" y="122205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454</xdr:row>
      <xdr:rowOff>0</xdr:rowOff>
    </xdr:from>
    <xdr:ext cx="304800" cy="307975"/>
    <xdr:sp macro="" textlink="">
      <xdr:nvSpPr>
        <xdr:cNvPr id="917" name="AutoShape 1" descr="blob:https://web.whatsapp.com/34b6e80c-bc0c-4a28-b3e1-e4a36d430a7e">
          <a:extLst>
            <a:ext uri="{FF2B5EF4-FFF2-40B4-BE49-F238E27FC236}">
              <a16:creationId xmlns:a16="http://schemas.microsoft.com/office/drawing/2014/main" id="{22D2BE84-AE83-4163-8304-310E901CE8B9}"/>
            </a:ext>
          </a:extLst>
        </xdr:cNvPr>
        <xdr:cNvSpPr>
          <a:spLocks noChangeAspect="1" noChangeArrowheads="1"/>
        </xdr:cNvSpPr>
      </xdr:nvSpPr>
      <xdr:spPr bwMode="auto">
        <a:xfrm>
          <a:off x="23888700" y="122472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455</xdr:row>
      <xdr:rowOff>0</xdr:rowOff>
    </xdr:from>
    <xdr:ext cx="304800" cy="307975"/>
    <xdr:sp macro="" textlink="">
      <xdr:nvSpPr>
        <xdr:cNvPr id="918" name="AutoShape 1" descr="blob:https://web.whatsapp.com/34b6e80c-bc0c-4a28-b3e1-e4a36d430a7e">
          <a:extLst>
            <a:ext uri="{FF2B5EF4-FFF2-40B4-BE49-F238E27FC236}">
              <a16:creationId xmlns:a16="http://schemas.microsoft.com/office/drawing/2014/main" id="{63BCB309-5860-492C-9037-E5DEEC9F2A3F}"/>
            </a:ext>
          </a:extLst>
        </xdr:cNvPr>
        <xdr:cNvSpPr>
          <a:spLocks noChangeAspect="1" noChangeArrowheads="1"/>
        </xdr:cNvSpPr>
      </xdr:nvSpPr>
      <xdr:spPr bwMode="auto">
        <a:xfrm>
          <a:off x="23888700" y="12273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456</xdr:row>
      <xdr:rowOff>0</xdr:rowOff>
    </xdr:from>
    <xdr:ext cx="304800" cy="307975"/>
    <xdr:sp macro="" textlink="">
      <xdr:nvSpPr>
        <xdr:cNvPr id="919" name="AutoShape 1" descr="blob:https://web.whatsapp.com/34b6e80c-bc0c-4a28-b3e1-e4a36d430a7e">
          <a:extLst>
            <a:ext uri="{FF2B5EF4-FFF2-40B4-BE49-F238E27FC236}">
              <a16:creationId xmlns:a16="http://schemas.microsoft.com/office/drawing/2014/main" id="{01179AC3-C015-486C-8DE8-516DAAC45AAD}"/>
            </a:ext>
          </a:extLst>
        </xdr:cNvPr>
        <xdr:cNvSpPr>
          <a:spLocks noChangeAspect="1" noChangeArrowheads="1"/>
        </xdr:cNvSpPr>
      </xdr:nvSpPr>
      <xdr:spPr bwMode="auto">
        <a:xfrm>
          <a:off x="23888700" y="123005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457</xdr:row>
      <xdr:rowOff>0</xdr:rowOff>
    </xdr:from>
    <xdr:ext cx="304800" cy="307975"/>
    <xdr:sp macro="" textlink="">
      <xdr:nvSpPr>
        <xdr:cNvPr id="920" name="AutoShape 1" descr="blob:https://web.whatsapp.com/34b6e80c-bc0c-4a28-b3e1-e4a36d430a7e">
          <a:extLst>
            <a:ext uri="{FF2B5EF4-FFF2-40B4-BE49-F238E27FC236}">
              <a16:creationId xmlns:a16="http://schemas.microsoft.com/office/drawing/2014/main" id="{F4D22FEF-85A2-4DCC-8C7A-5D6C543A9711}"/>
            </a:ext>
          </a:extLst>
        </xdr:cNvPr>
        <xdr:cNvSpPr>
          <a:spLocks noChangeAspect="1" noChangeArrowheads="1"/>
        </xdr:cNvSpPr>
      </xdr:nvSpPr>
      <xdr:spPr bwMode="auto">
        <a:xfrm>
          <a:off x="23888700" y="123272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458</xdr:row>
      <xdr:rowOff>0</xdr:rowOff>
    </xdr:from>
    <xdr:ext cx="304800" cy="307975"/>
    <xdr:sp macro="" textlink="">
      <xdr:nvSpPr>
        <xdr:cNvPr id="921" name="AutoShape 1" descr="blob:https://web.whatsapp.com/34b6e80c-bc0c-4a28-b3e1-e4a36d430a7e">
          <a:extLst>
            <a:ext uri="{FF2B5EF4-FFF2-40B4-BE49-F238E27FC236}">
              <a16:creationId xmlns:a16="http://schemas.microsoft.com/office/drawing/2014/main" id="{34451863-81B4-480E-9A80-18956917E117}"/>
            </a:ext>
          </a:extLst>
        </xdr:cNvPr>
        <xdr:cNvSpPr>
          <a:spLocks noChangeAspect="1" noChangeArrowheads="1"/>
        </xdr:cNvSpPr>
      </xdr:nvSpPr>
      <xdr:spPr bwMode="auto">
        <a:xfrm>
          <a:off x="23888700" y="123539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459</xdr:row>
      <xdr:rowOff>0</xdr:rowOff>
    </xdr:from>
    <xdr:ext cx="304800" cy="307975"/>
    <xdr:sp macro="" textlink="">
      <xdr:nvSpPr>
        <xdr:cNvPr id="922" name="AutoShape 1" descr="blob:https://web.whatsapp.com/34b6e80c-bc0c-4a28-b3e1-e4a36d430a7e">
          <a:extLst>
            <a:ext uri="{FF2B5EF4-FFF2-40B4-BE49-F238E27FC236}">
              <a16:creationId xmlns:a16="http://schemas.microsoft.com/office/drawing/2014/main" id="{721C594B-7EC7-4046-B757-4709FD245C82}"/>
            </a:ext>
          </a:extLst>
        </xdr:cNvPr>
        <xdr:cNvSpPr>
          <a:spLocks noChangeAspect="1" noChangeArrowheads="1"/>
        </xdr:cNvSpPr>
      </xdr:nvSpPr>
      <xdr:spPr bwMode="auto">
        <a:xfrm>
          <a:off x="23888700" y="12380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460</xdr:row>
      <xdr:rowOff>0</xdr:rowOff>
    </xdr:from>
    <xdr:ext cx="304800" cy="307975"/>
    <xdr:sp macro="" textlink="">
      <xdr:nvSpPr>
        <xdr:cNvPr id="923" name="AutoShape 1" descr="blob:https://web.whatsapp.com/34b6e80c-bc0c-4a28-b3e1-e4a36d430a7e">
          <a:extLst>
            <a:ext uri="{FF2B5EF4-FFF2-40B4-BE49-F238E27FC236}">
              <a16:creationId xmlns:a16="http://schemas.microsoft.com/office/drawing/2014/main" id="{D0CD1F7E-3983-4432-9754-5AC9D6FC27F0}"/>
            </a:ext>
          </a:extLst>
        </xdr:cNvPr>
        <xdr:cNvSpPr>
          <a:spLocks noChangeAspect="1" noChangeArrowheads="1"/>
        </xdr:cNvSpPr>
      </xdr:nvSpPr>
      <xdr:spPr bwMode="auto">
        <a:xfrm>
          <a:off x="23888700" y="12407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461</xdr:row>
      <xdr:rowOff>0</xdr:rowOff>
    </xdr:from>
    <xdr:ext cx="304800" cy="307975"/>
    <xdr:sp macro="" textlink="">
      <xdr:nvSpPr>
        <xdr:cNvPr id="924" name="AutoShape 1" descr="blob:https://web.whatsapp.com/34b6e80c-bc0c-4a28-b3e1-e4a36d430a7e">
          <a:extLst>
            <a:ext uri="{FF2B5EF4-FFF2-40B4-BE49-F238E27FC236}">
              <a16:creationId xmlns:a16="http://schemas.microsoft.com/office/drawing/2014/main" id="{D646C342-6C64-49E0-946A-0D90D8004D84}"/>
            </a:ext>
          </a:extLst>
        </xdr:cNvPr>
        <xdr:cNvSpPr>
          <a:spLocks noChangeAspect="1" noChangeArrowheads="1"/>
        </xdr:cNvSpPr>
      </xdr:nvSpPr>
      <xdr:spPr bwMode="auto">
        <a:xfrm>
          <a:off x="23888700" y="124339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462</xdr:row>
      <xdr:rowOff>0</xdr:rowOff>
    </xdr:from>
    <xdr:ext cx="304800" cy="307975"/>
    <xdr:sp macro="" textlink="">
      <xdr:nvSpPr>
        <xdr:cNvPr id="925" name="AutoShape 1" descr="blob:https://web.whatsapp.com/34b6e80c-bc0c-4a28-b3e1-e4a36d430a7e">
          <a:extLst>
            <a:ext uri="{FF2B5EF4-FFF2-40B4-BE49-F238E27FC236}">
              <a16:creationId xmlns:a16="http://schemas.microsoft.com/office/drawing/2014/main" id="{25354FB9-53D3-4D0C-B9BC-63541F5E4F47}"/>
            </a:ext>
          </a:extLst>
        </xdr:cNvPr>
        <xdr:cNvSpPr>
          <a:spLocks noChangeAspect="1" noChangeArrowheads="1"/>
        </xdr:cNvSpPr>
      </xdr:nvSpPr>
      <xdr:spPr bwMode="auto">
        <a:xfrm>
          <a:off x="23888700" y="12460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463</xdr:row>
      <xdr:rowOff>0</xdr:rowOff>
    </xdr:from>
    <xdr:ext cx="304800" cy="307975"/>
    <xdr:sp macro="" textlink="">
      <xdr:nvSpPr>
        <xdr:cNvPr id="926" name="AutoShape 1" descr="blob:https://web.whatsapp.com/34b6e80c-bc0c-4a28-b3e1-e4a36d430a7e">
          <a:extLst>
            <a:ext uri="{FF2B5EF4-FFF2-40B4-BE49-F238E27FC236}">
              <a16:creationId xmlns:a16="http://schemas.microsoft.com/office/drawing/2014/main" id="{D0AE42AA-3570-4E90-9E90-3B5A81025FFB}"/>
            </a:ext>
          </a:extLst>
        </xdr:cNvPr>
        <xdr:cNvSpPr>
          <a:spLocks noChangeAspect="1" noChangeArrowheads="1"/>
        </xdr:cNvSpPr>
      </xdr:nvSpPr>
      <xdr:spPr bwMode="auto">
        <a:xfrm>
          <a:off x="23888700" y="12487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464</xdr:row>
      <xdr:rowOff>0</xdr:rowOff>
    </xdr:from>
    <xdr:ext cx="304800" cy="307975"/>
    <xdr:sp macro="" textlink="">
      <xdr:nvSpPr>
        <xdr:cNvPr id="927" name="AutoShape 1" descr="blob:https://web.whatsapp.com/34b6e80c-bc0c-4a28-b3e1-e4a36d430a7e">
          <a:extLst>
            <a:ext uri="{FF2B5EF4-FFF2-40B4-BE49-F238E27FC236}">
              <a16:creationId xmlns:a16="http://schemas.microsoft.com/office/drawing/2014/main" id="{A07E2AD5-1697-4A1E-BFC2-A96B049AEC63}"/>
            </a:ext>
          </a:extLst>
        </xdr:cNvPr>
        <xdr:cNvSpPr>
          <a:spLocks noChangeAspect="1" noChangeArrowheads="1"/>
        </xdr:cNvSpPr>
      </xdr:nvSpPr>
      <xdr:spPr bwMode="auto">
        <a:xfrm>
          <a:off x="23888700" y="12513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465</xdr:row>
      <xdr:rowOff>0</xdr:rowOff>
    </xdr:from>
    <xdr:ext cx="304800" cy="307975"/>
    <xdr:sp macro="" textlink="">
      <xdr:nvSpPr>
        <xdr:cNvPr id="928" name="AutoShape 1" descr="blob:https://web.whatsapp.com/34b6e80c-bc0c-4a28-b3e1-e4a36d430a7e">
          <a:extLst>
            <a:ext uri="{FF2B5EF4-FFF2-40B4-BE49-F238E27FC236}">
              <a16:creationId xmlns:a16="http://schemas.microsoft.com/office/drawing/2014/main" id="{DEFE45BA-4EDE-4D20-BE7D-52E02B41ABC3}"/>
            </a:ext>
          </a:extLst>
        </xdr:cNvPr>
        <xdr:cNvSpPr>
          <a:spLocks noChangeAspect="1" noChangeArrowheads="1"/>
        </xdr:cNvSpPr>
      </xdr:nvSpPr>
      <xdr:spPr bwMode="auto">
        <a:xfrm>
          <a:off x="23888700" y="12540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466</xdr:row>
      <xdr:rowOff>0</xdr:rowOff>
    </xdr:from>
    <xdr:ext cx="304800" cy="307975"/>
    <xdr:sp macro="" textlink="">
      <xdr:nvSpPr>
        <xdr:cNvPr id="929" name="AutoShape 1" descr="blob:https://web.whatsapp.com/34b6e80c-bc0c-4a28-b3e1-e4a36d430a7e">
          <a:extLst>
            <a:ext uri="{FF2B5EF4-FFF2-40B4-BE49-F238E27FC236}">
              <a16:creationId xmlns:a16="http://schemas.microsoft.com/office/drawing/2014/main" id="{F1506D03-202D-48D0-B31D-D232A8BB4176}"/>
            </a:ext>
          </a:extLst>
        </xdr:cNvPr>
        <xdr:cNvSpPr>
          <a:spLocks noChangeAspect="1" noChangeArrowheads="1"/>
        </xdr:cNvSpPr>
      </xdr:nvSpPr>
      <xdr:spPr bwMode="auto">
        <a:xfrm>
          <a:off x="23888700" y="12567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467</xdr:row>
      <xdr:rowOff>0</xdr:rowOff>
    </xdr:from>
    <xdr:ext cx="304800" cy="307975"/>
    <xdr:sp macro="" textlink="">
      <xdr:nvSpPr>
        <xdr:cNvPr id="930" name="AutoShape 1" descr="blob:https://web.whatsapp.com/34b6e80c-bc0c-4a28-b3e1-e4a36d430a7e">
          <a:extLst>
            <a:ext uri="{FF2B5EF4-FFF2-40B4-BE49-F238E27FC236}">
              <a16:creationId xmlns:a16="http://schemas.microsoft.com/office/drawing/2014/main" id="{80C5EB44-C0C4-4153-BE8C-1E9F88F2CDBA}"/>
            </a:ext>
          </a:extLst>
        </xdr:cNvPr>
        <xdr:cNvSpPr>
          <a:spLocks noChangeAspect="1" noChangeArrowheads="1"/>
        </xdr:cNvSpPr>
      </xdr:nvSpPr>
      <xdr:spPr bwMode="auto">
        <a:xfrm>
          <a:off x="23888700" y="12593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468</xdr:row>
      <xdr:rowOff>0</xdr:rowOff>
    </xdr:from>
    <xdr:ext cx="304800" cy="307975"/>
    <xdr:sp macro="" textlink="">
      <xdr:nvSpPr>
        <xdr:cNvPr id="931" name="AutoShape 1" descr="blob:https://web.whatsapp.com/34b6e80c-bc0c-4a28-b3e1-e4a36d430a7e">
          <a:extLst>
            <a:ext uri="{FF2B5EF4-FFF2-40B4-BE49-F238E27FC236}">
              <a16:creationId xmlns:a16="http://schemas.microsoft.com/office/drawing/2014/main" id="{DBF7A3EF-A632-41EB-B0F9-E807E1ECB014}"/>
            </a:ext>
          </a:extLst>
        </xdr:cNvPr>
        <xdr:cNvSpPr>
          <a:spLocks noChangeAspect="1" noChangeArrowheads="1"/>
        </xdr:cNvSpPr>
      </xdr:nvSpPr>
      <xdr:spPr bwMode="auto">
        <a:xfrm>
          <a:off x="23888700" y="12620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469</xdr:row>
      <xdr:rowOff>0</xdr:rowOff>
    </xdr:from>
    <xdr:ext cx="304800" cy="307975"/>
    <xdr:sp macro="" textlink="">
      <xdr:nvSpPr>
        <xdr:cNvPr id="932" name="AutoShape 1" descr="blob:https://web.whatsapp.com/34b6e80c-bc0c-4a28-b3e1-e4a36d430a7e">
          <a:extLst>
            <a:ext uri="{FF2B5EF4-FFF2-40B4-BE49-F238E27FC236}">
              <a16:creationId xmlns:a16="http://schemas.microsoft.com/office/drawing/2014/main" id="{4F42C679-CCED-41BC-A478-A2A797EE1427}"/>
            </a:ext>
          </a:extLst>
        </xdr:cNvPr>
        <xdr:cNvSpPr>
          <a:spLocks noChangeAspect="1" noChangeArrowheads="1"/>
        </xdr:cNvSpPr>
      </xdr:nvSpPr>
      <xdr:spPr bwMode="auto">
        <a:xfrm>
          <a:off x="23888700" y="12647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470</xdr:row>
      <xdr:rowOff>0</xdr:rowOff>
    </xdr:from>
    <xdr:ext cx="304800" cy="307975"/>
    <xdr:sp macro="" textlink="">
      <xdr:nvSpPr>
        <xdr:cNvPr id="933" name="AutoShape 1" descr="blob:https://web.whatsapp.com/34b6e80c-bc0c-4a28-b3e1-e4a36d430a7e">
          <a:extLst>
            <a:ext uri="{FF2B5EF4-FFF2-40B4-BE49-F238E27FC236}">
              <a16:creationId xmlns:a16="http://schemas.microsoft.com/office/drawing/2014/main" id="{39DBC742-387C-43CE-B85E-2799A61E8576}"/>
            </a:ext>
          </a:extLst>
        </xdr:cNvPr>
        <xdr:cNvSpPr>
          <a:spLocks noChangeAspect="1" noChangeArrowheads="1"/>
        </xdr:cNvSpPr>
      </xdr:nvSpPr>
      <xdr:spPr bwMode="auto">
        <a:xfrm>
          <a:off x="23888700" y="12673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471</xdr:row>
      <xdr:rowOff>0</xdr:rowOff>
    </xdr:from>
    <xdr:ext cx="304800" cy="307975"/>
    <xdr:sp macro="" textlink="">
      <xdr:nvSpPr>
        <xdr:cNvPr id="934" name="AutoShape 1" descr="blob:https://web.whatsapp.com/34b6e80c-bc0c-4a28-b3e1-e4a36d430a7e">
          <a:extLst>
            <a:ext uri="{FF2B5EF4-FFF2-40B4-BE49-F238E27FC236}">
              <a16:creationId xmlns:a16="http://schemas.microsoft.com/office/drawing/2014/main" id="{E115C21C-19C4-40B5-BF65-3F031F8BBE1A}"/>
            </a:ext>
          </a:extLst>
        </xdr:cNvPr>
        <xdr:cNvSpPr>
          <a:spLocks noChangeAspect="1" noChangeArrowheads="1"/>
        </xdr:cNvSpPr>
      </xdr:nvSpPr>
      <xdr:spPr bwMode="auto">
        <a:xfrm>
          <a:off x="23888700" y="12700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472</xdr:row>
      <xdr:rowOff>0</xdr:rowOff>
    </xdr:from>
    <xdr:ext cx="304800" cy="307975"/>
    <xdr:sp macro="" textlink="">
      <xdr:nvSpPr>
        <xdr:cNvPr id="935" name="AutoShape 1" descr="blob:https://web.whatsapp.com/34b6e80c-bc0c-4a28-b3e1-e4a36d430a7e">
          <a:extLst>
            <a:ext uri="{FF2B5EF4-FFF2-40B4-BE49-F238E27FC236}">
              <a16:creationId xmlns:a16="http://schemas.microsoft.com/office/drawing/2014/main" id="{8598D27A-96F3-4288-B15C-5DB8ECD9DD49}"/>
            </a:ext>
          </a:extLst>
        </xdr:cNvPr>
        <xdr:cNvSpPr>
          <a:spLocks noChangeAspect="1" noChangeArrowheads="1"/>
        </xdr:cNvSpPr>
      </xdr:nvSpPr>
      <xdr:spPr bwMode="auto">
        <a:xfrm>
          <a:off x="23888700" y="12727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473</xdr:row>
      <xdr:rowOff>0</xdr:rowOff>
    </xdr:from>
    <xdr:ext cx="304800" cy="307975"/>
    <xdr:sp macro="" textlink="">
      <xdr:nvSpPr>
        <xdr:cNvPr id="936" name="AutoShape 1" descr="blob:https://web.whatsapp.com/34b6e80c-bc0c-4a28-b3e1-e4a36d430a7e">
          <a:extLst>
            <a:ext uri="{FF2B5EF4-FFF2-40B4-BE49-F238E27FC236}">
              <a16:creationId xmlns:a16="http://schemas.microsoft.com/office/drawing/2014/main" id="{B4BC48A7-1F44-4EFA-A0D8-18EC0C29DC82}"/>
            </a:ext>
          </a:extLst>
        </xdr:cNvPr>
        <xdr:cNvSpPr>
          <a:spLocks noChangeAspect="1" noChangeArrowheads="1"/>
        </xdr:cNvSpPr>
      </xdr:nvSpPr>
      <xdr:spPr bwMode="auto">
        <a:xfrm>
          <a:off x="23888700" y="12753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474</xdr:row>
      <xdr:rowOff>0</xdr:rowOff>
    </xdr:from>
    <xdr:ext cx="304800" cy="307975"/>
    <xdr:sp macro="" textlink="">
      <xdr:nvSpPr>
        <xdr:cNvPr id="937" name="AutoShape 1" descr="blob:https://web.whatsapp.com/34b6e80c-bc0c-4a28-b3e1-e4a36d430a7e">
          <a:extLst>
            <a:ext uri="{FF2B5EF4-FFF2-40B4-BE49-F238E27FC236}">
              <a16:creationId xmlns:a16="http://schemas.microsoft.com/office/drawing/2014/main" id="{F2DE6F90-ABC4-468E-B706-C4634280CE1A}"/>
            </a:ext>
          </a:extLst>
        </xdr:cNvPr>
        <xdr:cNvSpPr>
          <a:spLocks noChangeAspect="1" noChangeArrowheads="1"/>
        </xdr:cNvSpPr>
      </xdr:nvSpPr>
      <xdr:spPr bwMode="auto">
        <a:xfrm>
          <a:off x="23888700" y="127806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475</xdr:row>
      <xdr:rowOff>0</xdr:rowOff>
    </xdr:from>
    <xdr:ext cx="304800" cy="307975"/>
    <xdr:sp macro="" textlink="">
      <xdr:nvSpPr>
        <xdr:cNvPr id="938" name="AutoShape 1" descr="blob:https://web.whatsapp.com/34b6e80c-bc0c-4a28-b3e1-e4a36d430a7e">
          <a:extLst>
            <a:ext uri="{FF2B5EF4-FFF2-40B4-BE49-F238E27FC236}">
              <a16:creationId xmlns:a16="http://schemas.microsoft.com/office/drawing/2014/main" id="{FEC18433-45FE-44D8-804F-C019721BD77A}"/>
            </a:ext>
          </a:extLst>
        </xdr:cNvPr>
        <xdr:cNvSpPr>
          <a:spLocks noChangeAspect="1" noChangeArrowheads="1"/>
        </xdr:cNvSpPr>
      </xdr:nvSpPr>
      <xdr:spPr bwMode="auto">
        <a:xfrm>
          <a:off x="23888700" y="12807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476</xdr:row>
      <xdr:rowOff>0</xdr:rowOff>
    </xdr:from>
    <xdr:ext cx="304800" cy="307975"/>
    <xdr:sp macro="" textlink="">
      <xdr:nvSpPr>
        <xdr:cNvPr id="939" name="AutoShape 1" descr="blob:https://web.whatsapp.com/34b6e80c-bc0c-4a28-b3e1-e4a36d430a7e">
          <a:extLst>
            <a:ext uri="{FF2B5EF4-FFF2-40B4-BE49-F238E27FC236}">
              <a16:creationId xmlns:a16="http://schemas.microsoft.com/office/drawing/2014/main" id="{FA97CB00-F9B6-458A-8A66-3C85467A80B0}"/>
            </a:ext>
          </a:extLst>
        </xdr:cNvPr>
        <xdr:cNvSpPr>
          <a:spLocks noChangeAspect="1" noChangeArrowheads="1"/>
        </xdr:cNvSpPr>
      </xdr:nvSpPr>
      <xdr:spPr bwMode="auto">
        <a:xfrm>
          <a:off x="23888700" y="12833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477</xdr:row>
      <xdr:rowOff>0</xdr:rowOff>
    </xdr:from>
    <xdr:ext cx="304800" cy="307975"/>
    <xdr:sp macro="" textlink="">
      <xdr:nvSpPr>
        <xdr:cNvPr id="940" name="AutoShape 1" descr="blob:https://web.whatsapp.com/34b6e80c-bc0c-4a28-b3e1-e4a36d430a7e">
          <a:extLst>
            <a:ext uri="{FF2B5EF4-FFF2-40B4-BE49-F238E27FC236}">
              <a16:creationId xmlns:a16="http://schemas.microsoft.com/office/drawing/2014/main" id="{202346D0-0023-4DA5-A9AE-07438CAE7C83}"/>
            </a:ext>
          </a:extLst>
        </xdr:cNvPr>
        <xdr:cNvSpPr>
          <a:spLocks noChangeAspect="1" noChangeArrowheads="1"/>
        </xdr:cNvSpPr>
      </xdr:nvSpPr>
      <xdr:spPr bwMode="auto">
        <a:xfrm>
          <a:off x="23888700" y="12860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478</xdr:row>
      <xdr:rowOff>0</xdr:rowOff>
    </xdr:from>
    <xdr:ext cx="304800" cy="307975"/>
    <xdr:sp macro="" textlink="">
      <xdr:nvSpPr>
        <xdr:cNvPr id="941" name="AutoShape 1" descr="blob:https://web.whatsapp.com/34b6e80c-bc0c-4a28-b3e1-e4a36d430a7e">
          <a:extLst>
            <a:ext uri="{FF2B5EF4-FFF2-40B4-BE49-F238E27FC236}">
              <a16:creationId xmlns:a16="http://schemas.microsoft.com/office/drawing/2014/main" id="{56C1FB64-6876-45F9-ACFC-01F1A07B1624}"/>
            </a:ext>
          </a:extLst>
        </xdr:cNvPr>
        <xdr:cNvSpPr>
          <a:spLocks noChangeAspect="1" noChangeArrowheads="1"/>
        </xdr:cNvSpPr>
      </xdr:nvSpPr>
      <xdr:spPr bwMode="auto">
        <a:xfrm>
          <a:off x="23888700" y="12887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479</xdr:row>
      <xdr:rowOff>0</xdr:rowOff>
    </xdr:from>
    <xdr:ext cx="304800" cy="307975"/>
    <xdr:sp macro="" textlink="">
      <xdr:nvSpPr>
        <xdr:cNvPr id="942" name="AutoShape 1" descr="blob:https://web.whatsapp.com/34b6e80c-bc0c-4a28-b3e1-e4a36d430a7e">
          <a:extLst>
            <a:ext uri="{FF2B5EF4-FFF2-40B4-BE49-F238E27FC236}">
              <a16:creationId xmlns:a16="http://schemas.microsoft.com/office/drawing/2014/main" id="{2CDEFC6D-7370-4E6C-8C51-02FDB4EA4158}"/>
            </a:ext>
          </a:extLst>
        </xdr:cNvPr>
        <xdr:cNvSpPr>
          <a:spLocks noChangeAspect="1" noChangeArrowheads="1"/>
        </xdr:cNvSpPr>
      </xdr:nvSpPr>
      <xdr:spPr bwMode="auto">
        <a:xfrm>
          <a:off x="23888700" y="12913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480</xdr:row>
      <xdr:rowOff>0</xdr:rowOff>
    </xdr:from>
    <xdr:ext cx="304800" cy="307975"/>
    <xdr:sp macro="" textlink="">
      <xdr:nvSpPr>
        <xdr:cNvPr id="943" name="AutoShape 1" descr="blob:https://web.whatsapp.com/34b6e80c-bc0c-4a28-b3e1-e4a36d430a7e">
          <a:extLst>
            <a:ext uri="{FF2B5EF4-FFF2-40B4-BE49-F238E27FC236}">
              <a16:creationId xmlns:a16="http://schemas.microsoft.com/office/drawing/2014/main" id="{F130041F-23FD-4D93-A2D6-2D3CDE6F2A9B}"/>
            </a:ext>
          </a:extLst>
        </xdr:cNvPr>
        <xdr:cNvSpPr>
          <a:spLocks noChangeAspect="1" noChangeArrowheads="1"/>
        </xdr:cNvSpPr>
      </xdr:nvSpPr>
      <xdr:spPr bwMode="auto">
        <a:xfrm>
          <a:off x="23888700" y="12940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481</xdr:row>
      <xdr:rowOff>0</xdr:rowOff>
    </xdr:from>
    <xdr:ext cx="304800" cy="307975"/>
    <xdr:sp macro="" textlink="">
      <xdr:nvSpPr>
        <xdr:cNvPr id="944" name="AutoShape 1" descr="blob:https://web.whatsapp.com/34b6e80c-bc0c-4a28-b3e1-e4a36d430a7e">
          <a:extLst>
            <a:ext uri="{FF2B5EF4-FFF2-40B4-BE49-F238E27FC236}">
              <a16:creationId xmlns:a16="http://schemas.microsoft.com/office/drawing/2014/main" id="{D2F98B88-E926-46CA-9A0E-56E00F12F5A1}"/>
            </a:ext>
          </a:extLst>
        </xdr:cNvPr>
        <xdr:cNvSpPr>
          <a:spLocks noChangeAspect="1" noChangeArrowheads="1"/>
        </xdr:cNvSpPr>
      </xdr:nvSpPr>
      <xdr:spPr bwMode="auto">
        <a:xfrm>
          <a:off x="23888700" y="12967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482</xdr:row>
      <xdr:rowOff>0</xdr:rowOff>
    </xdr:from>
    <xdr:ext cx="304800" cy="307975"/>
    <xdr:sp macro="" textlink="">
      <xdr:nvSpPr>
        <xdr:cNvPr id="945" name="AutoShape 1" descr="blob:https://web.whatsapp.com/34b6e80c-bc0c-4a28-b3e1-e4a36d430a7e">
          <a:extLst>
            <a:ext uri="{FF2B5EF4-FFF2-40B4-BE49-F238E27FC236}">
              <a16:creationId xmlns:a16="http://schemas.microsoft.com/office/drawing/2014/main" id="{DC5B212E-1D97-4CAA-B911-2E74CFE9B76A}"/>
            </a:ext>
          </a:extLst>
        </xdr:cNvPr>
        <xdr:cNvSpPr>
          <a:spLocks noChangeAspect="1" noChangeArrowheads="1"/>
        </xdr:cNvSpPr>
      </xdr:nvSpPr>
      <xdr:spPr bwMode="auto">
        <a:xfrm>
          <a:off x="23888700" y="12994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483</xdr:row>
      <xdr:rowOff>0</xdr:rowOff>
    </xdr:from>
    <xdr:ext cx="304800" cy="307975"/>
    <xdr:sp macro="" textlink="">
      <xdr:nvSpPr>
        <xdr:cNvPr id="946" name="AutoShape 1" descr="blob:https://web.whatsapp.com/34b6e80c-bc0c-4a28-b3e1-e4a36d430a7e">
          <a:extLst>
            <a:ext uri="{FF2B5EF4-FFF2-40B4-BE49-F238E27FC236}">
              <a16:creationId xmlns:a16="http://schemas.microsoft.com/office/drawing/2014/main" id="{067D2CFE-3CD9-4863-9CFA-292C4FB3E9C3}"/>
            </a:ext>
          </a:extLst>
        </xdr:cNvPr>
        <xdr:cNvSpPr>
          <a:spLocks noChangeAspect="1" noChangeArrowheads="1"/>
        </xdr:cNvSpPr>
      </xdr:nvSpPr>
      <xdr:spPr bwMode="auto">
        <a:xfrm>
          <a:off x="23888700" y="13020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484</xdr:row>
      <xdr:rowOff>0</xdr:rowOff>
    </xdr:from>
    <xdr:ext cx="304800" cy="307975"/>
    <xdr:sp macro="" textlink="">
      <xdr:nvSpPr>
        <xdr:cNvPr id="947" name="AutoShape 1" descr="blob:https://web.whatsapp.com/34b6e80c-bc0c-4a28-b3e1-e4a36d430a7e">
          <a:extLst>
            <a:ext uri="{FF2B5EF4-FFF2-40B4-BE49-F238E27FC236}">
              <a16:creationId xmlns:a16="http://schemas.microsoft.com/office/drawing/2014/main" id="{916A6EE8-03E1-4572-9F11-EEFF7F5A482B}"/>
            </a:ext>
          </a:extLst>
        </xdr:cNvPr>
        <xdr:cNvSpPr>
          <a:spLocks noChangeAspect="1" noChangeArrowheads="1"/>
        </xdr:cNvSpPr>
      </xdr:nvSpPr>
      <xdr:spPr bwMode="auto">
        <a:xfrm>
          <a:off x="23888700" y="130473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485</xdr:row>
      <xdr:rowOff>0</xdr:rowOff>
    </xdr:from>
    <xdr:ext cx="304800" cy="307975"/>
    <xdr:sp macro="" textlink="">
      <xdr:nvSpPr>
        <xdr:cNvPr id="948" name="AutoShape 1" descr="blob:https://web.whatsapp.com/34b6e80c-bc0c-4a28-b3e1-e4a36d430a7e">
          <a:extLst>
            <a:ext uri="{FF2B5EF4-FFF2-40B4-BE49-F238E27FC236}">
              <a16:creationId xmlns:a16="http://schemas.microsoft.com/office/drawing/2014/main" id="{A54BD1EA-17D2-4984-AE7D-C441C194A935}"/>
            </a:ext>
          </a:extLst>
        </xdr:cNvPr>
        <xdr:cNvSpPr>
          <a:spLocks noChangeAspect="1" noChangeArrowheads="1"/>
        </xdr:cNvSpPr>
      </xdr:nvSpPr>
      <xdr:spPr bwMode="auto">
        <a:xfrm>
          <a:off x="23888700" y="130740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49" name="AutoShape 1" descr="blob:https://web.whatsapp.com/34b6e80c-bc0c-4a28-b3e1-e4a36d430a7e">
          <a:extLst>
            <a:ext uri="{FF2B5EF4-FFF2-40B4-BE49-F238E27FC236}">
              <a16:creationId xmlns:a16="http://schemas.microsoft.com/office/drawing/2014/main" id="{F80983F1-71E8-41DD-8DDC-8AB9A3851492}"/>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50" name="AutoShape 1" descr="blob:https://web.whatsapp.com/34b6e80c-bc0c-4a28-b3e1-e4a36d430a7e">
          <a:extLst>
            <a:ext uri="{FF2B5EF4-FFF2-40B4-BE49-F238E27FC236}">
              <a16:creationId xmlns:a16="http://schemas.microsoft.com/office/drawing/2014/main" id="{5462B6A7-2C57-4F23-9883-102E16418DEA}"/>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51" name="AutoShape 1" descr="blob:https://web.whatsapp.com/34b6e80c-bc0c-4a28-b3e1-e4a36d430a7e">
          <a:extLst>
            <a:ext uri="{FF2B5EF4-FFF2-40B4-BE49-F238E27FC236}">
              <a16:creationId xmlns:a16="http://schemas.microsoft.com/office/drawing/2014/main" id="{6E9670C9-0DB8-4877-8B01-79813AA949C8}"/>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52" name="AutoShape 1" descr="blob:https://web.whatsapp.com/34b6e80c-bc0c-4a28-b3e1-e4a36d430a7e">
          <a:extLst>
            <a:ext uri="{FF2B5EF4-FFF2-40B4-BE49-F238E27FC236}">
              <a16:creationId xmlns:a16="http://schemas.microsoft.com/office/drawing/2014/main" id="{6C77A7D9-8F49-4D03-B241-AF76E1EA5944}"/>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53" name="AutoShape 1" descr="blob:https://web.whatsapp.com/34b6e80c-bc0c-4a28-b3e1-e4a36d430a7e">
          <a:extLst>
            <a:ext uri="{FF2B5EF4-FFF2-40B4-BE49-F238E27FC236}">
              <a16:creationId xmlns:a16="http://schemas.microsoft.com/office/drawing/2014/main" id="{CB1E1CCD-A5CF-4F7B-892A-FC5C204DA5A8}"/>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486</xdr:row>
      <xdr:rowOff>0</xdr:rowOff>
    </xdr:from>
    <xdr:ext cx="304800" cy="307975"/>
    <xdr:sp macro="" textlink="">
      <xdr:nvSpPr>
        <xdr:cNvPr id="954" name="AutoShape 1" descr="blob:https://web.whatsapp.com/34b6e80c-bc0c-4a28-b3e1-e4a36d430a7e">
          <a:extLst>
            <a:ext uri="{FF2B5EF4-FFF2-40B4-BE49-F238E27FC236}">
              <a16:creationId xmlns:a16="http://schemas.microsoft.com/office/drawing/2014/main" id="{5CCFD95C-4A72-416C-A74C-EEF1712A6520}"/>
            </a:ext>
          </a:extLst>
        </xdr:cNvPr>
        <xdr:cNvSpPr>
          <a:spLocks noChangeAspect="1" noChangeArrowheads="1"/>
        </xdr:cNvSpPr>
      </xdr:nvSpPr>
      <xdr:spPr bwMode="auto">
        <a:xfrm>
          <a:off x="23888700" y="13100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55" name="AutoShape 1" descr="blob:https://web.whatsapp.com/34b6e80c-bc0c-4a28-b3e1-e4a36d430a7e">
          <a:extLst>
            <a:ext uri="{FF2B5EF4-FFF2-40B4-BE49-F238E27FC236}">
              <a16:creationId xmlns:a16="http://schemas.microsoft.com/office/drawing/2014/main" id="{D729522F-BA84-41C1-94C8-2FC544233659}"/>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56" name="AutoShape 1" descr="blob:https://web.whatsapp.com/34b6e80c-bc0c-4a28-b3e1-e4a36d430a7e">
          <a:extLst>
            <a:ext uri="{FF2B5EF4-FFF2-40B4-BE49-F238E27FC236}">
              <a16:creationId xmlns:a16="http://schemas.microsoft.com/office/drawing/2014/main" id="{9EC96FBD-4C3C-4175-ADF9-4E4BFF3F2EE4}"/>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57" name="AutoShape 1" descr="blob:https://web.whatsapp.com/34b6e80c-bc0c-4a28-b3e1-e4a36d430a7e">
          <a:extLst>
            <a:ext uri="{FF2B5EF4-FFF2-40B4-BE49-F238E27FC236}">
              <a16:creationId xmlns:a16="http://schemas.microsoft.com/office/drawing/2014/main" id="{ECCF63FD-3616-48D8-92D8-FB1F4313AB90}"/>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58" name="AutoShape 1" descr="blob:https://web.whatsapp.com/34b6e80c-bc0c-4a28-b3e1-e4a36d430a7e">
          <a:extLst>
            <a:ext uri="{FF2B5EF4-FFF2-40B4-BE49-F238E27FC236}">
              <a16:creationId xmlns:a16="http://schemas.microsoft.com/office/drawing/2014/main" id="{81B2180D-4FAC-42B9-BB59-1FE3422B0D97}"/>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59" name="AutoShape 1" descr="blob:https://web.whatsapp.com/34b6e80c-bc0c-4a28-b3e1-e4a36d430a7e">
          <a:extLst>
            <a:ext uri="{FF2B5EF4-FFF2-40B4-BE49-F238E27FC236}">
              <a16:creationId xmlns:a16="http://schemas.microsoft.com/office/drawing/2014/main" id="{F29D53AD-1E46-4732-966F-1E6DD39A2DF0}"/>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487</xdr:row>
      <xdr:rowOff>0</xdr:rowOff>
    </xdr:from>
    <xdr:ext cx="304800" cy="307975"/>
    <xdr:sp macro="" textlink="">
      <xdr:nvSpPr>
        <xdr:cNvPr id="960" name="AutoShape 1" descr="blob:https://web.whatsapp.com/34b6e80c-bc0c-4a28-b3e1-e4a36d430a7e">
          <a:extLst>
            <a:ext uri="{FF2B5EF4-FFF2-40B4-BE49-F238E27FC236}">
              <a16:creationId xmlns:a16="http://schemas.microsoft.com/office/drawing/2014/main" id="{C5C75304-0773-475C-AF3F-83BDE3A41E23}"/>
            </a:ext>
          </a:extLst>
        </xdr:cNvPr>
        <xdr:cNvSpPr>
          <a:spLocks noChangeAspect="1" noChangeArrowheads="1"/>
        </xdr:cNvSpPr>
      </xdr:nvSpPr>
      <xdr:spPr bwMode="auto">
        <a:xfrm>
          <a:off x="23888700" y="13127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1" name="AutoShape 1" descr="blob:https://web.whatsapp.com/34b6e80c-bc0c-4a28-b3e1-e4a36d430a7e">
          <a:extLst>
            <a:ext uri="{FF2B5EF4-FFF2-40B4-BE49-F238E27FC236}">
              <a16:creationId xmlns:a16="http://schemas.microsoft.com/office/drawing/2014/main" id="{AF5A2CAB-5CB8-4962-92CA-5EB699B48484}"/>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2" name="AutoShape 1" descr="blob:https://web.whatsapp.com/34b6e80c-bc0c-4a28-b3e1-e4a36d430a7e">
          <a:extLst>
            <a:ext uri="{FF2B5EF4-FFF2-40B4-BE49-F238E27FC236}">
              <a16:creationId xmlns:a16="http://schemas.microsoft.com/office/drawing/2014/main" id="{91BBE9DD-A29C-40E1-9F22-78A15C1AB425}"/>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3" name="AutoShape 1" descr="blob:https://web.whatsapp.com/34b6e80c-bc0c-4a28-b3e1-e4a36d430a7e">
          <a:extLst>
            <a:ext uri="{FF2B5EF4-FFF2-40B4-BE49-F238E27FC236}">
              <a16:creationId xmlns:a16="http://schemas.microsoft.com/office/drawing/2014/main" id="{07C159E0-699C-48E0-B118-2DA5F639AA1D}"/>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4" name="AutoShape 1" descr="blob:https://web.whatsapp.com/34b6e80c-bc0c-4a28-b3e1-e4a36d430a7e">
          <a:extLst>
            <a:ext uri="{FF2B5EF4-FFF2-40B4-BE49-F238E27FC236}">
              <a16:creationId xmlns:a16="http://schemas.microsoft.com/office/drawing/2014/main" id="{E0AC2D39-C768-4AA9-9271-515DD6C72A1B}"/>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5" name="AutoShape 1" descr="blob:https://web.whatsapp.com/34b6e80c-bc0c-4a28-b3e1-e4a36d430a7e">
          <a:extLst>
            <a:ext uri="{FF2B5EF4-FFF2-40B4-BE49-F238E27FC236}">
              <a16:creationId xmlns:a16="http://schemas.microsoft.com/office/drawing/2014/main" id="{8F9E3880-7815-4184-B8EC-59BA5955477C}"/>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488</xdr:row>
      <xdr:rowOff>0</xdr:rowOff>
    </xdr:from>
    <xdr:ext cx="304800" cy="307975"/>
    <xdr:sp macro="" textlink="">
      <xdr:nvSpPr>
        <xdr:cNvPr id="966" name="AutoShape 1" descr="blob:https://web.whatsapp.com/34b6e80c-bc0c-4a28-b3e1-e4a36d430a7e">
          <a:extLst>
            <a:ext uri="{FF2B5EF4-FFF2-40B4-BE49-F238E27FC236}">
              <a16:creationId xmlns:a16="http://schemas.microsoft.com/office/drawing/2014/main" id="{649A275A-2687-42C2-B7B2-BC220555196B}"/>
            </a:ext>
          </a:extLst>
        </xdr:cNvPr>
        <xdr:cNvSpPr>
          <a:spLocks noChangeAspect="1" noChangeArrowheads="1"/>
        </xdr:cNvSpPr>
      </xdr:nvSpPr>
      <xdr:spPr bwMode="auto">
        <a:xfrm>
          <a:off x="23888700" y="13154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489</xdr:row>
      <xdr:rowOff>0</xdr:rowOff>
    </xdr:from>
    <xdr:ext cx="304800" cy="307975"/>
    <xdr:sp macro="" textlink="">
      <xdr:nvSpPr>
        <xdr:cNvPr id="967" name="AutoShape 1" descr="blob:https://web.whatsapp.com/34b6e80c-bc0c-4a28-b3e1-e4a36d430a7e">
          <a:extLst>
            <a:ext uri="{FF2B5EF4-FFF2-40B4-BE49-F238E27FC236}">
              <a16:creationId xmlns:a16="http://schemas.microsoft.com/office/drawing/2014/main" id="{2CF0A632-F63C-4EB7-A4B9-2A85FF1B78D5}"/>
            </a:ext>
          </a:extLst>
        </xdr:cNvPr>
        <xdr:cNvSpPr>
          <a:spLocks noChangeAspect="1" noChangeArrowheads="1"/>
        </xdr:cNvSpPr>
      </xdr:nvSpPr>
      <xdr:spPr bwMode="auto">
        <a:xfrm>
          <a:off x="23888700" y="13180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490</xdr:row>
      <xdr:rowOff>0</xdr:rowOff>
    </xdr:from>
    <xdr:ext cx="304800" cy="307975"/>
    <xdr:sp macro="" textlink="">
      <xdr:nvSpPr>
        <xdr:cNvPr id="968" name="AutoShape 1" descr="blob:https://web.whatsapp.com/34b6e80c-bc0c-4a28-b3e1-e4a36d430a7e">
          <a:extLst>
            <a:ext uri="{FF2B5EF4-FFF2-40B4-BE49-F238E27FC236}">
              <a16:creationId xmlns:a16="http://schemas.microsoft.com/office/drawing/2014/main" id="{ADD02230-590B-4B5D-B805-EC1B98A48470}"/>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490</xdr:row>
      <xdr:rowOff>0</xdr:rowOff>
    </xdr:from>
    <xdr:ext cx="304800" cy="307975"/>
    <xdr:sp macro="" textlink="">
      <xdr:nvSpPr>
        <xdr:cNvPr id="969" name="AutoShape 1" descr="blob:https://web.whatsapp.com/34b6e80c-bc0c-4a28-b3e1-e4a36d430a7e">
          <a:extLst>
            <a:ext uri="{FF2B5EF4-FFF2-40B4-BE49-F238E27FC236}">
              <a16:creationId xmlns:a16="http://schemas.microsoft.com/office/drawing/2014/main" id="{5183500C-28D4-4B29-A0F8-6286F7BB4326}"/>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490</xdr:row>
      <xdr:rowOff>0</xdr:rowOff>
    </xdr:from>
    <xdr:ext cx="304800" cy="307975"/>
    <xdr:sp macro="" textlink="">
      <xdr:nvSpPr>
        <xdr:cNvPr id="970" name="AutoShape 1" descr="blob:https://web.whatsapp.com/34b6e80c-bc0c-4a28-b3e1-e4a36d430a7e">
          <a:extLst>
            <a:ext uri="{FF2B5EF4-FFF2-40B4-BE49-F238E27FC236}">
              <a16:creationId xmlns:a16="http://schemas.microsoft.com/office/drawing/2014/main" id="{BDEFD7C1-C264-4D41-AD17-DD41F86A83E1}"/>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490</xdr:row>
      <xdr:rowOff>0</xdr:rowOff>
    </xdr:from>
    <xdr:ext cx="304800" cy="307975"/>
    <xdr:sp macro="" textlink="">
      <xdr:nvSpPr>
        <xdr:cNvPr id="971" name="AutoShape 1" descr="blob:https://web.whatsapp.com/34b6e80c-bc0c-4a28-b3e1-e4a36d430a7e">
          <a:extLst>
            <a:ext uri="{FF2B5EF4-FFF2-40B4-BE49-F238E27FC236}">
              <a16:creationId xmlns:a16="http://schemas.microsoft.com/office/drawing/2014/main" id="{F56A288D-BCF8-4883-9AAE-6357BDD08EDE}"/>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490</xdr:row>
      <xdr:rowOff>0</xdr:rowOff>
    </xdr:from>
    <xdr:ext cx="304800" cy="307975"/>
    <xdr:sp macro="" textlink="">
      <xdr:nvSpPr>
        <xdr:cNvPr id="972" name="AutoShape 1" descr="blob:https://web.whatsapp.com/34b6e80c-bc0c-4a28-b3e1-e4a36d430a7e">
          <a:extLst>
            <a:ext uri="{FF2B5EF4-FFF2-40B4-BE49-F238E27FC236}">
              <a16:creationId xmlns:a16="http://schemas.microsoft.com/office/drawing/2014/main" id="{6CF6AA88-C582-4A68-968B-44376EE62EEB}"/>
            </a:ext>
          </a:extLst>
        </xdr:cNvPr>
        <xdr:cNvSpPr>
          <a:spLocks noChangeAspect="1" noChangeArrowheads="1"/>
        </xdr:cNvSpPr>
      </xdr:nvSpPr>
      <xdr:spPr bwMode="auto">
        <a:xfrm>
          <a:off x="23888700" y="13207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3" name="AutoShape 1" descr="blob:https://web.whatsapp.com/34b6e80c-bc0c-4a28-b3e1-e4a36d430a7e">
          <a:extLst>
            <a:ext uri="{FF2B5EF4-FFF2-40B4-BE49-F238E27FC236}">
              <a16:creationId xmlns:a16="http://schemas.microsoft.com/office/drawing/2014/main" id="{A048BE18-3BB1-441A-B03E-32F98F81B473}"/>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4" name="AutoShape 1" descr="blob:https://web.whatsapp.com/34b6e80c-bc0c-4a28-b3e1-e4a36d430a7e">
          <a:extLst>
            <a:ext uri="{FF2B5EF4-FFF2-40B4-BE49-F238E27FC236}">
              <a16:creationId xmlns:a16="http://schemas.microsoft.com/office/drawing/2014/main" id="{B98CCBF4-F60F-4F57-98FB-73F711FA5B08}"/>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5" name="AutoShape 1" descr="blob:https://web.whatsapp.com/34b6e80c-bc0c-4a28-b3e1-e4a36d430a7e">
          <a:extLst>
            <a:ext uri="{FF2B5EF4-FFF2-40B4-BE49-F238E27FC236}">
              <a16:creationId xmlns:a16="http://schemas.microsoft.com/office/drawing/2014/main" id="{C31334E0-D236-421B-B7E3-4C3843C43518}"/>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6" name="AutoShape 1" descr="blob:https://web.whatsapp.com/34b6e80c-bc0c-4a28-b3e1-e4a36d430a7e">
          <a:extLst>
            <a:ext uri="{FF2B5EF4-FFF2-40B4-BE49-F238E27FC236}">
              <a16:creationId xmlns:a16="http://schemas.microsoft.com/office/drawing/2014/main" id="{D6D19FB8-95BC-45D2-8CF5-C4FF54C1A04D}"/>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7" name="AutoShape 1" descr="blob:https://web.whatsapp.com/34b6e80c-bc0c-4a28-b3e1-e4a36d430a7e">
          <a:extLst>
            <a:ext uri="{FF2B5EF4-FFF2-40B4-BE49-F238E27FC236}">
              <a16:creationId xmlns:a16="http://schemas.microsoft.com/office/drawing/2014/main" id="{C2BFD362-438A-4017-B74A-F8BFE8CEC031}"/>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491</xdr:row>
      <xdr:rowOff>0</xdr:rowOff>
    </xdr:from>
    <xdr:ext cx="304800" cy="307975"/>
    <xdr:sp macro="" textlink="">
      <xdr:nvSpPr>
        <xdr:cNvPr id="978" name="AutoShape 1" descr="blob:https://web.whatsapp.com/34b6e80c-bc0c-4a28-b3e1-e4a36d430a7e">
          <a:extLst>
            <a:ext uri="{FF2B5EF4-FFF2-40B4-BE49-F238E27FC236}">
              <a16:creationId xmlns:a16="http://schemas.microsoft.com/office/drawing/2014/main" id="{CCA422E0-AB12-4C6E-8665-C2890B86A689}"/>
            </a:ext>
          </a:extLst>
        </xdr:cNvPr>
        <xdr:cNvSpPr>
          <a:spLocks noChangeAspect="1" noChangeArrowheads="1"/>
        </xdr:cNvSpPr>
      </xdr:nvSpPr>
      <xdr:spPr bwMode="auto">
        <a:xfrm>
          <a:off x="23888700" y="13234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492</xdr:row>
      <xdr:rowOff>0</xdr:rowOff>
    </xdr:from>
    <xdr:ext cx="304800" cy="307975"/>
    <xdr:sp macro="" textlink="">
      <xdr:nvSpPr>
        <xdr:cNvPr id="979" name="AutoShape 1" descr="blob:https://web.whatsapp.com/34b6e80c-bc0c-4a28-b3e1-e4a36d430a7e">
          <a:extLst>
            <a:ext uri="{FF2B5EF4-FFF2-40B4-BE49-F238E27FC236}">
              <a16:creationId xmlns:a16="http://schemas.microsoft.com/office/drawing/2014/main" id="{BF381774-8900-4719-AEBC-53DC0EFEB550}"/>
            </a:ext>
          </a:extLst>
        </xdr:cNvPr>
        <xdr:cNvSpPr>
          <a:spLocks noChangeAspect="1" noChangeArrowheads="1"/>
        </xdr:cNvSpPr>
      </xdr:nvSpPr>
      <xdr:spPr bwMode="auto">
        <a:xfrm>
          <a:off x="23888700" y="13260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493</xdr:row>
      <xdr:rowOff>0</xdr:rowOff>
    </xdr:from>
    <xdr:ext cx="304800" cy="307975"/>
    <xdr:sp macro="" textlink="">
      <xdr:nvSpPr>
        <xdr:cNvPr id="980" name="AutoShape 1" descr="blob:https://web.whatsapp.com/34b6e80c-bc0c-4a28-b3e1-e4a36d430a7e">
          <a:extLst>
            <a:ext uri="{FF2B5EF4-FFF2-40B4-BE49-F238E27FC236}">
              <a16:creationId xmlns:a16="http://schemas.microsoft.com/office/drawing/2014/main" id="{93CF21D9-35F7-4CAC-B690-7F2BDF3E24F6}"/>
            </a:ext>
          </a:extLst>
        </xdr:cNvPr>
        <xdr:cNvSpPr>
          <a:spLocks noChangeAspect="1" noChangeArrowheads="1"/>
        </xdr:cNvSpPr>
      </xdr:nvSpPr>
      <xdr:spPr bwMode="auto">
        <a:xfrm>
          <a:off x="23888700" y="13286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494</xdr:row>
      <xdr:rowOff>0</xdr:rowOff>
    </xdr:from>
    <xdr:ext cx="304800" cy="307975"/>
    <xdr:sp macro="" textlink="">
      <xdr:nvSpPr>
        <xdr:cNvPr id="981" name="AutoShape 1" descr="blob:https://web.whatsapp.com/34b6e80c-bc0c-4a28-b3e1-e4a36d430a7e">
          <a:extLst>
            <a:ext uri="{FF2B5EF4-FFF2-40B4-BE49-F238E27FC236}">
              <a16:creationId xmlns:a16="http://schemas.microsoft.com/office/drawing/2014/main" id="{BB418660-1573-4511-8AB5-1EB36DA5C005}"/>
            </a:ext>
          </a:extLst>
        </xdr:cNvPr>
        <xdr:cNvSpPr>
          <a:spLocks noChangeAspect="1" noChangeArrowheads="1"/>
        </xdr:cNvSpPr>
      </xdr:nvSpPr>
      <xdr:spPr bwMode="auto">
        <a:xfrm>
          <a:off x="23888700" y="13312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495</xdr:row>
      <xdr:rowOff>0</xdr:rowOff>
    </xdr:from>
    <xdr:ext cx="304800" cy="307975"/>
    <xdr:sp macro="" textlink="">
      <xdr:nvSpPr>
        <xdr:cNvPr id="982" name="AutoShape 1" descr="blob:https://web.whatsapp.com/34b6e80c-bc0c-4a28-b3e1-e4a36d430a7e">
          <a:extLst>
            <a:ext uri="{FF2B5EF4-FFF2-40B4-BE49-F238E27FC236}">
              <a16:creationId xmlns:a16="http://schemas.microsoft.com/office/drawing/2014/main" id="{3CB3AC41-B42E-4D4D-B198-6F6197289D36}"/>
            </a:ext>
          </a:extLst>
        </xdr:cNvPr>
        <xdr:cNvSpPr>
          <a:spLocks noChangeAspect="1" noChangeArrowheads="1"/>
        </xdr:cNvSpPr>
      </xdr:nvSpPr>
      <xdr:spPr bwMode="auto">
        <a:xfrm>
          <a:off x="23888700" y="13337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496</xdr:row>
      <xdr:rowOff>0</xdr:rowOff>
    </xdr:from>
    <xdr:ext cx="304800" cy="307975"/>
    <xdr:sp macro="" textlink="">
      <xdr:nvSpPr>
        <xdr:cNvPr id="983" name="AutoShape 1" descr="blob:https://web.whatsapp.com/34b6e80c-bc0c-4a28-b3e1-e4a36d430a7e">
          <a:extLst>
            <a:ext uri="{FF2B5EF4-FFF2-40B4-BE49-F238E27FC236}">
              <a16:creationId xmlns:a16="http://schemas.microsoft.com/office/drawing/2014/main" id="{53A7708F-44DF-4C23-8F10-390607B279EC}"/>
            </a:ext>
          </a:extLst>
        </xdr:cNvPr>
        <xdr:cNvSpPr>
          <a:spLocks noChangeAspect="1" noChangeArrowheads="1"/>
        </xdr:cNvSpPr>
      </xdr:nvSpPr>
      <xdr:spPr bwMode="auto">
        <a:xfrm>
          <a:off x="23888700" y="133635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497</xdr:row>
      <xdr:rowOff>0</xdr:rowOff>
    </xdr:from>
    <xdr:ext cx="304800" cy="307975"/>
    <xdr:sp macro="" textlink="">
      <xdr:nvSpPr>
        <xdr:cNvPr id="984" name="AutoShape 1" descr="blob:https://web.whatsapp.com/34b6e80c-bc0c-4a28-b3e1-e4a36d430a7e">
          <a:extLst>
            <a:ext uri="{FF2B5EF4-FFF2-40B4-BE49-F238E27FC236}">
              <a16:creationId xmlns:a16="http://schemas.microsoft.com/office/drawing/2014/main" id="{43865B91-9347-4A55-83C6-6CE4F1B8BA02}"/>
            </a:ext>
          </a:extLst>
        </xdr:cNvPr>
        <xdr:cNvSpPr>
          <a:spLocks noChangeAspect="1" noChangeArrowheads="1"/>
        </xdr:cNvSpPr>
      </xdr:nvSpPr>
      <xdr:spPr bwMode="auto">
        <a:xfrm>
          <a:off x="23888700" y="13389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498</xdr:row>
      <xdr:rowOff>0</xdr:rowOff>
    </xdr:from>
    <xdr:ext cx="304800" cy="307975"/>
    <xdr:sp macro="" textlink="">
      <xdr:nvSpPr>
        <xdr:cNvPr id="985" name="AutoShape 1" descr="blob:https://web.whatsapp.com/34b6e80c-bc0c-4a28-b3e1-e4a36d430a7e">
          <a:extLst>
            <a:ext uri="{FF2B5EF4-FFF2-40B4-BE49-F238E27FC236}">
              <a16:creationId xmlns:a16="http://schemas.microsoft.com/office/drawing/2014/main" id="{E3E7D974-D269-4961-890E-F91B666CDF63}"/>
            </a:ext>
          </a:extLst>
        </xdr:cNvPr>
        <xdr:cNvSpPr>
          <a:spLocks noChangeAspect="1" noChangeArrowheads="1"/>
        </xdr:cNvSpPr>
      </xdr:nvSpPr>
      <xdr:spPr bwMode="auto">
        <a:xfrm>
          <a:off x="23888700" y="13415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499</xdr:row>
      <xdr:rowOff>0</xdr:rowOff>
    </xdr:from>
    <xdr:ext cx="304800" cy="307975"/>
    <xdr:sp macro="" textlink="">
      <xdr:nvSpPr>
        <xdr:cNvPr id="986" name="AutoShape 1" descr="blob:https://web.whatsapp.com/34b6e80c-bc0c-4a28-b3e1-e4a36d430a7e">
          <a:extLst>
            <a:ext uri="{FF2B5EF4-FFF2-40B4-BE49-F238E27FC236}">
              <a16:creationId xmlns:a16="http://schemas.microsoft.com/office/drawing/2014/main" id="{DA49A4AA-E173-4A3A-BBA6-B0957E7A83E5}"/>
            </a:ext>
          </a:extLst>
        </xdr:cNvPr>
        <xdr:cNvSpPr>
          <a:spLocks noChangeAspect="1" noChangeArrowheads="1"/>
        </xdr:cNvSpPr>
      </xdr:nvSpPr>
      <xdr:spPr bwMode="auto">
        <a:xfrm>
          <a:off x="23888700" y="13440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500</xdr:row>
      <xdr:rowOff>0</xdr:rowOff>
    </xdr:from>
    <xdr:ext cx="304800" cy="307975"/>
    <xdr:sp macro="" textlink="">
      <xdr:nvSpPr>
        <xdr:cNvPr id="987" name="AutoShape 1" descr="blob:https://web.whatsapp.com/34b6e80c-bc0c-4a28-b3e1-e4a36d430a7e">
          <a:extLst>
            <a:ext uri="{FF2B5EF4-FFF2-40B4-BE49-F238E27FC236}">
              <a16:creationId xmlns:a16="http://schemas.microsoft.com/office/drawing/2014/main" id="{4024F9B5-D728-4DE2-8EBF-9E4366A57226}"/>
            </a:ext>
          </a:extLst>
        </xdr:cNvPr>
        <xdr:cNvSpPr>
          <a:spLocks noChangeAspect="1" noChangeArrowheads="1"/>
        </xdr:cNvSpPr>
      </xdr:nvSpPr>
      <xdr:spPr bwMode="auto">
        <a:xfrm>
          <a:off x="23888700" y="134664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501</xdr:row>
      <xdr:rowOff>0</xdr:rowOff>
    </xdr:from>
    <xdr:ext cx="304800" cy="307975"/>
    <xdr:sp macro="" textlink="">
      <xdr:nvSpPr>
        <xdr:cNvPr id="988" name="AutoShape 1" descr="blob:https://web.whatsapp.com/34b6e80c-bc0c-4a28-b3e1-e4a36d430a7e">
          <a:extLst>
            <a:ext uri="{FF2B5EF4-FFF2-40B4-BE49-F238E27FC236}">
              <a16:creationId xmlns:a16="http://schemas.microsoft.com/office/drawing/2014/main" id="{E4B799F8-D3F0-435A-A6F4-12EDBC77EDFA}"/>
            </a:ext>
          </a:extLst>
        </xdr:cNvPr>
        <xdr:cNvSpPr>
          <a:spLocks noChangeAspect="1" noChangeArrowheads="1"/>
        </xdr:cNvSpPr>
      </xdr:nvSpPr>
      <xdr:spPr bwMode="auto">
        <a:xfrm>
          <a:off x="23888700" y="13492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502</xdr:row>
      <xdr:rowOff>0</xdr:rowOff>
    </xdr:from>
    <xdr:ext cx="304800" cy="307975"/>
    <xdr:sp macro="" textlink="">
      <xdr:nvSpPr>
        <xdr:cNvPr id="989" name="AutoShape 1" descr="blob:https://web.whatsapp.com/34b6e80c-bc0c-4a28-b3e1-e4a36d430a7e">
          <a:extLst>
            <a:ext uri="{FF2B5EF4-FFF2-40B4-BE49-F238E27FC236}">
              <a16:creationId xmlns:a16="http://schemas.microsoft.com/office/drawing/2014/main" id="{34A3968D-83CC-4056-AD74-53D40422F1D3}"/>
            </a:ext>
          </a:extLst>
        </xdr:cNvPr>
        <xdr:cNvSpPr>
          <a:spLocks noChangeAspect="1" noChangeArrowheads="1"/>
        </xdr:cNvSpPr>
      </xdr:nvSpPr>
      <xdr:spPr bwMode="auto">
        <a:xfrm>
          <a:off x="23888700" y="13517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503</xdr:row>
      <xdr:rowOff>0</xdr:rowOff>
    </xdr:from>
    <xdr:ext cx="304800" cy="307975"/>
    <xdr:sp macro="" textlink="">
      <xdr:nvSpPr>
        <xdr:cNvPr id="990" name="AutoShape 1" descr="blob:https://web.whatsapp.com/34b6e80c-bc0c-4a28-b3e1-e4a36d430a7e">
          <a:extLst>
            <a:ext uri="{FF2B5EF4-FFF2-40B4-BE49-F238E27FC236}">
              <a16:creationId xmlns:a16="http://schemas.microsoft.com/office/drawing/2014/main" id="{94468B1A-4481-4EE5-A1C6-498E41802318}"/>
            </a:ext>
          </a:extLst>
        </xdr:cNvPr>
        <xdr:cNvSpPr>
          <a:spLocks noChangeAspect="1" noChangeArrowheads="1"/>
        </xdr:cNvSpPr>
      </xdr:nvSpPr>
      <xdr:spPr bwMode="auto">
        <a:xfrm>
          <a:off x="23888700" y="13543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1" name="AutoShape 1" descr="blob:https://web.whatsapp.com/34b6e80c-bc0c-4a28-b3e1-e4a36d430a7e">
          <a:extLst>
            <a:ext uri="{FF2B5EF4-FFF2-40B4-BE49-F238E27FC236}">
              <a16:creationId xmlns:a16="http://schemas.microsoft.com/office/drawing/2014/main" id="{393B64E7-2EB5-47B0-AF8E-D0B59317BC3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2" name="AutoShape 1" descr="blob:https://web.whatsapp.com/34b6e80c-bc0c-4a28-b3e1-e4a36d430a7e">
          <a:extLst>
            <a:ext uri="{FF2B5EF4-FFF2-40B4-BE49-F238E27FC236}">
              <a16:creationId xmlns:a16="http://schemas.microsoft.com/office/drawing/2014/main" id="{F577B18F-B2D2-4353-BF93-4C3049E0EF4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3" name="AutoShape 1" descr="blob:https://web.whatsapp.com/34b6e80c-bc0c-4a28-b3e1-e4a36d430a7e">
          <a:extLst>
            <a:ext uri="{FF2B5EF4-FFF2-40B4-BE49-F238E27FC236}">
              <a16:creationId xmlns:a16="http://schemas.microsoft.com/office/drawing/2014/main" id="{DE60C873-F71C-4B1C-BF98-D8CC719EB9EC}"/>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4" name="AutoShape 1" descr="blob:https://web.whatsapp.com/34b6e80c-bc0c-4a28-b3e1-e4a36d430a7e">
          <a:extLst>
            <a:ext uri="{FF2B5EF4-FFF2-40B4-BE49-F238E27FC236}">
              <a16:creationId xmlns:a16="http://schemas.microsoft.com/office/drawing/2014/main" id="{A83A24E7-19F1-44F2-9DBF-036591A9BC4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5" name="AutoShape 1" descr="blob:https://web.whatsapp.com/34b6e80c-bc0c-4a28-b3e1-e4a36d430a7e">
          <a:extLst>
            <a:ext uri="{FF2B5EF4-FFF2-40B4-BE49-F238E27FC236}">
              <a16:creationId xmlns:a16="http://schemas.microsoft.com/office/drawing/2014/main" id="{F1AB88F0-F06F-452C-8CD6-4FC95CE97B7F}"/>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6" name="AutoShape 1" descr="blob:https://web.whatsapp.com/34b6e80c-bc0c-4a28-b3e1-e4a36d430a7e">
          <a:extLst>
            <a:ext uri="{FF2B5EF4-FFF2-40B4-BE49-F238E27FC236}">
              <a16:creationId xmlns:a16="http://schemas.microsoft.com/office/drawing/2014/main" id="{852FB667-F074-4F28-90B3-8D3D088DD01C}"/>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7" name="AutoShape 1" descr="blob:https://web.whatsapp.com/34b6e80c-bc0c-4a28-b3e1-e4a36d430a7e">
          <a:extLst>
            <a:ext uri="{FF2B5EF4-FFF2-40B4-BE49-F238E27FC236}">
              <a16:creationId xmlns:a16="http://schemas.microsoft.com/office/drawing/2014/main" id="{98888778-DC41-41F0-8108-ED9D3E48D096}"/>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8" name="AutoShape 1" descr="blob:https://web.whatsapp.com/34b6e80c-bc0c-4a28-b3e1-e4a36d430a7e">
          <a:extLst>
            <a:ext uri="{FF2B5EF4-FFF2-40B4-BE49-F238E27FC236}">
              <a16:creationId xmlns:a16="http://schemas.microsoft.com/office/drawing/2014/main" id="{F7D2DD2B-5101-4925-B48F-7CF7B9ADC9B7}"/>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999" name="AutoShape 1" descr="blob:https://web.whatsapp.com/34b6e80c-bc0c-4a28-b3e1-e4a36d430a7e">
          <a:extLst>
            <a:ext uri="{FF2B5EF4-FFF2-40B4-BE49-F238E27FC236}">
              <a16:creationId xmlns:a16="http://schemas.microsoft.com/office/drawing/2014/main" id="{BB43A031-8EF7-46A2-9353-5E84CF5F726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1000" name="AutoShape 1" descr="blob:https://web.whatsapp.com/34b6e80c-bc0c-4a28-b3e1-e4a36d430a7e">
          <a:extLst>
            <a:ext uri="{FF2B5EF4-FFF2-40B4-BE49-F238E27FC236}">
              <a16:creationId xmlns:a16="http://schemas.microsoft.com/office/drawing/2014/main" id="{E47431E4-1B8E-4564-ADEC-B8E9714E0159}"/>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1001" name="AutoShape 1" descr="blob:https://web.whatsapp.com/34b6e80c-bc0c-4a28-b3e1-e4a36d430a7e">
          <a:extLst>
            <a:ext uri="{FF2B5EF4-FFF2-40B4-BE49-F238E27FC236}">
              <a16:creationId xmlns:a16="http://schemas.microsoft.com/office/drawing/2014/main" id="{CD1116A7-52F3-4EB3-AD42-863B42EC975D}"/>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504</xdr:row>
      <xdr:rowOff>0</xdr:rowOff>
    </xdr:from>
    <xdr:ext cx="304800" cy="307975"/>
    <xdr:sp macro="" textlink="">
      <xdr:nvSpPr>
        <xdr:cNvPr id="1002" name="AutoShape 1" descr="blob:https://web.whatsapp.com/34b6e80c-bc0c-4a28-b3e1-e4a36d430a7e">
          <a:extLst>
            <a:ext uri="{FF2B5EF4-FFF2-40B4-BE49-F238E27FC236}">
              <a16:creationId xmlns:a16="http://schemas.microsoft.com/office/drawing/2014/main" id="{EC2401BE-BDAE-4972-92D8-DC136A95C313}"/>
            </a:ext>
          </a:extLst>
        </xdr:cNvPr>
        <xdr:cNvSpPr>
          <a:spLocks noChangeAspect="1" noChangeArrowheads="1"/>
        </xdr:cNvSpPr>
      </xdr:nvSpPr>
      <xdr:spPr bwMode="auto">
        <a:xfrm>
          <a:off x="23888700" y="13570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3" name="AutoShape 1" descr="blob:https://web.whatsapp.com/34b6e80c-bc0c-4a28-b3e1-e4a36d430a7e">
          <a:extLst>
            <a:ext uri="{FF2B5EF4-FFF2-40B4-BE49-F238E27FC236}">
              <a16:creationId xmlns:a16="http://schemas.microsoft.com/office/drawing/2014/main" id="{D9081AA7-91A2-4185-83C5-606734D24BBC}"/>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4" name="AutoShape 1" descr="blob:https://web.whatsapp.com/34b6e80c-bc0c-4a28-b3e1-e4a36d430a7e">
          <a:extLst>
            <a:ext uri="{FF2B5EF4-FFF2-40B4-BE49-F238E27FC236}">
              <a16:creationId xmlns:a16="http://schemas.microsoft.com/office/drawing/2014/main" id="{CACC95DE-34A0-40A1-8FB7-D5EBEBC8F5B7}"/>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5" name="AutoShape 1" descr="blob:https://web.whatsapp.com/34b6e80c-bc0c-4a28-b3e1-e4a36d430a7e">
          <a:extLst>
            <a:ext uri="{FF2B5EF4-FFF2-40B4-BE49-F238E27FC236}">
              <a16:creationId xmlns:a16="http://schemas.microsoft.com/office/drawing/2014/main" id="{31DA9830-6FDD-4587-8703-BAEE59FA053D}"/>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6" name="AutoShape 1" descr="blob:https://web.whatsapp.com/34b6e80c-bc0c-4a28-b3e1-e4a36d430a7e">
          <a:extLst>
            <a:ext uri="{FF2B5EF4-FFF2-40B4-BE49-F238E27FC236}">
              <a16:creationId xmlns:a16="http://schemas.microsoft.com/office/drawing/2014/main" id="{B0372EDB-3F55-42D1-8F27-F784B0FDBF13}"/>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7" name="AutoShape 1" descr="blob:https://web.whatsapp.com/34b6e80c-bc0c-4a28-b3e1-e4a36d430a7e">
          <a:extLst>
            <a:ext uri="{FF2B5EF4-FFF2-40B4-BE49-F238E27FC236}">
              <a16:creationId xmlns:a16="http://schemas.microsoft.com/office/drawing/2014/main" id="{3F878FB7-1B17-40CC-9A4C-9980719153A8}"/>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8" name="AutoShape 1" descr="blob:https://web.whatsapp.com/34b6e80c-bc0c-4a28-b3e1-e4a36d430a7e">
          <a:extLst>
            <a:ext uri="{FF2B5EF4-FFF2-40B4-BE49-F238E27FC236}">
              <a16:creationId xmlns:a16="http://schemas.microsoft.com/office/drawing/2014/main" id="{C9DE5ACF-69FF-4F8A-B303-9E673FF4361A}"/>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09" name="AutoShape 1" descr="blob:https://web.whatsapp.com/34b6e80c-bc0c-4a28-b3e1-e4a36d430a7e">
          <a:extLst>
            <a:ext uri="{FF2B5EF4-FFF2-40B4-BE49-F238E27FC236}">
              <a16:creationId xmlns:a16="http://schemas.microsoft.com/office/drawing/2014/main" id="{EF9CB170-D974-4D9B-AD16-72E9F44B1378}"/>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10" name="AutoShape 1" descr="blob:https://web.whatsapp.com/34b6e80c-bc0c-4a28-b3e1-e4a36d430a7e">
          <a:extLst>
            <a:ext uri="{FF2B5EF4-FFF2-40B4-BE49-F238E27FC236}">
              <a16:creationId xmlns:a16="http://schemas.microsoft.com/office/drawing/2014/main" id="{9A99E457-8DB9-44E3-8A52-70012E65D52F}"/>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11" name="AutoShape 1" descr="blob:https://web.whatsapp.com/34b6e80c-bc0c-4a28-b3e1-e4a36d430a7e">
          <a:extLst>
            <a:ext uri="{FF2B5EF4-FFF2-40B4-BE49-F238E27FC236}">
              <a16:creationId xmlns:a16="http://schemas.microsoft.com/office/drawing/2014/main" id="{259ACA91-623B-411C-AEF5-23BA66F4BCB1}"/>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12" name="AutoShape 1" descr="blob:https://web.whatsapp.com/34b6e80c-bc0c-4a28-b3e1-e4a36d430a7e">
          <a:extLst>
            <a:ext uri="{FF2B5EF4-FFF2-40B4-BE49-F238E27FC236}">
              <a16:creationId xmlns:a16="http://schemas.microsoft.com/office/drawing/2014/main" id="{DD3E976F-0069-45B7-893F-226CA50EEF3F}"/>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505</xdr:row>
      <xdr:rowOff>0</xdr:rowOff>
    </xdr:from>
    <xdr:ext cx="304800" cy="307975"/>
    <xdr:sp macro="" textlink="">
      <xdr:nvSpPr>
        <xdr:cNvPr id="1013" name="AutoShape 1" descr="blob:https://web.whatsapp.com/34b6e80c-bc0c-4a28-b3e1-e4a36d430a7e">
          <a:extLst>
            <a:ext uri="{FF2B5EF4-FFF2-40B4-BE49-F238E27FC236}">
              <a16:creationId xmlns:a16="http://schemas.microsoft.com/office/drawing/2014/main" id="{73B9ABFD-C88B-4FBA-9F80-F39A2B11A29B}"/>
            </a:ext>
          </a:extLst>
        </xdr:cNvPr>
        <xdr:cNvSpPr>
          <a:spLocks noChangeAspect="1" noChangeArrowheads="1"/>
        </xdr:cNvSpPr>
      </xdr:nvSpPr>
      <xdr:spPr bwMode="auto">
        <a:xfrm>
          <a:off x="23888700" y="13596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4" name="AutoShape 1" descr="blob:https://web.whatsapp.com/34b6e80c-bc0c-4a28-b3e1-e4a36d430a7e">
          <a:extLst>
            <a:ext uri="{FF2B5EF4-FFF2-40B4-BE49-F238E27FC236}">
              <a16:creationId xmlns:a16="http://schemas.microsoft.com/office/drawing/2014/main" id="{973106CE-6C9F-4FF8-9132-AEB05DEE6373}"/>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5" name="AutoShape 1" descr="blob:https://web.whatsapp.com/34b6e80c-bc0c-4a28-b3e1-e4a36d430a7e">
          <a:extLst>
            <a:ext uri="{FF2B5EF4-FFF2-40B4-BE49-F238E27FC236}">
              <a16:creationId xmlns:a16="http://schemas.microsoft.com/office/drawing/2014/main" id="{EBC2B1B7-0A46-41F8-84AB-DE847BA4449D}"/>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6" name="AutoShape 1" descr="blob:https://web.whatsapp.com/34b6e80c-bc0c-4a28-b3e1-e4a36d430a7e">
          <a:extLst>
            <a:ext uri="{FF2B5EF4-FFF2-40B4-BE49-F238E27FC236}">
              <a16:creationId xmlns:a16="http://schemas.microsoft.com/office/drawing/2014/main" id="{7ED781EE-460B-421C-8839-5DD0821CAB1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7" name="AutoShape 1" descr="blob:https://web.whatsapp.com/34b6e80c-bc0c-4a28-b3e1-e4a36d430a7e">
          <a:extLst>
            <a:ext uri="{FF2B5EF4-FFF2-40B4-BE49-F238E27FC236}">
              <a16:creationId xmlns:a16="http://schemas.microsoft.com/office/drawing/2014/main" id="{D7B90650-2394-4C25-8AD0-BD36E0EF153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8" name="AutoShape 1" descr="blob:https://web.whatsapp.com/34b6e80c-bc0c-4a28-b3e1-e4a36d430a7e">
          <a:extLst>
            <a:ext uri="{FF2B5EF4-FFF2-40B4-BE49-F238E27FC236}">
              <a16:creationId xmlns:a16="http://schemas.microsoft.com/office/drawing/2014/main" id="{FCCFE1CB-961B-4309-A935-DB50C4D7650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19" name="AutoShape 1" descr="blob:https://web.whatsapp.com/34b6e80c-bc0c-4a28-b3e1-e4a36d430a7e">
          <a:extLst>
            <a:ext uri="{FF2B5EF4-FFF2-40B4-BE49-F238E27FC236}">
              <a16:creationId xmlns:a16="http://schemas.microsoft.com/office/drawing/2014/main" id="{C2DE30E8-230E-472F-A621-4D4C40ADC690}"/>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0" name="AutoShape 1" descr="blob:https://web.whatsapp.com/34b6e80c-bc0c-4a28-b3e1-e4a36d430a7e">
          <a:extLst>
            <a:ext uri="{FF2B5EF4-FFF2-40B4-BE49-F238E27FC236}">
              <a16:creationId xmlns:a16="http://schemas.microsoft.com/office/drawing/2014/main" id="{87EF07F6-30D0-4C86-9650-E7934DA196D8}"/>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1" name="AutoShape 1" descr="blob:https://web.whatsapp.com/34b6e80c-bc0c-4a28-b3e1-e4a36d430a7e">
          <a:extLst>
            <a:ext uri="{FF2B5EF4-FFF2-40B4-BE49-F238E27FC236}">
              <a16:creationId xmlns:a16="http://schemas.microsoft.com/office/drawing/2014/main" id="{DF640444-979D-4AF9-85E3-1CA334A45D4E}"/>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2" name="AutoShape 1" descr="blob:https://web.whatsapp.com/34b6e80c-bc0c-4a28-b3e1-e4a36d430a7e">
          <a:extLst>
            <a:ext uri="{FF2B5EF4-FFF2-40B4-BE49-F238E27FC236}">
              <a16:creationId xmlns:a16="http://schemas.microsoft.com/office/drawing/2014/main" id="{5BE2F2A3-3895-44DB-9C9B-B081707B2589}"/>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3" name="AutoShape 1" descr="blob:https://web.whatsapp.com/34b6e80c-bc0c-4a28-b3e1-e4a36d430a7e">
          <a:extLst>
            <a:ext uri="{FF2B5EF4-FFF2-40B4-BE49-F238E27FC236}">
              <a16:creationId xmlns:a16="http://schemas.microsoft.com/office/drawing/2014/main" id="{4B218D29-A9C8-4E0B-B27B-5886964ECCA7}"/>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4" name="AutoShape 1" descr="blob:https://web.whatsapp.com/34b6e80c-bc0c-4a28-b3e1-e4a36d430a7e">
          <a:extLst>
            <a:ext uri="{FF2B5EF4-FFF2-40B4-BE49-F238E27FC236}">
              <a16:creationId xmlns:a16="http://schemas.microsoft.com/office/drawing/2014/main" id="{E4E1AEE7-9C6F-465E-8240-1B1AF16746F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5" name="AutoShape 1" descr="blob:https://web.whatsapp.com/34b6e80c-bc0c-4a28-b3e1-e4a36d430a7e">
          <a:extLst>
            <a:ext uri="{FF2B5EF4-FFF2-40B4-BE49-F238E27FC236}">
              <a16:creationId xmlns:a16="http://schemas.microsoft.com/office/drawing/2014/main" id="{25BFA38B-E0C4-43B4-8839-0466B9EA9A2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6" name="AutoShape 1" descr="blob:https://web.whatsapp.com/34b6e80c-bc0c-4a28-b3e1-e4a36d430a7e">
          <a:extLst>
            <a:ext uri="{FF2B5EF4-FFF2-40B4-BE49-F238E27FC236}">
              <a16:creationId xmlns:a16="http://schemas.microsoft.com/office/drawing/2014/main" id="{3EC73141-4D14-46FC-BB01-F292DAD0915A}"/>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7" name="AutoShape 1" descr="blob:https://web.whatsapp.com/34b6e80c-bc0c-4a28-b3e1-e4a36d430a7e">
          <a:extLst>
            <a:ext uri="{FF2B5EF4-FFF2-40B4-BE49-F238E27FC236}">
              <a16:creationId xmlns:a16="http://schemas.microsoft.com/office/drawing/2014/main" id="{04885812-3A61-47CB-92FF-33B0A2A957A3}"/>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8" name="AutoShape 1" descr="blob:https://web.whatsapp.com/34b6e80c-bc0c-4a28-b3e1-e4a36d430a7e">
          <a:extLst>
            <a:ext uri="{FF2B5EF4-FFF2-40B4-BE49-F238E27FC236}">
              <a16:creationId xmlns:a16="http://schemas.microsoft.com/office/drawing/2014/main" id="{5268E2E9-9701-48B7-92B4-FB1BACD5E896}"/>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29" name="AutoShape 1" descr="blob:https://web.whatsapp.com/34b6e80c-bc0c-4a28-b3e1-e4a36d430a7e">
          <a:extLst>
            <a:ext uri="{FF2B5EF4-FFF2-40B4-BE49-F238E27FC236}">
              <a16:creationId xmlns:a16="http://schemas.microsoft.com/office/drawing/2014/main" id="{EC767D18-05C2-4BD1-B35A-37528D0C86CC}"/>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30" name="AutoShape 1" descr="blob:https://web.whatsapp.com/34b6e80c-bc0c-4a28-b3e1-e4a36d430a7e">
          <a:extLst>
            <a:ext uri="{FF2B5EF4-FFF2-40B4-BE49-F238E27FC236}">
              <a16:creationId xmlns:a16="http://schemas.microsoft.com/office/drawing/2014/main" id="{07307738-507C-4C74-A624-4470880CCFB4}"/>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31" name="AutoShape 1" descr="blob:https://web.whatsapp.com/34b6e80c-bc0c-4a28-b3e1-e4a36d430a7e">
          <a:extLst>
            <a:ext uri="{FF2B5EF4-FFF2-40B4-BE49-F238E27FC236}">
              <a16:creationId xmlns:a16="http://schemas.microsoft.com/office/drawing/2014/main" id="{CCA623B2-365D-464C-849B-20E316301FC1}"/>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32" name="AutoShape 1" descr="blob:https://web.whatsapp.com/34b6e80c-bc0c-4a28-b3e1-e4a36d430a7e">
          <a:extLst>
            <a:ext uri="{FF2B5EF4-FFF2-40B4-BE49-F238E27FC236}">
              <a16:creationId xmlns:a16="http://schemas.microsoft.com/office/drawing/2014/main" id="{DF1287B3-8A6A-4413-A559-8D4027B762BD}"/>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33" name="AutoShape 1" descr="blob:https://web.whatsapp.com/34b6e80c-bc0c-4a28-b3e1-e4a36d430a7e">
          <a:extLst>
            <a:ext uri="{FF2B5EF4-FFF2-40B4-BE49-F238E27FC236}">
              <a16:creationId xmlns:a16="http://schemas.microsoft.com/office/drawing/2014/main" id="{9904A526-7C1A-4C7D-A011-DC00FBE17ADE}"/>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506</xdr:row>
      <xdr:rowOff>0</xdr:rowOff>
    </xdr:from>
    <xdr:ext cx="304800" cy="307975"/>
    <xdr:sp macro="" textlink="">
      <xdr:nvSpPr>
        <xdr:cNvPr id="1034" name="AutoShape 1" descr="blob:https://web.whatsapp.com/34b6e80c-bc0c-4a28-b3e1-e4a36d430a7e">
          <a:extLst>
            <a:ext uri="{FF2B5EF4-FFF2-40B4-BE49-F238E27FC236}">
              <a16:creationId xmlns:a16="http://schemas.microsoft.com/office/drawing/2014/main" id="{A6020F27-6958-41D2-8FD8-655DA44EC39B}"/>
            </a:ext>
          </a:extLst>
        </xdr:cNvPr>
        <xdr:cNvSpPr>
          <a:spLocks noChangeAspect="1" noChangeArrowheads="1"/>
        </xdr:cNvSpPr>
      </xdr:nvSpPr>
      <xdr:spPr bwMode="auto">
        <a:xfrm>
          <a:off x="23888700" y="13623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507</xdr:row>
      <xdr:rowOff>0</xdr:rowOff>
    </xdr:from>
    <xdr:ext cx="304800" cy="307975"/>
    <xdr:sp macro="" textlink="">
      <xdr:nvSpPr>
        <xdr:cNvPr id="1035" name="AutoShape 1" descr="blob:https://web.whatsapp.com/34b6e80c-bc0c-4a28-b3e1-e4a36d430a7e">
          <a:extLst>
            <a:ext uri="{FF2B5EF4-FFF2-40B4-BE49-F238E27FC236}">
              <a16:creationId xmlns:a16="http://schemas.microsoft.com/office/drawing/2014/main" id="{A9EEF1A3-1CBA-4280-AF27-E87DCD1D288A}"/>
            </a:ext>
          </a:extLst>
        </xdr:cNvPr>
        <xdr:cNvSpPr>
          <a:spLocks noChangeAspect="1" noChangeArrowheads="1"/>
        </xdr:cNvSpPr>
      </xdr:nvSpPr>
      <xdr:spPr bwMode="auto">
        <a:xfrm>
          <a:off x="23888700" y="13650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36" name="AutoShape 1" descr="blob:https://web.whatsapp.com/34b6e80c-bc0c-4a28-b3e1-e4a36d430a7e">
          <a:extLst>
            <a:ext uri="{FF2B5EF4-FFF2-40B4-BE49-F238E27FC236}">
              <a16:creationId xmlns:a16="http://schemas.microsoft.com/office/drawing/2014/main" id="{C260A3FC-21AC-4937-95DE-0FE01111ED00}"/>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37" name="AutoShape 1" descr="blob:https://web.whatsapp.com/34b6e80c-bc0c-4a28-b3e1-e4a36d430a7e">
          <a:extLst>
            <a:ext uri="{FF2B5EF4-FFF2-40B4-BE49-F238E27FC236}">
              <a16:creationId xmlns:a16="http://schemas.microsoft.com/office/drawing/2014/main" id="{141AA0CE-6132-47D0-AD26-4D94D16137BF}"/>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38" name="AutoShape 1" descr="blob:https://web.whatsapp.com/34b6e80c-bc0c-4a28-b3e1-e4a36d430a7e">
          <a:extLst>
            <a:ext uri="{FF2B5EF4-FFF2-40B4-BE49-F238E27FC236}">
              <a16:creationId xmlns:a16="http://schemas.microsoft.com/office/drawing/2014/main" id="{0D785F2C-8813-43C6-BA16-0763215772B7}"/>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39" name="AutoShape 1" descr="blob:https://web.whatsapp.com/34b6e80c-bc0c-4a28-b3e1-e4a36d430a7e">
          <a:extLst>
            <a:ext uri="{FF2B5EF4-FFF2-40B4-BE49-F238E27FC236}">
              <a16:creationId xmlns:a16="http://schemas.microsoft.com/office/drawing/2014/main" id="{5E797175-071F-4B31-81F4-988966093588}"/>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0" name="AutoShape 1" descr="blob:https://web.whatsapp.com/34b6e80c-bc0c-4a28-b3e1-e4a36d430a7e">
          <a:extLst>
            <a:ext uri="{FF2B5EF4-FFF2-40B4-BE49-F238E27FC236}">
              <a16:creationId xmlns:a16="http://schemas.microsoft.com/office/drawing/2014/main" id="{48F67FBF-0F1F-4BB3-B9DE-44E479C2E892}"/>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1" name="AutoShape 1" descr="blob:https://web.whatsapp.com/34b6e80c-bc0c-4a28-b3e1-e4a36d430a7e">
          <a:extLst>
            <a:ext uri="{FF2B5EF4-FFF2-40B4-BE49-F238E27FC236}">
              <a16:creationId xmlns:a16="http://schemas.microsoft.com/office/drawing/2014/main" id="{FD469480-660C-4651-B714-B7BE3B96F7E6}"/>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2" name="AutoShape 1" descr="blob:https://web.whatsapp.com/34b6e80c-bc0c-4a28-b3e1-e4a36d430a7e">
          <a:extLst>
            <a:ext uri="{FF2B5EF4-FFF2-40B4-BE49-F238E27FC236}">
              <a16:creationId xmlns:a16="http://schemas.microsoft.com/office/drawing/2014/main" id="{68C4D6BF-A81D-4E30-90C4-EB5B7826FB75}"/>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3" name="AutoShape 1" descr="blob:https://web.whatsapp.com/34b6e80c-bc0c-4a28-b3e1-e4a36d430a7e">
          <a:extLst>
            <a:ext uri="{FF2B5EF4-FFF2-40B4-BE49-F238E27FC236}">
              <a16:creationId xmlns:a16="http://schemas.microsoft.com/office/drawing/2014/main" id="{5EA03B84-74A9-4342-BCB4-0616F36A239D}"/>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4" name="AutoShape 1" descr="blob:https://web.whatsapp.com/34b6e80c-bc0c-4a28-b3e1-e4a36d430a7e">
          <a:extLst>
            <a:ext uri="{FF2B5EF4-FFF2-40B4-BE49-F238E27FC236}">
              <a16:creationId xmlns:a16="http://schemas.microsoft.com/office/drawing/2014/main" id="{9CCA17FA-9663-49DB-A613-A3382588C537}"/>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5" name="AutoShape 1" descr="blob:https://web.whatsapp.com/34b6e80c-bc0c-4a28-b3e1-e4a36d430a7e">
          <a:extLst>
            <a:ext uri="{FF2B5EF4-FFF2-40B4-BE49-F238E27FC236}">
              <a16:creationId xmlns:a16="http://schemas.microsoft.com/office/drawing/2014/main" id="{BDF11892-CD88-45B4-9690-59F872004033}"/>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508</xdr:row>
      <xdr:rowOff>0</xdr:rowOff>
    </xdr:from>
    <xdr:ext cx="304800" cy="307975"/>
    <xdr:sp macro="" textlink="">
      <xdr:nvSpPr>
        <xdr:cNvPr id="1046" name="AutoShape 1" descr="blob:https://web.whatsapp.com/34b6e80c-bc0c-4a28-b3e1-e4a36d430a7e">
          <a:extLst>
            <a:ext uri="{FF2B5EF4-FFF2-40B4-BE49-F238E27FC236}">
              <a16:creationId xmlns:a16="http://schemas.microsoft.com/office/drawing/2014/main" id="{5300A2B9-D45C-4F97-9848-A1F6462095B9}"/>
            </a:ext>
          </a:extLst>
        </xdr:cNvPr>
        <xdr:cNvSpPr>
          <a:spLocks noChangeAspect="1" noChangeArrowheads="1"/>
        </xdr:cNvSpPr>
      </xdr:nvSpPr>
      <xdr:spPr bwMode="auto">
        <a:xfrm>
          <a:off x="23888700" y="13676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47" name="AutoShape 1" descr="blob:https://web.whatsapp.com/34b6e80c-bc0c-4a28-b3e1-e4a36d430a7e">
          <a:extLst>
            <a:ext uri="{FF2B5EF4-FFF2-40B4-BE49-F238E27FC236}">
              <a16:creationId xmlns:a16="http://schemas.microsoft.com/office/drawing/2014/main" id="{F5CD688F-9A79-4656-9CAE-877EA4CA917F}"/>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48" name="AutoShape 1" descr="blob:https://web.whatsapp.com/34b6e80c-bc0c-4a28-b3e1-e4a36d430a7e">
          <a:extLst>
            <a:ext uri="{FF2B5EF4-FFF2-40B4-BE49-F238E27FC236}">
              <a16:creationId xmlns:a16="http://schemas.microsoft.com/office/drawing/2014/main" id="{A3BA7AA5-3043-49D8-8E30-A0D07EF30293}"/>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49" name="AutoShape 1" descr="blob:https://web.whatsapp.com/34b6e80c-bc0c-4a28-b3e1-e4a36d430a7e">
          <a:extLst>
            <a:ext uri="{FF2B5EF4-FFF2-40B4-BE49-F238E27FC236}">
              <a16:creationId xmlns:a16="http://schemas.microsoft.com/office/drawing/2014/main" id="{5DB3714B-0B8F-43E7-A271-5E993B68AB40}"/>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0" name="AutoShape 1" descr="blob:https://web.whatsapp.com/34b6e80c-bc0c-4a28-b3e1-e4a36d430a7e">
          <a:extLst>
            <a:ext uri="{FF2B5EF4-FFF2-40B4-BE49-F238E27FC236}">
              <a16:creationId xmlns:a16="http://schemas.microsoft.com/office/drawing/2014/main" id="{25AB2C16-8170-45C7-9460-E2FDB899B431}"/>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1" name="AutoShape 1" descr="blob:https://web.whatsapp.com/34b6e80c-bc0c-4a28-b3e1-e4a36d430a7e">
          <a:extLst>
            <a:ext uri="{FF2B5EF4-FFF2-40B4-BE49-F238E27FC236}">
              <a16:creationId xmlns:a16="http://schemas.microsoft.com/office/drawing/2014/main" id="{AF496877-C031-4194-AED5-98A39C131B9E}"/>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2" name="AutoShape 1" descr="blob:https://web.whatsapp.com/34b6e80c-bc0c-4a28-b3e1-e4a36d430a7e">
          <a:extLst>
            <a:ext uri="{FF2B5EF4-FFF2-40B4-BE49-F238E27FC236}">
              <a16:creationId xmlns:a16="http://schemas.microsoft.com/office/drawing/2014/main" id="{74708567-1DC7-4D31-BEEB-E4EA8E1DBD72}"/>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3" name="AutoShape 1" descr="blob:https://web.whatsapp.com/34b6e80c-bc0c-4a28-b3e1-e4a36d430a7e">
          <a:extLst>
            <a:ext uri="{FF2B5EF4-FFF2-40B4-BE49-F238E27FC236}">
              <a16:creationId xmlns:a16="http://schemas.microsoft.com/office/drawing/2014/main" id="{E6113AB2-CCD7-4696-A89B-44DF3367942C}"/>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4" name="AutoShape 1" descr="blob:https://web.whatsapp.com/34b6e80c-bc0c-4a28-b3e1-e4a36d430a7e">
          <a:extLst>
            <a:ext uri="{FF2B5EF4-FFF2-40B4-BE49-F238E27FC236}">
              <a16:creationId xmlns:a16="http://schemas.microsoft.com/office/drawing/2014/main" id="{2F642E51-189C-40B0-8F1C-92D3257EAE22}"/>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5" name="AutoShape 1" descr="blob:https://web.whatsapp.com/34b6e80c-bc0c-4a28-b3e1-e4a36d430a7e">
          <a:extLst>
            <a:ext uri="{FF2B5EF4-FFF2-40B4-BE49-F238E27FC236}">
              <a16:creationId xmlns:a16="http://schemas.microsoft.com/office/drawing/2014/main" id="{712B6996-2861-4C8F-B58D-3BBC24535A28}"/>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6" name="AutoShape 1" descr="blob:https://web.whatsapp.com/34b6e80c-bc0c-4a28-b3e1-e4a36d430a7e">
          <a:extLst>
            <a:ext uri="{FF2B5EF4-FFF2-40B4-BE49-F238E27FC236}">
              <a16:creationId xmlns:a16="http://schemas.microsoft.com/office/drawing/2014/main" id="{18D976B9-C302-4B88-A14E-DF4834181296}"/>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509</xdr:row>
      <xdr:rowOff>0</xdr:rowOff>
    </xdr:from>
    <xdr:ext cx="304800" cy="307975"/>
    <xdr:sp macro="" textlink="">
      <xdr:nvSpPr>
        <xdr:cNvPr id="1057" name="AutoShape 1" descr="blob:https://web.whatsapp.com/34b6e80c-bc0c-4a28-b3e1-e4a36d430a7e">
          <a:extLst>
            <a:ext uri="{FF2B5EF4-FFF2-40B4-BE49-F238E27FC236}">
              <a16:creationId xmlns:a16="http://schemas.microsoft.com/office/drawing/2014/main" id="{573C2822-1636-4973-8166-739E5E8B0F33}"/>
            </a:ext>
          </a:extLst>
        </xdr:cNvPr>
        <xdr:cNvSpPr>
          <a:spLocks noChangeAspect="1" noChangeArrowheads="1"/>
        </xdr:cNvSpPr>
      </xdr:nvSpPr>
      <xdr:spPr bwMode="auto">
        <a:xfrm>
          <a:off x="23888700" y="13703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58" name="AutoShape 1" descr="blob:https://web.whatsapp.com/34b6e80c-bc0c-4a28-b3e1-e4a36d430a7e">
          <a:extLst>
            <a:ext uri="{FF2B5EF4-FFF2-40B4-BE49-F238E27FC236}">
              <a16:creationId xmlns:a16="http://schemas.microsoft.com/office/drawing/2014/main" id="{0FE4A7A8-F955-48D3-A08F-51E20F34ABAF}"/>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59" name="AutoShape 1" descr="blob:https://web.whatsapp.com/34b6e80c-bc0c-4a28-b3e1-e4a36d430a7e">
          <a:extLst>
            <a:ext uri="{FF2B5EF4-FFF2-40B4-BE49-F238E27FC236}">
              <a16:creationId xmlns:a16="http://schemas.microsoft.com/office/drawing/2014/main" id="{DC58B8A1-1F3A-41FA-B08A-EB83E74B8E6D}"/>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0" name="AutoShape 1" descr="blob:https://web.whatsapp.com/34b6e80c-bc0c-4a28-b3e1-e4a36d430a7e">
          <a:extLst>
            <a:ext uri="{FF2B5EF4-FFF2-40B4-BE49-F238E27FC236}">
              <a16:creationId xmlns:a16="http://schemas.microsoft.com/office/drawing/2014/main" id="{4598F6D3-E753-4F0E-B3D3-160DFEC077F7}"/>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1" name="AutoShape 1" descr="blob:https://web.whatsapp.com/34b6e80c-bc0c-4a28-b3e1-e4a36d430a7e">
          <a:extLst>
            <a:ext uri="{FF2B5EF4-FFF2-40B4-BE49-F238E27FC236}">
              <a16:creationId xmlns:a16="http://schemas.microsoft.com/office/drawing/2014/main" id="{EC56D281-880E-4A2D-B720-E5506EAF657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2" name="AutoShape 1" descr="blob:https://web.whatsapp.com/34b6e80c-bc0c-4a28-b3e1-e4a36d430a7e">
          <a:extLst>
            <a:ext uri="{FF2B5EF4-FFF2-40B4-BE49-F238E27FC236}">
              <a16:creationId xmlns:a16="http://schemas.microsoft.com/office/drawing/2014/main" id="{633B3369-6162-4BE9-B30E-3A6F329F6D9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3" name="AutoShape 1" descr="blob:https://web.whatsapp.com/34b6e80c-bc0c-4a28-b3e1-e4a36d430a7e">
          <a:extLst>
            <a:ext uri="{FF2B5EF4-FFF2-40B4-BE49-F238E27FC236}">
              <a16:creationId xmlns:a16="http://schemas.microsoft.com/office/drawing/2014/main" id="{BDA2C495-3363-4E54-B31F-41BECD95D4E6}"/>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4" name="AutoShape 1" descr="blob:https://web.whatsapp.com/34b6e80c-bc0c-4a28-b3e1-e4a36d430a7e">
          <a:extLst>
            <a:ext uri="{FF2B5EF4-FFF2-40B4-BE49-F238E27FC236}">
              <a16:creationId xmlns:a16="http://schemas.microsoft.com/office/drawing/2014/main" id="{818E16E0-F2F8-4BC4-A975-D9C69F82B04B}"/>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5" name="AutoShape 1" descr="blob:https://web.whatsapp.com/34b6e80c-bc0c-4a28-b3e1-e4a36d430a7e">
          <a:extLst>
            <a:ext uri="{FF2B5EF4-FFF2-40B4-BE49-F238E27FC236}">
              <a16:creationId xmlns:a16="http://schemas.microsoft.com/office/drawing/2014/main" id="{D53F3556-AD6A-4B7D-9256-7D80DF9B703A}"/>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6" name="AutoShape 1" descr="blob:https://web.whatsapp.com/34b6e80c-bc0c-4a28-b3e1-e4a36d430a7e">
          <a:extLst>
            <a:ext uri="{FF2B5EF4-FFF2-40B4-BE49-F238E27FC236}">
              <a16:creationId xmlns:a16="http://schemas.microsoft.com/office/drawing/2014/main" id="{7C96719F-F847-4D78-BECA-416E0EC58EB0}"/>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7" name="AutoShape 1" descr="blob:https://web.whatsapp.com/34b6e80c-bc0c-4a28-b3e1-e4a36d430a7e">
          <a:extLst>
            <a:ext uri="{FF2B5EF4-FFF2-40B4-BE49-F238E27FC236}">
              <a16:creationId xmlns:a16="http://schemas.microsoft.com/office/drawing/2014/main" id="{673B9FB1-0073-42ED-92BD-0D38B02EA11C}"/>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510</xdr:row>
      <xdr:rowOff>0</xdr:rowOff>
    </xdr:from>
    <xdr:ext cx="304800" cy="307975"/>
    <xdr:sp macro="" textlink="">
      <xdr:nvSpPr>
        <xdr:cNvPr id="1068" name="AutoShape 1" descr="blob:https://web.whatsapp.com/34b6e80c-bc0c-4a28-b3e1-e4a36d430a7e">
          <a:extLst>
            <a:ext uri="{FF2B5EF4-FFF2-40B4-BE49-F238E27FC236}">
              <a16:creationId xmlns:a16="http://schemas.microsoft.com/office/drawing/2014/main" id="{EED38E21-A0C9-4D89-BE15-675F5A15C88A}"/>
            </a:ext>
          </a:extLst>
        </xdr:cNvPr>
        <xdr:cNvSpPr>
          <a:spLocks noChangeAspect="1" noChangeArrowheads="1"/>
        </xdr:cNvSpPr>
      </xdr:nvSpPr>
      <xdr:spPr bwMode="auto">
        <a:xfrm>
          <a:off x="23888700" y="13730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69" name="AutoShape 1" descr="blob:https://web.whatsapp.com/34b6e80c-bc0c-4a28-b3e1-e4a36d430a7e">
          <a:extLst>
            <a:ext uri="{FF2B5EF4-FFF2-40B4-BE49-F238E27FC236}">
              <a16:creationId xmlns:a16="http://schemas.microsoft.com/office/drawing/2014/main" id="{0451A0BE-5EBD-47DE-ACBA-05BCA458085D}"/>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0" name="AutoShape 1" descr="blob:https://web.whatsapp.com/34b6e80c-bc0c-4a28-b3e1-e4a36d430a7e">
          <a:extLst>
            <a:ext uri="{FF2B5EF4-FFF2-40B4-BE49-F238E27FC236}">
              <a16:creationId xmlns:a16="http://schemas.microsoft.com/office/drawing/2014/main" id="{1F1A06A3-97CA-43BA-ADFD-76293F053F0C}"/>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1" name="AutoShape 1" descr="blob:https://web.whatsapp.com/34b6e80c-bc0c-4a28-b3e1-e4a36d430a7e">
          <a:extLst>
            <a:ext uri="{FF2B5EF4-FFF2-40B4-BE49-F238E27FC236}">
              <a16:creationId xmlns:a16="http://schemas.microsoft.com/office/drawing/2014/main" id="{CDB782D1-6354-47ED-9193-86A983E321AB}"/>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2" name="AutoShape 1" descr="blob:https://web.whatsapp.com/34b6e80c-bc0c-4a28-b3e1-e4a36d430a7e">
          <a:extLst>
            <a:ext uri="{FF2B5EF4-FFF2-40B4-BE49-F238E27FC236}">
              <a16:creationId xmlns:a16="http://schemas.microsoft.com/office/drawing/2014/main" id="{A87BC9C5-88D1-4B35-BA92-CE11AC6675C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3" name="AutoShape 1" descr="blob:https://web.whatsapp.com/34b6e80c-bc0c-4a28-b3e1-e4a36d430a7e">
          <a:extLst>
            <a:ext uri="{FF2B5EF4-FFF2-40B4-BE49-F238E27FC236}">
              <a16:creationId xmlns:a16="http://schemas.microsoft.com/office/drawing/2014/main" id="{4FEAFEDB-58F8-4B73-BE52-F210A9AD3744}"/>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4" name="AutoShape 1" descr="blob:https://web.whatsapp.com/34b6e80c-bc0c-4a28-b3e1-e4a36d430a7e">
          <a:extLst>
            <a:ext uri="{FF2B5EF4-FFF2-40B4-BE49-F238E27FC236}">
              <a16:creationId xmlns:a16="http://schemas.microsoft.com/office/drawing/2014/main" id="{A8D25256-DC95-4C26-85CD-54856BEBACFA}"/>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5" name="AutoShape 1" descr="blob:https://web.whatsapp.com/34b6e80c-bc0c-4a28-b3e1-e4a36d430a7e">
          <a:extLst>
            <a:ext uri="{FF2B5EF4-FFF2-40B4-BE49-F238E27FC236}">
              <a16:creationId xmlns:a16="http://schemas.microsoft.com/office/drawing/2014/main" id="{C873E524-33AB-4139-8FD3-E538D32E642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6" name="AutoShape 1" descr="blob:https://web.whatsapp.com/34b6e80c-bc0c-4a28-b3e1-e4a36d430a7e">
          <a:extLst>
            <a:ext uri="{FF2B5EF4-FFF2-40B4-BE49-F238E27FC236}">
              <a16:creationId xmlns:a16="http://schemas.microsoft.com/office/drawing/2014/main" id="{73D5A7E6-D55C-422A-AA9B-1402A7DA1C89}"/>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7" name="AutoShape 1" descr="blob:https://web.whatsapp.com/34b6e80c-bc0c-4a28-b3e1-e4a36d430a7e">
          <a:extLst>
            <a:ext uri="{FF2B5EF4-FFF2-40B4-BE49-F238E27FC236}">
              <a16:creationId xmlns:a16="http://schemas.microsoft.com/office/drawing/2014/main" id="{9F61DDF7-04B8-4C4F-BE0A-BEFC30A11E12}"/>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8" name="AutoShape 1" descr="blob:https://web.whatsapp.com/34b6e80c-bc0c-4a28-b3e1-e4a36d430a7e">
          <a:extLst>
            <a:ext uri="{FF2B5EF4-FFF2-40B4-BE49-F238E27FC236}">
              <a16:creationId xmlns:a16="http://schemas.microsoft.com/office/drawing/2014/main" id="{2A215A2F-8ADB-4517-AD48-020400E242F5}"/>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511</xdr:row>
      <xdr:rowOff>0</xdr:rowOff>
    </xdr:from>
    <xdr:ext cx="304800" cy="307975"/>
    <xdr:sp macro="" textlink="">
      <xdr:nvSpPr>
        <xdr:cNvPr id="1079" name="AutoShape 1" descr="blob:https://web.whatsapp.com/34b6e80c-bc0c-4a28-b3e1-e4a36d430a7e">
          <a:extLst>
            <a:ext uri="{FF2B5EF4-FFF2-40B4-BE49-F238E27FC236}">
              <a16:creationId xmlns:a16="http://schemas.microsoft.com/office/drawing/2014/main" id="{1C19343E-0728-4561-95F0-9DEE547626AC}"/>
            </a:ext>
          </a:extLst>
        </xdr:cNvPr>
        <xdr:cNvSpPr>
          <a:spLocks noChangeAspect="1" noChangeArrowheads="1"/>
        </xdr:cNvSpPr>
      </xdr:nvSpPr>
      <xdr:spPr bwMode="auto">
        <a:xfrm>
          <a:off x="23888700" y="1375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0" name="AutoShape 1" descr="blob:https://web.whatsapp.com/34b6e80c-bc0c-4a28-b3e1-e4a36d430a7e">
          <a:extLst>
            <a:ext uri="{FF2B5EF4-FFF2-40B4-BE49-F238E27FC236}">
              <a16:creationId xmlns:a16="http://schemas.microsoft.com/office/drawing/2014/main" id="{C4A6B1EA-200E-4920-A7C9-BE0914FE106C}"/>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1" name="AutoShape 1" descr="blob:https://web.whatsapp.com/34b6e80c-bc0c-4a28-b3e1-e4a36d430a7e">
          <a:extLst>
            <a:ext uri="{FF2B5EF4-FFF2-40B4-BE49-F238E27FC236}">
              <a16:creationId xmlns:a16="http://schemas.microsoft.com/office/drawing/2014/main" id="{D2DED1A6-48C3-4836-9874-FDB538771519}"/>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2" name="AutoShape 1" descr="blob:https://web.whatsapp.com/34b6e80c-bc0c-4a28-b3e1-e4a36d430a7e">
          <a:extLst>
            <a:ext uri="{FF2B5EF4-FFF2-40B4-BE49-F238E27FC236}">
              <a16:creationId xmlns:a16="http://schemas.microsoft.com/office/drawing/2014/main" id="{11D61C20-BC16-403E-ADE7-FF54C658AC8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3" name="AutoShape 1" descr="blob:https://web.whatsapp.com/34b6e80c-bc0c-4a28-b3e1-e4a36d430a7e">
          <a:extLst>
            <a:ext uri="{FF2B5EF4-FFF2-40B4-BE49-F238E27FC236}">
              <a16:creationId xmlns:a16="http://schemas.microsoft.com/office/drawing/2014/main" id="{8EE4EADE-1403-4A9E-B58D-FE9FE0D48082}"/>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4" name="AutoShape 1" descr="blob:https://web.whatsapp.com/34b6e80c-bc0c-4a28-b3e1-e4a36d430a7e">
          <a:extLst>
            <a:ext uri="{FF2B5EF4-FFF2-40B4-BE49-F238E27FC236}">
              <a16:creationId xmlns:a16="http://schemas.microsoft.com/office/drawing/2014/main" id="{3191F3C3-9DE2-49C8-855B-41BDEFA94DC9}"/>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5" name="AutoShape 1" descr="blob:https://web.whatsapp.com/34b6e80c-bc0c-4a28-b3e1-e4a36d430a7e">
          <a:extLst>
            <a:ext uri="{FF2B5EF4-FFF2-40B4-BE49-F238E27FC236}">
              <a16:creationId xmlns:a16="http://schemas.microsoft.com/office/drawing/2014/main" id="{9CE0E8D6-947A-42F3-9F0F-10B5A9D8A76A}"/>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6" name="AutoShape 1" descr="blob:https://web.whatsapp.com/34b6e80c-bc0c-4a28-b3e1-e4a36d430a7e">
          <a:extLst>
            <a:ext uri="{FF2B5EF4-FFF2-40B4-BE49-F238E27FC236}">
              <a16:creationId xmlns:a16="http://schemas.microsoft.com/office/drawing/2014/main" id="{0C6FCF15-6960-425B-A09E-54B9EDBA1F7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7" name="AutoShape 1" descr="blob:https://web.whatsapp.com/34b6e80c-bc0c-4a28-b3e1-e4a36d430a7e">
          <a:extLst>
            <a:ext uri="{FF2B5EF4-FFF2-40B4-BE49-F238E27FC236}">
              <a16:creationId xmlns:a16="http://schemas.microsoft.com/office/drawing/2014/main" id="{1ED3261B-6DAD-4004-AA87-B7E297AB59ED}"/>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8" name="AutoShape 1" descr="blob:https://web.whatsapp.com/34b6e80c-bc0c-4a28-b3e1-e4a36d430a7e">
          <a:extLst>
            <a:ext uri="{FF2B5EF4-FFF2-40B4-BE49-F238E27FC236}">
              <a16:creationId xmlns:a16="http://schemas.microsoft.com/office/drawing/2014/main" id="{0DF74493-20F2-4FFD-BAF3-CC841D26E125}"/>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89" name="AutoShape 1" descr="blob:https://web.whatsapp.com/34b6e80c-bc0c-4a28-b3e1-e4a36d430a7e">
          <a:extLst>
            <a:ext uri="{FF2B5EF4-FFF2-40B4-BE49-F238E27FC236}">
              <a16:creationId xmlns:a16="http://schemas.microsoft.com/office/drawing/2014/main" id="{053D8B0B-D70F-4DBA-B6F9-4CD5CF1CDEAA}"/>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512</xdr:row>
      <xdr:rowOff>0</xdr:rowOff>
    </xdr:from>
    <xdr:ext cx="304800" cy="307975"/>
    <xdr:sp macro="" textlink="">
      <xdr:nvSpPr>
        <xdr:cNvPr id="1090" name="AutoShape 1" descr="blob:https://web.whatsapp.com/34b6e80c-bc0c-4a28-b3e1-e4a36d430a7e">
          <a:extLst>
            <a:ext uri="{FF2B5EF4-FFF2-40B4-BE49-F238E27FC236}">
              <a16:creationId xmlns:a16="http://schemas.microsoft.com/office/drawing/2014/main" id="{4F06F0C5-BCFD-4068-A43D-3FBAE61B6F10}"/>
            </a:ext>
          </a:extLst>
        </xdr:cNvPr>
        <xdr:cNvSpPr>
          <a:spLocks noChangeAspect="1" noChangeArrowheads="1"/>
        </xdr:cNvSpPr>
      </xdr:nvSpPr>
      <xdr:spPr bwMode="auto">
        <a:xfrm>
          <a:off x="23888700" y="13783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1" name="AutoShape 1" descr="blob:https://web.whatsapp.com/34b6e80c-bc0c-4a28-b3e1-e4a36d430a7e">
          <a:extLst>
            <a:ext uri="{FF2B5EF4-FFF2-40B4-BE49-F238E27FC236}">
              <a16:creationId xmlns:a16="http://schemas.microsoft.com/office/drawing/2014/main" id="{1A185F50-E8F8-4174-ACD3-82397E06AE9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2" name="AutoShape 1" descr="blob:https://web.whatsapp.com/34b6e80c-bc0c-4a28-b3e1-e4a36d430a7e">
          <a:extLst>
            <a:ext uri="{FF2B5EF4-FFF2-40B4-BE49-F238E27FC236}">
              <a16:creationId xmlns:a16="http://schemas.microsoft.com/office/drawing/2014/main" id="{FCAACA06-47B5-4213-B6E8-B243F844A404}"/>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3" name="AutoShape 1" descr="blob:https://web.whatsapp.com/34b6e80c-bc0c-4a28-b3e1-e4a36d430a7e">
          <a:extLst>
            <a:ext uri="{FF2B5EF4-FFF2-40B4-BE49-F238E27FC236}">
              <a16:creationId xmlns:a16="http://schemas.microsoft.com/office/drawing/2014/main" id="{DE829CB8-5F28-43AD-9241-17A967DFCF3A}"/>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4" name="AutoShape 1" descr="blob:https://web.whatsapp.com/34b6e80c-bc0c-4a28-b3e1-e4a36d430a7e">
          <a:extLst>
            <a:ext uri="{FF2B5EF4-FFF2-40B4-BE49-F238E27FC236}">
              <a16:creationId xmlns:a16="http://schemas.microsoft.com/office/drawing/2014/main" id="{EE5EB37C-8A77-462D-B39D-D3EB440D5AF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5" name="AutoShape 1" descr="blob:https://web.whatsapp.com/34b6e80c-bc0c-4a28-b3e1-e4a36d430a7e">
          <a:extLst>
            <a:ext uri="{FF2B5EF4-FFF2-40B4-BE49-F238E27FC236}">
              <a16:creationId xmlns:a16="http://schemas.microsoft.com/office/drawing/2014/main" id="{1A0E5175-8255-4F78-B215-47B00D75D26D}"/>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6" name="AutoShape 1" descr="blob:https://web.whatsapp.com/34b6e80c-bc0c-4a28-b3e1-e4a36d430a7e">
          <a:extLst>
            <a:ext uri="{FF2B5EF4-FFF2-40B4-BE49-F238E27FC236}">
              <a16:creationId xmlns:a16="http://schemas.microsoft.com/office/drawing/2014/main" id="{510F9B01-FC90-462D-965C-7BD60F33B200}"/>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7" name="AutoShape 1" descr="blob:https://web.whatsapp.com/34b6e80c-bc0c-4a28-b3e1-e4a36d430a7e">
          <a:extLst>
            <a:ext uri="{FF2B5EF4-FFF2-40B4-BE49-F238E27FC236}">
              <a16:creationId xmlns:a16="http://schemas.microsoft.com/office/drawing/2014/main" id="{5FFD8B52-29F7-4407-9E7F-A219BCA7276B}"/>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8" name="AutoShape 1" descr="blob:https://web.whatsapp.com/34b6e80c-bc0c-4a28-b3e1-e4a36d430a7e">
          <a:extLst>
            <a:ext uri="{FF2B5EF4-FFF2-40B4-BE49-F238E27FC236}">
              <a16:creationId xmlns:a16="http://schemas.microsoft.com/office/drawing/2014/main" id="{0FAA6B6F-BDCF-4057-9F27-65565DBBFEDD}"/>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099" name="AutoShape 1" descr="blob:https://web.whatsapp.com/34b6e80c-bc0c-4a28-b3e1-e4a36d430a7e">
          <a:extLst>
            <a:ext uri="{FF2B5EF4-FFF2-40B4-BE49-F238E27FC236}">
              <a16:creationId xmlns:a16="http://schemas.microsoft.com/office/drawing/2014/main" id="{207A62E5-19E7-4936-B493-2E4B12AF75D3}"/>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100" name="AutoShape 1" descr="blob:https://web.whatsapp.com/34b6e80c-bc0c-4a28-b3e1-e4a36d430a7e">
          <a:extLst>
            <a:ext uri="{FF2B5EF4-FFF2-40B4-BE49-F238E27FC236}">
              <a16:creationId xmlns:a16="http://schemas.microsoft.com/office/drawing/2014/main" id="{779DF763-F595-4D39-B497-F75313176E26}"/>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513</xdr:row>
      <xdr:rowOff>0</xdr:rowOff>
    </xdr:from>
    <xdr:ext cx="304800" cy="307975"/>
    <xdr:sp macro="" textlink="">
      <xdr:nvSpPr>
        <xdr:cNvPr id="1101" name="AutoShape 1" descr="blob:https://web.whatsapp.com/34b6e80c-bc0c-4a28-b3e1-e4a36d430a7e">
          <a:extLst>
            <a:ext uri="{FF2B5EF4-FFF2-40B4-BE49-F238E27FC236}">
              <a16:creationId xmlns:a16="http://schemas.microsoft.com/office/drawing/2014/main" id="{225D49B3-D2DC-40BC-BE75-CD2A8F3638FA}"/>
            </a:ext>
          </a:extLst>
        </xdr:cNvPr>
        <xdr:cNvSpPr>
          <a:spLocks noChangeAspect="1" noChangeArrowheads="1"/>
        </xdr:cNvSpPr>
      </xdr:nvSpPr>
      <xdr:spPr bwMode="auto">
        <a:xfrm>
          <a:off x="23888700" y="13810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2" name="AutoShape 1" descr="blob:https://web.whatsapp.com/34b6e80c-bc0c-4a28-b3e1-e4a36d430a7e">
          <a:extLst>
            <a:ext uri="{FF2B5EF4-FFF2-40B4-BE49-F238E27FC236}">
              <a16:creationId xmlns:a16="http://schemas.microsoft.com/office/drawing/2014/main" id="{5F9E2891-727B-4E95-AAAB-C2F0CC07FCD1}"/>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3" name="AutoShape 1" descr="blob:https://web.whatsapp.com/34b6e80c-bc0c-4a28-b3e1-e4a36d430a7e">
          <a:extLst>
            <a:ext uri="{FF2B5EF4-FFF2-40B4-BE49-F238E27FC236}">
              <a16:creationId xmlns:a16="http://schemas.microsoft.com/office/drawing/2014/main" id="{774F263E-422A-4373-8FF4-7D0FF4213814}"/>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4" name="AutoShape 1" descr="blob:https://web.whatsapp.com/34b6e80c-bc0c-4a28-b3e1-e4a36d430a7e">
          <a:extLst>
            <a:ext uri="{FF2B5EF4-FFF2-40B4-BE49-F238E27FC236}">
              <a16:creationId xmlns:a16="http://schemas.microsoft.com/office/drawing/2014/main" id="{60BEABED-6B99-4946-8AA0-EB4010156D30}"/>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5" name="AutoShape 1" descr="blob:https://web.whatsapp.com/34b6e80c-bc0c-4a28-b3e1-e4a36d430a7e">
          <a:extLst>
            <a:ext uri="{FF2B5EF4-FFF2-40B4-BE49-F238E27FC236}">
              <a16:creationId xmlns:a16="http://schemas.microsoft.com/office/drawing/2014/main" id="{AE37259A-6AD7-41AB-BFF7-CD1B21419FC8}"/>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6" name="AutoShape 1" descr="blob:https://web.whatsapp.com/34b6e80c-bc0c-4a28-b3e1-e4a36d430a7e">
          <a:extLst>
            <a:ext uri="{FF2B5EF4-FFF2-40B4-BE49-F238E27FC236}">
              <a16:creationId xmlns:a16="http://schemas.microsoft.com/office/drawing/2014/main" id="{E07984E4-8B08-4DA1-938B-9D1B5C3B1966}"/>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7" name="AutoShape 1" descr="blob:https://web.whatsapp.com/34b6e80c-bc0c-4a28-b3e1-e4a36d430a7e">
          <a:extLst>
            <a:ext uri="{FF2B5EF4-FFF2-40B4-BE49-F238E27FC236}">
              <a16:creationId xmlns:a16="http://schemas.microsoft.com/office/drawing/2014/main" id="{4EFCA0FE-A5C8-4F91-A139-D49C3E1E4C93}"/>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8" name="AutoShape 1" descr="blob:https://web.whatsapp.com/34b6e80c-bc0c-4a28-b3e1-e4a36d430a7e">
          <a:extLst>
            <a:ext uri="{FF2B5EF4-FFF2-40B4-BE49-F238E27FC236}">
              <a16:creationId xmlns:a16="http://schemas.microsoft.com/office/drawing/2014/main" id="{EBDC5718-290D-4BBC-AC63-6AA9AE2803BB}"/>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09" name="AutoShape 1" descr="blob:https://web.whatsapp.com/34b6e80c-bc0c-4a28-b3e1-e4a36d430a7e">
          <a:extLst>
            <a:ext uri="{FF2B5EF4-FFF2-40B4-BE49-F238E27FC236}">
              <a16:creationId xmlns:a16="http://schemas.microsoft.com/office/drawing/2014/main" id="{12101856-F31E-4E6B-8443-129D0B2231F9}"/>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10" name="AutoShape 1" descr="blob:https://web.whatsapp.com/34b6e80c-bc0c-4a28-b3e1-e4a36d430a7e">
          <a:extLst>
            <a:ext uri="{FF2B5EF4-FFF2-40B4-BE49-F238E27FC236}">
              <a16:creationId xmlns:a16="http://schemas.microsoft.com/office/drawing/2014/main" id="{6E6E6241-D084-4E2A-BA9B-4438A5061A0A}"/>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11" name="AutoShape 1" descr="blob:https://web.whatsapp.com/34b6e80c-bc0c-4a28-b3e1-e4a36d430a7e">
          <a:extLst>
            <a:ext uri="{FF2B5EF4-FFF2-40B4-BE49-F238E27FC236}">
              <a16:creationId xmlns:a16="http://schemas.microsoft.com/office/drawing/2014/main" id="{F7D2CE11-2EA5-4B93-928A-AB6F46A00FF5}"/>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514</xdr:row>
      <xdr:rowOff>0</xdr:rowOff>
    </xdr:from>
    <xdr:ext cx="304800" cy="307975"/>
    <xdr:sp macro="" textlink="">
      <xdr:nvSpPr>
        <xdr:cNvPr id="1112" name="AutoShape 1" descr="blob:https://web.whatsapp.com/34b6e80c-bc0c-4a28-b3e1-e4a36d430a7e">
          <a:extLst>
            <a:ext uri="{FF2B5EF4-FFF2-40B4-BE49-F238E27FC236}">
              <a16:creationId xmlns:a16="http://schemas.microsoft.com/office/drawing/2014/main" id="{530EA1E1-42EB-43E1-A6DF-764331CF0EA7}"/>
            </a:ext>
          </a:extLst>
        </xdr:cNvPr>
        <xdr:cNvSpPr>
          <a:spLocks noChangeAspect="1" noChangeArrowheads="1"/>
        </xdr:cNvSpPr>
      </xdr:nvSpPr>
      <xdr:spPr bwMode="auto">
        <a:xfrm>
          <a:off x="23888700" y="13836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3" name="AutoShape 1" descr="blob:https://web.whatsapp.com/34b6e80c-bc0c-4a28-b3e1-e4a36d430a7e">
          <a:extLst>
            <a:ext uri="{FF2B5EF4-FFF2-40B4-BE49-F238E27FC236}">
              <a16:creationId xmlns:a16="http://schemas.microsoft.com/office/drawing/2014/main" id="{4F3CAA6B-FA68-416C-A7F1-527F71316974}"/>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4" name="AutoShape 1" descr="blob:https://web.whatsapp.com/34b6e80c-bc0c-4a28-b3e1-e4a36d430a7e">
          <a:extLst>
            <a:ext uri="{FF2B5EF4-FFF2-40B4-BE49-F238E27FC236}">
              <a16:creationId xmlns:a16="http://schemas.microsoft.com/office/drawing/2014/main" id="{A5B79DAE-A404-4E10-82C5-9958699F7F12}"/>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5" name="AutoShape 1" descr="blob:https://web.whatsapp.com/34b6e80c-bc0c-4a28-b3e1-e4a36d430a7e">
          <a:extLst>
            <a:ext uri="{FF2B5EF4-FFF2-40B4-BE49-F238E27FC236}">
              <a16:creationId xmlns:a16="http://schemas.microsoft.com/office/drawing/2014/main" id="{F358A3CB-94BF-4752-A50F-C1004259DEA0}"/>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6" name="AutoShape 1" descr="blob:https://web.whatsapp.com/34b6e80c-bc0c-4a28-b3e1-e4a36d430a7e">
          <a:extLst>
            <a:ext uri="{FF2B5EF4-FFF2-40B4-BE49-F238E27FC236}">
              <a16:creationId xmlns:a16="http://schemas.microsoft.com/office/drawing/2014/main" id="{C489BE81-7EA6-48D9-9EB5-D5DC023A8F5A}"/>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7" name="AutoShape 1" descr="blob:https://web.whatsapp.com/34b6e80c-bc0c-4a28-b3e1-e4a36d430a7e">
          <a:extLst>
            <a:ext uri="{FF2B5EF4-FFF2-40B4-BE49-F238E27FC236}">
              <a16:creationId xmlns:a16="http://schemas.microsoft.com/office/drawing/2014/main" id="{81E6437C-A08D-4B2D-8C3D-6B539549C06B}"/>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8" name="AutoShape 1" descr="blob:https://web.whatsapp.com/34b6e80c-bc0c-4a28-b3e1-e4a36d430a7e">
          <a:extLst>
            <a:ext uri="{FF2B5EF4-FFF2-40B4-BE49-F238E27FC236}">
              <a16:creationId xmlns:a16="http://schemas.microsoft.com/office/drawing/2014/main" id="{58D907CB-8C4B-4A56-AAF8-23876715446B}"/>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19" name="AutoShape 1" descr="blob:https://web.whatsapp.com/34b6e80c-bc0c-4a28-b3e1-e4a36d430a7e">
          <a:extLst>
            <a:ext uri="{FF2B5EF4-FFF2-40B4-BE49-F238E27FC236}">
              <a16:creationId xmlns:a16="http://schemas.microsoft.com/office/drawing/2014/main" id="{A737ADDA-C4C9-40C9-9B24-83F4E984D8A9}"/>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20" name="AutoShape 1" descr="blob:https://web.whatsapp.com/34b6e80c-bc0c-4a28-b3e1-e4a36d430a7e">
          <a:extLst>
            <a:ext uri="{FF2B5EF4-FFF2-40B4-BE49-F238E27FC236}">
              <a16:creationId xmlns:a16="http://schemas.microsoft.com/office/drawing/2014/main" id="{8E5754F2-FBDA-423D-BEA4-3E3A557F72B9}"/>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21" name="AutoShape 1" descr="blob:https://web.whatsapp.com/34b6e80c-bc0c-4a28-b3e1-e4a36d430a7e">
          <a:extLst>
            <a:ext uri="{FF2B5EF4-FFF2-40B4-BE49-F238E27FC236}">
              <a16:creationId xmlns:a16="http://schemas.microsoft.com/office/drawing/2014/main" id="{8145000C-3C2C-47C2-8197-48AE76D83A03}"/>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22" name="AutoShape 1" descr="blob:https://web.whatsapp.com/34b6e80c-bc0c-4a28-b3e1-e4a36d430a7e">
          <a:extLst>
            <a:ext uri="{FF2B5EF4-FFF2-40B4-BE49-F238E27FC236}">
              <a16:creationId xmlns:a16="http://schemas.microsoft.com/office/drawing/2014/main" id="{AC1B32C9-84A0-4928-85A7-16B7B1E36E16}"/>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515</xdr:row>
      <xdr:rowOff>0</xdr:rowOff>
    </xdr:from>
    <xdr:ext cx="304800" cy="307975"/>
    <xdr:sp macro="" textlink="">
      <xdr:nvSpPr>
        <xdr:cNvPr id="1123" name="AutoShape 1" descr="blob:https://web.whatsapp.com/34b6e80c-bc0c-4a28-b3e1-e4a36d430a7e">
          <a:extLst>
            <a:ext uri="{FF2B5EF4-FFF2-40B4-BE49-F238E27FC236}">
              <a16:creationId xmlns:a16="http://schemas.microsoft.com/office/drawing/2014/main" id="{5826DAC1-AC56-4D57-B6F9-13FC9193968D}"/>
            </a:ext>
          </a:extLst>
        </xdr:cNvPr>
        <xdr:cNvSpPr>
          <a:spLocks noChangeAspect="1" noChangeArrowheads="1"/>
        </xdr:cNvSpPr>
      </xdr:nvSpPr>
      <xdr:spPr bwMode="auto">
        <a:xfrm>
          <a:off x="23888700" y="13863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4" name="AutoShape 1" descr="blob:https://web.whatsapp.com/34b6e80c-bc0c-4a28-b3e1-e4a36d430a7e">
          <a:extLst>
            <a:ext uri="{FF2B5EF4-FFF2-40B4-BE49-F238E27FC236}">
              <a16:creationId xmlns:a16="http://schemas.microsoft.com/office/drawing/2014/main" id="{EE1E7315-1AA8-49C7-9B78-DF0C6F9CA72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5" name="AutoShape 1" descr="blob:https://web.whatsapp.com/34b6e80c-bc0c-4a28-b3e1-e4a36d430a7e">
          <a:extLst>
            <a:ext uri="{FF2B5EF4-FFF2-40B4-BE49-F238E27FC236}">
              <a16:creationId xmlns:a16="http://schemas.microsoft.com/office/drawing/2014/main" id="{CCC1CD51-99D9-4CE1-BF35-872D79232A5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6" name="AutoShape 1" descr="blob:https://web.whatsapp.com/34b6e80c-bc0c-4a28-b3e1-e4a36d430a7e">
          <a:extLst>
            <a:ext uri="{FF2B5EF4-FFF2-40B4-BE49-F238E27FC236}">
              <a16:creationId xmlns:a16="http://schemas.microsoft.com/office/drawing/2014/main" id="{BE9942A5-D100-4CA1-8971-968BB988CFB7}"/>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7" name="AutoShape 1" descr="blob:https://web.whatsapp.com/34b6e80c-bc0c-4a28-b3e1-e4a36d430a7e">
          <a:extLst>
            <a:ext uri="{FF2B5EF4-FFF2-40B4-BE49-F238E27FC236}">
              <a16:creationId xmlns:a16="http://schemas.microsoft.com/office/drawing/2014/main" id="{D1CFDB89-A0A4-436E-93B4-405B4F98F5ED}"/>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8" name="AutoShape 1" descr="blob:https://web.whatsapp.com/34b6e80c-bc0c-4a28-b3e1-e4a36d430a7e">
          <a:extLst>
            <a:ext uri="{FF2B5EF4-FFF2-40B4-BE49-F238E27FC236}">
              <a16:creationId xmlns:a16="http://schemas.microsoft.com/office/drawing/2014/main" id="{1510D62C-6A30-4E5E-9D24-99AC6CBCEAC7}"/>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29" name="AutoShape 1" descr="blob:https://web.whatsapp.com/34b6e80c-bc0c-4a28-b3e1-e4a36d430a7e">
          <a:extLst>
            <a:ext uri="{FF2B5EF4-FFF2-40B4-BE49-F238E27FC236}">
              <a16:creationId xmlns:a16="http://schemas.microsoft.com/office/drawing/2014/main" id="{B00709D4-5B4F-4A5F-8DB2-D52A8EDCF9B6}"/>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30" name="AutoShape 1" descr="blob:https://web.whatsapp.com/34b6e80c-bc0c-4a28-b3e1-e4a36d430a7e">
          <a:extLst>
            <a:ext uri="{FF2B5EF4-FFF2-40B4-BE49-F238E27FC236}">
              <a16:creationId xmlns:a16="http://schemas.microsoft.com/office/drawing/2014/main" id="{795E8573-C06B-4E79-AC3B-80246004AE69}"/>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31" name="AutoShape 1" descr="blob:https://web.whatsapp.com/34b6e80c-bc0c-4a28-b3e1-e4a36d430a7e">
          <a:extLst>
            <a:ext uri="{FF2B5EF4-FFF2-40B4-BE49-F238E27FC236}">
              <a16:creationId xmlns:a16="http://schemas.microsoft.com/office/drawing/2014/main" id="{A88C906D-B1BB-426B-8A24-9D8F11235C1D}"/>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32" name="AutoShape 1" descr="blob:https://web.whatsapp.com/34b6e80c-bc0c-4a28-b3e1-e4a36d430a7e">
          <a:extLst>
            <a:ext uri="{FF2B5EF4-FFF2-40B4-BE49-F238E27FC236}">
              <a16:creationId xmlns:a16="http://schemas.microsoft.com/office/drawing/2014/main" id="{24D4E779-5688-45B1-A5C5-0D5902FC050E}"/>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33" name="AutoShape 1" descr="blob:https://web.whatsapp.com/34b6e80c-bc0c-4a28-b3e1-e4a36d430a7e">
          <a:extLst>
            <a:ext uri="{FF2B5EF4-FFF2-40B4-BE49-F238E27FC236}">
              <a16:creationId xmlns:a16="http://schemas.microsoft.com/office/drawing/2014/main" id="{103DDBFB-DB0C-4FFC-A926-3E5446906FE1}"/>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516</xdr:row>
      <xdr:rowOff>0</xdr:rowOff>
    </xdr:from>
    <xdr:ext cx="304800" cy="307975"/>
    <xdr:sp macro="" textlink="">
      <xdr:nvSpPr>
        <xdr:cNvPr id="1134" name="AutoShape 1" descr="blob:https://web.whatsapp.com/34b6e80c-bc0c-4a28-b3e1-e4a36d430a7e">
          <a:extLst>
            <a:ext uri="{FF2B5EF4-FFF2-40B4-BE49-F238E27FC236}">
              <a16:creationId xmlns:a16="http://schemas.microsoft.com/office/drawing/2014/main" id="{5DDADBD4-ED6C-4117-9797-78A7AF2DEEE3}"/>
            </a:ext>
          </a:extLst>
        </xdr:cNvPr>
        <xdr:cNvSpPr>
          <a:spLocks noChangeAspect="1" noChangeArrowheads="1"/>
        </xdr:cNvSpPr>
      </xdr:nvSpPr>
      <xdr:spPr bwMode="auto">
        <a:xfrm>
          <a:off x="23888700" y="13890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517</xdr:row>
      <xdr:rowOff>0</xdr:rowOff>
    </xdr:from>
    <xdr:ext cx="304800" cy="307975"/>
    <xdr:sp macro="" textlink="">
      <xdr:nvSpPr>
        <xdr:cNvPr id="1135" name="AutoShape 1" descr="blob:https://web.whatsapp.com/34b6e80c-bc0c-4a28-b3e1-e4a36d430a7e">
          <a:extLst>
            <a:ext uri="{FF2B5EF4-FFF2-40B4-BE49-F238E27FC236}">
              <a16:creationId xmlns:a16="http://schemas.microsoft.com/office/drawing/2014/main" id="{EE7A2B9E-E96F-4B47-B218-401D8BE23050}"/>
            </a:ext>
          </a:extLst>
        </xdr:cNvPr>
        <xdr:cNvSpPr>
          <a:spLocks noChangeAspect="1" noChangeArrowheads="1"/>
        </xdr:cNvSpPr>
      </xdr:nvSpPr>
      <xdr:spPr bwMode="auto">
        <a:xfrm>
          <a:off x="23888700" y="13916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518</xdr:row>
      <xdr:rowOff>0</xdr:rowOff>
    </xdr:from>
    <xdr:ext cx="304800" cy="307975"/>
    <xdr:sp macro="" textlink="">
      <xdr:nvSpPr>
        <xdr:cNvPr id="1136" name="AutoShape 1" descr="blob:https://web.whatsapp.com/34b6e80c-bc0c-4a28-b3e1-e4a36d430a7e">
          <a:extLst>
            <a:ext uri="{FF2B5EF4-FFF2-40B4-BE49-F238E27FC236}">
              <a16:creationId xmlns:a16="http://schemas.microsoft.com/office/drawing/2014/main" id="{C8263F7C-99A7-4796-9BA7-0794AB0B3767}"/>
            </a:ext>
          </a:extLst>
        </xdr:cNvPr>
        <xdr:cNvSpPr>
          <a:spLocks noChangeAspect="1" noChangeArrowheads="1"/>
        </xdr:cNvSpPr>
      </xdr:nvSpPr>
      <xdr:spPr bwMode="auto">
        <a:xfrm>
          <a:off x="23888700" y="13943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519</xdr:row>
      <xdr:rowOff>0</xdr:rowOff>
    </xdr:from>
    <xdr:ext cx="304800" cy="307975"/>
    <xdr:sp macro="" textlink="">
      <xdr:nvSpPr>
        <xdr:cNvPr id="1137" name="AutoShape 1" descr="blob:https://web.whatsapp.com/34b6e80c-bc0c-4a28-b3e1-e4a36d430a7e">
          <a:extLst>
            <a:ext uri="{FF2B5EF4-FFF2-40B4-BE49-F238E27FC236}">
              <a16:creationId xmlns:a16="http://schemas.microsoft.com/office/drawing/2014/main" id="{5C16E715-EAAD-489E-9C03-A44C5771D6A7}"/>
            </a:ext>
          </a:extLst>
        </xdr:cNvPr>
        <xdr:cNvSpPr>
          <a:spLocks noChangeAspect="1" noChangeArrowheads="1"/>
        </xdr:cNvSpPr>
      </xdr:nvSpPr>
      <xdr:spPr bwMode="auto">
        <a:xfrm>
          <a:off x="23888700" y="13970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520</xdr:row>
      <xdr:rowOff>0</xdr:rowOff>
    </xdr:from>
    <xdr:ext cx="304800" cy="307975"/>
    <xdr:sp macro="" textlink="">
      <xdr:nvSpPr>
        <xdr:cNvPr id="1138" name="AutoShape 1" descr="blob:https://web.whatsapp.com/34b6e80c-bc0c-4a28-b3e1-e4a36d430a7e">
          <a:extLst>
            <a:ext uri="{FF2B5EF4-FFF2-40B4-BE49-F238E27FC236}">
              <a16:creationId xmlns:a16="http://schemas.microsoft.com/office/drawing/2014/main" id="{25DCF14A-38D6-4011-8328-2F23CB195FA6}"/>
            </a:ext>
          </a:extLst>
        </xdr:cNvPr>
        <xdr:cNvSpPr>
          <a:spLocks noChangeAspect="1" noChangeArrowheads="1"/>
        </xdr:cNvSpPr>
      </xdr:nvSpPr>
      <xdr:spPr bwMode="auto">
        <a:xfrm>
          <a:off x="23888700" y="13996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521</xdr:row>
      <xdr:rowOff>0</xdr:rowOff>
    </xdr:from>
    <xdr:ext cx="304800" cy="307975"/>
    <xdr:sp macro="" textlink="">
      <xdr:nvSpPr>
        <xdr:cNvPr id="1139" name="AutoShape 1" descr="blob:https://web.whatsapp.com/34b6e80c-bc0c-4a28-b3e1-e4a36d430a7e">
          <a:extLst>
            <a:ext uri="{FF2B5EF4-FFF2-40B4-BE49-F238E27FC236}">
              <a16:creationId xmlns:a16="http://schemas.microsoft.com/office/drawing/2014/main" id="{13334041-6D4D-4776-958D-331CEB4ACE55}"/>
            </a:ext>
          </a:extLst>
        </xdr:cNvPr>
        <xdr:cNvSpPr>
          <a:spLocks noChangeAspect="1" noChangeArrowheads="1"/>
        </xdr:cNvSpPr>
      </xdr:nvSpPr>
      <xdr:spPr bwMode="auto">
        <a:xfrm>
          <a:off x="23888700" y="14023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522</xdr:row>
      <xdr:rowOff>0</xdr:rowOff>
    </xdr:from>
    <xdr:ext cx="304800" cy="307975"/>
    <xdr:sp macro="" textlink="">
      <xdr:nvSpPr>
        <xdr:cNvPr id="1140" name="AutoShape 1" descr="blob:https://web.whatsapp.com/34b6e80c-bc0c-4a28-b3e1-e4a36d430a7e">
          <a:extLst>
            <a:ext uri="{FF2B5EF4-FFF2-40B4-BE49-F238E27FC236}">
              <a16:creationId xmlns:a16="http://schemas.microsoft.com/office/drawing/2014/main" id="{D0A1AE3E-C7F9-4663-82B6-097C04220661}"/>
            </a:ext>
          </a:extLst>
        </xdr:cNvPr>
        <xdr:cNvSpPr>
          <a:spLocks noChangeAspect="1" noChangeArrowheads="1"/>
        </xdr:cNvSpPr>
      </xdr:nvSpPr>
      <xdr:spPr bwMode="auto">
        <a:xfrm>
          <a:off x="23888700" y="14050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523</xdr:row>
      <xdr:rowOff>0</xdr:rowOff>
    </xdr:from>
    <xdr:ext cx="304800" cy="307975"/>
    <xdr:sp macro="" textlink="">
      <xdr:nvSpPr>
        <xdr:cNvPr id="1141" name="AutoShape 1" descr="blob:https://web.whatsapp.com/34b6e80c-bc0c-4a28-b3e1-e4a36d430a7e">
          <a:extLst>
            <a:ext uri="{FF2B5EF4-FFF2-40B4-BE49-F238E27FC236}">
              <a16:creationId xmlns:a16="http://schemas.microsoft.com/office/drawing/2014/main" id="{1712ADBA-CC6D-4493-9285-F60447A504F0}"/>
            </a:ext>
          </a:extLst>
        </xdr:cNvPr>
        <xdr:cNvSpPr>
          <a:spLocks noChangeAspect="1" noChangeArrowheads="1"/>
        </xdr:cNvSpPr>
      </xdr:nvSpPr>
      <xdr:spPr bwMode="auto">
        <a:xfrm>
          <a:off x="23888700" y="14076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524</xdr:row>
      <xdr:rowOff>0</xdr:rowOff>
    </xdr:from>
    <xdr:ext cx="304800" cy="307975"/>
    <xdr:sp macro="" textlink="">
      <xdr:nvSpPr>
        <xdr:cNvPr id="1142" name="AutoShape 1" descr="blob:https://web.whatsapp.com/34b6e80c-bc0c-4a28-b3e1-e4a36d430a7e">
          <a:extLst>
            <a:ext uri="{FF2B5EF4-FFF2-40B4-BE49-F238E27FC236}">
              <a16:creationId xmlns:a16="http://schemas.microsoft.com/office/drawing/2014/main" id="{93FF293C-19DF-4D8F-B31E-3F5059A066E8}"/>
            </a:ext>
          </a:extLst>
        </xdr:cNvPr>
        <xdr:cNvSpPr>
          <a:spLocks noChangeAspect="1" noChangeArrowheads="1"/>
        </xdr:cNvSpPr>
      </xdr:nvSpPr>
      <xdr:spPr bwMode="auto">
        <a:xfrm>
          <a:off x="23888700" y="14103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525</xdr:row>
      <xdr:rowOff>0</xdr:rowOff>
    </xdr:from>
    <xdr:ext cx="304800" cy="307975"/>
    <xdr:sp macro="" textlink="">
      <xdr:nvSpPr>
        <xdr:cNvPr id="1143" name="AutoShape 1" descr="blob:https://web.whatsapp.com/34b6e80c-bc0c-4a28-b3e1-e4a36d430a7e">
          <a:extLst>
            <a:ext uri="{FF2B5EF4-FFF2-40B4-BE49-F238E27FC236}">
              <a16:creationId xmlns:a16="http://schemas.microsoft.com/office/drawing/2014/main" id="{0706BAF6-D229-45B3-A8BE-C8DF685964E0}"/>
            </a:ext>
          </a:extLst>
        </xdr:cNvPr>
        <xdr:cNvSpPr>
          <a:spLocks noChangeAspect="1" noChangeArrowheads="1"/>
        </xdr:cNvSpPr>
      </xdr:nvSpPr>
      <xdr:spPr bwMode="auto">
        <a:xfrm>
          <a:off x="23888700" y="14130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526</xdr:row>
      <xdr:rowOff>0</xdr:rowOff>
    </xdr:from>
    <xdr:ext cx="304800" cy="307975"/>
    <xdr:sp macro="" textlink="">
      <xdr:nvSpPr>
        <xdr:cNvPr id="1144" name="AutoShape 1" descr="blob:https://web.whatsapp.com/34b6e80c-bc0c-4a28-b3e1-e4a36d430a7e">
          <a:extLst>
            <a:ext uri="{FF2B5EF4-FFF2-40B4-BE49-F238E27FC236}">
              <a16:creationId xmlns:a16="http://schemas.microsoft.com/office/drawing/2014/main" id="{BEECCCDB-94A2-44D6-9ABF-B8C182658DD0}"/>
            </a:ext>
          </a:extLst>
        </xdr:cNvPr>
        <xdr:cNvSpPr>
          <a:spLocks noChangeAspect="1" noChangeArrowheads="1"/>
        </xdr:cNvSpPr>
      </xdr:nvSpPr>
      <xdr:spPr bwMode="auto">
        <a:xfrm>
          <a:off x="23888700" y="14157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527</xdr:row>
      <xdr:rowOff>0</xdr:rowOff>
    </xdr:from>
    <xdr:ext cx="304800" cy="307975"/>
    <xdr:sp macro="" textlink="">
      <xdr:nvSpPr>
        <xdr:cNvPr id="1145" name="AutoShape 1" descr="blob:https://web.whatsapp.com/34b6e80c-bc0c-4a28-b3e1-e4a36d430a7e">
          <a:extLst>
            <a:ext uri="{FF2B5EF4-FFF2-40B4-BE49-F238E27FC236}">
              <a16:creationId xmlns:a16="http://schemas.microsoft.com/office/drawing/2014/main" id="{C40EC14D-0A5D-4C48-A228-49CCA73D639C}"/>
            </a:ext>
          </a:extLst>
        </xdr:cNvPr>
        <xdr:cNvSpPr>
          <a:spLocks noChangeAspect="1" noChangeArrowheads="1"/>
        </xdr:cNvSpPr>
      </xdr:nvSpPr>
      <xdr:spPr bwMode="auto">
        <a:xfrm>
          <a:off x="23888700" y="14183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46" name="AutoShape 1" descr="blob:https://web.whatsapp.com/34b6e80c-bc0c-4a28-b3e1-e4a36d430a7e">
          <a:extLst>
            <a:ext uri="{FF2B5EF4-FFF2-40B4-BE49-F238E27FC236}">
              <a16:creationId xmlns:a16="http://schemas.microsoft.com/office/drawing/2014/main" id="{6F8F1211-16B6-488B-8E64-AD801EE7C2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47" name="AutoShape 1" descr="blob:https://web.whatsapp.com/34b6e80c-bc0c-4a28-b3e1-e4a36d430a7e">
          <a:extLst>
            <a:ext uri="{FF2B5EF4-FFF2-40B4-BE49-F238E27FC236}">
              <a16:creationId xmlns:a16="http://schemas.microsoft.com/office/drawing/2014/main" id="{1013BD6D-6C1E-40E2-9BF4-A19E74A17EE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48" name="AutoShape 1" descr="blob:https://web.whatsapp.com/34b6e80c-bc0c-4a28-b3e1-e4a36d430a7e">
          <a:extLst>
            <a:ext uri="{FF2B5EF4-FFF2-40B4-BE49-F238E27FC236}">
              <a16:creationId xmlns:a16="http://schemas.microsoft.com/office/drawing/2014/main" id="{D5DBBFF4-8373-4927-802C-8EFC258BC55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49" name="AutoShape 1" descr="blob:https://web.whatsapp.com/34b6e80c-bc0c-4a28-b3e1-e4a36d430a7e">
          <a:extLst>
            <a:ext uri="{FF2B5EF4-FFF2-40B4-BE49-F238E27FC236}">
              <a16:creationId xmlns:a16="http://schemas.microsoft.com/office/drawing/2014/main" id="{20C545A7-FC16-4B6C-BF20-509BBA63D80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0" name="AutoShape 1" descr="blob:https://web.whatsapp.com/34b6e80c-bc0c-4a28-b3e1-e4a36d430a7e">
          <a:extLst>
            <a:ext uri="{FF2B5EF4-FFF2-40B4-BE49-F238E27FC236}">
              <a16:creationId xmlns:a16="http://schemas.microsoft.com/office/drawing/2014/main" id="{2ED24628-F67C-407E-98E0-0B413C9CC55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1" name="AutoShape 1" descr="blob:https://web.whatsapp.com/34b6e80c-bc0c-4a28-b3e1-e4a36d430a7e">
          <a:extLst>
            <a:ext uri="{FF2B5EF4-FFF2-40B4-BE49-F238E27FC236}">
              <a16:creationId xmlns:a16="http://schemas.microsoft.com/office/drawing/2014/main" id="{D38B2EAD-032F-4588-ACAB-CC60A89212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2" name="AutoShape 1" descr="blob:https://web.whatsapp.com/34b6e80c-bc0c-4a28-b3e1-e4a36d430a7e">
          <a:extLst>
            <a:ext uri="{FF2B5EF4-FFF2-40B4-BE49-F238E27FC236}">
              <a16:creationId xmlns:a16="http://schemas.microsoft.com/office/drawing/2014/main" id="{7E81360F-E81E-439A-88BA-8142F8A5189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3" name="AutoShape 1" descr="blob:https://web.whatsapp.com/34b6e80c-bc0c-4a28-b3e1-e4a36d430a7e">
          <a:extLst>
            <a:ext uri="{FF2B5EF4-FFF2-40B4-BE49-F238E27FC236}">
              <a16:creationId xmlns:a16="http://schemas.microsoft.com/office/drawing/2014/main" id="{638AC6F0-5BD2-4FE5-BCD9-F9B5D5F7CC0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4" name="AutoShape 1" descr="blob:https://web.whatsapp.com/34b6e80c-bc0c-4a28-b3e1-e4a36d430a7e">
          <a:extLst>
            <a:ext uri="{FF2B5EF4-FFF2-40B4-BE49-F238E27FC236}">
              <a16:creationId xmlns:a16="http://schemas.microsoft.com/office/drawing/2014/main" id="{4C0227FE-C868-4242-AB5E-F47DAB14DE7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5" name="AutoShape 1" descr="blob:https://web.whatsapp.com/34b6e80c-bc0c-4a28-b3e1-e4a36d430a7e">
          <a:extLst>
            <a:ext uri="{FF2B5EF4-FFF2-40B4-BE49-F238E27FC236}">
              <a16:creationId xmlns:a16="http://schemas.microsoft.com/office/drawing/2014/main" id="{F77FC9C2-D87E-403F-990A-F2AF7137D15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6" name="AutoShape 1" descr="blob:https://web.whatsapp.com/34b6e80c-bc0c-4a28-b3e1-e4a36d430a7e">
          <a:extLst>
            <a:ext uri="{FF2B5EF4-FFF2-40B4-BE49-F238E27FC236}">
              <a16:creationId xmlns:a16="http://schemas.microsoft.com/office/drawing/2014/main" id="{D0103F29-1E41-4C77-80E6-715163CD85C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7" name="AutoShape 1" descr="blob:https://web.whatsapp.com/34b6e80c-bc0c-4a28-b3e1-e4a36d430a7e">
          <a:extLst>
            <a:ext uri="{FF2B5EF4-FFF2-40B4-BE49-F238E27FC236}">
              <a16:creationId xmlns:a16="http://schemas.microsoft.com/office/drawing/2014/main" id="{1D93A560-F6FA-435C-9AA9-2531D44E15F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8" name="AutoShape 1" descr="blob:https://web.whatsapp.com/34b6e80c-bc0c-4a28-b3e1-e4a36d430a7e">
          <a:extLst>
            <a:ext uri="{FF2B5EF4-FFF2-40B4-BE49-F238E27FC236}">
              <a16:creationId xmlns:a16="http://schemas.microsoft.com/office/drawing/2014/main" id="{A9C3D06D-1D90-46A8-A5EB-6242EDFE737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59" name="AutoShape 1" descr="blob:https://web.whatsapp.com/34b6e80c-bc0c-4a28-b3e1-e4a36d430a7e">
          <a:extLst>
            <a:ext uri="{FF2B5EF4-FFF2-40B4-BE49-F238E27FC236}">
              <a16:creationId xmlns:a16="http://schemas.microsoft.com/office/drawing/2014/main" id="{E0DCE0BA-5AB4-4A74-A212-6076442C95F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0" name="AutoShape 1" descr="blob:https://web.whatsapp.com/34b6e80c-bc0c-4a28-b3e1-e4a36d430a7e">
          <a:extLst>
            <a:ext uri="{FF2B5EF4-FFF2-40B4-BE49-F238E27FC236}">
              <a16:creationId xmlns:a16="http://schemas.microsoft.com/office/drawing/2014/main" id="{BA13C08E-0388-49DB-B1FD-41F65DF8974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1" name="AutoShape 1" descr="blob:https://web.whatsapp.com/34b6e80c-bc0c-4a28-b3e1-e4a36d430a7e">
          <a:extLst>
            <a:ext uri="{FF2B5EF4-FFF2-40B4-BE49-F238E27FC236}">
              <a16:creationId xmlns:a16="http://schemas.microsoft.com/office/drawing/2014/main" id="{7782584A-D0F1-4A4B-9457-6B218E969A4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2" name="AutoShape 1" descr="blob:https://web.whatsapp.com/34b6e80c-bc0c-4a28-b3e1-e4a36d430a7e">
          <a:extLst>
            <a:ext uri="{FF2B5EF4-FFF2-40B4-BE49-F238E27FC236}">
              <a16:creationId xmlns:a16="http://schemas.microsoft.com/office/drawing/2014/main" id="{42377BA2-FF4F-4580-B7BC-EA21A3ADB3F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3" name="AutoShape 1" descr="blob:https://web.whatsapp.com/34b6e80c-bc0c-4a28-b3e1-e4a36d430a7e">
          <a:extLst>
            <a:ext uri="{FF2B5EF4-FFF2-40B4-BE49-F238E27FC236}">
              <a16:creationId xmlns:a16="http://schemas.microsoft.com/office/drawing/2014/main" id="{8B11D654-40B0-4192-8AD2-EF85CC95671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4" name="AutoShape 1" descr="blob:https://web.whatsapp.com/34b6e80c-bc0c-4a28-b3e1-e4a36d430a7e">
          <a:extLst>
            <a:ext uri="{FF2B5EF4-FFF2-40B4-BE49-F238E27FC236}">
              <a16:creationId xmlns:a16="http://schemas.microsoft.com/office/drawing/2014/main" id="{C7257839-B37C-4194-AE84-C307C86A5F2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5" name="AutoShape 1" descr="blob:https://web.whatsapp.com/34b6e80c-bc0c-4a28-b3e1-e4a36d430a7e">
          <a:extLst>
            <a:ext uri="{FF2B5EF4-FFF2-40B4-BE49-F238E27FC236}">
              <a16:creationId xmlns:a16="http://schemas.microsoft.com/office/drawing/2014/main" id="{9D8C49A8-7EA0-45A1-8EC0-38F6CD84588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6" name="AutoShape 1" descr="blob:https://web.whatsapp.com/34b6e80c-bc0c-4a28-b3e1-e4a36d430a7e">
          <a:extLst>
            <a:ext uri="{FF2B5EF4-FFF2-40B4-BE49-F238E27FC236}">
              <a16:creationId xmlns:a16="http://schemas.microsoft.com/office/drawing/2014/main" id="{8B452DDF-B8FB-4BB9-8CD7-6F780695A2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7" name="AutoShape 1" descr="blob:https://web.whatsapp.com/34b6e80c-bc0c-4a28-b3e1-e4a36d430a7e">
          <a:extLst>
            <a:ext uri="{FF2B5EF4-FFF2-40B4-BE49-F238E27FC236}">
              <a16:creationId xmlns:a16="http://schemas.microsoft.com/office/drawing/2014/main" id="{D2FA8D9F-27A3-4F8E-88C9-9D08EB2B3AD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8" name="AutoShape 1" descr="blob:https://web.whatsapp.com/34b6e80c-bc0c-4a28-b3e1-e4a36d430a7e">
          <a:extLst>
            <a:ext uri="{FF2B5EF4-FFF2-40B4-BE49-F238E27FC236}">
              <a16:creationId xmlns:a16="http://schemas.microsoft.com/office/drawing/2014/main" id="{6A7AD9A4-178C-41BE-8E64-7C03A0ED058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69" name="AutoShape 1" descr="blob:https://web.whatsapp.com/34b6e80c-bc0c-4a28-b3e1-e4a36d430a7e">
          <a:extLst>
            <a:ext uri="{FF2B5EF4-FFF2-40B4-BE49-F238E27FC236}">
              <a16:creationId xmlns:a16="http://schemas.microsoft.com/office/drawing/2014/main" id="{11A72128-20FA-488D-80B6-FD8E87C15D8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0" name="AutoShape 1" descr="blob:https://web.whatsapp.com/34b6e80c-bc0c-4a28-b3e1-e4a36d430a7e">
          <a:extLst>
            <a:ext uri="{FF2B5EF4-FFF2-40B4-BE49-F238E27FC236}">
              <a16:creationId xmlns:a16="http://schemas.microsoft.com/office/drawing/2014/main" id="{E26C5CA5-DDA3-451A-ADDA-CEE273EC0BB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1" name="AutoShape 1" descr="blob:https://web.whatsapp.com/34b6e80c-bc0c-4a28-b3e1-e4a36d430a7e">
          <a:extLst>
            <a:ext uri="{FF2B5EF4-FFF2-40B4-BE49-F238E27FC236}">
              <a16:creationId xmlns:a16="http://schemas.microsoft.com/office/drawing/2014/main" id="{1AF530A2-9E80-4E0E-904F-7F3CE604902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2" name="AutoShape 1" descr="blob:https://web.whatsapp.com/34b6e80c-bc0c-4a28-b3e1-e4a36d430a7e">
          <a:extLst>
            <a:ext uri="{FF2B5EF4-FFF2-40B4-BE49-F238E27FC236}">
              <a16:creationId xmlns:a16="http://schemas.microsoft.com/office/drawing/2014/main" id="{6088B203-99F6-4F02-B461-9E2E2DC4689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3" name="AutoShape 1" descr="blob:https://web.whatsapp.com/34b6e80c-bc0c-4a28-b3e1-e4a36d430a7e">
          <a:extLst>
            <a:ext uri="{FF2B5EF4-FFF2-40B4-BE49-F238E27FC236}">
              <a16:creationId xmlns:a16="http://schemas.microsoft.com/office/drawing/2014/main" id="{B69DA10E-9562-4332-B4C4-4E0F38612BE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4" name="AutoShape 1" descr="blob:https://web.whatsapp.com/34b6e80c-bc0c-4a28-b3e1-e4a36d430a7e">
          <a:extLst>
            <a:ext uri="{FF2B5EF4-FFF2-40B4-BE49-F238E27FC236}">
              <a16:creationId xmlns:a16="http://schemas.microsoft.com/office/drawing/2014/main" id="{673A3E68-7ED5-4F37-BB25-C70CDD3F8B6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5" name="AutoShape 1" descr="blob:https://web.whatsapp.com/34b6e80c-bc0c-4a28-b3e1-e4a36d430a7e">
          <a:extLst>
            <a:ext uri="{FF2B5EF4-FFF2-40B4-BE49-F238E27FC236}">
              <a16:creationId xmlns:a16="http://schemas.microsoft.com/office/drawing/2014/main" id="{82BB3E34-E702-4141-B0E5-35BE8335D5C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6" name="AutoShape 1" descr="blob:https://web.whatsapp.com/34b6e80c-bc0c-4a28-b3e1-e4a36d430a7e">
          <a:extLst>
            <a:ext uri="{FF2B5EF4-FFF2-40B4-BE49-F238E27FC236}">
              <a16:creationId xmlns:a16="http://schemas.microsoft.com/office/drawing/2014/main" id="{71FE61A9-AF07-4851-9D12-1A4E9B4EE79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7" name="AutoShape 1" descr="blob:https://web.whatsapp.com/34b6e80c-bc0c-4a28-b3e1-e4a36d430a7e">
          <a:extLst>
            <a:ext uri="{FF2B5EF4-FFF2-40B4-BE49-F238E27FC236}">
              <a16:creationId xmlns:a16="http://schemas.microsoft.com/office/drawing/2014/main" id="{153E77AE-5BD0-403F-B34B-47152B6D50C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8" name="AutoShape 1" descr="blob:https://web.whatsapp.com/34b6e80c-bc0c-4a28-b3e1-e4a36d430a7e">
          <a:extLst>
            <a:ext uri="{FF2B5EF4-FFF2-40B4-BE49-F238E27FC236}">
              <a16:creationId xmlns:a16="http://schemas.microsoft.com/office/drawing/2014/main" id="{B2FDE69C-D022-493B-A1FE-3B0A5E8C010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79" name="AutoShape 1" descr="blob:https://web.whatsapp.com/34b6e80c-bc0c-4a28-b3e1-e4a36d430a7e">
          <a:extLst>
            <a:ext uri="{FF2B5EF4-FFF2-40B4-BE49-F238E27FC236}">
              <a16:creationId xmlns:a16="http://schemas.microsoft.com/office/drawing/2014/main" id="{91FA2AB4-915E-44D8-827F-B8FE798F04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0" name="AutoShape 1" descr="blob:https://web.whatsapp.com/34b6e80c-bc0c-4a28-b3e1-e4a36d430a7e">
          <a:extLst>
            <a:ext uri="{FF2B5EF4-FFF2-40B4-BE49-F238E27FC236}">
              <a16:creationId xmlns:a16="http://schemas.microsoft.com/office/drawing/2014/main" id="{49B6EEC6-7C7D-4248-92E1-D9C3352C580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1" name="AutoShape 1" descr="blob:https://web.whatsapp.com/34b6e80c-bc0c-4a28-b3e1-e4a36d430a7e">
          <a:extLst>
            <a:ext uri="{FF2B5EF4-FFF2-40B4-BE49-F238E27FC236}">
              <a16:creationId xmlns:a16="http://schemas.microsoft.com/office/drawing/2014/main" id="{88BFDC76-B574-47EA-8C47-1124047C2CD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2" name="AutoShape 1" descr="blob:https://web.whatsapp.com/34b6e80c-bc0c-4a28-b3e1-e4a36d430a7e">
          <a:extLst>
            <a:ext uri="{FF2B5EF4-FFF2-40B4-BE49-F238E27FC236}">
              <a16:creationId xmlns:a16="http://schemas.microsoft.com/office/drawing/2014/main" id="{7429E4C1-686F-499B-B700-096599F258A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3" name="AutoShape 1" descr="blob:https://web.whatsapp.com/34b6e80c-bc0c-4a28-b3e1-e4a36d430a7e">
          <a:extLst>
            <a:ext uri="{FF2B5EF4-FFF2-40B4-BE49-F238E27FC236}">
              <a16:creationId xmlns:a16="http://schemas.microsoft.com/office/drawing/2014/main" id="{801EA716-B35C-4BD8-A05C-1AB6FAF0F45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4" name="AutoShape 1" descr="blob:https://web.whatsapp.com/34b6e80c-bc0c-4a28-b3e1-e4a36d430a7e">
          <a:extLst>
            <a:ext uri="{FF2B5EF4-FFF2-40B4-BE49-F238E27FC236}">
              <a16:creationId xmlns:a16="http://schemas.microsoft.com/office/drawing/2014/main" id="{F46412C8-B99F-4459-9552-C04B6322BCE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5" name="AutoShape 1" descr="blob:https://web.whatsapp.com/34b6e80c-bc0c-4a28-b3e1-e4a36d430a7e">
          <a:extLst>
            <a:ext uri="{FF2B5EF4-FFF2-40B4-BE49-F238E27FC236}">
              <a16:creationId xmlns:a16="http://schemas.microsoft.com/office/drawing/2014/main" id="{13C0A4B2-64C2-4357-A3CD-3F455DEA117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6" name="AutoShape 1" descr="blob:https://web.whatsapp.com/34b6e80c-bc0c-4a28-b3e1-e4a36d430a7e">
          <a:extLst>
            <a:ext uri="{FF2B5EF4-FFF2-40B4-BE49-F238E27FC236}">
              <a16:creationId xmlns:a16="http://schemas.microsoft.com/office/drawing/2014/main" id="{67E43CFC-CAF3-421F-A6D9-C2E872E042E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7" name="AutoShape 1" descr="blob:https://web.whatsapp.com/34b6e80c-bc0c-4a28-b3e1-e4a36d430a7e">
          <a:extLst>
            <a:ext uri="{FF2B5EF4-FFF2-40B4-BE49-F238E27FC236}">
              <a16:creationId xmlns:a16="http://schemas.microsoft.com/office/drawing/2014/main" id="{43C8F8C8-A786-4E85-B0DE-1700D76F4A4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8" name="AutoShape 1" descr="blob:https://web.whatsapp.com/34b6e80c-bc0c-4a28-b3e1-e4a36d430a7e">
          <a:extLst>
            <a:ext uri="{FF2B5EF4-FFF2-40B4-BE49-F238E27FC236}">
              <a16:creationId xmlns:a16="http://schemas.microsoft.com/office/drawing/2014/main" id="{8102AF08-67DB-4A62-9E94-CFE2A45F477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89" name="AutoShape 1" descr="blob:https://web.whatsapp.com/34b6e80c-bc0c-4a28-b3e1-e4a36d430a7e">
          <a:extLst>
            <a:ext uri="{FF2B5EF4-FFF2-40B4-BE49-F238E27FC236}">
              <a16:creationId xmlns:a16="http://schemas.microsoft.com/office/drawing/2014/main" id="{82F416C9-02AC-4947-A739-B08654988D9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0" name="AutoShape 1" descr="blob:https://web.whatsapp.com/34b6e80c-bc0c-4a28-b3e1-e4a36d430a7e">
          <a:extLst>
            <a:ext uri="{FF2B5EF4-FFF2-40B4-BE49-F238E27FC236}">
              <a16:creationId xmlns:a16="http://schemas.microsoft.com/office/drawing/2014/main" id="{11E41878-1373-42B7-B59A-27B8CB1C76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1" name="AutoShape 1" descr="blob:https://web.whatsapp.com/34b6e80c-bc0c-4a28-b3e1-e4a36d430a7e">
          <a:extLst>
            <a:ext uri="{FF2B5EF4-FFF2-40B4-BE49-F238E27FC236}">
              <a16:creationId xmlns:a16="http://schemas.microsoft.com/office/drawing/2014/main" id="{79F26E0C-7EF4-456D-9C8B-B7CF1C0814C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2" name="AutoShape 1" descr="blob:https://web.whatsapp.com/34b6e80c-bc0c-4a28-b3e1-e4a36d430a7e">
          <a:extLst>
            <a:ext uri="{FF2B5EF4-FFF2-40B4-BE49-F238E27FC236}">
              <a16:creationId xmlns:a16="http://schemas.microsoft.com/office/drawing/2014/main" id="{4D9A15B9-9B51-48E5-A8E4-7DA0672C7E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3" name="AutoShape 1" descr="blob:https://web.whatsapp.com/34b6e80c-bc0c-4a28-b3e1-e4a36d430a7e">
          <a:extLst>
            <a:ext uri="{FF2B5EF4-FFF2-40B4-BE49-F238E27FC236}">
              <a16:creationId xmlns:a16="http://schemas.microsoft.com/office/drawing/2014/main" id="{2C51DAE3-7557-415A-9591-2C94356CB0A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4" name="AutoShape 1" descr="blob:https://web.whatsapp.com/34b6e80c-bc0c-4a28-b3e1-e4a36d430a7e">
          <a:extLst>
            <a:ext uri="{FF2B5EF4-FFF2-40B4-BE49-F238E27FC236}">
              <a16:creationId xmlns:a16="http://schemas.microsoft.com/office/drawing/2014/main" id="{3500AB81-22FC-47A2-8B76-F0442E08DE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5" name="AutoShape 1" descr="blob:https://web.whatsapp.com/34b6e80c-bc0c-4a28-b3e1-e4a36d430a7e">
          <a:extLst>
            <a:ext uri="{FF2B5EF4-FFF2-40B4-BE49-F238E27FC236}">
              <a16:creationId xmlns:a16="http://schemas.microsoft.com/office/drawing/2014/main" id="{0624E960-A193-4C41-85F1-2D073DD34AD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6" name="AutoShape 1" descr="blob:https://web.whatsapp.com/34b6e80c-bc0c-4a28-b3e1-e4a36d430a7e">
          <a:extLst>
            <a:ext uri="{FF2B5EF4-FFF2-40B4-BE49-F238E27FC236}">
              <a16:creationId xmlns:a16="http://schemas.microsoft.com/office/drawing/2014/main" id="{4741213D-3B6F-4B81-AFF8-5D5B6C27EF6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7" name="AutoShape 1" descr="blob:https://web.whatsapp.com/34b6e80c-bc0c-4a28-b3e1-e4a36d430a7e">
          <a:extLst>
            <a:ext uri="{FF2B5EF4-FFF2-40B4-BE49-F238E27FC236}">
              <a16:creationId xmlns:a16="http://schemas.microsoft.com/office/drawing/2014/main" id="{72738240-05D6-47B9-BCFD-0D5B32EB94C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8" name="AutoShape 1" descr="blob:https://web.whatsapp.com/34b6e80c-bc0c-4a28-b3e1-e4a36d430a7e">
          <a:extLst>
            <a:ext uri="{FF2B5EF4-FFF2-40B4-BE49-F238E27FC236}">
              <a16:creationId xmlns:a16="http://schemas.microsoft.com/office/drawing/2014/main" id="{4A69A203-F3D1-4DE6-9724-A5752971EFF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199" name="AutoShape 1" descr="blob:https://web.whatsapp.com/34b6e80c-bc0c-4a28-b3e1-e4a36d430a7e">
          <a:extLst>
            <a:ext uri="{FF2B5EF4-FFF2-40B4-BE49-F238E27FC236}">
              <a16:creationId xmlns:a16="http://schemas.microsoft.com/office/drawing/2014/main" id="{97A5F3E8-6EAF-4398-96D7-D18E16AD2C4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0" name="AutoShape 1" descr="blob:https://web.whatsapp.com/34b6e80c-bc0c-4a28-b3e1-e4a36d430a7e">
          <a:extLst>
            <a:ext uri="{FF2B5EF4-FFF2-40B4-BE49-F238E27FC236}">
              <a16:creationId xmlns:a16="http://schemas.microsoft.com/office/drawing/2014/main" id="{ECCE5E40-47F6-43D4-80E7-BAADB2A3A94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1" name="AutoShape 1" descr="blob:https://web.whatsapp.com/34b6e80c-bc0c-4a28-b3e1-e4a36d430a7e">
          <a:extLst>
            <a:ext uri="{FF2B5EF4-FFF2-40B4-BE49-F238E27FC236}">
              <a16:creationId xmlns:a16="http://schemas.microsoft.com/office/drawing/2014/main" id="{28035990-6CB4-4949-8A31-2780E6165C3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2" name="AutoShape 1" descr="blob:https://web.whatsapp.com/34b6e80c-bc0c-4a28-b3e1-e4a36d430a7e">
          <a:extLst>
            <a:ext uri="{FF2B5EF4-FFF2-40B4-BE49-F238E27FC236}">
              <a16:creationId xmlns:a16="http://schemas.microsoft.com/office/drawing/2014/main" id="{95983B63-5576-48BC-8839-DC08670D67E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3" name="AutoShape 1" descr="blob:https://web.whatsapp.com/34b6e80c-bc0c-4a28-b3e1-e4a36d430a7e">
          <a:extLst>
            <a:ext uri="{FF2B5EF4-FFF2-40B4-BE49-F238E27FC236}">
              <a16:creationId xmlns:a16="http://schemas.microsoft.com/office/drawing/2014/main" id="{D4C635F0-BB6A-4F84-AD6D-33325FBD875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4" name="AutoShape 1" descr="blob:https://web.whatsapp.com/34b6e80c-bc0c-4a28-b3e1-e4a36d430a7e">
          <a:extLst>
            <a:ext uri="{FF2B5EF4-FFF2-40B4-BE49-F238E27FC236}">
              <a16:creationId xmlns:a16="http://schemas.microsoft.com/office/drawing/2014/main" id="{10ED7F6B-A624-402D-9BC8-861870F7AA1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5" name="AutoShape 1" descr="blob:https://web.whatsapp.com/34b6e80c-bc0c-4a28-b3e1-e4a36d430a7e">
          <a:extLst>
            <a:ext uri="{FF2B5EF4-FFF2-40B4-BE49-F238E27FC236}">
              <a16:creationId xmlns:a16="http://schemas.microsoft.com/office/drawing/2014/main" id="{A53F7F42-7BA0-4432-9D49-0CC54A58DB2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6" name="AutoShape 1" descr="blob:https://web.whatsapp.com/34b6e80c-bc0c-4a28-b3e1-e4a36d430a7e">
          <a:extLst>
            <a:ext uri="{FF2B5EF4-FFF2-40B4-BE49-F238E27FC236}">
              <a16:creationId xmlns:a16="http://schemas.microsoft.com/office/drawing/2014/main" id="{535B1312-0016-4886-81C2-EB25D6BCE10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7" name="AutoShape 1" descr="blob:https://web.whatsapp.com/34b6e80c-bc0c-4a28-b3e1-e4a36d430a7e">
          <a:extLst>
            <a:ext uri="{FF2B5EF4-FFF2-40B4-BE49-F238E27FC236}">
              <a16:creationId xmlns:a16="http://schemas.microsoft.com/office/drawing/2014/main" id="{6BF44F07-7C4E-477C-84B5-6F36B4B515A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8" name="AutoShape 1" descr="blob:https://web.whatsapp.com/34b6e80c-bc0c-4a28-b3e1-e4a36d430a7e">
          <a:extLst>
            <a:ext uri="{FF2B5EF4-FFF2-40B4-BE49-F238E27FC236}">
              <a16:creationId xmlns:a16="http://schemas.microsoft.com/office/drawing/2014/main" id="{B589A80D-A995-4F92-A756-CF32DDF4750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09" name="AutoShape 1" descr="blob:https://web.whatsapp.com/34b6e80c-bc0c-4a28-b3e1-e4a36d430a7e">
          <a:extLst>
            <a:ext uri="{FF2B5EF4-FFF2-40B4-BE49-F238E27FC236}">
              <a16:creationId xmlns:a16="http://schemas.microsoft.com/office/drawing/2014/main" id="{BB1D240A-678A-4F30-88DB-EB631A2A5AD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0" name="AutoShape 1" descr="blob:https://web.whatsapp.com/34b6e80c-bc0c-4a28-b3e1-e4a36d430a7e">
          <a:extLst>
            <a:ext uri="{FF2B5EF4-FFF2-40B4-BE49-F238E27FC236}">
              <a16:creationId xmlns:a16="http://schemas.microsoft.com/office/drawing/2014/main" id="{10FA4024-9BB8-41A4-AFDD-7462E89C4A6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1" name="AutoShape 1" descr="blob:https://web.whatsapp.com/34b6e80c-bc0c-4a28-b3e1-e4a36d430a7e">
          <a:extLst>
            <a:ext uri="{FF2B5EF4-FFF2-40B4-BE49-F238E27FC236}">
              <a16:creationId xmlns:a16="http://schemas.microsoft.com/office/drawing/2014/main" id="{0E195F72-B9BF-49C3-A0A0-877CA4CFE2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2" name="AutoShape 1" descr="blob:https://web.whatsapp.com/34b6e80c-bc0c-4a28-b3e1-e4a36d430a7e">
          <a:extLst>
            <a:ext uri="{FF2B5EF4-FFF2-40B4-BE49-F238E27FC236}">
              <a16:creationId xmlns:a16="http://schemas.microsoft.com/office/drawing/2014/main" id="{ABA1A0FC-14B5-4BF0-A24C-1963ACD5B79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3" name="AutoShape 1" descr="blob:https://web.whatsapp.com/34b6e80c-bc0c-4a28-b3e1-e4a36d430a7e">
          <a:extLst>
            <a:ext uri="{FF2B5EF4-FFF2-40B4-BE49-F238E27FC236}">
              <a16:creationId xmlns:a16="http://schemas.microsoft.com/office/drawing/2014/main" id="{70845F46-3BE8-4186-B64F-1A77948972A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4" name="AutoShape 1" descr="blob:https://web.whatsapp.com/34b6e80c-bc0c-4a28-b3e1-e4a36d430a7e">
          <a:extLst>
            <a:ext uri="{FF2B5EF4-FFF2-40B4-BE49-F238E27FC236}">
              <a16:creationId xmlns:a16="http://schemas.microsoft.com/office/drawing/2014/main" id="{06C8F1BF-1465-4447-928D-D13DDFB5238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5" name="AutoShape 1" descr="blob:https://web.whatsapp.com/34b6e80c-bc0c-4a28-b3e1-e4a36d430a7e">
          <a:extLst>
            <a:ext uri="{FF2B5EF4-FFF2-40B4-BE49-F238E27FC236}">
              <a16:creationId xmlns:a16="http://schemas.microsoft.com/office/drawing/2014/main" id="{48255309-3277-43A4-87AF-D41CC6790A0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6" name="AutoShape 1" descr="blob:https://web.whatsapp.com/34b6e80c-bc0c-4a28-b3e1-e4a36d430a7e">
          <a:extLst>
            <a:ext uri="{FF2B5EF4-FFF2-40B4-BE49-F238E27FC236}">
              <a16:creationId xmlns:a16="http://schemas.microsoft.com/office/drawing/2014/main" id="{CE2A37D4-F60C-47B2-8EB0-2D08FFC6D74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7" name="AutoShape 1" descr="blob:https://web.whatsapp.com/34b6e80c-bc0c-4a28-b3e1-e4a36d430a7e">
          <a:extLst>
            <a:ext uri="{FF2B5EF4-FFF2-40B4-BE49-F238E27FC236}">
              <a16:creationId xmlns:a16="http://schemas.microsoft.com/office/drawing/2014/main" id="{423223B2-EE2A-4BD8-9B6B-9371BD76B73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8" name="AutoShape 1" descr="blob:https://web.whatsapp.com/34b6e80c-bc0c-4a28-b3e1-e4a36d430a7e">
          <a:extLst>
            <a:ext uri="{FF2B5EF4-FFF2-40B4-BE49-F238E27FC236}">
              <a16:creationId xmlns:a16="http://schemas.microsoft.com/office/drawing/2014/main" id="{4527F7E2-B741-4D7D-8670-460A7F61796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19" name="AutoShape 1" descr="blob:https://web.whatsapp.com/34b6e80c-bc0c-4a28-b3e1-e4a36d430a7e">
          <a:extLst>
            <a:ext uri="{FF2B5EF4-FFF2-40B4-BE49-F238E27FC236}">
              <a16:creationId xmlns:a16="http://schemas.microsoft.com/office/drawing/2014/main" id="{0132F00B-5996-4701-96B7-D0FA8A598C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0" name="AutoShape 1" descr="blob:https://web.whatsapp.com/34b6e80c-bc0c-4a28-b3e1-e4a36d430a7e">
          <a:extLst>
            <a:ext uri="{FF2B5EF4-FFF2-40B4-BE49-F238E27FC236}">
              <a16:creationId xmlns:a16="http://schemas.microsoft.com/office/drawing/2014/main" id="{1A02A65C-8948-4080-9B5B-094422739A1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1" name="AutoShape 1" descr="blob:https://web.whatsapp.com/34b6e80c-bc0c-4a28-b3e1-e4a36d430a7e">
          <a:extLst>
            <a:ext uri="{FF2B5EF4-FFF2-40B4-BE49-F238E27FC236}">
              <a16:creationId xmlns:a16="http://schemas.microsoft.com/office/drawing/2014/main" id="{D7A4955E-F3C7-41A0-8C1C-BE8AB9DD516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2" name="AutoShape 1" descr="blob:https://web.whatsapp.com/34b6e80c-bc0c-4a28-b3e1-e4a36d430a7e">
          <a:extLst>
            <a:ext uri="{FF2B5EF4-FFF2-40B4-BE49-F238E27FC236}">
              <a16:creationId xmlns:a16="http://schemas.microsoft.com/office/drawing/2014/main" id="{0A9962D6-680C-4F23-BBF4-7E36F596F79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3" name="AutoShape 1" descr="blob:https://web.whatsapp.com/34b6e80c-bc0c-4a28-b3e1-e4a36d430a7e">
          <a:extLst>
            <a:ext uri="{FF2B5EF4-FFF2-40B4-BE49-F238E27FC236}">
              <a16:creationId xmlns:a16="http://schemas.microsoft.com/office/drawing/2014/main" id="{18DFE012-6348-4282-BA78-7BB15E1FEFE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4" name="AutoShape 1" descr="blob:https://web.whatsapp.com/34b6e80c-bc0c-4a28-b3e1-e4a36d430a7e">
          <a:extLst>
            <a:ext uri="{FF2B5EF4-FFF2-40B4-BE49-F238E27FC236}">
              <a16:creationId xmlns:a16="http://schemas.microsoft.com/office/drawing/2014/main" id="{C398726B-9DEC-4D73-BB79-F13D4875B5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5" name="AutoShape 1" descr="blob:https://web.whatsapp.com/34b6e80c-bc0c-4a28-b3e1-e4a36d430a7e">
          <a:extLst>
            <a:ext uri="{FF2B5EF4-FFF2-40B4-BE49-F238E27FC236}">
              <a16:creationId xmlns:a16="http://schemas.microsoft.com/office/drawing/2014/main" id="{FB827E4B-7730-4358-97F3-82934C76F14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6" name="AutoShape 1" descr="blob:https://web.whatsapp.com/34b6e80c-bc0c-4a28-b3e1-e4a36d430a7e">
          <a:extLst>
            <a:ext uri="{FF2B5EF4-FFF2-40B4-BE49-F238E27FC236}">
              <a16:creationId xmlns:a16="http://schemas.microsoft.com/office/drawing/2014/main" id="{E978F963-F049-4EC4-B007-A5245EEBA1A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7" name="AutoShape 1" descr="blob:https://web.whatsapp.com/34b6e80c-bc0c-4a28-b3e1-e4a36d430a7e">
          <a:extLst>
            <a:ext uri="{FF2B5EF4-FFF2-40B4-BE49-F238E27FC236}">
              <a16:creationId xmlns:a16="http://schemas.microsoft.com/office/drawing/2014/main" id="{525555E0-99E9-4D08-8924-142F406B5A9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8" name="AutoShape 1" descr="blob:https://web.whatsapp.com/34b6e80c-bc0c-4a28-b3e1-e4a36d430a7e">
          <a:extLst>
            <a:ext uri="{FF2B5EF4-FFF2-40B4-BE49-F238E27FC236}">
              <a16:creationId xmlns:a16="http://schemas.microsoft.com/office/drawing/2014/main" id="{A7B731A9-0AB3-452E-BD20-BABFAF2EBCD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29" name="AutoShape 1" descr="blob:https://web.whatsapp.com/34b6e80c-bc0c-4a28-b3e1-e4a36d430a7e">
          <a:extLst>
            <a:ext uri="{FF2B5EF4-FFF2-40B4-BE49-F238E27FC236}">
              <a16:creationId xmlns:a16="http://schemas.microsoft.com/office/drawing/2014/main" id="{BC5523F2-726C-490F-928A-B72ADCE90BA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0" name="AutoShape 1" descr="blob:https://web.whatsapp.com/34b6e80c-bc0c-4a28-b3e1-e4a36d430a7e">
          <a:extLst>
            <a:ext uri="{FF2B5EF4-FFF2-40B4-BE49-F238E27FC236}">
              <a16:creationId xmlns:a16="http://schemas.microsoft.com/office/drawing/2014/main" id="{8EDB8861-90B4-4528-A1A9-4C18601645B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1" name="AutoShape 1" descr="blob:https://web.whatsapp.com/34b6e80c-bc0c-4a28-b3e1-e4a36d430a7e">
          <a:extLst>
            <a:ext uri="{FF2B5EF4-FFF2-40B4-BE49-F238E27FC236}">
              <a16:creationId xmlns:a16="http://schemas.microsoft.com/office/drawing/2014/main" id="{14038E70-424C-4DEA-934E-EE754734F0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2" name="AutoShape 1" descr="blob:https://web.whatsapp.com/34b6e80c-bc0c-4a28-b3e1-e4a36d430a7e">
          <a:extLst>
            <a:ext uri="{FF2B5EF4-FFF2-40B4-BE49-F238E27FC236}">
              <a16:creationId xmlns:a16="http://schemas.microsoft.com/office/drawing/2014/main" id="{F7998325-05E4-4A3C-9891-938AAAA98D0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3" name="AutoShape 1" descr="blob:https://web.whatsapp.com/34b6e80c-bc0c-4a28-b3e1-e4a36d430a7e">
          <a:extLst>
            <a:ext uri="{FF2B5EF4-FFF2-40B4-BE49-F238E27FC236}">
              <a16:creationId xmlns:a16="http://schemas.microsoft.com/office/drawing/2014/main" id="{948D61C2-9EEB-42F8-80F1-D61B530E1A7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4" name="AutoShape 1" descr="blob:https://web.whatsapp.com/34b6e80c-bc0c-4a28-b3e1-e4a36d430a7e">
          <a:extLst>
            <a:ext uri="{FF2B5EF4-FFF2-40B4-BE49-F238E27FC236}">
              <a16:creationId xmlns:a16="http://schemas.microsoft.com/office/drawing/2014/main" id="{09CD7CC7-3BC9-4427-ACA6-167F3848960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5" name="AutoShape 1" descr="blob:https://web.whatsapp.com/34b6e80c-bc0c-4a28-b3e1-e4a36d430a7e">
          <a:extLst>
            <a:ext uri="{FF2B5EF4-FFF2-40B4-BE49-F238E27FC236}">
              <a16:creationId xmlns:a16="http://schemas.microsoft.com/office/drawing/2014/main" id="{7057C077-1802-4C16-B8A4-6B963946183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6" name="AutoShape 1" descr="blob:https://web.whatsapp.com/34b6e80c-bc0c-4a28-b3e1-e4a36d430a7e">
          <a:extLst>
            <a:ext uri="{FF2B5EF4-FFF2-40B4-BE49-F238E27FC236}">
              <a16:creationId xmlns:a16="http://schemas.microsoft.com/office/drawing/2014/main" id="{CDD70214-A201-4591-86BF-AB06B531208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7" name="AutoShape 1" descr="blob:https://web.whatsapp.com/34b6e80c-bc0c-4a28-b3e1-e4a36d430a7e">
          <a:extLst>
            <a:ext uri="{FF2B5EF4-FFF2-40B4-BE49-F238E27FC236}">
              <a16:creationId xmlns:a16="http://schemas.microsoft.com/office/drawing/2014/main" id="{5008B5D5-12A7-4C30-9BB2-33C60704591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8" name="AutoShape 1" descr="blob:https://web.whatsapp.com/34b6e80c-bc0c-4a28-b3e1-e4a36d430a7e">
          <a:extLst>
            <a:ext uri="{FF2B5EF4-FFF2-40B4-BE49-F238E27FC236}">
              <a16:creationId xmlns:a16="http://schemas.microsoft.com/office/drawing/2014/main" id="{DBA66E3B-1D0C-4A93-B76D-409AA5484B5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39" name="AutoShape 1" descr="blob:https://web.whatsapp.com/34b6e80c-bc0c-4a28-b3e1-e4a36d430a7e">
          <a:extLst>
            <a:ext uri="{FF2B5EF4-FFF2-40B4-BE49-F238E27FC236}">
              <a16:creationId xmlns:a16="http://schemas.microsoft.com/office/drawing/2014/main" id="{9AAFD497-7C24-4CC2-A36A-411FC50E751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0" name="AutoShape 1" descr="blob:https://web.whatsapp.com/34b6e80c-bc0c-4a28-b3e1-e4a36d430a7e">
          <a:extLst>
            <a:ext uri="{FF2B5EF4-FFF2-40B4-BE49-F238E27FC236}">
              <a16:creationId xmlns:a16="http://schemas.microsoft.com/office/drawing/2014/main" id="{91BD4A88-ACB0-403E-91B8-A0AAEFC450E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1" name="AutoShape 1" descr="blob:https://web.whatsapp.com/34b6e80c-bc0c-4a28-b3e1-e4a36d430a7e">
          <a:extLst>
            <a:ext uri="{FF2B5EF4-FFF2-40B4-BE49-F238E27FC236}">
              <a16:creationId xmlns:a16="http://schemas.microsoft.com/office/drawing/2014/main" id="{D2BA3DC3-C2E0-49A6-AFAE-D0A9A7EA216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2" name="AutoShape 1" descr="blob:https://web.whatsapp.com/34b6e80c-bc0c-4a28-b3e1-e4a36d430a7e">
          <a:extLst>
            <a:ext uri="{FF2B5EF4-FFF2-40B4-BE49-F238E27FC236}">
              <a16:creationId xmlns:a16="http://schemas.microsoft.com/office/drawing/2014/main" id="{943E88A6-9C37-4726-A5EA-346650206E9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3" name="AutoShape 1" descr="blob:https://web.whatsapp.com/34b6e80c-bc0c-4a28-b3e1-e4a36d430a7e">
          <a:extLst>
            <a:ext uri="{FF2B5EF4-FFF2-40B4-BE49-F238E27FC236}">
              <a16:creationId xmlns:a16="http://schemas.microsoft.com/office/drawing/2014/main" id="{445B9F80-3A88-45DB-A2D1-901C24C9A92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4" name="AutoShape 1" descr="blob:https://web.whatsapp.com/34b6e80c-bc0c-4a28-b3e1-e4a36d430a7e">
          <a:extLst>
            <a:ext uri="{FF2B5EF4-FFF2-40B4-BE49-F238E27FC236}">
              <a16:creationId xmlns:a16="http://schemas.microsoft.com/office/drawing/2014/main" id="{01E6807D-98F7-4DFF-964A-562D43A1743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5" name="AutoShape 1" descr="blob:https://web.whatsapp.com/34b6e80c-bc0c-4a28-b3e1-e4a36d430a7e">
          <a:extLst>
            <a:ext uri="{FF2B5EF4-FFF2-40B4-BE49-F238E27FC236}">
              <a16:creationId xmlns:a16="http://schemas.microsoft.com/office/drawing/2014/main" id="{1F561E4C-4AA4-4F96-A222-74AD87EBCC2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6" name="AutoShape 1" descr="blob:https://web.whatsapp.com/34b6e80c-bc0c-4a28-b3e1-e4a36d430a7e">
          <a:extLst>
            <a:ext uri="{FF2B5EF4-FFF2-40B4-BE49-F238E27FC236}">
              <a16:creationId xmlns:a16="http://schemas.microsoft.com/office/drawing/2014/main" id="{D641336C-CBFC-4095-8720-994BAA743A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7" name="AutoShape 1" descr="blob:https://web.whatsapp.com/34b6e80c-bc0c-4a28-b3e1-e4a36d430a7e">
          <a:extLst>
            <a:ext uri="{FF2B5EF4-FFF2-40B4-BE49-F238E27FC236}">
              <a16:creationId xmlns:a16="http://schemas.microsoft.com/office/drawing/2014/main" id="{9A1AEEDD-F66D-40C3-B6CF-DB1DA45F4D0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8" name="AutoShape 1" descr="blob:https://web.whatsapp.com/34b6e80c-bc0c-4a28-b3e1-e4a36d430a7e">
          <a:extLst>
            <a:ext uri="{FF2B5EF4-FFF2-40B4-BE49-F238E27FC236}">
              <a16:creationId xmlns:a16="http://schemas.microsoft.com/office/drawing/2014/main" id="{377F145F-F363-41EE-8898-D50F3F07DF3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49" name="AutoShape 1" descr="blob:https://web.whatsapp.com/34b6e80c-bc0c-4a28-b3e1-e4a36d430a7e">
          <a:extLst>
            <a:ext uri="{FF2B5EF4-FFF2-40B4-BE49-F238E27FC236}">
              <a16:creationId xmlns:a16="http://schemas.microsoft.com/office/drawing/2014/main" id="{0FC9EADB-CC35-444B-B1D9-353120A4741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0" name="AutoShape 1" descr="blob:https://web.whatsapp.com/34b6e80c-bc0c-4a28-b3e1-e4a36d430a7e">
          <a:extLst>
            <a:ext uri="{FF2B5EF4-FFF2-40B4-BE49-F238E27FC236}">
              <a16:creationId xmlns:a16="http://schemas.microsoft.com/office/drawing/2014/main" id="{A5A0FBDC-E9D3-4025-ABD0-44598E2ED9C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1" name="AutoShape 1" descr="blob:https://web.whatsapp.com/34b6e80c-bc0c-4a28-b3e1-e4a36d430a7e">
          <a:extLst>
            <a:ext uri="{FF2B5EF4-FFF2-40B4-BE49-F238E27FC236}">
              <a16:creationId xmlns:a16="http://schemas.microsoft.com/office/drawing/2014/main" id="{7EBA66FC-BA41-43A3-9083-FE3431AC499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2" name="AutoShape 1" descr="blob:https://web.whatsapp.com/34b6e80c-bc0c-4a28-b3e1-e4a36d430a7e">
          <a:extLst>
            <a:ext uri="{FF2B5EF4-FFF2-40B4-BE49-F238E27FC236}">
              <a16:creationId xmlns:a16="http://schemas.microsoft.com/office/drawing/2014/main" id="{3B3F08D4-C152-4E31-B053-B77382B24CB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3" name="AutoShape 1" descr="blob:https://web.whatsapp.com/34b6e80c-bc0c-4a28-b3e1-e4a36d430a7e">
          <a:extLst>
            <a:ext uri="{FF2B5EF4-FFF2-40B4-BE49-F238E27FC236}">
              <a16:creationId xmlns:a16="http://schemas.microsoft.com/office/drawing/2014/main" id="{9B4F2224-793C-46FA-87A8-72BE046E324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4" name="AutoShape 1" descr="blob:https://web.whatsapp.com/34b6e80c-bc0c-4a28-b3e1-e4a36d430a7e">
          <a:extLst>
            <a:ext uri="{FF2B5EF4-FFF2-40B4-BE49-F238E27FC236}">
              <a16:creationId xmlns:a16="http://schemas.microsoft.com/office/drawing/2014/main" id="{5C834658-AD09-4FD0-BB7D-F0C4FEFCD9F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5" name="AutoShape 1" descr="blob:https://web.whatsapp.com/34b6e80c-bc0c-4a28-b3e1-e4a36d430a7e">
          <a:extLst>
            <a:ext uri="{FF2B5EF4-FFF2-40B4-BE49-F238E27FC236}">
              <a16:creationId xmlns:a16="http://schemas.microsoft.com/office/drawing/2014/main" id="{0870491B-C797-4AB7-86AD-0D348B2656F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6" name="AutoShape 1" descr="blob:https://web.whatsapp.com/34b6e80c-bc0c-4a28-b3e1-e4a36d430a7e">
          <a:extLst>
            <a:ext uri="{FF2B5EF4-FFF2-40B4-BE49-F238E27FC236}">
              <a16:creationId xmlns:a16="http://schemas.microsoft.com/office/drawing/2014/main" id="{5C571D9C-CD3B-488C-9750-CD0A631B51C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7" name="AutoShape 1" descr="blob:https://web.whatsapp.com/34b6e80c-bc0c-4a28-b3e1-e4a36d430a7e">
          <a:extLst>
            <a:ext uri="{FF2B5EF4-FFF2-40B4-BE49-F238E27FC236}">
              <a16:creationId xmlns:a16="http://schemas.microsoft.com/office/drawing/2014/main" id="{6B615686-DC65-4E83-B3FA-FA75FCD1A8E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8" name="AutoShape 1" descr="blob:https://web.whatsapp.com/34b6e80c-bc0c-4a28-b3e1-e4a36d430a7e">
          <a:extLst>
            <a:ext uri="{FF2B5EF4-FFF2-40B4-BE49-F238E27FC236}">
              <a16:creationId xmlns:a16="http://schemas.microsoft.com/office/drawing/2014/main" id="{18BCC23D-39D3-45B2-9390-D3E719468BB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59" name="AutoShape 1" descr="blob:https://web.whatsapp.com/34b6e80c-bc0c-4a28-b3e1-e4a36d430a7e">
          <a:extLst>
            <a:ext uri="{FF2B5EF4-FFF2-40B4-BE49-F238E27FC236}">
              <a16:creationId xmlns:a16="http://schemas.microsoft.com/office/drawing/2014/main" id="{59FB999F-FFFD-4688-88D6-C2829B02A98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0" name="AutoShape 1" descr="blob:https://web.whatsapp.com/34b6e80c-bc0c-4a28-b3e1-e4a36d430a7e">
          <a:extLst>
            <a:ext uri="{FF2B5EF4-FFF2-40B4-BE49-F238E27FC236}">
              <a16:creationId xmlns:a16="http://schemas.microsoft.com/office/drawing/2014/main" id="{BE1B2F35-934C-4469-B5FA-166DA0D9404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1" name="AutoShape 1" descr="blob:https://web.whatsapp.com/34b6e80c-bc0c-4a28-b3e1-e4a36d430a7e">
          <a:extLst>
            <a:ext uri="{FF2B5EF4-FFF2-40B4-BE49-F238E27FC236}">
              <a16:creationId xmlns:a16="http://schemas.microsoft.com/office/drawing/2014/main" id="{0F7C6BCB-8999-4F8C-B391-C646FAFA8C9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2" name="AutoShape 1" descr="blob:https://web.whatsapp.com/34b6e80c-bc0c-4a28-b3e1-e4a36d430a7e">
          <a:extLst>
            <a:ext uri="{FF2B5EF4-FFF2-40B4-BE49-F238E27FC236}">
              <a16:creationId xmlns:a16="http://schemas.microsoft.com/office/drawing/2014/main" id="{CFCB546C-0403-422B-A4BA-B0E8C773921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3" name="AutoShape 1" descr="blob:https://web.whatsapp.com/34b6e80c-bc0c-4a28-b3e1-e4a36d430a7e">
          <a:extLst>
            <a:ext uri="{FF2B5EF4-FFF2-40B4-BE49-F238E27FC236}">
              <a16:creationId xmlns:a16="http://schemas.microsoft.com/office/drawing/2014/main" id="{900D12C8-6DBE-46B4-89A1-1944458CDA2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4" name="AutoShape 1" descr="blob:https://web.whatsapp.com/34b6e80c-bc0c-4a28-b3e1-e4a36d430a7e">
          <a:extLst>
            <a:ext uri="{FF2B5EF4-FFF2-40B4-BE49-F238E27FC236}">
              <a16:creationId xmlns:a16="http://schemas.microsoft.com/office/drawing/2014/main" id="{FE691681-7932-4061-8892-5995CD112A6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5" name="AutoShape 1" descr="blob:https://web.whatsapp.com/34b6e80c-bc0c-4a28-b3e1-e4a36d430a7e">
          <a:extLst>
            <a:ext uri="{FF2B5EF4-FFF2-40B4-BE49-F238E27FC236}">
              <a16:creationId xmlns:a16="http://schemas.microsoft.com/office/drawing/2014/main" id="{1DF123ED-3E7E-4940-82EB-640B8E9B020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6" name="AutoShape 1" descr="blob:https://web.whatsapp.com/34b6e80c-bc0c-4a28-b3e1-e4a36d430a7e">
          <a:extLst>
            <a:ext uri="{FF2B5EF4-FFF2-40B4-BE49-F238E27FC236}">
              <a16:creationId xmlns:a16="http://schemas.microsoft.com/office/drawing/2014/main" id="{5DFC9F3D-8BD5-4A27-B8D0-2503CA26E55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7" name="AutoShape 1" descr="blob:https://web.whatsapp.com/34b6e80c-bc0c-4a28-b3e1-e4a36d430a7e">
          <a:extLst>
            <a:ext uri="{FF2B5EF4-FFF2-40B4-BE49-F238E27FC236}">
              <a16:creationId xmlns:a16="http://schemas.microsoft.com/office/drawing/2014/main" id="{00031F5A-AF37-4CF1-9B9D-362CA2D6913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8" name="AutoShape 1" descr="blob:https://web.whatsapp.com/34b6e80c-bc0c-4a28-b3e1-e4a36d430a7e">
          <a:extLst>
            <a:ext uri="{FF2B5EF4-FFF2-40B4-BE49-F238E27FC236}">
              <a16:creationId xmlns:a16="http://schemas.microsoft.com/office/drawing/2014/main" id="{724F4566-2559-449C-8300-2913D333FB9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69" name="AutoShape 1" descr="blob:https://web.whatsapp.com/34b6e80c-bc0c-4a28-b3e1-e4a36d430a7e">
          <a:extLst>
            <a:ext uri="{FF2B5EF4-FFF2-40B4-BE49-F238E27FC236}">
              <a16:creationId xmlns:a16="http://schemas.microsoft.com/office/drawing/2014/main" id="{92848301-C492-411A-A4DD-0324465D90D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0" name="AutoShape 1" descr="blob:https://web.whatsapp.com/34b6e80c-bc0c-4a28-b3e1-e4a36d430a7e">
          <a:extLst>
            <a:ext uri="{FF2B5EF4-FFF2-40B4-BE49-F238E27FC236}">
              <a16:creationId xmlns:a16="http://schemas.microsoft.com/office/drawing/2014/main" id="{85BE017A-E689-4645-9C56-2AA440BF38B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1" name="AutoShape 1" descr="blob:https://web.whatsapp.com/34b6e80c-bc0c-4a28-b3e1-e4a36d430a7e">
          <a:extLst>
            <a:ext uri="{FF2B5EF4-FFF2-40B4-BE49-F238E27FC236}">
              <a16:creationId xmlns:a16="http://schemas.microsoft.com/office/drawing/2014/main" id="{30476C6F-2B13-47AA-8D7D-2445A161547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2" name="AutoShape 1" descr="blob:https://web.whatsapp.com/34b6e80c-bc0c-4a28-b3e1-e4a36d430a7e">
          <a:extLst>
            <a:ext uri="{FF2B5EF4-FFF2-40B4-BE49-F238E27FC236}">
              <a16:creationId xmlns:a16="http://schemas.microsoft.com/office/drawing/2014/main" id="{3D38A68B-37C9-40BA-8B9B-B05BA30F37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3" name="AutoShape 1" descr="blob:https://web.whatsapp.com/34b6e80c-bc0c-4a28-b3e1-e4a36d430a7e">
          <a:extLst>
            <a:ext uri="{FF2B5EF4-FFF2-40B4-BE49-F238E27FC236}">
              <a16:creationId xmlns:a16="http://schemas.microsoft.com/office/drawing/2014/main" id="{96E3F51A-FCC7-43FC-A6C8-B0DF61881CB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4" name="AutoShape 1" descr="blob:https://web.whatsapp.com/34b6e80c-bc0c-4a28-b3e1-e4a36d430a7e">
          <a:extLst>
            <a:ext uri="{FF2B5EF4-FFF2-40B4-BE49-F238E27FC236}">
              <a16:creationId xmlns:a16="http://schemas.microsoft.com/office/drawing/2014/main" id="{F0CF3600-85C1-4150-91C1-456C591D6D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5" name="AutoShape 1" descr="blob:https://web.whatsapp.com/34b6e80c-bc0c-4a28-b3e1-e4a36d430a7e">
          <a:extLst>
            <a:ext uri="{FF2B5EF4-FFF2-40B4-BE49-F238E27FC236}">
              <a16:creationId xmlns:a16="http://schemas.microsoft.com/office/drawing/2014/main" id="{2815D2F6-7F2C-4A79-A2E1-382210A07D4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6" name="AutoShape 1" descr="blob:https://web.whatsapp.com/34b6e80c-bc0c-4a28-b3e1-e4a36d430a7e">
          <a:extLst>
            <a:ext uri="{FF2B5EF4-FFF2-40B4-BE49-F238E27FC236}">
              <a16:creationId xmlns:a16="http://schemas.microsoft.com/office/drawing/2014/main" id="{D94DD091-7B98-4E7B-B779-BE2C8B97F57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7" name="AutoShape 1" descr="blob:https://web.whatsapp.com/34b6e80c-bc0c-4a28-b3e1-e4a36d430a7e">
          <a:extLst>
            <a:ext uri="{FF2B5EF4-FFF2-40B4-BE49-F238E27FC236}">
              <a16:creationId xmlns:a16="http://schemas.microsoft.com/office/drawing/2014/main" id="{4D11049D-BFFB-405B-9876-63EFD023580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8" name="AutoShape 1" descr="blob:https://web.whatsapp.com/34b6e80c-bc0c-4a28-b3e1-e4a36d430a7e">
          <a:extLst>
            <a:ext uri="{FF2B5EF4-FFF2-40B4-BE49-F238E27FC236}">
              <a16:creationId xmlns:a16="http://schemas.microsoft.com/office/drawing/2014/main" id="{90390F72-BACE-48C1-81E6-D12256DDE2B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79" name="AutoShape 1" descr="blob:https://web.whatsapp.com/34b6e80c-bc0c-4a28-b3e1-e4a36d430a7e">
          <a:extLst>
            <a:ext uri="{FF2B5EF4-FFF2-40B4-BE49-F238E27FC236}">
              <a16:creationId xmlns:a16="http://schemas.microsoft.com/office/drawing/2014/main" id="{D42B32BF-C982-49A6-9023-B52A2A078BC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0" name="AutoShape 1" descr="blob:https://web.whatsapp.com/34b6e80c-bc0c-4a28-b3e1-e4a36d430a7e">
          <a:extLst>
            <a:ext uri="{FF2B5EF4-FFF2-40B4-BE49-F238E27FC236}">
              <a16:creationId xmlns:a16="http://schemas.microsoft.com/office/drawing/2014/main" id="{961F172A-9E0E-438E-8909-F4E6384DD49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1" name="AutoShape 1" descr="blob:https://web.whatsapp.com/34b6e80c-bc0c-4a28-b3e1-e4a36d430a7e">
          <a:extLst>
            <a:ext uri="{FF2B5EF4-FFF2-40B4-BE49-F238E27FC236}">
              <a16:creationId xmlns:a16="http://schemas.microsoft.com/office/drawing/2014/main" id="{9EE301CF-2992-4ED8-9481-429174A9784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2" name="AutoShape 1" descr="blob:https://web.whatsapp.com/34b6e80c-bc0c-4a28-b3e1-e4a36d430a7e">
          <a:extLst>
            <a:ext uri="{FF2B5EF4-FFF2-40B4-BE49-F238E27FC236}">
              <a16:creationId xmlns:a16="http://schemas.microsoft.com/office/drawing/2014/main" id="{64CCFA0E-8347-4FE0-A312-B967FD4341F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3" name="AutoShape 1" descr="blob:https://web.whatsapp.com/34b6e80c-bc0c-4a28-b3e1-e4a36d430a7e">
          <a:extLst>
            <a:ext uri="{FF2B5EF4-FFF2-40B4-BE49-F238E27FC236}">
              <a16:creationId xmlns:a16="http://schemas.microsoft.com/office/drawing/2014/main" id="{09B28A37-52E9-40C4-9057-4D13B8C8909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4" name="AutoShape 1" descr="blob:https://web.whatsapp.com/34b6e80c-bc0c-4a28-b3e1-e4a36d430a7e">
          <a:extLst>
            <a:ext uri="{FF2B5EF4-FFF2-40B4-BE49-F238E27FC236}">
              <a16:creationId xmlns:a16="http://schemas.microsoft.com/office/drawing/2014/main" id="{9453DF4D-4140-4A8A-96A5-29A296AABD3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5" name="AutoShape 1" descr="blob:https://web.whatsapp.com/34b6e80c-bc0c-4a28-b3e1-e4a36d430a7e">
          <a:extLst>
            <a:ext uri="{FF2B5EF4-FFF2-40B4-BE49-F238E27FC236}">
              <a16:creationId xmlns:a16="http://schemas.microsoft.com/office/drawing/2014/main" id="{E43099C6-8312-4B80-90EE-747F41BCE4B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6" name="AutoShape 1" descr="blob:https://web.whatsapp.com/34b6e80c-bc0c-4a28-b3e1-e4a36d430a7e">
          <a:extLst>
            <a:ext uri="{FF2B5EF4-FFF2-40B4-BE49-F238E27FC236}">
              <a16:creationId xmlns:a16="http://schemas.microsoft.com/office/drawing/2014/main" id="{14F64BB5-56C9-488B-A825-D050A3F5CDA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7" name="AutoShape 1" descr="blob:https://web.whatsapp.com/34b6e80c-bc0c-4a28-b3e1-e4a36d430a7e">
          <a:extLst>
            <a:ext uri="{FF2B5EF4-FFF2-40B4-BE49-F238E27FC236}">
              <a16:creationId xmlns:a16="http://schemas.microsoft.com/office/drawing/2014/main" id="{8D1041B6-0970-43AB-B58B-928E9DA7EC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8" name="AutoShape 1" descr="blob:https://web.whatsapp.com/34b6e80c-bc0c-4a28-b3e1-e4a36d430a7e">
          <a:extLst>
            <a:ext uri="{FF2B5EF4-FFF2-40B4-BE49-F238E27FC236}">
              <a16:creationId xmlns:a16="http://schemas.microsoft.com/office/drawing/2014/main" id="{3D235EDE-60A0-4BDB-82F5-9BF47AACF91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89" name="AutoShape 1" descr="blob:https://web.whatsapp.com/34b6e80c-bc0c-4a28-b3e1-e4a36d430a7e">
          <a:extLst>
            <a:ext uri="{FF2B5EF4-FFF2-40B4-BE49-F238E27FC236}">
              <a16:creationId xmlns:a16="http://schemas.microsoft.com/office/drawing/2014/main" id="{0CF6FC99-5B02-4922-82E0-28F6EC70823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0" name="AutoShape 1" descr="blob:https://web.whatsapp.com/34b6e80c-bc0c-4a28-b3e1-e4a36d430a7e">
          <a:extLst>
            <a:ext uri="{FF2B5EF4-FFF2-40B4-BE49-F238E27FC236}">
              <a16:creationId xmlns:a16="http://schemas.microsoft.com/office/drawing/2014/main" id="{EEF695B5-59BE-4CC0-BCB1-319A20DE7DF3}"/>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1" name="AutoShape 1" descr="blob:https://web.whatsapp.com/34b6e80c-bc0c-4a28-b3e1-e4a36d430a7e">
          <a:extLst>
            <a:ext uri="{FF2B5EF4-FFF2-40B4-BE49-F238E27FC236}">
              <a16:creationId xmlns:a16="http://schemas.microsoft.com/office/drawing/2014/main" id="{ACFC0D1D-B792-4B1B-A8A0-34F89664E3C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2" name="AutoShape 1" descr="blob:https://web.whatsapp.com/34b6e80c-bc0c-4a28-b3e1-e4a36d430a7e">
          <a:extLst>
            <a:ext uri="{FF2B5EF4-FFF2-40B4-BE49-F238E27FC236}">
              <a16:creationId xmlns:a16="http://schemas.microsoft.com/office/drawing/2014/main" id="{ECBA865E-2BBB-4BCE-8360-3974A873A88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3" name="AutoShape 1" descr="blob:https://web.whatsapp.com/34b6e80c-bc0c-4a28-b3e1-e4a36d430a7e">
          <a:extLst>
            <a:ext uri="{FF2B5EF4-FFF2-40B4-BE49-F238E27FC236}">
              <a16:creationId xmlns:a16="http://schemas.microsoft.com/office/drawing/2014/main" id="{56E55FF2-66FC-4F21-AF37-3CDE1B08B99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4" name="AutoShape 1" descr="blob:https://web.whatsapp.com/34b6e80c-bc0c-4a28-b3e1-e4a36d430a7e">
          <a:extLst>
            <a:ext uri="{FF2B5EF4-FFF2-40B4-BE49-F238E27FC236}">
              <a16:creationId xmlns:a16="http://schemas.microsoft.com/office/drawing/2014/main" id="{7162332D-DE38-4B3E-B338-5FEEA35FC43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5" name="AutoShape 1" descr="blob:https://web.whatsapp.com/34b6e80c-bc0c-4a28-b3e1-e4a36d430a7e">
          <a:extLst>
            <a:ext uri="{FF2B5EF4-FFF2-40B4-BE49-F238E27FC236}">
              <a16:creationId xmlns:a16="http://schemas.microsoft.com/office/drawing/2014/main" id="{BBC2D3BA-4121-491C-B101-013486DB4F7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6" name="AutoShape 1" descr="blob:https://web.whatsapp.com/34b6e80c-bc0c-4a28-b3e1-e4a36d430a7e">
          <a:extLst>
            <a:ext uri="{FF2B5EF4-FFF2-40B4-BE49-F238E27FC236}">
              <a16:creationId xmlns:a16="http://schemas.microsoft.com/office/drawing/2014/main" id="{38C68800-6B6F-4464-AB35-AB0C6DDDE6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7" name="AutoShape 1" descr="blob:https://web.whatsapp.com/34b6e80c-bc0c-4a28-b3e1-e4a36d430a7e">
          <a:extLst>
            <a:ext uri="{FF2B5EF4-FFF2-40B4-BE49-F238E27FC236}">
              <a16:creationId xmlns:a16="http://schemas.microsoft.com/office/drawing/2014/main" id="{0A358CDD-A9BF-4212-AE00-80345424CF7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8" name="AutoShape 1" descr="blob:https://web.whatsapp.com/34b6e80c-bc0c-4a28-b3e1-e4a36d430a7e">
          <a:extLst>
            <a:ext uri="{FF2B5EF4-FFF2-40B4-BE49-F238E27FC236}">
              <a16:creationId xmlns:a16="http://schemas.microsoft.com/office/drawing/2014/main" id="{0851999E-E068-4266-9FF3-B1670187E9A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299" name="AutoShape 1" descr="blob:https://web.whatsapp.com/34b6e80c-bc0c-4a28-b3e1-e4a36d430a7e">
          <a:extLst>
            <a:ext uri="{FF2B5EF4-FFF2-40B4-BE49-F238E27FC236}">
              <a16:creationId xmlns:a16="http://schemas.microsoft.com/office/drawing/2014/main" id="{86DFC10E-4660-4C5F-99EF-4A3079CE9A0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1300" name="AutoShape 1" descr="blob:https://web.whatsapp.com/34b6e80c-bc0c-4a28-b3e1-e4a36d430a7e">
          <a:extLst>
            <a:ext uri="{FF2B5EF4-FFF2-40B4-BE49-F238E27FC236}">
              <a16:creationId xmlns:a16="http://schemas.microsoft.com/office/drawing/2014/main" id="{872C8D1A-86A7-4F79-AA1C-450625DAA22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529</xdr:row>
      <xdr:rowOff>0</xdr:rowOff>
    </xdr:from>
    <xdr:ext cx="304800" cy="307975"/>
    <xdr:sp macro="" textlink="">
      <xdr:nvSpPr>
        <xdr:cNvPr id="1301" name="AutoShape 1" descr="blob:https://web.whatsapp.com/34b6e80c-bc0c-4a28-b3e1-e4a36d430a7e">
          <a:extLst>
            <a:ext uri="{FF2B5EF4-FFF2-40B4-BE49-F238E27FC236}">
              <a16:creationId xmlns:a16="http://schemas.microsoft.com/office/drawing/2014/main" id="{2738D314-445D-4710-90AD-708DDEC352A7}"/>
            </a:ext>
          </a:extLst>
        </xdr:cNvPr>
        <xdr:cNvSpPr>
          <a:spLocks noChangeAspect="1" noChangeArrowheads="1"/>
        </xdr:cNvSpPr>
      </xdr:nvSpPr>
      <xdr:spPr bwMode="auto">
        <a:xfrm>
          <a:off x="23888700" y="142370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530</xdr:row>
      <xdr:rowOff>0</xdr:rowOff>
    </xdr:from>
    <xdr:ext cx="304800" cy="307975"/>
    <xdr:sp macro="" textlink="">
      <xdr:nvSpPr>
        <xdr:cNvPr id="1302" name="AutoShape 1" descr="blob:https://web.whatsapp.com/34b6e80c-bc0c-4a28-b3e1-e4a36d430a7e">
          <a:extLst>
            <a:ext uri="{FF2B5EF4-FFF2-40B4-BE49-F238E27FC236}">
              <a16:creationId xmlns:a16="http://schemas.microsoft.com/office/drawing/2014/main" id="{440F3534-9FBC-4530-8A4E-9718839A92FA}"/>
            </a:ext>
          </a:extLst>
        </xdr:cNvPr>
        <xdr:cNvSpPr>
          <a:spLocks noChangeAspect="1" noChangeArrowheads="1"/>
        </xdr:cNvSpPr>
      </xdr:nvSpPr>
      <xdr:spPr bwMode="auto">
        <a:xfrm>
          <a:off x="23888700" y="142636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531</xdr:row>
      <xdr:rowOff>0</xdr:rowOff>
    </xdr:from>
    <xdr:ext cx="304800" cy="307975"/>
    <xdr:sp macro="" textlink="">
      <xdr:nvSpPr>
        <xdr:cNvPr id="1303" name="AutoShape 1" descr="blob:https://web.whatsapp.com/34b6e80c-bc0c-4a28-b3e1-e4a36d430a7e">
          <a:extLst>
            <a:ext uri="{FF2B5EF4-FFF2-40B4-BE49-F238E27FC236}">
              <a16:creationId xmlns:a16="http://schemas.microsoft.com/office/drawing/2014/main" id="{83BA0FBC-2ECE-4BC1-9B94-0455B9150FF8}"/>
            </a:ext>
          </a:extLst>
        </xdr:cNvPr>
        <xdr:cNvSpPr>
          <a:spLocks noChangeAspect="1" noChangeArrowheads="1"/>
        </xdr:cNvSpPr>
      </xdr:nvSpPr>
      <xdr:spPr bwMode="auto">
        <a:xfrm>
          <a:off x="23888700" y="14290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532</xdr:row>
      <xdr:rowOff>0</xdr:rowOff>
    </xdr:from>
    <xdr:ext cx="304800" cy="307975"/>
    <xdr:sp macro="" textlink="">
      <xdr:nvSpPr>
        <xdr:cNvPr id="1304" name="AutoShape 1" descr="blob:https://web.whatsapp.com/34b6e80c-bc0c-4a28-b3e1-e4a36d430a7e">
          <a:extLst>
            <a:ext uri="{FF2B5EF4-FFF2-40B4-BE49-F238E27FC236}">
              <a16:creationId xmlns:a16="http://schemas.microsoft.com/office/drawing/2014/main" id="{36B3AB37-86B1-4436-BBE2-F418F9FF90F5}"/>
            </a:ext>
          </a:extLst>
        </xdr:cNvPr>
        <xdr:cNvSpPr>
          <a:spLocks noChangeAspect="1" noChangeArrowheads="1"/>
        </xdr:cNvSpPr>
      </xdr:nvSpPr>
      <xdr:spPr bwMode="auto">
        <a:xfrm>
          <a:off x="23888700" y="14317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533</xdr:row>
      <xdr:rowOff>0</xdr:rowOff>
    </xdr:from>
    <xdr:ext cx="304800" cy="307975"/>
    <xdr:sp macro="" textlink="">
      <xdr:nvSpPr>
        <xdr:cNvPr id="1305" name="AutoShape 1" descr="blob:https://web.whatsapp.com/34b6e80c-bc0c-4a28-b3e1-e4a36d430a7e">
          <a:extLst>
            <a:ext uri="{FF2B5EF4-FFF2-40B4-BE49-F238E27FC236}">
              <a16:creationId xmlns:a16="http://schemas.microsoft.com/office/drawing/2014/main" id="{D45977C8-107C-4B15-B6CC-E6E51015D8EF}"/>
            </a:ext>
          </a:extLst>
        </xdr:cNvPr>
        <xdr:cNvSpPr>
          <a:spLocks noChangeAspect="1" noChangeArrowheads="1"/>
        </xdr:cNvSpPr>
      </xdr:nvSpPr>
      <xdr:spPr bwMode="auto">
        <a:xfrm>
          <a:off x="23888700"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533</xdr:row>
      <xdr:rowOff>0</xdr:rowOff>
    </xdr:from>
    <xdr:ext cx="304800" cy="307975"/>
    <xdr:sp macro="" textlink="">
      <xdr:nvSpPr>
        <xdr:cNvPr id="1306" name="AutoShape 1" descr="blob:https://web.whatsapp.com/34b6e80c-bc0c-4a28-b3e1-e4a36d430a7e">
          <a:extLst>
            <a:ext uri="{FF2B5EF4-FFF2-40B4-BE49-F238E27FC236}">
              <a16:creationId xmlns:a16="http://schemas.microsoft.com/office/drawing/2014/main" id="{154AE096-50E6-47E4-9A99-5530ECCE54C9}"/>
            </a:ext>
          </a:extLst>
        </xdr:cNvPr>
        <xdr:cNvSpPr>
          <a:spLocks noChangeAspect="1" noChangeArrowheads="1"/>
        </xdr:cNvSpPr>
      </xdr:nvSpPr>
      <xdr:spPr bwMode="auto">
        <a:xfrm>
          <a:off x="23888700"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534</xdr:row>
      <xdr:rowOff>0</xdr:rowOff>
    </xdr:from>
    <xdr:ext cx="304800" cy="307975"/>
    <xdr:sp macro="" textlink="">
      <xdr:nvSpPr>
        <xdr:cNvPr id="1307" name="AutoShape 1" descr="blob:https://web.whatsapp.com/34b6e80c-bc0c-4a28-b3e1-e4a36d430a7e">
          <a:extLst>
            <a:ext uri="{FF2B5EF4-FFF2-40B4-BE49-F238E27FC236}">
              <a16:creationId xmlns:a16="http://schemas.microsoft.com/office/drawing/2014/main" id="{F3E1F46F-7026-4A85-8E43-1114D362B25D}"/>
            </a:ext>
          </a:extLst>
        </xdr:cNvPr>
        <xdr:cNvSpPr>
          <a:spLocks noChangeAspect="1" noChangeArrowheads="1"/>
        </xdr:cNvSpPr>
      </xdr:nvSpPr>
      <xdr:spPr bwMode="auto">
        <a:xfrm>
          <a:off x="23888700" y="143703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535</xdr:row>
      <xdr:rowOff>0</xdr:rowOff>
    </xdr:from>
    <xdr:ext cx="304800" cy="307975"/>
    <xdr:sp macro="" textlink="">
      <xdr:nvSpPr>
        <xdr:cNvPr id="1308" name="AutoShape 1" descr="blob:https://web.whatsapp.com/34b6e80c-bc0c-4a28-b3e1-e4a36d430a7e">
          <a:extLst>
            <a:ext uri="{FF2B5EF4-FFF2-40B4-BE49-F238E27FC236}">
              <a16:creationId xmlns:a16="http://schemas.microsoft.com/office/drawing/2014/main" id="{DB8CD4D7-E174-43AF-8DEA-990AD9C93B70}"/>
            </a:ext>
          </a:extLst>
        </xdr:cNvPr>
        <xdr:cNvSpPr>
          <a:spLocks noChangeAspect="1" noChangeArrowheads="1"/>
        </xdr:cNvSpPr>
      </xdr:nvSpPr>
      <xdr:spPr bwMode="auto">
        <a:xfrm>
          <a:off x="23888700" y="143970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536</xdr:row>
      <xdr:rowOff>0</xdr:rowOff>
    </xdr:from>
    <xdr:ext cx="304800" cy="307975"/>
    <xdr:sp macro="" textlink="">
      <xdr:nvSpPr>
        <xdr:cNvPr id="1309" name="AutoShape 1" descr="blob:https://web.whatsapp.com/34b6e80c-bc0c-4a28-b3e1-e4a36d430a7e">
          <a:extLst>
            <a:ext uri="{FF2B5EF4-FFF2-40B4-BE49-F238E27FC236}">
              <a16:creationId xmlns:a16="http://schemas.microsoft.com/office/drawing/2014/main" id="{2CFAFF1A-F9E1-416D-B04E-A213E718C6BC}"/>
            </a:ext>
          </a:extLst>
        </xdr:cNvPr>
        <xdr:cNvSpPr>
          <a:spLocks noChangeAspect="1" noChangeArrowheads="1"/>
        </xdr:cNvSpPr>
      </xdr:nvSpPr>
      <xdr:spPr bwMode="auto">
        <a:xfrm>
          <a:off x="23888700" y="14423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537</xdr:row>
      <xdr:rowOff>0</xdr:rowOff>
    </xdr:from>
    <xdr:ext cx="304800" cy="307975"/>
    <xdr:sp macro="" textlink="">
      <xdr:nvSpPr>
        <xdr:cNvPr id="1310" name="AutoShape 1" descr="blob:https://web.whatsapp.com/34b6e80c-bc0c-4a28-b3e1-e4a36d430a7e">
          <a:extLst>
            <a:ext uri="{FF2B5EF4-FFF2-40B4-BE49-F238E27FC236}">
              <a16:creationId xmlns:a16="http://schemas.microsoft.com/office/drawing/2014/main" id="{5513A2F3-88C4-432A-A320-237176E9AF56}"/>
            </a:ext>
          </a:extLst>
        </xdr:cNvPr>
        <xdr:cNvSpPr>
          <a:spLocks noChangeAspect="1" noChangeArrowheads="1"/>
        </xdr:cNvSpPr>
      </xdr:nvSpPr>
      <xdr:spPr bwMode="auto">
        <a:xfrm>
          <a:off x="23888700" y="144503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540</xdr:row>
      <xdr:rowOff>0</xdr:rowOff>
    </xdr:from>
    <xdr:ext cx="304800" cy="307975"/>
    <xdr:sp macro="" textlink="">
      <xdr:nvSpPr>
        <xdr:cNvPr id="1311" name="AutoShape 1" descr="blob:https://web.whatsapp.com/34b6e80c-bc0c-4a28-b3e1-e4a36d430a7e">
          <a:extLst>
            <a:ext uri="{FF2B5EF4-FFF2-40B4-BE49-F238E27FC236}">
              <a16:creationId xmlns:a16="http://schemas.microsoft.com/office/drawing/2014/main" id="{14029572-02F0-4F25-8EE3-E5AB9FC01A50}"/>
            </a:ext>
          </a:extLst>
        </xdr:cNvPr>
        <xdr:cNvSpPr>
          <a:spLocks noChangeAspect="1" noChangeArrowheads="1"/>
        </xdr:cNvSpPr>
      </xdr:nvSpPr>
      <xdr:spPr bwMode="auto">
        <a:xfrm>
          <a:off x="23888700" y="14522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542</xdr:row>
      <xdr:rowOff>0</xdr:rowOff>
    </xdr:from>
    <xdr:ext cx="304800" cy="307975"/>
    <xdr:sp macro="" textlink="">
      <xdr:nvSpPr>
        <xdr:cNvPr id="1313" name="AutoShape 1" descr="blob:https://web.whatsapp.com/34b6e80c-bc0c-4a28-b3e1-e4a36d430a7e">
          <a:extLst>
            <a:ext uri="{FF2B5EF4-FFF2-40B4-BE49-F238E27FC236}">
              <a16:creationId xmlns:a16="http://schemas.microsoft.com/office/drawing/2014/main" id="{15AB3F28-D682-489B-BE6C-8588CAB850C2}"/>
            </a:ext>
          </a:extLst>
        </xdr:cNvPr>
        <xdr:cNvSpPr>
          <a:spLocks noChangeAspect="1" noChangeArrowheads="1"/>
        </xdr:cNvSpPr>
      </xdr:nvSpPr>
      <xdr:spPr bwMode="auto">
        <a:xfrm>
          <a:off x="23888700" y="14576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543</xdr:row>
      <xdr:rowOff>0</xdr:rowOff>
    </xdr:from>
    <xdr:ext cx="304800" cy="307975"/>
    <xdr:sp macro="" textlink="">
      <xdr:nvSpPr>
        <xdr:cNvPr id="1314" name="AutoShape 1" descr="blob:https://web.whatsapp.com/34b6e80c-bc0c-4a28-b3e1-e4a36d430a7e">
          <a:extLst>
            <a:ext uri="{FF2B5EF4-FFF2-40B4-BE49-F238E27FC236}">
              <a16:creationId xmlns:a16="http://schemas.microsoft.com/office/drawing/2014/main" id="{FFDF6A02-DCFD-47E2-B98D-8D8A1DDC7C15}"/>
            </a:ext>
          </a:extLst>
        </xdr:cNvPr>
        <xdr:cNvSpPr>
          <a:spLocks noChangeAspect="1" noChangeArrowheads="1"/>
        </xdr:cNvSpPr>
      </xdr:nvSpPr>
      <xdr:spPr bwMode="auto">
        <a:xfrm>
          <a:off x="23888700" y="14602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544</xdr:row>
      <xdr:rowOff>0</xdr:rowOff>
    </xdr:from>
    <xdr:ext cx="304800" cy="307975"/>
    <xdr:sp macro="" textlink="">
      <xdr:nvSpPr>
        <xdr:cNvPr id="1315" name="AutoShape 1" descr="blob:https://web.whatsapp.com/34b6e80c-bc0c-4a28-b3e1-e4a36d430a7e">
          <a:extLst>
            <a:ext uri="{FF2B5EF4-FFF2-40B4-BE49-F238E27FC236}">
              <a16:creationId xmlns:a16="http://schemas.microsoft.com/office/drawing/2014/main" id="{7381CFDB-AAEE-4CB0-80AC-7E9984B2308D}"/>
            </a:ext>
          </a:extLst>
        </xdr:cNvPr>
        <xdr:cNvSpPr>
          <a:spLocks noChangeAspect="1" noChangeArrowheads="1"/>
        </xdr:cNvSpPr>
      </xdr:nvSpPr>
      <xdr:spPr bwMode="auto">
        <a:xfrm>
          <a:off x="23888700" y="14629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547</xdr:row>
      <xdr:rowOff>0</xdr:rowOff>
    </xdr:from>
    <xdr:ext cx="304800" cy="307975"/>
    <xdr:sp macro="" textlink="">
      <xdr:nvSpPr>
        <xdr:cNvPr id="1316" name="AutoShape 1" descr="blob:https://web.whatsapp.com/34b6e80c-bc0c-4a28-b3e1-e4a36d430a7e">
          <a:extLst>
            <a:ext uri="{FF2B5EF4-FFF2-40B4-BE49-F238E27FC236}">
              <a16:creationId xmlns:a16="http://schemas.microsoft.com/office/drawing/2014/main" id="{D7139701-8BF4-4726-BB0F-4C9C750B3576}"/>
            </a:ext>
          </a:extLst>
        </xdr:cNvPr>
        <xdr:cNvSpPr>
          <a:spLocks noChangeAspect="1" noChangeArrowheads="1"/>
        </xdr:cNvSpPr>
      </xdr:nvSpPr>
      <xdr:spPr bwMode="auto">
        <a:xfrm>
          <a:off x="23888700" y="14709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548</xdr:row>
      <xdr:rowOff>0</xdr:rowOff>
    </xdr:from>
    <xdr:ext cx="304800" cy="307975"/>
    <xdr:sp macro="" textlink="">
      <xdr:nvSpPr>
        <xdr:cNvPr id="1317" name="AutoShape 1" descr="blob:https://web.whatsapp.com/34b6e80c-bc0c-4a28-b3e1-e4a36d430a7e">
          <a:extLst>
            <a:ext uri="{FF2B5EF4-FFF2-40B4-BE49-F238E27FC236}">
              <a16:creationId xmlns:a16="http://schemas.microsoft.com/office/drawing/2014/main" id="{E1F98663-4910-4AF1-9C78-3667C023B4FC}"/>
            </a:ext>
          </a:extLst>
        </xdr:cNvPr>
        <xdr:cNvSpPr>
          <a:spLocks noChangeAspect="1" noChangeArrowheads="1"/>
        </xdr:cNvSpPr>
      </xdr:nvSpPr>
      <xdr:spPr bwMode="auto">
        <a:xfrm>
          <a:off x="23888700" y="14736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549</xdr:row>
      <xdr:rowOff>0</xdr:rowOff>
    </xdr:from>
    <xdr:ext cx="304800" cy="307975"/>
    <xdr:sp macro="" textlink="">
      <xdr:nvSpPr>
        <xdr:cNvPr id="1318" name="AutoShape 1" descr="blob:https://web.whatsapp.com/34b6e80c-bc0c-4a28-b3e1-e4a36d430a7e">
          <a:extLst>
            <a:ext uri="{FF2B5EF4-FFF2-40B4-BE49-F238E27FC236}">
              <a16:creationId xmlns:a16="http://schemas.microsoft.com/office/drawing/2014/main" id="{3A2201B8-6AFE-4B31-82E7-666B79B5C239}"/>
            </a:ext>
          </a:extLst>
        </xdr:cNvPr>
        <xdr:cNvSpPr>
          <a:spLocks noChangeAspect="1" noChangeArrowheads="1"/>
        </xdr:cNvSpPr>
      </xdr:nvSpPr>
      <xdr:spPr bwMode="auto">
        <a:xfrm>
          <a:off x="23888700" y="14762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550</xdr:row>
      <xdr:rowOff>0</xdr:rowOff>
    </xdr:from>
    <xdr:ext cx="304800" cy="307975"/>
    <xdr:sp macro="" textlink="">
      <xdr:nvSpPr>
        <xdr:cNvPr id="1319" name="AutoShape 1" descr="blob:https://web.whatsapp.com/34b6e80c-bc0c-4a28-b3e1-e4a36d430a7e">
          <a:extLst>
            <a:ext uri="{FF2B5EF4-FFF2-40B4-BE49-F238E27FC236}">
              <a16:creationId xmlns:a16="http://schemas.microsoft.com/office/drawing/2014/main" id="{D5A3CC47-45D9-475B-A23B-DC92BD7B1165}"/>
            </a:ext>
          </a:extLst>
        </xdr:cNvPr>
        <xdr:cNvSpPr>
          <a:spLocks noChangeAspect="1" noChangeArrowheads="1"/>
        </xdr:cNvSpPr>
      </xdr:nvSpPr>
      <xdr:spPr bwMode="auto">
        <a:xfrm>
          <a:off x="23888700" y="14789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551</xdr:row>
      <xdr:rowOff>0</xdr:rowOff>
    </xdr:from>
    <xdr:ext cx="304800" cy="307975"/>
    <xdr:sp macro="" textlink="">
      <xdr:nvSpPr>
        <xdr:cNvPr id="1320" name="AutoShape 1" descr="blob:https://web.whatsapp.com/34b6e80c-bc0c-4a28-b3e1-e4a36d430a7e">
          <a:extLst>
            <a:ext uri="{FF2B5EF4-FFF2-40B4-BE49-F238E27FC236}">
              <a16:creationId xmlns:a16="http://schemas.microsoft.com/office/drawing/2014/main" id="{D2B77952-0E6F-4CFB-85BE-DBA02EE69E01}"/>
            </a:ext>
          </a:extLst>
        </xdr:cNvPr>
        <xdr:cNvSpPr>
          <a:spLocks noChangeAspect="1" noChangeArrowheads="1"/>
        </xdr:cNvSpPr>
      </xdr:nvSpPr>
      <xdr:spPr bwMode="auto">
        <a:xfrm>
          <a:off x="23888700" y="14816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552</xdr:row>
      <xdr:rowOff>0</xdr:rowOff>
    </xdr:from>
    <xdr:ext cx="304800" cy="307975"/>
    <xdr:sp macro="" textlink="">
      <xdr:nvSpPr>
        <xdr:cNvPr id="1321" name="AutoShape 1" descr="blob:https://web.whatsapp.com/34b6e80c-bc0c-4a28-b3e1-e4a36d430a7e">
          <a:extLst>
            <a:ext uri="{FF2B5EF4-FFF2-40B4-BE49-F238E27FC236}">
              <a16:creationId xmlns:a16="http://schemas.microsoft.com/office/drawing/2014/main" id="{6B3E218F-520D-42D4-B7A7-9BCC8A94C7D0}"/>
            </a:ext>
          </a:extLst>
        </xdr:cNvPr>
        <xdr:cNvSpPr>
          <a:spLocks noChangeAspect="1" noChangeArrowheads="1"/>
        </xdr:cNvSpPr>
      </xdr:nvSpPr>
      <xdr:spPr bwMode="auto">
        <a:xfrm>
          <a:off x="23888700" y="14842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553</xdr:row>
      <xdr:rowOff>0</xdr:rowOff>
    </xdr:from>
    <xdr:ext cx="304800" cy="307975"/>
    <xdr:sp macro="" textlink="">
      <xdr:nvSpPr>
        <xdr:cNvPr id="1322" name="AutoShape 1" descr="blob:https://web.whatsapp.com/34b6e80c-bc0c-4a28-b3e1-e4a36d430a7e">
          <a:extLst>
            <a:ext uri="{FF2B5EF4-FFF2-40B4-BE49-F238E27FC236}">
              <a16:creationId xmlns:a16="http://schemas.microsoft.com/office/drawing/2014/main" id="{2E7345B4-6060-4775-A025-D4CDC6D8186C}"/>
            </a:ext>
          </a:extLst>
        </xdr:cNvPr>
        <xdr:cNvSpPr>
          <a:spLocks noChangeAspect="1" noChangeArrowheads="1"/>
        </xdr:cNvSpPr>
      </xdr:nvSpPr>
      <xdr:spPr bwMode="auto">
        <a:xfrm>
          <a:off x="23888700" y="14869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554</xdr:row>
      <xdr:rowOff>0</xdr:rowOff>
    </xdr:from>
    <xdr:ext cx="304800" cy="307975"/>
    <xdr:sp macro="" textlink="">
      <xdr:nvSpPr>
        <xdr:cNvPr id="1323" name="AutoShape 1" descr="blob:https://web.whatsapp.com/34b6e80c-bc0c-4a28-b3e1-e4a36d430a7e">
          <a:extLst>
            <a:ext uri="{FF2B5EF4-FFF2-40B4-BE49-F238E27FC236}">
              <a16:creationId xmlns:a16="http://schemas.microsoft.com/office/drawing/2014/main" id="{5B8D6D81-2C27-42DE-8751-1CFEB6A28956}"/>
            </a:ext>
          </a:extLst>
        </xdr:cNvPr>
        <xdr:cNvSpPr>
          <a:spLocks noChangeAspect="1" noChangeArrowheads="1"/>
        </xdr:cNvSpPr>
      </xdr:nvSpPr>
      <xdr:spPr bwMode="auto">
        <a:xfrm>
          <a:off x="23888700" y="14896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555</xdr:row>
      <xdr:rowOff>0</xdr:rowOff>
    </xdr:from>
    <xdr:ext cx="304800" cy="307975"/>
    <xdr:sp macro="" textlink="">
      <xdr:nvSpPr>
        <xdr:cNvPr id="1324" name="AutoShape 1" descr="blob:https://web.whatsapp.com/34b6e80c-bc0c-4a28-b3e1-e4a36d430a7e">
          <a:extLst>
            <a:ext uri="{FF2B5EF4-FFF2-40B4-BE49-F238E27FC236}">
              <a16:creationId xmlns:a16="http://schemas.microsoft.com/office/drawing/2014/main" id="{936F02CE-E497-48C0-948D-0E51771BFC7F}"/>
            </a:ext>
          </a:extLst>
        </xdr:cNvPr>
        <xdr:cNvSpPr>
          <a:spLocks noChangeAspect="1" noChangeArrowheads="1"/>
        </xdr:cNvSpPr>
      </xdr:nvSpPr>
      <xdr:spPr bwMode="auto">
        <a:xfrm>
          <a:off x="23888700" y="1492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556</xdr:row>
      <xdr:rowOff>0</xdr:rowOff>
    </xdr:from>
    <xdr:ext cx="304800" cy="307975"/>
    <xdr:sp macro="" textlink="">
      <xdr:nvSpPr>
        <xdr:cNvPr id="1325" name="AutoShape 1" descr="blob:https://web.whatsapp.com/34b6e80c-bc0c-4a28-b3e1-e4a36d430a7e">
          <a:extLst>
            <a:ext uri="{FF2B5EF4-FFF2-40B4-BE49-F238E27FC236}">
              <a16:creationId xmlns:a16="http://schemas.microsoft.com/office/drawing/2014/main" id="{FCE02CD3-3017-411F-B47B-8D2CEBC14720}"/>
            </a:ext>
          </a:extLst>
        </xdr:cNvPr>
        <xdr:cNvSpPr>
          <a:spLocks noChangeAspect="1" noChangeArrowheads="1"/>
        </xdr:cNvSpPr>
      </xdr:nvSpPr>
      <xdr:spPr bwMode="auto">
        <a:xfrm>
          <a:off x="23888700" y="14949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557</xdr:row>
      <xdr:rowOff>0</xdr:rowOff>
    </xdr:from>
    <xdr:ext cx="304800" cy="307975"/>
    <xdr:sp macro="" textlink="">
      <xdr:nvSpPr>
        <xdr:cNvPr id="1326" name="AutoShape 1" descr="blob:https://web.whatsapp.com/34b6e80c-bc0c-4a28-b3e1-e4a36d430a7e">
          <a:extLst>
            <a:ext uri="{FF2B5EF4-FFF2-40B4-BE49-F238E27FC236}">
              <a16:creationId xmlns:a16="http://schemas.microsoft.com/office/drawing/2014/main" id="{DD2EC395-5EC7-4F90-A379-24E093F2C0C3}"/>
            </a:ext>
          </a:extLst>
        </xdr:cNvPr>
        <xdr:cNvSpPr>
          <a:spLocks noChangeAspect="1" noChangeArrowheads="1"/>
        </xdr:cNvSpPr>
      </xdr:nvSpPr>
      <xdr:spPr bwMode="auto">
        <a:xfrm>
          <a:off x="23888700" y="14976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558</xdr:row>
      <xdr:rowOff>0</xdr:rowOff>
    </xdr:from>
    <xdr:ext cx="304800" cy="307975"/>
    <xdr:sp macro="" textlink="">
      <xdr:nvSpPr>
        <xdr:cNvPr id="1327" name="AutoShape 1" descr="blob:https://web.whatsapp.com/34b6e80c-bc0c-4a28-b3e1-e4a36d430a7e">
          <a:extLst>
            <a:ext uri="{FF2B5EF4-FFF2-40B4-BE49-F238E27FC236}">
              <a16:creationId xmlns:a16="http://schemas.microsoft.com/office/drawing/2014/main" id="{DAFF4545-AA57-44EC-AC4F-3350873B9D6F}"/>
            </a:ext>
          </a:extLst>
        </xdr:cNvPr>
        <xdr:cNvSpPr>
          <a:spLocks noChangeAspect="1" noChangeArrowheads="1"/>
        </xdr:cNvSpPr>
      </xdr:nvSpPr>
      <xdr:spPr bwMode="auto">
        <a:xfrm>
          <a:off x="23888700" y="15002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559</xdr:row>
      <xdr:rowOff>0</xdr:rowOff>
    </xdr:from>
    <xdr:ext cx="304800" cy="307975"/>
    <xdr:sp macro="" textlink="">
      <xdr:nvSpPr>
        <xdr:cNvPr id="1328" name="AutoShape 1" descr="blob:https://web.whatsapp.com/34b6e80c-bc0c-4a28-b3e1-e4a36d430a7e">
          <a:extLst>
            <a:ext uri="{FF2B5EF4-FFF2-40B4-BE49-F238E27FC236}">
              <a16:creationId xmlns:a16="http://schemas.microsoft.com/office/drawing/2014/main" id="{2C3020A5-D237-4F1A-A0B1-EAD407E21CC2}"/>
            </a:ext>
          </a:extLst>
        </xdr:cNvPr>
        <xdr:cNvSpPr>
          <a:spLocks noChangeAspect="1" noChangeArrowheads="1"/>
        </xdr:cNvSpPr>
      </xdr:nvSpPr>
      <xdr:spPr bwMode="auto">
        <a:xfrm>
          <a:off x="23888700" y="15029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560</xdr:row>
      <xdr:rowOff>0</xdr:rowOff>
    </xdr:from>
    <xdr:ext cx="304800" cy="307975"/>
    <xdr:sp macro="" textlink="">
      <xdr:nvSpPr>
        <xdr:cNvPr id="1329" name="AutoShape 1" descr="blob:https://web.whatsapp.com/34b6e80c-bc0c-4a28-b3e1-e4a36d430a7e">
          <a:extLst>
            <a:ext uri="{FF2B5EF4-FFF2-40B4-BE49-F238E27FC236}">
              <a16:creationId xmlns:a16="http://schemas.microsoft.com/office/drawing/2014/main" id="{210DD957-32D3-414C-BCD4-371758C160ED}"/>
            </a:ext>
          </a:extLst>
        </xdr:cNvPr>
        <xdr:cNvSpPr>
          <a:spLocks noChangeAspect="1" noChangeArrowheads="1"/>
        </xdr:cNvSpPr>
      </xdr:nvSpPr>
      <xdr:spPr bwMode="auto">
        <a:xfrm>
          <a:off x="23888700" y="15056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561</xdr:row>
      <xdr:rowOff>0</xdr:rowOff>
    </xdr:from>
    <xdr:ext cx="304800" cy="307975"/>
    <xdr:sp macro="" textlink="">
      <xdr:nvSpPr>
        <xdr:cNvPr id="1330" name="AutoShape 1" descr="blob:https://web.whatsapp.com/34b6e80c-bc0c-4a28-b3e1-e4a36d430a7e">
          <a:extLst>
            <a:ext uri="{FF2B5EF4-FFF2-40B4-BE49-F238E27FC236}">
              <a16:creationId xmlns:a16="http://schemas.microsoft.com/office/drawing/2014/main" id="{BB4B264B-A3FB-4502-9139-BDCF0A700C20}"/>
            </a:ext>
          </a:extLst>
        </xdr:cNvPr>
        <xdr:cNvSpPr>
          <a:spLocks noChangeAspect="1" noChangeArrowheads="1"/>
        </xdr:cNvSpPr>
      </xdr:nvSpPr>
      <xdr:spPr bwMode="auto">
        <a:xfrm>
          <a:off x="23888700" y="15082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562</xdr:row>
      <xdr:rowOff>0</xdr:rowOff>
    </xdr:from>
    <xdr:ext cx="304800" cy="307975"/>
    <xdr:sp macro="" textlink="">
      <xdr:nvSpPr>
        <xdr:cNvPr id="1331" name="AutoShape 1" descr="blob:https://web.whatsapp.com/34b6e80c-bc0c-4a28-b3e1-e4a36d430a7e">
          <a:extLst>
            <a:ext uri="{FF2B5EF4-FFF2-40B4-BE49-F238E27FC236}">
              <a16:creationId xmlns:a16="http://schemas.microsoft.com/office/drawing/2014/main" id="{10D8C5F6-1CBF-4D39-9683-34E27C81972B}"/>
            </a:ext>
          </a:extLst>
        </xdr:cNvPr>
        <xdr:cNvSpPr>
          <a:spLocks noChangeAspect="1" noChangeArrowheads="1"/>
        </xdr:cNvSpPr>
      </xdr:nvSpPr>
      <xdr:spPr bwMode="auto">
        <a:xfrm>
          <a:off x="23888700" y="15109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563</xdr:row>
      <xdr:rowOff>0</xdr:rowOff>
    </xdr:from>
    <xdr:ext cx="304800" cy="307975"/>
    <xdr:sp macro="" textlink="">
      <xdr:nvSpPr>
        <xdr:cNvPr id="1332" name="AutoShape 1" descr="blob:https://web.whatsapp.com/34b6e80c-bc0c-4a28-b3e1-e4a36d430a7e">
          <a:extLst>
            <a:ext uri="{FF2B5EF4-FFF2-40B4-BE49-F238E27FC236}">
              <a16:creationId xmlns:a16="http://schemas.microsoft.com/office/drawing/2014/main" id="{4D7C4F73-26E1-45AD-A3D7-58B4DDA6CAFD}"/>
            </a:ext>
          </a:extLst>
        </xdr:cNvPr>
        <xdr:cNvSpPr>
          <a:spLocks noChangeAspect="1" noChangeArrowheads="1"/>
        </xdr:cNvSpPr>
      </xdr:nvSpPr>
      <xdr:spPr bwMode="auto">
        <a:xfrm>
          <a:off x="23888700" y="15136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564</xdr:row>
      <xdr:rowOff>0</xdr:rowOff>
    </xdr:from>
    <xdr:ext cx="304800" cy="307975"/>
    <xdr:sp macro="" textlink="">
      <xdr:nvSpPr>
        <xdr:cNvPr id="1333" name="AutoShape 1" descr="blob:https://web.whatsapp.com/34b6e80c-bc0c-4a28-b3e1-e4a36d430a7e">
          <a:extLst>
            <a:ext uri="{FF2B5EF4-FFF2-40B4-BE49-F238E27FC236}">
              <a16:creationId xmlns:a16="http://schemas.microsoft.com/office/drawing/2014/main" id="{8445E427-A950-445D-8EDD-5CAAE27D1988}"/>
            </a:ext>
          </a:extLst>
        </xdr:cNvPr>
        <xdr:cNvSpPr>
          <a:spLocks noChangeAspect="1" noChangeArrowheads="1"/>
        </xdr:cNvSpPr>
      </xdr:nvSpPr>
      <xdr:spPr bwMode="auto">
        <a:xfrm>
          <a:off x="23888700" y="15162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565</xdr:row>
      <xdr:rowOff>0</xdr:rowOff>
    </xdr:from>
    <xdr:ext cx="304800" cy="307975"/>
    <xdr:sp macro="" textlink="">
      <xdr:nvSpPr>
        <xdr:cNvPr id="1334" name="AutoShape 1" descr="blob:https://web.whatsapp.com/34b6e80c-bc0c-4a28-b3e1-e4a36d430a7e">
          <a:extLst>
            <a:ext uri="{FF2B5EF4-FFF2-40B4-BE49-F238E27FC236}">
              <a16:creationId xmlns:a16="http://schemas.microsoft.com/office/drawing/2014/main" id="{AADC52C2-A30B-4956-AC81-23DCD95000BC}"/>
            </a:ext>
          </a:extLst>
        </xdr:cNvPr>
        <xdr:cNvSpPr>
          <a:spLocks noChangeAspect="1" noChangeArrowheads="1"/>
        </xdr:cNvSpPr>
      </xdr:nvSpPr>
      <xdr:spPr bwMode="auto">
        <a:xfrm>
          <a:off x="23888700" y="15189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566</xdr:row>
      <xdr:rowOff>0</xdr:rowOff>
    </xdr:from>
    <xdr:ext cx="304800" cy="307975"/>
    <xdr:sp macro="" textlink="">
      <xdr:nvSpPr>
        <xdr:cNvPr id="1335" name="AutoShape 1" descr="blob:https://web.whatsapp.com/34b6e80c-bc0c-4a28-b3e1-e4a36d430a7e">
          <a:extLst>
            <a:ext uri="{FF2B5EF4-FFF2-40B4-BE49-F238E27FC236}">
              <a16:creationId xmlns:a16="http://schemas.microsoft.com/office/drawing/2014/main" id="{73092919-2876-46B2-BB00-0F4C99C321F4}"/>
            </a:ext>
          </a:extLst>
        </xdr:cNvPr>
        <xdr:cNvSpPr>
          <a:spLocks noChangeAspect="1" noChangeArrowheads="1"/>
        </xdr:cNvSpPr>
      </xdr:nvSpPr>
      <xdr:spPr bwMode="auto">
        <a:xfrm>
          <a:off x="23888700" y="15216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567</xdr:row>
      <xdr:rowOff>0</xdr:rowOff>
    </xdr:from>
    <xdr:ext cx="304800" cy="307975"/>
    <xdr:sp macro="" textlink="">
      <xdr:nvSpPr>
        <xdr:cNvPr id="1336" name="AutoShape 1" descr="blob:https://web.whatsapp.com/34b6e80c-bc0c-4a28-b3e1-e4a36d430a7e">
          <a:extLst>
            <a:ext uri="{FF2B5EF4-FFF2-40B4-BE49-F238E27FC236}">
              <a16:creationId xmlns:a16="http://schemas.microsoft.com/office/drawing/2014/main" id="{15174961-BA38-40E4-B105-251026CADB95}"/>
            </a:ext>
          </a:extLst>
        </xdr:cNvPr>
        <xdr:cNvSpPr>
          <a:spLocks noChangeAspect="1" noChangeArrowheads="1"/>
        </xdr:cNvSpPr>
      </xdr:nvSpPr>
      <xdr:spPr bwMode="auto">
        <a:xfrm>
          <a:off x="23888700" y="15242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568</xdr:row>
      <xdr:rowOff>0</xdr:rowOff>
    </xdr:from>
    <xdr:ext cx="304800" cy="307975"/>
    <xdr:sp macro="" textlink="">
      <xdr:nvSpPr>
        <xdr:cNvPr id="1337" name="AutoShape 1" descr="blob:https://web.whatsapp.com/34b6e80c-bc0c-4a28-b3e1-e4a36d430a7e">
          <a:extLst>
            <a:ext uri="{FF2B5EF4-FFF2-40B4-BE49-F238E27FC236}">
              <a16:creationId xmlns:a16="http://schemas.microsoft.com/office/drawing/2014/main" id="{72E78E1B-8419-496F-B4CF-3006E4339B15}"/>
            </a:ext>
          </a:extLst>
        </xdr:cNvPr>
        <xdr:cNvSpPr>
          <a:spLocks noChangeAspect="1" noChangeArrowheads="1"/>
        </xdr:cNvSpPr>
      </xdr:nvSpPr>
      <xdr:spPr bwMode="auto">
        <a:xfrm>
          <a:off x="23888700" y="15269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569</xdr:row>
      <xdr:rowOff>0</xdr:rowOff>
    </xdr:from>
    <xdr:ext cx="304800" cy="307975"/>
    <xdr:sp macro="" textlink="">
      <xdr:nvSpPr>
        <xdr:cNvPr id="1338" name="AutoShape 1" descr="blob:https://web.whatsapp.com/34b6e80c-bc0c-4a28-b3e1-e4a36d430a7e">
          <a:extLst>
            <a:ext uri="{FF2B5EF4-FFF2-40B4-BE49-F238E27FC236}">
              <a16:creationId xmlns:a16="http://schemas.microsoft.com/office/drawing/2014/main" id="{C4E00E35-E37E-4126-A882-DEF4E2CADE50}"/>
            </a:ext>
          </a:extLst>
        </xdr:cNvPr>
        <xdr:cNvSpPr>
          <a:spLocks noChangeAspect="1" noChangeArrowheads="1"/>
        </xdr:cNvSpPr>
      </xdr:nvSpPr>
      <xdr:spPr bwMode="auto">
        <a:xfrm>
          <a:off x="23888700" y="15296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570</xdr:row>
      <xdr:rowOff>0</xdr:rowOff>
    </xdr:from>
    <xdr:ext cx="304800" cy="307975"/>
    <xdr:sp macro="" textlink="">
      <xdr:nvSpPr>
        <xdr:cNvPr id="1339" name="AutoShape 1" descr="blob:https://web.whatsapp.com/34b6e80c-bc0c-4a28-b3e1-e4a36d430a7e">
          <a:extLst>
            <a:ext uri="{FF2B5EF4-FFF2-40B4-BE49-F238E27FC236}">
              <a16:creationId xmlns:a16="http://schemas.microsoft.com/office/drawing/2014/main" id="{36371CDD-FB4B-4EAB-BF11-ED930A1D9F7A}"/>
            </a:ext>
          </a:extLst>
        </xdr:cNvPr>
        <xdr:cNvSpPr>
          <a:spLocks noChangeAspect="1" noChangeArrowheads="1"/>
        </xdr:cNvSpPr>
      </xdr:nvSpPr>
      <xdr:spPr bwMode="auto">
        <a:xfrm>
          <a:off x="23888700" y="15322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571</xdr:row>
      <xdr:rowOff>0</xdr:rowOff>
    </xdr:from>
    <xdr:ext cx="304800" cy="307975"/>
    <xdr:sp macro="" textlink="">
      <xdr:nvSpPr>
        <xdr:cNvPr id="1340" name="AutoShape 1" descr="blob:https://web.whatsapp.com/34b6e80c-bc0c-4a28-b3e1-e4a36d430a7e">
          <a:extLst>
            <a:ext uri="{FF2B5EF4-FFF2-40B4-BE49-F238E27FC236}">
              <a16:creationId xmlns:a16="http://schemas.microsoft.com/office/drawing/2014/main" id="{B434A2DC-92CB-40A0-9FA9-618247F802ED}"/>
            </a:ext>
          </a:extLst>
        </xdr:cNvPr>
        <xdr:cNvSpPr>
          <a:spLocks noChangeAspect="1" noChangeArrowheads="1"/>
        </xdr:cNvSpPr>
      </xdr:nvSpPr>
      <xdr:spPr bwMode="auto">
        <a:xfrm>
          <a:off x="23888700" y="15349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572</xdr:row>
      <xdr:rowOff>0</xdr:rowOff>
    </xdr:from>
    <xdr:ext cx="304800" cy="307975"/>
    <xdr:sp macro="" textlink="">
      <xdr:nvSpPr>
        <xdr:cNvPr id="1341" name="AutoShape 1" descr="blob:https://web.whatsapp.com/34b6e80c-bc0c-4a28-b3e1-e4a36d430a7e">
          <a:extLst>
            <a:ext uri="{FF2B5EF4-FFF2-40B4-BE49-F238E27FC236}">
              <a16:creationId xmlns:a16="http://schemas.microsoft.com/office/drawing/2014/main" id="{B610081B-4453-417F-9402-935E10E4557C}"/>
            </a:ext>
          </a:extLst>
        </xdr:cNvPr>
        <xdr:cNvSpPr>
          <a:spLocks noChangeAspect="1" noChangeArrowheads="1"/>
        </xdr:cNvSpPr>
      </xdr:nvSpPr>
      <xdr:spPr bwMode="auto">
        <a:xfrm>
          <a:off x="23888700" y="15376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573</xdr:row>
      <xdr:rowOff>0</xdr:rowOff>
    </xdr:from>
    <xdr:ext cx="304800" cy="307975"/>
    <xdr:sp macro="" textlink="">
      <xdr:nvSpPr>
        <xdr:cNvPr id="1342" name="AutoShape 1" descr="blob:https://web.whatsapp.com/34b6e80c-bc0c-4a28-b3e1-e4a36d430a7e">
          <a:extLst>
            <a:ext uri="{FF2B5EF4-FFF2-40B4-BE49-F238E27FC236}">
              <a16:creationId xmlns:a16="http://schemas.microsoft.com/office/drawing/2014/main" id="{499CC550-9E3D-4AD1-9F3C-BE3AEA98B8A4}"/>
            </a:ext>
          </a:extLst>
        </xdr:cNvPr>
        <xdr:cNvSpPr>
          <a:spLocks noChangeAspect="1" noChangeArrowheads="1"/>
        </xdr:cNvSpPr>
      </xdr:nvSpPr>
      <xdr:spPr bwMode="auto">
        <a:xfrm>
          <a:off x="23888700" y="154028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574</xdr:row>
      <xdr:rowOff>0</xdr:rowOff>
    </xdr:from>
    <xdr:ext cx="304800" cy="307975"/>
    <xdr:sp macro="" textlink="">
      <xdr:nvSpPr>
        <xdr:cNvPr id="1343" name="AutoShape 1" descr="blob:https://web.whatsapp.com/34b6e80c-bc0c-4a28-b3e1-e4a36d430a7e">
          <a:extLst>
            <a:ext uri="{FF2B5EF4-FFF2-40B4-BE49-F238E27FC236}">
              <a16:creationId xmlns:a16="http://schemas.microsoft.com/office/drawing/2014/main" id="{D73F282A-5328-46B7-B399-026E9114112D}"/>
            </a:ext>
          </a:extLst>
        </xdr:cNvPr>
        <xdr:cNvSpPr>
          <a:spLocks noChangeAspect="1" noChangeArrowheads="1"/>
        </xdr:cNvSpPr>
      </xdr:nvSpPr>
      <xdr:spPr bwMode="auto">
        <a:xfrm>
          <a:off x="23888700" y="154295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575</xdr:row>
      <xdr:rowOff>0</xdr:rowOff>
    </xdr:from>
    <xdr:ext cx="304800" cy="307975"/>
    <xdr:sp macro="" textlink="">
      <xdr:nvSpPr>
        <xdr:cNvPr id="1344" name="AutoShape 1" descr="blob:https://web.whatsapp.com/34b6e80c-bc0c-4a28-b3e1-e4a36d430a7e">
          <a:extLst>
            <a:ext uri="{FF2B5EF4-FFF2-40B4-BE49-F238E27FC236}">
              <a16:creationId xmlns:a16="http://schemas.microsoft.com/office/drawing/2014/main" id="{2A630748-C52A-441C-B9E0-337C22008BE7}"/>
            </a:ext>
          </a:extLst>
        </xdr:cNvPr>
        <xdr:cNvSpPr>
          <a:spLocks noChangeAspect="1" noChangeArrowheads="1"/>
        </xdr:cNvSpPr>
      </xdr:nvSpPr>
      <xdr:spPr bwMode="auto">
        <a:xfrm>
          <a:off x="23888700" y="15456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576</xdr:row>
      <xdr:rowOff>0</xdr:rowOff>
    </xdr:from>
    <xdr:ext cx="304800" cy="307975"/>
    <xdr:sp macro="" textlink="">
      <xdr:nvSpPr>
        <xdr:cNvPr id="1345" name="AutoShape 1" descr="blob:https://web.whatsapp.com/34b6e80c-bc0c-4a28-b3e1-e4a36d430a7e">
          <a:extLst>
            <a:ext uri="{FF2B5EF4-FFF2-40B4-BE49-F238E27FC236}">
              <a16:creationId xmlns:a16="http://schemas.microsoft.com/office/drawing/2014/main" id="{E777A51A-35E7-4E1C-A175-B62145B78DBA}"/>
            </a:ext>
          </a:extLst>
        </xdr:cNvPr>
        <xdr:cNvSpPr>
          <a:spLocks noChangeAspect="1" noChangeArrowheads="1"/>
        </xdr:cNvSpPr>
      </xdr:nvSpPr>
      <xdr:spPr bwMode="auto">
        <a:xfrm>
          <a:off x="23888700" y="15482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577</xdr:row>
      <xdr:rowOff>0</xdr:rowOff>
    </xdr:from>
    <xdr:ext cx="304800" cy="307975"/>
    <xdr:sp macro="" textlink="">
      <xdr:nvSpPr>
        <xdr:cNvPr id="1346" name="AutoShape 1" descr="blob:https://web.whatsapp.com/34b6e80c-bc0c-4a28-b3e1-e4a36d430a7e">
          <a:extLst>
            <a:ext uri="{FF2B5EF4-FFF2-40B4-BE49-F238E27FC236}">
              <a16:creationId xmlns:a16="http://schemas.microsoft.com/office/drawing/2014/main" id="{CB453B21-E480-4A6E-BB26-BF2D491F863B}"/>
            </a:ext>
          </a:extLst>
        </xdr:cNvPr>
        <xdr:cNvSpPr>
          <a:spLocks noChangeAspect="1" noChangeArrowheads="1"/>
        </xdr:cNvSpPr>
      </xdr:nvSpPr>
      <xdr:spPr bwMode="auto">
        <a:xfrm>
          <a:off x="23888700" y="15509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578</xdr:row>
      <xdr:rowOff>0</xdr:rowOff>
    </xdr:from>
    <xdr:ext cx="304800" cy="307975"/>
    <xdr:sp macro="" textlink="">
      <xdr:nvSpPr>
        <xdr:cNvPr id="1347" name="AutoShape 1" descr="blob:https://web.whatsapp.com/34b6e80c-bc0c-4a28-b3e1-e4a36d430a7e">
          <a:extLst>
            <a:ext uri="{FF2B5EF4-FFF2-40B4-BE49-F238E27FC236}">
              <a16:creationId xmlns:a16="http://schemas.microsoft.com/office/drawing/2014/main" id="{F0135D41-F42C-452A-A95F-8613053F8C36}"/>
            </a:ext>
          </a:extLst>
        </xdr:cNvPr>
        <xdr:cNvSpPr>
          <a:spLocks noChangeAspect="1" noChangeArrowheads="1"/>
        </xdr:cNvSpPr>
      </xdr:nvSpPr>
      <xdr:spPr bwMode="auto">
        <a:xfrm>
          <a:off x="23888700" y="15536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579</xdr:row>
      <xdr:rowOff>0</xdr:rowOff>
    </xdr:from>
    <xdr:ext cx="304800" cy="307975"/>
    <xdr:sp macro="" textlink="">
      <xdr:nvSpPr>
        <xdr:cNvPr id="1348" name="AutoShape 1" descr="blob:https://web.whatsapp.com/34b6e80c-bc0c-4a28-b3e1-e4a36d430a7e">
          <a:extLst>
            <a:ext uri="{FF2B5EF4-FFF2-40B4-BE49-F238E27FC236}">
              <a16:creationId xmlns:a16="http://schemas.microsoft.com/office/drawing/2014/main" id="{FF0F3481-B34C-4A0A-A516-AF467E49590B}"/>
            </a:ext>
          </a:extLst>
        </xdr:cNvPr>
        <xdr:cNvSpPr>
          <a:spLocks noChangeAspect="1" noChangeArrowheads="1"/>
        </xdr:cNvSpPr>
      </xdr:nvSpPr>
      <xdr:spPr bwMode="auto">
        <a:xfrm>
          <a:off x="23888700" y="155628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580</xdr:row>
      <xdr:rowOff>0</xdr:rowOff>
    </xdr:from>
    <xdr:ext cx="304800" cy="307975"/>
    <xdr:sp macro="" textlink="">
      <xdr:nvSpPr>
        <xdr:cNvPr id="1349" name="AutoShape 1" descr="blob:https://web.whatsapp.com/34b6e80c-bc0c-4a28-b3e1-e4a36d430a7e">
          <a:extLst>
            <a:ext uri="{FF2B5EF4-FFF2-40B4-BE49-F238E27FC236}">
              <a16:creationId xmlns:a16="http://schemas.microsoft.com/office/drawing/2014/main" id="{C9CC66E8-D732-4039-B095-B329CE7519F0}"/>
            </a:ext>
          </a:extLst>
        </xdr:cNvPr>
        <xdr:cNvSpPr>
          <a:spLocks noChangeAspect="1" noChangeArrowheads="1"/>
        </xdr:cNvSpPr>
      </xdr:nvSpPr>
      <xdr:spPr bwMode="auto">
        <a:xfrm>
          <a:off x="23888700" y="15589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581</xdr:row>
      <xdr:rowOff>0</xdr:rowOff>
    </xdr:from>
    <xdr:ext cx="304800" cy="307975"/>
    <xdr:sp macro="" textlink="">
      <xdr:nvSpPr>
        <xdr:cNvPr id="1350" name="AutoShape 1" descr="blob:https://web.whatsapp.com/34b6e80c-bc0c-4a28-b3e1-e4a36d430a7e">
          <a:extLst>
            <a:ext uri="{FF2B5EF4-FFF2-40B4-BE49-F238E27FC236}">
              <a16:creationId xmlns:a16="http://schemas.microsoft.com/office/drawing/2014/main" id="{CFE4959F-4007-4A4C-BBF8-44C49B328DF9}"/>
            </a:ext>
          </a:extLst>
        </xdr:cNvPr>
        <xdr:cNvSpPr>
          <a:spLocks noChangeAspect="1" noChangeArrowheads="1"/>
        </xdr:cNvSpPr>
      </xdr:nvSpPr>
      <xdr:spPr bwMode="auto">
        <a:xfrm>
          <a:off x="23888700" y="15616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582</xdr:row>
      <xdr:rowOff>0</xdr:rowOff>
    </xdr:from>
    <xdr:ext cx="304800" cy="307975"/>
    <xdr:sp macro="" textlink="">
      <xdr:nvSpPr>
        <xdr:cNvPr id="1351" name="AutoShape 1" descr="blob:https://web.whatsapp.com/34b6e80c-bc0c-4a28-b3e1-e4a36d430a7e">
          <a:extLst>
            <a:ext uri="{FF2B5EF4-FFF2-40B4-BE49-F238E27FC236}">
              <a16:creationId xmlns:a16="http://schemas.microsoft.com/office/drawing/2014/main" id="{4FEA0C79-8580-4136-BDF8-569D6B213860}"/>
            </a:ext>
          </a:extLst>
        </xdr:cNvPr>
        <xdr:cNvSpPr>
          <a:spLocks noChangeAspect="1" noChangeArrowheads="1"/>
        </xdr:cNvSpPr>
      </xdr:nvSpPr>
      <xdr:spPr bwMode="auto">
        <a:xfrm>
          <a:off x="23888700" y="156429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583</xdr:row>
      <xdr:rowOff>0</xdr:rowOff>
    </xdr:from>
    <xdr:ext cx="304800" cy="307975"/>
    <xdr:sp macro="" textlink="">
      <xdr:nvSpPr>
        <xdr:cNvPr id="1352" name="AutoShape 1" descr="blob:https://web.whatsapp.com/34b6e80c-bc0c-4a28-b3e1-e4a36d430a7e">
          <a:extLst>
            <a:ext uri="{FF2B5EF4-FFF2-40B4-BE49-F238E27FC236}">
              <a16:creationId xmlns:a16="http://schemas.microsoft.com/office/drawing/2014/main" id="{F434CC87-4836-4570-9029-2F11DB87EB80}"/>
            </a:ext>
          </a:extLst>
        </xdr:cNvPr>
        <xdr:cNvSpPr>
          <a:spLocks noChangeAspect="1" noChangeArrowheads="1"/>
        </xdr:cNvSpPr>
      </xdr:nvSpPr>
      <xdr:spPr bwMode="auto">
        <a:xfrm>
          <a:off x="23888700" y="15661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584</xdr:row>
      <xdr:rowOff>0</xdr:rowOff>
    </xdr:from>
    <xdr:ext cx="304800" cy="307975"/>
    <xdr:sp macro="" textlink="">
      <xdr:nvSpPr>
        <xdr:cNvPr id="1353" name="AutoShape 1" descr="blob:https://web.whatsapp.com/34b6e80c-bc0c-4a28-b3e1-e4a36d430a7e">
          <a:extLst>
            <a:ext uri="{FF2B5EF4-FFF2-40B4-BE49-F238E27FC236}">
              <a16:creationId xmlns:a16="http://schemas.microsoft.com/office/drawing/2014/main" id="{CF77D911-71B9-45C0-94B6-CF61BF0BB67E}"/>
            </a:ext>
          </a:extLst>
        </xdr:cNvPr>
        <xdr:cNvSpPr>
          <a:spLocks noChangeAspect="1" noChangeArrowheads="1"/>
        </xdr:cNvSpPr>
      </xdr:nvSpPr>
      <xdr:spPr bwMode="auto">
        <a:xfrm>
          <a:off x="23888700" y="15688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585</xdr:row>
      <xdr:rowOff>0</xdr:rowOff>
    </xdr:from>
    <xdr:ext cx="304800" cy="307975"/>
    <xdr:sp macro="" textlink="">
      <xdr:nvSpPr>
        <xdr:cNvPr id="1354" name="AutoShape 1" descr="blob:https://web.whatsapp.com/34b6e80c-bc0c-4a28-b3e1-e4a36d430a7e">
          <a:extLst>
            <a:ext uri="{FF2B5EF4-FFF2-40B4-BE49-F238E27FC236}">
              <a16:creationId xmlns:a16="http://schemas.microsoft.com/office/drawing/2014/main" id="{7727CEE8-DDB6-4143-B554-3B7138949ABA}"/>
            </a:ext>
          </a:extLst>
        </xdr:cNvPr>
        <xdr:cNvSpPr>
          <a:spLocks noChangeAspect="1" noChangeArrowheads="1"/>
        </xdr:cNvSpPr>
      </xdr:nvSpPr>
      <xdr:spPr bwMode="auto">
        <a:xfrm>
          <a:off x="23888700" y="15723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586</xdr:row>
      <xdr:rowOff>0</xdr:rowOff>
    </xdr:from>
    <xdr:ext cx="304800" cy="307975"/>
    <xdr:sp macro="" textlink="">
      <xdr:nvSpPr>
        <xdr:cNvPr id="1355" name="AutoShape 1" descr="blob:https://web.whatsapp.com/34b6e80c-bc0c-4a28-b3e1-e4a36d430a7e">
          <a:extLst>
            <a:ext uri="{FF2B5EF4-FFF2-40B4-BE49-F238E27FC236}">
              <a16:creationId xmlns:a16="http://schemas.microsoft.com/office/drawing/2014/main" id="{1BB94ED6-6E39-4C9E-BA09-5C11B57A2378}"/>
            </a:ext>
          </a:extLst>
        </xdr:cNvPr>
        <xdr:cNvSpPr>
          <a:spLocks noChangeAspect="1" noChangeArrowheads="1"/>
        </xdr:cNvSpPr>
      </xdr:nvSpPr>
      <xdr:spPr bwMode="auto">
        <a:xfrm>
          <a:off x="23888700" y="15750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587</xdr:row>
      <xdr:rowOff>0</xdr:rowOff>
    </xdr:from>
    <xdr:ext cx="304800" cy="307975"/>
    <xdr:sp macro="" textlink="">
      <xdr:nvSpPr>
        <xdr:cNvPr id="1356" name="AutoShape 1" descr="blob:https://web.whatsapp.com/34b6e80c-bc0c-4a28-b3e1-e4a36d430a7e">
          <a:extLst>
            <a:ext uri="{FF2B5EF4-FFF2-40B4-BE49-F238E27FC236}">
              <a16:creationId xmlns:a16="http://schemas.microsoft.com/office/drawing/2014/main" id="{0C5A0CA3-2BED-47E3-92FA-B382496F6B12}"/>
            </a:ext>
          </a:extLst>
        </xdr:cNvPr>
        <xdr:cNvSpPr>
          <a:spLocks noChangeAspect="1" noChangeArrowheads="1"/>
        </xdr:cNvSpPr>
      </xdr:nvSpPr>
      <xdr:spPr bwMode="auto">
        <a:xfrm>
          <a:off x="23888700" y="15777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588</xdr:row>
      <xdr:rowOff>0</xdr:rowOff>
    </xdr:from>
    <xdr:ext cx="304800" cy="307975"/>
    <xdr:sp macro="" textlink="">
      <xdr:nvSpPr>
        <xdr:cNvPr id="1357" name="AutoShape 1" descr="blob:https://web.whatsapp.com/34b6e80c-bc0c-4a28-b3e1-e4a36d430a7e">
          <a:extLst>
            <a:ext uri="{FF2B5EF4-FFF2-40B4-BE49-F238E27FC236}">
              <a16:creationId xmlns:a16="http://schemas.microsoft.com/office/drawing/2014/main" id="{2C7BE138-4128-46F9-A750-702EA1DF8196}"/>
            </a:ext>
          </a:extLst>
        </xdr:cNvPr>
        <xdr:cNvSpPr>
          <a:spLocks noChangeAspect="1" noChangeArrowheads="1"/>
        </xdr:cNvSpPr>
      </xdr:nvSpPr>
      <xdr:spPr bwMode="auto">
        <a:xfrm>
          <a:off x="23888700" y="15803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589</xdr:row>
      <xdr:rowOff>0</xdr:rowOff>
    </xdr:from>
    <xdr:ext cx="304800" cy="307975"/>
    <xdr:sp macro="" textlink="">
      <xdr:nvSpPr>
        <xdr:cNvPr id="1358" name="AutoShape 1" descr="blob:https://web.whatsapp.com/34b6e80c-bc0c-4a28-b3e1-e4a36d430a7e">
          <a:extLst>
            <a:ext uri="{FF2B5EF4-FFF2-40B4-BE49-F238E27FC236}">
              <a16:creationId xmlns:a16="http://schemas.microsoft.com/office/drawing/2014/main" id="{A1408FB4-1FF6-4B8C-9AF8-BD54453F0F82}"/>
            </a:ext>
          </a:extLst>
        </xdr:cNvPr>
        <xdr:cNvSpPr>
          <a:spLocks noChangeAspect="1" noChangeArrowheads="1"/>
        </xdr:cNvSpPr>
      </xdr:nvSpPr>
      <xdr:spPr bwMode="auto">
        <a:xfrm>
          <a:off x="23888700" y="15830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590</xdr:row>
      <xdr:rowOff>0</xdr:rowOff>
    </xdr:from>
    <xdr:ext cx="304800" cy="307975"/>
    <xdr:sp macro="" textlink="">
      <xdr:nvSpPr>
        <xdr:cNvPr id="1359" name="AutoShape 1" descr="blob:https://web.whatsapp.com/34b6e80c-bc0c-4a28-b3e1-e4a36d430a7e">
          <a:extLst>
            <a:ext uri="{FF2B5EF4-FFF2-40B4-BE49-F238E27FC236}">
              <a16:creationId xmlns:a16="http://schemas.microsoft.com/office/drawing/2014/main" id="{AAC73901-15F1-4798-9D93-A34AAE347ABA}"/>
            </a:ext>
          </a:extLst>
        </xdr:cNvPr>
        <xdr:cNvSpPr>
          <a:spLocks noChangeAspect="1" noChangeArrowheads="1"/>
        </xdr:cNvSpPr>
      </xdr:nvSpPr>
      <xdr:spPr bwMode="auto">
        <a:xfrm>
          <a:off x="23888700" y="15857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591</xdr:row>
      <xdr:rowOff>0</xdr:rowOff>
    </xdr:from>
    <xdr:ext cx="304800" cy="307975"/>
    <xdr:sp macro="" textlink="">
      <xdr:nvSpPr>
        <xdr:cNvPr id="1360" name="AutoShape 1" descr="blob:https://web.whatsapp.com/34b6e80c-bc0c-4a28-b3e1-e4a36d430a7e">
          <a:extLst>
            <a:ext uri="{FF2B5EF4-FFF2-40B4-BE49-F238E27FC236}">
              <a16:creationId xmlns:a16="http://schemas.microsoft.com/office/drawing/2014/main" id="{58753239-A784-465C-9D1F-15975C79DF57}"/>
            </a:ext>
          </a:extLst>
        </xdr:cNvPr>
        <xdr:cNvSpPr>
          <a:spLocks noChangeAspect="1" noChangeArrowheads="1"/>
        </xdr:cNvSpPr>
      </xdr:nvSpPr>
      <xdr:spPr bwMode="auto">
        <a:xfrm>
          <a:off x="23888700" y="15883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592</xdr:row>
      <xdr:rowOff>0</xdr:rowOff>
    </xdr:from>
    <xdr:ext cx="304800" cy="307975"/>
    <xdr:sp macro="" textlink="">
      <xdr:nvSpPr>
        <xdr:cNvPr id="1361" name="AutoShape 1" descr="blob:https://web.whatsapp.com/34b6e80c-bc0c-4a28-b3e1-e4a36d430a7e">
          <a:extLst>
            <a:ext uri="{FF2B5EF4-FFF2-40B4-BE49-F238E27FC236}">
              <a16:creationId xmlns:a16="http://schemas.microsoft.com/office/drawing/2014/main" id="{4B40338E-C14D-4DC8-8A47-22867F215610}"/>
            </a:ext>
          </a:extLst>
        </xdr:cNvPr>
        <xdr:cNvSpPr>
          <a:spLocks noChangeAspect="1" noChangeArrowheads="1"/>
        </xdr:cNvSpPr>
      </xdr:nvSpPr>
      <xdr:spPr bwMode="auto">
        <a:xfrm>
          <a:off x="23888700" y="15910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593</xdr:row>
      <xdr:rowOff>0</xdr:rowOff>
    </xdr:from>
    <xdr:ext cx="304800" cy="307975"/>
    <xdr:sp macro="" textlink="">
      <xdr:nvSpPr>
        <xdr:cNvPr id="1362" name="AutoShape 1" descr="blob:https://web.whatsapp.com/34b6e80c-bc0c-4a28-b3e1-e4a36d430a7e">
          <a:extLst>
            <a:ext uri="{FF2B5EF4-FFF2-40B4-BE49-F238E27FC236}">
              <a16:creationId xmlns:a16="http://schemas.microsoft.com/office/drawing/2014/main" id="{84865BC9-A434-4EAD-AB97-EEEF77F1B0D0}"/>
            </a:ext>
          </a:extLst>
        </xdr:cNvPr>
        <xdr:cNvSpPr>
          <a:spLocks noChangeAspect="1" noChangeArrowheads="1"/>
        </xdr:cNvSpPr>
      </xdr:nvSpPr>
      <xdr:spPr bwMode="auto">
        <a:xfrm>
          <a:off x="23888700" y="15937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594</xdr:row>
      <xdr:rowOff>0</xdr:rowOff>
    </xdr:from>
    <xdr:ext cx="304800" cy="307975"/>
    <xdr:sp macro="" textlink="">
      <xdr:nvSpPr>
        <xdr:cNvPr id="1363" name="AutoShape 1" descr="blob:https://web.whatsapp.com/34b6e80c-bc0c-4a28-b3e1-e4a36d430a7e">
          <a:extLst>
            <a:ext uri="{FF2B5EF4-FFF2-40B4-BE49-F238E27FC236}">
              <a16:creationId xmlns:a16="http://schemas.microsoft.com/office/drawing/2014/main" id="{DBA23745-D185-48FA-BCBF-E21E91CA945B}"/>
            </a:ext>
          </a:extLst>
        </xdr:cNvPr>
        <xdr:cNvSpPr>
          <a:spLocks noChangeAspect="1" noChangeArrowheads="1"/>
        </xdr:cNvSpPr>
      </xdr:nvSpPr>
      <xdr:spPr bwMode="auto">
        <a:xfrm>
          <a:off x="23888700" y="15963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595</xdr:row>
      <xdr:rowOff>0</xdr:rowOff>
    </xdr:from>
    <xdr:ext cx="304800" cy="307975"/>
    <xdr:sp macro="" textlink="">
      <xdr:nvSpPr>
        <xdr:cNvPr id="1364" name="AutoShape 1" descr="blob:https://web.whatsapp.com/34b6e80c-bc0c-4a28-b3e1-e4a36d430a7e">
          <a:extLst>
            <a:ext uri="{FF2B5EF4-FFF2-40B4-BE49-F238E27FC236}">
              <a16:creationId xmlns:a16="http://schemas.microsoft.com/office/drawing/2014/main" id="{118229BF-6BEC-440E-AC14-397AC0698299}"/>
            </a:ext>
          </a:extLst>
        </xdr:cNvPr>
        <xdr:cNvSpPr>
          <a:spLocks noChangeAspect="1" noChangeArrowheads="1"/>
        </xdr:cNvSpPr>
      </xdr:nvSpPr>
      <xdr:spPr bwMode="auto">
        <a:xfrm>
          <a:off x="23888700" y="15990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596</xdr:row>
      <xdr:rowOff>0</xdr:rowOff>
    </xdr:from>
    <xdr:ext cx="304800" cy="307975"/>
    <xdr:sp macro="" textlink="">
      <xdr:nvSpPr>
        <xdr:cNvPr id="1365" name="AutoShape 1" descr="blob:https://web.whatsapp.com/34b6e80c-bc0c-4a28-b3e1-e4a36d430a7e">
          <a:extLst>
            <a:ext uri="{FF2B5EF4-FFF2-40B4-BE49-F238E27FC236}">
              <a16:creationId xmlns:a16="http://schemas.microsoft.com/office/drawing/2014/main" id="{429D726A-95ED-4878-BAE5-0B0CC9CDC3E8}"/>
            </a:ext>
          </a:extLst>
        </xdr:cNvPr>
        <xdr:cNvSpPr>
          <a:spLocks noChangeAspect="1" noChangeArrowheads="1"/>
        </xdr:cNvSpPr>
      </xdr:nvSpPr>
      <xdr:spPr bwMode="auto">
        <a:xfrm>
          <a:off x="23888700" y="16017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597</xdr:row>
      <xdr:rowOff>0</xdr:rowOff>
    </xdr:from>
    <xdr:ext cx="304800" cy="307975"/>
    <xdr:sp macro="" textlink="">
      <xdr:nvSpPr>
        <xdr:cNvPr id="1366" name="AutoShape 1" descr="blob:https://web.whatsapp.com/34b6e80c-bc0c-4a28-b3e1-e4a36d430a7e">
          <a:extLst>
            <a:ext uri="{FF2B5EF4-FFF2-40B4-BE49-F238E27FC236}">
              <a16:creationId xmlns:a16="http://schemas.microsoft.com/office/drawing/2014/main" id="{2046BDF7-0050-468D-961D-F7B39ADAB5E4}"/>
            </a:ext>
          </a:extLst>
        </xdr:cNvPr>
        <xdr:cNvSpPr>
          <a:spLocks noChangeAspect="1" noChangeArrowheads="1"/>
        </xdr:cNvSpPr>
      </xdr:nvSpPr>
      <xdr:spPr bwMode="auto">
        <a:xfrm>
          <a:off x="23888700" y="16043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598</xdr:row>
      <xdr:rowOff>0</xdr:rowOff>
    </xdr:from>
    <xdr:ext cx="304800" cy="307975"/>
    <xdr:sp macro="" textlink="">
      <xdr:nvSpPr>
        <xdr:cNvPr id="1367" name="AutoShape 1" descr="blob:https://web.whatsapp.com/34b6e80c-bc0c-4a28-b3e1-e4a36d430a7e">
          <a:extLst>
            <a:ext uri="{FF2B5EF4-FFF2-40B4-BE49-F238E27FC236}">
              <a16:creationId xmlns:a16="http://schemas.microsoft.com/office/drawing/2014/main" id="{A30818C3-551C-4982-9489-9D67855E0AB7}"/>
            </a:ext>
          </a:extLst>
        </xdr:cNvPr>
        <xdr:cNvSpPr>
          <a:spLocks noChangeAspect="1" noChangeArrowheads="1"/>
        </xdr:cNvSpPr>
      </xdr:nvSpPr>
      <xdr:spPr bwMode="auto">
        <a:xfrm>
          <a:off x="23888700" y="16070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599</xdr:row>
      <xdr:rowOff>0</xdr:rowOff>
    </xdr:from>
    <xdr:ext cx="304800" cy="307975"/>
    <xdr:sp macro="" textlink="">
      <xdr:nvSpPr>
        <xdr:cNvPr id="1368" name="AutoShape 1" descr="blob:https://web.whatsapp.com/34b6e80c-bc0c-4a28-b3e1-e4a36d430a7e">
          <a:extLst>
            <a:ext uri="{FF2B5EF4-FFF2-40B4-BE49-F238E27FC236}">
              <a16:creationId xmlns:a16="http://schemas.microsoft.com/office/drawing/2014/main" id="{BD38BC5F-3683-48CA-8B2D-EE68CC837439}"/>
            </a:ext>
          </a:extLst>
        </xdr:cNvPr>
        <xdr:cNvSpPr>
          <a:spLocks noChangeAspect="1" noChangeArrowheads="1"/>
        </xdr:cNvSpPr>
      </xdr:nvSpPr>
      <xdr:spPr bwMode="auto">
        <a:xfrm>
          <a:off x="23888700" y="16097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600</xdr:row>
      <xdr:rowOff>0</xdr:rowOff>
    </xdr:from>
    <xdr:ext cx="304800" cy="307975"/>
    <xdr:sp macro="" textlink="">
      <xdr:nvSpPr>
        <xdr:cNvPr id="1369" name="AutoShape 1" descr="blob:https://web.whatsapp.com/34b6e80c-bc0c-4a28-b3e1-e4a36d430a7e">
          <a:extLst>
            <a:ext uri="{FF2B5EF4-FFF2-40B4-BE49-F238E27FC236}">
              <a16:creationId xmlns:a16="http://schemas.microsoft.com/office/drawing/2014/main" id="{9B9ED662-D5C4-4436-94DE-E280D25EBFBF}"/>
            </a:ext>
          </a:extLst>
        </xdr:cNvPr>
        <xdr:cNvSpPr>
          <a:spLocks noChangeAspect="1" noChangeArrowheads="1"/>
        </xdr:cNvSpPr>
      </xdr:nvSpPr>
      <xdr:spPr bwMode="auto">
        <a:xfrm>
          <a:off x="23888700" y="16123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601</xdr:row>
      <xdr:rowOff>0</xdr:rowOff>
    </xdr:from>
    <xdr:ext cx="304800" cy="307975"/>
    <xdr:sp macro="" textlink="">
      <xdr:nvSpPr>
        <xdr:cNvPr id="1370" name="AutoShape 1" descr="blob:https://web.whatsapp.com/34b6e80c-bc0c-4a28-b3e1-e4a36d430a7e">
          <a:extLst>
            <a:ext uri="{FF2B5EF4-FFF2-40B4-BE49-F238E27FC236}">
              <a16:creationId xmlns:a16="http://schemas.microsoft.com/office/drawing/2014/main" id="{44513CF7-32D4-4B89-A07E-D6F7070E9996}"/>
            </a:ext>
          </a:extLst>
        </xdr:cNvPr>
        <xdr:cNvSpPr>
          <a:spLocks noChangeAspect="1" noChangeArrowheads="1"/>
        </xdr:cNvSpPr>
      </xdr:nvSpPr>
      <xdr:spPr bwMode="auto">
        <a:xfrm>
          <a:off x="23888700" y="16150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602</xdr:row>
      <xdr:rowOff>0</xdr:rowOff>
    </xdr:from>
    <xdr:ext cx="304800" cy="307975"/>
    <xdr:sp macro="" textlink="">
      <xdr:nvSpPr>
        <xdr:cNvPr id="1371" name="AutoShape 1" descr="blob:https://web.whatsapp.com/34b6e80c-bc0c-4a28-b3e1-e4a36d430a7e">
          <a:extLst>
            <a:ext uri="{FF2B5EF4-FFF2-40B4-BE49-F238E27FC236}">
              <a16:creationId xmlns:a16="http://schemas.microsoft.com/office/drawing/2014/main" id="{EFE020A7-7B1A-4452-BE4E-10A23C8DE66C}"/>
            </a:ext>
          </a:extLst>
        </xdr:cNvPr>
        <xdr:cNvSpPr>
          <a:spLocks noChangeAspect="1" noChangeArrowheads="1"/>
        </xdr:cNvSpPr>
      </xdr:nvSpPr>
      <xdr:spPr bwMode="auto">
        <a:xfrm>
          <a:off x="23888700" y="16177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604</xdr:row>
      <xdr:rowOff>0</xdr:rowOff>
    </xdr:from>
    <xdr:ext cx="304800" cy="307975"/>
    <xdr:sp macro="" textlink="">
      <xdr:nvSpPr>
        <xdr:cNvPr id="1372" name="AutoShape 1" descr="blob:https://web.whatsapp.com/34b6e80c-bc0c-4a28-b3e1-e4a36d430a7e">
          <a:extLst>
            <a:ext uri="{FF2B5EF4-FFF2-40B4-BE49-F238E27FC236}">
              <a16:creationId xmlns:a16="http://schemas.microsoft.com/office/drawing/2014/main" id="{A6D27E4A-609D-476B-B52D-E986DF81A567}"/>
            </a:ext>
          </a:extLst>
        </xdr:cNvPr>
        <xdr:cNvSpPr>
          <a:spLocks noChangeAspect="1" noChangeArrowheads="1"/>
        </xdr:cNvSpPr>
      </xdr:nvSpPr>
      <xdr:spPr bwMode="auto">
        <a:xfrm>
          <a:off x="23888700" y="16230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605</xdr:row>
      <xdr:rowOff>0</xdr:rowOff>
    </xdr:from>
    <xdr:ext cx="304800" cy="307975"/>
    <xdr:sp macro="" textlink="">
      <xdr:nvSpPr>
        <xdr:cNvPr id="1373" name="AutoShape 1" descr="blob:https://web.whatsapp.com/34b6e80c-bc0c-4a28-b3e1-e4a36d430a7e">
          <a:extLst>
            <a:ext uri="{FF2B5EF4-FFF2-40B4-BE49-F238E27FC236}">
              <a16:creationId xmlns:a16="http://schemas.microsoft.com/office/drawing/2014/main" id="{7B220EDF-774B-4317-B2A0-399068F14AD2}"/>
            </a:ext>
          </a:extLst>
        </xdr:cNvPr>
        <xdr:cNvSpPr>
          <a:spLocks noChangeAspect="1" noChangeArrowheads="1"/>
        </xdr:cNvSpPr>
      </xdr:nvSpPr>
      <xdr:spPr bwMode="auto">
        <a:xfrm>
          <a:off x="23888700" y="16257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606</xdr:row>
      <xdr:rowOff>0</xdr:rowOff>
    </xdr:from>
    <xdr:ext cx="304800" cy="307975"/>
    <xdr:sp macro="" textlink="">
      <xdr:nvSpPr>
        <xdr:cNvPr id="1374" name="AutoShape 1" descr="blob:https://web.whatsapp.com/34b6e80c-bc0c-4a28-b3e1-e4a36d430a7e">
          <a:extLst>
            <a:ext uri="{FF2B5EF4-FFF2-40B4-BE49-F238E27FC236}">
              <a16:creationId xmlns:a16="http://schemas.microsoft.com/office/drawing/2014/main" id="{423D18C8-8926-4FAB-A8F0-1E233A1B9034}"/>
            </a:ext>
          </a:extLst>
        </xdr:cNvPr>
        <xdr:cNvSpPr>
          <a:spLocks noChangeAspect="1" noChangeArrowheads="1"/>
        </xdr:cNvSpPr>
      </xdr:nvSpPr>
      <xdr:spPr bwMode="auto">
        <a:xfrm>
          <a:off x="23888700" y="16283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607</xdr:row>
      <xdr:rowOff>0</xdr:rowOff>
    </xdr:from>
    <xdr:ext cx="304800" cy="307975"/>
    <xdr:sp macro="" textlink="">
      <xdr:nvSpPr>
        <xdr:cNvPr id="1375" name="AutoShape 1" descr="blob:https://web.whatsapp.com/34b6e80c-bc0c-4a28-b3e1-e4a36d430a7e">
          <a:extLst>
            <a:ext uri="{FF2B5EF4-FFF2-40B4-BE49-F238E27FC236}">
              <a16:creationId xmlns:a16="http://schemas.microsoft.com/office/drawing/2014/main" id="{D52000F3-A351-4062-9E2E-A3ED1AEC73D6}"/>
            </a:ext>
          </a:extLst>
        </xdr:cNvPr>
        <xdr:cNvSpPr>
          <a:spLocks noChangeAspect="1" noChangeArrowheads="1"/>
        </xdr:cNvSpPr>
      </xdr:nvSpPr>
      <xdr:spPr bwMode="auto">
        <a:xfrm>
          <a:off x="23888700" y="16310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608</xdr:row>
      <xdr:rowOff>0</xdr:rowOff>
    </xdr:from>
    <xdr:ext cx="304800" cy="307975"/>
    <xdr:sp macro="" textlink="">
      <xdr:nvSpPr>
        <xdr:cNvPr id="1376" name="AutoShape 1" descr="blob:https://web.whatsapp.com/34b6e80c-bc0c-4a28-b3e1-e4a36d430a7e">
          <a:extLst>
            <a:ext uri="{FF2B5EF4-FFF2-40B4-BE49-F238E27FC236}">
              <a16:creationId xmlns:a16="http://schemas.microsoft.com/office/drawing/2014/main" id="{BAA91B2F-E4DE-45F8-B1DB-43EE5930DD84}"/>
            </a:ext>
          </a:extLst>
        </xdr:cNvPr>
        <xdr:cNvSpPr>
          <a:spLocks noChangeAspect="1" noChangeArrowheads="1"/>
        </xdr:cNvSpPr>
      </xdr:nvSpPr>
      <xdr:spPr bwMode="auto">
        <a:xfrm>
          <a:off x="23888700" y="16337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609</xdr:row>
      <xdr:rowOff>0</xdr:rowOff>
    </xdr:from>
    <xdr:ext cx="304800" cy="307975"/>
    <xdr:sp macro="" textlink="">
      <xdr:nvSpPr>
        <xdr:cNvPr id="1377" name="AutoShape 1" descr="blob:https://web.whatsapp.com/34b6e80c-bc0c-4a28-b3e1-e4a36d430a7e">
          <a:extLst>
            <a:ext uri="{FF2B5EF4-FFF2-40B4-BE49-F238E27FC236}">
              <a16:creationId xmlns:a16="http://schemas.microsoft.com/office/drawing/2014/main" id="{B3621D31-FF97-4EF9-B0D6-DD1993326AD3}"/>
            </a:ext>
          </a:extLst>
        </xdr:cNvPr>
        <xdr:cNvSpPr>
          <a:spLocks noChangeAspect="1" noChangeArrowheads="1"/>
        </xdr:cNvSpPr>
      </xdr:nvSpPr>
      <xdr:spPr bwMode="auto">
        <a:xfrm>
          <a:off x="23888700" y="16363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610</xdr:row>
      <xdr:rowOff>0</xdr:rowOff>
    </xdr:from>
    <xdr:ext cx="304800" cy="307975"/>
    <xdr:sp macro="" textlink="">
      <xdr:nvSpPr>
        <xdr:cNvPr id="1378" name="AutoShape 1" descr="blob:https://web.whatsapp.com/34b6e80c-bc0c-4a28-b3e1-e4a36d430a7e">
          <a:extLst>
            <a:ext uri="{FF2B5EF4-FFF2-40B4-BE49-F238E27FC236}">
              <a16:creationId xmlns:a16="http://schemas.microsoft.com/office/drawing/2014/main" id="{D4375B58-FFD2-4840-A914-49D4A326E122}"/>
            </a:ext>
          </a:extLst>
        </xdr:cNvPr>
        <xdr:cNvSpPr>
          <a:spLocks noChangeAspect="1" noChangeArrowheads="1"/>
        </xdr:cNvSpPr>
      </xdr:nvSpPr>
      <xdr:spPr bwMode="auto">
        <a:xfrm>
          <a:off x="23888700" y="16390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611</xdr:row>
      <xdr:rowOff>0</xdr:rowOff>
    </xdr:from>
    <xdr:ext cx="304800" cy="307975"/>
    <xdr:sp macro="" textlink="">
      <xdr:nvSpPr>
        <xdr:cNvPr id="1379" name="AutoShape 1" descr="blob:https://web.whatsapp.com/34b6e80c-bc0c-4a28-b3e1-e4a36d430a7e">
          <a:extLst>
            <a:ext uri="{FF2B5EF4-FFF2-40B4-BE49-F238E27FC236}">
              <a16:creationId xmlns:a16="http://schemas.microsoft.com/office/drawing/2014/main" id="{93081E13-42FE-4FC7-8D5D-1AD8E43500A5}"/>
            </a:ext>
          </a:extLst>
        </xdr:cNvPr>
        <xdr:cNvSpPr>
          <a:spLocks noChangeAspect="1" noChangeArrowheads="1"/>
        </xdr:cNvSpPr>
      </xdr:nvSpPr>
      <xdr:spPr bwMode="auto">
        <a:xfrm>
          <a:off x="23888700" y="16417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612</xdr:row>
      <xdr:rowOff>0</xdr:rowOff>
    </xdr:from>
    <xdr:ext cx="304800" cy="307975"/>
    <xdr:sp macro="" textlink="">
      <xdr:nvSpPr>
        <xdr:cNvPr id="1380" name="AutoShape 1" descr="blob:https://web.whatsapp.com/34b6e80c-bc0c-4a28-b3e1-e4a36d430a7e">
          <a:extLst>
            <a:ext uri="{FF2B5EF4-FFF2-40B4-BE49-F238E27FC236}">
              <a16:creationId xmlns:a16="http://schemas.microsoft.com/office/drawing/2014/main" id="{455F02BA-B85A-4258-811B-D330C81D4255}"/>
            </a:ext>
          </a:extLst>
        </xdr:cNvPr>
        <xdr:cNvSpPr>
          <a:spLocks noChangeAspect="1" noChangeArrowheads="1"/>
        </xdr:cNvSpPr>
      </xdr:nvSpPr>
      <xdr:spPr bwMode="auto">
        <a:xfrm>
          <a:off x="23888700" y="16443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613</xdr:row>
      <xdr:rowOff>0</xdr:rowOff>
    </xdr:from>
    <xdr:ext cx="304800" cy="307975"/>
    <xdr:sp macro="" textlink="">
      <xdr:nvSpPr>
        <xdr:cNvPr id="1381" name="AutoShape 1" descr="blob:https://web.whatsapp.com/34b6e80c-bc0c-4a28-b3e1-e4a36d430a7e">
          <a:extLst>
            <a:ext uri="{FF2B5EF4-FFF2-40B4-BE49-F238E27FC236}">
              <a16:creationId xmlns:a16="http://schemas.microsoft.com/office/drawing/2014/main" id="{69BEFE41-62DC-4849-8857-171321835CA4}"/>
            </a:ext>
          </a:extLst>
        </xdr:cNvPr>
        <xdr:cNvSpPr>
          <a:spLocks noChangeAspect="1" noChangeArrowheads="1"/>
        </xdr:cNvSpPr>
      </xdr:nvSpPr>
      <xdr:spPr bwMode="auto">
        <a:xfrm>
          <a:off x="23888700" y="16470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614</xdr:row>
      <xdr:rowOff>0</xdr:rowOff>
    </xdr:from>
    <xdr:ext cx="304800" cy="307975"/>
    <xdr:sp macro="" textlink="">
      <xdr:nvSpPr>
        <xdr:cNvPr id="1382" name="AutoShape 1" descr="blob:https://web.whatsapp.com/34b6e80c-bc0c-4a28-b3e1-e4a36d430a7e">
          <a:extLst>
            <a:ext uri="{FF2B5EF4-FFF2-40B4-BE49-F238E27FC236}">
              <a16:creationId xmlns:a16="http://schemas.microsoft.com/office/drawing/2014/main" id="{57D8A91A-FA89-4653-9BE1-50196B5E3575}"/>
            </a:ext>
          </a:extLst>
        </xdr:cNvPr>
        <xdr:cNvSpPr>
          <a:spLocks noChangeAspect="1" noChangeArrowheads="1"/>
        </xdr:cNvSpPr>
      </xdr:nvSpPr>
      <xdr:spPr bwMode="auto">
        <a:xfrm>
          <a:off x="23888700" y="16497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615</xdr:row>
      <xdr:rowOff>0</xdr:rowOff>
    </xdr:from>
    <xdr:ext cx="304800" cy="307975"/>
    <xdr:sp macro="" textlink="">
      <xdr:nvSpPr>
        <xdr:cNvPr id="1383" name="AutoShape 1" descr="blob:https://web.whatsapp.com/34b6e80c-bc0c-4a28-b3e1-e4a36d430a7e">
          <a:extLst>
            <a:ext uri="{FF2B5EF4-FFF2-40B4-BE49-F238E27FC236}">
              <a16:creationId xmlns:a16="http://schemas.microsoft.com/office/drawing/2014/main" id="{0685E80E-AA66-4DC1-B436-F77EF5DA417E}"/>
            </a:ext>
          </a:extLst>
        </xdr:cNvPr>
        <xdr:cNvSpPr>
          <a:spLocks noChangeAspect="1" noChangeArrowheads="1"/>
        </xdr:cNvSpPr>
      </xdr:nvSpPr>
      <xdr:spPr bwMode="auto">
        <a:xfrm>
          <a:off x="23888700" y="16523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616</xdr:row>
      <xdr:rowOff>0</xdr:rowOff>
    </xdr:from>
    <xdr:ext cx="304800" cy="307975"/>
    <xdr:sp macro="" textlink="">
      <xdr:nvSpPr>
        <xdr:cNvPr id="1384" name="AutoShape 1" descr="blob:https://web.whatsapp.com/34b6e80c-bc0c-4a28-b3e1-e4a36d430a7e">
          <a:extLst>
            <a:ext uri="{FF2B5EF4-FFF2-40B4-BE49-F238E27FC236}">
              <a16:creationId xmlns:a16="http://schemas.microsoft.com/office/drawing/2014/main" id="{8F35F5AD-04DD-40C9-806A-04C6AD616893}"/>
            </a:ext>
          </a:extLst>
        </xdr:cNvPr>
        <xdr:cNvSpPr>
          <a:spLocks noChangeAspect="1" noChangeArrowheads="1"/>
        </xdr:cNvSpPr>
      </xdr:nvSpPr>
      <xdr:spPr bwMode="auto">
        <a:xfrm>
          <a:off x="23888700" y="16550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617</xdr:row>
      <xdr:rowOff>0</xdr:rowOff>
    </xdr:from>
    <xdr:ext cx="304800" cy="307975"/>
    <xdr:sp macro="" textlink="">
      <xdr:nvSpPr>
        <xdr:cNvPr id="1385" name="AutoShape 1" descr="blob:https://web.whatsapp.com/34b6e80c-bc0c-4a28-b3e1-e4a36d430a7e">
          <a:extLst>
            <a:ext uri="{FF2B5EF4-FFF2-40B4-BE49-F238E27FC236}">
              <a16:creationId xmlns:a16="http://schemas.microsoft.com/office/drawing/2014/main" id="{A53965D1-FDF6-49AE-88B6-FCB63B8E7150}"/>
            </a:ext>
          </a:extLst>
        </xdr:cNvPr>
        <xdr:cNvSpPr>
          <a:spLocks noChangeAspect="1" noChangeArrowheads="1"/>
        </xdr:cNvSpPr>
      </xdr:nvSpPr>
      <xdr:spPr bwMode="auto">
        <a:xfrm>
          <a:off x="23888700" y="16577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618</xdr:row>
      <xdr:rowOff>0</xdr:rowOff>
    </xdr:from>
    <xdr:ext cx="304800" cy="307975"/>
    <xdr:sp macro="" textlink="">
      <xdr:nvSpPr>
        <xdr:cNvPr id="1386" name="AutoShape 1" descr="blob:https://web.whatsapp.com/34b6e80c-bc0c-4a28-b3e1-e4a36d430a7e">
          <a:extLst>
            <a:ext uri="{FF2B5EF4-FFF2-40B4-BE49-F238E27FC236}">
              <a16:creationId xmlns:a16="http://schemas.microsoft.com/office/drawing/2014/main" id="{29D4F6A6-9C2B-41BE-9560-CCAB7AAEAC32}"/>
            </a:ext>
          </a:extLst>
        </xdr:cNvPr>
        <xdr:cNvSpPr>
          <a:spLocks noChangeAspect="1" noChangeArrowheads="1"/>
        </xdr:cNvSpPr>
      </xdr:nvSpPr>
      <xdr:spPr bwMode="auto">
        <a:xfrm>
          <a:off x="23888700" y="16603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619</xdr:row>
      <xdr:rowOff>0</xdr:rowOff>
    </xdr:from>
    <xdr:ext cx="304800" cy="307975"/>
    <xdr:sp macro="" textlink="">
      <xdr:nvSpPr>
        <xdr:cNvPr id="1387" name="AutoShape 1" descr="blob:https://web.whatsapp.com/34b6e80c-bc0c-4a28-b3e1-e4a36d430a7e">
          <a:extLst>
            <a:ext uri="{FF2B5EF4-FFF2-40B4-BE49-F238E27FC236}">
              <a16:creationId xmlns:a16="http://schemas.microsoft.com/office/drawing/2014/main" id="{5EC3EC74-6AC7-4C6C-A75A-42BBF3559B9A}"/>
            </a:ext>
          </a:extLst>
        </xdr:cNvPr>
        <xdr:cNvSpPr>
          <a:spLocks noChangeAspect="1" noChangeArrowheads="1"/>
        </xdr:cNvSpPr>
      </xdr:nvSpPr>
      <xdr:spPr bwMode="auto">
        <a:xfrm>
          <a:off x="23888700" y="16630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620</xdr:row>
      <xdr:rowOff>0</xdr:rowOff>
    </xdr:from>
    <xdr:ext cx="304800" cy="307975"/>
    <xdr:sp macro="" textlink="">
      <xdr:nvSpPr>
        <xdr:cNvPr id="1388" name="AutoShape 1" descr="blob:https://web.whatsapp.com/34b6e80c-bc0c-4a28-b3e1-e4a36d430a7e">
          <a:extLst>
            <a:ext uri="{FF2B5EF4-FFF2-40B4-BE49-F238E27FC236}">
              <a16:creationId xmlns:a16="http://schemas.microsoft.com/office/drawing/2014/main" id="{10CBA1F1-A50C-41CF-A6D5-3460E64EA99D}"/>
            </a:ext>
          </a:extLst>
        </xdr:cNvPr>
        <xdr:cNvSpPr>
          <a:spLocks noChangeAspect="1" noChangeArrowheads="1"/>
        </xdr:cNvSpPr>
      </xdr:nvSpPr>
      <xdr:spPr bwMode="auto">
        <a:xfrm>
          <a:off x="23888700" y="1665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621</xdr:row>
      <xdr:rowOff>0</xdr:rowOff>
    </xdr:from>
    <xdr:ext cx="304800" cy="307975"/>
    <xdr:sp macro="" textlink="">
      <xdr:nvSpPr>
        <xdr:cNvPr id="1389" name="AutoShape 1" descr="blob:https://web.whatsapp.com/34b6e80c-bc0c-4a28-b3e1-e4a36d430a7e">
          <a:extLst>
            <a:ext uri="{FF2B5EF4-FFF2-40B4-BE49-F238E27FC236}">
              <a16:creationId xmlns:a16="http://schemas.microsoft.com/office/drawing/2014/main" id="{C90D1D94-2C13-414C-9493-04B27AB7292C}"/>
            </a:ext>
          </a:extLst>
        </xdr:cNvPr>
        <xdr:cNvSpPr>
          <a:spLocks noChangeAspect="1" noChangeArrowheads="1"/>
        </xdr:cNvSpPr>
      </xdr:nvSpPr>
      <xdr:spPr bwMode="auto">
        <a:xfrm>
          <a:off x="23888700" y="16683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622</xdr:row>
      <xdr:rowOff>0</xdr:rowOff>
    </xdr:from>
    <xdr:ext cx="304800" cy="307975"/>
    <xdr:sp macro="" textlink="">
      <xdr:nvSpPr>
        <xdr:cNvPr id="1390" name="AutoShape 1" descr="blob:https://web.whatsapp.com/34b6e80c-bc0c-4a28-b3e1-e4a36d430a7e">
          <a:extLst>
            <a:ext uri="{FF2B5EF4-FFF2-40B4-BE49-F238E27FC236}">
              <a16:creationId xmlns:a16="http://schemas.microsoft.com/office/drawing/2014/main" id="{6D102944-E649-4329-8E78-CDC3E849E991}"/>
            </a:ext>
          </a:extLst>
        </xdr:cNvPr>
        <xdr:cNvSpPr>
          <a:spLocks noChangeAspect="1" noChangeArrowheads="1"/>
        </xdr:cNvSpPr>
      </xdr:nvSpPr>
      <xdr:spPr bwMode="auto">
        <a:xfrm>
          <a:off x="23888700" y="16710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623</xdr:row>
      <xdr:rowOff>0</xdr:rowOff>
    </xdr:from>
    <xdr:ext cx="304800" cy="307975"/>
    <xdr:sp macro="" textlink="">
      <xdr:nvSpPr>
        <xdr:cNvPr id="1391" name="AutoShape 1" descr="blob:https://web.whatsapp.com/34b6e80c-bc0c-4a28-b3e1-e4a36d430a7e">
          <a:extLst>
            <a:ext uri="{FF2B5EF4-FFF2-40B4-BE49-F238E27FC236}">
              <a16:creationId xmlns:a16="http://schemas.microsoft.com/office/drawing/2014/main" id="{16764E91-DC76-483A-9067-2CFB2F14E421}"/>
            </a:ext>
          </a:extLst>
        </xdr:cNvPr>
        <xdr:cNvSpPr>
          <a:spLocks noChangeAspect="1" noChangeArrowheads="1"/>
        </xdr:cNvSpPr>
      </xdr:nvSpPr>
      <xdr:spPr bwMode="auto">
        <a:xfrm>
          <a:off x="23888700" y="16737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624</xdr:row>
      <xdr:rowOff>0</xdr:rowOff>
    </xdr:from>
    <xdr:ext cx="304800" cy="307975"/>
    <xdr:sp macro="" textlink="">
      <xdr:nvSpPr>
        <xdr:cNvPr id="1392" name="AutoShape 1" descr="blob:https://web.whatsapp.com/34b6e80c-bc0c-4a28-b3e1-e4a36d430a7e">
          <a:extLst>
            <a:ext uri="{FF2B5EF4-FFF2-40B4-BE49-F238E27FC236}">
              <a16:creationId xmlns:a16="http://schemas.microsoft.com/office/drawing/2014/main" id="{E91B282C-D63D-4145-8175-9FB63BB777F1}"/>
            </a:ext>
          </a:extLst>
        </xdr:cNvPr>
        <xdr:cNvSpPr>
          <a:spLocks noChangeAspect="1" noChangeArrowheads="1"/>
        </xdr:cNvSpPr>
      </xdr:nvSpPr>
      <xdr:spPr bwMode="auto">
        <a:xfrm>
          <a:off x="23888700" y="16764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625</xdr:row>
      <xdr:rowOff>0</xdr:rowOff>
    </xdr:from>
    <xdr:ext cx="304800" cy="307975"/>
    <xdr:sp macro="" textlink="">
      <xdr:nvSpPr>
        <xdr:cNvPr id="1393" name="AutoShape 1" descr="blob:https://web.whatsapp.com/34b6e80c-bc0c-4a28-b3e1-e4a36d430a7e">
          <a:extLst>
            <a:ext uri="{FF2B5EF4-FFF2-40B4-BE49-F238E27FC236}">
              <a16:creationId xmlns:a16="http://schemas.microsoft.com/office/drawing/2014/main" id="{4811CCA8-8F20-45F3-809C-1ED89A391706}"/>
            </a:ext>
          </a:extLst>
        </xdr:cNvPr>
        <xdr:cNvSpPr>
          <a:spLocks noChangeAspect="1" noChangeArrowheads="1"/>
        </xdr:cNvSpPr>
      </xdr:nvSpPr>
      <xdr:spPr bwMode="auto">
        <a:xfrm>
          <a:off x="23888700" y="16790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626</xdr:row>
      <xdr:rowOff>0</xdr:rowOff>
    </xdr:from>
    <xdr:ext cx="304800" cy="307975"/>
    <xdr:sp macro="" textlink="">
      <xdr:nvSpPr>
        <xdr:cNvPr id="1394" name="AutoShape 1" descr="blob:https://web.whatsapp.com/34b6e80c-bc0c-4a28-b3e1-e4a36d430a7e">
          <a:extLst>
            <a:ext uri="{FF2B5EF4-FFF2-40B4-BE49-F238E27FC236}">
              <a16:creationId xmlns:a16="http://schemas.microsoft.com/office/drawing/2014/main" id="{B54D03E3-CA01-49BB-8B8A-85F4D87B5398}"/>
            </a:ext>
          </a:extLst>
        </xdr:cNvPr>
        <xdr:cNvSpPr>
          <a:spLocks noChangeAspect="1" noChangeArrowheads="1"/>
        </xdr:cNvSpPr>
      </xdr:nvSpPr>
      <xdr:spPr bwMode="auto">
        <a:xfrm>
          <a:off x="23888700" y="16817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627</xdr:row>
      <xdr:rowOff>0</xdr:rowOff>
    </xdr:from>
    <xdr:ext cx="304800" cy="307975"/>
    <xdr:sp macro="" textlink="">
      <xdr:nvSpPr>
        <xdr:cNvPr id="1395" name="AutoShape 1" descr="blob:https://web.whatsapp.com/34b6e80c-bc0c-4a28-b3e1-e4a36d430a7e">
          <a:extLst>
            <a:ext uri="{FF2B5EF4-FFF2-40B4-BE49-F238E27FC236}">
              <a16:creationId xmlns:a16="http://schemas.microsoft.com/office/drawing/2014/main" id="{63A1D683-82A6-4C1D-BA7C-B451979BBD1D}"/>
            </a:ext>
          </a:extLst>
        </xdr:cNvPr>
        <xdr:cNvSpPr>
          <a:spLocks noChangeAspect="1" noChangeArrowheads="1"/>
        </xdr:cNvSpPr>
      </xdr:nvSpPr>
      <xdr:spPr bwMode="auto">
        <a:xfrm>
          <a:off x="23888700" y="16844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628</xdr:row>
      <xdr:rowOff>0</xdr:rowOff>
    </xdr:from>
    <xdr:ext cx="304800" cy="307975"/>
    <xdr:sp macro="" textlink="">
      <xdr:nvSpPr>
        <xdr:cNvPr id="1396" name="AutoShape 1" descr="blob:https://web.whatsapp.com/34b6e80c-bc0c-4a28-b3e1-e4a36d430a7e">
          <a:extLst>
            <a:ext uri="{FF2B5EF4-FFF2-40B4-BE49-F238E27FC236}">
              <a16:creationId xmlns:a16="http://schemas.microsoft.com/office/drawing/2014/main" id="{C1695A66-B30A-4C8F-BD29-E23ECEC633D2}"/>
            </a:ext>
          </a:extLst>
        </xdr:cNvPr>
        <xdr:cNvSpPr>
          <a:spLocks noChangeAspect="1" noChangeArrowheads="1"/>
        </xdr:cNvSpPr>
      </xdr:nvSpPr>
      <xdr:spPr bwMode="auto">
        <a:xfrm>
          <a:off x="23888700" y="16870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629</xdr:row>
      <xdr:rowOff>0</xdr:rowOff>
    </xdr:from>
    <xdr:ext cx="304800" cy="307975"/>
    <xdr:sp macro="" textlink="">
      <xdr:nvSpPr>
        <xdr:cNvPr id="1397" name="AutoShape 1" descr="blob:https://web.whatsapp.com/34b6e80c-bc0c-4a28-b3e1-e4a36d430a7e">
          <a:extLst>
            <a:ext uri="{FF2B5EF4-FFF2-40B4-BE49-F238E27FC236}">
              <a16:creationId xmlns:a16="http://schemas.microsoft.com/office/drawing/2014/main" id="{E517A762-1F80-44C1-BB76-693D579BB5F3}"/>
            </a:ext>
          </a:extLst>
        </xdr:cNvPr>
        <xdr:cNvSpPr>
          <a:spLocks noChangeAspect="1" noChangeArrowheads="1"/>
        </xdr:cNvSpPr>
      </xdr:nvSpPr>
      <xdr:spPr bwMode="auto">
        <a:xfrm>
          <a:off x="23888700" y="16897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630</xdr:row>
      <xdr:rowOff>0</xdr:rowOff>
    </xdr:from>
    <xdr:ext cx="304800" cy="307975"/>
    <xdr:sp macro="" textlink="">
      <xdr:nvSpPr>
        <xdr:cNvPr id="1398" name="AutoShape 1" descr="blob:https://web.whatsapp.com/34b6e80c-bc0c-4a28-b3e1-e4a36d430a7e">
          <a:extLst>
            <a:ext uri="{FF2B5EF4-FFF2-40B4-BE49-F238E27FC236}">
              <a16:creationId xmlns:a16="http://schemas.microsoft.com/office/drawing/2014/main" id="{EC63BC41-6A3E-4599-A72F-13D53DE209DE}"/>
            </a:ext>
          </a:extLst>
        </xdr:cNvPr>
        <xdr:cNvSpPr>
          <a:spLocks noChangeAspect="1" noChangeArrowheads="1"/>
        </xdr:cNvSpPr>
      </xdr:nvSpPr>
      <xdr:spPr bwMode="auto">
        <a:xfrm>
          <a:off x="23888700" y="16924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631</xdr:row>
      <xdr:rowOff>0</xdr:rowOff>
    </xdr:from>
    <xdr:ext cx="304800" cy="307975"/>
    <xdr:sp macro="" textlink="">
      <xdr:nvSpPr>
        <xdr:cNvPr id="1399" name="AutoShape 1" descr="blob:https://web.whatsapp.com/34b6e80c-bc0c-4a28-b3e1-e4a36d430a7e">
          <a:extLst>
            <a:ext uri="{FF2B5EF4-FFF2-40B4-BE49-F238E27FC236}">
              <a16:creationId xmlns:a16="http://schemas.microsoft.com/office/drawing/2014/main" id="{0CA147BB-AB72-4778-A3A1-AB06ED9F0F4C}"/>
            </a:ext>
          </a:extLst>
        </xdr:cNvPr>
        <xdr:cNvSpPr>
          <a:spLocks noChangeAspect="1" noChangeArrowheads="1"/>
        </xdr:cNvSpPr>
      </xdr:nvSpPr>
      <xdr:spPr bwMode="auto">
        <a:xfrm>
          <a:off x="23888700" y="16950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632</xdr:row>
      <xdr:rowOff>0</xdr:rowOff>
    </xdr:from>
    <xdr:ext cx="304800" cy="307975"/>
    <xdr:sp macro="" textlink="">
      <xdr:nvSpPr>
        <xdr:cNvPr id="1400" name="AutoShape 1" descr="blob:https://web.whatsapp.com/34b6e80c-bc0c-4a28-b3e1-e4a36d430a7e">
          <a:extLst>
            <a:ext uri="{FF2B5EF4-FFF2-40B4-BE49-F238E27FC236}">
              <a16:creationId xmlns:a16="http://schemas.microsoft.com/office/drawing/2014/main" id="{4A246E39-AACE-42AB-999A-02C719D681F6}"/>
            </a:ext>
          </a:extLst>
        </xdr:cNvPr>
        <xdr:cNvSpPr>
          <a:spLocks noChangeAspect="1" noChangeArrowheads="1"/>
        </xdr:cNvSpPr>
      </xdr:nvSpPr>
      <xdr:spPr bwMode="auto">
        <a:xfrm>
          <a:off x="23888700" y="16977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633</xdr:row>
      <xdr:rowOff>0</xdr:rowOff>
    </xdr:from>
    <xdr:ext cx="304800" cy="307975"/>
    <xdr:sp macro="" textlink="">
      <xdr:nvSpPr>
        <xdr:cNvPr id="1401" name="AutoShape 1" descr="blob:https://web.whatsapp.com/34b6e80c-bc0c-4a28-b3e1-e4a36d430a7e">
          <a:extLst>
            <a:ext uri="{FF2B5EF4-FFF2-40B4-BE49-F238E27FC236}">
              <a16:creationId xmlns:a16="http://schemas.microsoft.com/office/drawing/2014/main" id="{7F5B0E77-C447-49F4-B857-6B5887C8B3D2}"/>
            </a:ext>
          </a:extLst>
        </xdr:cNvPr>
        <xdr:cNvSpPr>
          <a:spLocks noChangeAspect="1" noChangeArrowheads="1"/>
        </xdr:cNvSpPr>
      </xdr:nvSpPr>
      <xdr:spPr bwMode="auto">
        <a:xfrm>
          <a:off x="23888700" y="17004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634</xdr:row>
      <xdr:rowOff>0</xdr:rowOff>
    </xdr:from>
    <xdr:ext cx="304800" cy="307975"/>
    <xdr:sp macro="" textlink="">
      <xdr:nvSpPr>
        <xdr:cNvPr id="1402" name="AutoShape 1" descr="blob:https://web.whatsapp.com/34b6e80c-bc0c-4a28-b3e1-e4a36d430a7e">
          <a:extLst>
            <a:ext uri="{FF2B5EF4-FFF2-40B4-BE49-F238E27FC236}">
              <a16:creationId xmlns:a16="http://schemas.microsoft.com/office/drawing/2014/main" id="{0806636A-4333-4823-9EA9-F6E083D28F1D}"/>
            </a:ext>
          </a:extLst>
        </xdr:cNvPr>
        <xdr:cNvSpPr>
          <a:spLocks noChangeAspect="1" noChangeArrowheads="1"/>
        </xdr:cNvSpPr>
      </xdr:nvSpPr>
      <xdr:spPr bwMode="auto">
        <a:xfrm>
          <a:off x="23888700" y="17030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635</xdr:row>
      <xdr:rowOff>0</xdr:rowOff>
    </xdr:from>
    <xdr:ext cx="304800" cy="307975"/>
    <xdr:sp macro="" textlink="">
      <xdr:nvSpPr>
        <xdr:cNvPr id="1403" name="AutoShape 1" descr="blob:https://web.whatsapp.com/34b6e80c-bc0c-4a28-b3e1-e4a36d430a7e">
          <a:extLst>
            <a:ext uri="{FF2B5EF4-FFF2-40B4-BE49-F238E27FC236}">
              <a16:creationId xmlns:a16="http://schemas.microsoft.com/office/drawing/2014/main" id="{37BE9647-78DF-4857-A5DA-292CA273786A}"/>
            </a:ext>
          </a:extLst>
        </xdr:cNvPr>
        <xdr:cNvSpPr>
          <a:spLocks noChangeAspect="1" noChangeArrowheads="1"/>
        </xdr:cNvSpPr>
      </xdr:nvSpPr>
      <xdr:spPr bwMode="auto">
        <a:xfrm>
          <a:off x="23888700" y="1705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4" name="AutoShape 1" descr="blob:https://web.whatsapp.com/34b6e80c-bc0c-4a28-b3e1-e4a36d430a7e">
          <a:extLst>
            <a:ext uri="{FF2B5EF4-FFF2-40B4-BE49-F238E27FC236}">
              <a16:creationId xmlns:a16="http://schemas.microsoft.com/office/drawing/2014/main" id="{DA627380-2220-4926-9CF2-115F957E7C90}"/>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5" name="AutoShape 1" descr="blob:https://web.whatsapp.com/34b6e80c-bc0c-4a28-b3e1-e4a36d430a7e">
          <a:extLst>
            <a:ext uri="{FF2B5EF4-FFF2-40B4-BE49-F238E27FC236}">
              <a16:creationId xmlns:a16="http://schemas.microsoft.com/office/drawing/2014/main" id="{D4AB8380-12C5-4946-86B9-C742C0081ACC}"/>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6" name="AutoShape 1" descr="blob:https://web.whatsapp.com/34b6e80c-bc0c-4a28-b3e1-e4a36d430a7e">
          <a:extLst>
            <a:ext uri="{FF2B5EF4-FFF2-40B4-BE49-F238E27FC236}">
              <a16:creationId xmlns:a16="http://schemas.microsoft.com/office/drawing/2014/main" id="{400561A9-0D04-49F0-962D-532116AB72F4}"/>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7" name="AutoShape 1" descr="blob:https://web.whatsapp.com/34b6e80c-bc0c-4a28-b3e1-e4a36d430a7e">
          <a:extLst>
            <a:ext uri="{FF2B5EF4-FFF2-40B4-BE49-F238E27FC236}">
              <a16:creationId xmlns:a16="http://schemas.microsoft.com/office/drawing/2014/main" id="{23AF36E6-C402-425B-B29C-7B4ED23D9605}"/>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8" name="AutoShape 1" descr="blob:https://web.whatsapp.com/34b6e80c-bc0c-4a28-b3e1-e4a36d430a7e">
          <a:extLst>
            <a:ext uri="{FF2B5EF4-FFF2-40B4-BE49-F238E27FC236}">
              <a16:creationId xmlns:a16="http://schemas.microsoft.com/office/drawing/2014/main" id="{DEDD59C5-64A1-4CA5-8685-7612D186723C}"/>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1409" name="AutoShape 1" descr="blob:https://web.whatsapp.com/34b6e80c-bc0c-4a28-b3e1-e4a36d430a7e">
          <a:extLst>
            <a:ext uri="{FF2B5EF4-FFF2-40B4-BE49-F238E27FC236}">
              <a16:creationId xmlns:a16="http://schemas.microsoft.com/office/drawing/2014/main" id="{CA2C0468-B969-4629-8E0A-8B72DF70F44E}"/>
            </a:ext>
          </a:extLst>
        </xdr:cNvPr>
        <xdr:cNvSpPr>
          <a:spLocks noChangeAspect="1" noChangeArrowheads="1"/>
        </xdr:cNvSpPr>
      </xdr:nvSpPr>
      <xdr:spPr bwMode="auto">
        <a:xfrm>
          <a:off x="23888700"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637</xdr:row>
      <xdr:rowOff>0</xdr:rowOff>
    </xdr:from>
    <xdr:ext cx="304800" cy="307975"/>
    <xdr:sp macro="" textlink="">
      <xdr:nvSpPr>
        <xdr:cNvPr id="1410" name="AutoShape 1" descr="blob:https://web.whatsapp.com/34b6e80c-bc0c-4a28-b3e1-e4a36d430a7e">
          <a:extLst>
            <a:ext uri="{FF2B5EF4-FFF2-40B4-BE49-F238E27FC236}">
              <a16:creationId xmlns:a16="http://schemas.microsoft.com/office/drawing/2014/main" id="{4CDEF532-1E84-4A0A-94D2-7DA0281C769D}"/>
            </a:ext>
          </a:extLst>
        </xdr:cNvPr>
        <xdr:cNvSpPr>
          <a:spLocks noChangeAspect="1" noChangeArrowheads="1"/>
        </xdr:cNvSpPr>
      </xdr:nvSpPr>
      <xdr:spPr bwMode="auto">
        <a:xfrm>
          <a:off x="23888700"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637</xdr:row>
      <xdr:rowOff>0</xdr:rowOff>
    </xdr:from>
    <xdr:ext cx="304800" cy="307975"/>
    <xdr:sp macro="" textlink="">
      <xdr:nvSpPr>
        <xdr:cNvPr id="1411" name="AutoShape 1" descr="blob:https://web.whatsapp.com/34b6e80c-bc0c-4a28-b3e1-e4a36d430a7e">
          <a:extLst>
            <a:ext uri="{FF2B5EF4-FFF2-40B4-BE49-F238E27FC236}">
              <a16:creationId xmlns:a16="http://schemas.microsoft.com/office/drawing/2014/main" id="{E1B94D52-1174-454F-A30B-9F573B8B2F50}"/>
            </a:ext>
          </a:extLst>
        </xdr:cNvPr>
        <xdr:cNvSpPr>
          <a:spLocks noChangeAspect="1" noChangeArrowheads="1"/>
        </xdr:cNvSpPr>
      </xdr:nvSpPr>
      <xdr:spPr bwMode="auto">
        <a:xfrm>
          <a:off x="23888700"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638</xdr:row>
      <xdr:rowOff>0</xdr:rowOff>
    </xdr:from>
    <xdr:ext cx="304800" cy="307975"/>
    <xdr:sp macro="" textlink="">
      <xdr:nvSpPr>
        <xdr:cNvPr id="1412" name="AutoShape 1" descr="blob:https://web.whatsapp.com/34b6e80c-bc0c-4a28-b3e1-e4a36d430a7e">
          <a:extLst>
            <a:ext uri="{FF2B5EF4-FFF2-40B4-BE49-F238E27FC236}">
              <a16:creationId xmlns:a16="http://schemas.microsoft.com/office/drawing/2014/main" id="{B4049710-1FB3-4E01-855D-EF1E1310262C}"/>
            </a:ext>
          </a:extLst>
        </xdr:cNvPr>
        <xdr:cNvSpPr>
          <a:spLocks noChangeAspect="1" noChangeArrowheads="1"/>
        </xdr:cNvSpPr>
      </xdr:nvSpPr>
      <xdr:spPr bwMode="auto">
        <a:xfrm>
          <a:off x="23888700" y="1713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639</xdr:row>
      <xdr:rowOff>0</xdr:rowOff>
    </xdr:from>
    <xdr:ext cx="304800" cy="307975"/>
    <xdr:sp macro="" textlink="">
      <xdr:nvSpPr>
        <xdr:cNvPr id="1413" name="AutoShape 1" descr="blob:https://web.whatsapp.com/34b6e80c-bc0c-4a28-b3e1-e4a36d430a7e">
          <a:extLst>
            <a:ext uri="{FF2B5EF4-FFF2-40B4-BE49-F238E27FC236}">
              <a16:creationId xmlns:a16="http://schemas.microsoft.com/office/drawing/2014/main" id="{CDD94D7A-B96A-4A0A-B7FB-F3EFE34F02EF}"/>
            </a:ext>
          </a:extLst>
        </xdr:cNvPr>
        <xdr:cNvSpPr>
          <a:spLocks noChangeAspect="1" noChangeArrowheads="1"/>
        </xdr:cNvSpPr>
      </xdr:nvSpPr>
      <xdr:spPr bwMode="auto">
        <a:xfrm>
          <a:off x="23888700" y="1716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640</xdr:row>
      <xdr:rowOff>0</xdr:rowOff>
    </xdr:from>
    <xdr:ext cx="304800" cy="307975"/>
    <xdr:sp macro="" textlink="">
      <xdr:nvSpPr>
        <xdr:cNvPr id="1414" name="AutoShape 1" descr="blob:https://web.whatsapp.com/34b6e80c-bc0c-4a28-b3e1-e4a36d430a7e">
          <a:extLst>
            <a:ext uri="{FF2B5EF4-FFF2-40B4-BE49-F238E27FC236}">
              <a16:creationId xmlns:a16="http://schemas.microsoft.com/office/drawing/2014/main" id="{02015E86-AAF5-4878-B381-91007F82CC3A}"/>
            </a:ext>
          </a:extLst>
        </xdr:cNvPr>
        <xdr:cNvSpPr>
          <a:spLocks noChangeAspect="1" noChangeArrowheads="1"/>
        </xdr:cNvSpPr>
      </xdr:nvSpPr>
      <xdr:spPr bwMode="auto">
        <a:xfrm>
          <a:off x="23888700" y="1719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641</xdr:row>
      <xdr:rowOff>0</xdr:rowOff>
    </xdr:from>
    <xdr:ext cx="304800" cy="307975"/>
    <xdr:sp macro="" textlink="">
      <xdr:nvSpPr>
        <xdr:cNvPr id="1415" name="AutoShape 1" descr="blob:https://web.whatsapp.com/34b6e80c-bc0c-4a28-b3e1-e4a36d430a7e">
          <a:extLst>
            <a:ext uri="{FF2B5EF4-FFF2-40B4-BE49-F238E27FC236}">
              <a16:creationId xmlns:a16="http://schemas.microsoft.com/office/drawing/2014/main" id="{013F09EC-AB7E-4381-8D63-F19E3E6FA6E2}"/>
            </a:ext>
          </a:extLst>
        </xdr:cNvPr>
        <xdr:cNvSpPr>
          <a:spLocks noChangeAspect="1" noChangeArrowheads="1"/>
        </xdr:cNvSpPr>
      </xdr:nvSpPr>
      <xdr:spPr bwMode="auto">
        <a:xfrm>
          <a:off x="23888700" y="1721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642</xdr:row>
      <xdr:rowOff>0</xdr:rowOff>
    </xdr:from>
    <xdr:ext cx="304800" cy="307975"/>
    <xdr:sp macro="" textlink="">
      <xdr:nvSpPr>
        <xdr:cNvPr id="1416" name="AutoShape 1" descr="blob:https://web.whatsapp.com/34b6e80c-bc0c-4a28-b3e1-e4a36d430a7e">
          <a:extLst>
            <a:ext uri="{FF2B5EF4-FFF2-40B4-BE49-F238E27FC236}">
              <a16:creationId xmlns:a16="http://schemas.microsoft.com/office/drawing/2014/main" id="{66270605-401D-401F-9444-A11E1ED2499A}"/>
            </a:ext>
          </a:extLst>
        </xdr:cNvPr>
        <xdr:cNvSpPr>
          <a:spLocks noChangeAspect="1" noChangeArrowheads="1"/>
        </xdr:cNvSpPr>
      </xdr:nvSpPr>
      <xdr:spPr bwMode="auto">
        <a:xfrm>
          <a:off x="23888700" y="1724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643</xdr:row>
      <xdr:rowOff>0</xdr:rowOff>
    </xdr:from>
    <xdr:ext cx="304800" cy="307975"/>
    <xdr:sp macro="" textlink="">
      <xdr:nvSpPr>
        <xdr:cNvPr id="1417" name="AutoShape 1" descr="blob:https://web.whatsapp.com/34b6e80c-bc0c-4a28-b3e1-e4a36d430a7e">
          <a:extLst>
            <a:ext uri="{FF2B5EF4-FFF2-40B4-BE49-F238E27FC236}">
              <a16:creationId xmlns:a16="http://schemas.microsoft.com/office/drawing/2014/main" id="{49F9A775-7867-4C52-9723-9769B695F06E}"/>
            </a:ext>
          </a:extLst>
        </xdr:cNvPr>
        <xdr:cNvSpPr>
          <a:spLocks noChangeAspect="1" noChangeArrowheads="1"/>
        </xdr:cNvSpPr>
      </xdr:nvSpPr>
      <xdr:spPr bwMode="auto">
        <a:xfrm>
          <a:off x="23888700" y="1727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644</xdr:row>
      <xdr:rowOff>0</xdr:rowOff>
    </xdr:from>
    <xdr:ext cx="304800" cy="307975"/>
    <xdr:sp macro="" textlink="">
      <xdr:nvSpPr>
        <xdr:cNvPr id="1418" name="AutoShape 1" descr="blob:https://web.whatsapp.com/34b6e80c-bc0c-4a28-b3e1-e4a36d430a7e">
          <a:extLst>
            <a:ext uri="{FF2B5EF4-FFF2-40B4-BE49-F238E27FC236}">
              <a16:creationId xmlns:a16="http://schemas.microsoft.com/office/drawing/2014/main" id="{5EDE853F-18BF-409F-B5B1-23867722A9C8}"/>
            </a:ext>
          </a:extLst>
        </xdr:cNvPr>
        <xdr:cNvSpPr>
          <a:spLocks noChangeAspect="1" noChangeArrowheads="1"/>
        </xdr:cNvSpPr>
      </xdr:nvSpPr>
      <xdr:spPr bwMode="auto">
        <a:xfrm>
          <a:off x="23888700" y="1729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645</xdr:row>
      <xdr:rowOff>0</xdr:rowOff>
    </xdr:from>
    <xdr:ext cx="304800" cy="307975"/>
    <xdr:sp macro="" textlink="">
      <xdr:nvSpPr>
        <xdr:cNvPr id="1419" name="AutoShape 1" descr="blob:https://web.whatsapp.com/34b6e80c-bc0c-4a28-b3e1-e4a36d430a7e">
          <a:extLst>
            <a:ext uri="{FF2B5EF4-FFF2-40B4-BE49-F238E27FC236}">
              <a16:creationId xmlns:a16="http://schemas.microsoft.com/office/drawing/2014/main" id="{3F79F689-D16A-42BF-B7EC-6B324871F207}"/>
            </a:ext>
          </a:extLst>
        </xdr:cNvPr>
        <xdr:cNvSpPr>
          <a:spLocks noChangeAspect="1" noChangeArrowheads="1"/>
        </xdr:cNvSpPr>
      </xdr:nvSpPr>
      <xdr:spPr bwMode="auto">
        <a:xfrm>
          <a:off x="23888700" y="1732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646</xdr:row>
      <xdr:rowOff>0</xdr:rowOff>
    </xdr:from>
    <xdr:ext cx="304800" cy="307975"/>
    <xdr:sp macro="" textlink="">
      <xdr:nvSpPr>
        <xdr:cNvPr id="1420" name="AutoShape 1" descr="blob:https://web.whatsapp.com/34b6e80c-bc0c-4a28-b3e1-e4a36d430a7e">
          <a:extLst>
            <a:ext uri="{FF2B5EF4-FFF2-40B4-BE49-F238E27FC236}">
              <a16:creationId xmlns:a16="http://schemas.microsoft.com/office/drawing/2014/main" id="{20736732-528F-4AFC-9BCC-56E2890391EF}"/>
            </a:ext>
          </a:extLst>
        </xdr:cNvPr>
        <xdr:cNvSpPr>
          <a:spLocks noChangeAspect="1" noChangeArrowheads="1"/>
        </xdr:cNvSpPr>
      </xdr:nvSpPr>
      <xdr:spPr bwMode="auto">
        <a:xfrm>
          <a:off x="23888700" y="1735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647</xdr:row>
      <xdr:rowOff>0</xdr:rowOff>
    </xdr:from>
    <xdr:ext cx="304800" cy="307975"/>
    <xdr:sp macro="" textlink="">
      <xdr:nvSpPr>
        <xdr:cNvPr id="1421" name="AutoShape 1" descr="blob:https://web.whatsapp.com/34b6e80c-bc0c-4a28-b3e1-e4a36d430a7e">
          <a:extLst>
            <a:ext uri="{FF2B5EF4-FFF2-40B4-BE49-F238E27FC236}">
              <a16:creationId xmlns:a16="http://schemas.microsoft.com/office/drawing/2014/main" id="{67744F77-09C7-41AA-9564-831A7C45C2D3}"/>
            </a:ext>
          </a:extLst>
        </xdr:cNvPr>
        <xdr:cNvSpPr>
          <a:spLocks noChangeAspect="1" noChangeArrowheads="1"/>
        </xdr:cNvSpPr>
      </xdr:nvSpPr>
      <xdr:spPr bwMode="auto">
        <a:xfrm>
          <a:off x="23888700" y="1737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648</xdr:row>
      <xdr:rowOff>0</xdr:rowOff>
    </xdr:from>
    <xdr:ext cx="304800" cy="307975"/>
    <xdr:sp macro="" textlink="">
      <xdr:nvSpPr>
        <xdr:cNvPr id="1422" name="AutoShape 1" descr="blob:https://web.whatsapp.com/34b6e80c-bc0c-4a28-b3e1-e4a36d430a7e">
          <a:extLst>
            <a:ext uri="{FF2B5EF4-FFF2-40B4-BE49-F238E27FC236}">
              <a16:creationId xmlns:a16="http://schemas.microsoft.com/office/drawing/2014/main" id="{25CDE94A-F078-4268-B428-7F536094D28B}"/>
            </a:ext>
          </a:extLst>
        </xdr:cNvPr>
        <xdr:cNvSpPr>
          <a:spLocks noChangeAspect="1" noChangeArrowheads="1"/>
        </xdr:cNvSpPr>
      </xdr:nvSpPr>
      <xdr:spPr bwMode="auto">
        <a:xfrm>
          <a:off x="23888700" y="17404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649</xdr:row>
      <xdr:rowOff>0</xdr:rowOff>
    </xdr:from>
    <xdr:ext cx="304800" cy="307975"/>
    <xdr:sp macro="" textlink="">
      <xdr:nvSpPr>
        <xdr:cNvPr id="1423" name="AutoShape 1" descr="blob:https://web.whatsapp.com/34b6e80c-bc0c-4a28-b3e1-e4a36d430a7e">
          <a:extLst>
            <a:ext uri="{FF2B5EF4-FFF2-40B4-BE49-F238E27FC236}">
              <a16:creationId xmlns:a16="http://schemas.microsoft.com/office/drawing/2014/main" id="{5E3FD795-0BEE-4ADC-9D57-D620278802DF}"/>
            </a:ext>
          </a:extLst>
        </xdr:cNvPr>
        <xdr:cNvSpPr>
          <a:spLocks noChangeAspect="1" noChangeArrowheads="1"/>
        </xdr:cNvSpPr>
      </xdr:nvSpPr>
      <xdr:spPr bwMode="auto">
        <a:xfrm>
          <a:off x="23888700" y="17430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650</xdr:row>
      <xdr:rowOff>0</xdr:rowOff>
    </xdr:from>
    <xdr:ext cx="304800" cy="307975"/>
    <xdr:sp macro="" textlink="">
      <xdr:nvSpPr>
        <xdr:cNvPr id="1424" name="AutoShape 1" descr="blob:https://web.whatsapp.com/34b6e80c-bc0c-4a28-b3e1-e4a36d430a7e">
          <a:extLst>
            <a:ext uri="{FF2B5EF4-FFF2-40B4-BE49-F238E27FC236}">
              <a16:creationId xmlns:a16="http://schemas.microsoft.com/office/drawing/2014/main" id="{F22ECCB7-B00B-4870-A502-87DB300E20D8}"/>
            </a:ext>
          </a:extLst>
        </xdr:cNvPr>
        <xdr:cNvSpPr>
          <a:spLocks noChangeAspect="1" noChangeArrowheads="1"/>
        </xdr:cNvSpPr>
      </xdr:nvSpPr>
      <xdr:spPr bwMode="auto">
        <a:xfrm>
          <a:off x="23888700" y="17457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651</xdr:row>
      <xdr:rowOff>0</xdr:rowOff>
    </xdr:from>
    <xdr:ext cx="304800" cy="307975"/>
    <xdr:sp macro="" textlink="">
      <xdr:nvSpPr>
        <xdr:cNvPr id="1425" name="AutoShape 1" descr="blob:https://web.whatsapp.com/34b6e80c-bc0c-4a28-b3e1-e4a36d430a7e">
          <a:extLst>
            <a:ext uri="{FF2B5EF4-FFF2-40B4-BE49-F238E27FC236}">
              <a16:creationId xmlns:a16="http://schemas.microsoft.com/office/drawing/2014/main" id="{14E02A2B-E4ED-476D-95FF-A0362CEFF923}"/>
            </a:ext>
          </a:extLst>
        </xdr:cNvPr>
        <xdr:cNvSpPr>
          <a:spLocks noChangeAspect="1" noChangeArrowheads="1"/>
        </xdr:cNvSpPr>
      </xdr:nvSpPr>
      <xdr:spPr bwMode="auto">
        <a:xfrm>
          <a:off x="23888700" y="17484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652</xdr:row>
      <xdr:rowOff>0</xdr:rowOff>
    </xdr:from>
    <xdr:ext cx="304800" cy="307975"/>
    <xdr:sp macro="" textlink="">
      <xdr:nvSpPr>
        <xdr:cNvPr id="1426" name="AutoShape 1" descr="blob:https://web.whatsapp.com/34b6e80c-bc0c-4a28-b3e1-e4a36d430a7e">
          <a:extLst>
            <a:ext uri="{FF2B5EF4-FFF2-40B4-BE49-F238E27FC236}">
              <a16:creationId xmlns:a16="http://schemas.microsoft.com/office/drawing/2014/main" id="{73B41997-D1F9-40C6-9B10-F30B2499FFDC}"/>
            </a:ext>
          </a:extLst>
        </xdr:cNvPr>
        <xdr:cNvSpPr>
          <a:spLocks noChangeAspect="1" noChangeArrowheads="1"/>
        </xdr:cNvSpPr>
      </xdr:nvSpPr>
      <xdr:spPr bwMode="auto">
        <a:xfrm>
          <a:off x="23888700" y="17510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653</xdr:row>
      <xdr:rowOff>0</xdr:rowOff>
    </xdr:from>
    <xdr:ext cx="304800" cy="307975"/>
    <xdr:sp macro="" textlink="">
      <xdr:nvSpPr>
        <xdr:cNvPr id="1427" name="AutoShape 1" descr="blob:https://web.whatsapp.com/34b6e80c-bc0c-4a28-b3e1-e4a36d430a7e">
          <a:extLst>
            <a:ext uri="{FF2B5EF4-FFF2-40B4-BE49-F238E27FC236}">
              <a16:creationId xmlns:a16="http://schemas.microsoft.com/office/drawing/2014/main" id="{825D78F7-73B0-478D-9151-531F58D96D66}"/>
            </a:ext>
          </a:extLst>
        </xdr:cNvPr>
        <xdr:cNvSpPr>
          <a:spLocks noChangeAspect="1" noChangeArrowheads="1"/>
        </xdr:cNvSpPr>
      </xdr:nvSpPr>
      <xdr:spPr bwMode="auto">
        <a:xfrm>
          <a:off x="23888700" y="17537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654</xdr:row>
      <xdr:rowOff>0</xdr:rowOff>
    </xdr:from>
    <xdr:ext cx="304800" cy="307975"/>
    <xdr:sp macro="" textlink="">
      <xdr:nvSpPr>
        <xdr:cNvPr id="1428" name="AutoShape 1" descr="blob:https://web.whatsapp.com/34b6e80c-bc0c-4a28-b3e1-e4a36d430a7e">
          <a:extLst>
            <a:ext uri="{FF2B5EF4-FFF2-40B4-BE49-F238E27FC236}">
              <a16:creationId xmlns:a16="http://schemas.microsoft.com/office/drawing/2014/main" id="{82EBA488-89B7-4BE4-BB63-79868865A847}"/>
            </a:ext>
          </a:extLst>
        </xdr:cNvPr>
        <xdr:cNvSpPr>
          <a:spLocks noChangeAspect="1" noChangeArrowheads="1"/>
        </xdr:cNvSpPr>
      </xdr:nvSpPr>
      <xdr:spPr bwMode="auto">
        <a:xfrm>
          <a:off x="23888700" y="17564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655</xdr:row>
      <xdr:rowOff>0</xdr:rowOff>
    </xdr:from>
    <xdr:ext cx="304800" cy="307975"/>
    <xdr:sp macro="" textlink="">
      <xdr:nvSpPr>
        <xdr:cNvPr id="1429" name="AutoShape 1" descr="blob:https://web.whatsapp.com/34b6e80c-bc0c-4a28-b3e1-e4a36d430a7e">
          <a:extLst>
            <a:ext uri="{FF2B5EF4-FFF2-40B4-BE49-F238E27FC236}">
              <a16:creationId xmlns:a16="http://schemas.microsoft.com/office/drawing/2014/main" id="{6390C01C-61D5-4C48-BCAF-385FB3DE6674}"/>
            </a:ext>
          </a:extLst>
        </xdr:cNvPr>
        <xdr:cNvSpPr>
          <a:spLocks noChangeAspect="1" noChangeArrowheads="1"/>
        </xdr:cNvSpPr>
      </xdr:nvSpPr>
      <xdr:spPr bwMode="auto">
        <a:xfrm>
          <a:off x="23888700" y="17590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656</xdr:row>
      <xdr:rowOff>0</xdr:rowOff>
    </xdr:from>
    <xdr:ext cx="304800" cy="307975"/>
    <xdr:sp macro="" textlink="">
      <xdr:nvSpPr>
        <xdr:cNvPr id="1430" name="AutoShape 1" descr="blob:https://web.whatsapp.com/34b6e80c-bc0c-4a28-b3e1-e4a36d430a7e">
          <a:extLst>
            <a:ext uri="{FF2B5EF4-FFF2-40B4-BE49-F238E27FC236}">
              <a16:creationId xmlns:a16="http://schemas.microsoft.com/office/drawing/2014/main" id="{8444A66F-C30D-48DB-B7D3-7D338D0A9B0A}"/>
            </a:ext>
          </a:extLst>
        </xdr:cNvPr>
        <xdr:cNvSpPr>
          <a:spLocks noChangeAspect="1" noChangeArrowheads="1"/>
        </xdr:cNvSpPr>
      </xdr:nvSpPr>
      <xdr:spPr bwMode="auto">
        <a:xfrm>
          <a:off x="23888700" y="17617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657</xdr:row>
      <xdr:rowOff>0</xdr:rowOff>
    </xdr:from>
    <xdr:ext cx="304800" cy="307975"/>
    <xdr:sp macro="" textlink="">
      <xdr:nvSpPr>
        <xdr:cNvPr id="1431" name="AutoShape 1" descr="blob:https://web.whatsapp.com/34b6e80c-bc0c-4a28-b3e1-e4a36d430a7e">
          <a:extLst>
            <a:ext uri="{FF2B5EF4-FFF2-40B4-BE49-F238E27FC236}">
              <a16:creationId xmlns:a16="http://schemas.microsoft.com/office/drawing/2014/main" id="{F82A3A66-1769-4B8C-B8A4-A3960F48BD92}"/>
            </a:ext>
          </a:extLst>
        </xdr:cNvPr>
        <xdr:cNvSpPr>
          <a:spLocks noChangeAspect="1" noChangeArrowheads="1"/>
        </xdr:cNvSpPr>
      </xdr:nvSpPr>
      <xdr:spPr bwMode="auto">
        <a:xfrm>
          <a:off x="23888700" y="17644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658</xdr:row>
      <xdr:rowOff>0</xdr:rowOff>
    </xdr:from>
    <xdr:ext cx="304800" cy="307975"/>
    <xdr:sp macro="" textlink="">
      <xdr:nvSpPr>
        <xdr:cNvPr id="1432" name="AutoShape 1" descr="blob:https://web.whatsapp.com/34b6e80c-bc0c-4a28-b3e1-e4a36d430a7e">
          <a:extLst>
            <a:ext uri="{FF2B5EF4-FFF2-40B4-BE49-F238E27FC236}">
              <a16:creationId xmlns:a16="http://schemas.microsoft.com/office/drawing/2014/main" id="{681B3393-E56E-46A6-9849-FD2229D29ECB}"/>
            </a:ext>
          </a:extLst>
        </xdr:cNvPr>
        <xdr:cNvSpPr>
          <a:spLocks noChangeAspect="1" noChangeArrowheads="1"/>
        </xdr:cNvSpPr>
      </xdr:nvSpPr>
      <xdr:spPr bwMode="auto">
        <a:xfrm>
          <a:off x="23888700" y="17670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659</xdr:row>
      <xdr:rowOff>0</xdr:rowOff>
    </xdr:from>
    <xdr:ext cx="304800" cy="307975"/>
    <xdr:sp macro="" textlink="">
      <xdr:nvSpPr>
        <xdr:cNvPr id="1433" name="AutoShape 1" descr="blob:https://web.whatsapp.com/34b6e80c-bc0c-4a28-b3e1-e4a36d430a7e">
          <a:extLst>
            <a:ext uri="{FF2B5EF4-FFF2-40B4-BE49-F238E27FC236}">
              <a16:creationId xmlns:a16="http://schemas.microsoft.com/office/drawing/2014/main" id="{9DA5DCED-2CDF-43DC-91DE-5E8415BEF75A}"/>
            </a:ext>
          </a:extLst>
        </xdr:cNvPr>
        <xdr:cNvSpPr>
          <a:spLocks noChangeAspect="1" noChangeArrowheads="1"/>
        </xdr:cNvSpPr>
      </xdr:nvSpPr>
      <xdr:spPr bwMode="auto">
        <a:xfrm>
          <a:off x="23888700" y="17697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660</xdr:row>
      <xdr:rowOff>0</xdr:rowOff>
    </xdr:from>
    <xdr:ext cx="304800" cy="307975"/>
    <xdr:sp macro="" textlink="">
      <xdr:nvSpPr>
        <xdr:cNvPr id="1434" name="AutoShape 1" descr="blob:https://web.whatsapp.com/34b6e80c-bc0c-4a28-b3e1-e4a36d430a7e">
          <a:extLst>
            <a:ext uri="{FF2B5EF4-FFF2-40B4-BE49-F238E27FC236}">
              <a16:creationId xmlns:a16="http://schemas.microsoft.com/office/drawing/2014/main" id="{10B56DCF-7C1D-4A38-99EE-1311215DABB9}"/>
            </a:ext>
          </a:extLst>
        </xdr:cNvPr>
        <xdr:cNvSpPr>
          <a:spLocks noChangeAspect="1" noChangeArrowheads="1"/>
        </xdr:cNvSpPr>
      </xdr:nvSpPr>
      <xdr:spPr bwMode="auto">
        <a:xfrm>
          <a:off x="23888700" y="17724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661</xdr:row>
      <xdr:rowOff>0</xdr:rowOff>
    </xdr:from>
    <xdr:ext cx="304800" cy="307975"/>
    <xdr:sp macro="" textlink="">
      <xdr:nvSpPr>
        <xdr:cNvPr id="1435" name="AutoShape 1" descr="blob:https://web.whatsapp.com/34b6e80c-bc0c-4a28-b3e1-e4a36d430a7e">
          <a:extLst>
            <a:ext uri="{FF2B5EF4-FFF2-40B4-BE49-F238E27FC236}">
              <a16:creationId xmlns:a16="http://schemas.microsoft.com/office/drawing/2014/main" id="{6723961A-DE15-4D7E-9991-B396F5FB9B26}"/>
            </a:ext>
          </a:extLst>
        </xdr:cNvPr>
        <xdr:cNvSpPr>
          <a:spLocks noChangeAspect="1" noChangeArrowheads="1"/>
        </xdr:cNvSpPr>
      </xdr:nvSpPr>
      <xdr:spPr bwMode="auto">
        <a:xfrm>
          <a:off x="23888700" y="17750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662</xdr:row>
      <xdr:rowOff>0</xdr:rowOff>
    </xdr:from>
    <xdr:ext cx="304800" cy="307975"/>
    <xdr:sp macro="" textlink="">
      <xdr:nvSpPr>
        <xdr:cNvPr id="1436" name="AutoShape 1" descr="blob:https://web.whatsapp.com/34b6e80c-bc0c-4a28-b3e1-e4a36d430a7e">
          <a:extLst>
            <a:ext uri="{FF2B5EF4-FFF2-40B4-BE49-F238E27FC236}">
              <a16:creationId xmlns:a16="http://schemas.microsoft.com/office/drawing/2014/main" id="{70BBDB8F-8E96-4558-B6D4-8313A5EB2CD2}"/>
            </a:ext>
          </a:extLst>
        </xdr:cNvPr>
        <xdr:cNvSpPr>
          <a:spLocks noChangeAspect="1" noChangeArrowheads="1"/>
        </xdr:cNvSpPr>
      </xdr:nvSpPr>
      <xdr:spPr bwMode="auto">
        <a:xfrm>
          <a:off x="23888700" y="17777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663</xdr:row>
      <xdr:rowOff>0</xdr:rowOff>
    </xdr:from>
    <xdr:ext cx="304800" cy="307975"/>
    <xdr:sp macro="" textlink="">
      <xdr:nvSpPr>
        <xdr:cNvPr id="1437" name="AutoShape 1" descr="blob:https://web.whatsapp.com/34b6e80c-bc0c-4a28-b3e1-e4a36d430a7e">
          <a:extLst>
            <a:ext uri="{FF2B5EF4-FFF2-40B4-BE49-F238E27FC236}">
              <a16:creationId xmlns:a16="http://schemas.microsoft.com/office/drawing/2014/main" id="{0044151E-9EE2-4CA0-BAEF-D51526EA4653}"/>
            </a:ext>
          </a:extLst>
        </xdr:cNvPr>
        <xdr:cNvSpPr>
          <a:spLocks noChangeAspect="1" noChangeArrowheads="1"/>
        </xdr:cNvSpPr>
      </xdr:nvSpPr>
      <xdr:spPr bwMode="auto">
        <a:xfrm>
          <a:off x="23888700" y="17804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664</xdr:row>
      <xdr:rowOff>0</xdr:rowOff>
    </xdr:from>
    <xdr:ext cx="304800" cy="307975"/>
    <xdr:sp macro="" textlink="">
      <xdr:nvSpPr>
        <xdr:cNvPr id="1438" name="AutoShape 1" descr="blob:https://web.whatsapp.com/34b6e80c-bc0c-4a28-b3e1-e4a36d430a7e">
          <a:extLst>
            <a:ext uri="{FF2B5EF4-FFF2-40B4-BE49-F238E27FC236}">
              <a16:creationId xmlns:a16="http://schemas.microsoft.com/office/drawing/2014/main" id="{A4B9D1B5-8E8D-4A1D-8CBD-2D6A5C07B85A}"/>
            </a:ext>
          </a:extLst>
        </xdr:cNvPr>
        <xdr:cNvSpPr>
          <a:spLocks noChangeAspect="1" noChangeArrowheads="1"/>
        </xdr:cNvSpPr>
      </xdr:nvSpPr>
      <xdr:spPr bwMode="auto">
        <a:xfrm>
          <a:off x="23888700" y="17830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665</xdr:row>
      <xdr:rowOff>0</xdr:rowOff>
    </xdr:from>
    <xdr:ext cx="304800" cy="307975"/>
    <xdr:sp macro="" textlink="">
      <xdr:nvSpPr>
        <xdr:cNvPr id="1439" name="AutoShape 1" descr="blob:https://web.whatsapp.com/34b6e80c-bc0c-4a28-b3e1-e4a36d430a7e">
          <a:extLst>
            <a:ext uri="{FF2B5EF4-FFF2-40B4-BE49-F238E27FC236}">
              <a16:creationId xmlns:a16="http://schemas.microsoft.com/office/drawing/2014/main" id="{07556A83-B76A-40E0-AB7B-1605704880B0}"/>
            </a:ext>
          </a:extLst>
        </xdr:cNvPr>
        <xdr:cNvSpPr>
          <a:spLocks noChangeAspect="1" noChangeArrowheads="1"/>
        </xdr:cNvSpPr>
      </xdr:nvSpPr>
      <xdr:spPr bwMode="auto">
        <a:xfrm>
          <a:off x="23888700" y="17857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666</xdr:row>
      <xdr:rowOff>0</xdr:rowOff>
    </xdr:from>
    <xdr:ext cx="304800" cy="307975"/>
    <xdr:sp macro="" textlink="">
      <xdr:nvSpPr>
        <xdr:cNvPr id="1440" name="AutoShape 1" descr="blob:https://web.whatsapp.com/34b6e80c-bc0c-4a28-b3e1-e4a36d430a7e">
          <a:extLst>
            <a:ext uri="{FF2B5EF4-FFF2-40B4-BE49-F238E27FC236}">
              <a16:creationId xmlns:a16="http://schemas.microsoft.com/office/drawing/2014/main" id="{A40EE430-ECA6-4D53-A220-E69183A7215E}"/>
            </a:ext>
          </a:extLst>
        </xdr:cNvPr>
        <xdr:cNvSpPr>
          <a:spLocks noChangeAspect="1" noChangeArrowheads="1"/>
        </xdr:cNvSpPr>
      </xdr:nvSpPr>
      <xdr:spPr bwMode="auto">
        <a:xfrm>
          <a:off x="23888700" y="17884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667</xdr:row>
      <xdr:rowOff>0</xdr:rowOff>
    </xdr:from>
    <xdr:ext cx="304800" cy="307975"/>
    <xdr:sp macro="" textlink="">
      <xdr:nvSpPr>
        <xdr:cNvPr id="1441" name="AutoShape 1" descr="blob:https://web.whatsapp.com/34b6e80c-bc0c-4a28-b3e1-e4a36d430a7e">
          <a:extLst>
            <a:ext uri="{FF2B5EF4-FFF2-40B4-BE49-F238E27FC236}">
              <a16:creationId xmlns:a16="http://schemas.microsoft.com/office/drawing/2014/main" id="{8C902770-783A-49BD-8009-492CF5819B5B}"/>
            </a:ext>
          </a:extLst>
        </xdr:cNvPr>
        <xdr:cNvSpPr>
          <a:spLocks noChangeAspect="1" noChangeArrowheads="1"/>
        </xdr:cNvSpPr>
      </xdr:nvSpPr>
      <xdr:spPr bwMode="auto">
        <a:xfrm>
          <a:off x="23888700" y="17910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668</xdr:row>
      <xdr:rowOff>0</xdr:rowOff>
    </xdr:from>
    <xdr:ext cx="304800" cy="307975"/>
    <xdr:sp macro="" textlink="">
      <xdr:nvSpPr>
        <xdr:cNvPr id="1442" name="AutoShape 1" descr="blob:https://web.whatsapp.com/34b6e80c-bc0c-4a28-b3e1-e4a36d430a7e">
          <a:extLst>
            <a:ext uri="{FF2B5EF4-FFF2-40B4-BE49-F238E27FC236}">
              <a16:creationId xmlns:a16="http://schemas.microsoft.com/office/drawing/2014/main" id="{0FC91856-6114-4463-BDC6-FAE889A5EEE0}"/>
            </a:ext>
          </a:extLst>
        </xdr:cNvPr>
        <xdr:cNvSpPr>
          <a:spLocks noChangeAspect="1" noChangeArrowheads="1"/>
        </xdr:cNvSpPr>
      </xdr:nvSpPr>
      <xdr:spPr bwMode="auto">
        <a:xfrm>
          <a:off x="23888700" y="17937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669</xdr:row>
      <xdr:rowOff>0</xdr:rowOff>
    </xdr:from>
    <xdr:ext cx="304800" cy="307975"/>
    <xdr:sp macro="" textlink="">
      <xdr:nvSpPr>
        <xdr:cNvPr id="1443" name="AutoShape 1" descr="blob:https://web.whatsapp.com/34b6e80c-bc0c-4a28-b3e1-e4a36d430a7e">
          <a:extLst>
            <a:ext uri="{FF2B5EF4-FFF2-40B4-BE49-F238E27FC236}">
              <a16:creationId xmlns:a16="http://schemas.microsoft.com/office/drawing/2014/main" id="{EA64BA11-A603-4655-B93A-65DE0FA4E342}"/>
            </a:ext>
          </a:extLst>
        </xdr:cNvPr>
        <xdr:cNvSpPr>
          <a:spLocks noChangeAspect="1" noChangeArrowheads="1"/>
        </xdr:cNvSpPr>
      </xdr:nvSpPr>
      <xdr:spPr bwMode="auto">
        <a:xfrm>
          <a:off x="23888700" y="17964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670</xdr:row>
      <xdr:rowOff>0</xdr:rowOff>
    </xdr:from>
    <xdr:ext cx="304800" cy="307975"/>
    <xdr:sp macro="" textlink="">
      <xdr:nvSpPr>
        <xdr:cNvPr id="1444" name="AutoShape 1" descr="blob:https://web.whatsapp.com/34b6e80c-bc0c-4a28-b3e1-e4a36d430a7e">
          <a:extLst>
            <a:ext uri="{FF2B5EF4-FFF2-40B4-BE49-F238E27FC236}">
              <a16:creationId xmlns:a16="http://schemas.microsoft.com/office/drawing/2014/main" id="{2B52D86A-BB13-4EE9-9DBE-8C2E7FB6B5DA}"/>
            </a:ext>
          </a:extLst>
        </xdr:cNvPr>
        <xdr:cNvSpPr>
          <a:spLocks noChangeAspect="1" noChangeArrowheads="1"/>
        </xdr:cNvSpPr>
      </xdr:nvSpPr>
      <xdr:spPr bwMode="auto">
        <a:xfrm>
          <a:off x="23888700" y="17990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671</xdr:row>
      <xdr:rowOff>0</xdr:rowOff>
    </xdr:from>
    <xdr:ext cx="304800" cy="307975"/>
    <xdr:sp macro="" textlink="">
      <xdr:nvSpPr>
        <xdr:cNvPr id="1445" name="AutoShape 1" descr="blob:https://web.whatsapp.com/34b6e80c-bc0c-4a28-b3e1-e4a36d430a7e">
          <a:extLst>
            <a:ext uri="{FF2B5EF4-FFF2-40B4-BE49-F238E27FC236}">
              <a16:creationId xmlns:a16="http://schemas.microsoft.com/office/drawing/2014/main" id="{770B9F66-8B11-4820-A830-9B2D9059161C}"/>
            </a:ext>
          </a:extLst>
        </xdr:cNvPr>
        <xdr:cNvSpPr>
          <a:spLocks noChangeAspect="1" noChangeArrowheads="1"/>
        </xdr:cNvSpPr>
      </xdr:nvSpPr>
      <xdr:spPr bwMode="auto">
        <a:xfrm>
          <a:off x="23888700" y="1801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674</xdr:row>
      <xdr:rowOff>0</xdr:rowOff>
    </xdr:from>
    <xdr:ext cx="304800" cy="307975"/>
    <xdr:sp macro="" textlink="">
      <xdr:nvSpPr>
        <xdr:cNvPr id="1446" name="AutoShape 1" descr="blob:https://web.whatsapp.com/34b6e80c-bc0c-4a28-b3e1-e4a36d430a7e">
          <a:extLst>
            <a:ext uri="{FF2B5EF4-FFF2-40B4-BE49-F238E27FC236}">
              <a16:creationId xmlns:a16="http://schemas.microsoft.com/office/drawing/2014/main" id="{AC0DC66C-77F2-4214-B059-EB40A66E2254}"/>
            </a:ext>
          </a:extLst>
        </xdr:cNvPr>
        <xdr:cNvSpPr>
          <a:spLocks noChangeAspect="1" noChangeArrowheads="1"/>
        </xdr:cNvSpPr>
      </xdr:nvSpPr>
      <xdr:spPr bwMode="auto">
        <a:xfrm>
          <a:off x="23888700" y="18097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675</xdr:row>
      <xdr:rowOff>0</xdr:rowOff>
    </xdr:from>
    <xdr:ext cx="304800" cy="307975"/>
    <xdr:sp macro="" textlink="">
      <xdr:nvSpPr>
        <xdr:cNvPr id="1447" name="AutoShape 1" descr="blob:https://web.whatsapp.com/34b6e80c-bc0c-4a28-b3e1-e4a36d430a7e">
          <a:extLst>
            <a:ext uri="{FF2B5EF4-FFF2-40B4-BE49-F238E27FC236}">
              <a16:creationId xmlns:a16="http://schemas.microsoft.com/office/drawing/2014/main" id="{E35044AE-DECF-4E1F-8250-34007D54CF5D}"/>
            </a:ext>
          </a:extLst>
        </xdr:cNvPr>
        <xdr:cNvSpPr>
          <a:spLocks noChangeAspect="1" noChangeArrowheads="1"/>
        </xdr:cNvSpPr>
      </xdr:nvSpPr>
      <xdr:spPr bwMode="auto">
        <a:xfrm>
          <a:off x="23888700" y="1812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676</xdr:row>
      <xdr:rowOff>0</xdr:rowOff>
    </xdr:from>
    <xdr:ext cx="304800" cy="307975"/>
    <xdr:sp macro="" textlink="">
      <xdr:nvSpPr>
        <xdr:cNvPr id="1448" name="AutoShape 1" descr="blob:https://web.whatsapp.com/34b6e80c-bc0c-4a28-b3e1-e4a36d430a7e">
          <a:extLst>
            <a:ext uri="{FF2B5EF4-FFF2-40B4-BE49-F238E27FC236}">
              <a16:creationId xmlns:a16="http://schemas.microsoft.com/office/drawing/2014/main" id="{8E52A898-4433-4F1D-AB39-4A93AF36B829}"/>
            </a:ext>
          </a:extLst>
        </xdr:cNvPr>
        <xdr:cNvSpPr>
          <a:spLocks noChangeAspect="1" noChangeArrowheads="1"/>
        </xdr:cNvSpPr>
      </xdr:nvSpPr>
      <xdr:spPr bwMode="auto">
        <a:xfrm>
          <a:off x="23888700" y="1815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677</xdr:row>
      <xdr:rowOff>0</xdr:rowOff>
    </xdr:from>
    <xdr:ext cx="304800" cy="307975"/>
    <xdr:sp macro="" textlink="">
      <xdr:nvSpPr>
        <xdr:cNvPr id="1449" name="AutoShape 1" descr="blob:https://web.whatsapp.com/34b6e80c-bc0c-4a28-b3e1-e4a36d430a7e">
          <a:extLst>
            <a:ext uri="{FF2B5EF4-FFF2-40B4-BE49-F238E27FC236}">
              <a16:creationId xmlns:a16="http://schemas.microsoft.com/office/drawing/2014/main" id="{3684439F-4C3F-49F5-A01C-117836E2D0A4}"/>
            </a:ext>
          </a:extLst>
        </xdr:cNvPr>
        <xdr:cNvSpPr>
          <a:spLocks noChangeAspect="1" noChangeArrowheads="1"/>
        </xdr:cNvSpPr>
      </xdr:nvSpPr>
      <xdr:spPr bwMode="auto">
        <a:xfrm>
          <a:off x="23888700" y="18177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678</xdr:row>
      <xdr:rowOff>0</xdr:rowOff>
    </xdr:from>
    <xdr:ext cx="304800" cy="307975"/>
    <xdr:sp macro="" textlink="">
      <xdr:nvSpPr>
        <xdr:cNvPr id="1450" name="AutoShape 1" descr="blob:https://web.whatsapp.com/34b6e80c-bc0c-4a28-b3e1-e4a36d430a7e">
          <a:extLst>
            <a:ext uri="{FF2B5EF4-FFF2-40B4-BE49-F238E27FC236}">
              <a16:creationId xmlns:a16="http://schemas.microsoft.com/office/drawing/2014/main" id="{1250D8DB-18B4-4A00-8E8B-9E658D28595B}"/>
            </a:ext>
          </a:extLst>
        </xdr:cNvPr>
        <xdr:cNvSpPr>
          <a:spLocks noChangeAspect="1" noChangeArrowheads="1"/>
        </xdr:cNvSpPr>
      </xdr:nvSpPr>
      <xdr:spPr bwMode="auto">
        <a:xfrm>
          <a:off x="23888700" y="18204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679</xdr:row>
      <xdr:rowOff>0</xdr:rowOff>
    </xdr:from>
    <xdr:ext cx="304800" cy="307975"/>
    <xdr:sp macro="" textlink="">
      <xdr:nvSpPr>
        <xdr:cNvPr id="1451" name="AutoShape 1" descr="blob:https://web.whatsapp.com/34b6e80c-bc0c-4a28-b3e1-e4a36d430a7e">
          <a:extLst>
            <a:ext uri="{FF2B5EF4-FFF2-40B4-BE49-F238E27FC236}">
              <a16:creationId xmlns:a16="http://schemas.microsoft.com/office/drawing/2014/main" id="{82169663-D6BB-4D76-9681-69FFBBC41619}"/>
            </a:ext>
          </a:extLst>
        </xdr:cNvPr>
        <xdr:cNvSpPr>
          <a:spLocks noChangeAspect="1" noChangeArrowheads="1"/>
        </xdr:cNvSpPr>
      </xdr:nvSpPr>
      <xdr:spPr bwMode="auto">
        <a:xfrm>
          <a:off x="23888700" y="18230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680</xdr:row>
      <xdr:rowOff>0</xdr:rowOff>
    </xdr:from>
    <xdr:ext cx="304800" cy="307975"/>
    <xdr:sp macro="" textlink="">
      <xdr:nvSpPr>
        <xdr:cNvPr id="1452" name="AutoShape 1" descr="blob:https://web.whatsapp.com/34b6e80c-bc0c-4a28-b3e1-e4a36d430a7e">
          <a:extLst>
            <a:ext uri="{FF2B5EF4-FFF2-40B4-BE49-F238E27FC236}">
              <a16:creationId xmlns:a16="http://schemas.microsoft.com/office/drawing/2014/main" id="{413F5D3D-C9CC-49DC-8AD8-8CC12EECDF68}"/>
            </a:ext>
          </a:extLst>
        </xdr:cNvPr>
        <xdr:cNvSpPr>
          <a:spLocks noChangeAspect="1" noChangeArrowheads="1"/>
        </xdr:cNvSpPr>
      </xdr:nvSpPr>
      <xdr:spPr bwMode="auto">
        <a:xfrm>
          <a:off x="23888700" y="18257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681</xdr:row>
      <xdr:rowOff>0</xdr:rowOff>
    </xdr:from>
    <xdr:ext cx="304800" cy="307975"/>
    <xdr:sp macro="" textlink="">
      <xdr:nvSpPr>
        <xdr:cNvPr id="1453" name="AutoShape 1" descr="blob:https://web.whatsapp.com/34b6e80c-bc0c-4a28-b3e1-e4a36d430a7e">
          <a:extLst>
            <a:ext uri="{FF2B5EF4-FFF2-40B4-BE49-F238E27FC236}">
              <a16:creationId xmlns:a16="http://schemas.microsoft.com/office/drawing/2014/main" id="{5AAA9A85-38F3-423A-B6D5-3418D861D443}"/>
            </a:ext>
          </a:extLst>
        </xdr:cNvPr>
        <xdr:cNvSpPr>
          <a:spLocks noChangeAspect="1" noChangeArrowheads="1"/>
        </xdr:cNvSpPr>
      </xdr:nvSpPr>
      <xdr:spPr bwMode="auto">
        <a:xfrm>
          <a:off x="23888700" y="18284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682</xdr:row>
      <xdr:rowOff>0</xdr:rowOff>
    </xdr:from>
    <xdr:ext cx="304800" cy="307975"/>
    <xdr:sp macro="" textlink="">
      <xdr:nvSpPr>
        <xdr:cNvPr id="1454" name="AutoShape 1" descr="blob:https://web.whatsapp.com/34b6e80c-bc0c-4a28-b3e1-e4a36d430a7e">
          <a:extLst>
            <a:ext uri="{FF2B5EF4-FFF2-40B4-BE49-F238E27FC236}">
              <a16:creationId xmlns:a16="http://schemas.microsoft.com/office/drawing/2014/main" id="{EA7D8E16-D47D-4F54-AB5D-239D1271AE87}"/>
            </a:ext>
          </a:extLst>
        </xdr:cNvPr>
        <xdr:cNvSpPr>
          <a:spLocks noChangeAspect="1" noChangeArrowheads="1"/>
        </xdr:cNvSpPr>
      </xdr:nvSpPr>
      <xdr:spPr bwMode="auto">
        <a:xfrm>
          <a:off x="23888700" y="18310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683</xdr:row>
      <xdr:rowOff>0</xdr:rowOff>
    </xdr:from>
    <xdr:ext cx="304800" cy="307975"/>
    <xdr:sp macro="" textlink="">
      <xdr:nvSpPr>
        <xdr:cNvPr id="1455" name="AutoShape 1" descr="blob:https://web.whatsapp.com/34b6e80c-bc0c-4a28-b3e1-e4a36d430a7e">
          <a:extLst>
            <a:ext uri="{FF2B5EF4-FFF2-40B4-BE49-F238E27FC236}">
              <a16:creationId xmlns:a16="http://schemas.microsoft.com/office/drawing/2014/main" id="{4D44DEAF-E55C-4104-8A28-B6FF692E52F1}"/>
            </a:ext>
          </a:extLst>
        </xdr:cNvPr>
        <xdr:cNvSpPr>
          <a:spLocks noChangeAspect="1" noChangeArrowheads="1"/>
        </xdr:cNvSpPr>
      </xdr:nvSpPr>
      <xdr:spPr bwMode="auto">
        <a:xfrm>
          <a:off x="23888700" y="18337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684</xdr:row>
      <xdr:rowOff>0</xdr:rowOff>
    </xdr:from>
    <xdr:ext cx="304800" cy="307975"/>
    <xdr:sp macro="" textlink="">
      <xdr:nvSpPr>
        <xdr:cNvPr id="1456" name="AutoShape 1" descr="blob:https://web.whatsapp.com/34b6e80c-bc0c-4a28-b3e1-e4a36d430a7e">
          <a:extLst>
            <a:ext uri="{FF2B5EF4-FFF2-40B4-BE49-F238E27FC236}">
              <a16:creationId xmlns:a16="http://schemas.microsoft.com/office/drawing/2014/main" id="{05CCEF47-83C3-49DB-913C-D993DDE7D37F}"/>
            </a:ext>
          </a:extLst>
        </xdr:cNvPr>
        <xdr:cNvSpPr>
          <a:spLocks noChangeAspect="1" noChangeArrowheads="1"/>
        </xdr:cNvSpPr>
      </xdr:nvSpPr>
      <xdr:spPr bwMode="auto">
        <a:xfrm>
          <a:off x="23888700" y="18364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685</xdr:row>
      <xdr:rowOff>0</xdr:rowOff>
    </xdr:from>
    <xdr:ext cx="304800" cy="307975"/>
    <xdr:sp macro="" textlink="">
      <xdr:nvSpPr>
        <xdr:cNvPr id="1457" name="AutoShape 1" descr="blob:https://web.whatsapp.com/34b6e80c-bc0c-4a28-b3e1-e4a36d430a7e">
          <a:extLst>
            <a:ext uri="{FF2B5EF4-FFF2-40B4-BE49-F238E27FC236}">
              <a16:creationId xmlns:a16="http://schemas.microsoft.com/office/drawing/2014/main" id="{F8EEFD97-C053-47C5-8B5D-6C47E3F69FAA}"/>
            </a:ext>
          </a:extLst>
        </xdr:cNvPr>
        <xdr:cNvSpPr>
          <a:spLocks noChangeAspect="1" noChangeArrowheads="1"/>
        </xdr:cNvSpPr>
      </xdr:nvSpPr>
      <xdr:spPr bwMode="auto">
        <a:xfrm>
          <a:off x="23888700" y="18390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686</xdr:row>
      <xdr:rowOff>0</xdr:rowOff>
    </xdr:from>
    <xdr:ext cx="304800" cy="307975"/>
    <xdr:sp macro="" textlink="">
      <xdr:nvSpPr>
        <xdr:cNvPr id="1458" name="AutoShape 1" descr="blob:https://web.whatsapp.com/34b6e80c-bc0c-4a28-b3e1-e4a36d430a7e">
          <a:extLst>
            <a:ext uri="{FF2B5EF4-FFF2-40B4-BE49-F238E27FC236}">
              <a16:creationId xmlns:a16="http://schemas.microsoft.com/office/drawing/2014/main" id="{A9A7E759-D5EA-4E8E-9D5F-654A5A7255CA}"/>
            </a:ext>
          </a:extLst>
        </xdr:cNvPr>
        <xdr:cNvSpPr>
          <a:spLocks noChangeAspect="1" noChangeArrowheads="1"/>
        </xdr:cNvSpPr>
      </xdr:nvSpPr>
      <xdr:spPr bwMode="auto">
        <a:xfrm>
          <a:off x="23888700" y="18417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687</xdr:row>
      <xdr:rowOff>0</xdr:rowOff>
    </xdr:from>
    <xdr:ext cx="304800" cy="307975"/>
    <xdr:sp macro="" textlink="">
      <xdr:nvSpPr>
        <xdr:cNvPr id="1459" name="AutoShape 1" descr="blob:https://web.whatsapp.com/34b6e80c-bc0c-4a28-b3e1-e4a36d430a7e">
          <a:extLst>
            <a:ext uri="{FF2B5EF4-FFF2-40B4-BE49-F238E27FC236}">
              <a16:creationId xmlns:a16="http://schemas.microsoft.com/office/drawing/2014/main" id="{16FEA43F-4EAE-41E3-A841-EC4768FABDD9}"/>
            </a:ext>
          </a:extLst>
        </xdr:cNvPr>
        <xdr:cNvSpPr>
          <a:spLocks noChangeAspect="1" noChangeArrowheads="1"/>
        </xdr:cNvSpPr>
      </xdr:nvSpPr>
      <xdr:spPr bwMode="auto">
        <a:xfrm>
          <a:off x="23888700" y="18444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688</xdr:row>
      <xdr:rowOff>0</xdr:rowOff>
    </xdr:from>
    <xdr:ext cx="304800" cy="307975"/>
    <xdr:sp macro="" textlink="">
      <xdr:nvSpPr>
        <xdr:cNvPr id="1460" name="AutoShape 1" descr="blob:https://web.whatsapp.com/34b6e80c-bc0c-4a28-b3e1-e4a36d430a7e">
          <a:extLst>
            <a:ext uri="{FF2B5EF4-FFF2-40B4-BE49-F238E27FC236}">
              <a16:creationId xmlns:a16="http://schemas.microsoft.com/office/drawing/2014/main" id="{9CBA2DE9-D7DD-4B7C-B856-AF588D1EBB87}"/>
            </a:ext>
          </a:extLst>
        </xdr:cNvPr>
        <xdr:cNvSpPr>
          <a:spLocks noChangeAspect="1" noChangeArrowheads="1"/>
        </xdr:cNvSpPr>
      </xdr:nvSpPr>
      <xdr:spPr bwMode="auto">
        <a:xfrm>
          <a:off x="23888700" y="18470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689</xdr:row>
      <xdr:rowOff>0</xdr:rowOff>
    </xdr:from>
    <xdr:ext cx="304800" cy="307975"/>
    <xdr:sp macro="" textlink="">
      <xdr:nvSpPr>
        <xdr:cNvPr id="1461" name="AutoShape 1" descr="blob:https://web.whatsapp.com/34b6e80c-bc0c-4a28-b3e1-e4a36d430a7e">
          <a:extLst>
            <a:ext uri="{FF2B5EF4-FFF2-40B4-BE49-F238E27FC236}">
              <a16:creationId xmlns:a16="http://schemas.microsoft.com/office/drawing/2014/main" id="{36161138-8909-47E3-B69D-795C5D11B3F2}"/>
            </a:ext>
          </a:extLst>
        </xdr:cNvPr>
        <xdr:cNvSpPr>
          <a:spLocks noChangeAspect="1" noChangeArrowheads="1"/>
        </xdr:cNvSpPr>
      </xdr:nvSpPr>
      <xdr:spPr bwMode="auto">
        <a:xfrm>
          <a:off x="23888700" y="18497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690</xdr:row>
      <xdr:rowOff>0</xdr:rowOff>
    </xdr:from>
    <xdr:ext cx="304800" cy="307975"/>
    <xdr:sp macro="" textlink="">
      <xdr:nvSpPr>
        <xdr:cNvPr id="1462" name="AutoShape 1" descr="blob:https://web.whatsapp.com/34b6e80c-bc0c-4a28-b3e1-e4a36d430a7e">
          <a:extLst>
            <a:ext uri="{FF2B5EF4-FFF2-40B4-BE49-F238E27FC236}">
              <a16:creationId xmlns:a16="http://schemas.microsoft.com/office/drawing/2014/main" id="{F327FFFE-9A44-4105-AA83-BB34741DEB36}"/>
            </a:ext>
          </a:extLst>
        </xdr:cNvPr>
        <xdr:cNvSpPr>
          <a:spLocks noChangeAspect="1" noChangeArrowheads="1"/>
        </xdr:cNvSpPr>
      </xdr:nvSpPr>
      <xdr:spPr bwMode="auto">
        <a:xfrm>
          <a:off x="23888700" y="18524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691</xdr:row>
      <xdr:rowOff>0</xdr:rowOff>
    </xdr:from>
    <xdr:ext cx="304800" cy="307975"/>
    <xdr:sp macro="" textlink="">
      <xdr:nvSpPr>
        <xdr:cNvPr id="1463" name="AutoShape 1" descr="blob:https://web.whatsapp.com/34b6e80c-bc0c-4a28-b3e1-e4a36d430a7e">
          <a:extLst>
            <a:ext uri="{FF2B5EF4-FFF2-40B4-BE49-F238E27FC236}">
              <a16:creationId xmlns:a16="http://schemas.microsoft.com/office/drawing/2014/main" id="{E96DBB84-8455-4161-B959-01CBA0DB0FF9}"/>
            </a:ext>
          </a:extLst>
        </xdr:cNvPr>
        <xdr:cNvSpPr>
          <a:spLocks noChangeAspect="1" noChangeArrowheads="1"/>
        </xdr:cNvSpPr>
      </xdr:nvSpPr>
      <xdr:spPr bwMode="auto">
        <a:xfrm>
          <a:off x="23888700" y="18550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692</xdr:row>
      <xdr:rowOff>0</xdr:rowOff>
    </xdr:from>
    <xdr:ext cx="304800" cy="307975"/>
    <xdr:sp macro="" textlink="">
      <xdr:nvSpPr>
        <xdr:cNvPr id="1464" name="AutoShape 1" descr="blob:https://web.whatsapp.com/34b6e80c-bc0c-4a28-b3e1-e4a36d430a7e">
          <a:extLst>
            <a:ext uri="{FF2B5EF4-FFF2-40B4-BE49-F238E27FC236}">
              <a16:creationId xmlns:a16="http://schemas.microsoft.com/office/drawing/2014/main" id="{AE2E0B18-3C05-4745-AFBB-32D227DC5B6C}"/>
            </a:ext>
          </a:extLst>
        </xdr:cNvPr>
        <xdr:cNvSpPr>
          <a:spLocks noChangeAspect="1" noChangeArrowheads="1"/>
        </xdr:cNvSpPr>
      </xdr:nvSpPr>
      <xdr:spPr bwMode="auto">
        <a:xfrm>
          <a:off x="23888700" y="18577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693</xdr:row>
      <xdr:rowOff>0</xdr:rowOff>
    </xdr:from>
    <xdr:ext cx="304800" cy="307975"/>
    <xdr:sp macro="" textlink="">
      <xdr:nvSpPr>
        <xdr:cNvPr id="1465" name="AutoShape 1" descr="blob:https://web.whatsapp.com/34b6e80c-bc0c-4a28-b3e1-e4a36d430a7e">
          <a:extLst>
            <a:ext uri="{FF2B5EF4-FFF2-40B4-BE49-F238E27FC236}">
              <a16:creationId xmlns:a16="http://schemas.microsoft.com/office/drawing/2014/main" id="{E091EC63-9757-42FF-B03E-70A1548A7E32}"/>
            </a:ext>
          </a:extLst>
        </xdr:cNvPr>
        <xdr:cNvSpPr>
          <a:spLocks noChangeAspect="1" noChangeArrowheads="1"/>
        </xdr:cNvSpPr>
      </xdr:nvSpPr>
      <xdr:spPr bwMode="auto">
        <a:xfrm>
          <a:off x="23888700" y="18604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694</xdr:row>
      <xdr:rowOff>0</xdr:rowOff>
    </xdr:from>
    <xdr:ext cx="304800" cy="307975"/>
    <xdr:sp macro="" textlink="">
      <xdr:nvSpPr>
        <xdr:cNvPr id="1466" name="AutoShape 1" descr="blob:https://web.whatsapp.com/34b6e80c-bc0c-4a28-b3e1-e4a36d430a7e">
          <a:extLst>
            <a:ext uri="{FF2B5EF4-FFF2-40B4-BE49-F238E27FC236}">
              <a16:creationId xmlns:a16="http://schemas.microsoft.com/office/drawing/2014/main" id="{5ABEE00B-91CA-45BD-9E3C-9B32C84C8E79}"/>
            </a:ext>
          </a:extLst>
        </xdr:cNvPr>
        <xdr:cNvSpPr>
          <a:spLocks noChangeAspect="1" noChangeArrowheads="1"/>
        </xdr:cNvSpPr>
      </xdr:nvSpPr>
      <xdr:spPr bwMode="auto">
        <a:xfrm>
          <a:off x="23888700" y="18630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695</xdr:row>
      <xdr:rowOff>0</xdr:rowOff>
    </xdr:from>
    <xdr:ext cx="304800" cy="307975"/>
    <xdr:sp macro="" textlink="">
      <xdr:nvSpPr>
        <xdr:cNvPr id="1467" name="AutoShape 1" descr="blob:https://web.whatsapp.com/34b6e80c-bc0c-4a28-b3e1-e4a36d430a7e">
          <a:extLst>
            <a:ext uri="{FF2B5EF4-FFF2-40B4-BE49-F238E27FC236}">
              <a16:creationId xmlns:a16="http://schemas.microsoft.com/office/drawing/2014/main" id="{9BD396BE-AA0A-4043-9A5B-1F1DD2572308}"/>
            </a:ext>
          </a:extLst>
        </xdr:cNvPr>
        <xdr:cNvSpPr>
          <a:spLocks noChangeAspect="1" noChangeArrowheads="1"/>
        </xdr:cNvSpPr>
      </xdr:nvSpPr>
      <xdr:spPr bwMode="auto">
        <a:xfrm>
          <a:off x="23888700" y="18657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696</xdr:row>
      <xdr:rowOff>0</xdr:rowOff>
    </xdr:from>
    <xdr:ext cx="304800" cy="307975"/>
    <xdr:sp macro="" textlink="">
      <xdr:nvSpPr>
        <xdr:cNvPr id="1468" name="AutoShape 1" descr="blob:https://web.whatsapp.com/34b6e80c-bc0c-4a28-b3e1-e4a36d430a7e">
          <a:extLst>
            <a:ext uri="{FF2B5EF4-FFF2-40B4-BE49-F238E27FC236}">
              <a16:creationId xmlns:a16="http://schemas.microsoft.com/office/drawing/2014/main" id="{F4F9AF91-AE88-49EF-9D14-98CD1F9EEB82}"/>
            </a:ext>
          </a:extLst>
        </xdr:cNvPr>
        <xdr:cNvSpPr>
          <a:spLocks noChangeAspect="1" noChangeArrowheads="1"/>
        </xdr:cNvSpPr>
      </xdr:nvSpPr>
      <xdr:spPr bwMode="auto">
        <a:xfrm>
          <a:off x="23888700" y="18684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698</xdr:row>
      <xdr:rowOff>0</xdr:rowOff>
    </xdr:from>
    <xdr:ext cx="304800" cy="307975"/>
    <xdr:sp macro="" textlink="">
      <xdr:nvSpPr>
        <xdr:cNvPr id="1470" name="AutoShape 1" descr="blob:https://web.whatsapp.com/34b6e80c-bc0c-4a28-b3e1-e4a36d430a7e">
          <a:extLst>
            <a:ext uri="{FF2B5EF4-FFF2-40B4-BE49-F238E27FC236}">
              <a16:creationId xmlns:a16="http://schemas.microsoft.com/office/drawing/2014/main" id="{EF1D90D3-5BFC-4C7B-98CD-D3E6B24D13A6}"/>
            </a:ext>
          </a:extLst>
        </xdr:cNvPr>
        <xdr:cNvSpPr>
          <a:spLocks noChangeAspect="1" noChangeArrowheads="1"/>
        </xdr:cNvSpPr>
      </xdr:nvSpPr>
      <xdr:spPr bwMode="auto">
        <a:xfrm>
          <a:off x="23888700" y="18729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699</xdr:row>
      <xdr:rowOff>0</xdr:rowOff>
    </xdr:from>
    <xdr:ext cx="304800" cy="307975"/>
    <xdr:sp macro="" textlink="">
      <xdr:nvSpPr>
        <xdr:cNvPr id="1471" name="AutoShape 1" descr="blob:https://web.whatsapp.com/34b6e80c-bc0c-4a28-b3e1-e4a36d430a7e">
          <a:extLst>
            <a:ext uri="{FF2B5EF4-FFF2-40B4-BE49-F238E27FC236}">
              <a16:creationId xmlns:a16="http://schemas.microsoft.com/office/drawing/2014/main" id="{E4D14142-9DB3-412F-8A99-A08FD4BDF204}"/>
            </a:ext>
          </a:extLst>
        </xdr:cNvPr>
        <xdr:cNvSpPr>
          <a:spLocks noChangeAspect="1" noChangeArrowheads="1"/>
        </xdr:cNvSpPr>
      </xdr:nvSpPr>
      <xdr:spPr bwMode="auto">
        <a:xfrm>
          <a:off x="23888700" y="18756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700</xdr:row>
      <xdr:rowOff>0</xdr:rowOff>
    </xdr:from>
    <xdr:ext cx="304800" cy="307975"/>
    <xdr:sp macro="" textlink="">
      <xdr:nvSpPr>
        <xdr:cNvPr id="1472" name="AutoShape 1" descr="blob:https://web.whatsapp.com/34b6e80c-bc0c-4a28-b3e1-e4a36d430a7e">
          <a:extLst>
            <a:ext uri="{FF2B5EF4-FFF2-40B4-BE49-F238E27FC236}">
              <a16:creationId xmlns:a16="http://schemas.microsoft.com/office/drawing/2014/main" id="{4CA10BE7-4911-46D5-976D-86A450CB332A}"/>
            </a:ext>
          </a:extLst>
        </xdr:cNvPr>
        <xdr:cNvSpPr>
          <a:spLocks noChangeAspect="1" noChangeArrowheads="1"/>
        </xdr:cNvSpPr>
      </xdr:nvSpPr>
      <xdr:spPr bwMode="auto">
        <a:xfrm>
          <a:off x="23888700" y="18783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701</xdr:row>
      <xdr:rowOff>0</xdr:rowOff>
    </xdr:from>
    <xdr:ext cx="304800" cy="307975"/>
    <xdr:sp macro="" textlink="">
      <xdr:nvSpPr>
        <xdr:cNvPr id="1473" name="AutoShape 1" descr="blob:https://web.whatsapp.com/34b6e80c-bc0c-4a28-b3e1-e4a36d430a7e">
          <a:extLst>
            <a:ext uri="{FF2B5EF4-FFF2-40B4-BE49-F238E27FC236}">
              <a16:creationId xmlns:a16="http://schemas.microsoft.com/office/drawing/2014/main" id="{C184F4EC-BF75-43AC-ACE1-572FD2E10A1B}"/>
            </a:ext>
          </a:extLst>
        </xdr:cNvPr>
        <xdr:cNvSpPr>
          <a:spLocks noChangeAspect="1" noChangeArrowheads="1"/>
        </xdr:cNvSpPr>
      </xdr:nvSpPr>
      <xdr:spPr bwMode="auto">
        <a:xfrm>
          <a:off x="23888700" y="18809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702</xdr:row>
      <xdr:rowOff>0</xdr:rowOff>
    </xdr:from>
    <xdr:ext cx="304800" cy="307975"/>
    <xdr:sp macro="" textlink="">
      <xdr:nvSpPr>
        <xdr:cNvPr id="1474" name="AutoShape 1" descr="blob:https://web.whatsapp.com/34b6e80c-bc0c-4a28-b3e1-e4a36d430a7e">
          <a:extLst>
            <a:ext uri="{FF2B5EF4-FFF2-40B4-BE49-F238E27FC236}">
              <a16:creationId xmlns:a16="http://schemas.microsoft.com/office/drawing/2014/main" id="{76511435-5C72-494A-8333-7E71639D0E47}"/>
            </a:ext>
          </a:extLst>
        </xdr:cNvPr>
        <xdr:cNvSpPr>
          <a:spLocks noChangeAspect="1" noChangeArrowheads="1"/>
        </xdr:cNvSpPr>
      </xdr:nvSpPr>
      <xdr:spPr bwMode="auto">
        <a:xfrm>
          <a:off x="23888700" y="18836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703</xdr:row>
      <xdr:rowOff>0</xdr:rowOff>
    </xdr:from>
    <xdr:ext cx="304800" cy="307975"/>
    <xdr:sp macro="" textlink="">
      <xdr:nvSpPr>
        <xdr:cNvPr id="1475" name="AutoShape 1" descr="blob:https://web.whatsapp.com/34b6e80c-bc0c-4a28-b3e1-e4a36d430a7e">
          <a:extLst>
            <a:ext uri="{FF2B5EF4-FFF2-40B4-BE49-F238E27FC236}">
              <a16:creationId xmlns:a16="http://schemas.microsoft.com/office/drawing/2014/main" id="{0AD01F0F-D6BB-42C0-802D-C4696D3CCB81}"/>
            </a:ext>
          </a:extLst>
        </xdr:cNvPr>
        <xdr:cNvSpPr>
          <a:spLocks noChangeAspect="1" noChangeArrowheads="1"/>
        </xdr:cNvSpPr>
      </xdr:nvSpPr>
      <xdr:spPr bwMode="auto">
        <a:xfrm>
          <a:off x="23888700" y="18863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704</xdr:row>
      <xdr:rowOff>0</xdr:rowOff>
    </xdr:from>
    <xdr:ext cx="304800" cy="307975"/>
    <xdr:sp macro="" textlink="">
      <xdr:nvSpPr>
        <xdr:cNvPr id="1476" name="AutoShape 1" descr="blob:https://web.whatsapp.com/34b6e80c-bc0c-4a28-b3e1-e4a36d430a7e">
          <a:extLst>
            <a:ext uri="{FF2B5EF4-FFF2-40B4-BE49-F238E27FC236}">
              <a16:creationId xmlns:a16="http://schemas.microsoft.com/office/drawing/2014/main" id="{9F0B0E4E-0659-4A0D-9A4F-3C41E249C525}"/>
            </a:ext>
          </a:extLst>
        </xdr:cNvPr>
        <xdr:cNvSpPr>
          <a:spLocks noChangeAspect="1" noChangeArrowheads="1"/>
        </xdr:cNvSpPr>
      </xdr:nvSpPr>
      <xdr:spPr bwMode="auto">
        <a:xfrm>
          <a:off x="23888700" y="18889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705</xdr:row>
      <xdr:rowOff>0</xdr:rowOff>
    </xdr:from>
    <xdr:ext cx="304800" cy="307975"/>
    <xdr:sp macro="" textlink="">
      <xdr:nvSpPr>
        <xdr:cNvPr id="1477" name="AutoShape 1" descr="blob:https://web.whatsapp.com/34b6e80c-bc0c-4a28-b3e1-e4a36d430a7e">
          <a:extLst>
            <a:ext uri="{FF2B5EF4-FFF2-40B4-BE49-F238E27FC236}">
              <a16:creationId xmlns:a16="http://schemas.microsoft.com/office/drawing/2014/main" id="{B9C60EDC-2034-4732-A09E-4AC1BE09846A}"/>
            </a:ext>
          </a:extLst>
        </xdr:cNvPr>
        <xdr:cNvSpPr>
          <a:spLocks noChangeAspect="1" noChangeArrowheads="1"/>
        </xdr:cNvSpPr>
      </xdr:nvSpPr>
      <xdr:spPr bwMode="auto">
        <a:xfrm>
          <a:off x="23888700" y="18916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706</xdr:row>
      <xdr:rowOff>0</xdr:rowOff>
    </xdr:from>
    <xdr:ext cx="304800" cy="307975"/>
    <xdr:sp macro="" textlink="">
      <xdr:nvSpPr>
        <xdr:cNvPr id="1478" name="AutoShape 1" descr="blob:https://web.whatsapp.com/34b6e80c-bc0c-4a28-b3e1-e4a36d430a7e">
          <a:extLst>
            <a:ext uri="{FF2B5EF4-FFF2-40B4-BE49-F238E27FC236}">
              <a16:creationId xmlns:a16="http://schemas.microsoft.com/office/drawing/2014/main" id="{89E67EF3-4FD8-4ACB-905C-44BF4569323D}"/>
            </a:ext>
          </a:extLst>
        </xdr:cNvPr>
        <xdr:cNvSpPr>
          <a:spLocks noChangeAspect="1" noChangeArrowheads="1"/>
        </xdr:cNvSpPr>
      </xdr:nvSpPr>
      <xdr:spPr bwMode="auto">
        <a:xfrm>
          <a:off x="23888700" y="18943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707</xdr:row>
      <xdr:rowOff>0</xdr:rowOff>
    </xdr:from>
    <xdr:ext cx="304800" cy="307975"/>
    <xdr:sp macro="" textlink="">
      <xdr:nvSpPr>
        <xdr:cNvPr id="1479" name="AutoShape 1" descr="blob:https://web.whatsapp.com/34b6e80c-bc0c-4a28-b3e1-e4a36d430a7e">
          <a:extLst>
            <a:ext uri="{FF2B5EF4-FFF2-40B4-BE49-F238E27FC236}">
              <a16:creationId xmlns:a16="http://schemas.microsoft.com/office/drawing/2014/main" id="{FEBE0EEE-7F5C-40EA-B6E7-1A92BE41442B}"/>
            </a:ext>
          </a:extLst>
        </xdr:cNvPr>
        <xdr:cNvSpPr>
          <a:spLocks noChangeAspect="1" noChangeArrowheads="1"/>
        </xdr:cNvSpPr>
      </xdr:nvSpPr>
      <xdr:spPr bwMode="auto">
        <a:xfrm>
          <a:off x="23888700" y="18969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708</xdr:row>
      <xdr:rowOff>0</xdr:rowOff>
    </xdr:from>
    <xdr:ext cx="304800" cy="307975"/>
    <xdr:sp macro="" textlink="">
      <xdr:nvSpPr>
        <xdr:cNvPr id="1480" name="AutoShape 1" descr="blob:https://web.whatsapp.com/34b6e80c-bc0c-4a28-b3e1-e4a36d430a7e">
          <a:extLst>
            <a:ext uri="{FF2B5EF4-FFF2-40B4-BE49-F238E27FC236}">
              <a16:creationId xmlns:a16="http://schemas.microsoft.com/office/drawing/2014/main" id="{45DAA732-68A4-40C0-B19D-A32086F4C4BD}"/>
            </a:ext>
          </a:extLst>
        </xdr:cNvPr>
        <xdr:cNvSpPr>
          <a:spLocks noChangeAspect="1" noChangeArrowheads="1"/>
        </xdr:cNvSpPr>
      </xdr:nvSpPr>
      <xdr:spPr bwMode="auto">
        <a:xfrm>
          <a:off x="23888700" y="18996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709</xdr:row>
      <xdr:rowOff>0</xdr:rowOff>
    </xdr:from>
    <xdr:ext cx="304800" cy="307975"/>
    <xdr:sp macro="" textlink="">
      <xdr:nvSpPr>
        <xdr:cNvPr id="1481" name="AutoShape 1" descr="blob:https://web.whatsapp.com/34b6e80c-bc0c-4a28-b3e1-e4a36d430a7e">
          <a:extLst>
            <a:ext uri="{FF2B5EF4-FFF2-40B4-BE49-F238E27FC236}">
              <a16:creationId xmlns:a16="http://schemas.microsoft.com/office/drawing/2014/main" id="{C59AA65A-7A6B-4C0A-8912-344A43F1443F}"/>
            </a:ext>
          </a:extLst>
        </xdr:cNvPr>
        <xdr:cNvSpPr>
          <a:spLocks noChangeAspect="1" noChangeArrowheads="1"/>
        </xdr:cNvSpPr>
      </xdr:nvSpPr>
      <xdr:spPr bwMode="auto">
        <a:xfrm>
          <a:off x="23888700" y="19023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710</xdr:row>
      <xdr:rowOff>0</xdr:rowOff>
    </xdr:from>
    <xdr:ext cx="304800" cy="307975"/>
    <xdr:sp macro="" textlink="">
      <xdr:nvSpPr>
        <xdr:cNvPr id="1482" name="AutoShape 1" descr="blob:https://web.whatsapp.com/34b6e80c-bc0c-4a28-b3e1-e4a36d430a7e">
          <a:extLst>
            <a:ext uri="{FF2B5EF4-FFF2-40B4-BE49-F238E27FC236}">
              <a16:creationId xmlns:a16="http://schemas.microsoft.com/office/drawing/2014/main" id="{0244F1D6-7E89-4781-B707-AFD1D88F208D}"/>
            </a:ext>
          </a:extLst>
        </xdr:cNvPr>
        <xdr:cNvSpPr>
          <a:spLocks noChangeAspect="1" noChangeArrowheads="1"/>
        </xdr:cNvSpPr>
      </xdr:nvSpPr>
      <xdr:spPr bwMode="auto">
        <a:xfrm>
          <a:off x="23888700" y="19050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711</xdr:row>
      <xdr:rowOff>0</xdr:rowOff>
    </xdr:from>
    <xdr:ext cx="304800" cy="307975"/>
    <xdr:sp macro="" textlink="">
      <xdr:nvSpPr>
        <xdr:cNvPr id="1483" name="AutoShape 1" descr="blob:https://web.whatsapp.com/34b6e80c-bc0c-4a28-b3e1-e4a36d430a7e">
          <a:extLst>
            <a:ext uri="{FF2B5EF4-FFF2-40B4-BE49-F238E27FC236}">
              <a16:creationId xmlns:a16="http://schemas.microsoft.com/office/drawing/2014/main" id="{46F2ADBD-7AA4-4815-85BB-919BB3D385B4}"/>
            </a:ext>
          </a:extLst>
        </xdr:cNvPr>
        <xdr:cNvSpPr>
          <a:spLocks noChangeAspect="1" noChangeArrowheads="1"/>
        </xdr:cNvSpPr>
      </xdr:nvSpPr>
      <xdr:spPr bwMode="auto">
        <a:xfrm>
          <a:off x="23888700" y="19076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712</xdr:row>
      <xdr:rowOff>0</xdr:rowOff>
    </xdr:from>
    <xdr:ext cx="304800" cy="307975"/>
    <xdr:sp macro="" textlink="">
      <xdr:nvSpPr>
        <xdr:cNvPr id="1484" name="AutoShape 1" descr="blob:https://web.whatsapp.com/34b6e80c-bc0c-4a28-b3e1-e4a36d430a7e">
          <a:extLst>
            <a:ext uri="{FF2B5EF4-FFF2-40B4-BE49-F238E27FC236}">
              <a16:creationId xmlns:a16="http://schemas.microsoft.com/office/drawing/2014/main" id="{97B53588-C1FC-4F8C-A614-DF452E4D3E10}"/>
            </a:ext>
          </a:extLst>
        </xdr:cNvPr>
        <xdr:cNvSpPr>
          <a:spLocks noChangeAspect="1" noChangeArrowheads="1"/>
        </xdr:cNvSpPr>
      </xdr:nvSpPr>
      <xdr:spPr bwMode="auto">
        <a:xfrm>
          <a:off x="23888700" y="19103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713</xdr:row>
      <xdr:rowOff>0</xdr:rowOff>
    </xdr:from>
    <xdr:ext cx="304800" cy="307975"/>
    <xdr:sp macro="" textlink="">
      <xdr:nvSpPr>
        <xdr:cNvPr id="1485" name="AutoShape 1" descr="blob:https://web.whatsapp.com/34b6e80c-bc0c-4a28-b3e1-e4a36d430a7e">
          <a:extLst>
            <a:ext uri="{FF2B5EF4-FFF2-40B4-BE49-F238E27FC236}">
              <a16:creationId xmlns:a16="http://schemas.microsoft.com/office/drawing/2014/main" id="{6DEDCAF4-C243-4ACB-90C9-801BC8E0D1A1}"/>
            </a:ext>
          </a:extLst>
        </xdr:cNvPr>
        <xdr:cNvSpPr>
          <a:spLocks noChangeAspect="1" noChangeArrowheads="1"/>
        </xdr:cNvSpPr>
      </xdr:nvSpPr>
      <xdr:spPr bwMode="auto">
        <a:xfrm>
          <a:off x="23888700" y="19130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714</xdr:row>
      <xdr:rowOff>0</xdr:rowOff>
    </xdr:from>
    <xdr:ext cx="304800" cy="307975"/>
    <xdr:sp macro="" textlink="">
      <xdr:nvSpPr>
        <xdr:cNvPr id="1486" name="AutoShape 1" descr="blob:https://web.whatsapp.com/34b6e80c-bc0c-4a28-b3e1-e4a36d430a7e">
          <a:extLst>
            <a:ext uri="{FF2B5EF4-FFF2-40B4-BE49-F238E27FC236}">
              <a16:creationId xmlns:a16="http://schemas.microsoft.com/office/drawing/2014/main" id="{BEA2DF57-75FD-4F98-8BD1-2BE606A0AE05}"/>
            </a:ext>
          </a:extLst>
        </xdr:cNvPr>
        <xdr:cNvSpPr>
          <a:spLocks noChangeAspect="1" noChangeArrowheads="1"/>
        </xdr:cNvSpPr>
      </xdr:nvSpPr>
      <xdr:spPr bwMode="auto">
        <a:xfrm>
          <a:off x="23888700" y="19156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715</xdr:row>
      <xdr:rowOff>0</xdr:rowOff>
    </xdr:from>
    <xdr:ext cx="304800" cy="307975"/>
    <xdr:sp macro="" textlink="">
      <xdr:nvSpPr>
        <xdr:cNvPr id="1487" name="AutoShape 1" descr="blob:https://web.whatsapp.com/34b6e80c-bc0c-4a28-b3e1-e4a36d430a7e">
          <a:extLst>
            <a:ext uri="{FF2B5EF4-FFF2-40B4-BE49-F238E27FC236}">
              <a16:creationId xmlns:a16="http://schemas.microsoft.com/office/drawing/2014/main" id="{26293A90-0E74-4AA0-B8A2-9AF0D18284E0}"/>
            </a:ext>
          </a:extLst>
        </xdr:cNvPr>
        <xdr:cNvSpPr>
          <a:spLocks noChangeAspect="1" noChangeArrowheads="1"/>
        </xdr:cNvSpPr>
      </xdr:nvSpPr>
      <xdr:spPr bwMode="auto">
        <a:xfrm>
          <a:off x="23888700" y="1918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716</xdr:row>
      <xdr:rowOff>0</xdr:rowOff>
    </xdr:from>
    <xdr:ext cx="304800" cy="307975"/>
    <xdr:sp macro="" textlink="">
      <xdr:nvSpPr>
        <xdr:cNvPr id="1488" name="AutoShape 1" descr="blob:https://web.whatsapp.com/34b6e80c-bc0c-4a28-b3e1-e4a36d430a7e">
          <a:extLst>
            <a:ext uri="{FF2B5EF4-FFF2-40B4-BE49-F238E27FC236}">
              <a16:creationId xmlns:a16="http://schemas.microsoft.com/office/drawing/2014/main" id="{E28EFE8B-8456-441C-AFAC-04D677812885}"/>
            </a:ext>
          </a:extLst>
        </xdr:cNvPr>
        <xdr:cNvSpPr>
          <a:spLocks noChangeAspect="1" noChangeArrowheads="1"/>
        </xdr:cNvSpPr>
      </xdr:nvSpPr>
      <xdr:spPr bwMode="auto">
        <a:xfrm>
          <a:off x="23888700" y="19210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717</xdr:row>
      <xdr:rowOff>0</xdr:rowOff>
    </xdr:from>
    <xdr:ext cx="304800" cy="307975"/>
    <xdr:sp macro="" textlink="">
      <xdr:nvSpPr>
        <xdr:cNvPr id="1489" name="AutoShape 1" descr="blob:https://web.whatsapp.com/34b6e80c-bc0c-4a28-b3e1-e4a36d430a7e">
          <a:extLst>
            <a:ext uri="{FF2B5EF4-FFF2-40B4-BE49-F238E27FC236}">
              <a16:creationId xmlns:a16="http://schemas.microsoft.com/office/drawing/2014/main" id="{A7B0B397-0380-494B-9630-398B54A5E3D0}"/>
            </a:ext>
          </a:extLst>
        </xdr:cNvPr>
        <xdr:cNvSpPr>
          <a:spLocks noChangeAspect="1" noChangeArrowheads="1"/>
        </xdr:cNvSpPr>
      </xdr:nvSpPr>
      <xdr:spPr bwMode="auto">
        <a:xfrm>
          <a:off x="23888700" y="19236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718</xdr:row>
      <xdr:rowOff>0</xdr:rowOff>
    </xdr:from>
    <xdr:ext cx="304800" cy="307975"/>
    <xdr:sp macro="" textlink="">
      <xdr:nvSpPr>
        <xdr:cNvPr id="1490" name="AutoShape 1" descr="blob:https://web.whatsapp.com/34b6e80c-bc0c-4a28-b3e1-e4a36d430a7e">
          <a:extLst>
            <a:ext uri="{FF2B5EF4-FFF2-40B4-BE49-F238E27FC236}">
              <a16:creationId xmlns:a16="http://schemas.microsoft.com/office/drawing/2014/main" id="{F63CFEF3-C125-4F71-8301-1E81F38022A4}"/>
            </a:ext>
          </a:extLst>
        </xdr:cNvPr>
        <xdr:cNvSpPr>
          <a:spLocks noChangeAspect="1" noChangeArrowheads="1"/>
        </xdr:cNvSpPr>
      </xdr:nvSpPr>
      <xdr:spPr bwMode="auto">
        <a:xfrm>
          <a:off x="23888700" y="19263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719</xdr:row>
      <xdr:rowOff>0</xdr:rowOff>
    </xdr:from>
    <xdr:ext cx="304800" cy="307975"/>
    <xdr:sp macro="" textlink="">
      <xdr:nvSpPr>
        <xdr:cNvPr id="1491" name="AutoShape 1" descr="blob:https://web.whatsapp.com/34b6e80c-bc0c-4a28-b3e1-e4a36d430a7e">
          <a:extLst>
            <a:ext uri="{FF2B5EF4-FFF2-40B4-BE49-F238E27FC236}">
              <a16:creationId xmlns:a16="http://schemas.microsoft.com/office/drawing/2014/main" id="{905146BD-F6FF-43A0-9ACD-58CB5CA1D581}"/>
            </a:ext>
          </a:extLst>
        </xdr:cNvPr>
        <xdr:cNvSpPr>
          <a:spLocks noChangeAspect="1" noChangeArrowheads="1"/>
        </xdr:cNvSpPr>
      </xdr:nvSpPr>
      <xdr:spPr bwMode="auto">
        <a:xfrm>
          <a:off x="23888700" y="19290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720</xdr:row>
      <xdr:rowOff>0</xdr:rowOff>
    </xdr:from>
    <xdr:ext cx="304800" cy="307975"/>
    <xdr:sp macro="" textlink="">
      <xdr:nvSpPr>
        <xdr:cNvPr id="1492" name="AutoShape 1" descr="blob:https://web.whatsapp.com/34b6e80c-bc0c-4a28-b3e1-e4a36d430a7e">
          <a:extLst>
            <a:ext uri="{FF2B5EF4-FFF2-40B4-BE49-F238E27FC236}">
              <a16:creationId xmlns:a16="http://schemas.microsoft.com/office/drawing/2014/main" id="{4A9A690C-FA3A-4B72-8959-0A6B4059D16B}"/>
            </a:ext>
          </a:extLst>
        </xdr:cNvPr>
        <xdr:cNvSpPr>
          <a:spLocks noChangeAspect="1" noChangeArrowheads="1"/>
        </xdr:cNvSpPr>
      </xdr:nvSpPr>
      <xdr:spPr bwMode="auto">
        <a:xfrm>
          <a:off x="23888700" y="19316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721</xdr:row>
      <xdr:rowOff>0</xdr:rowOff>
    </xdr:from>
    <xdr:ext cx="304800" cy="307975"/>
    <xdr:sp macro="" textlink="">
      <xdr:nvSpPr>
        <xdr:cNvPr id="1493" name="AutoShape 1" descr="blob:https://web.whatsapp.com/34b6e80c-bc0c-4a28-b3e1-e4a36d430a7e">
          <a:extLst>
            <a:ext uri="{FF2B5EF4-FFF2-40B4-BE49-F238E27FC236}">
              <a16:creationId xmlns:a16="http://schemas.microsoft.com/office/drawing/2014/main" id="{FA2FAA55-9858-4B29-8EA8-26B431679194}"/>
            </a:ext>
          </a:extLst>
        </xdr:cNvPr>
        <xdr:cNvSpPr>
          <a:spLocks noChangeAspect="1" noChangeArrowheads="1"/>
        </xdr:cNvSpPr>
      </xdr:nvSpPr>
      <xdr:spPr bwMode="auto">
        <a:xfrm>
          <a:off x="23888700" y="19343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722</xdr:row>
      <xdr:rowOff>0</xdr:rowOff>
    </xdr:from>
    <xdr:ext cx="304800" cy="307975"/>
    <xdr:sp macro="" textlink="">
      <xdr:nvSpPr>
        <xdr:cNvPr id="1494" name="AutoShape 1" descr="blob:https://web.whatsapp.com/34b6e80c-bc0c-4a28-b3e1-e4a36d430a7e">
          <a:extLst>
            <a:ext uri="{FF2B5EF4-FFF2-40B4-BE49-F238E27FC236}">
              <a16:creationId xmlns:a16="http://schemas.microsoft.com/office/drawing/2014/main" id="{2CE736C5-0CC0-4CCD-BC95-16E56A3472B4}"/>
            </a:ext>
          </a:extLst>
        </xdr:cNvPr>
        <xdr:cNvSpPr>
          <a:spLocks noChangeAspect="1" noChangeArrowheads="1"/>
        </xdr:cNvSpPr>
      </xdr:nvSpPr>
      <xdr:spPr bwMode="auto">
        <a:xfrm>
          <a:off x="23888700" y="19370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723</xdr:row>
      <xdr:rowOff>0</xdr:rowOff>
    </xdr:from>
    <xdr:ext cx="304800" cy="307975"/>
    <xdr:sp macro="" textlink="">
      <xdr:nvSpPr>
        <xdr:cNvPr id="1495" name="AutoShape 1" descr="blob:https://web.whatsapp.com/34b6e80c-bc0c-4a28-b3e1-e4a36d430a7e">
          <a:extLst>
            <a:ext uri="{FF2B5EF4-FFF2-40B4-BE49-F238E27FC236}">
              <a16:creationId xmlns:a16="http://schemas.microsoft.com/office/drawing/2014/main" id="{93BA5A35-B10A-4E0B-A3CC-A885FA9FC667}"/>
            </a:ext>
          </a:extLst>
        </xdr:cNvPr>
        <xdr:cNvSpPr>
          <a:spLocks noChangeAspect="1" noChangeArrowheads="1"/>
        </xdr:cNvSpPr>
      </xdr:nvSpPr>
      <xdr:spPr bwMode="auto">
        <a:xfrm>
          <a:off x="23888700" y="19396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724</xdr:row>
      <xdr:rowOff>0</xdr:rowOff>
    </xdr:from>
    <xdr:ext cx="304800" cy="307975"/>
    <xdr:sp macro="" textlink="">
      <xdr:nvSpPr>
        <xdr:cNvPr id="1496" name="AutoShape 1" descr="blob:https://web.whatsapp.com/34b6e80c-bc0c-4a28-b3e1-e4a36d430a7e">
          <a:extLst>
            <a:ext uri="{FF2B5EF4-FFF2-40B4-BE49-F238E27FC236}">
              <a16:creationId xmlns:a16="http://schemas.microsoft.com/office/drawing/2014/main" id="{151F057E-55AD-4380-ACD1-211A8B15963E}"/>
            </a:ext>
          </a:extLst>
        </xdr:cNvPr>
        <xdr:cNvSpPr>
          <a:spLocks noChangeAspect="1" noChangeArrowheads="1"/>
        </xdr:cNvSpPr>
      </xdr:nvSpPr>
      <xdr:spPr bwMode="auto">
        <a:xfrm>
          <a:off x="23888700" y="19423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725</xdr:row>
      <xdr:rowOff>0</xdr:rowOff>
    </xdr:from>
    <xdr:ext cx="304800" cy="307975"/>
    <xdr:sp macro="" textlink="">
      <xdr:nvSpPr>
        <xdr:cNvPr id="1497" name="AutoShape 1" descr="blob:https://web.whatsapp.com/34b6e80c-bc0c-4a28-b3e1-e4a36d430a7e">
          <a:extLst>
            <a:ext uri="{FF2B5EF4-FFF2-40B4-BE49-F238E27FC236}">
              <a16:creationId xmlns:a16="http://schemas.microsoft.com/office/drawing/2014/main" id="{C6F081DD-BFE7-4D58-8FBD-6490C9DE0A11}"/>
            </a:ext>
          </a:extLst>
        </xdr:cNvPr>
        <xdr:cNvSpPr>
          <a:spLocks noChangeAspect="1" noChangeArrowheads="1"/>
        </xdr:cNvSpPr>
      </xdr:nvSpPr>
      <xdr:spPr bwMode="auto">
        <a:xfrm>
          <a:off x="23888700" y="19450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726</xdr:row>
      <xdr:rowOff>0</xdr:rowOff>
    </xdr:from>
    <xdr:ext cx="304800" cy="307975"/>
    <xdr:sp macro="" textlink="">
      <xdr:nvSpPr>
        <xdr:cNvPr id="1498" name="AutoShape 1" descr="blob:https://web.whatsapp.com/34b6e80c-bc0c-4a28-b3e1-e4a36d430a7e">
          <a:extLst>
            <a:ext uri="{FF2B5EF4-FFF2-40B4-BE49-F238E27FC236}">
              <a16:creationId xmlns:a16="http://schemas.microsoft.com/office/drawing/2014/main" id="{9D81EE54-6B2F-472B-BAD6-2925B7C6AA72}"/>
            </a:ext>
          </a:extLst>
        </xdr:cNvPr>
        <xdr:cNvSpPr>
          <a:spLocks noChangeAspect="1" noChangeArrowheads="1"/>
        </xdr:cNvSpPr>
      </xdr:nvSpPr>
      <xdr:spPr bwMode="auto">
        <a:xfrm>
          <a:off x="23888700" y="19476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727</xdr:row>
      <xdr:rowOff>0</xdr:rowOff>
    </xdr:from>
    <xdr:ext cx="304800" cy="307975"/>
    <xdr:sp macro="" textlink="">
      <xdr:nvSpPr>
        <xdr:cNvPr id="1499" name="AutoShape 1" descr="blob:https://web.whatsapp.com/34b6e80c-bc0c-4a28-b3e1-e4a36d430a7e">
          <a:extLst>
            <a:ext uri="{FF2B5EF4-FFF2-40B4-BE49-F238E27FC236}">
              <a16:creationId xmlns:a16="http://schemas.microsoft.com/office/drawing/2014/main" id="{4AF11E84-03EF-44DE-ACC9-8823857245D4}"/>
            </a:ext>
          </a:extLst>
        </xdr:cNvPr>
        <xdr:cNvSpPr>
          <a:spLocks noChangeAspect="1" noChangeArrowheads="1"/>
        </xdr:cNvSpPr>
      </xdr:nvSpPr>
      <xdr:spPr bwMode="auto">
        <a:xfrm>
          <a:off x="23888700" y="19503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730</xdr:row>
      <xdr:rowOff>0</xdr:rowOff>
    </xdr:from>
    <xdr:ext cx="304800" cy="307975"/>
    <xdr:sp macro="" textlink="">
      <xdr:nvSpPr>
        <xdr:cNvPr id="1500" name="AutoShape 1" descr="blob:https://web.whatsapp.com/34b6e80c-bc0c-4a28-b3e1-e4a36d430a7e">
          <a:extLst>
            <a:ext uri="{FF2B5EF4-FFF2-40B4-BE49-F238E27FC236}">
              <a16:creationId xmlns:a16="http://schemas.microsoft.com/office/drawing/2014/main" id="{D8FD1524-AF0B-41E9-829D-933852A59911}"/>
            </a:ext>
          </a:extLst>
        </xdr:cNvPr>
        <xdr:cNvSpPr>
          <a:spLocks noChangeAspect="1" noChangeArrowheads="1"/>
        </xdr:cNvSpPr>
      </xdr:nvSpPr>
      <xdr:spPr bwMode="auto">
        <a:xfrm>
          <a:off x="23888700" y="19583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732</xdr:row>
      <xdr:rowOff>0</xdr:rowOff>
    </xdr:from>
    <xdr:ext cx="304800" cy="307975"/>
    <xdr:sp macro="" textlink="">
      <xdr:nvSpPr>
        <xdr:cNvPr id="1501" name="AutoShape 1" descr="blob:https://web.whatsapp.com/34b6e80c-bc0c-4a28-b3e1-e4a36d430a7e">
          <a:extLst>
            <a:ext uri="{FF2B5EF4-FFF2-40B4-BE49-F238E27FC236}">
              <a16:creationId xmlns:a16="http://schemas.microsoft.com/office/drawing/2014/main" id="{BF19939E-0441-44EC-A8D9-40739D0462D8}"/>
            </a:ext>
          </a:extLst>
        </xdr:cNvPr>
        <xdr:cNvSpPr>
          <a:spLocks noChangeAspect="1" noChangeArrowheads="1"/>
        </xdr:cNvSpPr>
      </xdr:nvSpPr>
      <xdr:spPr bwMode="auto">
        <a:xfrm>
          <a:off x="23888700" y="19636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733</xdr:row>
      <xdr:rowOff>0</xdr:rowOff>
    </xdr:from>
    <xdr:ext cx="304800" cy="307975"/>
    <xdr:sp macro="" textlink="">
      <xdr:nvSpPr>
        <xdr:cNvPr id="1502" name="AutoShape 1" descr="blob:https://web.whatsapp.com/34b6e80c-bc0c-4a28-b3e1-e4a36d430a7e">
          <a:extLst>
            <a:ext uri="{FF2B5EF4-FFF2-40B4-BE49-F238E27FC236}">
              <a16:creationId xmlns:a16="http://schemas.microsoft.com/office/drawing/2014/main" id="{54502EC5-0DA5-4F7F-9B81-A36B407E548C}"/>
            </a:ext>
          </a:extLst>
        </xdr:cNvPr>
        <xdr:cNvSpPr>
          <a:spLocks noChangeAspect="1" noChangeArrowheads="1"/>
        </xdr:cNvSpPr>
      </xdr:nvSpPr>
      <xdr:spPr bwMode="auto">
        <a:xfrm>
          <a:off x="23888700" y="19663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734</xdr:row>
      <xdr:rowOff>0</xdr:rowOff>
    </xdr:from>
    <xdr:ext cx="304800" cy="307975"/>
    <xdr:sp macro="" textlink="">
      <xdr:nvSpPr>
        <xdr:cNvPr id="1503" name="AutoShape 1" descr="blob:https://web.whatsapp.com/34b6e80c-bc0c-4a28-b3e1-e4a36d430a7e">
          <a:extLst>
            <a:ext uri="{FF2B5EF4-FFF2-40B4-BE49-F238E27FC236}">
              <a16:creationId xmlns:a16="http://schemas.microsoft.com/office/drawing/2014/main" id="{D178F9BB-C12A-432C-BFF2-CCFABC543B53}"/>
            </a:ext>
          </a:extLst>
        </xdr:cNvPr>
        <xdr:cNvSpPr>
          <a:spLocks noChangeAspect="1" noChangeArrowheads="1"/>
        </xdr:cNvSpPr>
      </xdr:nvSpPr>
      <xdr:spPr bwMode="auto">
        <a:xfrm>
          <a:off x="23888700" y="19690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735</xdr:row>
      <xdr:rowOff>0</xdr:rowOff>
    </xdr:from>
    <xdr:ext cx="304800" cy="307975"/>
    <xdr:sp macro="" textlink="">
      <xdr:nvSpPr>
        <xdr:cNvPr id="1504" name="AutoShape 1" descr="blob:https://web.whatsapp.com/34b6e80c-bc0c-4a28-b3e1-e4a36d430a7e">
          <a:extLst>
            <a:ext uri="{FF2B5EF4-FFF2-40B4-BE49-F238E27FC236}">
              <a16:creationId xmlns:a16="http://schemas.microsoft.com/office/drawing/2014/main" id="{C6C4B215-8A27-420B-97CA-79634297C0D3}"/>
            </a:ext>
          </a:extLst>
        </xdr:cNvPr>
        <xdr:cNvSpPr>
          <a:spLocks noChangeAspect="1" noChangeArrowheads="1"/>
        </xdr:cNvSpPr>
      </xdr:nvSpPr>
      <xdr:spPr bwMode="auto">
        <a:xfrm>
          <a:off x="23888700" y="19716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736</xdr:row>
      <xdr:rowOff>0</xdr:rowOff>
    </xdr:from>
    <xdr:ext cx="304800" cy="307975"/>
    <xdr:sp macro="" textlink="">
      <xdr:nvSpPr>
        <xdr:cNvPr id="1505" name="AutoShape 1" descr="blob:https://web.whatsapp.com/34b6e80c-bc0c-4a28-b3e1-e4a36d430a7e">
          <a:extLst>
            <a:ext uri="{FF2B5EF4-FFF2-40B4-BE49-F238E27FC236}">
              <a16:creationId xmlns:a16="http://schemas.microsoft.com/office/drawing/2014/main" id="{9915AE04-46C1-4DAD-9C1A-44C848C08A7F}"/>
            </a:ext>
          </a:extLst>
        </xdr:cNvPr>
        <xdr:cNvSpPr>
          <a:spLocks noChangeAspect="1" noChangeArrowheads="1"/>
        </xdr:cNvSpPr>
      </xdr:nvSpPr>
      <xdr:spPr bwMode="auto">
        <a:xfrm>
          <a:off x="23888700" y="19743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737</xdr:row>
      <xdr:rowOff>0</xdr:rowOff>
    </xdr:from>
    <xdr:ext cx="304800" cy="307975"/>
    <xdr:sp macro="" textlink="">
      <xdr:nvSpPr>
        <xdr:cNvPr id="1506" name="AutoShape 1" descr="blob:https://web.whatsapp.com/34b6e80c-bc0c-4a28-b3e1-e4a36d430a7e">
          <a:extLst>
            <a:ext uri="{FF2B5EF4-FFF2-40B4-BE49-F238E27FC236}">
              <a16:creationId xmlns:a16="http://schemas.microsoft.com/office/drawing/2014/main" id="{B7CBD84A-1B5F-411A-9E5C-BE2784680131}"/>
            </a:ext>
          </a:extLst>
        </xdr:cNvPr>
        <xdr:cNvSpPr>
          <a:spLocks noChangeAspect="1" noChangeArrowheads="1"/>
        </xdr:cNvSpPr>
      </xdr:nvSpPr>
      <xdr:spPr bwMode="auto">
        <a:xfrm>
          <a:off x="23888700" y="19770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738</xdr:row>
      <xdr:rowOff>0</xdr:rowOff>
    </xdr:from>
    <xdr:ext cx="304800" cy="307975"/>
    <xdr:sp macro="" textlink="">
      <xdr:nvSpPr>
        <xdr:cNvPr id="1507" name="AutoShape 1" descr="blob:https://web.whatsapp.com/34b6e80c-bc0c-4a28-b3e1-e4a36d430a7e">
          <a:extLst>
            <a:ext uri="{FF2B5EF4-FFF2-40B4-BE49-F238E27FC236}">
              <a16:creationId xmlns:a16="http://schemas.microsoft.com/office/drawing/2014/main" id="{5426B723-5A73-40BB-A84D-7598F15FFCA1}"/>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738</xdr:row>
      <xdr:rowOff>0</xdr:rowOff>
    </xdr:from>
    <xdr:ext cx="304800" cy="307975"/>
    <xdr:sp macro="" textlink="">
      <xdr:nvSpPr>
        <xdr:cNvPr id="1508" name="AutoShape 1" descr="blob:https://web.whatsapp.com/34b6e80c-bc0c-4a28-b3e1-e4a36d430a7e">
          <a:extLst>
            <a:ext uri="{FF2B5EF4-FFF2-40B4-BE49-F238E27FC236}">
              <a16:creationId xmlns:a16="http://schemas.microsoft.com/office/drawing/2014/main" id="{AD1E6513-B338-4CEC-9FF2-6E641AEF2F2E}"/>
            </a:ext>
          </a:extLst>
        </xdr:cNvPr>
        <xdr:cNvSpPr>
          <a:spLocks noChangeAspect="1" noChangeArrowheads="1"/>
        </xdr:cNvSpPr>
      </xdr:nvSpPr>
      <xdr:spPr bwMode="auto">
        <a:xfrm>
          <a:off x="23888700" y="19789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743</xdr:row>
      <xdr:rowOff>0</xdr:rowOff>
    </xdr:from>
    <xdr:ext cx="304800" cy="307975"/>
    <xdr:sp macro="" textlink="">
      <xdr:nvSpPr>
        <xdr:cNvPr id="1509" name="AutoShape 1" descr="blob:https://web.whatsapp.com/34b6e80c-bc0c-4a28-b3e1-e4a36d430a7e">
          <a:extLst>
            <a:ext uri="{FF2B5EF4-FFF2-40B4-BE49-F238E27FC236}">
              <a16:creationId xmlns:a16="http://schemas.microsoft.com/office/drawing/2014/main" id="{C62C8891-1517-4EE7-823D-39A1C2ADC23F}"/>
            </a:ext>
          </a:extLst>
        </xdr:cNvPr>
        <xdr:cNvSpPr>
          <a:spLocks noChangeAspect="1" noChangeArrowheads="1"/>
        </xdr:cNvSpPr>
      </xdr:nvSpPr>
      <xdr:spPr bwMode="auto">
        <a:xfrm>
          <a:off x="23888700" y="19922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744</xdr:row>
      <xdr:rowOff>0</xdr:rowOff>
    </xdr:from>
    <xdr:ext cx="304800" cy="307975"/>
    <xdr:sp macro="" textlink="">
      <xdr:nvSpPr>
        <xdr:cNvPr id="1510" name="AutoShape 1" descr="blob:https://web.whatsapp.com/34b6e80c-bc0c-4a28-b3e1-e4a36d430a7e">
          <a:extLst>
            <a:ext uri="{FF2B5EF4-FFF2-40B4-BE49-F238E27FC236}">
              <a16:creationId xmlns:a16="http://schemas.microsoft.com/office/drawing/2014/main" id="{3FE94174-4647-45EA-A491-AAB66D72DF5F}"/>
            </a:ext>
          </a:extLst>
        </xdr:cNvPr>
        <xdr:cNvSpPr>
          <a:spLocks noChangeAspect="1" noChangeArrowheads="1"/>
        </xdr:cNvSpPr>
      </xdr:nvSpPr>
      <xdr:spPr bwMode="auto">
        <a:xfrm>
          <a:off x="23888700" y="19949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745</xdr:row>
      <xdr:rowOff>0</xdr:rowOff>
    </xdr:from>
    <xdr:ext cx="304800" cy="307975"/>
    <xdr:sp macro="" textlink="">
      <xdr:nvSpPr>
        <xdr:cNvPr id="1511" name="AutoShape 1" descr="blob:https://web.whatsapp.com/34b6e80c-bc0c-4a28-b3e1-e4a36d430a7e">
          <a:extLst>
            <a:ext uri="{FF2B5EF4-FFF2-40B4-BE49-F238E27FC236}">
              <a16:creationId xmlns:a16="http://schemas.microsoft.com/office/drawing/2014/main" id="{A53C5C03-4697-44D4-83B1-797A58ECE303}"/>
            </a:ext>
          </a:extLst>
        </xdr:cNvPr>
        <xdr:cNvSpPr>
          <a:spLocks noChangeAspect="1" noChangeArrowheads="1"/>
        </xdr:cNvSpPr>
      </xdr:nvSpPr>
      <xdr:spPr bwMode="auto">
        <a:xfrm>
          <a:off x="23888700" y="19975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746</xdr:row>
      <xdr:rowOff>0</xdr:rowOff>
    </xdr:from>
    <xdr:ext cx="304800" cy="307975"/>
    <xdr:sp macro="" textlink="">
      <xdr:nvSpPr>
        <xdr:cNvPr id="1512" name="AutoShape 1" descr="blob:https://web.whatsapp.com/34b6e80c-bc0c-4a28-b3e1-e4a36d430a7e">
          <a:extLst>
            <a:ext uri="{FF2B5EF4-FFF2-40B4-BE49-F238E27FC236}">
              <a16:creationId xmlns:a16="http://schemas.microsoft.com/office/drawing/2014/main" id="{566588D8-D419-4296-B700-5135EFA27E99}"/>
            </a:ext>
          </a:extLst>
        </xdr:cNvPr>
        <xdr:cNvSpPr>
          <a:spLocks noChangeAspect="1" noChangeArrowheads="1"/>
        </xdr:cNvSpPr>
      </xdr:nvSpPr>
      <xdr:spPr bwMode="auto">
        <a:xfrm>
          <a:off x="23888700" y="20002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747</xdr:row>
      <xdr:rowOff>0</xdr:rowOff>
    </xdr:from>
    <xdr:ext cx="304800" cy="307975"/>
    <xdr:sp macro="" textlink="">
      <xdr:nvSpPr>
        <xdr:cNvPr id="1513" name="AutoShape 1" descr="blob:https://web.whatsapp.com/34b6e80c-bc0c-4a28-b3e1-e4a36d430a7e">
          <a:extLst>
            <a:ext uri="{FF2B5EF4-FFF2-40B4-BE49-F238E27FC236}">
              <a16:creationId xmlns:a16="http://schemas.microsoft.com/office/drawing/2014/main" id="{9C2248F4-06BE-4891-8BB8-D6318FB7071D}"/>
            </a:ext>
          </a:extLst>
        </xdr:cNvPr>
        <xdr:cNvSpPr>
          <a:spLocks noChangeAspect="1" noChangeArrowheads="1"/>
        </xdr:cNvSpPr>
      </xdr:nvSpPr>
      <xdr:spPr bwMode="auto">
        <a:xfrm>
          <a:off x="23888700" y="20029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748</xdr:row>
      <xdr:rowOff>0</xdr:rowOff>
    </xdr:from>
    <xdr:ext cx="304800" cy="307975"/>
    <xdr:sp macro="" textlink="">
      <xdr:nvSpPr>
        <xdr:cNvPr id="1514" name="AutoShape 1" descr="blob:https://web.whatsapp.com/34b6e80c-bc0c-4a28-b3e1-e4a36d430a7e">
          <a:extLst>
            <a:ext uri="{FF2B5EF4-FFF2-40B4-BE49-F238E27FC236}">
              <a16:creationId xmlns:a16="http://schemas.microsoft.com/office/drawing/2014/main" id="{72063341-8C3F-4180-B1DA-53FBB2900F45}"/>
            </a:ext>
          </a:extLst>
        </xdr:cNvPr>
        <xdr:cNvSpPr>
          <a:spLocks noChangeAspect="1" noChangeArrowheads="1"/>
        </xdr:cNvSpPr>
      </xdr:nvSpPr>
      <xdr:spPr bwMode="auto">
        <a:xfrm>
          <a:off x="23888700" y="20055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750</xdr:row>
      <xdr:rowOff>0</xdr:rowOff>
    </xdr:from>
    <xdr:ext cx="304800" cy="307975"/>
    <xdr:sp macro="" textlink="">
      <xdr:nvSpPr>
        <xdr:cNvPr id="1515" name="AutoShape 1" descr="blob:https://web.whatsapp.com/34b6e80c-bc0c-4a28-b3e1-e4a36d430a7e">
          <a:extLst>
            <a:ext uri="{FF2B5EF4-FFF2-40B4-BE49-F238E27FC236}">
              <a16:creationId xmlns:a16="http://schemas.microsoft.com/office/drawing/2014/main" id="{1FA97E4C-B55D-4F89-A929-56C5F0E9E6F0}"/>
            </a:ext>
          </a:extLst>
        </xdr:cNvPr>
        <xdr:cNvSpPr>
          <a:spLocks noChangeAspect="1" noChangeArrowheads="1"/>
        </xdr:cNvSpPr>
      </xdr:nvSpPr>
      <xdr:spPr bwMode="auto">
        <a:xfrm>
          <a:off x="23888700" y="20109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751</xdr:row>
      <xdr:rowOff>0</xdr:rowOff>
    </xdr:from>
    <xdr:ext cx="304800" cy="307975"/>
    <xdr:sp macro="" textlink="">
      <xdr:nvSpPr>
        <xdr:cNvPr id="1516" name="AutoShape 1" descr="blob:https://web.whatsapp.com/34b6e80c-bc0c-4a28-b3e1-e4a36d430a7e">
          <a:extLst>
            <a:ext uri="{FF2B5EF4-FFF2-40B4-BE49-F238E27FC236}">
              <a16:creationId xmlns:a16="http://schemas.microsoft.com/office/drawing/2014/main" id="{39119258-F8FD-41DA-99AB-E885595E27CE}"/>
            </a:ext>
          </a:extLst>
        </xdr:cNvPr>
        <xdr:cNvSpPr>
          <a:spLocks noChangeAspect="1" noChangeArrowheads="1"/>
        </xdr:cNvSpPr>
      </xdr:nvSpPr>
      <xdr:spPr bwMode="auto">
        <a:xfrm>
          <a:off x="23888700" y="20135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752</xdr:row>
      <xdr:rowOff>0</xdr:rowOff>
    </xdr:from>
    <xdr:ext cx="304800" cy="307975"/>
    <xdr:sp macro="" textlink="">
      <xdr:nvSpPr>
        <xdr:cNvPr id="1517" name="AutoShape 1" descr="blob:https://web.whatsapp.com/34b6e80c-bc0c-4a28-b3e1-e4a36d430a7e">
          <a:extLst>
            <a:ext uri="{FF2B5EF4-FFF2-40B4-BE49-F238E27FC236}">
              <a16:creationId xmlns:a16="http://schemas.microsoft.com/office/drawing/2014/main" id="{C13F0D9C-30A8-48AF-8418-11A394725930}"/>
            </a:ext>
          </a:extLst>
        </xdr:cNvPr>
        <xdr:cNvSpPr>
          <a:spLocks noChangeAspect="1" noChangeArrowheads="1"/>
        </xdr:cNvSpPr>
      </xdr:nvSpPr>
      <xdr:spPr bwMode="auto">
        <a:xfrm>
          <a:off x="23888700" y="20162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753</xdr:row>
      <xdr:rowOff>0</xdr:rowOff>
    </xdr:from>
    <xdr:ext cx="304800" cy="307975"/>
    <xdr:sp macro="" textlink="">
      <xdr:nvSpPr>
        <xdr:cNvPr id="1518" name="AutoShape 1" descr="blob:https://web.whatsapp.com/34b6e80c-bc0c-4a28-b3e1-e4a36d430a7e">
          <a:extLst>
            <a:ext uri="{FF2B5EF4-FFF2-40B4-BE49-F238E27FC236}">
              <a16:creationId xmlns:a16="http://schemas.microsoft.com/office/drawing/2014/main" id="{2100C68B-FBEB-4545-AEDF-F0A136428039}"/>
            </a:ext>
          </a:extLst>
        </xdr:cNvPr>
        <xdr:cNvSpPr>
          <a:spLocks noChangeAspect="1" noChangeArrowheads="1"/>
        </xdr:cNvSpPr>
      </xdr:nvSpPr>
      <xdr:spPr bwMode="auto">
        <a:xfrm>
          <a:off x="23888700" y="20189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754</xdr:row>
      <xdr:rowOff>0</xdr:rowOff>
    </xdr:from>
    <xdr:ext cx="304800" cy="307975"/>
    <xdr:sp macro="" textlink="">
      <xdr:nvSpPr>
        <xdr:cNvPr id="1519" name="AutoShape 1" descr="blob:https://web.whatsapp.com/34b6e80c-bc0c-4a28-b3e1-e4a36d430a7e">
          <a:extLst>
            <a:ext uri="{FF2B5EF4-FFF2-40B4-BE49-F238E27FC236}">
              <a16:creationId xmlns:a16="http://schemas.microsoft.com/office/drawing/2014/main" id="{63ECE67B-59C6-4EFF-9A53-7CD6567765A9}"/>
            </a:ext>
          </a:extLst>
        </xdr:cNvPr>
        <xdr:cNvSpPr>
          <a:spLocks noChangeAspect="1" noChangeArrowheads="1"/>
        </xdr:cNvSpPr>
      </xdr:nvSpPr>
      <xdr:spPr bwMode="auto">
        <a:xfrm>
          <a:off x="23888700" y="20215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755</xdr:row>
      <xdr:rowOff>0</xdr:rowOff>
    </xdr:from>
    <xdr:ext cx="304800" cy="307975"/>
    <xdr:sp macro="" textlink="">
      <xdr:nvSpPr>
        <xdr:cNvPr id="1520" name="AutoShape 1" descr="blob:https://web.whatsapp.com/34b6e80c-bc0c-4a28-b3e1-e4a36d430a7e">
          <a:extLst>
            <a:ext uri="{FF2B5EF4-FFF2-40B4-BE49-F238E27FC236}">
              <a16:creationId xmlns:a16="http://schemas.microsoft.com/office/drawing/2014/main" id="{825A0316-171E-4389-8379-AB22FF0299D2}"/>
            </a:ext>
          </a:extLst>
        </xdr:cNvPr>
        <xdr:cNvSpPr>
          <a:spLocks noChangeAspect="1" noChangeArrowheads="1"/>
        </xdr:cNvSpPr>
      </xdr:nvSpPr>
      <xdr:spPr bwMode="auto">
        <a:xfrm>
          <a:off x="23888700" y="20242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756</xdr:row>
      <xdr:rowOff>0</xdr:rowOff>
    </xdr:from>
    <xdr:ext cx="304800" cy="307975"/>
    <xdr:sp macro="" textlink="">
      <xdr:nvSpPr>
        <xdr:cNvPr id="1521" name="AutoShape 1" descr="blob:https://web.whatsapp.com/34b6e80c-bc0c-4a28-b3e1-e4a36d430a7e">
          <a:extLst>
            <a:ext uri="{FF2B5EF4-FFF2-40B4-BE49-F238E27FC236}">
              <a16:creationId xmlns:a16="http://schemas.microsoft.com/office/drawing/2014/main" id="{F032FBD5-1098-43B2-A875-96FD662D2B43}"/>
            </a:ext>
          </a:extLst>
        </xdr:cNvPr>
        <xdr:cNvSpPr>
          <a:spLocks noChangeAspect="1" noChangeArrowheads="1"/>
        </xdr:cNvSpPr>
      </xdr:nvSpPr>
      <xdr:spPr bwMode="auto">
        <a:xfrm>
          <a:off x="23888700" y="20269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757</xdr:row>
      <xdr:rowOff>0</xdr:rowOff>
    </xdr:from>
    <xdr:ext cx="304800" cy="307975"/>
    <xdr:sp macro="" textlink="">
      <xdr:nvSpPr>
        <xdr:cNvPr id="1522" name="AutoShape 1" descr="blob:https://web.whatsapp.com/34b6e80c-bc0c-4a28-b3e1-e4a36d430a7e">
          <a:extLst>
            <a:ext uri="{FF2B5EF4-FFF2-40B4-BE49-F238E27FC236}">
              <a16:creationId xmlns:a16="http://schemas.microsoft.com/office/drawing/2014/main" id="{321245A7-41FC-4FC0-977E-E07E3E4A3565}"/>
            </a:ext>
          </a:extLst>
        </xdr:cNvPr>
        <xdr:cNvSpPr>
          <a:spLocks noChangeAspect="1" noChangeArrowheads="1"/>
        </xdr:cNvSpPr>
      </xdr:nvSpPr>
      <xdr:spPr bwMode="auto">
        <a:xfrm>
          <a:off x="23888700" y="20295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758</xdr:row>
      <xdr:rowOff>0</xdr:rowOff>
    </xdr:from>
    <xdr:ext cx="304800" cy="307975"/>
    <xdr:sp macro="" textlink="">
      <xdr:nvSpPr>
        <xdr:cNvPr id="1523" name="AutoShape 1" descr="blob:https://web.whatsapp.com/34b6e80c-bc0c-4a28-b3e1-e4a36d430a7e">
          <a:extLst>
            <a:ext uri="{FF2B5EF4-FFF2-40B4-BE49-F238E27FC236}">
              <a16:creationId xmlns:a16="http://schemas.microsoft.com/office/drawing/2014/main" id="{FB066C1B-3697-4D0A-8FC2-0CEB8045478B}"/>
            </a:ext>
          </a:extLst>
        </xdr:cNvPr>
        <xdr:cNvSpPr>
          <a:spLocks noChangeAspect="1" noChangeArrowheads="1"/>
        </xdr:cNvSpPr>
      </xdr:nvSpPr>
      <xdr:spPr bwMode="auto">
        <a:xfrm>
          <a:off x="23888700" y="20322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759</xdr:row>
      <xdr:rowOff>0</xdr:rowOff>
    </xdr:from>
    <xdr:ext cx="304800" cy="307975"/>
    <xdr:sp macro="" textlink="">
      <xdr:nvSpPr>
        <xdr:cNvPr id="1524" name="AutoShape 1" descr="blob:https://web.whatsapp.com/34b6e80c-bc0c-4a28-b3e1-e4a36d430a7e">
          <a:extLst>
            <a:ext uri="{FF2B5EF4-FFF2-40B4-BE49-F238E27FC236}">
              <a16:creationId xmlns:a16="http://schemas.microsoft.com/office/drawing/2014/main" id="{1EF48535-45CB-445D-AE77-B135E830AB38}"/>
            </a:ext>
          </a:extLst>
        </xdr:cNvPr>
        <xdr:cNvSpPr>
          <a:spLocks noChangeAspect="1" noChangeArrowheads="1"/>
        </xdr:cNvSpPr>
      </xdr:nvSpPr>
      <xdr:spPr bwMode="auto">
        <a:xfrm>
          <a:off x="23888700" y="20349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760</xdr:row>
      <xdr:rowOff>0</xdr:rowOff>
    </xdr:from>
    <xdr:ext cx="304800" cy="307975"/>
    <xdr:sp macro="" textlink="">
      <xdr:nvSpPr>
        <xdr:cNvPr id="1525" name="AutoShape 1" descr="blob:https://web.whatsapp.com/34b6e80c-bc0c-4a28-b3e1-e4a36d430a7e">
          <a:extLst>
            <a:ext uri="{FF2B5EF4-FFF2-40B4-BE49-F238E27FC236}">
              <a16:creationId xmlns:a16="http://schemas.microsoft.com/office/drawing/2014/main" id="{3E70E310-6939-49E1-B48D-0D385B89A428}"/>
            </a:ext>
          </a:extLst>
        </xdr:cNvPr>
        <xdr:cNvSpPr>
          <a:spLocks noChangeAspect="1" noChangeArrowheads="1"/>
        </xdr:cNvSpPr>
      </xdr:nvSpPr>
      <xdr:spPr bwMode="auto">
        <a:xfrm>
          <a:off x="23888700" y="20375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761</xdr:row>
      <xdr:rowOff>0</xdr:rowOff>
    </xdr:from>
    <xdr:ext cx="304800" cy="307975"/>
    <xdr:sp macro="" textlink="">
      <xdr:nvSpPr>
        <xdr:cNvPr id="1526" name="AutoShape 1" descr="blob:https://web.whatsapp.com/34b6e80c-bc0c-4a28-b3e1-e4a36d430a7e">
          <a:extLst>
            <a:ext uri="{FF2B5EF4-FFF2-40B4-BE49-F238E27FC236}">
              <a16:creationId xmlns:a16="http://schemas.microsoft.com/office/drawing/2014/main" id="{0751A4CE-224E-4FB0-BE87-3ADDED5CAF25}"/>
            </a:ext>
          </a:extLst>
        </xdr:cNvPr>
        <xdr:cNvSpPr>
          <a:spLocks noChangeAspect="1" noChangeArrowheads="1"/>
        </xdr:cNvSpPr>
      </xdr:nvSpPr>
      <xdr:spPr bwMode="auto">
        <a:xfrm>
          <a:off x="23888700" y="20402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762</xdr:row>
      <xdr:rowOff>0</xdr:rowOff>
    </xdr:from>
    <xdr:ext cx="304800" cy="307975"/>
    <xdr:sp macro="" textlink="">
      <xdr:nvSpPr>
        <xdr:cNvPr id="1527" name="AutoShape 1" descr="blob:https://web.whatsapp.com/34b6e80c-bc0c-4a28-b3e1-e4a36d430a7e">
          <a:extLst>
            <a:ext uri="{FF2B5EF4-FFF2-40B4-BE49-F238E27FC236}">
              <a16:creationId xmlns:a16="http://schemas.microsoft.com/office/drawing/2014/main" id="{D97ACEC0-37CE-4E5D-B6D8-5C0365058AB6}"/>
            </a:ext>
          </a:extLst>
        </xdr:cNvPr>
        <xdr:cNvSpPr>
          <a:spLocks noChangeAspect="1" noChangeArrowheads="1"/>
        </xdr:cNvSpPr>
      </xdr:nvSpPr>
      <xdr:spPr bwMode="auto">
        <a:xfrm>
          <a:off x="23888700" y="20429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763</xdr:row>
      <xdr:rowOff>0</xdr:rowOff>
    </xdr:from>
    <xdr:ext cx="304800" cy="307975"/>
    <xdr:sp macro="" textlink="">
      <xdr:nvSpPr>
        <xdr:cNvPr id="1528" name="AutoShape 1" descr="blob:https://web.whatsapp.com/34b6e80c-bc0c-4a28-b3e1-e4a36d430a7e">
          <a:extLst>
            <a:ext uri="{FF2B5EF4-FFF2-40B4-BE49-F238E27FC236}">
              <a16:creationId xmlns:a16="http://schemas.microsoft.com/office/drawing/2014/main" id="{8B42DDBE-73EF-4F5C-99F9-36F76180328D}"/>
            </a:ext>
          </a:extLst>
        </xdr:cNvPr>
        <xdr:cNvSpPr>
          <a:spLocks noChangeAspect="1" noChangeArrowheads="1"/>
        </xdr:cNvSpPr>
      </xdr:nvSpPr>
      <xdr:spPr bwMode="auto">
        <a:xfrm>
          <a:off x="23888700" y="20455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764</xdr:row>
      <xdr:rowOff>0</xdr:rowOff>
    </xdr:from>
    <xdr:ext cx="304800" cy="307975"/>
    <xdr:sp macro="" textlink="">
      <xdr:nvSpPr>
        <xdr:cNvPr id="1529" name="AutoShape 1" descr="blob:https://web.whatsapp.com/34b6e80c-bc0c-4a28-b3e1-e4a36d430a7e">
          <a:extLst>
            <a:ext uri="{FF2B5EF4-FFF2-40B4-BE49-F238E27FC236}">
              <a16:creationId xmlns:a16="http://schemas.microsoft.com/office/drawing/2014/main" id="{541B68B2-72D7-44E7-ABBA-B22CFFA03EB2}"/>
            </a:ext>
          </a:extLst>
        </xdr:cNvPr>
        <xdr:cNvSpPr>
          <a:spLocks noChangeAspect="1" noChangeArrowheads="1"/>
        </xdr:cNvSpPr>
      </xdr:nvSpPr>
      <xdr:spPr bwMode="auto">
        <a:xfrm>
          <a:off x="23888700" y="20482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765</xdr:row>
      <xdr:rowOff>0</xdr:rowOff>
    </xdr:from>
    <xdr:ext cx="304800" cy="307975"/>
    <xdr:sp macro="" textlink="">
      <xdr:nvSpPr>
        <xdr:cNvPr id="1530" name="AutoShape 1" descr="blob:https://web.whatsapp.com/34b6e80c-bc0c-4a28-b3e1-e4a36d430a7e">
          <a:extLst>
            <a:ext uri="{FF2B5EF4-FFF2-40B4-BE49-F238E27FC236}">
              <a16:creationId xmlns:a16="http://schemas.microsoft.com/office/drawing/2014/main" id="{EAE733A5-1DB2-4916-AF1D-E670337F29B4}"/>
            </a:ext>
          </a:extLst>
        </xdr:cNvPr>
        <xdr:cNvSpPr>
          <a:spLocks noChangeAspect="1" noChangeArrowheads="1"/>
        </xdr:cNvSpPr>
      </xdr:nvSpPr>
      <xdr:spPr bwMode="auto">
        <a:xfrm>
          <a:off x="23888700" y="20509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766</xdr:row>
      <xdr:rowOff>0</xdr:rowOff>
    </xdr:from>
    <xdr:ext cx="304800" cy="307975"/>
    <xdr:sp macro="" textlink="">
      <xdr:nvSpPr>
        <xdr:cNvPr id="1531" name="AutoShape 1" descr="blob:https://web.whatsapp.com/34b6e80c-bc0c-4a28-b3e1-e4a36d430a7e">
          <a:extLst>
            <a:ext uri="{FF2B5EF4-FFF2-40B4-BE49-F238E27FC236}">
              <a16:creationId xmlns:a16="http://schemas.microsoft.com/office/drawing/2014/main" id="{0ACD17F2-5A49-4911-95F1-FA71E18884DE}"/>
            </a:ext>
          </a:extLst>
        </xdr:cNvPr>
        <xdr:cNvSpPr>
          <a:spLocks noChangeAspect="1" noChangeArrowheads="1"/>
        </xdr:cNvSpPr>
      </xdr:nvSpPr>
      <xdr:spPr bwMode="auto">
        <a:xfrm>
          <a:off x="23888700" y="20535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767</xdr:row>
      <xdr:rowOff>0</xdr:rowOff>
    </xdr:from>
    <xdr:ext cx="304800" cy="307975"/>
    <xdr:sp macro="" textlink="">
      <xdr:nvSpPr>
        <xdr:cNvPr id="1532" name="AutoShape 1" descr="blob:https://web.whatsapp.com/34b6e80c-bc0c-4a28-b3e1-e4a36d430a7e">
          <a:extLst>
            <a:ext uri="{FF2B5EF4-FFF2-40B4-BE49-F238E27FC236}">
              <a16:creationId xmlns:a16="http://schemas.microsoft.com/office/drawing/2014/main" id="{60F392A2-F3E9-4D8F-B320-33AB3D786E73}"/>
            </a:ext>
          </a:extLst>
        </xdr:cNvPr>
        <xdr:cNvSpPr>
          <a:spLocks noChangeAspect="1" noChangeArrowheads="1"/>
        </xdr:cNvSpPr>
      </xdr:nvSpPr>
      <xdr:spPr bwMode="auto">
        <a:xfrm>
          <a:off x="23888700" y="20562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770</xdr:row>
      <xdr:rowOff>0</xdr:rowOff>
    </xdr:from>
    <xdr:ext cx="304800" cy="307975"/>
    <xdr:sp macro="" textlink="">
      <xdr:nvSpPr>
        <xdr:cNvPr id="1533" name="AutoShape 1" descr="blob:https://web.whatsapp.com/34b6e80c-bc0c-4a28-b3e1-e4a36d430a7e">
          <a:extLst>
            <a:ext uri="{FF2B5EF4-FFF2-40B4-BE49-F238E27FC236}">
              <a16:creationId xmlns:a16="http://schemas.microsoft.com/office/drawing/2014/main" id="{F53078DD-0897-4B89-9A5E-289E05EBA3DB}"/>
            </a:ext>
          </a:extLst>
        </xdr:cNvPr>
        <xdr:cNvSpPr>
          <a:spLocks noChangeAspect="1" noChangeArrowheads="1"/>
        </xdr:cNvSpPr>
      </xdr:nvSpPr>
      <xdr:spPr bwMode="auto">
        <a:xfrm>
          <a:off x="23888700" y="20642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771</xdr:row>
      <xdr:rowOff>0</xdr:rowOff>
    </xdr:from>
    <xdr:ext cx="304800" cy="307975"/>
    <xdr:sp macro="" textlink="">
      <xdr:nvSpPr>
        <xdr:cNvPr id="1534" name="AutoShape 1" descr="blob:https://web.whatsapp.com/34b6e80c-bc0c-4a28-b3e1-e4a36d430a7e">
          <a:extLst>
            <a:ext uri="{FF2B5EF4-FFF2-40B4-BE49-F238E27FC236}">
              <a16:creationId xmlns:a16="http://schemas.microsoft.com/office/drawing/2014/main" id="{8366BF51-A196-4856-B7E9-F253457F561B}"/>
            </a:ext>
          </a:extLst>
        </xdr:cNvPr>
        <xdr:cNvSpPr>
          <a:spLocks noChangeAspect="1" noChangeArrowheads="1"/>
        </xdr:cNvSpPr>
      </xdr:nvSpPr>
      <xdr:spPr bwMode="auto">
        <a:xfrm>
          <a:off x="23888700" y="20669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772</xdr:row>
      <xdr:rowOff>0</xdr:rowOff>
    </xdr:from>
    <xdr:ext cx="304800" cy="307975"/>
    <xdr:sp macro="" textlink="">
      <xdr:nvSpPr>
        <xdr:cNvPr id="1535" name="AutoShape 1" descr="blob:https://web.whatsapp.com/34b6e80c-bc0c-4a28-b3e1-e4a36d430a7e">
          <a:extLst>
            <a:ext uri="{FF2B5EF4-FFF2-40B4-BE49-F238E27FC236}">
              <a16:creationId xmlns:a16="http://schemas.microsoft.com/office/drawing/2014/main" id="{47687764-1F3A-47B7-BABA-E9F58DCEE7BF}"/>
            </a:ext>
          </a:extLst>
        </xdr:cNvPr>
        <xdr:cNvSpPr>
          <a:spLocks noChangeAspect="1" noChangeArrowheads="1"/>
        </xdr:cNvSpPr>
      </xdr:nvSpPr>
      <xdr:spPr bwMode="auto">
        <a:xfrm>
          <a:off x="23888700" y="20695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773</xdr:row>
      <xdr:rowOff>0</xdr:rowOff>
    </xdr:from>
    <xdr:ext cx="304800" cy="307975"/>
    <xdr:sp macro="" textlink="">
      <xdr:nvSpPr>
        <xdr:cNvPr id="1536" name="AutoShape 1" descr="blob:https://web.whatsapp.com/34b6e80c-bc0c-4a28-b3e1-e4a36d430a7e">
          <a:extLst>
            <a:ext uri="{FF2B5EF4-FFF2-40B4-BE49-F238E27FC236}">
              <a16:creationId xmlns:a16="http://schemas.microsoft.com/office/drawing/2014/main" id="{98390B5C-274A-4E0C-83FE-13AB305DA3B2}"/>
            </a:ext>
          </a:extLst>
        </xdr:cNvPr>
        <xdr:cNvSpPr>
          <a:spLocks noChangeAspect="1" noChangeArrowheads="1"/>
        </xdr:cNvSpPr>
      </xdr:nvSpPr>
      <xdr:spPr bwMode="auto">
        <a:xfrm>
          <a:off x="23888700" y="20722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774</xdr:row>
      <xdr:rowOff>0</xdr:rowOff>
    </xdr:from>
    <xdr:ext cx="304800" cy="307975"/>
    <xdr:sp macro="" textlink="">
      <xdr:nvSpPr>
        <xdr:cNvPr id="1537" name="AutoShape 1" descr="blob:https://web.whatsapp.com/34b6e80c-bc0c-4a28-b3e1-e4a36d430a7e">
          <a:extLst>
            <a:ext uri="{FF2B5EF4-FFF2-40B4-BE49-F238E27FC236}">
              <a16:creationId xmlns:a16="http://schemas.microsoft.com/office/drawing/2014/main" id="{98667EB7-6BA4-4A53-8565-7FA5E11AC875}"/>
            </a:ext>
          </a:extLst>
        </xdr:cNvPr>
        <xdr:cNvSpPr>
          <a:spLocks noChangeAspect="1" noChangeArrowheads="1"/>
        </xdr:cNvSpPr>
      </xdr:nvSpPr>
      <xdr:spPr bwMode="auto">
        <a:xfrm>
          <a:off x="23888700" y="20749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775</xdr:row>
      <xdr:rowOff>0</xdr:rowOff>
    </xdr:from>
    <xdr:ext cx="304800" cy="307975"/>
    <xdr:sp macro="" textlink="">
      <xdr:nvSpPr>
        <xdr:cNvPr id="1538" name="AutoShape 1" descr="blob:https://web.whatsapp.com/34b6e80c-bc0c-4a28-b3e1-e4a36d430a7e">
          <a:extLst>
            <a:ext uri="{FF2B5EF4-FFF2-40B4-BE49-F238E27FC236}">
              <a16:creationId xmlns:a16="http://schemas.microsoft.com/office/drawing/2014/main" id="{AF3D4065-9404-4248-98DC-8B602E1527D3}"/>
            </a:ext>
          </a:extLst>
        </xdr:cNvPr>
        <xdr:cNvSpPr>
          <a:spLocks noChangeAspect="1" noChangeArrowheads="1"/>
        </xdr:cNvSpPr>
      </xdr:nvSpPr>
      <xdr:spPr bwMode="auto">
        <a:xfrm>
          <a:off x="23888700" y="20775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776</xdr:row>
      <xdr:rowOff>0</xdr:rowOff>
    </xdr:from>
    <xdr:ext cx="304800" cy="307975"/>
    <xdr:sp macro="" textlink="">
      <xdr:nvSpPr>
        <xdr:cNvPr id="1539" name="AutoShape 1" descr="blob:https://web.whatsapp.com/34b6e80c-bc0c-4a28-b3e1-e4a36d430a7e">
          <a:extLst>
            <a:ext uri="{FF2B5EF4-FFF2-40B4-BE49-F238E27FC236}">
              <a16:creationId xmlns:a16="http://schemas.microsoft.com/office/drawing/2014/main" id="{30BA2E58-4126-4861-BA6E-A2809418836C}"/>
            </a:ext>
          </a:extLst>
        </xdr:cNvPr>
        <xdr:cNvSpPr>
          <a:spLocks noChangeAspect="1" noChangeArrowheads="1"/>
        </xdr:cNvSpPr>
      </xdr:nvSpPr>
      <xdr:spPr bwMode="auto">
        <a:xfrm>
          <a:off x="23888700" y="20802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778</xdr:row>
      <xdr:rowOff>0</xdr:rowOff>
    </xdr:from>
    <xdr:ext cx="304800" cy="307975"/>
    <xdr:sp macro="" textlink="">
      <xdr:nvSpPr>
        <xdr:cNvPr id="1540" name="AutoShape 1" descr="blob:https://web.whatsapp.com/34b6e80c-bc0c-4a28-b3e1-e4a36d430a7e">
          <a:extLst>
            <a:ext uri="{FF2B5EF4-FFF2-40B4-BE49-F238E27FC236}">
              <a16:creationId xmlns:a16="http://schemas.microsoft.com/office/drawing/2014/main" id="{8C3FA763-D683-4717-B74E-F2EE587186E2}"/>
            </a:ext>
          </a:extLst>
        </xdr:cNvPr>
        <xdr:cNvSpPr>
          <a:spLocks noChangeAspect="1" noChangeArrowheads="1"/>
        </xdr:cNvSpPr>
      </xdr:nvSpPr>
      <xdr:spPr bwMode="auto">
        <a:xfrm>
          <a:off x="23888700" y="20855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779</xdr:row>
      <xdr:rowOff>0</xdr:rowOff>
    </xdr:from>
    <xdr:ext cx="304800" cy="307975"/>
    <xdr:sp macro="" textlink="">
      <xdr:nvSpPr>
        <xdr:cNvPr id="1541" name="AutoShape 1" descr="blob:https://web.whatsapp.com/34b6e80c-bc0c-4a28-b3e1-e4a36d430a7e">
          <a:extLst>
            <a:ext uri="{FF2B5EF4-FFF2-40B4-BE49-F238E27FC236}">
              <a16:creationId xmlns:a16="http://schemas.microsoft.com/office/drawing/2014/main" id="{BB06EA95-8FC3-4161-AD0D-A131FE2B2537}"/>
            </a:ext>
          </a:extLst>
        </xdr:cNvPr>
        <xdr:cNvSpPr>
          <a:spLocks noChangeAspect="1" noChangeArrowheads="1"/>
        </xdr:cNvSpPr>
      </xdr:nvSpPr>
      <xdr:spPr bwMode="auto">
        <a:xfrm>
          <a:off x="23888700" y="20901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780</xdr:row>
      <xdr:rowOff>0</xdr:rowOff>
    </xdr:from>
    <xdr:ext cx="304800" cy="307975"/>
    <xdr:sp macro="" textlink="">
      <xdr:nvSpPr>
        <xdr:cNvPr id="1542" name="AutoShape 1" descr="blob:https://web.whatsapp.com/34b6e80c-bc0c-4a28-b3e1-e4a36d430a7e">
          <a:extLst>
            <a:ext uri="{FF2B5EF4-FFF2-40B4-BE49-F238E27FC236}">
              <a16:creationId xmlns:a16="http://schemas.microsoft.com/office/drawing/2014/main" id="{96F59084-7747-4552-A9DB-106EEDA81387}"/>
            </a:ext>
          </a:extLst>
        </xdr:cNvPr>
        <xdr:cNvSpPr>
          <a:spLocks noChangeAspect="1" noChangeArrowheads="1"/>
        </xdr:cNvSpPr>
      </xdr:nvSpPr>
      <xdr:spPr bwMode="auto">
        <a:xfrm>
          <a:off x="23888700" y="20928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781</xdr:row>
      <xdr:rowOff>0</xdr:rowOff>
    </xdr:from>
    <xdr:ext cx="304800" cy="307975"/>
    <xdr:sp macro="" textlink="">
      <xdr:nvSpPr>
        <xdr:cNvPr id="1543" name="AutoShape 1" descr="blob:https://web.whatsapp.com/34b6e80c-bc0c-4a28-b3e1-e4a36d430a7e">
          <a:extLst>
            <a:ext uri="{FF2B5EF4-FFF2-40B4-BE49-F238E27FC236}">
              <a16:creationId xmlns:a16="http://schemas.microsoft.com/office/drawing/2014/main" id="{587D3897-54B4-44B7-B295-9C43BCE5F0A5}"/>
            </a:ext>
          </a:extLst>
        </xdr:cNvPr>
        <xdr:cNvSpPr>
          <a:spLocks noChangeAspect="1" noChangeArrowheads="1"/>
        </xdr:cNvSpPr>
      </xdr:nvSpPr>
      <xdr:spPr bwMode="auto">
        <a:xfrm>
          <a:off x="23888700" y="20955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782</xdr:row>
      <xdr:rowOff>0</xdr:rowOff>
    </xdr:from>
    <xdr:ext cx="304800" cy="307975"/>
    <xdr:sp macro="" textlink="">
      <xdr:nvSpPr>
        <xdr:cNvPr id="1544" name="AutoShape 1" descr="blob:https://web.whatsapp.com/34b6e80c-bc0c-4a28-b3e1-e4a36d430a7e">
          <a:extLst>
            <a:ext uri="{FF2B5EF4-FFF2-40B4-BE49-F238E27FC236}">
              <a16:creationId xmlns:a16="http://schemas.microsoft.com/office/drawing/2014/main" id="{49C5CBD1-B188-405C-933C-C9742662B427}"/>
            </a:ext>
          </a:extLst>
        </xdr:cNvPr>
        <xdr:cNvSpPr>
          <a:spLocks noChangeAspect="1" noChangeArrowheads="1"/>
        </xdr:cNvSpPr>
      </xdr:nvSpPr>
      <xdr:spPr bwMode="auto">
        <a:xfrm>
          <a:off x="23888700" y="20981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783</xdr:row>
      <xdr:rowOff>0</xdr:rowOff>
    </xdr:from>
    <xdr:ext cx="304800" cy="307975"/>
    <xdr:sp macro="" textlink="">
      <xdr:nvSpPr>
        <xdr:cNvPr id="1545" name="AutoShape 1" descr="blob:https://web.whatsapp.com/34b6e80c-bc0c-4a28-b3e1-e4a36d430a7e">
          <a:extLst>
            <a:ext uri="{FF2B5EF4-FFF2-40B4-BE49-F238E27FC236}">
              <a16:creationId xmlns:a16="http://schemas.microsoft.com/office/drawing/2014/main" id="{27032987-F32C-4865-992F-FCBFA675B4B1}"/>
            </a:ext>
          </a:extLst>
        </xdr:cNvPr>
        <xdr:cNvSpPr>
          <a:spLocks noChangeAspect="1" noChangeArrowheads="1"/>
        </xdr:cNvSpPr>
      </xdr:nvSpPr>
      <xdr:spPr bwMode="auto">
        <a:xfrm>
          <a:off x="23888700" y="21008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784</xdr:row>
      <xdr:rowOff>0</xdr:rowOff>
    </xdr:from>
    <xdr:ext cx="304800" cy="307975"/>
    <xdr:sp macro="" textlink="">
      <xdr:nvSpPr>
        <xdr:cNvPr id="1546" name="AutoShape 1" descr="blob:https://web.whatsapp.com/34b6e80c-bc0c-4a28-b3e1-e4a36d430a7e">
          <a:extLst>
            <a:ext uri="{FF2B5EF4-FFF2-40B4-BE49-F238E27FC236}">
              <a16:creationId xmlns:a16="http://schemas.microsoft.com/office/drawing/2014/main" id="{44529D37-1DB0-479A-A29B-F0E31DCF3ADB}"/>
            </a:ext>
          </a:extLst>
        </xdr:cNvPr>
        <xdr:cNvSpPr>
          <a:spLocks noChangeAspect="1" noChangeArrowheads="1"/>
        </xdr:cNvSpPr>
      </xdr:nvSpPr>
      <xdr:spPr bwMode="auto">
        <a:xfrm>
          <a:off x="23888700" y="21035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785</xdr:row>
      <xdr:rowOff>0</xdr:rowOff>
    </xdr:from>
    <xdr:ext cx="304800" cy="307975"/>
    <xdr:sp macro="" textlink="">
      <xdr:nvSpPr>
        <xdr:cNvPr id="1547" name="AutoShape 1" descr="blob:https://web.whatsapp.com/34b6e80c-bc0c-4a28-b3e1-e4a36d430a7e">
          <a:extLst>
            <a:ext uri="{FF2B5EF4-FFF2-40B4-BE49-F238E27FC236}">
              <a16:creationId xmlns:a16="http://schemas.microsoft.com/office/drawing/2014/main" id="{1F72898F-883F-4171-BE3B-A275E2009817}"/>
            </a:ext>
          </a:extLst>
        </xdr:cNvPr>
        <xdr:cNvSpPr>
          <a:spLocks noChangeAspect="1" noChangeArrowheads="1"/>
        </xdr:cNvSpPr>
      </xdr:nvSpPr>
      <xdr:spPr bwMode="auto">
        <a:xfrm>
          <a:off x="23888700" y="21061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786</xdr:row>
      <xdr:rowOff>0</xdr:rowOff>
    </xdr:from>
    <xdr:ext cx="304800" cy="307975"/>
    <xdr:sp macro="" textlink="">
      <xdr:nvSpPr>
        <xdr:cNvPr id="1548" name="AutoShape 1" descr="blob:https://web.whatsapp.com/34b6e80c-bc0c-4a28-b3e1-e4a36d430a7e">
          <a:extLst>
            <a:ext uri="{FF2B5EF4-FFF2-40B4-BE49-F238E27FC236}">
              <a16:creationId xmlns:a16="http://schemas.microsoft.com/office/drawing/2014/main" id="{46CB9DF9-71F5-4991-B91B-812041CA63D9}"/>
            </a:ext>
          </a:extLst>
        </xdr:cNvPr>
        <xdr:cNvSpPr>
          <a:spLocks noChangeAspect="1" noChangeArrowheads="1"/>
        </xdr:cNvSpPr>
      </xdr:nvSpPr>
      <xdr:spPr bwMode="auto">
        <a:xfrm>
          <a:off x="23888700" y="21088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787</xdr:row>
      <xdr:rowOff>0</xdr:rowOff>
    </xdr:from>
    <xdr:ext cx="304800" cy="307975"/>
    <xdr:sp macro="" textlink="">
      <xdr:nvSpPr>
        <xdr:cNvPr id="1549" name="AutoShape 1" descr="blob:https://web.whatsapp.com/34b6e80c-bc0c-4a28-b3e1-e4a36d430a7e">
          <a:extLst>
            <a:ext uri="{FF2B5EF4-FFF2-40B4-BE49-F238E27FC236}">
              <a16:creationId xmlns:a16="http://schemas.microsoft.com/office/drawing/2014/main" id="{7B5A3E43-055F-40CC-A874-1785D627818B}"/>
            </a:ext>
          </a:extLst>
        </xdr:cNvPr>
        <xdr:cNvSpPr>
          <a:spLocks noChangeAspect="1" noChangeArrowheads="1"/>
        </xdr:cNvSpPr>
      </xdr:nvSpPr>
      <xdr:spPr bwMode="auto">
        <a:xfrm>
          <a:off x="23888700" y="21115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788</xdr:row>
      <xdr:rowOff>0</xdr:rowOff>
    </xdr:from>
    <xdr:ext cx="304800" cy="307975"/>
    <xdr:sp macro="" textlink="">
      <xdr:nvSpPr>
        <xdr:cNvPr id="1550" name="AutoShape 1" descr="blob:https://web.whatsapp.com/34b6e80c-bc0c-4a28-b3e1-e4a36d430a7e">
          <a:extLst>
            <a:ext uri="{FF2B5EF4-FFF2-40B4-BE49-F238E27FC236}">
              <a16:creationId xmlns:a16="http://schemas.microsoft.com/office/drawing/2014/main" id="{B9BC59E5-D49E-49BE-9C72-E57C9271271A}"/>
            </a:ext>
          </a:extLst>
        </xdr:cNvPr>
        <xdr:cNvSpPr>
          <a:spLocks noChangeAspect="1" noChangeArrowheads="1"/>
        </xdr:cNvSpPr>
      </xdr:nvSpPr>
      <xdr:spPr bwMode="auto">
        <a:xfrm>
          <a:off x="23888700" y="21141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789</xdr:row>
      <xdr:rowOff>0</xdr:rowOff>
    </xdr:from>
    <xdr:ext cx="304800" cy="307975"/>
    <xdr:sp macro="" textlink="">
      <xdr:nvSpPr>
        <xdr:cNvPr id="1551" name="AutoShape 1" descr="blob:https://web.whatsapp.com/34b6e80c-bc0c-4a28-b3e1-e4a36d430a7e">
          <a:extLst>
            <a:ext uri="{FF2B5EF4-FFF2-40B4-BE49-F238E27FC236}">
              <a16:creationId xmlns:a16="http://schemas.microsoft.com/office/drawing/2014/main" id="{79778585-ED2B-4B8A-BFEF-8868721F2FD1}"/>
            </a:ext>
          </a:extLst>
        </xdr:cNvPr>
        <xdr:cNvSpPr>
          <a:spLocks noChangeAspect="1" noChangeArrowheads="1"/>
        </xdr:cNvSpPr>
      </xdr:nvSpPr>
      <xdr:spPr bwMode="auto">
        <a:xfrm>
          <a:off x="23888700" y="21168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790</xdr:row>
      <xdr:rowOff>0</xdr:rowOff>
    </xdr:from>
    <xdr:ext cx="304800" cy="307975"/>
    <xdr:sp macro="" textlink="">
      <xdr:nvSpPr>
        <xdr:cNvPr id="1552" name="AutoShape 1" descr="blob:https://web.whatsapp.com/34b6e80c-bc0c-4a28-b3e1-e4a36d430a7e">
          <a:extLst>
            <a:ext uri="{FF2B5EF4-FFF2-40B4-BE49-F238E27FC236}">
              <a16:creationId xmlns:a16="http://schemas.microsoft.com/office/drawing/2014/main" id="{F1FA5F07-9C52-4988-B7E8-21E02E637979}"/>
            </a:ext>
          </a:extLst>
        </xdr:cNvPr>
        <xdr:cNvSpPr>
          <a:spLocks noChangeAspect="1" noChangeArrowheads="1"/>
        </xdr:cNvSpPr>
      </xdr:nvSpPr>
      <xdr:spPr bwMode="auto">
        <a:xfrm>
          <a:off x="23888700" y="21195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791</xdr:row>
      <xdr:rowOff>0</xdr:rowOff>
    </xdr:from>
    <xdr:ext cx="304800" cy="307975"/>
    <xdr:sp macro="" textlink="">
      <xdr:nvSpPr>
        <xdr:cNvPr id="1553" name="AutoShape 1" descr="blob:https://web.whatsapp.com/34b6e80c-bc0c-4a28-b3e1-e4a36d430a7e">
          <a:extLst>
            <a:ext uri="{FF2B5EF4-FFF2-40B4-BE49-F238E27FC236}">
              <a16:creationId xmlns:a16="http://schemas.microsoft.com/office/drawing/2014/main" id="{3B287D10-317D-4F20-B3AE-D5082710B94F}"/>
            </a:ext>
          </a:extLst>
        </xdr:cNvPr>
        <xdr:cNvSpPr>
          <a:spLocks noChangeAspect="1" noChangeArrowheads="1"/>
        </xdr:cNvSpPr>
      </xdr:nvSpPr>
      <xdr:spPr bwMode="auto">
        <a:xfrm>
          <a:off x="23888700" y="212217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792</xdr:row>
      <xdr:rowOff>0</xdr:rowOff>
    </xdr:from>
    <xdr:ext cx="304800" cy="307975"/>
    <xdr:sp macro="" textlink="">
      <xdr:nvSpPr>
        <xdr:cNvPr id="1554" name="AutoShape 1" descr="blob:https://web.whatsapp.com/34b6e80c-bc0c-4a28-b3e1-e4a36d430a7e">
          <a:extLst>
            <a:ext uri="{FF2B5EF4-FFF2-40B4-BE49-F238E27FC236}">
              <a16:creationId xmlns:a16="http://schemas.microsoft.com/office/drawing/2014/main" id="{5D8BBDA3-896C-4759-9FD0-F660F47401B6}"/>
            </a:ext>
          </a:extLst>
        </xdr:cNvPr>
        <xdr:cNvSpPr>
          <a:spLocks noChangeAspect="1" noChangeArrowheads="1"/>
        </xdr:cNvSpPr>
      </xdr:nvSpPr>
      <xdr:spPr bwMode="auto">
        <a:xfrm>
          <a:off x="23888700" y="21248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793</xdr:row>
      <xdr:rowOff>0</xdr:rowOff>
    </xdr:from>
    <xdr:ext cx="304800" cy="307975"/>
    <xdr:sp macro="" textlink="">
      <xdr:nvSpPr>
        <xdr:cNvPr id="1555" name="AutoShape 1" descr="blob:https://web.whatsapp.com/34b6e80c-bc0c-4a28-b3e1-e4a36d430a7e">
          <a:extLst>
            <a:ext uri="{FF2B5EF4-FFF2-40B4-BE49-F238E27FC236}">
              <a16:creationId xmlns:a16="http://schemas.microsoft.com/office/drawing/2014/main" id="{645CCF98-0431-4DF3-86B5-690C9690D952}"/>
            </a:ext>
          </a:extLst>
        </xdr:cNvPr>
        <xdr:cNvSpPr>
          <a:spLocks noChangeAspect="1" noChangeArrowheads="1"/>
        </xdr:cNvSpPr>
      </xdr:nvSpPr>
      <xdr:spPr bwMode="auto">
        <a:xfrm>
          <a:off x="23888700" y="2127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794</xdr:row>
      <xdr:rowOff>0</xdr:rowOff>
    </xdr:from>
    <xdr:ext cx="304800" cy="307975"/>
    <xdr:sp macro="" textlink="">
      <xdr:nvSpPr>
        <xdr:cNvPr id="1556" name="AutoShape 1" descr="blob:https://web.whatsapp.com/34b6e80c-bc0c-4a28-b3e1-e4a36d430a7e">
          <a:extLst>
            <a:ext uri="{FF2B5EF4-FFF2-40B4-BE49-F238E27FC236}">
              <a16:creationId xmlns:a16="http://schemas.microsoft.com/office/drawing/2014/main" id="{9821CBAE-D213-4B97-BB0E-DC8D8A5DB996}"/>
            </a:ext>
          </a:extLst>
        </xdr:cNvPr>
        <xdr:cNvSpPr>
          <a:spLocks noChangeAspect="1" noChangeArrowheads="1"/>
        </xdr:cNvSpPr>
      </xdr:nvSpPr>
      <xdr:spPr bwMode="auto">
        <a:xfrm>
          <a:off x="23888700" y="2130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795</xdr:row>
      <xdr:rowOff>0</xdr:rowOff>
    </xdr:from>
    <xdr:ext cx="304800" cy="307975"/>
    <xdr:sp macro="" textlink="">
      <xdr:nvSpPr>
        <xdr:cNvPr id="1557" name="AutoShape 1" descr="blob:https://web.whatsapp.com/34b6e80c-bc0c-4a28-b3e1-e4a36d430a7e">
          <a:extLst>
            <a:ext uri="{FF2B5EF4-FFF2-40B4-BE49-F238E27FC236}">
              <a16:creationId xmlns:a16="http://schemas.microsoft.com/office/drawing/2014/main" id="{5B6021EA-83FD-4B8D-8EC1-AAABDD313CC7}"/>
            </a:ext>
          </a:extLst>
        </xdr:cNvPr>
        <xdr:cNvSpPr>
          <a:spLocks noChangeAspect="1" noChangeArrowheads="1"/>
        </xdr:cNvSpPr>
      </xdr:nvSpPr>
      <xdr:spPr bwMode="auto">
        <a:xfrm>
          <a:off x="23888700" y="2132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796</xdr:row>
      <xdr:rowOff>0</xdr:rowOff>
    </xdr:from>
    <xdr:ext cx="304800" cy="307975"/>
    <xdr:sp macro="" textlink="">
      <xdr:nvSpPr>
        <xdr:cNvPr id="1558" name="AutoShape 1" descr="blob:https://web.whatsapp.com/34b6e80c-bc0c-4a28-b3e1-e4a36d430a7e">
          <a:extLst>
            <a:ext uri="{FF2B5EF4-FFF2-40B4-BE49-F238E27FC236}">
              <a16:creationId xmlns:a16="http://schemas.microsoft.com/office/drawing/2014/main" id="{10524D43-928F-4FE8-BDF0-4F07E37B1AC2}"/>
            </a:ext>
          </a:extLst>
        </xdr:cNvPr>
        <xdr:cNvSpPr>
          <a:spLocks noChangeAspect="1" noChangeArrowheads="1"/>
        </xdr:cNvSpPr>
      </xdr:nvSpPr>
      <xdr:spPr bwMode="auto">
        <a:xfrm>
          <a:off x="23888700" y="21355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797</xdr:row>
      <xdr:rowOff>0</xdr:rowOff>
    </xdr:from>
    <xdr:ext cx="304800" cy="307975"/>
    <xdr:sp macro="" textlink="">
      <xdr:nvSpPr>
        <xdr:cNvPr id="1559" name="AutoShape 1" descr="blob:https://web.whatsapp.com/34b6e80c-bc0c-4a28-b3e1-e4a36d430a7e">
          <a:extLst>
            <a:ext uri="{FF2B5EF4-FFF2-40B4-BE49-F238E27FC236}">
              <a16:creationId xmlns:a16="http://schemas.microsoft.com/office/drawing/2014/main" id="{9B5D4E41-9072-4EF9-9EFB-30F67EED7813}"/>
            </a:ext>
          </a:extLst>
        </xdr:cNvPr>
        <xdr:cNvSpPr>
          <a:spLocks noChangeAspect="1" noChangeArrowheads="1"/>
        </xdr:cNvSpPr>
      </xdr:nvSpPr>
      <xdr:spPr bwMode="auto">
        <a:xfrm>
          <a:off x="23888700" y="21381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798</xdr:row>
      <xdr:rowOff>0</xdr:rowOff>
    </xdr:from>
    <xdr:ext cx="304800" cy="307975"/>
    <xdr:sp macro="" textlink="">
      <xdr:nvSpPr>
        <xdr:cNvPr id="1560" name="AutoShape 1" descr="blob:https://web.whatsapp.com/34b6e80c-bc0c-4a28-b3e1-e4a36d430a7e">
          <a:extLst>
            <a:ext uri="{FF2B5EF4-FFF2-40B4-BE49-F238E27FC236}">
              <a16:creationId xmlns:a16="http://schemas.microsoft.com/office/drawing/2014/main" id="{EF9F0F5F-5587-4E6D-A182-1D9B2A59990D}"/>
            </a:ext>
          </a:extLst>
        </xdr:cNvPr>
        <xdr:cNvSpPr>
          <a:spLocks noChangeAspect="1" noChangeArrowheads="1"/>
        </xdr:cNvSpPr>
      </xdr:nvSpPr>
      <xdr:spPr bwMode="auto">
        <a:xfrm>
          <a:off x="23888700" y="21408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799</xdr:row>
      <xdr:rowOff>0</xdr:rowOff>
    </xdr:from>
    <xdr:ext cx="304800" cy="307975"/>
    <xdr:sp macro="" textlink="">
      <xdr:nvSpPr>
        <xdr:cNvPr id="1561" name="AutoShape 1" descr="blob:https://web.whatsapp.com/34b6e80c-bc0c-4a28-b3e1-e4a36d430a7e">
          <a:extLst>
            <a:ext uri="{FF2B5EF4-FFF2-40B4-BE49-F238E27FC236}">
              <a16:creationId xmlns:a16="http://schemas.microsoft.com/office/drawing/2014/main" id="{9F828B9A-8915-4834-9AB5-A1D4D02C2158}"/>
            </a:ext>
          </a:extLst>
        </xdr:cNvPr>
        <xdr:cNvSpPr>
          <a:spLocks noChangeAspect="1" noChangeArrowheads="1"/>
        </xdr:cNvSpPr>
      </xdr:nvSpPr>
      <xdr:spPr bwMode="auto">
        <a:xfrm>
          <a:off x="23888700" y="21435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800</xdr:row>
      <xdr:rowOff>0</xdr:rowOff>
    </xdr:from>
    <xdr:ext cx="304800" cy="307975"/>
    <xdr:sp macro="" textlink="">
      <xdr:nvSpPr>
        <xdr:cNvPr id="1562" name="AutoShape 1" descr="blob:https://web.whatsapp.com/34b6e80c-bc0c-4a28-b3e1-e4a36d430a7e">
          <a:extLst>
            <a:ext uri="{FF2B5EF4-FFF2-40B4-BE49-F238E27FC236}">
              <a16:creationId xmlns:a16="http://schemas.microsoft.com/office/drawing/2014/main" id="{A9E05D63-C9CC-4A4C-B763-7FDD894CBF23}"/>
            </a:ext>
          </a:extLst>
        </xdr:cNvPr>
        <xdr:cNvSpPr>
          <a:spLocks noChangeAspect="1" noChangeArrowheads="1"/>
        </xdr:cNvSpPr>
      </xdr:nvSpPr>
      <xdr:spPr bwMode="auto">
        <a:xfrm>
          <a:off x="23888700" y="21461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801</xdr:row>
      <xdr:rowOff>0</xdr:rowOff>
    </xdr:from>
    <xdr:ext cx="304800" cy="307975"/>
    <xdr:sp macro="" textlink="">
      <xdr:nvSpPr>
        <xdr:cNvPr id="1563" name="AutoShape 1" descr="blob:https://web.whatsapp.com/34b6e80c-bc0c-4a28-b3e1-e4a36d430a7e">
          <a:extLst>
            <a:ext uri="{FF2B5EF4-FFF2-40B4-BE49-F238E27FC236}">
              <a16:creationId xmlns:a16="http://schemas.microsoft.com/office/drawing/2014/main" id="{E0523E76-82E4-411C-89A7-88AB3E22C827}"/>
            </a:ext>
          </a:extLst>
        </xdr:cNvPr>
        <xdr:cNvSpPr>
          <a:spLocks noChangeAspect="1" noChangeArrowheads="1"/>
        </xdr:cNvSpPr>
      </xdr:nvSpPr>
      <xdr:spPr bwMode="auto">
        <a:xfrm>
          <a:off x="23888700" y="21488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802</xdr:row>
      <xdr:rowOff>0</xdr:rowOff>
    </xdr:from>
    <xdr:ext cx="304800" cy="307975"/>
    <xdr:sp macro="" textlink="">
      <xdr:nvSpPr>
        <xdr:cNvPr id="1564" name="AutoShape 1" descr="blob:https://web.whatsapp.com/34b6e80c-bc0c-4a28-b3e1-e4a36d430a7e">
          <a:extLst>
            <a:ext uri="{FF2B5EF4-FFF2-40B4-BE49-F238E27FC236}">
              <a16:creationId xmlns:a16="http://schemas.microsoft.com/office/drawing/2014/main" id="{23B50989-E337-4786-B0F8-564FFA0D563D}"/>
            </a:ext>
          </a:extLst>
        </xdr:cNvPr>
        <xdr:cNvSpPr>
          <a:spLocks noChangeAspect="1" noChangeArrowheads="1"/>
        </xdr:cNvSpPr>
      </xdr:nvSpPr>
      <xdr:spPr bwMode="auto">
        <a:xfrm>
          <a:off x="23888700" y="21515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803</xdr:row>
      <xdr:rowOff>0</xdr:rowOff>
    </xdr:from>
    <xdr:ext cx="304800" cy="307975"/>
    <xdr:sp macro="" textlink="">
      <xdr:nvSpPr>
        <xdr:cNvPr id="1565" name="AutoShape 1" descr="blob:https://web.whatsapp.com/34b6e80c-bc0c-4a28-b3e1-e4a36d430a7e">
          <a:extLst>
            <a:ext uri="{FF2B5EF4-FFF2-40B4-BE49-F238E27FC236}">
              <a16:creationId xmlns:a16="http://schemas.microsoft.com/office/drawing/2014/main" id="{CBFDE346-8B38-419D-A649-7D13A5073B88}"/>
            </a:ext>
          </a:extLst>
        </xdr:cNvPr>
        <xdr:cNvSpPr>
          <a:spLocks noChangeAspect="1" noChangeArrowheads="1"/>
        </xdr:cNvSpPr>
      </xdr:nvSpPr>
      <xdr:spPr bwMode="auto">
        <a:xfrm>
          <a:off x="23888700" y="21541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804</xdr:row>
      <xdr:rowOff>0</xdr:rowOff>
    </xdr:from>
    <xdr:ext cx="304800" cy="307975"/>
    <xdr:sp macro="" textlink="">
      <xdr:nvSpPr>
        <xdr:cNvPr id="1566" name="AutoShape 1" descr="blob:https://web.whatsapp.com/34b6e80c-bc0c-4a28-b3e1-e4a36d430a7e">
          <a:extLst>
            <a:ext uri="{FF2B5EF4-FFF2-40B4-BE49-F238E27FC236}">
              <a16:creationId xmlns:a16="http://schemas.microsoft.com/office/drawing/2014/main" id="{EA1F8EBA-634A-4CBF-B1A1-D09CD89A00C9}"/>
            </a:ext>
          </a:extLst>
        </xdr:cNvPr>
        <xdr:cNvSpPr>
          <a:spLocks noChangeAspect="1" noChangeArrowheads="1"/>
        </xdr:cNvSpPr>
      </xdr:nvSpPr>
      <xdr:spPr bwMode="auto">
        <a:xfrm>
          <a:off x="23888700" y="21568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805</xdr:row>
      <xdr:rowOff>0</xdr:rowOff>
    </xdr:from>
    <xdr:ext cx="304800" cy="307975"/>
    <xdr:sp macro="" textlink="">
      <xdr:nvSpPr>
        <xdr:cNvPr id="1567" name="AutoShape 1" descr="blob:https://web.whatsapp.com/34b6e80c-bc0c-4a28-b3e1-e4a36d430a7e">
          <a:extLst>
            <a:ext uri="{FF2B5EF4-FFF2-40B4-BE49-F238E27FC236}">
              <a16:creationId xmlns:a16="http://schemas.microsoft.com/office/drawing/2014/main" id="{AD83E66E-F9A5-4D52-A8D8-A0B6E0833770}"/>
            </a:ext>
          </a:extLst>
        </xdr:cNvPr>
        <xdr:cNvSpPr>
          <a:spLocks noChangeAspect="1" noChangeArrowheads="1"/>
        </xdr:cNvSpPr>
      </xdr:nvSpPr>
      <xdr:spPr bwMode="auto">
        <a:xfrm>
          <a:off x="23888700" y="21595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806</xdr:row>
      <xdr:rowOff>0</xdr:rowOff>
    </xdr:from>
    <xdr:ext cx="304800" cy="307975"/>
    <xdr:sp macro="" textlink="">
      <xdr:nvSpPr>
        <xdr:cNvPr id="1568" name="AutoShape 1" descr="blob:https://web.whatsapp.com/34b6e80c-bc0c-4a28-b3e1-e4a36d430a7e">
          <a:extLst>
            <a:ext uri="{FF2B5EF4-FFF2-40B4-BE49-F238E27FC236}">
              <a16:creationId xmlns:a16="http://schemas.microsoft.com/office/drawing/2014/main" id="{DE8DD383-9F4D-4F49-9CC1-9BE6F2AB4C59}"/>
            </a:ext>
          </a:extLst>
        </xdr:cNvPr>
        <xdr:cNvSpPr>
          <a:spLocks noChangeAspect="1" noChangeArrowheads="1"/>
        </xdr:cNvSpPr>
      </xdr:nvSpPr>
      <xdr:spPr bwMode="auto">
        <a:xfrm>
          <a:off x="23888700" y="21621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807</xdr:row>
      <xdr:rowOff>0</xdr:rowOff>
    </xdr:from>
    <xdr:ext cx="304800" cy="307975"/>
    <xdr:sp macro="" textlink="">
      <xdr:nvSpPr>
        <xdr:cNvPr id="1569" name="AutoShape 1" descr="blob:https://web.whatsapp.com/34b6e80c-bc0c-4a28-b3e1-e4a36d430a7e">
          <a:extLst>
            <a:ext uri="{FF2B5EF4-FFF2-40B4-BE49-F238E27FC236}">
              <a16:creationId xmlns:a16="http://schemas.microsoft.com/office/drawing/2014/main" id="{2174537C-F8BF-4865-A0AC-75564477FD9A}"/>
            </a:ext>
          </a:extLst>
        </xdr:cNvPr>
        <xdr:cNvSpPr>
          <a:spLocks noChangeAspect="1" noChangeArrowheads="1"/>
        </xdr:cNvSpPr>
      </xdr:nvSpPr>
      <xdr:spPr bwMode="auto">
        <a:xfrm>
          <a:off x="23888700" y="21648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808</xdr:row>
      <xdr:rowOff>0</xdr:rowOff>
    </xdr:from>
    <xdr:ext cx="304800" cy="307975"/>
    <xdr:sp macro="" textlink="">
      <xdr:nvSpPr>
        <xdr:cNvPr id="1570" name="AutoShape 1" descr="blob:https://web.whatsapp.com/34b6e80c-bc0c-4a28-b3e1-e4a36d430a7e">
          <a:extLst>
            <a:ext uri="{FF2B5EF4-FFF2-40B4-BE49-F238E27FC236}">
              <a16:creationId xmlns:a16="http://schemas.microsoft.com/office/drawing/2014/main" id="{D752ED61-E9B7-41E1-9A94-2A8199737E76}"/>
            </a:ext>
          </a:extLst>
        </xdr:cNvPr>
        <xdr:cNvSpPr>
          <a:spLocks noChangeAspect="1" noChangeArrowheads="1"/>
        </xdr:cNvSpPr>
      </xdr:nvSpPr>
      <xdr:spPr bwMode="auto">
        <a:xfrm>
          <a:off x="23888700" y="21675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809</xdr:row>
      <xdr:rowOff>0</xdr:rowOff>
    </xdr:from>
    <xdr:ext cx="304800" cy="307975"/>
    <xdr:sp macro="" textlink="">
      <xdr:nvSpPr>
        <xdr:cNvPr id="1571" name="AutoShape 1" descr="blob:https://web.whatsapp.com/34b6e80c-bc0c-4a28-b3e1-e4a36d430a7e">
          <a:extLst>
            <a:ext uri="{FF2B5EF4-FFF2-40B4-BE49-F238E27FC236}">
              <a16:creationId xmlns:a16="http://schemas.microsoft.com/office/drawing/2014/main" id="{666308CB-DF87-42C4-9401-9D68B3CC8A9A}"/>
            </a:ext>
          </a:extLst>
        </xdr:cNvPr>
        <xdr:cNvSpPr>
          <a:spLocks noChangeAspect="1" noChangeArrowheads="1"/>
        </xdr:cNvSpPr>
      </xdr:nvSpPr>
      <xdr:spPr bwMode="auto">
        <a:xfrm>
          <a:off x="23888700" y="21701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810</xdr:row>
      <xdr:rowOff>0</xdr:rowOff>
    </xdr:from>
    <xdr:ext cx="304800" cy="307975"/>
    <xdr:sp macro="" textlink="">
      <xdr:nvSpPr>
        <xdr:cNvPr id="1572" name="AutoShape 1" descr="blob:https://web.whatsapp.com/34b6e80c-bc0c-4a28-b3e1-e4a36d430a7e">
          <a:extLst>
            <a:ext uri="{FF2B5EF4-FFF2-40B4-BE49-F238E27FC236}">
              <a16:creationId xmlns:a16="http://schemas.microsoft.com/office/drawing/2014/main" id="{C4107809-4212-4436-8C58-5D6E78998EDC}"/>
            </a:ext>
          </a:extLst>
        </xdr:cNvPr>
        <xdr:cNvSpPr>
          <a:spLocks noChangeAspect="1" noChangeArrowheads="1"/>
        </xdr:cNvSpPr>
      </xdr:nvSpPr>
      <xdr:spPr bwMode="auto">
        <a:xfrm>
          <a:off x="23888700" y="21728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811</xdr:row>
      <xdr:rowOff>0</xdr:rowOff>
    </xdr:from>
    <xdr:ext cx="304800" cy="307975"/>
    <xdr:sp macro="" textlink="">
      <xdr:nvSpPr>
        <xdr:cNvPr id="1573" name="AutoShape 1" descr="blob:https://web.whatsapp.com/34b6e80c-bc0c-4a28-b3e1-e4a36d430a7e">
          <a:extLst>
            <a:ext uri="{FF2B5EF4-FFF2-40B4-BE49-F238E27FC236}">
              <a16:creationId xmlns:a16="http://schemas.microsoft.com/office/drawing/2014/main" id="{908DD030-6F6F-4CAF-8517-AC4B1D4003B8}"/>
            </a:ext>
          </a:extLst>
        </xdr:cNvPr>
        <xdr:cNvSpPr>
          <a:spLocks noChangeAspect="1" noChangeArrowheads="1"/>
        </xdr:cNvSpPr>
      </xdr:nvSpPr>
      <xdr:spPr bwMode="auto">
        <a:xfrm>
          <a:off x="23888700" y="21755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812</xdr:row>
      <xdr:rowOff>0</xdr:rowOff>
    </xdr:from>
    <xdr:ext cx="304800" cy="307975"/>
    <xdr:sp macro="" textlink="">
      <xdr:nvSpPr>
        <xdr:cNvPr id="1574" name="AutoShape 1" descr="blob:https://web.whatsapp.com/34b6e80c-bc0c-4a28-b3e1-e4a36d430a7e">
          <a:extLst>
            <a:ext uri="{FF2B5EF4-FFF2-40B4-BE49-F238E27FC236}">
              <a16:creationId xmlns:a16="http://schemas.microsoft.com/office/drawing/2014/main" id="{8E780C2D-D862-4B67-BF46-9BCCF02C2EEB}"/>
            </a:ext>
          </a:extLst>
        </xdr:cNvPr>
        <xdr:cNvSpPr>
          <a:spLocks noChangeAspect="1" noChangeArrowheads="1"/>
        </xdr:cNvSpPr>
      </xdr:nvSpPr>
      <xdr:spPr bwMode="auto">
        <a:xfrm>
          <a:off x="23888700" y="21781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813</xdr:row>
      <xdr:rowOff>0</xdr:rowOff>
    </xdr:from>
    <xdr:ext cx="304800" cy="307975"/>
    <xdr:sp macro="" textlink="">
      <xdr:nvSpPr>
        <xdr:cNvPr id="1575" name="AutoShape 1" descr="blob:https://web.whatsapp.com/34b6e80c-bc0c-4a28-b3e1-e4a36d430a7e">
          <a:extLst>
            <a:ext uri="{FF2B5EF4-FFF2-40B4-BE49-F238E27FC236}">
              <a16:creationId xmlns:a16="http://schemas.microsoft.com/office/drawing/2014/main" id="{CB38B4E1-6E23-4AC5-AB2E-86B0AA4A949E}"/>
            </a:ext>
          </a:extLst>
        </xdr:cNvPr>
        <xdr:cNvSpPr>
          <a:spLocks noChangeAspect="1" noChangeArrowheads="1"/>
        </xdr:cNvSpPr>
      </xdr:nvSpPr>
      <xdr:spPr bwMode="auto">
        <a:xfrm>
          <a:off x="23888700" y="21808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814</xdr:row>
      <xdr:rowOff>0</xdr:rowOff>
    </xdr:from>
    <xdr:ext cx="304800" cy="307975"/>
    <xdr:sp macro="" textlink="">
      <xdr:nvSpPr>
        <xdr:cNvPr id="1576" name="AutoShape 1" descr="blob:https://web.whatsapp.com/34b6e80c-bc0c-4a28-b3e1-e4a36d430a7e">
          <a:extLst>
            <a:ext uri="{FF2B5EF4-FFF2-40B4-BE49-F238E27FC236}">
              <a16:creationId xmlns:a16="http://schemas.microsoft.com/office/drawing/2014/main" id="{C9999513-386C-4A63-91E8-ABA04C7CBB18}"/>
            </a:ext>
          </a:extLst>
        </xdr:cNvPr>
        <xdr:cNvSpPr>
          <a:spLocks noChangeAspect="1" noChangeArrowheads="1"/>
        </xdr:cNvSpPr>
      </xdr:nvSpPr>
      <xdr:spPr bwMode="auto">
        <a:xfrm>
          <a:off x="23888700" y="21835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815</xdr:row>
      <xdr:rowOff>0</xdr:rowOff>
    </xdr:from>
    <xdr:ext cx="304800" cy="307975"/>
    <xdr:sp macro="" textlink="">
      <xdr:nvSpPr>
        <xdr:cNvPr id="1577" name="AutoShape 1" descr="blob:https://web.whatsapp.com/34b6e80c-bc0c-4a28-b3e1-e4a36d430a7e">
          <a:extLst>
            <a:ext uri="{FF2B5EF4-FFF2-40B4-BE49-F238E27FC236}">
              <a16:creationId xmlns:a16="http://schemas.microsoft.com/office/drawing/2014/main" id="{59920AA5-D4AA-4248-9390-0710C4CF0F66}"/>
            </a:ext>
          </a:extLst>
        </xdr:cNvPr>
        <xdr:cNvSpPr>
          <a:spLocks noChangeAspect="1" noChangeArrowheads="1"/>
        </xdr:cNvSpPr>
      </xdr:nvSpPr>
      <xdr:spPr bwMode="auto">
        <a:xfrm>
          <a:off x="23888700" y="21861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816</xdr:row>
      <xdr:rowOff>0</xdr:rowOff>
    </xdr:from>
    <xdr:ext cx="304800" cy="307975"/>
    <xdr:sp macro="" textlink="">
      <xdr:nvSpPr>
        <xdr:cNvPr id="1578" name="AutoShape 1" descr="blob:https://web.whatsapp.com/34b6e80c-bc0c-4a28-b3e1-e4a36d430a7e">
          <a:extLst>
            <a:ext uri="{FF2B5EF4-FFF2-40B4-BE49-F238E27FC236}">
              <a16:creationId xmlns:a16="http://schemas.microsoft.com/office/drawing/2014/main" id="{9E2CD4D9-6FC4-47F5-97D4-23EA3B73C1A5}"/>
            </a:ext>
          </a:extLst>
        </xdr:cNvPr>
        <xdr:cNvSpPr>
          <a:spLocks noChangeAspect="1" noChangeArrowheads="1"/>
        </xdr:cNvSpPr>
      </xdr:nvSpPr>
      <xdr:spPr bwMode="auto">
        <a:xfrm>
          <a:off x="23888700" y="21888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817</xdr:row>
      <xdr:rowOff>0</xdr:rowOff>
    </xdr:from>
    <xdr:ext cx="304800" cy="307975"/>
    <xdr:sp macro="" textlink="">
      <xdr:nvSpPr>
        <xdr:cNvPr id="1579" name="AutoShape 1" descr="blob:https://web.whatsapp.com/34b6e80c-bc0c-4a28-b3e1-e4a36d430a7e">
          <a:extLst>
            <a:ext uri="{FF2B5EF4-FFF2-40B4-BE49-F238E27FC236}">
              <a16:creationId xmlns:a16="http://schemas.microsoft.com/office/drawing/2014/main" id="{C886AF3C-9B06-47B1-B0D7-12B3A6087063}"/>
            </a:ext>
          </a:extLst>
        </xdr:cNvPr>
        <xdr:cNvSpPr>
          <a:spLocks noChangeAspect="1" noChangeArrowheads="1"/>
        </xdr:cNvSpPr>
      </xdr:nvSpPr>
      <xdr:spPr bwMode="auto">
        <a:xfrm>
          <a:off x="23888700" y="21915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818</xdr:row>
      <xdr:rowOff>0</xdr:rowOff>
    </xdr:from>
    <xdr:ext cx="304800" cy="307975"/>
    <xdr:sp macro="" textlink="">
      <xdr:nvSpPr>
        <xdr:cNvPr id="1580" name="AutoShape 1" descr="blob:https://web.whatsapp.com/34b6e80c-bc0c-4a28-b3e1-e4a36d430a7e">
          <a:extLst>
            <a:ext uri="{FF2B5EF4-FFF2-40B4-BE49-F238E27FC236}">
              <a16:creationId xmlns:a16="http://schemas.microsoft.com/office/drawing/2014/main" id="{7FC4EB03-B846-4B1E-A1CC-9C50A061E5DE}"/>
            </a:ext>
          </a:extLst>
        </xdr:cNvPr>
        <xdr:cNvSpPr>
          <a:spLocks noChangeAspect="1" noChangeArrowheads="1"/>
        </xdr:cNvSpPr>
      </xdr:nvSpPr>
      <xdr:spPr bwMode="auto">
        <a:xfrm>
          <a:off x="23888700" y="21941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819</xdr:row>
      <xdr:rowOff>0</xdr:rowOff>
    </xdr:from>
    <xdr:ext cx="304800" cy="307975"/>
    <xdr:sp macro="" textlink="">
      <xdr:nvSpPr>
        <xdr:cNvPr id="1581" name="AutoShape 1" descr="blob:https://web.whatsapp.com/34b6e80c-bc0c-4a28-b3e1-e4a36d430a7e">
          <a:extLst>
            <a:ext uri="{FF2B5EF4-FFF2-40B4-BE49-F238E27FC236}">
              <a16:creationId xmlns:a16="http://schemas.microsoft.com/office/drawing/2014/main" id="{CE306A01-5F4F-462C-A7E1-5FCFA1453479}"/>
            </a:ext>
          </a:extLst>
        </xdr:cNvPr>
        <xdr:cNvSpPr>
          <a:spLocks noChangeAspect="1" noChangeArrowheads="1"/>
        </xdr:cNvSpPr>
      </xdr:nvSpPr>
      <xdr:spPr bwMode="auto">
        <a:xfrm>
          <a:off x="23888700" y="219684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820</xdr:row>
      <xdr:rowOff>0</xdr:rowOff>
    </xdr:from>
    <xdr:ext cx="304800" cy="307975"/>
    <xdr:sp macro="" textlink="">
      <xdr:nvSpPr>
        <xdr:cNvPr id="1582" name="AutoShape 1" descr="blob:https://web.whatsapp.com/34b6e80c-bc0c-4a28-b3e1-e4a36d430a7e">
          <a:extLst>
            <a:ext uri="{FF2B5EF4-FFF2-40B4-BE49-F238E27FC236}">
              <a16:creationId xmlns:a16="http://schemas.microsoft.com/office/drawing/2014/main" id="{935F0B20-7E4F-4A5A-8C9A-72405DC38224}"/>
            </a:ext>
          </a:extLst>
        </xdr:cNvPr>
        <xdr:cNvSpPr>
          <a:spLocks noChangeAspect="1" noChangeArrowheads="1"/>
        </xdr:cNvSpPr>
      </xdr:nvSpPr>
      <xdr:spPr bwMode="auto">
        <a:xfrm>
          <a:off x="23888700" y="21995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821</xdr:row>
      <xdr:rowOff>0</xdr:rowOff>
    </xdr:from>
    <xdr:ext cx="304800" cy="307975"/>
    <xdr:sp macro="" textlink="">
      <xdr:nvSpPr>
        <xdr:cNvPr id="1583" name="AutoShape 1" descr="blob:https://web.whatsapp.com/34b6e80c-bc0c-4a28-b3e1-e4a36d430a7e">
          <a:extLst>
            <a:ext uri="{FF2B5EF4-FFF2-40B4-BE49-F238E27FC236}">
              <a16:creationId xmlns:a16="http://schemas.microsoft.com/office/drawing/2014/main" id="{DF9E3FAA-41E8-4D01-972D-7802F113EBCF}"/>
            </a:ext>
          </a:extLst>
        </xdr:cNvPr>
        <xdr:cNvSpPr>
          <a:spLocks noChangeAspect="1" noChangeArrowheads="1"/>
        </xdr:cNvSpPr>
      </xdr:nvSpPr>
      <xdr:spPr bwMode="auto">
        <a:xfrm>
          <a:off x="23888700" y="2202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822</xdr:row>
      <xdr:rowOff>0</xdr:rowOff>
    </xdr:from>
    <xdr:ext cx="304800" cy="307975"/>
    <xdr:sp macro="" textlink="">
      <xdr:nvSpPr>
        <xdr:cNvPr id="1584" name="AutoShape 1" descr="blob:https://web.whatsapp.com/34b6e80c-bc0c-4a28-b3e1-e4a36d430a7e">
          <a:extLst>
            <a:ext uri="{FF2B5EF4-FFF2-40B4-BE49-F238E27FC236}">
              <a16:creationId xmlns:a16="http://schemas.microsoft.com/office/drawing/2014/main" id="{000EB6E9-1107-4C60-BA1E-49C40F3AEB46}"/>
            </a:ext>
          </a:extLst>
        </xdr:cNvPr>
        <xdr:cNvSpPr>
          <a:spLocks noChangeAspect="1" noChangeArrowheads="1"/>
        </xdr:cNvSpPr>
      </xdr:nvSpPr>
      <xdr:spPr bwMode="auto">
        <a:xfrm>
          <a:off x="23888700" y="220484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823</xdr:row>
      <xdr:rowOff>0</xdr:rowOff>
    </xdr:from>
    <xdr:ext cx="304800" cy="307975"/>
    <xdr:sp macro="" textlink="">
      <xdr:nvSpPr>
        <xdr:cNvPr id="1585" name="AutoShape 1" descr="blob:https://web.whatsapp.com/34b6e80c-bc0c-4a28-b3e1-e4a36d430a7e">
          <a:extLst>
            <a:ext uri="{FF2B5EF4-FFF2-40B4-BE49-F238E27FC236}">
              <a16:creationId xmlns:a16="http://schemas.microsoft.com/office/drawing/2014/main" id="{6F156095-1435-4F6D-A2DC-F6916A7DB66F}"/>
            </a:ext>
          </a:extLst>
        </xdr:cNvPr>
        <xdr:cNvSpPr>
          <a:spLocks noChangeAspect="1" noChangeArrowheads="1"/>
        </xdr:cNvSpPr>
      </xdr:nvSpPr>
      <xdr:spPr bwMode="auto">
        <a:xfrm>
          <a:off x="23888700" y="22075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824</xdr:row>
      <xdr:rowOff>0</xdr:rowOff>
    </xdr:from>
    <xdr:ext cx="304800" cy="307975"/>
    <xdr:sp macro="" textlink="">
      <xdr:nvSpPr>
        <xdr:cNvPr id="1586" name="AutoShape 1" descr="blob:https://web.whatsapp.com/34b6e80c-bc0c-4a28-b3e1-e4a36d430a7e">
          <a:extLst>
            <a:ext uri="{FF2B5EF4-FFF2-40B4-BE49-F238E27FC236}">
              <a16:creationId xmlns:a16="http://schemas.microsoft.com/office/drawing/2014/main" id="{C245F00B-638D-4002-A5F6-D3BB908057FE}"/>
            </a:ext>
          </a:extLst>
        </xdr:cNvPr>
        <xdr:cNvSpPr>
          <a:spLocks noChangeAspect="1" noChangeArrowheads="1"/>
        </xdr:cNvSpPr>
      </xdr:nvSpPr>
      <xdr:spPr bwMode="auto">
        <a:xfrm>
          <a:off x="23888700" y="22101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825</xdr:row>
      <xdr:rowOff>0</xdr:rowOff>
    </xdr:from>
    <xdr:ext cx="304800" cy="307975"/>
    <xdr:sp macro="" textlink="">
      <xdr:nvSpPr>
        <xdr:cNvPr id="1587" name="AutoShape 1" descr="blob:https://web.whatsapp.com/34b6e80c-bc0c-4a28-b3e1-e4a36d430a7e">
          <a:extLst>
            <a:ext uri="{FF2B5EF4-FFF2-40B4-BE49-F238E27FC236}">
              <a16:creationId xmlns:a16="http://schemas.microsoft.com/office/drawing/2014/main" id="{93D3101A-2212-4685-A7C2-AE11EB704772}"/>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825</xdr:row>
      <xdr:rowOff>0</xdr:rowOff>
    </xdr:from>
    <xdr:ext cx="304800" cy="307975"/>
    <xdr:sp macro="" textlink="">
      <xdr:nvSpPr>
        <xdr:cNvPr id="1588" name="AutoShape 1" descr="blob:https://web.whatsapp.com/34b6e80c-bc0c-4a28-b3e1-e4a36d430a7e">
          <a:extLst>
            <a:ext uri="{FF2B5EF4-FFF2-40B4-BE49-F238E27FC236}">
              <a16:creationId xmlns:a16="http://schemas.microsoft.com/office/drawing/2014/main" id="{E05F8EEE-E422-4FC8-A41E-EB7DFCC7FEB4}"/>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825</xdr:row>
      <xdr:rowOff>0</xdr:rowOff>
    </xdr:from>
    <xdr:ext cx="304800" cy="307975"/>
    <xdr:sp macro="" textlink="">
      <xdr:nvSpPr>
        <xdr:cNvPr id="1589" name="AutoShape 1" descr="blob:https://web.whatsapp.com/34b6e80c-bc0c-4a28-b3e1-e4a36d430a7e">
          <a:extLst>
            <a:ext uri="{FF2B5EF4-FFF2-40B4-BE49-F238E27FC236}">
              <a16:creationId xmlns:a16="http://schemas.microsoft.com/office/drawing/2014/main" id="{82F4A3C3-C617-4D16-A4B8-2B4F2E9ED7B6}"/>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825</xdr:row>
      <xdr:rowOff>0</xdr:rowOff>
    </xdr:from>
    <xdr:ext cx="304800" cy="307975"/>
    <xdr:sp macro="" textlink="">
      <xdr:nvSpPr>
        <xdr:cNvPr id="1590" name="AutoShape 1" descr="blob:https://web.whatsapp.com/34b6e80c-bc0c-4a28-b3e1-e4a36d430a7e">
          <a:extLst>
            <a:ext uri="{FF2B5EF4-FFF2-40B4-BE49-F238E27FC236}">
              <a16:creationId xmlns:a16="http://schemas.microsoft.com/office/drawing/2014/main" id="{541C12A6-4115-4E3A-8627-FA58A45554EA}"/>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825</xdr:row>
      <xdr:rowOff>0</xdr:rowOff>
    </xdr:from>
    <xdr:ext cx="304800" cy="307975"/>
    <xdr:sp macro="" textlink="">
      <xdr:nvSpPr>
        <xdr:cNvPr id="1591" name="AutoShape 1" descr="blob:https://web.whatsapp.com/34b6e80c-bc0c-4a28-b3e1-e4a36d430a7e">
          <a:extLst>
            <a:ext uri="{FF2B5EF4-FFF2-40B4-BE49-F238E27FC236}">
              <a16:creationId xmlns:a16="http://schemas.microsoft.com/office/drawing/2014/main" id="{F90F4705-0884-49B9-9E48-65C3182C92B6}"/>
            </a:ext>
          </a:extLst>
        </xdr:cNvPr>
        <xdr:cNvSpPr>
          <a:spLocks noChangeAspect="1" noChangeArrowheads="1"/>
        </xdr:cNvSpPr>
      </xdr:nvSpPr>
      <xdr:spPr bwMode="auto">
        <a:xfrm>
          <a:off x="23888700" y="22128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826</xdr:row>
      <xdr:rowOff>0</xdr:rowOff>
    </xdr:from>
    <xdr:ext cx="304800" cy="307975"/>
    <xdr:sp macro="" textlink="">
      <xdr:nvSpPr>
        <xdr:cNvPr id="1592" name="AutoShape 1" descr="blob:https://web.whatsapp.com/34b6e80c-bc0c-4a28-b3e1-e4a36d430a7e">
          <a:extLst>
            <a:ext uri="{FF2B5EF4-FFF2-40B4-BE49-F238E27FC236}">
              <a16:creationId xmlns:a16="http://schemas.microsoft.com/office/drawing/2014/main" id="{81CF1A1D-81A3-4479-98B7-EC017DE745C1}"/>
            </a:ext>
          </a:extLst>
        </xdr:cNvPr>
        <xdr:cNvSpPr>
          <a:spLocks noChangeAspect="1" noChangeArrowheads="1"/>
        </xdr:cNvSpPr>
      </xdr:nvSpPr>
      <xdr:spPr bwMode="auto">
        <a:xfrm>
          <a:off x="23888700" y="22155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827</xdr:row>
      <xdr:rowOff>0</xdr:rowOff>
    </xdr:from>
    <xdr:ext cx="304800" cy="307975"/>
    <xdr:sp macro="" textlink="">
      <xdr:nvSpPr>
        <xdr:cNvPr id="1593" name="AutoShape 1" descr="blob:https://web.whatsapp.com/34b6e80c-bc0c-4a28-b3e1-e4a36d430a7e">
          <a:extLst>
            <a:ext uri="{FF2B5EF4-FFF2-40B4-BE49-F238E27FC236}">
              <a16:creationId xmlns:a16="http://schemas.microsoft.com/office/drawing/2014/main" id="{A6E7A8A5-6D0A-4159-AEA0-6FF4DAF7EE62}"/>
            </a:ext>
          </a:extLst>
        </xdr:cNvPr>
        <xdr:cNvSpPr>
          <a:spLocks noChangeAspect="1" noChangeArrowheads="1"/>
        </xdr:cNvSpPr>
      </xdr:nvSpPr>
      <xdr:spPr bwMode="auto">
        <a:xfrm>
          <a:off x="23888700" y="22181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828</xdr:row>
      <xdr:rowOff>0</xdr:rowOff>
    </xdr:from>
    <xdr:ext cx="304800" cy="307975"/>
    <xdr:sp macro="" textlink="">
      <xdr:nvSpPr>
        <xdr:cNvPr id="1594" name="AutoShape 1" descr="blob:https://web.whatsapp.com/34b6e80c-bc0c-4a28-b3e1-e4a36d430a7e">
          <a:extLst>
            <a:ext uri="{FF2B5EF4-FFF2-40B4-BE49-F238E27FC236}">
              <a16:creationId xmlns:a16="http://schemas.microsoft.com/office/drawing/2014/main" id="{8D892856-765E-4F63-BF9F-81885F4DFEFE}"/>
            </a:ext>
          </a:extLst>
        </xdr:cNvPr>
        <xdr:cNvSpPr>
          <a:spLocks noChangeAspect="1" noChangeArrowheads="1"/>
        </xdr:cNvSpPr>
      </xdr:nvSpPr>
      <xdr:spPr bwMode="auto">
        <a:xfrm>
          <a:off x="23888700" y="22208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829</xdr:row>
      <xdr:rowOff>0</xdr:rowOff>
    </xdr:from>
    <xdr:ext cx="304800" cy="307975"/>
    <xdr:sp macro="" textlink="">
      <xdr:nvSpPr>
        <xdr:cNvPr id="1595" name="AutoShape 1" descr="blob:https://web.whatsapp.com/34b6e80c-bc0c-4a28-b3e1-e4a36d430a7e">
          <a:extLst>
            <a:ext uri="{FF2B5EF4-FFF2-40B4-BE49-F238E27FC236}">
              <a16:creationId xmlns:a16="http://schemas.microsoft.com/office/drawing/2014/main" id="{86ABA2C8-6FB4-41A9-95FB-2D97168B1DA1}"/>
            </a:ext>
          </a:extLst>
        </xdr:cNvPr>
        <xdr:cNvSpPr>
          <a:spLocks noChangeAspect="1" noChangeArrowheads="1"/>
        </xdr:cNvSpPr>
      </xdr:nvSpPr>
      <xdr:spPr bwMode="auto">
        <a:xfrm>
          <a:off x="23888700" y="22235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830</xdr:row>
      <xdr:rowOff>0</xdr:rowOff>
    </xdr:from>
    <xdr:ext cx="304800" cy="307975"/>
    <xdr:sp macro="" textlink="">
      <xdr:nvSpPr>
        <xdr:cNvPr id="1596" name="AutoShape 1" descr="blob:https://web.whatsapp.com/34b6e80c-bc0c-4a28-b3e1-e4a36d430a7e">
          <a:extLst>
            <a:ext uri="{FF2B5EF4-FFF2-40B4-BE49-F238E27FC236}">
              <a16:creationId xmlns:a16="http://schemas.microsoft.com/office/drawing/2014/main" id="{376F6931-0876-432D-956A-EC7295797D59}"/>
            </a:ext>
          </a:extLst>
        </xdr:cNvPr>
        <xdr:cNvSpPr>
          <a:spLocks noChangeAspect="1" noChangeArrowheads="1"/>
        </xdr:cNvSpPr>
      </xdr:nvSpPr>
      <xdr:spPr bwMode="auto">
        <a:xfrm>
          <a:off x="23888700" y="22261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831</xdr:row>
      <xdr:rowOff>0</xdr:rowOff>
    </xdr:from>
    <xdr:ext cx="304800" cy="307975"/>
    <xdr:sp macro="" textlink="">
      <xdr:nvSpPr>
        <xdr:cNvPr id="1597" name="AutoShape 1" descr="blob:https://web.whatsapp.com/34b6e80c-bc0c-4a28-b3e1-e4a36d430a7e">
          <a:extLst>
            <a:ext uri="{FF2B5EF4-FFF2-40B4-BE49-F238E27FC236}">
              <a16:creationId xmlns:a16="http://schemas.microsoft.com/office/drawing/2014/main" id="{831A6221-C755-4E40-BE11-18882AD727FA}"/>
            </a:ext>
          </a:extLst>
        </xdr:cNvPr>
        <xdr:cNvSpPr>
          <a:spLocks noChangeAspect="1" noChangeArrowheads="1"/>
        </xdr:cNvSpPr>
      </xdr:nvSpPr>
      <xdr:spPr bwMode="auto">
        <a:xfrm>
          <a:off x="23888700" y="22288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832</xdr:row>
      <xdr:rowOff>0</xdr:rowOff>
    </xdr:from>
    <xdr:ext cx="304800" cy="307975"/>
    <xdr:sp macro="" textlink="">
      <xdr:nvSpPr>
        <xdr:cNvPr id="1598" name="AutoShape 1" descr="blob:https://web.whatsapp.com/34b6e80c-bc0c-4a28-b3e1-e4a36d430a7e">
          <a:extLst>
            <a:ext uri="{FF2B5EF4-FFF2-40B4-BE49-F238E27FC236}">
              <a16:creationId xmlns:a16="http://schemas.microsoft.com/office/drawing/2014/main" id="{439A7AF6-BFB9-4595-86FC-C85D5FB0B1DA}"/>
            </a:ext>
          </a:extLst>
        </xdr:cNvPr>
        <xdr:cNvSpPr>
          <a:spLocks noChangeAspect="1" noChangeArrowheads="1"/>
        </xdr:cNvSpPr>
      </xdr:nvSpPr>
      <xdr:spPr bwMode="auto">
        <a:xfrm>
          <a:off x="23888700" y="22315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833</xdr:row>
      <xdr:rowOff>0</xdr:rowOff>
    </xdr:from>
    <xdr:ext cx="304800" cy="307975"/>
    <xdr:sp macro="" textlink="">
      <xdr:nvSpPr>
        <xdr:cNvPr id="1599" name="AutoShape 1" descr="blob:https://web.whatsapp.com/34b6e80c-bc0c-4a28-b3e1-e4a36d430a7e">
          <a:extLst>
            <a:ext uri="{FF2B5EF4-FFF2-40B4-BE49-F238E27FC236}">
              <a16:creationId xmlns:a16="http://schemas.microsoft.com/office/drawing/2014/main" id="{2312A87D-199E-46A2-BE08-9B269EC16677}"/>
            </a:ext>
          </a:extLst>
        </xdr:cNvPr>
        <xdr:cNvSpPr>
          <a:spLocks noChangeAspect="1" noChangeArrowheads="1"/>
        </xdr:cNvSpPr>
      </xdr:nvSpPr>
      <xdr:spPr bwMode="auto">
        <a:xfrm>
          <a:off x="23888700" y="22341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834</xdr:row>
      <xdr:rowOff>0</xdr:rowOff>
    </xdr:from>
    <xdr:ext cx="304800" cy="307975"/>
    <xdr:sp macro="" textlink="">
      <xdr:nvSpPr>
        <xdr:cNvPr id="1600" name="AutoShape 1" descr="blob:https://web.whatsapp.com/34b6e80c-bc0c-4a28-b3e1-e4a36d430a7e">
          <a:extLst>
            <a:ext uri="{FF2B5EF4-FFF2-40B4-BE49-F238E27FC236}">
              <a16:creationId xmlns:a16="http://schemas.microsoft.com/office/drawing/2014/main" id="{CBCC23AD-8939-45BB-B0B4-9594D893FABB}"/>
            </a:ext>
          </a:extLst>
        </xdr:cNvPr>
        <xdr:cNvSpPr>
          <a:spLocks noChangeAspect="1" noChangeArrowheads="1"/>
        </xdr:cNvSpPr>
      </xdr:nvSpPr>
      <xdr:spPr bwMode="auto">
        <a:xfrm>
          <a:off x="23888700" y="22368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835</xdr:row>
      <xdr:rowOff>0</xdr:rowOff>
    </xdr:from>
    <xdr:ext cx="304800" cy="307975"/>
    <xdr:sp macro="" textlink="">
      <xdr:nvSpPr>
        <xdr:cNvPr id="1601" name="AutoShape 1" descr="blob:https://web.whatsapp.com/34b6e80c-bc0c-4a28-b3e1-e4a36d430a7e">
          <a:extLst>
            <a:ext uri="{FF2B5EF4-FFF2-40B4-BE49-F238E27FC236}">
              <a16:creationId xmlns:a16="http://schemas.microsoft.com/office/drawing/2014/main" id="{4397B9EE-9AB0-4C84-87EF-9306AA08E4F3}"/>
            </a:ext>
          </a:extLst>
        </xdr:cNvPr>
        <xdr:cNvSpPr>
          <a:spLocks noChangeAspect="1" noChangeArrowheads="1"/>
        </xdr:cNvSpPr>
      </xdr:nvSpPr>
      <xdr:spPr bwMode="auto">
        <a:xfrm>
          <a:off x="23888700" y="22395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836</xdr:row>
      <xdr:rowOff>0</xdr:rowOff>
    </xdr:from>
    <xdr:ext cx="304800" cy="307975"/>
    <xdr:sp macro="" textlink="">
      <xdr:nvSpPr>
        <xdr:cNvPr id="1602" name="AutoShape 1" descr="blob:https://web.whatsapp.com/34b6e80c-bc0c-4a28-b3e1-e4a36d430a7e">
          <a:extLst>
            <a:ext uri="{FF2B5EF4-FFF2-40B4-BE49-F238E27FC236}">
              <a16:creationId xmlns:a16="http://schemas.microsoft.com/office/drawing/2014/main" id="{D48CEDA5-2071-4F76-BE9B-3B97287A92C8}"/>
            </a:ext>
          </a:extLst>
        </xdr:cNvPr>
        <xdr:cNvSpPr>
          <a:spLocks noChangeAspect="1" noChangeArrowheads="1"/>
        </xdr:cNvSpPr>
      </xdr:nvSpPr>
      <xdr:spPr bwMode="auto">
        <a:xfrm>
          <a:off x="23888700" y="22421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837</xdr:row>
      <xdr:rowOff>0</xdr:rowOff>
    </xdr:from>
    <xdr:ext cx="304800" cy="307975"/>
    <xdr:sp macro="" textlink="">
      <xdr:nvSpPr>
        <xdr:cNvPr id="1603" name="AutoShape 1" descr="blob:https://web.whatsapp.com/34b6e80c-bc0c-4a28-b3e1-e4a36d430a7e">
          <a:extLst>
            <a:ext uri="{FF2B5EF4-FFF2-40B4-BE49-F238E27FC236}">
              <a16:creationId xmlns:a16="http://schemas.microsoft.com/office/drawing/2014/main" id="{926681E2-D7AC-47E0-BFED-5CCFE962907A}"/>
            </a:ext>
          </a:extLst>
        </xdr:cNvPr>
        <xdr:cNvSpPr>
          <a:spLocks noChangeAspect="1" noChangeArrowheads="1"/>
        </xdr:cNvSpPr>
      </xdr:nvSpPr>
      <xdr:spPr bwMode="auto">
        <a:xfrm>
          <a:off x="23888700" y="22448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838</xdr:row>
      <xdr:rowOff>0</xdr:rowOff>
    </xdr:from>
    <xdr:ext cx="304800" cy="307975"/>
    <xdr:sp macro="" textlink="">
      <xdr:nvSpPr>
        <xdr:cNvPr id="1604" name="AutoShape 1" descr="blob:https://web.whatsapp.com/34b6e80c-bc0c-4a28-b3e1-e4a36d430a7e">
          <a:extLst>
            <a:ext uri="{FF2B5EF4-FFF2-40B4-BE49-F238E27FC236}">
              <a16:creationId xmlns:a16="http://schemas.microsoft.com/office/drawing/2014/main" id="{9F6F8F3D-29EF-4F1B-B9F3-4D1689611F3A}"/>
            </a:ext>
          </a:extLst>
        </xdr:cNvPr>
        <xdr:cNvSpPr>
          <a:spLocks noChangeAspect="1" noChangeArrowheads="1"/>
        </xdr:cNvSpPr>
      </xdr:nvSpPr>
      <xdr:spPr bwMode="auto">
        <a:xfrm>
          <a:off x="23888700" y="22475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839</xdr:row>
      <xdr:rowOff>0</xdr:rowOff>
    </xdr:from>
    <xdr:ext cx="304800" cy="307975"/>
    <xdr:sp macro="" textlink="">
      <xdr:nvSpPr>
        <xdr:cNvPr id="1605" name="AutoShape 1" descr="blob:https://web.whatsapp.com/34b6e80c-bc0c-4a28-b3e1-e4a36d430a7e">
          <a:extLst>
            <a:ext uri="{FF2B5EF4-FFF2-40B4-BE49-F238E27FC236}">
              <a16:creationId xmlns:a16="http://schemas.microsoft.com/office/drawing/2014/main" id="{DF75CB62-F833-4B68-8817-36C656E94737}"/>
            </a:ext>
          </a:extLst>
        </xdr:cNvPr>
        <xdr:cNvSpPr>
          <a:spLocks noChangeAspect="1" noChangeArrowheads="1"/>
        </xdr:cNvSpPr>
      </xdr:nvSpPr>
      <xdr:spPr bwMode="auto">
        <a:xfrm>
          <a:off x="23888700" y="22501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840</xdr:row>
      <xdr:rowOff>0</xdr:rowOff>
    </xdr:from>
    <xdr:ext cx="304800" cy="307975"/>
    <xdr:sp macro="" textlink="">
      <xdr:nvSpPr>
        <xdr:cNvPr id="1606" name="AutoShape 1" descr="blob:https://web.whatsapp.com/34b6e80c-bc0c-4a28-b3e1-e4a36d430a7e">
          <a:extLst>
            <a:ext uri="{FF2B5EF4-FFF2-40B4-BE49-F238E27FC236}">
              <a16:creationId xmlns:a16="http://schemas.microsoft.com/office/drawing/2014/main" id="{0BC8E887-2818-4794-BA84-6F0BF8A75774}"/>
            </a:ext>
          </a:extLst>
        </xdr:cNvPr>
        <xdr:cNvSpPr>
          <a:spLocks noChangeAspect="1" noChangeArrowheads="1"/>
        </xdr:cNvSpPr>
      </xdr:nvSpPr>
      <xdr:spPr bwMode="auto">
        <a:xfrm>
          <a:off x="23888700" y="22528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841</xdr:row>
      <xdr:rowOff>0</xdr:rowOff>
    </xdr:from>
    <xdr:ext cx="304800" cy="307975"/>
    <xdr:sp macro="" textlink="">
      <xdr:nvSpPr>
        <xdr:cNvPr id="1607" name="AutoShape 1" descr="blob:https://web.whatsapp.com/34b6e80c-bc0c-4a28-b3e1-e4a36d430a7e">
          <a:extLst>
            <a:ext uri="{FF2B5EF4-FFF2-40B4-BE49-F238E27FC236}">
              <a16:creationId xmlns:a16="http://schemas.microsoft.com/office/drawing/2014/main" id="{56CD2556-A77C-4BAC-8B7D-7154D253F6FE}"/>
            </a:ext>
          </a:extLst>
        </xdr:cNvPr>
        <xdr:cNvSpPr>
          <a:spLocks noChangeAspect="1" noChangeArrowheads="1"/>
        </xdr:cNvSpPr>
      </xdr:nvSpPr>
      <xdr:spPr bwMode="auto">
        <a:xfrm>
          <a:off x="23888700" y="22555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842</xdr:row>
      <xdr:rowOff>0</xdr:rowOff>
    </xdr:from>
    <xdr:ext cx="304800" cy="307975"/>
    <xdr:sp macro="" textlink="">
      <xdr:nvSpPr>
        <xdr:cNvPr id="1608" name="AutoShape 1" descr="blob:https://web.whatsapp.com/34b6e80c-bc0c-4a28-b3e1-e4a36d430a7e">
          <a:extLst>
            <a:ext uri="{FF2B5EF4-FFF2-40B4-BE49-F238E27FC236}">
              <a16:creationId xmlns:a16="http://schemas.microsoft.com/office/drawing/2014/main" id="{04B644E5-EC13-489C-8A14-9A5CB226E62F}"/>
            </a:ext>
          </a:extLst>
        </xdr:cNvPr>
        <xdr:cNvSpPr>
          <a:spLocks noChangeAspect="1" noChangeArrowheads="1"/>
        </xdr:cNvSpPr>
      </xdr:nvSpPr>
      <xdr:spPr bwMode="auto">
        <a:xfrm>
          <a:off x="23888700" y="22581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843</xdr:row>
      <xdr:rowOff>0</xdr:rowOff>
    </xdr:from>
    <xdr:ext cx="304800" cy="307975"/>
    <xdr:sp macro="" textlink="">
      <xdr:nvSpPr>
        <xdr:cNvPr id="1609" name="AutoShape 1" descr="blob:https://web.whatsapp.com/34b6e80c-bc0c-4a28-b3e1-e4a36d430a7e">
          <a:extLst>
            <a:ext uri="{FF2B5EF4-FFF2-40B4-BE49-F238E27FC236}">
              <a16:creationId xmlns:a16="http://schemas.microsoft.com/office/drawing/2014/main" id="{4703FBC4-FA47-491E-840B-ADE2995AA46A}"/>
            </a:ext>
          </a:extLst>
        </xdr:cNvPr>
        <xdr:cNvSpPr>
          <a:spLocks noChangeAspect="1" noChangeArrowheads="1"/>
        </xdr:cNvSpPr>
      </xdr:nvSpPr>
      <xdr:spPr bwMode="auto">
        <a:xfrm>
          <a:off x="23888700" y="22608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844</xdr:row>
      <xdr:rowOff>0</xdr:rowOff>
    </xdr:from>
    <xdr:ext cx="304800" cy="307975"/>
    <xdr:sp macro="" textlink="">
      <xdr:nvSpPr>
        <xdr:cNvPr id="1610" name="AutoShape 1" descr="blob:https://web.whatsapp.com/34b6e80c-bc0c-4a28-b3e1-e4a36d430a7e">
          <a:extLst>
            <a:ext uri="{FF2B5EF4-FFF2-40B4-BE49-F238E27FC236}">
              <a16:creationId xmlns:a16="http://schemas.microsoft.com/office/drawing/2014/main" id="{027355C8-26AA-44FB-946F-5D6FC296EC92}"/>
            </a:ext>
          </a:extLst>
        </xdr:cNvPr>
        <xdr:cNvSpPr>
          <a:spLocks noChangeAspect="1" noChangeArrowheads="1"/>
        </xdr:cNvSpPr>
      </xdr:nvSpPr>
      <xdr:spPr bwMode="auto">
        <a:xfrm>
          <a:off x="23888700" y="22635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845</xdr:row>
      <xdr:rowOff>0</xdr:rowOff>
    </xdr:from>
    <xdr:ext cx="304800" cy="307975"/>
    <xdr:sp macro="" textlink="">
      <xdr:nvSpPr>
        <xdr:cNvPr id="1611" name="AutoShape 1" descr="blob:https://web.whatsapp.com/34b6e80c-bc0c-4a28-b3e1-e4a36d430a7e">
          <a:extLst>
            <a:ext uri="{FF2B5EF4-FFF2-40B4-BE49-F238E27FC236}">
              <a16:creationId xmlns:a16="http://schemas.microsoft.com/office/drawing/2014/main" id="{EE532C2D-D0FE-4861-88C0-657226F5E00F}"/>
            </a:ext>
          </a:extLst>
        </xdr:cNvPr>
        <xdr:cNvSpPr>
          <a:spLocks noChangeAspect="1" noChangeArrowheads="1"/>
        </xdr:cNvSpPr>
      </xdr:nvSpPr>
      <xdr:spPr bwMode="auto">
        <a:xfrm>
          <a:off x="23888700" y="22661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846</xdr:row>
      <xdr:rowOff>0</xdr:rowOff>
    </xdr:from>
    <xdr:ext cx="304800" cy="307975"/>
    <xdr:sp macro="" textlink="">
      <xdr:nvSpPr>
        <xdr:cNvPr id="1612" name="AutoShape 1" descr="blob:https://web.whatsapp.com/34b6e80c-bc0c-4a28-b3e1-e4a36d430a7e">
          <a:extLst>
            <a:ext uri="{FF2B5EF4-FFF2-40B4-BE49-F238E27FC236}">
              <a16:creationId xmlns:a16="http://schemas.microsoft.com/office/drawing/2014/main" id="{A227B81F-DFBD-4FB3-9263-BF09B504DA42}"/>
            </a:ext>
          </a:extLst>
        </xdr:cNvPr>
        <xdr:cNvSpPr>
          <a:spLocks noChangeAspect="1" noChangeArrowheads="1"/>
        </xdr:cNvSpPr>
      </xdr:nvSpPr>
      <xdr:spPr bwMode="auto">
        <a:xfrm>
          <a:off x="23888700" y="22688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847</xdr:row>
      <xdr:rowOff>0</xdr:rowOff>
    </xdr:from>
    <xdr:ext cx="304800" cy="307975"/>
    <xdr:sp macro="" textlink="">
      <xdr:nvSpPr>
        <xdr:cNvPr id="1613" name="AutoShape 1" descr="blob:https://web.whatsapp.com/34b6e80c-bc0c-4a28-b3e1-e4a36d430a7e">
          <a:extLst>
            <a:ext uri="{FF2B5EF4-FFF2-40B4-BE49-F238E27FC236}">
              <a16:creationId xmlns:a16="http://schemas.microsoft.com/office/drawing/2014/main" id="{5D7D664C-0EDD-4D96-AEDA-9A1099BEE155}"/>
            </a:ext>
          </a:extLst>
        </xdr:cNvPr>
        <xdr:cNvSpPr>
          <a:spLocks noChangeAspect="1" noChangeArrowheads="1"/>
        </xdr:cNvSpPr>
      </xdr:nvSpPr>
      <xdr:spPr bwMode="auto">
        <a:xfrm>
          <a:off x="23888700" y="22715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848</xdr:row>
      <xdr:rowOff>0</xdr:rowOff>
    </xdr:from>
    <xdr:ext cx="304800" cy="307975"/>
    <xdr:sp macro="" textlink="">
      <xdr:nvSpPr>
        <xdr:cNvPr id="1614" name="AutoShape 1" descr="blob:https://web.whatsapp.com/34b6e80c-bc0c-4a28-b3e1-e4a36d430a7e">
          <a:extLst>
            <a:ext uri="{FF2B5EF4-FFF2-40B4-BE49-F238E27FC236}">
              <a16:creationId xmlns:a16="http://schemas.microsoft.com/office/drawing/2014/main" id="{BFED8BAA-97BA-4DC3-92FC-33A3D90D3C03}"/>
            </a:ext>
          </a:extLst>
        </xdr:cNvPr>
        <xdr:cNvSpPr>
          <a:spLocks noChangeAspect="1" noChangeArrowheads="1"/>
        </xdr:cNvSpPr>
      </xdr:nvSpPr>
      <xdr:spPr bwMode="auto">
        <a:xfrm>
          <a:off x="23888700" y="22741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849</xdr:row>
      <xdr:rowOff>0</xdr:rowOff>
    </xdr:from>
    <xdr:ext cx="304800" cy="307975"/>
    <xdr:sp macro="" textlink="">
      <xdr:nvSpPr>
        <xdr:cNvPr id="1615" name="AutoShape 1" descr="blob:https://web.whatsapp.com/34b6e80c-bc0c-4a28-b3e1-e4a36d430a7e">
          <a:extLst>
            <a:ext uri="{FF2B5EF4-FFF2-40B4-BE49-F238E27FC236}">
              <a16:creationId xmlns:a16="http://schemas.microsoft.com/office/drawing/2014/main" id="{FE39D9B9-2271-41F5-9DC6-9A34743C3A5F}"/>
            </a:ext>
          </a:extLst>
        </xdr:cNvPr>
        <xdr:cNvSpPr>
          <a:spLocks noChangeAspect="1" noChangeArrowheads="1"/>
        </xdr:cNvSpPr>
      </xdr:nvSpPr>
      <xdr:spPr bwMode="auto">
        <a:xfrm>
          <a:off x="23888700" y="22768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850</xdr:row>
      <xdr:rowOff>0</xdr:rowOff>
    </xdr:from>
    <xdr:ext cx="304800" cy="307975"/>
    <xdr:sp macro="" textlink="">
      <xdr:nvSpPr>
        <xdr:cNvPr id="1616" name="AutoShape 1" descr="blob:https://web.whatsapp.com/34b6e80c-bc0c-4a28-b3e1-e4a36d430a7e">
          <a:extLst>
            <a:ext uri="{FF2B5EF4-FFF2-40B4-BE49-F238E27FC236}">
              <a16:creationId xmlns:a16="http://schemas.microsoft.com/office/drawing/2014/main" id="{7331766D-0BFC-4F11-B81B-1B8116AEA5A4}"/>
            </a:ext>
          </a:extLst>
        </xdr:cNvPr>
        <xdr:cNvSpPr>
          <a:spLocks noChangeAspect="1" noChangeArrowheads="1"/>
        </xdr:cNvSpPr>
      </xdr:nvSpPr>
      <xdr:spPr bwMode="auto">
        <a:xfrm>
          <a:off x="23888700" y="22795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851</xdr:row>
      <xdr:rowOff>0</xdr:rowOff>
    </xdr:from>
    <xdr:ext cx="304800" cy="307975"/>
    <xdr:sp macro="" textlink="">
      <xdr:nvSpPr>
        <xdr:cNvPr id="1617" name="AutoShape 1" descr="blob:https://web.whatsapp.com/34b6e80c-bc0c-4a28-b3e1-e4a36d430a7e">
          <a:extLst>
            <a:ext uri="{FF2B5EF4-FFF2-40B4-BE49-F238E27FC236}">
              <a16:creationId xmlns:a16="http://schemas.microsoft.com/office/drawing/2014/main" id="{05E0669D-210B-4E0C-BB60-488D7CE46CF6}"/>
            </a:ext>
          </a:extLst>
        </xdr:cNvPr>
        <xdr:cNvSpPr>
          <a:spLocks noChangeAspect="1" noChangeArrowheads="1"/>
        </xdr:cNvSpPr>
      </xdr:nvSpPr>
      <xdr:spPr bwMode="auto">
        <a:xfrm>
          <a:off x="23888700" y="22821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852</xdr:row>
      <xdr:rowOff>0</xdr:rowOff>
    </xdr:from>
    <xdr:ext cx="304800" cy="307975"/>
    <xdr:sp macro="" textlink="">
      <xdr:nvSpPr>
        <xdr:cNvPr id="1618" name="AutoShape 1" descr="blob:https://web.whatsapp.com/34b6e80c-bc0c-4a28-b3e1-e4a36d430a7e">
          <a:extLst>
            <a:ext uri="{FF2B5EF4-FFF2-40B4-BE49-F238E27FC236}">
              <a16:creationId xmlns:a16="http://schemas.microsoft.com/office/drawing/2014/main" id="{96B4030A-EF5F-4372-AF35-9EE9EBD6E4E4}"/>
            </a:ext>
          </a:extLst>
        </xdr:cNvPr>
        <xdr:cNvSpPr>
          <a:spLocks noChangeAspect="1" noChangeArrowheads="1"/>
        </xdr:cNvSpPr>
      </xdr:nvSpPr>
      <xdr:spPr bwMode="auto">
        <a:xfrm>
          <a:off x="23888700" y="22848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853</xdr:row>
      <xdr:rowOff>0</xdr:rowOff>
    </xdr:from>
    <xdr:ext cx="304800" cy="307975"/>
    <xdr:sp macro="" textlink="">
      <xdr:nvSpPr>
        <xdr:cNvPr id="1619" name="AutoShape 1" descr="blob:https://web.whatsapp.com/34b6e80c-bc0c-4a28-b3e1-e4a36d430a7e">
          <a:extLst>
            <a:ext uri="{FF2B5EF4-FFF2-40B4-BE49-F238E27FC236}">
              <a16:creationId xmlns:a16="http://schemas.microsoft.com/office/drawing/2014/main" id="{03052036-C7D5-47CC-B580-1155F5A54ADE}"/>
            </a:ext>
          </a:extLst>
        </xdr:cNvPr>
        <xdr:cNvSpPr>
          <a:spLocks noChangeAspect="1" noChangeArrowheads="1"/>
        </xdr:cNvSpPr>
      </xdr:nvSpPr>
      <xdr:spPr bwMode="auto">
        <a:xfrm>
          <a:off x="23888700" y="22875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854</xdr:row>
      <xdr:rowOff>0</xdr:rowOff>
    </xdr:from>
    <xdr:ext cx="304800" cy="307975"/>
    <xdr:sp macro="" textlink="">
      <xdr:nvSpPr>
        <xdr:cNvPr id="1620" name="AutoShape 1" descr="blob:https://web.whatsapp.com/34b6e80c-bc0c-4a28-b3e1-e4a36d430a7e">
          <a:extLst>
            <a:ext uri="{FF2B5EF4-FFF2-40B4-BE49-F238E27FC236}">
              <a16:creationId xmlns:a16="http://schemas.microsoft.com/office/drawing/2014/main" id="{F1A2245C-04BC-473A-81B1-A4887FAF538C}"/>
            </a:ext>
          </a:extLst>
        </xdr:cNvPr>
        <xdr:cNvSpPr>
          <a:spLocks noChangeAspect="1" noChangeArrowheads="1"/>
        </xdr:cNvSpPr>
      </xdr:nvSpPr>
      <xdr:spPr bwMode="auto">
        <a:xfrm>
          <a:off x="23888700" y="22901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855</xdr:row>
      <xdr:rowOff>0</xdr:rowOff>
    </xdr:from>
    <xdr:ext cx="304800" cy="307975"/>
    <xdr:sp macro="" textlink="">
      <xdr:nvSpPr>
        <xdr:cNvPr id="1621" name="AutoShape 1" descr="blob:https://web.whatsapp.com/34b6e80c-bc0c-4a28-b3e1-e4a36d430a7e">
          <a:extLst>
            <a:ext uri="{FF2B5EF4-FFF2-40B4-BE49-F238E27FC236}">
              <a16:creationId xmlns:a16="http://schemas.microsoft.com/office/drawing/2014/main" id="{EAA8B5A5-338B-435A-9DD7-747AF39F0D0D}"/>
            </a:ext>
          </a:extLst>
        </xdr:cNvPr>
        <xdr:cNvSpPr>
          <a:spLocks noChangeAspect="1" noChangeArrowheads="1"/>
        </xdr:cNvSpPr>
      </xdr:nvSpPr>
      <xdr:spPr bwMode="auto">
        <a:xfrm>
          <a:off x="23888700" y="22928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856</xdr:row>
      <xdr:rowOff>0</xdr:rowOff>
    </xdr:from>
    <xdr:ext cx="304800" cy="307975"/>
    <xdr:sp macro="" textlink="">
      <xdr:nvSpPr>
        <xdr:cNvPr id="1622" name="AutoShape 1" descr="blob:https://web.whatsapp.com/34b6e80c-bc0c-4a28-b3e1-e4a36d430a7e">
          <a:extLst>
            <a:ext uri="{FF2B5EF4-FFF2-40B4-BE49-F238E27FC236}">
              <a16:creationId xmlns:a16="http://schemas.microsoft.com/office/drawing/2014/main" id="{51D32F9D-9DF4-47DE-A1F5-7487DE21FC45}"/>
            </a:ext>
          </a:extLst>
        </xdr:cNvPr>
        <xdr:cNvSpPr>
          <a:spLocks noChangeAspect="1" noChangeArrowheads="1"/>
        </xdr:cNvSpPr>
      </xdr:nvSpPr>
      <xdr:spPr bwMode="auto">
        <a:xfrm>
          <a:off x="23888700" y="22955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857</xdr:row>
      <xdr:rowOff>0</xdr:rowOff>
    </xdr:from>
    <xdr:ext cx="304800" cy="307975"/>
    <xdr:sp macro="" textlink="">
      <xdr:nvSpPr>
        <xdr:cNvPr id="1623" name="AutoShape 1" descr="blob:https://web.whatsapp.com/34b6e80c-bc0c-4a28-b3e1-e4a36d430a7e">
          <a:extLst>
            <a:ext uri="{FF2B5EF4-FFF2-40B4-BE49-F238E27FC236}">
              <a16:creationId xmlns:a16="http://schemas.microsoft.com/office/drawing/2014/main" id="{652B6DC3-72B6-4F98-BFFF-F32D700E8AB7}"/>
            </a:ext>
          </a:extLst>
        </xdr:cNvPr>
        <xdr:cNvSpPr>
          <a:spLocks noChangeAspect="1" noChangeArrowheads="1"/>
        </xdr:cNvSpPr>
      </xdr:nvSpPr>
      <xdr:spPr bwMode="auto">
        <a:xfrm>
          <a:off x="23888700" y="22981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858</xdr:row>
      <xdr:rowOff>0</xdr:rowOff>
    </xdr:from>
    <xdr:ext cx="304800" cy="307975"/>
    <xdr:sp macro="" textlink="">
      <xdr:nvSpPr>
        <xdr:cNvPr id="1624" name="AutoShape 1" descr="blob:https://web.whatsapp.com/34b6e80c-bc0c-4a28-b3e1-e4a36d430a7e">
          <a:extLst>
            <a:ext uri="{FF2B5EF4-FFF2-40B4-BE49-F238E27FC236}">
              <a16:creationId xmlns:a16="http://schemas.microsoft.com/office/drawing/2014/main" id="{AA737442-052B-4529-9DC4-E8D2B3BF6CB9}"/>
            </a:ext>
          </a:extLst>
        </xdr:cNvPr>
        <xdr:cNvSpPr>
          <a:spLocks noChangeAspect="1" noChangeArrowheads="1"/>
        </xdr:cNvSpPr>
      </xdr:nvSpPr>
      <xdr:spPr bwMode="auto">
        <a:xfrm>
          <a:off x="23888700" y="23008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859</xdr:row>
      <xdr:rowOff>0</xdr:rowOff>
    </xdr:from>
    <xdr:ext cx="304800" cy="307975"/>
    <xdr:sp macro="" textlink="">
      <xdr:nvSpPr>
        <xdr:cNvPr id="1625" name="AutoShape 1" descr="blob:https://web.whatsapp.com/34b6e80c-bc0c-4a28-b3e1-e4a36d430a7e">
          <a:extLst>
            <a:ext uri="{FF2B5EF4-FFF2-40B4-BE49-F238E27FC236}">
              <a16:creationId xmlns:a16="http://schemas.microsoft.com/office/drawing/2014/main" id="{AC337119-3280-48F5-9CE9-CAA4DCA0BAF0}"/>
            </a:ext>
          </a:extLst>
        </xdr:cNvPr>
        <xdr:cNvSpPr>
          <a:spLocks noChangeAspect="1" noChangeArrowheads="1"/>
        </xdr:cNvSpPr>
      </xdr:nvSpPr>
      <xdr:spPr bwMode="auto">
        <a:xfrm>
          <a:off x="23888700" y="23035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860</xdr:row>
      <xdr:rowOff>0</xdr:rowOff>
    </xdr:from>
    <xdr:ext cx="304800" cy="307975"/>
    <xdr:sp macro="" textlink="">
      <xdr:nvSpPr>
        <xdr:cNvPr id="1626" name="AutoShape 1" descr="blob:https://web.whatsapp.com/34b6e80c-bc0c-4a28-b3e1-e4a36d430a7e">
          <a:extLst>
            <a:ext uri="{FF2B5EF4-FFF2-40B4-BE49-F238E27FC236}">
              <a16:creationId xmlns:a16="http://schemas.microsoft.com/office/drawing/2014/main" id="{F54C62C9-B7E7-489D-B860-523F98647D2D}"/>
            </a:ext>
          </a:extLst>
        </xdr:cNvPr>
        <xdr:cNvSpPr>
          <a:spLocks noChangeAspect="1" noChangeArrowheads="1"/>
        </xdr:cNvSpPr>
      </xdr:nvSpPr>
      <xdr:spPr bwMode="auto">
        <a:xfrm>
          <a:off x="23888700" y="23061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861</xdr:row>
      <xdr:rowOff>0</xdr:rowOff>
    </xdr:from>
    <xdr:ext cx="304800" cy="307975"/>
    <xdr:sp macro="" textlink="">
      <xdr:nvSpPr>
        <xdr:cNvPr id="1627" name="AutoShape 1" descr="blob:https://web.whatsapp.com/34b6e80c-bc0c-4a28-b3e1-e4a36d430a7e">
          <a:extLst>
            <a:ext uri="{FF2B5EF4-FFF2-40B4-BE49-F238E27FC236}">
              <a16:creationId xmlns:a16="http://schemas.microsoft.com/office/drawing/2014/main" id="{DEBA4652-D0D7-4E40-B230-C633D0A9ED57}"/>
            </a:ext>
          </a:extLst>
        </xdr:cNvPr>
        <xdr:cNvSpPr>
          <a:spLocks noChangeAspect="1" noChangeArrowheads="1"/>
        </xdr:cNvSpPr>
      </xdr:nvSpPr>
      <xdr:spPr bwMode="auto">
        <a:xfrm>
          <a:off x="23888700" y="23088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862</xdr:row>
      <xdr:rowOff>0</xdr:rowOff>
    </xdr:from>
    <xdr:ext cx="304800" cy="307975"/>
    <xdr:sp macro="" textlink="">
      <xdr:nvSpPr>
        <xdr:cNvPr id="1628" name="AutoShape 1" descr="blob:https://web.whatsapp.com/34b6e80c-bc0c-4a28-b3e1-e4a36d430a7e">
          <a:extLst>
            <a:ext uri="{FF2B5EF4-FFF2-40B4-BE49-F238E27FC236}">
              <a16:creationId xmlns:a16="http://schemas.microsoft.com/office/drawing/2014/main" id="{94EF2013-674B-45AA-8495-69E588A503D6}"/>
            </a:ext>
          </a:extLst>
        </xdr:cNvPr>
        <xdr:cNvSpPr>
          <a:spLocks noChangeAspect="1" noChangeArrowheads="1"/>
        </xdr:cNvSpPr>
      </xdr:nvSpPr>
      <xdr:spPr bwMode="auto">
        <a:xfrm>
          <a:off x="23888700" y="23115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863</xdr:row>
      <xdr:rowOff>0</xdr:rowOff>
    </xdr:from>
    <xdr:ext cx="304800" cy="307975"/>
    <xdr:sp macro="" textlink="">
      <xdr:nvSpPr>
        <xdr:cNvPr id="1629" name="AutoShape 1" descr="blob:https://web.whatsapp.com/34b6e80c-bc0c-4a28-b3e1-e4a36d430a7e">
          <a:extLst>
            <a:ext uri="{FF2B5EF4-FFF2-40B4-BE49-F238E27FC236}">
              <a16:creationId xmlns:a16="http://schemas.microsoft.com/office/drawing/2014/main" id="{E2F01D7F-DC22-4928-86B0-6C9722296DC9}"/>
            </a:ext>
          </a:extLst>
        </xdr:cNvPr>
        <xdr:cNvSpPr>
          <a:spLocks noChangeAspect="1" noChangeArrowheads="1"/>
        </xdr:cNvSpPr>
      </xdr:nvSpPr>
      <xdr:spPr bwMode="auto">
        <a:xfrm>
          <a:off x="23888700" y="23141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864</xdr:row>
      <xdr:rowOff>0</xdr:rowOff>
    </xdr:from>
    <xdr:ext cx="304800" cy="307975"/>
    <xdr:sp macro="" textlink="">
      <xdr:nvSpPr>
        <xdr:cNvPr id="1630" name="AutoShape 1" descr="blob:https://web.whatsapp.com/34b6e80c-bc0c-4a28-b3e1-e4a36d430a7e">
          <a:extLst>
            <a:ext uri="{FF2B5EF4-FFF2-40B4-BE49-F238E27FC236}">
              <a16:creationId xmlns:a16="http://schemas.microsoft.com/office/drawing/2014/main" id="{D0C050AA-3091-48BD-92F4-53EF4E3CF5EF}"/>
            </a:ext>
          </a:extLst>
        </xdr:cNvPr>
        <xdr:cNvSpPr>
          <a:spLocks noChangeAspect="1" noChangeArrowheads="1"/>
        </xdr:cNvSpPr>
      </xdr:nvSpPr>
      <xdr:spPr bwMode="auto">
        <a:xfrm>
          <a:off x="23888700" y="23168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865</xdr:row>
      <xdr:rowOff>0</xdr:rowOff>
    </xdr:from>
    <xdr:ext cx="304800" cy="307975"/>
    <xdr:sp macro="" textlink="">
      <xdr:nvSpPr>
        <xdr:cNvPr id="1631" name="AutoShape 1" descr="blob:https://web.whatsapp.com/34b6e80c-bc0c-4a28-b3e1-e4a36d430a7e">
          <a:extLst>
            <a:ext uri="{FF2B5EF4-FFF2-40B4-BE49-F238E27FC236}">
              <a16:creationId xmlns:a16="http://schemas.microsoft.com/office/drawing/2014/main" id="{869EF4C5-2E99-4A5D-BC7F-F0134E54FBA3}"/>
            </a:ext>
          </a:extLst>
        </xdr:cNvPr>
        <xdr:cNvSpPr>
          <a:spLocks noChangeAspect="1" noChangeArrowheads="1"/>
        </xdr:cNvSpPr>
      </xdr:nvSpPr>
      <xdr:spPr bwMode="auto">
        <a:xfrm>
          <a:off x="23888700" y="23195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866</xdr:row>
      <xdr:rowOff>0</xdr:rowOff>
    </xdr:from>
    <xdr:ext cx="304800" cy="307975"/>
    <xdr:sp macro="" textlink="">
      <xdr:nvSpPr>
        <xdr:cNvPr id="1632" name="AutoShape 1" descr="blob:https://web.whatsapp.com/34b6e80c-bc0c-4a28-b3e1-e4a36d430a7e">
          <a:extLst>
            <a:ext uri="{FF2B5EF4-FFF2-40B4-BE49-F238E27FC236}">
              <a16:creationId xmlns:a16="http://schemas.microsoft.com/office/drawing/2014/main" id="{257E2A82-5643-4ADB-9917-1777DAAB8D97}"/>
            </a:ext>
          </a:extLst>
        </xdr:cNvPr>
        <xdr:cNvSpPr>
          <a:spLocks noChangeAspect="1" noChangeArrowheads="1"/>
        </xdr:cNvSpPr>
      </xdr:nvSpPr>
      <xdr:spPr bwMode="auto">
        <a:xfrm>
          <a:off x="23888700" y="23221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867</xdr:row>
      <xdr:rowOff>0</xdr:rowOff>
    </xdr:from>
    <xdr:ext cx="304800" cy="307975"/>
    <xdr:sp macro="" textlink="">
      <xdr:nvSpPr>
        <xdr:cNvPr id="1633" name="AutoShape 1" descr="blob:https://web.whatsapp.com/34b6e80c-bc0c-4a28-b3e1-e4a36d430a7e">
          <a:extLst>
            <a:ext uri="{FF2B5EF4-FFF2-40B4-BE49-F238E27FC236}">
              <a16:creationId xmlns:a16="http://schemas.microsoft.com/office/drawing/2014/main" id="{C28811A1-5C60-4767-9D10-6A0243E3C0D0}"/>
            </a:ext>
          </a:extLst>
        </xdr:cNvPr>
        <xdr:cNvSpPr>
          <a:spLocks noChangeAspect="1" noChangeArrowheads="1"/>
        </xdr:cNvSpPr>
      </xdr:nvSpPr>
      <xdr:spPr bwMode="auto">
        <a:xfrm>
          <a:off x="23888700" y="23248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868</xdr:row>
      <xdr:rowOff>0</xdr:rowOff>
    </xdr:from>
    <xdr:ext cx="304800" cy="307975"/>
    <xdr:sp macro="" textlink="">
      <xdr:nvSpPr>
        <xdr:cNvPr id="1634" name="AutoShape 1" descr="blob:https://web.whatsapp.com/34b6e80c-bc0c-4a28-b3e1-e4a36d430a7e">
          <a:extLst>
            <a:ext uri="{FF2B5EF4-FFF2-40B4-BE49-F238E27FC236}">
              <a16:creationId xmlns:a16="http://schemas.microsoft.com/office/drawing/2014/main" id="{F1B47428-D04F-4A6D-B95C-241DB0F29803}"/>
            </a:ext>
          </a:extLst>
        </xdr:cNvPr>
        <xdr:cNvSpPr>
          <a:spLocks noChangeAspect="1" noChangeArrowheads="1"/>
        </xdr:cNvSpPr>
      </xdr:nvSpPr>
      <xdr:spPr bwMode="auto">
        <a:xfrm>
          <a:off x="23888700" y="23275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869</xdr:row>
      <xdr:rowOff>0</xdr:rowOff>
    </xdr:from>
    <xdr:ext cx="304800" cy="307975"/>
    <xdr:sp macro="" textlink="">
      <xdr:nvSpPr>
        <xdr:cNvPr id="1635" name="AutoShape 1" descr="blob:https://web.whatsapp.com/34b6e80c-bc0c-4a28-b3e1-e4a36d430a7e">
          <a:extLst>
            <a:ext uri="{FF2B5EF4-FFF2-40B4-BE49-F238E27FC236}">
              <a16:creationId xmlns:a16="http://schemas.microsoft.com/office/drawing/2014/main" id="{708CEBB4-6616-474F-A27D-5C0A756E5B20}"/>
            </a:ext>
          </a:extLst>
        </xdr:cNvPr>
        <xdr:cNvSpPr>
          <a:spLocks noChangeAspect="1" noChangeArrowheads="1"/>
        </xdr:cNvSpPr>
      </xdr:nvSpPr>
      <xdr:spPr bwMode="auto">
        <a:xfrm>
          <a:off x="23888700" y="23301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870</xdr:row>
      <xdr:rowOff>0</xdr:rowOff>
    </xdr:from>
    <xdr:ext cx="304800" cy="307975"/>
    <xdr:sp macro="" textlink="">
      <xdr:nvSpPr>
        <xdr:cNvPr id="1636" name="AutoShape 1" descr="blob:https://web.whatsapp.com/34b6e80c-bc0c-4a28-b3e1-e4a36d430a7e">
          <a:extLst>
            <a:ext uri="{FF2B5EF4-FFF2-40B4-BE49-F238E27FC236}">
              <a16:creationId xmlns:a16="http://schemas.microsoft.com/office/drawing/2014/main" id="{3D5C5BD3-FA34-46F5-863C-778CA7AC17F4}"/>
            </a:ext>
          </a:extLst>
        </xdr:cNvPr>
        <xdr:cNvSpPr>
          <a:spLocks noChangeAspect="1" noChangeArrowheads="1"/>
        </xdr:cNvSpPr>
      </xdr:nvSpPr>
      <xdr:spPr bwMode="auto">
        <a:xfrm>
          <a:off x="23888700" y="23328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871</xdr:row>
      <xdr:rowOff>0</xdr:rowOff>
    </xdr:from>
    <xdr:ext cx="304800" cy="307975"/>
    <xdr:sp macro="" textlink="">
      <xdr:nvSpPr>
        <xdr:cNvPr id="1637" name="AutoShape 1" descr="blob:https://web.whatsapp.com/34b6e80c-bc0c-4a28-b3e1-e4a36d430a7e">
          <a:extLst>
            <a:ext uri="{FF2B5EF4-FFF2-40B4-BE49-F238E27FC236}">
              <a16:creationId xmlns:a16="http://schemas.microsoft.com/office/drawing/2014/main" id="{03BCD1C0-B20D-47B2-876B-E11E208C1711}"/>
            </a:ext>
          </a:extLst>
        </xdr:cNvPr>
        <xdr:cNvSpPr>
          <a:spLocks noChangeAspect="1" noChangeArrowheads="1"/>
        </xdr:cNvSpPr>
      </xdr:nvSpPr>
      <xdr:spPr bwMode="auto">
        <a:xfrm>
          <a:off x="23888700" y="23355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872</xdr:row>
      <xdr:rowOff>0</xdr:rowOff>
    </xdr:from>
    <xdr:ext cx="304800" cy="307975"/>
    <xdr:sp macro="" textlink="">
      <xdr:nvSpPr>
        <xdr:cNvPr id="1638" name="AutoShape 1" descr="blob:https://web.whatsapp.com/34b6e80c-bc0c-4a28-b3e1-e4a36d430a7e">
          <a:extLst>
            <a:ext uri="{FF2B5EF4-FFF2-40B4-BE49-F238E27FC236}">
              <a16:creationId xmlns:a16="http://schemas.microsoft.com/office/drawing/2014/main" id="{8D6BA727-EB14-4A42-8E79-C9C1CE0B16EA}"/>
            </a:ext>
          </a:extLst>
        </xdr:cNvPr>
        <xdr:cNvSpPr>
          <a:spLocks noChangeAspect="1" noChangeArrowheads="1"/>
        </xdr:cNvSpPr>
      </xdr:nvSpPr>
      <xdr:spPr bwMode="auto">
        <a:xfrm>
          <a:off x="23888700" y="23381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873</xdr:row>
      <xdr:rowOff>0</xdr:rowOff>
    </xdr:from>
    <xdr:ext cx="304800" cy="307975"/>
    <xdr:sp macro="" textlink="">
      <xdr:nvSpPr>
        <xdr:cNvPr id="1639" name="AutoShape 1" descr="blob:https://web.whatsapp.com/34b6e80c-bc0c-4a28-b3e1-e4a36d430a7e">
          <a:extLst>
            <a:ext uri="{FF2B5EF4-FFF2-40B4-BE49-F238E27FC236}">
              <a16:creationId xmlns:a16="http://schemas.microsoft.com/office/drawing/2014/main" id="{476E33A4-1BF4-45D7-B8F5-239BE8374694}"/>
            </a:ext>
          </a:extLst>
        </xdr:cNvPr>
        <xdr:cNvSpPr>
          <a:spLocks noChangeAspect="1" noChangeArrowheads="1"/>
        </xdr:cNvSpPr>
      </xdr:nvSpPr>
      <xdr:spPr bwMode="auto">
        <a:xfrm>
          <a:off x="23888700" y="23408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874</xdr:row>
      <xdr:rowOff>0</xdr:rowOff>
    </xdr:from>
    <xdr:ext cx="304800" cy="307975"/>
    <xdr:sp macro="" textlink="">
      <xdr:nvSpPr>
        <xdr:cNvPr id="1640" name="AutoShape 1" descr="blob:https://web.whatsapp.com/34b6e80c-bc0c-4a28-b3e1-e4a36d430a7e">
          <a:extLst>
            <a:ext uri="{FF2B5EF4-FFF2-40B4-BE49-F238E27FC236}">
              <a16:creationId xmlns:a16="http://schemas.microsoft.com/office/drawing/2014/main" id="{A2AE9CFB-232A-4221-AAB0-F27E267A3B7F}"/>
            </a:ext>
          </a:extLst>
        </xdr:cNvPr>
        <xdr:cNvSpPr>
          <a:spLocks noChangeAspect="1" noChangeArrowheads="1"/>
        </xdr:cNvSpPr>
      </xdr:nvSpPr>
      <xdr:spPr bwMode="auto">
        <a:xfrm>
          <a:off x="23888700" y="23435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875</xdr:row>
      <xdr:rowOff>0</xdr:rowOff>
    </xdr:from>
    <xdr:ext cx="304800" cy="307975"/>
    <xdr:sp macro="" textlink="">
      <xdr:nvSpPr>
        <xdr:cNvPr id="1641" name="AutoShape 1" descr="blob:https://web.whatsapp.com/34b6e80c-bc0c-4a28-b3e1-e4a36d430a7e">
          <a:extLst>
            <a:ext uri="{FF2B5EF4-FFF2-40B4-BE49-F238E27FC236}">
              <a16:creationId xmlns:a16="http://schemas.microsoft.com/office/drawing/2014/main" id="{0A23BAA0-FA49-452B-A5B4-5A9521F6ED6C}"/>
            </a:ext>
          </a:extLst>
        </xdr:cNvPr>
        <xdr:cNvSpPr>
          <a:spLocks noChangeAspect="1" noChangeArrowheads="1"/>
        </xdr:cNvSpPr>
      </xdr:nvSpPr>
      <xdr:spPr bwMode="auto">
        <a:xfrm>
          <a:off x="23888700" y="23461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876</xdr:row>
      <xdr:rowOff>0</xdr:rowOff>
    </xdr:from>
    <xdr:ext cx="304800" cy="307975"/>
    <xdr:sp macro="" textlink="">
      <xdr:nvSpPr>
        <xdr:cNvPr id="1642" name="AutoShape 1" descr="blob:https://web.whatsapp.com/34b6e80c-bc0c-4a28-b3e1-e4a36d430a7e">
          <a:extLst>
            <a:ext uri="{FF2B5EF4-FFF2-40B4-BE49-F238E27FC236}">
              <a16:creationId xmlns:a16="http://schemas.microsoft.com/office/drawing/2014/main" id="{07F85ADF-980F-4865-A4FD-5AD8411DF348}"/>
            </a:ext>
          </a:extLst>
        </xdr:cNvPr>
        <xdr:cNvSpPr>
          <a:spLocks noChangeAspect="1" noChangeArrowheads="1"/>
        </xdr:cNvSpPr>
      </xdr:nvSpPr>
      <xdr:spPr bwMode="auto">
        <a:xfrm>
          <a:off x="23888700" y="23488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877</xdr:row>
      <xdr:rowOff>0</xdr:rowOff>
    </xdr:from>
    <xdr:ext cx="304800" cy="307975"/>
    <xdr:sp macro="" textlink="">
      <xdr:nvSpPr>
        <xdr:cNvPr id="1643" name="AutoShape 1" descr="blob:https://web.whatsapp.com/34b6e80c-bc0c-4a28-b3e1-e4a36d430a7e">
          <a:extLst>
            <a:ext uri="{FF2B5EF4-FFF2-40B4-BE49-F238E27FC236}">
              <a16:creationId xmlns:a16="http://schemas.microsoft.com/office/drawing/2014/main" id="{810F760C-C208-4AF0-B838-6EA329981665}"/>
            </a:ext>
          </a:extLst>
        </xdr:cNvPr>
        <xdr:cNvSpPr>
          <a:spLocks noChangeAspect="1" noChangeArrowheads="1"/>
        </xdr:cNvSpPr>
      </xdr:nvSpPr>
      <xdr:spPr bwMode="auto">
        <a:xfrm>
          <a:off x="23888700" y="23515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878</xdr:row>
      <xdr:rowOff>0</xdr:rowOff>
    </xdr:from>
    <xdr:ext cx="304800" cy="307975"/>
    <xdr:sp macro="" textlink="">
      <xdr:nvSpPr>
        <xdr:cNvPr id="1644" name="AutoShape 1" descr="blob:https://web.whatsapp.com/34b6e80c-bc0c-4a28-b3e1-e4a36d430a7e">
          <a:extLst>
            <a:ext uri="{FF2B5EF4-FFF2-40B4-BE49-F238E27FC236}">
              <a16:creationId xmlns:a16="http://schemas.microsoft.com/office/drawing/2014/main" id="{8A6B6C12-C245-4880-9B72-752E6E69C2BD}"/>
            </a:ext>
          </a:extLst>
        </xdr:cNvPr>
        <xdr:cNvSpPr>
          <a:spLocks noChangeAspect="1" noChangeArrowheads="1"/>
        </xdr:cNvSpPr>
      </xdr:nvSpPr>
      <xdr:spPr bwMode="auto">
        <a:xfrm>
          <a:off x="23888700" y="23541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879</xdr:row>
      <xdr:rowOff>0</xdr:rowOff>
    </xdr:from>
    <xdr:ext cx="304800" cy="307975"/>
    <xdr:sp macro="" textlink="">
      <xdr:nvSpPr>
        <xdr:cNvPr id="1645" name="AutoShape 1" descr="blob:https://web.whatsapp.com/34b6e80c-bc0c-4a28-b3e1-e4a36d430a7e">
          <a:extLst>
            <a:ext uri="{FF2B5EF4-FFF2-40B4-BE49-F238E27FC236}">
              <a16:creationId xmlns:a16="http://schemas.microsoft.com/office/drawing/2014/main" id="{EF8BB4AB-C37D-497D-B76D-D67FE6266273}"/>
            </a:ext>
          </a:extLst>
        </xdr:cNvPr>
        <xdr:cNvSpPr>
          <a:spLocks noChangeAspect="1" noChangeArrowheads="1"/>
        </xdr:cNvSpPr>
      </xdr:nvSpPr>
      <xdr:spPr bwMode="auto">
        <a:xfrm>
          <a:off x="23888700" y="23568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880</xdr:row>
      <xdr:rowOff>0</xdr:rowOff>
    </xdr:from>
    <xdr:ext cx="304800" cy="307975"/>
    <xdr:sp macro="" textlink="">
      <xdr:nvSpPr>
        <xdr:cNvPr id="1646" name="AutoShape 1" descr="blob:https://web.whatsapp.com/34b6e80c-bc0c-4a28-b3e1-e4a36d430a7e">
          <a:extLst>
            <a:ext uri="{FF2B5EF4-FFF2-40B4-BE49-F238E27FC236}">
              <a16:creationId xmlns:a16="http://schemas.microsoft.com/office/drawing/2014/main" id="{B36FD0AC-E623-4DE4-BAD2-581B8214FADE}"/>
            </a:ext>
          </a:extLst>
        </xdr:cNvPr>
        <xdr:cNvSpPr>
          <a:spLocks noChangeAspect="1" noChangeArrowheads="1"/>
        </xdr:cNvSpPr>
      </xdr:nvSpPr>
      <xdr:spPr bwMode="auto">
        <a:xfrm>
          <a:off x="23888700" y="2359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881</xdr:row>
      <xdr:rowOff>0</xdr:rowOff>
    </xdr:from>
    <xdr:ext cx="304800" cy="307975"/>
    <xdr:sp macro="" textlink="">
      <xdr:nvSpPr>
        <xdr:cNvPr id="1647" name="AutoShape 1" descr="blob:https://web.whatsapp.com/34b6e80c-bc0c-4a28-b3e1-e4a36d430a7e">
          <a:extLst>
            <a:ext uri="{FF2B5EF4-FFF2-40B4-BE49-F238E27FC236}">
              <a16:creationId xmlns:a16="http://schemas.microsoft.com/office/drawing/2014/main" id="{5F965462-6B1B-4B25-B21A-7F3EA29345E4}"/>
            </a:ext>
          </a:extLst>
        </xdr:cNvPr>
        <xdr:cNvSpPr>
          <a:spLocks noChangeAspect="1" noChangeArrowheads="1"/>
        </xdr:cNvSpPr>
      </xdr:nvSpPr>
      <xdr:spPr bwMode="auto">
        <a:xfrm>
          <a:off x="23888700" y="23622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884</xdr:row>
      <xdr:rowOff>0</xdr:rowOff>
    </xdr:from>
    <xdr:ext cx="304800" cy="307975"/>
    <xdr:sp macro="" textlink="">
      <xdr:nvSpPr>
        <xdr:cNvPr id="1648" name="AutoShape 1" descr="blob:https://web.whatsapp.com/34b6e80c-bc0c-4a28-b3e1-e4a36d430a7e">
          <a:extLst>
            <a:ext uri="{FF2B5EF4-FFF2-40B4-BE49-F238E27FC236}">
              <a16:creationId xmlns:a16="http://schemas.microsoft.com/office/drawing/2014/main" id="{8DEC6670-7CC4-4DEF-8FB0-54F360353B61}"/>
            </a:ext>
          </a:extLst>
        </xdr:cNvPr>
        <xdr:cNvSpPr>
          <a:spLocks noChangeAspect="1" noChangeArrowheads="1"/>
        </xdr:cNvSpPr>
      </xdr:nvSpPr>
      <xdr:spPr bwMode="auto">
        <a:xfrm>
          <a:off x="23888700" y="23694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885</xdr:row>
      <xdr:rowOff>0</xdr:rowOff>
    </xdr:from>
    <xdr:ext cx="304800" cy="307975"/>
    <xdr:sp macro="" textlink="">
      <xdr:nvSpPr>
        <xdr:cNvPr id="1649" name="AutoShape 1" descr="blob:https://web.whatsapp.com/34b6e80c-bc0c-4a28-b3e1-e4a36d430a7e">
          <a:extLst>
            <a:ext uri="{FF2B5EF4-FFF2-40B4-BE49-F238E27FC236}">
              <a16:creationId xmlns:a16="http://schemas.microsoft.com/office/drawing/2014/main" id="{BD36A5E3-ED8C-430D-B747-C0E1534C9F01}"/>
            </a:ext>
          </a:extLst>
        </xdr:cNvPr>
        <xdr:cNvSpPr>
          <a:spLocks noChangeAspect="1" noChangeArrowheads="1"/>
        </xdr:cNvSpPr>
      </xdr:nvSpPr>
      <xdr:spPr bwMode="auto">
        <a:xfrm>
          <a:off x="23888700" y="23721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886</xdr:row>
      <xdr:rowOff>0</xdr:rowOff>
    </xdr:from>
    <xdr:ext cx="304800" cy="307975"/>
    <xdr:sp macro="" textlink="">
      <xdr:nvSpPr>
        <xdr:cNvPr id="1650" name="AutoShape 1" descr="blob:https://web.whatsapp.com/34b6e80c-bc0c-4a28-b3e1-e4a36d430a7e">
          <a:extLst>
            <a:ext uri="{FF2B5EF4-FFF2-40B4-BE49-F238E27FC236}">
              <a16:creationId xmlns:a16="http://schemas.microsoft.com/office/drawing/2014/main" id="{BA46F89F-15D8-4B41-82C8-41ACE8F82131}"/>
            </a:ext>
          </a:extLst>
        </xdr:cNvPr>
        <xdr:cNvSpPr>
          <a:spLocks noChangeAspect="1" noChangeArrowheads="1"/>
        </xdr:cNvSpPr>
      </xdr:nvSpPr>
      <xdr:spPr bwMode="auto">
        <a:xfrm>
          <a:off x="23888700" y="23747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887</xdr:row>
      <xdr:rowOff>0</xdr:rowOff>
    </xdr:from>
    <xdr:ext cx="304800" cy="307975"/>
    <xdr:sp macro="" textlink="">
      <xdr:nvSpPr>
        <xdr:cNvPr id="1651" name="AutoShape 1" descr="blob:https://web.whatsapp.com/34b6e80c-bc0c-4a28-b3e1-e4a36d430a7e">
          <a:extLst>
            <a:ext uri="{FF2B5EF4-FFF2-40B4-BE49-F238E27FC236}">
              <a16:creationId xmlns:a16="http://schemas.microsoft.com/office/drawing/2014/main" id="{397BC8FC-0338-4FFD-A95B-1EECF0DE4300}"/>
            </a:ext>
          </a:extLst>
        </xdr:cNvPr>
        <xdr:cNvSpPr>
          <a:spLocks noChangeAspect="1" noChangeArrowheads="1"/>
        </xdr:cNvSpPr>
      </xdr:nvSpPr>
      <xdr:spPr bwMode="auto">
        <a:xfrm>
          <a:off x="23888700" y="23774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888</xdr:row>
      <xdr:rowOff>0</xdr:rowOff>
    </xdr:from>
    <xdr:ext cx="304800" cy="307975"/>
    <xdr:sp macro="" textlink="">
      <xdr:nvSpPr>
        <xdr:cNvPr id="1652" name="AutoShape 1" descr="blob:https://web.whatsapp.com/34b6e80c-bc0c-4a28-b3e1-e4a36d430a7e">
          <a:extLst>
            <a:ext uri="{FF2B5EF4-FFF2-40B4-BE49-F238E27FC236}">
              <a16:creationId xmlns:a16="http://schemas.microsoft.com/office/drawing/2014/main" id="{FB8447AB-AAD2-45BC-B6E4-628D0DEAB4B3}"/>
            </a:ext>
          </a:extLst>
        </xdr:cNvPr>
        <xdr:cNvSpPr>
          <a:spLocks noChangeAspect="1" noChangeArrowheads="1"/>
        </xdr:cNvSpPr>
      </xdr:nvSpPr>
      <xdr:spPr bwMode="auto">
        <a:xfrm>
          <a:off x="23888700" y="23801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889</xdr:row>
      <xdr:rowOff>0</xdr:rowOff>
    </xdr:from>
    <xdr:ext cx="304800" cy="307975"/>
    <xdr:sp macro="" textlink="">
      <xdr:nvSpPr>
        <xdr:cNvPr id="1653" name="AutoShape 1" descr="blob:https://web.whatsapp.com/34b6e80c-bc0c-4a28-b3e1-e4a36d430a7e">
          <a:extLst>
            <a:ext uri="{FF2B5EF4-FFF2-40B4-BE49-F238E27FC236}">
              <a16:creationId xmlns:a16="http://schemas.microsoft.com/office/drawing/2014/main" id="{92B3801F-4700-4B13-A7E4-18E371F171C4}"/>
            </a:ext>
          </a:extLst>
        </xdr:cNvPr>
        <xdr:cNvSpPr>
          <a:spLocks noChangeAspect="1" noChangeArrowheads="1"/>
        </xdr:cNvSpPr>
      </xdr:nvSpPr>
      <xdr:spPr bwMode="auto">
        <a:xfrm>
          <a:off x="23888700" y="23827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890</xdr:row>
      <xdr:rowOff>0</xdr:rowOff>
    </xdr:from>
    <xdr:ext cx="304800" cy="307975"/>
    <xdr:sp macro="" textlink="">
      <xdr:nvSpPr>
        <xdr:cNvPr id="1654" name="AutoShape 1" descr="blob:https://web.whatsapp.com/34b6e80c-bc0c-4a28-b3e1-e4a36d430a7e">
          <a:extLst>
            <a:ext uri="{FF2B5EF4-FFF2-40B4-BE49-F238E27FC236}">
              <a16:creationId xmlns:a16="http://schemas.microsoft.com/office/drawing/2014/main" id="{03306E82-39AE-45CA-A9B8-12D175BDB2CA}"/>
            </a:ext>
          </a:extLst>
        </xdr:cNvPr>
        <xdr:cNvSpPr>
          <a:spLocks noChangeAspect="1" noChangeArrowheads="1"/>
        </xdr:cNvSpPr>
      </xdr:nvSpPr>
      <xdr:spPr bwMode="auto">
        <a:xfrm>
          <a:off x="23888700" y="23854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891</xdr:row>
      <xdr:rowOff>0</xdr:rowOff>
    </xdr:from>
    <xdr:ext cx="304800" cy="307975"/>
    <xdr:sp macro="" textlink="">
      <xdr:nvSpPr>
        <xdr:cNvPr id="1655" name="AutoShape 1" descr="blob:https://web.whatsapp.com/34b6e80c-bc0c-4a28-b3e1-e4a36d430a7e">
          <a:extLst>
            <a:ext uri="{FF2B5EF4-FFF2-40B4-BE49-F238E27FC236}">
              <a16:creationId xmlns:a16="http://schemas.microsoft.com/office/drawing/2014/main" id="{70F2CB86-A300-49C3-8615-D0646F3A4ACB}"/>
            </a:ext>
          </a:extLst>
        </xdr:cNvPr>
        <xdr:cNvSpPr>
          <a:spLocks noChangeAspect="1" noChangeArrowheads="1"/>
        </xdr:cNvSpPr>
      </xdr:nvSpPr>
      <xdr:spPr bwMode="auto">
        <a:xfrm>
          <a:off x="23888700" y="23881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892</xdr:row>
      <xdr:rowOff>0</xdr:rowOff>
    </xdr:from>
    <xdr:ext cx="304800" cy="307975"/>
    <xdr:sp macro="" textlink="">
      <xdr:nvSpPr>
        <xdr:cNvPr id="1656" name="AutoShape 1" descr="blob:https://web.whatsapp.com/34b6e80c-bc0c-4a28-b3e1-e4a36d430a7e">
          <a:extLst>
            <a:ext uri="{FF2B5EF4-FFF2-40B4-BE49-F238E27FC236}">
              <a16:creationId xmlns:a16="http://schemas.microsoft.com/office/drawing/2014/main" id="{F31073FC-7115-4CC5-A80C-855C470853E9}"/>
            </a:ext>
          </a:extLst>
        </xdr:cNvPr>
        <xdr:cNvSpPr>
          <a:spLocks noChangeAspect="1" noChangeArrowheads="1"/>
        </xdr:cNvSpPr>
      </xdr:nvSpPr>
      <xdr:spPr bwMode="auto">
        <a:xfrm>
          <a:off x="23888700" y="23907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893</xdr:row>
      <xdr:rowOff>0</xdr:rowOff>
    </xdr:from>
    <xdr:ext cx="304800" cy="307975"/>
    <xdr:sp macro="" textlink="">
      <xdr:nvSpPr>
        <xdr:cNvPr id="1657" name="AutoShape 1" descr="blob:https://web.whatsapp.com/34b6e80c-bc0c-4a28-b3e1-e4a36d430a7e">
          <a:extLst>
            <a:ext uri="{FF2B5EF4-FFF2-40B4-BE49-F238E27FC236}">
              <a16:creationId xmlns:a16="http://schemas.microsoft.com/office/drawing/2014/main" id="{69B8FBB5-FBC0-4073-BE69-54A186C06133}"/>
            </a:ext>
          </a:extLst>
        </xdr:cNvPr>
        <xdr:cNvSpPr>
          <a:spLocks noChangeAspect="1" noChangeArrowheads="1"/>
        </xdr:cNvSpPr>
      </xdr:nvSpPr>
      <xdr:spPr bwMode="auto">
        <a:xfrm>
          <a:off x="23888700" y="23934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894</xdr:row>
      <xdr:rowOff>0</xdr:rowOff>
    </xdr:from>
    <xdr:ext cx="304800" cy="307975"/>
    <xdr:sp macro="" textlink="">
      <xdr:nvSpPr>
        <xdr:cNvPr id="1658" name="AutoShape 1" descr="blob:https://web.whatsapp.com/34b6e80c-bc0c-4a28-b3e1-e4a36d430a7e">
          <a:extLst>
            <a:ext uri="{FF2B5EF4-FFF2-40B4-BE49-F238E27FC236}">
              <a16:creationId xmlns:a16="http://schemas.microsoft.com/office/drawing/2014/main" id="{E0776B9F-637E-4AAC-9FA8-90A8DB8CB113}"/>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894</xdr:row>
      <xdr:rowOff>0</xdr:rowOff>
    </xdr:from>
    <xdr:ext cx="304800" cy="307975"/>
    <xdr:sp macro="" textlink="">
      <xdr:nvSpPr>
        <xdr:cNvPr id="1659" name="AutoShape 1" descr="blob:https://web.whatsapp.com/34b6e80c-bc0c-4a28-b3e1-e4a36d430a7e">
          <a:extLst>
            <a:ext uri="{FF2B5EF4-FFF2-40B4-BE49-F238E27FC236}">
              <a16:creationId xmlns:a16="http://schemas.microsoft.com/office/drawing/2014/main" id="{B555D12A-EB4F-4C7D-8FA5-1A197192A605}"/>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894</xdr:row>
      <xdr:rowOff>0</xdr:rowOff>
    </xdr:from>
    <xdr:ext cx="304800" cy="307975"/>
    <xdr:sp macro="" textlink="">
      <xdr:nvSpPr>
        <xdr:cNvPr id="1660" name="AutoShape 1" descr="blob:https://web.whatsapp.com/34b6e80c-bc0c-4a28-b3e1-e4a36d430a7e">
          <a:extLst>
            <a:ext uri="{FF2B5EF4-FFF2-40B4-BE49-F238E27FC236}">
              <a16:creationId xmlns:a16="http://schemas.microsoft.com/office/drawing/2014/main" id="{120B0051-DFD6-423E-B684-9FEB62CC1173}"/>
            </a:ext>
          </a:extLst>
        </xdr:cNvPr>
        <xdr:cNvSpPr>
          <a:spLocks noChangeAspect="1" noChangeArrowheads="1"/>
        </xdr:cNvSpPr>
      </xdr:nvSpPr>
      <xdr:spPr bwMode="auto">
        <a:xfrm>
          <a:off x="23888700" y="23961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1" name="AutoShape 1" descr="blob:https://web.whatsapp.com/34b6e80c-bc0c-4a28-b3e1-e4a36d430a7e">
          <a:extLst>
            <a:ext uri="{FF2B5EF4-FFF2-40B4-BE49-F238E27FC236}">
              <a16:creationId xmlns:a16="http://schemas.microsoft.com/office/drawing/2014/main" id="{20DA63A5-51DE-4018-A59E-344842D24F74}"/>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2" name="AutoShape 1" descr="blob:https://web.whatsapp.com/34b6e80c-bc0c-4a28-b3e1-e4a36d430a7e">
          <a:extLst>
            <a:ext uri="{FF2B5EF4-FFF2-40B4-BE49-F238E27FC236}">
              <a16:creationId xmlns:a16="http://schemas.microsoft.com/office/drawing/2014/main" id="{D924A160-9071-497C-A373-DCE2FAED550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3" name="AutoShape 1" descr="blob:https://web.whatsapp.com/34b6e80c-bc0c-4a28-b3e1-e4a36d430a7e">
          <a:extLst>
            <a:ext uri="{FF2B5EF4-FFF2-40B4-BE49-F238E27FC236}">
              <a16:creationId xmlns:a16="http://schemas.microsoft.com/office/drawing/2014/main" id="{7024C6E0-2D4D-49BA-927D-36B753AD54C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4" name="AutoShape 1" descr="blob:https://web.whatsapp.com/34b6e80c-bc0c-4a28-b3e1-e4a36d430a7e">
          <a:extLst>
            <a:ext uri="{FF2B5EF4-FFF2-40B4-BE49-F238E27FC236}">
              <a16:creationId xmlns:a16="http://schemas.microsoft.com/office/drawing/2014/main" id="{D651068E-B32F-431E-856C-E0D20D9F1F9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5" name="AutoShape 1" descr="blob:https://web.whatsapp.com/34b6e80c-bc0c-4a28-b3e1-e4a36d430a7e">
          <a:extLst>
            <a:ext uri="{FF2B5EF4-FFF2-40B4-BE49-F238E27FC236}">
              <a16:creationId xmlns:a16="http://schemas.microsoft.com/office/drawing/2014/main" id="{D18684FF-36CE-47E5-8025-37105C39FB2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6" name="AutoShape 1" descr="blob:https://web.whatsapp.com/34b6e80c-bc0c-4a28-b3e1-e4a36d430a7e">
          <a:extLst>
            <a:ext uri="{FF2B5EF4-FFF2-40B4-BE49-F238E27FC236}">
              <a16:creationId xmlns:a16="http://schemas.microsoft.com/office/drawing/2014/main" id="{C632F6F3-30BB-424C-9CD1-AD1A8874906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7" name="AutoShape 1" descr="blob:https://web.whatsapp.com/34b6e80c-bc0c-4a28-b3e1-e4a36d430a7e">
          <a:extLst>
            <a:ext uri="{FF2B5EF4-FFF2-40B4-BE49-F238E27FC236}">
              <a16:creationId xmlns:a16="http://schemas.microsoft.com/office/drawing/2014/main" id="{3D9A7F88-0420-4572-A502-0492359890F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8" name="AutoShape 1" descr="blob:https://web.whatsapp.com/34b6e80c-bc0c-4a28-b3e1-e4a36d430a7e">
          <a:extLst>
            <a:ext uri="{FF2B5EF4-FFF2-40B4-BE49-F238E27FC236}">
              <a16:creationId xmlns:a16="http://schemas.microsoft.com/office/drawing/2014/main" id="{2D5F0089-0778-4FFB-8979-32122148BB5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69" name="AutoShape 1" descr="blob:https://web.whatsapp.com/34b6e80c-bc0c-4a28-b3e1-e4a36d430a7e">
          <a:extLst>
            <a:ext uri="{FF2B5EF4-FFF2-40B4-BE49-F238E27FC236}">
              <a16:creationId xmlns:a16="http://schemas.microsoft.com/office/drawing/2014/main" id="{A876A6F1-CC37-43F6-8A51-8469AA93CAC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0" name="AutoShape 1" descr="blob:https://web.whatsapp.com/34b6e80c-bc0c-4a28-b3e1-e4a36d430a7e">
          <a:extLst>
            <a:ext uri="{FF2B5EF4-FFF2-40B4-BE49-F238E27FC236}">
              <a16:creationId xmlns:a16="http://schemas.microsoft.com/office/drawing/2014/main" id="{497E0E0B-27D1-410B-99AA-023132DA8C2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1" name="AutoShape 1" descr="blob:https://web.whatsapp.com/34b6e80c-bc0c-4a28-b3e1-e4a36d430a7e">
          <a:extLst>
            <a:ext uri="{FF2B5EF4-FFF2-40B4-BE49-F238E27FC236}">
              <a16:creationId xmlns:a16="http://schemas.microsoft.com/office/drawing/2014/main" id="{13DE6E3E-3D4E-43A0-9ABA-B6F9116D851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2" name="AutoShape 1" descr="blob:https://web.whatsapp.com/34b6e80c-bc0c-4a28-b3e1-e4a36d430a7e">
          <a:extLst>
            <a:ext uri="{FF2B5EF4-FFF2-40B4-BE49-F238E27FC236}">
              <a16:creationId xmlns:a16="http://schemas.microsoft.com/office/drawing/2014/main" id="{7364B989-FB64-4461-8E4A-3554621F7A1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3" name="AutoShape 1" descr="blob:https://web.whatsapp.com/34b6e80c-bc0c-4a28-b3e1-e4a36d430a7e">
          <a:extLst>
            <a:ext uri="{FF2B5EF4-FFF2-40B4-BE49-F238E27FC236}">
              <a16:creationId xmlns:a16="http://schemas.microsoft.com/office/drawing/2014/main" id="{A4C4F500-C917-4145-8889-C7C67BB7BB5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4" name="AutoShape 1" descr="blob:https://web.whatsapp.com/34b6e80c-bc0c-4a28-b3e1-e4a36d430a7e">
          <a:extLst>
            <a:ext uri="{FF2B5EF4-FFF2-40B4-BE49-F238E27FC236}">
              <a16:creationId xmlns:a16="http://schemas.microsoft.com/office/drawing/2014/main" id="{B64D60C3-3D74-4AF6-9856-A3AEFBD6547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5" name="AutoShape 1" descr="blob:https://web.whatsapp.com/34b6e80c-bc0c-4a28-b3e1-e4a36d430a7e">
          <a:extLst>
            <a:ext uri="{FF2B5EF4-FFF2-40B4-BE49-F238E27FC236}">
              <a16:creationId xmlns:a16="http://schemas.microsoft.com/office/drawing/2014/main" id="{C9DF95FB-64B1-49CB-BB6A-A04C7DFC9B4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6" name="AutoShape 1" descr="blob:https://web.whatsapp.com/34b6e80c-bc0c-4a28-b3e1-e4a36d430a7e">
          <a:extLst>
            <a:ext uri="{FF2B5EF4-FFF2-40B4-BE49-F238E27FC236}">
              <a16:creationId xmlns:a16="http://schemas.microsoft.com/office/drawing/2014/main" id="{BB96176B-8FC3-41E7-A871-213209C979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7" name="AutoShape 1" descr="blob:https://web.whatsapp.com/34b6e80c-bc0c-4a28-b3e1-e4a36d430a7e">
          <a:extLst>
            <a:ext uri="{FF2B5EF4-FFF2-40B4-BE49-F238E27FC236}">
              <a16:creationId xmlns:a16="http://schemas.microsoft.com/office/drawing/2014/main" id="{89DB367A-6BD5-4AF2-B40F-EBF9F8FC01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8" name="AutoShape 1" descr="blob:https://web.whatsapp.com/34b6e80c-bc0c-4a28-b3e1-e4a36d430a7e">
          <a:extLst>
            <a:ext uri="{FF2B5EF4-FFF2-40B4-BE49-F238E27FC236}">
              <a16:creationId xmlns:a16="http://schemas.microsoft.com/office/drawing/2014/main" id="{7DE07471-0819-4D23-8218-F786AC33274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79" name="AutoShape 1" descr="blob:https://web.whatsapp.com/34b6e80c-bc0c-4a28-b3e1-e4a36d430a7e">
          <a:extLst>
            <a:ext uri="{FF2B5EF4-FFF2-40B4-BE49-F238E27FC236}">
              <a16:creationId xmlns:a16="http://schemas.microsoft.com/office/drawing/2014/main" id="{5CA4F5A2-D35D-47B8-8C88-8E24E83E981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0" name="AutoShape 1" descr="blob:https://web.whatsapp.com/34b6e80c-bc0c-4a28-b3e1-e4a36d430a7e">
          <a:extLst>
            <a:ext uri="{FF2B5EF4-FFF2-40B4-BE49-F238E27FC236}">
              <a16:creationId xmlns:a16="http://schemas.microsoft.com/office/drawing/2014/main" id="{310D5FE8-35F6-440A-A1BE-96C03DE8B48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1" name="AutoShape 1" descr="blob:https://web.whatsapp.com/34b6e80c-bc0c-4a28-b3e1-e4a36d430a7e">
          <a:extLst>
            <a:ext uri="{FF2B5EF4-FFF2-40B4-BE49-F238E27FC236}">
              <a16:creationId xmlns:a16="http://schemas.microsoft.com/office/drawing/2014/main" id="{B6856A65-3B6F-4DB1-8AAE-5D94B52DFC3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2" name="AutoShape 1" descr="blob:https://web.whatsapp.com/34b6e80c-bc0c-4a28-b3e1-e4a36d430a7e">
          <a:extLst>
            <a:ext uri="{FF2B5EF4-FFF2-40B4-BE49-F238E27FC236}">
              <a16:creationId xmlns:a16="http://schemas.microsoft.com/office/drawing/2014/main" id="{A7C7157F-6493-4F1B-84A5-6485F0E3AFC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3" name="AutoShape 1" descr="blob:https://web.whatsapp.com/34b6e80c-bc0c-4a28-b3e1-e4a36d430a7e">
          <a:extLst>
            <a:ext uri="{FF2B5EF4-FFF2-40B4-BE49-F238E27FC236}">
              <a16:creationId xmlns:a16="http://schemas.microsoft.com/office/drawing/2014/main" id="{F2AABC3D-7962-49DA-A0CA-FF725D0DB5D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4" name="AutoShape 1" descr="blob:https://web.whatsapp.com/34b6e80c-bc0c-4a28-b3e1-e4a36d430a7e">
          <a:extLst>
            <a:ext uri="{FF2B5EF4-FFF2-40B4-BE49-F238E27FC236}">
              <a16:creationId xmlns:a16="http://schemas.microsoft.com/office/drawing/2014/main" id="{44D71578-DB90-415D-A8DF-608EBD2A0F9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5" name="AutoShape 1" descr="blob:https://web.whatsapp.com/34b6e80c-bc0c-4a28-b3e1-e4a36d430a7e">
          <a:extLst>
            <a:ext uri="{FF2B5EF4-FFF2-40B4-BE49-F238E27FC236}">
              <a16:creationId xmlns:a16="http://schemas.microsoft.com/office/drawing/2014/main" id="{BDA3200D-26D8-4E7B-A24D-C431B543D17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6" name="AutoShape 1" descr="blob:https://web.whatsapp.com/34b6e80c-bc0c-4a28-b3e1-e4a36d430a7e">
          <a:extLst>
            <a:ext uri="{FF2B5EF4-FFF2-40B4-BE49-F238E27FC236}">
              <a16:creationId xmlns:a16="http://schemas.microsoft.com/office/drawing/2014/main" id="{CC46309B-4420-4857-BBA7-F138ACBEE96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7" name="AutoShape 1" descr="blob:https://web.whatsapp.com/34b6e80c-bc0c-4a28-b3e1-e4a36d430a7e">
          <a:extLst>
            <a:ext uri="{FF2B5EF4-FFF2-40B4-BE49-F238E27FC236}">
              <a16:creationId xmlns:a16="http://schemas.microsoft.com/office/drawing/2014/main" id="{A0AC5E50-64BB-48BF-88CC-DD5DE69F09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8" name="AutoShape 1" descr="blob:https://web.whatsapp.com/34b6e80c-bc0c-4a28-b3e1-e4a36d430a7e">
          <a:extLst>
            <a:ext uri="{FF2B5EF4-FFF2-40B4-BE49-F238E27FC236}">
              <a16:creationId xmlns:a16="http://schemas.microsoft.com/office/drawing/2014/main" id="{30D509B4-4FBF-4BD0-A210-A4F775F6094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89" name="AutoShape 1" descr="blob:https://web.whatsapp.com/34b6e80c-bc0c-4a28-b3e1-e4a36d430a7e">
          <a:extLst>
            <a:ext uri="{FF2B5EF4-FFF2-40B4-BE49-F238E27FC236}">
              <a16:creationId xmlns:a16="http://schemas.microsoft.com/office/drawing/2014/main" id="{88E84980-3184-4509-BCA0-7761090702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0" name="AutoShape 1" descr="blob:https://web.whatsapp.com/34b6e80c-bc0c-4a28-b3e1-e4a36d430a7e">
          <a:extLst>
            <a:ext uri="{FF2B5EF4-FFF2-40B4-BE49-F238E27FC236}">
              <a16:creationId xmlns:a16="http://schemas.microsoft.com/office/drawing/2014/main" id="{5400E68B-7191-446F-89CB-8975DF99210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1" name="AutoShape 1" descr="blob:https://web.whatsapp.com/34b6e80c-bc0c-4a28-b3e1-e4a36d430a7e">
          <a:extLst>
            <a:ext uri="{FF2B5EF4-FFF2-40B4-BE49-F238E27FC236}">
              <a16:creationId xmlns:a16="http://schemas.microsoft.com/office/drawing/2014/main" id="{99F0E802-CA9D-4D90-8797-F3E76920967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2" name="AutoShape 1" descr="blob:https://web.whatsapp.com/34b6e80c-bc0c-4a28-b3e1-e4a36d430a7e">
          <a:extLst>
            <a:ext uri="{FF2B5EF4-FFF2-40B4-BE49-F238E27FC236}">
              <a16:creationId xmlns:a16="http://schemas.microsoft.com/office/drawing/2014/main" id="{FD819083-7AF0-4B93-AEA6-2956D425F1F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3" name="AutoShape 1" descr="blob:https://web.whatsapp.com/34b6e80c-bc0c-4a28-b3e1-e4a36d430a7e">
          <a:extLst>
            <a:ext uri="{FF2B5EF4-FFF2-40B4-BE49-F238E27FC236}">
              <a16:creationId xmlns:a16="http://schemas.microsoft.com/office/drawing/2014/main" id="{0F7CB035-F6F2-49BC-B6A0-841B0EF0215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4" name="AutoShape 1" descr="blob:https://web.whatsapp.com/34b6e80c-bc0c-4a28-b3e1-e4a36d430a7e">
          <a:extLst>
            <a:ext uri="{FF2B5EF4-FFF2-40B4-BE49-F238E27FC236}">
              <a16:creationId xmlns:a16="http://schemas.microsoft.com/office/drawing/2014/main" id="{794D3968-2266-4FC3-8CF5-A3DBF751C68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5" name="AutoShape 1" descr="blob:https://web.whatsapp.com/34b6e80c-bc0c-4a28-b3e1-e4a36d430a7e">
          <a:extLst>
            <a:ext uri="{FF2B5EF4-FFF2-40B4-BE49-F238E27FC236}">
              <a16:creationId xmlns:a16="http://schemas.microsoft.com/office/drawing/2014/main" id="{8BFB0BB4-18A5-40A1-ADB0-E40C35B6C1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6" name="AutoShape 1" descr="blob:https://web.whatsapp.com/34b6e80c-bc0c-4a28-b3e1-e4a36d430a7e">
          <a:extLst>
            <a:ext uri="{FF2B5EF4-FFF2-40B4-BE49-F238E27FC236}">
              <a16:creationId xmlns:a16="http://schemas.microsoft.com/office/drawing/2014/main" id="{188DBAD4-61DF-42FB-BFAB-6F1859A1506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7" name="AutoShape 1" descr="blob:https://web.whatsapp.com/34b6e80c-bc0c-4a28-b3e1-e4a36d430a7e">
          <a:extLst>
            <a:ext uri="{FF2B5EF4-FFF2-40B4-BE49-F238E27FC236}">
              <a16:creationId xmlns:a16="http://schemas.microsoft.com/office/drawing/2014/main" id="{A85662EF-AAD3-44C8-ABCC-88C1893C637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8" name="AutoShape 1" descr="blob:https://web.whatsapp.com/34b6e80c-bc0c-4a28-b3e1-e4a36d430a7e">
          <a:extLst>
            <a:ext uri="{FF2B5EF4-FFF2-40B4-BE49-F238E27FC236}">
              <a16:creationId xmlns:a16="http://schemas.microsoft.com/office/drawing/2014/main" id="{54CB553D-8D94-4728-9928-CB35DBFE255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699" name="AutoShape 1" descr="blob:https://web.whatsapp.com/34b6e80c-bc0c-4a28-b3e1-e4a36d430a7e">
          <a:extLst>
            <a:ext uri="{FF2B5EF4-FFF2-40B4-BE49-F238E27FC236}">
              <a16:creationId xmlns:a16="http://schemas.microsoft.com/office/drawing/2014/main" id="{852FF8C4-E556-45E5-BDF7-65CE5CBCEF7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0" name="AutoShape 1" descr="blob:https://web.whatsapp.com/34b6e80c-bc0c-4a28-b3e1-e4a36d430a7e">
          <a:extLst>
            <a:ext uri="{FF2B5EF4-FFF2-40B4-BE49-F238E27FC236}">
              <a16:creationId xmlns:a16="http://schemas.microsoft.com/office/drawing/2014/main" id="{A32EE39A-3F24-4888-BD36-955EC1CB840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1" name="AutoShape 1" descr="blob:https://web.whatsapp.com/34b6e80c-bc0c-4a28-b3e1-e4a36d430a7e">
          <a:extLst>
            <a:ext uri="{FF2B5EF4-FFF2-40B4-BE49-F238E27FC236}">
              <a16:creationId xmlns:a16="http://schemas.microsoft.com/office/drawing/2014/main" id="{AE3AC829-867A-429E-835A-1018EAC6862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2" name="AutoShape 1" descr="blob:https://web.whatsapp.com/34b6e80c-bc0c-4a28-b3e1-e4a36d430a7e">
          <a:extLst>
            <a:ext uri="{FF2B5EF4-FFF2-40B4-BE49-F238E27FC236}">
              <a16:creationId xmlns:a16="http://schemas.microsoft.com/office/drawing/2014/main" id="{38C5ED02-4B92-41A3-A926-A10BBD32AD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3" name="AutoShape 1" descr="blob:https://web.whatsapp.com/34b6e80c-bc0c-4a28-b3e1-e4a36d430a7e">
          <a:extLst>
            <a:ext uri="{FF2B5EF4-FFF2-40B4-BE49-F238E27FC236}">
              <a16:creationId xmlns:a16="http://schemas.microsoft.com/office/drawing/2014/main" id="{802D36B5-FF0B-4A2A-8D30-FE02507AF91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4" name="AutoShape 1" descr="blob:https://web.whatsapp.com/34b6e80c-bc0c-4a28-b3e1-e4a36d430a7e">
          <a:extLst>
            <a:ext uri="{FF2B5EF4-FFF2-40B4-BE49-F238E27FC236}">
              <a16:creationId xmlns:a16="http://schemas.microsoft.com/office/drawing/2014/main" id="{3AE75D33-E3E3-4EB8-B64D-FBFB6EE2705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5" name="AutoShape 1" descr="blob:https://web.whatsapp.com/34b6e80c-bc0c-4a28-b3e1-e4a36d430a7e">
          <a:extLst>
            <a:ext uri="{FF2B5EF4-FFF2-40B4-BE49-F238E27FC236}">
              <a16:creationId xmlns:a16="http://schemas.microsoft.com/office/drawing/2014/main" id="{9AD19D52-6607-48A3-990F-80A28FB46F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6" name="AutoShape 1" descr="blob:https://web.whatsapp.com/34b6e80c-bc0c-4a28-b3e1-e4a36d430a7e">
          <a:extLst>
            <a:ext uri="{FF2B5EF4-FFF2-40B4-BE49-F238E27FC236}">
              <a16:creationId xmlns:a16="http://schemas.microsoft.com/office/drawing/2014/main" id="{46446BD6-036E-435C-8246-A514462666A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7" name="AutoShape 1" descr="blob:https://web.whatsapp.com/34b6e80c-bc0c-4a28-b3e1-e4a36d430a7e">
          <a:extLst>
            <a:ext uri="{FF2B5EF4-FFF2-40B4-BE49-F238E27FC236}">
              <a16:creationId xmlns:a16="http://schemas.microsoft.com/office/drawing/2014/main" id="{EA52530F-0B66-40A3-9F96-D5322D30953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8" name="AutoShape 1" descr="blob:https://web.whatsapp.com/34b6e80c-bc0c-4a28-b3e1-e4a36d430a7e">
          <a:extLst>
            <a:ext uri="{FF2B5EF4-FFF2-40B4-BE49-F238E27FC236}">
              <a16:creationId xmlns:a16="http://schemas.microsoft.com/office/drawing/2014/main" id="{6C40960E-AD3D-439F-86BF-44F8EF22998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09" name="AutoShape 1" descr="blob:https://web.whatsapp.com/34b6e80c-bc0c-4a28-b3e1-e4a36d430a7e">
          <a:extLst>
            <a:ext uri="{FF2B5EF4-FFF2-40B4-BE49-F238E27FC236}">
              <a16:creationId xmlns:a16="http://schemas.microsoft.com/office/drawing/2014/main" id="{2E399008-D2C1-4D20-A1A8-E183F87DB02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0" name="AutoShape 1" descr="blob:https://web.whatsapp.com/34b6e80c-bc0c-4a28-b3e1-e4a36d430a7e">
          <a:extLst>
            <a:ext uri="{FF2B5EF4-FFF2-40B4-BE49-F238E27FC236}">
              <a16:creationId xmlns:a16="http://schemas.microsoft.com/office/drawing/2014/main" id="{53FE8A1B-3ECF-4551-B8BB-9F73927BFAD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1" name="AutoShape 1" descr="blob:https://web.whatsapp.com/34b6e80c-bc0c-4a28-b3e1-e4a36d430a7e">
          <a:extLst>
            <a:ext uri="{FF2B5EF4-FFF2-40B4-BE49-F238E27FC236}">
              <a16:creationId xmlns:a16="http://schemas.microsoft.com/office/drawing/2014/main" id="{12665428-DED0-432F-9B94-EF9796205A8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2" name="AutoShape 1" descr="blob:https://web.whatsapp.com/34b6e80c-bc0c-4a28-b3e1-e4a36d430a7e">
          <a:extLst>
            <a:ext uri="{FF2B5EF4-FFF2-40B4-BE49-F238E27FC236}">
              <a16:creationId xmlns:a16="http://schemas.microsoft.com/office/drawing/2014/main" id="{35C966FD-2A05-48EA-9E50-7006D5E3A7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3" name="AutoShape 1" descr="blob:https://web.whatsapp.com/34b6e80c-bc0c-4a28-b3e1-e4a36d430a7e">
          <a:extLst>
            <a:ext uri="{FF2B5EF4-FFF2-40B4-BE49-F238E27FC236}">
              <a16:creationId xmlns:a16="http://schemas.microsoft.com/office/drawing/2014/main" id="{5DCAFFCC-4F82-47BA-A1E2-2EBF163B05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4" name="AutoShape 1" descr="blob:https://web.whatsapp.com/34b6e80c-bc0c-4a28-b3e1-e4a36d430a7e">
          <a:extLst>
            <a:ext uri="{FF2B5EF4-FFF2-40B4-BE49-F238E27FC236}">
              <a16:creationId xmlns:a16="http://schemas.microsoft.com/office/drawing/2014/main" id="{B61E5DE0-FD99-4198-A494-EC69AB97188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5" name="AutoShape 1" descr="blob:https://web.whatsapp.com/34b6e80c-bc0c-4a28-b3e1-e4a36d430a7e">
          <a:extLst>
            <a:ext uri="{FF2B5EF4-FFF2-40B4-BE49-F238E27FC236}">
              <a16:creationId xmlns:a16="http://schemas.microsoft.com/office/drawing/2014/main" id="{9AEC7D2F-9F24-49FA-9F2D-1A040F90218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6" name="AutoShape 1" descr="blob:https://web.whatsapp.com/34b6e80c-bc0c-4a28-b3e1-e4a36d430a7e">
          <a:extLst>
            <a:ext uri="{FF2B5EF4-FFF2-40B4-BE49-F238E27FC236}">
              <a16:creationId xmlns:a16="http://schemas.microsoft.com/office/drawing/2014/main" id="{559E50B6-1670-40AA-B5DE-41CAC64FE33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7" name="AutoShape 1" descr="blob:https://web.whatsapp.com/34b6e80c-bc0c-4a28-b3e1-e4a36d430a7e">
          <a:extLst>
            <a:ext uri="{FF2B5EF4-FFF2-40B4-BE49-F238E27FC236}">
              <a16:creationId xmlns:a16="http://schemas.microsoft.com/office/drawing/2014/main" id="{C501EE0F-495C-4E2B-BEDB-D2A0E3F01EF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8" name="AutoShape 1" descr="blob:https://web.whatsapp.com/34b6e80c-bc0c-4a28-b3e1-e4a36d430a7e">
          <a:extLst>
            <a:ext uri="{FF2B5EF4-FFF2-40B4-BE49-F238E27FC236}">
              <a16:creationId xmlns:a16="http://schemas.microsoft.com/office/drawing/2014/main" id="{7D1FAB1E-F15E-4405-A213-152A4BC17B0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19" name="AutoShape 1" descr="blob:https://web.whatsapp.com/34b6e80c-bc0c-4a28-b3e1-e4a36d430a7e">
          <a:extLst>
            <a:ext uri="{FF2B5EF4-FFF2-40B4-BE49-F238E27FC236}">
              <a16:creationId xmlns:a16="http://schemas.microsoft.com/office/drawing/2014/main" id="{D9E99964-FA1A-4C50-9B25-E81A6DB1D77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0" name="AutoShape 1" descr="blob:https://web.whatsapp.com/34b6e80c-bc0c-4a28-b3e1-e4a36d430a7e">
          <a:extLst>
            <a:ext uri="{FF2B5EF4-FFF2-40B4-BE49-F238E27FC236}">
              <a16:creationId xmlns:a16="http://schemas.microsoft.com/office/drawing/2014/main" id="{1343F7E2-422D-455C-B5A0-7890035B0DD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1" name="AutoShape 1" descr="blob:https://web.whatsapp.com/34b6e80c-bc0c-4a28-b3e1-e4a36d430a7e">
          <a:extLst>
            <a:ext uri="{FF2B5EF4-FFF2-40B4-BE49-F238E27FC236}">
              <a16:creationId xmlns:a16="http://schemas.microsoft.com/office/drawing/2014/main" id="{578AF43F-1758-455B-9DCF-C6F003BC283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2" name="AutoShape 1" descr="blob:https://web.whatsapp.com/34b6e80c-bc0c-4a28-b3e1-e4a36d430a7e">
          <a:extLst>
            <a:ext uri="{FF2B5EF4-FFF2-40B4-BE49-F238E27FC236}">
              <a16:creationId xmlns:a16="http://schemas.microsoft.com/office/drawing/2014/main" id="{1D0B5986-A215-40E8-8E2E-5FFB967804A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3" name="AutoShape 1" descr="blob:https://web.whatsapp.com/34b6e80c-bc0c-4a28-b3e1-e4a36d430a7e">
          <a:extLst>
            <a:ext uri="{FF2B5EF4-FFF2-40B4-BE49-F238E27FC236}">
              <a16:creationId xmlns:a16="http://schemas.microsoft.com/office/drawing/2014/main" id="{2BA13713-5210-465E-AEF2-CEC6E96566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4" name="AutoShape 1" descr="blob:https://web.whatsapp.com/34b6e80c-bc0c-4a28-b3e1-e4a36d430a7e">
          <a:extLst>
            <a:ext uri="{FF2B5EF4-FFF2-40B4-BE49-F238E27FC236}">
              <a16:creationId xmlns:a16="http://schemas.microsoft.com/office/drawing/2014/main" id="{D13FFA90-3288-4147-8BDF-03001E93318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5" name="AutoShape 1" descr="blob:https://web.whatsapp.com/34b6e80c-bc0c-4a28-b3e1-e4a36d430a7e">
          <a:extLst>
            <a:ext uri="{FF2B5EF4-FFF2-40B4-BE49-F238E27FC236}">
              <a16:creationId xmlns:a16="http://schemas.microsoft.com/office/drawing/2014/main" id="{02C9674E-892E-48B8-A9B3-8020D515B62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6" name="AutoShape 1" descr="blob:https://web.whatsapp.com/34b6e80c-bc0c-4a28-b3e1-e4a36d430a7e">
          <a:extLst>
            <a:ext uri="{FF2B5EF4-FFF2-40B4-BE49-F238E27FC236}">
              <a16:creationId xmlns:a16="http://schemas.microsoft.com/office/drawing/2014/main" id="{E5D43A9A-9D96-4ED2-9F4B-5A685DAD879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7" name="AutoShape 1" descr="blob:https://web.whatsapp.com/34b6e80c-bc0c-4a28-b3e1-e4a36d430a7e">
          <a:extLst>
            <a:ext uri="{FF2B5EF4-FFF2-40B4-BE49-F238E27FC236}">
              <a16:creationId xmlns:a16="http://schemas.microsoft.com/office/drawing/2014/main" id="{7C7F5066-EEEA-45E8-B582-788F53CD7FD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8" name="AutoShape 1" descr="blob:https://web.whatsapp.com/34b6e80c-bc0c-4a28-b3e1-e4a36d430a7e">
          <a:extLst>
            <a:ext uri="{FF2B5EF4-FFF2-40B4-BE49-F238E27FC236}">
              <a16:creationId xmlns:a16="http://schemas.microsoft.com/office/drawing/2014/main" id="{86C98893-0692-45D7-8E8F-2D077F02DC6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29" name="AutoShape 1" descr="blob:https://web.whatsapp.com/34b6e80c-bc0c-4a28-b3e1-e4a36d430a7e">
          <a:extLst>
            <a:ext uri="{FF2B5EF4-FFF2-40B4-BE49-F238E27FC236}">
              <a16:creationId xmlns:a16="http://schemas.microsoft.com/office/drawing/2014/main" id="{E6762F05-8981-4B30-819C-37595CC0173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0" name="AutoShape 1" descr="blob:https://web.whatsapp.com/34b6e80c-bc0c-4a28-b3e1-e4a36d430a7e">
          <a:extLst>
            <a:ext uri="{FF2B5EF4-FFF2-40B4-BE49-F238E27FC236}">
              <a16:creationId xmlns:a16="http://schemas.microsoft.com/office/drawing/2014/main" id="{32CF86C6-E9D7-4B9D-8296-7A43DD54E7E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1" name="AutoShape 1" descr="blob:https://web.whatsapp.com/34b6e80c-bc0c-4a28-b3e1-e4a36d430a7e">
          <a:extLst>
            <a:ext uri="{FF2B5EF4-FFF2-40B4-BE49-F238E27FC236}">
              <a16:creationId xmlns:a16="http://schemas.microsoft.com/office/drawing/2014/main" id="{9D7C003A-6201-4E96-B7C5-7F738250244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2" name="AutoShape 1" descr="blob:https://web.whatsapp.com/34b6e80c-bc0c-4a28-b3e1-e4a36d430a7e">
          <a:extLst>
            <a:ext uri="{FF2B5EF4-FFF2-40B4-BE49-F238E27FC236}">
              <a16:creationId xmlns:a16="http://schemas.microsoft.com/office/drawing/2014/main" id="{901A6C10-E9D8-499B-B65C-C4B7E691D51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3" name="AutoShape 1" descr="blob:https://web.whatsapp.com/34b6e80c-bc0c-4a28-b3e1-e4a36d430a7e">
          <a:extLst>
            <a:ext uri="{FF2B5EF4-FFF2-40B4-BE49-F238E27FC236}">
              <a16:creationId xmlns:a16="http://schemas.microsoft.com/office/drawing/2014/main" id="{2A6846DD-168D-485B-8BF5-E191BF2E7EB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4" name="AutoShape 1" descr="blob:https://web.whatsapp.com/34b6e80c-bc0c-4a28-b3e1-e4a36d430a7e">
          <a:extLst>
            <a:ext uri="{FF2B5EF4-FFF2-40B4-BE49-F238E27FC236}">
              <a16:creationId xmlns:a16="http://schemas.microsoft.com/office/drawing/2014/main" id="{E665E236-6E2B-413E-ACA1-D0578847C0F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5" name="AutoShape 1" descr="blob:https://web.whatsapp.com/34b6e80c-bc0c-4a28-b3e1-e4a36d430a7e">
          <a:extLst>
            <a:ext uri="{FF2B5EF4-FFF2-40B4-BE49-F238E27FC236}">
              <a16:creationId xmlns:a16="http://schemas.microsoft.com/office/drawing/2014/main" id="{29524017-1BB8-4F4C-92B4-489F7F1B739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6" name="AutoShape 1" descr="blob:https://web.whatsapp.com/34b6e80c-bc0c-4a28-b3e1-e4a36d430a7e">
          <a:extLst>
            <a:ext uri="{FF2B5EF4-FFF2-40B4-BE49-F238E27FC236}">
              <a16:creationId xmlns:a16="http://schemas.microsoft.com/office/drawing/2014/main" id="{A7B11CBA-BD19-432B-AD44-B4C8C7E4FA6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7" name="AutoShape 1" descr="blob:https://web.whatsapp.com/34b6e80c-bc0c-4a28-b3e1-e4a36d430a7e">
          <a:extLst>
            <a:ext uri="{FF2B5EF4-FFF2-40B4-BE49-F238E27FC236}">
              <a16:creationId xmlns:a16="http://schemas.microsoft.com/office/drawing/2014/main" id="{0EC2822A-A7E2-4E3E-AB5A-2F96905099A9}"/>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8" name="AutoShape 1" descr="blob:https://web.whatsapp.com/34b6e80c-bc0c-4a28-b3e1-e4a36d430a7e">
          <a:extLst>
            <a:ext uri="{FF2B5EF4-FFF2-40B4-BE49-F238E27FC236}">
              <a16:creationId xmlns:a16="http://schemas.microsoft.com/office/drawing/2014/main" id="{1DEC4456-8A3D-4844-9FD6-5462FCDF3B2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39" name="AutoShape 1" descr="blob:https://web.whatsapp.com/34b6e80c-bc0c-4a28-b3e1-e4a36d430a7e">
          <a:extLst>
            <a:ext uri="{FF2B5EF4-FFF2-40B4-BE49-F238E27FC236}">
              <a16:creationId xmlns:a16="http://schemas.microsoft.com/office/drawing/2014/main" id="{65412A32-900B-423C-A451-E5921D717325}"/>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0" name="AutoShape 1" descr="blob:https://web.whatsapp.com/34b6e80c-bc0c-4a28-b3e1-e4a36d430a7e">
          <a:extLst>
            <a:ext uri="{FF2B5EF4-FFF2-40B4-BE49-F238E27FC236}">
              <a16:creationId xmlns:a16="http://schemas.microsoft.com/office/drawing/2014/main" id="{C629314A-A493-4FC5-8014-8DF50510DD2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1" name="AutoShape 1" descr="blob:https://web.whatsapp.com/34b6e80c-bc0c-4a28-b3e1-e4a36d430a7e">
          <a:extLst>
            <a:ext uri="{FF2B5EF4-FFF2-40B4-BE49-F238E27FC236}">
              <a16:creationId xmlns:a16="http://schemas.microsoft.com/office/drawing/2014/main" id="{28D0AF07-BC60-436F-B0CA-31EDC432FBF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2" name="AutoShape 1" descr="blob:https://web.whatsapp.com/34b6e80c-bc0c-4a28-b3e1-e4a36d430a7e">
          <a:extLst>
            <a:ext uri="{FF2B5EF4-FFF2-40B4-BE49-F238E27FC236}">
              <a16:creationId xmlns:a16="http://schemas.microsoft.com/office/drawing/2014/main" id="{F40C27BA-723D-400D-A386-1511AC792B5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3" name="AutoShape 1" descr="blob:https://web.whatsapp.com/34b6e80c-bc0c-4a28-b3e1-e4a36d430a7e">
          <a:extLst>
            <a:ext uri="{FF2B5EF4-FFF2-40B4-BE49-F238E27FC236}">
              <a16:creationId xmlns:a16="http://schemas.microsoft.com/office/drawing/2014/main" id="{26E66CEB-EB71-459D-9CA1-A9BCE67DDD2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4" name="AutoShape 1" descr="blob:https://web.whatsapp.com/34b6e80c-bc0c-4a28-b3e1-e4a36d430a7e">
          <a:extLst>
            <a:ext uri="{FF2B5EF4-FFF2-40B4-BE49-F238E27FC236}">
              <a16:creationId xmlns:a16="http://schemas.microsoft.com/office/drawing/2014/main" id="{EB6B30FB-8292-4A75-B44C-53169DAF050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5" name="AutoShape 1" descr="blob:https://web.whatsapp.com/34b6e80c-bc0c-4a28-b3e1-e4a36d430a7e">
          <a:extLst>
            <a:ext uri="{FF2B5EF4-FFF2-40B4-BE49-F238E27FC236}">
              <a16:creationId xmlns:a16="http://schemas.microsoft.com/office/drawing/2014/main" id="{F10FE6C4-5947-4363-BAF8-FAD67C4ABB0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6" name="AutoShape 1" descr="blob:https://web.whatsapp.com/34b6e80c-bc0c-4a28-b3e1-e4a36d430a7e">
          <a:extLst>
            <a:ext uri="{FF2B5EF4-FFF2-40B4-BE49-F238E27FC236}">
              <a16:creationId xmlns:a16="http://schemas.microsoft.com/office/drawing/2014/main" id="{79D4E42E-F576-4D0A-B8A7-6254C779803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7" name="AutoShape 1" descr="blob:https://web.whatsapp.com/34b6e80c-bc0c-4a28-b3e1-e4a36d430a7e">
          <a:extLst>
            <a:ext uri="{FF2B5EF4-FFF2-40B4-BE49-F238E27FC236}">
              <a16:creationId xmlns:a16="http://schemas.microsoft.com/office/drawing/2014/main" id="{0874DA41-F976-4AC3-9F2A-C18DF66EC9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8" name="AutoShape 1" descr="blob:https://web.whatsapp.com/34b6e80c-bc0c-4a28-b3e1-e4a36d430a7e">
          <a:extLst>
            <a:ext uri="{FF2B5EF4-FFF2-40B4-BE49-F238E27FC236}">
              <a16:creationId xmlns:a16="http://schemas.microsoft.com/office/drawing/2014/main" id="{C47A816B-E032-472A-9F71-EB5BE71F2A8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49" name="AutoShape 1" descr="blob:https://web.whatsapp.com/34b6e80c-bc0c-4a28-b3e1-e4a36d430a7e">
          <a:extLst>
            <a:ext uri="{FF2B5EF4-FFF2-40B4-BE49-F238E27FC236}">
              <a16:creationId xmlns:a16="http://schemas.microsoft.com/office/drawing/2014/main" id="{2E289DD9-D53A-4ADE-99F6-E894EB449B2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0" name="AutoShape 1" descr="blob:https://web.whatsapp.com/34b6e80c-bc0c-4a28-b3e1-e4a36d430a7e">
          <a:extLst>
            <a:ext uri="{FF2B5EF4-FFF2-40B4-BE49-F238E27FC236}">
              <a16:creationId xmlns:a16="http://schemas.microsoft.com/office/drawing/2014/main" id="{024F34B9-BDD3-4D9F-BAD1-51330F3333D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1" name="AutoShape 1" descr="blob:https://web.whatsapp.com/34b6e80c-bc0c-4a28-b3e1-e4a36d430a7e">
          <a:extLst>
            <a:ext uri="{FF2B5EF4-FFF2-40B4-BE49-F238E27FC236}">
              <a16:creationId xmlns:a16="http://schemas.microsoft.com/office/drawing/2014/main" id="{6840B9C0-D975-443C-94D0-514658C5D1A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2" name="AutoShape 1" descr="blob:https://web.whatsapp.com/34b6e80c-bc0c-4a28-b3e1-e4a36d430a7e">
          <a:extLst>
            <a:ext uri="{FF2B5EF4-FFF2-40B4-BE49-F238E27FC236}">
              <a16:creationId xmlns:a16="http://schemas.microsoft.com/office/drawing/2014/main" id="{F1BB88AF-E4A2-42D9-A438-229F58035C7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3" name="AutoShape 1" descr="blob:https://web.whatsapp.com/34b6e80c-bc0c-4a28-b3e1-e4a36d430a7e">
          <a:extLst>
            <a:ext uri="{FF2B5EF4-FFF2-40B4-BE49-F238E27FC236}">
              <a16:creationId xmlns:a16="http://schemas.microsoft.com/office/drawing/2014/main" id="{0981A20A-1D28-47A7-BAB2-7EA3526611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4" name="AutoShape 1" descr="blob:https://web.whatsapp.com/34b6e80c-bc0c-4a28-b3e1-e4a36d430a7e">
          <a:extLst>
            <a:ext uri="{FF2B5EF4-FFF2-40B4-BE49-F238E27FC236}">
              <a16:creationId xmlns:a16="http://schemas.microsoft.com/office/drawing/2014/main" id="{CAE8AEE5-E41C-4945-B55E-A2BB865977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5" name="AutoShape 1" descr="blob:https://web.whatsapp.com/34b6e80c-bc0c-4a28-b3e1-e4a36d430a7e">
          <a:extLst>
            <a:ext uri="{FF2B5EF4-FFF2-40B4-BE49-F238E27FC236}">
              <a16:creationId xmlns:a16="http://schemas.microsoft.com/office/drawing/2014/main" id="{2666D871-D699-436C-9176-B8D6D44432B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6" name="AutoShape 1" descr="blob:https://web.whatsapp.com/34b6e80c-bc0c-4a28-b3e1-e4a36d430a7e">
          <a:extLst>
            <a:ext uri="{FF2B5EF4-FFF2-40B4-BE49-F238E27FC236}">
              <a16:creationId xmlns:a16="http://schemas.microsoft.com/office/drawing/2014/main" id="{946F0A4C-4939-4273-AF01-BFDF9229CB91}"/>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7" name="AutoShape 1" descr="blob:https://web.whatsapp.com/34b6e80c-bc0c-4a28-b3e1-e4a36d430a7e">
          <a:extLst>
            <a:ext uri="{FF2B5EF4-FFF2-40B4-BE49-F238E27FC236}">
              <a16:creationId xmlns:a16="http://schemas.microsoft.com/office/drawing/2014/main" id="{93F2885A-8F22-4F9A-B222-A72386D5E3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8" name="AutoShape 1" descr="blob:https://web.whatsapp.com/34b6e80c-bc0c-4a28-b3e1-e4a36d430a7e">
          <a:extLst>
            <a:ext uri="{FF2B5EF4-FFF2-40B4-BE49-F238E27FC236}">
              <a16:creationId xmlns:a16="http://schemas.microsoft.com/office/drawing/2014/main" id="{BBE388A5-E028-43D7-A962-3FA4046933D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59" name="AutoShape 1" descr="blob:https://web.whatsapp.com/34b6e80c-bc0c-4a28-b3e1-e4a36d430a7e">
          <a:extLst>
            <a:ext uri="{FF2B5EF4-FFF2-40B4-BE49-F238E27FC236}">
              <a16:creationId xmlns:a16="http://schemas.microsoft.com/office/drawing/2014/main" id="{2DDD7C93-6478-4111-8C69-F310213BEF02}"/>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0" name="AutoShape 1" descr="blob:https://web.whatsapp.com/34b6e80c-bc0c-4a28-b3e1-e4a36d430a7e">
          <a:extLst>
            <a:ext uri="{FF2B5EF4-FFF2-40B4-BE49-F238E27FC236}">
              <a16:creationId xmlns:a16="http://schemas.microsoft.com/office/drawing/2014/main" id="{7F3A1B72-E345-49BD-93A7-569F428BB9B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1" name="AutoShape 1" descr="blob:https://web.whatsapp.com/34b6e80c-bc0c-4a28-b3e1-e4a36d430a7e">
          <a:extLst>
            <a:ext uri="{FF2B5EF4-FFF2-40B4-BE49-F238E27FC236}">
              <a16:creationId xmlns:a16="http://schemas.microsoft.com/office/drawing/2014/main" id="{1F3F560D-AC47-4450-8E90-B66423BF8409}"/>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2" name="AutoShape 1" descr="blob:https://web.whatsapp.com/34b6e80c-bc0c-4a28-b3e1-e4a36d430a7e">
          <a:extLst>
            <a:ext uri="{FF2B5EF4-FFF2-40B4-BE49-F238E27FC236}">
              <a16:creationId xmlns:a16="http://schemas.microsoft.com/office/drawing/2014/main" id="{130F5EEE-758D-47BF-962D-2D8F7D79FB5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3" name="AutoShape 1" descr="blob:https://web.whatsapp.com/34b6e80c-bc0c-4a28-b3e1-e4a36d430a7e">
          <a:extLst>
            <a:ext uri="{FF2B5EF4-FFF2-40B4-BE49-F238E27FC236}">
              <a16:creationId xmlns:a16="http://schemas.microsoft.com/office/drawing/2014/main" id="{4664E593-EDF4-40DC-A554-5C0D9645B97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4" name="AutoShape 1" descr="blob:https://web.whatsapp.com/34b6e80c-bc0c-4a28-b3e1-e4a36d430a7e">
          <a:extLst>
            <a:ext uri="{FF2B5EF4-FFF2-40B4-BE49-F238E27FC236}">
              <a16:creationId xmlns:a16="http://schemas.microsoft.com/office/drawing/2014/main" id="{364654F4-8300-4E97-A729-30D2CD43612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5" name="AutoShape 1" descr="blob:https://web.whatsapp.com/34b6e80c-bc0c-4a28-b3e1-e4a36d430a7e">
          <a:extLst>
            <a:ext uri="{FF2B5EF4-FFF2-40B4-BE49-F238E27FC236}">
              <a16:creationId xmlns:a16="http://schemas.microsoft.com/office/drawing/2014/main" id="{67F94543-78FA-4F51-B705-0DB2029429E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6" name="AutoShape 1" descr="blob:https://web.whatsapp.com/34b6e80c-bc0c-4a28-b3e1-e4a36d430a7e">
          <a:extLst>
            <a:ext uri="{FF2B5EF4-FFF2-40B4-BE49-F238E27FC236}">
              <a16:creationId xmlns:a16="http://schemas.microsoft.com/office/drawing/2014/main" id="{811FB528-0276-4020-8CAC-5056862D374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7" name="AutoShape 1" descr="blob:https://web.whatsapp.com/34b6e80c-bc0c-4a28-b3e1-e4a36d430a7e">
          <a:extLst>
            <a:ext uri="{FF2B5EF4-FFF2-40B4-BE49-F238E27FC236}">
              <a16:creationId xmlns:a16="http://schemas.microsoft.com/office/drawing/2014/main" id="{B70A2E5C-3935-414A-BAD6-D75C223C10B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8" name="AutoShape 1" descr="blob:https://web.whatsapp.com/34b6e80c-bc0c-4a28-b3e1-e4a36d430a7e">
          <a:extLst>
            <a:ext uri="{FF2B5EF4-FFF2-40B4-BE49-F238E27FC236}">
              <a16:creationId xmlns:a16="http://schemas.microsoft.com/office/drawing/2014/main" id="{58CF6487-F3BD-4FE7-B75A-4F8E06DEEE7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69" name="AutoShape 1" descr="blob:https://web.whatsapp.com/34b6e80c-bc0c-4a28-b3e1-e4a36d430a7e">
          <a:extLst>
            <a:ext uri="{FF2B5EF4-FFF2-40B4-BE49-F238E27FC236}">
              <a16:creationId xmlns:a16="http://schemas.microsoft.com/office/drawing/2014/main" id="{0F7CADA2-14CB-4DC9-85DD-DAFCBD1BA48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0" name="AutoShape 1" descr="blob:https://web.whatsapp.com/34b6e80c-bc0c-4a28-b3e1-e4a36d430a7e">
          <a:extLst>
            <a:ext uri="{FF2B5EF4-FFF2-40B4-BE49-F238E27FC236}">
              <a16:creationId xmlns:a16="http://schemas.microsoft.com/office/drawing/2014/main" id="{CB3F24DC-802C-4769-A8F1-DFA3C4784B1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1" name="AutoShape 1" descr="blob:https://web.whatsapp.com/34b6e80c-bc0c-4a28-b3e1-e4a36d430a7e">
          <a:extLst>
            <a:ext uri="{FF2B5EF4-FFF2-40B4-BE49-F238E27FC236}">
              <a16:creationId xmlns:a16="http://schemas.microsoft.com/office/drawing/2014/main" id="{32E2296B-0882-4CF2-A0B9-5D1958000F16}"/>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2" name="AutoShape 1" descr="blob:https://web.whatsapp.com/34b6e80c-bc0c-4a28-b3e1-e4a36d430a7e">
          <a:extLst>
            <a:ext uri="{FF2B5EF4-FFF2-40B4-BE49-F238E27FC236}">
              <a16:creationId xmlns:a16="http://schemas.microsoft.com/office/drawing/2014/main" id="{881B11A8-20FB-448B-8A5A-D001ECCD6A70}"/>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3" name="AutoShape 1" descr="blob:https://web.whatsapp.com/34b6e80c-bc0c-4a28-b3e1-e4a36d430a7e">
          <a:extLst>
            <a:ext uri="{FF2B5EF4-FFF2-40B4-BE49-F238E27FC236}">
              <a16:creationId xmlns:a16="http://schemas.microsoft.com/office/drawing/2014/main" id="{C1777B9D-5752-4ACE-B4CF-A40AE096888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4" name="AutoShape 1" descr="blob:https://web.whatsapp.com/34b6e80c-bc0c-4a28-b3e1-e4a36d430a7e">
          <a:extLst>
            <a:ext uri="{FF2B5EF4-FFF2-40B4-BE49-F238E27FC236}">
              <a16:creationId xmlns:a16="http://schemas.microsoft.com/office/drawing/2014/main" id="{F4326F43-B31E-447C-AA4E-1E10A713F9C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5" name="AutoShape 1" descr="blob:https://web.whatsapp.com/34b6e80c-bc0c-4a28-b3e1-e4a36d430a7e">
          <a:extLst>
            <a:ext uri="{FF2B5EF4-FFF2-40B4-BE49-F238E27FC236}">
              <a16:creationId xmlns:a16="http://schemas.microsoft.com/office/drawing/2014/main" id="{A02E22D3-80DC-479E-B34C-11B6685CA4CF}"/>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6" name="AutoShape 1" descr="blob:https://web.whatsapp.com/34b6e80c-bc0c-4a28-b3e1-e4a36d430a7e">
          <a:extLst>
            <a:ext uri="{FF2B5EF4-FFF2-40B4-BE49-F238E27FC236}">
              <a16:creationId xmlns:a16="http://schemas.microsoft.com/office/drawing/2014/main" id="{A6B09280-5F8B-40A4-912F-9CFB7283A8DA}"/>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7" name="AutoShape 1" descr="blob:https://web.whatsapp.com/34b6e80c-bc0c-4a28-b3e1-e4a36d430a7e">
          <a:extLst>
            <a:ext uri="{FF2B5EF4-FFF2-40B4-BE49-F238E27FC236}">
              <a16:creationId xmlns:a16="http://schemas.microsoft.com/office/drawing/2014/main" id="{DD35BA9B-E150-4AA8-9A27-44074388E55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8" name="AutoShape 1" descr="blob:https://web.whatsapp.com/34b6e80c-bc0c-4a28-b3e1-e4a36d430a7e">
          <a:extLst>
            <a:ext uri="{FF2B5EF4-FFF2-40B4-BE49-F238E27FC236}">
              <a16:creationId xmlns:a16="http://schemas.microsoft.com/office/drawing/2014/main" id="{7CF1BB8F-D2C8-4507-81EF-ADA5C1B9666B}"/>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79" name="AutoShape 1" descr="blob:https://web.whatsapp.com/34b6e80c-bc0c-4a28-b3e1-e4a36d430a7e">
          <a:extLst>
            <a:ext uri="{FF2B5EF4-FFF2-40B4-BE49-F238E27FC236}">
              <a16:creationId xmlns:a16="http://schemas.microsoft.com/office/drawing/2014/main" id="{B223AB61-7B83-4760-880F-62807DA6242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0" name="AutoShape 1" descr="blob:https://web.whatsapp.com/34b6e80c-bc0c-4a28-b3e1-e4a36d430a7e">
          <a:extLst>
            <a:ext uri="{FF2B5EF4-FFF2-40B4-BE49-F238E27FC236}">
              <a16:creationId xmlns:a16="http://schemas.microsoft.com/office/drawing/2014/main" id="{6F409CFC-F46C-416E-8017-BE4F1398D6E3}"/>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1" name="AutoShape 1" descr="blob:https://web.whatsapp.com/34b6e80c-bc0c-4a28-b3e1-e4a36d430a7e">
          <a:extLst>
            <a:ext uri="{FF2B5EF4-FFF2-40B4-BE49-F238E27FC236}">
              <a16:creationId xmlns:a16="http://schemas.microsoft.com/office/drawing/2014/main" id="{232BB5B1-5B4C-4BA1-9FCA-7AEF5DDAC3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2" name="AutoShape 1" descr="blob:https://web.whatsapp.com/34b6e80c-bc0c-4a28-b3e1-e4a36d430a7e">
          <a:extLst>
            <a:ext uri="{FF2B5EF4-FFF2-40B4-BE49-F238E27FC236}">
              <a16:creationId xmlns:a16="http://schemas.microsoft.com/office/drawing/2014/main" id="{1FC8C5ED-B673-4BCA-9428-F5CA1E8C2067}"/>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3" name="AutoShape 1" descr="blob:https://web.whatsapp.com/34b6e80c-bc0c-4a28-b3e1-e4a36d430a7e">
          <a:extLst>
            <a:ext uri="{FF2B5EF4-FFF2-40B4-BE49-F238E27FC236}">
              <a16:creationId xmlns:a16="http://schemas.microsoft.com/office/drawing/2014/main" id="{4BF226D0-F0BB-4652-A367-47708718101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4" name="AutoShape 1" descr="blob:https://web.whatsapp.com/34b6e80c-bc0c-4a28-b3e1-e4a36d430a7e">
          <a:extLst>
            <a:ext uri="{FF2B5EF4-FFF2-40B4-BE49-F238E27FC236}">
              <a16:creationId xmlns:a16="http://schemas.microsoft.com/office/drawing/2014/main" id="{348E2076-2FDC-4406-ABD8-80AB1F4BDADE}"/>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5" name="AutoShape 1" descr="blob:https://web.whatsapp.com/34b6e80c-bc0c-4a28-b3e1-e4a36d430a7e">
          <a:extLst>
            <a:ext uri="{FF2B5EF4-FFF2-40B4-BE49-F238E27FC236}">
              <a16:creationId xmlns:a16="http://schemas.microsoft.com/office/drawing/2014/main" id="{FF4C710A-73A5-4912-BFDD-C052AF8DE37D}"/>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6" name="AutoShape 1" descr="blob:https://web.whatsapp.com/34b6e80c-bc0c-4a28-b3e1-e4a36d430a7e">
          <a:extLst>
            <a:ext uri="{FF2B5EF4-FFF2-40B4-BE49-F238E27FC236}">
              <a16:creationId xmlns:a16="http://schemas.microsoft.com/office/drawing/2014/main" id="{0BA5FBA5-748A-4CED-B347-50134D6C9778}"/>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895</xdr:row>
      <xdr:rowOff>0</xdr:rowOff>
    </xdr:from>
    <xdr:ext cx="304800" cy="307975"/>
    <xdr:sp macro="" textlink="">
      <xdr:nvSpPr>
        <xdr:cNvPr id="1787" name="AutoShape 1" descr="blob:https://web.whatsapp.com/34b6e80c-bc0c-4a28-b3e1-e4a36d430a7e">
          <a:extLst>
            <a:ext uri="{FF2B5EF4-FFF2-40B4-BE49-F238E27FC236}">
              <a16:creationId xmlns:a16="http://schemas.microsoft.com/office/drawing/2014/main" id="{972B0181-BF38-48B6-912F-F20061D268AC}"/>
            </a:ext>
          </a:extLst>
        </xdr:cNvPr>
        <xdr:cNvSpPr>
          <a:spLocks noChangeAspect="1" noChangeArrowheads="1"/>
        </xdr:cNvSpPr>
      </xdr:nvSpPr>
      <xdr:spPr bwMode="auto">
        <a:xfrm>
          <a:off x="23888700" y="239877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896</xdr:row>
      <xdr:rowOff>0</xdr:rowOff>
    </xdr:from>
    <xdr:ext cx="304800" cy="307975"/>
    <xdr:sp macro="" textlink="">
      <xdr:nvSpPr>
        <xdr:cNvPr id="1788" name="AutoShape 1" descr="blob:https://web.whatsapp.com/34b6e80c-bc0c-4a28-b3e1-e4a36d430a7e">
          <a:extLst>
            <a:ext uri="{FF2B5EF4-FFF2-40B4-BE49-F238E27FC236}">
              <a16:creationId xmlns:a16="http://schemas.microsoft.com/office/drawing/2014/main" id="{3AD4CE60-8E90-4FF8-ACF4-C8AD3FEBEE55}"/>
            </a:ext>
          </a:extLst>
        </xdr:cNvPr>
        <xdr:cNvSpPr>
          <a:spLocks noChangeAspect="1" noChangeArrowheads="1"/>
        </xdr:cNvSpPr>
      </xdr:nvSpPr>
      <xdr:spPr bwMode="auto">
        <a:xfrm>
          <a:off x="23888700" y="2401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897</xdr:row>
      <xdr:rowOff>0</xdr:rowOff>
    </xdr:from>
    <xdr:ext cx="304800" cy="307975"/>
    <xdr:sp macro="" textlink="">
      <xdr:nvSpPr>
        <xdr:cNvPr id="1789" name="AutoShape 1" descr="blob:https://web.whatsapp.com/34b6e80c-bc0c-4a28-b3e1-e4a36d430a7e">
          <a:extLst>
            <a:ext uri="{FF2B5EF4-FFF2-40B4-BE49-F238E27FC236}">
              <a16:creationId xmlns:a16="http://schemas.microsoft.com/office/drawing/2014/main" id="{F12A4BBD-3C66-4155-8FEF-CABAC078F4F6}"/>
            </a:ext>
          </a:extLst>
        </xdr:cNvPr>
        <xdr:cNvSpPr>
          <a:spLocks noChangeAspect="1" noChangeArrowheads="1"/>
        </xdr:cNvSpPr>
      </xdr:nvSpPr>
      <xdr:spPr bwMode="auto">
        <a:xfrm>
          <a:off x="23888700" y="2404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898</xdr:row>
      <xdr:rowOff>0</xdr:rowOff>
    </xdr:from>
    <xdr:ext cx="304800" cy="307975"/>
    <xdr:sp macro="" textlink="">
      <xdr:nvSpPr>
        <xdr:cNvPr id="1790" name="AutoShape 1" descr="blob:https://web.whatsapp.com/34b6e80c-bc0c-4a28-b3e1-e4a36d430a7e">
          <a:extLst>
            <a:ext uri="{FF2B5EF4-FFF2-40B4-BE49-F238E27FC236}">
              <a16:creationId xmlns:a16="http://schemas.microsoft.com/office/drawing/2014/main" id="{6069DEAE-1B47-44DE-B569-88B67EAFC6AD}"/>
            </a:ext>
          </a:extLst>
        </xdr:cNvPr>
        <xdr:cNvSpPr>
          <a:spLocks noChangeAspect="1" noChangeArrowheads="1"/>
        </xdr:cNvSpPr>
      </xdr:nvSpPr>
      <xdr:spPr bwMode="auto">
        <a:xfrm>
          <a:off x="23888700" y="2406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899</xdr:row>
      <xdr:rowOff>0</xdr:rowOff>
    </xdr:from>
    <xdr:ext cx="304800" cy="307975"/>
    <xdr:sp macro="" textlink="">
      <xdr:nvSpPr>
        <xdr:cNvPr id="1791" name="AutoShape 1" descr="blob:https://web.whatsapp.com/34b6e80c-bc0c-4a28-b3e1-e4a36d430a7e">
          <a:extLst>
            <a:ext uri="{FF2B5EF4-FFF2-40B4-BE49-F238E27FC236}">
              <a16:creationId xmlns:a16="http://schemas.microsoft.com/office/drawing/2014/main" id="{AA24D3AC-36D3-45A5-B4F2-B32CDBDD0F1C}"/>
            </a:ext>
          </a:extLst>
        </xdr:cNvPr>
        <xdr:cNvSpPr>
          <a:spLocks noChangeAspect="1" noChangeArrowheads="1"/>
        </xdr:cNvSpPr>
      </xdr:nvSpPr>
      <xdr:spPr bwMode="auto">
        <a:xfrm>
          <a:off x="23888700" y="2409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900</xdr:row>
      <xdr:rowOff>0</xdr:rowOff>
    </xdr:from>
    <xdr:ext cx="304800" cy="307975"/>
    <xdr:sp macro="" textlink="">
      <xdr:nvSpPr>
        <xdr:cNvPr id="1792" name="AutoShape 1" descr="blob:https://web.whatsapp.com/34b6e80c-bc0c-4a28-b3e1-e4a36d430a7e">
          <a:extLst>
            <a:ext uri="{FF2B5EF4-FFF2-40B4-BE49-F238E27FC236}">
              <a16:creationId xmlns:a16="http://schemas.microsoft.com/office/drawing/2014/main" id="{80985BF6-8C4D-4A72-908B-A618869163F0}"/>
            </a:ext>
          </a:extLst>
        </xdr:cNvPr>
        <xdr:cNvSpPr>
          <a:spLocks noChangeAspect="1" noChangeArrowheads="1"/>
        </xdr:cNvSpPr>
      </xdr:nvSpPr>
      <xdr:spPr bwMode="auto">
        <a:xfrm>
          <a:off x="23888700" y="2412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901</xdr:row>
      <xdr:rowOff>0</xdr:rowOff>
    </xdr:from>
    <xdr:ext cx="304800" cy="307975"/>
    <xdr:sp macro="" textlink="">
      <xdr:nvSpPr>
        <xdr:cNvPr id="1793" name="AutoShape 1" descr="blob:https://web.whatsapp.com/34b6e80c-bc0c-4a28-b3e1-e4a36d430a7e">
          <a:extLst>
            <a:ext uri="{FF2B5EF4-FFF2-40B4-BE49-F238E27FC236}">
              <a16:creationId xmlns:a16="http://schemas.microsoft.com/office/drawing/2014/main" id="{B0501392-F1D2-41D1-8713-D1A1E871A792}"/>
            </a:ext>
          </a:extLst>
        </xdr:cNvPr>
        <xdr:cNvSpPr>
          <a:spLocks noChangeAspect="1" noChangeArrowheads="1"/>
        </xdr:cNvSpPr>
      </xdr:nvSpPr>
      <xdr:spPr bwMode="auto">
        <a:xfrm>
          <a:off x="23888700" y="2414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902</xdr:row>
      <xdr:rowOff>0</xdr:rowOff>
    </xdr:from>
    <xdr:ext cx="304800" cy="307975"/>
    <xdr:sp macro="" textlink="">
      <xdr:nvSpPr>
        <xdr:cNvPr id="1794" name="AutoShape 1" descr="blob:https://web.whatsapp.com/34b6e80c-bc0c-4a28-b3e1-e4a36d430a7e">
          <a:extLst>
            <a:ext uri="{FF2B5EF4-FFF2-40B4-BE49-F238E27FC236}">
              <a16:creationId xmlns:a16="http://schemas.microsoft.com/office/drawing/2014/main" id="{F6F8CC1D-759F-4BB7-AC10-91C26D4493A2}"/>
            </a:ext>
          </a:extLst>
        </xdr:cNvPr>
        <xdr:cNvSpPr>
          <a:spLocks noChangeAspect="1" noChangeArrowheads="1"/>
        </xdr:cNvSpPr>
      </xdr:nvSpPr>
      <xdr:spPr bwMode="auto">
        <a:xfrm>
          <a:off x="23888700" y="24174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909</xdr:row>
      <xdr:rowOff>0</xdr:rowOff>
    </xdr:from>
    <xdr:ext cx="304800" cy="307975"/>
    <xdr:sp macro="" textlink="">
      <xdr:nvSpPr>
        <xdr:cNvPr id="1795" name="AutoShape 1" descr="blob:https://web.whatsapp.com/34b6e80c-bc0c-4a28-b3e1-e4a36d430a7e">
          <a:extLst>
            <a:ext uri="{FF2B5EF4-FFF2-40B4-BE49-F238E27FC236}">
              <a16:creationId xmlns:a16="http://schemas.microsoft.com/office/drawing/2014/main" id="{B61EC6C8-6EA5-4B7E-82ED-C0627B0DBFAB}"/>
            </a:ext>
          </a:extLst>
        </xdr:cNvPr>
        <xdr:cNvSpPr>
          <a:spLocks noChangeAspect="1" noChangeArrowheads="1"/>
        </xdr:cNvSpPr>
      </xdr:nvSpPr>
      <xdr:spPr bwMode="auto">
        <a:xfrm>
          <a:off x="23888700" y="243611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910</xdr:row>
      <xdr:rowOff>0</xdr:rowOff>
    </xdr:from>
    <xdr:ext cx="304800" cy="307975"/>
    <xdr:sp macro="" textlink="">
      <xdr:nvSpPr>
        <xdr:cNvPr id="1796" name="AutoShape 1" descr="blob:https://web.whatsapp.com/34b6e80c-bc0c-4a28-b3e1-e4a36d430a7e">
          <a:extLst>
            <a:ext uri="{FF2B5EF4-FFF2-40B4-BE49-F238E27FC236}">
              <a16:creationId xmlns:a16="http://schemas.microsoft.com/office/drawing/2014/main" id="{C43F949C-7428-4901-B335-EA6C4141A742}"/>
            </a:ext>
          </a:extLst>
        </xdr:cNvPr>
        <xdr:cNvSpPr>
          <a:spLocks noChangeAspect="1" noChangeArrowheads="1"/>
        </xdr:cNvSpPr>
      </xdr:nvSpPr>
      <xdr:spPr bwMode="auto">
        <a:xfrm>
          <a:off x="23888700" y="243878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911</xdr:row>
      <xdr:rowOff>0</xdr:rowOff>
    </xdr:from>
    <xdr:ext cx="304800" cy="307975"/>
    <xdr:sp macro="" textlink="">
      <xdr:nvSpPr>
        <xdr:cNvPr id="1797" name="AutoShape 1" descr="blob:https://web.whatsapp.com/34b6e80c-bc0c-4a28-b3e1-e4a36d430a7e">
          <a:extLst>
            <a:ext uri="{FF2B5EF4-FFF2-40B4-BE49-F238E27FC236}">
              <a16:creationId xmlns:a16="http://schemas.microsoft.com/office/drawing/2014/main" id="{49019B4B-FC99-42BC-AFE4-FD1A5031A4A8}"/>
            </a:ext>
          </a:extLst>
        </xdr:cNvPr>
        <xdr:cNvSpPr>
          <a:spLocks noChangeAspect="1" noChangeArrowheads="1"/>
        </xdr:cNvSpPr>
      </xdr:nvSpPr>
      <xdr:spPr bwMode="auto">
        <a:xfrm>
          <a:off x="23888700" y="244144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912</xdr:row>
      <xdr:rowOff>0</xdr:rowOff>
    </xdr:from>
    <xdr:ext cx="304800" cy="307975"/>
    <xdr:sp macro="" textlink="">
      <xdr:nvSpPr>
        <xdr:cNvPr id="1798" name="AutoShape 1" descr="blob:https://web.whatsapp.com/34b6e80c-bc0c-4a28-b3e1-e4a36d430a7e">
          <a:extLst>
            <a:ext uri="{FF2B5EF4-FFF2-40B4-BE49-F238E27FC236}">
              <a16:creationId xmlns:a16="http://schemas.microsoft.com/office/drawing/2014/main" id="{7FA5BC1E-FDCC-4D00-99C0-41B891C053A8}"/>
            </a:ext>
          </a:extLst>
        </xdr:cNvPr>
        <xdr:cNvSpPr>
          <a:spLocks noChangeAspect="1" noChangeArrowheads="1"/>
        </xdr:cNvSpPr>
      </xdr:nvSpPr>
      <xdr:spPr bwMode="auto">
        <a:xfrm>
          <a:off x="23888700" y="244411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913</xdr:row>
      <xdr:rowOff>0</xdr:rowOff>
    </xdr:from>
    <xdr:ext cx="304800" cy="307975"/>
    <xdr:sp macro="" textlink="">
      <xdr:nvSpPr>
        <xdr:cNvPr id="1799" name="AutoShape 1" descr="blob:https://web.whatsapp.com/34b6e80c-bc0c-4a28-b3e1-e4a36d430a7e">
          <a:extLst>
            <a:ext uri="{FF2B5EF4-FFF2-40B4-BE49-F238E27FC236}">
              <a16:creationId xmlns:a16="http://schemas.microsoft.com/office/drawing/2014/main" id="{0F2E3E0A-17C5-41A0-8C84-F75BA6CDD43D}"/>
            </a:ext>
          </a:extLst>
        </xdr:cNvPr>
        <xdr:cNvSpPr>
          <a:spLocks noChangeAspect="1" noChangeArrowheads="1"/>
        </xdr:cNvSpPr>
      </xdr:nvSpPr>
      <xdr:spPr bwMode="auto">
        <a:xfrm>
          <a:off x="23888700" y="244678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914</xdr:row>
      <xdr:rowOff>0</xdr:rowOff>
    </xdr:from>
    <xdr:ext cx="304800" cy="307975"/>
    <xdr:sp macro="" textlink="">
      <xdr:nvSpPr>
        <xdr:cNvPr id="1800" name="AutoShape 1" descr="blob:https://web.whatsapp.com/34b6e80c-bc0c-4a28-b3e1-e4a36d430a7e">
          <a:extLst>
            <a:ext uri="{FF2B5EF4-FFF2-40B4-BE49-F238E27FC236}">
              <a16:creationId xmlns:a16="http://schemas.microsoft.com/office/drawing/2014/main" id="{C3221743-84A0-406E-B3F2-F8140B30A7B0}"/>
            </a:ext>
          </a:extLst>
        </xdr:cNvPr>
        <xdr:cNvSpPr>
          <a:spLocks noChangeAspect="1" noChangeArrowheads="1"/>
        </xdr:cNvSpPr>
      </xdr:nvSpPr>
      <xdr:spPr bwMode="auto">
        <a:xfrm>
          <a:off x="23888700" y="24494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915</xdr:row>
      <xdr:rowOff>0</xdr:rowOff>
    </xdr:from>
    <xdr:ext cx="304800" cy="307975"/>
    <xdr:sp macro="" textlink="">
      <xdr:nvSpPr>
        <xdr:cNvPr id="1801" name="AutoShape 1" descr="blob:https://web.whatsapp.com/34b6e80c-bc0c-4a28-b3e1-e4a36d430a7e">
          <a:extLst>
            <a:ext uri="{FF2B5EF4-FFF2-40B4-BE49-F238E27FC236}">
              <a16:creationId xmlns:a16="http://schemas.microsoft.com/office/drawing/2014/main" id="{2A264E88-7156-476C-8EAB-0AC65AAEAD0B}"/>
            </a:ext>
          </a:extLst>
        </xdr:cNvPr>
        <xdr:cNvSpPr>
          <a:spLocks noChangeAspect="1" noChangeArrowheads="1"/>
        </xdr:cNvSpPr>
      </xdr:nvSpPr>
      <xdr:spPr bwMode="auto">
        <a:xfrm>
          <a:off x="23888700" y="245211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916</xdr:row>
      <xdr:rowOff>0</xdr:rowOff>
    </xdr:from>
    <xdr:ext cx="304800" cy="307975"/>
    <xdr:sp macro="" textlink="">
      <xdr:nvSpPr>
        <xdr:cNvPr id="1802" name="AutoShape 1" descr="blob:https://web.whatsapp.com/34b6e80c-bc0c-4a28-b3e1-e4a36d430a7e">
          <a:extLst>
            <a:ext uri="{FF2B5EF4-FFF2-40B4-BE49-F238E27FC236}">
              <a16:creationId xmlns:a16="http://schemas.microsoft.com/office/drawing/2014/main" id="{0B7AB525-0F75-4C7F-A86A-BF076F9A6A56}"/>
            </a:ext>
          </a:extLst>
        </xdr:cNvPr>
        <xdr:cNvSpPr>
          <a:spLocks noChangeAspect="1" noChangeArrowheads="1"/>
        </xdr:cNvSpPr>
      </xdr:nvSpPr>
      <xdr:spPr bwMode="auto">
        <a:xfrm>
          <a:off x="23888700" y="24547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917</xdr:row>
      <xdr:rowOff>0</xdr:rowOff>
    </xdr:from>
    <xdr:ext cx="304800" cy="307975"/>
    <xdr:sp macro="" textlink="">
      <xdr:nvSpPr>
        <xdr:cNvPr id="1803" name="AutoShape 1" descr="blob:https://web.whatsapp.com/34b6e80c-bc0c-4a28-b3e1-e4a36d430a7e">
          <a:extLst>
            <a:ext uri="{FF2B5EF4-FFF2-40B4-BE49-F238E27FC236}">
              <a16:creationId xmlns:a16="http://schemas.microsoft.com/office/drawing/2014/main" id="{DB9FCDC0-EB0A-4F29-BD4A-5CF606C3F3B8}"/>
            </a:ext>
          </a:extLst>
        </xdr:cNvPr>
        <xdr:cNvSpPr>
          <a:spLocks noChangeAspect="1" noChangeArrowheads="1"/>
        </xdr:cNvSpPr>
      </xdr:nvSpPr>
      <xdr:spPr bwMode="auto">
        <a:xfrm>
          <a:off x="23888700" y="24574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918</xdr:row>
      <xdr:rowOff>0</xdr:rowOff>
    </xdr:from>
    <xdr:ext cx="304800" cy="307975"/>
    <xdr:sp macro="" textlink="">
      <xdr:nvSpPr>
        <xdr:cNvPr id="1804" name="AutoShape 1" descr="blob:https://web.whatsapp.com/34b6e80c-bc0c-4a28-b3e1-e4a36d430a7e">
          <a:extLst>
            <a:ext uri="{FF2B5EF4-FFF2-40B4-BE49-F238E27FC236}">
              <a16:creationId xmlns:a16="http://schemas.microsoft.com/office/drawing/2014/main" id="{E6EB14C0-60A0-463F-BA90-1BC21464DFD2}"/>
            </a:ext>
          </a:extLst>
        </xdr:cNvPr>
        <xdr:cNvSpPr>
          <a:spLocks noChangeAspect="1" noChangeArrowheads="1"/>
        </xdr:cNvSpPr>
      </xdr:nvSpPr>
      <xdr:spPr bwMode="auto">
        <a:xfrm>
          <a:off x="23888700" y="24601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919</xdr:row>
      <xdr:rowOff>0</xdr:rowOff>
    </xdr:from>
    <xdr:ext cx="304800" cy="307975"/>
    <xdr:sp macro="" textlink="">
      <xdr:nvSpPr>
        <xdr:cNvPr id="1805" name="AutoShape 1" descr="blob:https://web.whatsapp.com/34b6e80c-bc0c-4a28-b3e1-e4a36d430a7e">
          <a:extLst>
            <a:ext uri="{FF2B5EF4-FFF2-40B4-BE49-F238E27FC236}">
              <a16:creationId xmlns:a16="http://schemas.microsoft.com/office/drawing/2014/main" id="{DA67229E-F365-47BC-AF68-4B5D284387D4}"/>
            </a:ext>
          </a:extLst>
        </xdr:cNvPr>
        <xdr:cNvSpPr>
          <a:spLocks noChangeAspect="1" noChangeArrowheads="1"/>
        </xdr:cNvSpPr>
      </xdr:nvSpPr>
      <xdr:spPr bwMode="auto">
        <a:xfrm>
          <a:off x="23888700" y="24627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920</xdr:row>
      <xdr:rowOff>0</xdr:rowOff>
    </xdr:from>
    <xdr:ext cx="304800" cy="307975"/>
    <xdr:sp macro="" textlink="">
      <xdr:nvSpPr>
        <xdr:cNvPr id="1806" name="AutoShape 1" descr="blob:https://web.whatsapp.com/34b6e80c-bc0c-4a28-b3e1-e4a36d430a7e">
          <a:extLst>
            <a:ext uri="{FF2B5EF4-FFF2-40B4-BE49-F238E27FC236}">
              <a16:creationId xmlns:a16="http://schemas.microsoft.com/office/drawing/2014/main" id="{73948E9F-3A50-4CC9-86E8-7A2F2B7C8B7B}"/>
            </a:ext>
          </a:extLst>
        </xdr:cNvPr>
        <xdr:cNvSpPr>
          <a:spLocks noChangeAspect="1" noChangeArrowheads="1"/>
        </xdr:cNvSpPr>
      </xdr:nvSpPr>
      <xdr:spPr bwMode="auto">
        <a:xfrm>
          <a:off x="23888700" y="24654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921</xdr:row>
      <xdr:rowOff>0</xdr:rowOff>
    </xdr:from>
    <xdr:ext cx="304800" cy="307975"/>
    <xdr:sp macro="" textlink="">
      <xdr:nvSpPr>
        <xdr:cNvPr id="1807" name="AutoShape 1" descr="blob:https://web.whatsapp.com/34b6e80c-bc0c-4a28-b3e1-e4a36d430a7e">
          <a:extLst>
            <a:ext uri="{FF2B5EF4-FFF2-40B4-BE49-F238E27FC236}">
              <a16:creationId xmlns:a16="http://schemas.microsoft.com/office/drawing/2014/main" id="{BF426424-9A6E-4A0B-9605-B810D73FFD66}"/>
            </a:ext>
          </a:extLst>
        </xdr:cNvPr>
        <xdr:cNvSpPr>
          <a:spLocks noChangeAspect="1" noChangeArrowheads="1"/>
        </xdr:cNvSpPr>
      </xdr:nvSpPr>
      <xdr:spPr bwMode="auto">
        <a:xfrm>
          <a:off x="23888700" y="246811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922</xdr:row>
      <xdr:rowOff>0</xdr:rowOff>
    </xdr:from>
    <xdr:ext cx="304800" cy="307975"/>
    <xdr:sp macro="" textlink="">
      <xdr:nvSpPr>
        <xdr:cNvPr id="1808" name="AutoShape 1" descr="blob:https://web.whatsapp.com/34b6e80c-bc0c-4a28-b3e1-e4a36d430a7e">
          <a:extLst>
            <a:ext uri="{FF2B5EF4-FFF2-40B4-BE49-F238E27FC236}">
              <a16:creationId xmlns:a16="http://schemas.microsoft.com/office/drawing/2014/main" id="{5C2A77ED-E979-4C5B-A7D1-98C2577189E1}"/>
            </a:ext>
          </a:extLst>
        </xdr:cNvPr>
        <xdr:cNvSpPr>
          <a:spLocks noChangeAspect="1" noChangeArrowheads="1"/>
        </xdr:cNvSpPr>
      </xdr:nvSpPr>
      <xdr:spPr bwMode="auto">
        <a:xfrm>
          <a:off x="23888700" y="24707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923</xdr:row>
      <xdr:rowOff>0</xdr:rowOff>
    </xdr:from>
    <xdr:ext cx="304800" cy="307975"/>
    <xdr:sp macro="" textlink="">
      <xdr:nvSpPr>
        <xdr:cNvPr id="1809" name="AutoShape 1" descr="blob:https://web.whatsapp.com/34b6e80c-bc0c-4a28-b3e1-e4a36d430a7e">
          <a:extLst>
            <a:ext uri="{FF2B5EF4-FFF2-40B4-BE49-F238E27FC236}">
              <a16:creationId xmlns:a16="http://schemas.microsoft.com/office/drawing/2014/main" id="{F218E248-B282-4D2B-90E7-6342EE2CE7D5}"/>
            </a:ext>
          </a:extLst>
        </xdr:cNvPr>
        <xdr:cNvSpPr>
          <a:spLocks noChangeAspect="1" noChangeArrowheads="1"/>
        </xdr:cNvSpPr>
      </xdr:nvSpPr>
      <xdr:spPr bwMode="auto">
        <a:xfrm>
          <a:off x="23888700" y="24734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924</xdr:row>
      <xdr:rowOff>0</xdr:rowOff>
    </xdr:from>
    <xdr:ext cx="304800" cy="307975"/>
    <xdr:sp macro="" textlink="">
      <xdr:nvSpPr>
        <xdr:cNvPr id="1810" name="AutoShape 1" descr="blob:https://web.whatsapp.com/34b6e80c-bc0c-4a28-b3e1-e4a36d430a7e">
          <a:extLst>
            <a:ext uri="{FF2B5EF4-FFF2-40B4-BE49-F238E27FC236}">
              <a16:creationId xmlns:a16="http://schemas.microsoft.com/office/drawing/2014/main" id="{84B0CD04-C087-43F0-86F3-807F01AC92CD}"/>
            </a:ext>
          </a:extLst>
        </xdr:cNvPr>
        <xdr:cNvSpPr>
          <a:spLocks noChangeAspect="1" noChangeArrowheads="1"/>
        </xdr:cNvSpPr>
      </xdr:nvSpPr>
      <xdr:spPr bwMode="auto">
        <a:xfrm>
          <a:off x="23888700" y="24761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925</xdr:row>
      <xdr:rowOff>0</xdr:rowOff>
    </xdr:from>
    <xdr:ext cx="304800" cy="307975"/>
    <xdr:sp macro="" textlink="">
      <xdr:nvSpPr>
        <xdr:cNvPr id="1811" name="AutoShape 1" descr="blob:https://web.whatsapp.com/34b6e80c-bc0c-4a28-b3e1-e4a36d430a7e">
          <a:extLst>
            <a:ext uri="{FF2B5EF4-FFF2-40B4-BE49-F238E27FC236}">
              <a16:creationId xmlns:a16="http://schemas.microsoft.com/office/drawing/2014/main" id="{5A53D045-0B3B-47D6-80C5-CB43E42BDEDE}"/>
            </a:ext>
          </a:extLst>
        </xdr:cNvPr>
        <xdr:cNvSpPr>
          <a:spLocks noChangeAspect="1" noChangeArrowheads="1"/>
        </xdr:cNvSpPr>
      </xdr:nvSpPr>
      <xdr:spPr bwMode="auto">
        <a:xfrm>
          <a:off x="23888700" y="24787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926</xdr:row>
      <xdr:rowOff>0</xdr:rowOff>
    </xdr:from>
    <xdr:ext cx="304800" cy="307975"/>
    <xdr:sp macro="" textlink="">
      <xdr:nvSpPr>
        <xdr:cNvPr id="1812" name="AutoShape 1" descr="blob:https://web.whatsapp.com/34b6e80c-bc0c-4a28-b3e1-e4a36d430a7e">
          <a:extLst>
            <a:ext uri="{FF2B5EF4-FFF2-40B4-BE49-F238E27FC236}">
              <a16:creationId xmlns:a16="http://schemas.microsoft.com/office/drawing/2014/main" id="{254B559D-5836-4622-9FEE-95EF37ABBD33}"/>
            </a:ext>
          </a:extLst>
        </xdr:cNvPr>
        <xdr:cNvSpPr>
          <a:spLocks noChangeAspect="1" noChangeArrowheads="1"/>
        </xdr:cNvSpPr>
      </xdr:nvSpPr>
      <xdr:spPr bwMode="auto">
        <a:xfrm>
          <a:off x="23888700" y="24814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927</xdr:row>
      <xdr:rowOff>0</xdr:rowOff>
    </xdr:from>
    <xdr:ext cx="304800" cy="307975"/>
    <xdr:sp macro="" textlink="">
      <xdr:nvSpPr>
        <xdr:cNvPr id="1813" name="AutoShape 1" descr="blob:https://web.whatsapp.com/34b6e80c-bc0c-4a28-b3e1-e4a36d430a7e">
          <a:extLst>
            <a:ext uri="{FF2B5EF4-FFF2-40B4-BE49-F238E27FC236}">
              <a16:creationId xmlns:a16="http://schemas.microsoft.com/office/drawing/2014/main" id="{74F5DBCA-1772-43D9-B7F0-66B3C36AB813}"/>
            </a:ext>
          </a:extLst>
        </xdr:cNvPr>
        <xdr:cNvSpPr>
          <a:spLocks noChangeAspect="1" noChangeArrowheads="1"/>
        </xdr:cNvSpPr>
      </xdr:nvSpPr>
      <xdr:spPr bwMode="auto">
        <a:xfrm>
          <a:off x="23888700" y="24841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928</xdr:row>
      <xdr:rowOff>0</xdr:rowOff>
    </xdr:from>
    <xdr:ext cx="304800" cy="307975"/>
    <xdr:sp macro="" textlink="">
      <xdr:nvSpPr>
        <xdr:cNvPr id="1814" name="AutoShape 1" descr="blob:https://web.whatsapp.com/34b6e80c-bc0c-4a28-b3e1-e4a36d430a7e">
          <a:extLst>
            <a:ext uri="{FF2B5EF4-FFF2-40B4-BE49-F238E27FC236}">
              <a16:creationId xmlns:a16="http://schemas.microsoft.com/office/drawing/2014/main" id="{D94D6044-FDF6-45F3-91B0-0CA16A2ADA2B}"/>
            </a:ext>
          </a:extLst>
        </xdr:cNvPr>
        <xdr:cNvSpPr>
          <a:spLocks noChangeAspect="1" noChangeArrowheads="1"/>
        </xdr:cNvSpPr>
      </xdr:nvSpPr>
      <xdr:spPr bwMode="auto">
        <a:xfrm>
          <a:off x="23888700" y="24867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929</xdr:row>
      <xdr:rowOff>0</xdr:rowOff>
    </xdr:from>
    <xdr:ext cx="304800" cy="307975"/>
    <xdr:sp macro="" textlink="">
      <xdr:nvSpPr>
        <xdr:cNvPr id="1815" name="AutoShape 1" descr="blob:https://web.whatsapp.com/34b6e80c-bc0c-4a28-b3e1-e4a36d430a7e">
          <a:extLst>
            <a:ext uri="{FF2B5EF4-FFF2-40B4-BE49-F238E27FC236}">
              <a16:creationId xmlns:a16="http://schemas.microsoft.com/office/drawing/2014/main" id="{7F2F9058-8D72-492F-BFB8-2FF9CAF706D8}"/>
            </a:ext>
          </a:extLst>
        </xdr:cNvPr>
        <xdr:cNvSpPr>
          <a:spLocks noChangeAspect="1" noChangeArrowheads="1"/>
        </xdr:cNvSpPr>
      </xdr:nvSpPr>
      <xdr:spPr bwMode="auto">
        <a:xfrm>
          <a:off x="23888700" y="24894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930</xdr:row>
      <xdr:rowOff>0</xdr:rowOff>
    </xdr:from>
    <xdr:ext cx="304800" cy="307975"/>
    <xdr:sp macro="" textlink="">
      <xdr:nvSpPr>
        <xdr:cNvPr id="1816" name="AutoShape 1" descr="blob:https://web.whatsapp.com/34b6e80c-bc0c-4a28-b3e1-e4a36d430a7e">
          <a:extLst>
            <a:ext uri="{FF2B5EF4-FFF2-40B4-BE49-F238E27FC236}">
              <a16:creationId xmlns:a16="http://schemas.microsoft.com/office/drawing/2014/main" id="{D0EB8776-D19D-4A5D-B26A-F0885943C9BD}"/>
            </a:ext>
          </a:extLst>
        </xdr:cNvPr>
        <xdr:cNvSpPr>
          <a:spLocks noChangeAspect="1" noChangeArrowheads="1"/>
        </xdr:cNvSpPr>
      </xdr:nvSpPr>
      <xdr:spPr bwMode="auto">
        <a:xfrm>
          <a:off x="23888700" y="24921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931</xdr:row>
      <xdr:rowOff>0</xdr:rowOff>
    </xdr:from>
    <xdr:ext cx="304800" cy="307975"/>
    <xdr:sp macro="" textlink="">
      <xdr:nvSpPr>
        <xdr:cNvPr id="1817" name="AutoShape 1" descr="blob:https://web.whatsapp.com/34b6e80c-bc0c-4a28-b3e1-e4a36d430a7e">
          <a:extLst>
            <a:ext uri="{FF2B5EF4-FFF2-40B4-BE49-F238E27FC236}">
              <a16:creationId xmlns:a16="http://schemas.microsoft.com/office/drawing/2014/main" id="{F67EE704-64DA-45C6-8D46-1BF45648A866}"/>
            </a:ext>
          </a:extLst>
        </xdr:cNvPr>
        <xdr:cNvSpPr>
          <a:spLocks noChangeAspect="1" noChangeArrowheads="1"/>
        </xdr:cNvSpPr>
      </xdr:nvSpPr>
      <xdr:spPr bwMode="auto">
        <a:xfrm>
          <a:off x="23888700" y="24947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932</xdr:row>
      <xdr:rowOff>0</xdr:rowOff>
    </xdr:from>
    <xdr:ext cx="304800" cy="307975"/>
    <xdr:sp macro="" textlink="">
      <xdr:nvSpPr>
        <xdr:cNvPr id="1818" name="AutoShape 1" descr="blob:https://web.whatsapp.com/34b6e80c-bc0c-4a28-b3e1-e4a36d430a7e">
          <a:extLst>
            <a:ext uri="{FF2B5EF4-FFF2-40B4-BE49-F238E27FC236}">
              <a16:creationId xmlns:a16="http://schemas.microsoft.com/office/drawing/2014/main" id="{3CAD399D-95D1-4168-A4D0-8B5A7F0239EB}"/>
            </a:ext>
          </a:extLst>
        </xdr:cNvPr>
        <xdr:cNvSpPr>
          <a:spLocks noChangeAspect="1" noChangeArrowheads="1"/>
        </xdr:cNvSpPr>
      </xdr:nvSpPr>
      <xdr:spPr bwMode="auto">
        <a:xfrm>
          <a:off x="23888700" y="24974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933</xdr:row>
      <xdr:rowOff>0</xdr:rowOff>
    </xdr:from>
    <xdr:ext cx="304800" cy="307975"/>
    <xdr:sp macro="" textlink="">
      <xdr:nvSpPr>
        <xdr:cNvPr id="1819" name="AutoShape 1" descr="blob:https://web.whatsapp.com/34b6e80c-bc0c-4a28-b3e1-e4a36d430a7e">
          <a:extLst>
            <a:ext uri="{FF2B5EF4-FFF2-40B4-BE49-F238E27FC236}">
              <a16:creationId xmlns:a16="http://schemas.microsoft.com/office/drawing/2014/main" id="{D3514C7C-3B85-4DD2-AD5F-2AE331497702}"/>
            </a:ext>
          </a:extLst>
        </xdr:cNvPr>
        <xdr:cNvSpPr>
          <a:spLocks noChangeAspect="1" noChangeArrowheads="1"/>
        </xdr:cNvSpPr>
      </xdr:nvSpPr>
      <xdr:spPr bwMode="auto">
        <a:xfrm>
          <a:off x="23888700" y="25001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934</xdr:row>
      <xdr:rowOff>0</xdr:rowOff>
    </xdr:from>
    <xdr:ext cx="304800" cy="307975"/>
    <xdr:sp macro="" textlink="">
      <xdr:nvSpPr>
        <xdr:cNvPr id="1820" name="AutoShape 1" descr="blob:https://web.whatsapp.com/34b6e80c-bc0c-4a28-b3e1-e4a36d430a7e">
          <a:extLst>
            <a:ext uri="{FF2B5EF4-FFF2-40B4-BE49-F238E27FC236}">
              <a16:creationId xmlns:a16="http://schemas.microsoft.com/office/drawing/2014/main" id="{C13EC82C-A501-4CC9-9C9C-2588B032652C}"/>
            </a:ext>
          </a:extLst>
        </xdr:cNvPr>
        <xdr:cNvSpPr>
          <a:spLocks noChangeAspect="1" noChangeArrowheads="1"/>
        </xdr:cNvSpPr>
      </xdr:nvSpPr>
      <xdr:spPr bwMode="auto">
        <a:xfrm>
          <a:off x="23888700" y="25027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935</xdr:row>
      <xdr:rowOff>0</xdr:rowOff>
    </xdr:from>
    <xdr:ext cx="304800" cy="307975"/>
    <xdr:sp macro="" textlink="">
      <xdr:nvSpPr>
        <xdr:cNvPr id="1821" name="AutoShape 1" descr="blob:https://web.whatsapp.com/34b6e80c-bc0c-4a28-b3e1-e4a36d430a7e">
          <a:extLst>
            <a:ext uri="{FF2B5EF4-FFF2-40B4-BE49-F238E27FC236}">
              <a16:creationId xmlns:a16="http://schemas.microsoft.com/office/drawing/2014/main" id="{C16196EE-6D3D-416B-88D1-016CA8ADD7F4}"/>
            </a:ext>
          </a:extLst>
        </xdr:cNvPr>
        <xdr:cNvSpPr>
          <a:spLocks noChangeAspect="1" noChangeArrowheads="1"/>
        </xdr:cNvSpPr>
      </xdr:nvSpPr>
      <xdr:spPr bwMode="auto">
        <a:xfrm>
          <a:off x="23888700" y="25054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936</xdr:row>
      <xdr:rowOff>0</xdr:rowOff>
    </xdr:from>
    <xdr:ext cx="304800" cy="307975"/>
    <xdr:sp macro="" textlink="">
      <xdr:nvSpPr>
        <xdr:cNvPr id="1822" name="AutoShape 1" descr="blob:https://web.whatsapp.com/34b6e80c-bc0c-4a28-b3e1-e4a36d430a7e">
          <a:extLst>
            <a:ext uri="{FF2B5EF4-FFF2-40B4-BE49-F238E27FC236}">
              <a16:creationId xmlns:a16="http://schemas.microsoft.com/office/drawing/2014/main" id="{665E09CE-9283-446A-9CE5-A5FE1F8E2D74}"/>
            </a:ext>
          </a:extLst>
        </xdr:cNvPr>
        <xdr:cNvSpPr>
          <a:spLocks noChangeAspect="1" noChangeArrowheads="1"/>
        </xdr:cNvSpPr>
      </xdr:nvSpPr>
      <xdr:spPr bwMode="auto">
        <a:xfrm>
          <a:off x="23888700" y="25081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937</xdr:row>
      <xdr:rowOff>0</xdr:rowOff>
    </xdr:from>
    <xdr:ext cx="304800" cy="307975"/>
    <xdr:sp macro="" textlink="">
      <xdr:nvSpPr>
        <xdr:cNvPr id="1823" name="AutoShape 1" descr="blob:https://web.whatsapp.com/34b6e80c-bc0c-4a28-b3e1-e4a36d430a7e">
          <a:extLst>
            <a:ext uri="{FF2B5EF4-FFF2-40B4-BE49-F238E27FC236}">
              <a16:creationId xmlns:a16="http://schemas.microsoft.com/office/drawing/2014/main" id="{6B9270C0-1FB2-4E46-933A-E6A6AB7DC9B1}"/>
            </a:ext>
          </a:extLst>
        </xdr:cNvPr>
        <xdr:cNvSpPr>
          <a:spLocks noChangeAspect="1" noChangeArrowheads="1"/>
        </xdr:cNvSpPr>
      </xdr:nvSpPr>
      <xdr:spPr bwMode="auto">
        <a:xfrm>
          <a:off x="23888700" y="25107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938</xdr:row>
      <xdr:rowOff>0</xdr:rowOff>
    </xdr:from>
    <xdr:ext cx="304800" cy="307975"/>
    <xdr:sp macro="" textlink="">
      <xdr:nvSpPr>
        <xdr:cNvPr id="1824" name="AutoShape 1" descr="blob:https://web.whatsapp.com/34b6e80c-bc0c-4a28-b3e1-e4a36d430a7e">
          <a:extLst>
            <a:ext uri="{FF2B5EF4-FFF2-40B4-BE49-F238E27FC236}">
              <a16:creationId xmlns:a16="http://schemas.microsoft.com/office/drawing/2014/main" id="{BD70798B-95D8-4224-9A71-EAC9E87FFD84}"/>
            </a:ext>
          </a:extLst>
        </xdr:cNvPr>
        <xdr:cNvSpPr>
          <a:spLocks noChangeAspect="1" noChangeArrowheads="1"/>
        </xdr:cNvSpPr>
      </xdr:nvSpPr>
      <xdr:spPr bwMode="auto">
        <a:xfrm>
          <a:off x="23888700" y="25134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939</xdr:row>
      <xdr:rowOff>0</xdr:rowOff>
    </xdr:from>
    <xdr:ext cx="304800" cy="307975"/>
    <xdr:sp macro="" textlink="">
      <xdr:nvSpPr>
        <xdr:cNvPr id="1825" name="AutoShape 1" descr="blob:https://web.whatsapp.com/34b6e80c-bc0c-4a28-b3e1-e4a36d430a7e">
          <a:extLst>
            <a:ext uri="{FF2B5EF4-FFF2-40B4-BE49-F238E27FC236}">
              <a16:creationId xmlns:a16="http://schemas.microsoft.com/office/drawing/2014/main" id="{921DC110-42F0-4F2B-86C1-8F1A90F3DEF0}"/>
            </a:ext>
          </a:extLst>
        </xdr:cNvPr>
        <xdr:cNvSpPr>
          <a:spLocks noChangeAspect="1" noChangeArrowheads="1"/>
        </xdr:cNvSpPr>
      </xdr:nvSpPr>
      <xdr:spPr bwMode="auto">
        <a:xfrm>
          <a:off x="23888700" y="25161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940</xdr:row>
      <xdr:rowOff>0</xdr:rowOff>
    </xdr:from>
    <xdr:ext cx="304800" cy="307975"/>
    <xdr:sp macro="" textlink="">
      <xdr:nvSpPr>
        <xdr:cNvPr id="1826" name="AutoShape 1" descr="blob:https://web.whatsapp.com/34b6e80c-bc0c-4a28-b3e1-e4a36d430a7e">
          <a:extLst>
            <a:ext uri="{FF2B5EF4-FFF2-40B4-BE49-F238E27FC236}">
              <a16:creationId xmlns:a16="http://schemas.microsoft.com/office/drawing/2014/main" id="{8E73C07B-D1DB-44AC-8F73-72A692B725CA}"/>
            </a:ext>
          </a:extLst>
        </xdr:cNvPr>
        <xdr:cNvSpPr>
          <a:spLocks noChangeAspect="1" noChangeArrowheads="1"/>
        </xdr:cNvSpPr>
      </xdr:nvSpPr>
      <xdr:spPr bwMode="auto">
        <a:xfrm>
          <a:off x="23888700" y="25187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941</xdr:row>
      <xdr:rowOff>0</xdr:rowOff>
    </xdr:from>
    <xdr:ext cx="304800" cy="307975"/>
    <xdr:sp macro="" textlink="">
      <xdr:nvSpPr>
        <xdr:cNvPr id="1827" name="AutoShape 1" descr="blob:https://web.whatsapp.com/34b6e80c-bc0c-4a28-b3e1-e4a36d430a7e">
          <a:extLst>
            <a:ext uri="{FF2B5EF4-FFF2-40B4-BE49-F238E27FC236}">
              <a16:creationId xmlns:a16="http://schemas.microsoft.com/office/drawing/2014/main" id="{C422A427-2D44-46E0-BDBA-E1ABF5275DD4}"/>
            </a:ext>
          </a:extLst>
        </xdr:cNvPr>
        <xdr:cNvSpPr>
          <a:spLocks noChangeAspect="1" noChangeArrowheads="1"/>
        </xdr:cNvSpPr>
      </xdr:nvSpPr>
      <xdr:spPr bwMode="auto">
        <a:xfrm>
          <a:off x="23888700" y="25214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942</xdr:row>
      <xdr:rowOff>0</xdr:rowOff>
    </xdr:from>
    <xdr:ext cx="304800" cy="307975"/>
    <xdr:sp macro="" textlink="">
      <xdr:nvSpPr>
        <xdr:cNvPr id="1828" name="AutoShape 1" descr="blob:https://web.whatsapp.com/34b6e80c-bc0c-4a28-b3e1-e4a36d430a7e">
          <a:extLst>
            <a:ext uri="{FF2B5EF4-FFF2-40B4-BE49-F238E27FC236}">
              <a16:creationId xmlns:a16="http://schemas.microsoft.com/office/drawing/2014/main" id="{0971792F-5CEF-416D-884E-FB91C6661D0E}"/>
            </a:ext>
          </a:extLst>
        </xdr:cNvPr>
        <xdr:cNvSpPr>
          <a:spLocks noChangeAspect="1" noChangeArrowheads="1"/>
        </xdr:cNvSpPr>
      </xdr:nvSpPr>
      <xdr:spPr bwMode="auto">
        <a:xfrm>
          <a:off x="23888700" y="25241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943</xdr:row>
      <xdr:rowOff>0</xdr:rowOff>
    </xdr:from>
    <xdr:ext cx="304800" cy="307975"/>
    <xdr:sp macro="" textlink="">
      <xdr:nvSpPr>
        <xdr:cNvPr id="1829" name="AutoShape 1" descr="blob:https://web.whatsapp.com/34b6e80c-bc0c-4a28-b3e1-e4a36d430a7e">
          <a:extLst>
            <a:ext uri="{FF2B5EF4-FFF2-40B4-BE49-F238E27FC236}">
              <a16:creationId xmlns:a16="http://schemas.microsoft.com/office/drawing/2014/main" id="{7AD5A7B0-B7A0-4454-A6E0-9E113DB85E7C}"/>
            </a:ext>
          </a:extLst>
        </xdr:cNvPr>
        <xdr:cNvSpPr>
          <a:spLocks noChangeAspect="1" noChangeArrowheads="1"/>
        </xdr:cNvSpPr>
      </xdr:nvSpPr>
      <xdr:spPr bwMode="auto">
        <a:xfrm>
          <a:off x="23888700" y="25267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944</xdr:row>
      <xdr:rowOff>0</xdr:rowOff>
    </xdr:from>
    <xdr:ext cx="304800" cy="307975"/>
    <xdr:sp macro="" textlink="">
      <xdr:nvSpPr>
        <xdr:cNvPr id="1830" name="AutoShape 1" descr="blob:https://web.whatsapp.com/34b6e80c-bc0c-4a28-b3e1-e4a36d430a7e">
          <a:extLst>
            <a:ext uri="{FF2B5EF4-FFF2-40B4-BE49-F238E27FC236}">
              <a16:creationId xmlns:a16="http://schemas.microsoft.com/office/drawing/2014/main" id="{15AEDF21-C510-4B45-A8F6-FE062A06940C}"/>
            </a:ext>
          </a:extLst>
        </xdr:cNvPr>
        <xdr:cNvSpPr>
          <a:spLocks noChangeAspect="1" noChangeArrowheads="1"/>
        </xdr:cNvSpPr>
      </xdr:nvSpPr>
      <xdr:spPr bwMode="auto">
        <a:xfrm>
          <a:off x="23888700" y="25294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945</xdr:row>
      <xdr:rowOff>0</xdr:rowOff>
    </xdr:from>
    <xdr:ext cx="304800" cy="307975"/>
    <xdr:sp macro="" textlink="">
      <xdr:nvSpPr>
        <xdr:cNvPr id="1831" name="AutoShape 1" descr="blob:https://web.whatsapp.com/34b6e80c-bc0c-4a28-b3e1-e4a36d430a7e">
          <a:extLst>
            <a:ext uri="{FF2B5EF4-FFF2-40B4-BE49-F238E27FC236}">
              <a16:creationId xmlns:a16="http://schemas.microsoft.com/office/drawing/2014/main" id="{E331FA2C-A345-480D-8725-95A3F88A8BB3}"/>
            </a:ext>
          </a:extLst>
        </xdr:cNvPr>
        <xdr:cNvSpPr>
          <a:spLocks noChangeAspect="1" noChangeArrowheads="1"/>
        </xdr:cNvSpPr>
      </xdr:nvSpPr>
      <xdr:spPr bwMode="auto">
        <a:xfrm>
          <a:off x="23888700" y="25321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946</xdr:row>
      <xdr:rowOff>0</xdr:rowOff>
    </xdr:from>
    <xdr:ext cx="304800" cy="307975"/>
    <xdr:sp macro="" textlink="">
      <xdr:nvSpPr>
        <xdr:cNvPr id="1832" name="AutoShape 1" descr="blob:https://web.whatsapp.com/34b6e80c-bc0c-4a28-b3e1-e4a36d430a7e">
          <a:extLst>
            <a:ext uri="{FF2B5EF4-FFF2-40B4-BE49-F238E27FC236}">
              <a16:creationId xmlns:a16="http://schemas.microsoft.com/office/drawing/2014/main" id="{43D3CC36-F6FD-4EBB-8A5D-D1FFFC67FC11}"/>
            </a:ext>
          </a:extLst>
        </xdr:cNvPr>
        <xdr:cNvSpPr>
          <a:spLocks noChangeAspect="1" noChangeArrowheads="1"/>
        </xdr:cNvSpPr>
      </xdr:nvSpPr>
      <xdr:spPr bwMode="auto">
        <a:xfrm>
          <a:off x="23888700" y="25347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947</xdr:row>
      <xdr:rowOff>0</xdr:rowOff>
    </xdr:from>
    <xdr:ext cx="304800" cy="307975"/>
    <xdr:sp macro="" textlink="">
      <xdr:nvSpPr>
        <xdr:cNvPr id="1833" name="AutoShape 1" descr="blob:https://web.whatsapp.com/34b6e80c-bc0c-4a28-b3e1-e4a36d430a7e">
          <a:extLst>
            <a:ext uri="{FF2B5EF4-FFF2-40B4-BE49-F238E27FC236}">
              <a16:creationId xmlns:a16="http://schemas.microsoft.com/office/drawing/2014/main" id="{4012ACC5-9E19-4FD3-817C-712621FA6A5F}"/>
            </a:ext>
          </a:extLst>
        </xdr:cNvPr>
        <xdr:cNvSpPr>
          <a:spLocks noChangeAspect="1" noChangeArrowheads="1"/>
        </xdr:cNvSpPr>
      </xdr:nvSpPr>
      <xdr:spPr bwMode="auto">
        <a:xfrm>
          <a:off x="23888700" y="25374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948</xdr:row>
      <xdr:rowOff>0</xdr:rowOff>
    </xdr:from>
    <xdr:ext cx="304800" cy="307975"/>
    <xdr:sp macro="" textlink="">
      <xdr:nvSpPr>
        <xdr:cNvPr id="1834" name="AutoShape 1" descr="blob:https://web.whatsapp.com/34b6e80c-bc0c-4a28-b3e1-e4a36d430a7e">
          <a:extLst>
            <a:ext uri="{FF2B5EF4-FFF2-40B4-BE49-F238E27FC236}">
              <a16:creationId xmlns:a16="http://schemas.microsoft.com/office/drawing/2014/main" id="{C404F364-1EC1-4232-A2B9-851B18211679}"/>
            </a:ext>
          </a:extLst>
        </xdr:cNvPr>
        <xdr:cNvSpPr>
          <a:spLocks noChangeAspect="1" noChangeArrowheads="1"/>
        </xdr:cNvSpPr>
      </xdr:nvSpPr>
      <xdr:spPr bwMode="auto">
        <a:xfrm>
          <a:off x="23888700" y="25401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949</xdr:row>
      <xdr:rowOff>0</xdr:rowOff>
    </xdr:from>
    <xdr:ext cx="304800" cy="307975"/>
    <xdr:sp macro="" textlink="">
      <xdr:nvSpPr>
        <xdr:cNvPr id="1835" name="AutoShape 1" descr="blob:https://web.whatsapp.com/34b6e80c-bc0c-4a28-b3e1-e4a36d430a7e">
          <a:extLst>
            <a:ext uri="{FF2B5EF4-FFF2-40B4-BE49-F238E27FC236}">
              <a16:creationId xmlns:a16="http://schemas.microsoft.com/office/drawing/2014/main" id="{AD5E50F3-D1EF-4289-AA0F-AFD041EC1B8A}"/>
            </a:ext>
          </a:extLst>
        </xdr:cNvPr>
        <xdr:cNvSpPr>
          <a:spLocks noChangeAspect="1" noChangeArrowheads="1"/>
        </xdr:cNvSpPr>
      </xdr:nvSpPr>
      <xdr:spPr bwMode="auto">
        <a:xfrm>
          <a:off x="23888700" y="25427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950</xdr:row>
      <xdr:rowOff>0</xdr:rowOff>
    </xdr:from>
    <xdr:ext cx="304800" cy="307975"/>
    <xdr:sp macro="" textlink="">
      <xdr:nvSpPr>
        <xdr:cNvPr id="1836" name="AutoShape 1" descr="blob:https://web.whatsapp.com/34b6e80c-bc0c-4a28-b3e1-e4a36d430a7e">
          <a:extLst>
            <a:ext uri="{FF2B5EF4-FFF2-40B4-BE49-F238E27FC236}">
              <a16:creationId xmlns:a16="http://schemas.microsoft.com/office/drawing/2014/main" id="{6AC1D0E8-BB14-4897-AF78-3AE4A83FEC78}"/>
            </a:ext>
          </a:extLst>
        </xdr:cNvPr>
        <xdr:cNvSpPr>
          <a:spLocks noChangeAspect="1" noChangeArrowheads="1"/>
        </xdr:cNvSpPr>
      </xdr:nvSpPr>
      <xdr:spPr bwMode="auto">
        <a:xfrm>
          <a:off x="23888700" y="25454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951</xdr:row>
      <xdr:rowOff>0</xdr:rowOff>
    </xdr:from>
    <xdr:ext cx="304800" cy="307975"/>
    <xdr:sp macro="" textlink="">
      <xdr:nvSpPr>
        <xdr:cNvPr id="1837" name="AutoShape 1" descr="blob:https://web.whatsapp.com/34b6e80c-bc0c-4a28-b3e1-e4a36d430a7e">
          <a:extLst>
            <a:ext uri="{FF2B5EF4-FFF2-40B4-BE49-F238E27FC236}">
              <a16:creationId xmlns:a16="http://schemas.microsoft.com/office/drawing/2014/main" id="{B8E016B4-FE73-4FB8-875A-773EBE149375}"/>
            </a:ext>
          </a:extLst>
        </xdr:cNvPr>
        <xdr:cNvSpPr>
          <a:spLocks noChangeAspect="1" noChangeArrowheads="1"/>
        </xdr:cNvSpPr>
      </xdr:nvSpPr>
      <xdr:spPr bwMode="auto">
        <a:xfrm>
          <a:off x="23888700" y="25481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952</xdr:row>
      <xdr:rowOff>0</xdr:rowOff>
    </xdr:from>
    <xdr:ext cx="304800" cy="307975"/>
    <xdr:sp macro="" textlink="">
      <xdr:nvSpPr>
        <xdr:cNvPr id="1838" name="AutoShape 1" descr="blob:https://web.whatsapp.com/34b6e80c-bc0c-4a28-b3e1-e4a36d430a7e">
          <a:extLst>
            <a:ext uri="{FF2B5EF4-FFF2-40B4-BE49-F238E27FC236}">
              <a16:creationId xmlns:a16="http://schemas.microsoft.com/office/drawing/2014/main" id="{F5C198AB-3086-45DA-B78A-4ADA0E81014B}"/>
            </a:ext>
          </a:extLst>
        </xdr:cNvPr>
        <xdr:cNvSpPr>
          <a:spLocks noChangeAspect="1" noChangeArrowheads="1"/>
        </xdr:cNvSpPr>
      </xdr:nvSpPr>
      <xdr:spPr bwMode="auto">
        <a:xfrm>
          <a:off x="23888700" y="25507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953</xdr:row>
      <xdr:rowOff>0</xdr:rowOff>
    </xdr:from>
    <xdr:ext cx="304800" cy="307975"/>
    <xdr:sp macro="" textlink="">
      <xdr:nvSpPr>
        <xdr:cNvPr id="1839" name="AutoShape 1" descr="blob:https://web.whatsapp.com/34b6e80c-bc0c-4a28-b3e1-e4a36d430a7e">
          <a:extLst>
            <a:ext uri="{FF2B5EF4-FFF2-40B4-BE49-F238E27FC236}">
              <a16:creationId xmlns:a16="http://schemas.microsoft.com/office/drawing/2014/main" id="{63A69E6B-BBC5-47E9-944D-E601BF5E7CBC}"/>
            </a:ext>
          </a:extLst>
        </xdr:cNvPr>
        <xdr:cNvSpPr>
          <a:spLocks noChangeAspect="1" noChangeArrowheads="1"/>
        </xdr:cNvSpPr>
      </xdr:nvSpPr>
      <xdr:spPr bwMode="auto">
        <a:xfrm>
          <a:off x="238887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1840" name="AutoShape 1" descr="blob:https://web.whatsapp.com/34b6e80c-bc0c-4a28-b3e1-e4a36d430a7e">
          <a:extLst>
            <a:ext uri="{FF2B5EF4-FFF2-40B4-BE49-F238E27FC236}">
              <a16:creationId xmlns:a16="http://schemas.microsoft.com/office/drawing/2014/main" id="{7A2E2607-BFEA-4190-A808-08BB6F0B2C69}"/>
            </a:ext>
          </a:extLst>
        </xdr:cNvPr>
        <xdr:cNvSpPr>
          <a:spLocks noChangeAspect="1" noChangeArrowheads="1"/>
        </xdr:cNvSpPr>
      </xdr:nvSpPr>
      <xdr:spPr bwMode="auto">
        <a:xfrm>
          <a:off x="23888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959</xdr:row>
      <xdr:rowOff>0</xdr:rowOff>
    </xdr:from>
    <xdr:ext cx="304800" cy="307975"/>
    <xdr:sp macro="" textlink="">
      <xdr:nvSpPr>
        <xdr:cNvPr id="1841" name="AutoShape 1" descr="blob:https://web.whatsapp.com/34b6e80c-bc0c-4a28-b3e1-e4a36d430a7e">
          <a:extLst>
            <a:ext uri="{FF2B5EF4-FFF2-40B4-BE49-F238E27FC236}">
              <a16:creationId xmlns:a16="http://schemas.microsoft.com/office/drawing/2014/main" id="{D1709A23-2D9A-435B-A835-495FBCFA495C}"/>
            </a:ext>
          </a:extLst>
        </xdr:cNvPr>
        <xdr:cNvSpPr>
          <a:spLocks noChangeAspect="1" noChangeArrowheads="1"/>
        </xdr:cNvSpPr>
      </xdr:nvSpPr>
      <xdr:spPr bwMode="auto">
        <a:xfrm>
          <a:off x="23888700" y="25696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960</xdr:row>
      <xdr:rowOff>0</xdr:rowOff>
    </xdr:from>
    <xdr:ext cx="304800" cy="307975"/>
    <xdr:sp macro="" textlink="">
      <xdr:nvSpPr>
        <xdr:cNvPr id="1842" name="AutoShape 1" descr="blob:https://web.whatsapp.com/34b6e80c-bc0c-4a28-b3e1-e4a36d430a7e">
          <a:extLst>
            <a:ext uri="{FF2B5EF4-FFF2-40B4-BE49-F238E27FC236}">
              <a16:creationId xmlns:a16="http://schemas.microsoft.com/office/drawing/2014/main" id="{8DC83A54-F692-4DF5-8E8B-5E2039034F7B}"/>
            </a:ext>
          </a:extLst>
        </xdr:cNvPr>
        <xdr:cNvSpPr>
          <a:spLocks noChangeAspect="1" noChangeArrowheads="1"/>
        </xdr:cNvSpPr>
      </xdr:nvSpPr>
      <xdr:spPr bwMode="auto">
        <a:xfrm>
          <a:off x="23888700" y="25732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961</xdr:row>
      <xdr:rowOff>0</xdr:rowOff>
    </xdr:from>
    <xdr:ext cx="304800" cy="307975"/>
    <xdr:sp macro="" textlink="">
      <xdr:nvSpPr>
        <xdr:cNvPr id="1843" name="AutoShape 1" descr="blob:https://web.whatsapp.com/34b6e80c-bc0c-4a28-b3e1-e4a36d430a7e">
          <a:extLst>
            <a:ext uri="{FF2B5EF4-FFF2-40B4-BE49-F238E27FC236}">
              <a16:creationId xmlns:a16="http://schemas.microsoft.com/office/drawing/2014/main" id="{8E95E3ED-9739-4DB7-B76A-CC6FE3A4F09C}"/>
            </a:ext>
          </a:extLst>
        </xdr:cNvPr>
        <xdr:cNvSpPr>
          <a:spLocks noChangeAspect="1" noChangeArrowheads="1"/>
        </xdr:cNvSpPr>
      </xdr:nvSpPr>
      <xdr:spPr bwMode="auto">
        <a:xfrm>
          <a:off x="23888700" y="25759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962</xdr:row>
      <xdr:rowOff>0</xdr:rowOff>
    </xdr:from>
    <xdr:ext cx="304800" cy="307975"/>
    <xdr:sp macro="" textlink="">
      <xdr:nvSpPr>
        <xdr:cNvPr id="1844" name="AutoShape 1" descr="blob:https://web.whatsapp.com/34b6e80c-bc0c-4a28-b3e1-e4a36d430a7e">
          <a:extLst>
            <a:ext uri="{FF2B5EF4-FFF2-40B4-BE49-F238E27FC236}">
              <a16:creationId xmlns:a16="http://schemas.microsoft.com/office/drawing/2014/main" id="{0FF5BE33-5950-4E3D-983B-B2F92D58F55B}"/>
            </a:ext>
          </a:extLst>
        </xdr:cNvPr>
        <xdr:cNvSpPr>
          <a:spLocks noChangeAspect="1" noChangeArrowheads="1"/>
        </xdr:cNvSpPr>
      </xdr:nvSpPr>
      <xdr:spPr bwMode="auto">
        <a:xfrm>
          <a:off x="23888700" y="25786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963</xdr:row>
      <xdr:rowOff>0</xdr:rowOff>
    </xdr:from>
    <xdr:ext cx="304800" cy="307975"/>
    <xdr:sp macro="" textlink="">
      <xdr:nvSpPr>
        <xdr:cNvPr id="1845" name="AutoShape 1" descr="blob:https://web.whatsapp.com/34b6e80c-bc0c-4a28-b3e1-e4a36d430a7e">
          <a:extLst>
            <a:ext uri="{FF2B5EF4-FFF2-40B4-BE49-F238E27FC236}">
              <a16:creationId xmlns:a16="http://schemas.microsoft.com/office/drawing/2014/main" id="{4D73D6EB-D41C-4FCF-BEEC-7DE48299A45C}"/>
            </a:ext>
          </a:extLst>
        </xdr:cNvPr>
        <xdr:cNvSpPr>
          <a:spLocks noChangeAspect="1" noChangeArrowheads="1"/>
        </xdr:cNvSpPr>
      </xdr:nvSpPr>
      <xdr:spPr bwMode="auto">
        <a:xfrm>
          <a:off x="23888700" y="25823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966</xdr:row>
      <xdr:rowOff>0</xdr:rowOff>
    </xdr:from>
    <xdr:ext cx="304800" cy="307975"/>
    <xdr:sp macro="" textlink="">
      <xdr:nvSpPr>
        <xdr:cNvPr id="1846" name="AutoShape 1" descr="blob:https://web.whatsapp.com/34b6e80c-bc0c-4a28-b3e1-e4a36d430a7e">
          <a:extLst>
            <a:ext uri="{FF2B5EF4-FFF2-40B4-BE49-F238E27FC236}">
              <a16:creationId xmlns:a16="http://schemas.microsoft.com/office/drawing/2014/main" id="{34802F17-40D2-4DE6-AF5D-AD6EE83F82D7}"/>
            </a:ext>
          </a:extLst>
        </xdr:cNvPr>
        <xdr:cNvSpPr>
          <a:spLocks noChangeAspect="1" noChangeArrowheads="1"/>
        </xdr:cNvSpPr>
      </xdr:nvSpPr>
      <xdr:spPr bwMode="auto">
        <a:xfrm>
          <a:off x="23888700" y="25903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968</xdr:row>
      <xdr:rowOff>0</xdr:rowOff>
    </xdr:from>
    <xdr:ext cx="304800" cy="307975"/>
    <xdr:sp macro="" textlink="">
      <xdr:nvSpPr>
        <xdr:cNvPr id="1847" name="AutoShape 1" descr="blob:https://web.whatsapp.com/34b6e80c-bc0c-4a28-b3e1-e4a36d430a7e">
          <a:extLst>
            <a:ext uri="{FF2B5EF4-FFF2-40B4-BE49-F238E27FC236}">
              <a16:creationId xmlns:a16="http://schemas.microsoft.com/office/drawing/2014/main" id="{A9F21C39-7BD1-4988-876A-F7DF72E9D0E3}"/>
            </a:ext>
          </a:extLst>
        </xdr:cNvPr>
        <xdr:cNvSpPr>
          <a:spLocks noChangeAspect="1" noChangeArrowheads="1"/>
        </xdr:cNvSpPr>
      </xdr:nvSpPr>
      <xdr:spPr bwMode="auto">
        <a:xfrm>
          <a:off x="23888700" y="25956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969</xdr:row>
      <xdr:rowOff>0</xdr:rowOff>
    </xdr:from>
    <xdr:ext cx="304800" cy="307975"/>
    <xdr:sp macro="" textlink="">
      <xdr:nvSpPr>
        <xdr:cNvPr id="1848" name="AutoShape 1" descr="blob:https://web.whatsapp.com/34b6e80c-bc0c-4a28-b3e1-e4a36d430a7e">
          <a:extLst>
            <a:ext uri="{FF2B5EF4-FFF2-40B4-BE49-F238E27FC236}">
              <a16:creationId xmlns:a16="http://schemas.microsoft.com/office/drawing/2014/main" id="{0CFC4EB4-3E31-4DBD-BFCE-629E1CC86B0F}"/>
            </a:ext>
          </a:extLst>
        </xdr:cNvPr>
        <xdr:cNvSpPr>
          <a:spLocks noChangeAspect="1" noChangeArrowheads="1"/>
        </xdr:cNvSpPr>
      </xdr:nvSpPr>
      <xdr:spPr bwMode="auto">
        <a:xfrm>
          <a:off x="23888700" y="25983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970</xdr:row>
      <xdr:rowOff>0</xdr:rowOff>
    </xdr:from>
    <xdr:ext cx="304800" cy="307975"/>
    <xdr:sp macro="" textlink="">
      <xdr:nvSpPr>
        <xdr:cNvPr id="1849" name="AutoShape 1" descr="blob:https://web.whatsapp.com/34b6e80c-bc0c-4a28-b3e1-e4a36d430a7e">
          <a:extLst>
            <a:ext uri="{FF2B5EF4-FFF2-40B4-BE49-F238E27FC236}">
              <a16:creationId xmlns:a16="http://schemas.microsoft.com/office/drawing/2014/main" id="{B6401168-A1C8-461C-A12C-AF101D5949AC}"/>
            </a:ext>
          </a:extLst>
        </xdr:cNvPr>
        <xdr:cNvSpPr>
          <a:spLocks noChangeAspect="1" noChangeArrowheads="1"/>
        </xdr:cNvSpPr>
      </xdr:nvSpPr>
      <xdr:spPr bwMode="auto">
        <a:xfrm>
          <a:off x="23888700" y="26009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971</xdr:row>
      <xdr:rowOff>0</xdr:rowOff>
    </xdr:from>
    <xdr:ext cx="304800" cy="307975"/>
    <xdr:sp macro="" textlink="">
      <xdr:nvSpPr>
        <xdr:cNvPr id="1850" name="AutoShape 1" descr="blob:https://web.whatsapp.com/34b6e80c-bc0c-4a28-b3e1-e4a36d430a7e">
          <a:extLst>
            <a:ext uri="{FF2B5EF4-FFF2-40B4-BE49-F238E27FC236}">
              <a16:creationId xmlns:a16="http://schemas.microsoft.com/office/drawing/2014/main" id="{D13AD677-B7B8-410D-8F20-59C43213F013}"/>
            </a:ext>
          </a:extLst>
        </xdr:cNvPr>
        <xdr:cNvSpPr>
          <a:spLocks noChangeAspect="1" noChangeArrowheads="1"/>
        </xdr:cNvSpPr>
      </xdr:nvSpPr>
      <xdr:spPr bwMode="auto">
        <a:xfrm>
          <a:off x="23888700" y="26036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972</xdr:row>
      <xdr:rowOff>0</xdr:rowOff>
    </xdr:from>
    <xdr:ext cx="304800" cy="307975"/>
    <xdr:sp macro="" textlink="">
      <xdr:nvSpPr>
        <xdr:cNvPr id="1851" name="AutoShape 1" descr="blob:https://web.whatsapp.com/34b6e80c-bc0c-4a28-b3e1-e4a36d430a7e">
          <a:extLst>
            <a:ext uri="{FF2B5EF4-FFF2-40B4-BE49-F238E27FC236}">
              <a16:creationId xmlns:a16="http://schemas.microsoft.com/office/drawing/2014/main" id="{FD8043DD-7A39-4313-8098-C192F7218771}"/>
            </a:ext>
          </a:extLst>
        </xdr:cNvPr>
        <xdr:cNvSpPr>
          <a:spLocks noChangeAspect="1" noChangeArrowheads="1"/>
        </xdr:cNvSpPr>
      </xdr:nvSpPr>
      <xdr:spPr bwMode="auto">
        <a:xfrm>
          <a:off x="23888700" y="26063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973</xdr:row>
      <xdr:rowOff>0</xdr:rowOff>
    </xdr:from>
    <xdr:ext cx="304800" cy="307975"/>
    <xdr:sp macro="" textlink="">
      <xdr:nvSpPr>
        <xdr:cNvPr id="1852" name="AutoShape 1" descr="blob:https://web.whatsapp.com/34b6e80c-bc0c-4a28-b3e1-e4a36d430a7e">
          <a:extLst>
            <a:ext uri="{FF2B5EF4-FFF2-40B4-BE49-F238E27FC236}">
              <a16:creationId xmlns:a16="http://schemas.microsoft.com/office/drawing/2014/main" id="{32F46DF4-2CA8-4BDB-827E-23BEC4642A47}"/>
            </a:ext>
          </a:extLst>
        </xdr:cNvPr>
        <xdr:cNvSpPr>
          <a:spLocks noChangeAspect="1" noChangeArrowheads="1"/>
        </xdr:cNvSpPr>
      </xdr:nvSpPr>
      <xdr:spPr bwMode="auto">
        <a:xfrm>
          <a:off x="23888700" y="26089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974</xdr:row>
      <xdr:rowOff>0</xdr:rowOff>
    </xdr:from>
    <xdr:ext cx="304800" cy="307975"/>
    <xdr:sp macro="" textlink="">
      <xdr:nvSpPr>
        <xdr:cNvPr id="1853" name="AutoShape 1" descr="blob:https://web.whatsapp.com/34b6e80c-bc0c-4a28-b3e1-e4a36d430a7e">
          <a:extLst>
            <a:ext uri="{FF2B5EF4-FFF2-40B4-BE49-F238E27FC236}">
              <a16:creationId xmlns:a16="http://schemas.microsoft.com/office/drawing/2014/main" id="{69635586-C49A-4161-B5B6-BA0ADF6FB55C}"/>
            </a:ext>
          </a:extLst>
        </xdr:cNvPr>
        <xdr:cNvSpPr>
          <a:spLocks noChangeAspect="1" noChangeArrowheads="1"/>
        </xdr:cNvSpPr>
      </xdr:nvSpPr>
      <xdr:spPr bwMode="auto">
        <a:xfrm>
          <a:off x="23888700" y="26116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975</xdr:row>
      <xdr:rowOff>0</xdr:rowOff>
    </xdr:from>
    <xdr:ext cx="304800" cy="307975"/>
    <xdr:sp macro="" textlink="">
      <xdr:nvSpPr>
        <xdr:cNvPr id="1854" name="AutoShape 1" descr="blob:https://web.whatsapp.com/34b6e80c-bc0c-4a28-b3e1-e4a36d430a7e">
          <a:extLst>
            <a:ext uri="{FF2B5EF4-FFF2-40B4-BE49-F238E27FC236}">
              <a16:creationId xmlns:a16="http://schemas.microsoft.com/office/drawing/2014/main" id="{8DB44B7B-3933-4577-919E-700A484DC41D}"/>
            </a:ext>
          </a:extLst>
        </xdr:cNvPr>
        <xdr:cNvSpPr>
          <a:spLocks noChangeAspect="1" noChangeArrowheads="1"/>
        </xdr:cNvSpPr>
      </xdr:nvSpPr>
      <xdr:spPr bwMode="auto">
        <a:xfrm>
          <a:off x="23888700" y="26143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976</xdr:row>
      <xdr:rowOff>0</xdr:rowOff>
    </xdr:from>
    <xdr:ext cx="304800" cy="307975"/>
    <xdr:sp macro="" textlink="">
      <xdr:nvSpPr>
        <xdr:cNvPr id="1855" name="AutoShape 1" descr="blob:https://web.whatsapp.com/34b6e80c-bc0c-4a28-b3e1-e4a36d430a7e">
          <a:extLst>
            <a:ext uri="{FF2B5EF4-FFF2-40B4-BE49-F238E27FC236}">
              <a16:creationId xmlns:a16="http://schemas.microsoft.com/office/drawing/2014/main" id="{4B51C1C9-E071-4B76-AE1C-E3E5FD90DEB5}"/>
            </a:ext>
          </a:extLst>
        </xdr:cNvPr>
        <xdr:cNvSpPr>
          <a:spLocks noChangeAspect="1" noChangeArrowheads="1"/>
        </xdr:cNvSpPr>
      </xdr:nvSpPr>
      <xdr:spPr bwMode="auto">
        <a:xfrm>
          <a:off x="23888700" y="26169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977</xdr:row>
      <xdr:rowOff>0</xdr:rowOff>
    </xdr:from>
    <xdr:ext cx="304800" cy="307975"/>
    <xdr:sp macro="" textlink="">
      <xdr:nvSpPr>
        <xdr:cNvPr id="1856" name="AutoShape 1" descr="blob:https://web.whatsapp.com/34b6e80c-bc0c-4a28-b3e1-e4a36d430a7e">
          <a:extLst>
            <a:ext uri="{FF2B5EF4-FFF2-40B4-BE49-F238E27FC236}">
              <a16:creationId xmlns:a16="http://schemas.microsoft.com/office/drawing/2014/main" id="{C32F669F-4F59-47A4-B21A-45A971186C77}"/>
            </a:ext>
          </a:extLst>
        </xdr:cNvPr>
        <xdr:cNvSpPr>
          <a:spLocks noChangeAspect="1" noChangeArrowheads="1"/>
        </xdr:cNvSpPr>
      </xdr:nvSpPr>
      <xdr:spPr bwMode="auto">
        <a:xfrm>
          <a:off x="23888700" y="261966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978</xdr:row>
      <xdr:rowOff>0</xdr:rowOff>
    </xdr:from>
    <xdr:ext cx="304800" cy="307975"/>
    <xdr:sp macro="" textlink="">
      <xdr:nvSpPr>
        <xdr:cNvPr id="1857" name="AutoShape 1" descr="blob:https://web.whatsapp.com/34b6e80c-bc0c-4a28-b3e1-e4a36d430a7e">
          <a:extLst>
            <a:ext uri="{FF2B5EF4-FFF2-40B4-BE49-F238E27FC236}">
              <a16:creationId xmlns:a16="http://schemas.microsoft.com/office/drawing/2014/main" id="{3C548115-A23D-4AC3-B5F7-37BE6484D3EF}"/>
            </a:ext>
          </a:extLst>
        </xdr:cNvPr>
        <xdr:cNvSpPr>
          <a:spLocks noChangeAspect="1" noChangeArrowheads="1"/>
        </xdr:cNvSpPr>
      </xdr:nvSpPr>
      <xdr:spPr bwMode="auto">
        <a:xfrm>
          <a:off x="23888700" y="262232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979</xdr:row>
      <xdr:rowOff>0</xdr:rowOff>
    </xdr:from>
    <xdr:ext cx="304800" cy="307975"/>
    <xdr:sp macro="" textlink="">
      <xdr:nvSpPr>
        <xdr:cNvPr id="1858" name="AutoShape 1" descr="blob:https://web.whatsapp.com/34b6e80c-bc0c-4a28-b3e1-e4a36d430a7e">
          <a:extLst>
            <a:ext uri="{FF2B5EF4-FFF2-40B4-BE49-F238E27FC236}">
              <a16:creationId xmlns:a16="http://schemas.microsoft.com/office/drawing/2014/main" id="{855B4B09-F4B8-4388-8023-0E10919BA630}"/>
            </a:ext>
          </a:extLst>
        </xdr:cNvPr>
        <xdr:cNvSpPr>
          <a:spLocks noChangeAspect="1" noChangeArrowheads="1"/>
        </xdr:cNvSpPr>
      </xdr:nvSpPr>
      <xdr:spPr bwMode="auto">
        <a:xfrm>
          <a:off x="23888700" y="26249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980</xdr:row>
      <xdr:rowOff>0</xdr:rowOff>
    </xdr:from>
    <xdr:ext cx="304800" cy="307975"/>
    <xdr:sp macro="" textlink="">
      <xdr:nvSpPr>
        <xdr:cNvPr id="1859" name="AutoShape 1" descr="blob:https://web.whatsapp.com/34b6e80c-bc0c-4a28-b3e1-e4a36d430a7e">
          <a:extLst>
            <a:ext uri="{FF2B5EF4-FFF2-40B4-BE49-F238E27FC236}">
              <a16:creationId xmlns:a16="http://schemas.microsoft.com/office/drawing/2014/main" id="{0C79AE7B-8ADC-4991-95A1-028376397B4B}"/>
            </a:ext>
          </a:extLst>
        </xdr:cNvPr>
        <xdr:cNvSpPr>
          <a:spLocks noChangeAspect="1" noChangeArrowheads="1"/>
        </xdr:cNvSpPr>
      </xdr:nvSpPr>
      <xdr:spPr bwMode="auto">
        <a:xfrm>
          <a:off x="23888700" y="262766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0" name="AutoShape 1" descr="blob:https://web.whatsapp.com/34b6e80c-bc0c-4a28-b3e1-e4a36d430a7e">
          <a:extLst>
            <a:ext uri="{FF2B5EF4-FFF2-40B4-BE49-F238E27FC236}">
              <a16:creationId xmlns:a16="http://schemas.microsoft.com/office/drawing/2014/main" id="{DDE9AE45-5C24-4E97-8E8E-9FAF52B11CAD}"/>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1" name="AutoShape 1" descr="blob:https://web.whatsapp.com/34b6e80c-bc0c-4a28-b3e1-e4a36d430a7e">
          <a:extLst>
            <a:ext uri="{FF2B5EF4-FFF2-40B4-BE49-F238E27FC236}">
              <a16:creationId xmlns:a16="http://schemas.microsoft.com/office/drawing/2014/main" id="{4D75967E-D9F1-41FB-90AC-1B39E3BFAEB4}"/>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2" name="AutoShape 1" descr="blob:https://web.whatsapp.com/34b6e80c-bc0c-4a28-b3e1-e4a36d430a7e">
          <a:extLst>
            <a:ext uri="{FF2B5EF4-FFF2-40B4-BE49-F238E27FC236}">
              <a16:creationId xmlns:a16="http://schemas.microsoft.com/office/drawing/2014/main" id="{3F8F7EBC-EFDA-4A8E-9542-5A91C33C75BE}"/>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3" name="AutoShape 1" descr="blob:https://web.whatsapp.com/34b6e80c-bc0c-4a28-b3e1-e4a36d430a7e">
          <a:extLst>
            <a:ext uri="{FF2B5EF4-FFF2-40B4-BE49-F238E27FC236}">
              <a16:creationId xmlns:a16="http://schemas.microsoft.com/office/drawing/2014/main" id="{86E51740-D670-40E5-8B2F-F18CF4F0CFD4}"/>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4" name="AutoShape 1" descr="blob:https://web.whatsapp.com/34b6e80c-bc0c-4a28-b3e1-e4a36d430a7e">
          <a:extLst>
            <a:ext uri="{FF2B5EF4-FFF2-40B4-BE49-F238E27FC236}">
              <a16:creationId xmlns:a16="http://schemas.microsoft.com/office/drawing/2014/main" id="{CE352168-6C16-40F2-AA55-273254A10470}"/>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5" name="AutoShape 1" descr="blob:https://web.whatsapp.com/34b6e80c-bc0c-4a28-b3e1-e4a36d430a7e">
          <a:extLst>
            <a:ext uri="{FF2B5EF4-FFF2-40B4-BE49-F238E27FC236}">
              <a16:creationId xmlns:a16="http://schemas.microsoft.com/office/drawing/2014/main" id="{2A90DA32-7A08-4488-B3EA-F598DD08B06B}"/>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6" name="AutoShape 1" descr="blob:https://web.whatsapp.com/34b6e80c-bc0c-4a28-b3e1-e4a36d430a7e">
          <a:extLst>
            <a:ext uri="{FF2B5EF4-FFF2-40B4-BE49-F238E27FC236}">
              <a16:creationId xmlns:a16="http://schemas.microsoft.com/office/drawing/2014/main" id="{2CE5FBEA-DDD1-4027-8084-673790AAE66D}"/>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981</xdr:row>
      <xdr:rowOff>0</xdr:rowOff>
    </xdr:from>
    <xdr:ext cx="304800" cy="307975"/>
    <xdr:sp macro="" textlink="">
      <xdr:nvSpPr>
        <xdr:cNvPr id="1867" name="AutoShape 1" descr="blob:https://web.whatsapp.com/34b6e80c-bc0c-4a28-b3e1-e4a36d430a7e">
          <a:extLst>
            <a:ext uri="{FF2B5EF4-FFF2-40B4-BE49-F238E27FC236}">
              <a16:creationId xmlns:a16="http://schemas.microsoft.com/office/drawing/2014/main" id="{8AC02241-66D9-4456-AFFE-824E11EE417E}"/>
            </a:ext>
          </a:extLst>
        </xdr:cNvPr>
        <xdr:cNvSpPr>
          <a:spLocks noChangeAspect="1" noChangeArrowheads="1"/>
        </xdr:cNvSpPr>
      </xdr:nvSpPr>
      <xdr:spPr bwMode="auto">
        <a:xfrm>
          <a:off x="23888700" y="263032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982</xdr:row>
      <xdr:rowOff>0</xdr:rowOff>
    </xdr:from>
    <xdr:ext cx="304800" cy="307975"/>
    <xdr:sp macro="" textlink="">
      <xdr:nvSpPr>
        <xdr:cNvPr id="1868" name="AutoShape 1" descr="blob:https://web.whatsapp.com/34b6e80c-bc0c-4a28-b3e1-e4a36d430a7e">
          <a:extLst>
            <a:ext uri="{FF2B5EF4-FFF2-40B4-BE49-F238E27FC236}">
              <a16:creationId xmlns:a16="http://schemas.microsoft.com/office/drawing/2014/main" id="{C6103A01-077A-4545-817E-3B15FB11888E}"/>
            </a:ext>
          </a:extLst>
        </xdr:cNvPr>
        <xdr:cNvSpPr>
          <a:spLocks noChangeAspect="1" noChangeArrowheads="1"/>
        </xdr:cNvSpPr>
      </xdr:nvSpPr>
      <xdr:spPr bwMode="auto">
        <a:xfrm>
          <a:off x="23888700" y="26337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983</xdr:row>
      <xdr:rowOff>0</xdr:rowOff>
    </xdr:from>
    <xdr:ext cx="304800" cy="307975"/>
    <xdr:sp macro="" textlink="">
      <xdr:nvSpPr>
        <xdr:cNvPr id="1869" name="AutoShape 1" descr="blob:https://web.whatsapp.com/34b6e80c-bc0c-4a28-b3e1-e4a36d430a7e">
          <a:extLst>
            <a:ext uri="{FF2B5EF4-FFF2-40B4-BE49-F238E27FC236}">
              <a16:creationId xmlns:a16="http://schemas.microsoft.com/office/drawing/2014/main" id="{9D361D1B-DEE1-40CF-A30D-F055887FC2B5}"/>
            </a:ext>
          </a:extLst>
        </xdr:cNvPr>
        <xdr:cNvSpPr>
          <a:spLocks noChangeAspect="1" noChangeArrowheads="1"/>
        </xdr:cNvSpPr>
      </xdr:nvSpPr>
      <xdr:spPr bwMode="auto">
        <a:xfrm>
          <a:off x="23888700" y="26364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984</xdr:row>
      <xdr:rowOff>0</xdr:rowOff>
    </xdr:from>
    <xdr:ext cx="304800" cy="307975"/>
    <xdr:sp macro="" textlink="">
      <xdr:nvSpPr>
        <xdr:cNvPr id="1870" name="AutoShape 1" descr="blob:https://web.whatsapp.com/34b6e80c-bc0c-4a28-b3e1-e4a36d430a7e">
          <a:extLst>
            <a:ext uri="{FF2B5EF4-FFF2-40B4-BE49-F238E27FC236}">
              <a16:creationId xmlns:a16="http://schemas.microsoft.com/office/drawing/2014/main" id="{B931D1AA-A30F-4FC9-9D11-21D6CDFA7C73}"/>
            </a:ext>
          </a:extLst>
        </xdr:cNvPr>
        <xdr:cNvSpPr>
          <a:spLocks noChangeAspect="1" noChangeArrowheads="1"/>
        </xdr:cNvSpPr>
      </xdr:nvSpPr>
      <xdr:spPr bwMode="auto">
        <a:xfrm>
          <a:off x="23888700" y="26390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985</xdr:row>
      <xdr:rowOff>0</xdr:rowOff>
    </xdr:from>
    <xdr:ext cx="304800" cy="307975"/>
    <xdr:sp macro="" textlink="">
      <xdr:nvSpPr>
        <xdr:cNvPr id="1871" name="AutoShape 1" descr="blob:https://web.whatsapp.com/34b6e80c-bc0c-4a28-b3e1-e4a36d430a7e">
          <a:extLst>
            <a:ext uri="{FF2B5EF4-FFF2-40B4-BE49-F238E27FC236}">
              <a16:creationId xmlns:a16="http://schemas.microsoft.com/office/drawing/2014/main" id="{B206CCB0-3025-4B40-953A-EFF6190DBB9B}"/>
            </a:ext>
          </a:extLst>
        </xdr:cNvPr>
        <xdr:cNvSpPr>
          <a:spLocks noChangeAspect="1" noChangeArrowheads="1"/>
        </xdr:cNvSpPr>
      </xdr:nvSpPr>
      <xdr:spPr bwMode="auto">
        <a:xfrm>
          <a:off x="23888700" y="26417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986</xdr:row>
      <xdr:rowOff>0</xdr:rowOff>
    </xdr:from>
    <xdr:ext cx="304800" cy="307975"/>
    <xdr:sp macro="" textlink="">
      <xdr:nvSpPr>
        <xdr:cNvPr id="1872" name="AutoShape 1" descr="blob:https://web.whatsapp.com/34b6e80c-bc0c-4a28-b3e1-e4a36d430a7e">
          <a:extLst>
            <a:ext uri="{FF2B5EF4-FFF2-40B4-BE49-F238E27FC236}">
              <a16:creationId xmlns:a16="http://schemas.microsoft.com/office/drawing/2014/main" id="{DA2D791A-463C-4617-B9D1-3B33210FADC5}"/>
            </a:ext>
          </a:extLst>
        </xdr:cNvPr>
        <xdr:cNvSpPr>
          <a:spLocks noChangeAspect="1" noChangeArrowheads="1"/>
        </xdr:cNvSpPr>
      </xdr:nvSpPr>
      <xdr:spPr bwMode="auto">
        <a:xfrm>
          <a:off x="23888700" y="26444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987</xdr:row>
      <xdr:rowOff>0</xdr:rowOff>
    </xdr:from>
    <xdr:ext cx="304800" cy="307975"/>
    <xdr:sp macro="" textlink="">
      <xdr:nvSpPr>
        <xdr:cNvPr id="1873" name="AutoShape 1" descr="blob:https://web.whatsapp.com/34b6e80c-bc0c-4a28-b3e1-e4a36d430a7e">
          <a:extLst>
            <a:ext uri="{FF2B5EF4-FFF2-40B4-BE49-F238E27FC236}">
              <a16:creationId xmlns:a16="http://schemas.microsoft.com/office/drawing/2014/main" id="{670D5A39-59F3-4FCA-8EA1-8E0A9830EA40}"/>
            </a:ext>
          </a:extLst>
        </xdr:cNvPr>
        <xdr:cNvSpPr>
          <a:spLocks noChangeAspect="1" noChangeArrowheads="1"/>
        </xdr:cNvSpPr>
      </xdr:nvSpPr>
      <xdr:spPr bwMode="auto">
        <a:xfrm>
          <a:off x="23888700" y="26470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988</xdr:row>
      <xdr:rowOff>0</xdr:rowOff>
    </xdr:from>
    <xdr:ext cx="304800" cy="307975"/>
    <xdr:sp macro="" textlink="">
      <xdr:nvSpPr>
        <xdr:cNvPr id="1874" name="AutoShape 1" descr="blob:https://web.whatsapp.com/34b6e80c-bc0c-4a28-b3e1-e4a36d430a7e">
          <a:extLst>
            <a:ext uri="{FF2B5EF4-FFF2-40B4-BE49-F238E27FC236}">
              <a16:creationId xmlns:a16="http://schemas.microsoft.com/office/drawing/2014/main" id="{9B827E72-76C1-4381-A95B-A8030B76AE41}"/>
            </a:ext>
          </a:extLst>
        </xdr:cNvPr>
        <xdr:cNvSpPr>
          <a:spLocks noChangeAspect="1" noChangeArrowheads="1"/>
        </xdr:cNvSpPr>
      </xdr:nvSpPr>
      <xdr:spPr bwMode="auto">
        <a:xfrm>
          <a:off x="23888700" y="26497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989</xdr:row>
      <xdr:rowOff>0</xdr:rowOff>
    </xdr:from>
    <xdr:ext cx="304800" cy="307975"/>
    <xdr:sp macro="" textlink="">
      <xdr:nvSpPr>
        <xdr:cNvPr id="1875" name="AutoShape 1" descr="blob:https://web.whatsapp.com/34b6e80c-bc0c-4a28-b3e1-e4a36d430a7e">
          <a:extLst>
            <a:ext uri="{FF2B5EF4-FFF2-40B4-BE49-F238E27FC236}">
              <a16:creationId xmlns:a16="http://schemas.microsoft.com/office/drawing/2014/main" id="{AD5328E4-7895-4A4E-A838-E0D96B4CA2D0}"/>
            </a:ext>
          </a:extLst>
        </xdr:cNvPr>
        <xdr:cNvSpPr>
          <a:spLocks noChangeAspect="1" noChangeArrowheads="1"/>
        </xdr:cNvSpPr>
      </xdr:nvSpPr>
      <xdr:spPr bwMode="auto">
        <a:xfrm>
          <a:off x="23888700" y="26524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996</xdr:row>
      <xdr:rowOff>0</xdr:rowOff>
    </xdr:from>
    <xdr:ext cx="304800" cy="307975"/>
    <xdr:sp macro="" textlink="">
      <xdr:nvSpPr>
        <xdr:cNvPr id="1876" name="AutoShape 1" descr="blob:https://web.whatsapp.com/34b6e80c-bc0c-4a28-b3e1-e4a36d430a7e">
          <a:extLst>
            <a:ext uri="{FF2B5EF4-FFF2-40B4-BE49-F238E27FC236}">
              <a16:creationId xmlns:a16="http://schemas.microsoft.com/office/drawing/2014/main" id="{87538BDA-A7B5-48C2-88FE-B131F039920C}"/>
            </a:ext>
          </a:extLst>
        </xdr:cNvPr>
        <xdr:cNvSpPr>
          <a:spLocks noChangeAspect="1" noChangeArrowheads="1"/>
        </xdr:cNvSpPr>
      </xdr:nvSpPr>
      <xdr:spPr bwMode="auto">
        <a:xfrm>
          <a:off x="23888700" y="26710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997</xdr:row>
      <xdr:rowOff>0</xdr:rowOff>
    </xdr:from>
    <xdr:ext cx="304800" cy="307975"/>
    <xdr:sp macro="" textlink="">
      <xdr:nvSpPr>
        <xdr:cNvPr id="1877" name="AutoShape 1" descr="blob:https://web.whatsapp.com/34b6e80c-bc0c-4a28-b3e1-e4a36d430a7e">
          <a:extLst>
            <a:ext uri="{FF2B5EF4-FFF2-40B4-BE49-F238E27FC236}">
              <a16:creationId xmlns:a16="http://schemas.microsoft.com/office/drawing/2014/main" id="{3D0AA19C-C49F-4E61-BCC2-9209AC7DDC6F}"/>
            </a:ext>
          </a:extLst>
        </xdr:cNvPr>
        <xdr:cNvSpPr>
          <a:spLocks noChangeAspect="1" noChangeArrowheads="1"/>
        </xdr:cNvSpPr>
      </xdr:nvSpPr>
      <xdr:spPr bwMode="auto">
        <a:xfrm>
          <a:off x="23888700" y="26737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998</xdr:row>
      <xdr:rowOff>0</xdr:rowOff>
    </xdr:from>
    <xdr:ext cx="304800" cy="307975"/>
    <xdr:sp macro="" textlink="">
      <xdr:nvSpPr>
        <xdr:cNvPr id="1878" name="AutoShape 1" descr="blob:https://web.whatsapp.com/34b6e80c-bc0c-4a28-b3e1-e4a36d430a7e">
          <a:extLst>
            <a:ext uri="{FF2B5EF4-FFF2-40B4-BE49-F238E27FC236}">
              <a16:creationId xmlns:a16="http://schemas.microsoft.com/office/drawing/2014/main" id="{00C613FD-E9DD-4CF6-AE90-943CA8BCFCA8}"/>
            </a:ext>
          </a:extLst>
        </xdr:cNvPr>
        <xdr:cNvSpPr>
          <a:spLocks noChangeAspect="1" noChangeArrowheads="1"/>
        </xdr:cNvSpPr>
      </xdr:nvSpPr>
      <xdr:spPr bwMode="auto">
        <a:xfrm>
          <a:off x="23888700" y="267642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999</xdr:row>
      <xdr:rowOff>0</xdr:rowOff>
    </xdr:from>
    <xdr:ext cx="304800" cy="307975"/>
    <xdr:sp macro="" textlink="">
      <xdr:nvSpPr>
        <xdr:cNvPr id="1879" name="AutoShape 1" descr="blob:https://web.whatsapp.com/34b6e80c-bc0c-4a28-b3e1-e4a36d430a7e">
          <a:extLst>
            <a:ext uri="{FF2B5EF4-FFF2-40B4-BE49-F238E27FC236}">
              <a16:creationId xmlns:a16="http://schemas.microsoft.com/office/drawing/2014/main" id="{63958894-E07F-4D9E-93BD-FF9612831C32}"/>
            </a:ext>
          </a:extLst>
        </xdr:cNvPr>
        <xdr:cNvSpPr>
          <a:spLocks noChangeAspect="1" noChangeArrowheads="1"/>
        </xdr:cNvSpPr>
      </xdr:nvSpPr>
      <xdr:spPr bwMode="auto">
        <a:xfrm>
          <a:off x="23888700" y="267909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1000</xdr:row>
      <xdr:rowOff>0</xdr:rowOff>
    </xdr:from>
    <xdr:ext cx="304800" cy="307975"/>
    <xdr:sp macro="" textlink="">
      <xdr:nvSpPr>
        <xdr:cNvPr id="1880" name="AutoShape 1" descr="blob:https://web.whatsapp.com/34b6e80c-bc0c-4a28-b3e1-e4a36d430a7e">
          <a:extLst>
            <a:ext uri="{FF2B5EF4-FFF2-40B4-BE49-F238E27FC236}">
              <a16:creationId xmlns:a16="http://schemas.microsoft.com/office/drawing/2014/main" id="{93C805AB-E168-4E6B-BA60-F9FC6056DE0A}"/>
            </a:ext>
          </a:extLst>
        </xdr:cNvPr>
        <xdr:cNvSpPr>
          <a:spLocks noChangeAspect="1" noChangeArrowheads="1"/>
        </xdr:cNvSpPr>
      </xdr:nvSpPr>
      <xdr:spPr bwMode="auto">
        <a:xfrm>
          <a:off x="23888700" y="268176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1001</xdr:row>
      <xdr:rowOff>0</xdr:rowOff>
    </xdr:from>
    <xdr:ext cx="304800" cy="307975"/>
    <xdr:sp macro="" textlink="">
      <xdr:nvSpPr>
        <xdr:cNvPr id="1881" name="AutoShape 1" descr="blob:https://web.whatsapp.com/34b6e80c-bc0c-4a28-b3e1-e4a36d430a7e">
          <a:extLst>
            <a:ext uri="{FF2B5EF4-FFF2-40B4-BE49-F238E27FC236}">
              <a16:creationId xmlns:a16="http://schemas.microsoft.com/office/drawing/2014/main" id="{680BC14F-96F0-4919-9C0C-8C2DC77118C2}"/>
            </a:ext>
          </a:extLst>
        </xdr:cNvPr>
        <xdr:cNvSpPr>
          <a:spLocks noChangeAspect="1" noChangeArrowheads="1"/>
        </xdr:cNvSpPr>
      </xdr:nvSpPr>
      <xdr:spPr bwMode="auto">
        <a:xfrm>
          <a:off x="23888700" y="26844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1002</xdr:row>
      <xdr:rowOff>0</xdr:rowOff>
    </xdr:from>
    <xdr:ext cx="304800" cy="307975"/>
    <xdr:sp macro="" textlink="">
      <xdr:nvSpPr>
        <xdr:cNvPr id="1882" name="AutoShape 1" descr="blob:https://web.whatsapp.com/34b6e80c-bc0c-4a28-b3e1-e4a36d430a7e">
          <a:extLst>
            <a:ext uri="{FF2B5EF4-FFF2-40B4-BE49-F238E27FC236}">
              <a16:creationId xmlns:a16="http://schemas.microsoft.com/office/drawing/2014/main" id="{04FB0106-11C8-40D8-8556-C3A5102BFADB}"/>
            </a:ext>
          </a:extLst>
        </xdr:cNvPr>
        <xdr:cNvSpPr>
          <a:spLocks noChangeAspect="1" noChangeArrowheads="1"/>
        </xdr:cNvSpPr>
      </xdr:nvSpPr>
      <xdr:spPr bwMode="auto">
        <a:xfrm>
          <a:off x="23888700" y="268709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1003</xdr:row>
      <xdr:rowOff>0</xdr:rowOff>
    </xdr:from>
    <xdr:ext cx="304800" cy="307975"/>
    <xdr:sp macro="" textlink="">
      <xdr:nvSpPr>
        <xdr:cNvPr id="1883" name="AutoShape 1" descr="blob:https://web.whatsapp.com/34b6e80c-bc0c-4a28-b3e1-e4a36d430a7e">
          <a:extLst>
            <a:ext uri="{FF2B5EF4-FFF2-40B4-BE49-F238E27FC236}">
              <a16:creationId xmlns:a16="http://schemas.microsoft.com/office/drawing/2014/main" id="{98303453-20BE-4B3E-BF7B-C6E9C82949FC}"/>
            </a:ext>
          </a:extLst>
        </xdr:cNvPr>
        <xdr:cNvSpPr>
          <a:spLocks noChangeAspect="1" noChangeArrowheads="1"/>
        </xdr:cNvSpPr>
      </xdr:nvSpPr>
      <xdr:spPr bwMode="auto">
        <a:xfrm>
          <a:off x="23888700" y="268976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1004</xdr:row>
      <xdr:rowOff>0</xdr:rowOff>
    </xdr:from>
    <xdr:ext cx="304800" cy="307975"/>
    <xdr:sp macro="" textlink="">
      <xdr:nvSpPr>
        <xdr:cNvPr id="1884" name="AutoShape 1" descr="blob:https://web.whatsapp.com/34b6e80c-bc0c-4a28-b3e1-e4a36d430a7e">
          <a:extLst>
            <a:ext uri="{FF2B5EF4-FFF2-40B4-BE49-F238E27FC236}">
              <a16:creationId xmlns:a16="http://schemas.microsoft.com/office/drawing/2014/main" id="{3CE0E5E3-3535-41E1-B5B8-88CBA904D02E}"/>
            </a:ext>
          </a:extLst>
        </xdr:cNvPr>
        <xdr:cNvSpPr>
          <a:spLocks noChangeAspect="1" noChangeArrowheads="1"/>
        </xdr:cNvSpPr>
      </xdr:nvSpPr>
      <xdr:spPr bwMode="auto">
        <a:xfrm>
          <a:off x="23888700" y="269243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1005</xdr:row>
      <xdr:rowOff>0</xdr:rowOff>
    </xdr:from>
    <xdr:ext cx="304800" cy="307975"/>
    <xdr:sp macro="" textlink="">
      <xdr:nvSpPr>
        <xdr:cNvPr id="1885" name="AutoShape 1" descr="blob:https://web.whatsapp.com/34b6e80c-bc0c-4a28-b3e1-e4a36d430a7e">
          <a:extLst>
            <a:ext uri="{FF2B5EF4-FFF2-40B4-BE49-F238E27FC236}">
              <a16:creationId xmlns:a16="http://schemas.microsoft.com/office/drawing/2014/main" id="{FDDAA571-DEB5-4C71-A740-1FA960A4FF56}"/>
            </a:ext>
          </a:extLst>
        </xdr:cNvPr>
        <xdr:cNvSpPr>
          <a:spLocks noChangeAspect="1" noChangeArrowheads="1"/>
        </xdr:cNvSpPr>
      </xdr:nvSpPr>
      <xdr:spPr bwMode="auto">
        <a:xfrm>
          <a:off x="23888700" y="269509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1006</xdr:row>
      <xdr:rowOff>0</xdr:rowOff>
    </xdr:from>
    <xdr:ext cx="304800" cy="307975"/>
    <xdr:sp macro="" textlink="">
      <xdr:nvSpPr>
        <xdr:cNvPr id="1886" name="AutoShape 1" descr="blob:https://web.whatsapp.com/34b6e80c-bc0c-4a28-b3e1-e4a36d430a7e">
          <a:extLst>
            <a:ext uri="{FF2B5EF4-FFF2-40B4-BE49-F238E27FC236}">
              <a16:creationId xmlns:a16="http://schemas.microsoft.com/office/drawing/2014/main" id="{B17F0E13-FA04-48C3-BFDD-5B09BA7A11D5}"/>
            </a:ext>
          </a:extLst>
        </xdr:cNvPr>
        <xdr:cNvSpPr>
          <a:spLocks noChangeAspect="1" noChangeArrowheads="1"/>
        </xdr:cNvSpPr>
      </xdr:nvSpPr>
      <xdr:spPr bwMode="auto">
        <a:xfrm>
          <a:off x="23888700" y="26977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1007</xdr:row>
      <xdr:rowOff>0</xdr:rowOff>
    </xdr:from>
    <xdr:ext cx="304800" cy="307975"/>
    <xdr:sp macro="" textlink="">
      <xdr:nvSpPr>
        <xdr:cNvPr id="1887" name="AutoShape 1" descr="blob:https://web.whatsapp.com/34b6e80c-bc0c-4a28-b3e1-e4a36d430a7e">
          <a:extLst>
            <a:ext uri="{FF2B5EF4-FFF2-40B4-BE49-F238E27FC236}">
              <a16:creationId xmlns:a16="http://schemas.microsoft.com/office/drawing/2014/main" id="{262C8585-3650-4C1C-990E-8590ACD49B66}"/>
            </a:ext>
          </a:extLst>
        </xdr:cNvPr>
        <xdr:cNvSpPr>
          <a:spLocks noChangeAspect="1" noChangeArrowheads="1"/>
        </xdr:cNvSpPr>
      </xdr:nvSpPr>
      <xdr:spPr bwMode="auto">
        <a:xfrm>
          <a:off x="23888700" y="270043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1008</xdr:row>
      <xdr:rowOff>0</xdr:rowOff>
    </xdr:from>
    <xdr:ext cx="304800" cy="307975"/>
    <xdr:sp macro="" textlink="">
      <xdr:nvSpPr>
        <xdr:cNvPr id="1888" name="AutoShape 1" descr="blob:https://web.whatsapp.com/34b6e80c-bc0c-4a28-b3e1-e4a36d430a7e">
          <a:extLst>
            <a:ext uri="{FF2B5EF4-FFF2-40B4-BE49-F238E27FC236}">
              <a16:creationId xmlns:a16="http://schemas.microsoft.com/office/drawing/2014/main" id="{D4CF8AC3-071C-4DCB-AFF8-83EC9A2B476A}"/>
            </a:ext>
          </a:extLst>
        </xdr:cNvPr>
        <xdr:cNvSpPr>
          <a:spLocks noChangeAspect="1" noChangeArrowheads="1"/>
        </xdr:cNvSpPr>
      </xdr:nvSpPr>
      <xdr:spPr bwMode="auto">
        <a:xfrm>
          <a:off x="23888700" y="270309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1009</xdr:row>
      <xdr:rowOff>0</xdr:rowOff>
    </xdr:from>
    <xdr:ext cx="304800" cy="307975"/>
    <xdr:sp macro="" textlink="">
      <xdr:nvSpPr>
        <xdr:cNvPr id="1889" name="AutoShape 1" descr="blob:https://web.whatsapp.com/34b6e80c-bc0c-4a28-b3e1-e4a36d430a7e">
          <a:extLst>
            <a:ext uri="{FF2B5EF4-FFF2-40B4-BE49-F238E27FC236}">
              <a16:creationId xmlns:a16="http://schemas.microsoft.com/office/drawing/2014/main" id="{B8896885-0EEA-4291-92C0-C8D38FBE4D4B}"/>
            </a:ext>
          </a:extLst>
        </xdr:cNvPr>
        <xdr:cNvSpPr>
          <a:spLocks noChangeAspect="1" noChangeArrowheads="1"/>
        </xdr:cNvSpPr>
      </xdr:nvSpPr>
      <xdr:spPr bwMode="auto">
        <a:xfrm>
          <a:off x="23888700" y="27057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1010</xdr:row>
      <xdr:rowOff>0</xdr:rowOff>
    </xdr:from>
    <xdr:ext cx="304800" cy="307975"/>
    <xdr:sp macro="" textlink="">
      <xdr:nvSpPr>
        <xdr:cNvPr id="1890" name="AutoShape 1" descr="blob:https://web.whatsapp.com/34b6e80c-bc0c-4a28-b3e1-e4a36d430a7e">
          <a:extLst>
            <a:ext uri="{FF2B5EF4-FFF2-40B4-BE49-F238E27FC236}">
              <a16:creationId xmlns:a16="http://schemas.microsoft.com/office/drawing/2014/main" id="{01A52495-2A0C-4C79-9312-FD383D8360FC}"/>
            </a:ext>
          </a:extLst>
        </xdr:cNvPr>
        <xdr:cNvSpPr>
          <a:spLocks noChangeAspect="1" noChangeArrowheads="1"/>
        </xdr:cNvSpPr>
      </xdr:nvSpPr>
      <xdr:spPr bwMode="auto">
        <a:xfrm>
          <a:off x="23888700" y="27084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1011</xdr:row>
      <xdr:rowOff>0</xdr:rowOff>
    </xdr:from>
    <xdr:ext cx="304800" cy="307975"/>
    <xdr:sp macro="" textlink="">
      <xdr:nvSpPr>
        <xdr:cNvPr id="1891" name="AutoShape 1" descr="blob:https://web.whatsapp.com/34b6e80c-bc0c-4a28-b3e1-e4a36d430a7e">
          <a:extLst>
            <a:ext uri="{FF2B5EF4-FFF2-40B4-BE49-F238E27FC236}">
              <a16:creationId xmlns:a16="http://schemas.microsoft.com/office/drawing/2014/main" id="{2E525110-D03A-4839-B490-9A43E6573CBE}"/>
            </a:ext>
          </a:extLst>
        </xdr:cNvPr>
        <xdr:cNvSpPr>
          <a:spLocks noChangeAspect="1" noChangeArrowheads="1"/>
        </xdr:cNvSpPr>
      </xdr:nvSpPr>
      <xdr:spPr bwMode="auto">
        <a:xfrm>
          <a:off x="23888700" y="27111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1012</xdr:row>
      <xdr:rowOff>0</xdr:rowOff>
    </xdr:from>
    <xdr:ext cx="304800" cy="307975"/>
    <xdr:sp macro="" textlink="">
      <xdr:nvSpPr>
        <xdr:cNvPr id="1892" name="AutoShape 1" descr="blob:https://web.whatsapp.com/34b6e80c-bc0c-4a28-b3e1-e4a36d430a7e">
          <a:extLst>
            <a:ext uri="{FF2B5EF4-FFF2-40B4-BE49-F238E27FC236}">
              <a16:creationId xmlns:a16="http://schemas.microsoft.com/office/drawing/2014/main" id="{1E3C65B5-5E50-4250-8CC0-FF4C09B11228}"/>
            </a:ext>
          </a:extLst>
        </xdr:cNvPr>
        <xdr:cNvSpPr>
          <a:spLocks noChangeAspect="1" noChangeArrowheads="1"/>
        </xdr:cNvSpPr>
      </xdr:nvSpPr>
      <xdr:spPr bwMode="auto">
        <a:xfrm>
          <a:off x="23888700" y="27137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1013</xdr:row>
      <xdr:rowOff>0</xdr:rowOff>
    </xdr:from>
    <xdr:ext cx="304800" cy="307975"/>
    <xdr:sp macro="" textlink="">
      <xdr:nvSpPr>
        <xdr:cNvPr id="1893" name="AutoShape 1" descr="blob:https://web.whatsapp.com/34b6e80c-bc0c-4a28-b3e1-e4a36d430a7e">
          <a:extLst>
            <a:ext uri="{FF2B5EF4-FFF2-40B4-BE49-F238E27FC236}">
              <a16:creationId xmlns:a16="http://schemas.microsoft.com/office/drawing/2014/main" id="{A343BD9A-44F3-4A0B-9E29-6509F848C1CA}"/>
            </a:ext>
          </a:extLst>
        </xdr:cNvPr>
        <xdr:cNvSpPr>
          <a:spLocks noChangeAspect="1" noChangeArrowheads="1"/>
        </xdr:cNvSpPr>
      </xdr:nvSpPr>
      <xdr:spPr bwMode="auto">
        <a:xfrm>
          <a:off x="23888700" y="27173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1014</xdr:row>
      <xdr:rowOff>0</xdr:rowOff>
    </xdr:from>
    <xdr:ext cx="304800" cy="307975"/>
    <xdr:sp macro="" textlink="">
      <xdr:nvSpPr>
        <xdr:cNvPr id="1894" name="AutoShape 1" descr="blob:https://web.whatsapp.com/34b6e80c-bc0c-4a28-b3e1-e4a36d430a7e">
          <a:extLst>
            <a:ext uri="{FF2B5EF4-FFF2-40B4-BE49-F238E27FC236}">
              <a16:creationId xmlns:a16="http://schemas.microsoft.com/office/drawing/2014/main" id="{6EA1C21F-AF0F-48F9-BADC-3AC05FF7E024}"/>
            </a:ext>
          </a:extLst>
        </xdr:cNvPr>
        <xdr:cNvSpPr>
          <a:spLocks noChangeAspect="1" noChangeArrowheads="1"/>
        </xdr:cNvSpPr>
      </xdr:nvSpPr>
      <xdr:spPr bwMode="auto">
        <a:xfrm>
          <a:off x="23888700" y="27214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1015</xdr:row>
      <xdr:rowOff>0</xdr:rowOff>
    </xdr:from>
    <xdr:ext cx="304800" cy="307975"/>
    <xdr:sp macro="" textlink="">
      <xdr:nvSpPr>
        <xdr:cNvPr id="1895" name="AutoShape 1" descr="blob:https://web.whatsapp.com/34b6e80c-bc0c-4a28-b3e1-e4a36d430a7e">
          <a:extLst>
            <a:ext uri="{FF2B5EF4-FFF2-40B4-BE49-F238E27FC236}">
              <a16:creationId xmlns:a16="http://schemas.microsoft.com/office/drawing/2014/main" id="{D0A20C27-3578-46F6-BFA9-CB554A538E28}"/>
            </a:ext>
          </a:extLst>
        </xdr:cNvPr>
        <xdr:cNvSpPr>
          <a:spLocks noChangeAspect="1" noChangeArrowheads="1"/>
        </xdr:cNvSpPr>
      </xdr:nvSpPr>
      <xdr:spPr bwMode="auto">
        <a:xfrm>
          <a:off x="23888700" y="27241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1016</xdr:row>
      <xdr:rowOff>0</xdr:rowOff>
    </xdr:from>
    <xdr:ext cx="304800" cy="307975"/>
    <xdr:sp macro="" textlink="">
      <xdr:nvSpPr>
        <xdr:cNvPr id="1896" name="AutoShape 1" descr="blob:https://web.whatsapp.com/34b6e80c-bc0c-4a28-b3e1-e4a36d430a7e">
          <a:extLst>
            <a:ext uri="{FF2B5EF4-FFF2-40B4-BE49-F238E27FC236}">
              <a16:creationId xmlns:a16="http://schemas.microsoft.com/office/drawing/2014/main" id="{7B6C492F-2E89-45E0-8182-EA9EA34F49B2}"/>
            </a:ext>
          </a:extLst>
        </xdr:cNvPr>
        <xdr:cNvSpPr>
          <a:spLocks noChangeAspect="1" noChangeArrowheads="1"/>
        </xdr:cNvSpPr>
      </xdr:nvSpPr>
      <xdr:spPr bwMode="auto">
        <a:xfrm>
          <a:off x="23888700" y="27268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1017</xdr:row>
      <xdr:rowOff>0</xdr:rowOff>
    </xdr:from>
    <xdr:ext cx="304800" cy="307975"/>
    <xdr:sp macro="" textlink="">
      <xdr:nvSpPr>
        <xdr:cNvPr id="1897" name="AutoShape 1" descr="blob:https://web.whatsapp.com/34b6e80c-bc0c-4a28-b3e1-e4a36d430a7e">
          <a:extLst>
            <a:ext uri="{FF2B5EF4-FFF2-40B4-BE49-F238E27FC236}">
              <a16:creationId xmlns:a16="http://schemas.microsoft.com/office/drawing/2014/main" id="{0A4F7495-8CA6-4EE6-B31A-A516279D2ACF}"/>
            </a:ext>
          </a:extLst>
        </xdr:cNvPr>
        <xdr:cNvSpPr>
          <a:spLocks noChangeAspect="1" noChangeArrowheads="1"/>
        </xdr:cNvSpPr>
      </xdr:nvSpPr>
      <xdr:spPr bwMode="auto">
        <a:xfrm>
          <a:off x="23888700" y="27294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1018</xdr:row>
      <xdr:rowOff>0</xdr:rowOff>
    </xdr:from>
    <xdr:ext cx="304800" cy="307975"/>
    <xdr:sp macro="" textlink="">
      <xdr:nvSpPr>
        <xdr:cNvPr id="1898" name="AutoShape 1" descr="blob:https://web.whatsapp.com/34b6e80c-bc0c-4a28-b3e1-e4a36d430a7e">
          <a:extLst>
            <a:ext uri="{FF2B5EF4-FFF2-40B4-BE49-F238E27FC236}">
              <a16:creationId xmlns:a16="http://schemas.microsoft.com/office/drawing/2014/main" id="{246C8F28-1558-4195-B036-B92A19261490}"/>
            </a:ext>
          </a:extLst>
        </xdr:cNvPr>
        <xdr:cNvSpPr>
          <a:spLocks noChangeAspect="1" noChangeArrowheads="1"/>
        </xdr:cNvSpPr>
      </xdr:nvSpPr>
      <xdr:spPr bwMode="auto">
        <a:xfrm>
          <a:off x="23888700" y="2733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1019</xdr:row>
      <xdr:rowOff>0</xdr:rowOff>
    </xdr:from>
    <xdr:ext cx="304800" cy="307975"/>
    <xdr:sp macro="" textlink="">
      <xdr:nvSpPr>
        <xdr:cNvPr id="1899" name="AutoShape 1" descr="blob:https://web.whatsapp.com/34b6e80c-bc0c-4a28-b3e1-e4a36d430a7e">
          <a:extLst>
            <a:ext uri="{FF2B5EF4-FFF2-40B4-BE49-F238E27FC236}">
              <a16:creationId xmlns:a16="http://schemas.microsoft.com/office/drawing/2014/main" id="{FCBB6E87-0322-4CE3-B08E-44B2C4A8850F}"/>
            </a:ext>
          </a:extLst>
        </xdr:cNvPr>
        <xdr:cNvSpPr>
          <a:spLocks noChangeAspect="1" noChangeArrowheads="1"/>
        </xdr:cNvSpPr>
      </xdr:nvSpPr>
      <xdr:spPr bwMode="auto">
        <a:xfrm>
          <a:off x="23888700" y="27356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1020</xdr:row>
      <xdr:rowOff>0</xdr:rowOff>
    </xdr:from>
    <xdr:ext cx="304800" cy="307975"/>
    <xdr:sp macro="" textlink="">
      <xdr:nvSpPr>
        <xdr:cNvPr id="1900" name="AutoShape 1" descr="blob:https://web.whatsapp.com/34b6e80c-bc0c-4a28-b3e1-e4a36d430a7e">
          <a:extLst>
            <a:ext uri="{FF2B5EF4-FFF2-40B4-BE49-F238E27FC236}">
              <a16:creationId xmlns:a16="http://schemas.microsoft.com/office/drawing/2014/main" id="{5DF322CD-531C-40DA-ADA4-DA1504A757F9}"/>
            </a:ext>
          </a:extLst>
        </xdr:cNvPr>
        <xdr:cNvSpPr>
          <a:spLocks noChangeAspect="1" noChangeArrowheads="1"/>
        </xdr:cNvSpPr>
      </xdr:nvSpPr>
      <xdr:spPr bwMode="auto">
        <a:xfrm>
          <a:off x="23888700" y="27383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1021</xdr:row>
      <xdr:rowOff>0</xdr:rowOff>
    </xdr:from>
    <xdr:ext cx="304800" cy="307975"/>
    <xdr:sp macro="" textlink="">
      <xdr:nvSpPr>
        <xdr:cNvPr id="1901" name="AutoShape 1" descr="blob:https://web.whatsapp.com/34b6e80c-bc0c-4a28-b3e1-e4a36d430a7e">
          <a:extLst>
            <a:ext uri="{FF2B5EF4-FFF2-40B4-BE49-F238E27FC236}">
              <a16:creationId xmlns:a16="http://schemas.microsoft.com/office/drawing/2014/main" id="{648D7B0E-79B2-4BEF-894E-753404E12E8C}"/>
            </a:ext>
          </a:extLst>
        </xdr:cNvPr>
        <xdr:cNvSpPr>
          <a:spLocks noChangeAspect="1" noChangeArrowheads="1"/>
        </xdr:cNvSpPr>
      </xdr:nvSpPr>
      <xdr:spPr bwMode="auto">
        <a:xfrm>
          <a:off x="23888700" y="27410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1022</xdr:row>
      <xdr:rowOff>0</xdr:rowOff>
    </xdr:from>
    <xdr:ext cx="304800" cy="307975"/>
    <xdr:sp macro="" textlink="">
      <xdr:nvSpPr>
        <xdr:cNvPr id="1902" name="AutoShape 1" descr="blob:https://web.whatsapp.com/34b6e80c-bc0c-4a28-b3e1-e4a36d430a7e">
          <a:extLst>
            <a:ext uri="{FF2B5EF4-FFF2-40B4-BE49-F238E27FC236}">
              <a16:creationId xmlns:a16="http://schemas.microsoft.com/office/drawing/2014/main" id="{88F553A2-83C4-49E7-A25B-C46D71016907}"/>
            </a:ext>
          </a:extLst>
        </xdr:cNvPr>
        <xdr:cNvSpPr>
          <a:spLocks noChangeAspect="1" noChangeArrowheads="1"/>
        </xdr:cNvSpPr>
      </xdr:nvSpPr>
      <xdr:spPr bwMode="auto">
        <a:xfrm>
          <a:off x="23888700" y="27436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1023</xdr:row>
      <xdr:rowOff>0</xdr:rowOff>
    </xdr:from>
    <xdr:ext cx="304800" cy="307975"/>
    <xdr:sp macro="" textlink="">
      <xdr:nvSpPr>
        <xdr:cNvPr id="1903" name="AutoShape 1" descr="blob:https://web.whatsapp.com/34b6e80c-bc0c-4a28-b3e1-e4a36d430a7e">
          <a:extLst>
            <a:ext uri="{FF2B5EF4-FFF2-40B4-BE49-F238E27FC236}">
              <a16:creationId xmlns:a16="http://schemas.microsoft.com/office/drawing/2014/main" id="{1E21745A-D260-435E-88A3-637597FA4A73}"/>
            </a:ext>
          </a:extLst>
        </xdr:cNvPr>
        <xdr:cNvSpPr>
          <a:spLocks noChangeAspect="1" noChangeArrowheads="1"/>
        </xdr:cNvSpPr>
      </xdr:nvSpPr>
      <xdr:spPr bwMode="auto">
        <a:xfrm>
          <a:off x="23888700" y="2746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1024</xdr:row>
      <xdr:rowOff>0</xdr:rowOff>
    </xdr:from>
    <xdr:ext cx="304800" cy="307975"/>
    <xdr:sp macro="" textlink="">
      <xdr:nvSpPr>
        <xdr:cNvPr id="1904" name="AutoShape 1" descr="blob:https://web.whatsapp.com/34b6e80c-bc0c-4a28-b3e1-e4a36d430a7e">
          <a:extLst>
            <a:ext uri="{FF2B5EF4-FFF2-40B4-BE49-F238E27FC236}">
              <a16:creationId xmlns:a16="http://schemas.microsoft.com/office/drawing/2014/main" id="{ACEB1D5C-983E-4E78-9A80-F70122792A23}"/>
            </a:ext>
          </a:extLst>
        </xdr:cNvPr>
        <xdr:cNvSpPr>
          <a:spLocks noChangeAspect="1" noChangeArrowheads="1"/>
        </xdr:cNvSpPr>
      </xdr:nvSpPr>
      <xdr:spPr bwMode="auto">
        <a:xfrm>
          <a:off x="23888700" y="27495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1025</xdr:row>
      <xdr:rowOff>0</xdr:rowOff>
    </xdr:from>
    <xdr:ext cx="304800" cy="307975"/>
    <xdr:sp macro="" textlink="">
      <xdr:nvSpPr>
        <xdr:cNvPr id="1905" name="AutoShape 1" descr="blob:https://web.whatsapp.com/34b6e80c-bc0c-4a28-b3e1-e4a36d430a7e">
          <a:extLst>
            <a:ext uri="{FF2B5EF4-FFF2-40B4-BE49-F238E27FC236}">
              <a16:creationId xmlns:a16="http://schemas.microsoft.com/office/drawing/2014/main" id="{635786F9-B6EC-4BC7-8D55-425EDAD33A98}"/>
            </a:ext>
          </a:extLst>
        </xdr:cNvPr>
        <xdr:cNvSpPr>
          <a:spLocks noChangeAspect="1" noChangeArrowheads="1"/>
        </xdr:cNvSpPr>
      </xdr:nvSpPr>
      <xdr:spPr bwMode="auto">
        <a:xfrm>
          <a:off x="23888700" y="27522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1026</xdr:row>
      <xdr:rowOff>0</xdr:rowOff>
    </xdr:from>
    <xdr:ext cx="304800" cy="307975"/>
    <xdr:sp macro="" textlink="">
      <xdr:nvSpPr>
        <xdr:cNvPr id="1906" name="AutoShape 1" descr="blob:https://web.whatsapp.com/34b6e80c-bc0c-4a28-b3e1-e4a36d430a7e">
          <a:extLst>
            <a:ext uri="{FF2B5EF4-FFF2-40B4-BE49-F238E27FC236}">
              <a16:creationId xmlns:a16="http://schemas.microsoft.com/office/drawing/2014/main" id="{8243D77E-B0DE-4ECB-8E71-C016917D8648}"/>
            </a:ext>
          </a:extLst>
        </xdr:cNvPr>
        <xdr:cNvSpPr>
          <a:spLocks noChangeAspect="1" noChangeArrowheads="1"/>
        </xdr:cNvSpPr>
      </xdr:nvSpPr>
      <xdr:spPr bwMode="auto">
        <a:xfrm>
          <a:off x="23888700"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1027</xdr:row>
      <xdr:rowOff>0</xdr:rowOff>
    </xdr:from>
    <xdr:ext cx="304800" cy="307975"/>
    <xdr:sp macro="" textlink="">
      <xdr:nvSpPr>
        <xdr:cNvPr id="1907" name="AutoShape 1" descr="blob:https://web.whatsapp.com/34b6e80c-bc0c-4a28-b3e1-e4a36d430a7e">
          <a:extLst>
            <a:ext uri="{FF2B5EF4-FFF2-40B4-BE49-F238E27FC236}">
              <a16:creationId xmlns:a16="http://schemas.microsoft.com/office/drawing/2014/main" id="{01915711-E5F7-4A08-AA25-18966D3B70CE}"/>
            </a:ext>
          </a:extLst>
        </xdr:cNvPr>
        <xdr:cNvSpPr>
          <a:spLocks noChangeAspect="1" noChangeArrowheads="1"/>
        </xdr:cNvSpPr>
      </xdr:nvSpPr>
      <xdr:spPr bwMode="auto">
        <a:xfrm>
          <a:off x="23888700"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1028</xdr:row>
      <xdr:rowOff>0</xdr:rowOff>
    </xdr:from>
    <xdr:ext cx="304800" cy="307975"/>
    <xdr:sp macro="" textlink="">
      <xdr:nvSpPr>
        <xdr:cNvPr id="1908" name="AutoShape 1" descr="blob:https://web.whatsapp.com/34b6e80c-bc0c-4a28-b3e1-e4a36d430a7e">
          <a:extLst>
            <a:ext uri="{FF2B5EF4-FFF2-40B4-BE49-F238E27FC236}">
              <a16:creationId xmlns:a16="http://schemas.microsoft.com/office/drawing/2014/main" id="{27FA504E-D3AE-4B61-8D27-44007EBE6E67}"/>
            </a:ext>
          </a:extLst>
        </xdr:cNvPr>
        <xdr:cNvSpPr>
          <a:spLocks noChangeAspect="1" noChangeArrowheads="1"/>
        </xdr:cNvSpPr>
      </xdr:nvSpPr>
      <xdr:spPr bwMode="auto">
        <a:xfrm>
          <a:off x="23888700" y="27602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1031</xdr:row>
      <xdr:rowOff>0</xdr:rowOff>
    </xdr:from>
    <xdr:ext cx="304800" cy="307975"/>
    <xdr:sp macro="" textlink="">
      <xdr:nvSpPr>
        <xdr:cNvPr id="1909" name="AutoShape 1" descr="blob:https://web.whatsapp.com/34b6e80c-bc0c-4a28-b3e1-e4a36d430a7e">
          <a:extLst>
            <a:ext uri="{FF2B5EF4-FFF2-40B4-BE49-F238E27FC236}">
              <a16:creationId xmlns:a16="http://schemas.microsoft.com/office/drawing/2014/main" id="{80341838-DA7B-4332-95AC-7CF28FE4CEB1}"/>
            </a:ext>
          </a:extLst>
        </xdr:cNvPr>
        <xdr:cNvSpPr>
          <a:spLocks noChangeAspect="1" noChangeArrowheads="1"/>
        </xdr:cNvSpPr>
      </xdr:nvSpPr>
      <xdr:spPr bwMode="auto">
        <a:xfrm>
          <a:off x="23888700" y="27682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1032</xdr:row>
      <xdr:rowOff>0</xdr:rowOff>
    </xdr:from>
    <xdr:ext cx="304800" cy="307975"/>
    <xdr:sp macro="" textlink="">
      <xdr:nvSpPr>
        <xdr:cNvPr id="1910" name="AutoShape 1" descr="blob:https://web.whatsapp.com/34b6e80c-bc0c-4a28-b3e1-e4a36d430a7e">
          <a:extLst>
            <a:ext uri="{FF2B5EF4-FFF2-40B4-BE49-F238E27FC236}">
              <a16:creationId xmlns:a16="http://schemas.microsoft.com/office/drawing/2014/main" id="{E35F200B-7C3D-4FC7-B9B1-85B0E69AC98D}"/>
            </a:ext>
          </a:extLst>
        </xdr:cNvPr>
        <xdr:cNvSpPr>
          <a:spLocks noChangeAspect="1" noChangeArrowheads="1"/>
        </xdr:cNvSpPr>
      </xdr:nvSpPr>
      <xdr:spPr bwMode="auto">
        <a:xfrm>
          <a:off x="23888700" y="27709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1033</xdr:row>
      <xdr:rowOff>0</xdr:rowOff>
    </xdr:from>
    <xdr:ext cx="304800" cy="307975"/>
    <xdr:sp macro="" textlink="">
      <xdr:nvSpPr>
        <xdr:cNvPr id="1911" name="AutoShape 1" descr="blob:https://web.whatsapp.com/34b6e80c-bc0c-4a28-b3e1-e4a36d430a7e">
          <a:extLst>
            <a:ext uri="{FF2B5EF4-FFF2-40B4-BE49-F238E27FC236}">
              <a16:creationId xmlns:a16="http://schemas.microsoft.com/office/drawing/2014/main" id="{D8F06C27-52A8-4566-A4D3-2F00DB7F4C69}"/>
            </a:ext>
          </a:extLst>
        </xdr:cNvPr>
        <xdr:cNvSpPr>
          <a:spLocks noChangeAspect="1" noChangeArrowheads="1"/>
        </xdr:cNvSpPr>
      </xdr:nvSpPr>
      <xdr:spPr bwMode="auto">
        <a:xfrm>
          <a:off x="23888700" y="27735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1034</xdr:row>
      <xdr:rowOff>0</xdr:rowOff>
    </xdr:from>
    <xdr:ext cx="304800" cy="307975"/>
    <xdr:sp macro="" textlink="">
      <xdr:nvSpPr>
        <xdr:cNvPr id="1912" name="AutoShape 1" descr="blob:https://web.whatsapp.com/34b6e80c-bc0c-4a28-b3e1-e4a36d430a7e">
          <a:extLst>
            <a:ext uri="{FF2B5EF4-FFF2-40B4-BE49-F238E27FC236}">
              <a16:creationId xmlns:a16="http://schemas.microsoft.com/office/drawing/2014/main" id="{F50BBE87-E1FF-43A3-BB0A-B4772F180A50}"/>
            </a:ext>
          </a:extLst>
        </xdr:cNvPr>
        <xdr:cNvSpPr>
          <a:spLocks noChangeAspect="1" noChangeArrowheads="1"/>
        </xdr:cNvSpPr>
      </xdr:nvSpPr>
      <xdr:spPr bwMode="auto">
        <a:xfrm>
          <a:off x="23888700" y="27762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1035</xdr:row>
      <xdr:rowOff>0</xdr:rowOff>
    </xdr:from>
    <xdr:ext cx="304800" cy="307975"/>
    <xdr:sp macro="" textlink="">
      <xdr:nvSpPr>
        <xdr:cNvPr id="1913" name="AutoShape 1" descr="blob:https://web.whatsapp.com/34b6e80c-bc0c-4a28-b3e1-e4a36d430a7e">
          <a:extLst>
            <a:ext uri="{FF2B5EF4-FFF2-40B4-BE49-F238E27FC236}">
              <a16:creationId xmlns:a16="http://schemas.microsoft.com/office/drawing/2014/main" id="{A7AAA533-617E-479E-B9C6-14850E2A4C07}"/>
            </a:ext>
          </a:extLst>
        </xdr:cNvPr>
        <xdr:cNvSpPr>
          <a:spLocks noChangeAspect="1" noChangeArrowheads="1"/>
        </xdr:cNvSpPr>
      </xdr:nvSpPr>
      <xdr:spPr bwMode="auto">
        <a:xfrm>
          <a:off x="23888700" y="27789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1036</xdr:row>
      <xdr:rowOff>0</xdr:rowOff>
    </xdr:from>
    <xdr:ext cx="304800" cy="307975"/>
    <xdr:sp macro="" textlink="">
      <xdr:nvSpPr>
        <xdr:cNvPr id="1914" name="AutoShape 1" descr="blob:https://web.whatsapp.com/34b6e80c-bc0c-4a28-b3e1-e4a36d430a7e">
          <a:extLst>
            <a:ext uri="{FF2B5EF4-FFF2-40B4-BE49-F238E27FC236}">
              <a16:creationId xmlns:a16="http://schemas.microsoft.com/office/drawing/2014/main" id="{6231C028-53F3-4179-90A1-BF5EA767A31A}"/>
            </a:ext>
          </a:extLst>
        </xdr:cNvPr>
        <xdr:cNvSpPr>
          <a:spLocks noChangeAspect="1" noChangeArrowheads="1"/>
        </xdr:cNvSpPr>
      </xdr:nvSpPr>
      <xdr:spPr bwMode="auto">
        <a:xfrm>
          <a:off x="23888700" y="27815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1037</xdr:row>
      <xdr:rowOff>0</xdr:rowOff>
    </xdr:from>
    <xdr:ext cx="304800" cy="307975"/>
    <xdr:sp macro="" textlink="">
      <xdr:nvSpPr>
        <xdr:cNvPr id="1915" name="AutoShape 1" descr="blob:https://web.whatsapp.com/34b6e80c-bc0c-4a28-b3e1-e4a36d430a7e">
          <a:extLst>
            <a:ext uri="{FF2B5EF4-FFF2-40B4-BE49-F238E27FC236}">
              <a16:creationId xmlns:a16="http://schemas.microsoft.com/office/drawing/2014/main" id="{02F87ECF-E6ED-4CCB-B37C-46E752086DE0}"/>
            </a:ext>
          </a:extLst>
        </xdr:cNvPr>
        <xdr:cNvSpPr>
          <a:spLocks noChangeAspect="1" noChangeArrowheads="1"/>
        </xdr:cNvSpPr>
      </xdr:nvSpPr>
      <xdr:spPr bwMode="auto">
        <a:xfrm>
          <a:off x="23888700" y="27842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1038</xdr:row>
      <xdr:rowOff>0</xdr:rowOff>
    </xdr:from>
    <xdr:ext cx="304800" cy="307975"/>
    <xdr:sp macro="" textlink="">
      <xdr:nvSpPr>
        <xdr:cNvPr id="1916" name="AutoShape 1" descr="blob:https://web.whatsapp.com/34b6e80c-bc0c-4a28-b3e1-e4a36d430a7e">
          <a:extLst>
            <a:ext uri="{FF2B5EF4-FFF2-40B4-BE49-F238E27FC236}">
              <a16:creationId xmlns:a16="http://schemas.microsoft.com/office/drawing/2014/main" id="{7755C1FE-0AEF-4C75-BE8A-BABF74B60F39}"/>
            </a:ext>
          </a:extLst>
        </xdr:cNvPr>
        <xdr:cNvSpPr>
          <a:spLocks noChangeAspect="1" noChangeArrowheads="1"/>
        </xdr:cNvSpPr>
      </xdr:nvSpPr>
      <xdr:spPr bwMode="auto">
        <a:xfrm>
          <a:off x="23888700" y="27869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1039</xdr:row>
      <xdr:rowOff>0</xdr:rowOff>
    </xdr:from>
    <xdr:ext cx="304800" cy="307975"/>
    <xdr:sp macro="" textlink="">
      <xdr:nvSpPr>
        <xdr:cNvPr id="1917" name="AutoShape 1" descr="blob:https://web.whatsapp.com/34b6e80c-bc0c-4a28-b3e1-e4a36d430a7e">
          <a:extLst>
            <a:ext uri="{FF2B5EF4-FFF2-40B4-BE49-F238E27FC236}">
              <a16:creationId xmlns:a16="http://schemas.microsoft.com/office/drawing/2014/main" id="{376535CF-AEF5-483B-BE2E-F3128DA4E2AB}"/>
            </a:ext>
          </a:extLst>
        </xdr:cNvPr>
        <xdr:cNvSpPr>
          <a:spLocks noChangeAspect="1" noChangeArrowheads="1"/>
        </xdr:cNvSpPr>
      </xdr:nvSpPr>
      <xdr:spPr bwMode="auto">
        <a:xfrm>
          <a:off x="23888700" y="27895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1040</xdr:row>
      <xdr:rowOff>0</xdr:rowOff>
    </xdr:from>
    <xdr:ext cx="304800" cy="307975"/>
    <xdr:sp macro="" textlink="">
      <xdr:nvSpPr>
        <xdr:cNvPr id="1918" name="AutoShape 1" descr="blob:https://web.whatsapp.com/34b6e80c-bc0c-4a28-b3e1-e4a36d430a7e">
          <a:extLst>
            <a:ext uri="{FF2B5EF4-FFF2-40B4-BE49-F238E27FC236}">
              <a16:creationId xmlns:a16="http://schemas.microsoft.com/office/drawing/2014/main" id="{8CC2342D-DB44-450C-99D9-A5F61F5B27BB}"/>
            </a:ext>
          </a:extLst>
        </xdr:cNvPr>
        <xdr:cNvSpPr>
          <a:spLocks noChangeAspect="1" noChangeArrowheads="1"/>
        </xdr:cNvSpPr>
      </xdr:nvSpPr>
      <xdr:spPr bwMode="auto">
        <a:xfrm>
          <a:off x="23888700" y="27922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1041</xdr:row>
      <xdr:rowOff>0</xdr:rowOff>
    </xdr:from>
    <xdr:ext cx="304800" cy="307975"/>
    <xdr:sp macro="" textlink="">
      <xdr:nvSpPr>
        <xdr:cNvPr id="1919" name="AutoShape 1" descr="blob:https://web.whatsapp.com/34b6e80c-bc0c-4a28-b3e1-e4a36d430a7e">
          <a:extLst>
            <a:ext uri="{FF2B5EF4-FFF2-40B4-BE49-F238E27FC236}">
              <a16:creationId xmlns:a16="http://schemas.microsoft.com/office/drawing/2014/main" id="{4A31C471-5289-4581-AFA2-C1B73171A453}"/>
            </a:ext>
          </a:extLst>
        </xdr:cNvPr>
        <xdr:cNvSpPr>
          <a:spLocks noChangeAspect="1" noChangeArrowheads="1"/>
        </xdr:cNvSpPr>
      </xdr:nvSpPr>
      <xdr:spPr bwMode="auto">
        <a:xfrm>
          <a:off x="23888700" y="2795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1042</xdr:row>
      <xdr:rowOff>0</xdr:rowOff>
    </xdr:from>
    <xdr:ext cx="304800" cy="307975"/>
    <xdr:sp macro="" textlink="">
      <xdr:nvSpPr>
        <xdr:cNvPr id="1920" name="AutoShape 1" descr="blob:https://web.whatsapp.com/34b6e80c-bc0c-4a28-b3e1-e4a36d430a7e">
          <a:extLst>
            <a:ext uri="{FF2B5EF4-FFF2-40B4-BE49-F238E27FC236}">
              <a16:creationId xmlns:a16="http://schemas.microsoft.com/office/drawing/2014/main" id="{B6CC4EF1-5212-4C68-A382-7076B5B2E149}"/>
            </a:ext>
          </a:extLst>
        </xdr:cNvPr>
        <xdr:cNvSpPr>
          <a:spLocks noChangeAspect="1" noChangeArrowheads="1"/>
        </xdr:cNvSpPr>
      </xdr:nvSpPr>
      <xdr:spPr bwMode="auto">
        <a:xfrm>
          <a:off x="23888700" y="279844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1043</xdr:row>
      <xdr:rowOff>0</xdr:rowOff>
    </xdr:from>
    <xdr:ext cx="304800" cy="307975"/>
    <xdr:sp macro="" textlink="">
      <xdr:nvSpPr>
        <xdr:cNvPr id="1921" name="AutoShape 1" descr="blob:https://web.whatsapp.com/34b6e80c-bc0c-4a28-b3e1-e4a36d430a7e">
          <a:extLst>
            <a:ext uri="{FF2B5EF4-FFF2-40B4-BE49-F238E27FC236}">
              <a16:creationId xmlns:a16="http://schemas.microsoft.com/office/drawing/2014/main" id="{B6F2A6ED-895B-484E-9D64-AFA5C2295FA4}"/>
            </a:ext>
          </a:extLst>
        </xdr:cNvPr>
        <xdr:cNvSpPr>
          <a:spLocks noChangeAspect="1" noChangeArrowheads="1"/>
        </xdr:cNvSpPr>
      </xdr:nvSpPr>
      <xdr:spPr bwMode="auto">
        <a:xfrm>
          <a:off x="23888700" y="280111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1044</xdr:row>
      <xdr:rowOff>0</xdr:rowOff>
    </xdr:from>
    <xdr:ext cx="304800" cy="307975"/>
    <xdr:sp macro="" textlink="">
      <xdr:nvSpPr>
        <xdr:cNvPr id="1922" name="AutoShape 1" descr="blob:https://web.whatsapp.com/34b6e80c-bc0c-4a28-b3e1-e4a36d430a7e">
          <a:extLst>
            <a:ext uri="{FF2B5EF4-FFF2-40B4-BE49-F238E27FC236}">
              <a16:creationId xmlns:a16="http://schemas.microsoft.com/office/drawing/2014/main" id="{9695A780-B7DB-47DE-B8D7-2803037CC96E}"/>
            </a:ext>
          </a:extLst>
        </xdr:cNvPr>
        <xdr:cNvSpPr>
          <a:spLocks noChangeAspect="1" noChangeArrowheads="1"/>
        </xdr:cNvSpPr>
      </xdr:nvSpPr>
      <xdr:spPr bwMode="auto">
        <a:xfrm>
          <a:off x="23888700" y="280377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1045</xdr:row>
      <xdr:rowOff>0</xdr:rowOff>
    </xdr:from>
    <xdr:ext cx="304800" cy="307975"/>
    <xdr:sp macro="" textlink="">
      <xdr:nvSpPr>
        <xdr:cNvPr id="1923" name="AutoShape 1" descr="blob:https://web.whatsapp.com/34b6e80c-bc0c-4a28-b3e1-e4a36d430a7e">
          <a:extLst>
            <a:ext uri="{FF2B5EF4-FFF2-40B4-BE49-F238E27FC236}">
              <a16:creationId xmlns:a16="http://schemas.microsoft.com/office/drawing/2014/main" id="{964EA842-E0DB-4763-9E7C-E4501DC782B5}"/>
            </a:ext>
          </a:extLst>
        </xdr:cNvPr>
        <xdr:cNvSpPr>
          <a:spLocks noChangeAspect="1" noChangeArrowheads="1"/>
        </xdr:cNvSpPr>
      </xdr:nvSpPr>
      <xdr:spPr bwMode="auto">
        <a:xfrm>
          <a:off x="23888700" y="2808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1046</xdr:row>
      <xdr:rowOff>0</xdr:rowOff>
    </xdr:from>
    <xdr:ext cx="304800" cy="307975"/>
    <xdr:sp macro="" textlink="">
      <xdr:nvSpPr>
        <xdr:cNvPr id="1924" name="AutoShape 1" descr="blob:https://web.whatsapp.com/34b6e80c-bc0c-4a28-b3e1-e4a36d430a7e">
          <a:extLst>
            <a:ext uri="{FF2B5EF4-FFF2-40B4-BE49-F238E27FC236}">
              <a16:creationId xmlns:a16="http://schemas.microsoft.com/office/drawing/2014/main" id="{6234EE1C-6F6F-4967-8287-D740D467B625}"/>
            </a:ext>
          </a:extLst>
        </xdr:cNvPr>
        <xdr:cNvSpPr>
          <a:spLocks noChangeAspect="1" noChangeArrowheads="1"/>
        </xdr:cNvSpPr>
      </xdr:nvSpPr>
      <xdr:spPr bwMode="auto">
        <a:xfrm>
          <a:off x="23888700" y="281368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1047</xdr:row>
      <xdr:rowOff>0</xdr:rowOff>
    </xdr:from>
    <xdr:ext cx="304800" cy="307975"/>
    <xdr:sp macro="" textlink="">
      <xdr:nvSpPr>
        <xdr:cNvPr id="1925" name="AutoShape 1" descr="blob:https://web.whatsapp.com/34b6e80c-bc0c-4a28-b3e1-e4a36d430a7e">
          <a:extLst>
            <a:ext uri="{FF2B5EF4-FFF2-40B4-BE49-F238E27FC236}">
              <a16:creationId xmlns:a16="http://schemas.microsoft.com/office/drawing/2014/main" id="{0D5BFBFA-B64C-45E2-A21F-F60734D53EF0}"/>
            </a:ext>
          </a:extLst>
        </xdr:cNvPr>
        <xdr:cNvSpPr>
          <a:spLocks noChangeAspect="1" noChangeArrowheads="1"/>
        </xdr:cNvSpPr>
      </xdr:nvSpPr>
      <xdr:spPr bwMode="auto">
        <a:xfrm>
          <a:off x="23888700" y="281635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1048</xdr:row>
      <xdr:rowOff>0</xdr:rowOff>
    </xdr:from>
    <xdr:ext cx="304800" cy="307975"/>
    <xdr:sp macro="" textlink="">
      <xdr:nvSpPr>
        <xdr:cNvPr id="1926" name="AutoShape 1" descr="blob:https://web.whatsapp.com/34b6e80c-bc0c-4a28-b3e1-e4a36d430a7e">
          <a:extLst>
            <a:ext uri="{FF2B5EF4-FFF2-40B4-BE49-F238E27FC236}">
              <a16:creationId xmlns:a16="http://schemas.microsoft.com/office/drawing/2014/main" id="{3D287D4D-DD12-44B9-98BF-20E49D0A072A}"/>
            </a:ext>
          </a:extLst>
        </xdr:cNvPr>
        <xdr:cNvSpPr>
          <a:spLocks noChangeAspect="1" noChangeArrowheads="1"/>
        </xdr:cNvSpPr>
      </xdr:nvSpPr>
      <xdr:spPr bwMode="auto">
        <a:xfrm>
          <a:off x="23888700" y="28190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1049</xdr:row>
      <xdr:rowOff>0</xdr:rowOff>
    </xdr:from>
    <xdr:ext cx="304800" cy="307975"/>
    <xdr:sp macro="" textlink="">
      <xdr:nvSpPr>
        <xdr:cNvPr id="1927" name="AutoShape 1" descr="blob:https://web.whatsapp.com/34b6e80c-bc0c-4a28-b3e1-e4a36d430a7e">
          <a:extLst>
            <a:ext uri="{FF2B5EF4-FFF2-40B4-BE49-F238E27FC236}">
              <a16:creationId xmlns:a16="http://schemas.microsoft.com/office/drawing/2014/main" id="{1977A9D2-C7E0-47A2-B782-58ABFD41DEF8}"/>
            </a:ext>
          </a:extLst>
        </xdr:cNvPr>
        <xdr:cNvSpPr>
          <a:spLocks noChangeAspect="1" noChangeArrowheads="1"/>
        </xdr:cNvSpPr>
      </xdr:nvSpPr>
      <xdr:spPr bwMode="auto">
        <a:xfrm>
          <a:off x="23888700" y="28216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1050</xdr:row>
      <xdr:rowOff>0</xdr:rowOff>
    </xdr:from>
    <xdr:ext cx="304800" cy="307975"/>
    <xdr:sp macro="" textlink="">
      <xdr:nvSpPr>
        <xdr:cNvPr id="1928" name="AutoShape 1" descr="blob:https://web.whatsapp.com/34b6e80c-bc0c-4a28-b3e1-e4a36d430a7e">
          <a:extLst>
            <a:ext uri="{FF2B5EF4-FFF2-40B4-BE49-F238E27FC236}">
              <a16:creationId xmlns:a16="http://schemas.microsoft.com/office/drawing/2014/main" id="{8659B885-C9EF-438A-AFAE-90768C8B56F7}"/>
            </a:ext>
          </a:extLst>
        </xdr:cNvPr>
        <xdr:cNvSpPr>
          <a:spLocks noChangeAspect="1" noChangeArrowheads="1"/>
        </xdr:cNvSpPr>
      </xdr:nvSpPr>
      <xdr:spPr bwMode="auto">
        <a:xfrm>
          <a:off x="23888700" y="28262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1051</xdr:row>
      <xdr:rowOff>0</xdr:rowOff>
    </xdr:from>
    <xdr:ext cx="304800" cy="307975"/>
    <xdr:sp macro="" textlink="">
      <xdr:nvSpPr>
        <xdr:cNvPr id="1929" name="AutoShape 1" descr="blob:https://web.whatsapp.com/34b6e80c-bc0c-4a28-b3e1-e4a36d430a7e">
          <a:extLst>
            <a:ext uri="{FF2B5EF4-FFF2-40B4-BE49-F238E27FC236}">
              <a16:creationId xmlns:a16="http://schemas.microsoft.com/office/drawing/2014/main" id="{A04322AD-F030-4197-B235-CD2BC29B1C8F}"/>
            </a:ext>
          </a:extLst>
        </xdr:cNvPr>
        <xdr:cNvSpPr>
          <a:spLocks noChangeAspect="1" noChangeArrowheads="1"/>
        </xdr:cNvSpPr>
      </xdr:nvSpPr>
      <xdr:spPr bwMode="auto">
        <a:xfrm>
          <a:off x="23888700" y="28308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1052</xdr:row>
      <xdr:rowOff>0</xdr:rowOff>
    </xdr:from>
    <xdr:ext cx="304800" cy="307975"/>
    <xdr:sp macro="" textlink="">
      <xdr:nvSpPr>
        <xdr:cNvPr id="1930" name="AutoShape 1" descr="blob:https://web.whatsapp.com/34b6e80c-bc0c-4a28-b3e1-e4a36d430a7e">
          <a:extLst>
            <a:ext uri="{FF2B5EF4-FFF2-40B4-BE49-F238E27FC236}">
              <a16:creationId xmlns:a16="http://schemas.microsoft.com/office/drawing/2014/main" id="{C8E25756-8C76-4E3A-A73C-91844C39A030}"/>
            </a:ext>
          </a:extLst>
        </xdr:cNvPr>
        <xdr:cNvSpPr>
          <a:spLocks noChangeAspect="1" noChangeArrowheads="1"/>
        </xdr:cNvSpPr>
      </xdr:nvSpPr>
      <xdr:spPr bwMode="auto">
        <a:xfrm>
          <a:off x="23888700" y="28334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1053</xdr:row>
      <xdr:rowOff>0</xdr:rowOff>
    </xdr:from>
    <xdr:ext cx="304800" cy="307975"/>
    <xdr:sp macro="" textlink="">
      <xdr:nvSpPr>
        <xdr:cNvPr id="1931" name="AutoShape 1" descr="blob:https://web.whatsapp.com/34b6e80c-bc0c-4a28-b3e1-e4a36d430a7e">
          <a:extLst>
            <a:ext uri="{FF2B5EF4-FFF2-40B4-BE49-F238E27FC236}">
              <a16:creationId xmlns:a16="http://schemas.microsoft.com/office/drawing/2014/main" id="{430BB56E-DAD1-43EC-9293-2C2EA03F601A}"/>
            </a:ext>
          </a:extLst>
        </xdr:cNvPr>
        <xdr:cNvSpPr>
          <a:spLocks noChangeAspect="1" noChangeArrowheads="1"/>
        </xdr:cNvSpPr>
      </xdr:nvSpPr>
      <xdr:spPr bwMode="auto">
        <a:xfrm>
          <a:off x="23888700" y="28382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1054</xdr:row>
      <xdr:rowOff>0</xdr:rowOff>
    </xdr:from>
    <xdr:ext cx="304800" cy="307975"/>
    <xdr:sp macro="" textlink="">
      <xdr:nvSpPr>
        <xdr:cNvPr id="1932" name="AutoShape 1" descr="blob:https://web.whatsapp.com/34b6e80c-bc0c-4a28-b3e1-e4a36d430a7e">
          <a:extLst>
            <a:ext uri="{FF2B5EF4-FFF2-40B4-BE49-F238E27FC236}">
              <a16:creationId xmlns:a16="http://schemas.microsoft.com/office/drawing/2014/main" id="{76DB9F8C-42B1-4D44-AED6-062ABE5CFECE}"/>
            </a:ext>
          </a:extLst>
        </xdr:cNvPr>
        <xdr:cNvSpPr>
          <a:spLocks noChangeAspect="1" noChangeArrowheads="1"/>
        </xdr:cNvSpPr>
      </xdr:nvSpPr>
      <xdr:spPr bwMode="auto">
        <a:xfrm>
          <a:off x="23888700" y="28430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1055</xdr:row>
      <xdr:rowOff>0</xdr:rowOff>
    </xdr:from>
    <xdr:ext cx="304800" cy="307975"/>
    <xdr:sp macro="" textlink="">
      <xdr:nvSpPr>
        <xdr:cNvPr id="1933" name="AutoShape 1" descr="blob:https://web.whatsapp.com/34b6e80c-bc0c-4a28-b3e1-e4a36d430a7e">
          <a:extLst>
            <a:ext uri="{FF2B5EF4-FFF2-40B4-BE49-F238E27FC236}">
              <a16:creationId xmlns:a16="http://schemas.microsoft.com/office/drawing/2014/main" id="{57C292F2-9DD5-4C2B-B65C-4EA69ACDEE74}"/>
            </a:ext>
          </a:extLst>
        </xdr:cNvPr>
        <xdr:cNvSpPr>
          <a:spLocks noChangeAspect="1" noChangeArrowheads="1"/>
        </xdr:cNvSpPr>
      </xdr:nvSpPr>
      <xdr:spPr bwMode="auto">
        <a:xfrm>
          <a:off x="23888700" y="28456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1056</xdr:row>
      <xdr:rowOff>0</xdr:rowOff>
    </xdr:from>
    <xdr:ext cx="304800" cy="307975"/>
    <xdr:sp macro="" textlink="">
      <xdr:nvSpPr>
        <xdr:cNvPr id="1934" name="AutoShape 1" descr="blob:https://web.whatsapp.com/34b6e80c-bc0c-4a28-b3e1-e4a36d430a7e">
          <a:extLst>
            <a:ext uri="{FF2B5EF4-FFF2-40B4-BE49-F238E27FC236}">
              <a16:creationId xmlns:a16="http://schemas.microsoft.com/office/drawing/2014/main" id="{80A605A8-53A2-4089-8C06-62CE654D26D7}"/>
            </a:ext>
          </a:extLst>
        </xdr:cNvPr>
        <xdr:cNvSpPr>
          <a:spLocks noChangeAspect="1" noChangeArrowheads="1"/>
        </xdr:cNvSpPr>
      </xdr:nvSpPr>
      <xdr:spPr bwMode="auto">
        <a:xfrm>
          <a:off x="23888700" y="28483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1057</xdr:row>
      <xdr:rowOff>0</xdr:rowOff>
    </xdr:from>
    <xdr:ext cx="304800" cy="307975"/>
    <xdr:sp macro="" textlink="">
      <xdr:nvSpPr>
        <xdr:cNvPr id="1935" name="AutoShape 1" descr="blob:https://web.whatsapp.com/34b6e80c-bc0c-4a28-b3e1-e4a36d430a7e">
          <a:extLst>
            <a:ext uri="{FF2B5EF4-FFF2-40B4-BE49-F238E27FC236}">
              <a16:creationId xmlns:a16="http://schemas.microsoft.com/office/drawing/2014/main" id="{061DAF57-B88F-4C4D-9589-75650F947262}"/>
            </a:ext>
          </a:extLst>
        </xdr:cNvPr>
        <xdr:cNvSpPr>
          <a:spLocks noChangeAspect="1" noChangeArrowheads="1"/>
        </xdr:cNvSpPr>
      </xdr:nvSpPr>
      <xdr:spPr bwMode="auto">
        <a:xfrm>
          <a:off x="23888700" y="28510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1058</xdr:row>
      <xdr:rowOff>0</xdr:rowOff>
    </xdr:from>
    <xdr:ext cx="304800" cy="307975"/>
    <xdr:sp macro="" textlink="">
      <xdr:nvSpPr>
        <xdr:cNvPr id="1936" name="AutoShape 1" descr="blob:https://web.whatsapp.com/34b6e80c-bc0c-4a28-b3e1-e4a36d430a7e">
          <a:extLst>
            <a:ext uri="{FF2B5EF4-FFF2-40B4-BE49-F238E27FC236}">
              <a16:creationId xmlns:a16="http://schemas.microsoft.com/office/drawing/2014/main" id="{1027BC4E-2240-432A-BB33-014DF4D875B8}"/>
            </a:ext>
          </a:extLst>
        </xdr:cNvPr>
        <xdr:cNvSpPr>
          <a:spLocks noChangeAspect="1" noChangeArrowheads="1"/>
        </xdr:cNvSpPr>
      </xdr:nvSpPr>
      <xdr:spPr bwMode="auto">
        <a:xfrm>
          <a:off x="23888700" y="28536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1059</xdr:row>
      <xdr:rowOff>0</xdr:rowOff>
    </xdr:from>
    <xdr:ext cx="304800" cy="307975"/>
    <xdr:sp macro="" textlink="">
      <xdr:nvSpPr>
        <xdr:cNvPr id="1937" name="AutoShape 1" descr="blob:https://web.whatsapp.com/34b6e80c-bc0c-4a28-b3e1-e4a36d430a7e">
          <a:extLst>
            <a:ext uri="{FF2B5EF4-FFF2-40B4-BE49-F238E27FC236}">
              <a16:creationId xmlns:a16="http://schemas.microsoft.com/office/drawing/2014/main" id="{EEE9E76B-D9FB-4877-9F6F-3D8BF1F1B53D}"/>
            </a:ext>
          </a:extLst>
        </xdr:cNvPr>
        <xdr:cNvSpPr>
          <a:spLocks noChangeAspect="1" noChangeArrowheads="1"/>
        </xdr:cNvSpPr>
      </xdr:nvSpPr>
      <xdr:spPr bwMode="auto">
        <a:xfrm>
          <a:off x="23888700" y="28563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1060</xdr:row>
      <xdr:rowOff>0</xdr:rowOff>
    </xdr:from>
    <xdr:ext cx="304800" cy="307975"/>
    <xdr:sp macro="" textlink="">
      <xdr:nvSpPr>
        <xdr:cNvPr id="1938" name="AutoShape 1" descr="blob:https://web.whatsapp.com/34b6e80c-bc0c-4a28-b3e1-e4a36d430a7e">
          <a:extLst>
            <a:ext uri="{FF2B5EF4-FFF2-40B4-BE49-F238E27FC236}">
              <a16:creationId xmlns:a16="http://schemas.microsoft.com/office/drawing/2014/main" id="{BC178910-7F51-48AB-A3DD-19D2C442A8A0}"/>
            </a:ext>
          </a:extLst>
        </xdr:cNvPr>
        <xdr:cNvSpPr>
          <a:spLocks noChangeAspect="1" noChangeArrowheads="1"/>
        </xdr:cNvSpPr>
      </xdr:nvSpPr>
      <xdr:spPr bwMode="auto">
        <a:xfrm>
          <a:off x="23888700" y="28590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1061</xdr:row>
      <xdr:rowOff>0</xdr:rowOff>
    </xdr:from>
    <xdr:ext cx="304800" cy="307975"/>
    <xdr:sp macro="" textlink="">
      <xdr:nvSpPr>
        <xdr:cNvPr id="1939" name="AutoShape 1" descr="blob:https://web.whatsapp.com/34b6e80c-bc0c-4a28-b3e1-e4a36d430a7e">
          <a:extLst>
            <a:ext uri="{FF2B5EF4-FFF2-40B4-BE49-F238E27FC236}">
              <a16:creationId xmlns:a16="http://schemas.microsoft.com/office/drawing/2014/main" id="{1724ED51-3480-4133-9A69-74818E4495E7}"/>
            </a:ext>
          </a:extLst>
        </xdr:cNvPr>
        <xdr:cNvSpPr>
          <a:spLocks noChangeAspect="1" noChangeArrowheads="1"/>
        </xdr:cNvSpPr>
      </xdr:nvSpPr>
      <xdr:spPr bwMode="auto">
        <a:xfrm>
          <a:off x="23888700" y="28616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1062</xdr:row>
      <xdr:rowOff>0</xdr:rowOff>
    </xdr:from>
    <xdr:ext cx="304800" cy="307975"/>
    <xdr:sp macro="" textlink="">
      <xdr:nvSpPr>
        <xdr:cNvPr id="1940" name="AutoShape 1" descr="blob:https://web.whatsapp.com/34b6e80c-bc0c-4a28-b3e1-e4a36d430a7e">
          <a:extLst>
            <a:ext uri="{FF2B5EF4-FFF2-40B4-BE49-F238E27FC236}">
              <a16:creationId xmlns:a16="http://schemas.microsoft.com/office/drawing/2014/main" id="{AF857F6D-B472-42AB-BC49-F582D8A238FB}"/>
            </a:ext>
          </a:extLst>
        </xdr:cNvPr>
        <xdr:cNvSpPr>
          <a:spLocks noChangeAspect="1" noChangeArrowheads="1"/>
        </xdr:cNvSpPr>
      </xdr:nvSpPr>
      <xdr:spPr bwMode="auto">
        <a:xfrm>
          <a:off x="23888700" y="28643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1063</xdr:row>
      <xdr:rowOff>0</xdr:rowOff>
    </xdr:from>
    <xdr:ext cx="304800" cy="307975"/>
    <xdr:sp macro="" textlink="">
      <xdr:nvSpPr>
        <xdr:cNvPr id="1941" name="AutoShape 1" descr="blob:https://web.whatsapp.com/34b6e80c-bc0c-4a28-b3e1-e4a36d430a7e">
          <a:extLst>
            <a:ext uri="{FF2B5EF4-FFF2-40B4-BE49-F238E27FC236}">
              <a16:creationId xmlns:a16="http://schemas.microsoft.com/office/drawing/2014/main" id="{F82F0EBD-2493-4053-85F3-33F79493A30F}"/>
            </a:ext>
          </a:extLst>
        </xdr:cNvPr>
        <xdr:cNvSpPr>
          <a:spLocks noChangeAspect="1" noChangeArrowheads="1"/>
        </xdr:cNvSpPr>
      </xdr:nvSpPr>
      <xdr:spPr bwMode="auto">
        <a:xfrm>
          <a:off x="23888700" y="28670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1064</xdr:row>
      <xdr:rowOff>0</xdr:rowOff>
    </xdr:from>
    <xdr:ext cx="304800" cy="307975"/>
    <xdr:sp macro="" textlink="">
      <xdr:nvSpPr>
        <xdr:cNvPr id="1942" name="AutoShape 1" descr="blob:https://web.whatsapp.com/34b6e80c-bc0c-4a28-b3e1-e4a36d430a7e">
          <a:extLst>
            <a:ext uri="{FF2B5EF4-FFF2-40B4-BE49-F238E27FC236}">
              <a16:creationId xmlns:a16="http://schemas.microsoft.com/office/drawing/2014/main" id="{9E995A51-BCF0-4FE3-9D8F-EF986EB0DD22}"/>
            </a:ext>
          </a:extLst>
        </xdr:cNvPr>
        <xdr:cNvSpPr>
          <a:spLocks noChangeAspect="1" noChangeArrowheads="1"/>
        </xdr:cNvSpPr>
      </xdr:nvSpPr>
      <xdr:spPr bwMode="auto">
        <a:xfrm>
          <a:off x="23888700" y="28696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1065</xdr:row>
      <xdr:rowOff>0</xdr:rowOff>
    </xdr:from>
    <xdr:ext cx="304800" cy="307975"/>
    <xdr:sp macro="" textlink="">
      <xdr:nvSpPr>
        <xdr:cNvPr id="1943" name="AutoShape 1" descr="blob:https://web.whatsapp.com/34b6e80c-bc0c-4a28-b3e1-e4a36d430a7e">
          <a:extLst>
            <a:ext uri="{FF2B5EF4-FFF2-40B4-BE49-F238E27FC236}">
              <a16:creationId xmlns:a16="http://schemas.microsoft.com/office/drawing/2014/main" id="{30953941-3052-43A8-B5A5-FD907C36CCBD}"/>
            </a:ext>
          </a:extLst>
        </xdr:cNvPr>
        <xdr:cNvSpPr>
          <a:spLocks noChangeAspect="1" noChangeArrowheads="1"/>
        </xdr:cNvSpPr>
      </xdr:nvSpPr>
      <xdr:spPr bwMode="auto">
        <a:xfrm>
          <a:off x="23888700" y="28723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1066</xdr:row>
      <xdr:rowOff>0</xdr:rowOff>
    </xdr:from>
    <xdr:ext cx="304800" cy="307975"/>
    <xdr:sp macro="" textlink="">
      <xdr:nvSpPr>
        <xdr:cNvPr id="1944" name="AutoShape 1" descr="blob:https://web.whatsapp.com/34b6e80c-bc0c-4a28-b3e1-e4a36d430a7e">
          <a:extLst>
            <a:ext uri="{FF2B5EF4-FFF2-40B4-BE49-F238E27FC236}">
              <a16:creationId xmlns:a16="http://schemas.microsoft.com/office/drawing/2014/main" id="{A8CC5029-132E-4C69-8EA4-F867E1EC5F24}"/>
            </a:ext>
          </a:extLst>
        </xdr:cNvPr>
        <xdr:cNvSpPr>
          <a:spLocks noChangeAspect="1" noChangeArrowheads="1"/>
        </xdr:cNvSpPr>
      </xdr:nvSpPr>
      <xdr:spPr bwMode="auto">
        <a:xfrm>
          <a:off x="23888700" y="28750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1067</xdr:row>
      <xdr:rowOff>0</xdr:rowOff>
    </xdr:from>
    <xdr:ext cx="304800" cy="307975"/>
    <xdr:sp macro="" textlink="">
      <xdr:nvSpPr>
        <xdr:cNvPr id="1945" name="AutoShape 1" descr="blob:https://web.whatsapp.com/34b6e80c-bc0c-4a28-b3e1-e4a36d430a7e">
          <a:extLst>
            <a:ext uri="{FF2B5EF4-FFF2-40B4-BE49-F238E27FC236}">
              <a16:creationId xmlns:a16="http://schemas.microsoft.com/office/drawing/2014/main" id="{EE218AA1-5776-4DD9-AD2D-D103E4995EEA}"/>
            </a:ext>
          </a:extLst>
        </xdr:cNvPr>
        <xdr:cNvSpPr>
          <a:spLocks noChangeAspect="1" noChangeArrowheads="1"/>
        </xdr:cNvSpPr>
      </xdr:nvSpPr>
      <xdr:spPr bwMode="auto">
        <a:xfrm>
          <a:off x="23888700" y="28776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1068</xdr:row>
      <xdr:rowOff>0</xdr:rowOff>
    </xdr:from>
    <xdr:ext cx="304800" cy="307975"/>
    <xdr:sp macro="" textlink="">
      <xdr:nvSpPr>
        <xdr:cNvPr id="1946" name="AutoShape 1" descr="blob:https://web.whatsapp.com/34b6e80c-bc0c-4a28-b3e1-e4a36d430a7e">
          <a:extLst>
            <a:ext uri="{FF2B5EF4-FFF2-40B4-BE49-F238E27FC236}">
              <a16:creationId xmlns:a16="http://schemas.microsoft.com/office/drawing/2014/main" id="{1CC078A4-CD77-482D-9FA9-7B18BA45F42D}"/>
            </a:ext>
          </a:extLst>
        </xdr:cNvPr>
        <xdr:cNvSpPr>
          <a:spLocks noChangeAspect="1" noChangeArrowheads="1"/>
        </xdr:cNvSpPr>
      </xdr:nvSpPr>
      <xdr:spPr bwMode="auto">
        <a:xfrm>
          <a:off x="23888700" y="28803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1069</xdr:row>
      <xdr:rowOff>0</xdr:rowOff>
    </xdr:from>
    <xdr:ext cx="304800" cy="307975"/>
    <xdr:sp macro="" textlink="">
      <xdr:nvSpPr>
        <xdr:cNvPr id="1947" name="AutoShape 1" descr="blob:https://web.whatsapp.com/34b6e80c-bc0c-4a28-b3e1-e4a36d430a7e">
          <a:extLst>
            <a:ext uri="{FF2B5EF4-FFF2-40B4-BE49-F238E27FC236}">
              <a16:creationId xmlns:a16="http://schemas.microsoft.com/office/drawing/2014/main" id="{E78CF23D-C220-44AD-8160-DDE96252551F}"/>
            </a:ext>
          </a:extLst>
        </xdr:cNvPr>
        <xdr:cNvSpPr>
          <a:spLocks noChangeAspect="1" noChangeArrowheads="1"/>
        </xdr:cNvSpPr>
      </xdr:nvSpPr>
      <xdr:spPr bwMode="auto">
        <a:xfrm>
          <a:off x="23888700" y="28830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1070</xdr:row>
      <xdr:rowOff>0</xdr:rowOff>
    </xdr:from>
    <xdr:ext cx="304800" cy="307975"/>
    <xdr:sp macro="" textlink="">
      <xdr:nvSpPr>
        <xdr:cNvPr id="1948" name="AutoShape 1" descr="blob:https://web.whatsapp.com/34b6e80c-bc0c-4a28-b3e1-e4a36d430a7e">
          <a:extLst>
            <a:ext uri="{FF2B5EF4-FFF2-40B4-BE49-F238E27FC236}">
              <a16:creationId xmlns:a16="http://schemas.microsoft.com/office/drawing/2014/main" id="{39F1E9E3-96FB-4D98-B61E-CF6A1596BB3E}"/>
            </a:ext>
          </a:extLst>
        </xdr:cNvPr>
        <xdr:cNvSpPr>
          <a:spLocks noChangeAspect="1" noChangeArrowheads="1"/>
        </xdr:cNvSpPr>
      </xdr:nvSpPr>
      <xdr:spPr bwMode="auto">
        <a:xfrm>
          <a:off x="23888700" y="28856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1071</xdr:row>
      <xdr:rowOff>0</xdr:rowOff>
    </xdr:from>
    <xdr:ext cx="304800" cy="307975"/>
    <xdr:sp macro="" textlink="">
      <xdr:nvSpPr>
        <xdr:cNvPr id="1949" name="AutoShape 1" descr="blob:https://web.whatsapp.com/34b6e80c-bc0c-4a28-b3e1-e4a36d430a7e">
          <a:extLst>
            <a:ext uri="{FF2B5EF4-FFF2-40B4-BE49-F238E27FC236}">
              <a16:creationId xmlns:a16="http://schemas.microsoft.com/office/drawing/2014/main" id="{BE3DA3BC-0F56-48FE-9624-53C145AD9BA8}"/>
            </a:ext>
          </a:extLst>
        </xdr:cNvPr>
        <xdr:cNvSpPr>
          <a:spLocks noChangeAspect="1" noChangeArrowheads="1"/>
        </xdr:cNvSpPr>
      </xdr:nvSpPr>
      <xdr:spPr bwMode="auto">
        <a:xfrm>
          <a:off x="23888700" y="28883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1072</xdr:row>
      <xdr:rowOff>0</xdr:rowOff>
    </xdr:from>
    <xdr:ext cx="304800" cy="307975"/>
    <xdr:sp macro="" textlink="">
      <xdr:nvSpPr>
        <xdr:cNvPr id="1950" name="AutoShape 1" descr="blob:https://web.whatsapp.com/34b6e80c-bc0c-4a28-b3e1-e4a36d430a7e">
          <a:extLst>
            <a:ext uri="{FF2B5EF4-FFF2-40B4-BE49-F238E27FC236}">
              <a16:creationId xmlns:a16="http://schemas.microsoft.com/office/drawing/2014/main" id="{9741C7E8-8B2B-43ED-8DE7-684CF06C7B51}"/>
            </a:ext>
          </a:extLst>
        </xdr:cNvPr>
        <xdr:cNvSpPr>
          <a:spLocks noChangeAspect="1" noChangeArrowheads="1"/>
        </xdr:cNvSpPr>
      </xdr:nvSpPr>
      <xdr:spPr bwMode="auto">
        <a:xfrm>
          <a:off x="23888700" y="28910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1073</xdr:row>
      <xdr:rowOff>0</xdr:rowOff>
    </xdr:from>
    <xdr:ext cx="304800" cy="307975"/>
    <xdr:sp macro="" textlink="">
      <xdr:nvSpPr>
        <xdr:cNvPr id="1951" name="AutoShape 1" descr="blob:https://web.whatsapp.com/34b6e80c-bc0c-4a28-b3e1-e4a36d430a7e">
          <a:extLst>
            <a:ext uri="{FF2B5EF4-FFF2-40B4-BE49-F238E27FC236}">
              <a16:creationId xmlns:a16="http://schemas.microsoft.com/office/drawing/2014/main" id="{BFEBA365-852B-4C8E-9D71-AA4397899736}"/>
            </a:ext>
          </a:extLst>
        </xdr:cNvPr>
        <xdr:cNvSpPr>
          <a:spLocks noChangeAspect="1" noChangeArrowheads="1"/>
        </xdr:cNvSpPr>
      </xdr:nvSpPr>
      <xdr:spPr bwMode="auto">
        <a:xfrm>
          <a:off x="23888700" y="28936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1074</xdr:row>
      <xdr:rowOff>0</xdr:rowOff>
    </xdr:from>
    <xdr:ext cx="304800" cy="307975"/>
    <xdr:sp macro="" textlink="">
      <xdr:nvSpPr>
        <xdr:cNvPr id="1952" name="AutoShape 1" descr="blob:https://web.whatsapp.com/34b6e80c-bc0c-4a28-b3e1-e4a36d430a7e">
          <a:extLst>
            <a:ext uri="{FF2B5EF4-FFF2-40B4-BE49-F238E27FC236}">
              <a16:creationId xmlns:a16="http://schemas.microsoft.com/office/drawing/2014/main" id="{FF457214-C650-4EDD-B439-AB22349885C8}"/>
            </a:ext>
          </a:extLst>
        </xdr:cNvPr>
        <xdr:cNvSpPr>
          <a:spLocks noChangeAspect="1" noChangeArrowheads="1"/>
        </xdr:cNvSpPr>
      </xdr:nvSpPr>
      <xdr:spPr bwMode="auto">
        <a:xfrm>
          <a:off x="23888700" y="28963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1075</xdr:row>
      <xdr:rowOff>0</xdr:rowOff>
    </xdr:from>
    <xdr:ext cx="304800" cy="307975"/>
    <xdr:sp macro="" textlink="">
      <xdr:nvSpPr>
        <xdr:cNvPr id="1953" name="AutoShape 1" descr="blob:https://web.whatsapp.com/34b6e80c-bc0c-4a28-b3e1-e4a36d430a7e">
          <a:extLst>
            <a:ext uri="{FF2B5EF4-FFF2-40B4-BE49-F238E27FC236}">
              <a16:creationId xmlns:a16="http://schemas.microsoft.com/office/drawing/2014/main" id="{82E1A3A4-9072-4DE3-BD1A-396DE167B6E4}"/>
            </a:ext>
          </a:extLst>
        </xdr:cNvPr>
        <xdr:cNvSpPr>
          <a:spLocks noChangeAspect="1" noChangeArrowheads="1"/>
        </xdr:cNvSpPr>
      </xdr:nvSpPr>
      <xdr:spPr bwMode="auto">
        <a:xfrm>
          <a:off x="23888700" y="28990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1076</xdr:row>
      <xdr:rowOff>0</xdr:rowOff>
    </xdr:from>
    <xdr:ext cx="304800" cy="307975"/>
    <xdr:sp macro="" textlink="">
      <xdr:nvSpPr>
        <xdr:cNvPr id="1954" name="AutoShape 1" descr="blob:https://web.whatsapp.com/34b6e80c-bc0c-4a28-b3e1-e4a36d430a7e">
          <a:extLst>
            <a:ext uri="{FF2B5EF4-FFF2-40B4-BE49-F238E27FC236}">
              <a16:creationId xmlns:a16="http://schemas.microsoft.com/office/drawing/2014/main" id="{0DC73089-84D1-4001-8BB4-9E60C4D7C8E7}"/>
            </a:ext>
          </a:extLst>
        </xdr:cNvPr>
        <xdr:cNvSpPr>
          <a:spLocks noChangeAspect="1" noChangeArrowheads="1"/>
        </xdr:cNvSpPr>
      </xdr:nvSpPr>
      <xdr:spPr bwMode="auto">
        <a:xfrm>
          <a:off x="23888700" y="29016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1077</xdr:row>
      <xdr:rowOff>0</xdr:rowOff>
    </xdr:from>
    <xdr:ext cx="304800" cy="307975"/>
    <xdr:sp macro="" textlink="">
      <xdr:nvSpPr>
        <xdr:cNvPr id="1955" name="AutoShape 1" descr="blob:https://web.whatsapp.com/34b6e80c-bc0c-4a28-b3e1-e4a36d430a7e">
          <a:extLst>
            <a:ext uri="{FF2B5EF4-FFF2-40B4-BE49-F238E27FC236}">
              <a16:creationId xmlns:a16="http://schemas.microsoft.com/office/drawing/2014/main" id="{56F17E3A-B043-4816-BE37-6DD94D2E8AA1}"/>
            </a:ext>
          </a:extLst>
        </xdr:cNvPr>
        <xdr:cNvSpPr>
          <a:spLocks noChangeAspect="1" noChangeArrowheads="1"/>
        </xdr:cNvSpPr>
      </xdr:nvSpPr>
      <xdr:spPr bwMode="auto">
        <a:xfrm>
          <a:off x="23888700" y="29043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1078</xdr:row>
      <xdr:rowOff>0</xdr:rowOff>
    </xdr:from>
    <xdr:ext cx="304800" cy="307975"/>
    <xdr:sp macro="" textlink="">
      <xdr:nvSpPr>
        <xdr:cNvPr id="1956" name="AutoShape 1" descr="blob:https://web.whatsapp.com/34b6e80c-bc0c-4a28-b3e1-e4a36d430a7e">
          <a:extLst>
            <a:ext uri="{FF2B5EF4-FFF2-40B4-BE49-F238E27FC236}">
              <a16:creationId xmlns:a16="http://schemas.microsoft.com/office/drawing/2014/main" id="{FDA4A8DF-1CAC-4809-A62D-91DA1423E093}"/>
            </a:ext>
          </a:extLst>
        </xdr:cNvPr>
        <xdr:cNvSpPr>
          <a:spLocks noChangeAspect="1" noChangeArrowheads="1"/>
        </xdr:cNvSpPr>
      </xdr:nvSpPr>
      <xdr:spPr bwMode="auto">
        <a:xfrm>
          <a:off x="23888700" y="29070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1079</xdr:row>
      <xdr:rowOff>0</xdr:rowOff>
    </xdr:from>
    <xdr:ext cx="304800" cy="307975"/>
    <xdr:sp macro="" textlink="">
      <xdr:nvSpPr>
        <xdr:cNvPr id="1957" name="AutoShape 1" descr="blob:https://web.whatsapp.com/34b6e80c-bc0c-4a28-b3e1-e4a36d430a7e">
          <a:extLst>
            <a:ext uri="{FF2B5EF4-FFF2-40B4-BE49-F238E27FC236}">
              <a16:creationId xmlns:a16="http://schemas.microsoft.com/office/drawing/2014/main" id="{6531A9FD-7579-409A-BA50-9D1CEFF6867D}"/>
            </a:ext>
          </a:extLst>
        </xdr:cNvPr>
        <xdr:cNvSpPr>
          <a:spLocks noChangeAspect="1" noChangeArrowheads="1"/>
        </xdr:cNvSpPr>
      </xdr:nvSpPr>
      <xdr:spPr bwMode="auto">
        <a:xfrm>
          <a:off x="23888700" y="29096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1080</xdr:row>
      <xdr:rowOff>0</xdr:rowOff>
    </xdr:from>
    <xdr:ext cx="304800" cy="307975"/>
    <xdr:sp macro="" textlink="">
      <xdr:nvSpPr>
        <xdr:cNvPr id="1958" name="AutoShape 1" descr="blob:https://web.whatsapp.com/34b6e80c-bc0c-4a28-b3e1-e4a36d430a7e">
          <a:extLst>
            <a:ext uri="{FF2B5EF4-FFF2-40B4-BE49-F238E27FC236}">
              <a16:creationId xmlns:a16="http://schemas.microsoft.com/office/drawing/2014/main" id="{C91DF174-69F0-492D-9620-5715B94C6AF9}"/>
            </a:ext>
          </a:extLst>
        </xdr:cNvPr>
        <xdr:cNvSpPr>
          <a:spLocks noChangeAspect="1" noChangeArrowheads="1"/>
        </xdr:cNvSpPr>
      </xdr:nvSpPr>
      <xdr:spPr bwMode="auto">
        <a:xfrm>
          <a:off x="23888700" y="29123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1081</xdr:row>
      <xdr:rowOff>0</xdr:rowOff>
    </xdr:from>
    <xdr:ext cx="304800" cy="307975"/>
    <xdr:sp macro="" textlink="">
      <xdr:nvSpPr>
        <xdr:cNvPr id="1959" name="AutoShape 1" descr="blob:https://web.whatsapp.com/34b6e80c-bc0c-4a28-b3e1-e4a36d430a7e">
          <a:extLst>
            <a:ext uri="{FF2B5EF4-FFF2-40B4-BE49-F238E27FC236}">
              <a16:creationId xmlns:a16="http://schemas.microsoft.com/office/drawing/2014/main" id="{89EF2A5D-1451-46D3-8D75-AA04B5BB79E0}"/>
            </a:ext>
          </a:extLst>
        </xdr:cNvPr>
        <xdr:cNvSpPr>
          <a:spLocks noChangeAspect="1" noChangeArrowheads="1"/>
        </xdr:cNvSpPr>
      </xdr:nvSpPr>
      <xdr:spPr bwMode="auto">
        <a:xfrm>
          <a:off x="23888700" y="29150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1081</xdr:row>
      <xdr:rowOff>0</xdr:rowOff>
    </xdr:from>
    <xdr:ext cx="304800" cy="307975"/>
    <xdr:sp macro="" textlink="">
      <xdr:nvSpPr>
        <xdr:cNvPr id="1960" name="AutoShape 1" descr="blob:https://web.whatsapp.com/34b6e80c-bc0c-4a28-b3e1-e4a36d430a7e">
          <a:extLst>
            <a:ext uri="{FF2B5EF4-FFF2-40B4-BE49-F238E27FC236}">
              <a16:creationId xmlns:a16="http://schemas.microsoft.com/office/drawing/2014/main" id="{577E0B17-32B3-4ED4-87ED-4BE8E47490E5}"/>
            </a:ext>
          </a:extLst>
        </xdr:cNvPr>
        <xdr:cNvSpPr>
          <a:spLocks noChangeAspect="1" noChangeArrowheads="1"/>
        </xdr:cNvSpPr>
      </xdr:nvSpPr>
      <xdr:spPr bwMode="auto">
        <a:xfrm>
          <a:off x="23888700" y="29150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1082</xdr:row>
      <xdr:rowOff>0</xdr:rowOff>
    </xdr:from>
    <xdr:ext cx="304800" cy="307975"/>
    <xdr:sp macro="" textlink="">
      <xdr:nvSpPr>
        <xdr:cNvPr id="1961" name="AutoShape 1" descr="blob:https://web.whatsapp.com/34b6e80c-bc0c-4a28-b3e1-e4a36d430a7e">
          <a:extLst>
            <a:ext uri="{FF2B5EF4-FFF2-40B4-BE49-F238E27FC236}">
              <a16:creationId xmlns:a16="http://schemas.microsoft.com/office/drawing/2014/main" id="{7200B51D-04B3-4293-BF5F-055D005A1177}"/>
            </a:ext>
          </a:extLst>
        </xdr:cNvPr>
        <xdr:cNvSpPr>
          <a:spLocks noChangeAspect="1" noChangeArrowheads="1"/>
        </xdr:cNvSpPr>
      </xdr:nvSpPr>
      <xdr:spPr bwMode="auto">
        <a:xfrm>
          <a:off x="23888700" y="29176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1083</xdr:row>
      <xdr:rowOff>0</xdr:rowOff>
    </xdr:from>
    <xdr:ext cx="304800" cy="307975"/>
    <xdr:sp macro="" textlink="">
      <xdr:nvSpPr>
        <xdr:cNvPr id="1962" name="AutoShape 1" descr="blob:https://web.whatsapp.com/34b6e80c-bc0c-4a28-b3e1-e4a36d430a7e">
          <a:extLst>
            <a:ext uri="{FF2B5EF4-FFF2-40B4-BE49-F238E27FC236}">
              <a16:creationId xmlns:a16="http://schemas.microsoft.com/office/drawing/2014/main" id="{E03D4A2E-451F-454A-B5DE-28BD099EF4E5}"/>
            </a:ext>
          </a:extLst>
        </xdr:cNvPr>
        <xdr:cNvSpPr>
          <a:spLocks noChangeAspect="1" noChangeArrowheads="1"/>
        </xdr:cNvSpPr>
      </xdr:nvSpPr>
      <xdr:spPr bwMode="auto">
        <a:xfrm>
          <a:off x="23888700" y="29203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1084</xdr:row>
      <xdr:rowOff>0</xdr:rowOff>
    </xdr:from>
    <xdr:ext cx="304800" cy="307975"/>
    <xdr:sp macro="" textlink="">
      <xdr:nvSpPr>
        <xdr:cNvPr id="1963" name="AutoShape 1" descr="blob:https://web.whatsapp.com/34b6e80c-bc0c-4a28-b3e1-e4a36d430a7e">
          <a:extLst>
            <a:ext uri="{FF2B5EF4-FFF2-40B4-BE49-F238E27FC236}">
              <a16:creationId xmlns:a16="http://schemas.microsoft.com/office/drawing/2014/main" id="{121A1EFD-D187-42DB-9509-55688FFF074B}"/>
            </a:ext>
          </a:extLst>
        </xdr:cNvPr>
        <xdr:cNvSpPr>
          <a:spLocks noChangeAspect="1" noChangeArrowheads="1"/>
        </xdr:cNvSpPr>
      </xdr:nvSpPr>
      <xdr:spPr bwMode="auto">
        <a:xfrm>
          <a:off x="23888700" y="29230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1085</xdr:row>
      <xdr:rowOff>0</xdr:rowOff>
    </xdr:from>
    <xdr:ext cx="304800" cy="307975"/>
    <xdr:sp macro="" textlink="">
      <xdr:nvSpPr>
        <xdr:cNvPr id="1964" name="AutoShape 1" descr="blob:https://web.whatsapp.com/34b6e80c-bc0c-4a28-b3e1-e4a36d430a7e">
          <a:extLst>
            <a:ext uri="{FF2B5EF4-FFF2-40B4-BE49-F238E27FC236}">
              <a16:creationId xmlns:a16="http://schemas.microsoft.com/office/drawing/2014/main" id="{0430E67D-DF60-43D4-B620-03975E3AD6D5}"/>
            </a:ext>
          </a:extLst>
        </xdr:cNvPr>
        <xdr:cNvSpPr>
          <a:spLocks noChangeAspect="1" noChangeArrowheads="1"/>
        </xdr:cNvSpPr>
      </xdr:nvSpPr>
      <xdr:spPr bwMode="auto">
        <a:xfrm>
          <a:off x="23888700" y="29256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1086</xdr:row>
      <xdr:rowOff>0</xdr:rowOff>
    </xdr:from>
    <xdr:ext cx="304800" cy="307975"/>
    <xdr:sp macro="" textlink="">
      <xdr:nvSpPr>
        <xdr:cNvPr id="1965" name="AutoShape 1" descr="blob:https://web.whatsapp.com/34b6e80c-bc0c-4a28-b3e1-e4a36d430a7e">
          <a:extLst>
            <a:ext uri="{FF2B5EF4-FFF2-40B4-BE49-F238E27FC236}">
              <a16:creationId xmlns:a16="http://schemas.microsoft.com/office/drawing/2014/main" id="{5D41413B-380B-47F4-9C59-08E76A02E9C1}"/>
            </a:ext>
          </a:extLst>
        </xdr:cNvPr>
        <xdr:cNvSpPr>
          <a:spLocks noChangeAspect="1" noChangeArrowheads="1"/>
        </xdr:cNvSpPr>
      </xdr:nvSpPr>
      <xdr:spPr bwMode="auto">
        <a:xfrm>
          <a:off x="23888700" y="29283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1087</xdr:row>
      <xdr:rowOff>0</xdr:rowOff>
    </xdr:from>
    <xdr:ext cx="304800" cy="307975"/>
    <xdr:sp macro="" textlink="">
      <xdr:nvSpPr>
        <xdr:cNvPr id="1966" name="AutoShape 1" descr="blob:https://web.whatsapp.com/34b6e80c-bc0c-4a28-b3e1-e4a36d430a7e">
          <a:extLst>
            <a:ext uri="{FF2B5EF4-FFF2-40B4-BE49-F238E27FC236}">
              <a16:creationId xmlns:a16="http://schemas.microsoft.com/office/drawing/2014/main" id="{11B5BBB0-41B0-4B95-84C0-5F66804ACB10}"/>
            </a:ext>
          </a:extLst>
        </xdr:cNvPr>
        <xdr:cNvSpPr>
          <a:spLocks noChangeAspect="1" noChangeArrowheads="1"/>
        </xdr:cNvSpPr>
      </xdr:nvSpPr>
      <xdr:spPr bwMode="auto">
        <a:xfrm>
          <a:off x="23888700" y="29310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1088</xdr:row>
      <xdr:rowOff>0</xdr:rowOff>
    </xdr:from>
    <xdr:ext cx="304800" cy="307975"/>
    <xdr:sp macro="" textlink="">
      <xdr:nvSpPr>
        <xdr:cNvPr id="1967" name="AutoShape 1" descr="blob:https://web.whatsapp.com/34b6e80c-bc0c-4a28-b3e1-e4a36d430a7e">
          <a:extLst>
            <a:ext uri="{FF2B5EF4-FFF2-40B4-BE49-F238E27FC236}">
              <a16:creationId xmlns:a16="http://schemas.microsoft.com/office/drawing/2014/main" id="{5C7FAB15-91FD-43B3-8F68-468D003FD924}"/>
            </a:ext>
          </a:extLst>
        </xdr:cNvPr>
        <xdr:cNvSpPr>
          <a:spLocks noChangeAspect="1" noChangeArrowheads="1"/>
        </xdr:cNvSpPr>
      </xdr:nvSpPr>
      <xdr:spPr bwMode="auto">
        <a:xfrm>
          <a:off x="23888700" y="29337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1089</xdr:row>
      <xdr:rowOff>0</xdr:rowOff>
    </xdr:from>
    <xdr:ext cx="304800" cy="307975"/>
    <xdr:sp macro="" textlink="">
      <xdr:nvSpPr>
        <xdr:cNvPr id="1968" name="AutoShape 1" descr="blob:https://web.whatsapp.com/34b6e80c-bc0c-4a28-b3e1-e4a36d430a7e">
          <a:extLst>
            <a:ext uri="{FF2B5EF4-FFF2-40B4-BE49-F238E27FC236}">
              <a16:creationId xmlns:a16="http://schemas.microsoft.com/office/drawing/2014/main" id="{E1AF9E3A-C81D-4294-8976-13F08BFE7F28}"/>
            </a:ext>
          </a:extLst>
        </xdr:cNvPr>
        <xdr:cNvSpPr>
          <a:spLocks noChangeAspect="1" noChangeArrowheads="1"/>
        </xdr:cNvSpPr>
      </xdr:nvSpPr>
      <xdr:spPr bwMode="auto">
        <a:xfrm>
          <a:off x="23888700" y="29363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1090</xdr:row>
      <xdr:rowOff>0</xdr:rowOff>
    </xdr:from>
    <xdr:ext cx="304800" cy="307975"/>
    <xdr:sp macro="" textlink="">
      <xdr:nvSpPr>
        <xdr:cNvPr id="1969" name="AutoShape 1" descr="blob:https://web.whatsapp.com/34b6e80c-bc0c-4a28-b3e1-e4a36d430a7e">
          <a:extLst>
            <a:ext uri="{FF2B5EF4-FFF2-40B4-BE49-F238E27FC236}">
              <a16:creationId xmlns:a16="http://schemas.microsoft.com/office/drawing/2014/main" id="{EFC1120B-B0D0-4099-A321-1D2FD20B190B}"/>
            </a:ext>
          </a:extLst>
        </xdr:cNvPr>
        <xdr:cNvSpPr>
          <a:spLocks noChangeAspect="1" noChangeArrowheads="1"/>
        </xdr:cNvSpPr>
      </xdr:nvSpPr>
      <xdr:spPr bwMode="auto">
        <a:xfrm>
          <a:off x="23888700" y="293903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1091</xdr:row>
      <xdr:rowOff>0</xdr:rowOff>
    </xdr:from>
    <xdr:ext cx="304800" cy="307975"/>
    <xdr:sp macro="" textlink="">
      <xdr:nvSpPr>
        <xdr:cNvPr id="1970" name="AutoShape 1" descr="blob:https://web.whatsapp.com/34b6e80c-bc0c-4a28-b3e1-e4a36d430a7e">
          <a:extLst>
            <a:ext uri="{FF2B5EF4-FFF2-40B4-BE49-F238E27FC236}">
              <a16:creationId xmlns:a16="http://schemas.microsoft.com/office/drawing/2014/main" id="{F557B923-78E6-4338-98EB-7DF863B7B1C2}"/>
            </a:ext>
          </a:extLst>
        </xdr:cNvPr>
        <xdr:cNvSpPr>
          <a:spLocks noChangeAspect="1" noChangeArrowheads="1"/>
        </xdr:cNvSpPr>
      </xdr:nvSpPr>
      <xdr:spPr bwMode="auto">
        <a:xfrm>
          <a:off x="23888700" y="294170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1092</xdr:row>
      <xdr:rowOff>0</xdr:rowOff>
    </xdr:from>
    <xdr:ext cx="304800" cy="307975"/>
    <xdr:sp macro="" textlink="">
      <xdr:nvSpPr>
        <xdr:cNvPr id="1971" name="AutoShape 1" descr="blob:https://web.whatsapp.com/34b6e80c-bc0c-4a28-b3e1-e4a36d430a7e">
          <a:extLst>
            <a:ext uri="{FF2B5EF4-FFF2-40B4-BE49-F238E27FC236}">
              <a16:creationId xmlns:a16="http://schemas.microsoft.com/office/drawing/2014/main" id="{57E9778F-FA08-4734-9714-75C37EB82037}"/>
            </a:ext>
          </a:extLst>
        </xdr:cNvPr>
        <xdr:cNvSpPr>
          <a:spLocks noChangeAspect="1" noChangeArrowheads="1"/>
        </xdr:cNvSpPr>
      </xdr:nvSpPr>
      <xdr:spPr bwMode="auto">
        <a:xfrm>
          <a:off x="23888700" y="294436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1093</xdr:row>
      <xdr:rowOff>0</xdr:rowOff>
    </xdr:from>
    <xdr:ext cx="304800" cy="307975"/>
    <xdr:sp macro="" textlink="">
      <xdr:nvSpPr>
        <xdr:cNvPr id="1972" name="AutoShape 1" descr="blob:https://web.whatsapp.com/34b6e80c-bc0c-4a28-b3e1-e4a36d430a7e">
          <a:extLst>
            <a:ext uri="{FF2B5EF4-FFF2-40B4-BE49-F238E27FC236}">
              <a16:creationId xmlns:a16="http://schemas.microsoft.com/office/drawing/2014/main" id="{B99366CC-A3C1-4C2F-A891-3EC99A2029CD}"/>
            </a:ext>
          </a:extLst>
        </xdr:cNvPr>
        <xdr:cNvSpPr>
          <a:spLocks noChangeAspect="1" noChangeArrowheads="1"/>
        </xdr:cNvSpPr>
      </xdr:nvSpPr>
      <xdr:spPr bwMode="auto">
        <a:xfrm>
          <a:off x="23888700" y="29470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1094</xdr:row>
      <xdr:rowOff>0</xdr:rowOff>
    </xdr:from>
    <xdr:ext cx="304800" cy="307975"/>
    <xdr:sp macro="" textlink="">
      <xdr:nvSpPr>
        <xdr:cNvPr id="1973" name="AutoShape 1" descr="blob:https://web.whatsapp.com/34b6e80c-bc0c-4a28-b3e1-e4a36d430a7e">
          <a:extLst>
            <a:ext uri="{FF2B5EF4-FFF2-40B4-BE49-F238E27FC236}">
              <a16:creationId xmlns:a16="http://schemas.microsoft.com/office/drawing/2014/main" id="{FACE5D2D-FA82-4DAC-8959-CD2EF5473845}"/>
            </a:ext>
          </a:extLst>
        </xdr:cNvPr>
        <xdr:cNvSpPr>
          <a:spLocks noChangeAspect="1" noChangeArrowheads="1"/>
        </xdr:cNvSpPr>
      </xdr:nvSpPr>
      <xdr:spPr bwMode="auto">
        <a:xfrm>
          <a:off x="23888700" y="294970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1095</xdr:row>
      <xdr:rowOff>0</xdr:rowOff>
    </xdr:from>
    <xdr:ext cx="304800" cy="307975"/>
    <xdr:sp macro="" textlink="">
      <xdr:nvSpPr>
        <xdr:cNvPr id="1974" name="AutoShape 1" descr="blob:https://web.whatsapp.com/34b6e80c-bc0c-4a28-b3e1-e4a36d430a7e">
          <a:extLst>
            <a:ext uri="{FF2B5EF4-FFF2-40B4-BE49-F238E27FC236}">
              <a16:creationId xmlns:a16="http://schemas.microsoft.com/office/drawing/2014/main" id="{E29BE258-628E-4497-A7D4-66C929A163DD}"/>
            </a:ext>
          </a:extLst>
        </xdr:cNvPr>
        <xdr:cNvSpPr>
          <a:spLocks noChangeAspect="1" noChangeArrowheads="1"/>
        </xdr:cNvSpPr>
      </xdr:nvSpPr>
      <xdr:spPr bwMode="auto">
        <a:xfrm>
          <a:off x="23888700" y="295236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1096</xdr:row>
      <xdr:rowOff>0</xdr:rowOff>
    </xdr:from>
    <xdr:ext cx="304800" cy="307975"/>
    <xdr:sp macro="" textlink="">
      <xdr:nvSpPr>
        <xdr:cNvPr id="1975" name="AutoShape 1" descr="blob:https://web.whatsapp.com/34b6e80c-bc0c-4a28-b3e1-e4a36d430a7e">
          <a:extLst>
            <a:ext uri="{FF2B5EF4-FFF2-40B4-BE49-F238E27FC236}">
              <a16:creationId xmlns:a16="http://schemas.microsoft.com/office/drawing/2014/main" id="{2521CC52-57A7-4D62-92A9-CE7BAC6A9683}"/>
            </a:ext>
          </a:extLst>
        </xdr:cNvPr>
        <xdr:cNvSpPr>
          <a:spLocks noChangeAspect="1" noChangeArrowheads="1"/>
        </xdr:cNvSpPr>
      </xdr:nvSpPr>
      <xdr:spPr bwMode="auto">
        <a:xfrm>
          <a:off x="23888700" y="295503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1097</xdr:row>
      <xdr:rowOff>0</xdr:rowOff>
    </xdr:from>
    <xdr:ext cx="304800" cy="307975"/>
    <xdr:sp macro="" textlink="">
      <xdr:nvSpPr>
        <xdr:cNvPr id="1976" name="AutoShape 1" descr="blob:https://web.whatsapp.com/34b6e80c-bc0c-4a28-b3e1-e4a36d430a7e">
          <a:extLst>
            <a:ext uri="{FF2B5EF4-FFF2-40B4-BE49-F238E27FC236}">
              <a16:creationId xmlns:a16="http://schemas.microsoft.com/office/drawing/2014/main" id="{8B256F3C-37EE-4D7F-910F-926DCDBA26E2}"/>
            </a:ext>
          </a:extLst>
        </xdr:cNvPr>
        <xdr:cNvSpPr>
          <a:spLocks noChangeAspect="1" noChangeArrowheads="1"/>
        </xdr:cNvSpPr>
      </xdr:nvSpPr>
      <xdr:spPr bwMode="auto">
        <a:xfrm>
          <a:off x="23888700" y="295770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1098</xdr:row>
      <xdr:rowOff>0</xdr:rowOff>
    </xdr:from>
    <xdr:ext cx="304800" cy="307975"/>
    <xdr:sp macro="" textlink="">
      <xdr:nvSpPr>
        <xdr:cNvPr id="1977" name="AutoShape 1" descr="blob:https://web.whatsapp.com/34b6e80c-bc0c-4a28-b3e1-e4a36d430a7e">
          <a:extLst>
            <a:ext uri="{FF2B5EF4-FFF2-40B4-BE49-F238E27FC236}">
              <a16:creationId xmlns:a16="http://schemas.microsoft.com/office/drawing/2014/main" id="{98E7BA5C-D2F2-4997-9231-E300D9628DCF}"/>
            </a:ext>
          </a:extLst>
        </xdr:cNvPr>
        <xdr:cNvSpPr>
          <a:spLocks noChangeAspect="1" noChangeArrowheads="1"/>
        </xdr:cNvSpPr>
      </xdr:nvSpPr>
      <xdr:spPr bwMode="auto">
        <a:xfrm>
          <a:off x="23888700" y="29609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1099</xdr:row>
      <xdr:rowOff>0</xdr:rowOff>
    </xdr:from>
    <xdr:ext cx="304800" cy="307975"/>
    <xdr:sp macro="" textlink="">
      <xdr:nvSpPr>
        <xdr:cNvPr id="1978" name="AutoShape 1" descr="blob:https://web.whatsapp.com/34b6e80c-bc0c-4a28-b3e1-e4a36d430a7e">
          <a:extLst>
            <a:ext uri="{FF2B5EF4-FFF2-40B4-BE49-F238E27FC236}">
              <a16:creationId xmlns:a16="http://schemas.microsoft.com/office/drawing/2014/main" id="{EACEC564-18DA-4758-8350-CE53859AC951}"/>
            </a:ext>
          </a:extLst>
        </xdr:cNvPr>
        <xdr:cNvSpPr>
          <a:spLocks noChangeAspect="1" noChangeArrowheads="1"/>
        </xdr:cNvSpPr>
      </xdr:nvSpPr>
      <xdr:spPr bwMode="auto">
        <a:xfrm>
          <a:off x="23888700" y="2964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1100</xdr:row>
      <xdr:rowOff>0</xdr:rowOff>
    </xdr:from>
    <xdr:ext cx="304800" cy="307975"/>
    <xdr:sp macro="" textlink="">
      <xdr:nvSpPr>
        <xdr:cNvPr id="1979" name="AutoShape 1" descr="blob:https://web.whatsapp.com/34b6e80c-bc0c-4a28-b3e1-e4a36d430a7e">
          <a:extLst>
            <a:ext uri="{FF2B5EF4-FFF2-40B4-BE49-F238E27FC236}">
              <a16:creationId xmlns:a16="http://schemas.microsoft.com/office/drawing/2014/main" id="{44914D9E-F8AE-42A4-A97A-B15DEB750726}"/>
            </a:ext>
          </a:extLst>
        </xdr:cNvPr>
        <xdr:cNvSpPr>
          <a:spLocks noChangeAspect="1" noChangeArrowheads="1"/>
        </xdr:cNvSpPr>
      </xdr:nvSpPr>
      <xdr:spPr bwMode="auto">
        <a:xfrm>
          <a:off x="23888700" y="29674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1101</xdr:row>
      <xdr:rowOff>0</xdr:rowOff>
    </xdr:from>
    <xdr:ext cx="304800" cy="307975"/>
    <xdr:sp macro="" textlink="">
      <xdr:nvSpPr>
        <xdr:cNvPr id="1980" name="AutoShape 1" descr="blob:https://web.whatsapp.com/34b6e80c-bc0c-4a28-b3e1-e4a36d430a7e">
          <a:extLst>
            <a:ext uri="{FF2B5EF4-FFF2-40B4-BE49-F238E27FC236}">
              <a16:creationId xmlns:a16="http://schemas.microsoft.com/office/drawing/2014/main" id="{BCA0CF90-7302-4075-B7FC-45A505E259F0}"/>
            </a:ext>
          </a:extLst>
        </xdr:cNvPr>
        <xdr:cNvSpPr>
          <a:spLocks noChangeAspect="1" noChangeArrowheads="1"/>
        </xdr:cNvSpPr>
      </xdr:nvSpPr>
      <xdr:spPr bwMode="auto">
        <a:xfrm>
          <a:off x="23888700" y="29700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1102</xdr:row>
      <xdr:rowOff>0</xdr:rowOff>
    </xdr:from>
    <xdr:ext cx="304800" cy="307975"/>
    <xdr:sp macro="" textlink="">
      <xdr:nvSpPr>
        <xdr:cNvPr id="1981" name="AutoShape 1" descr="blob:https://web.whatsapp.com/34b6e80c-bc0c-4a28-b3e1-e4a36d430a7e">
          <a:extLst>
            <a:ext uri="{FF2B5EF4-FFF2-40B4-BE49-F238E27FC236}">
              <a16:creationId xmlns:a16="http://schemas.microsoft.com/office/drawing/2014/main" id="{47B53C7C-816E-4D98-8B71-8BBD4F94377C}"/>
            </a:ext>
          </a:extLst>
        </xdr:cNvPr>
        <xdr:cNvSpPr>
          <a:spLocks noChangeAspect="1" noChangeArrowheads="1"/>
        </xdr:cNvSpPr>
      </xdr:nvSpPr>
      <xdr:spPr bwMode="auto">
        <a:xfrm>
          <a:off x="23888700" y="29727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1103</xdr:row>
      <xdr:rowOff>0</xdr:rowOff>
    </xdr:from>
    <xdr:ext cx="304800" cy="307975"/>
    <xdr:sp macro="" textlink="">
      <xdr:nvSpPr>
        <xdr:cNvPr id="1982" name="AutoShape 1" descr="blob:https://web.whatsapp.com/34b6e80c-bc0c-4a28-b3e1-e4a36d430a7e">
          <a:extLst>
            <a:ext uri="{FF2B5EF4-FFF2-40B4-BE49-F238E27FC236}">
              <a16:creationId xmlns:a16="http://schemas.microsoft.com/office/drawing/2014/main" id="{27977E4C-EBAB-458B-AE4E-C50F66C87A76}"/>
            </a:ext>
          </a:extLst>
        </xdr:cNvPr>
        <xdr:cNvSpPr>
          <a:spLocks noChangeAspect="1" noChangeArrowheads="1"/>
        </xdr:cNvSpPr>
      </xdr:nvSpPr>
      <xdr:spPr bwMode="auto">
        <a:xfrm>
          <a:off x="23888700" y="29754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1104</xdr:row>
      <xdr:rowOff>0</xdr:rowOff>
    </xdr:from>
    <xdr:ext cx="304800" cy="307975"/>
    <xdr:sp macro="" textlink="">
      <xdr:nvSpPr>
        <xdr:cNvPr id="1983" name="AutoShape 1" descr="blob:https://web.whatsapp.com/34b6e80c-bc0c-4a28-b3e1-e4a36d430a7e">
          <a:extLst>
            <a:ext uri="{FF2B5EF4-FFF2-40B4-BE49-F238E27FC236}">
              <a16:creationId xmlns:a16="http://schemas.microsoft.com/office/drawing/2014/main" id="{E3579284-4E8F-4C11-8AF8-270C51E37BE5}"/>
            </a:ext>
          </a:extLst>
        </xdr:cNvPr>
        <xdr:cNvSpPr>
          <a:spLocks noChangeAspect="1" noChangeArrowheads="1"/>
        </xdr:cNvSpPr>
      </xdr:nvSpPr>
      <xdr:spPr bwMode="auto">
        <a:xfrm>
          <a:off x="23888700" y="29780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1105</xdr:row>
      <xdr:rowOff>0</xdr:rowOff>
    </xdr:from>
    <xdr:ext cx="304800" cy="307975"/>
    <xdr:sp macro="" textlink="">
      <xdr:nvSpPr>
        <xdr:cNvPr id="1984" name="AutoShape 1" descr="blob:https://web.whatsapp.com/34b6e80c-bc0c-4a28-b3e1-e4a36d430a7e">
          <a:extLst>
            <a:ext uri="{FF2B5EF4-FFF2-40B4-BE49-F238E27FC236}">
              <a16:creationId xmlns:a16="http://schemas.microsoft.com/office/drawing/2014/main" id="{841D3750-A794-4552-9DD4-585EC3A3ECA0}"/>
            </a:ext>
          </a:extLst>
        </xdr:cNvPr>
        <xdr:cNvSpPr>
          <a:spLocks noChangeAspect="1" noChangeArrowheads="1"/>
        </xdr:cNvSpPr>
      </xdr:nvSpPr>
      <xdr:spPr bwMode="auto">
        <a:xfrm>
          <a:off x="23888700" y="29817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1106</xdr:row>
      <xdr:rowOff>0</xdr:rowOff>
    </xdr:from>
    <xdr:ext cx="304800" cy="307975"/>
    <xdr:sp macro="" textlink="">
      <xdr:nvSpPr>
        <xdr:cNvPr id="1985" name="AutoShape 1" descr="blob:https://web.whatsapp.com/34b6e80c-bc0c-4a28-b3e1-e4a36d430a7e">
          <a:extLst>
            <a:ext uri="{FF2B5EF4-FFF2-40B4-BE49-F238E27FC236}">
              <a16:creationId xmlns:a16="http://schemas.microsoft.com/office/drawing/2014/main" id="{6AF1B493-1837-4355-925A-6996E8B0675F}"/>
            </a:ext>
          </a:extLst>
        </xdr:cNvPr>
        <xdr:cNvSpPr>
          <a:spLocks noChangeAspect="1" noChangeArrowheads="1"/>
        </xdr:cNvSpPr>
      </xdr:nvSpPr>
      <xdr:spPr bwMode="auto">
        <a:xfrm>
          <a:off x="23888700" y="29843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1107</xdr:row>
      <xdr:rowOff>0</xdr:rowOff>
    </xdr:from>
    <xdr:ext cx="304800" cy="307975"/>
    <xdr:sp macro="" textlink="">
      <xdr:nvSpPr>
        <xdr:cNvPr id="1986" name="AutoShape 1" descr="blob:https://web.whatsapp.com/34b6e80c-bc0c-4a28-b3e1-e4a36d430a7e">
          <a:extLst>
            <a:ext uri="{FF2B5EF4-FFF2-40B4-BE49-F238E27FC236}">
              <a16:creationId xmlns:a16="http://schemas.microsoft.com/office/drawing/2014/main" id="{58D9EF1B-CF64-4670-A8AC-A5F183AD3731}"/>
            </a:ext>
          </a:extLst>
        </xdr:cNvPr>
        <xdr:cNvSpPr>
          <a:spLocks noChangeAspect="1" noChangeArrowheads="1"/>
        </xdr:cNvSpPr>
      </xdr:nvSpPr>
      <xdr:spPr bwMode="auto">
        <a:xfrm>
          <a:off x="23888700" y="29870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1108</xdr:row>
      <xdr:rowOff>0</xdr:rowOff>
    </xdr:from>
    <xdr:ext cx="304800" cy="307975"/>
    <xdr:sp macro="" textlink="">
      <xdr:nvSpPr>
        <xdr:cNvPr id="1987" name="AutoShape 1" descr="blob:https://web.whatsapp.com/34b6e80c-bc0c-4a28-b3e1-e4a36d430a7e">
          <a:extLst>
            <a:ext uri="{FF2B5EF4-FFF2-40B4-BE49-F238E27FC236}">
              <a16:creationId xmlns:a16="http://schemas.microsoft.com/office/drawing/2014/main" id="{E80F70DF-D6EB-46A8-B232-C2AF821DF643}"/>
            </a:ext>
          </a:extLst>
        </xdr:cNvPr>
        <xdr:cNvSpPr>
          <a:spLocks noChangeAspect="1" noChangeArrowheads="1"/>
        </xdr:cNvSpPr>
      </xdr:nvSpPr>
      <xdr:spPr bwMode="auto">
        <a:xfrm>
          <a:off x="23888700" y="29897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1109</xdr:row>
      <xdr:rowOff>0</xdr:rowOff>
    </xdr:from>
    <xdr:ext cx="304800" cy="307975"/>
    <xdr:sp macro="" textlink="">
      <xdr:nvSpPr>
        <xdr:cNvPr id="1988" name="AutoShape 1" descr="blob:https://web.whatsapp.com/34b6e80c-bc0c-4a28-b3e1-e4a36d430a7e">
          <a:extLst>
            <a:ext uri="{FF2B5EF4-FFF2-40B4-BE49-F238E27FC236}">
              <a16:creationId xmlns:a16="http://schemas.microsoft.com/office/drawing/2014/main" id="{8ACD5632-BEF7-4C77-861E-9453098A8BF3}"/>
            </a:ext>
          </a:extLst>
        </xdr:cNvPr>
        <xdr:cNvSpPr>
          <a:spLocks noChangeAspect="1" noChangeArrowheads="1"/>
        </xdr:cNvSpPr>
      </xdr:nvSpPr>
      <xdr:spPr bwMode="auto">
        <a:xfrm>
          <a:off x="23888700" y="29923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1110</xdr:row>
      <xdr:rowOff>0</xdr:rowOff>
    </xdr:from>
    <xdr:ext cx="304800" cy="307975"/>
    <xdr:sp macro="" textlink="">
      <xdr:nvSpPr>
        <xdr:cNvPr id="1989" name="AutoShape 1" descr="blob:https://web.whatsapp.com/34b6e80c-bc0c-4a28-b3e1-e4a36d430a7e">
          <a:extLst>
            <a:ext uri="{FF2B5EF4-FFF2-40B4-BE49-F238E27FC236}">
              <a16:creationId xmlns:a16="http://schemas.microsoft.com/office/drawing/2014/main" id="{7BA8CAF8-F55F-458C-92A0-625771801D81}"/>
            </a:ext>
          </a:extLst>
        </xdr:cNvPr>
        <xdr:cNvSpPr>
          <a:spLocks noChangeAspect="1" noChangeArrowheads="1"/>
        </xdr:cNvSpPr>
      </xdr:nvSpPr>
      <xdr:spPr bwMode="auto">
        <a:xfrm>
          <a:off x="23888700" y="29950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1111</xdr:row>
      <xdr:rowOff>0</xdr:rowOff>
    </xdr:from>
    <xdr:ext cx="304800" cy="307975"/>
    <xdr:sp macro="" textlink="">
      <xdr:nvSpPr>
        <xdr:cNvPr id="1990" name="AutoShape 1" descr="blob:https://web.whatsapp.com/34b6e80c-bc0c-4a28-b3e1-e4a36d430a7e">
          <a:extLst>
            <a:ext uri="{FF2B5EF4-FFF2-40B4-BE49-F238E27FC236}">
              <a16:creationId xmlns:a16="http://schemas.microsoft.com/office/drawing/2014/main" id="{45300DF9-81E7-4139-BA69-82C489C6F927}"/>
            </a:ext>
          </a:extLst>
        </xdr:cNvPr>
        <xdr:cNvSpPr>
          <a:spLocks noChangeAspect="1" noChangeArrowheads="1"/>
        </xdr:cNvSpPr>
      </xdr:nvSpPr>
      <xdr:spPr bwMode="auto">
        <a:xfrm>
          <a:off x="23888700" y="299770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1112</xdr:row>
      <xdr:rowOff>0</xdr:rowOff>
    </xdr:from>
    <xdr:ext cx="304800" cy="307975"/>
    <xdr:sp macro="" textlink="">
      <xdr:nvSpPr>
        <xdr:cNvPr id="1991" name="AutoShape 1" descr="blob:https://web.whatsapp.com/34b6e80c-bc0c-4a28-b3e1-e4a36d430a7e">
          <a:extLst>
            <a:ext uri="{FF2B5EF4-FFF2-40B4-BE49-F238E27FC236}">
              <a16:creationId xmlns:a16="http://schemas.microsoft.com/office/drawing/2014/main" id="{8DBCD9FD-A401-4683-9563-EC921E79B2AB}"/>
            </a:ext>
          </a:extLst>
        </xdr:cNvPr>
        <xdr:cNvSpPr>
          <a:spLocks noChangeAspect="1" noChangeArrowheads="1"/>
        </xdr:cNvSpPr>
      </xdr:nvSpPr>
      <xdr:spPr bwMode="auto">
        <a:xfrm>
          <a:off x="23888700" y="30003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1113</xdr:row>
      <xdr:rowOff>0</xdr:rowOff>
    </xdr:from>
    <xdr:ext cx="304800" cy="307975"/>
    <xdr:sp macro="" textlink="">
      <xdr:nvSpPr>
        <xdr:cNvPr id="1992" name="AutoShape 1" descr="blob:https://web.whatsapp.com/34b6e80c-bc0c-4a28-b3e1-e4a36d430a7e">
          <a:extLst>
            <a:ext uri="{FF2B5EF4-FFF2-40B4-BE49-F238E27FC236}">
              <a16:creationId xmlns:a16="http://schemas.microsoft.com/office/drawing/2014/main" id="{72C82A77-7DDA-4B04-A50A-57B043EC998A}"/>
            </a:ext>
          </a:extLst>
        </xdr:cNvPr>
        <xdr:cNvSpPr>
          <a:spLocks noChangeAspect="1" noChangeArrowheads="1"/>
        </xdr:cNvSpPr>
      </xdr:nvSpPr>
      <xdr:spPr bwMode="auto">
        <a:xfrm>
          <a:off x="23888700" y="30030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1114</xdr:row>
      <xdr:rowOff>0</xdr:rowOff>
    </xdr:from>
    <xdr:ext cx="304800" cy="307975"/>
    <xdr:sp macro="" textlink="">
      <xdr:nvSpPr>
        <xdr:cNvPr id="1993" name="AutoShape 1" descr="blob:https://web.whatsapp.com/34b6e80c-bc0c-4a28-b3e1-e4a36d430a7e">
          <a:extLst>
            <a:ext uri="{FF2B5EF4-FFF2-40B4-BE49-F238E27FC236}">
              <a16:creationId xmlns:a16="http://schemas.microsoft.com/office/drawing/2014/main" id="{72AB5D70-DBFD-4FE9-8D9A-EAA7887696DB}"/>
            </a:ext>
          </a:extLst>
        </xdr:cNvPr>
        <xdr:cNvSpPr>
          <a:spLocks noChangeAspect="1" noChangeArrowheads="1"/>
        </xdr:cNvSpPr>
      </xdr:nvSpPr>
      <xdr:spPr bwMode="auto">
        <a:xfrm>
          <a:off x="23888700" y="300570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1119</xdr:row>
      <xdr:rowOff>0</xdr:rowOff>
    </xdr:from>
    <xdr:ext cx="304800" cy="307975"/>
    <xdr:sp macro="" textlink="">
      <xdr:nvSpPr>
        <xdr:cNvPr id="1994" name="AutoShape 1" descr="blob:https://web.whatsapp.com/34b6e80c-bc0c-4a28-b3e1-e4a36d430a7e">
          <a:extLst>
            <a:ext uri="{FF2B5EF4-FFF2-40B4-BE49-F238E27FC236}">
              <a16:creationId xmlns:a16="http://schemas.microsoft.com/office/drawing/2014/main" id="{107E3464-4135-4DFE-8788-EC0184E95A4C}"/>
            </a:ext>
          </a:extLst>
        </xdr:cNvPr>
        <xdr:cNvSpPr>
          <a:spLocks noChangeAspect="1" noChangeArrowheads="1"/>
        </xdr:cNvSpPr>
      </xdr:nvSpPr>
      <xdr:spPr bwMode="auto">
        <a:xfrm>
          <a:off x="23888700" y="30200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1120</xdr:row>
      <xdr:rowOff>0</xdr:rowOff>
    </xdr:from>
    <xdr:ext cx="304800" cy="307975"/>
    <xdr:sp macro="" textlink="">
      <xdr:nvSpPr>
        <xdr:cNvPr id="1995" name="AutoShape 1" descr="blob:https://web.whatsapp.com/34b6e80c-bc0c-4a28-b3e1-e4a36d430a7e">
          <a:extLst>
            <a:ext uri="{FF2B5EF4-FFF2-40B4-BE49-F238E27FC236}">
              <a16:creationId xmlns:a16="http://schemas.microsoft.com/office/drawing/2014/main" id="{086B1458-FB9D-4253-BC16-EE6BE5BCA01E}"/>
            </a:ext>
          </a:extLst>
        </xdr:cNvPr>
        <xdr:cNvSpPr>
          <a:spLocks noChangeAspect="1" noChangeArrowheads="1"/>
        </xdr:cNvSpPr>
      </xdr:nvSpPr>
      <xdr:spPr bwMode="auto">
        <a:xfrm>
          <a:off x="23888700" y="30227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1121</xdr:row>
      <xdr:rowOff>0</xdr:rowOff>
    </xdr:from>
    <xdr:ext cx="304800" cy="307975"/>
    <xdr:sp macro="" textlink="">
      <xdr:nvSpPr>
        <xdr:cNvPr id="1996" name="AutoShape 1" descr="blob:https://web.whatsapp.com/34b6e80c-bc0c-4a28-b3e1-e4a36d430a7e">
          <a:extLst>
            <a:ext uri="{FF2B5EF4-FFF2-40B4-BE49-F238E27FC236}">
              <a16:creationId xmlns:a16="http://schemas.microsoft.com/office/drawing/2014/main" id="{BDFF9D80-8DDE-48BB-A6EC-6E6B4CC3E47D}"/>
            </a:ext>
          </a:extLst>
        </xdr:cNvPr>
        <xdr:cNvSpPr>
          <a:spLocks noChangeAspect="1" noChangeArrowheads="1"/>
        </xdr:cNvSpPr>
      </xdr:nvSpPr>
      <xdr:spPr bwMode="auto">
        <a:xfrm>
          <a:off x="23888700" y="30254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1122</xdr:row>
      <xdr:rowOff>0</xdr:rowOff>
    </xdr:from>
    <xdr:ext cx="304800" cy="307975"/>
    <xdr:sp macro="" textlink="">
      <xdr:nvSpPr>
        <xdr:cNvPr id="1997" name="AutoShape 1" descr="blob:https://web.whatsapp.com/34b6e80c-bc0c-4a28-b3e1-e4a36d430a7e">
          <a:extLst>
            <a:ext uri="{FF2B5EF4-FFF2-40B4-BE49-F238E27FC236}">
              <a16:creationId xmlns:a16="http://schemas.microsoft.com/office/drawing/2014/main" id="{94ACC652-AD49-425C-83D7-2828D307C356}"/>
            </a:ext>
          </a:extLst>
        </xdr:cNvPr>
        <xdr:cNvSpPr>
          <a:spLocks noChangeAspect="1" noChangeArrowheads="1"/>
        </xdr:cNvSpPr>
      </xdr:nvSpPr>
      <xdr:spPr bwMode="auto">
        <a:xfrm>
          <a:off x="23888700" y="30286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1123</xdr:row>
      <xdr:rowOff>0</xdr:rowOff>
    </xdr:from>
    <xdr:ext cx="304800" cy="307975"/>
    <xdr:sp macro="" textlink="">
      <xdr:nvSpPr>
        <xdr:cNvPr id="1998" name="AutoShape 1" descr="blob:https://web.whatsapp.com/34b6e80c-bc0c-4a28-b3e1-e4a36d430a7e">
          <a:extLst>
            <a:ext uri="{FF2B5EF4-FFF2-40B4-BE49-F238E27FC236}">
              <a16:creationId xmlns:a16="http://schemas.microsoft.com/office/drawing/2014/main" id="{146D7FF8-9D1F-458E-8878-E91CF6C20358}"/>
            </a:ext>
          </a:extLst>
        </xdr:cNvPr>
        <xdr:cNvSpPr>
          <a:spLocks noChangeAspect="1" noChangeArrowheads="1"/>
        </xdr:cNvSpPr>
      </xdr:nvSpPr>
      <xdr:spPr bwMode="auto">
        <a:xfrm>
          <a:off x="23888700" y="30313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1127</xdr:row>
      <xdr:rowOff>0</xdr:rowOff>
    </xdr:from>
    <xdr:ext cx="304800" cy="307975"/>
    <xdr:sp macro="" textlink="">
      <xdr:nvSpPr>
        <xdr:cNvPr id="1999" name="AutoShape 1" descr="blob:https://web.whatsapp.com/34b6e80c-bc0c-4a28-b3e1-e4a36d430a7e">
          <a:extLst>
            <a:ext uri="{FF2B5EF4-FFF2-40B4-BE49-F238E27FC236}">
              <a16:creationId xmlns:a16="http://schemas.microsoft.com/office/drawing/2014/main" id="{134BA023-71D9-42F2-84BE-2F559962D94C}"/>
            </a:ext>
          </a:extLst>
        </xdr:cNvPr>
        <xdr:cNvSpPr>
          <a:spLocks noChangeAspect="1" noChangeArrowheads="1"/>
        </xdr:cNvSpPr>
      </xdr:nvSpPr>
      <xdr:spPr bwMode="auto">
        <a:xfrm>
          <a:off x="23888700" y="30425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1128</xdr:row>
      <xdr:rowOff>0</xdr:rowOff>
    </xdr:from>
    <xdr:ext cx="304800" cy="307975"/>
    <xdr:sp macro="" textlink="">
      <xdr:nvSpPr>
        <xdr:cNvPr id="2000" name="AutoShape 1" descr="blob:https://web.whatsapp.com/34b6e80c-bc0c-4a28-b3e1-e4a36d430a7e">
          <a:extLst>
            <a:ext uri="{FF2B5EF4-FFF2-40B4-BE49-F238E27FC236}">
              <a16:creationId xmlns:a16="http://schemas.microsoft.com/office/drawing/2014/main" id="{9BA6182F-4AE2-4445-BDC8-C2A21C7F6AE0}"/>
            </a:ext>
          </a:extLst>
        </xdr:cNvPr>
        <xdr:cNvSpPr>
          <a:spLocks noChangeAspect="1" noChangeArrowheads="1"/>
        </xdr:cNvSpPr>
      </xdr:nvSpPr>
      <xdr:spPr bwMode="auto">
        <a:xfrm>
          <a:off x="23888700" y="30489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1129</xdr:row>
      <xdr:rowOff>0</xdr:rowOff>
    </xdr:from>
    <xdr:ext cx="304800" cy="307975"/>
    <xdr:sp macro="" textlink="">
      <xdr:nvSpPr>
        <xdr:cNvPr id="2001" name="AutoShape 1" descr="blob:https://web.whatsapp.com/34b6e80c-bc0c-4a28-b3e1-e4a36d430a7e">
          <a:extLst>
            <a:ext uri="{FF2B5EF4-FFF2-40B4-BE49-F238E27FC236}">
              <a16:creationId xmlns:a16="http://schemas.microsoft.com/office/drawing/2014/main" id="{70E97C1D-39DD-4025-83E2-627B4170B61F}"/>
            </a:ext>
          </a:extLst>
        </xdr:cNvPr>
        <xdr:cNvSpPr>
          <a:spLocks noChangeAspect="1" noChangeArrowheads="1"/>
        </xdr:cNvSpPr>
      </xdr:nvSpPr>
      <xdr:spPr bwMode="auto">
        <a:xfrm>
          <a:off x="23888700" y="3052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1131</xdr:row>
      <xdr:rowOff>0</xdr:rowOff>
    </xdr:from>
    <xdr:ext cx="304800" cy="307975"/>
    <xdr:sp macro="" textlink="">
      <xdr:nvSpPr>
        <xdr:cNvPr id="2002" name="AutoShape 1" descr="blob:https://web.whatsapp.com/34b6e80c-bc0c-4a28-b3e1-e4a36d430a7e">
          <a:extLst>
            <a:ext uri="{FF2B5EF4-FFF2-40B4-BE49-F238E27FC236}">
              <a16:creationId xmlns:a16="http://schemas.microsoft.com/office/drawing/2014/main" id="{7C4FB924-7ADD-4B30-B9AE-F4483F5D2604}"/>
            </a:ext>
          </a:extLst>
        </xdr:cNvPr>
        <xdr:cNvSpPr>
          <a:spLocks noChangeAspect="1" noChangeArrowheads="1"/>
        </xdr:cNvSpPr>
      </xdr:nvSpPr>
      <xdr:spPr bwMode="auto">
        <a:xfrm>
          <a:off x="23888700" y="3058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1132</xdr:row>
      <xdr:rowOff>0</xdr:rowOff>
    </xdr:from>
    <xdr:ext cx="304800" cy="307975"/>
    <xdr:sp macro="" textlink="">
      <xdr:nvSpPr>
        <xdr:cNvPr id="2003" name="AutoShape 1" descr="blob:https://web.whatsapp.com/34b6e80c-bc0c-4a28-b3e1-e4a36d430a7e">
          <a:extLst>
            <a:ext uri="{FF2B5EF4-FFF2-40B4-BE49-F238E27FC236}">
              <a16:creationId xmlns:a16="http://schemas.microsoft.com/office/drawing/2014/main" id="{8F69E314-395D-4984-997F-EF84F1AF8E91}"/>
            </a:ext>
          </a:extLst>
        </xdr:cNvPr>
        <xdr:cNvSpPr>
          <a:spLocks noChangeAspect="1" noChangeArrowheads="1"/>
        </xdr:cNvSpPr>
      </xdr:nvSpPr>
      <xdr:spPr bwMode="auto">
        <a:xfrm>
          <a:off x="23888700" y="3060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1134</xdr:row>
      <xdr:rowOff>0</xdr:rowOff>
    </xdr:from>
    <xdr:ext cx="304800" cy="307975"/>
    <xdr:sp macro="" textlink="">
      <xdr:nvSpPr>
        <xdr:cNvPr id="2004" name="AutoShape 1" descr="blob:https://web.whatsapp.com/34b6e80c-bc0c-4a28-b3e1-e4a36d430a7e">
          <a:extLst>
            <a:ext uri="{FF2B5EF4-FFF2-40B4-BE49-F238E27FC236}">
              <a16:creationId xmlns:a16="http://schemas.microsoft.com/office/drawing/2014/main" id="{59722ADB-79B4-46B9-B436-129E2EA4811E}"/>
            </a:ext>
          </a:extLst>
        </xdr:cNvPr>
        <xdr:cNvSpPr>
          <a:spLocks noChangeAspect="1" noChangeArrowheads="1"/>
        </xdr:cNvSpPr>
      </xdr:nvSpPr>
      <xdr:spPr bwMode="auto">
        <a:xfrm>
          <a:off x="23888700" y="3066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1136</xdr:row>
      <xdr:rowOff>0</xdr:rowOff>
    </xdr:from>
    <xdr:ext cx="304800" cy="307975"/>
    <xdr:sp macro="" textlink="">
      <xdr:nvSpPr>
        <xdr:cNvPr id="2005" name="AutoShape 1" descr="blob:https://web.whatsapp.com/34b6e80c-bc0c-4a28-b3e1-e4a36d430a7e">
          <a:extLst>
            <a:ext uri="{FF2B5EF4-FFF2-40B4-BE49-F238E27FC236}">
              <a16:creationId xmlns:a16="http://schemas.microsoft.com/office/drawing/2014/main" id="{658EA185-A002-4661-9B82-E40D52B7202A}"/>
            </a:ext>
          </a:extLst>
        </xdr:cNvPr>
        <xdr:cNvSpPr>
          <a:spLocks noChangeAspect="1" noChangeArrowheads="1"/>
        </xdr:cNvSpPr>
      </xdr:nvSpPr>
      <xdr:spPr bwMode="auto">
        <a:xfrm>
          <a:off x="23888700" y="307143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1137</xdr:row>
      <xdr:rowOff>0</xdr:rowOff>
    </xdr:from>
    <xdr:ext cx="304800" cy="307975"/>
    <xdr:sp macro="" textlink="">
      <xdr:nvSpPr>
        <xdr:cNvPr id="2006" name="AutoShape 1" descr="blob:https://web.whatsapp.com/34b6e80c-bc0c-4a28-b3e1-e4a36d430a7e">
          <a:extLst>
            <a:ext uri="{FF2B5EF4-FFF2-40B4-BE49-F238E27FC236}">
              <a16:creationId xmlns:a16="http://schemas.microsoft.com/office/drawing/2014/main" id="{D676CBE8-328E-4F2B-8587-4120795A75AA}"/>
            </a:ext>
          </a:extLst>
        </xdr:cNvPr>
        <xdr:cNvSpPr>
          <a:spLocks noChangeAspect="1" noChangeArrowheads="1"/>
        </xdr:cNvSpPr>
      </xdr:nvSpPr>
      <xdr:spPr bwMode="auto">
        <a:xfrm>
          <a:off x="23888700" y="307409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1138</xdr:row>
      <xdr:rowOff>0</xdr:rowOff>
    </xdr:from>
    <xdr:ext cx="304800" cy="307975"/>
    <xdr:sp macro="" textlink="">
      <xdr:nvSpPr>
        <xdr:cNvPr id="2007" name="AutoShape 1" descr="blob:https://web.whatsapp.com/34b6e80c-bc0c-4a28-b3e1-e4a36d430a7e">
          <a:extLst>
            <a:ext uri="{FF2B5EF4-FFF2-40B4-BE49-F238E27FC236}">
              <a16:creationId xmlns:a16="http://schemas.microsoft.com/office/drawing/2014/main" id="{96E1040C-E097-4FE2-8937-5748D40F2401}"/>
            </a:ext>
          </a:extLst>
        </xdr:cNvPr>
        <xdr:cNvSpPr>
          <a:spLocks noChangeAspect="1" noChangeArrowheads="1"/>
        </xdr:cNvSpPr>
      </xdr:nvSpPr>
      <xdr:spPr bwMode="auto">
        <a:xfrm>
          <a:off x="23888700" y="307676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1139</xdr:row>
      <xdr:rowOff>0</xdr:rowOff>
    </xdr:from>
    <xdr:ext cx="304800" cy="307975"/>
    <xdr:sp macro="" textlink="">
      <xdr:nvSpPr>
        <xdr:cNvPr id="2008" name="AutoShape 1" descr="blob:https://web.whatsapp.com/34b6e80c-bc0c-4a28-b3e1-e4a36d430a7e">
          <a:extLst>
            <a:ext uri="{FF2B5EF4-FFF2-40B4-BE49-F238E27FC236}">
              <a16:creationId xmlns:a16="http://schemas.microsoft.com/office/drawing/2014/main" id="{B28D6B04-5083-4E61-B139-F92D80AC8A4E}"/>
            </a:ext>
          </a:extLst>
        </xdr:cNvPr>
        <xdr:cNvSpPr>
          <a:spLocks noChangeAspect="1" noChangeArrowheads="1"/>
        </xdr:cNvSpPr>
      </xdr:nvSpPr>
      <xdr:spPr bwMode="auto">
        <a:xfrm>
          <a:off x="23888700" y="307943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009" name="AutoShape 1" descr="blob:https://web.whatsapp.com/34b6e80c-bc0c-4a28-b3e1-e4a36d430a7e">
          <a:extLst>
            <a:ext uri="{FF2B5EF4-FFF2-40B4-BE49-F238E27FC236}">
              <a16:creationId xmlns:a16="http://schemas.microsoft.com/office/drawing/2014/main" id="{CD00491B-19CD-4B73-A868-2351B6FA731F}"/>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010" name="AutoShape 1" descr="blob:https://web.whatsapp.com/34b6e80c-bc0c-4a28-b3e1-e4a36d430a7e">
          <a:extLst>
            <a:ext uri="{FF2B5EF4-FFF2-40B4-BE49-F238E27FC236}">
              <a16:creationId xmlns:a16="http://schemas.microsoft.com/office/drawing/2014/main" id="{957C4E69-1096-4F1E-8D4F-5E2AE7C56587}"/>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011" name="AutoShape 1" descr="blob:https://web.whatsapp.com/34b6e80c-bc0c-4a28-b3e1-e4a36d430a7e">
          <a:extLst>
            <a:ext uri="{FF2B5EF4-FFF2-40B4-BE49-F238E27FC236}">
              <a16:creationId xmlns:a16="http://schemas.microsoft.com/office/drawing/2014/main" id="{363209B7-F6E1-4E15-A955-A66DCB41FBA2}"/>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1143</xdr:row>
      <xdr:rowOff>0</xdr:rowOff>
    </xdr:from>
    <xdr:ext cx="304800" cy="307975"/>
    <xdr:sp macro="" textlink="">
      <xdr:nvSpPr>
        <xdr:cNvPr id="2012" name="AutoShape 1" descr="blob:https://web.whatsapp.com/34b6e80c-bc0c-4a28-b3e1-e4a36d430a7e">
          <a:extLst>
            <a:ext uri="{FF2B5EF4-FFF2-40B4-BE49-F238E27FC236}">
              <a16:creationId xmlns:a16="http://schemas.microsoft.com/office/drawing/2014/main" id="{1C5A9056-AD8D-41EB-9335-D1E6AC7036E3}"/>
            </a:ext>
          </a:extLst>
        </xdr:cNvPr>
        <xdr:cNvSpPr>
          <a:spLocks noChangeAspect="1" noChangeArrowheads="1"/>
        </xdr:cNvSpPr>
      </xdr:nvSpPr>
      <xdr:spPr bwMode="auto">
        <a:xfrm>
          <a:off x="23888700" y="3090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1144</xdr:row>
      <xdr:rowOff>0</xdr:rowOff>
    </xdr:from>
    <xdr:ext cx="304800" cy="307975"/>
    <xdr:sp macro="" textlink="">
      <xdr:nvSpPr>
        <xdr:cNvPr id="2013" name="AutoShape 1" descr="blob:https://web.whatsapp.com/34b6e80c-bc0c-4a28-b3e1-e4a36d430a7e">
          <a:extLst>
            <a:ext uri="{FF2B5EF4-FFF2-40B4-BE49-F238E27FC236}">
              <a16:creationId xmlns:a16="http://schemas.microsoft.com/office/drawing/2014/main" id="{26B867AE-D5D3-4BDD-BDCE-C4ACC7E3341B}"/>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1144</xdr:row>
      <xdr:rowOff>0</xdr:rowOff>
    </xdr:from>
    <xdr:ext cx="304800" cy="307975"/>
    <xdr:sp macro="" textlink="">
      <xdr:nvSpPr>
        <xdr:cNvPr id="2014" name="AutoShape 1" descr="blob:https://web.whatsapp.com/34b6e80c-bc0c-4a28-b3e1-e4a36d430a7e">
          <a:extLst>
            <a:ext uri="{FF2B5EF4-FFF2-40B4-BE49-F238E27FC236}">
              <a16:creationId xmlns:a16="http://schemas.microsoft.com/office/drawing/2014/main" id="{1A461C1D-B873-4A83-AB10-41565A6D3FB1}"/>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1144</xdr:row>
      <xdr:rowOff>0</xdr:rowOff>
    </xdr:from>
    <xdr:ext cx="304800" cy="307975"/>
    <xdr:sp macro="" textlink="">
      <xdr:nvSpPr>
        <xdr:cNvPr id="2015" name="AutoShape 1" descr="blob:https://web.whatsapp.com/34b6e80c-bc0c-4a28-b3e1-e4a36d430a7e">
          <a:extLst>
            <a:ext uri="{FF2B5EF4-FFF2-40B4-BE49-F238E27FC236}">
              <a16:creationId xmlns:a16="http://schemas.microsoft.com/office/drawing/2014/main" id="{288E8528-9626-4777-9D62-44595423A4F4}"/>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1144</xdr:row>
      <xdr:rowOff>0</xdr:rowOff>
    </xdr:from>
    <xdr:ext cx="304800" cy="307975"/>
    <xdr:sp macro="" textlink="">
      <xdr:nvSpPr>
        <xdr:cNvPr id="2016" name="AutoShape 1" descr="blob:https://web.whatsapp.com/34b6e80c-bc0c-4a28-b3e1-e4a36d430a7e">
          <a:extLst>
            <a:ext uri="{FF2B5EF4-FFF2-40B4-BE49-F238E27FC236}">
              <a16:creationId xmlns:a16="http://schemas.microsoft.com/office/drawing/2014/main" id="{FA067432-35C3-415E-9EFB-8E86C1CAF24A}"/>
            </a:ext>
          </a:extLst>
        </xdr:cNvPr>
        <xdr:cNvSpPr>
          <a:spLocks noChangeAspect="1" noChangeArrowheads="1"/>
        </xdr:cNvSpPr>
      </xdr:nvSpPr>
      <xdr:spPr bwMode="auto">
        <a:xfrm>
          <a:off x="23888700" y="309276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1145</xdr:row>
      <xdr:rowOff>0</xdr:rowOff>
    </xdr:from>
    <xdr:ext cx="304800" cy="307975"/>
    <xdr:sp macro="" textlink="">
      <xdr:nvSpPr>
        <xdr:cNvPr id="2017" name="AutoShape 1" descr="blob:https://web.whatsapp.com/34b6e80c-bc0c-4a28-b3e1-e4a36d430a7e">
          <a:extLst>
            <a:ext uri="{FF2B5EF4-FFF2-40B4-BE49-F238E27FC236}">
              <a16:creationId xmlns:a16="http://schemas.microsoft.com/office/drawing/2014/main" id="{FB0730B6-147F-4A5A-81AA-D4FAE334BDB1}"/>
            </a:ext>
          </a:extLst>
        </xdr:cNvPr>
        <xdr:cNvSpPr>
          <a:spLocks noChangeAspect="1" noChangeArrowheads="1"/>
        </xdr:cNvSpPr>
      </xdr:nvSpPr>
      <xdr:spPr bwMode="auto">
        <a:xfrm>
          <a:off x="23888700" y="309543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1146</xdr:row>
      <xdr:rowOff>0</xdr:rowOff>
    </xdr:from>
    <xdr:ext cx="304800" cy="307975"/>
    <xdr:sp macro="" textlink="">
      <xdr:nvSpPr>
        <xdr:cNvPr id="2018" name="AutoShape 1" descr="blob:https://web.whatsapp.com/34b6e80c-bc0c-4a28-b3e1-e4a36d430a7e">
          <a:extLst>
            <a:ext uri="{FF2B5EF4-FFF2-40B4-BE49-F238E27FC236}">
              <a16:creationId xmlns:a16="http://schemas.microsoft.com/office/drawing/2014/main" id="{17D5E8D2-5B82-49D2-8365-8A73E89DA19E}"/>
            </a:ext>
          </a:extLst>
        </xdr:cNvPr>
        <xdr:cNvSpPr>
          <a:spLocks noChangeAspect="1" noChangeArrowheads="1"/>
        </xdr:cNvSpPr>
      </xdr:nvSpPr>
      <xdr:spPr bwMode="auto">
        <a:xfrm>
          <a:off x="23888700" y="309810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1147</xdr:row>
      <xdr:rowOff>0</xdr:rowOff>
    </xdr:from>
    <xdr:ext cx="304800" cy="307975"/>
    <xdr:sp macro="" textlink="">
      <xdr:nvSpPr>
        <xdr:cNvPr id="2019" name="AutoShape 1" descr="blob:https://web.whatsapp.com/34b6e80c-bc0c-4a28-b3e1-e4a36d430a7e">
          <a:extLst>
            <a:ext uri="{FF2B5EF4-FFF2-40B4-BE49-F238E27FC236}">
              <a16:creationId xmlns:a16="http://schemas.microsoft.com/office/drawing/2014/main" id="{5783D874-DAB0-4913-A572-62F2719A8FE0}"/>
            </a:ext>
          </a:extLst>
        </xdr:cNvPr>
        <xdr:cNvSpPr>
          <a:spLocks noChangeAspect="1" noChangeArrowheads="1"/>
        </xdr:cNvSpPr>
      </xdr:nvSpPr>
      <xdr:spPr bwMode="auto">
        <a:xfrm>
          <a:off x="23888700" y="310076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1148</xdr:row>
      <xdr:rowOff>0</xdr:rowOff>
    </xdr:from>
    <xdr:ext cx="304800" cy="307975"/>
    <xdr:sp macro="" textlink="">
      <xdr:nvSpPr>
        <xdr:cNvPr id="2020" name="AutoShape 1" descr="blob:https://web.whatsapp.com/34b6e80c-bc0c-4a28-b3e1-e4a36d430a7e">
          <a:extLst>
            <a:ext uri="{FF2B5EF4-FFF2-40B4-BE49-F238E27FC236}">
              <a16:creationId xmlns:a16="http://schemas.microsoft.com/office/drawing/2014/main" id="{F1E97DB4-01FA-4382-A296-D67B2C50C0AF}"/>
            </a:ext>
          </a:extLst>
        </xdr:cNvPr>
        <xdr:cNvSpPr>
          <a:spLocks noChangeAspect="1" noChangeArrowheads="1"/>
        </xdr:cNvSpPr>
      </xdr:nvSpPr>
      <xdr:spPr bwMode="auto">
        <a:xfrm>
          <a:off x="23888700" y="3103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1149</xdr:row>
      <xdr:rowOff>0</xdr:rowOff>
    </xdr:from>
    <xdr:ext cx="304800" cy="307975"/>
    <xdr:sp macro="" textlink="">
      <xdr:nvSpPr>
        <xdr:cNvPr id="2021" name="AutoShape 1" descr="blob:https://web.whatsapp.com/34b6e80c-bc0c-4a28-b3e1-e4a36d430a7e">
          <a:extLst>
            <a:ext uri="{FF2B5EF4-FFF2-40B4-BE49-F238E27FC236}">
              <a16:creationId xmlns:a16="http://schemas.microsoft.com/office/drawing/2014/main" id="{FB6C27E5-6EFB-43EE-87D8-B978E75A5A8B}"/>
            </a:ext>
          </a:extLst>
        </xdr:cNvPr>
        <xdr:cNvSpPr>
          <a:spLocks noChangeAspect="1" noChangeArrowheads="1"/>
        </xdr:cNvSpPr>
      </xdr:nvSpPr>
      <xdr:spPr bwMode="auto">
        <a:xfrm>
          <a:off x="23888700" y="31073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1150</xdr:row>
      <xdr:rowOff>0</xdr:rowOff>
    </xdr:from>
    <xdr:ext cx="304800" cy="307975"/>
    <xdr:sp macro="" textlink="">
      <xdr:nvSpPr>
        <xdr:cNvPr id="2022" name="AutoShape 1" descr="blob:https://web.whatsapp.com/34b6e80c-bc0c-4a28-b3e1-e4a36d430a7e">
          <a:extLst>
            <a:ext uri="{FF2B5EF4-FFF2-40B4-BE49-F238E27FC236}">
              <a16:creationId xmlns:a16="http://schemas.microsoft.com/office/drawing/2014/main" id="{71F8D04E-F407-423C-8720-015552A9C29B}"/>
            </a:ext>
          </a:extLst>
        </xdr:cNvPr>
        <xdr:cNvSpPr>
          <a:spLocks noChangeAspect="1" noChangeArrowheads="1"/>
        </xdr:cNvSpPr>
      </xdr:nvSpPr>
      <xdr:spPr bwMode="auto">
        <a:xfrm>
          <a:off x="23888700" y="31110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1151</xdr:row>
      <xdr:rowOff>0</xdr:rowOff>
    </xdr:from>
    <xdr:ext cx="304800" cy="307975"/>
    <xdr:sp macro="" textlink="">
      <xdr:nvSpPr>
        <xdr:cNvPr id="2023" name="AutoShape 1" descr="blob:https://web.whatsapp.com/34b6e80c-bc0c-4a28-b3e1-e4a36d430a7e">
          <a:extLst>
            <a:ext uri="{FF2B5EF4-FFF2-40B4-BE49-F238E27FC236}">
              <a16:creationId xmlns:a16="http://schemas.microsoft.com/office/drawing/2014/main" id="{7B539D36-21AE-474D-AF73-CBE63E16C4DE}"/>
            </a:ext>
          </a:extLst>
        </xdr:cNvPr>
        <xdr:cNvSpPr>
          <a:spLocks noChangeAspect="1" noChangeArrowheads="1"/>
        </xdr:cNvSpPr>
      </xdr:nvSpPr>
      <xdr:spPr bwMode="auto">
        <a:xfrm>
          <a:off x="23888700" y="31144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1152</xdr:row>
      <xdr:rowOff>0</xdr:rowOff>
    </xdr:from>
    <xdr:ext cx="304800" cy="307975"/>
    <xdr:sp macro="" textlink="">
      <xdr:nvSpPr>
        <xdr:cNvPr id="2024" name="AutoShape 1" descr="blob:https://web.whatsapp.com/34b6e80c-bc0c-4a28-b3e1-e4a36d430a7e">
          <a:extLst>
            <a:ext uri="{FF2B5EF4-FFF2-40B4-BE49-F238E27FC236}">
              <a16:creationId xmlns:a16="http://schemas.microsoft.com/office/drawing/2014/main" id="{24F978E6-4E42-48F6-A929-8CF84ED12E8B}"/>
            </a:ext>
          </a:extLst>
        </xdr:cNvPr>
        <xdr:cNvSpPr>
          <a:spLocks noChangeAspect="1" noChangeArrowheads="1"/>
        </xdr:cNvSpPr>
      </xdr:nvSpPr>
      <xdr:spPr bwMode="auto">
        <a:xfrm>
          <a:off x="23888700" y="31171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1153</xdr:row>
      <xdr:rowOff>0</xdr:rowOff>
    </xdr:from>
    <xdr:ext cx="304800" cy="307975"/>
    <xdr:sp macro="" textlink="">
      <xdr:nvSpPr>
        <xdr:cNvPr id="2025" name="AutoShape 1" descr="blob:https://web.whatsapp.com/34b6e80c-bc0c-4a28-b3e1-e4a36d430a7e">
          <a:extLst>
            <a:ext uri="{FF2B5EF4-FFF2-40B4-BE49-F238E27FC236}">
              <a16:creationId xmlns:a16="http://schemas.microsoft.com/office/drawing/2014/main" id="{D54033A6-D226-4EBF-A264-2FA749FDD58A}"/>
            </a:ext>
          </a:extLst>
        </xdr:cNvPr>
        <xdr:cNvSpPr>
          <a:spLocks noChangeAspect="1" noChangeArrowheads="1"/>
        </xdr:cNvSpPr>
      </xdr:nvSpPr>
      <xdr:spPr bwMode="auto">
        <a:xfrm>
          <a:off x="23888700" y="31198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1154</xdr:row>
      <xdr:rowOff>0</xdr:rowOff>
    </xdr:from>
    <xdr:ext cx="304800" cy="307975"/>
    <xdr:sp macro="" textlink="">
      <xdr:nvSpPr>
        <xdr:cNvPr id="2026" name="AutoShape 1" descr="blob:https://web.whatsapp.com/34b6e80c-bc0c-4a28-b3e1-e4a36d430a7e">
          <a:extLst>
            <a:ext uri="{FF2B5EF4-FFF2-40B4-BE49-F238E27FC236}">
              <a16:creationId xmlns:a16="http://schemas.microsoft.com/office/drawing/2014/main" id="{91C983C6-0895-450D-B912-346AD2BCE9EF}"/>
            </a:ext>
          </a:extLst>
        </xdr:cNvPr>
        <xdr:cNvSpPr>
          <a:spLocks noChangeAspect="1" noChangeArrowheads="1"/>
        </xdr:cNvSpPr>
      </xdr:nvSpPr>
      <xdr:spPr bwMode="auto">
        <a:xfrm>
          <a:off x="23888700" y="31235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1155</xdr:row>
      <xdr:rowOff>0</xdr:rowOff>
    </xdr:from>
    <xdr:ext cx="304800" cy="307975"/>
    <xdr:sp macro="" textlink="">
      <xdr:nvSpPr>
        <xdr:cNvPr id="2027" name="AutoShape 1" descr="blob:https://web.whatsapp.com/34b6e80c-bc0c-4a28-b3e1-e4a36d430a7e">
          <a:extLst>
            <a:ext uri="{FF2B5EF4-FFF2-40B4-BE49-F238E27FC236}">
              <a16:creationId xmlns:a16="http://schemas.microsoft.com/office/drawing/2014/main" id="{3C021681-B2EB-4706-B73D-2F73214416D3}"/>
            </a:ext>
          </a:extLst>
        </xdr:cNvPr>
        <xdr:cNvSpPr>
          <a:spLocks noChangeAspect="1" noChangeArrowheads="1"/>
        </xdr:cNvSpPr>
      </xdr:nvSpPr>
      <xdr:spPr bwMode="auto">
        <a:xfrm>
          <a:off x="23888700" y="3127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1156</xdr:row>
      <xdr:rowOff>0</xdr:rowOff>
    </xdr:from>
    <xdr:ext cx="304800" cy="307975"/>
    <xdr:sp macro="" textlink="">
      <xdr:nvSpPr>
        <xdr:cNvPr id="2028" name="AutoShape 1" descr="blob:https://web.whatsapp.com/34b6e80c-bc0c-4a28-b3e1-e4a36d430a7e">
          <a:extLst>
            <a:ext uri="{FF2B5EF4-FFF2-40B4-BE49-F238E27FC236}">
              <a16:creationId xmlns:a16="http://schemas.microsoft.com/office/drawing/2014/main" id="{5A3D9DC0-4CD3-4178-9CFB-B9DCDD14C748}"/>
            </a:ext>
          </a:extLst>
        </xdr:cNvPr>
        <xdr:cNvSpPr>
          <a:spLocks noChangeAspect="1" noChangeArrowheads="1"/>
        </xdr:cNvSpPr>
      </xdr:nvSpPr>
      <xdr:spPr bwMode="auto">
        <a:xfrm>
          <a:off x="23888700" y="31307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1157</xdr:row>
      <xdr:rowOff>0</xdr:rowOff>
    </xdr:from>
    <xdr:ext cx="304800" cy="307975"/>
    <xdr:sp macro="" textlink="">
      <xdr:nvSpPr>
        <xdr:cNvPr id="2029" name="AutoShape 1" descr="blob:https://web.whatsapp.com/34b6e80c-bc0c-4a28-b3e1-e4a36d430a7e">
          <a:extLst>
            <a:ext uri="{FF2B5EF4-FFF2-40B4-BE49-F238E27FC236}">
              <a16:creationId xmlns:a16="http://schemas.microsoft.com/office/drawing/2014/main" id="{12D59C7F-C4A9-4FD2-990D-F10CE6866AB4}"/>
            </a:ext>
          </a:extLst>
        </xdr:cNvPr>
        <xdr:cNvSpPr>
          <a:spLocks noChangeAspect="1" noChangeArrowheads="1"/>
        </xdr:cNvSpPr>
      </xdr:nvSpPr>
      <xdr:spPr bwMode="auto">
        <a:xfrm>
          <a:off x="23888700" y="31334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1158</xdr:row>
      <xdr:rowOff>0</xdr:rowOff>
    </xdr:from>
    <xdr:ext cx="304800" cy="307975"/>
    <xdr:sp macro="" textlink="">
      <xdr:nvSpPr>
        <xdr:cNvPr id="2030" name="AutoShape 1" descr="blob:https://web.whatsapp.com/34b6e80c-bc0c-4a28-b3e1-e4a36d430a7e">
          <a:extLst>
            <a:ext uri="{FF2B5EF4-FFF2-40B4-BE49-F238E27FC236}">
              <a16:creationId xmlns:a16="http://schemas.microsoft.com/office/drawing/2014/main" id="{71A82114-6FA0-42FA-B804-4C9EE3C813D2}"/>
            </a:ext>
          </a:extLst>
        </xdr:cNvPr>
        <xdr:cNvSpPr>
          <a:spLocks noChangeAspect="1" noChangeArrowheads="1"/>
        </xdr:cNvSpPr>
      </xdr:nvSpPr>
      <xdr:spPr bwMode="auto">
        <a:xfrm>
          <a:off x="23888700" y="313610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1159</xdr:row>
      <xdr:rowOff>0</xdr:rowOff>
    </xdr:from>
    <xdr:ext cx="304800" cy="307975"/>
    <xdr:sp macro="" textlink="">
      <xdr:nvSpPr>
        <xdr:cNvPr id="2031" name="AutoShape 1" descr="blob:https://web.whatsapp.com/34b6e80c-bc0c-4a28-b3e1-e4a36d430a7e">
          <a:extLst>
            <a:ext uri="{FF2B5EF4-FFF2-40B4-BE49-F238E27FC236}">
              <a16:creationId xmlns:a16="http://schemas.microsoft.com/office/drawing/2014/main" id="{53D6687F-4822-46E4-BAFC-F76B228E7778}"/>
            </a:ext>
          </a:extLst>
        </xdr:cNvPr>
        <xdr:cNvSpPr>
          <a:spLocks noChangeAspect="1" noChangeArrowheads="1"/>
        </xdr:cNvSpPr>
      </xdr:nvSpPr>
      <xdr:spPr bwMode="auto">
        <a:xfrm>
          <a:off x="23888700" y="31387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1160</xdr:row>
      <xdr:rowOff>0</xdr:rowOff>
    </xdr:from>
    <xdr:ext cx="304800" cy="307975"/>
    <xdr:sp macro="" textlink="">
      <xdr:nvSpPr>
        <xdr:cNvPr id="2032" name="AutoShape 1" descr="blob:https://web.whatsapp.com/34b6e80c-bc0c-4a28-b3e1-e4a36d430a7e">
          <a:extLst>
            <a:ext uri="{FF2B5EF4-FFF2-40B4-BE49-F238E27FC236}">
              <a16:creationId xmlns:a16="http://schemas.microsoft.com/office/drawing/2014/main" id="{82D123A3-CABB-45BA-AA84-B4D256F339E9}"/>
            </a:ext>
          </a:extLst>
        </xdr:cNvPr>
        <xdr:cNvSpPr>
          <a:spLocks noChangeAspect="1" noChangeArrowheads="1"/>
        </xdr:cNvSpPr>
      </xdr:nvSpPr>
      <xdr:spPr bwMode="auto">
        <a:xfrm>
          <a:off x="23888700" y="314144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1161</xdr:row>
      <xdr:rowOff>0</xdr:rowOff>
    </xdr:from>
    <xdr:ext cx="304800" cy="307975"/>
    <xdr:sp macro="" textlink="">
      <xdr:nvSpPr>
        <xdr:cNvPr id="2033" name="AutoShape 1" descr="blob:https://web.whatsapp.com/34b6e80c-bc0c-4a28-b3e1-e4a36d430a7e">
          <a:extLst>
            <a:ext uri="{FF2B5EF4-FFF2-40B4-BE49-F238E27FC236}">
              <a16:creationId xmlns:a16="http://schemas.microsoft.com/office/drawing/2014/main" id="{ECD80D57-7C0A-484D-BA9D-BC3323746074}"/>
            </a:ext>
          </a:extLst>
        </xdr:cNvPr>
        <xdr:cNvSpPr>
          <a:spLocks noChangeAspect="1" noChangeArrowheads="1"/>
        </xdr:cNvSpPr>
      </xdr:nvSpPr>
      <xdr:spPr bwMode="auto">
        <a:xfrm>
          <a:off x="23888700" y="314410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1162</xdr:row>
      <xdr:rowOff>0</xdr:rowOff>
    </xdr:from>
    <xdr:ext cx="304800" cy="307975"/>
    <xdr:sp macro="" textlink="">
      <xdr:nvSpPr>
        <xdr:cNvPr id="2034" name="AutoShape 1" descr="blob:https://web.whatsapp.com/34b6e80c-bc0c-4a28-b3e1-e4a36d430a7e">
          <a:extLst>
            <a:ext uri="{FF2B5EF4-FFF2-40B4-BE49-F238E27FC236}">
              <a16:creationId xmlns:a16="http://schemas.microsoft.com/office/drawing/2014/main" id="{2F0CA79D-99BA-41EA-A38E-9E2BB2B6EDA0}"/>
            </a:ext>
          </a:extLst>
        </xdr:cNvPr>
        <xdr:cNvSpPr>
          <a:spLocks noChangeAspect="1" noChangeArrowheads="1"/>
        </xdr:cNvSpPr>
      </xdr:nvSpPr>
      <xdr:spPr bwMode="auto">
        <a:xfrm>
          <a:off x="23888700" y="314677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1163</xdr:row>
      <xdr:rowOff>0</xdr:rowOff>
    </xdr:from>
    <xdr:ext cx="304800" cy="307975"/>
    <xdr:sp macro="" textlink="">
      <xdr:nvSpPr>
        <xdr:cNvPr id="2035" name="AutoShape 1" descr="blob:https://web.whatsapp.com/34b6e80c-bc0c-4a28-b3e1-e4a36d430a7e">
          <a:extLst>
            <a:ext uri="{FF2B5EF4-FFF2-40B4-BE49-F238E27FC236}">
              <a16:creationId xmlns:a16="http://schemas.microsoft.com/office/drawing/2014/main" id="{3A736093-B691-46C6-B78E-29FF5D4453BC}"/>
            </a:ext>
          </a:extLst>
        </xdr:cNvPr>
        <xdr:cNvSpPr>
          <a:spLocks noChangeAspect="1" noChangeArrowheads="1"/>
        </xdr:cNvSpPr>
      </xdr:nvSpPr>
      <xdr:spPr bwMode="auto">
        <a:xfrm>
          <a:off x="23888700" y="31494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1164</xdr:row>
      <xdr:rowOff>0</xdr:rowOff>
    </xdr:from>
    <xdr:ext cx="304800" cy="307975"/>
    <xdr:sp macro="" textlink="">
      <xdr:nvSpPr>
        <xdr:cNvPr id="2036" name="AutoShape 1" descr="blob:https://web.whatsapp.com/34b6e80c-bc0c-4a28-b3e1-e4a36d430a7e">
          <a:extLst>
            <a:ext uri="{FF2B5EF4-FFF2-40B4-BE49-F238E27FC236}">
              <a16:creationId xmlns:a16="http://schemas.microsoft.com/office/drawing/2014/main" id="{E13456A4-47B7-4A22-A91B-C32045A8097B}"/>
            </a:ext>
          </a:extLst>
        </xdr:cNvPr>
        <xdr:cNvSpPr>
          <a:spLocks noChangeAspect="1" noChangeArrowheads="1"/>
        </xdr:cNvSpPr>
      </xdr:nvSpPr>
      <xdr:spPr bwMode="auto">
        <a:xfrm>
          <a:off x="23888700" y="31521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1165</xdr:row>
      <xdr:rowOff>0</xdr:rowOff>
    </xdr:from>
    <xdr:ext cx="304800" cy="307975"/>
    <xdr:sp macro="" textlink="">
      <xdr:nvSpPr>
        <xdr:cNvPr id="2037" name="AutoShape 1" descr="blob:https://web.whatsapp.com/34b6e80c-bc0c-4a28-b3e1-e4a36d430a7e">
          <a:extLst>
            <a:ext uri="{FF2B5EF4-FFF2-40B4-BE49-F238E27FC236}">
              <a16:creationId xmlns:a16="http://schemas.microsoft.com/office/drawing/2014/main" id="{840FFD35-A40D-4377-86F2-6461856E2544}"/>
            </a:ext>
          </a:extLst>
        </xdr:cNvPr>
        <xdr:cNvSpPr>
          <a:spLocks noChangeAspect="1" noChangeArrowheads="1"/>
        </xdr:cNvSpPr>
      </xdr:nvSpPr>
      <xdr:spPr bwMode="auto">
        <a:xfrm>
          <a:off x="23888700" y="31547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1166</xdr:row>
      <xdr:rowOff>0</xdr:rowOff>
    </xdr:from>
    <xdr:ext cx="304800" cy="307975"/>
    <xdr:sp macro="" textlink="">
      <xdr:nvSpPr>
        <xdr:cNvPr id="2038" name="AutoShape 1" descr="blob:https://web.whatsapp.com/34b6e80c-bc0c-4a28-b3e1-e4a36d430a7e">
          <a:extLst>
            <a:ext uri="{FF2B5EF4-FFF2-40B4-BE49-F238E27FC236}">
              <a16:creationId xmlns:a16="http://schemas.microsoft.com/office/drawing/2014/main" id="{E643644B-B4EF-453A-AFD6-BA292D72C454}"/>
            </a:ext>
          </a:extLst>
        </xdr:cNvPr>
        <xdr:cNvSpPr>
          <a:spLocks noChangeAspect="1" noChangeArrowheads="1"/>
        </xdr:cNvSpPr>
      </xdr:nvSpPr>
      <xdr:spPr bwMode="auto">
        <a:xfrm>
          <a:off x="23888700" y="31574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1167</xdr:row>
      <xdr:rowOff>0</xdr:rowOff>
    </xdr:from>
    <xdr:ext cx="304800" cy="307975"/>
    <xdr:sp macro="" textlink="">
      <xdr:nvSpPr>
        <xdr:cNvPr id="2039" name="AutoShape 1" descr="blob:https://web.whatsapp.com/34b6e80c-bc0c-4a28-b3e1-e4a36d430a7e">
          <a:extLst>
            <a:ext uri="{FF2B5EF4-FFF2-40B4-BE49-F238E27FC236}">
              <a16:creationId xmlns:a16="http://schemas.microsoft.com/office/drawing/2014/main" id="{6EFB81E9-C460-4CBD-B9ED-31ECABDAF255}"/>
            </a:ext>
          </a:extLst>
        </xdr:cNvPr>
        <xdr:cNvSpPr>
          <a:spLocks noChangeAspect="1" noChangeArrowheads="1"/>
        </xdr:cNvSpPr>
      </xdr:nvSpPr>
      <xdr:spPr bwMode="auto">
        <a:xfrm>
          <a:off x="23888700" y="31612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1168</xdr:row>
      <xdr:rowOff>0</xdr:rowOff>
    </xdr:from>
    <xdr:ext cx="304800" cy="307975"/>
    <xdr:sp macro="" textlink="">
      <xdr:nvSpPr>
        <xdr:cNvPr id="2040" name="AutoShape 1" descr="blob:https://web.whatsapp.com/34b6e80c-bc0c-4a28-b3e1-e4a36d430a7e">
          <a:extLst>
            <a:ext uri="{FF2B5EF4-FFF2-40B4-BE49-F238E27FC236}">
              <a16:creationId xmlns:a16="http://schemas.microsoft.com/office/drawing/2014/main" id="{46A12740-ED34-4507-9E14-9922056618DD}"/>
            </a:ext>
          </a:extLst>
        </xdr:cNvPr>
        <xdr:cNvSpPr>
          <a:spLocks noChangeAspect="1" noChangeArrowheads="1"/>
        </xdr:cNvSpPr>
      </xdr:nvSpPr>
      <xdr:spPr bwMode="auto">
        <a:xfrm>
          <a:off x="23888700" y="31646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1169</xdr:row>
      <xdr:rowOff>0</xdr:rowOff>
    </xdr:from>
    <xdr:ext cx="304800" cy="307975"/>
    <xdr:sp macro="" textlink="">
      <xdr:nvSpPr>
        <xdr:cNvPr id="2041" name="AutoShape 1" descr="blob:https://web.whatsapp.com/34b6e80c-bc0c-4a28-b3e1-e4a36d430a7e">
          <a:extLst>
            <a:ext uri="{FF2B5EF4-FFF2-40B4-BE49-F238E27FC236}">
              <a16:creationId xmlns:a16="http://schemas.microsoft.com/office/drawing/2014/main" id="{1EAFE8F3-D05F-4084-A82E-956DEAD16914}"/>
            </a:ext>
          </a:extLst>
        </xdr:cNvPr>
        <xdr:cNvSpPr>
          <a:spLocks noChangeAspect="1" noChangeArrowheads="1"/>
        </xdr:cNvSpPr>
      </xdr:nvSpPr>
      <xdr:spPr bwMode="auto">
        <a:xfrm>
          <a:off x="23888700" y="31700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1170</xdr:row>
      <xdr:rowOff>0</xdr:rowOff>
    </xdr:from>
    <xdr:ext cx="304800" cy="307975"/>
    <xdr:sp macro="" textlink="">
      <xdr:nvSpPr>
        <xdr:cNvPr id="2042" name="AutoShape 1" descr="blob:https://web.whatsapp.com/34b6e80c-bc0c-4a28-b3e1-e4a36d430a7e">
          <a:extLst>
            <a:ext uri="{FF2B5EF4-FFF2-40B4-BE49-F238E27FC236}">
              <a16:creationId xmlns:a16="http://schemas.microsoft.com/office/drawing/2014/main" id="{9D8DA3B6-4113-41B3-ABE1-525EC09F7C71}"/>
            </a:ext>
          </a:extLst>
        </xdr:cNvPr>
        <xdr:cNvSpPr>
          <a:spLocks noChangeAspect="1" noChangeArrowheads="1"/>
        </xdr:cNvSpPr>
      </xdr:nvSpPr>
      <xdr:spPr bwMode="auto">
        <a:xfrm>
          <a:off x="23888700" y="31723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1171</xdr:row>
      <xdr:rowOff>0</xdr:rowOff>
    </xdr:from>
    <xdr:ext cx="304800" cy="307975"/>
    <xdr:sp macro="" textlink="">
      <xdr:nvSpPr>
        <xdr:cNvPr id="2043" name="AutoShape 1" descr="blob:https://web.whatsapp.com/34b6e80c-bc0c-4a28-b3e1-e4a36d430a7e">
          <a:extLst>
            <a:ext uri="{FF2B5EF4-FFF2-40B4-BE49-F238E27FC236}">
              <a16:creationId xmlns:a16="http://schemas.microsoft.com/office/drawing/2014/main" id="{F5EE5D7D-7A66-4729-8E95-816B018E73B8}"/>
            </a:ext>
          </a:extLst>
        </xdr:cNvPr>
        <xdr:cNvSpPr>
          <a:spLocks noChangeAspect="1" noChangeArrowheads="1"/>
        </xdr:cNvSpPr>
      </xdr:nvSpPr>
      <xdr:spPr bwMode="auto">
        <a:xfrm>
          <a:off x="23888700" y="31749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1172</xdr:row>
      <xdr:rowOff>0</xdr:rowOff>
    </xdr:from>
    <xdr:ext cx="304800" cy="307975"/>
    <xdr:sp macro="" textlink="">
      <xdr:nvSpPr>
        <xdr:cNvPr id="2044" name="AutoShape 1" descr="blob:https://web.whatsapp.com/34b6e80c-bc0c-4a28-b3e1-e4a36d430a7e">
          <a:extLst>
            <a:ext uri="{FF2B5EF4-FFF2-40B4-BE49-F238E27FC236}">
              <a16:creationId xmlns:a16="http://schemas.microsoft.com/office/drawing/2014/main" id="{1BB30879-796B-4FAF-9B0A-5059AA85A50D}"/>
            </a:ext>
          </a:extLst>
        </xdr:cNvPr>
        <xdr:cNvSpPr>
          <a:spLocks noChangeAspect="1" noChangeArrowheads="1"/>
        </xdr:cNvSpPr>
      </xdr:nvSpPr>
      <xdr:spPr bwMode="auto">
        <a:xfrm>
          <a:off x="23888700" y="31776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1173</xdr:row>
      <xdr:rowOff>0</xdr:rowOff>
    </xdr:from>
    <xdr:ext cx="304800" cy="307975"/>
    <xdr:sp macro="" textlink="">
      <xdr:nvSpPr>
        <xdr:cNvPr id="2045" name="AutoShape 1" descr="blob:https://web.whatsapp.com/34b6e80c-bc0c-4a28-b3e1-e4a36d430a7e">
          <a:extLst>
            <a:ext uri="{FF2B5EF4-FFF2-40B4-BE49-F238E27FC236}">
              <a16:creationId xmlns:a16="http://schemas.microsoft.com/office/drawing/2014/main" id="{772B724B-77D9-4DA0-AD60-04ED0FD52585}"/>
            </a:ext>
          </a:extLst>
        </xdr:cNvPr>
        <xdr:cNvSpPr>
          <a:spLocks noChangeAspect="1" noChangeArrowheads="1"/>
        </xdr:cNvSpPr>
      </xdr:nvSpPr>
      <xdr:spPr bwMode="auto">
        <a:xfrm>
          <a:off x="23888700" y="31810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1174</xdr:row>
      <xdr:rowOff>0</xdr:rowOff>
    </xdr:from>
    <xdr:ext cx="304800" cy="307975"/>
    <xdr:sp macro="" textlink="">
      <xdr:nvSpPr>
        <xdr:cNvPr id="2046" name="AutoShape 1" descr="blob:https://web.whatsapp.com/34b6e80c-bc0c-4a28-b3e1-e4a36d430a7e">
          <a:extLst>
            <a:ext uri="{FF2B5EF4-FFF2-40B4-BE49-F238E27FC236}">
              <a16:creationId xmlns:a16="http://schemas.microsoft.com/office/drawing/2014/main" id="{17311A67-B9FD-4189-8C5F-FA928D577597}"/>
            </a:ext>
          </a:extLst>
        </xdr:cNvPr>
        <xdr:cNvSpPr>
          <a:spLocks noChangeAspect="1" noChangeArrowheads="1"/>
        </xdr:cNvSpPr>
      </xdr:nvSpPr>
      <xdr:spPr bwMode="auto">
        <a:xfrm>
          <a:off x="23888700" y="31837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1175</xdr:row>
      <xdr:rowOff>0</xdr:rowOff>
    </xdr:from>
    <xdr:ext cx="304800" cy="307975"/>
    <xdr:sp macro="" textlink="">
      <xdr:nvSpPr>
        <xdr:cNvPr id="2047" name="AutoShape 1" descr="blob:https://web.whatsapp.com/34b6e80c-bc0c-4a28-b3e1-e4a36d430a7e">
          <a:extLst>
            <a:ext uri="{FF2B5EF4-FFF2-40B4-BE49-F238E27FC236}">
              <a16:creationId xmlns:a16="http://schemas.microsoft.com/office/drawing/2014/main" id="{A934459E-C825-4388-80FC-467ADFA58FA3}"/>
            </a:ext>
          </a:extLst>
        </xdr:cNvPr>
        <xdr:cNvSpPr>
          <a:spLocks noChangeAspect="1" noChangeArrowheads="1"/>
        </xdr:cNvSpPr>
      </xdr:nvSpPr>
      <xdr:spPr bwMode="auto">
        <a:xfrm>
          <a:off x="23888700" y="31863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1176</xdr:row>
      <xdr:rowOff>0</xdr:rowOff>
    </xdr:from>
    <xdr:ext cx="304800" cy="307975"/>
    <xdr:sp macro="" textlink="">
      <xdr:nvSpPr>
        <xdr:cNvPr id="2048" name="AutoShape 1" descr="blob:https://web.whatsapp.com/34b6e80c-bc0c-4a28-b3e1-e4a36d430a7e">
          <a:extLst>
            <a:ext uri="{FF2B5EF4-FFF2-40B4-BE49-F238E27FC236}">
              <a16:creationId xmlns:a16="http://schemas.microsoft.com/office/drawing/2014/main" id="{8D33AC7C-7C02-4573-93FB-A54743A26276}"/>
            </a:ext>
          </a:extLst>
        </xdr:cNvPr>
        <xdr:cNvSpPr>
          <a:spLocks noChangeAspect="1" noChangeArrowheads="1"/>
        </xdr:cNvSpPr>
      </xdr:nvSpPr>
      <xdr:spPr bwMode="auto">
        <a:xfrm>
          <a:off x="23888700" y="31890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1177</xdr:row>
      <xdr:rowOff>0</xdr:rowOff>
    </xdr:from>
    <xdr:ext cx="304800" cy="307975"/>
    <xdr:sp macro="" textlink="">
      <xdr:nvSpPr>
        <xdr:cNvPr id="2049" name="AutoShape 1" descr="blob:https://web.whatsapp.com/34b6e80c-bc0c-4a28-b3e1-e4a36d430a7e">
          <a:extLst>
            <a:ext uri="{FF2B5EF4-FFF2-40B4-BE49-F238E27FC236}">
              <a16:creationId xmlns:a16="http://schemas.microsoft.com/office/drawing/2014/main" id="{1D13F107-E55C-40F9-8F2C-2389BD716FF0}"/>
            </a:ext>
          </a:extLst>
        </xdr:cNvPr>
        <xdr:cNvSpPr>
          <a:spLocks noChangeAspect="1" noChangeArrowheads="1"/>
        </xdr:cNvSpPr>
      </xdr:nvSpPr>
      <xdr:spPr bwMode="auto">
        <a:xfrm>
          <a:off x="23888700" y="31917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1178</xdr:row>
      <xdr:rowOff>0</xdr:rowOff>
    </xdr:from>
    <xdr:ext cx="304800" cy="307975"/>
    <xdr:sp macro="" textlink="">
      <xdr:nvSpPr>
        <xdr:cNvPr id="2050" name="AutoShape 1" descr="blob:https://web.whatsapp.com/34b6e80c-bc0c-4a28-b3e1-e4a36d430a7e">
          <a:extLst>
            <a:ext uri="{FF2B5EF4-FFF2-40B4-BE49-F238E27FC236}">
              <a16:creationId xmlns:a16="http://schemas.microsoft.com/office/drawing/2014/main" id="{B76F50AC-3719-4E5F-AF04-E31041E45332}"/>
            </a:ext>
          </a:extLst>
        </xdr:cNvPr>
        <xdr:cNvSpPr>
          <a:spLocks noChangeAspect="1" noChangeArrowheads="1"/>
        </xdr:cNvSpPr>
      </xdr:nvSpPr>
      <xdr:spPr bwMode="auto">
        <a:xfrm>
          <a:off x="23888700" y="31943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1179</xdr:row>
      <xdr:rowOff>0</xdr:rowOff>
    </xdr:from>
    <xdr:ext cx="304800" cy="307975"/>
    <xdr:sp macro="" textlink="">
      <xdr:nvSpPr>
        <xdr:cNvPr id="2051" name="AutoShape 1" descr="blob:https://web.whatsapp.com/34b6e80c-bc0c-4a28-b3e1-e4a36d430a7e">
          <a:extLst>
            <a:ext uri="{FF2B5EF4-FFF2-40B4-BE49-F238E27FC236}">
              <a16:creationId xmlns:a16="http://schemas.microsoft.com/office/drawing/2014/main" id="{5AD4A0A4-4B08-464B-AB14-2EB46C53592D}"/>
            </a:ext>
          </a:extLst>
        </xdr:cNvPr>
        <xdr:cNvSpPr>
          <a:spLocks noChangeAspect="1" noChangeArrowheads="1"/>
        </xdr:cNvSpPr>
      </xdr:nvSpPr>
      <xdr:spPr bwMode="auto">
        <a:xfrm>
          <a:off x="23888700" y="31970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1180</xdr:row>
      <xdr:rowOff>0</xdr:rowOff>
    </xdr:from>
    <xdr:ext cx="304800" cy="307975"/>
    <xdr:sp macro="" textlink="">
      <xdr:nvSpPr>
        <xdr:cNvPr id="2052" name="AutoShape 1" descr="blob:https://web.whatsapp.com/34b6e80c-bc0c-4a28-b3e1-e4a36d430a7e">
          <a:extLst>
            <a:ext uri="{FF2B5EF4-FFF2-40B4-BE49-F238E27FC236}">
              <a16:creationId xmlns:a16="http://schemas.microsoft.com/office/drawing/2014/main" id="{89C13F1F-6D40-4E42-B92D-027F902198E1}"/>
            </a:ext>
          </a:extLst>
        </xdr:cNvPr>
        <xdr:cNvSpPr>
          <a:spLocks noChangeAspect="1" noChangeArrowheads="1"/>
        </xdr:cNvSpPr>
      </xdr:nvSpPr>
      <xdr:spPr bwMode="auto">
        <a:xfrm>
          <a:off x="23888700" y="31997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1181</xdr:row>
      <xdr:rowOff>0</xdr:rowOff>
    </xdr:from>
    <xdr:ext cx="304800" cy="307975"/>
    <xdr:sp macro="" textlink="">
      <xdr:nvSpPr>
        <xdr:cNvPr id="2053" name="AutoShape 1" descr="blob:https://web.whatsapp.com/34b6e80c-bc0c-4a28-b3e1-e4a36d430a7e">
          <a:extLst>
            <a:ext uri="{FF2B5EF4-FFF2-40B4-BE49-F238E27FC236}">
              <a16:creationId xmlns:a16="http://schemas.microsoft.com/office/drawing/2014/main" id="{D843CE73-AF04-4ECC-9FB0-A3F65021D203}"/>
            </a:ext>
          </a:extLst>
        </xdr:cNvPr>
        <xdr:cNvSpPr>
          <a:spLocks noChangeAspect="1" noChangeArrowheads="1"/>
        </xdr:cNvSpPr>
      </xdr:nvSpPr>
      <xdr:spPr bwMode="auto">
        <a:xfrm>
          <a:off x="23888700" y="32024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1182</xdr:row>
      <xdr:rowOff>0</xdr:rowOff>
    </xdr:from>
    <xdr:ext cx="304800" cy="307975"/>
    <xdr:sp macro="" textlink="">
      <xdr:nvSpPr>
        <xdr:cNvPr id="2054" name="AutoShape 1" descr="blob:https://web.whatsapp.com/34b6e80c-bc0c-4a28-b3e1-e4a36d430a7e">
          <a:extLst>
            <a:ext uri="{FF2B5EF4-FFF2-40B4-BE49-F238E27FC236}">
              <a16:creationId xmlns:a16="http://schemas.microsoft.com/office/drawing/2014/main" id="{02DFD020-4B95-45DC-8080-9A560E37CC3A}"/>
            </a:ext>
          </a:extLst>
        </xdr:cNvPr>
        <xdr:cNvSpPr>
          <a:spLocks noChangeAspect="1" noChangeArrowheads="1"/>
        </xdr:cNvSpPr>
      </xdr:nvSpPr>
      <xdr:spPr bwMode="auto">
        <a:xfrm>
          <a:off x="23888700" y="32050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1183</xdr:row>
      <xdr:rowOff>0</xdr:rowOff>
    </xdr:from>
    <xdr:ext cx="304800" cy="307975"/>
    <xdr:sp macro="" textlink="">
      <xdr:nvSpPr>
        <xdr:cNvPr id="2055" name="AutoShape 1" descr="blob:https://web.whatsapp.com/34b6e80c-bc0c-4a28-b3e1-e4a36d430a7e">
          <a:extLst>
            <a:ext uri="{FF2B5EF4-FFF2-40B4-BE49-F238E27FC236}">
              <a16:creationId xmlns:a16="http://schemas.microsoft.com/office/drawing/2014/main" id="{BD8D8343-5C5D-4AE0-8BD6-42389AA38322}"/>
            </a:ext>
          </a:extLst>
        </xdr:cNvPr>
        <xdr:cNvSpPr>
          <a:spLocks noChangeAspect="1" noChangeArrowheads="1"/>
        </xdr:cNvSpPr>
      </xdr:nvSpPr>
      <xdr:spPr bwMode="auto">
        <a:xfrm>
          <a:off x="23888700" y="32077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1184</xdr:row>
      <xdr:rowOff>0</xdr:rowOff>
    </xdr:from>
    <xdr:ext cx="304800" cy="307975"/>
    <xdr:sp macro="" textlink="">
      <xdr:nvSpPr>
        <xdr:cNvPr id="2056" name="AutoShape 1" descr="blob:https://web.whatsapp.com/34b6e80c-bc0c-4a28-b3e1-e4a36d430a7e">
          <a:extLst>
            <a:ext uri="{FF2B5EF4-FFF2-40B4-BE49-F238E27FC236}">
              <a16:creationId xmlns:a16="http://schemas.microsoft.com/office/drawing/2014/main" id="{212AA79F-8929-45B6-9315-5DDB5CBD6382}"/>
            </a:ext>
          </a:extLst>
        </xdr:cNvPr>
        <xdr:cNvSpPr>
          <a:spLocks noChangeAspect="1" noChangeArrowheads="1"/>
        </xdr:cNvSpPr>
      </xdr:nvSpPr>
      <xdr:spPr bwMode="auto">
        <a:xfrm>
          <a:off x="23888700" y="32104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1185</xdr:row>
      <xdr:rowOff>0</xdr:rowOff>
    </xdr:from>
    <xdr:ext cx="304800" cy="307975"/>
    <xdr:sp macro="" textlink="">
      <xdr:nvSpPr>
        <xdr:cNvPr id="2057" name="AutoShape 1" descr="blob:https://web.whatsapp.com/34b6e80c-bc0c-4a28-b3e1-e4a36d430a7e">
          <a:extLst>
            <a:ext uri="{FF2B5EF4-FFF2-40B4-BE49-F238E27FC236}">
              <a16:creationId xmlns:a16="http://schemas.microsoft.com/office/drawing/2014/main" id="{FED81450-0E9A-410D-B786-6E4DAC36F5EB}"/>
            </a:ext>
          </a:extLst>
        </xdr:cNvPr>
        <xdr:cNvSpPr>
          <a:spLocks noChangeAspect="1" noChangeArrowheads="1"/>
        </xdr:cNvSpPr>
      </xdr:nvSpPr>
      <xdr:spPr bwMode="auto">
        <a:xfrm>
          <a:off x="23888700" y="32130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1186</xdr:row>
      <xdr:rowOff>0</xdr:rowOff>
    </xdr:from>
    <xdr:ext cx="304800" cy="307975"/>
    <xdr:sp macro="" textlink="">
      <xdr:nvSpPr>
        <xdr:cNvPr id="2058" name="AutoShape 1" descr="blob:https://web.whatsapp.com/34b6e80c-bc0c-4a28-b3e1-e4a36d430a7e">
          <a:extLst>
            <a:ext uri="{FF2B5EF4-FFF2-40B4-BE49-F238E27FC236}">
              <a16:creationId xmlns:a16="http://schemas.microsoft.com/office/drawing/2014/main" id="{25AEA9C8-A0E9-4B78-AA75-E747CF0DCD98}"/>
            </a:ext>
          </a:extLst>
        </xdr:cNvPr>
        <xdr:cNvSpPr>
          <a:spLocks noChangeAspect="1" noChangeArrowheads="1"/>
        </xdr:cNvSpPr>
      </xdr:nvSpPr>
      <xdr:spPr bwMode="auto">
        <a:xfrm>
          <a:off x="23888700" y="32157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1187</xdr:row>
      <xdr:rowOff>0</xdr:rowOff>
    </xdr:from>
    <xdr:ext cx="304800" cy="307975"/>
    <xdr:sp macro="" textlink="">
      <xdr:nvSpPr>
        <xdr:cNvPr id="2059" name="AutoShape 1" descr="blob:https://web.whatsapp.com/34b6e80c-bc0c-4a28-b3e1-e4a36d430a7e">
          <a:extLst>
            <a:ext uri="{FF2B5EF4-FFF2-40B4-BE49-F238E27FC236}">
              <a16:creationId xmlns:a16="http://schemas.microsoft.com/office/drawing/2014/main" id="{CDB1AE31-E24A-47F9-835F-FD8CF222466C}"/>
            </a:ext>
          </a:extLst>
        </xdr:cNvPr>
        <xdr:cNvSpPr>
          <a:spLocks noChangeAspect="1" noChangeArrowheads="1"/>
        </xdr:cNvSpPr>
      </xdr:nvSpPr>
      <xdr:spPr bwMode="auto">
        <a:xfrm>
          <a:off x="23888700" y="32184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1188</xdr:row>
      <xdr:rowOff>0</xdr:rowOff>
    </xdr:from>
    <xdr:ext cx="304800" cy="307975"/>
    <xdr:sp macro="" textlink="">
      <xdr:nvSpPr>
        <xdr:cNvPr id="2060" name="AutoShape 1" descr="blob:https://web.whatsapp.com/34b6e80c-bc0c-4a28-b3e1-e4a36d430a7e">
          <a:extLst>
            <a:ext uri="{FF2B5EF4-FFF2-40B4-BE49-F238E27FC236}">
              <a16:creationId xmlns:a16="http://schemas.microsoft.com/office/drawing/2014/main" id="{4E96A7B8-739C-40CD-A8A3-C7E5194E57CD}"/>
            </a:ext>
          </a:extLst>
        </xdr:cNvPr>
        <xdr:cNvSpPr>
          <a:spLocks noChangeAspect="1" noChangeArrowheads="1"/>
        </xdr:cNvSpPr>
      </xdr:nvSpPr>
      <xdr:spPr bwMode="auto">
        <a:xfrm>
          <a:off x="23888700" y="32210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1189</xdr:row>
      <xdr:rowOff>0</xdr:rowOff>
    </xdr:from>
    <xdr:ext cx="304800" cy="307975"/>
    <xdr:sp macro="" textlink="">
      <xdr:nvSpPr>
        <xdr:cNvPr id="2061" name="AutoShape 1" descr="blob:https://web.whatsapp.com/34b6e80c-bc0c-4a28-b3e1-e4a36d430a7e">
          <a:extLst>
            <a:ext uri="{FF2B5EF4-FFF2-40B4-BE49-F238E27FC236}">
              <a16:creationId xmlns:a16="http://schemas.microsoft.com/office/drawing/2014/main" id="{6B1A1DDA-064F-4758-9AED-FA4BB7749081}"/>
            </a:ext>
          </a:extLst>
        </xdr:cNvPr>
        <xdr:cNvSpPr>
          <a:spLocks noChangeAspect="1" noChangeArrowheads="1"/>
        </xdr:cNvSpPr>
      </xdr:nvSpPr>
      <xdr:spPr bwMode="auto">
        <a:xfrm>
          <a:off x="23888700" y="32237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1190</xdr:row>
      <xdr:rowOff>0</xdr:rowOff>
    </xdr:from>
    <xdr:ext cx="304800" cy="307975"/>
    <xdr:sp macro="" textlink="">
      <xdr:nvSpPr>
        <xdr:cNvPr id="2062" name="AutoShape 1" descr="blob:https://web.whatsapp.com/34b6e80c-bc0c-4a28-b3e1-e4a36d430a7e">
          <a:extLst>
            <a:ext uri="{FF2B5EF4-FFF2-40B4-BE49-F238E27FC236}">
              <a16:creationId xmlns:a16="http://schemas.microsoft.com/office/drawing/2014/main" id="{A06E4AF3-4707-43D2-A5E3-99E4E51E5720}"/>
            </a:ext>
          </a:extLst>
        </xdr:cNvPr>
        <xdr:cNvSpPr>
          <a:spLocks noChangeAspect="1" noChangeArrowheads="1"/>
        </xdr:cNvSpPr>
      </xdr:nvSpPr>
      <xdr:spPr bwMode="auto">
        <a:xfrm>
          <a:off x="23888700" y="322640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1191</xdr:row>
      <xdr:rowOff>0</xdr:rowOff>
    </xdr:from>
    <xdr:ext cx="304800" cy="307975"/>
    <xdr:sp macro="" textlink="">
      <xdr:nvSpPr>
        <xdr:cNvPr id="2063" name="AutoShape 1" descr="blob:https://web.whatsapp.com/34b6e80c-bc0c-4a28-b3e1-e4a36d430a7e">
          <a:extLst>
            <a:ext uri="{FF2B5EF4-FFF2-40B4-BE49-F238E27FC236}">
              <a16:creationId xmlns:a16="http://schemas.microsoft.com/office/drawing/2014/main" id="{496769CA-AD56-47FE-BA86-59000DFCB3A7}"/>
            </a:ext>
          </a:extLst>
        </xdr:cNvPr>
        <xdr:cNvSpPr>
          <a:spLocks noChangeAspect="1" noChangeArrowheads="1"/>
        </xdr:cNvSpPr>
      </xdr:nvSpPr>
      <xdr:spPr bwMode="auto">
        <a:xfrm>
          <a:off x="23888700" y="322907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1192</xdr:row>
      <xdr:rowOff>0</xdr:rowOff>
    </xdr:from>
    <xdr:ext cx="304800" cy="307975"/>
    <xdr:sp macro="" textlink="">
      <xdr:nvSpPr>
        <xdr:cNvPr id="2064" name="AutoShape 1" descr="blob:https://web.whatsapp.com/34b6e80c-bc0c-4a28-b3e1-e4a36d430a7e">
          <a:extLst>
            <a:ext uri="{FF2B5EF4-FFF2-40B4-BE49-F238E27FC236}">
              <a16:creationId xmlns:a16="http://schemas.microsoft.com/office/drawing/2014/main" id="{6596B476-18CE-41D8-ACF7-23EB4E625DE5}"/>
            </a:ext>
          </a:extLst>
        </xdr:cNvPr>
        <xdr:cNvSpPr>
          <a:spLocks noChangeAspect="1" noChangeArrowheads="1"/>
        </xdr:cNvSpPr>
      </xdr:nvSpPr>
      <xdr:spPr bwMode="auto">
        <a:xfrm>
          <a:off x="23888700" y="32317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1193</xdr:row>
      <xdr:rowOff>0</xdr:rowOff>
    </xdr:from>
    <xdr:ext cx="304800" cy="307975"/>
    <xdr:sp macro="" textlink="">
      <xdr:nvSpPr>
        <xdr:cNvPr id="2065" name="AutoShape 1" descr="blob:https://web.whatsapp.com/34b6e80c-bc0c-4a28-b3e1-e4a36d430a7e">
          <a:extLst>
            <a:ext uri="{FF2B5EF4-FFF2-40B4-BE49-F238E27FC236}">
              <a16:creationId xmlns:a16="http://schemas.microsoft.com/office/drawing/2014/main" id="{7ABE6D86-BFB7-48BE-A22C-A320EB19CDC0}"/>
            </a:ext>
          </a:extLst>
        </xdr:cNvPr>
        <xdr:cNvSpPr>
          <a:spLocks noChangeAspect="1" noChangeArrowheads="1"/>
        </xdr:cNvSpPr>
      </xdr:nvSpPr>
      <xdr:spPr bwMode="auto">
        <a:xfrm>
          <a:off x="23888700" y="32365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1194</xdr:row>
      <xdr:rowOff>0</xdr:rowOff>
    </xdr:from>
    <xdr:ext cx="304800" cy="307975"/>
    <xdr:sp macro="" textlink="">
      <xdr:nvSpPr>
        <xdr:cNvPr id="2066" name="AutoShape 1" descr="blob:https://web.whatsapp.com/34b6e80c-bc0c-4a28-b3e1-e4a36d430a7e">
          <a:extLst>
            <a:ext uri="{FF2B5EF4-FFF2-40B4-BE49-F238E27FC236}">
              <a16:creationId xmlns:a16="http://schemas.microsoft.com/office/drawing/2014/main" id="{91622394-C64F-4E07-B9E3-138787CC0A97}"/>
            </a:ext>
          </a:extLst>
        </xdr:cNvPr>
        <xdr:cNvSpPr>
          <a:spLocks noChangeAspect="1" noChangeArrowheads="1"/>
        </xdr:cNvSpPr>
      </xdr:nvSpPr>
      <xdr:spPr bwMode="auto">
        <a:xfrm>
          <a:off x="23888700" y="32414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1195</xdr:row>
      <xdr:rowOff>0</xdr:rowOff>
    </xdr:from>
    <xdr:ext cx="304800" cy="307975"/>
    <xdr:sp macro="" textlink="">
      <xdr:nvSpPr>
        <xdr:cNvPr id="2067" name="AutoShape 1" descr="blob:https://web.whatsapp.com/34b6e80c-bc0c-4a28-b3e1-e4a36d430a7e">
          <a:extLst>
            <a:ext uri="{FF2B5EF4-FFF2-40B4-BE49-F238E27FC236}">
              <a16:creationId xmlns:a16="http://schemas.microsoft.com/office/drawing/2014/main" id="{A031B521-7FF0-4D5D-9387-B8B943E98386}"/>
            </a:ext>
          </a:extLst>
        </xdr:cNvPr>
        <xdr:cNvSpPr>
          <a:spLocks noChangeAspect="1" noChangeArrowheads="1"/>
        </xdr:cNvSpPr>
      </xdr:nvSpPr>
      <xdr:spPr bwMode="auto">
        <a:xfrm>
          <a:off x="23888700" y="32441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1196</xdr:row>
      <xdr:rowOff>0</xdr:rowOff>
    </xdr:from>
    <xdr:ext cx="304800" cy="307975"/>
    <xdr:sp macro="" textlink="">
      <xdr:nvSpPr>
        <xdr:cNvPr id="2068" name="AutoShape 1" descr="blob:https://web.whatsapp.com/34b6e80c-bc0c-4a28-b3e1-e4a36d430a7e">
          <a:extLst>
            <a:ext uri="{FF2B5EF4-FFF2-40B4-BE49-F238E27FC236}">
              <a16:creationId xmlns:a16="http://schemas.microsoft.com/office/drawing/2014/main" id="{31E9C229-686B-41D1-9789-63438A9DAB56}"/>
            </a:ext>
          </a:extLst>
        </xdr:cNvPr>
        <xdr:cNvSpPr>
          <a:spLocks noChangeAspect="1" noChangeArrowheads="1"/>
        </xdr:cNvSpPr>
      </xdr:nvSpPr>
      <xdr:spPr bwMode="auto">
        <a:xfrm>
          <a:off x="23888700" y="32467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1197</xdr:row>
      <xdr:rowOff>0</xdr:rowOff>
    </xdr:from>
    <xdr:ext cx="304800" cy="307975"/>
    <xdr:sp macro="" textlink="">
      <xdr:nvSpPr>
        <xdr:cNvPr id="2069" name="AutoShape 1" descr="blob:https://web.whatsapp.com/34b6e80c-bc0c-4a28-b3e1-e4a36d430a7e">
          <a:extLst>
            <a:ext uri="{FF2B5EF4-FFF2-40B4-BE49-F238E27FC236}">
              <a16:creationId xmlns:a16="http://schemas.microsoft.com/office/drawing/2014/main" id="{FE7E361F-7A93-4564-AFAB-4685DAEC2531}"/>
            </a:ext>
          </a:extLst>
        </xdr:cNvPr>
        <xdr:cNvSpPr>
          <a:spLocks noChangeAspect="1" noChangeArrowheads="1"/>
        </xdr:cNvSpPr>
      </xdr:nvSpPr>
      <xdr:spPr bwMode="auto">
        <a:xfrm>
          <a:off x="23888700" y="32494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1198</xdr:row>
      <xdr:rowOff>0</xdr:rowOff>
    </xdr:from>
    <xdr:ext cx="304800" cy="307975"/>
    <xdr:sp macro="" textlink="">
      <xdr:nvSpPr>
        <xdr:cNvPr id="2070" name="AutoShape 1" descr="blob:https://web.whatsapp.com/34b6e80c-bc0c-4a28-b3e1-e4a36d430a7e">
          <a:extLst>
            <a:ext uri="{FF2B5EF4-FFF2-40B4-BE49-F238E27FC236}">
              <a16:creationId xmlns:a16="http://schemas.microsoft.com/office/drawing/2014/main" id="{5A13BDCA-2956-4245-89F3-DE1B8C860A89}"/>
            </a:ext>
          </a:extLst>
        </xdr:cNvPr>
        <xdr:cNvSpPr>
          <a:spLocks noChangeAspect="1" noChangeArrowheads="1"/>
        </xdr:cNvSpPr>
      </xdr:nvSpPr>
      <xdr:spPr bwMode="auto">
        <a:xfrm>
          <a:off x="23888700" y="32521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1199</xdr:row>
      <xdr:rowOff>0</xdr:rowOff>
    </xdr:from>
    <xdr:ext cx="304800" cy="307975"/>
    <xdr:sp macro="" textlink="">
      <xdr:nvSpPr>
        <xdr:cNvPr id="2071" name="AutoShape 1" descr="blob:https://web.whatsapp.com/34b6e80c-bc0c-4a28-b3e1-e4a36d430a7e">
          <a:extLst>
            <a:ext uri="{FF2B5EF4-FFF2-40B4-BE49-F238E27FC236}">
              <a16:creationId xmlns:a16="http://schemas.microsoft.com/office/drawing/2014/main" id="{AB7BA876-9DB6-43B8-93B0-E5D60A3355D5}"/>
            </a:ext>
          </a:extLst>
        </xdr:cNvPr>
        <xdr:cNvSpPr>
          <a:spLocks noChangeAspect="1" noChangeArrowheads="1"/>
        </xdr:cNvSpPr>
      </xdr:nvSpPr>
      <xdr:spPr bwMode="auto">
        <a:xfrm>
          <a:off x="23888700" y="325745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1202</xdr:row>
      <xdr:rowOff>0</xdr:rowOff>
    </xdr:from>
    <xdr:ext cx="304800" cy="307975"/>
    <xdr:sp macro="" textlink="">
      <xdr:nvSpPr>
        <xdr:cNvPr id="2072" name="AutoShape 1" descr="blob:https://web.whatsapp.com/34b6e80c-bc0c-4a28-b3e1-e4a36d430a7e">
          <a:extLst>
            <a:ext uri="{FF2B5EF4-FFF2-40B4-BE49-F238E27FC236}">
              <a16:creationId xmlns:a16="http://schemas.microsoft.com/office/drawing/2014/main" id="{E5E56007-8697-4E32-97C0-ECB172A908A6}"/>
            </a:ext>
          </a:extLst>
        </xdr:cNvPr>
        <xdr:cNvSpPr>
          <a:spLocks noChangeAspect="1" noChangeArrowheads="1"/>
        </xdr:cNvSpPr>
      </xdr:nvSpPr>
      <xdr:spPr bwMode="auto">
        <a:xfrm>
          <a:off x="23888700" y="32654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1203</xdr:row>
      <xdr:rowOff>0</xdr:rowOff>
    </xdr:from>
    <xdr:ext cx="304800" cy="307975"/>
    <xdr:sp macro="" textlink="">
      <xdr:nvSpPr>
        <xdr:cNvPr id="2073" name="AutoShape 1" descr="blob:https://web.whatsapp.com/34b6e80c-bc0c-4a28-b3e1-e4a36d430a7e">
          <a:extLst>
            <a:ext uri="{FF2B5EF4-FFF2-40B4-BE49-F238E27FC236}">
              <a16:creationId xmlns:a16="http://schemas.microsoft.com/office/drawing/2014/main" id="{FA118761-A2AA-4B4A-938F-D079D5519AD4}"/>
            </a:ext>
          </a:extLst>
        </xdr:cNvPr>
        <xdr:cNvSpPr>
          <a:spLocks noChangeAspect="1" noChangeArrowheads="1"/>
        </xdr:cNvSpPr>
      </xdr:nvSpPr>
      <xdr:spPr bwMode="auto">
        <a:xfrm>
          <a:off x="23888700" y="326926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1204</xdr:row>
      <xdr:rowOff>0</xdr:rowOff>
    </xdr:from>
    <xdr:ext cx="304800" cy="307975"/>
    <xdr:sp macro="" textlink="">
      <xdr:nvSpPr>
        <xdr:cNvPr id="2074" name="AutoShape 1" descr="blob:https://web.whatsapp.com/34b6e80c-bc0c-4a28-b3e1-e4a36d430a7e">
          <a:extLst>
            <a:ext uri="{FF2B5EF4-FFF2-40B4-BE49-F238E27FC236}">
              <a16:creationId xmlns:a16="http://schemas.microsoft.com/office/drawing/2014/main" id="{6EF1DB5B-7005-409C-8422-FF96C2378421}"/>
            </a:ext>
          </a:extLst>
        </xdr:cNvPr>
        <xdr:cNvSpPr>
          <a:spLocks noChangeAspect="1" noChangeArrowheads="1"/>
        </xdr:cNvSpPr>
      </xdr:nvSpPr>
      <xdr:spPr bwMode="auto">
        <a:xfrm>
          <a:off x="23888700" y="32730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1205</xdr:row>
      <xdr:rowOff>0</xdr:rowOff>
    </xdr:from>
    <xdr:ext cx="304800" cy="307975"/>
    <xdr:sp macro="" textlink="">
      <xdr:nvSpPr>
        <xdr:cNvPr id="2075" name="AutoShape 1" descr="blob:https://web.whatsapp.com/34b6e80c-bc0c-4a28-b3e1-e4a36d430a7e">
          <a:extLst>
            <a:ext uri="{FF2B5EF4-FFF2-40B4-BE49-F238E27FC236}">
              <a16:creationId xmlns:a16="http://schemas.microsoft.com/office/drawing/2014/main" id="{6CA8681E-5DF8-42C3-8351-89B49C9A54EC}"/>
            </a:ext>
          </a:extLst>
        </xdr:cNvPr>
        <xdr:cNvSpPr>
          <a:spLocks noChangeAspect="1" noChangeArrowheads="1"/>
        </xdr:cNvSpPr>
      </xdr:nvSpPr>
      <xdr:spPr bwMode="auto">
        <a:xfrm>
          <a:off x="23888700" y="32768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1206</xdr:row>
      <xdr:rowOff>0</xdr:rowOff>
    </xdr:from>
    <xdr:ext cx="304800" cy="307975"/>
    <xdr:sp macro="" textlink="">
      <xdr:nvSpPr>
        <xdr:cNvPr id="2076" name="AutoShape 1" descr="blob:https://web.whatsapp.com/34b6e80c-bc0c-4a28-b3e1-e4a36d430a7e">
          <a:extLst>
            <a:ext uri="{FF2B5EF4-FFF2-40B4-BE49-F238E27FC236}">
              <a16:creationId xmlns:a16="http://schemas.microsoft.com/office/drawing/2014/main" id="{60C5B7EC-1CA9-4354-92D0-8989E66DDD61}"/>
            </a:ext>
          </a:extLst>
        </xdr:cNvPr>
        <xdr:cNvSpPr>
          <a:spLocks noChangeAspect="1" noChangeArrowheads="1"/>
        </xdr:cNvSpPr>
      </xdr:nvSpPr>
      <xdr:spPr bwMode="auto">
        <a:xfrm>
          <a:off x="23888700" y="32806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1207</xdr:row>
      <xdr:rowOff>0</xdr:rowOff>
    </xdr:from>
    <xdr:ext cx="304800" cy="307975"/>
    <xdr:sp macro="" textlink="">
      <xdr:nvSpPr>
        <xdr:cNvPr id="2077" name="AutoShape 1" descr="blob:https://web.whatsapp.com/34b6e80c-bc0c-4a28-b3e1-e4a36d430a7e">
          <a:extLst>
            <a:ext uri="{FF2B5EF4-FFF2-40B4-BE49-F238E27FC236}">
              <a16:creationId xmlns:a16="http://schemas.microsoft.com/office/drawing/2014/main" id="{9BEE9B33-95AA-44C2-91C2-46BC22E86E1F}"/>
            </a:ext>
          </a:extLst>
        </xdr:cNvPr>
        <xdr:cNvSpPr>
          <a:spLocks noChangeAspect="1" noChangeArrowheads="1"/>
        </xdr:cNvSpPr>
      </xdr:nvSpPr>
      <xdr:spPr bwMode="auto">
        <a:xfrm>
          <a:off x="23888700" y="328450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1214</xdr:row>
      <xdr:rowOff>0</xdr:rowOff>
    </xdr:from>
    <xdr:ext cx="304800" cy="307975"/>
    <xdr:sp macro="" textlink="">
      <xdr:nvSpPr>
        <xdr:cNvPr id="2078" name="AutoShape 1" descr="blob:https://web.whatsapp.com/34b6e80c-bc0c-4a28-b3e1-e4a36d430a7e">
          <a:extLst>
            <a:ext uri="{FF2B5EF4-FFF2-40B4-BE49-F238E27FC236}">
              <a16:creationId xmlns:a16="http://schemas.microsoft.com/office/drawing/2014/main" id="{97AE60A0-9B18-433A-92FC-ABD02AA60600}"/>
            </a:ext>
          </a:extLst>
        </xdr:cNvPr>
        <xdr:cNvSpPr>
          <a:spLocks noChangeAspect="1" noChangeArrowheads="1"/>
        </xdr:cNvSpPr>
      </xdr:nvSpPr>
      <xdr:spPr bwMode="auto">
        <a:xfrm>
          <a:off x="23888700"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1217</xdr:row>
      <xdr:rowOff>0</xdr:rowOff>
    </xdr:from>
    <xdr:ext cx="304800" cy="307975"/>
    <xdr:sp macro="" textlink="">
      <xdr:nvSpPr>
        <xdr:cNvPr id="2079" name="AutoShape 1" descr="blob:https://web.whatsapp.com/34b6e80c-bc0c-4a28-b3e1-e4a36d430a7e">
          <a:extLst>
            <a:ext uri="{FF2B5EF4-FFF2-40B4-BE49-F238E27FC236}">
              <a16:creationId xmlns:a16="http://schemas.microsoft.com/office/drawing/2014/main" id="{68122010-18A3-4004-A620-C5CD6B6D7281}"/>
            </a:ext>
          </a:extLst>
        </xdr:cNvPr>
        <xdr:cNvSpPr>
          <a:spLocks noChangeAspect="1" noChangeArrowheads="1"/>
        </xdr:cNvSpPr>
      </xdr:nvSpPr>
      <xdr:spPr bwMode="auto">
        <a:xfrm>
          <a:off x="23888700" y="33176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1220</xdr:row>
      <xdr:rowOff>0</xdr:rowOff>
    </xdr:from>
    <xdr:ext cx="304800" cy="307975"/>
    <xdr:sp macro="" textlink="">
      <xdr:nvSpPr>
        <xdr:cNvPr id="2080" name="AutoShape 1" descr="blob:https://web.whatsapp.com/34b6e80c-bc0c-4a28-b3e1-e4a36d430a7e">
          <a:extLst>
            <a:ext uri="{FF2B5EF4-FFF2-40B4-BE49-F238E27FC236}">
              <a16:creationId xmlns:a16="http://schemas.microsoft.com/office/drawing/2014/main" id="{8FE3D369-FA24-4341-8A44-A58BD9BA667B}"/>
            </a:ext>
          </a:extLst>
        </xdr:cNvPr>
        <xdr:cNvSpPr>
          <a:spLocks noChangeAspect="1" noChangeArrowheads="1"/>
        </xdr:cNvSpPr>
      </xdr:nvSpPr>
      <xdr:spPr bwMode="auto">
        <a:xfrm>
          <a:off x="23888700" y="33256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1224</xdr:row>
      <xdr:rowOff>0</xdr:rowOff>
    </xdr:from>
    <xdr:ext cx="304800" cy="307975"/>
    <xdr:sp macro="" textlink="">
      <xdr:nvSpPr>
        <xdr:cNvPr id="2081" name="AutoShape 1" descr="blob:https://web.whatsapp.com/34b6e80c-bc0c-4a28-b3e1-e4a36d430a7e">
          <a:extLst>
            <a:ext uri="{FF2B5EF4-FFF2-40B4-BE49-F238E27FC236}">
              <a16:creationId xmlns:a16="http://schemas.microsoft.com/office/drawing/2014/main" id="{E20E3531-1FEF-4F4B-AA60-95BDA3A92698}"/>
            </a:ext>
          </a:extLst>
        </xdr:cNvPr>
        <xdr:cNvSpPr>
          <a:spLocks noChangeAspect="1" noChangeArrowheads="1"/>
        </xdr:cNvSpPr>
      </xdr:nvSpPr>
      <xdr:spPr bwMode="auto">
        <a:xfrm>
          <a:off x="23888700" y="33363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1225</xdr:row>
      <xdr:rowOff>0</xdr:rowOff>
    </xdr:from>
    <xdr:ext cx="304800" cy="307975"/>
    <xdr:sp macro="" textlink="">
      <xdr:nvSpPr>
        <xdr:cNvPr id="2082" name="AutoShape 1" descr="blob:https://web.whatsapp.com/34b6e80c-bc0c-4a28-b3e1-e4a36d430a7e">
          <a:extLst>
            <a:ext uri="{FF2B5EF4-FFF2-40B4-BE49-F238E27FC236}">
              <a16:creationId xmlns:a16="http://schemas.microsoft.com/office/drawing/2014/main" id="{EF084D57-7F42-4ECB-A09D-7D02263C1D10}"/>
            </a:ext>
          </a:extLst>
        </xdr:cNvPr>
        <xdr:cNvSpPr>
          <a:spLocks noChangeAspect="1" noChangeArrowheads="1"/>
        </xdr:cNvSpPr>
      </xdr:nvSpPr>
      <xdr:spPr bwMode="auto">
        <a:xfrm>
          <a:off x="23888700" y="33389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1226</xdr:row>
      <xdr:rowOff>0</xdr:rowOff>
    </xdr:from>
    <xdr:ext cx="304800" cy="307975"/>
    <xdr:sp macro="" textlink="">
      <xdr:nvSpPr>
        <xdr:cNvPr id="2083" name="AutoShape 1" descr="blob:https://web.whatsapp.com/34b6e80c-bc0c-4a28-b3e1-e4a36d430a7e">
          <a:extLst>
            <a:ext uri="{FF2B5EF4-FFF2-40B4-BE49-F238E27FC236}">
              <a16:creationId xmlns:a16="http://schemas.microsoft.com/office/drawing/2014/main" id="{E12EB666-1059-4379-AB00-0415DD98EECD}"/>
            </a:ext>
          </a:extLst>
        </xdr:cNvPr>
        <xdr:cNvSpPr>
          <a:spLocks noChangeAspect="1" noChangeArrowheads="1"/>
        </xdr:cNvSpPr>
      </xdr:nvSpPr>
      <xdr:spPr bwMode="auto">
        <a:xfrm>
          <a:off x="23888700" y="33416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1229</xdr:row>
      <xdr:rowOff>0</xdr:rowOff>
    </xdr:from>
    <xdr:ext cx="304800" cy="307975"/>
    <xdr:sp macro="" textlink="">
      <xdr:nvSpPr>
        <xdr:cNvPr id="2084" name="AutoShape 1" descr="blob:https://web.whatsapp.com/34b6e80c-bc0c-4a28-b3e1-e4a36d430a7e">
          <a:extLst>
            <a:ext uri="{FF2B5EF4-FFF2-40B4-BE49-F238E27FC236}">
              <a16:creationId xmlns:a16="http://schemas.microsoft.com/office/drawing/2014/main" id="{79782EBE-2D33-4624-9D5A-BF05A0886BA2}"/>
            </a:ext>
          </a:extLst>
        </xdr:cNvPr>
        <xdr:cNvSpPr>
          <a:spLocks noChangeAspect="1" noChangeArrowheads="1"/>
        </xdr:cNvSpPr>
      </xdr:nvSpPr>
      <xdr:spPr bwMode="auto">
        <a:xfrm>
          <a:off x="23888700" y="33498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1230</xdr:row>
      <xdr:rowOff>0</xdr:rowOff>
    </xdr:from>
    <xdr:ext cx="304800" cy="307975"/>
    <xdr:sp macro="" textlink="">
      <xdr:nvSpPr>
        <xdr:cNvPr id="2085" name="AutoShape 1" descr="blob:https://web.whatsapp.com/34b6e80c-bc0c-4a28-b3e1-e4a36d430a7e">
          <a:extLst>
            <a:ext uri="{FF2B5EF4-FFF2-40B4-BE49-F238E27FC236}">
              <a16:creationId xmlns:a16="http://schemas.microsoft.com/office/drawing/2014/main" id="{8F8AB24C-13D6-485B-ACD9-6CE9FA857797}"/>
            </a:ext>
          </a:extLst>
        </xdr:cNvPr>
        <xdr:cNvSpPr>
          <a:spLocks noChangeAspect="1" noChangeArrowheads="1"/>
        </xdr:cNvSpPr>
      </xdr:nvSpPr>
      <xdr:spPr bwMode="auto">
        <a:xfrm>
          <a:off x="23888700" y="33525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1231</xdr:row>
      <xdr:rowOff>0</xdr:rowOff>
    </xdr:from>
    <xdr:ext cx="304800" cy="307975"/>
    <xdr:sp macro="" textlink="">
      <xdr:nvSpPr>
        <xdr:cNvPr id="2086" name="AutoShape 1" descr="blob:https://web.whatsapp.com/34b6e80c-bc0c-4a28-b3e1-e4a36d430a7e">
          <a:extLst>
            <a:ext uri="{FF2B5EF4-FFF2-40B4-BE49-F238E27FC236}">
              <a16:creationId xmlns:a16="http://schemas.microsoft.com/office/drawing/2014/main" id="{0CE1CE6F-E955-49A3-8DD3-4FC109383E54}"/>
            </a:ext>
          </a:extLst>
        </xdr:cNvPr>
        <xdr:cNvSpPr>
          <a:spLocks noChangeAspect="1" noChangeArrowheads="1"/>
        </xdr:cNvSpPr>
      </xdr:nvSpPr>
      <xdr:spPr bwMode="auto">
        <a:xfrm>
          <a:off x="23888700" y="33551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1232</xdr:row>
      <xdr:rowOff>0</xdr:rowOff>
    </xdr:from>
    <xdr:ext cx="304800" cy="307975"/>
    <xdr:sp macro="" textlink="">
      <xdr:nvSpPr>
        <xdr:cNvPr id="2087" name="AutoShape 1" descr="blob:https://web.whatsapp.com/34b6e80c-bc0c-4a28-b3e1-e4a36d430a7e">
          <a:extLst>
            <a:ext uri="{FF2B5EF4-FFF2-40B4-BE49-F238E27FC236}">
              <a16:creationId xmlns:a16="http://schemas.microsoft.com/office/drawing/2014/main" id="{2C7B6B45-749E-42F5-A387-B51719307DA5}"/>
            </a:ext>
          </a:extLst>
        </xdr:cNvPr>
        <xdr:cNvSpPr>
          <a:spLocks noChangeAspect="1" noChangeArrowheads="1"/>
        </xdr:cNvSpPr>
      </xdr:nvSpPr>
      <xdr:spPr bwMode="auto">
        <a:xfrm>
          <a:off x="23888700" y="33589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1233</xdr:row>
      <xdr:rowOff>0</xdr:rowOff>
    </xdr:from>
    <xdr:ext cx="304800" cy="307975"/>
    <xdr:sp macro="" textlink="">
      <xdr:nvSpPr>
        <xdr:cNvPr id="2088" name="AutoShape 1" descr="blob:https://web.whatsapp.com/34b6e80c-bc0c-4a28-b3e1-e4a36d430a7e">
          <a:extLst>
            <a:ext uri="{FF2B5EF4-FFF2-40B4-BE49-F238E27FC236}">
              <a16:creationId xmlns:a16="http://schemas.microsoft.com/office/drawing/2014/main" id="{7993243B-26BD-4696-BADE-33BD997E76E6}"/>
            </a:ext>
          </a:extLst>
        </xdr:cNvPr>
        <xdr:cNvSpPr>
          <a:spLocks noChangeAspect="1" noChangeArrowheads="1"/>
        </xdr:cNvSpPr>
      </xdr:nvSpPr>
      <xdr:spPr bwMode="auto">
        <a:xfrm>
          <a:off x="23888700" y="33616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1234</xdr:row>
      <xdr:rowOff>0</xdr:rowOff>
    </xdr:from>
    <xdr:ext cx="304800" cy="307975"/>
    <xdr:sp macro="" textlink="">
      <xdr:nvSpPr>
        <xdr:cNvPr id="2089" name="AutoShape 1" descr="blob:https://web.whatsapp.com/34b6e80c-bc0c-4a28-b3e1-e4a36d430a7e">
          <a:extLst>
            <a:ext uri="{FF2B5EF4-FFF2-40B4-BE49-F238E27FC236}">
              <a16:creationId xmlns:a16="http://schemas.microsoft.com/office/drawing/2014/main" id="{798ED8A9-A2C8-4074-86D5-F632A53FC3AB}"/>
            </a:ext>
          </a:extLst>
        </xdr:cNvPr>
        <xdr:cNvSpPr>
          <a:spLocks noChangeAspect="1" noChangeArrowheads="1"/>
        </xdr:cNvSpPr>
      </xdr:nvSpPr>
      <xdr:spPr bwMode="auto">
        <a:xfrm>
          <a:off x="23888700" y="33643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1234</xdr:row>
      <xdr:rowOff>0</xdr:rowOff>
    </xdr:from>
    <xdr:ext cx="304800" cy="307975"/>
    <xdr:sp macro="" textlink="">
      <xdr:nvSpPr>
        <xdr:cNvPr id="2090" name="AutoShape 1" descr="blob:https://web.whatsapp.com/34b6e80c-bc0c-4a28-b3e1-e4a36d430a7e">
          <a:extLst>
            <a:ext uri="{FF2B5EF4-FFF2-40B4-BE49-F238E27FC236}">
              <a16:creationId xmlns:a16="http://schemas.microsoft.com/office/drawing/2014/main" id="{6F776DC6-D8DD-4028-A840-024393FC8CA6}"/>
            </a:ext>
          </a:extLst>
        </xdr:cNvPr>
        <xdr:cNvSpPr>
          <a:spLocks noChangeAspect="1" noChangeArrowheads="1"/>
        </xdr:cNvSpPr>
      </xdr:nvSpPr>
      <xdr:spPr bwMode="auto">
        <a:xfrm>
          <a:off x="23888700" y="33643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1235</xdr:row>
      <xdr:rowOff>0</xdr:rowOff>
    </xdr:from>
    <xdr:ext cx="304800" cy="307975"/>
    <xdr:sp macro="" textlink="">
      <xdr:nvSpPr>
        <xdr:cNvPr id="2091" name="AutoShape 1" descr="blob:https://web.whatsapp.com/34b6e80c-bc0c-4a28-b3e1-e4a36d430a7e">
          <a:extLst>
            <a:ext uri="{FF2B5EF4-FFF2-40B4-BE49-F238E27FC236}">
              <a16:creationId xmlns:a16="http://schemas.microsoft.com/office/drawing/2014/main" id="{D2D39092-6CA9-4E67-A7B8-C240F16933B9}"/>
            </a:ext>
          </a:extLst>
        </xdr:cNvPr>
        <xdr:cNvSpPr>
          <a:spLocks noChangeAspect="1" noChangeArrowheads="1"/>
        </xdr:cNvSpPr>
      </xdr:nvSpPr>
      <xdr:spPr bwMode="auto">
        <a:xfrm>
          <a:off x="23888700" y="33669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1236</xdr:row>
      <xdr:rowOff>0</xdr:rowOff>
    </xdr:from>
    <xdr:ext cx="304800" cy="307975"/>
    <xdr:sp macro="" textlink="">
      <xdr:nvSpPr>
        <xdr:cNvPr id="2092" name="AutoShape 1" descr="blob:https://web.whatsapp.com/34b6e80c-bc0c-4a28-b3e1-e4a36d430a7e">
          <a:extLst>
            <a:ext uri="{FF2B5EF4-FFF2-40B4-BE49-F238E27FC236}">
              <a16:creationId xmlns:a16="http://schemas.microsoft.com/office/drawing/2014/main" id="{44278E58-67AA-4F5E-9E68-258FA1195835}"/>
            </a:ext>
          </a:extLst>
        </xdr:cNvPr>
        <xdr:cNvSpPr>
          <a:spLocks noChangeAspect="1" noChangeArrowheads="1"/>
        </xdr:cNvSpPr>
      </xdr:nvSpPr>
      <xdr:spPr bwMode="auto">
        <a:xfrm>
          <a:off x="23888700" y="33696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1237</xdr:row>
      <xdr:rowOff>0</xdr:rowOff>
    </xdr:from>
    <xdr:ext cx="304800" cy="307975"/>
    <xdr:sp macro="" textlink="">
      <xdr:nvSpPr>
        <xdr:cNvPr id="2093" name="AutoShape 1" descr="blob:https://web.whatsapp.com/34b6e80c-bc0c-4a28-b3e1-e4a36d430a7e">
          <a:extLst>
            <a:ext uri="{FF2B5EF4-FFF2-40B4-BE49-F238E27FC236}">
              <a16:creationId xmlns:a16="http://schemas.microsoft.com/office/drawing/2014/main" id="{1D83FAD0-CE2A-4985-AE04-6E7B39B715FF}"/>
            </a:ext>
          </a:extLst>
        </xdr:cNvPr>
        <xdr:cNvSpPr>
          <a:spLocks noChangeAspect="1" noChangeArrowheads="1"/>
        </xdr:cNvSpPr>
      </xdr:nvSpPr>
      <xdr:spPr bwMode="auto">
        <a:xfrm>
          <a:off x="23888700" y="33723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1238</xdr:row>
      <xdr:rowOff>0</xdr:rowOff>
    </xdr:from>
    <xdr:ext cx="304800" cy="307975"/>
    <xdr:sp macro="" textlink="">
      <xdr:nvSpPr>
        <xdr:cNvPr id="2094" name="AutoShape 1" descr="blob:https://web.whatsapp.com/34b6e80c-bc0c-4a28-b3e1-e4a36d430a7e">
          <a:extLst>
            <a:ext uri="{FF2B5EF4-FFF2-40B4-BE49-F238E27FC236}">
              <a16:creationId xmlns:a16="http://schemas.microsoft.com/office/drawing/2014/main" id="{A33A0C9F-613E-46CB-B3F7-2679A7CCF2B1}"/>
            </a:ext>
          </a:extLst>
        </xdr:cNvPr>
        <xdr:cNvSpPr>
          <a:spLocks noChangeAspect="1" noChangeArrowheads="1"/>
        </xdr:cNvSpPr>
      </xdr:nvSpPr>
      <xdr:spPr bwMode="auto">
        <a:xfrm>
          <a:off x="23888700" y="33749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1239</xdr:row>
      <xdr:rowOff>0</xdr:rowOff>
    </xdr:from>
    <xdr:ext cx="304800" cy="307975"/>
    <xdr:sp macro="" textlink="">
      <xdr:nvSpPr>
        <xdr:cNvPr id="2095" name="AutoShape 1" descr="blob:https://web.whatsapp.com/34b6e80c-bc0c-4a28-b3e1-e4a36d430a7e">
          <a:extLst>
            <a:ext uri="{FF2B5EF4-FFF2-40B4-BE49-F238E27FC236}">
              <a16:creationId xmlns:a16="http://schemas.microsoft.com/office/drawing/2014/main" id="{5FCFBD42-E83D-46B9-A5C5-CF96432B62C4}"/>
            </a:ext>
          </a:extLst>
        </xdr:cNvPr>
        <xdr:cNvSpPr>
          <a:spLocks noChangeAspect="1" noChangeArrowheads="1"/>
        </xdr:cNvSpPr>
      </xdr:nvSpPr>
      <xdr:spPr bwMode="auto">
        <a:xfrm>
          <a:off x="23888700" y="33776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1240</xdr:row>
      <xdr:rowOff>0</xdr:rowOff>
    </xdr:from>
    <xdr:ext cx="304800" cy="307975"/>
    <xdr:sp macro="" textlink="">
      <xdr:nvSpPr>
        <xdr:cNvPr id="2096" name="AutoShape 1" descr="blob:https://web.whatsapp.com/34b6e80c-bc0c-4a28-b3e1-e4a36d430a7e">
          <a:extLst>
            <a:ext uri="{FF2B5EF4-FFF2-40B4-BE49-F238E27FC236}">
              <a16:creationId xmlns:a16="http://schemas.microsoft.com/office/drawing/2014/main" id="{48B542F7-A66B-4ADE-BEA6-69FBC626E2E0}"/>
            </a:ext>
          </a:extLst>
        </xdr:cNvPr>
        <xdr:cNvSpPr>
          <a:spLocks noChangeAspect="1" noChangeArrowheads="1"/>
        </xdr:cNvSpPr>
      </xdr:nvSpPr>
      <xdr:spPr bwMode="auto">
        <a:xfrm>
          <a:off x="23888700" y="33803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1241</xdr:row>
      <xdr:rowOff>0</xdr:rowOff>
    </xdr:from>
    <xdr:ext cx="304800" cy="307975"/>
    <xdr:sp macro="" textlink="">
      <xdr:nvSpPr>
        <xdr:cNvPr id="2097" name="AutoShape 1" descr="blob:https://web.whatsapp.com/34b6e80c-bc0c-4a28-b3e1-e4a36d430a7e">
          <a:extLst>
            <a:ext uri="{FF2B5EF4-FFF2-40B4-BE49-F238E27FC236}">
              <a16:creationId xmlns:a16="http://schemas.microsoft.com/office/drawing/2014/main" id="{C26BB99D-DD8F-45B9-BF6E-98545958BFE3}"/>
            </a:ext>
          </a:extLst>
        </xdr:cNvPr>
        <xdr:cNvSpPr>
          <a:spLocks noChangeAspect="1" noChangeArrowheads="1"/>
        </xdr:cNvSpPr>
      </xdr:nvSpPr>
      <xdr:spPr bwMode="auto">
        <a:xfrm>
          <a:off x="23888700" y="33829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1242</xdr:row>
      <xdr:rowOff>0</xdr:rowOff>
    </xdr:from>
    <xdr:ext cx="304800" cy="307975"/>
    <xdr:sp macro="" textlink="">
      <xdr:nvSpPr>
        <xdr:cNvPr id="2098" name="AutoShape 1" descr="blob:https://web.whatsapp.com/34b6e80c-bc0c-4a28-b3e1-e4a36d430a7e">
          <a:extLst>
            <a:ext uri="{FF2B5EF4-FFF2-40B4-BE49-F238E27FC236}">
              <a16:creationId xmlns:a16="http://schemas.microsoft.com/office/drawing/2014/main" id="{4F98809F-C4C1-41BC-B99F-18EC5C0A7D23}"/>
            </a:ext>
          </a:extLst>
        </xdr:cNvPr>
        <xdr:cNvSpPr>
          <a:spLocks noChangeAspect="1" noChangeArrowheads="1"/>
        </xdr:cNvSpPr>
      </xdr:nvSpPr>
      <xdr:spPr bwMode="auto">
        <a:xfrm>
          <a:off x="23888700" y="33856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1243</xdr:row>
      <xdr:rowOff>0</xdr:rowOff>
    </xdr:from>
    <xdr:ext cx="304800" cy="307975"/>
    <xdr:sp macro="" textlink="">
      <xdr:nvSpPr>
        <xdr:cNvPr id="2099" name="AutoShape 1" descr="blob:https://web.whatsapp.com/34b6e80c-bc0c-4a28-b3e1-e4a36d430a7e">
          <a:extLst>
            <a:ext uri="{FF2B5EF4-FFF2-40B4-BE49-F238E27FC236}">
              <a16:creationId xmlns:a16="http://schemas.microsoft.com/office/drawing/2014/main" id="{DABD98AD-415C-4F98-8E3B-B19F746F34AE}"/>
            </a:ext>
          </a:extLst>
        </xdr:cNvPr>
        <xdr:cNvSpPr>
          <a:spLocks noChangeAspect="1" noChangeArrowheads="1"/>
        </xdr:cNvSpPr>
      </xdr:nvSpPr>
      <xdr:spPr bwMode="auto">
        <a:xfrm>
          <a:off x="23888700" y="33883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1244</xdr:row>
      <xdr:rowOff>0</xdr:rowOff>
    </xdr:from>
    <xdr:ext cx="304800" cy="307975"/>
    <xdr:sp macro="" textlink="">
      <xdr:nvSpPr>
        <xdr:cNvPr id="2100" name="AutoShape 1" descr="blob:https://web.whatsapp.com/34b6e80c-bc0c-4a28-b3e1-e4a36d430a7e">
          <a:extLst>
            <a:ext uri="{FF2B5EF4-FFF2-40B4-BE49-F238E27FC236}">
              <a16:creationId xmlns:a16="http://schemas.microsoft.com/office/drawing/2014/main" id="{730DC45A-9BC0-439E-A57D-32A2132E3749}"/>
            </a:ext>
          </a:extLst>
        </xdr:cNvPr>
        <xdr:cNvSpPr>
          <a:spLocks noChangeAspect="1" noChangeArrowheads="1"/>
        </xdr:cNvSpPr>
      </xdr:nvSpPr>
      <xdr:spPr bwMode="auto">
        <a:xfrm>
          <a:off x="23888700" y="33909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1245</xdr:row>
      <xdr:rowOff>0</xdr:rowOff>
    </xdr:from>
    <xdr:ext cx="304800" cy="307975"/>
    <xdr:sp macro="" textlink="">
      <xdr:nvSpPr>
        <xdr:cNvPr id="2101" name="AutoShape 1" descr="blob:https://web.whatsapp.com/34b6e80c-bc0c-4a28-b3e1-e4a36d430a7e">
          <a:extLst>
            <a:ext uri="{FF2B5EF4-FFF2-40B4-BE49-F238E27FC236}">
              <a16:creationId xmlns:a16="http://schemas.microsoft.com/office/drawing/2014/main" id="{8BE7C2D7-6561-45BA-A1F5-CC2FABE271A2}"/>
            </a:ext>
          </a:extLst>
        </xdr:cNvPr>
        <xdr:cNvSpPr>
          <a:spLocks noChangeAspect="1" noChangeArrowheads="1"/>
        </xdr:cNvSpPr>
      </xdr:nvSpPr>
      <xdr:spPr bwMode="auto">
        <a:xfrm>
          <a:off x="23888700" y="33936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1246</xdr:row>
      <xdr:rowOff>0</xdr:rowOff>
    </xdr:from>
    <xdr:ext cx="304800" cy="307975"/>
    <xdr:sp macro="" textlink="">
      <xdr:nvSpPr>
        <xdr:cNvPr id="2102" name="AutoShape 1" descr="blob:https://web.whatsapp.com/34b6e80c-bc0c-4a28-b3e1-e4a36d430a7e">
          <a:extLst>
            <a:ext uri="{FF2B5EF4-FFF2-40B4-BE49-F238E27FC236}">
              <a16:creationId xmlns:a16="http://schemas.microsoft.com/office/drawing/2014/main" id="{7FB8405E-7731-4395-81CD-1CDB8EF970B8}"/>
            </a:ext>
          </a:extLst>
        </xdr:cNvPr>
        <xdr:cNvSpPr>
          <a:spLocks noChangeAspect="1" noChangeArrowheads="1"/>
        </xdr:cNvSpPr>
      </xdr:nvSpPr>
      <xdr:spPr bwMode="auto">
        <a:xfrm>
          <a:off x="23888700" y="33963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1247</xdr:row>
      <xdr:rowOff>0</xdr:rowOff>
    </xdr:from>
    <xdr:ext cx="304800" cy="307975"/>
    <xdr:sp macro="" textlink="">
      <xdr:nvSpPr>
        <xdr:cNvPr id="2103" name="AutoShape 1" descr="blob:https://web.whatsapp.com/34b6e80c-bc0c-4a28-b3e1-e4a36d430a7e">
          <a:extLst>
            <a:ext uri="{FF2B5EF4-FFF2-40B4-BE49-F238E27FC236}">
              <a16:creationId xmlns:a16="http://schemas.microsoft.com/office/drawing/2014/main" id="{CDC72870-8148-4B66-84A2-B54B276F843C}"/>
            </a:ext>
          </a:extLst>
        </xdr:cNvPr>
        <xdr:cNvSpPr>
          <a:spLocks noChangeAspect="1" noChangeArrowheads="1"/>
        </xdr:cNvSpPr>
      </xdr:nvSpPr>
      <xdr:spPr bwMode="auto">
        <a:xfrm>
          <a:off x="23888700" y="33989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1248</xdr:row>
      <xdr:rowOff>0</xdr:rowOff>
    </xdr:from>
    <xdr:ext cx="304800" cy="307975"/>
    <xdr:sp macro="" textlink="">
      <xdr:nvSpPr>
        <xdr:cNvPr id="2104" name="AutoShape 1" descr="blob:https://web.whatsapp.com/34b6e80c-bc0c-4a28-b3e1-e4a36d430a7e">
          <a:extLst>
            <a:ext uri="{FF2B5EF4-FFF2-40B4-BE49-F238E27FC236}">
              <a16:creationId xmlns:a16="http://schemas.microsoft.com/office/drawing/2014/main" id="{D8759731-71BA-4925-924F-F6006DF71ED6}"/>
            </a:ext>
          </a:extLst>
        </xdr:cNvPr>
        <xdr:cNvSpPr>
          <a:spLocks noChangeAspect="1" noChangeArrowheads="1"/>
        </xdr:cNvSpPr>
      </xdr:nvSpPr>
      <xdr:spPr bwMode="auto">
        <a:xfrm>
          <a:off x="23888700" y="34016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1249</xdr:row>
      <xdr:rowOff>0</xdr:rowOff>
    </xdr:from>
    <xdr:ext cx="304800" cy="307975"/>
    <xdr:sp macro="" textlink="">
      <xdr:nvSpPr>
        <xdr:cNvPr id="2105" name="AutoShape 1" descr="blob:https://web.whatsapp.com/34b6e80c-bc0c-4a28-b3e1-e4a36d430a7e">
          <a:extLst>
            <a:ext uri="{FF2B5EF4-FFF2-40B4-BE49-F238E27FC236}">
              <a16:creationId xmlns:a16="http://schemas.microsoft.com/office/drawing/2014/main" id="{023B5485-E6F6-4A9F-B446-9246E3E3F19B}"/>
            </a:ext>
          </a:extLst>
        </xdr:cNvPr>
        <xdr:cNvSpPr>
          <a:spLocks noChangeAspect="1" noChangeArrowheads="1"/>
        </xdr:cNvSpPr>
      </xdr:nvSpPr>
      <xdr:spPr bwMode="auto">
        <a:xfrm>
          <a:off x="23888700" y="34043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1250</xdr:row>
      <xdr:rowOff>0</xdr:rowOff>
    </xdr:from>
    <xdr:ext cx="304800" cy="307975"/>
    <xdr:sp macro="" textlink="">
      <xdr:nvSpPr>
        <xdr:cNvPr id="2106" name="AutoShape 1" descr="blob:https://web.whatsapp.com/34b6e80c-bc0c-4a28-b3e1-e4a36d430a7e">
          <a:extLst>
            <a:ext uri="{FF2B5EF4-FFF2-40B4-BE49-F238E27FC236}">
              <a16:creationId xmlns:a16="http://schemas.microsoft.com/office/drawing/2014/main" id="{9A1EAC7B-7C68-4861-9822-98FCF7F06884}"/>
            </a:ext>
          </a:extLst>
        </xdr:cNvPr>
        <xdr:cNvSpPr>
          <a:spLocks noChangeAspect="1" noChangeArrowheads="1"/>
        </xdr:cNvSpPr>
      </xdr:nvSpPr>
      <xdr:spPr bwMode="auto">
        <a:xfrm>
          <a:off x="23888700" y="34069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1251</xdr:row>
      <xdr:rowOff>0</xdr:rowOff>
    </xdr:from>
    <xdr:ext cx="304800" cy="307975"/>
    <xdr:sp macro="" textlink="">
      <xdr:nvSpPr>
        <xdr:cNvPr id="2107" name="AutoShape 1" descr="blob:https://web.whatsapp.com/34b6e80c-bc0c-4a28-b3e1-e4a36d430a7e">
          <a:extLst>
            <a:ext uri="{FF2B5EF4-FFF2-40B4-BE49-F238E27FC236}">
              <a16:creationId xmlns:a16="http://schemas.microsoft.com/office/drawing/2014/main" id="{2C7D6C3F-D045-40B4-B8B6-1727BBF3AEE4}"/>
            </a:ext>
          </a:extLst>
        </xdr:cNvPr>
        <xdr:cNvSpPr>
          <a:spLocks noChangeAspect="1" noChangeArrowheads="1"/>
        </xdr:cNvSpPr>
      </xdr:nvSpPr>
      <xdr:spPr bwMode="auto">
        <a:xfrm>
          <a:off x="23888700" y="34096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1252</xdr:row>
      <xdr:rowOff>0</xdr:rowOff>
    </xdr:from>
    <xdr:ext cx="304800" cy="307975"/>
    <xdr:sp macro="" textlink="">
      <xdr:nvSpPr>
        <xdr:cNvPr id="2108" name="AutoShape 1" descr="blob:https://web.whatsapp.com/34b6e80c-bc0c-4a28-b3e1-e4a36d430a7e">
          <a:extLst>
            <a:ext uri="{FF2B5EF4-FFF2-40B4-BE49-F238E27FC236}">
              <a16:creationId xmlns:a16="http://schemas.microsoft.com/office/drawing/2014/main" id="{DEB92DC1-37C5-4019-A82B-A8FF2919D77C}"/>
            </a:ext>
          </a:extLst>
        </xdr:cNvPr>
        <xdr:cNvSpPr>
          <a:spLocks noChangeAspect="1" noChangeArrowheads="1"/>
        </xdr:cNvSpPr>
      </xdr:nvSpPr>
      <xdr:spPr bwMode="auto">
        <a:xfrm>
          <a:off x="23888700" y="34123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1253</xdr:row>
      <xdr:rowOff>0</xdr:rowOff>
    </xdr:from>
    <xdr:ext cx="304800" cy="307975"/>
    <xdr:sp macro="" textlink="">
      <xdr:nvSpPr>
        <xdr:cNvPr id="2109" name="AutoShape 1" descr="blob:https://web.whatsapp.com/34b6e80c-bc0c-4a28-b3e1-e4a36d430a7e">
          <a:extLst>
            <a:ext uri="{FF2B5EF4-FFF2-40B4-BE49-F238E27FC236}">
              <a16:creationId xmlns:a16="http://schemas.microsoft.com/office/drawing/2014/main" id="{AD47518D-B76E-4833-A5D7-EAC6CB46E2E0}"/>
            </a:ext>
          </a:extLst>
        </xdr:cNvPr>
        <xdr:cNvSpPr>
          <a:spLocks noChangeAspect="1" noChangeArrowheads="1"/>
        </xdr:cNvSpPr>
      </xdr:nvSpPr>
      <xdr:spPr bwMode="auto">
        <a:xfrm>
          <a:off x="23888700" y="34149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1254</xdr:row>
      <xdr:rowOff>0</xdr:rowOff>
    </xdr:from>
    <xdr:ext cx="304800" cy="307975"/>
    <xdr:sp macro="" textlink="">
      <xdr:nvSpPr>
        <xdr:cNvPr id="2110" name="AutoShape 1" descr="blob:https://web.whatsapp.com/34b6e80c-bc0c-4a28-b3e1-e4a36d430a7e">
          <a:extLst>
            <a:ext uri="{FF2B5EF4-FFF2-40B4-BE49-F238E27FC236}">
              <a16:creationId xmlns:a16="http://schemas.microsoft.com/office/drawing/2014/main" id="{558830BC-C766-49C4-9DD9-6A76195D096F}"/>
            </a:ext>
          </a:extLst>
        </xdr:cNvPr>
        <xdr:cNvSpPr>
          <a:spLocks noChangeAspect="1" noChangeArrowheads="1"/>
        </xdr:cNvSpPr>
      </xdr:nvSpPr>
      <xdr:spPr bwMode="auto">
        <a:xfrm>
          <a:off x="23888700" y="34176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1255</xdr:row>
      <xdr:rowOff>0</xdr:rowOff>
    </xdr:from>
    <xdr:ext cx="304800" cy="307975"/>
    <xdr:sp macro="" textlink="">
      <xdr:nvSpPr>
        <xdr:cNvPr id="2111" name="AutoShape 1" descr="blob:https://web.whatsapp.com/34b6e80c-bc0c-4a28-b3e1-e4a36d430a7e">
          <a:extLst>
            <a:ext uri="{FF2B5EF4-FFF2-40B4-BE49-F238E27FC236}">
              <a16:creationId xmlns:a16="http://schemas.microsoft.com/office/drawing/2014/main" id="{531BBA3B-509D-4699-8DDE-D5623DA7D2C7}"/>
            </a:ext>
          </a:extLst>
        </xdr:cNvPr>
        <xdr:cNvSpPr>
          <a:spLocks noChangeAspect="1" noChangeArrowheads="1"/>
        </xdr:cNvSpPr>
      </xdr:nvSpPr>
      <xdr:spPr bwMode="auto">
        <a:xfrm>
          <a:off x="23888700" y="34203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1256</xdr:row>
      <xdr:rowOff>0</xdr:rowOff>
    </xdr:from>
    <xdr:ext cx="304800" cy="307975"/>
    <xdr:sp macro="" textlink="">
      <xdr:nvSpPr>
        <xdr:cNvPr id="2112" name="AutoShape 1" descr="blob:https://web.whatsapp.com/34b6e80c-bc0c-4a28-b3e1-e4a36d430a7e">
          <a:extLst>
            <a:ext uri="{FF2B5EF4-FFF2-40B4-BE49-F238E27FC236}">
              <a16:creationId xmlns:a16="http://schemas.microsoft.com/office/drawing/2014/main" id="{ADD7EDD1-135A-4881-B231-F64D72872109}"/>
            </a:ext>
          </a:extLst>
        </xdr:cNvPr>
        <xdr:cNvSpPr>
          <a:spLocks noChangeAspect="1" noChangeArrowheads="1"/>
        </xdr:cNvSpPr>
      </xdr:nvSpPr>
      <xdr:spPr bwMode="auto">
        <a:xfrm>
          <a:off x="23888700" y="34229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1257</xdr:row>
      <xdr:rowOff>0</xdr:rowOff>
    </xdr:from>
    <xdr:ext cx="304800" cy="307975"/>
    <xdr:sp macro="" textlink="">
      <xdr:nvSpPr>
        <xdr:cNvPr id="2113" name="AutoShape 1" descr="blob:https://web.whatsapp.com/34b6e80c-bc0c-4a28-b3e1-e4a36d430a7e">
          <a:extLst>
            <a:ext uri="{FF2B5EF4-FFF2-40B4-BE49-F238E27FC236}">
              <a16:creationId xmlns:a16="http://schemas.microsoft.com/office/drawing/2014/main" id="{EA86146D-E53D-40C3-954E-4AF443B99CB2}"/>
            </a:ext>
          </a:extLst>
        </xdr:cNvPr>
        <xdr:cNvSpPr>
          <a:spLocks noChangeAspect="1" noChangeArrowheads="1"/>
        </xdr:cNvSpPr>
      </xdr:nvSpPr>
      <xdr:spPr bwMode="auto">
        <a:xfrm>
          <a:off x="23888700" y="34256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1258</xdr:row>
      <xdr:rowOff>0</xdr:rowOff>
    </xdr:from>
    <xdr:ext cx="304800" cy="307975"/>
    <xdr:sp macro="" textlink="">
      <xdr:nvSpPr>
        <xdr:cNvPr id="2114" name="AutoShape 1" descr="blob:https://web.whatsapp.com/34b6e80c-bc0c-4a28-b3e1-e4a36d430a7e">
          <a:extLst>
            <a:ext uri="{FF2B5EF4-FFF2-40B4-BE49-F238E27FC236}">
              <a16:creationId xmlns:a16="http://schemas.microsoft.com/office/drawing/2014/main" id="{274787A1-CCC3-4DC4-AA44-0DDCE0BFC75E}"/>
            </a:ext>
          </a:extLst>
        </xdr:cNvPr>
        <xdr:cNvSpPr>
          <a:spLocks noChangeAspect="1" noChangeArrowheads="1"/>
        </xdr:cNvSpPr>
      </xdr:nvSpPr>
      <xdr:spPr bwMode="auto">
        <a:xfrm>
          <a:off x="23888700" y="34283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1259</xdr:row>
      <xdr:rowOff>0</xdr:rowOff>
    </xdr:from>
    <xdr:ext cx="304800" cy="307975"/>
    <xdr:sp macro="" textlink="">
      <xdr:nvSpPr>
        <xdr:cNvPr id="2115" name="AutoShape 1" descr="blob:https://web.whatsapp.com/34b6e80c-bc0c-4a28-b3e1-e4a36d430a7e">
          <a:extLst>
            <a:ext uri="{FF2B5EF4-FFF2-40B4-BE49-F238E27FC236}">
              <a16:creationId xmlns:a16="http://schemas.microsoft.com/office/drawing/2014/main" id="{A47CF38B-FDB5-48E5-B11F-AF1F567DE424}"/>
            </a:ext>
          </a:extLst>
        </xdr:cNvPr>
        <xdr:cNvSpPr>
          <a:spLocks noChangeAspect="1" noChangeArrowheads="1"/>
        </xdr:cNvSpPr>
      </xdr:nvSpPr>
      <xdr:spPr bwMode="auto">
        <a:xfrm>
          <a:off x="23888700" y="34310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1260</xdr:row>
      <xdr:rowOff>0</xdr:rowOff>
    </xdr:from>
    <xdr:ext cx="304800" cy="307975"/>
    <xdr:sp macro="" textlink="">
      <xdr:nvSpPr>
        <xdr:cNvPr id="2116" name="AutoShape 1" descr="blob:https://web.whatsapp.com/34b6e80c-bc0c-4a28-b3e1-e4a36d430a7e">
          <a:extLst>
            <a:ext uri="{FF2B5EF4-FFF2-40B4-BE49-F238E27FC236}">
              <a16:creationId xmlns:a16="http://schemas.microsoft.com/office/drawing/2014/main" id="{2A40254A-F49D-4623-9F7F-9DB4F299F7F1}"/>
            </a:ext>
          </a:extLst>
        </xdr:cNvPr>
        <xdr:cNvSpPr>
          <a:spLocks noChangeAspect="1" noChangeArrowheads="1"/>
        </xdr:cNvSpPr>
      </xdr:nvSpPr>
      <xdr:spPr bwMode="auto">
        <a:xfrm>
          <a:off x="23888700" y="34336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1261</xdr:row>
      <xdr:rowOff>0</xdr:rowOff>
    </xdr:from>
    <xdr:ext cx="304800" cy="307975"/>
    <xdr:sp macro="" textlink="">
      <xdr:nvSpPr>
        <xdr:cNvPr id="2117" name="AutoShape 1" descr="blob:https://web.whatsapp.com/34b6e80c-bc0c-4a28-b3e1-e4a36d430a7e">
          <a:extLst>
            <a:ext uri="{FF2B5EF4-FFF2-40B4-BE49-F238E27FC236}">
              <a16:creationId xmlns:a16="http://schemas.microsoft.com/office/drawing/2014/main" id="{368292C7-D397-435A-98AB-528DC6E88EEE}"/>
            </a:ext>
          </a:extLst>
        </xdr:cNvPr>
        <xdr:cNvSpPr>
          <a:spLocks noChangeAspect="1" noChangeArrowheads="1"/>
        </xdr:cNvSpPr>
      </xdr:nvSpPr>
      <xdr:spPr bwMode="auto">
        <a:xfrm>
          <a:off x="23888700" y="34363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1262</xdr:row>
      <xdr:rowOff>0</xdr:rowOff>
    </xdr:from>
    <xdr:ext cx="304800" cy="307975"/>
    <xdr:sp macro="" textlink="">
      <xdr:nvSpPr>
        <xdr:cNvPr id="2118" name="AutoShape 1" descr="blob:https://web.whatsapp.com/34b6e80c-bc0c-4a28-b3e1-e4a36d430a7e">
          <a:extLst>
            <a:ext uri="{FF2B5EF4-FFF2-40B4-BE49-F238E27FC236}">
              <a16:creationId xmlns:a16="http://schemas.microsoft.com/office/drawing/2014/main" id="{1B9AD468-A3D3-4F21-91C0-6C2CA7D68CBF}"/>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1262</xdr:row>
      <xdr:rowOff>0</xdr:rowOff>
    </xdr:from>
    <xdr:ext cx="304800" cy="307975"/>
    <xdr:sp macro="" textlink="">
      <xdr:nvSpPr>
        <xdr:cNvPr id="2119" name="AutoShape 1" descr="blob:https://web.whatsapp.com/34b6e80c-bc0c-4a28-b3e1-e4a36d430a7e">
          <a:extLst>
            <a:ext uri="{FF2B5EF4-FFF2-40B4-BE49-F238E27FC236}">
              <a16:creationId xmlns:a16="http://schemas.microsoft.com/office/drawing/2014/main" id="{CE748E85-CC17-489D-809E-E05DA92224E8}"/>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1262</xdr:row>
      <xdr:rowOff>0</xdr:rowOff>
    </xdr:from>
    <xdr:ext cx="304800" cy="307975"/>
    <xdr:sp macro="" textlink="">
      <xdr:nvSpPr>
        <xdr:cNvPr id="2120" name="AutoShape 1" descr="blob:https://web.whatsapp.com/34b6e80c-bc0c-4a28-b3e1-e4a36d430a7e">
          <a:extLst>
            <a:ext uri="{FF2B5EF4-FFF2-40B4-BE49-F238E27FC236}">
              <a16:creationId xmlns:a16="http://schemas.microsoft.com/office/drawing/2014/main" id="{7F39E43B-2BAD-4A4B-81EA-8D24F1C2F77D}"/>
            </a:ext>
          </a:extLst>
        </xdr:cNvPr>
        <xdr:cNvSpPr>
          <a:spLocks noChangeAspect="1" noChangeArrowheads="1"/>
        </xdr:cNvSpPr>
      </xdr:nvSpPr>
      <xdr:spPr bwMode="auto">
        <a:xfrm>
          <a:off x="23888700" y="34390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1263</xdr:row>
      <xdr:rowOff>0</xdr:rowOff>
    </xdr:from>
    <xdr:ext cx="304800" cy="307975"/>
    <xdr:sp macro="" textlink="">
      <xdr:nvSpPr>
        <xdr:cNvPr id="2121" name="AutoShape 1" descr="blob:https://web.whatsapp.com/34b6e80c-bc0c-4a28-b3e1-e4a36d430a7e">
          <a:extLst>
            <a:ext uri="{FF2B5EF4-FFF2-40B4-BE49-F238E27FC236}">
              <a16:creationId xmlns:a16="http://schemas.microsoft.com/office/drawing/2014/main" id="{2F23C7C4-BC97-4107-AFE5-0BBCE9FAAFCB}"/>
            </a:ext>
          </a:extLst>
        </xdr:cNvPr>
        <xdr:cNvSpPr>
          <a:spLocks noChangeAspect="1" noChangeArrowheads="1"/>
        </xdr:cNvSpPr>
      </xdr:nvSpPr>
      <xdr:spPr bwMode="auto">
        <a:xfrm>
          <a:off x="23888700" y="34416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1264</xdr:row>
      <xdr:rowOff>0</xdr:rowOff>
    </xdr:from>
    <xdr:ext cx="304800" cy="307975"/>
    <xdr:sp macro="" textlink="">
      <xdr:nvSpPr>
        <xdr:cNvPr id="2122" name="AutoShape 1" descr="blob:https://web.whatsapp.com/34b6e80c-bc0c-4a28-b3e1-e4a36d430a7e">
          <a:extLst>
            <a:ext uri="{FF2B5EF4-FFF2-40B4-BE49-F238E27FC236}">
              <a16:creationId xmlns:a16="http://schemas.microsoft.com/office/drawing/2014/main" id="{1D12633D-B1C0-48DC-87CD-CCFE346B8E42}"/>
            </a:ext>
          </a:extLst>
        </xdr:cNvPr>
        <xdr:cNvSpPr>
          <a:spLocks noChangeAspect="1" noChangeArrowheads="1"/>
        </xdr:cNvSpPr>
      </xdr:nvSpPr>
      <xdr:spPr bwMode="auto">
        <a:xfrm>
          <a:off x="23888700" y="344785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1265</xdr:row>
      <xdr:rowOff>0</xdr:rowOff>
    </xdr:from>
    <xdr:ext cx="304800" cy="307975"/>
    <xdr:sp macro="" textlink="">
      <xdr:nvSpPr>
        <xdr:cNvPr id="2123" name="AutoShape 1" descr="blob:https://web.whatsapp.com/34b6e80c-bc0c-4a28-b3e1-e4a36d430a7e">
          <a:extLst>
            <a:ext uri="{FF2B5EF4-FFF2-40B4-BE49-F238E27FC236}">
              <a16:creationId xmlns:a16="http://schemas.microsoft.com/office/drawing/2014/main" id="{A051D400-2427-4EFA-A368-521413221EBB}"/>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1265</xdr:row>
      <xdr:rowOff>0</xdr:rowOff>
    </xdr:from>
    <xdr:ext cx="304800" cy="307975"/>
    <xdr:sp macro="" textlink="">
      <xdr:nvSpPr>
        <xdr:cNvPr id="2124" name="AutoShape 1" descr="blob:https://web.whatsapp.com/34b6e80c-bc0c-4a28-b3e1-e4a36d430a7e">
          <a:extLst>
            <a:ext uri="{FF2B5EF4-FFF2-40B4-BE49-F238E27FC236}">
              <a16:creationId xmlns:a16="http://schemas.microsoft.com/office/drawing/2014/main" id="{F285DEF0-74BE-46A3-8F56-8C0264B22D89}"/>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1265</xdr:row>
      <xdr:rowOff>0</xdr:rowOff>
    </xdr:from>
    <xdr:ext cx="304800" cy="307975"/>
    <xdr:sp macro="" textlink="">
      <xdr:nvSpPr>
        <xdr:cNvPr id="2125" name="AutoShape 1" descr="blob:https://web.whatsapp.com/34b6e80c-bc0c-4a28-b3e1-e4a36d430a7e">
          <a:extLst>
            <a:ext uri="{FF2B5EF4-FFF2-40B4-BE49-F238E27FC236}">
              <a16:creationId xmlns:a16="http://schemas.microsoft.com/office/drawing/2014/main" id="{D5A269C2-22AC-4039-B0BE-0F1115CBB2AE}"/>
            </a:ext>
          </a:extLst>
        </xdr:cNvPr>
        <xdr:cNvSpPr>
          <a:spLocks noChangeAspect="1" noChangeArrowheads="1"/>
        </xdr:cNvSpPr>
      </xdr:nvSpPr>
      <xdr:spPr bwMode="auto">
        <a:xfrm>
          <a:off x="23888700" y="345052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1266</xdr:row>
      <xdr:rowOff>0</xdr:rowOff>
    </xdr:from>
    <xdr:ext cx="304800" cy="307975"/>
    <xdr:sp macro="" textlink="">
      <xdr:nvSpPr>
        <xdr:cNvPr id="2126" name="AutoShape 1" descr="blob:https://web.whatsapp.com/34b6e80c-bc0c-4a28-b3e1-e4a36d430a7e">
          <a:extLst>
            <a:ext uri="{FF2B5EF4-FFF2-40B4-BE49-F238E27FC236}">
              <a16:creationId xmlns:a16="http://schemas.microsoft.com/office/drawing/2014/main" id="{B21C5307-C882-4927-AC80-8DC675D29918}"/>
            </a:ext>
          </a:extLst>
        </xdr:cNvPr>
        <xdr:cNvSpPr>
          <a:spLocks noChangeAspect="1" noChangeArrowheads="1"/>
        </xdr:cNvSpPr>
      </xdr:nvSpPr>
      <xdr:spPr bwMode="auto">
        <a:xfrm>
          <a:off x="23888700" y="345319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1267</xdr:row>
      <xdr:rowOff>0</xdr:rowOff>
    </xdr:from>
    <xdr:ext cx="304800" cy="307975"/>
    <xdr:sp macro="" textlink="">
      <xdr:nvSpPr>
        <xdr:cNvPr id="2127" name="AutoShape 1" descr="blob:https://web.whatsapp.com/34b6e80c-bc0c-4a28-b3e1-e4a36d430a7e">
          <a:extLst>
            <a:ext uri="{FF2B5EF4-FFF2-40B4-BE49-F238E27FC236}">
              <a16:creationId xmlns:a16="http://schemas.microsoft.com/office/drawing/2014/main" id="{6DE59CE1-D1A0-4993-9B30-DA45EC029BC6}"/>
            </a:ext>
          </a:extLst>
        </xdr:cNvPr>
        <xdr:cNvSpPr>
          <a:spLocks noChangeAspect="1" noChangeArrowheads="1"/>
        </xdr:cNvSpPr>
      </xdr:nvSpPr>
      <xdr:spPr bwMode="auto">
        <a:xfrm>
          <a:off x="23888700" y="345586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1268</xdr:row>
      <xdr:rowOff>0</xdr:rowOff>
    </xdr:from>
    <xdr:ext cx="304800" cy="307975"/>
    <xdr:sp macro="" textlink="">
      <xdr:nvSpPr>
        <xdr:cNvPr id="2128" name="AutoShape 1" descr="blob:https://web.whatsapp.com/34b6e80c-bc0c-4a28-b3e1-e4a36d430a7e">
          <a:extLst>
            <a:ext uri="{FF2B5EF4-FFF2-40B4-BE49-F238E27FC236}">
              <a16:creationId xmlns:a16="http://schemas.microsoft.com/office/drawing/2014/main" id="{F00BA2EB-A393-4AA7-8582-112C67D4901E}"/>
            </a:ext>
          </a:extLst>
        </xdr:cNvPr>
        <xdr:cNvSpPr>
          <a:spLocks noChangeAspect="1" noChangeArrowheads="1"/>
        </xdr:cNvSpPr>
      </xdr:nvSpPr>
      <xdr:spPr bwMode="auto">
        <a:xfrm>
          <a:off x="23888700" y="34585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1269</xdr:row>
      <xdr:rowOff>0</xdr:rowOff>
    </xdr:from>
    <xdr:ext cx="304800" cy="307975"/>
    <xdr:sp macro="" textlink="">
      <xdr:nvSpPr>
        <xdr:cNvPr id="2129" name="AutoShape 1" descr="blob:https://web.whatsapp.com/34b6e80c-bc0c-4a28-b3e1-e4a36d430a7e">
          <a:extLst>
            <a:ext uri="{FF2B5EF4-FFF2-40B4-BE49-F238E27FC236}">
              <a16:creationId xmlns:a16="http://schemas.microsoft.com/office/drawing/2014/main" id="{338060C9-10DA-47B7-8FB1-3FEB74DA06D6}"/>
            </a:ext>
          </a:extLst>
        </xdr:cNvPr>
        <xdr:cNvSpPr>
          <a:spLocks noChangeAspect="1" noChangeArrowheads="1"/>
        </xdr:cNvSpPr>
      </xdr:nvSpPr>
      <xdr:spPr bwMode="auto">
        <a:xfrm>
          <a:off x="23888700" y="34611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1270</xdr:row>
      <xdr:rowOff>0</xdr:rowOff>
    </xdr:from>
    <xdr:ext cx="304800" cy="307975"/>
    <xdr:sp macro="" textlink="">
      <xdr:nvSpPr>
        <xdr:cNvPr id="2130" name="AutoShape 1" descr="blob:https://web.whatsapp.com/34b6e80c-bc0c-4a28-b3e1-e4a36d430a7e">
          <a:extLst>
            <a:ext uri="{FF2B5EF4-FFF2-40B4-BE49-F238E27FC236}">
              <a16:creationId xmlns:a16="http://schemas.microsoft.com/office/drawing/2014/main" id="{3A9D0D43-61E2-494E-B463-C5F567E75F80}"/>
            </a:ext>
          </a:extLst>
        </xdr:cNvPr>
        <xdr:cNvSpPr>
          <a:spLocks noChangeAspect="1" noChangeArrowheads="1"/>
        </xdr:cNvSpPr>
      </xdr:nvSpPr>
      <xdr:spPr bwMode="auto">
        <a:xfrm>
          <a:off x="23888700" y="34638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1271</xdr:row>
      <xdr:rowOff>0</xdr:rowOff>
    </xdr:from>
    <xdr:ext cx="304800" cy="307975"/>
    <xdr:sp macro="" textlink="">
      <xdr:nvSpPr>
        <xdr:cNvPr id="2131" name="AutoShape 1" descr="blob:https://web.whatsapp.com/34b6e80c-bc0c-4a28-b3e1-e4a36d430a7e">
          <a:extLst>
            <a:ext uri="{FF2B5EF4-FFF2-40B4-BE49-F238E27FC236}">
              <a16:creationId xmlns:a16="http://schemas.microsoft.com/office/drawing/2014/main" id="{2880234A-5575-4326-A6CD-8543BD559DD3}"/>
            </a:ext>
          </a:extLst>
        </xdr:cNvPr>
        <xdr:cNvSpPr>
          <a:spLocks noChangeAspect="1" noChangeArrowheads="1"/>
        </xdr:cNvSpPr>
      </xdr:nvSpPr>
      <xdr:spPr bwMode="auto">
        <a:xfrm>
          <a:off x="23888700" y="34665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1272</xdr:row>
      <xdr:rowOff>0</xdr:rowOff>
    </xdr:from>
    <xdr:ext cx="304800" cy="307975"/>
    <xdr:sp macro="" textlink="">
      <xdr:nvSpPr>
        <xdr:cNvPr id="2132" name="AutoShape 1" descr="blob:https://web.whatsapp.com/34b6e80c-bc0c-4a28-b3e1-e4a36d430a7e">
          <a:extLst>
            <a:ext uri="{FF2B5EF4-FFF2-40B4-BE49-F238E27FC236}">
              <a16:creationId xmlns:a16="http://schemas.microsoft.com/office/drawing/2014/main" id="{E38604B9-34AF-472B-B96E-0FEE4B3661F3}"/>
            </a:ext>
          </a:extLst>
        </xdr:cNvPr>
        <xdr:cNvSpPr>
          <a:spLocks noChangeAspect="1" noChangeArrowheads="1"/>
        </xdr:cNvSpPr>
      </xdr:nvSpPr>
      <xdr:spPr bwMode="auto">
        <a:xfrm>
          <a:off x="23888700" y="346919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1273</xdr:row>
      <xdr:rowOff>0</xdr:rowOff>
    </xdr:from>
    <xdr:ext cx="304800" cy="307975"/>
    <xdr:sp macro="" textlink="">
      <xdr:nvSpPr>
        <xdr:cNvPr id="2133" name="AutoShape 1" descr="blob:https://web.whatsapp.com/34b6e80c-bc0c-4a28-b3e1-e4a36d430a7e">
          <a:extLst>
            <a:ext uri="{FF2B5EF4-FFF2-40B4-BE49-F238E27FC236}">
              <a16:creationId xmlns:a16="http://schemas.microsoft.com/office/drawing/2014/main" id="{B43A0DEB-204A-4375-90B2-8E367C8E34C7}"/>
            </a:ext>
          </a:extLst>
        </xdr:cNvPr>
        <xdr:cNvSpPr>
          <a:spLocks noChangeAspect="1" noChangeArrowheads="1"/>
        </xdr:cNvSpPr>
      </xdr:nvSpPr>
      <xdr:spPr bwMode="auto">
        <a:xfrm>
          <a:off x="23888700" y="34718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1274</xdr:row>
      <xdr:rowOff>0</xdr:rowOff>
    </xdr:from>
    <xdr:ext cx="304800" cy="307975"/>
    <xdr:sp macro="" textlink="">
      <xdr:nvSpPr>
        <xdr:cNvPr id="2134" name="AutoShape 1" descr="blob:https://web.whatsapp.com/34b6e80c-bc0c-4a28-b3e1-e4a36d430a7e">
          <a:extLst>
            <a:ext uri="{FF2B5EF4-FFF2-40B4-BE49-F238E27FC236}">
              <a16:creationId xmlns:a16="http://schemas.microsoft.com/office/drawing/2014/main" id="{6EBAC22B-E64F-4072-9833-3A82142BFBD2}"/>
            </a:ext>
          </a:extLst>
        </xdr:cNvPr>
        <xdr:cNvSpPr>
          <a:spLocks noChangeAspect="1" noChangeArrowheads="1"/>
        </xdr:cNvSpPr>
      </xdr:nvSpPr>
      <xdr:spPr bwMode="auto">
        <a:xfrm>
          <a:off x="23888700" y="347452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1275</xdr:row>
      <xdr:rowOff>0</xdr:rowOff>
    </xdr:from>
    <xdr:ext cx="304800" cy="307975"/>
    <xdr:sp macro="" textlink="">
      <xdr:nvSpPr>
        <xdr:cNvPr id="2135" name="AutoShape 1" descr="blob:https://web.whatsapp.com/34b6e80c-bc0c-4a28-b3e1-e4a36d430a7e">
          <a:extLst>
            <a:ext uri="{FF2B5EF4-FFF2-40B4-BE49-F238E27FC236}">
              <a16:creationId xmlns:a16="http://schemas.microsoft.com/office/drawing/2014/main" id="{8AE3B3AF-84D0-432C-9983-DC6217151725}"/>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1275</xdr:row>
      <xdr:rowOff>0</xdr:rowOff>
    </xdr:from>
    <xdr:ext cx="304800" cy="307975"/>
    <xdr:sp macro="" textlink="">
      <xdr:nvSpPr>
        <xdr:cNvPr id="2136" name="AutoShape 1" descr="blob:https://web.whatsapp.com/34b6e80c-bc0c-4a28-b3e1-e4a36d430a7e">
          <a:extLst>
            <a:ext uri="{FF2B5EF4-FFF2-40B4-BE49-F238E27FC236}">
              <a16:creationId xmlns:a16="http://schemas.microsoft.com/office/drawing/2014/main" id="{446A8445-61F4-43EE-BA6B-EC5A0B660112}"/>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1275</xdr:row>
      <xdr:rowOff>0</xdr:rowOff>
    </xdr:from>
    <xdr:ext cx="304800" cy="307975"/>
    <xdr:sp macro="" textlink="">
      <xdr:nvSpPr>
        <xdr:cNvPr id="2137" name="AutoShape 1" descr="blob:https://web.whatsapp.com/34b6e80c-bc0c-4a28-b3e1-e4a36d430a7e">
          <a:extLst>
            <a:ext uri="{FF2B5EF4-FFF2-40B4-BE49-F238E27FC236}">
              <a16:creationId xmlns:a16="http://schemas.microsoft.com/office/drawing/2014/main" id="{EFF581CE-7E76-4B8F-A391-E42A68006643}"/>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1275</xdr:row>
      <xdr:rowOff>0</xdr:rowOff>
    </xdr:from>
    <xdr:ext cx="304800" cy="307975"/>
    <xdr:sp macro="" textlink="">
      <xdr:nvSpPr>
        <xdr:cNvPr id="2138" name="AutoShape 1" descr="blob:https://web.whatsapp.com/34b6e80c-bc0c-4a28-b3e1-e4a36d430a7e">
          <a:extLst>
            <a:ext uri="{FF2B5EF4-FFF2-40B4-BE49-F238E27FC236}">
              <a16:creationId xmlns:a16="http://schemas.microsoft.com/office/drawing/2014/main" id="{E73C3C1A-862C-4767-B461-CCD7ECD4CD45}"/>
            </a:ext>
          </a:extLst>
        </xdr:cNvPr>
        <xdr:cNvSpPr>
          <a:spLocks noChangeAspect="1" noChangeArrowheads="1"/>
        </xdr:cNvSpPr>
      </xdr:nvSpPr>
      <xdr:spPr bwMode="auto">
        <a:xfrm>
          <a:off x="23888700" y="34771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1278</xdr:row>
      <xdr:rowOff>0</xdr:rowOff>
    </xdr:from>
    <xdr:ext cx="304800" cy="307975"/>
    <xdr:sp macro="" textlink="">
      <xdr:nvSpPr>
        <xdr:cNvPr id="2139" name="AutoShape 1" descr="blob:https://web.whatsapp.com/34b6e80c-bc0c-4a28-b3e1-e4a36d430a7e">
          <a:extLst>
            <a:ext uri="{FF2B5EF4-FFF2-40B4-BE49-F238E27FC236}">
              <a16:creationId xmlns:a16="http://schemas.microsoft.com/office/drawing/2014/main" id="{3969FFC6-2121-4E70-9EC0-E5034124A04E}"/>
            </a:ext>
          </a:extLst>
        </xdr:cNvPr>
        <xdr:cNvSpPr>
          <a:spLocks noChangeAspect="1" noChangeArrowheads="1"/>
        </xdr:cNvSpPr>
      </xdr:nvSpPr>
      <xdr:spPr bwMode="auto">
        <a:xfrm>
          <a:off x="23888700" y="348443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1279</xdr:row>
      <xdr:rowOff>0</xdr:rowOff>
    </xdr:from>
    <xdr:ext cx="304800" cy="307975"/>
    <xdr:sp macro="" textlink="">
      <xdr:nvSpPr>
        <xdr:cNvPr id="2140" name="AutoShape 1" descr="blob:https://web.whatsapp.com/34b6e80c-bc0c-4a28-b3e1-e4a36d430a7e">
          <a:extLst>
            <a:ext uri="{FF2B5EF4-FFF2-40B4-BE49-F238E27FC236}">
              <a16:creationId xmlns:a16="http://schemas.microsoft.com/office/drawing/2014/main" id="{45468D43-A86F-4F5D-AF36-B45DEC92557A}"/>
            </a:ext>
          </a:extLst>
        </xdr:cNvPr>
        <xdr:cNvSpPr>
          <a:spLocks noChangeAspect="1" noChangeArrowheads="1"/>
        </xdr:cNvSpPr>
      </xdr:nvSpPr>
      <xdr:spPr bwMode="auto">
        <a:xfrm>
          <a:off x="23888700" y="348710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1280</xdr:row>
      <xdr:rowOff>0</xdr:rowOff>
    </xdr:from>
    <xdr:ext cx="304800" cy="307975"/>
    <xdr:sp macro="" textlink="">
      <xdr:nvSpPr>
        <xdr:cNvPr id="2141" name="AutoShape 1" descr="blob:https://web.whatsapp.com/34b6e80c-bc0c-4a28-b3e1-e4a36d430a7e">
          <a:extLst>
            <a:ext uri="{FF2B5EF4-FFF2-40B4-BE49-F238E27FC236}">
              <a16:creationId xmlns:a16="http://schemas.microsoft.com/office/drawing/2014/main" id="{89D5F844-D0F7-4EA9-BE59-DC6D46524F82}"/>
            </a:ext>
          </a:extLst>
        </xdr:cNvPr>
        <xdr:cNvSpPr>
          <a:spLocks noChangeAspect="1" noChangeArrowheads="1"/>
        </xdr:cNvSpPr>
      </xdr:nvSpPr>
      <xdr:spPr bwMode="auto">
        <a:xfrm>
          <a:off x="23888700" y="348976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1281</xdr:row>
      <xdr:rowOff>0</xdr:rowOff>
    </xdr:from>
    <xdr:ext cx="304800" cy="307975"/>
    <xdr:sp macro="" textlink="">
      <xdr:nvSpPr>
        <xdr:cNvPr id="2142" name="AutoShape 1" descr="blob:https://web.whatsapp.com/34b6e80c-bc0c-4a28-b3e1-e4a36d430a7e">
          <a:extLst>
            <a:ext uri="{FF2B5EF4-FFF2-40B4-BE49-F238E27FC236}">
              <a16:creationId xmlns:a16="http://schemas.microsoft.com/office/drawing/2014/main" id="{57168219-03C8-4CFC-A542-4EB771F0FA75}"/>
            </a:ext>
          </a:extLst>
        </xdr:cNvPr>
        <xdr:cNvSpPr>
          <a:spLocks noChangeAspect="1" noChangeArrowheads="1"/>
        </xdr:cNvSpPr>
      </xdr:nvSpPr>
      <xdr:spPr bwMode="auto">
        <a:xfrm>
          <a:off x="23888700" y="349243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1282</xdr:row>
      <xdr:rowOff>0</xdr:rowOff>
    </xdr:from>
    <xdr:ext cx="304800" cy="307975"/>
    <xdr:sp macro="" textlink="">
      <xdr:nvSpPr>
        <xdr:cNvPr id="2143" name="AutoShape 1" descr="blob:https://web.whatsapp.com/34b6e80c-bc0c-4a28-b3e1-e4a36d430a7e">
          <a:extLst>
            <a:ext uri="{FF2B5EF4-FFF2-40B4-BE49-F238E27FC236}">
              <a16:creationId xmlns:a16="http://schemas.microsoft.com/office/drawing/2014/main" id="{ABD38882-B654-4B7A-8BA8-B290FE17475E}"/>
            </a:ext>
          </a:extLst>
        </xdr:cNvPr>
        <xdr:cNvSpPr>
          <a:spLocks noChangeAspect="1" noChangeArrowheads="1"/>
        </xdr:cNvSpPr>
      </xdr:nvSpPr>
      <xdr:spPr bwMode="auto">
        <a:xfrm>
          <a:off x="23888700" y="349510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144" name="AutoShape 1" descr="blob:https://web.whatsapp.com/34b6e80c-bc0c-4a28-b3e1-e4a36d430a7e">
          <a:extLst>
            <a:ext uri="{FF2B5EF4-FFF2-40B4-BE49-F238E27FC236}">
              <a16:creationId xmlns:a16="http://schemas.microsoft.com/office/drawing/2014/main" id="{0160BCB7-20CC-4FED-80A9-82EC83E73F8D}"/>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145" name="AutoShape 1" descr="blob:https://web.whatsapp.com/34b6e80c-bc0c-4a28-b3e1-e4a36d430a7e">
          <a:extLst>
            <a:ext uri="{FF2B5EF4-FFF2-40B4-BE49-F238E27FC236}">
              <a16:creationId xmlns:a16="http://schemas.microsoft.com/office/drawing/2014/main" id="{99AFC737-49E8-42C7-9AE0-5F9BB344FCCD}"/>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146" name="AutoShape 1" descr="blob:https://web.whatsapp.com/34b6e80c-bc0c-4a28-b3e1-e4a36d430a7e">
          <a:extLst>
            <a:ext uri="{FF2B5EF4-FFF2-40B4-BE49-F238E27FC236}">
              <a16:creationId xmlns:a16="http://schemas.microsoft.com/office/drawing/2014/main" id="{152BC310-2647-4F6A-B19A-20F674BFF0F8}"/>
            </a:ext>
          </a:extLst>
        </xdr:cNvPr>
        <xdr:cNvSpPr>
          <a:spLocks noChangeAspect="1" noChangeArrowheads="1"/>
        </xdr:cNvSpPr>
      </xdr:nvSpPr>
      <xdr:spPr bwMode="auto">
        <a:xfrm>
          <a:off x="23888700"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1285</xdr:row>
      <xdr:rowOff>0</xdr:rowOff>
    </xdr:from>
    <xdr:ext cx="304800" cy="307975"/>
    <xdr:sp macro="" textlink="">
      <xdr:nvSpPr>
        <xdr:cNvPr id="2147" name="AutoShape 1" descr="blob:https://web.whatsapp.com/34b6e80c-bc0c-4a28-b3e1-e4a36d430a7e">
          <a:extLst>
            <a:ext uri="{FF2B5EF4-FFF2-40B4-BE49-F238E27FC236}">
              <a16:creationId xmlns:a16="http://schemas.microsoft.com/office/drawing/2014/main" id="{E4D03DEB-110D-4F62-BA6D-47924BD07753}"/>
            </a:ext>
          </a:extLst>
        </xdr:cNvPr>
        <xdr:cNvSpPr>
          <a:spLocks noChangeAspect="1" noChangeArrowheads="1"/>
        </xdr:cNvSpPr>
      </xdr:nvSpPr>
      <xdr:spPr bwMode="auto">
        <a:xfrm>
          <a:off x="23888700" y="350310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1286</xdr:row>
      <xdr:rowOff>0</xdr:rowOff>
    </xdr:from>
    <xdr:ext cx="304800" cy="307975"/>
    <xdr:sp macro="" textlink="">
      <xdr:nvSpPr>
        <xdr:cNvPr id="2148" name="AutoShape 1" descr="blob:https://web.whatsapp.com/34b6e80c-bc0c-4a28-b3e1-e4a36d430a7e">
          <a:extLst>
            <a:ext uri="{FF2B5EF4-FFF2-40B4-BE49-F238E27FC236}">
              <a16:creationId xmlns:a16="http://schemas.microsoft.com/office/drawing/2014/main" id="{6C30AFBF-CD53-4931-809D-CC47FC1060A1}"/>
            </a:ext>
          </a:extLst>
        </xdr:cNvPr>
        <xdr:cNvSpPr>
          <a:spLocks noChangeAspect="1" noChangeArrowheads="1"/>
        </xdr:cNvSpPr>
      </xdr:nvSpPr>
      <xdr:spPr bwMode="auto">
        <a:xfrm>
          <a:off x="23888700" y="350577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1287</xdr:row>
      <xdr:rowOff>0</xdr:rowOff>
    </xdr:from>
    <xdr:ext cx="304800" cy="307975"/>
    <xdr:sp macro="" textlink="">
      <xdr:nvSpPr>
        <xdr:cNvPr id="2149" name="AutoShape 1" descr="blob:https://web.whatsapp.com/34b6e80c-bc0c-4a28-b3e1-e4a36d430a7e">
          <a:extLst>
            <a:ext uri="{FF2B5EF4-FFF2-40B4-BE49-F238E27FC236}">
              <a16:creationId xmlns:a16="http://schemas.microsoft.com/office/drawing/2014/main" id="{719D5606-8AAD-4D65-A629-2F476C908138}"/>
            </a:ext>
          </a:extLst>
        </xdr:cNvPr>
        <xdr:cNvSpPr>
          <a:spLocks noChangeAspect="1" noChangeArrowheads="1"/>
        </xdr:cNvSpPr>
      </xdr:nvSpPr>
      <xdr:spPr bwMode="auto">
        <a:xfrm>
          <a:off x="23888700" y="350843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1288</xdr:row>
      <xdr:rowOff>0</xdr:rowOff>
    </xdr:from>
    <xdr:ext cx="304800" cy="307975"/>
    <xdr:sp macro="" textlink="">
      <xdr:nvSpPr>
        <xdr:cNvPr id="2150" name="AutoShape 1" descr="blob:https://web.whatsapp.com/34b6e80c-bc0c-4a28-b3e1-e4a36d430a7e">
          <a:extLst>
            <a:ext uri="{FF2B5EF4-FFF2-40B4-BE49-F238E27FC236}">
              <a16:creationId xmlns:a16="http://schemas.microsoft.com/office/drawing/2014/main" id="{A7DA3672-A901-4094-B58C-1BA232F30BFE}"/>
            </a:ext>
          </a:extLst>
        </xdr:cNvPr>
        <xdr:cNvSpPr>
          <a:spLocks noChangeAspect="1" noChangeArrowheads="1"/>
        </xdr:cNvSpPr>
      </xdr:nvSpPr>
      <xdr:spPr bwMode="auto">
        <a:xfrm>
          <a:off x="23888700" y="3511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1289</xdr:row>
      <xdr:rowOff>0</xdr:rowOff>
    </xdr:from>
    <xdr:ext cx="304800" cy="307975"/>
    <xdr:sp macro="" textlink="">
      <xdr:nvSpPr>
        <xdr:cNvPr id="2151" name="AutoShape 1" descr="blob:https://web.whatsapp.com/34b6e80c-bc0c-4a28-b3e1-e4a36d430a7e">
          <a:extLst>
            <a:ext uri="{FF2B5EF4-FFF2-40B4-BE49-F238E27FC236}">
              <a16:creationId xmlns:a16="http://schemas.microsoft.com/office/drawing/2014/main" id="{99C08371-D0F5-4E12-B5E8-D22D790170B9}"/>
            </a:ext>
          </a:extLst>
        </xdr:cNvPr>
        <xdr:cNvSpPr>
          <a:spLocks noChangeAspect="1" noChangeArrowheads="1"/>
        </xdr:cNvSpPr>
      </xdr:nvSpPr>
      <xdr:spPr bwMode="auto">
        <a:xfrm>
          <a:off x="23888700" y="35137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1290</xdr:row>
      <xdr:rowOff>0</xdr:rowOff>
    </xdr:from>
    <xdr:ext cx="304800" cy="307975"/>
    <xdr:sp macro="" textlink="">
      <xdr:nvSpPr>
        <xdr:cNvPr id="2152" name="AutoShape 1" descr="blob:https://web.whatsapp.com/34b6e80c-bc0c-4a28-b3e1-e4a36d430a7e">
          <a:extLst>
            <a:ext uri="{FF2B5EF4-FFF2-40B4-BE49-F238E27FC236}">
              <a16:creationId xmlns:a16="http://schemas.microsoft.com/office/drawing/2014/main" id="{4E31B2B6-5B63-4FE5-A9B3-38C28C0CDBA8}"/>
            </a:ext>
          </a:extLst>
        </xdr:cNvPr>
        <xdr:cNvSpPr>
          <a:spLocks noChangeAspect="1" noChangeArrowheads="1"/>
        </xdr:cNvSpPr>
      </xdr:nvSpPr>
      <xdr:spPr bwMode="auto">
        <a:xfrm>
          <a:off x="23888700" y="351643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1291</xdr:row>
      <xdr:rowOff>0</xdr:rowOff>
    </xdr:from>
    <xdr:ext cx="304800" cy="307975"/>
    <xdr:sp macro="" textlink="">
      <xdr:nvSpPr>
        <xdr:cNvPr id="2153" name="AutoShape 1" descr="blob:https://web.whatsapp.com/34b6e80c-bc0c-4a28-b3e1-e4a36d430a7e">
          <a:extLst>
            <a:ext uri="{FF2B5EF4-FFF2-40B4-BE49-F238E27FC236}">
              <a16:creationId xmlns:a16="http://schemas.microsoft.com/office/drawing/2014/main" id="{EA32AE50-DEAA-45C6-84B4-CCCEC68D92CA}"/>
            </a:ext>
          </a:extLst>
        </xdr:cNvPr>
        <xdr:cNvSpPr>
          <a:spLocks noChangeAspect="1" noChangeArrowheads="1"/>
        </xdr:cNvSpPr>
      </xdr:nvSpPr>
      <xdr:spPr bwMode="auto">
        <a:xfrm>
          <a:off x="23888700" y="351910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1292</xdr:row>
      <xdr:rowOff>0</xdr:rowOff>
    </xdr:from>
    <xdr:ext cx="304800" cy="307975"/>
    <xdr:sp macro="" textlink="">
      <xdr:nvSpPr>
        <xdr:cNvPr id="2154" name="AutoShape 1" descr="blob:https://web.whatsapp.com/34b6e80c-bc0c-4a28-b3e1-e4a36d430a7e">
          <a:extLst>
            <a:ext uri="{FF2B5EF4-FFF2-40B4-BE49-F238E27FC236}">
              <a16:creationId xmlns:a16="http://schemas.microsoft.com/office/drawing/2014/main" id="{0417658D-1317-427F-AC5B-2AA9658FEFEA}"/>
            </a:ext>
          </a:extLst>
        </xdr:cNvPr>
        <xdr:cNvSpPr>
          <a:spLocks noChangeAspect="1" noChangeArrowheads="1"/>
        </xdr:cNvSpPr>
      </xdr:nvSpPr>
      <xdr:spPr bwMode="auto">
        <a:xfrm>
          <a:off x="23888700" y="352177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1293</xdr:row>
      <xdr:rowOff>0</xdr:rowOff>
    </xdr:from>
    <xdr:ext cx="304800" cy="307975"/>
    <xdr:sp macro="" textlink="">
      <xdr:nvSpPr>
        <xdr:cNvPr id="2155" name="AutoShape 1" descr="blob:https://web.whatsapp.com/34b6e80c-bc0c-4a28-b3e1-e4a36d430a7e">
          <a:extLst>
            <a:ext uri="{FF2B5EF4-FFF2-40B4-BE49-F238E27FC236}">
              <a16:creationId xmlns:a16="http://schemas.microsoft.com/office/drawing/2014/main" id="{EDD45C31-41A2-4B30-9380-774357B67F5D}"/>
            </a:ext>
          </a:extLst>
        </xdr:cNvPr>
        <xdr:cNvSpPr>
          <a:spLocks noChangeAspect="1" noChangeArrowheads="1"/>
        </xdr:cNvSpPr>
      </xdr:nvSpPr>
      <xdr:spPr bwMode="auto">
        <a:xfrm>
          <a:off x="23888700" y="352444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1294</xdr:row>
      <xdr:rowOff>0</xdr:rowOff>
    </xdr:from>
    <xdr:ext cx="304800" cy="307975"/>
    <xdr:sp macro="" textlink="">
      <xdr:nvSpPr>
        <xdr:cNvPr id="2156" name="AutoShape 1" descr="blob:https://web.whatsapp.com/34b6e80c-bc0c-4a28-b3e1-e4a36d430a7e">
          <a:extLst>
            <a:ext uri="{FF2B5EF4-FFF2-40B4-BE49-F238E27FC236}">
              <a16:creationId xmlns:a16="http://schemas.microsoft.com/office/drawing/2014/main" id="{A70F5E8F-97C9-4A01-BABC-5161F547C77E}"/>
            </a:ext>
          </a:extLst>
        </xdr:cNvPr>
        <xdr:cNvSpPr>
          <a:spLocks noChangeAspect="1" noChangeArrowheads="1"/>
        </xdr:cNvSpPr>
      </xdr:nvSpPr>
      <xdr:spPr bwMode="auto">
        <a:xfrm>
          <a:off x="23888700" y="352710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1295</xdr:row>
      <xdr:rowOff>0</xdr:rowOff>
    </xdr:from>
    <xdr:ext cx="304800" cy="307975"/>
    <xdr:sp macro="" textlink="">
      <xdr:nvSpPr>
        <xdr:cNvPr id="2157" name="AutoShape 1" descr="blob:https://web.whatsapp.com/34b6e80c-bc0c-4a28-b3e1-e4a36d430a7e">
          <a:extLst>
            <a:ext uri="{FF2B5EF4-FFF2-40B4-BE49-F238E27FC236}">
              <a16:creationId xmlns:a16="http://schemas.microsoft.com/office/drawing/2014/main" id="{B2899B17-3075-4BCF-B8C5-739C806C0D4A}"/>
            </a:ext>
          </a:extLst>
        </xdr:cNvPr>
        <xdr:cNvSpPr>
          <a:spLocks noChangeAspect="1" noChangeArrowheads="1"/>
        </xdr:cNvSpPr>
      </xdr:nvSpPr>
      <xdr:spPr bwMode="auto">
        <a:xfrm>
          <a:off x="23888700" y="352977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1296</xdr:row>
      <xdr:rowOff>0</xdr:rowOff>
    </xdr:from>
    <xdr:ext cx="304800" cy="307975"/>
    <xdr:sp macro="" textlink="">
      <xdr:nvSpPr>
        <xdr:cNvPr id="2158" name="AutoShape 1" descr="blob:https://web.whatsapp.com/34b6e80c-bc0c-4a28-b3e1-e4a36d430a7e">
          <a:extLst>
            <a:ext uri="{FF2B5EF4-FFF2-40B4-BE49-F238E27FC236}">
              <a16:creationId xmlns:a16="http://schemas.microsoft.com/office/drawing/2014/main" id="{32F28C4F-F1AE-4EDC-A2A3-7624C4CADAA5}"/>
            </a:ext>
          </a:extLst>
        </xdr:cNvPr>
        <xdr:cNvSpPr>
          <a:spLocks noChangeAspect="1" noChangeArrowheads="1"/>
        </xdr:cNvSpPr>
      </xdr:nvSpPr>
      <xdr:spPr bwMode="auto">
        <a:xfrm>
          <a:off x="23888700" y="353244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1297</xdr:row>
      <xdr:rowOff>0</xdr:rowOff>
    </xdr:from>
    <xdr:ext cx="304800" cy="307975"/>
    <xdr:sp macro="" textlink="">
      <xdr:nvSpPr>
        <xdr:cNvPr id="2159" name="AutoShape 1" descr="blob:https://web.whatsapp.com/34b6e80c-bc0c-4a28-b3e1-e4a36d430a7e">
          <a:extLst>
            <a:ext uri="{FF2B5EF4-FFF2-40B4-BE49-F238E27FC236}">
              <a16:creationId xmlns:a16="http://schemas.microsoft.com/office/drawing/2014/main" id="{282E73BC-6A67-4AAF-A76C-4900296E6A7B}"/>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1297</xdr:row>
      <xdr:rowOff>0</xdr:rowOff>
    </xdr:from>
    <xdr:ext cx="304800" cy="307975"/>
    <xdr:sp macro="" textlink="">
      <xdr:nvSpPr>
        <xdr:cNvPr id="2160" name="AutoShape 1" descr="blob:https://web.whatsapp.com/34b6e80c-bc0c-4a28-b3e1-e4a36d430a7e">
          <a:extLst>
            <a:ext uri="{FF2B5EF4-FFF2-40B4-BE49-F238E27FC236}">
              <a16:creationId xmlns:a16="http://schemas.microsoft.com/office/drawing/2014/main" id="{47D6122B-05D6-441C-9EA7-CE9C5281FD5F}"/>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1297</xdr:row>
      <xdr:rowOff>0</xdr:rowOff>
    </xdr:from>
    <xdr:ext cx="304800" cy="307975"/>
    <xdr:sp macro="" textlink="">
      <xdr:nvSpPr>
        <xdr:cNvPr id="2161" name="AutoShape 1" descr="blob:https://web.whatsapp.com/34b6e80c-bc0c-4a28-b3e1-e4a36d430a7e">
          <a:extLst>
            <a:ext uri="{FF2B5EF4-FFF2-40B4-BE49-F238E27FC236}">
              <a16:creationId xmlns:a16="http://schemas.microsoft.com/office/drawing/2014/main" id="{3495A4A5-49A0-43BD-B9FC-38CF2F95A625}"/>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1297</xdr:row>
      <xdr:rowOff>0</xdr:rowOff>
    </xdr:from>
    <xdr:ext cx="304800" cy="307975"/>
    <xdr:sp macro="" textlink="">
      <xdr:nvSpPr>
        <xdr:cNvPr id="2162" name="AutoShape 1" descr="blob:https://web.whatsapp.com/34b6e80c-bc0c-4a28-b3e1-e4a36d430a7e">
          <a:extLst>
            <a:ext uri="{FF2B5EF4-FFF2-40B4-BE49-F238E27FC236}">
              <a16:creationId xmlns:a16="http://schemas.microsoft.com/office/drawing/2014/main" id="{81BB78E9-1A35-4B59-A8EF-3C9B852DF8C1}"/>
            </a:ext>
          </a:extLst>
        </xdr:cNvPr>
        <xdr:cNvSpPr>
          <a:spLocks noChangeAspect="1" noChangeArrowheads="1"/>
        </xdr:cNvSpPr>
      </xdr:nvSpPr>
      <xdr:spPr bwMode="auto">
        <a:xfrm>
          <a:off x="23888700" y="353510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1298</xdr:row>
      <xdr:rowOff>0</xdr:rowOff>
    </xdr:from>
    <xdr:ext cx="304800" cy="307975"/>
    <xdr:sp macro="" textlink="">
      <xdr:nvSpPr>
        <xdr:cNvPr id="2163" name="AutoShape 1" descr="blob:https://web.whatsapp.com/34b6e80c-bc0c-4a28-b3e1-e4a36d430a7e">
          <a:extLst>
            <a:ext uri="{FF2B5EF4-FFF2-40B4-BE49-F238E27FC236}">
              <a16:creationId xmlns:a16="http://schemas.microsoft.com/office/drawing/2014/main" id="{3B23757D-3F03-49D0-AF1A-3B0C4A283C4A}"/>
            </a:ext>
          </a:extLst>
        </xdr:cNvPr>
        <xdr:cNvSpPr>
          <a:spLocks noChangeAspect="1" noChangeArrowheads="1"/>
        </xdr:cNvSpPr>
      </xdr:nvSpPr>
      <xdr:spPr bwMode="auto">
        <a:xfrm>
          <a:off x="23888700" y="353777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1299</xdr:row>
      <xdr:rowOff>0</xdr:rowOff>
    </xdr:from>
    <xdr:ext cx="304800" cy="307975"/>
    <xdr:sp macro="" textlink="">
      <xdr:nvSpPr>
        <xdr:cNvPr id="2164" name="AutoShape 1" descr="blob:https://web.whatsapp.com/34b6e80c-bc0c-4a28-b3e1-e4a36d430a7e">
          <a:extLst>
            <a:ext uri="{FF2B5EF4-FFF2-40B4-BE49-F238E27FC236}">
              <a16:creationId xmlns:a16="http://schemas.microsoft.com/office/drawing/2014/main" id="{6432CEF4-4CA0-4A56-A2EE-77261FBF1BC0}"/>
            </a:ext>
          </a:extLst>
        </xdr:cNvPr>
        <xdr:cNvSpPr>
          <a:spLocks noChangeAspect="1" noChangeArrowheads="1"/>
        </xdr:cNvSpPr>
      </xdr:nvSpPr>
      <xdr:spPr bwMode="auto">
        <a:xfrm>
          <a:off x="23888700" y="35404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1300</xdr:row>
      <xdr:rowOff>0</xdr:rowOff>
    </xdr:from>
    <xdr:ext cx="304800" cy="307975"/>
    <xdr:sp macro="" textlink="">
      <xdr:nvSpPr>
        <xdr:cNvPr id="2165" name="AutoShape 1" descr="blob:https://web.whatsapp.com/34b6e80c-bc0c-4a28-b3e1-e4a36d430a7e">
          <a:extLst>
            <a:ext uri="{FF2B5EF4-FFF2-40B4-BE49-F238E27FC236}">
              <a16:creationId xmlns:a16="http://schemas.microsoft.com/office/drawing/2014/main" id="{0646A1C1-E8B2-4F7C-9C83-9024820CCF9D}"/>
            </a:ext>
          </a:extLst>
        </xdr:cNvPr>
        <xdr:cNvSpPr>
          <a:spLocks noChangeAspect="1" noChangeArrowheads="1"/>
        </xdr:cNvSpPr>
      </xdr:nvSpPr>
      <xdr:spPr bwMode="auto">
        <a:xfrm>
          <a:off x="23888700" y="354310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1301</xdr:row>
      <xdr:rowOff>0</xdr:rowOff>
    </xdr:from>
    <xdr:ext cx="304800" cy="307975"/>
    <xdr:sp macro="" textlink="">
      <xdr:nvSpPr>
        <xdr:cNvPr id="2166" name="AutoShape 1" descr="blob:https://web.whatsapp.com/34b6e80c-bc0c-4a28-b3e1-e4a36d430a7e">
          <a:extLst>
            <a:ext uri="{FF2B5EF4-FFF2-40B4-BE49-F238E27FC236}">
              <a16:creationId xmlns:a16="http://schemas.microsoft.com/office/drawing/2014/main" id="{EE09C883-4445-42B8-B989-AD9A304109A8}"/>
            </a:ext>
          </a:extLst>
        </xdr:cNvPr>
        <xdr:cNvSpPr>
          <a:spLocks noChangeAspect="1" noChangeArrowheads="1"/>
        </xdr:cNvSpPr>
      </xdr:nvSpPr>
      <xdr:spPr bwMode="auto">
        <a:xfrm>
          <a:off x="23888700" y="354577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1304</xdr:row>
      <xdr:rowOff>0</xdr:rowOff>
    </xdr:from>
    <xdr:ext cx="304800" cy="307975"/>
    <xdr:sp macro="" textlink="">
      <xdr:nvSpPr>
        <xdr:cNvPr id="2167" name="AutoShape 1" descr="blob:https://web.whatsapp.com/34b6e80c-bc0c-4a28-b3e1-e4a36d430a7e">
          <a:extLst>
            <a:ext uri="{FF2B5EF4-FFF2-40B4-BE49-F238E27FC236}">
              <a16:creationId xmlns:a16="http://schemas.microsoft.com/office/drawing/2014/main" id="{79F95DD0-1FA1-434F-96FB-4467248A563F}"/>
            </a:ext>
          </a:extLst>
        </xdr:cNvPr>
        <xdr:cNvSpPr>
          <a:spLocks noChangeAspect="1" noChangeArrowheads="1"/>
        </xdr:cNvSpPr>
      </xdr:nvSpPr>
      <xdr:spPr bwMode="auto">
        <a:xfrm>
          <a:off x="23888700" y="35530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1305</xdr:row>
      <xdr:rowOff>0</xdr:rowOff>
    </xdr:from>
    <xdr:ext cx="304800" cy="307975"/>
    <xdr:sp macro="" textlink="">
      <xdr:nvSpPr>
        <xdr:cNvPr id="2168" name="AutoShape 1" descr="blob:https://web.whatsapp.com/34b6e80c-bc0c-4a28-b3e1-e4a36d430a7e">
          <a:extLst>
            <a:ext uri="{FF2B5EF4-FFF2-40B4-BE49-F238E27FC236}">
              <a16:creationId xmlns:a16="http://schemas.microsoft.com/office/drawing/2014/main" id="{3AEDB4BF-70E7-46A8-9477-9B184E0DDAC0}"/>
            </a:ext>
          </a:extLst>
        </xdr:cNvPr>
        <xdr:cNvSpPr>
          <a:spLocks noChangeAspect="1" noChangeArrowheads="1"/>
        </xdr:cNvSpPr>
      </xdr:nvSpPr>
      <xdr:spPr bwMode="auto">
        <a:xfrm>
          <a:off x="23888700" y="356101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1306</xdr:row>
      <xdr:rowOff>0</xdr:rowOff>
    </xdr:from>
    <xdr:ext cx="304800" cy="307975"/>
    <xdr:sp macro="" textlink="">
      <xdr:nvSpPr>
        <xdr:cNvPr id="2169" name="AutoShape 1" descr="blob:https://web.whatsapp.com/34b6e80c-bc0c-4a28-b3e1-e4a36d430a7e">
          <a:extLst>
            <a:ext uri="{FF2B5EF4-FFF2-40B4-BE49-F238E27FC236}">
              <a16:creationId xmlns:a16="http://schemas.microsoft.com/office/drawing/2014/main" id="{44365E80-6F40-454B-8735-34E47B857FC1}"/>
            </a:ext>
          </a:extLst>
        </xdr:cNvPr>
        <xdr:cNvSpPr>
          <a:spLocks noChangeAspect="1" noChangeArrowheads="1"/>
        </xdr:cNvSpPr>
      </xdr:nvSpPr>
      <xdr:spPr bwMode="auto">
        <a:xfrm>
          <a:off x="23888700" y="356368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1307</xdr:row>
      <xdr:rowOff>0</xdr:rowOff>
    </xdr:from>
    <xdr:ext cx="304800" cy="307975"/>
    <xdr:sp macro="" textlink="">
      <xdr:nvSpPr>
        <xdr:cNvPr id="2170" name="AutoShape 1" descr="blob:https://web.whatsapp.com/34b6e80c-bc0c-4a28-b3e1-e4a36d430a7e">
          <a:extLst>
            <a:ext uri="{FF2B5EF4-FFF2-40B4-BE49-F238E27FC236}">
              <a16:creationId xmlns:a16="http://schemas.microsoft.com/office/drawing/2014/main" id="{2FEDC2D9-CD3E-4619-8616-E6D0AAA889C9}"/>
            </a:ext>
          </a:extLst>
        </xdr:cNvPr>
        <xdr:cNvSpPr>
          <a:spLocks noChangeAspect="1" noChangeArrowheads="1"/>
        </xdr:cNvSpPr>
      </xdr:nvSpPr>
      <xdr:spPr bwMode="auto">
        <a:xfrm>
          <a:off x="23888700" y="356635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1308</xdr:row>
      <xdr:rowOff>0</xdr:rowOff>
    </xdr:from>
    <xdr:ext cx="304800" cy="307975"/>
    <xdr:sp macro="" textlink="">
      <xdr:nvSpPr>
        <xdr:cNvPr id="2171" name="AutoShape 1" descr="blob:https://web.whatsapp.com/34b6e80c-bc0c-4a28-b3e1-e4a36d430a7e">
          <a:extLst>
            <a:ext uri="{FF2B5EF4-FFF2-40B4-BE49-F238E27FC236}">
              <a16:creationId xmlns:a16="http://schemas.microsoft.com/office/drawing/2014/main" id="{9C19F2B0-14EE-45D2-83FC-113BD29BE06F}"/>
            </a:ext>
          </a:extLst>
        </xdr:cNvPr>
        <xdr:cNvSpPr>
          <a:spLocks noChangeAspect="1" noChangeArrowheads="1"/>
        </xdr:cNvSpPr>
      </xdr:nvSpPr>
      <xdr:spPr bwMode="auto">
        <a:xfrm>
          <a:off x="23888700" y="356901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1309</xdr:row>
      <xdr:rowOff>0</xdr:rowOff>
    </xdr:from>
    <xdr:ext cx="304800" cy="307975"/>
    <xdr:sp macro="" textlink="">
      <xdr:nvSpPr>
        <xdr:cNvPr id="2172" name="AutoShape 1" descr="blob:https://web.whatsapp.com/34b6e80c-bc0c-4a28-b3e1-e4a36d430a7e">
          <a:extLst>
            <a:ext uri="{FF2B5EF4-FFF2-40B4-BE49-F238E27FC236}">
              <a16:creationId xmlns:a16="http://schemas.microsoft.com/office/drawing/2014/main" id="{9A9B068A-6723-4832-A8A1-040A3B6B56AD}"/>
            </a:ext>
          </a:extLst>
        </xdr:cNvPr>
        <xdr:cNvSpPr>
          <a:spLocks noChangeAspect="1" noChangeArrowheads="1"/>
        </xdr:cNvSpPr>
      </xdr:nvSpPr>
      <xdr:spPr bwMode="auto">
        <a:xfrm>
          <a:off x="23888700" y="357168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1310</xdr:row>
      <xdr:rowOff>0</xdr:rowOff>
    </xdr:from>
    <xdr:ext cx="304800" cy="307975"/>
    <xdr:sp macro="" textlink="">
      <xdr:nvSpPr>
        <xdr:cNvPr id="2173" name="AutoShape 1" descr="blob:https://web.whatsapp.com/34b6e80c-bc0c-4a28-b3e1-e4a36d430a7e">
          <a:extLst>
            <a:ext uri="{FF2B5EF4-FFF2-40B4-BE49-F238E27FC236}">
              <a16:creationId xmlns:a16="http://schemas.microsoft.com/office/drawing/2014/main" id="{0E46B5FE-808A-472A-BCB0-C15D1E63FA5F}"/>
            </a:ext>
          </a:extLst>
        </xdr:cNvPr>
        <xdr:cNvSpPr>
          <a:spLocks noChangeAspect="1" noChangeArrowheads="1"/>
        </xdr:cNvSpPr>
      </xdr:nvSpPr>
      <xdr:spPr bwMode="auto">
        <a:xfrm>
          <a:off x="23888700" y="357435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1311</xdr:row>
      <xdr:rowOff>0</xdr:rowOff>
    </xdr:from>
    <xdr:ext cx="304800" cy="307975"/>
    <xdr:sp macro="" textlink="">
      <xdr:nvSpPr>
        <xdr:cNvPr id="2174" name="AutoShape 1" descr="blob:https://web.whatsapp.com/34b6e80c-bc0c-4a28-b3e1-e4a36d430a7e">
          <a:extLst>
            <a:ext uri="{FF2B5EF4-FFF2-40B4-BE49-F238E27FC236}">
              <a16:creationId xmlns:a16="http://schemas.microsoft.com/office/drawing/2014/main" id="{C15A36E3-63C2-4AEA-A5D4-11FD6584143C}"/>
            </a:ext>
          </a:extLst>
        </xdr:cNvPr>
        <xdr:cNvSpPr>
          <a:spLocks noChangeAspect="1" noChangeArrowheads="1"/>
        </xdr:cNvSpPr>
      </xdr:nvSpPr>
      <xdr:spPr bwMode="auto">
        <a:xfrm>
          <a:off x="23888700" y="357701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1312</xdr:row>
      <xdr:rowOff>0</xdr:rowOff>
    </xdr:from>
    <xdr:ext cx="304800" cy="307975"/>
    <xdr:sp macro="" textlink="">
      <xdr:nvSpPr>
        <xdr:cNvPr id="2175" name="AutoShape 1" descr="blob:https://web.whatsapp.com/34b6e80c-bc0c-4a28-b3e1-e4a36d430a7e">
          <a:extLst>
            <a:ext uri="{FF2B5EF4-FFF2-40B4-BE49-F238E27FC236}">
              <a16:creationId xmlns:a16="http://schemas.microsoft.com/office/drawing/2014/main" id="{A5E22EF9-2C4F-4593-95C8-768BBA64CA26}"/>
            </a:ext>
          </a:extLst>
        </xdr:cNvPr>
        <xdr:cNvSpPr>
          <a:spLocks noChangeAspect="1" noChangeArrowheads="1"/>
        </xdr:cNvSpPr>
      </xdr:nvSpPr>
      <xdr:spPr bwMode="auto">
        <a:xfrm>
          <a:off x="23888700" y="35796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1313</xdr:row>
      <xdr:rowOff>0</xdr:rowOff>
    </xdr:from>
    <xdr:ext cx="304800" cy="307975"/>
    <xdr:sp macro="" textlink="">
      <xdr:nvSpPr>
        <xdr:cNvPr id="2176" name="AutoShape 1" descr="blob:https://web.whatsapp.com/34b6e80c-bc0c-4a28-b3e1-e4a36d430a7e">
          <a:extLst>
            <a:ext uri="{FF2B5EF4-FFF2-40B4-BE49-F238E27FC236}">
              <a16:creationId xmlns:a16="http://schemas.microsoft.com/office/drawing/2014/main" id="{F418A6F2-492F-457A-99EC-89386BDBED2C}"/>
            </a:ext>
          </a:extLst>
        </xdr:cNvPr>
        <xdr:cNvSpPr>
          <a:spLocks noChangeAspect="1" noChangeArrowheads="1"/>
        </xdr:cNvSpPr>
      </xdr:nvSpPr>
      <xdr:spPr bwMode="auto">
        <a:xfrm>
          <a:off x="23888700" y="35823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1314</xdr:row>
      <xdr:rowOff>0</xdr:rowOff>
    </xdr:from>
    <xdr:ext cx="304800" cy="307975"/>
    <xdr:sp macro="" textlink="">
      <xdr:nvSpPr>
        <xdr:cNvPr id="2177" name="AutoShape 1" descr="blob:https://web.whatsapp.com/34b6e80c-bc0c-4a28-b3e1-e4a36d430a7e">
          <a:extLst>
            <a:ext uri="{FF2B5EF4-FFF2-40B4-BE49-F238E27FC236}">
              <a16:creationId xmlns:a16="http://schemas.microsoft.com/office/drawing/2014/main" id="{BECA360A-9D6A-4CE1-B1F3-A847683DA490}"/>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1314</xdr:row>
      <xdr:rowOff>0</xdr:rowOff>
    </xdr:from>
    <xdr:ext cx="304800" cy="307975"/>
    <xdr:sp macro="" textlink="">
      <xdr:nvSpPr>
        <xdr:cNvPr id="2178" name="AutoShape 1" descr="blob:https://web.whatsapp.com/34b6e80c-bc0c-4a28-b3e1-e4a36d430a7e">
          <a:extLst>
            <a:ext uri="{FF2B5EF4-FFF2-40B4-BE49-F238E27FC236}">
              <a16:creationId xmlns:a16="http://schemas.microsoft.com/office/drawing/2014/main" id="{67AE9754-C7BB-48D2-897F-FD50EF472C6D}"/>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1314</xdr:row>
      <xdr:rowOff>0</xdr:rowOff>
    </xdr:from>
    <xdr:ext cx="304800" cy="307975"/>
    <xdr:sp macro="" textlink="">
      <xdr:nvSpPr>
        <xdr:cNvPr id="2179" name="AutoShape 1" descr="blob:https://web.whatsapp.com/34b6e80c-bc0c-4a28-b3e1-e4a36d430a7e">
          <a:extLst>
            <a:ext uri="{FF2B5EF4-FFF2-40B4-BE49-F238E27FC236}">
              <a16:creationId xmlns:a16="http://schemas.microsoft.com/office/drawing/2014/main" id="{FE3AAB5E-76E0-4C06-BEFA-98114C84DB96}"/>
            </a:ext>
          </a:extLst>
        </xdr:cNvPr>
        <xdr:cNvSpPr>
          <a:spLocks noChangeAspect="1" noChangeArrowheads="1"/>
        </xdr:cNvSpPr>
      </xdr:nvSpPr>
      <xdr:spPr bwMode="auto">
        <a:xfrm>
          <a:off x="23888700" y="35850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1315</xdr:row>
      <xdr:rowOff>0</xdr:rowOff>
    </xdr:from>
    <xdr:ext cx="304800" cy="307975"/>
    <xdr:sp macro="" textlink="">
      <xdr:nvSpPr>
        <xdr:cNvPr id="2180" name="AutoShape 1" descr="blob:https://web.whatsapp.com/34b6e80c-bc0c-4a28-b3e1-e4a36d430a7e">
          <a:extLst>
            <a:ext uri="{FF2B5EF4-FFF2-40B4-BE49-F238E27FC236}">
              <a16:creationId xmlns:a16="http://schemas.microsoft.com/office/drawing/2014/main" id="{77D66F9D-C8BB-492A-A3E4-08071E122ADA}"/>
            </a:ext>
          </a:extLst>
        </xdr:cNvPr>
        <xdr:cNvSpPr>
          <a:spLocks noChangeAspect="1" noChangeArrowheads="1"/>
        </xdr:cNvSpPr>
      </xdr:nvSpPr>
      <xdr:spPr bwMode="auto">
        <a:xfrm>
          <a:off x="23888700" y="358768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1316</xdr:row>
      <xdr:rowOff>0</xdr:rowOff>
    </xdr:from>
    <xdr:ext cx="304800" cy="307975"/>
    <xdr:sp macro="" textlink="">
      <xdr:nvSpPr>
        <xdr:cNvPr id="2181" name="AutoShape 1" descr="blob:https://web.whatsapp.com/34b6e80c-bc0c-4a28-b3e1-e4a36d430a7e">
          <a:extLst>
            <a:ext uri="{FF2B5EF4-FFF2-40B4-BE49-F238E27FC236}">
              <a16:creationId xmlns:a16="http://schemas.microsoft.com/office/drawing/2014/main" id="{751FEF2C-B583-4217-9E08-B30B6523BEF8}"/>
            </a:ext>
          </a:extLst>
        </xdr:cNvPr>
        <xdr:cNvSpPr>
          <a:spLocks noChangeAspect="1" noChangeArrowheads="1"/>
        </xdr:cNvSpPr>
      </xdr:nvSpPr>
      <xdr:spPr bwMode="auto">
        <a:xfrm>
          <a:off x="23888700" y="359035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1317</xdr:row>
      <xdr:rowOff>0</xdr:rowOff>
    </xdr:from>
    <xdr:ext cx="304800" cy="307975"/>
    <xdr:sp macro="" textlink="">
      <xdr:nvSpPr>
        <xdr:cNvPr id="2182" name="AutoShape 1" descr="blob:https://web.whatsapp.com/34b6e80c-bc0c-4a28-b3e1-e4a36d430a7e">
          <a:extLst>
            <a:ext uri="{FF2B5EF4-FFF2-40B4-BE49-F238E27FC236}">
              <a16:creationId xmlns:a16="http://schemas.microsoft.com/office/drawing/2014/main" id="{931A4B67-81E3-48AF-B4CF-40D39B9666A2}"/>
            </a:ext>
          </a:extLst>
        </xdr:cNvPr>
        <xdr:cNvSpPr>
          <a:spLocks noChangeAspect="1" noChangeArrowheads="1"/>
        </xdr:cNvSpPr>
      </xdr:nvSpPr>
      <xdr:spPr bwMode="auto">
        <a:xfrm>
          <a:off x="23888700" y="359302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1318</xdr:row>
      <xdr:rowOff>0</xdr:rowOff>
    </xdr:from>
    <xdr:ext cx="304800" cy="307975"/>
    <xdr:sp macro="" textlink="">
      <xdr:nvSpPr>
        <xdr:cNvPr id="2183" name="AutoShape 1" descr="blob:https://web.whatsapp.com/34b6e80c-bc0c-4a28-b3e1-e4a36d430a7e">
          <a:extLst>
            <a:ext uri="{FF2B5EF4-FFF2-40B4-BE49-F238E27FC236}">
              <a16:creationId xmlns:a16="http://schemas.microsoft.com/office/drawing/2014/main" id="{B782FF33-CDAC-4F63-B81F-6356353FA4B7}"/>
            </a:ext>
          </a:extLst>
        </xdr:cNvPr>
        <xdr:cNvSpPr>
          <a:spLocks noChangeAspect="1" noChangeArrowheads="1"/>
        </xdr:cNvSpPr>
      </xdr:nvSpPr>
      <xdr:spPr bwMode="auto">
        <a:xfrm>
          <a:off x="23888700" y="359568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1319</xdr:row>
      <xdr:rowOff>0</xdr:rowOff>
    </xdr:from>
    <xdr:ext cx="304800" cy="307975"/>
    <xdr:sp macro="" textlink="">
      <xdr:nvSpPr>
        <xdr:cNvPr id="2184" name="AutoShape 1" descr="blob:https://web.whatsapp.com/34b6e80c-bc0c-4a28-b3e1-e4a36d430a7e">
          <a:extLst>
            <a:ext uri="{FF2B5EF4-FFF2-40B4-BE49-F238E27FC236}">
              <a16:creationId xmlns:a16="http://schemas.microsoft.com/office/drawing/2014/main" id="{F6055E64-2B95-475E-A879-214D07470413}"/>
            </a:ext>
          </a:extLst>
        </xdr:cNvPr>
        <xdr:cNvSpPr>
          <a:spLocks noChangeAspect="1" noChangeArrowheads="1"/>
        </xdr:cNvSpPr>
      </xdr:nvSpPr>
      <xdr:spPr bwMode="auto">
        <a:xfrm>
          <a:off x="23888700" y="359835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1320</xdr:row>
      <xdr:rowOff>0</xdr:rowOff>
    </xdr:from>
    <xdr:ext cx="304800" cy="307975"/>
    <xdr:sp macro="" textlink="">
      <xdr:nvSpPr>
        <xdr:cNvPr id="2185" name="AutoShape 1" descr="blob:https://web.whatsapp.com/34b6e80c-bc0c-4a28-b3e1-e4a36d430a7e">
          <a:extLst>
            <a:ext uri="{FF2B5EF4-FFF2-40B4-BE49-F238E27FC236}">
              <a16:creationId xmlns:a16="http://schemas.microsoft.com/office/drawing/2014/main" id="{B383079F-23F5-4457-9D1F-6E5D4F14D465}"/>
            </a:ext>
          </a:extLst>
        </xdr:cNvPr>
        <xdr:cNvSpPr>
          <a:spLocks noChangeAspect="1" noChangeArrowheads="1"/>
        </xdr:cNvSpPr>
      </xdr:nvSpPr>
      <xdr:spPr bwMode="auto">
        <a:xfrm>
          <a:off x="23888700" y="360102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1321</xdr:row>
      <xdr:rowOff>0</xdr:rowOff>
    </xdr:from>
    <xdr:ext cx="304800" cy="307975"/>
    <xdr:sp macro="" textlink="">
      <xdr:nvSpPr>
        <xdr:cNvPr id="2186" name="AutoShape 1" descr="blob:https://web.whatsapp.com/34b6e80c-bc0c-4a28-b3e1-e4a36d430a7e">
          <a:extLst>
            <a:ext uri="{FF2B5EF4-FFF2-40B4-BE49-F238E27FC236}">
              <a16:creationId xmlns:a16="http://schemas.microsoft.com/office/drawing/2014/main" id="{E98181A5-D940-4E74-B852-8DA9FCC55E76}"/>
            </a:ext>
          </a:extLst>
        </xdr:cNvPr>
        <xdr:cNvSpPr>
          <a:spLocks noChangeAspect="1" noChangeArrowheads="1"/>
        </xdr:cNvSpPr>
      </xdr:nvSpPr>
      <xdr:spPr bwMode="auto">
        <a:xfrm>
          <a:off x="23888700" y="360368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1322</xdr:row>
      <xdr:rowOff>0</xdr:rowOff>
    </xdr:from>
    <xdr:ext cx="304800" cy="307975"/>
    <xdr:sp macro="" textlink="">
      <xdr:nvSpPr>
        <xdr:cNvPr id="2187" name="AutoShape 1" descr="blob:https://web.whatsapp.com/34b6e80c-bc0c-4a28-b3e1-e4a36d430a7e">
          <a:extLst>
            <a:ext uri="{FF2B5EF4-FFF2-40B4-BE49-F238E27FC236}">
              <a16:creationId xmlns:a16="http://schemas.microsoft.com/office/drawing/2014/main" id="{869EB495-63E6-41E9-A3A5-B0EC5B0CF431}"/>
            </a:ext>
          </a:extLst>
        </xdr:cNvPr>
        <xdr:cNvSpPr>
          <a:spLocks noChangeAspect="1" noChangeArrowheads="1"/>
        </xdr:cNvSpPr>
      </xdr:nvSpPr>
      <xdr:spPr bwMode="auto">
        <a:xfrm>
          <a:off x="23888700" y="360635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1323</xdr:row>
      <xdr:rowOff>0</xdr:rowOff>
    </xdr:from>
    <xdr:ext cx="304800" cy="307975"/>
    <xdr:sp macro="" textlink="">
      <xdr:nvSpPr>
        <xdr:cNvPr id="2188" name="AutoShape 1" descr="blob:https://web.whatsapp.com/34b6e80c-bc0c-4a28-b3e1-e4a36d430a7e">
          <a:extLst>
            <a:ext uri="{FF2B5EF4-FFF2-40B4-BE49-F238E27FC236}">
              <a16:creationId xmlns:a16="http://schemas.microsoft.com/office/drawing/2014/main" id="{59103951-2B5C-4C1B-A30B-414B9D9C6B48}"/>
            </a:ext>
          </a:extLst>
        </xdr:cNvPr>
        <xdr:cNvSpPr>
          <a:spLocks noChangeAspect="1" noChangeArrowheads="1"/>
        </xdr:cNvSpPr>
      </xdr:nvSpPr>
      <xdr:spPr bwMode="auto">
        <a:xfrm>
          <a:off x="23888700" y="360902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1328</xdr:row>
      <xdr:rowOff>0</xdr:rowOff>
    </xdr:from>
    <xdr:ext cx="304800" cy="307975"/>
    <xdr:sp macro="" textlink="">
      <xdr:nvSpPr>
        <xdr:cNvPr id="2189" name="AutoShape 1" descr="blob:https://web.whatsapp.com/34b6e80c-bc0c-4a28-b3e1-e4a36d430a7e">
          <a:extLst>
            <a:ext uri="{FF2B5EF4-FFF2-40B4-BE49-F238E27FC236}">
              <a16:creationId xmlns:a16="http://schemas.microsoft.com/office/drawing/2014/main" id="{EAE16373-E92F-462D-B532-DEB0C8F7CB6F}"/>
            </a:ext>
          </a:extLst>
        </xdr:cNvPr>
        <xdr:cNvSpPr>
          <a:spLocks noChangeAspect="1" noChangeArrowheads="1"/>
        </xdr:cNvSpPr>
      </xdr:nvSpPr>
      <xdr:spPr bwMode="auto">
        <a:xfrm>
          <a:off x="23888700" y="36228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0" name="AutoShape 1" descr="blob:https://web.whatsapp.com/34b6e80c-bc0c-4a28-b3e1-e4a36d430a7e">
          <a:extLst>
            <a:ext uri="{FF2B5EF4-FFF2-40B4-BE49-F238E27FC236}">
              <a16:creationId xmlns:a16="http://schemas.microsoft.com/office/drawing/2014/main" id="{2A5E1C34-B1E6-4E85-949E-0098490FC077}"/>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1" name="AutoShape 1" descr="blob:https://web.whatsapp.com/34b6e80c-bc0c-4a28-b3e1-e4a36d430a7e">
          <a:extLst>
            <a:ext uri="{FF2B5EF4-FFF2-40B4-BE49-F238E27FC236}">
              <a16:creationId xmlns:a16="http://schemas.microsoft.com/office/drawing/2014/main" id="{F04E4632-F883-48DF-BD5B-F0F32948E4A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2" name="AutoShape 1" descr="blob:https://web.whatsapp.com/34b6e80c-bc0c-4a28-b3e1-e4a36d430a7e">
          <a:extLst>
            <a:ext uri="{FF2B5EF4-FFF2-40B4-BE49-F238E27FC236}">
              <a16:creationId xmlns:a16="http://schemas.microsoft.com/office/drawing/2014/main" id="{8266DC88-4201-4108-8C48-41A143295984}"/>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3" name="AutoShape 1" descr="blob:https://web.whatsapp.com/34b6e80c-bc0c-4a28-b3e1-e4a36d430a7e">
          <a:extLst>
            <a:ext uri="{FF2B5EF4-FFF2-40B4-BE49-F238E27FC236}">
              <a16:creationId xmlns:a16="http://schemas.microsoft.com/office/drawing/2014/main" id="{BB4B8A52-2F3B-4130-8734-D764B80D5691}"/>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4" name="AutoShape 1" descr="blob:https://web.whatsapp.com/34b6e80c-bc0c-4a28-b3e1-e4a36d430a7e">
          <a:extLst>
            <a:ext uri="{FF2B5EF4-FFF2-40B4-BE49-F238E27FC236}">
              <a16:creationId xmlns:a16="http://schemas.microsoft.com/office/drawing/2014/main" id="{C65F4111-119C-40E5-BE32-5DB8A255C2D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5" name="AutoShape 1" descr="blob:https://web.whatsapp.com/34b6e80c-bc0c-4a28-b3e1-e4a36d430a7e">
          <a:extLst>
            <a:ext uri="{FF2B5EF4-FFF2-40B4-BE49-F238E27FC236}">
              <a16:creationId xmlns:a16="http://schemas.microsoft.com/office/drawing/2014/main" id="{E8A559A7-73AB-4FC6-ABC1-02ED65D6E7B8}"/>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6" name="AutoShape 1" descr="blob:https://web.whatsapp.com/34b6e80c-bc0c-4a28-b3e1-e4a36d430a7e">
          <a:extLst>
            <a:ext uri="{FF2B5EF4-FFF2-40B4-BE49-F238E27FC236}">
              <a16:creationId xmlns:a16="http://schemas.microsoft.com/office/drawing/2014/main" id="{9C546574-E9CB-451F-A1C3-4EADDC386A5A}"/>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7" name="AutoShape 1" descr="blob:https://web.whatsapp.com/34b6e80c-bc0c-4a28-b3e1-e4a36d430a7e">
          <a:extLst>
            <a:ext uri="{FF2B5EF4-FFF2-40B4-BE49-F238E27FC236}">
              <a16:creationId xmlns:a16="http://schemas.microsoft.com/office/drawing/2014/main" id="{C51AA15B-7F98-45B1-97D8-5C0C963C800E}"/>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8" name="AutoShape 1" descr="blob:https://web.whatsapp.com/34b6e80c-bc0c-4a28-b3e1-e4a36d430a7e">
          <a:extLst>
            <a:ext uri="{FF2B5EF4-FFF2-40B4-BE49-F238E27FC236}">
              <a16:creationId xmlns:a16="http://schemas.microsoft.com/office/drawing/2014/main" id="{CAD88520-2505-4F4A-BC95-058948E9BE7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199" name="AutoShape 1" descr="blob:https://web.whatsapp.com/34b6e80c-bc0c-4a28-b3e1-e4a36d430a7e">
          <a:extLst>
            <a:ext uri="{FF2B5EF4-FFF2-40B4-BE49-F238E27FC236}">
              <a16:creationId xmlns:a16="http://schemas.microsoft.com/office/drawing/2014/main" id="{3311F36F-569B-4A53-8616-F8776121447F}"/>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1329</xdr:row>
      <xdr:rowOff>0</xdr:rowOff>
    </xdr:from>
    <xdr:ext cx="304800" cy="307975"/>
    <xdr:sp macro="" textlink="">
      <xdr:nvSpPr>
        <xdr:cNvPr id="2200" name="AutoShape 1" descr="blob:https://web.whatsapp.com/34b6e80c-bc0c-4a28-b3e1-e4a36d430a7e">
          <a:extLst>
            <a:ext uri="{FF2B5EF4-FFF2-40B4-BE49-F238E27FC236}">
              <a16:creationId xmlns:a16="http://schemas.microsoft.com/office/drawing/2014/main" id="{D18E4651-CC4E-49F5-91B2-3BA161671DAB}"/>
            </a:ext>
          </a:extLst>
        </xdr:cNvPr>
        <xdr:cNvSpPr>
          <a:spLocks noChangeAspect="1" noChangeArrowheads="1"/>
        </xdr:cNvSpPr>
      </xdr:nvSpPr>
      <xdr:spPr bwMode="auto">
        <a:xfrm>
          <a:off x="23888700" y="362550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1331</xdr:row>
      <xdr:rowOff>0</xdr:rowOff>
    </xdr:from>
    <xdr:ext cx="304800" cy="307975"/>
    <xdr:sp macro="" textlink="">
      <xdr:nvSpPr>
        <xdr:cNvPr id="2201" name="AutoShape 1" descr="blob:https://web.whatsapp.com/34b6e80c-bc0c-4a28-b3e1-e4a36d430a7e">
          <a:extLst>
            <a:ext uri="{FF2B5EF4-FFF2-40B4-BE49-F238E27FC236}">
              <a16:creationId xmlns:a16="http://schemas.microsoft.com/office/drawing/2014/main" id="{3043A09A-23BA-4369-AECD-B479768301A2}"/>
            </a:ext>
          </a:extLst>
        </xdr:cNvPr>
        <xdr:cNvSpPr>
          <a:spLocks noChangeAspect="1" noChangeArrowheads="1"/>
        </xdr:cNvSpPr>
      </xdr:nvSpPr>
      <xdr:spPr bwMode="auto">
        <a:xfrm>
          <a:off x="23888700" y="363007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1332</xdr:row>
      <xdr:rowOff>0</xdr:rowOff>
    </xdr:from>
    <xdr:ext cx="304800" cy="307975"/>
    <xdr:sp macro="" textlink="">
      <xdr:nvSpPr>
        <xdr:cNvPr id="2202" name="AutoShape 1" descr="blob:https://web.whatsapp.com/34b6e80c-bc0c-4a28-b3e1-e4a36d430a7e">
          <a:extLst>
            <a:ext uri="{FF2B5EF4-FFF2-40B4-BE49-F238E27FC236}">
              <a16:creationId xmlns:a16="http://schemas.microsoft.com/office/drawing/2014/main" id="{13BF913D-FCBC-4E95-8970-357290592C59}"/>
            </a:ext>
          </a:extLst>
        </xdr:cNvPr>
        <xdr:cNvSpPr>
          <a:spLocks noChangeAspect="1" noChangeArrowheads="1"/>
        </xdr:cNvSpPr>
      </xdr:nvSpPr>
      <xdr:spPr bwMode="auto">
        <a:xfrm>
          <a:off x="23888700" y="363273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1333</xdr:row>
      <xdr:rowOff>0</xdr:rowOff>
    </xdr:from>
    <xdr:ext cx="304800" cy="307975"/>
    <xdr:sp macro="" textlink="">
      <xdr:nvSpPr>
        <xdr:cNvPr id="2203" name="AutoShape 1" descr="blob:https://web.whatsapp.com/34b6e80c-bc0c-4a28-b3e1-e4a36d430a7e">
          <a:extLst>
            <a:ext uri="{FF2B5EF4-FFF2-40B4-BE49-F238E27FC236}">
              <a16:creationId xmlns:a16="http://schemas.microsoft.com/office/drawing/2014/main" id="{2BAB04A5-347B-47BD-8F47-89FAEA556113}"/>
            </a:ext>
          </a:extLst>
        </xdr:cNvPr>
        <xdr:cNvSpPr>
          <a:spLocks noChangeAspect="1" noChangeArrowheads="1"/>
        </xdr:cNvSpPr>
      </xdr:nvSpPr>
      <xdr:spPr bwMode="auto">
        <a:xfrm>
          <a:off x="23888700" y="363540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1334</xdr:row>
      <xdr:rowOff>0</xdr:rowOff>
    </xdr:from>
    <xdr:ext cx="304800" cy="307975"/>
    <xdr:sp macro="" textlink="">
      <xdr:nvSpPr>
        <xdr:cNvPr id="2204" name="AutoShape 1" descr="blob:https://web.whatsapp.com/34b6e80c-bc0c-4a28-b3e1-e4a36d430a7e">
          <a:extLst>
            <a:ext uri="{FF2B5EF4-FFF2-40B4-BE49-F238E27FC236}">
              <a16:creationId xmlns:a16="http://schemas.microsoft.com/office/drawing/2014/main" id="{7C28E2A0-1DCA-4C1F-A133-321A5DF0FD28}"/>
            </a:ext>
          </a:extLst>
        </xdr:cNvPr>
        <xdr:cNvSpPr>
          <a:spLocks noChangeAspect="1" noChangeArrowheads="1"/>
        </xdr:cNvSpPr>
      </xdr:nvSpPr>
      <xdr:spPr bwMode="auto">
        <a:xfrm>
          <a:off x="23888700" y="363807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1335</xdr:row>
      <xdr:rowOff>0</xdr:rowOff>
    </xdr:from>
    <xdr:ext cx="304800" cy="307975"/>
    <xdr:sp macro="" textlink="">
      <xdr:nvSpPr>
        <xdr:cNvPr id="2205" name="AutoShape 1" descr="blob:https://web.whatsapp.com/34b6e80c-bc0c-4a28-b3e1-e4a36d430a7e">
          <a:extLst>
            <a:ext uri="{FF2B5EF4-FFF2-40B4-BE49-F238E27FC236}">
              <a16:creationId xmlns:a16="http://schemas.microsoft.com/office/drawing/2014/main" id="{5136113B-F22A-46E7-86B4-D7A3D5716857}"/>
            </a:ext>
          </a:extLst>
        </xdr:cNvPr>
        <xdr:cNvSpPr>
          <a:spLocks noChangeAspect="1" noChangeArrowheads="1"/>
        </xdr:cNvSpPr>
      </xdr:nvSpPr>
      <xdr:spPr bwMode="auto">
        <a:xfrm>
          <a:off x="23888700" y="364074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1336</xdr:row>
      <xdr:rowOff>0</xdr:rowOff>
    </xdr:from>
    <xdr:ext cx="304800" cy="307975"/>
    <xdr:sp macro="" textlink="">
      <xdr:nvSpPr>
        <xdr:cNvPr id="2206" name="AutoShape 1" descr="blob:https://web.whatsapp.com/34b6e80c-bc0c-4a28-b3e1-e4a36d430a7e">
          <a:extLst>
            <a:ext uri="{FF2B5EF4-FFF2-40B4-BE49-F238E27FC236}">
              <a16:creationId xmlns:a16="http://schemas.microsoft.com/office/drawing/2014/main" id="{0E8B956D-34B2-4FFD-93A8-E5A5C6B547A2}"/>
            </a:ext>
          </a:extLst>
        </xdr:cNvPr>
        <xdr:cNvSpPr>
          <a:spLocks noChangeAspect="1" noChangeArrowheads="1"/>
        </xdr:cNvSpPr>
      </xdr:nvSpPr>
      <xdr:spPr bwMode="auto">
        <a:xfrm>
          <a:off x="23888700" y="364340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1337</xdr:row>
      <xdr:rowOff>0</xdr:rowOff>
    </xdr:from>
    <xdr:ext cx="304800" cy="307975"/>
    <xdr:sp macro="" textlink="">
      <xdr:nvSpPr>
        <xdr:cNvPr id="2207" name="AutoShape 1" descr="blob:https://web.whatsapp.com/34b6e80c-bc0c-4a28-b3e1-e4a36d430a7e">
          <a:extLst>
            <a:ext uri="{FF2B5EF4-FFF2-40B4-BE49-F238E27FC236}">
              <a16:creationId xmlns:a16="http://schemas.microsoft.com/office/drawing/2014/main" id="{6DF98B2F-3C64-472A-85C8-99A442A5C7CA}"/>
            </a:ext>
          </a:extLst>
        </xdr:cNvPr>
        <xdr:cNvSpPr>
          <a:spLocks noChangeAspect="1" noChangeArrowheads="1"/>
        </xdr:cNvSpPr>
      </xdr:nvSpPr>
      <xdr:spPr bwMode="auto">
        <a:xfrm>
          <a:off x="23888700" y="364607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1338</xdr:row>
      <xdr:rowOff>0</xdr:rowOff>
    </xdr:from>
    <xdr:ext cx="304800" cy="307975"/>
    <xdr:sp macro="" textlink="">
      <xdr:nvSpPr>
        <xdr:cNvPr id="2208" name="AutoShape 1" descr="blob:https://web.whatsapp.com/34b6e80c-bc0c-4a28-b3e1-e4a36d430a7e">
          <a:extLst>
            <a:ext uri="{FF2B5EF4-FFF2-40B4-BE49-F238E27FC236}">
              <a16:creationId xmlns:a16="http://schemas.microsoft.com/office/drawing/2014/main" id="{9F565FAC-200F-4753-8757-4AA500283810}"/>
            </a:ext>
          </a:extLst>
        </xdr:cNvPr>
        <xdr:cNvSpPr>
          <a:spLocks noChangeAspect="1" noChangeArrowheads="1"/>
        </xdr:cNvSpPr>
      </xdr:nvSpPr>
      <xdr:spPr bwMode="auto">
        <a:xfrm>
          <a:off x="23888700" y="364874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1339</xdr:row>
      <xdr:rowOff>0</xdr:rowOff>
    </xdr:from>
    <xdr:ext cx="304800" cy="307975"/>
    <xdr:sp macro="" textlink="">
      <xdr:nvSpPr>
        <xdr:cNvPr id="2209" name="AutoShape 1" descr="blob:https://web.whatsapp.com/34b6e80c-bc0c-4a28-b3e1-e4a36d430a7e">
          <a:extLst>
            <a:ext uri="{FF2B5EF4-FFF2-40B4-BE49-F238E27FC236}">
              <a16:creationId xmlns:a16="http://schemas.microsoft.com/office/drawing/2014/main" id="{003D5844-325E-462A-9CFF-344DEE374D8B}"/>
            </a:ext>
          </a:extLst>
        </xdr:cNvPr>
        <xdr:cNvSpPr>
          <a:spLocks noChangeAspect="1" noChangeArrowheads="1"/>
        </xdr:cNvSpPr>
      </xdr:nvSpPr>
      <xdr:spPr bwMode="auto">
        <a:xfrm>
          <a:off x="23888700" y="365140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1340</xdr:row>
      <xdr:rowOff>0</xdr:rowOff>
    </xdr:from>
    <xdr:ext cx="304800" cy="307975"/>
    <xdr:sp macro="" textlink="">
      <xdr:nvSpPr>
        <xdr:cNvPr id="2210" name="AutoShape 1" descr="blob:https://web.whatsapp.com/34b6e80c-bc0c-4a28-b3e1-e4a36d430a7e">
          <a:extLst>
            <a:ext uri="{FF2B5EF4-FFF2-40B4-BE49-F238E27FC236}">
              <a16:creationId xmlns:a16="http://schemas.microsoft.com/office/drawing/2014/main" id="{C5AB7484-3DF0-4FD3-84D2-8C7BF1409286}"/>
            </a:ext>
          </a:extLst>
        </xdr:cNvPr>
        <xdr:cNvSpPr>
          <a:spLocks noChangeAspect="1" noChangeArrowheads="1"/>
        </xdr:cNvSpPr>
      </xdr:nvSpPr>
      <xdr:spPr bwMode="auto">
        <a:xfrm>
          <a:off x="23888700" y="365407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1341</xdr:row>
      <xdr:rowOff>0</xdr:rowOff>
    </xdr:from>
    <xdr:ext cx="304800" cy="307975"/>
    <xdr:sp macro="" textlink="">
      <xdr:nvSpPr>
        <xdr:cNvPr id="2211" name="AutoShape 1" descr="blob:https://web.whatsapp.com/34b6e80c-bc0c-4a28-b3e1-e4a36d430a7e">
          <a:extLst>
            <a:ext uri="{FF2B5EF4-FFF2-40B4-BE49-F238E27FC236}">
              <a16:creationId xmlns:a16="http://schemas.microsoft.com/office/drawing/2014/main" id="{4EC5D075-9136-4833-8CA9-355D3B5505C9}"/>
            </a:ext>
          </a:extLst>
        </xdr:cNvPr>
        <xdr:cNvSpPr>
          <a:spLocks noChangeAspect="1" noChangeArrowheads="1"/>
        </xdr:cNvSpPr>
      </xdr:nvSpPr>
      <xdr:spPr bwMode="auto">
        <a:xfrm>
          <a:off x="23888700" y="365674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1342</xdr:row>
      <xdr:rowOff>0</xdr:rowOff>
    </xdr:from>
    <xdr:ext cx="304800" cy="307975"/>
    <xdr:sp macro="" textlink="">
      <xdr:nvSpPr>
        <xdr:cNvPr id="2212" name="AutoShape 1" descr="blob:https://web.whatsapp.com/34b6e80c-bc0c-4a28-b3e1-e4a36d430a7e">
          <a:extLst>
            <a:ext uri="{FF2B5EF4-FFF2-40B4-BE49-F238E27FC236}">
              <a16:creationId xmlns:a16="http://schemas.microsoft.com/office/drawing/2014/main" id="{54E5E8D2-5F5D-4901-B17C-A305D628C597}"/>
            </a:ext>
          </a:extLst>
        </xdr:cNvPr>
        <xdr:cNvSpPr>
          <a:spLocks noChangeAspect="1" noChangeArrowheads="1"/>
        </xdr:cNvSpPr>
      </xdr:nvSpPr>
      <xdr:spPr bwMode="auto">
        <a:xfrm>
          <a:off x="23888700" y="365940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1343</xdr:row>
      <xdr:rowOff>0</xdr:rowOff>
    </xdr:from>
    <xdr:ext cx="304800" cy="307975"/>
    <xdr:sp macro="" textlink="">
      <xdr:nvSpPr>
        <xdr:cNvPr id="2213" name="AutoShape 1" descr="blob:https://web.whatsapp.com/34b6e80c-bc0c-4a28-b3e1-e4a36d430a7e">
          <a:extLst>
            <a:ext uri="{FF2B5EF4-FFF2-40B4-BE49-F238E27FC236}">
              <a16:creationId xmlns:a16="http://schemas.microsoft.com/office/drawing/2014/main" id="{2B160146-71C5-49E5-907C-156C4256816B}"/>
            </a:ext>
          </a:extLst>
        </xdr:cNvPr>
        <xdr:cNvSpPr>
          <a:spLocks noChangeAspect="1" noChangeArrowheads="1"/>
        </xdr:cNvSpPr>
      </xdr:nvSpPr>
      <xdr:spPr bwMode="auto">
        <a:xfrm>
          <a:off x="23888700" y="36620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1344</xdr:row>
      <xdr:rowOff>0</xdr:rowOff>
    </xdr:from>
    <xdr:ext cx="304800" cy="307975"/>
    <xdr:sp macro="" textlink="">
      <xdr:nvSpPr>
        <xdr:cNvPr id="2214" name="AutoShape 1" descr="blob:https://web.whatsapp.com/34b6e80c-bc0c-4a28-b3e1-e4a36d430a7e">
          <a:extLst>
            <a:ext uri="{FF2B5EF4-FFF2-40B4-BE49-F238E27FC236}">
              <a16:creationId xmlns:a16="http://schemas.microsoft.com/office/drawing/2014/main" id="{C25273C6-93B1-433E-9DAC-712EC13393D6}"/>
            </a:ext>
          </a:extLst>
        </xdr:cNvPr>
        <xdr:cNvSpPr>
          <a:spLocks noChangeAspect="1" noChangeArrowheads="1"/>
        </xdr:cNvSpPr>
      </xdr:nvSpPr>
      <xdr:spPr bwMode="auto">
        <a:xfrm>
          <a:off x="23888700" y="3664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1345</xdr:row>
      <xdr:rowOff>0</xdr:rowOff>
    </xdr:from>
    <xdr:ext cx="304800" cy="307975"/>
    <xdr:sp macro="" textlink="">
      <xdr:nvSpPr>
        <xdr:cNvPr id="2215" name="AutoShape 1" descr="blob:https://web.whatsapp.com/34b6e80c-bc0c-4a28-b3e1-e4a36d430a7e">
          <a:extLst>
            <a:ext uri="{FF2B5EF4-FFF2-40B4-BE49-F238E27FC236}">
              <a16:creationId xmlns:a16="http://schemas.microsoft.com/office/drawing/2014/main" id="{29DB50C6-23A7-479A-A123-AFD486FCF003}"/>
            </a:ext>
          </a:extLst>
        </xdr:cNvPr>
        <xdr:cNvSpPr>
          <a:spLocks noChangeAspect="1" noChangeArrowheads="1"/>
        </xdr:cNvSpPr>
      </xdr:nvSpPr>
      <xdr:spPr bwMode="auto">
        <a:xfrm>
          <a:off x="23888700" y="36674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1346</xdr:row>
      <xdr:rowOff>0</xdr:rowOff>
    </xdr:from>
    <xdr:ext cx="304800" cy="307975"/>
    <xdr:sp macro="" textlink="">
      <xdr:nvSpPr>
        <xdr:cNvPr id="2216" name="AutoShape 1" descr="blob:https://web.whatsapp.com/34b6e80c-bc0c-4a28-b3e1-e4a36d430a7e">
          <a:extLst>
            <a:ext uri="{FF2B5EF4-FFF2-40B4-BE49-F238E27FC236}">
              <a16:creationId xmlns:a16="http://schemas.microsoft.com/office/drawing/2014/main" id="{7C993AFE-FCBE-4ED3-8D97-935326D53084}"/>
            </a:ext>
          </a:extLst>
        </xdr:cNvPr>
        <xdr:cNvSpPr>
          <a:spLocks noChangeAspect="1" noChangeArrowheads="1"/>
        </xdr:cNvSpPr>
      </xdr:nvSpPr>
      <xdr:spPr bwMode="auto">
        <a:xfrm>
          <a:off x="23888700" y="36700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1347</xdr:row>
      <xdr:rowOff>0</xdr:rowOff>
    </xdr:from>
    <xdr:ext cx="304800" cy="307975"/>
    <xdr:sp macro="" textlink="">
      <xdr:nvSpPr>
        <xdr:cNvPr id="2217" name="AutoShape 1" descr="blob:https://web.whatsapp.com/34b6e80c-bc0c-4a28-b3e1-e4a36d430a7e">
          <a:extLst>
            <a:ext uri="{FF2B5EF4-FFF2-40B4-BE49-F238E27FC236}">
              <a16:creationId xmlns:a16="http://schemas.microsoft.com/office/drawing/2014/main" id="{165CD344-2299-4E15-B8CA-93F95EFCDE06}"/>
            </a:ext>
          </a:extLst>
        </xdr:cNvPr>
        <xdr:cNvSpPr>
          <a:spLocks noChangeAspect="1" noChangeArrowheads="1"/>
        </xdr:cNvSpPr>
      </xdr:nvSpPr>
      <xdr:spPr bwMode="auto">
        <a:xfrm>
          <a:off x="23888700" y="36727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1348</xdr:row>
      <xdr:rowOff>0</xdr:rowOff>
    </xdr:from>
    <xdr:ext cx="304800" cy="307975"/>
    <xdr:sp macro="" textlink="">
      <xdr:nvSpPr>
        <xdr:cNvPr id="2218" name="AutoShape 1" descr="blob:https://web.whatsapp.com/34b6e80c-bc0c-4a28-b3e1-e4a36d430a7e">
          <a:extLst>
            <a:ext uri="{FF2B5EF4-FFF2-40B4-BE49-F238E27FC236}">
              <a16:creationId xmlns:a16="http://schemas.microsoft.com/office/drawing/2014/main" id="{A132B7F3-6166-422F-A76B-941D456CB439}"/>
            </a:ext>
          </a:extLst>
        </xdr:cNvPr>
        <xdr:cNvSpPr>
          <a:spLocks noChangeAspect="1" noChangeArrowheads="1"/>
        </xdr:cNvSpPr>
      </xdr:nvSpPr>
      <xdr:spPr bwMode="auto">
        <a:xfrm>
          <a:off x="23888700" y="36754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1349</xdr:row>
      <xdr:rowOff>0</xdr:rowOff>
    </xdr:from>
    <xdr:ext cx="304800" cy="307975"/>
    <xdr:sp macro="" textlink="">
      <xdr:nvSpPr>
        <xdr:cNvPr id="2219" name="AutoShape 1" descr="blob:https://web.whatsapp.com/34b6e80c-bc0c-4a28-b3e1-e4a36d430a7e">
          <a:extLst>
            <a:ext uri="{FF2B5EF4-FFF2-40B4-BE49-F238E27FC236}">
              <a16:creationId xmlns:a16="http://schemas.microsoft.com/office/drawing/2014/main" id="{194B470C-76A7-45F4-BEBF-DB193545A0AE}"/>
            </a:ext>
          </a:extLst>
        </xdr:cNvPr>
        <xdr:cNvSpPr>
          <a:spLocks noChangeAspect="1" noChangeArrowheads="1"/>
        </xdr:cNvSpPr>
      </xdr:nvSpPr>
      <xdr:spPr bwMode="auto">
        <a:xfrm>
          <a:off x="23888700" y="36780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1350</xdr:row>
      <xdr:rowOff>0</xdr:rowOff>
    </xdr:from>
    <xdr:ext cx="304800" cy="307975"/>
    <xdr:sp macro="" textlink="">
      <xdr:nvSpPr>
        <xdr:cNvPr id="2220" name="AutoShape 1" descr="blob:https://web.whatsapp.com/34b6e80c-bc0c-4a28-b3e1-e4a36d430a7e">
          <a:extLst>
            <a:ext uri="{FF2B5EF4-FFF2-40B4-BE49-F238E27FC236}">
              <a16:creationId xmlns:a16="http://schemas.microsoft.com/office/drawing/2014/main" id="{D899CA81-AB56-4714-8724-16482570E9DB}"/>
            </a:ext>
          </a:extLst>
        </xdr:cNvPr>
        <xdr:cNvSpPr>
          <a:spLocks noChangeAspect="1" noChangeArrowheads="1"/>
        </xdr:cNvSpPr>
      </xdr:nvSpPr>
      <xdr:spPr bwMode="auto">
        <a:xfrm>
          <a:off x="23888700" y="36807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1351</xdr:row>
      <xdr:rowOff>0</xdr:rowOff>
    </xdr:from>
    <xdr:ext cx="304800" cy="307975"/>
    <xdr:sp macro="" textlink="">
      <xdr:nvSpPr>
        <xdr:cNvPr id="2221" name="AutoShape 1" descr="blob:https://web.whatsapp.com/34b6e80c-bc0c-4a28-b3e1-e4a36d430a7e">
          <a:extLst>
            <a:ext uri="{FF2B5EF4-FFF2-40B4-BE49-F238E27FC236}">
              <a16:creationId xmlns:a16="http://schemas.microsoft.com/office/drawing/2014/main" id="{327F9BD9-8018-43AC-9B43-10EEAB29E227}"/>
            </a:ext>
          </a:extLst>
        </xdr:cNvPr>
        <xdr:cNvSpPr>
          <a:spLocks noChangeAspect="1" noChangeArrowheads="1"/>
        </xdr:cNvSpPr>
      </xdr:nvSpPr>
      <xdr:spPr bwMode="auto">
        <a:xfrm>
          <a:off x="23888700" y="36834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1352</xdr:row>
      <xdr:rowOff>0</xdr:rowOff>
    </xdr:from>
    <xdr:ext cx="304800" cy="307975"/>
    <xdr:sp macro="" textlink="">
      <xdr:nvSpPr>
        <xdr:cNvPr id="2222" name="AutoShape 1" descr="blob:https://web.whatsapp.com/34b6e80c-bc0c-4a28-b3e1-e4a36d430a7e">
          <a:extLst>
            <a:ext uri="{FF2B5EF4-FFF2-40B4-BE49-F238E27FC236}">
              <a16:creationId xmlns:a16="http://schemas.microsoft.com/office/drawing/2014/main" id="{806955A8-B2E3-4B1E-ACA2-B71F33FF75AA}"/>
            </a:ext>
          </a:extLst>
        </xdr:cNvPr>
        <xdr:cNvSpPr>
          <a:spLocks noChangeAspect="1" noChangeArrowheads="1"/>
        </xdr:cNvSpPr>
      </xdr:nvSpPr>
      <xdr:spPr bwMode="auto">
        <a:xfrm>
          <a:off x="23888700" y="36860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1353</xdr:row>
      <xdr:rowOff>0</xdr:rowOff>
    </xdr:from>
    <xdr:ext cx="304800" cy="307975"/>
    <xdr:sp macro="" textlink="">
      <xdr:nvSpPr>
        <xdr:cNvPr id="2223" name="AutoShape 1" descr="blob:https://web.whatsapp.com/34b6e80c-bc0c-4a28-b3e1-e4a36d430a7e">
          <a:extLst>
            <a:ext uri="{FF2B5EF4-FFF2-40B4-BE49-F238E27FC236}">
              <a16:creationId xmlns:a16="http://schemas.microsoft.com/office/drawing/2014/main" id="{26E6B26D-D1C9-4F33-89A5-33B5B4AAC540}"/>
            </a:ext>
          </a:extLst>
        </xdr:cNvPr>
        <xdr:cNvSpPr>
          <a:spLocks noChangeAspect="1" noChangeArrowheads="1"/>
        </xdr:cNvSpPr>
      </xdr:nvSpPr>
      <xdr:spPr bwMode="auto">
        <a:xfrm>
          <a:off x="23888700" y="36887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1354</xdr:row>
      <xdr:rowOff>0</xdr:rowOff>
    </xdr:from>
    <xdr:ext cx="304800" cy="307975"/>
    <xdr:sp macro="" textlink="">
      <xdr:nvSpPr>
        <xdr:cNvPr id="2224" name="AutoShape 1" descr="blob:https://web.whatsapp.com/34b6e80c-bc0c-4a28-b3e1-e4a36d430a7e">
          <a:extLst>
            <a:ext uri="{FF2B5EF4-FFF2-40B4-BE49-F238E27FC236}">
              <a16:creationId xmlns:a16="http://schemas.microsoft.com/office/drawing/2014/main" id="{09F6DB97-0A95-41E9-BD0A-BA300A3185AE}"/>
            </a:ext>
          </a:extLst>
        </xdr:cNvPr>
        <xdr:cNvSpPr>
          <a:spLocks noChangeAspect="1" noChangeArrowheads="1"/>
        </xdr:cNvSpPr>
      </xdr:nvSpPr>
      <xdr:spPr bwMode="auto">
        <a:xfrm>
          <a:off x="23888700" y="36914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1357</xdr:row>
      <xdr:rowOff>0</xdr:rowOff>
    </xdr:from>
    <xdr:ext cx="304800" cy="307975"/>
    <xdr:sp macro="" textlink="">
      <xdr:nvSpPr>
        <xdr:cNvPr id="2225" name="AutoShape 1" descr="blob:https://web.whatsapp.com/34b6e80c-bc0c-4a28-b3e1-e4a36d430a7e">
          <a:extLst>
            <a:ext uri="{FF2B5EF4-FFF2-40B4-BE49-F238E27FC236}">
              <a16:creationId xmlns:a16="http://schemas.microsoft.com/office/drawing/2014/main" id="{A5310D59-7E7C-4E97-8999-4A884891B043}"/>
            </a:ext>
          </a:extLst>
        </xdr:cNvPr>
        <xdr:cNvSpPr>
          <a:spLocks noChangeAspect="1" noChangeArrowheads="1"/>
        </xdr:cNvSpPr>
      </xdr:nvSpPr>
      <xdr:spPr bwMode="auto">
        <a:xfrm>
          <a:off x="23888700" y="36986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1358</xdr:row>
      <xdr:rowOff>0</xdr:rowOff>
    </xdr:from>
    <xdr:ext cx="304800" cy="307975"/>
    <xdr:sp macro="" textlink="">
      <xdr:nvSpPr>
        <xdr:cNvPr id="2226" name="AutoShape 1" descr="blob:https://web.whatsapp.com/34b6e80c-bc0c-4a28-b3e1-e4a36d430a7e">
          <a:extLst>
            <a:ext uri="{FF2B5EF4-FFF2-40B4-BE49-F238E27FC236}">
              <a16:creationId xmlns:a16="http://schemas.microsoft.com/office/drawing/2014/main" id="{72640E4F-A263-43A7-9B2B-C357815B3FAF}"/>
            </a:ext>
          </a:extLst>
        </xdr:cNvPr>
        <xdr:cNvSpPr>
          <a:spLocks noChangeAspect="1" noChangeArrowheads="1"/>
        </xdr:cNvSpPr>
      </xdr:nvSpPr>
      <xdr:spPr bwMode="auto">
        <a:xfrm>
          <a:off x="23888700" y="37013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1359</xdr:row>
      <xdr:rowOff>0</xdr:rowOff>
    </xdr:from>
    <xdr:ext cx="304800" cy="307975"/>
    <xdr:sp macro="" textlink="">
      <xdr:nvSpPr>
        <xdr:cNvPr id="2227" name="AutoShape 1" descr="blob:https://web.whatsapp.com/34b6e80c-bc0c-4a28-b3e1-e4a36d430a7e">
          <a:extLst>
            <a:ext uri="{FF2B5EF4-FFF2-40B4-BE49-F238E27FC236}">
              <a16:creationId xmlns:a16="http://schemas.microsoft.com/office/drawing/2014/main" id="{F51F8D10-EE22-4541-B054-358732833125}"/>
            </a:ext>
          </a:extLst>
        </xdr:cNvPr>
        <xdr:cNvSpPr>
          <a:spLocks noChangeAspect="1" noChangeArrowheads="1"/>
        </xdr:cNvSpPr>
      </xdr:nvSpPr>
      <xdr:spPr bwMode="auto">
        <a:xfrm>
          <a:off x="23888700" y="37039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1360</xdr:row>
      <xdr:rowOff>0</xdr:rowOff>
    </xdr:from>
    <xdr:ext cx="304800" cy="307975"/>
    <xdr:sp macro="" textlink="">
      <xdr:nvSpPr>
        <xdr:cNvPr id="2228" name="AutoShape 1" descr="blob:https://web.whatsapp.com/34b6e80c-bc0c-4a28-b3e1-e4a36d430a7e">
          <a:extLst>
            <a:ext uri="{FF2B5EF4-FFF2-40B4-BE49-F238E27FC236}">
              <a16:creationId xmlns:a16="http://schemas.microsoft.com/office/drawing/2014/main" id="{BB4DA63D-12A0-454A-A774-49F924EE5D62}"/>
            </a:ext>
          </a:extLst>
        </xdr:cNvPr>
        <xdr:cNvSpPr>
          <a:spLocks noChangeAspect="1" noChangeArrowheads="1"/>
        </xdr:cNvSpPr>
      </xdr:nvSpPr>
      <xdr:spPr bwMode="auto">
        <a:xfrm>
          <a:off x="23888700" y="37066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1361</xdr:row>
      <xdr:rowOff>0</xdr:rowOff>
    </xdr:from>
    <xdr:ext cx="304800" cy="307975"/>
    <xdr:sp macro="" textlink="">
      <xdr:nvSpPr>
        <xdr:cNvPr id="2229" name="AutoShape 1" descr="blob:https://web.whatsapp.com/34b6e80c-bc0c-4a28-b3e1-e4a36d430a7e">
          <a:extLst>
            <a:ext uri="{FF2B5EF4-FFF2-40B4-BE49-F238E27FC236}">
              <a16:creationId xmlns:a16="http://schemas.microsoft.com/office/drawing/2014/main" id="{6AC59D8B-4277-4C65-BC64-4A84CD19BD9C}"/>
            </a:ext>
          </a:extLst>
        </xdr:cNvPr>
        <xdr:cNvSpPr>
          <a:spLocks noChangeAspect="1" noChangeArrowheads="1"/>
        </xdr:cNvSpPr>
      </xdr:nvSpPr>
      <xdr:spPr bwMode="auto">
        <a:xfrm>
          <a:off x="23888700" y="370932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1367</xdr:row>
      <xdr:rowOff>0</xdr:rowOff>
    </xdr:from>
    <xdr:ext cx="304800" cy="307975"/>
    <xdr:sp macro="" textlink="">
      <xdr:nvSpPr>
        <xdr:cNvPr id="2230" name="AutoShape 1" descr="blob:https://web.whatsapp.com/34b6e80c-bc0c-4a28-b3e1-e4a36d430a7e">
          <a:extLst>
            <a:ext uri="{FF2B5EF4-FFF2-40B4-BE49-F238E27FC236}">
              <a16:creationId xmlns:a16="http://schemas.microsoft.com/office/drawing/2014/main" id="{4B369E7E-56E1-4619-80B4-8529EECD2B65}"/>
            </a:ext>
          </a:extLst>
        </xdr:cNvPr>
        <xdr:cNvSpPr>
          <a:spLocks noChangeAspect="1" noChangeArrowheads="1"/>
        </xdr:cNvSpPr>
      </xdr:nvSpPr>
      <xdr:spPr bwMode="auto">
        <a:xfrm>
          <a:off x="23888700" y="37253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1369</xdr:row>
      <xdr:rowOff>0</xdr:rowOff>
    </xdr:from>
    <xdr:ext cx="304800" cy="307975"/>
    <xdr:sp macro="" textlink="">
      <xdr:nvSpPr>
        <xdr:cNvPr id="2231" name="AutoShape 1" descr="blob:https://web.whatsapp.com/34b6e80c-bc0c-4a28-b3e1-e4a36d430a7e">
          <a:extLst>
            <a:ext uri="{FF2B5EF4-FFF2-40B4-BE49-F238E27FC236}">
              <a16:creationId xmlns:a16="http://schemas.microsoft.com/office/drawing/2014/main" id="{10842CB0-DC29-4DDE-A0E3-2631661F6BB5}"/>
            </a:ext>
          </a:extLst>
        </xdr:cNvPr>
        <xdr:cNvSpPr>
          <a:spLocks noChangeAspect="1" noChangeArrowheads="1"/>
        </xdr:cNvSpPr>
      </xdr:nvSpPr>
      <xdr:spPr bwMode="auto">
        <a:xfrm>
          <a:off x="23888700" y="37306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1369</xdr:row>
      <xdr:rowOff>0</xdr:rowOff>
    </xdr:from>
    <xdr:ext cx="304800" cy="307975"/>
    <xdr:sp macro="" textlink="">
      <xdr:nvSpPr>
        <xdr:cNvPr id="2232" name="AutoShape 1" descr="blob:https://web.whatsapp.com/34b6e80c-bc0c-4a28-b3e1-e4a36d430a7e">
          <a:extLst>
            <a:ext uri="{FF2B5EF4-FFF2-40B4-BE49-F238E27FC236}">
              <a16:creationId xmlns:a16="http://schemas.microsoft.com/office/drawing/2014/main" id="{BF5CC21D-39B7-4B42-8692-A11927D3AFDF}"/>
            </a:ext>
          </a:extLst>
        </xdr:cNvPr>
        <xdr:cNvSpPr>
          <a:spLocks noChangeAspect="1" noChangeArrowheads="1"/>
        </xdr:cNvSpPr>
      </xdr:nvSpPr>
      <xdr:spPr bwMode="auto">
        <a:xfrm>
          <a:off x="23888700" y="373065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1370</xdr:row>
      <xdr:rowOff>0</xdr:rowOff>
    </xdr:from>
    <xdr:ext cx="304800" cy="307975"/>
    <xdr:sp macro="" textlink="">
      <xdr:nvSpPr>
        <xdr:cNvPr id="2233" name="AutoShape 1" descr="blob:https://web.whatsapp.com/34b6e80c-bc0c-4a28-b3e1-e4a36d430a7e">
          <a:extLst>
            <a:ext uri="{FF2B5EF4-FFF2-40B4-BE49-F238E27FC236}">
              <a16:creationId xmlns:a16="http://schemas.microsoft.com/office/drawing/2014/main" id="{632A4249-A8D4-46B7-A824-F2477B8D35B9}"/>
            </a:ext>
          </a:extLst>
        </xdr:cNvPr>
        <xdr:cNvSpPr>
          <a:spLocks noChangeAspect="1" noChangeArrowheads="1"/>
        </xdr:cNvSpPr>
      </xdr:nvSpPr>
      <xdr:spPr bwMode="auto">
        <a:xfrm>
          <a:off x="23888700" y="37333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1371</xdr:row>
      <xdr:rowOff>0</xdr:rowOff>
    </xdr:from>
    <xdr:ext cx="304800" cy="307975"/>
    <xdr:sp macro="" textlink="">
      <xdr:nvSpPr>
        <xdr:cNvPr id="2234" name="AutoShape 1" descr="blob:https://web.whatsapp.com/34b6e80c-bc0c-4a28-b3e1-e4a36d430a7e">
          <a:extLst>
            <a:ext uri="{FF2B5EF4-FFF2-40B4-BE49-F238E27FC236}">
              <a16:creationId xmlns:a16="http://schemas.microsoft.com/office/drawing/2014/main" id="{DD6EAB59-CB5D-4334-98AB-4010AC03CEE7}"/>
            </a:ext>
          </a:extLst>
        </xdr:cNvPr>
        <xdr:cNvSpPr>
          <a:spLocks noChangeAspect="1" noChangeArrowheads="1"/>
        </xdr:cNvSpPr>
      </xdr:nvSpPr>
      <xdr:spPr bwMode="auto">
        <a:xfrm>
          <a:off x="23888700" y="373599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1372</xdr:row>
      <xdr:rowOff>0</xdr:rowOff>
    </xdr:from>
    <xdr:ext cx="304800" cy="307975"/>
    <xdr:sp macro="" textlink="">
      <xdr:nvSpPr>
        <xdr:cNvPr id="2235" name="AutoShape 1" descr="blob:https://web.whatsapp.com/34b6e80c-bc0c-4a28-b3e1-e4a36d430a7e">
          <a:extLst>
            <a:ext uri="{FF2B5EF4-FFF2-40B4-BE49-F238E27FC236}">
              <a16:creationId xmlns:a16="http://schemas.microsoft.com/office/drawing/2014/main" id="{19F966A4-8AB9-4DB4-9275-1FA65FB5DE15}"/>
            </a:ext>
          </a:extLst>
        </xdr:cNvPr>
        <xdr:cNvSpPr>
          <a:spLocks noChangeAspect="1" noChangeArrowheads="1"/>
        </xdr:cNvSpPr>
      </xdr:nvSpPr>
      <xdr:spPr bwMode="auto">
        <a:xfrm>
          <a:off x="23888700" y="373865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1373</xdr:row>
      <xdr:rowOff>0</xdr:rowOff>
    </xdr:from>
    <xdr:ext cx="304800" cy="307975"/>
    <xdr:sp macro="" textlink="">
      <xdr:nvSpPr>
        <xdr:cNvPr id="2236" name="AutoShape 1" descr="blob:https://web.whatsapp.com/34b6e80c-bc0c-4a28-b3e1-e4a36d430a7e">
          <a:extLst>
            <a:ext uri="{FF2B5EF4-FFF2-40B4-BE49-F238E27FC236}">
              <a16:creationId xmlns:a16="http://schemas.microsoft.com/office/drawing/2014/main" id="{D6C02D09-FDEB-4FA6-ACCD-4ED3B33AA5D7}"/>
            </a:ext>
          </a:extLst>
        </xdr:cNvPr>
        <xdr:cNvSpPr>
          <a:spLocks noChangeAspect="1" noChangeArrowheads="1"/>
        </xdr:cNvSpPr>
      </xdr:nvSpPr>
      <xdr:spPr bwMode="auto">
        <a:xfrm>
          <a:off x="23888700" y="374132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1374</xdr:row>
      <xdr:rowOff>0</xdr:rowOff>
    </xdr:from>
    <xdr:ext cx="304800" cy="307975"/>
    <xdr:sp macro="" textlink="">
      <xdr:nvSpPr>
        <xdr:cNvPr id="2237" name="AutoShape 1" descr="blob:https://web.whatsapp.com/34b6e80c-bc0c-4a28-b3e1-e4a36d430a7e">
          <a:extLst>
            <a:ext uri="{FF2B5EF4-FFF2-40B4-BE49-F238E27FC236}">
              <a16:creationId xmlns:a16="http://schemas.microsoft.com/office/drawing/2014/main" id="{6D111AB8-3250-4592-B2E7-FFEF041230C5}"/>
            </a:ext>
          </a:extLst>
        </xdr:cNvPr>
        <xdr:cNvSpPr>
          <a:spLocks noChangeAspect="1" noChangeArrowheads="1"/>
        </xdr:cNvSpPr>
      </xdr:nvSpPr>
      <xdr:spPr bwMode="auto">
        <a:xfrm>
          <a:off x="23888700" y="374399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1375</xdr:row>
      <xdr:rowOff>0</xdr:rowOff>
    </xdr:from>
    <xdr:ext cx="304800" cy="307975"/>
    <xdr:sp macro="" textlink="">
      <xdr:nvSpPr>
        <xdr:cNvPr id="2238" name="AutoShape 1" descr="blob:https://web.whatsapp.com/34b6e80c-bc0c-4a28-b3e1-e4a36d430a7e">
          <a:extLst>
            <a:ext uri="{FF2B5EF4-FFF2-40B4-BE49-F238E27FC236}">
              <a16:creationId xmlns:a16="http://schemas.microsoft.com/office/drawing/2014/main" id="{2A1B8ACC-5885-4F07-80E4-034D2F2202DD}"/>
            </a:ext>
          </a:extLst>
        </xdr:cNvPr>
        <xdr:cNvSpPr>
          <a:spLocks noChangeAspect="1" noChangeArrowheads="1"/>
        </xdr:cNvSpPr>
      </xdr:nvSpPr>
      <xdr:spPr bwMode="auto">
        <a:xfrm>
          <a:off x="23888700" y="374665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1376</xdr:row>
      <xdr:rowOff>0</xdr:rowOff>
    </xdr:from>
    <xdr:ext cx="304800" cy="307975"/>
    <xdr:sp macro="" textlink="">
      <xdr:nvSpPr>
        <xdr:cNvPr id="2239" name="AutoShape 1" descr="blob:https://web.whatsapp.com/34b6e80c-bc0c-4a28-b3e1-e4a36d430a7e">
          <a:extLst>
            <a:ext uri="{FF2B5EF4-FFF2-40B4-BE49-F238E27FC236}">
              <a16:creationId xmlns:a16="http://schemas.microsoft.com/office/drawing/2014/main" id="{63A3FB64-0FD6-4234-A4C8-CC5E554B57A5}"/>
            </a:ext>
          </a:extLst>
        </xdr:cNvPr>
        <xdr:cNvSpPr>
          <a:spLocks noChangeAspect="1" noChangeArrowheads="1"/>
        </xdr:cNvSpPr>
      </xdr:nvSpPr>
      <xdr:spPr bwMode="auto">
        <a:xfrm>
          <a:off x="23888700" y="374932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1377</xdr:row>
      <xdr:rowOff>0</xdr:rowOff>
    </xdr:from>
    <xdr:ext cx="304800" cy="307975"/>
    <xdr:sp macro="" textlink="">
      <xdr:nvSpPr>
        <xdr:cNvPr id="2240" name="AutoShape 1" descr="blob:https://web.whatsapp.com/34b6e80c-bc0c-4a28-b3e1-e4a36d430a7e">
          <a:extLst>
            <a:ext uri="{FF2B5EF4-FFF2-40B4-BE49-F238E27FC236}">
              <a16:creationId xmlns:a16="http://schemas.microsoft.com/office/drawing/2014/main" id="{5B9FB206-3151-4F20-9118-E1C3D09EA2BE}"/>
            </a:ext>
          </a:extLst>
        </xdr:cNvPr>
        <xdr:cNvSpPr>
          <a:spLocks noChangeAspect="1" noChangeArrowheads="1"/>
        </xdr:cNvSpPr>
      </xdr:nvSpPr>
      <xdr:spPr bwMode="auto">
        <a:xfrm>
          <a:off x="23888700" y="375199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1378</xdr:row>
      <xdr:rowOff>0</xdr:rowOff>
    </xdr:from>
    <xdr:ext cx="304800" cy="307975"/>
    <xdr:sp macro="" textlink="">
      <xdr:nvSpPr>
        <xdr:cNvPr id="2241" name="AutoShape 1" descr="blob:https://web.whatsapp.com/34b6e80c-bc0c-4a28-b3e1-e4a36d430a7e">
          <a:extLst>
            <a:ext uri="{FF2B5EF4-FFF2-40B4-BE49-F238E27FC236}">
              <a16:creationId xmlns:a16="http://schemas.microsoft.com/office/drawing/2014/main" id="{074EA0CB-0BC3-479E-87C4-F74108EEFAF2}"/>
            </a:ext>
          </a:extLst>
        </xdr:cNvPr>
        <xdr:cNvSpPr>
          <a:spLocks noChangeAspect="1" noChangeArrowheads="1"/>
        </xdr:cNvSpPr>
      </xdr:nvSpPr>
      <xdr:spPr bwMode="auto">
        <a:xfrm>
          <a:off x="23888700" y="375465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1379</xdr:row>
      <xdr:rowOff>0</xdr:rowOff>
    </xdr:from>
    <xdr:ext cx="304800" cy="307975"/>
    <xdr:sp macro="" textlink="">
      <xdr:nvSpPr>
        <xdr:cNvPr id="2242" name="AutoShape 1" descr="blob:https://web.whatsapp.com/34b6e80c-bc0c-4a28-b3e1-e4a36d430a7e">
          <a:extLst>
            <a:ext uri="{FF2B5EF4-FFF2-40B4-BE49-F238E27FC236}">
              <a16:creationId xmlns:a16="http://schemas.microsoft.com/office/drawing/2014/main" id="{32347903-580D-45A4-B70E-CC224F703B53}"/>
            </a:ext>
          </a:extLst>
        </xdr:cNvPr>
        <xdr:cNvSpPr>
          <a:spLocks noChangeAspect="1" noChangeArrowheads="1"/>
        </xdr:cNvSpPr>
      </xdr:nvSpPr>
      <xdr:spPr bwMode="auto">
        <a:xfrm>
          <a:off x="23888700" y="375732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1380</xdr:row>
      <xdr:rowOff>0</xdr:rowOff>
    </xdr:from>
    <xdr:ext cx="304800" cy="307975"/>
    <xdr:sp macro="" textlink="">
      <xdr:nvSpPr>
        <xdr:cNvPr id="2243" name="AutoShape 1" descr="blob:https://web.whatsapp.com/34b6e80c-bc0c-4a28-b3e1-e4a36d430a7e">
          <a:extLst>
            <a:ext uri="{FF2B5EF4-FFF2-40B4-BE49-F238E27FC236}">
              <a16:creationId xmlns:a16="http://schemas.microsoft.com/office/drawing/2014/main" id="{9C799F76-88D4-4589-AF95-90322EE6FA81}"/>
            </a:ext>
          </a:extLst>
        </xdr:cNvPr>
        <xdr:cNvSpPr>
          <a:spLocks noChangeAspect="1" noChangeArrowheads="1"/>
        </xdr:cNvSpPr>
      </xdr:nvSpPr>
      <xdr:spPr bwMode="auto">
        <a:xfrm>
          <a:off x="23888700" y="375999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1383</xdr:row>
      <xdr:rowOff>0</xdr:rowOff>
    </xdr:from>
    <xdr:ext cx="304800" cy="307975"/>
    <xdr:sp macro="" textlink="">
      <xdr:nvSpPr>
        <xdr:cNvPr id="2244" name="AutoShape 1" descr="blob:https://web.whatsapp.com/34b6e80c-bc0c-4a28-b3e1-e4a36d430a7e">
          <a:extLst>
            <a:ext uri="{FF2B5EF4-FFF2-40B4-BE49-F238E27FC236}">
              <a16:creationId xmlns:a16="http://schemas.microsoft.com/office/drawing/2014/main" id="{B79041E7-AD66-49FD-BDCF-FD981618D40A}"/>
            </a:ext>
          </a:extLst>
        </xdr:cNvPr>
        <xdr:cNvSpPr>
          <a:spLocks noChangeAspect="1" noChangeArrowheads="1"/>
        </xdr:cNvSpPr>
      </xdr:nvSpPr>
      <xdr:spPr bwMode="auto">
        <a:xfrm>
          <a:off x="23888700" y="376799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1384</xdr:row>
      <xdr:rowOff>0</xdr:rowOff>
    </xdr:from>
    <xdr:ext cx="304800" cy="307975"/>
    <xdr:sp macro="" textlink="">
      <xdr:nvSpPr>
        <xdr:cNvPr id="2245" name="AutoShape 1" descr="blob:https://web.whatsapp.com/34b6e80c-bc0c-4a28-b3e1-e4a36d430a7e">
          <a:extLst>
            <a:ext uri="{FF2B5EF4-FFF2-40B4-BE49-F238E27FC236}">
              <a16:creationId xmlns:a16="http://schemas.microsoft.com/office/drawing/2014/main" id="{C036A6B3-7FE7-41A1-8079-95549EC7D3EA}"/>
            </a:ext>
          </a:extLst>
        </xdr:cNvPr>
        <xdr:cNvSpPr>
          <a:spLocks noChangeAspect="1" noChangeArrowheads="1"/>
        </xdr:cNvSpPr>
      </xdr:nvSpPr>
      <xdr:spPr bwMode="auto">
        <a:xfrm>
          <a:off x="23888700" y="37725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1384</xdr:row>
      <xdr:rowOff>0</xdr:rowOff>
    </xdr:from>
    <xdr:ext cx="304800" cy="307975"/>
    <xdr:sp macro="" textlink="">
      <xdr:nvSpPr>
        <xdr:cNvPr id="2246" name="AutoShape 1" descr="blob:https://web.whatsapp.com/34b6e80c-bc0c-4a28-b3e1-e4a36d430a7e">
          <a:extLst>
            <a:ext uri="{FF2B5EF4-FFF2-40B4-BE49-F238E27FC236}">
              <a16:creationId xmlns:a16="http://schemas.microsoft.com/office/drawing/2014/main" id="{6AD91385-1AEF-4A32-8323-4F875BE20C41}"/>
            </a:ext>
          </a:extLst>
        </xdr:cNvPr>
        <xdr:cNvSpPr>
          <a:spLocks noChangeAspect="1" noChangeArrowheads="1"/>
        </xdr:cNvSpPr>
      </xdr:nvSpPr>
      <xdr:spPr bwMode="auto">
        <a:xfrm>
          <a:off x="23888700" y="377256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1385</xdr:row>
      <xdr:rowOff>0</xdr:rowOff>
    </xdr:from>
    <xdr:ext cx="304800" cy="307975"/>
    <xdr:sp macro="" textlink="">
      <xdr:nvSpPr>
        <xdr:cNvPr id="2247" name="AutoShape 1" descr="blob:https://web.whatsapp.com/34b6e80c-bc0c-4a28-b3e1-e4a36d430a7e">
          <a:extLst>
            <a:ext uri="{FF2B5EF4-FFF2-40B4-BE49-F238E27FC236}">
              <a16:creationId xmlns:a16="http://schemas.microsoft.com/office/drawing/2014/main" id="{C496E61E-ACBE-4278-B2ED-2ABE91F9F12E}"/>
            </a:ext>
          </a:extLst>
        </xdr:cNvPr>
        <xdr:cNvSpPr>
          <a:spLocks noChangeAspect="1" noChangeArrowheads="1"/>
        </xdr:cNvSpPr>
      </xdr:nvSpPr>
      <xdr:spPr bwMode="auto">
        <a:xfrm>
          <a:off x="23888700" y="37761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1386</xdr:row>
      <xdr:rowOff>0</xdr:rowOff>
    </xdr:from>
    <xdr:ext cx="304800" cy="307975"/>
    <xdr:sp macro="" textlink="">
      <xdr:nvSpPr>
        <xdr:cNvPr id="2248" name="AutoShape 1" descr="blob:https://web.whatsapp.com/34b6e80c-bc0c-4a28-b3e1-e4a36d430a7e">
          <a:extLst>
            <a:ext uri="{FF2B5EF4-FFF2-40B4-BE49-F238E27FC236}">
              <a16:creationId xmlns:a16="http://schemas.microsoft.com/office/drawing/2014/main" id="{A0886DF3-16EB-4451-A9DB-967AC1DBC46C}"/>
            </a:ext>
          </a:extLst>
        </xdr:cNvPr>
        <xdr:cNvSpPr>
          <a:spLocks noChangeAspect="1" noChangeArrowheads="1"/>
        </xdr:cNvSpPr>
      </xdr:nvSpPr>
      <xdr:spPr bwMode="auto">
        <a:xfrm>
          <a:off x="23888700" y="3778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1387</xdr:row>
      <xdr:rowOff>0</xdr:rowOff>
    </xdr:from>
    <xdr:ext cx="304800" cy="307975"/>
    <xdr:sp macro="" textlink="">
      <xdr:nvSpPr>
        <xdr:cNvPr id="2249" name="AutoShape 1" descr="blob:https://web.whatsapp.com/34b6e80c-bc0c-4a28-b3e1-e4a36d430a7e">
          <a:extLst>
            <a:ext uri="{FF2B5EF4-FFF2-40B4-BE49-F238E27FC236}">
              <a16:creationId xmlns:a16="http://schemas.microsoft.com/office/drawing/2014/main" id="{C638DFEB-F8A5-4E35-9035-4B5F9D952263}"/>
            </a:ext>
          </a:extLst>
        </xdr:cNvPr>
        <xdr:cNvSpPr>
          <a:spLocks noChangeAspect="1" noChangeArrowheads="1"/>
        </xdr:cNvSpPr>
      </xdr:nvSpPr>
      <xdr:spPr bwMode="auto">
        <a:xfrm>
          <a:off x="23888700" y="37817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1388</xdr:row>
      <xdr:rowOff>0</xdr:rowOff>
    </xdr:from>
    <xdr:ext cx="304800" cy="307975"/>
    <xdr:sp macro="" textlink="">
      <xdr:nvSpPr>
        <xdr:cNvPr id="2250" name="AutoShape 1" descr="blob:https://web.whatsapp.com/34b6e80c-bc0c-4a28-b3e1-e4a36d430a7e">
          <a:extLst>
            <a:ext uri="{FF2B5EF4-FFF2-40B4-BE49-F238E27FC236}">
              <a16:creationId xmlns:a16="http://schemas.microsoft.com/office/drawing/2014/main" id="{DF43985F-587F-45E8-8928-DEE861681A5A}"/>
            </a:ext>
          </a:extLst>
        </xdr:cNvPr>
        <xdr:cNvSpPr>
          <a:spLocks noChangeAspect="1" noChangeArrowheads="1"/>
        </xdr:cNvSpPr>
      </xdr:nvSpPr>
      <xdr:spPr bwMode="auto">
        <a:xfrm>
          <a:off x="23888700" y="37843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1389</xdr:row>
      <xdr:rowOff>0</xdr:rowOff>
    </xdr:from>
    <xdr:ext cx="304800" cy="307975"/>
    <xdr:sp macro="" textlink="">
      <xdr:nvSpPr>
        <xdr:cNvPr id="2251" name="AutoShape 1" descr="blob:https://web.whatsapp.com/34b6e80c-bc0c-4a28-b3e1-e4a36d430a7e">
          <a:extLst>
            <a:ext uri="{FF2B5EF4-FFF2-40B4-BE49-F238E27FC236}">
              <a16:creationId xmlns:a16="http://schemas.microsoft.com/office/drawing/2014/main" id="{F5607594-1FDB-4ABB-A75C-2B49DA8DE124}"/>
            </a:ext>
          </a:extLst>
        </xdr:cNvPr>
        <xdr:cNvSpPr>
          <a:spLocks noChangeAspect="1" noChangeArrowheads="1"/>
        </xdr:cNvSpPr>
      </xdr:nvSpPr>
      <xdr:spPr bwMode="auto">
        <a:xfrm>
          <a:off x="23888700" y="37870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1390</xdr:row>
      <xdr:rowOff>0</xdr:rowOff>
    </xdr:from>
    <xdr:ext cx="304800" cy="307975"/>
    <xdr:sp macro="" textlink="">
      <xdr:nvSpPr>
        <xdr:cNvPr id="2252" name="AutoShape 1" descr="blob:https://web.whatsapp.com/34b6e80c-bc0c-4a28-b3e1-e4a36d430a7e">
          <a:extLst>
            <a:ext uri="{FF2B5EF4-FFF2-40B4-BE49-F238E27FC236}">
              <a16:creationId xmlns:a16="http://schemas.microsoft.com/office/drawing/2014/main" id="{CC86E8D6-3B2C-4ADE-838A-781598C74008}"/>
            </a:ext>
          </a:extLst>
        </xdr:cNvPr>
        <xdr:cNvSpPr>
          <a:spLocks noChangeAspect="1" noChangeArrowheads="1"/>
        </xdr:cNvSpPr>
      </xdr:nvSpPr>
      <xdr:spPr bwMode="auto">
        <a:xfrm>
          <a:off x="23888700" y="378971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1391</xdr:row>
      <xdr:rowOff>0</xdr:rowOff>
    </xdr:from>
    <xdr:ext cx="304800" cy="307975"/>
    <xdr:sp macro="" textlink="">
      <xdr:nvSpPr>
        <xdr:cNvPr id="2253" name="AutoShape 1" descr="blob:https://web.whatsapp.com/34b6e80c-bc0c-4a28-b3e1-e4a36d430a7e">
          <a:extLst>
            <a:ext uri="{FF2B5EF4-FFF2-40B4-BE49-F238E27FC236}">
              <a16:creationId xmlns:a16="http://schemas.microsoft.com/office/drawing/2014/main" id="{CD2E4625-B4BD-4E62-85A9-AB67B9F59035}"/>
            </a:ext>
          </a:extLst>
        </xdr:cNvPr>
        <xdr:cNvSpPr>
          <a:spLocks noChangeAspect="1" noChangeArrowheads="1"/>
        </xdr:cNvSpPr>
      </xdr:nvSpPr>
      <xdr:spPr bwMode="auto">
        <a:xfrm>
          <a:off x="23888700" y="379237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1392</xdr:row>
      <xdr:rowOff>0</xdr:rowOff>
    </xdr:from>
    <xdr:ext cx="304800" cy="307975"/>
    <xdr:sp macro="" textlink="">
      <xdr:nvSpPr>
        <xdr:cNvPr id="2254" name="AutoShape 1" descr="blob:https://web.whatsapp.com/34b6e80c-bc0c-4a28-b3e1-e4a36d430a7e">
          <a:extLst>
            <a:ext uri="{FF2B5EF4-FFF2-40B4-BE49-F238E27FC236}">
              <a16:creationId xmlns:a16="http://schemas.microsoft.com/office/drawing/2014/main" id="{075388CA-C927-4742-A9A4-3D2BC20DD773}"/>
            </a:ext>
          </a:extLst>
        </xdr:cNvPr>
        <xdr:cNvSpPr>
          <a:spLocks noChangeAspect="1" noChangeArrowheads="1"/>
        </xdr:cNvSpPr>
      </xdr:nvSpPr>
      <xdr:spPr bwMode="auto">
        <a:xfrm>
          <a:off x="23888700" y="37950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1393</xdr:row>
      <xdr:rowOff>0</xdr:rowOff>
    </xdr:from>
    <xdr:ext cx="304800" cy="307975"/>
    <xdr:sp macro="" textlink="">
      <xdr:nvSpPr>
        <xdr:cNvPr id="2255" name="AutoShape 1" descr="blob:https://web.whatsapp.com/34b6e80c-bc0c-4a28-b3e1-e4a36d430a7e">
          <a:extLst>
            <a:ext uri="{FF2B5EF4-FFF2-40B4-BE49-F238E27FC236}">
              <a16:creationId xmlns:a16="http://schemas.microsoft.com/office/drawing/2014/main" id="{78A725A9-4909-4D0C-AC2C-F3D19FEACD8A}"/>
            </a:ext>
          </a:extLst>
        </xdr:cNvPr>
        <xdr:cNvSpPr>
          <a:spLocks noChangeAspect="1" noChangeArrowheads="1"/>
        </xdr:cNvSpPr>
      </xdr:nvSpPr>
      <xdr:spPr bwMode="auto">
        <a:xfrm>
          <a:off x="23888700" y="37977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1393</xdr:row>
      <xdr:rowOff>0</xdr:rowOff>
    </xdr:from>
    <xdr:ext cx="304800" cy="307975"/>
    <xdr:sp macro="" textlink="">
      <xdr:nvSpPr>
        <xdr:cNvPr id="2256" name="AutoShape 1" descr="blob:https://web.whatsapp.com/34b6e80c-bc0c-4a28-b3e1-e4a36d430a7e">
          <a:extLst>
            <a:ext uri="{FF2B5EF4-FFF2-40B4-BE49-F238E27FC236}">
              <a16:creationId xmlns:a16="http://schemas.microsoft.com/office/drawing/2014/main" id="{CE083332-E398-4F0F-8637-6E98A4BB360E}"/>
            </a:ext>
          </a:extLst>
        </xdr:cNvPr>
        <xdr:cNvSpPr>
          <a:spLocks noChangeAspect="1" noChangeArrowheads="1"/>
        </xdr:cNvSpPr>
      </xdr:nvSpPr>
      <xdr:spPr bwMode="auto">
        <a:xfrm>
          <a:off x="23888700" y="37977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1394</xdr:row>
      <xdr:rowOff>0</xdr:rowOff>
    </xdr:from>
    <xdr:ext cx="304800" cy="307975"/>
    <xdr:sp macro="" textlink="">
      <xdr:nvSpPr>
        <xdr:cNvPr id="2257" name="AutoShape 1" descr="blob:https://web.whatsapp.com/34b6e80c-bc0c-4a28-b3e1-e4a36d430a7e">
          <a:extLst>
            <a:ext uri="{FF2B5EF4-FFF2-40B4-BE49-F238E27FC236}">
              <a16:creationId xmlns:a16="http://schemas.microsoft.com/office/drawing/2014/main" id="{0B5CC27B-21CD-4B15-AD14-AB997FAFA6EB}"/>
            </a:ext>
          </a:extLst>
        </xdr:cNvPr>
        <xdr:cNvSpPr>
          <a:spLocks noChangeAspect="1" noChangeArrowheads="1"/>
        </xdr:cNvSpPr>
      </xdr:nvSpPr>
      <xdr:spPr bwMode="auto">
        <a:xfrm>
          <a:off x="23888700" y="38003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1395</xdr:row>
      <xdr:rowOff>0</xdr:rowOff>
    </xdr:from>
    <xdr:ext cx="304800" cy="307975"/>
    <xdr:sp macro="" textlink="">
      <xdr:nvSpPr>
        <xdr:cNvPr id="2258" name="AutoShape 1" descr="blob:https://web.whatsapp.com/34b6e80c-bc0c-4a28-b3e1-e4a36d430a7e">
          <a:extLst>
            <a:ext uri="{FF2B5EF4-FFF2-40B4-BE49-F238E27FC236}">
              <a16:creationId xmlns:a16="http://schemas.microsoft.com/office/drawing/2014/main" id="{75FE634A-473F-4F45-AF48-8C812A399B92}"/>
            </a:ext>
          </a:extLst>
        </xdr:cNvPr>
        <xdr:cNvSpPr>
          <a:spLocks noChangeAspect="1" noChangeArrowheads="1"/>
        </xdr:cNvSpPr>
      </xdr:nvSpPr>
      <xdr:spPr bwMode="auto">
        <a:xfrm>
          <a:off x="23888700" y="38030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1396</xdr:row>
      <xdr:rowOff>0</xdr:rowOff>
    </xdr:from>
    <xdr:ext cx="304800" cy="307975"/>
    <xdr:sp macro="" textlink="">
      <xdr:nvSpPr>
        <xdr:cNvPr id="2259" name="AutoShape 1" descr="blob:https://web.whatsapp.com/34b6e80c-bc0c-4a28-b3e1-e4a36d430a7e">
          <a:extLst>
            <a:ext uri="{FF2B5EF4-FFF2-40B4-BE49-F238E27FC236}">
              <a16:creationId xmlns:a16="http://schemas.microsoft.com/office/drawing/2014/main" id="{B4E40E2F-5AC7-47B9-940D-791584655CF9}"/>
            </a:ext>
          </a:extLst>
        </xdr:cNvPr>
        <xdr:cNvSpPr>
          <a:spLocks noChangeAspect="1" noChangeArrowheads="1"/>
        </xdr:cNvSpPr>
      </xdr:nvSpPr>
      <xdr:spPr bwMode="auto">
        <a:xfrm>
          <a:off x="23888700"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1396</xdr:row>
      <xdr:rowOff>0</xdr:rowOff>
    </xdr:from>
    <xdr:ext cx="304800" cy="307975"/>
    <xdr:sp macro="" textlink="">
      <xdr:nvSpPr>
        <xdr:cNvPr id="2260" name="AutoShape 1" descr="blob:https://web.whatsapp.com/34b6e80c-bc0c-4a28-b3e1-e4a36d430a7e">
          <a:extLst>
            <a:ext uri="{FF2B5EF4-FFF2-40B4-BE49-F238E27FC236}">
              <a16:creationId xmlns:a16="http://schemas.microsoft.com/office/drawing/2014/main" id="{550A77DC-DCCC-4E02-85B1-11C75176A18C}"/>
            </a:ext>
          </a:extLst>
        </xdr:cNvPr>
        <xdr:cNvSpPr>
          <a:spLocks noChangeAspect="1" noChangeArrowheads="1"/>
        </xdr:cNvSpPr>
      </xdr:nvSpPr>
      <xdr:spPr bwMode="auto">
        <a:xfrm>
          <a:off x="23888700"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1398</xdr:row>
      <xdr:rowOff>0</xdr:rowOff>
    </xdr:from>
    <xdr:ext cx="304800" cy="307975"/>
    <xdr:sp macro="" textlink="">
      <xdr:nvSpPr>
        <xdr:cNvPr id="2261" name="AutoShape 1" descr="blob:https://web.whatsapp.com/34b6e80c-bc0c-4a28-b3e1-e4a36d430a7e">
          <a:extLst>
            <a:ext uri="{FF2B5EF4-FFF2-40B4-BE49-F238E27FC236}">
              <a16:creationId xmlns:a16="http://schemas.microsoft.com/office/drawing/2014/main" id="{B864C630-5D1A-4823-B43C-0895815F63AA}"/>
            </a:ext>
          </a:extLst>
        </xdr:cNvPr>
        <xdr:cNvSpPr>
          <a:spLocks noChangeAspect="1" noChangeArrowheads="1"/>
        </xdr:cNvSpPr>
      </xdr:nvSpPr>
      <xdr:spPr bwMode="auto">
        <a:xfrm>
          <a:off x="23888700" y="38110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1399</xdr:row>
      <xdr:rowOff>0</xdr:rowOff>
    </xdr:from>
    <xdr:ext cx="304800" cy="307975"/>
    <xdr:sp macro="" textlink="">
      <xdr:nvSpPr>
        <xdr:cNvPr id="2262" name="AutoShape 1" descr="blob:https://web.whatsapp.com/34b6e80c-bc0c-4a28-b3e1-e4a36d430a7e">
          <a:extLst>
            <a:ext uri="{FF2B5EF4-FFF2-40B4-BE49-F238E27FC236}">
              <a16:creationId xmlns:a16="http://schemas.microsoft.com/office/drawing/2014/main" id="{0E94E63C-EB2C-4750-B777-3D80AF9C2340}"/>
            </a:ext>
          </a:extLst>
        </xdr:cNvPr>
        <xdr:cNvSpPr>
          <a:spLocks noChangeAspect="1" noChangeArrowheads="1"/>
        </xdr:cNvSpPr>
      </xdr:nvSpPr>
      <xdr:spPr bwMode="auto">
        <a:xfrm>
          <a:off x="23888700" y="38137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1400</xdr:row>
      <xdr:rowOff>0</xdr:rowOff>
    </xdr:from>
    <xdr:ext cx="304800" cy="307975"/>
    <xdr:sp macro="" textlink="">
      <xdr:nvSpPr>
        <xdr:cNvPr id="2263" name="AutoShape 1" descr="blob:https://web.whatsapp.com/34b6e80c-bc0c-4a28-b3e1-e4a36d430a7e">
          <a:extLst>
            <a:ext uri="{FF2B5EF4-FFF2-40B4-BE49-F238E27FC236}">
              <a16:creationId xmlns:a16="http://schemas.microsoft.com/office/drawing/2014/main" id="{D4CF9159-41FA-41B5-A5D4-A289ABCB0289}"/>
            </a:ext>
          </a:extLst>
        </xdr:cNvPr>
        <xdr:cNvSpPr>
          <a:spLocks noChangeAspect="1" noChangeArrowheads="1"/>
        </xdr:cNvSpPr>
      </xdr:nvSpPr>
      <xdr:spPr bwMode="auto">
        <a:xfrm>
          <a:off x="23888700" y="38163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1401</xdr:row>
      <xdr:rowOff>0</xdr:rowOff>
    </xdr:from>
    <xdr:ext cx="304800" cy="307975"/>
    <xdr:sp macro="" textlink="">
      <xdr:nvSpPr>
        <xdr:cNvPr id="2264" name="AutoShape 1" descr="blob:https://web.whatsapp.com/34b6e80c-bc0c-4a28-b3e1-e4a36d430a7e">
          <a:extLst>
            <a:ext uri="{FF2B5EF4-FFF2-40B4-BE49-F238E27FC236}">
              <a16:creationId xmlns:a16="http://schemas.microsoft.com/office/drawing/2014/main" id="{5343FFD4-7C29-4D48-8A76-DBDC876C8DB0}"/>
            </a:ext>
          </a:extLst>
        </xdr:cNvPr>
        <xdr:cNvSpPr>
          <a:spLocks noChangeAspect="1" noChangeArrowheads="1"/>
        </xdr:cNvSpPr>
      </xdr:nvSpPr>
      <xdr:spPr bwMode="auto">
        <a:xfrm>
          <a:off x="23888700" y="38190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1402</xdr:row>
      <xdr:rowOff>0</xdr:rowOff>
    </xdr:from>
    <xdr:ext cx="304800" cy="307975"/>
    <xdr:sp macro="" textlink="">
      <xdr:nvSpPr>
        <xdr:cNvPr id="2265" name="AutoShape 1" descr="blob:https://web.whatsapp.com/34b6e80c-bc0c-4a28-b3e1-e4a36d430a7e">
          <a:extLst>
            <a:ext uri="{FF2B5EF4-FFF2-40B4-BE49-F238E27FC236}">
              <a16:creationId xmlns:a16="http://schemas.microsoft.com/office/drawing/2014/main" id="{665A4DA3-5325-4247-BB46-C305E235A5F2}"/>
            </a:ext>
          </a:extLst>
        </xdr:cNvPr>
        <xdr:cNvSpPr>
          <a:spLocks noChangeAspect="1" noChangeArrowheads="1"/>
        </xdr:cNvSpPr>
      </xdr:nvSpPr>
      <xdr:spPr bwMode="auto">
        <a:xfrm>
          <a:off x="23888700" y="38217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1403</xdr:row>
      <xdr:rowOff>0</xdr:rowOff>
    </xdr:from>
    <xdr:ext cx="304800" cy="307975"/>
    <xdr:sp macro="" textlink="">
      <xdr:nvSpPr>
        <xdr:cNvPr id="2266" name="AutoShape 1" descr="blob:https://web.whatsapp.com/34b6e80c-bc0c-4a28-b3e1-e4a36d430a7e">
          <a:extLst>
            <a:ext uri="{FF2B5EF4-FFF2-40B4-BE49-F238E27FC236}">
              <a16:creationId xmlns:a16="http://schemas.microsoft.com/office/drawing/2014/main" id="{6259F377-6AEA-43CB-9639-6C419F38E5DE}"/>
            </a:ext>
          </a:extLst>
        </xdr:cNvPr>
        <xdr:cNvSpPr>
          <a:spLocks noChangeAspect="1" noChangeArrowheads="1"/>
        </xdr:cNvSpPr>
      </xdr:nvSpPr>
      <xdr:spPr bwMode="auto">
        <a:xfrm>
          <a:off x="23888700" y="38243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1404</xdr:row>
      <xdr:rowOff>0</xdr:rowOff>
    </xdr:from>
    <xdr:ext cx="304800" cy="307975"/>
    <xdr:sp macro="" textlink="">
      <xdr:nvSpPr>
        <xdr:cNvPr id="2267" name="AutoShape 1" descr="blob:https://web.whatsapp.com/34b6e80c-bc0c-4a28-b3e1-e4a36d430a7e">
          <a:extLst>
            <a:ext uri="{FF2B5EF4-FFF2-40B4-BE49-F238E27FC236}">
              <a16:creationId xmlns:a16="http://schemas.microsoft.com/office/drawing/2014/main" id="{B5452B8F-C5AE-4AAD-AC30-1AE5A0C886B6}"/>
            </a:ext>
          </a:extLst>
        </xdr:cNvPr>
        <xdr:cNvSpPr>
          <a:spLocks noChangeAspect="1" noChangeArrowheads="1"/>
        </xdr:cNvSpPr>
      </xdr:nvSpPr>
      <xdr:spPr bwMode="auto">
        <a:xfrm>
          <a:off x="23888700" y="38270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1405</xdr:row>
      <xdr:rowOff>0</xdr:rowOff>
    </xdr:from>
    <xdr:ext cx="304800" cy="307975"/>
    <xdr:sp macro="" textlink="">
      <xdr:nvSpPr>
        <xdr:cNvPr id="2268" name="AutoShape 1" descr="blob:https://web.whatsapp.com/34b6e80c-bc0c-4a28-b3e1-e4a36d430a7e">
          <a:extLst>
            <a:ext uri="{FF2B5EF4-FFF2-40B4-BE49-F238E27FC236}">
              <a16:creationId xmlns:a16="http://schemas.microsoft.com/office/drawing/2014/main" id="{AFACFF42-9952-425F-B0CF-D4AAFB4936A9}"/>
            </a:ext>
          </a:extLst>
        </xdr:cNvPr>
        <xdr:cNvSpPr>
          <a:spLocks noChangeAspect="1" noChangeArrowheads="1"/>
        </xdr:cNvSpPr>
      </xdr:nvSpPr>
      <xdr:spPr bwMode="auto">
        <a:xfrm>
          <a:off x="23888700" y="38297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1406</xdr:row>
      <xdr:rowOff>0</xdr:rowOff>
    </xdr:from>
    <xdr:ext cx="304800" cy="307975"/>
    <xdr:sp macro="" textlink="">
      <xdr:nvSpPr>
        <xdr:cNvPr id="2269" name="AutoShape 1" descr="blob:https://web.whatsapp.com/34b6e80c-bc0c-4a28-b3e1-e4a36d430a7e">
          <a:extLst>
            <a:ext uri="{FF2B5EF4-FFF2-40B4-BE49-F238E27FC236}">
              <a16:creationId xmlns:a16="http://schemas.microsoft.com/office/drawing/2014/main" id="{8F3445BD-F24C-4E96-BA88-8CAB170AF426}"/>
            </a:ext>
          </a:extLst>
        </xdr:cNvPr>
        <xdr:cNvSpPr>
          <a:spLocks noChangeAspect="1" noChangeArrowheads="1"/>
        </xdr:cNvSpPr>
      </xdr:nvSpPr>
      <xdr:spPr bwMode="auto">
        <a:xfrm>
          <a:off x="23888700" y="38323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1407</xdr:row>
      <xdr:rowOff>0</xdr:rowOff>
    </xdr:from>
    <xdr:ext cx="304800" cy="307975"/>
    <xdr:sp macro="" textlink="">
      <xdr:nvSpPr>
        <xdr:cNvPr id="2270" name="AutoShape 1" descr="blob:https://web.whatsapp.com/34b6e80c-bc0c-4a28-b3e1-e4a36d430a7e">
          <a:extLst>
            <a:ext uri="{FF2B5EF4-FFF2-40B4-BE49-F238E27FC236}">
              <a16:creationId xmlns:a16="http://schemas.microsoft.com/office/drawing/2014/main" id="{8F005AEA-3963-485E-945C-E8B4797B1FE1}"/>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1407</xdr:row>
      <xdr:rowOff>0</xdr:rowOff>
    </xdr:from>
    <xdr:ext cx="304800" cy="307975"/>
    <xdr:sp macro="" textlink="">
      <xdr:nvSpPr>
        <xdr:cNvPr id="2271" name="AutoShape 1" descr="blob:https://web.whatsapp.com/34b6e80c-bc0c-4a28-b3e1-e4a36d430a7e">
          <a:extLst>
            <a:ext uri="{FF2B5EF4-FFF2-40B4-BE49-F238E27FC236}">
              <a16:creationId xmlns:a16="http://schemas.microsoft.com/office/drawing/2014/main" id="{ABD7C2FC-4A9F-4C0D-8B45-29B77D615CF1}"/>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1407</xdr:row>
      <xdr:rowOff>0</xdr:rowOff>
    </xdr:from>
    <xdr:ext cx="304800" cy="307975"/>
    <xdr:sp macro="" textlink="">
      <xdr:nvSpPr>
        <xdr:cNvPr id="2272" name="AutoShape 1" descr="blob:https://web.whatsapp.com/34b6e80c-bc0c-4a28-b3e1-e4a36d430a7e">
          <a:extLst>
            <a:ext uri="{FF2B5EF4-FFF2-40B4-BE49-F238E27FC236}">
              <a16:creationId xmlns:a16="http://schemas.microsoft.com/office/drawing/2014/main" id="{E4FA803F-7E30-4E11-900D-BF890D37EEB0}"/>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1407</xdr:row>
      <xdr:rowOff>0</xdr:rowOff>
    </xdr:from>
    <xdr:ext cx="304800" cy="307975"/>
    <xdr:sp macro="" textlink="">
      <xdr:nvSpPr>
        <xdr:cNvPr id="2273" name="AutoShape 1" descr="blob:https://web.whatsapp.com/34b6e80c-bc0c-4a28-b3e1-e4a36d430a7e">
          <a:extLst>
            <a:ext uri="{FF2B5EF4-FFF2-40B4-BE49-F238E27FC236}">
              <a16:creationId xmlns:a16="http://schemas.microsoft.com/office/drawing/2014/main" id="{859221F6-D582-4F29-B563-F7E3D1D89E20}"/>
            </a:ext>
          </a:extLst>
        </xdr:cNvPr>
        <xdr:cNvSpPr>
          <a:spLocks noChangeAspect="1" noChangeArrowheads="1"/>
        </xdr:cNvSpPr>
      </xdr:nvSpPr>
      <xdr:spPr bwMode="auto">
        <a:xfrm>
          <a:off x="23888700" y="38350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1408</xdr:row>
      <xdr:rowOff>0</xdr:rowOff>
    </xdr:from>
    <xdr:ext cx="304800" cy="307975"/>
    <xdr:sp macro="" textlink="">
      <xdr:nvSpPr>
        <xdr:cNvPr id="2274" name="AutoShape 1" descr="blob:https://web.whatsapp.com/34b6e80c-bc0c-4a28-b3e1-e4a36d430a7e">
          <a:extLst>
            <a:ext uri="{FF2B5EF4-FFF2-40B4-BE49-F238E27FC236}">
              <a16:creationId xmlns:a16="http://schemas.microsoft.com/office/drawing/2014/main" id="{C029D582-A7E9-4404-ABB2-A8B60DDF80CA}"/>
            </a:ext>
          </a:extLst>
        </xdr:cNvPr>
        <xdr:cNvSpPr>
          <a:spLocks noChangeAspect="1" noChangeArrowheads="1"/>
        </xdr:cNvSpPr>
      </xdr:nvSpPr>
      <xdr:spPr bwMode="auto">
        <a:xfrm>
          <a:off x="23888700" y="38377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1409</xdr:row>
      <xdr:rowOff>0</xdr:rowOff>
    </xdr:from>
    <xdr:ext cx="304800" cy="307975"/>
    <xdr:sp macro="" textlink="">
      <xdr:nvSpPr>
        <xdr:cNvPr id="2275" name="AutoShape 1" descr="blob:https://web.whatsapp.com/34b6e80c-bc0c-4a28-b3e1-e4a36d430a7e">
          <a:extLst>
            <a:ext uri="{FF2B5EF4-FFF2-40B4-BE49-F238E27FC236}">
              <a16:creationId xmlns:a16="http://schemas.microsoft.com/office/drawing/2014/main" id="{A369CF57-E8C6-429D-A9C2-D3DAB912958F}"/>
            </a:ext>
          </a:extLst>
        </xdr:cNvPr>
        <xdr:cNvSpPr>
          <a:spLocks noChangeAspect="1" noChangeArrowheads="1"/>
        </xdr:cNvSpPr>
      </xdr:nvSpPr>
      <xdr:spPr bwMode="auto">
        <a:xfrm>
          <a:off x="23888700" y="38403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1410</xdr:row>
      <xdr:rowOff>0</xdr:rowOff>
    </xdr:from>
    <xdr:ext cx="304800" cy="307975"/>
    <xdr:sp macro="" textlink="">
      <xdr:nvSpPr>
        <xdr:cNvPr id="2276" name="AutoShape 1" descr="blob:https://web.whatsapp.com/34b6e80c-bc0c-4a28-b3e1-e4a36d430a7e">
          <a:extLst>
            <a:ext uri="{FF2B5EF4-FFF2-40B4-BE49-F238E27FC236}">
              <a16:creationId xmlns:a16="http://schemas.microsoft.com/office/drawing/2014/main" id="{AC3AAF4A-63C5-4196-A317-2318AE9FD448}"/>
            </a:ext>
          </a:extLst>
        </xdr:cNvPr>
        <xdr:cNvSpPr>
          <a:spLocks noChangeAspect="1" noChangeArrowheads="1"/>
        </xdr:cNvSpPr>
      </xdr:nvSpPr>
      <xdr:spPr bwMode="auto">
        <a:xfrm>
          <a:off x="23888700" y="38430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1411</xdr:row>
      <xdr:rowOff>0</xdr:rowOff>
    </xdr:from>
    <xdr:ext cx="304800" cy="307975"/>
    <xdr:sp macro="" textlink="">
      <xdr:nvSpPr>
        <xdr:cNvPr id="2277" name="AutoShape 1" descr="blob:https://web.whatsapp.com/34b6e80c-bc0c-4a28-b3e1-e4a36d430a7e">
          <a:extLst>
            <a:ext uri="{FF2B5EF4-FFF2-40B4-BE49-F238E27FC236}">
              <a16:creationId xmlns:a16="http://schemas.microsoft.com/office/drawing/2014/main" id="{BAC06073-99A7-46A2-91E4-FBC66A1246E0}"/>
            </a:ext>
          </a:extLst>
        </xdr:cNvPr>
        <xdr:cNvSpPr>
          <a:spLocks noChangeAspect="1" noChangeArrowheads="1"/>
        </xdr:cNvSpPr>
      </xdr:nvSpPr>
      <xdr:spPr bwMode="auto">
        <a:xfrm>
          <a:off x="23888700" y="38457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278" name="AutoShape 1" descr="blob:https://web.whatsapp.com/34b6e80c-bc0c-4a28-b3e1-e4a36d430a7e">
          <a:extLst>
            <a:ext uri="{FF2B5EF4-FFF2-40B4-BE49-F238E27FC236}">
              <a16:creationId xmlns:a16="http://schemas.microsoft.com/office/drawing/2014/main" id="{B2692F17-894E-41CF-93EB-1E340116257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279" name="AutoShape 1" descr="blob:https://web.whatsapp.com/34b6e80c-bc0c-4a28-b3e1-e4a36d430a7e">
          <a:extLst>
            <a:ext uri="{FF2B5EF4-FFF2-40B4-BE49-F238E27FC236}">
              <a16:creationId xmlns:a16="http://schemas.microsoft.com/office/drawing/2014/main" id="{79DD26BF-519D-4534-9E21-71D404F87969}"/>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280" name="AutoShape 1" descr="blob:https://web.whatsapp.com/34b6e80c-bc0c-4a28-b3e1-e4a36d430a7e">
          <a:extLst>
            <a:ext uri="{FF2B5EF4-FFF2-40B4-BE49-F238E27FC236}">
              <a16:creationId xmlns:a16="http://schemas.microsoft.com/office/drawing/2014/main" id="{5FBA84BB-98E2-472A-93DF-41B3DD1F050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281" name="AutoShape 1" descr="blob:https://web.whatsapp.com/34b6e80c-bc0c-4a28-b3e1-e4a36d430a7e">
          <a:extLst>
            <a:ext uri="{FF2B5EF4-FFF2-40B4-BE49-F238E27FC236}">
              <a16:creationId xmlns:a16="http://schemas.microsoft.com/office/drawing/2014/main" id="{5AB42F19-F292-49E6-9AA8-BBFD77D5C8E0}"/>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282" name="AutoShape 1" descr="blob:https://web.whatsapp.com/34b6e80c-bc0c-4a28-b3e1-e4a36d430a7e">
          <a:extLst>
            <a:ext uri="{FF2B5EF4-FFF2-40B4-BE49-F238E27FC236}">
              <a16:creationId xmlns:a16="http://schemas.microsoft.com/office/drawing/2014/main" id="{6497622E-A353-4376-AE89-742EA60AEF0D}"/>
            </a:ext>
          </a:extLst>
        </xdr:cNvPr>
        <xdr:cNvSpPr>
          <a:spLocks noChangeAspect="1" noChangeArrowheads="1"/>
        </xdr:cNvSpPr>
      </xdr:nvSpPr>
      <xdr:spPr bwMode="auto">
        <a:xfrm>
          <a:off x="23888700"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1413</xdr:row>
      <xdr:rowOff>0</xdr:rowOff>
    </xdr:from>
    <xdr:ext cx="304800" cy="307975"/>
    <xdr:sp macro="" textlink="">
      <xdr:nvSpPr>
        <xdr:cNvPr id="2283" name="AutoShape 1" descr="blob:https://web.whatsapp.com/34b6e80c-bc0c-4a28-b3e1-e4a36d430a7e">
          <a:extLst>
            <a:ext uri="{FF2B5EF4-FFF2-40B4-BE49-F238E27FC236}">
              <a16:creationId xmlns:a16="http://schemas.microsoft.com/office/drawing/2014/main" id="{7F12782F-F4CD-46A9-A9B4-B3511B801C7C}"/>
            </a:ext>
          </a:extLst>
        </xdr:cNvPr>
        <xdr:cNvSpPr>
          <a:spLocks noChangeAspect="1" noChangeArrowheads="1"/>
        </xdr:cNvSpPr>
      </xdr:nvSpPr>
      <xdr:spPr bwMode="auto">
        <a:xfrm>
          <a:off x="23888700" y="38510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1414</xdr:row>
      <xdr:rowOff>0</xdr:rowOff>
    </xdr:from>
    <xdr:ext cx="304800" cy="307975"/>
    <xdr:sp macro="" textlink="">
      <xdr:nvSpPr>
        <xdr:cNvPr id="2284" name="AutoShape 1" descr="blob:https://web.whatsapp.com/34b6e80c-bc0c-4a28-b3e1-e4a36d430a7e">
          <a:extLst>
            <a:ext uri="{FF2B5EF4-FFF2-40B4-BE49-F238E27FC236}">
              <a16:creationId xmlns:a16="http://schemas.microsoft.com/office/drawing/2014/main" id="{05E22683-0C35-43CC-8A3C-EBCAF14FAB3A}"/>
            </a:ext>
          </a:extLst>
        </xdr:cNvPr>
        <xdr:cNvSpPr>
          <a:spLocks noChangeAspect="1" noChangeArrowheads="1"/>
        </xdr:cNvSpPr>
      </xdr:nvSpPr>
      <xdr:spPr bwMode="auto">
        <a:xfrm>
          <a:off x="23888700" y="38537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1414</xdr:row>
      <xdr:rowOff>0</xdr:rowOff>
    </xdr:from>
    <xdr:ext cx="304800" cy="307975"/>
    <xdr:sp macro="" textlink="">
      <xdr:nvSpPr>
        <xdr:cNvPr id="2285" name="AutoShape 1" descr="blob:https://web.whatsapp.com/34b6e80c-bc0c-4a28-b3e1-e4a36d430a7e">
          <a:extLst>
            <a:ext uri="{FF2B5EF4-FFF2-40B4-BE49-F238E27FC236}">
              <a16:creationId xmlns:a16="http://schemas.microsoft.com/office/drawing/2014/main" id="{248EDC80-7C06-41CF-A23E-3810C6DD510B}"/>
            </a:ext>
          </a:extLst>
        </xdr:cNvPr>
        <xdr:cNvSpPr>
          <a:spLocks noChangeAspect="1" noChangeArrowheads="1"/>
        </xdr:cNvSpPr>
      </xdr:nvSpPr>
      <xdr:spPr bwMode="auto">
        <a:xfrm>
          <a:off x="23888700" y="38537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1416</xdr:row>
      <xdr:rowOff>0</xdr:rowOff>
    </xdr:from>
    <xdr:ext cx="304800" cy="307975"/>
    <xdr:sp macro="" textlink="">
      <xdr:nvSpPr>
        <xdr:cNvPr id="2287" name="AutoShape 1" descr="blob:https://web.whatsapp.com/34b6e80c-bc0c-4a28-b3e1-e4a36d430a7e">
          <a:extLst>
            <a:ext uri="{FF2B5EF4-FFF2-40B4-BE49-F238E27FC236}">
              <a16:creationId xmlns:a16="http://schemas.microsoft.com/office/drawing/2014/main" id="{7CECFD25-1047-4FE0-9A93-3C1FAB31367D}"/>
            </a:ext>
          </a:extLst>
        </xdr:cNvPr>
        <xdr:cNvSpPr>
          <a:spLocks noChangeAspect="1" noChangeArrowheads="1"/>
        </xdr:cNvSpPr>
      </xdr:nvSpPr>
      <xdr:spPr bwMode="auto">
        <a:xfrm>
          <a:off x="23888700" y="385905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1417</xdr:row>
      <xdr:rowOff>0</xdr:rowOff>
    </xdr:from>
    <xdr:ext cx="304800" cy="307975"/>
    <xdr:sp macro="" textlink="">
      <xdr:nvSpPr>
        <xdr:cNvPr id="2288" name="AutoShape 1" descr="blob:https://web.whatsapp.com/34b6e80c-bc0c-4a28-b3e1-e4a36d430a7e">
          <a:extLst>
            <a:ext uri="{FF2B5EF4-FFF2-40B4-BE49-F238E27FC236}">
              <a16:creationId xmlns:a16="http://schemas.microsoft.com/office/drawing/2014/main" id="{7F78032F-A671-4EF2-B360-23ABF2FE82FE}"/>
            </a:ext>
          </a:extLst>
        </xdr:cNvPr>
        <xdr:cNvSpPr>
          <a:spLocks noChangeAspect="1" noChangeArrowheads="1"/>
        </xdr:cNvSpPr>
      </xdr:nvSpPr>
      <xdr:spPr bwMode="auto">
        <a:xfrm>
          <a:off x="23888700" y="38611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1418</xdr:row>
      <xdr:rowOff>0</xdr:rowOff>
    </xdr:from>
    <xdr:ext cx="304800" cy="307975"/>
    <xdr:sp macro="" textlink="">
      <xdr:nvSpPr>
        <xdr:cNvPr id="2289" name="AutoShape 1" descr="blob:https://web.whatsapp.com/34b6e80c-bc0c-4a28-b3e1-e4a36d430a7e">
          <a:extLst>
            <a:ext uri="{FF2B5EF4-FFF2-40B4-BE49-F238E27FC236}">
              <a16:creationId xmlns:a16="http://schemas.microsoft.com/office/drawing/2014/main" id="{A11745EC-7ECD-42C7-968E-21118314FFC0}"/>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1418</xdr:row>
      <xdr:rowOff>0</xdr:rowOff>
    </xdr:from>
    <xdr:ext cx="304800" cy="307975"/>
    <xdr:sp macro="" textlink="">
      <xdr:nvSpPr>
        <xdr:cNvPr id="2290" name="AutoShape 1" descr="blob:https://web.whatsapp.com/34b6e80c-bc0c-4a28-b3e1-e4a36d430a7e">
          <a:extLst>
            <a:ext uri="{FF2B5EF4-FFF2-40B4-BE49-F238E27FC236}">
              <a16:creationId xmlns:a16="http://schemas.microsoft.com/office/drawing/2014/main" id="{2097FE12-4BA9-44F7-94CA-44658686A8B1}"/>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1418</xdr:row>
      <xdr:rowOff>0</xdr:rowOff>
    </xdr:from>
    <xdr:ext cx="304800" cy="307975"/>
    <xdr:sp macro="" textlink="">
      <xdr:nvSpPr>
        <xdr:cNvPr id="2291" name="AutoShape 1" descr="blob:https://web.whatsapp.com/34b6e80c-bc0c-4a28-b3e1-e4a36d430a7e">
          <a:extLst>
            <a:ext uri="{FF2B5EF4-FFF2-40B4-BE49-F238E27FC236}">
              <a16:creationId xmlns:a16="http://schemas.microsoft.com/office/drawing/2014/main" id="{BBE299F4-E73D-4F0D-93B7-A25A93209451}"/>
            </a:ext>
          </a:extLst>
        </xdr:cNvPr>
        <xdr:cNvSpPr>
          <a:spLocks noChangeAspect="1" noChangeArrowheads="1"/>
        </xdr:cNvSpPr>
      </xdr:nvSpPr>
      <xdr:spPr bwMode="auto">
        <a:xfrm>
          <a:off x="23888700" y="38634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1419</xdr:row>
      <xdr:rowOff>0</xdr:rowOff>
    </xdr:from>
    <xdr:ext cx="304800" cy="307975"/>
    <xdr:sp macro="" textlink="">
      <xdr:nvSpPr>
        <xdr:cNvPr id="2292" name="AutoShape 1" descr="blob:https://web.whatsapp.com/34b6e80c-bc0c-4a28-b3e1-e4a36d430a7e">
          <a:extLst>
            <a:ext uri="{FF2B5EF4-FFF2-40B4-BE49-F238E27FC236}">
              <a16:creationId xmlns:a16="http://schemas.microsoft.com/office/drawing/2014/main" id="{C9692EFA-BBE6-41A6-BECD-DDD1C4CFF07B}"/>
            </a:ext>
          </a:extLst>
        </xdr:cNvPr>
        <xdr:cNvSpPr>
          <a:spLocks noChangeAspect="1" noChangeArrowheads="1"/>
        </xdr:cNvSpPr>
      </xdr:nvSpPr>
      <xdr:spPr bwMode="auto">
        <a:xfrm>
          <a:off x="23888700" y="386553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1420</xdr:row>
      <xdr:rowOff>0</xdr:rowOff>
    </xdr:from>
    <xdr:ext cx="304800" cy="307975"/>
    <xdr:sp macro="" textlink="">
      <xdr:nvSpPr>
        <xdr:cNvPr id="2293" name="AutoShape 1" descr="blob:https://web.whatsapp.com/34b6e80c-bc0c-4a28-b3e1-e4a36d430a7e">
          <a:extLst>
            <a:ext uri="{FF2B5EF4-FFF2-40B4-BE49-F238E27FC236}">
              <a16:creationId xmlns:a16="http://schemas.microsoft.com/office/drawing/2014/main" id="{2744D66B-239A-410D-B008-3EC7B2364DF2}"/>
            </a:ext>
          </a:extLst>
        </xdr:cNvPr>
        <xdr:cNvSpPr>
          <a:spLocks noChangeAspect="1" noChangeArrowheads="1"/>
        </xdr:cNvSpPr>
      </xdr:nvSpPr>
      <xdr:spPr bwMode="auto">
        <a:xfrm>
          <a:off x="23888700" y="38676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1421</xdr:row>
      <xdr:rowOff>0</xdr:rowOff>
    </xdr:from>
    <xdr:ext cx="304800" cy="307975"/>
    <xdr:sp macro="" textlink="">
      <xdr:nvSpPr>
        <xdr:cNvPr id="2294" name="AutoShape 1" descr="blob:https://web.whatsapp.com/34b6e80c-bc0c-4a28-b3e1-e4a36d430a7e">
          <a:extLst>
            <a:ext uri="{FF2B5EF4-FFF2-40B4-BE49-F238E27FC236}">
              <a16:creationId xmlns:a16="http://schemas.microsoft.com/office/drawing/2014/main" id="{78093B7A-6CFD-4A77-9685-13AA2B24D0AF}"/>
            </a:ext>
          </a:extLst>
        </xdr:cNvPr>
        <xdr:cNvSpPr>
          <a:spLocks noChangeAspect="1" noChangeArrowheads="1"/>
        </xdr:cNvSpPr>
      </xdr:nvSpPr>
      <xdr:spPr bwMode="auto">
        <a:xfrm>
          <a:off x="23888700" y="38697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1422</xdr:row>
      <xdr:rowOff>0</xdr:rowOff>
    </xdr:from>
    <xdr:ext cx="304800" cy="307975"/>
    <xdr:sp macro="" textlink="">
      <xdr:nvSpPr>
        <xdr:cNvPr id="2295" name="AutoShape 1" descr="blob:https://web.whatsapp.com/34b6e80c-bc0c-4a28-b3e1-e4a36d430a7e">
          <a:extLst>
            <a:ext uri="{FF2B5EF4-FFF2-40B4-BE49-F238E27FC236}">
              <a16:creationId xmlns:a16="http://schemas.microsoft.com/office/drawing/2014/main" id="{64D24A5F-5AFF-4C3D-BD0F-D9725ED1BB14}"/>
            </a:ext>
          </a:extLst>
        </xdr:cNvPr>
        <xdr:cNvSpPr>
          <a:spLocks noChangeAspect="1" noChangeArrowheads="1"/>
        </xdr:cNvSpPr>
      </xdr:nvSpPr>
      <xdr:spPr bwMode="auto">
        <a:xfrm>
          <a:off x="23888700" y="38718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1423</xdr:row>
      <xdr:rowOff>0</xdr:rowOff>
    </xdr:from>
    <xdr:ext cx="304800" cy="307975"/>
    <xdr:sp macro="" textlink="">
      <xdr:nvSpPr>
        <xdr:cNvPr id="2296" name="AutoShape 1" descr="blob:https://web.whatsapp.com/34b6e80c-bc0c-4a28-b3e1-e4a36d430a7e">
          <a:extLst>
            <a:ext uri="{FF2B5EF4-FFF2-40B4-BE49-F238E27FC236}">
              <a16:creationId xmlns:a16="http://schemas.microsoft.com/office/drawing/2014/main" id="{41C3D987-DDA6-42E4-BEFA-DD60FFB7D138}"/>
            </a:ext>
          </a:extLst>
        </xdr:cNvPr>
        <xdr:cNvSpPr>
          <a:spLocks noChangeAspect="1" noChangeArrowheads="1"/>
        </xdr:cNvSpPr>
      </xdr:nvSpPr>
      <xdr:spPr bwMode="auto">
        <a:xfrm>
          <a:off x="23888700" y="38739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1424</xdr:row>
      <xdr:rowOff>0</xdr:rowOff>
    </xdr:from>
    <xdr:ext cx="304800" cy="307975"/>
    <xdr:sp macro="" textlink="">
      <xdr:nvSpPr>
        <xdr:cNvPr id="2297" name="AutoShape 1" descr="blob:https://web.whatsapp.com/34b6e80c-bc0c-4a28-b3e1-e4a36d430a7e">
          <a:extLst>
            <a:ext uri="{FF2B5EF4-FFF2-40B4-BE49-F238E27FC236}">
              <a16:creationId xmlns:a16="http://schemas.microsoft.com/office/drawing/2014/main" id="{87B3D32F-8D3C-4648-A6D4-0621CB3432D3}"/>
            </a:ext>
          </a:extLst>
        </xdr:cNvPr>
        <xdr:cNvSpPr>
          <a:spLocks noChangeAspect="1" noChangeArrowheads="1"/>
        </xdr:cNvSpPr>
      </xdr:nvSpPr>
      <xdr:spPr bwMode="auto">
        <a:xfrm>
          <a:off x="23888700" y="3876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1425</xdr:row>
      <xdr:rowOff>0</xdr:rowOff>
    </xdr:from>
    <xdr:ext cx="304800" cy="307975"/>
    <xdr:sp macro="" textlink="">
      <xdr:nvSpPr>
        <xdr:cNvPr id="2298" name="AutoShape 1" descr="blob:https://web.whatsapp.com/34b6e80c-bc0c-4a28-b3e1-e4a36d430a7e">
          <a:extLst>
            <a:ext uri="{FF2B5EF4-FFF2-40B4-BE49-F238E27FC236}">
              <a16:creationId xmlns:a16="http://schemas.microsoft.com/office/drawing/2014/main" id="{7E8FF6FF-AD94-4111-B236-F814FEC19FE5}"/>
            </a:ext>
          </a:extLst>
        </xdr:cNvPr>
        <xdr:cNvSpPr>
          <a:spLocks noChangeAspect="1" noChangeArrowheads="1"/>
        </xdr:cNvSpPr>
      </xdr:nvSpPr>
      <xdr:spPr bwMode="auto">
        <a:xfrm>
          <a:off x="23888700" y="38786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1426</xdr:row>
      <xdr:rowOff>0</xdr:rowOff>
    </xdr:from>
    <xdr:ext cx="304800" cy="307975"/>
    <xdr:sp macro="" textlink="">
      <xdr:nvSpPr>
        <xdr:cNvPr id="2299" name="AutoShape 1" descr="blob:https://web.whatsapp.com/34b6e80c-bc0c-4a28-b3e1-e4a36d430a7e">
          <a:extLst>
            <a:ext uri="{FF2B5EF4-FFF2-40B4-BE49-F238E27FC236}">
              <a16:creationId xmlns:a16="http://schemas.microsoft.com/office/drawing/2014/main" id="{03413EF9-8F40-4846-A430-7E1B3C22B67D}"/>
            </a:ext>
          </a:extLst>
        </xdr:cNvPr>
        <xdr:cNvSpPr>
          <a:spLocks noChangeAspect="1" noChangeArrowheads="1"/>
        </xdr:cNvSpPr>
      </xdr:nvSpPr>
      <xdr:spPr bwMode="auto">
        <a:xfrm>
          <a:off x="23888700" y="38813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1427</xdr:row>
      <xdr:rowOff>0</xdr:rowOff>
    </xdr:from>
    <xdr:ext cx="304800" cy="307975"/>
    <xdr:sp macro="" textlink="">
      <xdr:nvSpPr>
        <xdr:cNvPr id="2300" name="AutoShape 1" descr="blob:https://web.whatsapp.com/34b6e80c-bc0c-4a28-b3e1-e4a36d430a7e">
          <a:extLst>
            <a:ext uri="{FF2B5EF4-FFF2-40B4-BE49-F238E27FC236}">
              <a16:creationId xmlns:a16="http://schemas.microsoft.com/office/drawing/2014/main" id="{E3F109A4-759B-4616-8DFA-633241DBC05A}"/>
            </a:ext>
          </a:extLst>
        </xdr:cNvPr>
        <xdr:cNvSpPr>
          <a:spLocks noChangeAspect="1" noChangeArrowheads="1"/>
        </xdr:cNvSpPr>
      </xdr:nvSpPr>
      <xdr:spPr bwMode="auto">
        <a:xfrm>
          <a:off x="23888700" y="38840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1428</xdr:row>
      <xdr:rowOff>0</xdr:rowOff>
    </xdr:from>
    <xdr:ext cx="304800" cy="307975"/>
    <xdr:sp macro="" textlink="">
      <xdr:nvSpPr>
        <xdr:cNvPr id="2301" name="AutoShape 1" descr="blob:https://web.whatsapp.com/34b6e80c-bc0c-4a28-b3e1-e4a36d430a7e">
          <a:extLst>
            <a:ext uri="{FF2B5EF4-FFF2-40B4-BE49-F238E27FC236}">
              <a16:creationId xmlns:a16="http://schemas.microsoft.com/office/drawing/2014/main" id="{0128BCBE-0629-4713-AF65-ADDEAAF27554}"/>
            </a:ext>
          </a:extLst>
        </xdr:cNvPr>
        <xdr:cNvSpPr>
          <a:spLocks noChangeAspect="1" noChangeArrowheads="1"/>
        </xdr:cNvSpPr>
      </xdr:nvSpPr>
      <xdr:spPr bwMode="auto">
        <a:xfrm>
          <a:off x="23888700" y="38866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1429</xdr:row>
      <xdr:rowOff>0</xdr:rowOff>
    </xdr:from>
    <xdr:ext cx="304800" cy="307975"/>
    <xdr:sp macro="" textlink="">
      <xdr:nvSpPr>
        <xdr:cNvPr id="2302" name="AutoShape 1" descr="blob:https://web.whatsapp.com/34b6e80c-bc0c-4a28-b3e1-e4a36d430a7e">
          <a:extLst>
            <a:ext uri="{FF2B5EF4-FFF2-40B4-BE49-F238E27FC236}">
              <a16:creationId xmlns:a16="http://schemas.microsoft.com/office/drawing/2014/main" id="{FB9F1C40-51C4-4322-907A-E79A485E090F}"/>
            </a:ext>
          </a:extLst>
        </xdr:cNvPr>
        <xdr:cNvSpPr>
          <a:spLocks noChangeAspect="1" noChangeArrowheads="1"/>
        </xdr:cNvSpPr>
      </xdr:nvSpPr>
      <xdr:spPr bwMode="auto">
        <a:xfrm>
          <a:off x="23888700" y="38893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1430</xdr:row>
      <xdr:rowOff>0</xdr:rowOff>
    </xdr:from>
    <xdr:ext cx="304800" cy="307975"/>
    <xdr:sp macro="" textlink="">
      <xdr:nvSpPr>
        <xdr:cNvPr id="2303" name="AutoShape 1" descr="blob:https://web.whatsapp.com/34b6e80c-bc0c-4a28-b3e1-e4a36d430a7e">
          <a:extLst>
            <a:ext uri="{FF2B5EF4-FFF2-40B4-BE49-F238E27FC236}">
              <a16:creationId xmlns:a16="http://schemas.microsoft.com/office/drawing/2014/main" id="{24146D79-CAB7-46DE-B03E-36D644448CD8}"/>
            </a:ext>
          </a:extLst>
        </xdr:cNvPr>
        <xdr:cNvSpPr>
          <a:spLocks noChangeAspect="1" noChangeArrowheads="1"/>
        </xdr:cNvSpPr>
      </xdr:nvSpPr>
      <xdr:spPr bwMode="auto">
        <a:xfrm>
          <a:off x="23888700" y="389201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1431</xdr:row>
      <xdr:rowOff>0</xdr:rowOff>
    </xdr:from>
    <xdr:ext cx="304800" cy="307975"/>
    <xdr:sp macro="" textlink="">
      <xdr:nvSpPr>
        <xdr:cNvPr id="2304" name="AutoShape 1" descr="blob:https://web.whatsapp.com/34b6e80c-bc0c-4a28-b3e1-e4a36d430a7e">
          <a:extLst>
            <a:ext uri="{FF2B5EF4-FFF2-40B4-BE49-F238E27FC236}">
              <a16:creationId xmlns:a16="http://schemas.microsoft.com/office/drawing/2014/main" id="{FD503E80-3886-4CE7-9F10-B6259D563386}"/>
            </a:ext>
          </a:extLst>
        </xdr:cNvPr>
        <xdr:cNvSpPr>
          <a:spLocks noChangeAspect="1" noChangeArrowheads="1"/>
        </xdr:cNvSpPr>
      </xdr:nvSpPr>
      <xdr:spPr bwMode="auto">
        <a:xfrm>
          <a:off x="23888700" y="389467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1432</xdr:row>
      <xdr:rowOff>0</xdr:rowOff>
    </xdr:from>
    <xdr:ext cx="304800" cy="307975"/>
    <xdr:sp macro="" textlink="">
      <xdr:nvSpPr>
        <xdr:cNvPr id="2305" name="AutoShape 1" descr="blob:https://web.whatsapp.com/34b6e80c-bc0c-4a28-b3e1-e4a36d430a7e">
          <a:extLst>
            <a:ext uri="{FF2B5EF4-FFF2-40B4-BE49-F238E27FC236}">
              <a16:creationId xmlns:a16="http://schemas.microsoft.com/office/drawing/2014/main" id="{4DBF8991-F355-4546-A571-8BAEAEAF6FE7}"/>
            </a:ext>
          </a:extLst>
        </xdr:cNvPr>
        <xdr:cNvSpPr>
          <a:spLocks noChangeAspect="1" noChangeArrowheads="1"/>
        </xdr:cNvSpPr>
      </xdr:nvSpPr>
      <xdr:spPr bwMode="auto">
        <a:xfrm>
          <a:off x="23888700" y="389734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1433</xdr:row>
      <xdr:rowOff>0</xdr:rowOff>
    </xdr:from>
    <xdr:ext cx="304800" cy="307975"/>
    <xdr:sp macro="" textlink="">
      <xdr:nvSpPr>
        <xdr:cNvPr id="2306" name="AutoShape 1" descr="blob:https://web.whatsapp.com/34b6e80c-bc0c-4a28-b3e1-e4a36d430a7e">
          <a:extLst>
            <a:ext uri="{FF2B5EF4-FFF2-40B4-BE49-F238E27FC236}">
              <a16:creationId xmlns:a16="http://schemas.microsoft.com/office/drawing/2014/main" id="{77CB1DAA-42B0-4753-B699-48F9148CEE4C}"/>
            </a:ext>
          </a:extLst>
        </xdr:cNvPr>
        <xdr:cNvSpPr>
          <a:spLocks noChangeAspect="1" noChangeArrowheads="1"/>
        </xdr:cNvSpPr>
      </xdr:nvSpPr>
      <xdr:spPr bwMode="auto">
        <a:xfrm>
          <a:off x="23888700" y="390001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1434</xdr:row>
      <xdr:rowOff>0</xdr:rowOff>
    </xdr:from>
    <xdr:ext cx="304800" cy="307975"/>
    <xdr:sp macro="" textlink="">
      <xdr:nvSpPr>
        <xdr:cNvPr id="2307" name="AutoShape 1" descr="blob:https://web.whatsapp.com/34b6e80c-bc0c-4a28-b3e1-e4a36d430a7e">
          <a:extLst>
            <a:ext uri="{FF2B5EF4-FFF2-40B4-BE49-F238E27FC236}">
              <a16:creationId xmlns:a16="http://schemas.microsoft.com/office/drawing/2014/main" id="{6AD30AE0-A8DF-4626-9400-B5AACF2AADB4}"/>
            </a:ext>
          </a:extLst>
        </xdr:cNvPr>
        <xdr:cNvSpPr>
          <a:spLocks noChangeAspect="1" noChangeArrowheads="1"/>
        </xdr:cNvSpPr>
      </xdr:nvSpPr>
      <xdr:spPr bwMode="auto">
        <a:xfrm>
          <a:off x="23888700" y="390267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1435</xdr:row>
      <xdr:rowOff>0</xdr:rowOff>
    </xdr:from>
    <xdr:ext cx="304800" cy="307975"/>
    <xdr:sp macro="" textlink="">
      <xdr:nvSpPr>
        <xdr:cNvPr id="2308" name="AutoShape 1" descr="blob:https://web.whatsapp.com/34b6e80c-bc0c-4a28-b3e1-e4a36d430a7e">
          <a:extLst>
            <a:ext uri="{FF2B5EF4-FFF2-40B4-BE49-F238E27FC236}">
              <a16:creationId xmlns:a16="http://schemas.microsoft.com/office/drawing/2014/main" id="{F0601B88-D5F4-4436-8D57-B9E93EFCE350}"/>
            </a:ext>
          </a:extLst>
        </xdr:cNvPr>
        <xdr:cNvSpPr>
          <a:spLocks noChangeAspect="1" noChangeArrowheads="1"/>
        </xdr:cNvSpPr>
      </xdr:nvSpPr>
      <xdr:spPr bwMode="auto">
        <a:xfrm>
          <a:off x="23888700" y="390534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1436</xdr:row>
      <xdr:rowOff>0</xdr:rowOff>
    </xdr:from>
    <xdr:ext cx="304800" cy="307975"/>
    <xdr:sp macro="" textlink="">
      <xdr:nvSpPr>
        <xdr:cNvPr id="2309" name="AutoShape 1" descr="blob:https://web.whatsapp.com/34b6e80c-bc0c-4a28-b3e1-e4a36d430a7e">
          <a:extLst>
            <a:ext uri="{FF2B5EF4-FFF2-40B4-BE49-F238E27FC236}">
              <a16:creationId xmlns:a16="http://schemas.microsoft.com/office/drawing/2014/main" id="{E7326271-42E7-4253-8289-6CBE70C70AC0}"/>
            </a:ext>
          </a:extLst>
        </xdr:cNvPr>
        <xdr:cNvSpPr>
          <a:spLocks noChangeAspect="1" noChangeArrowheads="1"/>
        </xdr:cNvSpPr>
      </xdr:nvSpPr>
      <xdr:spPr bwMode="auto">
        <a:xfrm>
          <a:off x="23888700" y="390801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1437</xdr:row>
      <xdr:rowOff>0</xdr:rowOff>
    </xdr:from>
    <xdr:ext cx="304800" cy="307975"/>
    <xdr:sp macro="" textlink="">
      <xdr:nvSpPr>
        <xdr:cNvPr id="2310" name="AutoShape 1" descr="blob:https://web.whatsapp.com/34b6e80c-bc0c-4a28-b3e1-e4a36d430a7e">
          <a:extLst>
            <a:ext uri="{FF2B5EF4-FFF2-40B4-BE49-F238E27FC236}">
              <a16:creationId xmlns:a16="http://schemas.microsoft.com/office/drawing/2014/main" id="{DF932C55-184A-4664-87BF-E61156D2FD12}"/>
            </a:ext>
          </a:extLst>
        </xdr:cNvPr>
        <xdr:cNvSpPr>
          <a:spLocks noChangeAspect="1" noChangeArrowheads="1"/>
        </xdr:cNvSpPr>
      </xdr:nvSpPr>
      <xdr:spPr bwMode="auto">
        <a:xfrm>
          <a:off x="23888700" y="391067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1438</xdr:row>
      <xdr:rowOff>0</xdr:rowOff>
    </xdr:from>
    <xdr:ext cx="304800" cy="307975"/>
    <xdr:sp macro="" textlink="">
      <xdr:nvSpPr>
        <xdr:cNvPr id="2311" name="AutoShape 1" descr="blob:https://web.whatsapp.com/34b6e80c-bc0c-4a28-b3e1-e4a36d430a7e">
          <a:extLst>
            <a:ext uri="{FF2B5EF4-FFF2-40B4-BE49-F238E27FC236}">
              <a16:creationId xmlns:a16="http://schemas.microsoft.com/office/drawing/2014/main" id="{2735BD52-2234-4AB6-94B4-85F7E3E93CD6}"/>
            </a:ext>
          </a:extLst>
        </xdr:cNvPr>
        <xdr:cNvSpPr>
          <a:spLocks noChangeAspect="1" noChangeArrowheads="1"/>
        </xdr:cNvSpPr>
      </xdr:nvSpPr>
      <xdr:spPr bwMode="auto">
        <a:xfrm>
          <a:off x="23888700" y="39133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1439</xdr:row>
      <xdr:rowOff>0</xdr:rowOff>
    </xdr:from>
    <xdr:ext cx="304800" cy="307975"/>
    <xdr:sp macro="" textlink="">
      <xdr:nvSpPr>
        <xdr:cNvPr id="2312" name="AutoShape 1" descr="blob:https://web.whatsapp.com/34b6e80c-bc0c-4a28-b3e1-e4a36d430a7e">
          <a:extLst>
            <a:ext uri="{FF2B5EF4-FFF2-40B4-BE49-F238E27FC236}">
              <a16:creationId xmlns:a16="http://schemas.microsoft.com/office/drawing/2014/main" id="{A822A266-1752-46B0-AB22-DF34CE355AD4}"/>
            </a:ext>
          </a:extLst>
        </xdr:cNvPr>
        <xdr:cNvSpPr>
          <a:spLocks noChangeAspect="1" noChangeArrowheads="1"/>
        </xdr:cNvSpPr>
      </xdr:nvSpPr>
      <xdr:spPr bwMode="auto">
        <a:xfrm>
          <a:off x="23888700" y="391601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1440</xdr:row>
      <xdr:rowOff>0</xdr:rowOff>
    </xdr:from>
    <xdr:ext cx="304800" cy="307975"/>
    <xdr:sp macro="" textlink="">
      <xdr:nvSpPr>
        <xdr:cNvPr id="2313" name="AutoShape 1" descr="blob:https://web.whatsapp.com/34b6e80c-bc0c-4a28-b3e1-e4a36d430a7e">
          <a:extLst>
            <a:ext uri="{FF2B5EF4-FFF2-40B4-BE49-F238E27FC236}">
              <a16:creationId xmlns:a16="http://schemas.microsoft.com/office/drawing/2014/main" id="{1ACF36E2-0AA3-43F3-BF67-2190ADBA9DFB}"/>
            </a:ext>
          </a:extLst>
        </xdr:cNvPr>
        <xdr:cNvSpPr>
          <a:spLocks noChangeAspect="1" noChangeArrowheads="1"/>
        </xdr:cNvSpPr>
      </xdr:nvSpPr>
      <xdr:spPr bwMode="auto">
        <a:xfrm>
          <a:off x="23888700" y="391868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1441</xdr:row>
      <xdr:rowOff>0</xdr:rowOff>
    </xdr:from>
    <xdr:ext cx="304800" cy="307975"/>
    <xdr:sp macro="" textlink="">
      <xdr:nvSpPr>
        <xdr:cNvPr id="2314" name="AutoShape 1" descr="blob:https://web.whatsapp.com/34b6e80c-bc0c-4a28-b3e1-e4a36d430a7e">
          <a:extLst>
            <a:ext uri="{FF2B5EF4-FFF2-40B4-BE49-F238E27FC236}">
              <a16:creationId xmlns:a16="http://schemas.microsoft.com/office/drawing/2014/main" id="{A9527384-7D01-4A84-AAC5-E2D614A2F6FA}"/>
            </a:ext>
          </a:extLst>
        </xdr:cNvPr>
        <xdr:cNvSpPr>
          <a:spLocks noChangeAspect="1" noChangeArrowheads="1"/>
        </xdr:cNvSpPr>
      </xdr:nvSpPr>
      <xdr:spPr bwMode="auto">
        <a:xfrm>
          <a:off x="23888700" y="39213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1442</xdr:row>
      <xdr:rowOff>0</xdr:rowOff>
    </xdr:from>
    <xdr:ext cx="304800" cy="307975"/>
    <xdr:sp macro="" textlink="">
      <xdr:nvSpPr>
        <xdr:cNvPr id="2315" name="AutoShape 1" descr="blob:https://web.whatsapp.com/34b6e80c-bc0c-4a28-b3e1-e4a36d430a7e">
          <a:extLst>
            <a:ext uri="{FF2B5EF4-FFF2-40B4-BE49-F238E27FC236}">
              <a16:creationId xmlns:a16="http://schemas.microsoft.com/office/drawing/2014/main" id="{872DAA24-0CB1-45AC-A70E-D448F47B60E3}"/>
            </a:ext>
          </a:extLst>
        </xdr:cNvPr>
        <xdr:cNvSpPr>
          <a:spLocks noChangeAspect="1" noChangeArrowheads="1"/>
        </xdr:cNvSpPr>
      </xdr:nvSpPr>
      <xdr:spPr bwMode="auto">
        <a:xfrm>
          <a:off x="23888700" y="39240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1443</xdr:row>
      <xdr:rowOff>0</xdr:rowOff>
    </xdr:from>
    <xdr:ext cx="304800" cy="307975"/>
    <xdr:sp macro="" textlink="">
      <xdr:nvSpPr>
        <xdr:cNvPr id="2316" name="AutoShape 1" descr="blob:https://web.whatsapp.com/34b6e80c-bc0c-4a28-b3e1-e4a36d430a7e">
          <a:extLst>
            <a:ext uri="{FF2B5EF4-FFF2-40B4-BE49-F238E27FC236}">
              <a16:creationId xmlns:a16="http://schemas.microsoft.com/office/drawing/2014/main" id="{D90C2559-CD00-493B-A7C5-AB8DF8004194}"/>
            </a:ext>
          </a:extLst>
        </xdr:cNvPr>
        <xdr:cNvSpPr>
          <a:spLocks noChangeAspect="1" noChangeArrowheads="1"/>
        </xdr:cNvSpPr>
      </xdr:nvSpPr>
      <xdr:spPr bwMode="auto">
        <a:xfrm>
          <a:off x="23888700" y="39266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1444</xdr:row>
      <xdr:rowOff>0</xdr:rowOff>
    </xdr:from>
    <xdr:ext cx="304800" cy="307975"/>
    <xdr:sp macro="" textlink="">
      <xdr:nvSpPr>
        <xdr:cNvPr id="2317" name="AutoShape 1" descr="blob:https://web.whatsapp.com/34b6e80c-bc0c-4a28-b3e1-e4a36d430a7e">
          <a:extLst>
            <a:ext uri="{FF2B5EF4-FFF2-40B4-BE49-F238E27FC236}">
              <a16:creationId xmlns:a16="http://schemas.microsoft.com/office/drawing/2014/main" id="{64E161EC-EC4B-4C94-836F-9D63085EE485}"/>
            </a:ext>
          </a:extLst>
        </xdr:cNvPr>
        <xdr:cNvSpPr>
          <a:spLocks noChangeAspect="1" noChangeArrowheads="1"/>
        </xdr:cNvSpPr>
      </xdr:nvSpPr>
      <xdr:spPr bwMode="auto">
        <a:xfrm>
          <a:off x="23888700" y="392934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1445</xdr:row>
      <xdr:rowOff>0</xdr:rowOff>
    </xdr:from>
    <xdr:ext cx="304800" cy="307975"/>
    <xdr:sp macro="" textlink="">
      <xdr:nvSpPr>
        <xdr:cNvPr id="2318" name="AutoShape 1" descr="blob:https://web.whatsapp.com/34b6e80c-bc0c-4a28-b3e1-e4a36d430a7e">
          <a:extLst>
            <a:ext uri="{FF2B5EF4-FFF2-40B4-BE49-F238E27FC236}">
              <a16:creationId xmlns:a16="http://schemas.microsoft.com/office/drawing/2014/main" id="{A866D91A-1815-4DBD-9E4B-014C1F16744E}"/>
            </a:ext>
          </a:extLst>
        </xdr:cNvPr>
        <xdr:cNvSpPr>
          <a:spLocks noChangeAspect="1" noChangeArrowheads="1"/>
        </xdr:cNvSpPr>
      </xdr:nvSpPr>
      <xdr:spPr bwMode="auto">
        <a:xfrm>
          <a:off x="23888700" y="39320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1446</xdr:row>
      <xdr:rowOff>0</xdr:rowOff>
    </xdr:from>
    <xdr:ext cx="304800" cy="307975"/>
    <xdr:sp macro="" textlink="">
      <xdr:nvSpPr>
        <xdr:cNvPr id="2319" name="AutoShape 1" descr="blob:https://web.whatsapp.com/34b6e80c-bc0c-4a28-b3e1-e4a36d430a7e">
          <a:extLst>
            <a:ext uri="{FF2B5EF4-FFF2-40B4-BE49-F238E27FC236}">
              <a16:creationId xmlns:a16="http://schemas.microsoft.com/office/drawing/2014/main" id="{20BA9D43-3727-466C-AABB-229838A8D2FD}"/>
            </a:ext>
          </a:extLst>
        </xdr:cNvPr>
        <xdr:cNvSpPr>
          <a:spLocks noChangeAspect="1" noChangeArrowheads="1"/>
        </xdr:cNvSpPr>
      </xdr:nvSpPr>
      <xdr:spPr bwMode="auto">
        <a:xfrm>
          <a:off x="23888700" y="393468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1447</xdr:row>
      <xdr:rowOff>0</xdr:rowOff>
    </xdr:from>
    <xdr:ext cx="304800" cy="307975"/>
    <xdr:sp macro="" textlink="">
      <xdr:nvSpPr>
        <xdr:cNvPr id="2320" name="AutoShape 1" descr="blob:https://web.whatsapp.com/34b6e80c-bc0c-4a28-b3e1-e4a36d430a7e">
          <a:extLst>
            <a:ext uri="{FF2B5EF4-FFF2-40B4-BE49-F238E27FC236}">
              <a16:creationId xmlns:a16="http://schemas.microsoft.com/office/drawing/2014/main" id="{E6212C97-B3AC-4625-8332-EE3A6CB6A412}"/>
            </a:ext>
          </a:extLst>
        </xdr:cNvPr>
        <xdr:cNvSpPr>
          <a:spLocks noChangeAspect="1" noChangeArrowheads="1"/>
        </xdr:cNvSpPr>
      </xdr:nvSpPr>
      <xdr:spPr bwMode="auto">
        <a:xfrm>
          <a:off x="23888700" y="39373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1448</xdr:row>
      <xdr:rowOff>0</xdr:rowOff>
    </xdr:from>
    <xdr:ext cx="304800" cy="307975"/>
    <xdr:sp macro="" textlink="">
      <xdr:nvSpPr>
        <xdr:cNvPr id="2321" name="AutoShape 1" descr="blob:https://web.whatsapp.com/34b6e80c-bc0c-4a28-b3e1-e4a36d430a7e">
          <a:extLst>
            <a:ext uri="{FF2B5EF4-FFF2-40B4-BE49-F238E27FC236}">
              <a16:creationId xmlns:a16="http://schemas.microsoft.com/office/drawing/2014/main" id="{6CB27082-6B90-415E-B223-9CD0FF504E98}"/>
            </a:ext>
          </a:extLst>
        </xdr:cNvPr>
        <xdr:cNvSpPr>
          <a:spLocks noChangeAspect="1" noChangeArrowheads="1"/>
        </xdr:cNvSpPr>
      </xdr:nvSpPr>
      <xdr:spPr bwMode="auto">
        <a:xfrm>
          <a:off x="23888700" y="39400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1449</xdr:row>
      <xdr:rowOff>0</xdr:rowOff>
    </xdr:from>
    <xdr:ext cx="304800" cy="307975"/>
    <xdr:sp macro="" textlink="">
      <xdr:nvSpPr>
        <xdr:cNvPr id="2322" name="AutoShape 1" descr="blob:https://web.whatsapp.com/34b6e80c-bc0c-4a28-b3e1-e4a36d430a7e">
          <a:extLst>
            <a:ext uri="{FF2B5EF4-FFF2-40B4-BE49-F238E27FC236}">
              <a16:creationId xmlns:a16="http://schemas.microsoft.com/office/drawing/2014/main" id="{92AD010B-D3A4-4154-A877-8B6A00D611AB}"/>
            </a:ext>
          </a:extLst>
        </xdr:cNvPr>
        <xdr:cNvSpPr>
          <a:spLocks noChangeAspect="1" noChangeArrowheads="1"/>
        </xdr:cNvSpPr>
      </xdr:nvSpPr>
      <xdr:spPr bwMode="auto">
        <a:xfrm>
          <a:off x="23888700" y="394268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1450</xdr:row>
      <xdr:rowOff>0</xdr:rowOff>
    </xdr:from>
    <xdr:ext cx="304800" cy="307975"/>
    <xdr:sp macro="" textlink="">
      <xdr:nvSpPr>
        <xdr:cNvPr id="2323" name="AutoShape 1" descr="blob:https://web.whatsapp.com/34b6e80c-bc0c-4a28-b3e1-e4a36d430a7e">
          <a:extLst>
            <a:ext uri="{FF2B5EF4-FFF2-40B4-BE49-F238E27FC236}">
              <a16:creationId xmlns:a16="http://schemas.microsoft.com/office/drawing/2014/main" id="{52245BBE-7B5C-4F16-97E9-FC39FBEC0F23}"/>
            </a:ext>
          </a:extLst>
        </xdr:cNvPr>
        <xdr:cNvSpPr>
          <a:spLocks noChangeAspect="1" noChangeArrowheads="1"/>
        </xdr:cNvSpPr>
      </xdr:nvSpPr>
      <xdr:spPr bwMode="auto">
        <a:xfrm>
          <a:off x="23888700" y="39453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1451</xdr:row>
      <xdr:rowOff>0</xdr:rowOff>
    </xdr:from>
    <xdr:ext cx="304800" cy="307975"/>
    <xdr:sp macro="" textlink="">
      <xdr:nvSpPr>
        <xdr:cNvPr id="2324" name="AutoShape 1" descr="blob:https://web.whatsapp.com/34b6e80c-bc0c-4a28-b3e1-e4a36d430a7e">
          <a:extLst>
            <a:ext uri="{FF2B5EF4-FFF2-40B4-BE49-F238E27FC236}">
              <a16:creationId xmlns:a16="http://schemas.microsoft.com/office/drawing/2014/main" id="{97C91E65-7475-4C04-AC83-17A5146D994D}"/>
            </a:ext>
          </a:extLst>
        </xdr:cNvPr>
        <xdr:cNvSpPr>
          <a:spLocks noChangeAspect="1" noChangeArrowheads="1"/>
        </xdr:cNvSpPr>
      </xdr:nvSpPr>
      <xdr:spPr bwMode="auto">
        <a:xfrm>
          <a:off x="23888700" y="39480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1452</xdr:row>
      <xdr:rowOff>0</xdr:rowOff>
    </xdr:from>
    <xdr:ext cx="304800" cy="307975"/>
    <xdr:sp macro="" textlink="">
      <xdr:nvSpPr>
        <xdr:cNvPr id="2325" name="AutoShape 1" descr="blob:https://web.whatsapp.com/34b6e80c-bc0c-4a28-b3e1-e4a36d430a7e">
          <a:extLst>
            <a:ext uri="{FF2B5EF4-FFF2-40B4-BE49-F238E27FC236}">
              <a16:creationId xmlns:a16="http://schemas.microsoft.com/office/drawing/2014/main" id="{FEE782B8-7385-48E3-8842-78CB518FDDAD}"/>
            </a:ext>
          </a:extLst>
        </xdr:cNvPr>
        <xdr:cNvSpPr>
          <a:spLocks noChangeAspect="1" noChangeArrowheads="1"/>
        </xdr:cNvSpPr>
      </xdr:nvSpPr>
      <xdr:spPr bwMode="auto">
        <a:xfrm>
          <a:off x="23888700" y="395068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1453</xdr:row>
      <xdr:rowOff>0</xdr:rowOff>
    </xdr:from>
    <xdr:ext cx="304800" cy="307975"/>
    <xdr:sp macro="" textlink="">
      <xdr:nvSpPr>
        <xdr:cNvPr id="2326" name="AutoShape 1" descr="blob:https://web.whatsapp.com/34b6e80c-bc0c-4a28-b3e1-e4a36d430a7e">
          <a:extLst>
            <a:ext uri="{FF2B5EF4-FFF2-40B4-BE49-F238E27FC236}">
              <a16:creationId xmlns:a16="http://schemas.microsoft.com/office/drawing/2014/main" id="{7A8D77F3-40F0-4F37-9C4B-D02A9BE9BA82}"/>
            </a:ext>
          </a:extLst>
        </xdr:cNvPr>
        <xdr:cNvSpPr>
          <a:spLocks noChangeAspect="1" noChangeArrowheads="1"/>
        </xdr:cNvSpPr>
      </xdr:nvSpPr>
      <xdr:spPr bwMode="auto">
        <a:xfrm>
          <a:off x="23888700" y="395335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1454</xdr:row>
      <xdr:rowOff>0</xdr:rowOff>
    </xdr:from>
    <xdr:ext cx="304800" cy="307975"/>
    <xdr:sp macro="" textlink="">
      <xdr:nvSpPr>
        <xdr:cNvPr id="2327" name="AutoShape 1" descr="blob:https://web.whatsapp.com/34b6e80c-bc0c-4a28-b3e1-e4a36d430a7e">
          <a:extLst>
            <a:ext uri="{FF2B5EF4-FFF2-40B4-BE49-F238E27FC236}">
              <a16:creationId xmlns:a16="http://schemas.microsoft.com/office/drawing/2014/main" id="{A2BDFBC4-CD4A-48CA-B28D-2969345FB33C}"/>
            </a:ext>
          </a:extLst>
        </xdr:cNvPr>
        <xdr:cNvSpPr>
          <a:spLocks noChangeAspect="1" noChangeArrowheads="1"/>
        </xdr:cNvSpPr>
      </xdr:nvSpPr>
      <xdr:spPr bwMode="auto">
        <a:xfrm>
          <a:off x="23888700" y="39560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1455</xdr:row>
      <xdr:rowOff>0</xdr:rowOff>
    </xdr:from>
    <xdr:ext cx="304800" cy="307975"/>
    <xdr:sp macro="" textlink="">
      <xdr:nvSpPr>
        <xdr:cNvPr id="2328" name="AutoShape 1" descr="blob:https://web.whatsapp.com/34b6e80c-bc0c-4a28-b3e1-e4a36d430a7e">
          <a:extLst>
            <a:ext uri="{FF2B5EF4-FFF2-40B4-BE49-F238E27FC236}">
              <a16:creationId xmlns:a16="http://schemas.microsoft.com/office/drawing/2014/main" id="{1FD03038-62E4-49C7-B567-229DA60361D2}"/>
            </a:ext>
          </a:extLst>
        </xdr:cNvPr>
        <xdr:cNvSpPr>
          <a:spLocks noChangeAspect="1" noChangeArrowheads="1"/>
        </xdr:cNvSpPr>
      </xdr:nvSpPr>
      <xdr:spPr bwMode="auto">
        <a:xfrm>
          <a:off x="23888700" y="395868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1456</xdr:row>
      <xdr:rowOff>0</xdr:rowOff>
    </xdr:from>
    <xdr:ext cx="304800" cy="307975"/>
    <xdr:sp macro="" textlink="">
      <xdr:nvSpPr>
        <xdr:cNvPr id="2329" name="AutoShape 1" descr="blob:https://web.whatsapp.com/34b6e80c-bc0c-4a28-b3e1-e4a36d430a7e">
          <a:extLst>
            <a:ext uri="{FF2B5EF4-FFF2-40B4-BE49-F238E27FC236}">
              <a16:creationId xmlns:a16="http://schemas.microsoft.com/office/drawing/2014/main" id="{DABC358B-9BFA-4BD0-A9E8-A8770BCDF5B8}"/>
            </a:ext>
          </a:extLst>
        </xdr:cNvPr>
        <xdr:cNvSpPr>
          <a:spLocks noChangeAspect="1" noChangeArrowheads="1"/>
        </xdr:cNvSpPr>
      </xdr:nvSpPr>
      <xdr:spPr bwMode="auto">
        <a:xfrm>
          <a:off x="23888700" y="39613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1457</xdr:row>
      <xdr:rowOff>0</xdr:rowOff>
    </xdr:from>
    <xdr:ext cx="304800" cy="307975"/>
    <xdr:sp macro="" textlink="">
      <xdr:nvSpPr>
        <xdr:cNvPr id="2330" name="AutoShape 1" descr="blob:https://web.whatsapp.com/34b6e80c-bc0c-4a28-b3e1-e4a36d430a7e">
          <a:extLst>
            <a:ext uri="{FF2B5EF4-FFF2-40B4-BE49-F238E27FC236}">
              <a16:creationId xmlns:a16="http://schemas.microsoft.com/office/drawing/2014/main" id="{23F38C1C-EBED-4688-B512-E0B3DE5F121A}"/>
            </a:ext>
          </a:extLst>
        </xdr:cNvPr>
        <xdr:cNvSpPr>
          <a:spLocks noChangeAspect="1" noChangeArrowheads="1"/>
        </xdr:cNvSpPr>
      </xdr:nvSpPr>
      <xdr:spPr bwMode="auto">
        <a:xfrm>
          <a:off x="23888700" y="39640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1458</xdr:row>
      <xdr:rowOff>0</xdr:rowOff>
    </xdr:from>
    <xdr:ext cx="304800" cy="307975"/>
    <xdr:sp macro="" textlink="">
      <xdr:nvSpPr>
        <xdr:cNvPr id="2331" name="AutoShape 1" descr="blob:https://web.whatsapp.com/34b6e80c-bc0c-4a28-b3e1-e4a36d430a7e">
          <a:extLst>
            <a:ext uri="{FF2B5EF4-FFF2-40B4-BE49-F238E27FC236}">
              <a16:creationId xmlns:a16="http://schemas.microsoft.com/office/drawing/2014/main" id="{869FAFE4-7DE7-41F7-942D-23ED110D5DE9}"/>
            </a:ext>
          </a:extLst>
        </xdr:cNvPr>
        <xdr:cNvSpPr>
          <a:spLocks noChangeAspect="1" noChangeArrowheads="1"/>
        </xdr:cNvSpPr>
      </xdr:nvSpPr>
      <xdr:spPr bwMode="auto">
        <a:xfrm>
          <a:off x="23888700" y="39666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1459</xdr:row>
      <xdr:rowOff>0</xdr:rowOff>
    </xdr:from>
    <xdr:ext cx="304800" cy="307975"/>
    <xdr:sp macro="" textlink="">
      <xdr:nvSpPr>
        <xdr:cNvPr id="2332" name="AutoShape 1" descr="blob:https://web.whatsapp.com/34b6e80c-bc0c-4a28-b3e1-e4a36d430a7e">
          <a:extLst>
            <a:ext uri="{FF2B5EF4-FFF2-40B4-BE49-F238E27FC236}">
              <a16:creationId xmlns:a16="http://schemas.microsoft.com/office/drawing/2014/main" id="{4152C6BC-D7B5-4D72-AB2B-8FAC75F8C5D2}"/>
            </a:ext>
          </a:extLst>
        </xdr:cNvPr>
        <xdr:cNvSpPr>
          <a:spLocks noChangeAspect="1" noChangeArrowheads="1"/>
        </xdr:cNvSpPr>
      </xdr:nvSpPr>
      <xdr:spPr bwMode="auto">
        <a:xfrm>
          <a:off x="23888700" y="39693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1460</xdr:row>
      <xdr:rowOff>0</xdr:rowOff>
    </xdr:from>
    <xdr:ext cx="304800" cy="307975"/>
    <xdr:sp macro="" textlink="">
      <xdr:nvSpPr>
        <xdr:cNvPr id="2333" name="AutoShape 1" descr="blob:https://web.whatsapp.com/34b6e80c-bc0c-4a28-b3e1-e4a36d430a7e">
          <a:extLst>
            <a:ext uri="{FF2B5EF4-FFF2-40B4-BE49-F238E27FC236}">
              <a16:creationId xmlns:a16="http://schemas.microsoft.com/office/drawing/2014/main" id="{413898C5-B3DA-4189-8044-3FC7E55039C1}"/>
            </a:ext>
          </a:extLst>
        </xdr:cNvPr>
        <xdr:cNvSpPr>
          <a:spLocks noChangeAspect="1" noChangeArrowheads="1"/>
        </xdr:cNvSpPr>
      </xdr:nvSpPr>
      <xdr:spPr bwMode="auto">
        <a:xfrm>
          <a:off x="23888700" y="39720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1461</xdr:row>
      <xdr:rowOff>0</xdr:rowOff>
    </xdr:from>
    <xdr:ext cx="304800" cy="307975"/>
    <xdr:sp macro="" textlink="">
      <xdr:nvSpPr>
        <xdr:cNvPr id="2334" name="AutoShape 1" descr="blob:https://web.whatsapp.com/34b6e80c-bc0c-4a28-b3e1-e4a36d430a7e">
          <a:extLst>
            <a:ext uri="{FF2B5EF4-FFF2-40B4-BE49-F238E27FC236}">
              <a16:creationId xmlns:a16="http://schemas.microsoft.com/office/drawing/2014/main" id="{718566F6-3A14-42EA-A754-C2BE145DBD8E}"/>
            </a:ext>
          </a:extLst>
        </xdr:cNvPr>
        <xdr:cNvSpPr>
          <a:spLocks noChangeAspect="1" noChangeArrowheads="1"/>
        </xdr:cNvSpPr>
      </xdr:nvSpPr>
      <xdr:spPr bwMode="auto">
        <a:xfrm>
          <a:off x="23888700" y="39746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1462</xdr:row>
      <xdr:rowOff>0</xdr:rowOff>
    </xdr:from>
    <xdr:ext cx="304800" cy="307975"/>
    <xdr:sp macro="" textlink="">
      <xdr:nvSpPr>
        <xdr:cNvPr id="2335" name="AutoShape 1" descr="blob:https://web.whatsapp.com/34b6e80c-bc0c-4a28-b3e1-e4a36d430a7e">
          <a:extLst>
            <a:ext uri="{FF2B5EF4-FFF2-40B4-BE49-F238E27FC236}">
              <a16:creationId xmlns:a16="http://schemas.microsoft.com/office/drawing/2014/main" id="{7C318415-0893-455B-A3EA-9E2781AAD7B1}"/>
            </a:ext>
          </a:extLst>
        </xdr:cNvPr>
        <xdr:cNvSpPr>
          <a:spLocks noChangeAspect="1" noChangeArrowheads="1"/>
        </xdr:cNvSpPr>
      </xdr:nvSpPr>
      <xdr:spPr bwMode="auto">
        <a:xfrm>
          <a:off x="23888700" y="39773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1463</xdr:row>
      <xdr:rowOff>0</xdr:rowOff>
    </xdr:from>
    <xdr:ext cx="304800" cy="307975"/>
    <xdr:sp macro="" textlink="">
      <xdr:nvSpPr>
        <xdr:cNvPr id="2336" name="AutoShape 1" descr="blob:https://web.whatsapp.com/34b6e80c-bc0c-4a28-b3e1-e4a36d430a7e">
          <a:extLst>
            <a:ext uri="{FF2B5EF4-FFF2-40B4-BE49-F238E27FC236}">
              <a16:creationId xmlns:a16="http://schemas.microsoft.com/office/drawing/2014/main" id="{42211C27-81B8-449E-AA64-7161CB1E2AF5}"/>
            </a:ext>
          </a:extLst>
        </xdr:cNvPr>
        <xdr:cNvSpPr>
          <a:spLocks noChangeAspect="1" noChangeArrowheads="1"/>
        </xdr:cNvSpPr>
      </xdr:nvSpPr>
      <xdr:spPr bwMode="auto">
        <a:xfrm>
          <a:off x="23888700" y="39800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1464</xdr:row>
      <xdr:rowOff>0</xdr:rowOff>
    </xdr:from>
    <xdr:ext cx="304800" cy="307975"/>
    <xdr:sp macro="" textlink="">
      <xdr:nvSpPr>
        <xdr:cNvPr id="2337" name="AutoShape 1" descr="blob:https://web.whatsapp.com/34b6e80c-bc0c-4a28-b3e1-e4a36d430a7e">
          <a:extLst>
            <a:ext uri="{FF2B5EF4-FFF2-40B4-BE49-F238E27FC236}">
              <a16:creationId xmlns:a16="http://schemas.microsoft.com/office/drawing/2014/main" id="{4D0AB324-6ACA-4935-9103-ADDFE90EA054}"/>
            </a:ext>
          </a:extLst>
        </xdr:cNvPr>
        <xdr:cNvSpPr>
          <a:spLocks noChangeAspect="1" noChangeArrowheads="1"/>
        </xdr:cNvSpPr>
      </xdr:nvSpPr>
      <xdr:spPr bwMode="auto">
        <a:xfrm>
          <a:off x="23888700" y="39826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1465</xdr:row>
      <xdr:rowOff>0</xdr:rowOff>
    </xdr:from>
    <xdr:ext cx="304800" cy="307975"/>
    <xdr:sp macro="" textlink="">
      <xdr:nvSpPr>
        <xdr:cNvPr id="2338" name="AutoShape 1" descr="blob:https://web.whatsapp.com/34b6e80c-bc0c-4a28-b3e1-e4a36d430a7e">
          <a:extLst>
            <a:ext uri="{FF2B5EF4-FFF2-40B4-BE49-F238E27FC236}">
              <a16:creationId xmlns:a16="http://schemas.microsoft.com/office/drawing/2014/main" id="{2BC2C66A-FCF2-446E-A223-7B272D6B1620}"/>
            </a:ext>
          </a:extLst>
        </xdr:cNvPr>
        <xdr:cNvSpPr>
          <a:spLocks noChangeAspect="1" noChangeArrowheads="1"/>
        </xdr:cNvSpPr>
      </xdr:nvSpPr>
      <xdr:spPr bwMode="auto">
        <a:xfrm>
          <a:off x="23888700" y="39853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1466</xdr:row>
      <xdr:rowOff>0</xdr:rowOff>
    </xdr:from>
    <xdr:ext cx="304800" cy="307975"/>
    <xdr:sp macro="" textlink="">
      <xdr:nvSpPr>
        <xdr:cNvPr id="2339" name="AutoShape 1" descr="blob:https://web.whatsapp.com/34b6e80c-bc0c-4a28-b3e1-e4a36d430a7e">
          <a:extLst>
            <a:ext uri="{FF2B5EF4-FFF2-40B4-BE49-F238E27FC236}">
              <a16:creationId xmlns:a16="http://schemas.microsoft.com/office/drawing/2014/main" id="{2054EE49-426F-423E-AACB-795563D30A17}"/>
            </a:ext>
          </a:extLst>
        </xdr:cNvPr>
        <xdr:cNvSpPr>
          <a:spLocks noChangeAspect="1" noChangeArrowheads="1"/>
        </xdr:cNvSpPr>
      </xdr:nvSpPr>
      <xdr:spPr bwMode="auto">
        <a:xfrm>
          <a:off x="23888700" y="39880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1467</xdr:row>
      <xdr:rowOff>0</xdr:rowOff>
    </xdr:from>
    <xdr:ext cx="304800" cy="307975"/>
    <xdr:sp macro="" textlink="">
      <xdr:nvSpPr>
        <xdr:cNvPr id="2340" name="AutoShape 1" descr="blob:https://web.whatsapp.com/34b6e80c-bc0c-4a28-b3e1-e4a36d430a7e">
          <a:extLst>
            <a:ext uri="{FF2B5EF4-FFF2-40B4-BE49-F238E27FC236}">
              <a16:creationId xmlns:a16="http://schemas.microsoft.com/office/drawing/2014/main" id="{E8E2CDC6-E8CC-4A7C-A3A0-AF03011ED9A1}"/>
            </a:ext>
          </a:extLst>
        </xdr:cNvPr>
        <xdr:cNvSpPr>
          <a:spLocks noChangeAspect="1" noChangeArrowheads="1"/>
        </xdr:cNvSpPr>
      </xdr:nvSpPr>
      <xdr:spPr bwMode="auto">
        <a:xfrm>
          <a:off x="23888700" y="39906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1468</xdr:row>
      <xdr:rowOff>0</xdr:rowOff>
    </xdr:from>
    <xdr:ext cx="304800" cy="307975"/>
    <xdr:sp macro="" textlink="">
      <xdr:nvSpPr>
        <xdr:cNvPr id="2341" name="AutoShape 1" descr="blob:https://web.whatsapp.com/34b6e80c-bc0c-4a28-b3e1-e4a36d430a7e">
          <a:extLst>
            <a:ext uri="{FF2B5EF4-FFF2-40B4-BE49-F238E27FC236}">
              <a16:creationId xmlns:a16="http://schemas.microsoft.com/office/drawing/2014/main" id="{6A69E952-AE9F-4003-B046-9F7123B4D181}"/>
            </a:ext>
          </a:extLst>
        </xdr:cNvPr>
        <xdr:cNvSpPr>
          <a:spLocks noChangeAspect="1" noChangeArrowheads="1"/>
        </xdr:cNvSpPr>
      </xdr:nvSpPr>
      <xdr:spPr bwMode="auto">
        <a:xfrm>
          <a:off x="23888700" y="39933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1469</xdr:row>
      <xdr:rowOff>0</xdr:rowOff>
    </xdr:from>
    <xdr:ext cx="304800" cy="307975"/>
    <xdr:sp macro="" textlink="">
      <xdr:nvSpPr>
        <xdr:cNvPr id="2342" name="AutoShape 1" descr="blob:https://web.whatsapp.com/34b6e80c-bc0c-4a28-b3e1-e4a36d430a7e">
          <a:extLst>
            <a:ext uri="{FF2B5EF4-FFF2-40B4-BE49-F238E27FC236}">
              <a16:creationId xmlns:a16="http://schemas.microsoft.com/office/drawing/2014/main" id="{09F0236E-84CD-4CC4-BD80-03B4A2632781}"/>
            </a:ext>
          </a:extLst>
        </xdr:cNvPr>
        <xdr:cNvSpPr>
          <a:spLocks noChangeAspect="1" noChangeArrowheads="1"/>
        </xdr:cNvSpPr>
      </xdr:nvSpPr>
      <xdr:spPr bwMode="auto">
        <a:xfrm>
          <a:off x="23888700" y="39960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1470</xdr:row>
      <xdr:rowOff>0</xdr:rowOff>
    </xdr:from>
    <xdr:ext cx="304800" cy="307975"/>
    <xdr:sp macro="" textlink="">
      <xdr:nvSpPr>
        <xdr:cNvPr id="2343" name="AutoShape 1" descr="blob:https://web.whatsapp.com/34b6e80c-bc0c-4a28-b3e1-e4a36d430a7e">
          <a:extLst>
            <a:ext uri="{FF2B5EF4-FFF2-40B4-BE49-F238E27FC236}">
              <a16:creationId xmlns:a16="http://schemas.microsoft.com/office/drawing/2014/main" id="{18359F9F-839F-462E-BF75-4FB0DE4D9149}"/>
            </a:ext>
          </a:extLst>
        </xdr:cNvPr>
        <xdr:cNvSpPr>
          <a:spLocks noChangeAspect="1" noChangeArrowheads="1"/>
        </xdr:cNvSpPr>
      </xdr:nvSpPr>
      <xdr:spPr bwMode="auto">
        <a:xfrm>
          <a:off x="23888700" y="39986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1471</xdr:row>
      <xdr:rowOff>0</xdr:rowOff>
    </xdr:from>
    <xdr:ext cx="304800" cy="307975"/>
    <xdr:sp macro="" textlink="">
      <xdr:nvSpPr>
        <xdr:cNvPr id="2344" name="AutoShape 1" descr="blob:https://web.whatsapp.com/34b6e80c-bc0c-4a28-b3e1-e4a36d430a7e">
          <a:extLst>
            <a:ext uri="{FF2B5EF4-FFF2-40B4-BE49-F238E27FC236}">
              <a16:creationId xmlns:a16="http://schemas.microsoft.com/office/drawing/2014/main" id="{4523896B-8620-4E3F-9194-3F88BF3944EE}"/>
            </a:ext>
          </a:extLst>
        </xdr:cNvPr>
        <xdr:cNvSpPr>
          <a:spLocks noChangeAspect="1" noChangeArrowheads="1"/>
        </xdr:cNvSpPr>
      </xdr:nvSpPr>
      <xdr:spPr bwMode="auto">
        <a:xfrm>
          <a:off x="23888700" y="40013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1472</xdr:row>
      <xdr:rowOff>0</xdr:rowOff>
    </xdr:from>
    <xdr:ext cx="304800" cy="307975"/>
    <xdr:sp macro="" textlink="">
      <xdr:nvSpPr>
        <xdr:cNvPr id="2345" name="AutoShape 1" descr="blob:https://web.whatsapp.com/34b6e80c-bc0c-4a28-b3e1-e4a36d430a7e">
          <a:extLst>
            <a:ext uri="{FF2B5EF4-FFF2-40B4-BE49-F238E27FC236}">
              <a16:creationId xmlns:a16="http://schemas.microsoft.com/office/drawing/2014/main" id="{8D355EC3-A767-453A-880D-4BDBB84C38D0}"/>
            </a:ext>
          </a:extLst>
        </xdr:cNvPr>
        <xdr:cNvSpPr>
          <a:spLocks noChangeAspect="1" noChangeArrowheads="1"/>
        </xdr:cNvSpPr>
      </xdr:nvSpPr>
      <xdr:spPr bwMode="auto">
        <a:xfrm>
          <a:off x="23888700" y="40040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1473</xdr:row>
      <xdr:rowOff>0</xdr:rowOff>
    </xdr:from>
    <xdr:ext cx="304800" cy="307975"/>
    <xdr:sp macro="" textlink="">
      <xdr:nvSpPr>
        <xdr:cNvPr id="2346" name="AutoShape 1" descr="blob:https://web.whatsapp.com/34b6e80c-bc0c-4a28-b3e1-e4a36d430a7e">
          <a:extLst>
            <a:ext uri="{FF2B5EF4-FFF2-40B4-BE49-F238E27FC236}">
              <a16:creationId xmlns:a16="http://schemas.microsoft.com/office/drawing/2014/main" id="{A2376266-2B08-4B70-BAB2-B6EF4E035052}"/>
            </a:ext>
          </a:extLst>
        </xdr:cNvPr>
        <xdr:cNvSpPr>
          <a:spLocks noChangeAspect="1" noChangeArrowheads="1"/>
        </xdr:cNvSpPr>
      </xdr:nvSpPr>
      <xdr:spPr bwMode="auto">
        <a:xfrm>
          <a:off x="23888700" y="40066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1474</xdr:row>
      <xdr:rowOff>0</xdr:rowOff>
    </xdr:from>
    <xdr:ext cx="304800" cy="307975"/>
    <xdr:sp macro="" textlink="">
      <xdr:nvSpPr>
        <xdr:cNvPr id="2347" name="AutoShape 1" descr="blob:https://web.whatsapp.com/34b6e80c-bc0c-4a28-b3e1-e4a36d430a7e">
          <a:extLst>
            <a:ext uri="{FF2B5EF4-FFF2-40B4-BE49-F238E27FC236}">
              <a16:creationId xmlns:a16="http://schemas.microsoft.com/office/drawing/2014/main" id="{23FB5682-B23C-4A71-AE48-01ADB8B7B5C0}"/>
            </a:ext>
          </a:extLst>
        </xdr:cNvPr>
        <xdr:cNvSpPr>
          <a:spLocks noChangeAspect="1" noChangeArrowheads="1"/>
        </xdr:cNvSpPr>
      </xdr:nvSpPr>
      <xdr:spPr bwMode="auto">
        <a:xfrm>
          <a:off x="23888700" y="40093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1475</xdr:row>
      <xdr:rowOff>0</xdr:rowOff>
    </xdr:from>
    <xdr:ext cx="304800" cy="307975"/>
    <xdr:sp macro="" textlink="">
      <xdr:nvSpPr>
        <xdr:cNvPr id="2348" name="AutoShape 1" descr="blob:https://web.whatsapp.com/34b6e80c-bc0c-4a28-b3e1-e4a36d430a7e">
          <a:extLst>
            <a:ext uri="{FF2B5EF4-FFF2-40B4-BE49-F238E27FC236}">
              <a16:creationId xmlns:a16="http://schemas.microsoft.com/office/drawing/2014/main" id="{926D6B37-DA6E-464A-AF51-1BC74D64E5E0}"/>
            </a:ext>
          </a:extLst>
        </xdr:cNvPr>
        <xdr:cNvSpPr>
          <a:spLocks noChangeAspect="1" noChangeArrowheads="1"/>
        </xdr:cNvSpPr>
      </xdr:nvSpPr>
      <xdr:spPr bwMode="auto">
        <a:xfrm>
          <a:off x="23888700" y="40120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1476</xdr:row>
      <xdr:rowOff>0</xdr:rowOff>
    </xdr:from>
    <xdr:ext cx="304800" cy="307975"/>
    <xdr:sp macro="" textlink="">
      <xdr:nvSpPr>
        <xdr:cNvPr id="2349" name="AutoShape 1" descr="blob:https://web.whatsapp.com/34b6e80c-bc0c-4a28-b3e1-e4a36d430a7e">
          <a:extLst>
            <a:ext uri="{FF2B5EF4-FFF2-40B4-BE49-F238E27FC236}">
              <a16:creationId xmlns:a16="http://schemas.microsoft.com/office/drawing/2014/main" id="{C878CEF3-433B-422C-BC09-F3909D9B09FF}"/>
            </a:ext>
          </a:extLst>
        </xdr:cNvPr>
        <xdr:cNvSpPr>
          <a:spLocks noChangeAspect="1" noChangeArrowheads="1"/>
        </xdr:cNvSpPr>
      </xdr:nvSpPr>
      <xdr:spPr bwMode="auto">
        <a:xfrm>
          <a:off x="23888700" y="40146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1477</xdr:row>
      <xdr:rowOff>0</xdr:rowOff>
    </xdr:from>
    <xdr:ext cx="304800" cy="307975"/>
    <xdr:sp macro="" textlink="">
      <xdr:nvSpPr>
        <xdr:cNvPr id="2350" name="AutoShape 1" descr="blob:https://web.whatsapp.com/34b6e80c-bc0c-4a28-b3e1-e4a36d430a7e">
          <a:extLst>
            <a:ext uri="{FF2B5EF4-FFF2-40B4-BE49-F238E27FC236}">
              <a16:creationId xmlns:a16="http://schemas.microsoft.com/office/drawing/2014/main" id="{5148703C-F6A4-4193-89A3-2644F64885CA}"/>
            </a:ext>
          </a:extLst>
        </xdr:cNvPr>
        <xdr:cNvSpPr>
          <a:spLocks noChangeAspect="1" noChangeArrowheads="1"/>
        </xdr:cNvSpPr>
      </xdr:nvSpPr>
      <xdr:spPr bwMode="auto">
        <a:xfrm>
          <a:off x="23888700" y="40173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1478</xdr:row>
      <xdr:rowOff>0</xdr:rowOff>
    </xdr:from>
    <xdr:ext cx="304800" cy="307975"/>
    <xdr:sp macro="" textlink="">
      <xdr:nvSpPr>
        <xdr:cNvPr id="2351" name="AutoShape 1" descr="blob:https://web.whatsapp.com/34b6e80c-bc0c-4a28-b3e1-e4a36d430a7e">
          <a:extLst>
            <a:ext uri="{FF2B5EF4-FFF2-40B4-BE49-F238E27FC236}">
              <a16:creationId xmlns:a16="http://schemas.microsoft.com/office/drawing/2014/main" id="{54CD7DC6-D731-42D3-91EB-EB05A0421C31}"/>
            </a:ext>
          </a:extLst>
        </xdr:cNvPr>
        <xdr:cNvSpPr>
          <a:spLocks noChangeAspect="1" noChangeArrowheads="1"/>
        </xdr:cNvSpPr>
      </xdr:nvSpPr>
      <xdr:spPr bwMode="auto">
        <a:xfrm>
          <a:off x="23888700" y="40200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1479</xdr:row>
      <xdr:rowOff>0</xdr:rowOff>
    </xdr:from>
    <xdr:ext cx="304800" cy="307975"/>
    <xdr:sp macro="" textlink="">
      <xdr:nvSpPr>
        <xdr:cNvPr id="2352" name="AutoShape 1" descr="blob:https://web.whatsapp.com/34b6e80c-bc0c-4a28-b3e1-e4a36d430a7e">
          <a:extLst>
            <a:ext uri="{FF2B5EF4-FFF2-40B4-BE49-F238E27FC236}">
              <a16:creationId xmlns:a16="http://schemas.microsoft.com/office/drawing/2014/main" id="{008D5534-B175-4C55-BE87-37A933032B94}"/>
            </a:ext>
          </a:extLst>
        </xdr:cNvPr>
        <xdr:cNvSpPr>
          <a:spLocks noChangeAspect="1" noChangeArrowheads="1"/>
        </xdr:cNvSpPr>
      </xdr:nvSpPr>
      <xdr:spPr bwMode="auto">
        <a:xfrm>
          <a:off x="23888700" y="40226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1480</xdr:row>
      <xdr:rowOff>0</xdr:rowOff>
    </xdr:from>
    <xdr:ext cx="304800" cy="307975"/>
    <xdr:sp macro="" textlink="">
      <xdr:nvSpPr>
        <xdr:cNvPr id="2353" name="AutoShape 1" descr="blob:https://web.whatsapp.com/34b6e80c-bc0c-4a28-b3e1-e4a36d430a7e">
          <a:extLst>
            <a:ext uri="{FF2B5EF4-FFF2-40B4-BE49-F238E27FC236}">
              <a16:creationId xmlns:a16="http://schemas.microsoft.com/office/drawing/2014/main" id="{7B2DFE6C-2802-42D9-BDCA-CF6C264854CD}"/>
            </a:ext>
          </a:extLst>
        </xdr:cNvPr>
        <xdr:cNvSpPr>
          <a:spLocks noChangeAspect="1" noChangeArrowheads="1"/>
        </xdr:cNvSpPr>
      </xdr:nvSpPr>
      <xdr:spPr bwMode="auto">
        <a:xfrm>
          <a:off x="23888700" y="40253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1481</xdr:row>
      <xdr:rowOff>0</xdr:rowOff>
    </xdr:from>
    <xdr:ext cx="304800" cy="307975"/>
    <xdr:sp macro="" textlink="">
      <xdr:nvSpPr>
        <xdr:cNvPr id="2354" name="AutoShape 1" descr="blob:https://web.whatsapp.com/34b6e80c-bc0c-4a28-b3e1-e4a36d430a7e">
          <a:extLst>
            <a:ext uri="{FF2B5EF4-FFF2-40B4-BE49-F238E27FC236}">
              <a16:creationId xmlns:a16="http://schemas.microsoft.com/office/drawing/2014/main" id="{B2D15081-5A98-4551-A206-B79EDD215D2B}"/>
            </a:ext>
          </a:extLst>
        </xdr:cNvPr>
        <xdr:cNvSpPr>
          <a:spLocks noChangeAspect="1" noChangeArrowheads="1"/>
        </xdr:cNvSpPr>
      </xdr:nvSpPr>
      <xdr:spPr bwMode="auto">
        <a:xfrm>
          <a:off x="23888700" y="40280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1482</xdr:row>
      <xdr:rowOff>0</xdr:rowOff>
    </xdr:from>
    <xdr:ext cx="304800" cy="307975"/>
    <xdr:sp macro="" textlink="">
      <xdr:nvSpPr>
        <xdr:cNvPr id="2355" name="AutoShape 1" descr="blob:https://web.whatsapp.com/34b6e80c-bc0c-4a28-b3e1-e4a36d430a7e">
          <a:extLst>
            <a:ext uri="{FF2B5EF4-FFF2-40B4-BE49-F238E27FC236}">
              <a16:creationId xmlns:a16="http://schemas.microsoft.com/office/drawing/2014/main" id="{8811407B-7165-4BD7-89F4-A347ABE1073E}"/>
            </a:ext>
          </a:extLst>
        </xdr:cNvPr>
        <xdr:cNvSpPr>
          <a:spLocks noChangeAspect="1" noChangeArrowheads="1"/>
        </xdr:cNvSpPr>
      </xdr:nvSpPr>
      <xdr:spPr bwMode="auto">
        <a:xfrm>
          <a:off x="23888700" y="40306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1483</xdr:row>
      <xdr:rowOff>0</xdr:rowOff>
    </xdr:from>
    <xdr:ext cx="304800" cy="307975"/>
    <xdr:sp macro="" textlink="">
      <xdr:nvSpPr>
        <xdr:cNvPr id="2356" name="AutoShape 1" descr="blob:https://web.whatsapp.com/34b6e80c-bc0c-4a28-b3e1-e4a36d430a7e">
          <a:extLst>
            <a:ext uri="{FF2B5EF4-FFF2-40B4-BE49-F238E27FC236}">
              <a16:creationId xmlns:a16="http://schemas.microsoft.com/office/drawing/2014/main" id="{53A3D145-A230-4265-AA4A-00334ACFBDA2}"/>
            </a:ext>
          </a:extLst>
        </xdr:cNvPr>
        <xdr:cNvSpPr>
          <a:spLocks noChangeAspect="1" noChangeArrowheads="1"/>
        </xdr:cNvSpPr>
      </xdr:nvSpPr>
      <xdr:spPr bwMode="auto">
        <a:xfrm>
          <a:off x="23888700" y="40333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1484</xdr:row>
      <xdr:rowOff>0</xdr:rowOff>
    </xdr:from>
    <xdr:ext cx="304800" cy="307975"/>
    <xdr:sp macro="" textlink="">
      <xdr:nvSpPr>
        <xdr:cNvPr id="2357" name="AutoShape 1" descr="blob:https://web.whatsapp.com/34b6e80c-bc0c-4a28-b3e1-e4a36d430a7e">
          <a:extLst>
            <a:ext uri="{FF2B5EF4-FFF2-40B4-BE49-F238E27FC236}">
              <a16:creationId xmlns:a16="http://schemas.microsoft.com/office/drawing/2014/main" id="{CD1C1F65-CEF8-4469-A28B-53225F62FCE2}"/>
            </a:ext>
          </a:extLst>
        </xdr:cNvPr>
        <xdr:cNvSpPr>
          <a:spLocks noChangeAspect="1" noChangeArrowheads="1"/>
        </xdr:cNvSpPr>
      </xdr:nvSpPr>
      <xdr:spPr bwMode="auto">
        <a:xfrm>
          <a:off x="23888700" y="40360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1485</xdr:row>
      <xdr:rowOff>0</xdr:rowOff>
    </xdr:from>
    <xdr:ext cx="304800" cy="307975"/>
    <xdr:sp macro="" textlink="">
      <xdr:nvSpPr>
        <xdr:cNvPr id="2358" name="AutoShape 1" descr="blob:https://web.whatsapp.com/34b6e80c-bc0c-4a28-b3e1-e4a36d430a7e">
          <a:extLst>
            <a:ext uri="{FF2B5EF4-FFF2-40B4-BE49-F238E27FC236}">
              <a16:creationId xmlns:a16="http://schemas.microsoft.com/office/drawing/2014/main" id="{20270F70-8410-4010-AFBF-95FED5786E1C}"/>
            </a:ext>
          </a:extLst>
        </xdr:cNvPr>
        <xdr:cNvSpPr>
          <a:spLocks noChangeAspect="1" noChangeArrowheads="1"/>
        </xdr:cNvSpPr>
      </xdr:nvSpPr>
      <xdr:spPr bwMode="auto">
        <a:xfrm>
          <a:off x="23888700" y="40386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1486</xdr:row>
      <xdr:rowOff>0</xdr:rowOff>
    </xdr:from>
    <xdr:ext cx="304800" cy="307975"/>
    <xdr:sp macro="" textlink="">
      <xdr:nvSpPr>
        <xdr:cNvPr id="2359" name="AutoShape 1" descr="blob:https://web.whatsapp.com/34b6e80c-bc0c-4a28-b3e1-e4a36d430a7e">
          <a:extLst>
            <a:ext uri="{FF2B5EF4-FFF2-40B4-BE49-F238E27FC236}">
              <a16:creationId xmlns:a16="http://schemas.microsoft.com/office/drawing/2014/main" id="{1EE9A10A-6C30-4A27-BFB0-448413D395CF}"/>
            </a:ext>
          </a:extLst>
        </xdr:cNvPr>
        <xdr:cNvSpPr>
          <a:spLocks noChangeAspect="1" noChangeArrowheads="1"/>
        </xdr:cNvSpPr>
      </xdr:nvSpPr>
      <xdr:spPr bwMode="auto">
        <a:xfrm>
          <a:off x="23888700" y="40413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1487</xdr:row>
      <xdr:rowOff>0</xdr:rowOff>
    </xdr:from>
    <xdr:ext cx="304800" cy="307975"/>
    <xdr:sp macro="" textlink="">
      <xdr:nvSpPr>
        <xdr:cNvPr id="2360" name="AutoShape 1" descr="blob:https://web.whatsapp.com/34b6e80c-bc0c-4a28-b3e1-e4a36d430a7e">
          <a:extLst>
            <a:ext uri="{FF2B5EF4-FFF2-40B4-BE49-F238E27FC236}">
              <a16:creationId xmlns:a16="http://schemas.microsoft.com/office/drawing/2014/main" id="{4E759441-FED4-434C-91B9-FBD4899EB91E}"/>
            </a:ext>
          </a:extLst>
        </xdr:cNvPr>
        <xdr:cNvSpPr>
          <a:spLocks noChangeAspect="1" noChangeArrowheads="1"/>
        </xdr:cNvSpPr>
      </xdr:nvSpPr>
      <xdr:spPr bwMode="auto">
        <a:xfrm>
          <a:off x="23888700" y="40440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1488</xdr:row>
      <xdr:rowOff>0</xdr:rowOff>
    </xdr:from>
    <xdr:ext cx="304800" cy="307975"/>
    <xdr:sp macro="" textlink="">
      <xdr:nvSpPr>
        <xdr:cNvPr id="2361" name="AutoShape 1" descr="blob:https://web.whatsapp.com/34b6e80c-bc0c-4a28-b3e1-e4a36d430a7e">
          <a:extLst>
            <a:ext uri="{FF2B5EF4-FFF2-40B4-BE49-F238E27FC236}">
              <a16:creationId xmlns:a16="http://schemas.microsoft.com/office/drawing/2014/main" id="{9AE42FDB-65E9-44FE-960F-C10A18575C60}"/>
            </a:ext>
          </a:extLst>
        </xdr:cNvPr>
        <xdr:cNvSpPr>
          <a:spLocks noChangeAspect="1" noChangeArrowheads="1"/>
        </xdr:cNvSpPr>
      </xdr:nvSpPr>
      <xdr:spPr bwMode="auto">
        <a:xfrm>
          <a:off x="23888700" y="40466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1489</xdr:row>
      <xdr:rowOff>0</xdr:rowOff>
    </xdr:from>
    <xdr:ext cx="304800" cy="307975"/>
    <xdr:sp macro="" textlink="">
      <xdr:nvSpPr>
        <xdr:cNvPr id="2362" name="AutoShape 1" descr="blob:https://web.whatsapp.com/34b6e80c-bc0c-4a28-b3e1-e4a36d430a7e">
          <a:extLst>
            <a:ext uri="{FF2B5EF4-FFF2-40B4-BE49-F238E27FC236}">
              <a16:creationId xmlns:a16="http://schemas.microsoft.com/office/drawing/2014/main" id="{573BD9BE-F14B-4157-8276-651A3AE33854}"/>
            </a:ext>
          </a:extLst>
        </xdr:cNvPr>
        <xdr:cNvSpPr>
          <a:spLocks noChangeAspect="1" noChangeArrowheads="1"/>
        </xdr:cNvSpPr>
      </xdr:nvSpPr>
      <xdr:spPr bwMode="auto">
        <a:xfrm>
          <a:off x="23888700" y="40493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1490</xdr:row>
      <xdr:rowOff>0</xdr:rowOff>
    </xdr:from>
    <xdr:ext cx="304800" cy="307975"/>
    <xdr:sp macro="" textlink="">
      <xdr:nvSpPr>
        <xdr:cNvPr id="2363" name="AutoShape 1" descr="blob:https://web.whatsapp.com/34b6e80c-bc0c-4a28-b3e1-e4a36d430a7e">
          <a:extLst>
            <a:ext uri="{FF2B5EF4-FFF2-40B4-BE49-F238E27FC236}">
              <a16:creationId xmlns:a16="http://schemas.microsoft.com/office/drawing/2014/main" id="{FC3D7A68-199D-4C07-9C46-7F0F404D13BF}"/>
            </a:ext>
          </a:extLst>
        </xdr:cNvPr>
        <xdr:cNvSpPr>
          <a:spLocks noChangeAspect="1" noChangeArrowheads="1"/>
        </xdr:cNvSpPr>
      </xdr:nvSpPr>
      <xdr:spPr bwMode="auto">
        <a:xfrm>
          <a:off x="23888700" y="4052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1491</xdr:row>
      <xdr:rowOff>0</xdr:rowOff>
    </xdr:from>
    <xdr:ext cx="304800" cy="307975"/>
    <xdr:sp macro="" textlink="">
      <xdr:nvSpPr>
        <xdr:cNvPr id="2364" name="AutoShape 1" descr="blob:https://web.whatsapp.com/34b6e80c-bc0c-4a28-b3e1-e4a36d430a7e">
          <a:extLst>
            <a:ext uri="{FF2B5EF4-FFF2-40B4-BE49-F238E27FC236}">
              <a16:creationId xmlns:a16="http://schemas.microsoft.com/office/drawing/2014/main" id="{1BC2FA34-92DE-45B3-B467-7C132FF7A0C9}"/>
            </a:ext>
          </a:extLst>
        </xdr:cNvPr>
        <xdr:cNvSpPr>
          <a:spLocks noChangeAspect="1" noChangeArrowheads="1"/>
        </xdr:cNvSpPr>
      </xdr:nvSpPr>
      <xdr:spPr bwMode="auto">
        <a:xfrm>
          <a:off x="23888700" y="40546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1492</xdr:row>
      <xdr:rowOff>0</xdr:rowOff>
    </xdr:from>
    <xdr:ext cx="304800" cy="307975"/>
    <xdr:sp macro="" textlink="">
      <xdr:nvSpPr>
        <xdr:cNvPr id="2365" name="AutoShape 1" descr="blob:https://web.whatsapp.com/34b6e80c-bc0c-4a28-b3e1-e4a36d430a7e">
          <a:extLst>
            <a:ext uri="{FF2B5EF4-FFF2-40B4-BE49-F238E27FC236}">
              <a16:creationId xmlns:a16="http://schemas.microsoft.com/office/drawing/2014/main" id="{F243D24A-4560-4C39-8200-1036728D418F}"/>
            </a:ext>
          </a:extLst>
        </xdr:cNvPr>
        <xdr:cNvSpPr>
          <a:spLocks noChangeAspect="1" noChangeArrowheads="1"/>
        </xdr:cNvSpPr>
      </xdr:nvSpPr>
      <xdr:spPr bwMode="auto">
        <a:xfrm>
          <a:off x="23888700" y="40573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1493</xdr:row>
      <xdr:rowOff>0</xdr:rowOff>
    </xdr:from>
    <xdr:ext cx="304800" cy="307975"/>
    <xdr:sp macro="" textlink="">
      <xdr:nvSpPr>
        <xdr:cNvPr id="2366" name="AutoShape 1" descr="blob:https://web.whatsapp.com/34b6e80c-bc0c-4a28-b3e1-e4a36d430a7e">
          <a:extLst>
            <a:ext uri="{FF2B5EF4-FFF2-40B4-BE49-F238E27FC236}">
              <a16:creationId xmlns:a16="http://schemas.microsoft.com/office/drawing/2014/main" id="{9E6CFB48-D71A-457D-AE07-DE86C22F5827}"/>
            </a:ext>
          </a:extLst>
        </xdr:cNvPr>
        <xdr:cNvSpPr>
          <a:spLocks noChangeAspect="1" noChangeArrowheads="1"/>
        </xdr:cNvSpPr>
      </xdr:nvSpPr>
      <xdr:spPr bwMode="auto">
        <a:xfrm>
          <a:off x="23888700" y="40600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1494</xdr:row>
      <xdr:rowOff>0</xdr:rowOff>
    </xdr:from>
    <xdr:ext cx="304800" cy="307975"/>
    <xdr:sp macro="" textlink="">
      <xdr:nvSpPr>
        <xdr:cNvPr id="2367" name="AutoShape 1" descr="blob:https://web.whatsapp.com/34b6e80c-bc0c-4a28-b3e1-e4a36d430a7e">
          <a:extLst>
            <a:ext uri="{FF2B5EF4-FFF2-40B4-BE49-F238E27FC236}">
              <a16:creationId xmlns:a16="http://schemas.microsoft.com/office/drawing/2014/main" id="{80078121-990C-4FA6-B811-612B7F30A2B8}"/>
            </a:ext>
          </a:extLst>
        </xdr:cNvPr>
        <xdr:cNvSpPr>
          <a:spLocks noChangeAspect="1" noChangeArrowheads="1"/>
        </xdr:cNvSpPr>
      </xdr:nvSpPr>
      <xdr:spPr bwMode="auto">
        <a:xfrm>
          <a:off x="23888700" y="40626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1495</xdr:row>
      <xdr:rowOff>0</xdr:rowOff>
    </xdr:from>
    <xdr:ext cx="304800" cy="307975"/>
    <xdr:sp macro="" textlink="">
      <xdr:nvSpPr>
        <xdr:cNvPr id="2368" name="AutoShape 1" descr="blob:https://web.whatsapp.com/34b6e80c-bc0c-4a28-b3e1-e4a36d430a7e">
          <a:extLst>
            <a:ext uri="{FF2B5EF4-FFF2-40B4-BE49-F238E27FC236}">
              <a16:creationId xmlns:a16="http://schemas.microsoft.com/office/drawing/2014/main" id="{8A2E1795-BA6F-4A5C-A9E5-07BB38F87655}"/>
            </a:ext>
          </a:extLst>
        </xdr:cNvPr>
        <xdr:cNvSpPr>
          <a:spLocks noChangeAspect="1" noChangeArrowheads="1"/>
        </xdr:cNvSpPr>
      </xdr:nvSpPr>
      <xdr:spPr bwMode="auto">
        <a:xfrm>
          <a:off x="23888700" y="406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1496</xdr:row>
      <xdr:rowOff>0</xdr:rowOff>
    </xdr:from>
    <xdr:ext cx="304800" cy="307975"/>
    <xdr:sp macro="" textlink="">
      <xdr:nvSpPr>
        <xdr:cNvPr id="2369" name="AutoShape 1" descr="blob:https://web.whatsapp.com/34b6e80c-bc0c-4a28-b3e1-e4a36d430a7e">
          <a:extLst>
            <a:ext uri="{FF2B5EF4-FFF2-40B4-BE49-F238E27FC236}">
              <a16:creationId xmlns:a16="http://schemas.microsoft.com/office/drawing/2014/main" id="{F3C86D17-C8A3-4701-B495-AEDE8AF9C0A2}"/>
            </a:ext>
          </a:extLst>
        </xdr:cNvPr>
        <xdr:cNvSpPr>
          <a:spLocks noChangeAspect="1" noChangeArrowheads="1"/>
        </xdr:cNvSpPr>
      </xdr:nvSpPr>
      <xdr:spPr bwMode="auto">
        <a:xfrm>
          <a:off x="23888700" y="406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1497</xdr:row>
      <xdr:rowOff>0</xdr:rowOff>
    </xdr:from>
    <xdr:ext cx="304800" cy="307975"/>
    <xdr:sp macro="" textlink="">
      <xdr:nvSpPr>
        <xdr:cNvPr id="2370" name="AutoShape 1" descr="blob:https://web.whatsapp.com/34b6e80c-bc0c-4a28-b3e1-e4a36d430a7e">
          <a:extLst>
            <a:ext uri="{FF2B5EF4-FFF2-40B4-BE49-F238E27FC236}">
              <a16:creationId xmlns:a16="http://schemas.microsoft.com/office/drawing/2014/main" id="{05DFBE4C-47A5-4768-8B13-24C6495A160F}"/>
            </a:ext>
          </a:extLst>
        </xdr:cNvPr>
        <xdr:cNvSpPr>
          <a:spLocks noChangeAspect="1" noChangeArrowheads="1"/>
        </xdr:cNvSpPr>
      </xdr:nvSpPr>
      <xdr:spPr bwMode="auto">
        <a:xfrm>
          <a:off x="23888700" y="407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1498</xdr:row>
      <xdr:rowOff>0</xdr:rowOff>
    </xdr:from>
    <xdr:ext cx="304800" cy="307975"/>
    <xdr:sp macro="" textlink="">
      <xdr:nvSpPr>
        <xdr:cNvPr id="2371" name="AutoShape 1" descr="blob:https://web.whatsapp.com/34b6e80c-bc0c-4a28-b3e1-e4a36d430a7e">
          <a:extLst>
            <a:ext uri="{FF2B5EF4-FFF2-40B4-BE49-F238E27FC236}">
              <a16:creationId xmlns:a16="http://schemas.microsoft.com/office/drawing/2014/main" id="{AFC78E04-E94B-4A34-963F-088EA999698D}"/>
            </a:ext>
          </a:extLst>
        </xdr:cNvPr>
        <xdr:cNvSpPr>
          <a:spLocks noChangeAspect="1" noChangeArrowheads="1"/>
        </xdr:cNvSpPr>
      </xdr:nvSpPr>
      <xdr:spPr bwMode="auto">
        <a:xfrm>
          <a:off x="23888700" y="407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1499</xdr:row>
      <xdr:rowOff>0</xdr:rowOff>
    </xdr:from>
    <xdr:ext cx="304800" cy="307975"/>
    <xdr:sp macro="" textlink="">
      <xdr:nvSpPr>
        <xdr:cNvPr id="2372" name="AutoShape 1" descr="blob:https://web.whatsapp.com/34b6e80c-bc0c-4a28-b3e1-e4a36d430a7e">
          <a:extLst>
            <a:ext uri="{FF2B5EF4-FFF2-40B4-BE49-F238E27FC236}">
              <a16:creationId xmlns:a16="http://schemas.microsoft.com/office/drawing/2014/main" id="{BE5EC197-6E02-46CE-9BF2-48269A53527A}"/>
            </a:ext>
          </a:extLst>
        </xdr:cNvPr>
        <xdr:cNvSpPr>
          <a:spLocks noChangeAspect="1" noChangeArrowheads="1"/>
        </xdr:cNvSpPr>
      </xdr:nvSpPr>
      <xdr:spPr bwMode="auto">
        <a:xfrm>
          <a:off x="23888700" y="40760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1500</xdr:row>
      <xdr:rowOff>0</xdr:rowOff>
    </xdr:from>
    <xdr:ext cx="304800" cy="307975"/>
    <xdr:sp macro="" textlink="">
      <xdr:nvSpPr>
        <xdr:cNvPr id="2373" name="AutoShape 1" descr="blob:https://web.whatsapp.com/34b6e80c-bc0c-4a28-b3e1-e4a36d430a7e">
          <a:extLst>
            <a:ext uri="{FF2B5EF4-FFF2-40B4-BE49-F238E27FC236}">
              <a16:creationId xmlns:a16="http://schemas.microsoft.com/office/drawing/2014/main" id="{37DE419B-F866-494C-99F4-7C20E719DE5E}"/>
            </a:ext>
          </a:extLst>
        </xdr:cNvPr>
        <xdr:cNvSpPr>
          <a:spLocks noChangeAspect="1" noChangeArrowheads="1"/>
        </xdr:cNvSpPr>
      </xdr:nvSpPr>
      <xdr:spPr bwMode="auto">
        <a:xfrm>
          <a:off x="23888700" y="40787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1501</xdr:row>
      <xdr:rowOff>0</xdr:rowOff>
    </xdr:from>
    <xdr:ext cx="304800" cy="307975"/>
    <xdr:sp macro="" textlink="">
      <xdr:nvSpPr>
        <xdr:cNvPr id="2374" name="AutoShape 1" descr="blob:https://web.whatsapp.com/34b6e80c-bc0c-4a28-b3e1-e4a36d430a7e">
          <a:extLst>
            <a:ext uri="{FF2B5EF4-FFF2-40B4-BE49-F238E27FC236}">
              <a16:creationId xmlns:a16="http://schemas.microsoft.com/office/drawing/2014/main" id="{CE03F1D8-DF54-4F9B-8BBB-1EE3F586A823}"/>
            </a:ext>
          </a:extLst>
        </xdr:cNvPr>
        <xdr:cNvSpPr>
          <a:spLocks noChangeAspect="1" noChangeArrowheads="1"/>
        </xdr:cNvSpPr>
      </xdr:nvSpPr>
      <xdr:spPr bwMode="auto">
        <a:xfrm>
          <a:off x="23888700" y="40813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1502</xdr:row>
      <xdr:rowOff>0</xdr:rowOff>
    </xdr:from>
    <xdr:ext cx="304800" cy="307975"/>
    <xdr:sp macro="" textlink="">
      <xdr:nvSpPr>
        <xdr:cNvPr id="2375" name="AutoShape 1" descr="blob:https://web.whatsapp.com/34b6e80c-bc0c-4a28-b3e1-e4a36d430a7e">
          <a:extLst>
            <a:ext uri="{FF2B5EF4-FFF2-40B4-BE49-F238E27FC236}">
              <a16:creationId xmlns:a16="http://schemas.microsoft.com/office/drawing/2014/main" id="{66C7B027-88DE-4546-8147-A5AA97EE9822}"/>
            </a:ext>
          </a:extLst>
        </xdr:cNvPr>
        <xdr:cNvSpPr>
          <a:spLocks noChangeAspect="1" noChangeArrowheads="1"/>
        </xdr:cNvSpPr>
      </xdr:nvSpPr>
      <xdr:spPr bwMode="auto">
        <a:xfrm>
          <a:off x="23888700" y="40840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1503</xdr:row>
      <xdr:rowOff>0</xdr:rowOff>
    </xdr:from>
    <xdr:ext cx="304800" cy="307975"/>
    <xdr:sp macro="" textlink="">
      <xdr:nvSpPr>
        <xdr:cNvPr id="2376" name="AutoShape 1" descr="blob:https://web.whatsapp.com/34b6e80c-bc0c-4a28-b3e1-e4a36d430a7e">
          <a:extLst>
            <a:ext uri="{FF2B5EF4-FFF2-40B4-BE49-F238E27FC236}">
              <a16:creationId xmlns:a16="http://schemas.microsoft.com/office/drawing/2014/main" id="{33D08D93-E42A-402B-89F7-15FC9A485EDE}"/>
            </a:ext>
          </a:extLst>
        </xdr:cNvPr>
        <xdr:cNvSpPr>
          <a:spLocks noChangeAspect="1" noChangeArrowheads="1"/>
        </xdr:cNvSpPr>
      </xdr:nvSpPr>
      <xdr:spPr bwMode="auto">
        <a:xfrm>
          <a:off x="23888700" y="40867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1504</xdr:row>
      <xdr:rowOff>0</xdr:rowOff>
    </xdr:from>
    <xdr:ext cx="304800" cy="307975"/>
    <xdr:sp macro="" textlink="">
      <xdr:nvSpPr>
        <xdr:cNvPr id="2377" name="AutoShape 1" descr="blob:https://web.whatsapp.com/34b6e80c-bc0c-4a28-b3e1-e4a36d430a7e">
          <a:extLst>
            <a:ext uri="{FF2B5EF4-FFF2-40B4-BE49-F238E27FC236}">
              <a16:creationId xmlns:a16="http://schemas.microsoft.com/office/drawing/2014/main" id="{C0915113-89C1-4F1B-9185-CE32C30A7AF7}"/>
            </a:ext>
          </a:extLst>
        </xdr:cNvPr>
        <xdr:cNvSpPr>
          <a:spLocks noChangeAspect="1" noChangeArrowheads="1"/>
        </xdr:cNvSpPr>
      </xdr:nvSpPr>
      <xdr:spPr bwMode="auto">
        <a:xfrm>
          <a:off x="23888700" y="40893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1505</xdr:row>
      <xdr:rowOff>0</xdr:rowOff>
    </xdr:from>
    <xdr:ext cx="304800" cy="307975"/>
    <xdr:sp macro="" textlink="">
      <xdr:nvSpPr>
        <xdr:cNvPr id="2378" name="AutoShape 1" descr="blob:https://web.whatsapp.com/34b6e80c-bc0c-4a28-b3e1-e4a36d430a7e">
          <a:extLst>
            <a:ext uri="{FF2B5EF4-FFF2-40B4-BE49-F238E27FC236}">
              <a16:creationId xmlns:a16="http://schemas.microsoft.com/office/drawing/2014/main" id="{E5F25E59-F538-4C34-B959-6464679C66E0}"/>
            </a:ext>
          </a:extLst>
        </xdr:cNvPr>
        <xdr:cNvSpPr>
          <a:spLocks noChangeAspect="1" noChangeArrowheads="1"/>
        </xdr:cNvSpPr>
      </xdr:nvSpPr>
      <xdr:spPr bwMode="auto">
        <a:xfrm>
          <a:off x="23888700" y="40920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1506</xdr:row>
      <xdr:rowOff>0</xdr:rowOff>
    </xdr:from>
    <xdr:ext cx="304800" cy="307975"/>
    <xdr:sp macro="" textlink="">
      <xdr:nvSpPr>
        <xdr:cNvPr id="2379" name="AutoShape 1" descr="blob:https://web.whatsapp.com/34b6e80c-bc0c-4a28-b3e1-e4a36d430a7e">
          <a:extLst>
            <a:ext uri="{FF2B5EF4-FFF2-40B4-BE49-F238E27FC236}">
              <a16:creationId xmlns:a16="http://schemas.microsoft.com/office/drawing/2014/main" id="{B1DF4A79-6F21-4A2C-825D-B1469667ADB1}"/>
            </a:ext>
          </a:extLst>
        </xdr:cNvPr>
        <xdr:cNvSpPr>
          <a:spLocks noChangeAspect="1" noChangeArrowheads="1"/>
        </xdr:cNvSpPr>
      </xdr:nvSpPr>
      <xdr:spPr bwMode="auto">
        <a:xfrm>
          <a:off x="23888700" y="40947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1507</xdr:row>
      <xdr:rowOff>0</xdr:rowOff>
    </xdr:from>
    <xdr:ext cx="304800" cy="307975"/>
    <xdr:sp macro="" textlink="">
      <xdr:nvSpPr>
        <xdr:cNvPr id="2380" name="AutoShape 1" descr="blob:https://web.whatsapp.com/34b6e80c-bc0c-4a28-b3e1-e4a36d430a7e">
          <a:extLst>
            <a:ext uri="{FF2B5EF4-FFF2-40B4-BE49-F238E27FC236}">
              <a16:creationId xmlns:a16="http://schemas.microsoft.com/office/drawing/2014/main" id="{E9E71A06-D74A-42EA-947D-0DC4799B1274}"/>
            </a:ext>
          </a:extLst>
        </xdr:cNvPr>
        <xdr:cNvSpPr>
          <a:spLocks noChangeAspect="1" noChangeArrowheads="1"/>
        </xdr:cNvSpPr>
      </xdr:nvSpPr>
      <xdr:spPr bwMode="auto">
        <a:xfrm>
          <a:off x="23888700" y="40973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1508</xdr:row>
      <xdr:rowOff>0</xdr:rowOff>
    </xdr:from>
    <xdr:ext cx="304800" cy="307975"/>
    <xdr:sp macro="" textlink="">
      <xdr:nvSpPr>
        <xdr:cNvPr id="2381" name="AutoShape 1" descr="blob:https://web.whatsapp.com/34b6e80c-bc0c-4a28-b3e1-e4a36d430a7e">
          <a:extLst>
            <a:ext uri="{FF2B5EF4-FFF2-40B4-BE49-F238E27FC236}">
              <a16:creationId xmlns:a16="http://schemas.microsoft.com/office/drawing/2014/main" id="{481F84F2-F07A-42B1-9B33-E7D88907B8F5}"/>
            </a:ext>
          </a:extLst>
        </xdr:cNvPr>
        <xdr:cNvSpPr>
          <a:spLocks noChangeAspect="1" noChangeArrowheads="1"/>
        </xdr:cNvSpPr>
      </xdr:nvSpPr>
      <xdr:spPr bwMode="auto">
        <a:xfrm>
          <a:off x="23888700" y="41000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1509</xdr:row>
      <xdr:rowOff>0</xdr:rowOff>
    </xdr:from>
    <xdr:ext cx="304800" cy="307975"/>
    <xdr:sp macro="" textlink="">
      <xdr:nvSpPr>
        <xdr:cNvPr id="2382" name="AutoShape 1" descr="blob:https://web.whatsapp.com/34b6e80c-bc0c-4a28-b3e1-e4a36d430a7e">
          <a:extLst>
            <a:ext uri="{FF2B5EF4-FFF2-40B4-BE49-F238E27FC236}">
              <a16:creationId xmlns:a16="http://schemas.microsoft.com/office/drawing/2014/main" id="{5C847D6D-895E-4099-9BE7-1CDFCF8BF771}"/>
            </a:ext>
          </a:extLst>
        </xdr:cNvPr>
        <xdr:cNvSpPr>
          <a:spLocks noChangeAspect="1" noChangeArrowheads="1"/>
        </xdr:cNvSpPr>
      </xdr:nvSpPr>
      <xdr:spPr bwMode="auto">
        <a:xfrm>
          <a:off x="23888700" y="410270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1510</xdr:row>
      <xdr:rowOff>0</xdr:rowOff>
    </xdr:from>
    <xdr:ext cx="304800" cy="307975"/>
    <xdr:sp macro="" textlink="">
      <xdr:nvSpPr>
        <xdr:cNvPr id="2383" name="AutoShape 1" descr="blob:https://web.whatsapp.com/34b6e80c-bc0c-4a28-b3e1-e4a36d430a7e">
          <a:extLst>
            <a:ext uri="{FF2B5EF4-FFF2-40B4-BE49-F238E27FC236}">
              <a16:creationId xmlns:a16="http://schemas.microsoft.com/office/drawing/2014/main" id="{DF4D0112-E33F-4224-A387-FF73D214D498}"/>
            </a:ext>
          </a:extLst>
        </xdr:cNvPr>
        <xdr:cNvSpPr>
          <a:spLocks noChangeAspect="1" noChangeArrowheads="1"/>
        </xdr:cNvSpPr>
      </xdr:nvSpPr>
      <xdr:spPr bwMode="auto">
        <a:xfrm>
          <a:off x="23888700" y="410537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1511</xdr:row>
      <xdr:rowOff>0</xdr:rowOff>
    </xdr:from>
    <xdr:ext cx="304800" cy="307975"/>
    <xdr:sp macro="" textlink="">
      <xdr:nvSpPr>
        <xdr:cNvPr id="2384" name="AutoShape 1" descr="blob:https://web.whatsapp.com/34b6e80c-bc0c-4a28-b3e1-e4a36d430a7e">
          <a:extLst>
            <a:ext uri="{FF2B5EF4-FFF2-40B4-BE49-F238E27FC236}">
              <a16:creationId xmlns:a16="http://schemas.microsoft.com/office/drawing/2014/main" id="{CD0DE6E4-30AD-43CA-BAC4-DC50D05B5E92}"/>
            </a:ext>
          </a:extLst>
        </xdr:cNvPr>
        <xdr:cNvSpPr>
          <a:spLocks noChangeAspect="1" noChangeArrowheads="1"/>
        </xdr:cNvSpPr>
      </xdr:nvSpPr>
      <xdr:spPr bwMode="auto">
        <a:xfrm>
          <a:off x="23888700" y="410803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1512</xdr:row>
      <xdr:rowOff>0</xdr:rowOff>
    </xdr:from>
    <xdr:ext cx="304800" cy="307975"/>
    <xdr:sp macro="" textlink="">
      <xdr:nvSpPr>
        <xdr:cNvPr id="2385" name="AutoShape 1" descr="blob:https://web.whatsapp.com/34b6e80c-bc0c-4a28-b3e1-e4a36d430a7e">
          <a:extLst>
            <a:ext uri="{FF2B5EF4-FFF2-40B4-BE49-F238E27FC236}">
              <a16:creationId xmlns:a16="http://schemas.microsoft.com/office/drawing/2014/main" id="{2572CE36-BFAA-443F-9E11-7401B19AF369}"/>
            </a:ext>
          </a:extLst>
        </xdr:cNvPr>
        <xdr:cNvSpPr>
          <a:spLocks noChangeAspect="1" noChangeArrowheads="1"/>
        </xdr:cNvSpPr>
      </xdr:nvSpPr>
      <xdr:spPr bwMode="auto">
        <a:xfrm>
          <a:off x="23888700" y="411070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1513</xdr:row>
      <xdr:rowOff>0</xdr:rowOff>
    </xdr:from>
    <xdr:ext cx="304800" cy="307975"/>
    <xdr:sp macro="" textlink="">
      <xdr:nvSpPr>
        <xdr:cNvPr id="2386" name="AutoShape 1" descr="blob:https://web.whatsapp.com/34b6e80c-bc0c-4a28-b3e1-e4a36d430a7e">
          <a:extLst>
            <a:ext uri="{FF2B5EF4-FFF2-40B4-BE49-F238E27FC236}">
              <a16:creationId xmlns:a16="http://schemas.microsoft.com/office/drawing/2014/main" id="{BBE2A1DD-4DD8-4445-8544-27C5D0927EDA}"/>
            </a:ext>
          </a:extLst>
        </xdr:cNvPr>
        <xdr:cNvSpPr>
          <a:spLocks noChangeAspect="1" noChangeArrowheads="1"/>
        </xdr:cNvSpPr>
      </xdr:nvSpPr>
      <xdr:spPr bwMode="auto">
        <a:xfrm>
          <a:off x="23888700" y="411337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1514</xdr:row>
      <xdr:rowOff>0</xdr:rowOff>
    </xdr:from>
    <xdr:ext cx="304800" cy="307975"/>
    <xdr:sp macro="" textlink="">
      <xdr:nvSpPr>
        <xdr:cNvPr id="2387" name="AutoShape 1" descr="blob:https://web.whatsapp.com/34b6e80c-bc0c-4a28-b3e1-e4a36d430a7e">
          <a:extLst>
            <a:ext uri="{FF2B5EF4-FFF2-40B4-BE49-F238E27FC236}">
              <a16:creationId xmlns:a16="http://schemas.microsoft.com/office/drawing/2014/main" id="{A6ECDCA5-32DA-47AD-BE19-AE585688B7C1}"/>
            </a:ext>
          </a:extLst>
        </xdr:cNvPr>
        <xdr:cNvSpPr>
          <a:spLocks noChangeAspect="1" noChangeArrowheads="1"/>
        </xdr:cNvSpPr>
      </xdr:nvSpPr>
      <xdr:spPr bwMode="auto">
        <a:xfrm>
          <a:off x="23888700" y="411603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1515</xdr:row>
      <xdr:rowOff>0</xdr:rowOff>
    </xdr:from>
    <xdr:ext cx="304800" cy="307975"/>
    <xdr:sp macro="" textlink="">
      <xdr:nvSpPr>
        <xdr:cNvPr id="2388" name="AutoShape 1" descr="blob:https://web.whatsapp.com/34b6e80c-bc0c-4a28-b3e1-e4a36d430a7e">
          <a:extLst>
            <a:ext uri="{FF2B5EF4-FFF2-40B4-BE49-F238E27FC236}">
              <a16:creationId xmlns:a16="http://schemas.microsoft.com/office/drawing/2014/main" id="{94834F29-67AB-41F6-8EED-73471C515F97}"/>
            </a:ext>
          </a:extLst>
        </xdr:cNvPr>
        <xdr:cNvSpPr>
          <a:spLocks noChangeAspect="1" noChangeArrowheads="1"/>
        </xdr:cNvSpPr>
      </xdr:nvSpPr>
      <xdr:spPr bwMode="auto">
        <a:xfrm>
          <a:off x="23888700" y="411870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1516</xdr:row>
      <xdr:rowOff>0</xdr:rowOff>
    </xdr:from>
    <xdr:ext cx="304800" cy="307975"/>
    <xdr:sp macro="" textlink="">
      <xdr:nvSpPr>
        <xdr:cNvPr id="2389" name="AutoShape 1" descr="blob:https://web.whatsapp.com/34b6e80c-bc0c-4a28-b3e1-e4a36d430a7e">
          <a:extLst>
            <a:ext uri="{FF2B5EF4-FFF2-40B4-BE49-F238E27FC236}">
              <a16:creationId xmlns:a16="http://schemas.microsoft.com/office/drawing/2014/main" id="{8DB56EC8-0734-4CCF-A2B0-A92DF6C08213}"/>
            </a:ext>
          </a:extLst>
        </xdr:cNvPr>
        <xdr:cNvSpPr>
          <a:spLocks noChangeAspect="1" noChangeArrowheads="1"/>
        </xdr:cNvSpPr>
      </xdr:nvSpPr>
      <xdr:spPr bwMode="auto">
        <a:xfrm>
          <a:off x="23888700" y="412137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1517</xdr:row>
      <xdr:rowOff>0</xdr:rowOff>
    </xdr:from>
    <xdr:ext cx="304800" cy="307975"/>
    <xdr:sp macro="" textlink="">
      <xdr:nvSpPr>
        <xdr:cNvPr id="2390" name="AutoShape 1" descr="blob:https://web.whatsapp.com/34b6e80c-bc0c-4a28-b3e1-e4a36d430a7e">
          <a:extLst>
            <a:ext uri="{FF2B5EF4-FFF2-40B4-BE49-F238E27FC236}">
              <a16:creationId xmlns:a16="http://schemas.microsoft.com/office/drawing/2014/main" id="{FA59DCA7-E546-4FD1-BAFD-FA12EED821E6}"/>
            </a:ext>
          </a:extLst>
        </xdr:cNvPr>
        <xdr:cNvSpPr>
          <a:spLocks noChangeAspect="1" noChangeArrowheads="1"/>
        </xdr:cNvSpPr>
      </xdr:nvSpPr>
      <xdr:spPr bwMode="auto">
        <a:xfrm>
          <a:off x="23888700" y="412403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1518</xdr:row>
      <xdr:rowOff>0</xdr:rowOff>
    </xdr:from>
    <xdr:ext cx="304800" cy="307975"/>
    <xdr:sp macro="" textlink="">
      <xdr:nvSpPr>
        <xdr:cNvPr id="2391" name="AutoShape 1" descr="blob:https://web.whatsapp.com/34b6e80c-bc0c-4a28-b3e1-e4a36d430a7e">
          <a:extLst>
            <a:ext uri="{FF2B5EF4-FFF2-40B4-BE49-F238E27FC236}">
              <a16:creationId xmlns:a16="http://schemas.microsoft.com/office/drawing/2014/main" id="{A8481A46-75BF-4CFE-83FB-9C6BF987386D}"/>
            </a:ext>
          </a:extLst>
        </xdr:cNvPr>
        <xdr:cNvSpPr>
          <a:spLocks noChangeAspect="1" noChangeArrowheads="1"/>
        </xdr:cNvSpPr>
      </xdr:nvSpPr>
      <xdr:spPr bwMode="auto">
        <a:xfrm>
          <a:off x="23888700" y="412670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1519</xdr:row>
      <xdr:rowOff>0</xdr:rowOff>
    </xdr:from>
    <xdr:ext cx="304800" cy="307975"/>
    <xdr:sp macro="" textlink="">
      <xdr:nvSpPr>
        <xdr:cNvPr id="2392" name="AutoShape 1" descr="blob:https://web.whatsapp.com/34b6e80c-bc0c-4a28-b3e1-e4a36d430a7e">
          <a:extLst>
            <a:ext uri="{FF2B5EF4-FFF2-40B4-BE49-F238E27FC236}">
              <a16:creationId xmlns:a16="http://schemas.microsoft.com/office/drawing/2014/main" id="{E31D9D81-AB49-414E-824E-8CB391882730}"/>
            </a:ext>
          </a:extLst>
        </xdr:cNvPr>
        <xdr:cNvSpPr>
          <a:spLocks noChangeAspect="1" noChangeArrowheads="1"/>
        </xdr:cNvSpPr>
      </xdr:nvSpPr>
      <xdr:spPr bwMode="auto">
        <a:xfrm>
          <a:off x="23888700" y="412937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1520</xdr:row>
      <xdr:rowOff>0</xdr:rowOff>
    </xdr:from>
    <xdr:ext cx="304800" cy="307975"/>
    <xdr:sp macro="" textlink="">
      <xdr:nvSpPr>
        <xdr:cNvPr id="2393" name="AutoShape 1" descr="blob:https://web.whatsapp.com/34b6e80c-bc0c-4a28-b3e1-e4a36d430a7e">
          <a:extLst>
            <a:ext uri="{FF2B5EF4-FFF2-40B4-BE49-F238E27FC236}">
              <a16:creationId xmlns:a16="http://schemas.microsoft.com/office/drawing/2014/main" id="{25CB23AD-7CA6-4DD5-9D7A-DBEFF21E35EB}"/>
            </a:ext>
          </a:extLst>
        </xdr:cNvPr>
        <xdr:cNvSpPr>
          <a:spLocks noChangeAspect="1" noChangeArrowheads="1"/>
        </xdr:cNvSpPr>
      </xdr:nvSpPr>
      <xdr:spPr bwMode="auto">
        <a:xfrm>
          <a:off x="23888700" y="413204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1521</xdr:row>
      <xdr:rowOff>0</xdr:rowOff>
    </xdr:from>
    <xdr:ext cx="304800" cy="307975"/>
    <xdr:sp macro="" textlink="">
      <xdr:nvSpPr>
        <xdr:cNvPr id="2394" name="AutoShape 1" descr="blob:https://web.whatsapp.com/34b6e80c-bc0c-4a28-b3e1-e4a36d430a7e">
          <a:extLst>
            <a:ext uri="{FF2B5EF4-FFF2-40B4-BE49-F238E27FC236}">
              <a16:creationId xmlns:a16="http://schemas.microsoft.com/office/drawing/2014/main" id="{9BC822E7-9498-4747-81AA-8A10CD1A1778}"/>
            </a:ext>
          </a:extLst>
        </xdr:cNvPr>
        <xdr:cNvSpPr>
          <a:spLocks noChangeAspect="1" noChangeArrowheads="1"/>
        </xdr:cNvSpPr>
      </xdr:nvSpPr>
      <xdr:spPr bwMode="auto">
        <a:xfrm>
          <a:off x="23888700" y="413470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1522</xdr:row>
      <xdr:rowOff>0</xdr:rowOff>
    </xdr:from>
    <xdr:ext cx="304800" cy="307975"/>
    <xdr:sp macro="" textlink="">
      <xdr:nvSpPr>
        <xdr:cNvPr id="2395" name="AutoShape 1" descr="blob:https://web.whatsapp.com/34b6e80c-bc0c-4a28-b3e1-e4a36d430a7e">
          <a:extLst>
            <a:ext uri="{FF2B5EF4-FFF2-40B4-BE49-F238E27FC236}">
              <a16:creationId xmlns:a16="http://schemas.microsoft.com/office/drawing/2014/main" id="{6251488D-D75F-44AD-9574-8148DD281258}"/>
            </a:ext>
          </a:extLst>
        </xdr:cNvPr>
        <xdr:cNvSpPr>
          <a:spLocks noChangeAspect="1" noChangeArrowheads="1"/>
        </xdr:cNvSpPr>
      </xdr:nvSpPr>
      <xdr:spPr bwMode="auto">
        <a:xfrm>
          <a:off x="23888700" y="413737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1523</xdr:row>
      <xdr:rowOff>0</xdr:rowOff>
    </xdr:from>
    <xdr:ext cx="304800" cy="307975"/>
    <xdr:sp macro="" textlink="">
      <xdr:nvSpPr>
        <xdr:cNvPr id="2396" name="AutoShape 1" descr="blob:https://web.whatsapp.com/34b6e80c-bc0c-4a28-b3e1-e4a36d430a7e">
          <a:extLst>
            <a:ext uri="{FF2B5EF4-FFF2-40B4-BE49-F238E27FC236}">
              <a16:creationId xmlns:a16="http://schemas.microsoft.com/office/drawing/2014/main" id="{FC6BEABF-18E6-4458-A190-F5D8AFFD41C2}"/>
            </a:ext>
          </a:extLst>
        </xdr:cNvPr>
        <xdr:cNvSpPr>
          <a:spLocks noChangeAspect="1" noChangeArrowheads="1"/>
        </xdr:cNvSpPr>
      </xdr:nvSpPr>
      <xdr:spPr bwMode="auto">
        <a:xfrm>
          <a:off x="23888700" y="414004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1524</xdr:row>
      <xdr:rowOff>0</xdr:rowOff>
    </xdr:from>
    <xdr:ext cx="304800" cy="307975"/>
    <xdr:sp macro="" textlink="">
      <xdr:nvSpPr>
        <xdr:cNvPr id="2397" name="AutoShape 1" descr="blob:https://web.whatsapp.com/34b6e80c-bc0c-4a28-b3e1-e4a36d430a7e">
          <a:extLst>
            <a:ext uri="{FF2B5EF4-FFF2-40B4-BE49-F238E27FC236}">
              <a16:creationId xmlns:a16="http://schemas.microsoft.com/office/drawing/2014/main" id="{5A655B29-BC74-4D6A-B007-5AA9E0CC4CA4}"/>
            </a:ext>
          </a:extLst>
        </xdr:cNvPr>
        <xdr:cNvSpPr>
          <a:spLocks noChangeAspect="1" noChangeArrowheads="1"/>
        </xdr:cNvSpPr>
      </xdr:nvSpPr>
      <xdr:spPr bwMode="auto">
        <a:xfrm>
          <a:off x="23888700" y="41427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1525</xdr:row>
      <xdr:rowOff>0</xdr:rowOff>
    </xdr:from>
    <xdr:ext cx="304800" cy="307975"/>
    <xdr:sp macro="" textlink="">
      <xdr:nvSpPr>
        <xdr:cNvPr id="2398" name="AutoShape 1" descr="blob:https://web.whatsapp.com/34b6e80c-bc0c-4a28-b3e1-e4a36d430a7e">
          <a:extLst>
            <a:ext uri="{FF2B5EF4-FFF2-40B4-BE49-F238E27FC236}">
              <a16:creationId xmlns:a16="http://schemas.microsoft.com/office/drawing/2014/main" id="{189A6A25-77C8-4074-A653-F06C79654F8E}"/>
            </a:ext>
          </a:extLst>
        </xdr:cNvPr>
        <xdr:cNvSpPr>
          <a:spLocks noChangeAspect="1" noChangeArrowheads="1"/>
        </xdr:cNvSpPr>
      </xdr:nvSpPr>
      <xdr:spPr bwMode="auto">
        <a:xfrm>
          <a:off x="23888700" y="414537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1526</xdr:row>
      <xdr:rowOff>0</xdr:rowOff>
    </xdr:from>
    <xdr:ext cx="304800" cy="307975"/>
    <xdr:sp macro="" textlink="">
      <xdr:nvSpPr>
        <xdr:cNvPr id="2399" name="AutoShape 1" descr="blob:https://web.whatsapp.com/34b6e80c-bc0c-4a28-b3e1-e4a36d430a7e">
          <a:extLst>
            <a:ext uri="{FF2B5EF4-FFF2-40B4-BE49-F238E27FC236}">
              <a16:creationId xmlns:a16="http://schemas.microsoft.com/office/drawing/2014/main" id="{0334631F-E4E8-4457-8377-772411A68041}"/>
            </a:ext>
          </a:extLst>
        </xdr:cNvPr>
        <xdr:cNvSpPr>
          <a:spLocks noChangeAspect="1" noChangeArrowheads="1"/>
        </xdr:cNvSpPr>
      </xdr:nvSpPr>
      <xdr:spPr bwMode="auto">
        <a:xfrm>
          <a:off x="23888700" y="414804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1527</xdr:row>
      <xdr:rowOff>0</xdr:rowOff>
    </xdr:from>
    <xdr:ext cx="304800" cy="307975"/>
    <xdr:sp macro="" textlink="">
      <xdr:nvSpPr>
        <xdr:cNvPr id="2400" name="AutoShape 1" descr="blob:https://web.whatsapp.com/34b6e80c-bc0c-4a28-b3e1-e4a36d430a7e">
          <a:extLst>
            <a:ext uri="{FF2B5EF4-FFF2-40B4-BE49-F238E27FC236}">
              <a16:creationId xmlns:a16="http://schemas.microsoft.com/office/drawing/2014/main" id="{356A3803-B1AE-4661-BB3A-84517AD5D5A7}"/>
            </a:ext>
          </a:extLst>
        </xdr:cNvPr>
        <xdr:cNvSpPr>
          <a:spLocks noChangeAspect="1" noChangeArrowheads="1"/>
        </xdr:cNvSpPr>
      </xdr:nvSpPr>
      <xdr:spPr bwMode="auto">
        <a:xfrm>
          <a:off x="23888700" y="415070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1528</xdr:row>
      <xdr:rowOff>0</xdr:rowOff>
    </xdr:from>
    <xdr:ext cx="304800" cy="307975"/>
    <xdr:sp macro="" textlink="">
      <xdr:nvSpPr>
        <xdr:cNvPr id="2401" name="AutoShape 1" descr="blob:https://web.whatsapp.com/34b6e80c-bc0c-4a28-b3e1-e4a36d430a7e">
          <a:extLst>
            <a:ext uri="{FF2B5EF4-FFF2-40B4-BE49-F238E27FC236}">
              <a16:creationId xmlns:a16="http://schemas.microsoft.com/office/drawing/2014/main" id="{6132D2BC-8C13-4BB6-861A-098FE731FBCE}"/>
            </a:ext>
          </a:extLst>
        </xdr:cNvPr>
        <xdr:cNvSpPr>
          <a:spLocks noChangeAspect="1" noChangeArrowheads="1"/>
        </xdr:cNvSpPr>
      </xdr:nvSpPr>
      <xdr:spPr bwMode="auto">
        <a:xfrm>
          <a:off x="23888700" y="415337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1529</xdr:row>
      <xdr:rowOff>0</xdr:rowOff>
    </xdr:from>
    <xdr:ext cx="304800" cy="307975"/>
    <xdr:sp macro="" textlink="">
      <xdr:nvSpPr>
        <xdr:cNvPr id="2402" name="AutoShape 1" descr="blob:https://web.whatsapp.com/34b6e80c-bc0c-4a28-b3e1-e4a36d430a7e">
          <a:extLst>
            <a:ext uri="{FF2B5EF4-FFF2-40B4-BE49-F238E27FC236}">
              <a16:creationId xmlns:a16="http://schemas.microsoft.com/office/drawing/2014/main" id="{31B2DB07-7DC8-478E-882D-B3916AAA6DCE}"/>
            </a:ext>
          </a:extLst>
        </xdr:cNvPr>
        <xdr:cNvSpPr>
          <a:spLocks noChangeAspect="1" noChangeArrowheads="1"/>
        </xdr:cNvSpPr>
      </xdr:nvSpPr>
      <xdr:spPr bwMode="auto">
        <a:xfrm>
          <a:off x="23888700" y="415604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1530</xdr:row>
      <xdr:rowOff>0</xdr:rowOff>
    </xdr:from>
    <xdr:ext cx="304800" cy="307975"/>
    <xdr:sp macro="" textlink="">
      <xdr:nvSpPr>
        <xdr:cNvPr id="2403" name="AutoShape 1" descr="blob:https://web.whatsapp.com/34b6e80c-bc0c-4a28-b3e1-e4a36d430a7e">
          <a:extLst>
            <a:ext uri="{FF2B5EF4-FFF2-40B4-BE49-F238E27FC236}">
              <a16:creationId xmlns:a16="http://schemas.microsoft.com/office/drawing/2014/main" id="{E0C06135-2A76-45A0-B460-298D5D4EE602}"/>
            </a:ext>
          </a:extLst>
        </xdr:cNvPr>
        <xdr:cNvSpPr>
          <a:spLocks noChangeAspect="1" noChangeArrowheads="1"/>
        </xdr:cNvSpPr>
      </xdr:nvSpPr>
      <xdr:spPr bwMode="auto">
        <a:xfrm>
          <a:off x="23888700" y="415871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1531</xdr:row>
      <xdr:rowOff>0</xdr:rowOff>
    </xdr:from>
    <xdr:ext cx="304800" cy="307975"/>
    <xdr:sp macro="" textlink="">
      <xdr:nvSpPr>
        <xdr:cNvPr id="2404" name="AutoShape 1" descr="blob:https://web.whatsapp.com/34b6e80c-bc0c-4a28-b3e1-e4a36d430a7e">
          <a:extLst>
            <a:ext uri="{FF2B5EF4-FFF2-40B4-BE49-F238E27FC236}">
              <a16:creationId xmlns:a16="http://schemas.microsoft.com/office/drawing/2014/main" id="{65AFBD1D-BC8B-4F94-ADB9-375EFF39157A}"/>
            </a:ext>
          </a:extLst>
        </xdr:cNvPr>
        <xdr:cNvSpPr>
          <a:spLocks noChangeAspect="1" noChangeArrowheads="1"/>
        </xdr:cNvSpPr>
      </xdr:nvSpPr>
      <xdr:spPr bwMode="auto">
        <a:xfrm>
          <a:off x="23888700" y="416137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1532</xdr:row>
      <xdr:rowOff>0</xdr:rowOff>
    </xdr:from>
    <xdr:ext cx="304800" cy="307975"/>
    <xdr:sp macro="" textlink="">
      <xdr:nvSpPr>
        <xdr:cNvPr id="2405" name="AutoShape 1" descr="blob:https://web.whatsapp.com/34b6e80c-bc0c-4a28-b3e1-e4a36d430a7e">
          <a:extLst>
            <a:ext uri="{FF2B5EF4-FFF2-40B4-BE49-F238E27FC236}">
              <a16:creationId xmlns:a16="http://schemas.microsoft.com/office/drawing/2014/main" id="{04927B79-44E3-42C6-B92F-1280C3E2548A}"/>
            </a:ext>
          </a:extLst>
        </xdr:cNvPr>
        <xdr:cNvSpPr>
          <a:spLocks noChangeAspect="1" noChangeArrowheads="1"/>
        </xdr:cNvSpPr>
      </xdr:nvSpPr>
      <xdr:spPr bwMode="auto">
        <a:xfrm>
          <a:off x="23888700" y="416404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1533</xdr:row>
      <xdr:rowOff>0</xdr:rowOff>
    </xdr:from>
    <xdr:ext cx="304800" cy="307975"/>
    <xdr:sp macro="" textlink="">
      <xdr:nvSpPr>
        <xdr:cNvPr id="2406" name="AutoShape 1" descr="blob:https://web.whatsapp.com/34b6e80c-bc0c-4a28-b3e1-e4a36d430a7e">
          <a:extLst>
            <a:ext uri="{FF2B5EF4-FFF2-40B4-BE49-F238E27FC236}">
              <a16:creationId xmlns:a16="http://schemas.microsoft.com/office/drawing/2014/main" id="{5B8CC90A-218F-48B0-A35A-5A04529D2C68}"/>
            </a:ext>
          </a:extLst>
        </xdr:cNvPr>
        <xdr:cNvSpPr>
          <a:spLocks noChangeAspect="1" noChangeArrowheads="1"/>
        </xdr:cNvSpPr>
      </xdr:nvSpPr>
      <xdr:spPr bwMode="auto">
        <a:xfrm>
          <a:off x="23888700" y="416671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1534</xdr:row>
      <xdr:rowOff>0</xdr:rowOff>
    </xdr:from>
    <xdr:ext cx="304800" cy="307975"/>
    <xdr:sp macro="" textlink="">
      <xdr:nvSpPr>
        <xdr:cNvPr id="2407" name="AutoShape 1" descr="blob:https://web.whatsapp.com/34b6e80c-bc0c-4a28-b3e1-e4a36d430a7e">
          <a:extLst>
            <a:ext uri="{FF2B5EF4-FFF2-40B4-BE49-F238E27FC236}">
              <a16:creationId xmlns:a16="http://schemas.microsoft.com/office/drawing/2014/main" id="{57411F28-CF88-4E36-B925-95F7CD76E282}"/>
            </a:ext>
          </a:extLst>
        </xdr:cNvPr>
        <xdr:cNvSpPr>
          <a:spLocks noChangeAspect="1" noChangeArrowheads="1"/>
        </xdr:cNvSpPr>
      </xdr:nvSpPr>
      <xdr:spPr bwMode="auto">
        <a:xfrm>
          <a:off x="23888700" y="416937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1535</xdr:row>
      <xdr:rowOff>0</xdr:rowOff>
    </xdr:from>
    <xdr:ext cx="304800" cy="307975"/>
    <xdr:sp macro="" textlink="">
      <xdr:nvSpPr>
        <xdr:cNvPr id="2408" name="AutoShape 1" descr="blob:https://web.whatsapp.com/34b6e80c-bc0c-4a28-b3e1-e4a36d430a7e">
          <a:extLst>
            <a:ext uri="{FF2B5EF4-FFF2-40B4-BE49-F238E27FC236}">
              <a16:creationId xmlns:a16="http://schemas.microsoft.com/office/drawing/2014/main" id="{EFDDC378-BC92-470D-882C-17ADBE9945C8}"/>
            </a:ext>
          </a:extLst>
        </xdr:cNvPr>
        <xdr:cNvSpPr>
          <a:spLocks noChangeAspect="1" noChangeArrowheads="1"/>
        </xdr:cNvSpPr>
      </xdr:nvSpPr>
      <xdr:spPr bwMode="auto">
        <a:xfrm>
          <a:off x="23888700" y="417204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1536</xdr:row>
      <xdr:rowOff>0</xdr:rowOff>
    </xdr:from>
    <xdr:ext cx="304800" cy="307975"/>
    <xdr:sp macro="" textlink="">
      <xdr:nvSpPr>
        <xdr:cNvPr id="2409" name="AutoShape 1" descr="blob:https://web.whatsapp.com/34b6e80c-bc0c-4a28-b3e1-e4a36d430a7e">
          <a:extLst>
            <a:ext uri="{FF2B5EF4-FFF2-40B4-BE49-F238E27FC236}">
              <a16:creationId xmlns:a16="http://schemas.microsoft.com/office/drawing/2014/main" id="{BB0CBA24-4C8B-45B9-B27A-237ABF83C110}"/>
            </a:ext>
          </a:extLst>
        </xdr:cNvPr>
        <xdr:cNvSpPr>
          <a:spLocks noChangeAspect="1" noChangeArrowheads="1"/>
        </xdr:cNvSpPr>
      </xdr:nvSpPr>
      <xdr:spPr bwMode="auto">
        <a:xfrm>
          <a:off x="23888700" y="417471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1537</xdr:row>
      <xdr:rowOff>0</xdr:rowOff>
    </xdr:from>
    <xdr:ext cx="304800" cy="307975"/>
    <xdr:sp macro="" textlink="">
      <xdr:nvSpPr>
        <xdr:cNvPr id="2410" name="AutoShape 1" descr="blob:https://web.whatsapp.com/34b6e80c-bc0c-4a28-b3e1-e4a36d430a7e">
          <a:extLst>
            <a:ext uri="{FF2B5EF4-FFF2-40B4-BE49-F238E27FC236}">
              <a16:creationId xmlns:a16="http://schemas.microsoft.com/office/drawing/2014/main" id="{5022A259-C8C9-4193-8145-D990B16923D8}"/>
            </a:ext>
          </a:extLst>
        </xdr:cNvPr>
        <xdr:cNvSpPr>
          <a:spLocks noChangeAspect="1" noChangeArrowheads="1"/>
        </xdr:cNvSpPr>
      </xdr:nvSpPr>
      <xdr:spPr bwMode="auto">
        <a:xfrm>
          <a:off x="23888700" y="417737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1538</xdr:row>
      <xdr:rowOff>0</xdr:rowOff>
    </xdr:from>
    <xdr:ext cx="304800" cy="307975"/>
    <xdr:sp macro="" textlink="">
      <xdr:nvSpPr>
        <xdr:cNvPr id="2411" name="AutoShape 1" descr="blob:https://web.whatsapp.com/34b6e80c-bc0c-4a28-b3e1-e4a36d430a7e">
          <a:extLst>
            <a:ext uri="{FF2B5EF4-FFF2-40B4-BE49-F238E27FC236}">
              <a16:creationId xmlns:a16="http://schemas.microsoft.com/office/drawing/2014/main" id="{AD65293D-205E-4FE2-AB84-C481F65BCA8D}"/>
            </a:ext>
          </a:extLst>
        </xdr:cNvPr>
        <xdr:cNvSpPr>
          <a:spLocks noChangeAspect="1" noChangeArrowheads="1"/>
        </xdr:cNvSpPr>
      </xdr:nvSpPr>
      <xdr:spPr bwMode="auto">
        <a:xfrm>
          <a:off x="23888700" y="418004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1539</xdr:row>
      <xdr:rowOff>0</xdr:rowOff>
    </xdr:from>
    <xdr:ext cx="304800" cy="307975"/>
    <xdr:sp macro="" textlink="">
      <xdr:nvSpPr>
        <xdr:cNvPr id="2412" name="AutoShape 1" descr="blob:https://web.whatsapp.com/34b6e80c-bc0c-4a28-b3e1-e4a36d430a7e">
          <a:extLst>
            <a:ext uri="{FF2B5EF4-FFF2-40B4-BE49-F238E27FC236}">
              <a16:creationId xmlns:a16="http://schemas.microsoft.com/office/drawing/2014/main" id="{859AB43E-CF3D-4535-9603-6232588E11E7}"/>
            </a:ext>
          </a:extLst>
        </xdr:cNvPr>
        <xdr:cNvSpPr>
          <a:spLocks noChangeAspect="1" noChangeArrowheads="1"/>
        </xdr:cNvSpPr>
      </xdr:nvSpPr>
      <xdr:spPr bwMode="auto">
        <a:xfrm>
          <a:off x="23888700" y="418271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1540</xdr:row>
      <xdr:rowOff>0</xdr:rowOff>
    </xdr:from>
    <xdr:ext cx="304800" cy="307975"/>
    <xdr:sp macro="" textlink="">
      <xdr:nvSpPr>
        <xdr:cNvPr id="2413" name="AutoShape 1" descr="blob:https://web.whatsapp.com/34b6e80c-bc0c-4a28-b3e1-e4a36d430a7e">
          <a:extLst>
            <a:ext uri="{FF2B5EF4-FFF2-40B4-BE49-F238E27FC236}">
              <a16:creationId xmlns:a16="http://schemas.microsoft.com/office/drawing/2014/main" id="{07C58913-2B67-4638-A8B4-1F6A34F0B0CC}"/>
            </a:ext>
          </a:extLst>
        </xdr:cNvPr>
        <xdr:cNvSpPr>
          <a:spLocks noChangeAspect="1" noChangeArrowheads="1"/>
        </xdr:cNvSpPr>
      </xdr:nvSpPr>
      <xdr:spPr bwMode="auto">
        <a:xfrm>
          <a:off x="23888700" y="418538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1541</xdr:row>
      <xdr:rowOff>0</xdr:rowOff>
    </xdr:from>
    <xdr:ext cx="304800" cy="307975"/>
    <xdr:sp macro="" textlink="">
      <xdr:nvSpPr>
        <xdr:cNvPr id="2414" name="AutoShape 1" descr="blob:https://web.whatsapp.com/34b6e80c-bc0c-4a28-b3e1-e4a36d430a7e">
          <a:extLst>
            <a:ext uri="{FF2B5EF4-FFF2-40B4-BE49-F238E27FC236}">
              <a16:creationId xmlns:a16="http://schemas.microsoft.com/office/drawing/2014/main" id="{747DB0A0-BFD1-451F-8331-56EFE0FBD95D}"/>
            </a:ext>
          </a:extLst>
        </xdr:cNvPr>
        <xdr:cNvSpPr>
          <a:spLocks noChangeAspect="1" noChangeArrowheads="1"/>
        </xdr:cNvSpPr>
      </xdr:nvSpPr>
      <xdr:spPr bwMode="auto">
        <a:xfrm>
          <a:off x="23888700" y="418804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1542</xdr:row>
      <xdr:rowOff>0</xdr:rowOff>
    </xdr:from>
    <xdr:ext cx="304800" cy="307975"/>
    <xdr:sp macro="" textlink="">
      <xdr:nvSpPr>
        <xdr:cNvPr id="2415" name="AutoShape 1" descr="blob:https://web.whatsapp.com/34b6e80c-bc0c-4a28-b3e1-e4a36d430a7e">
          <a:extLst>
            <a:ext uri="{FF2B5EF4-FFF2-40B4-BE49-F238E27FC236}">
              <a16:creationId xmlns:a16="http://schemas.microsoft.com/office/drawing/2014/main" id="{C0038F11-8D66-4348-B104-C7E2E417DF30}"/>
            </a:ext>
          </a:extLst>
        </xdr:cNvPr>
        <xdr:cNvSpPr>
          <a:spLocks noChangeAspect="1" noChangeArrowheads="1"/>
        </xdr:cNvSpPr>
      </xdr:nvSpPr>
      <xdr:spPr bwMode="auto">
        <a:xfrm>
          <a:off x="23888700" y="419071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1543</xdr:row>
      <xdr:rowOff>0</xdr:rowOff>
    </xdr:from>
    <xdr:ext cx="304800" cy="307975"/>
    <xdr:sp macro="" textlink="">
      <xdr:nvSpPr>
        <xdr:cNvPr id="2416" name="AutoShape 1" descr="blob:https://web.whatsapp.com/34b6e80c-bc0c-4a28-b3e1-e4a36d430a7e">
          <a:extLst>
            <a:ext uri="{FF2B5EF4-FFF2-40B4-BE49-F238E27FC236}">
              <a16:creationId xmlns:a16="http://schemas.microsoft.com/office/drawing/2014/main" id="{680CD185-6EC0-424B-9863-96443FDB8DD6}"/>
            </a:ext>
          </a:extLst>
        </xdr:cNvPr>
        <xdr:cNvSpPr>
          <a:spLocks noChangeAspect="1" noChangeArrowheads="1"/>
        </xdr:cNvSpPr>
      </xdr:nvSpPr>
      <xdr:spPr bwMode="auto">
        <a:xfrm>
          <a:off x="23888700" y="419338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1544</xdr:row>
      <xdr:rowOff>0</xdr:rowOff>
    </xdr:from>
    <xdr:ext cx="304800" cy="307975"/>
    <xdr:sp macro="" textlink="">
      <xdr:nvSpPr>
        <xdr:cNvPr id="2417" name="AutoShape 1" descr="blob:https://web.whatsapp.com/34b6e80c-bc0c-4a28-b3e1-e4a36d430a7e">
          <a:extLst>
            <a:ext uri="{FF2B5EF4-FFF2-40B4-BE49-F238E27FC236}">
              <a16:creationId xmlns:a16="http://schemas.microsoft.com/office/drawing/2014/main" id="{B42C2DF8-7990-45EA-B1E6-38513E92B7F6}"/>
            </a:ext>
          </a:extLst>
        </xdr:cNvPr>
        <xdr:cNvSpPr>
          <a:spLocks noChangeAspect="1" noChangeArrowheads="1"/>
        </xdr:cNvSpPr>
      </xdr:nvSpPr>
      <xdr:spPr bwMode="auto">
        <a:xfrm>
          <a:off x="23888700" y="419604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1545</xdr:row>
      <xdr:rowOff>0</xdr:rowOff>
    </xdr:from>
    <xdr:ext cx="304800" cy="307975"/>
    <xdr:sp macro="" textlink="">
      <xdr:nvSpPr>
        <xdr:cNvPr id="2418" name="AutoShape 1" descr="blob:https://web.whatsapp.com/34b6e80c-bc0c-4a28-b3e1-e4a36d430a7e">
          <a:extLst>
            <a:ext uri="{FF2B5EF4-FFF2-40B4-BE49-F238E27FC236}">
              <a16:creationId xmlns:a16="http://schemas.microsoft.com/office/drawing/2014/main" id="{57BF0D7E-867A-492C-945F-A0D212DC4E0E}"/>
            </a:ext>
          </a:extLst>
        </xdr:cNvPr>
        <xdr:cNvSpPr>
          <a:spLocks noChangeAspect="1" noChangeArrowheads="1"/>
        </xdr:cNvSpPr>
      </xdr:nvSpPr>
      <xdr:spPr bwMode="auto">
        <a:xfrm>
          <a:off x="23888700" y="419871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1546</xdr:row>
      <xdr:rowOff>0</xdr:rowOff>
    </xdr:from>
    <xdr:ext cx="304800" cy="307975"/>
    <xdr:sp macro="" textlink="">
      <xdr:nvSpPr>
        <xdr:cNvPr id="2419" name="AutoShape 1" descr="blob:https://web.whatsapp.com/34b6e80c-bc0c-4a28-b3e1-e4a36d430a7e">
          <a:extLst>
            <a:ext uri="{FF2B5EF4-FFF2-40B4-BE49-F238E27FC236}">
              <a16:creationId xmlns:a16="http://schemas.microsoft.com/office/drawing/2014/main" id="{FE37389E-A5FC-4C71-8C71-F281D49E3397}"/>
            </a:ext>
          </a:extLst>
        </xdr:cNvPr>
        <xdr:cNvSpPr>
          <a:spLocks noChangeAspect="1" noChangeArrowheads="1"/>
        </xdr:cNvSpPr>
      </xdr:nvSpPr>
      <xdr:spPr bwMode="auto">
        <a:xfrm>
          <a:off x="23888700" y="420138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1547</xdr:row>
      <xdr:rowOff>0</xdr:rowOff>
    </xdr:from>
    <xdr:ext cx="304800" cy="307975"/>
    <xdr:sp macro="" textlink="">
      <xdr:nvSpPr>
        <xdr:cNvPr id="2420" name="AutoShape 1" descr="blob:https://web.whatsapp.com/34b6e80c-bc0c-4a28-b3e1-e4a36d430a7e">
          <a:extLst>
            <a:ext uri="{FF2B5EF4-FFF2-40B4-BE49-F238E27FC236}">
              <a16:creationId xmlns:a16="http://schemas.microsoft.com/office/drawing/2014/main" id="{424DBC9A-EAB8-4C48-8231-D7F15E9ABD14}"/>
            </a:ext>
          </a:extLst>
        </xdr:cNvPr>
        <xdr:cNvSpPr>
          <a:spLocks noChangeAspect="1" noChangeArrowheads="1"/>
        </xdr:cNvSpPr>
      </xdr:nvSpPr>
      <xdr:spPr bwMode="auto">
        <a:xfrm>
          <a:off x="23888700" y="420404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1548</xdr:row>
      <xdr:rowOff>0</xdr:rowOff>
    </xdr:from>
    <xdr:ext cx="304800" cy="307975"/>
    <xdr:sp macro="" textlink="">
      <xdr:nvSpPr>
        <xdr:cNvPr id="2421" name="AutoShape 1" descr="blob:https://web.whatsapp.com/34b6e80c-bc0c-4a28-b3e1-e4a36d430a7e">
          <a:extLst>
            <a:ext uri="{FF2B5EF4-FFF2-40B4-BE49-F238E27FC236}">
              <a16:creationId xmlns:a16="http://schemas.microsoft.com/office/drawing/2014/main" id="{005D42F6-4E64-4D58-9EB8-4AC6A5F11FFD}"/>
            </a:ext>
          </a:extLst>
        </xdr:cNvPr>
        <xdr:cNvSpPr>
          <a:spLocks noChangeAspect="1" noChangeArrowheads="1"/>
        </xdr:cNvSpPr>
      </xdr:nvSpPr>
      <xdr:spPr bwMode="auto">
        <a:xfrm>
          <a:off x="23888700" y="420671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1549</xdr:row>
      <xdr:rowOff>0</xdr:rowOff>
    </xdr:from>
    <xdr:ext cx="304800" cy="307975"/>
    <xdr:sp macro="" textlink="">
      <xdr:nvSpPr>
        <xdr:cNvPr id="2422" name="AutoShape 1" descr="blob:https://web.whatsapp.com/34b6e80c-bc0c-4a28-b3e1-e4a36d430a7e">
          <a:extLst>
            <a:ext uri="{FF2B5EF4-FFF2-40B4-BE49-F238E27FC236}">
              <a16:creationId xmlns:a16="http://schemas.microsoft.com/office/drawing/2014/main" id="{3BA79D3E-94F2-4771-8567-3129116E2F91}"/>
            </a:ext>
          </a:extLst>
        </xdr:cNvPr>
        <xdr:cNvSpPr>
          <a:spLocks noChangeAspect="1" noChangeArrowheads="1"/>
        </xdr:cNvSpPr>
      </xdr:nvSpPr>
      <xdr:spPr bwMode="auto">
        <a:xfrm>
          <a:off x="23888700" y="420938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1550</xdr:row>
      <xdr:rowOff>0</xdr:rowOff>
    </xdr:from>
    <xdr:ext cx="304800" cy="307975"/>
    <xdr:sp macro="" textlink="">
      <xdr:nvSpPr>
        <xdr:cNvPr id="2423" name="AutoShape 1" descr="blob:https://web.whatsapp.com/34b6e80c-bc0c-4a28-b3e1-e4a36d430a7e">
          <a:extLst>
            <a:ext uri="{FF2B5EF4-FFF2-40B4-BE49-F238E27FC236}">
              <a16:creationId xmlns:a16="http://schemas.microsoft.com/office/drawing/2014/main" id="{F9F4F1D7-43DD-4B1C-92B7-2FB3E6A23BD5}"/>
            </a:ext>
          </a:extLst>
        </xdr:cNvPr>
        <xdr:cNvSpPr>
          <a:spLocks noChangeAspect="1" noChangeArrowheads="1"/>
        </xdr:cNvSpPr>
      </xdr:nvSpPr>
      <xdr:spPr bwMode="auto">
        <a:xfrm>
          <a:off x="23888700" y="421205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1551</xdr:row>
      <xdr:rowOff>0</xdr:rowOff>
    </xdr:from>
    <xdr:ext cx="304800" cy="307975"/>
    <xdr:sp macro="" textlink="">
      <xdr:nvSpPr>
        <xdr:cNvPr id="2424" name="AutoShape 1" descr="blob:https://web.whatsapp.com/34b6e80c-bc0c-4a28-b3e1-e4a36d430a7e">
          <a:extLst>
            <a:ext uri="{FF2B5EF4-FFF2-40B4-BE49-F238E27FC236}">
              <a16:creationId xmlns:a16="http://schemas.microsoft.com/office/drawing/2014/main" id="{872B1B3F-41E3-4C75-BEF9-56A2E722FE45}"/>
            </a:ext>
          </a:extLst>
        </xdr:cNvPr>
        <xdr:cNvSpPr>
          <a:spLocks noChangeAspect="1" noChangeArrowheads="1"/>
        </xdr:cNvSpPr>
      </xdr:nvSpPr>
      <xdr:spPr bwMode="auto">
        <a:xfrm>
          <a:off x="23888700" y="421471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1552</xdr:row>
      <xdr:rowOff>0</xdr:rowOff>
    </xdr:from>
    <xdr:ext cx="304800" cy="307975"/>
    <xdr:sp macro="" textlink="">
      <xdr:nvSpPr>
        <xdr:cNvPr id="2425" name="AutoShape 1" descr="blob:https://web.whatsapp.com/34b6e80c-bc0c-4a28-b3e1-e4a36d430a7e">
          <a:extLst>
            <a:ext uri="{FF2B5EF4-FFF2-40B4-BE49-F238E27FC236}">
              <a16:creationId xmlns:a16="http://schemas.microsoft.com/office/drawing/2014/main" id="{DD41CA60-3749-4E50-A660-CDF26C1B46C9}"/>
            </a:ext>
          </a:extLst>
        </xdr:cNvPr>
        <xdr:cNvSpPr>
          <a:spLocks noChangeAspect="1" noChangeArrowheads="1"/>
        </xdr:cNvSpPr>
      </xdr:nvSpPr>
      <xdr:spPr bwMode="auto">
        <a:xfrm>
          <a:off x="23888700" y="421738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1553</xdr:row>
      <xdr:rowOff>0</xdr:rowOff>
    </xdr:from>
    <xdr:ext cx="304800" cy="307975"/>
    <xdr:sp macro="" textlink="">
      <xdr:nvSpPr>
        <xdr:cNvPr id="2426" name="AutoShape 1" descr="blob:https://web.whatsapp.com/34b6e80c-bc0c-4a28-b3e1-e4a36d430a7e">
          <a:extLst>
            <a:ext uri="{FF2B5EF4-FFF2-40B4-BE49-F238E27FC236}">
              <a16:creationId xmlns:a16="http://schemas.microsoft.com/office/drawing/2014/main" id="{D0C9D8C7-0F6E-4DD9-A2B6-2D38C226DFD6}"/>
            </a:ext>
          </a:extLst>
        </xdr:cNvPr>
        <xdr:cNvSpPr>
          <a:spLocks noChangeAspect="1" noChangeArrowheads="1"/>
        </xdr:cNvSpPr>
      </xdr:nvSpPr>
      <xdr:spPr bwMode="auto">
        <a:xfrm>
          <a:off x="23888700" y="422005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1554</xdr:row>
      <xdr:rowOff>0</xdr:rowOff>
    </xdr:from>
    <xdr:ext cx="304800" cy="307975"/>
    <xdr:sp macro="" textlink="">
      <xdr:nvSpPr>
        <xdr:cNvPr id="2427" name="AutoShape 1" descr="blob:https://web.whatsapp.com/34b6e80c-bc0c-4a28-b3e1-e4a36d430a7e">
          <a:extLst>
            <a:ext uri="{FF2B5EF4-FFF2-40B4-BE49-F238E27FC236}">
              <a16:creationId xmlns:a16="http://schemas.microsoft.com/office/drawing/2014/main" id="{6BB3DF7E-6C6D-4144-8B41-FB4E78693303}"/>
            </a:ext>
          </a:extLst>
        </xdr:cNvPr>
        <xdr:cNvSpPr>
          <a:spLocks noChangeAspect="1" noChangeArrowheads="1"/>
        </xdr:cNvSpPr>
      </xdr:nvSpPr>
      <xdr:spPr bwMode="auto">
        <a:xfrm>
          <a:off x="23888700" y="42227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1554</xdr:row>
      <xdr:rowOff>0</xdr:rowOff>
    </xdr:from>
    <xdr:ext cx="304800" cy="307975"/>
    <xdr:sp macro="" textlink="">
      <xdr:nvSpPr>
        <xdr:cNvPr id="2428" name="AutoShape 1" descr="blob:https://web.whatsapp.com/34b6e80c-bc0c-4a28-b3e1-e4a36d430a7e">
          <a:extLst>
            <a:ext uri="{FF2B5EF4-FFF2-40B4-BE49-F238E27FC236}">
              <a16:creationId xmlns:a16="http://schemas.microsoft.com/office/drawing/2014/main" id="{F2D1AFD2-3C9D-4D0B-8FD6-255531AE2F71}"/>
            </a:ext>
          </a:extLst>
        </xdr:cNvPr>
        <xdr:cNvSpPr>
          <a:spLocks noChangeAspect="1" noChangeArrowheads="1"/>
        </xdr:cNvSpPr>
      </xdr:nvSpPr>
      <xdr:spPr bwMode="auto">
        <a:xfrm>
          <a:off x="23888700" y="42227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1555</xdr:row>
      <xdr:rowOff>0</xdr:rowOff>
    </xdr:from>
    <xdr:ext cx="304800" cy="307975"/>
    <xdr:sp macro="" textlink="">
      <xdr:nvSpPr>
        <xdr:cNvPr id="2429" name="AutoShape 1" descr="blob:https://web.whatsapp.com/34b6e80c-bc0c-4a28-b3e1-e4a36d430a7e">
          <a:extLst>
            <a:ext uri="{FF2B5EF4-FFF2-40B4-BE49-F238E27FC236}">
              <a16:creationId xmlns:a16="http://schemas.microsoft.com/office/drawing/2014/main" id="{A6AE37B7-BC41-4A35-AB0B-70B45DEF1388}"/>
            </a:ext>
          </a:extLst>
        </xdr:cNvPr>
        <xdr:cNvSpPr>
          <a:spLocks noChangeAspect="1" noChangeArrowheads="1"/>
        </xdr:cNvSpPr>
      </xdr:nvSpPr>
      <xdr:spPr bwMode="auto">
        <a:xfrm>
          <a:off x="23888700" y="422538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1556</xdr:row>
      <xdr:rowOff>0</xdr:rowOff>
    </xdr:from>
    <xdr:ext cx="304800" cy="307975"/>
    <xdr:sp macro="" textlink="">
      <xdr:nvSpPr>
        <xdr:cNvPr id="2430" name="AutoShape 1" descr="blob:https://web.whatsapp.com/34b6e80c-bc0c-4a28-b3e1-e4a36d430a7e">
          <a:extLst>
            <a:ext uri="{FF2B5EF4-FFF2-40B4-BE49-F238E27FC236}">
              <a16:creationId xmlns:a16="http://schemas.microsoft.com/office/drawing/2014/main" id="{5F40D4D9-7F7E-4185-A29E-4FF498CDC1E4}"/>
            </a:ext>
          </a:extLst>
        </xdr:cNvPr>
        <xdr:cNvSpPr>
          <a:spLocks noChangeAspect="1" noChangeArrowheads="1"/>
        </xdr:cNvSpPr>
      </xdr:nvSpPr>
      <xdr:spPr bwMode="auto">
        <a:xfrm>
          <a:off x="23888700" y="42280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1557</xdr:row>
      <xdr:rowOff>0</xdr:rowOff>
    </xdr:from>
    <xdr:ext cx="304800" cy="307975"/>
    <xdr:sp macro="" textlink="">
      <xdr:nvSpPr>
        <xdr:cNvPr id="2431" name="AutoShape 1" descr="blob:https://web.whatsapp.com/34b6e80c-bc0c-4a28-b3e1-e4a36d430a7e">
          <a:extLst>
            <a:ext uri="{FF2B5EF4-FFF2-40B4-BE49-F238E27FC236}">
              <a16:creationId xmlns:a16="http://schemas.microsoft.com/office/drawing/2014/main" id="{CB9E4E57-08E4-487D-A489-034F53283ECD}"/>
            </a:ext>
          </a:extLst>
        </xdr:cNvPr>
        <xdr:cNvSpPr>
          <a:spLocks noChangeAspect="1" noChangeArrowheads="1"/>
        </xdr:cNvSpPr>
      </xdr:nvSpPr>
      <xdr:spPr bwMode="auto">
        <a:xfrm>
          <a:off x="23888700" y="42307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2432" name="AutoShape 1" descr="blob:https://web.whatsapp.com/34b6e80c-bc0c-4a28-b3e1-e4a36d430a7e">
          <a:extLst>
            <a:ext uri="{FF2B5EF4-FFF2-40B4-BE49-F238E27FC236}">
              <a16:creationId xmlns:a16="http://schemas.microsoft.com/office/drawing/2014/main" id="{B80A186A-5539-4BF4-A2AD-4C6AB766F52B}"/>
            </a:ext>
          </a:extLst>
        </xdr:cNvPr>
        <xdr:cNvSpPr>
          <a:spLocks noChangeAspect="1" noChangeArrowheads="1"/>
        </xdr:cNvSpPr>
      </xdr:nvSpPr>
      <xdr:spPr bwMode="auto">
        <a:xfrm>
          <a:off x="23888700" y="42333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1559</xdr:row>
      <xdr:rowOff>0</xdr:rowOff>
    </xdr:from>
    <xdr:ext cx="304800" cy="307975"/>
    <xdr:sp macro="" textlink="">
      <xdr:nvSpPr>
        <xdr:cNvPr id="2433" name="AutoShape 1" descr="blob:https://web.whatsapp.com/34b6e80c-bc0c-4a28-b3e1-e4a36d430a7e">
          <a:extLst>
            <a:ext uri="{FF2B5EF4-FFF2-40B4-BE49-F238E27FC236}">
              <a16:creationId xmlns:a16="http://schemas.microsoft.com/office/drawing/2014/main" id="{38491787-F53D-4727-B607-DF1D43B42D9D}"/>
            </a:ext>
          </a:extLst>
        </xdr:cNvPr>
        <xdr:cNvSpPr>
          <a:spLocks noChangeAspect="1" noChangeArrowheads="1"/>
        </xdr:cNvSpPr>
      </xdr:nvSpPr>
      <xdr:spPr bwMode="auto">
        <a:xfrm>
          <a:off x="23888700" y="42360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1560</xdr:row>
      <xdr:rowOff>0</xdr:rowOff>
    </xdr:from>
    <xdr:ext cx="304800" cy="307975"/>
    <xdr:sp macro="" textlink="">
      <xdr:nvSpPr>
        <xdr:cNvPr id="2434" name="AutoShape 1" descr="blob:https://web.whatsapp.com/34b6e80c-bc0c-4a28-b3e1-e4a36d430a7e">
          <a:extLst>
            <a:ext uri="{FF2B5EF4-FFF2-40B4-BE49-F238E27FC236}">
              <a16:creationId xmlns:a16="http://schemas.microsoft.com/office/drawing/2014/main" id="{A5CF5FD3-08D0-42F8-942A-5916A99D0E41}"/>
            </a:ext>
          </a:extLst>
        </xdr:cNvPr>
        <xdr:cNvSpPr>
          <a:spLocks noChangeAspect="1" noChangeArrowheads="1"/>
        </xdr:cNvSpPr>
      </xdr:nvSpPr>
      <xdr:spPr bwMode="auto">
        <a:xfrm>
          <a:off x="23888700" y="42387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1561</xdr:row>
      <xdr:rowOff>0</xdr:rowOff>
    </xdr:from>
    <xdr:ext cx="304800" cy="307975"/>
    <xdr:sp macro="" textlink="">
      <xdr:nvSpPr>
        <xdr:cNvPr id="2435" name="AutoShape 1" descr="blob:https://web.whatsapp.com/34b6e80c-bc0c-4a28-b3e1-e4a36d430a7e">
          <a:extLst>
            <a:ext uri="{FF2B5EF4-FFF2-40B4-BE49-F238E27FC236}">
              <a16:creationId xmlns:a16="http://schemas.microsoft.com/office/drawing/2014/main" id="{4FA62037-367A-48BE-953F-0B12FCCA66BA}"/>
            </a:ext>
          </a:extLst>
        </xdr:cNvPr>
        <xdr:cNvSpPr>
          <a:spLocks noChangeAspect="1" noChangeArrowheads="1"/>
        </xdr:cNvSpPr>
      </xdr:nvSpPr>
      <xdr:spPr bwMode="auto">
        <a:xfrm>
          <a:off x="23888700" y="42413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1562</xdr:row>
      <xdr:rowOff>0</xdr:rowOff>
    </xdr:from>
    <xdr:ext cx="304800" cy="307975"/>
    <xdr:sp macro="" textlink="">
      <xdr:nvSpPr>
        <xdr:cNvPr id="2436" name="AutoShape 1" descr="blob:https://web.whatsapp.com/34b6e80c-bc0c-4a28-b3e1-e4a36d430a7e">
          <a:extLst>
            <a:ext uri="{FF2B5EF4-FFF2-40B4-BE49-F238E27FC236}">
              <a16:creationId xmlns:a16="http://schemas.microsoft.com/office/drawing/2014/main" id="{9FF54467-D9EB-466D-A309-F372CDD8DA5A}"/>
            </a:ext>
          </a:extLst>
        </xdr:cNvPr>
        <xdr:cNvSpPr>
          <a:spLocks noChangeAspect="1" noChangeArrowheads="1"/>
        </xdr:cNvSpPr>
      </xdr:nvSpPr>
      <xdr:spPr bwMode="auto">
        <a:xfrm>
          <a:off x="23888700" y="42440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1563</xdr:row>
      <xdr:rowOff>0</xdr:rowOff>
    </xdr:from>
    <xdr:ext cx="304800" cy="307975"/>
    <xdr:sp macro="" textlink="">
      <xdr:nvSpPr>
        <xdr:cNvPr id="2437" name="AutoShape 1" descr="blob:https://web.whatsapp.com/34b6e80c-bc0c-4a28-b3e1-e4a36d430a7e">
          <a:extLst>
            <a:ext uri="{FF2B5EF4-FFF2-40B4-BE49-F238E27FC236}">
              <a16:creationId xmlns:a16="http://schemas.microsoft.com/office/drawing/2014/main" id="{104FE22E-AD03-446F-8B02-6F44C6C178A0}"/>
            </a:ext>
          </a:extLst>
        </xdr:cNvPr>
        <xdr:cNvSpPr>
          <a:spLocks noChangeAspect="1" noChangeArrowheads="1"/>
        </xdr:cNvSpPr>
      </xdr:nvSpPr>
      <xdr:spPr bwMode="auto">
        <a:xfrm>
          <a:off x="23888700" y="42467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1564</xdr:row>
      <xdr:rowOff>0</xdr:rowOff>
    </xdr:from>
    <xdr:ext cx="304800" cy="307975"/>
    <xdr:sp macro="" textlink="">
      <xdr:nvSpPr>
        <xdr:cNvPr id="2438" name="AutoShape 1" descr="blob:https://web.whatsapp.com/34b6e80c-bc0c-4a28-b3e1-e4a36d430a7e">
          <a:extLst>
            <a:ext uri="{FF2B5EF4-FFF2-40B4-BE49-F238E27FC236}">
              <a16:creationId xmlns:a16="http://schemas.microsoft.com/office/drawing/2014/main" id="{2AB38480-961A-4337-A8B5-8B282BDDD9D5}"/>
            </a:ext>
          </a:extLst>
        </xdr:cNvPr>
        <xdr:cNvSpPr>
          <a:spLocks noChangeAspect="1" noChangeArrowheads="1"/>
        </xdr:cNvSpPr>
      </xdr:nvSpPr>
      <xdr:spPr bwMode="auto">
        <a:xfrm>
          <a:off x="23888700" y="42493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1566</xdr:row>
      <xdr:rowOff>0</xdr:rowOff>
    </xdr:from>
    <xdr:ext cx="304800" cy="307975"/>
    <xdr:sp macro="" textlink="">
      <xdr:nvSpPr>
        <xdr:cNvPr id="2440" name="AutoShape 1" descr="blob:https://web.whatsapp.com/34b6e80c-bc0c-4a28-b3e1-e4a36d430a7e">
          <a:extLst>
            <a:ext uri="{FF2B5EF4-FFF2-40B4-BE49-F238E27FC236}">
              <a16:creationId xmlns:a16="http://schemas.microsoft.com/office/drawing/2014/main" id="{791E8D5A-E4CB-4016-B6FD-C9E6DA6B327E}"/>
            </a:ext>
          </a:extLst>
        </xdr:cNvPr>
        <xdr:cNvSpPr>
          <a:spLocks noChangeAspect="1" noChangeArrowheads="1"/>
        </xdr:cNvSpPr>
      </xdr:nvSpPr>
      <xdr:spPr bwMode="auto">
        <a:xfrm>
          <a:off x="23888700" y="42547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1567</xdr:row>
      <xdr:rowOff>0</xdr:rowOff>
    </xdr:from>
    <xdr:ext cx="304800" cy="307975"/>
    <xdr:sp macro="" textlink="">
      <xdr:nvSpPr>
        <xdr:cNvPr id="2441" name="AutoShape 1" descr="blob:https://web.whatsapp.com/34b6e80c-bc0c-4a28-b3e1-e4a36d430a7e">
          <a:extLst>
            <a:ext uri="{FF2B5EF4-FFF2-40B4-BE49-F238E27FC236}">
              <a16:creationId xmlns:a16="http://schemas.microsoft.com/office/drawing/2014/main" id="{8C23CEDF-0FAF-4226-AB14-6BC6ABAB54F4}"/>
            </a:ext>
          </a:extLst>
        </xdr:cNvPr>
        <xdr:cNvSpPr>
          <a:spLocks noChangeAspect="1" noChangeArrowheads="1"/>
        </xdr:cNvSpPr>
      </xdr:nvSpPr>
      <xdr:spPr bwMode="auto">
        <a:xfrm>
          <a:off x="23888700" y="42573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1568</xdr:row>
      <xdr:rowOff>0</xdr:rowOff>
    </xdr:from>
    <xdr:ext cx="304800" cy="307975"/>
    <xdr:sp macro="" textlink="">
      <xdr:nvSpPr>
        <xdr:cNvPr id="2442" name="AutoShape 1" descr="blob:https://web.whatsapp.com/34b6e80c-bc0c-4a28-b3e1-e4a36d430a7e">
          <a:extLst>
            <a:ext uri="{FF2B5EF4-FFF2-40B4-BE49-F238E27FC236}">
              <a16:creationId xmlns:a16="http://schemas.microsoft.com/office/drawing/2014/main" id="{ADE3F8E1-4518-4F70-87B6-1862077D3659}"/>
            </a:ext>
          </a:extLst>
        </xdr:cNvPr>
        <xdr:cNvSpPr>
          <a:spLocks noChangeAspect="1" noChangeArrowheads="1"/>
        </xdr:cNvSpPr>
      </xdr:nvSpPr>
      <xdr:spPr bwMode="auto">
        <a:xfrm>
          <a:off x="23888700" y="42600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1569</xdr:row>
      <xdr:rowOff>0</xdr:rowOff>
    </xdr:from>
    <xdr:ext cx="304800" cy="307975"/>
    <xdr:sp macro="" textlink="">
      <xdr:nvSpPr>
        <xdr:cNvPr id="2443" name="AutoShape 1" descr="blob:https://web.whatsapp.com/34b6e80c-bc0c-4a28-b3e1-e4a36d430a7e">
          <a:extLst>
            <a:ext uri="{FF2B5EF4-FFF2-40B4-BE49-F238E27FC236}">
              <a16:creationId xmlns:a16="http://schemas.microsoft.com/office/drawing/2014/main" id="{0FED8C99-F8BC-45F4-A395-C0A564D5E1EB}"/>
            </a:ext>
          </a:extLst>
        </xdr:cNvPr>
        <xdr:cNvSpPr>
          <a:spLocks noChangeAspect="1" noChangeArrowheads="1"/>
        </xdr:cNvSpPr>
      </xdr:nvSpPr>
      <xdr:spPr bwMode="auto">
        <a:xfrm>
          <a:off x="23888700" y="42627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1570</xdr:row>
      <xdr:rowOff>0</xdr:rowOff>
    </xdr:from>
    <xdr:ext cx="304800" cy="307975"/>
    <xdr:sp macro="" textlink="">
      <xdr:nvSpPr>
        <xdr:cNvPr id="2444" name="AutoShape 1" descr="blob:https://web.whatsapp.com/34b6e80c-bc0c-4a28-b3e1-e4a36d430a7e">
          <a:extLst>
            <a:ext uri="{FF2B5EF4-FFF2-40B4-BE49-F238E27FC236}">
              <a16:creationId xmlns:a16="http://schemas.microsoft.com/office/drawing/2014/main" id="{6A3072D3-8E98-4156-B491-2F6FC30E3AC2}"/>
            </a:ext>
          </a:extLst>
        </xdr:cNvPr>
        <xdr:cNvSpPr>
          <a:spLocks noChangeAspect="1" noChangeArrowheads="1"/>
        </xdr:cNvSpPr>
      </xdr:nvSpPr>
      <xdr:spPr bwMode="auto">
        <a:xfrm>
          <a:off x="23888700" y="42653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1571</xdr:row>
      <xdr:rowOff>0</xdr:rowOff>
    </xdr:from>
    <xdr:ext cx="304800" cy="307975"/>
    <xdr:sp macro="" textlink="">
      <xdr:nvSpPr>
        <xdr:cNvPr id="2445" name="AutoShape 1" descr="blob:https://web.whatsapp.com/34b6e80c-bc0c-4a28-b3e1-e4a36d430a7e">
          <a:extLst>
            <a:ext uri="{FF2B5EF4-FFF2-40B4-BE49-F238E27FC236}">
              <a16:creationId xmlns:a16="http://schemas.microsoft.com/office/drawing/2014/main" id="{43EC3B42-B855-4C8D-95D7-D7B445D5D31F}"/>
            </a:ext>
          </a:extLst>
        </xdr:cNvPr>
        <xdr:cNvSpPr>
          <a:spLocks noChangeAspect="1" noChangeArrowheads="1"/>
        </xdr:cNvSpPr>
      </xdr:nvSpPr>
      <xdr:spPr bwMode="auto">
        <a:xfrm>
          <a:off x="23888700" y="42680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1572</xdr:row>
      <xdr:rowOff>0</xdr:rowOff>
    </xdr:from>
    <xdr:ext cx="304800" cy="307975"/>
    <xdr:sp macro="" textlink="">
      <xdr:nvSpPr>
        <xdr:cNvPr id="2446" name="AutoShape 1" descr="blob:https://web.whatsapp.com/34b6e80c-bc0c-4a28-b3e1-e4a36d430a7e">
          <a:extLst>
            <a:ext uri="{FF2B5EF4-FFF2-40B4-BE49-F238E27FC236}">
              <a16:creationId xmlns:a16="http://schemas.microsoft.com/office/drawing/2014/main" id="{8494614A-7947-4C34-B3E1-D7221A8EADB0}"/>
            </a:ext>
          </a:extLst>
        </xdr:cNvPr>
        <xdr:cNvSpPr>
          <a:spLocks noChangeAspect="1" noChangeArrowheads="1"/>
        </xdr:cNvSpPr>
      </xdr:nvSpPr>
      <xdr:spPr bwMode="auto">
        <a:xfrm>
          <a:off x="23888700" y="42707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1573</xdr:row>
      <xdr:rowOff>0</xdr:rowOff>
    </xdr:from>
    <xdr:ext cx="304800" cy="307975"/>
    <xdr:sp macro="" textlink="">
      <xdr:nvSpPr>
        <xdr:cNvPr id="2447" name="AutoShape 1" descr="blob:https://web.whatsapp.com/34b6e80c-bc0c-4a28-b3e1-e4a36d430a7e">
          <a:extLst>
            <a:ext uri="{FF2B5EF4-FFF2-40B4-BE49-F238E27FC236}">
              <a16:creationId xmlns:a16="http://schemas.microsoft.com/office/drawing/2014/main" id="{282057BF-22BC-4252-AED1-20121B968A5E}"/>
            </a:ext>
          </a:extLst>
        </xdr:cNvPr>
        <xdr:cNvSpPr>
          <a:spLocks noChangeAspect="1" noChangeArrowheads="1"/>
        </xdr:cNvSpPr>
      </xdr:nvSpPr>
      <xdr:spPr bwMode="auto">
        <a:xfrm>
          <a:off x="23888700" y="42733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1574</xdr:row>
      <xdr:rowOff>0</xdr:rowOff>
    </xdr:from>
    <xdr:ext cx="304800" cy="307975"/>
    <xdr:sp macro="" textlink="">
      <xdr:nvSpPr>
        <xdr:cNvPr id="2448" name="AutoShape 1" descr="blob:https://web.whatsapp.com/34b6e80c-bc0c-4a28-b3e1-e4a36d430a7e">
          <a:extLst>
            <a:ext uri="{FF2B5EF4-FFF2-40B4-BE49-F238E27FC236}">
              <a16:creationId xmlns:a16="http://schemas.microsoft.com/office/drawing/2014/main" id="{16804FCE-3ADD-4C43-ACE8-39195EDBE305}"/>
            </a:ext>
          </a:extLst>
        </xdr:cNvPr>
        <xdr:cNvSpPr>
          <a:spLocks noChangeAspect="1" noChangeArrowheads="1"/>
        </xdr:cNvSpPr>
      </xdr:nvSpPr>
      <xdr:spPr bwMode="auto">
        <a:xfrm>
          <a:off x="23888700" y="42760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1575</xdr:row>
      <xdr:rowOff>0</xdr:rowOff>
    </xdr:from>
    <xdr:ext cx="304800" cy="307975"/>
    <xdr:sp macro="" textlink="">
      <xdr:nvSpPr>
        <xdr:cNvPr id="2449" name="AutoShape 1" descr="blob:https://web.whatsapp.com/34b6e80c-bc0c-4a28-b3e1-e4a36d430a7e">
          <a:extLst>
            <a:ext uri="{FF2B5EF4-FFF2-40B4-BE49-F238E27FC236}">
              <a16:creationId xmlns:a16="http://schemas.microsoft.com/office/drawing/2014/main" id="{24A6F1B1-BBB8-476F-A21B-00B18A47B11A}"/>
            </a:ext>
          </a:extLst>
        </xdr:cNvPr>
        <xdr:cNvSpPr>
          <a:spLocks noChangeAspect="1" noChangeArrowheads="1"/>
        </xdr:cNvSpPr>
      </xdr:nvSpPr>
      <xdr:spPr bwMode="auto">
        <a:xfrm>
          <a:off x="23888700" y="42787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1576</xdr:row>
      <xdr:rowOff>0</xdr:rowOff>
    </xdr:from>
    <xdr:ext cx="304800" cy="307975"/>
    <xdr:sp macro="" textlink="">
      <xdr:nvSpPr>
        <xdr:cNvPr id="2450" name="AutoShape 1" descr="blob:https://web.whatsapp.com/34b6e80c-bc0c-4a28-b3e1-e4a36d430a7e">
          <a:extLst>
            <a:ext uri="{FF2B5EF4-FFF2-40B4-BE49-F238E27FC236}">
              <a16:creationId xmlns:a16="http://schemas.microsoft.com/office/drawing/2014/main" id="{09EED881-6DDA-49D7-B857-22A4AF3C4670}"/>
            </a:ext>
          </a:extLst>
        </xdr:cNvPr>
        <xdr:cNvSpPr>
          <a:spLocks noChangeAspect="1" noChangeArrowheads="1"/>
        </xdr:cNvSpPr>
      </xdr:nvSpPr>
      <xdr:spPr bwMode="auto">
        <a:xfrm>
          <a:off x="23888700" y="42813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1577</xdr:row>
      <xdr:rowOff>0</xdr:rowOff>
    </xdr:from>
    <xdr:ext cx="304800" cy="307975"/>
    <xdr:sp macro="" textlink="">
      <xdr:nvSpPr>
        <xdr:cNvPr id="2451" name="AutoShape 1" descr="blob:https://web.whatsapp.com/34b6e80c-bc0c-4a28-b3e1-e4a36d430a7e">
          <a:extLst>
            <a:ext uri="{FF2B5EF4-FFF2-40B4-BE49-F238E27FC236}">
              <a16:creationId xmlns:a16="http://schemas.microsoft.com/office/drawing/2014/main" id="{36EB22D9-9799-4200-ADC4-AADF72675AF4}"/>
            </a:ext>
          </a:extLst>
        </xdr:cNvPr>
        <xdr:cNvSpPr>
          <a:spLocks noChangeAspect="1" noChangeArrowheads="1"/>
        </xdr:cNvSpPr>
      </xdr:nvSpPr>
      <xdr:spPr bwMode="auto">
        <a:xfrm>
          <a:off x="23888700" y="42840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1578</xdr:row>
      <xdr:rowOff>0</xdr:rowOff>
    </xdr:from>
    <xdr:ext cx="304800" cy="307975"/>
    <xdr:sp macro="" textlink="">
      <xdr:nvSpPr>
        <xdr:cNvPr id="2452" name="AutoShape 1" descr="blob:https://web.whatsapp.com/34b6e80c-bc0c-4a28-b3e1-e4a36d430a7e">
          <a:extLst>
            <a:ext uri="{FF2B5EF4-FFF2-40B4-BE49-F238E27FC236}">
              <a16:creationId xmlns:a16="http://schemas.microsoft.com/office/drawing/2014/main" id="{9637BAE1-A55C-4EAE-9273-1957228591DA}"/>
            </a:ext>
          </a:extLst>
        </xdr:cNvPr>
        <xdr:cNvSpPr>
          <a:spLocks noChangeAspect="1" noChangeArrowheads="1"/>
        </xdr:cNvSpPr>
      </xdr:nvSpPr>
      <xdr:spPr bwMode="auto">
        <a:xfrm>
          <a:off x="23888700" y="42867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1579</xdr:row>
      <xdr:rowOff>0</xdr:rowOff>
    </xdr:from>
    <xdr:ext cx="304800" cy="307975"/>
    <xdr:sp macro="" textlink="">
      <xdr:nvSpPr>
        <xdr:cNvPr id="2453" name="AutoShape 1" descr="blob:https://web.whatsapp.com/34b6e80c-bc0c-4a28-b3e1-e4a36d430a7e">
          <a:extLst>
            <a:ext uri="{FF2B5EF4-FFF2-40B4-BE49-F238E27FC236}">
              <a16:creationId xmlns:a16="http://schemas.microsoft.com/office/drawing/2014/main" id="{A6D17454-647C-481F-AEF4-C72701919689}"/>
            </a:ext>
          </a:extLst>
        </xdr:cNvPr>
        <xdr:cNvSpPr>
          <a:spLocks noChangeAspect="1" noChangeArrowheads="1"/>
        </xdr:cNvSpPr>
      </xdr:nvSpPr>
      <xdr:spPr bwMode="auto">
        <a:xfrm>
          <a:off x="23888700" y="42893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1585</xdr:row>
      <xdr:rowOff>0</xdr:rowOff>
    </xdr:from>
    <xdr:ext cx="304800" cy="307975"/>
    <xdr:sp macro="" textlink="">
      <xdr:nvSpPr>
        <xdr:cNvPr id="2454" name="AutoShape 1" descr="blob:https://web.whatsapp.com/34b6e80c-bc0c-4a28-b3e1-e4a36d430a7e">
          <a:extLst>
            <a:ext uri="{FF2B5EF4-FFF2-40B4-BE49-F238E27FC236}">
              <a16:creationId xmlns:a16="http://schemas.microsoft.com/office/drawing/2014/main" id="{C6B227CF-8D46-4480-B632-9F556EE4F5B0}"/>
            </a:ext>
          </a:extLst>
        </xdr:cNvPr>
        <xdr:cNvSpPr>
          <a:spLocks noChangeAspect="1" noChangeArrowheads="1"/>
        </xdr:cNvSpPr>
      </xdr:nvSpPr>
      <xdr:spPr bwMode="auto">
        <a:xfrm>
          <a:off x="23888700" y="43053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736</xdr:row>
      <xdr:rowOff>0</xdr:rowOff>
    </xdr:from>
    <xdr:ext cx="304800" cy="307975"/>
    <xdr:sp macro="" textlink="">
      <xdr:nvSpPr>
        <xdr:cNvPr id="2455" name="AutoShape 1" descr="blob:https://web.whatsapp.com/34b6e80c-bc0c-4a28-b3e1-e4a36d430a7e">
          <a:extLst>
            <a:ext uri="{FF2B5EF4-FFF2-40B4-BE49-F238E27FC236}">
              <a16:creationId xmlns:a16="http://schemas.microsoft.com/office/drawing/2014/main" id="{6BF0EF78-073D-42DF-9B10-2E7BF172C286}"/>
            </a:ext>
          </a:extLst>
        </xdr:cNvPr>
        <xdr:cNvSpPr>
          <a:spLocks noChangeAspect="1" noChangeArrowheads="1"/>
        </xdr:cNvSpPr>
      </xdr:nvSpPr>
      <xdr:spPr bwMode="auto">
        <a:xfrm>
          <a:off x="23888700" y="197434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695</xdr:row>
      <xdr:rowOff>0</xdr:rowOff>
    </xdr:from>
    <xdr:ext cx="304800" cy="307975"/>
    <xdr:sp macro="" textlink="">
      <xdr:nvSpPr>
        <xdr:cNvPr id="2456" name="AutoShape 1" descr="blob:https://web.whatsapp.com/34b6e80c-bc0c-4a28-b3e1-e4a36d430a7e">
          <a:extLst>
            <a:ext uri="{FF2B5EF4-FFF2-40B4-BE49-F238E27FC236}">
              <a16:creationId xmlns:a16="http://schemas.microsoft.com/office/drawing/2014/main" id="{80E7D6E7-86A6-45CA-97AB-9EAE4130FDFF}"/>
            </a:ext>
          </a:extLst>
        </xdr:cNvPr>
        <xdr:cNvSpPr>
          <a:spLocks noChangeAspect="1" noChangeArrowheads="1"/>
        </xdr:cNvSpPr>
      </xdr:nvSpPr>
      <xdr:spPr bwMode="auto">
        <a:xfrm>
          <a:off x="23888700" y="18657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581</xdr:row>
      <xdr:rowOff>0</xdr:rowOff>
    </xdr:from>
    <xdr:ext cx="304800" cy="307975"/>
    <xdr:sp macro="" textlink="">
      <xdr:nvSpPr>
        <xdr:cNvPr id="2457" name="AutoShape 1" descr="blob:https://web.whatsapp.com/34b6e80c-bc0c-4a28-b3e1-e4a36d430a7e">
          <a:extLst>
            <a:ext uri="{FF2B5EF4-FFF2-40B4-BE49-F238E27FC236}">
              <a16:creationId xmlns:a16="http://schemas.microsoft.com/office/drawing/2014/main" id="{C8A5736B-A226-48B5-87EA-A63A24F22D22}"/>
            </a:ext>
          </a:extLst>
        </xdr:cNvPr>
        <xdr:cNvSpPr>
          <a:spLocks noChangeAspect="1" noChangeArrowheads="1"/>
        </xdr:cNvSpPr>
      </xdr:nvSpPr>
      <xdr:spPr bwMode="auto">
        <a:xfrm>
          <a:off x="23888700" y="156162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748</xdr:row>
      <xdr:rowOff>0</xdr:rowOff>
    </xdr:from>
    <xdr:ext cx="304800" cy="307975"/>
    <xdr:sp macro="" textlink="">
      <xdr:nvSpPr>
        <xdr:cNvPr id="2458" name="AutoShape 1" descr="blob:https://web.whatsapp.com/34b6e80c-bc0c-4a28-b3e1-e4a36d430a7e">
          <a:extLst>
            <a:ext uri="{FF2B5EF4-FFF2-40B4-BE49-F238E27FC236}">
              <a16:creationId xmlns:a16="http://schemas.microsoft.com/office/drawing/2014/main" id="{94518C2C-0785-4B87-8F98-CC4BD714D659}"/>
            </a:ext>
          </a:extLst>
        </xdr:cNvPr>
        <xdr:cNvSpPr>
          <a:spLocks noChangeAspect="1" noChangeArrowheads="1"/>
        </xdr:cNvSpPr>
      </xdr:nvSpPr>
      <xdr:spPr bwMode="auto">
        <a:xfrm>
          <a:off x="23888700" y="20055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749</xdr:row>
      <xdr:rowOff>0</xdr:rowOff>
    </xdr:from>
    <xdr:ext cx="304800" cy="307975"/>
    <xdr:sp macro="" textlink="">
      <xdr:nvSpPr>
        <xdr:cNvPr id="2459" name="AutoShape 1" descr="blob:https://web.whatsapp.com/34b6e80c-bc0c-4a28-b3e1-e4a36d430a7e">
          <a:extLst>
            <a:ext uri="{FF2B5EF4-FFF2-40B4-BE49-F238E27FC236}">
              <a16:creationId xmlns:a16="http://schemas.microsoft.com/office/drawing/2014/main" id="{55DA21D9-922D-43DE-9B96-E2B774076918}"/>
            </a:ext>
          </a:extLst>
        </xdr:cNvPr>
        <xdr:cNvSpPr>
          <a:spLocks noChangeAspect="1" noChangeArrowheads="1"/>
        </xdr:cNvSpPr>
      </xdr:nvSpPr>
      <xdr:spPr bwMode="auto">
        <a:xfrm>
          <a:off x="23888700" y="200825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1586</xdr:row>
      <xdr:rowOff>0</xdr:rowOff>
    </xdr:from>
    <xdr:ext cx="304800" cy="307975"/>
    <xdr:sp macro="" textlink="">
      <xdr:nvSpPr>
        <xdr:cNvPr id="2460" name="AutoShape 1" descr="blob:https://web.whatsapp.com/34b6e80c-bc0c-4a28-b3e1-e4a36d430a7e">
          <a:extLst>
            <a:ext uri="{FF2B5EF4-FFF2-40B4-BE49-F238E27FC236}">
              <a16:creationId xmlns:a16="http://schemas.microsoft.com/office/drawing/2014/main" id="{4F27FAAA-2215-470D-9F5B-8881BBC1D67C}"/>
            </a:ext>
          </a:extLst>
        </xdr:cNvPr>
        <xdr:cNvSpPr>
          <a:spLocks noChangeAspect="1" noChangeArrowheads="1"/>
        </xdr:cNvSpPr>
      </xdr:nvSpPr>
      <xdr:spPr bwMode="auto">
        <a:xfrm>
          <a:off x="23888700" y="43080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1587</xdr:row>
      <xdr:rowOff>0</xdr:rowOff>
    </xdr:from>
    <xdr:ext cx="304800" cy="307975"/>
    <xdr:sp macro="" textlink="">
      <xdr:nvSpPr>
        <xdr:cNvPr id="2461" name="AutoShape 1" descr="blob:https://web.whatsapp.com/34b6e80c-bc0c-4a28-b3e1-e4a36d430a7e">
          <a:extLst>
            <a:ext uri="{FF2B5EF4-FFF2-40B4-BE49-F238E27FC236}">
              <a16:creationId xmlns:a16="http://schemas.microsoft.com/office/drawing/2014/main" id="{43330684-0E31-46B8-AC89-5CC85C3F4836}"/>
            </a:ext>
          </a:extLst>
        </xdr:cNvPr>
        <xdr:cNvSpPr>
          <a:spLocks noChangeAspect="1" noChangeArrowheads="1"/>
        </xdr:cNvSpPr>
      </xdr:nvSpPr>
      <xdr:spPr bwMode="auto">
        <a:xfrm>
          <a:off x="23888700" y="43099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1587</xdr:row>
      <xdr:rowOff>0</xdr:rowOff>
    </xdr:from>
    <xdr:ext cx="304800" cy="307975"/>
    <xdr:sp macro="" textlink="">
      <xdr:nvSpPr>
        <xdr:cNvPr id="2462" name="AutoShape 1" descr="blob:https://web.whatsapp.com/34b6e80c-bc0c-4a28-b3e1-e4a36d430a7e">
          <a:extLst>
            <a:ext uri="{FF2B5EF4-FFF2-40B4-BE49-F238E27FC236}">
              <a16:creationId xmlns:a16="http://schemas.microsoft.com/office/drawing/2014/main" id="{563ED24C-8596-4D61-A163-24FB628D7950}"/>
            </a:ext>
          </a:extLst>
        </xdr:cNvPr>
        <xdr:cNvSpPr>
          <a:spLocks noChangeAspect="1" noChangeArrowheads="1"/>
        </xdr:cNvSpPr>
      </xdr:nvSpPr>
      <xdr:spPr bwMode="auto">
        <a:xfrm>
          <a:off x="23888700" y="43099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1588</xdr:row>
      <xdr:rowOff>0</xdr:rowOff>
    </xdr:from>
    <xdr:ext cx="304800" cy="307975"/>
    <xdr:sp macro="" textlink="">
      <xdr:nvSpPr>
        <xdr:cNvPr id="2463" name="AutoShape 1" descr="blob:https://web.whatsapp.com/34b6e80c-bc0c-4a28-b3e1-e4a36d430a7e">
          <a:extLst>
            <a:ext uri="{FF2B5EF4-FFF2-40B4-BE49-F238E27FC236}">
              <a16:creationId xmlns:a16="http://schemas.microsoft.com/office/drawing/2014/main" id="{EA18BA36-FD90-4275-934E-CAD9CC7841C3}"/>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1588</xdr:row>
      <xdr:rowOff>0</xdr:rowOff>
    </xdr:from>
    <xdr:ext cx="304800" cy="307975"/>
    <xdr:sp macro="" textlink="">
      <xdr:nvSpPr>
        <xdr:cNvPr id="2464" name="AutoShape 1" descr="blob:https://web.whatsapp.com/34b6e80c-bc0c-4a28-b3e1-e4a36d430a7e">
          <a:extLst>
            <a:ext uri="{FF2B5EF4-FFF2-40B4-BE49-F238E27FC236}">
              <a16:creationId xmlns:a16="http://schemas.microsoft.com/office/drawing/2014/main" id="{9C2D90B4-667C-4AF5-B893-1650AFC6087D}"/>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1589</xdr:row>
      <xdr:rowOff>0</xdr:rowOff>
    </xdr:from>
    <xdr:ext cx="304800" cy="307975"/>
    <xdr:sp macro="" textlink="">
      <xdr:nvSpPr>
        <xdr:cNvPr id="2465" name="AutoShape 1" descr="blob:https://web.whatsapp.com/34b6e80c-bc0c-4a28-b3e1-e4a36d430a7e">
          <a:extLst>
            <a:ext uri="{FF2B5EF4-FFF2-40B4-BE49-F238E27FC236}">
              <a16:creationId xmlns:a16="http://schemas.microsoft.com/office/drawing/2014/main" id="{0C8A0717-A3DC-47A3-A794-2CE757ECC55C}"/>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1589</xdr:row>
      <xdr:rowOff>0</xdr:rowOff>
    </xdr:from>
    <xdr:ext cx="304800" cy="307975"/>
    <xdr:sp macro="" textlink="">
      <xdr:nvSpPr>
        <xdr:cNvPr id="2466" name="AutoShape 1" descr="blob:https://web.whatsapp.com/34b6e80c-bc0c-4a28-b3e1-e4a36d430a7e">
          <a:extLst>
            <a:ext uri="{FF2B5EF4-FFF2-40B4-BE49-F238E27FC236}">
              <a16:creationId xmlns:a16="http://schemas.microsoft.com/office/drawing/2014/main" id="{7E3C18D9-5E26-479F-A55B-2EDE4CCC5802}"/>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67" name="AutoShape 1" descr="blob:https://web.whatsapp.com/34b6e80c-bc0c-4a28-b3e1-e4a36d430a7e">
          <a:extLst>
            <a:ext uri="{FF2B5EF4-FFF2-40B4-BE49-F238E27FC236}">
              <a16:creationId xmlns:a16="http://schemas.microsoft.com/office/drawing/2014/main" id="{C97BA338-1F71-4B20-AB06-B2E4C9E1F4A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68" name="AutoShape 1" descr="blob:https://web.whatsapp.com/34b6e80c-bc0c-4a28-b3e1-e4a36d430a7e">
          <a:extLst>
            <a:ext uri="{FF2B5EF4-FFF2-40B4-BE49-F238E27FC236}">
              <a16:creationId xmlns:a16="http://schemas.microsoft.com/office/drawing/2014/main" id="{5AC09033-0706-4F42-8D76-A83B498366A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69" name="AutoShape 1" descr="blob:https://web.whatsapp.com/34b6e80c-bc0c-4a28-b3e1-e4a36d430a7e">
          <a:extLst>
            <a:ext uri="{FF2B5EF4-FFF2-40B4-BE49-F238E27FC236}">
              <a16:creationId xmlns:a16="http://schemas.microsoft.com/office/drawing/2014/main" id="{2DE66DF3-00C9-40E3-8D39-9B8F9B5B78C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0" name="AutoShape 1" descr="blob:https://web.whatsapp.com/34b6e80c-bc0c-4a28-b3e1-e4a36d430a7e">
          <a:extLst>
            <a:ext uri="{FF2B5EF4-FFF2-40B4-BE49-F238E27FC236}">
              <a16:creationId xmlns:a16="http://schemas.microsoft.com/office/drawing/2014/main" id="{F3976379-983D-4E5E-A142-0BB7A65F014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1" name="AutoShape 1" descr="blob:https://web.whatsapp.com/34b6e80c-bc0c-4a28-b3e1-e4a36d430a7e">
          <a:extLst>
            <a:ext uri="{FF2B5EF4-FFF2-40B4-BE49-F238E27FC236}">
              <a16:creationId xmlns:a16="http://schemas.microsoft.com/office/drawing/2014/main" id="{8619A823-E3DE-4D80-8ADC-59CC2DD265B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2" name="AutoShape 1" descr="blob:https://web.whatsapp.com/34b6e80c-bc0c-4a28-b3e1-e4a36d430a7e">
          <a:extLst>
            <a:ext uri="{FF2B5EF4-FFF2-40B4-BE49-F238E27FC236}">
              <a16:creationId xmlns:a16="http://schemas.microsoft.com/office/drawing/2014/main" id="{43569E6E-A3F5-4E82-857E-30E434233D8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3" name="AutoShape 1" descr="blob:https://web.whatsapp.com/34b6e80c-bc0c-4a28-b3e1-e4a36d430a7e">
          <a:extLst>
            <a:ext uri="{FF2B5EF4-FFF2-40B4-BE49-F238E27FC236}">
              <a16:creationId xmlns:a16="http://schemas.microsoft.com/office/drawing/2014/main" id="{9AE1579B-3FDD-4C01-8483-994F3D1B4FB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4" name="AutoShape 1" descr="blob:https://web.whatsapp.com/34b6e80c-bc0c-4a28-b3e1-e4a36d430a7e">
          <a:extLst>
            <a:ext uri="{FF2B5EF4-FFF2-40B4-BE49-F238E27FC236}">
              <a16:creationId xmlns:a16="http://schemas.microsoft.com/office/drawing/2014/main" id="{E0E9ED84-EED6-4D52-ABEC-F85FF9BE589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5" name="AutoShape 1" descr="blob:https://web.whatsapp.com/34b6e80c-bc0c-4a28-b3e1-e4a36d430a7e">
          <a:extLst>
            <a:ext uri="{FF2B5EF4-FFF2-40B4-BE49-F238E27FC236}">
              <a16:creationId xmlns:a16="http://schemas.microsoft.com/office/drawing/2014/main" id="{5B575627-4A1E-4E70-B19A-11C15DBFC88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6" name="AutoShape 1" descr="blob:https://web.whatsapp.com/34b6e80c-bc0c-4a28-b3e1-e4a36d430a7e">
          <a:extLst>
            <a:ext uri="{FF2B5EF4-FFF2-40B4-BE49-F238E27FC236}">
              <a16:creationId xmlns:a16="http://schemas.microsoft.com/office/drawing/2014/main" id="{88F6F997-0C95-4311-9391-0F4EDD1FAFB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7" name="AutoShape 1" descr="blob:https://web.whatsapp.com/34b6e80c-bc0c-4a28-b3e1-e4a36d430a7e">
          <a:extLst>
            <a:ext uri="{FF2B5EF4-FFF2-40B4-BE49-F238E27FC236}">
              <a16:creationId xmlns:a16="http://schemas.microsoft.com/office/drawing/2014/main" id="{6CC3A8D3-D797-4182-BEE4-884B37CB47C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8" name="AutoShape 1" descr="blob:https://web.whatsapp.com/34b6e80c-bc0c-4a28-b3e1-e4a36d430a7e">
          <a:extLst>
            <a:ext uri="{FF2B5EF4-FFF2-40B4-BE49-F238E27FC236}">
              <a16:creationId xmlns:a16="http://schemas.microsoft.com/office/drawing/2014/main" id="{F0BC15C6-C526-485B-A742-276F2E8FEC0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79" name="AutoShape 1" descr="blob:https://web.whatsapp.com/34b6e80c-bc0c-4a28-b3e1-e4a36d430a7e">
          <a:extLst>
            <a:ext uri="{FF2B5EF4-FFF2-40B4-BE49-F238E27FC236}">
              <a16:creationId xmlns:a16="http://schemas.microsoft.com/office/drawing/2014/main" id="{654BAE45-88BA-4E1A-BF9B-061710FF363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0" name="AutoShape 1" descr="blob:https://web.whatsapp.com/34b6e80c-bc0c-4a28-b3e1-e4a36d430a7e">
          <a:extLst>
            <a:ext uri="{FF2B5EF4-FFF2-40B4-BE49-F238E27FC236}">
              <a16:creationId xmlns:a16="http://schemas.microsoft.com/office/drawing/2014/main" id="{2061B46E-D85C-482E-BB9B-9592C065B33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1" name="AutoShape 1" descr="blob:https://web.whatsapp.com/34b6e80c-bc0c-4a28-b3e1-e4a36d430a7e">
          <a:extLst>
            <a:ext uri="{FF2B5EF4-FFF2-40B4-BE49-F238E27FC236}">
              <a16:creationId xmlns:a16="http://schemas.microsoft.com/office/drawing/2014/main" id="{2F7675AD-22AE-4E49-A93B-6838DD0E69D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2" name="AutoShape 1" descr="blob:https://web.whatsapp.com/34b6e80c-bc0c-4a28-b3e1-e4a36d430a7e">
          <a:extLst>
            <a:ext uri="{FF2B5EF4-FFF2-40B4-BE49-F238E27FC236}">
              <a16:creationId xmlns:a16="http://schemas.microsoft.com/office/drawing/2014/main" id="{374A0ECE-61CA-4FE1-AB60-9EA153468AF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3" name="AutoShape 1" descr="blob:https://web.whatsapp.com/34b6e80c-bc0c-4a28-b3e1-e4a36d430a7e">
          <a:extLst>
            <a:ext uri="{FF2B5EF4-FFF2-40B4-BE49-F238E27FC236}">
              <a16:creationId xmlns:a16="http://schemas.microsoft.com/office/drawing/2014/main" id="{54E6A63B-E872-4B62-8E9C-74089A6B634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4" name="AutoShape 1" descr="blob:https://web.whatsapp.com/34b6e80c-bc0c-4a28-b3e1-e4a36d430a7e">
          <a:extLst>
            <a:ext uri="{FF2B5EF4-FFF2-40B4-BE49-F238E27FC236}">
              <a16:creationId xmlns:a16="http://schemas.microsoft.com/office/drawing/2014/main" id="{EE2F7005-012B-4AFE-ACEA-F93CCF69674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5" name="AutoShape 1" descr="blob:https://web.whatsapp.com/34b6e80c-bc0c-4a28-b3e1-e4a36d430a7e">
          <a:extLst>
            <a:ext uri="{FF2B5EF4-FFF2-40B4-BE49-F238E27FC236}">
              <a16:creationId xmlns:a16="http://schemas.microsoft.com/office/drawing/2014/main" id="{10C62AE7-1C52-4197-B6A6-07BF3E359EB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6" name="AutoShape 1" descr="blob:https://web.whatsapp.com/34b6e80c-bc0c-4a28-b3e1-e4a36d430a7e">
          <a:extLst>
            <a:ext uri="{FF2B5EF4-FFF2-40B4-BE49-F238E27FC236}">
              <a16:creationId xmlns:a16="http://schemas.microsoft.com/office/drawing/2014/main" id="{DF52F9C8-F5A4-43A0-A2AE-7FA0D720D9B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7" name="AutoShape 1" descr="blob:https://web.whatsapp.com/34b6e80c-bc0c-4a28-b3e1-e4a36d430a7e">
          <a:extLst>
            <a:ext uri="{FF2B5EF4-FFF2-40B4-BE49-F238E27FC236}">
              <a16:creationId xmlns:a16="http://schemas.microsoft.com/office/drawing/2014/main" id="{528A62DC-4D2D-44C3-ADD9-8C2FC59528E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8" name="AutoShape 1" descr="blob:https://web.whatsapp.com/34b6e80c-bc0c-4a28-b3e1-e4a36d430a7e">
          <a:extLst>
            <a:ext uri="{FF2B5EF4-FFF2-40B4-BE49-F238E27FC236}">
              <a16:creationId xmlns:a16="http://schemas.microsoft.com/office/drawing/2014/main" id="{BA1DAA90-C7B7-4EE3-B363-76CEF5FACC6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89" name="AutoShape 1" descr="blob:https://web.whatsapp.com/34b6e80c-bc0c-4a28-b3e1-e4a36d430a7e">
          <a:extLst>
            <a:ext uri="{FF2B5EF4-FFF2-40B4-BE49-F238E27FC236}">
              <a16:creationId xmlns:a16="http://schemas.microsoft.com/office/drawing/2014/main" id="{01D509E4-00EC-4E7E-B939-39866D13691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0" name="AutoShape 1" descr="blob:https://web.whatsapp.com/34b6e80c-bc0c-4a28-b3e1-e4a36d430a7e">
          <a:extLst>
            <a:ext uri="{FF2B5EF4-FFF2-40B4-BE49-F238E27FC236}">
              <a16:creationId xmlns:a16="http://schemas.microsoft.com/office/drawing/2014/main" id="{E551D70B-76F4-4B36-BC54-47C0B2467DC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1" name="AutoShape 1" descr="blob:https://web.whatsapp.com/34b6e80c-bc0c-4a28-b3e1-e4a36d430a7e">
          <a:extLst>
            <a:ext uri="{FF2B5EF4-FFF2-40B4-BE49-F238E27FC236}">
              <a16:creationId xmlns:a16="http://schemas.microsoft.com/office/drawing/2014/main" id="{28B39C13-7B84-4E50-8358-EDE21D52C6C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2" name="AutoShape 1" descr="blob:https://web.whatsapp.com/34b6e80c-bc0c-4a28-b3e1-e4a36d430a7e">
          <a:extLst>
            <a:ext uri="{FF2B5EF4-FFF2-40B4-BE49-F238E27FC236}">
              <a16:creationId xmlns:a16="http://schemas.microsoft.com/office/drawing/2014/main" id="{9F791397-8424-490D-B3D2-8EE8A757FE8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3" name="AutoShape 1" descr="blob:https://web.whatsapp.com/34b6e80c-bc0c-4a28-b3e1-e4a36d430a7e">
          <a:extLst>
            <a:ext uri="{FF2B5EF4-FFF2-40B4-BE49-F238E27FC236}">
              <a16:creationId xmlns:a16="http://schemas.microsoft.com/office/drawing/2014/main" id="{F660ADF4-FFD4-4DD9-9DB9-21AC8B97C6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4" name="AutoShape 1" descr="blob:https://web.whatsapp.com/34b6e80c-bc0c-4a28-b3e1-e4a36d430a7e">
          <a:extLst>
            <a:ext uri="{FF2B5EF4-FFF2-40B4-BE49-F238E27FC236}">
              <a16:creationId xmlns:a16="http://schemas.microsoft.com/office/drawing/2014/main" id="{86A03512-0E15-45C9-9E9E-FC188834765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5" name="AutoShape 1" descr="blob:https://web.whatsapp.com/34b6e80c-bc0c-4a28-b3e1-e4a36d430a7e">
          <a:extLst>
            <a:ext uri="{FF2B5EF4-FFF2-40B4-BE49-F238E27FC236}">
              <a16:creationId xmlns:a16="http://schemas.microsoft.com/office/drawing/2014/main" id="{575C52FE-A519-495F-A918-B2BE7147E73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6" name="AutoShape 1" descr="blob:https://web.whatsapp.com/34b6e80c-bc0c-4a28-b3e1-e4a36d430a7e">
          <a:extLst>
            <a:ext uri="{FF2B5EF4-FFF2-40B4-BE49-F238E27FC236}">
              <a16:creationId xmlns:a16="http://schemas.microsoft.com/office/drawing/2014/main" id="{8154429F-854E-46BA-8C10-EDEB7A3929F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7" name="AutoShape 1" descr="blob:https://web.whatsapp.com/34b6e80c-bc0c-4a28-b3e1-e4a36d430a7e">
          <a:extLst>
            <a:ext uri="{FF2B5EF4-FFF2-40B4-BE49-F238E27FC236}">
              <a16:creationId xmlns:a16="http://schemas.microsoft.com/office/drawing/2014/main" id="{EC3AED94-B8C0-4FC0-8874-49667BC8363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8" name="AutoShape 1" descr="blob:https://web.whatsapp.com/34b6e80c-bc0c-4a28-b3e1-e4a36d430a7e">
          <a:extLst>
            <a:ext uri="{FF2B5EF4-FFF2-40B4-BE49-F238E27FC236}">
              <a16:creationId xmlns:a16="http://schemas.microsoft.com/office/drawing/2014/main" id="{11D1C6BB-0C5F-419C-8F05-AFD4A652075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499" name="AutoShape 1" descr="blob:https://web.whatsapp.com/34b6e80c-bc0c-4a28-b3e1-e4a36d430a7e">
          <a:extLst>
            <a:ext uri="{FF2B5EF4-FFF2-40B4-BE49-F238E27FC236}">
              <a16:creationId xmlns:a16="http://schemas.microsoft.com/office/drawing/2014/main" id="{1619FD81-682D-4B80-962B-61BD13500232}"/>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0" name="AutoShape 1" descr="blob:https://web.whatsapp.com/34b6e80c-bc0c-4a28-b3e1-e4a36d430a7e">
          <a:extLst>
            <a:ext uri="{FF2B5EF4-FFF2-40B4-BE49-F238E27FC236}">
              <a16:creationId xmlns:a16="http://schemas.microsoft.com/office/drawing/2014/main" id="{A19B9A7D-B82E-4ED3-8366-F5B882079AD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1" name="AutoShape 1" descr="blob:https://web.whatsapp.com/34b6e80c-bc0c-4a28-b3e1-e4a36d430a7e">
          <a:extLst>
            <a:ext uri="{FF2B5EF4-FFF2-40B4-BE49-F238E27FC236}">
              <a16:creationId xmlns:a16="http://schemas.microsoft.com/office/drawing/2014/main" id="{9C6FE6B1-8F37-4054-8E51-79310BA3D42F}"/>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2" name="AutoShape 1" descr="blob:https://web.whatsapp.com/34b6e80c-bc0c-4a28-b3e1-e4a36d430a7e">
          <a:extLst>
            <a:ext uri="{FF2B5EF4-FFF2-40B4-BE49-F238E27FC236}">
              <a16:creationId xmlns:a16="http://schemas.microsoft.com/office/drawing/2014/main" id="{5EE03FE0-9FE1-4F74-A1F4-E1DEFDFAE2D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3" name="AutoShape 1" descr="blob:https://web.whatsapp.com/34b6e80c-bc0c-4a28-b3e1-e4a36d430a7e">
          <a:extLst>
            <a:ext uri="{FF2B5EF4-FFF2-40B4-BE49-F238E27FC236}">
              <a16:creationId xmlns:a16="http://schemas.microsoft.com/office/drawing/2014/main" id="{D782E844-F77E-4943-8331-845D00983BE8}"/>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4" name="AutoShape 1" descr="blob:https://web.whatsapp.com/34b6e80c-bc0c-4a28-b3e1-e4a36d430a7e">
          <a:extLst>
            <a:ext uri="{FF2B5EF4-FFF2-40B4-BE49-F238E27FC236}">
              <a16:creationId xmlns:a16="http://schemas.microsoft.com/office/drawing/2014/main" id="{DFA70DD9-C46B-4A9B-A871-6DE687AC00C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5" name="AutoShape 1" descr="blob:https://web.whatsapp.com/34b6e80c-bc0c-4a28-b3e1-e4a36d430a7e">
          <a:extLst>
            <a:ext uri="{FF2B5EF4-FFF2-40B4-BE49-F238E27FC236}">
              <a16:creationId xmlns:a16="http://schemas.microsoft.com/office/drawing/2014/main" id="{C3BB7187-617C-47B3-A07C-D2F2A45312E9}"/>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6" name="AutoShape 1" descr="blob:https://web.whatsapp.com/34b6e80c-bc0c-4a28-b3e1-e4a36d430a7e">
          <a:extLst>
            <a:ext uri="{FF2B5EF4-FFF2-40B4-BE49-F238E27FC236}">
              <a16:creationId xmlns:a16="http://schemas.microsoft.com/office/drawing/2014/main" id="{21E77DA0-F932-427A-887F-DD7C0E465AA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7" name="AutoShape 1" descr="blob:https://web.whatsapp.com/34b6e80c-bc0c-4a28-b3e1-e4a36d430a7e">
          <a:extLst>
            <a:ext uri="{FF2B5EF4-FFF2-40B4-BE49-F238E27FC236}">
              <a16:creationId xmlns:a16="http://schemas.microsoft.com/office/drawing/2014/main" id="{B6C0965F-3384-4510-9F0A-C84511448BB0}"/>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8" name="AutoShape 1" descr="blob:https://web.whatsapp.com/34b6e80c-bc0c-4a28-b3e1-e4a36d430a7e">
          <a:extLst>
            <a:ext uri="{FF2B5EF4-FFF2-40B4-BE49-F238E27FC236}">
              <a16:creationId xmlns:a16="http://schemas.microsoft.com/office/drawing/2014/main" id="{7F8F9CC1-7D49-43CB-9598-603B7E8B992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09" name="AutoShape 1" descr="blob:https://web.whatsapp.com/34b6e80c-bc0c-4a28-b3e1-e4a36d430a7e">
          <a:extLst>
            <a:ext uri="{FF2B5EF4-FFF2-40B4-BE49-F238E27FC236}">
              <a16:creationId xmlns:a16="http://schemas.microsoft.com/office/drawing/2014/main" id="{84B26E20-3364-4864-9F72-86742C9C6914}"/>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0" name="AutoShape 1" descr="blob:https://web.whatsapp.com/34b6e80c-bc0c-4a28-b3e1-e4a36d430a7e">
          <a:extLst>
            <a:ext uri="{FF2B5EF4-FFF2-40B4-BE49-F238E27FC236}">
              <a16:creationId xmlns:a16="http://schemas.microsoft.com/office/drawing/2014/main" id="{3D94CB5D-BFEE-4DE2-8AB7-4A95CB5533DC}"/>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1" name="AutoShape 1" descr="blob:https://web.whatsapp.com/34b6e80c-bc0c-4a28-b3e1-e4a36d430a7e">
          <a:extLst>
            <a:ext uri="{FF2B5EF4-FFF2-40B4-BE49-F238E27FC236}">
              <a16:creationId xmlns:a16="http://schemas.microsoft.com/office/drawing/2014/main" id="{47415C44-8C8A-47CA-B9C6-13CDD32C228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2" name="AutoShape 1" descr="blob:https://web.whatsapp.com/34b6e80c-bc0c-4a28-b3e1-e4a36d430a7e">
          <a:extLst>
            <a:ext uri="{FF2B5EF4-FFF2-40B4-BE49-F238E27FC236}">
              <a16:creationId xmlns:a16="http://schemas.microsoft.com/office/drawing/2014/main" id="{53069AC8-65D1-4A72-AA85-6C45770EAEAA}"/>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3" name="AutoShape 1" descr="blob:https://web.whatsapp.com/34b6e80c-bc0c-4a28-b3e1-e4a36d430a7e">
          <a:extLst>
            <a:ext uri="{FF2B5EF4-FFF2-40B4-BE49-F238E27FC236}">
              <a16:creationId xmlns:a16="http://schemas.microsoft.com/office/drawing/2014/main" id="{45B502C2-AB04-4C5D-80F9-0567A640DC97}"/>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4" name="AutoShape 1" descr="blob:https://web.whatsapp.com/34b6e80c-bc0c-4a28-b3e1-e4a36d430a7e">
          <a:extLst>
            <a:ext uri="{FF2B5EF4-FFF2-40B4-BE49-F238E27FC236}">
              <a16:creationId xmlns:a16="http://schemas.microsoft.com/office/drawing/2014/main" id="{D695DA8D-D83C-4513-8BBE-8E387A2204ED}"/>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5" name="AutoShape 1" descr="blob:https://web.whatsapp.com/34b6e80c-bc0c-4a28-b3e1-e4a36d430a7e">
          <a:extLst>
            <a:ext uri="{FF2B5EF4-FFF2-40B4-BE49-F238E27FC236}">
              <a16:creationId xmlns:a16="http://schemas.microsoft.com/office/drawing/2014/main" id="{2541EA54-34BE-4725-B9BC-C040B4396606}"/>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6" name="AutoShape 1" descr="blob:https://web.whatsapp.com/34b6e80c-bc0c-4a28-b3e1-e4a36d430a7e">
          <a:extLst>
            <a:ext uri="{FF2B5EF4-FFF2-40B4-BE49-F238E27FC236}">
              <a16:creationId xmlns:a16="http://schemas.microsoft.com/office/drawing/2014/main" id="{9F164DFB-A76B-403E-8A1C-F5BBF6314A31}"/>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7" name="AutoShape 1" descr="blob:https://web.whatsapp.com/34b6e80c-bc0c-4a28-b3e1-e4a36d430a7e">
          <a:extLst>
            <a:ext uri="{FF2B5EF4-FFF2-40B4-BE49-F238E27FC236}">
              <a16:creationId xmlns:a16="http://schemas.microsoft.com/office/drawing/2014/main" id="{8E7EBAF5-CB72-4C92-BFCD-A59D80B55405}"/>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8" name="AutoShape 1" descr="blob:https://web.whatsapp.com/34b6e80c-bc0c-4a28-b3e1-e4a36d430a7e">
          <a:extLst>
            <a:ext uri="{FF2B5EF4-FFF2-40B4-BE49-F238E27FC236}">
              <a16:creationId xmlns:a16="http://schemas.microsoft.com/office/drawing/2014/main" id="{0BACC4A2-B77D-4B46-BCCA-70AAF3643FEB}"/>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528</xdr:row>
      <xdr:rowOff>0</xdr:rowOff>
    </xdr:from>
    <xdr:ext cx="304800" cy="307975"/>
    <xdr:sp macro="" textlink="">
      <xdr:nvSpPr>
        <xdr:cNvPr id="2519" name="AutoShape 1" descr="blob:https://web.whatsapp.com/34b6e80c-bc0c-4a28-b3e1-e4a36d430a7e">
          <a:extLst>
            <a:ext uri="{FF2B5EF4-FFF2-40B4-BE49-F238E27FC236}">
              <a16:creationId xmlns:a16="http://schemas.microsoft.com/office/drawing/2014/main" id="{D9E22091-4567-45EB-93D0-2A0402C4BABE}"/>
            </a:ext>
          </a:extLst>
        </xdr:cNvPr>
        <xdr:cNvSpPr>
          <a:spLocks noChangeAspect="1" noChangeArrowheads="1"/>
        </xdr:cNvSpPr>
      </xdr:nvSpPr>
      <xdr:spPr bwMode="auto">
        <a:xfrm>
          <a:off x="23888700" y="142103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xdr:row>
      <xdr:rowOff>0</xdr:rowOff>
    </xdr:from>
    <xdr:ext cx="304800" cy="307975"/>
    <xdr:sp macro="" textlink="">
      <xdr:nvSpPr>
        <xdr:cNvPr id="2520" name="AutoShape 1" descr="blob:https://web.whatsapp.com/34b6e80c-bc0c-4a28-b3e1-e4a36d430a7e">
          <a:extLst>
            <a:ext uri="{FF2B5EF4-FFF2-40B4-BE49-F238E27FC236}">
              <a16:creationId xmlns:a16="http://schemas.microsoft.com/office/drawing/2014/main" id="{7F270669-1690-4A49-9E75-62C50C06B6F2}"/>
            </a:ext>
          </a:extLst>
        </xdr:cNvPr>
        <xdr:cNvSpPr>
          <a:spLocks noChangeAspect="1" noChangeArrowheads="1"/>
        </xdr:cNvSpPr>
      </xdr:nvSpPr>
      <xdr:spPr bwMode="auto">
        <a:xfrm>
          <a:off x="23888700" y="33775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123</xdr:row>
      <xdr:rowOff>0</xdr:rowOff>
    </xdr:from>
    <xdr:ext cx="304800" cy="307975"/>
    <xdr:sp macro="" textlink="">
      <xdr:nvSpPr>
        <xdr:cNvPr id="2521" name="AutoShape 1" descr="blob:https://web.whatsapp.com/34b6e80c-bc0c-4a28-b3e1-e4a36d430a7e">
          <a:extLst>
            <a:ext uri="{FF2B5EF4-FFF2-40B4-BE49-F238E27FC236}">
              <a16:creationId xmlns:a16="http://schemas.microsoft.com/office/drawing/2014/main" id="{975E8D2B-732C-4078-8C53-10225CD8C151}"/>
            </a:ext>
          </a:extLst>
        </xdr:cNvPr>
        <xdr:cNvSpPr>
          <a:spLocks noChangeAspect="1" noChangeArrowheads="1"/>
        </xdr:cNvSpPr>
      </xdr:nvSpPr>
      <xdr:spPr bwMode="auto">
        <a:xfrm>
          <a:off x="23888700" y="34042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xdr:row>
      <xdr:rowOff>0</xdr:rowOff>
    </xdr:from>
    <xdr:ext cx="304800" cy="307975"/>
    <xdr:sp macro="" textlink="">
      <xdr:nvSpPr>
        <xdr:cNvPr id="2524" name="AutoShape 1" descr="blob:https://web.whatsapp.com/34b6e80c-bc0c-4a28-b3e1-e4a36d430a7e">
          <a:extLst>
            <a:ext uri="{FF2B5EF4-FFF2-40B4-BE49-F238E27FC236}">
              <a16:creationId xmlns:a16="http://schemas.microsoft.com/office/drawing/2014/main" id="{287FAE27-85D7-4A4B-AC40-F50A359AD1FB}"/>
            </a:ext>
          </a:extLst>
        </xdr:cNvPr>
        <xdr:cNvSpPr>
          <a:spLocks noChangeAspect="1" noChangeArrowheads="1"/>
        </xdr:cNvSpPr>
      </xdr:nvSpPr>
      <xdr:spPr bwMode="auto">
        <a:xfrm>
          <a:off x="23888700" y="3423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124</xdr:row>
      <xdr:rowOff>0</xdr:rowOff>
    </xdr:from>
    <xdr:ext cx="304800" cy="307975"/>
    <xdr:sp macro="" textlink="">
      <xdr:nvSpPr>
        <xdr:cNvPr id="2525" name="AutoShape 1" descr="blob:https://web.whatsapp.com/34b6e80c-bc0c-4a28-b3e1-e4a36d430a7e">
          <a:extLst>
            <a:ext uri="{FF2B5EF4-FFF2-40B4-BE49-F238E27FC236}">
              <a16:creationId xmlns:a16="http://schemas.microsoft.com/office/drawing/2014/main" id="{1C62DF5A-878D-4126-87A3-648DC5288EFC}"/>
            </a:ext>
          </a:extLst>
        </xdr:cNvPr>
        <xdr:cNvSpPr>
          <a:spLocks noChangeAspect="1" noChangeArrowheads="1"/>
        </xdr:cNvSpPr>
      </xdr:nvSpPr>
      <xdr:spPr bwMode="auto">
        <a:xfrm>
          <a:off x="23888700" y="34232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111</xdr:col>
      <xdr:colOff>422413</xdr:colOff>
      <xdr:row>6</xdr:row>
      <xdr:rowOff>65571</xdr:rowOff>
    </xdr:from>
    <xdr:to>
      <xdr:col>114</xdr:col>
      <xdr:colOff>224832</xdr:colOff>
      <xdr:row>6</xdr:row>
      <xdr:rowOff>1649571</xdr:rowOff>
    </xdr:to>
    <xdr:pic>
      <xdr:nvPicPr>
        <xdr:cNvPr id="2526" name="Imagen 2525">
          <a:extLst>
            <a:ext uri="{FF2B5EF4-FFF2-40B4-BE49-F238E27FC236}">
              <a16:creationId xmlns:a16="http://schemas.microsoft.com/office/drawing/2014/main" id="{DB068A75-C3F1-4B5C-AF71-BE7AAABDC119}"/>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2940" t="6099" r="18126" b="16496"/>
        <a:stretch/>
      </xdr:blipFill>
      <xdr:spPr>
        <a:xfrm>
          <a:off x="54819688" y="1484796"/>
          <a:ext cx="2514594" cy="1584000"/>
        </a:xfrm>
        <a:prstGeom prst="rect">
          <a:avLst/>
        </a:prstGeom>
      </xdr:spPr>
    </xdr:pic>
    <xdr:clientData/>
  </xdr:twoCellAnchor>
  <xdr:oneCellAnchor>
    <xdr:from>
      <xdr:col>40</xdr:col>
      <xdr:colOff>0</xdr:colOff>
      <xdr:row>1588</xdr:row>
      <xdr:rowOff>0</xdr:rowOff>
    </xdr:from>
    <xdr:ext cx="304800" cy="307975"/>
    <xdr:sp macro="" textlink="">
      <xdr:nvSpPr>
        <xdr:cNvPr id="2527" name="AutoShape 1" descr="blob:https://web.whatsapp.com/34b6e80c-bc0c-4a28-b3e1-e4a36d430a7e">
          <a:extLst>
            <a:ext uri="{FF2B5EF4-FFF2-40B4-BE49-F238E27FC236}">
              <a16:creationId xmlns:a16="http://schemas.microsoft.com/office/drawing/2014/main" id="{10702E52-0EDA-4E20-A267-6DF37F0DEFFD}"/>
            </a:ext>
          </a:extLst>
        </xdr:cNvPr>
        <xdr:cNvSpPr>
          <a:spLocks noChangeAspect="1" noChangeArrowheads="1"/>
        </xdr:cNvSpPr>
      </xdr:nvSpPr>
      <xdr:spPr bwMode="auto">
        <a:xfrm>
          <a:off x="23888700" y="43116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1589</xdr:row>
      <xdr:rowOff>0</xdr:rowOff>
    </xdr:from>
    <xdr:ext cx="304800" cy="307975"/>
    <xdr:sp macro="" textlink="">
      <xdr:nvSpPr>
        <xdr:cNvPr id="2528" name="AutoShape 1" descr="blob:https://web.whatsapp.com/34b6e80c-bc0c-4a28-b3e1-e4a36d430a7e">
          <a:extLst>
            <a:ext uri="{FF2B5EF4-FFF2-40B4-BE49-F238E27FC236}">
              <a16:creationId xmlns:a16="http://schemas.microsoft.com/office/drawing/2014/main" id="{F0B95CCE-4D92-4479-9E61-912A6BC2D6F2}"/>
            </a:ext>
          </a:extLst>
        </xdr:cNvPr>
        <xdr:cNvSpPr>
          <a:spLocks noChangeAspect="1" noChangeArrowheads="1"/>
        </xdr:cNvSpPr>
      </xdr:nvSpPr>
      <xdr:spPr bwMode="auto">
        <a:xfrm>
          <a:off x="23888700" y="431349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2529" name="AutoShape 1" descr="blob:https://web.whatsapp.com/34b6e80c-bc0c-4a28-b3e1-e4a36d430a7e">
          <a:extLst>
            <a:ext uri="{FF2B5EF4-FFF2-40B4-BE49-F238E27FC236}">
              <a16:creationId xmlns:a16="http://schemas.microsoft.com/office/drawing/2014/main" id="{0C1ABBD3-9232-4764-B982-5D086265E975}"/>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2530" name="AutoShape 1" descr="blob:https://web.whatsapp.com/34b6e80c-bc0c-4a28-b3e1-e4a36d430a7e">
          <a:extLst>
            <a:ext uri="{FF2B5EF4-FFF2-40B4-BE49-F238E27FC236}">
              <a16:creationId xmlns:a16="http://schemas.microsoft.com/office/drawing/2014/main" id="{E132A8B9-694B-4535-AA8C-366FCA6A0FA9}"/>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2531" name="AutoShape 1" descr="blob:https://web.whatsapp.com/34b6e80c-bc0c-4a28-b3e1-e4a36d430a7e">
          <a:extLst>
            <a:ext uri="{FF2B5EF4-FFF2-40B4-BE49-F238E27FC236}">
              <a16:creationId xmlns:a16="http://schemas.microsoft.com/office/drawing/2014/main" id="{F4AD14D7-F1B2-4A5A-9EEA-6C0D8DC827D5}"/>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2532" name="AutoShape 1" descr="blob:https://web.whatsapp.com/34b6e80c-bc0c-4a28-b3e1-e4a36d430a7e">
          <a:extLst>
            <a:ext uri="{FF2B5EF4-FFF2-40B4-BE49-F238E27FC236}">
              <a16:creationId xmlns:a16="http://schemas.microsoft.com/office/drawing/2014/main" id="{9F55BAB1-18EB-45BB-BBA3-41A84006B1AB}"/>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2535" name="AutoShape 1" descr="blob:https://web.whatsapp.com/34b6e80c-bc0c-4a28-b3e1-e4a36d430a7e">
          <a:extLst>
            <a:ext uri="{FF2B5EF4-FFF2-40B4-BE49-F238E27FC236}">
              <a16:creationId xmlns:a16="http://schemas.microsoft.com/office/drawing/2014/main" id="{8AD32C6A-E3B5-44F3-8F1A-785BEAE39404}"/>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2536" name="AutoShape 1" descr="blob:https://web.whatsapp.com/34b6e80c-bc0c-4a28-b3e1-e4a36d430a7e">
          <a:extLst>
            <a:ext uri="{FF2B5EF4-FFF2-40B4-BE49-F238E27FC236}">
              <a16:creationId xmlns:a16="http://schemas.microsoft.com/office/drawing/2014/main" id="{662A379F-DA59-4F41-8391-BCC25C71FD7F}"/>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2537" name="AutoShape 1" descr="blob:https://web.whatsapp.com/34b6e80c-bc0c-4a28-b3e1-e4a36d430a7e">
          <a:extLst>
            <a:ext uri="{FF2B5EF4-FFF2-40B4-BE49-F238E27FC236}">
              <a16:creationId xmlns:a16="http://schemas.microsoft.com/office/drawing/2014/main" id="{C82ABF04-BEF0-4B08-B67A-4438381E8233}"/>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2538" name="AutoShape 1" descr="blob:https://web.whatsapp.com/34b6e80c-bc0c-4a28-b3e1-e4a36d430a7e">
          <a:extLst>
            <a:ext uri="{FF2B5EF4-FFF2-40B4-BE49-F238E27FC236}">
              <a16:creationId xmlns:a16="http://schemas.microsoft.com/office/drawing/2014/main" id="{A3DA9EDD-0904-4A1E-B933-31A3F06E4F5B}"/>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92</xdr:row>
      <xdr:rowOff>0</xdr:rowOff>
    </xdr:from>
    <xdr:ext cx="304800" cy="307975"/>
    <xdr:sp macro="" textlink="">
      <xdr:nvSpPr>
        <xdr:cNvPr id="2539" name="AutoShape 1" descr="blob:https://web.whatsapp.com/34b6e80c-bc0c-4a28-b3e1-e4a36d430a7e">
          <a:extLst>
            <a:ext uri="{FF2B5EF4-FFF2-40B4-BE49-F238E27FC236}">
              <a16:creationId xmlns:a16="http://schemas.microsoft.com/office/drawing/2014/main" id="{4F92FDFF-4243-416C-9479-2941A21CB55A}"/>
            </a:ext>
          </a:extLst>
        </xdr:cNvPr>
        <xdr:cNvSpPr>
          <a:spLocks noChangeAspect="1" noChangeArrowheads="1"/>
        </xdr:cNvSpPr>
      </xdr:nvSpPr>
      <xdr:spPr bwMode="auto">
        <a:xfrm>
          <a:off x="519112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2540" name="AutoShape 1" descr="blob:https://web.whatsapp.com/34b6e80c-bc0c-4a28-b3e1-e4a36d430a7e">
          <a:extLst>
            <a:ext uri="{FF2B5EF4-FFF2-40B4-BE49-F238E27FC236}">
              <a16:creationId xmlns:a16="http://schemas.microsoft.com/office/drawing/2014/main" id="{F2EA0B45-1D9B-4FEC-9CE0-4CABC88A9764}"/>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2541" name="AutoShape 1" descr="blob:https://web.whatsapp.com/34b6e80c-bc0c-4a28-b3e1-e4a36d430a7e">
          <a:extLst>
            <a:ext uri="{FF2B5EF4-FFF2-40B4-BE49-F238E27FC236}">
              <a16:creationId xmlns:a16="http://schemas.microsoft.com/office/drawing/2014/main" id="{4730A700-A538-4B3B-8790-BB283143C3C4}"/>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542" name="AutoShape 1" descr="blob:https://web.whatsapp.com/34b6e80c-bc0c-4a28-b3e1-e4a36d430a7e">
          <a:extLst>
            <a:ext uri="{FF2B5EF4-FFF2-40B4-BE49-F238E27FC236}">
              <a16:creationId xmlns:a16="http://schemas.microsoft.com/office/drawing/2014/main" id="{197AE63A-9ABB-4061-B5A1-6CA1B73BDDAF}"/>
            </a:ext>
          </a:extLst>
        </xdr:cNvPr>
        <xdr:cNvSpPr>
          <a:spLocks noChangeAspect="1" noChangeArrowheads="1"/>
        </xdr:cNvSpPr>
      </xdr:nvSpPr>
      <xdr:spPr bwMode="auto">
        <a:xfrm>
          <a:off x="238887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2543" name="AutoShape 1" descr="blob:https://web.whatsapp.com/34b6e80c-bc0c-4a28-b3e1-e4a36d430a7e">
          <a:extLst>
            <a:ext uri="{FF2B5EF4-FFF2-40B4-BE49-F238E27FC236}">
              <a16:creationId xmlns:a16="http://schemas.microsoft.com/office/drawing/2014/main" id="{E206AF2D-A662-446A-9E52-063460B01376}"/>
            </a:ext>
          </a:extLst>
        </xdr:cNvPr>
        <xdr:cNvSpPr>
          <a:spLocks noChangeAspect="1" noChangeArrowheads="1"/>
        </xdr:cNvSpPr>
      </xdr:nvSpPr>
      <xdr:spPr bwMode="auto">
        <a:xfrm>
          <a:off x="238887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2544" name="AutoShape 1" descr="blob:https://web.whatsapp.com/34b6e80c-bc0c-4a28-b3e1-e4a36d430a7e">
          <a:extLst>
            <a:ext uri="{FF2B5EF4-FFF2-40B4-BE49-F238E27FC236}">
              <a16:creationId xmlns:a16="http://schemas.microsoft.com/office/drawing/2014/main" id="{388F013D-9E83-4DD4-B5D9-EB929A4D7031}"/>
            </a:ext>
          </a:extLst>
        </xdr:cNvPr>
        <xdr:cNvSpPr>
          <a:spLocks noChangeAspect="1" noChangeArrowheads="1"/>
        </xdr:cNvSpPr>
      </xdr:nvSpPr>
      <xdr:spPr bwMode="auto">
        <a:xfrm>
          <a:off x="317563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93</xdr:row>
      <xdr:rowOff>0</xdr:rowOff>
    </xdr:from>
    <xdr:ext cx="304800" cy="307975"/>
    <xdr:sp macro="" textlink="">
      <xdr:nvSpPr>
        <xdr:cNvPr id="2545" name="AutoShape 1" descr="blob:https://web.whatsapp.com/34b6e80c-bc0c-4a28-b3e1-e4a36d430a7e">
          <a:extLst>
            <a:ext uri="{FF2B5EF4-FFF2-40B4-BE49-F238E27FC236}">
              <a16:creationId xmlns:a16="http://schemas.microsoft.com/office/drawing/2014/main" id="{F45D3713-DCBD-4575-832E-94E262D065FA}"/>
            </a:ext>
          </a:extLst>
        </xdr:cNvPr>
        <xdr:cNvSpPr>
          <a:spLocks noChangeAspect="1" noChangeArrowheads="1"/>
        </xdr:cNvSpPr>
      </xdr:nvSpPr>
      <xdr:spPr bwMode="auto">
        <a:xfrm>
          <a:off x="317563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2546" name="AutoShape 1" descr="blob:https://web.whatsapp.com/34b6e80c-bc0c-4a28-b3e1-e4a36d430a7e">
          <a:extLst>
            <a:ext uri="{FF2B5EF4-FFF2-40B4-BE49-F238E27FC236}">
              <a16:creationId xmlns:a16="http://schemas.microsoft.com/office/drawing/2014/main" id="{101EC1DA-678D-4248-99BD-02D76E36FB05}"/>
            </a:ext>
          </a:extLst>
        </xdr:cNvPr>
        <xdr:cNvSpPr>
          <a:spLocks noChangeAspect="1" noChangeArrowheads="1"/>
        </xdr:cNvSpPr>
      </xdr:nvSpPr>
      <xdr:spPr bwMode="auto">
        <a:xfrm>
          <a:off x="357759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93</xdr:row>
      <xdr:rowOff>0</xdr:rowOff>
    </xdr:from>
    <xdr:ext cx="304800" cy="307975"/>
    <xdr:sp macro="" textlink="">
      <xdr:nvSpPr>
        <xdr:cNvPr id="2547" name="AutoShape 1" descr="blob:https://web.whatsapp.com/34b6e80c-bc0c-4a28-b3e1-e4a36d430a7e">
          <a:extLst>
            <a:ext uri="{FF2B5EF4-FFF2-40B4-BE49-F238E27FC236}">
              <a16:creationId xmlns:a16="http://schemas.microsoft.com/office/drawing/2014/main" id="{0C6518BD-9799-4604-B68D-4FD07CAC9AA2}"/>
            </a:ext>
          </a:extLst>
        </xdr:cNvPr>
        <xdr:cNvSpPr>
          <a:spLocks noChangeAspect="1" noChangeArrowheads="1"/>
        </xdr:cNvSpPr>
      </xdr:nvSpPr>
      <xdr:spPr bwMode="auto">
        <a:xfrm>
          <a:off x="357759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2550" name="AutoShape 1" descr="blob:https://web.whatsapp.com/34b6e80c-bc0c-4a28-b3e1-e4a36d430a7e">
          <a:extLst>
            <a:ext uri="{FF2B5EF4-FFF2-40B4-BE49-F238E27FC236}">
              <a16:creationId xmlns:a16="http://schemas.microsoft.com/office/drawing/2014/main" id="{B4A2B4B2-8FE6-4CC5-8337-476F71A6FB8D}"/>
            </a:ext>
          </a:extLst>
        </xdr:cNvPr>
        <xdr:cNvSpPr>
          <a:spLocks noChangeAspect="1" noChangeArrowheads="1"/>
        </xdr:cNvSpPr>
      </xdr:nvSpPr>
      <xdr:spPr bwMode="auto">
        <a:xfrm>
          <a:off x="43757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93</xdr:row>
      <xdr:rowOff>0</xdr:rowOff>
    </xdr:from>
    <xdr:ext cx="304800" cy="307975"/>
    <xdr:sp macro="" textlink="">
      <xdr:nvSpPr>
        <xdr:cNvPr id="2551" name="AutoShape 1" descr="blob:https://web.whatsapp.com/34b6e80c-bc0c-4a28-b3e1-e4a36d430a7e">
          <a:extLst>
            <a:ext uri="{FF2B5EF4-FFF2-40B4-BE49-F238E27FC236}">
              <a16:creationId xmlns:a16="http://schemas.microsoft.com/office/drawing/2014/main" id="{6A3C8163-721D-431E-B7A1-9F99E8DE97D3}"/>
            </a:ext>
          </a:extLst>
        </xdr:cNvPr>
        <xdr:cNvSpPr>
          <a:spLocks noChangeAspect="1" noChangeArrowheads="1"/>
        </xdr:cNvSpPr>
      </xdr:nvSpPr>
      <xdr:spPr bwMode="auto">
        <a:xfrm>
          <a:off x="437578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2552" name="AutoShape 1" descr="blob:https://web.whatsapp.com/34b6e80c-bc0c-4a28-b3e1-e4a36d430a7e">
          <a:extLst>
            <a:ext uri="{FF2B5EF4-FFF2-40B4-BE49-F238E27FC236}">
              <a16:creationId xmlns:a16="http://schemas.microsoft.com/office/drawing/2014/main" id="{3AA21770-E0FE-45DA-A6C6-E61C59C96B01}"/>
            </a:ext>
          </a:extLst>
        </xdr:cNvPr>
        <xdr:cNvSpPr>
          <a:spLocks noChangeAspect="1" noChangeArrowheads="1"/>
        </xdr:cNvSpPr>
      </xdr:nvSpPr>
      <xdr:spPr bwMode="auto">
        <a:xfrm>
          <a:off x="477869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93</xdr:row>
      <xdr:rowOff>0</xdr:rowOff>
    </xdr:from>
    <xdr:ext cx="304800" cy="307975"/>
    <xdr:sp macro="" textlink="">
      <xdr:nvSpPr>
        <xdr:cNvPr id="2553" name="AutoShape 1" descr="blob:https://web.whatsapp.com/34b6e80c-bc0c-4a28-b3e1-e4a36d430a7e">
          <a:extLst>
            <a:ext uri="{FF2B5EF4-FFF2-40B4-BE49-F238E27FC236}">
              <a16:creationId xmlns:a16="http://schemas.microsoft.com/office/drawing/2014/main" id="{483902FA-0A2C-4794-9E9D-A43F86C4462D}"/>
            </a:ext>
          </a:extLst>
        </xdr:cNvPr>
        <xdr:cNvSpPr>
          <a:spLocks noChangeAspect="1" noChangeArrowheads="1"/>
        </xdr:cNvSpPr>
      </xdr:nvSpPr>
      <xdr:spPr bwMode="auto">
        <a:xfrm>
          <a:off x="477869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2554" name="AutoShape 1" descr="blob:https://web.whatsapp.com/34b6e80c-bc0c-4a28-b3e1-e4a36d430a7e">
          <a:extLst>
            <a:ext uri="{FF2B5EF4-FFF2-40B4-BE49-F238E27FC236}">
              <a16:creationId xmlns:a16="http://schemas.microsoft.com/office/drawing/2014/main" id="{150C72BF-43D2-4D7C-86D7-07EA4E404DE3}"/>
            </a:ext>
          </a:extLst>
        </xdr:cNvPr>
        <xdr:cNvSpPr>
          <a:spLocks noChangeAspect="1" noChangeArrowheads="1"/>
        </xdr:cNvSpPr>
      </xdr:nvSpPr>
      <xdr:spPr bwMode="auto">
        <a:xfrm>
          <a:off x="560546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93</xdr:row>
      <xdr:rowOff>0</xdr:rowOff>
    </xdr:from>
    <xdr:ext cx="304800" cy="307975"/>
    <xdr:sp macro="" textlink="">
      <xdr:nvSpPr>
        <xdr:cNvPr id="2555" name="AutoShape 1" descr="blob:https://web.whatsapp.com/34b6e80c-bc0c-4a28-b3e1-e4a36d430a7e">
          <a:extLst>
            <a:ext uri="{FF2B5EF4-FFF2-40B4-BE49-F238E27FC236}">
              <a16:creationId xmlns:a16="http://schemas.microsoft.com/office/drawing/2014/main" id="{929291B7-AD2D-4433-9603-4FFDA2DD6939}"/>
            </a:ext>
          </a:extLst>
        </xdr:cNvPr>
        <xdr:cNvSpPr>
          <a:spLocks noChangeAspect="1" noChangeArrowheads="1"/>
        </xdr:cNvSpPr>
      </xdr:nvSpPr>
      <xdr:spPr bwMode="auto">
        <a:xfrm>
          <a:off x="560546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xdr:row>
      <xdr:rowOff>0</xdr:rowOff>
    </xdr:from>
    <xdr:ext cx="304800" cy="307975"/>
    <xdr:sp macro="" textlink="">
      <xdr:nvSpPr>
        <xdr:cNvPr id="2556" name="AutoShape 1" descr="blob:https://web.whatsapp.com/34b6e80c-bc0c-4a28-b3e1-e4a36d430a7e">
          <a:extLst>
            <a:ext uri="{FF2B5EF4-FFF2-40B4-BE49-F238E27FC236}">
              <a16:creationId xmlns:a16="http://schemas.microsoft.com/office/drawing/2014/main" id="{7E7F8CD2-2101-4100-A29A-F504C3A3283C}"/>
            </a:ext>
          </a:extLst>
        </xdr:cNvPr>
        <xdr:cNvSpPr>
          <a:spLocks noChangeAspect="1" noChangeArrowheads="1"/>
        </xdr:cNvSpPr>
      </xdr:nvSpPr>
      <xdr:spPr bwMode="auto">
        <a:xfrm>
          <a:off x="23888700"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xdr:row>
      <xdr:rowOff>0</xdr:rowOff>
    </xdr:from>
    <xdr:ext cx="304800" cy="307975"/>
    <xdr:sp macro="" textlink="">
      <xdr:nvSpPr>
        <xdr:cNvPr id="2557" name="AutoShape 1" descr="blob:https://web.whatsapp.com/34b6e80c-bc0c-4a28-b3e1-e4a36d430a7e">
          <a:extLst>
            <a:ext uri="{FF2B5EF4-FFF2-40B4-BE49-F238E27FC236}">
              <a16:creationId xmlns:a16="http://schemas.microsoft.com/office/drawing/2014/main" id="{9A6D21E3-32A3-4578-B393-9A20BD7B8184}"/>
            </a:ext>
          </a:extLst>
        </xdr:cNvPr>
        <xdr:cNvSpPr>
          <a:spLocks noChangeAspect="1" noChangeArrowheads="1"/>
        </xdr:cNvSpPr>
      </xdr:nvSpPr>
      <xdr:spPr bwMode="auto">
        <a:xfrm>
          <a:off x="23888700"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2558" name="AutoShape 1" descr="blob:https://web.whatsapp.com/34b6e80c-bc0c-4a28-b3e1-e4a36d430a7e">
          <a:extLst>
            <a:ext uri="{FF2B5EF4-FFF2-40B4-BE49-F238E27FC236}">
              <a16:creationId xmlns:a16="http://schemas.microsoft.com/office/drawing/2014/main" id="{9E697F30-5B64-4698-9503-B3D2BDD8EE62}"/>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2559" name="AutoShape 1" descr="blob:https://web.whatsapp.com/34b6e80c-bc0c-4a28-b3e1-e4a36d430a7e">
          <a:extLst>
            <a:ext uri="{FF2B5EF4-FFF2-40B4-BE49-F238E27FC236}">
              <a16:creationId xmlns:a16="http://schemas.microsoft.com/office/drawing/2014/main" id="{9E8CD529-9807-4B29-BCA6-FD043F7B3A9E}"/>
            </a:ext>
          </a:extLst>
        </xdr:cNvPr>
        <xdr:cNvSpPr>
          <a:spLocks noChangeAspect="1" noChangeArrowheads="1"/>
        </xdr:cNvSpPr>
      </xdr:nvSpPr>
      <xdr:spPr bwMode="auto">
        <a:xfrm>
          <a:off x="23888700"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2560" name="AutoShape 1" descr="blob:https://web.whatsapp.com/34b6e80c-bc0c-4a28-b3e1-e4a36d430a7e">
          <a:extLst>
            <a:ext uri="{FF2B5EF4-FFF2-40B4-BE49-F238E27FC236}">
              <a16:creationId xmlns:a16="http://schemas.microsoft.com/office/drawing/2014/main" id="{445C480F-3284-4F21-BF94-0D05925C1321}"/>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2561" name="AutoShape 1" descr="blob:https://web.whatsapp.com/34b6e80c-bc0c-4a28-b3e1-e4a36d430a7e">
          <a:extLst>
            <a:ext uri="{FF2B5EF4-FFF2-40B4-BE49-F238E27FC236}">
              <a16:creationId xmlns:a16="http://schemas.microsoft.com/office/drawing/2014/main" id="{6BED5F65-30E3-45C4-92AE-E13E514A8B4A}"/>
            </a:ext>
          </a:extLst>
        </xdr:cNvPr>
        <xdr:cNvSpPr>
          <a:spLocks noChangeAspect="1" noChangeArrowheads="1"/>
        </xdr:cNvSpPr>
      </xdr:nvSpPr>
      <xdr:spPr bwMode="auto">
        <a:xfrm>
          <a:off x="23888700"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xdr:row>
      <xdr:rowOff>0</xdr:rowOff>
    </xdr:from>
    <xdr:ext cx="304800" cy="307975"/>
    <xdr:sp macro="" textlink="">
      <xdr:nvSpPr>
        <xdr:cNvPr id="2562" name="AutoShape 1" descr="blob:https://web.whatsapp.com/34b6e80c-bc0c-4a28-b3e1-e4a36d430a7e">
          <a:extLst>
            <a:ext uri="{FF2B5EF4-FFF2-40B4-BE49-F238E27FC236}">
              <a16:creationId xmlns:a16="http://schemas.microsoft.com/office/drawing/2014/main" id="{3683BAF2-7F2B-4AA3-9CAE-4DEC4543E7EC}"/>
            </a:ext>
          </a:extLst>
        </xdr:cNvPr>
        <xdr:cNvSpPr>
          <a:spLocks noChangeAspect="1" noChangeArrowheads="1"/>
        </xdr:cNvSpPr>
      </xdr:nvSpPr>
      <xdr:spPr bwMode="auto">
        <a:xfrm>
          <a:off x="23888700"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xdr:row>
      <xdr:rowOff>0</xdr:rowOff>
    </xdr:from>
    <xdr:ext cx="304800" cy="307975"/>
    <xdr:sp macro="" textlink="">
      <xdr:nvSpPr>
        <xdr:cNvPr id="2563" name="AutoShape 1" descr="blob:https://web.whatsapp.com/34b6e80c-bc0c-4a28-b3e1-e4a36d430a7e">
          <a:extLst>
            <a:ext uri="{FF2B5EF4-FFF2-40B4-BE49-F238E27FC236}">
              <a16:creationId xmlns:a16="http://schemas.microsoft.com/office/drawing/2014/main" id="{274F708D-77FD-4F37-AA1B-453025382D90}"/>
            </a:ext>
          </a:extLst>
        </xdr:cNvPr>
        <xdr:cNvSpPr>
          <a:spLocks noChangeAspect="1" noChangeArrowheads="1"/>
        </xdr:cNvSpPr>
      </xdr:nvSpPr>
      <xdr:spPr bwMode="auto">
        <a:xfrm>
          <a:off x="23888700"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175</xdr:row>
      <xdr:rowOff>0</xdr:rowOff>
    </xdr:from>
    <xdr:ext cx="304800" cy="307975"/>
    <xdr:sp macro="" textlink="">
      <xdr:nvSpPr>
        <xdr:cNvPr id="2564" name="AutoShape 1" descr="blob:https://web.whatsapp.com/34b6e80c-bc0c-4a28-b3e1-e4a36d430a7e">
          <a:extLst>
            <a:ext uri="{FF2B5EF4-FFF2-40B4-BE49-F238E27FC236}">
              <a16:creationId xmlns:a16="http://schemas.microsoft.com/office/drawing/2014/main" id="{9F9CB3D2-EC18-482A-8DF1-213052CA7E43}"/>
            </a:ext>
          </a:extLst>
        </xdr:cNvPr>
        <xdr:cNvSpPr>
          <a:spLocks noChangeAspect="1" noChangeArrowheads="1"/>
        </xdr:cNvSpPr>
      </xdr:nvSpPr>
      <xdr:spPr bwMode="auto">
        <a:xfrm>
          <a:off x="277939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175</xdr:row>
      <xdr:rowOff>0</xdr:rowOff>
    </xdr:from>
    <xdr:ext cx="304800" cy="307975"/>
    <xdr:sp macro="" textlink="">
      <xdr:nvSpPr>
        <xdr:cNvPr id="2567" name="AutoShape 1" descr="blob:https://web.whatsapp.com/34b6e80c-bc0c-4a28-b3e1-e4a36d430a7e">
          <a:extLst>
            <a:ext uri="{FF2B5EF4-FFF2-40B4-BE49-F238E27FC236}">
              <a16:creationId xmlns:a16="http://schemas.microsoft.com/office/drawing/2014/main" id="{A808C36A-48E4-4E41-9BC6-89212EF2DF54}"/>
            </a:ext>
          </a:extLst>
        </xdr:cNvPr>
        <xdr:cNvSpPr>
          <a:spLocks noChangeAspect="1" noChangeArrowheads="1"/>
        </xdr:cNvSpPr>
      </xdr:nvSpPr>
      <xdr:spPr bwMode="auto">
        <a:xfrm>
          <a:off x="317563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177</xdr:row>
      <xdr:rowOff>0</xdr:rowOff>
    </xdr:from>
    <xdr:ext cx="304800" cy="307975"/>
    <xdr:sp macro="" textlink="">
      <xdr:nvSpPr>
        <xdr:cNvPr id="2568" name="AutoShape 1" descr="blob:https://web.whatsapp.com/34b6e80c-bc0c-4a28-b3e1-e4a36d430a7e">
          <a:extLst>
            <a:ext uri="{FF2B5EF4-FFF2-40B4-BE49-F238E27FC236}">
              <a16:creationId xmlns:a16="http://schemas.microsoft.com/office/drawing/2014/main" id="{B8742342-0E20-4FD7-940C-B06FD318DA6B}"/>
            </a:ext>
          </a:extLst>
        </xdr:cNvPr>
        <xdr:cNvSpPr>
          <a:spLocks noChangeAspect="1" noChangeArrowheads="1"/>
        </xdr:cNvSpPr>
      </xdr:nvSpPr>
      <xdr:spPr bwMode="auto">
        <a:xfrm>
          <a:off x="317563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175</xdr:row>
      <xdr:rowOff>0</xdr:rowOff>
    </xdr:from>
    <xdr:ext cx="304800" cy="307975"/>
    <xdr:sp macro="" textlink="">
      <xdr:nvSpPr>
        <xdr:cNvPr id="2569" name="AutoShape 1" descr="blob:https://web.whatsapp.com/34b6e80c-bc0c-4a28-b3e1-e4a36d430a7e">
          <a:extLst>
            <a:ext uri="{FF2B5EF4-FFF2-40B4-BE49-F238E27FC236}">
              <a16:creationId xmlns:a16="http://schemas.microsoft.com/office/drawing/2014/main" id="{83BBE00A-CFF1-4E45-BA32-A6D4AAC1CC29}"/>
            </a:ext>
          </a:extLst>
        </xdr:cNvPr>
        <xdr:cNvSpPr>
          <a:spLocks noChangeAspect="1" noChangeArrowheads="1"/>
        </xdr:cNvSpPr>
      </xdr:nvSpPr>
      <xdr:spPr bwMode="auto">
        <a:xfrm>
          <a:off x="357759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177</xdr:row>
      <xdr:rowOff>0</xdr:rowOff>
    </xdr:from>
    <xdr:ext cx="304800" cy="307975"/>
    <xdr:sp macro="" textlink="">
      <xdr:nvSpPr>
        <xdr:cNvPr id="2570" name="AutoShape 1" descr="blob:https://web.whatsapp.com/34b6e80c-bc0c-4a28-b3e1-e4a36d430a7e">
          <a:extLst>
            <a:ext uri="{FF2B5EF4-FFF2-40B4-BE49-F238E27FC236}">
              <a16:creationId xmlns:a16="http://schemas.microsoft.com/office/drawing/2014/main" id="{183692F3-2ADF-4520-8E74-F6C8E1459DA1}"/>
            </a:ext>
          </a:extLst>
        </xdr:cNvPr>
        <xdr:cNvSpPr>
          <a:spLocks noChangeAspect="1" noChangeArrowheads="1"/>
        </xdr:cNvSpPr>
      </xdr:nvSpPr>
      <xdr:spPr bwMode="auto">
        <a:xfrm>
          <a:off x="357759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175</xdr:row>
      <xdr:rowOff>0</xdr:rowOff>
    </xdr:from>
    <xdr:ext cx="304800" cy="307975"/>
    <xdr:sp macro="" textlink="">
      <xdr:nvSpPr>
        <xdr:cNvPr id="2571" name="AutoShape 1" descr="blob:https://web.whatsapp.com/34b6e80c-bc0c-4a28-b3e1-e4a36d430a7e">
          <a:extLst>
            <a:ext uri="{FF2B5EF4-FFF2-40B4-BE49-F238E27FC236}">
              <a16:creationId xmlns:a16="http://schemas.microsoft.com/office/drawing/2014/main" id="{A31927FE-E479-4DDF-B8FA-9E4B6E6067D6}"/>
            </a:ext>
          </a:extLst>
        </xdr:cNvPr>
        <xdr:cNvSpPr>
          <a:spLocks noChangeAspect="1" noChangeArrowheads="1"/>
        </xdr:cNvSpPr>
      </xdr:nvSpPr>
      <xdr:spPr bwMode="auto">
        <a:xfrm>
          <a:off x="397097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175</xdr:row>
      <xdr:rowOff>0</xdr:rowOff>
    </xdr:from>
    <xdr:ext cx="304800" cy="307975"/>
    <xdr:sp macro="" textlink="">
      <xdr:nvSpPr>
        <xdr:cNvPr id="2574" name="AutoShape 1" descr="blob:https://web.whatsapp.com/34b6e80c-bc0c-4a28-b3e1-e4a36d430a7e">
          <a:extLst>
            <a:ext uri="{FF2B5EF4-FFF2-40B4-BE49-F238E27FC236}">
              <a16:creationId xmlns:a16="http://schemas.microsoft.com/office/drawing/2014/main" id="{ACF3D742-9C40-4FCB-B774-F00DAD3043E0}"/>
            </a:ext>
          </a:extLst>
        </xdr:cNvPr>
        <xdr:cNvSpPr>
          <a:spLocks noChangeAspect="1" noChangeArrowheads="1"/>
        </xdr:cNvSpPr>
      </xdr:nvSpPr>
      <xdr:spPr bwMode="auto">
        <a:xfrm>
          <a:off x="437578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176</xdr:row>
      <xdr:rowOff>0</xdr:rowOff>
    </xdr:from>
    <xdr:ext cx="304800" cy="307975"/>
    <xdr:sp macro="" textlink="">
      <xdr:nvSpPr>
        <xdr:cNvPr id="2575" name="AutoShape 1" descr="blob:https://web.whatsapp.com/34b6e80c-bc0c-4a28-b3e1-e4a36d430a7e">
          <a:extLst>
            <a:ext uri="{FF2B5EF4-FFF2-40B4-BE49-F238E27FC236}">
              <a16:creationId xmlns:a16="http://schemas.microsoft.com/office/drawing/2014/main" id="{D438386A-0525-495F-A335-E19D79BC0200}"/>
            </a:ext>
          </a:extLst>
        </xdr:cNvPr>
        <xdr:cNvSpPr>
          <a:spLocks noChangeAspect="1" noChangeArrowheads="1"/>
        </xdr:cNvSpPr>
      </xdr:nvSpPr>
      <xdr:spPr bwMode="auto">
        <a:xfrm>
          <a:off x="437578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177</xdr:row>
      <xdr:rowOff>0</xdr:rowOff>
    </xdr:from>
    <xdr:ext cx="304800" cy="307975"/>
    <xdr:sp macro="" textlink="">
      <xdr:nvSpPr>
        <xdr:cNvPr id="2576" name="AutoShape 1" descr="blob:https://web.whatsapp.com/34b6e80c-bc0c-4a28-b3e1-e4a36d430a7e">
          <a:extLst>
            <a:ext uri="{FF2B5EF4-FFF2-40B4-BE49-F238E27FC236}">
              <a16:creationId xmlns:a16="http://schemas.microsoft.com/office/drawing/2014/main" id="{9DA22308-4DD5-4505-AAE9-FB94169C215B}"/>
            </a:ext>
          </a:extLst>
        </xdr:cNvPr>
        <xdr:cNvSpPr>
          <a:spLocks noChangeAspect="1" noChangeArrowheads="1"/>
        </xdr:cNvSpPr>
      </xdr:nvSpPr>
      <xdr:spPr bwMode="auto">
        <a:xfrm>
          <a:off x="437578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175</xdr:row>
      <xdr:rowOff>0</xdr:rowOff>
    </xdr:from>
    <xdr:ext cx="304800" cy="307975"/>
    <xdr:sp macro="" textlink="">
      <xdr:nvSpPr>
        <xdr:cNvPr id="2577" name="AutoShape 1" descr="blob:https://web.whatsapp.com/34b6e80c-bc0c-4a28-b3e1-e4a36d430a7e">
          <a:extLst>
            <a:ext uri="{FF2B5EF4-FFF2-40B4-BE49-F238E27FC236}">
              <a16:creationId xmlns:a16="http://schemas.microsoft.com/office/drawing/2014/main" id="{9E3B65F0-0518-4ABE-82DB-1180B0B5DC46}"/>
            </a:ext>
          </a:extLst>
        </xdr:cNvPr>
        <xdr:cNvSpPr>
          <a:spLocks noChangeAspect="1" noChangeArrowheads="1"/>
        </xdr:cNvSpPr>
      </xdr:nvSpPr>
      <xdr:spPr bwMode="auto">
        <a:xfrm>
          <a:off x="477869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176</xdr:row>
      <xdr:rowOff>0</xdr:rowOff>
    </xdr:from>
    <xdr:ext cx="304800" cy="307975"/>
    <xdr:sp macro="" textlink="">
      <xdr:nvSpPr>
        <xdr:cNvPr id="2578" name="AutoShape 1" descr="blob:https://web.whatsapp.com/34b6e80c-bc0c-4a28-b3e1-e4a36d430a7e">
          <a:extLst>
            <a:ext uri="{FF2B5EF4-FFF2-40B4-BE49-F238E27FC236}">
              <a16:creationId xmlns:a16="http://schemas.microsoft.com/office/drawing/2014/main" id="{BBED94EC-C256-45F3-97BD-5F7DD71578B0}"/>
            </a:ext>
          </a:extLst>
        </xdr:cNvPr>
        <xdr:cNvSpPr>
          <a:spLocks noChangeAspect="1" noChangeArrowheads="1"/>
        </xdr:cNvSpPr>
      </xdr:nvSpPr>
      <xdr:spPr bwMode="auto">
        <a:xfrm>
          <a:off x="47786925"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177</xdr:row>
      <xdr:rowOff>0</xdr:rowOff>
    </xdr:from>
    <xdr:ext cx="304800" cy="307975"/>
    <xdr:sp macro="" textlink="">
      <xdr:nvSpPr>
        <xdr:cNvPr id="2579" name="AutoShape 1" descr="blob:https://web.whatsapp.com/34b6e80c-bc0c-4a28-b3e1-e4a36d430a7e">
          <a:extLst>
            <a:ext uri="{FF2B5EF4-FFF2-40B4-BE49-F238E27FC236}">
              <a16:creationId xmlns:a16="http://schemas.microsoft.com/office/drawing/2014/main" id="{2B7166BE-DA49-43EC-A786-6E1025DED4AC}"/>
            </a:ext>
          </a:extLst>
        </xdr:cNvPr>
        <xdr:cNvSpPr>
          <a:spLocks noChangeAspect="1" noChangeArrowheads="1"/>
        </xdr:cNvSpPr>
      </xdr:nvSpPr>
      <xdr:spPr bwMode="auto">
        <a:xfrm>
          <a:off x="4778692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175</xdr:row>
      <xdr:rowOff>0</xdr:rowOff>
    </xdr:from>
    <xdr:ext cx="304800" cy="307975"/>
    <xdr:sp macro="" textlink="">
      <xdr:nvSpPr>
        <xdr:cNvPr id="2580" name="AutoShape 1" descr="blob:https://web.whatsapp.com/34b6e80c-bc0c-4a28-b3e1-e4a36d430a7e">
          <a:extLst>
            <a:ext uri="{FF2B5EF4-FFF2-40B4-BE49-F238E27FC236}">
              <a16:creationId xmlns:a16="http://schemas.microsoft.com/office/drawing/2014/main" id="{A361A230-81E5-46B1-8860-49B84490F3F1}"/>
            </a:ext>
          </a:extLst>
        </xdr:cNvPr>
        <xdr:cNvSpPr>
          <a:spLocks noChangeAspect="1" noChangeArrowheads="1"/>
        </xdr:cNvSpPr>
      </xdr:nvSpPr>
      <xdr:spPr bwMode="auto">
        <a:xfrm>
          <a:off x="519112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176</xdr:row>
      <xdr:rowOff>0</xdr:rowOff>
    </xdr:from>
    <xdr:ext cx="304800" cy="307975"/>
    <xdr:sp macro="" textlink="">
      <xdr:nvSpPr>
        <xdr:cNvPr id="2581" name="AutoShape 1" descr="blob:https://web.whatsapp.com/34b6e80c-bc0c-4a28-b3e1-e4a36d430a7e">
          <a:extLst>
            <a:ext uri="{FF2B5EF4-FFF2-40B4-BE49-F238E27FC236}">
              <a16:creationId xmlns:a16="http://schemas.microsoft.com/office/drawing/2014/main" id="{49C02D3D-AC94-4C1A-AC53-ADE88F912AAA}"/>
            </a:ext>
          </a:extLst>
        </xdr:cNvPr>
        <xdr:cNvSpPr>
          <a:spLocks noChangeAspect="1" noChangeArrowheads="1"/>
        </xdr:cNvSpPr>
      </xdr:nvSpPr>
      <xdr:spPr bwMode="auto">
        <a:xfrm>
          <a:off x="519112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177</xdr:row>
      <xdr:rowOff>0</xdr:rowOff>
    </xdr:from>
    <xdr:ext cx="304800" cy="307975"/>
    <xdr:sp macro="" textlink="">
      <xdr:nvSpPr>
        <xdr:cNvPr id="2582" name="AutoShape 1" descr="blob:https://web.whatsapp.com/34b6e80c-bc0c-4a28-b3e1-e4a36d430a7e">
          <a:extLst>
            <a:ext uri="{FF2B5EF4-FFF2-40B4-BE49-F238E27FC236}">
              <a16:creationId xmlns:a16="http://schemas.microsoft.com/office/drawing/2014/main" id="{F50FA42C-17A4-415D-B32B-8AC8F90A2FEE}"/>
            </a:ext>
          </a:extLst>
        </xdr:cNvPr>
        <xdr:cNvSpPr>
          <a:spLocks noChangeAspect="1" noChangeArrowheads="1"/>
        </xdr:cNvSpPr>
      </xdr:nvSpPr>
      <xdr:spPr bwMode="auto">
        <a:xfrm>
          <a:off x="519112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175</xdr:row>
      <xdr:rowOff>0</xdr:rowOff>
    </xdr:from>
    <xdr:ext cx="304800" cy="307975"/>
    <xdr:sp macro="" textlink="">
      <xdr:nvSpPr>
        <xdr:cNvPr id="2583" name="AutoShape 1" descr="blob:https://web.whatsapp.com/34b6e80c-bc0c-4a28-b3e1-e4a36d430a7e">
          <a:extLst>
            <a:ext uri="{FF2B5EF4-FFF2-40B4-BE49-F238E27FC236}">
              <a16:creationId xmlns:a16="http://schemas.microsoft.com/office/drawing/2014/main" id="{F0D8D862-6352-4AAA-98CF-33CF1E31F9FE}"/>
            </a:ext>
          </a:extLst>
        </xdr:cNvPr>
        <xdr:cNvSpPr>
          <a:spLocks noChangeAspect="1" noChangeArrowheads="1"/>
        </xdr:cNvSpPr>
      </xdr:nvSpPr>
      <xdr:spPr bwMode="auto">
        <a:xfrm>
          <a:off x="560546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2586" name="AutoShape 1" descr="blob:https://web.whatsapp.com/34b6e80c-bc0c-4a28-b3e1-e4a36d430a7e">
          <a:extLst>
            <a:ext uri="{FF2B5EF4-FFF2-40B4-BE49-F238E27FC236}">
              <a16:creationId xmlns:a16="http://schemas.microsoft.com/office/drawing/2014/main" id="{9C94B59F-2B16-452D-88DB-A99CC28CEC26}"/>
            </a:ext>
          </a:extLst>
        </xdr:cNvPr>
        <xdr:cNvSpPr>
          <a:spLocks noChangeAspect="1" noChangeArrowheads="1"/>
        </xdr:cNvSpPr>
      </xdr:nvSpPr>
      <xdr:spPr bwMode="auto">
        <a:xfrm>
          <a:off x="238887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2587" name="AutoShape 1" descr="blob:https://web.whatsapp.com/34b6e80c-bc0c-4a28-b3e1-e4a36d430a7e">
          <a:extLst>
            <a:ext uri="{FF2B5EF4-FFF2-40B4-BE49-F238E27FC236}">
              <a16:creationId xmlns:a16="http://schemas.microsoft.com/office/drawing/2014/main" id="{35BC3BC6-27F2-4079-AA60-782C971EB54B}"/>
            </a:ext>
          </a:extLst>
        </xdr:cNvPr>
        <xdr:cNvSpPr>
          <a:spLocks noChangeAspect="1" noChangeArrowheads="1"/>
        </xdr:cNvSpPr>
      </xdr:nvSpPr>
      <xdr:spPr bwMode="auto">
        <a:xfrm>
          <a:off x="238887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437</xdr:row>
      <xdr:rowOff>0</xdr:rowOff>
    </xdr:from>
    <xdr:ext cx="304800" cy="307975"/>
    <xdr:sp macro="" textlink="">
      <xdr:nvSpPr>
        <xdr:cNvPr id="2588" name="AutoShape 1" descr="blob:https://web.whatsapp.com/34b6e80c-bc0c-4a28-b3e1-e4a36d430a7e">
          <a:extLst>
            <a:ext uri="{FF2B5EF4-FFF2-40B4-BE49-F238E27FC236}">
              <a16:creationId xmlns:a16="http://schemas.microsoft.com/office/drawing/2014/main" id="{23818740-D853-46D7-8D45-843B86967A74}"/>
            </a:ext>
          </a:extLst>
        </xdr:cNvPr>
        <xdr:cNvSpPr>
          <a:spLocks noChangeAspect="1" noChangeArrowheads="1"/>
        </xdr:cNvSpPr>
      </xdr:nvSpPr>
      <xdr:spPr bwMode="auto">
        <a:xfrm>
          <a:off x="317563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438</xdr:row>
      <xdr:rowOff>0</xdr:rowOff>
    </xdr:from>
    <xdr:ext cx="304800" cy="307975"/>
    <xdr:sp macro="" textlink="">
      <xdr:nvSpPr>
        <xdr:cNvPr id="2589" name="AutoShape 1" descr="blob:https://web.whatsapp.com/34b6e80c-bc0c-4a28-b3e1-e4a36d430a7e">
          <a:extLst>
            <a:ext uri="{FF2B5EF4-FFF2-40B4-BE49-F238E27FC236}">
              <a16:creationId xmlns:a16="http://schemas.microsoft.com/office/drawing/2014/main" id="{36634030-0DA9-4653-BE91-090650550172}"/>
            </a:ext>
          </a:extLst>
        </xdr:cNvPr>
        <xdr:cNvSpPr>
          <a:spLocks noChangeAspect="1" noChangeArrowheads="1"/>
        </xdr:cNvSpPr>
      </xdr:nvSpPr>
      <xdr:spPr bwMode="auto">
        <a:xfrm>
          <a:off x="317563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437</xdr:row>
      <xdr:rowOff>0</xdr:rowOff>
    </xdr:from>
    <xdr:ext cx="304800" cy="307975"/>
    <xdr:sp macro="" textlink="">
      <xdr:nvSpPr>
        <xdr:cNvPr id="2590" name="AutoShape 1" descr="blob:https://web.whatsapp.com/34b6e80c-bc0c-4a28-b3e1-e4a36d430a7e">
          <a:extLst>
            <a:ext uri="{FF2B5EF4-FFF2-40B4-BE49-F238E27FC236}">
              <a16:creationId xmlns:a16="http://schemas.microsoft.com/office/drawing/2014/main" id="{590C445A-DEDD-47D5-87BA-D38D115C91A0}"/>
            </a:ext>
          </a:extLst>
        </xdr:cNvPr>
        <xdr:cNvSpPr>
          <a:spLocks noChangeAspect="1" noChangeArrowheads="1"/>
        </xdr:cNvSpPr>
      </xdr:nvSpPr>
      <xdr:spPr bwMode="auto">
        <a:xfrm>
          <a:off x="317563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437</xdr:row>
      <xdr:rowOff>0</xdr:rowOff>
    </xdr:from>
    <xdr:ext cx="304800" cy="307975"/>
    <xdr:sp macro="" textlink="">
      <xdr:nvSpPr>
        <xdr:cNvPr id="2591" name="AutoShape 1" descr="blob:https://web.whatsapp.com/34b6e80c-bc0c-4a28-b3e1-e4a36d430a7e">
          <a:extLst>
            <a:ext uri="{FF2B5EF4-FFF2-40B4-BE49-F238E27FC236}">
              <a16:creationId xmlns:a16="http://schemas.microsoft.com/office/drawing/2014/main" id="{F2ABB2E8-322F-4400-A8E5-51EE94B09969}"/>
            </a:ext>
          </a:extLst>
        </xdr:cNvPr>
        <xdr:cNvSpPr>
          <a:spLocks noChangeAspect="1" noChangeArrowheads="1"/>
        </xdr:cNvSpPr>
      </xdr:nvSpPr>
      <xdr:spPr bwMode="auto">
        <a:xfrm>
          <a:off x="357759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438</xdr:row>
      <xdr:rowOff>0</xdr:rowOff>
    </xdr:from>
    <xdr:ext cx="304800" cy="307975"/>
    <xdr:sp macro="" textlink="">
      <xdr:nvSpPr>
        <xdr:cNvPr id="2592" name="AutoShape 1" descr="blob:https://web.whatsapp.com/34b6e80c-bc0c-4a28-b3e1-e4a36d430a7e">
          <a:extLst>
            <a:ext uri="{FF2B5EF4-FFF2-40B4-BE49-F238E27FC236}">
              <a16:creationId xmlns:a16="http://schemas.microsoft.com/office/drawing/2014/main" id="{BA271C9F-6F6B-43B5-9795-BC35B99A6D2E}"/>
            </a:ext>
          </a:extLst>
        </xdr:cNvPr>
        <xdr:cNvSpPr>
          <a:spLocks noChangeAspect="1" noChangeArrowheads="1"/>
        </xdr:cNvSpPr>
      </xdr:nvSpPr>
      <xdr:spPr bwMode="auto">
        <a:xfrm>
          <a:off x="357759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437</xdr:row>
      <xdr:rowOff>0</xdr:rowOff>
    </xdr:from>
    <xdr:ext cx="304800" cy="307975"/>
    <xdr:sp macro="" textlink="">
      <xdr:nvSpPr>
        <xdr:cNvPr id="2593" name="AutoShape 1" descr="blob:https://web.whatsapp.com/34b6e80c-bc0c-4a28-b3e1-e4a36d430a7e">
          <a:extLst>
            <a:ext uri="{FF2B5EF4-FFF2-40B4-BE49-F238E27FC236}">
              <a16:creationId xmlns:a16="http://schemas.microsoft.com/office/drawing/2014/main" id="{1166BCDD-4A91-4ECB-979A-2CDA3494BB3A}"/>
            </a:ext>
          </a:extLst>
        </xdr:cNvPr>
        <xdr:cNvSpPr>
          <a:spLocks noChangeAspect="1" noChangeArrowheads="1"/>
        </xdr:cNvSpPr>
      </xdr:nvSpPr>
      <xdr:spPr bwMode="auto">
        <a:xfrm>
          <a:off x="357759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438</xdr:row>
      <xdr:rowOff>0</xdr:rowOff>
    </xdr:from>
    <xdr:ext cx="304800" cy="307975"/>
    <xdr:sp macro="" textlink="">
      <xdr:nvSpPr>
        <xdr:cNvPr id="2594" name="AutoShape 1" descr="blob:https://web.whatsapp.com/34b6e80c-bc0c-4a28-b3e1-e4a36d430a7e">
          <a:extLst>
            <a:ext uri="{FF2B5EF4-FFF2-40B4-BE49-F238E27FC236}">
              <a16:creationId xmlns:a16="http://schemas.microsoft.com/office/drawing/2014/main" id="{467937FE-19F8-4B86-A753-BCA0152A74D7}"/>
            </a:ext>
          </a:extLst>
        </xdr:cNvPr>
        <xdr:cNvSpPr>
          <a:spLocks noChangeAspect="1" noChangeArrowheads="1"/>
        </xdr:cNvSpPr>
      </xdr:nvSpPr>
      <xdr:spPr bwMode="auto">
        <a:xfrm>
          <a:off x="357759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437</xdr:row>
      <xdr:rowOff>0</xdr:rowOff>
    </xdr:from>
    <xdr:ext cx="304800" cy="307975"/>
    <xdr:sp macro="" textlink="">
      <xdr:nvSpPr>
        <xdr:cNvPr id="2595" name="AutoShape 1" descr="blob:https://web.whatsapp.com/34b6e80c-bc0c-4a28-b3e1-e4a36d430a7e">
          <a:extLst>
            <a:ext uri="{FF2B5EF4-FFF2-40B4-BE49-F238E27FC236}">
              <a16:creationId xmlns:a16="http://schemas.microsoft.com/office/drawing/2014/main" id="{63A9D087-FEDF-4B1D-8DF9-BEFD106706FD}"/>
            </a:ext>
          </a:extLst>
        </xdr:cNvPr>
        <xdr:cNvSpPr>
          <a:spLocks noChangeAspect="1" noChangeArrowheads="1"/>
        </xdr:cNvSpPr>
      </xdr:nvSpPr>
      <xdr:spPr bwMode="auto">
        <a:xfrm>
          <a:off x="397097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438</xdr:row>
      <xdr:rowOff>0</xdr:rowOff>
    </xdr:from>
    <xdr:ext cx="304800" cy="307975"/>
    <xdr:sp macro="" textlink="">
      <xdr:nvSpPr>
        <xdr:cNvPr id="2596" name="AutoShape 1" descr="blob:https://web.whatsapp.com/34b6e80c-bc0c-4a28-b3e1-e4a36d430a7e">
          <a:extLst>
            <a:ext uri="{FF2B5EF4-FFF2-40B4-BE49-F238E27FC236}">
              <a16:creationId xmlns:a16="http://schemas.microsoft.com/office/drawing/2014/main" id="{20E938E2-8C0A-4CDC-A336-085FAF6F4A24}"/>
            </a:ext>
          </a:extLst>
        </xdr:cNvPr>
        <xdr:cNvSpPr>
          <a:spLocks noChangeAspect="1" noChangeArrowheads="1"/>
        </xdr:cNvSpPr>
      </xdr:nvSpPr>
      <xdr:spPr bwMode="auto">
        <a:xfrm>
          <a:off x="397097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437</xdr:row>
      <xdr:rowOff>0</xdr:rowOff>
    </xdr:from>
    <xdr:ext cx="304800" cy="307975"/>
    <xdr:sp macro="" textlink="">
      <xdr:nvSpPr>
        <xdr:cNvPr id="2597" name="AutoShape 1" descr="blob:https://web.whatsapp.com/34b6e80c-bc0c-4a28-b3e1-e4a36d430a7e">
          <a:extLst>
            <a:ext uri="{FF2B5EF4-FFF2-40B4-BE49-F238E27FC236}">
              <a16:creationId xmlns:a16="http://schemas.microsoft.com/office/drawing/2014/main" id="{28C087F0-6F74-4BF2-8634-DE5ED56A4D07}"/>
            </a:ext>
          </a:extLst>
        </xdr:cNvPr>
        <xdr:cNvSpPr>
          <a:spLocks noChangeAspect="1" noChangeArrowheads="1"/>
        </xdr:cNvSpPr>
      </xdr:nvSpPr>
      <xdr:spPr bwMode="auto">
        <a:xfrm>
          <a:off x="397097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437</xdr:row>
      <xdr:rowOff>0</xdr:rowOff>
    </xdr:from>
    <xdr:ext cx="304800" cy="307975"/>
    <xdr:sp macro="" textlink="">
      <xdr:nvSpPr>
        <xdr:cNvPr id="2598" name="AutoShape 1" descr="blob:https://web.whatsapp.com/34b6e80c-bc0c-4a28-b3e1-e4a36d430a7e">
          <a:extLst>
            <a:ext uri="{FF2B5EF4-FFF2-40B4-BE49-F238E27FC236}">
              <a16:creationId xmlns:a16="http://schemas.microsoft.com/office/drawing/2014/main" id="{D82A953A-2126-4820-9129-05B360CCB89D}"/>
            </a:ext>
          </a:extLst>
        </xdr:cNvPr>
        <xdr:cNvSpPr>
          <a:spLocks noChangeAspect="1" noChangeArrowheads="1"/>
        </xdr:cNvSpPr>
      </xdr:nvSpPr>
      <xdr:spPr bwMode="auto">
        <a:xfrm>
          <a:off x="43757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438</xdr:row>
      <xdr:rowOff>0</xdr:rowOff>
    </xdr:from>
    <xdr:ext cx="304800" cy="307975"/>
    <xdr:sp macro="" textlink="">
      <xdr:nvSpPr>
        <xdr:cNvPr id="2599" name="AutoShape 1" descr="blob:https://web.whatsapp.com/34b6e80c-bc0c-4a28-b3e1-e4a36d430a7e">
          <a:extLst>
            <a:ext uri="{FF2B5EF4-FFF2-40B4-BE49-F238E27FC236}">
              <a16:creationId xmlns:a16="http://schemas.microsoft.com/office/drawing/2014/main" id="{1DAAB327-E2DA-4DC8-9354-9F545BEDD0F0}"/>
            </a:ext>
          </a:extLst>
        </xdr:cNvPr>
        <xdr:cNvSpPr>
          <a:spLocks noChangeAspect="1" noChangeArrowheads="1"/>
        </xdr:cNvSpPr>
      </xdr:nvSpPr>
      <xdr:spPr bwMode="auto">
        <a:xfrm>
          <a:off x="43757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437</xdr:row>
      <xdr:rowOff>0</xdr:rowOff>
    </xdr:from>
    <xdr:ext cx="304800" cy="307975"/>
    <xdr:sp macro="" textlink="">
      <xdr:nvSpPr>
        <xdr:cNvPr id="2600" name="AutoShape 1" descr="blob:https://web.whatsapp.com/34b6e80c-bc0c-4a28-b3e1-e4a36d430a7e">
          <a:extLst>
            <a:ext uri="{FF2B5EF4-FFF2-40B4-BE49-F238E27FC236}">
              <a16:creationId xmlns:a16="http://schemas.microsoft.com/office/drawing/2014/main" id="{A760D1E9-1D68-42D9-910E-D9C7DB24EB8C}"/>
            </a:ext>
          </a:extLst>
        </xdr:cNvPr>
        <xdr:cNvSpPr>
          <a:spLocks noChangeAspect="1" noChangeArrowheads="1"/>
        </xdr:cNvSpPr>
      </xdr:nvSpPr>
      <xdr:spPr bwMode="auto">
        <a:xfrm>
          <a:off x="43757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438</xdr:row>
      <xdr:rowOff>0</xdr:rowOff>
    </xdr:from>
    <xdr:ext cx="304800" cy="307975"/>
    <xdr:sp macro="" textlink="">
      <xdr:nvSpPr>
        <xdr:cNvPr id="2601" name="AutoShape 1" descr="blob:https://web.whatsapp.com/34b6e80c-bc0c-4a28-b3e1-e4a36d430a7e">
          <a:extLst>
            <a:ext uri="{FF2B5EF4-FFF2-40B4-BE49-F238E27FC236}">
              <a16:creationId xmlns:a16="http://schemas.microsoft.com/office/drawing/2014/main" id="{78AA5DB5-CBE6-4F1F-AD62-30606735C03F}"/>
            </a:ext>
          </a:extLst>
        </xdr:cNvPr>
        <xdr:cNvSpPr>
          <a:spLocks noChangeAspect="1" noChangeArrowheads="1"/>
        </xdr:cNvSpPr>
      </xdr:nvSpPr>
      <xdr:spPr bwMode="auto">
        <a:xfrm>
          <a:off x="43757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437</xdr:row>
      <xdr:rowOff>0</xdr:rowOff>
    </xdr:from>
    <xdr:ext cx="304800" cy="307975"/>
    <xdr:sp macro="" textlink="">
      <xdr:nvSpPr>
        <xdr:cNvPr id="2602" name="AutoShape 1" descr="blob:https://web.whatsapp.com/34b6e80c-bc0c-4a28-b3e1-e4a36d430a7e">
          <a:extLst>
            <a:ext uri="{FF2B5EF4-FFF2-40B4-BE49-F238E27FC236}">
              <a16:creationId xmlns:a16="http://schemas.microsoft.com/office/drawing/2014/main" id="{9568F77E-9778-4CAB-9032-EEDDEDCD0E1E}"/>
            </a:ext>
          </a:extLst>
        </xdr:cNvPr>
        <xdr:cNvSpPr>
          <a:spLocks noChangeAspect="1" noChangeArrowheads="1"/>
        </xdr:cNvSpPr>
      </xdr:nvSpPr>
      <xdr:spPr bwMode="auto">
        <a:xfrm>
          <a:off x="477869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438</xdr:row>
      <xdr:rowOff>0</xdr:rowOff>
    </xdr:from>
    <xdr:ext cx="304800" cy="307975"/>
    <xdr:sp macro="" textlink="">
      <xdr:nvSpPr>
        <xdr:cNvPr id="2603" name="AutoShape 1" descr="blob:https://web.whatsapp.com/34b6e80c-bc0c-4a28-b3e1-e4a36d430a7e">
          <a:extLst>
            <a:ext uri="{FF2B5EF4-FFF2-40B4-BE49-F238E27FC236}">
              <a16:creationId xmlns:a16="http://schemas.microsoft.com/office/drawing/2014/main" id="{78119606-E7BB-40F6-B55C-8F45A7DBB878}"/>
            </a:ext>
          </a:extLst>
        </xdr:cNvPr>
        <xdr:cNvSpPr>
          <a:spLocks noChangeAspect="1" noChangeArrowheads="1"/>
        </xdr:cNvSpPr>
      </xdr:nvSpPr>
      <xdr:spPr bwMode="auto">
        <a:xfrm>
          <a:off x="477869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437</xdr:row>
      <xdr:rowOff>0</xdr:rowOff>
    </xdr:from>
    <xdr:ext cx="304800" cy="307975"/>
    <xdr:sp macro="" textlink="">
      <xdr:nvSpPr>
        <xdr:cNvPr id="2604" name="AutoShape 1" descr="blob:https://web.whatsapp.com/34b6e80c-bc0c-4a28-b3e1-e4a36d430a7e">
          <a:extLst>
            <a:ext uri="{FF2B5EF4-FFF2-40B4-BE49-F238E27FC236}">
              <a16:creationId xmlns:a16="http://schemas.microsoft.com/office/drawing/2014/main" id="{4BE82CC0-93D9-4625-B788-E5B3B41A01CF}"/>
            </a:ext>
          </a:extLst>
        </xdr:cNvPr>
        <xdr:cNvSpPr>
          <a:spLocks noChangeAspect="1" noChangeArrowheads="1"/>
        </xdr:cNvSpPr>
      </xdr:nvSpPr>
      <xdr:spPr bwMode="auto">
        <a:xfrm>
          <a:off x="477869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438</xdr:row>
      <xdr:rowOff>0</xdr:rowOff>
    </xdr:from>
    <xdr:ext cx="304800" cy="307975"/>
    <xdr:sp macro="" textlink="">
      <xdr:nvSpPr>
        <xdr:cNvPr id="2605" name="AutoShape 1" descr="blob:https://web.whatsapp.com/34b6e80c-bc0c-4a28-b3e1-e4a36d430a7e">
          <a:extLst>
            <a:ext uri="{FF2B5EF4-FFF2-40B4-BE49-F238E27FC236}">
              <a16:creationId xmlns:a16="http://schemas.microsoft.com/office/drawing/2014/main" id="{17741277-2F40-4412-9039-69517BCA1967}"/>
            </a:ext>
          </a:extLst>
        </xdr:cNvPr>
        <xdr:cNvSpPr>
          <a:spLocks noChangeAspect="1" noChangeArrowheads="1"/>
        </xdr:cNvSpPr>
      </xdr:nvSpPr>
      <xdr:spPr bwMode="auto">
        <a:xfrm>
          <a:off x="477869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437</xdr:row>
      <xdr:rowOff>0</xdr:rowOff>
    </xdr:from>
    <xdr:ext cx="304800" cy="307975"/>
    <xdr:sp macro="" textlink="">
      <xdr:nvSpPr>
        <xdr:cNvPr id="2606" name="AutoShape 1" descr="blob:https://web.whatsapp.com/34b6e80c-bc0c-4a28-b3e1-e4a36d430a7e">
          <a:extLst>
            <a:ext uri="{FF2B5EF4-FFF2-40B4-BE49-F238E27FC236}">
              <a16:creationId xmlns:a16="http://schemas.microsoft.com/office/drawing/2014/main" id="{6AB82332-D43E-4614-B23C-0256B74F89FE}"/>
            </a:ext>
          </a:extLst>
        </xdr:cNvPr>
        <xdr:cNvSpPr>
          <a:spLocks noChangeAspect="1" noChangeArrowheads="1"/>
        </xdr:cNvSpPr>
      </xdr:nvSpPr>
      <xdr:spPr bwMode="auto">
        <a:xfrm>
          <a:off x="519112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2607" name="AutoShape 1" descr="blob:https://web.whatsapp.com/34b6e80c-bc0c-4a28-b3e1-e4a36d430a7e">
          <a:extLst>
            <a:ext uri="{FF2B5EF4-FFF2-40B4-BE49-F238E27FC236}">
              <a16:creationId xmlns:a16="http://schemas.microsoft.com/office/drawing/2014/main" id="{CC61346E-37AB-4147-99FC-6F4D8FB182D1}"/>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437</xdr:row>
      <xdr:rowOff>0</xdr:rowOff>
    </xdr:from>
    <xdr:ext cx="304800" cy="307975"/>
    <xdr:sp macro="" textlink="">
      <xdr:nvSpPr>
        <xdr:cNvPr id="2608" name="AutoShape 1" descr="blob:https://web.whatsapp.com/34b6e80c-bc0c-4a28-b3e1-e4a36d430a7e">
          <a:extLst>
            <a:ext uri="{FF2B5EF4-FFF2-40B4-BE49-F238E27FC236}">
              <a16:creationId xmlns:a16="http://schemas.microsoft.com/office/drawing/2014/main" id="{A7D919E1-3244-4F7A-B659-559FDCAF963B}"/>
            </a:ext>
          </a:extLst>
        </xdr:cNvPr>
        <xdr:cNvSpPr>
          <a:spLocks noChangeAspect="1" noChangeArrowheads="1"/>
        </xdr:cNvSpPr>
      </xdr:nvSpPr>
      <xdr:spPr bwMode="auto">
        <a:xfrm>
          <a:off x="519112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2609" name="AutoShape 1" descr="blob:https://web.whatsapp.com/34b6e80c-bc0c-4a28-b3e1-e4a36d430a7e">
          <a:extLst>
            <a:ext uri="{FF2B5EF4-FFF2-40B4-BE49-F238E27FC236}">
              <a16:creationId xmlns:a16="http://schemas.microsoft.com/office/drawing/2014/main" id="{4C13901F-7BD3-4351-B4C6-D6CA870FFBD5}"/>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437</xdr:row>
      <xdr:rowOff>0</xdr:rowOff>
    </xdr:from>
    <xdr:ext cx="304800" cy="307975"/>
    <xdr:sp macro="" textlink="">
      <xdr:nvSpPr>
        <xdr:cNvPr id="2610" name="AutoShape 1" descr="blob:https://web.whatsapp.com/34b6e80c-bc0c-4a28-b3e1-e4a36d430a7e">
          <a:extLst>
            <a:ext uri="{FF2B5EF4-FFF2-40B4-BE49-F238E27FC236}">
              <a16:creationId xmlns:a16="http://schemas.microsoft.com/office/drawing/2014/main" id="{40B369D1-BDE9-499B-B937-3EEEB502418E}"/>
            </a:ext>
          </a:extLst>
        </xdr:cNvPr>
        <xdr:cNvSpPr>
          <a:spLocks noChangeAspect="1" noChangeArrowheads="1"/>
        </xdr:cNvSpPr>
      </xdr:nvSpPr>
      <xdr:spPr bwMode="auto">
        <a:xfrm>
          <a:off x="560546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2611" name="AutoShape 1" descr="blob:https://web.whatsapp.com/34b6e80c-bc0c-4a28-b3e1-e4a36d430a7e">
          <a:extLst>
            <a:ext uri="{FF2B5EF4-FFF2-40B4-BE49-F238E27FC236}">
              <a16:creationId xmlns:a16="http://schemas.microsoft.com/office/drawing/2014/main" id="{F9AAD2DE-B673-4C43-B9FD-D8CE20EADF34}"/>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437</xdr:row>
      <xdr:rowOff>0</xdr:rowOff>
    </xdr:from>
    <xdr:ext cx="304800" cy="307975"/>
    <xdr:sp macro="" textlink="">
      <xdr:nvSpPr>
        <xdr:cNvPr id="2612" name="AutoShape 1" descr="blob:https://web.whatsapp.com/34b6e80c-bc0c-4a28-b3e1-e4a36d430a7e">
          <a:extLst>
            <a:ext uri="{FF2B5EF4-FFF2-40B4-BE49-F238E27FC236}">
              <a16:creationId xmlns:a16="http://schemas.microsoft.com/office/drawing/2014/main" id="{E4290062-3633-4A06-9823-80E7AAA179A8}"/>
            </a:ext>
          </a:extLst>
        </xdr:cNvPr>
        <xdr:cNvSpPr>
          <a:spLocks noChangeAspect="1" noChangeArrowheads="1"/>
        </xdr:cNvSpPr>
      </xdr:nvSpPr>
      <xdr:spPr bwMode="auto">
        <a:xfrm>
          <a:off x="560546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2613" name="AutoShape 1" descr="blob:https://web.whatsapp.com/34b6e80c-bc0c-4a28-b3e1-e4a36d430a7e">
          <a:extLst>
            <a:ext uri="{FF2B5EF4-FFF2-40B4-BE49-F238E27FC236}">
              <a16:creationId xmlns:a16="http://schemas.microsoft.com/office/drawing/2014/main" id="{6538BCB4-350F-41E8-BB90-0453929DABA1}"/>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2614" name="AutoShape 1" descr="blob:https://web.whatsapp.com/34b6e80c-bc0c-4a28-b3e1-e4a36d430a7e">
          <a:extLst>
            <a:ext uri="{FF2B5EF4-FFF2-40B4-BE49-F238E27FC236}">
              <a16:creationId xmlns:a16="http://schemas.microsoft.com/office/drawing/2014/main" id="{F4EF2769-A8B0-4BAD-A289-2D32291169E4}"/>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439</xdr:row>
      <xdr:rowOff>0</xdr:rowOff>
    </xdr:from>
    <xdr:ext cx="304800" cy="307975"/>
    <xdr:sp macro="" textlink="">
      <xdr:nvSpPr>
        <xdr:cNvPr id="2615" name="AutoShape 1" descr="blob:https://web.whatsapp.com/34b6e80c-bc0c-4a28-b3e1-e4a36d430a7e">
          <a:extLst>
            <a:ext uri="{FF2B5EF4-FFF2-40B4-BE49-F238E27FC236}">
              <a16:creationId xmlns:a16="http://schemas.microsoft.com/office/drawing/2014/main" id="{5F9DBCF7-E709-4A31-8FF4-70714A770785}"/>
            </a:ext>
          </a:extLst>
        </xdr:cNvPr>
        <xdr:cNvSpPr>
          <a:spLocks noChangeAspect="1" noChangeArrowheads="1"/>
        </xdr:cNvSpPr>
      </xdr:nvSpPr>
      <xdr:spPr bwMode="auto">
        <a:xfrm>
          <a:off x="519112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2616" name="AutoShape 1" descr="blob:https://web.whatsapp.com/34b6e80c-bc0c-4a28-b3e1-e4a36d430a7e">
          <a:extLst>
            <a:ext uri="{FF2B5EF4-FFF2-40B4-BE49-F238E27FC236}">
              <a16:creationId xmlns:a16="http://schemas.microsoft.com/office/drawing/2014/main" id="{ED206250-E64A-4C28-8AFE-31ED4E924FF5}"/>
            </a:ext>
          </a:extLst>
        </xdr:cNvPr>
        <xdr:cNvSpPr>
          <a:spLocks noChangeAspect="1" noChangeArrowheads="1"/>
        </xdr:cNvSpPr>
      </xdr:nvSpPr>
      <xdr:spPr bwMode="auto">
        <a:xfrm>
          <a:off x="519112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439</xdr:row>
      <xdr:rowOff>0</xdr:rowOff>
    </xdr:from>
    <xdr:ext cx="304800" cy="307975"/>
    <xdr:sp macro="" textlink="">
      <xdr:nvSpPr>
        <xdr:cNvPr id="2617" name="AutoShape 1" descr="blob:https://web.whatsapp.com/34b6e80c-bc0c-4a28-b3e1-e4a36d430a7e">
          <a:extLst>
            <a:ext uri="{FF2B5EF4-FFF2-40B4-BE49-F238E27FC236}">
              <a16:creationId xmlns:a16="http://schemas.microsoft.com/office/drawing/2014/main" id="{994C6DF9-B98C-4061-8ECA-713F30B7BBD8}"/>
            </a:ext>
          </a:extLst>
        </xdr:cNvPr>
        <xdr:cNvSpPr>
          <a:spLocks noChangeAspect="1" noChangeArrowheads="1"/>
        </xdr:cNvSpPr>
      </xdr:nvSpPr>
      <xdr:spPr bwMode="auto">
        <a:xfrm>
          <a:off x="519112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2618" name="AutoShape 1" descr="blob:https://web.whatsapp.com/34b6e80c-bc0c-4a28-b3e1-e4a36d430a7e">
          <a:extLst>
            <a:ext uri="{FF2B5EF4-FFF2-40B4-BE49-F238E27FC236}">
              <a16:creationId xmlns:a16="http://schemas.microsoft.com/office/drawing/2014/main" id="{5C62FD1D-B771-4A91-81AE-C7162B2E614C}"/>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439</xdr:row>
      <xdr:rowOff>0</xdr:rowOff>
    </xdr:from>
    <xdr:ext cx="304800" cy="307975"/>
    <xdr:sp macro="" textlink="">
      <xdr:nvSpPr>
        <xdr:cNvPr id="2619" name="AutoShape 1" descr="blob:https://web.whatsapp.com/34b6e80c-bc0c-4a28-b3e1-e4a36d430a7e">
          <a:extLst>
            <a:ext uri="{FF2B5EF4-FFF2-40B4-BE49-F238E27FC236}">
              <a16:creationId xmlns:a16="http://schemas.microsoft.com/office/drawing/2014/main" id="{B829E9E2-6D5D-40F4-9C4F-386C5B4FAE29}"/>
            </a:ext>
          </a:extLst>
        </xdr:cNvPr>
        <xdr:cNvSpPr>
          <a:spLocks noChangeAspect="1" noChangeArrowheads="1"/>
        </xdr:cNvSpPr>
      </xdr:nvSpPr>
      <xdr:spPr bwMode="auto">
        <a:xfrm>
          <a:off x="56054625"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2620" name="AutoShape 1" descr="blob:https://web.whatsapp.com/34b6e80c-bc0c-4a28-b3e1-e4a36d430a7e">
          <a:extLst>
            <a:ext uri="{FF2B5EF4-FFF2-40B4-BE49-F238E27FC236}">
              <a16:creationId xmlns:a16="http://schemas.microsoft.com/office/drawing/2014/main" id="{443F9D39-448B-47E3-91E4-6C99D03BDD61}"/>
            </a:ext>
          </a:extLst>
        </xdr:cNvPr>
        <xdr:cNvSpPr>
          <a:spLocks noChangeAspect="1" noChangeArrowheads="1"/>
        </xdr:cNvSpPr>
      </xdr:nvSpPr>
      <xdr:spPr bwMode="auto">
        <a:xfrm>
          <a:off x="560546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675</xdr:row>
      <xdr:rowOff>0</xdr:rowOff>
    </xdr:from>
    <xdr:ext cx="304800" cy="307975"/>
    <xdr:sp macro="" textlink="">
      <xdr:nvSpPr>
        <xdr:cNvPr id="2621" name="AutoShape 1" descr="blob:https://web.whatsapp.com/34b6e80c-bc0c-4a28-b3e1-e4a36d430a7e">
          <a:extLst>
            <a:ext uri="{FF2B5EF4-FFF2-40B4-BE49-F238E27FC236}">
              <a16:creationId xmlns:a16="http://schemas.microsoft.com/office/drawing/2014/main" id="{B42B667B-2E8B-4AE5-9327-C40DCE7BDD1F}"/>
            </a:ext>
          </a:extLst>
        </xdr:cNvPr>
        <xdr:cNvSpPr>
          <a:spLocks noChangeAspect="1" noChangeArrowheads="1"/>
        </xdr:cNvSpPr>
      </xdr:nvSpPr>
      <xdr:spPr bwMode="auto">
        <a:xfrm>
          <a:off x="23888700" y="18124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676</xdr:row>
      <xdr:rowOff>0</xdr:rowOff>
    </xdr:from>
    <xdr:ext cx="304800" cy="307975"/>
    <xdr:sp macro="" textlink="">
      <xdr:nvSpPr>
        <xdr:cNvPr id="2622" name="AutoShape 1" descr="blob:https://web.whatsapp.com/34b6e80c-bc0c-4a28-b3e1-e4a36d430a7e">
          <a:extLst>
            <a:ext uri="{FF2B5EF4-FFF2-40B4-BE49-F238E27FC236}">
              <a16:creationId xmlns:a16="http://schemas.microsoft.com/office/drawing/2014/main" id="{2A489234-4FAC-45D8-9E6B-7BB132569659}"/>
            </a:ext>
          </a:extLst>
        </xdr:cNvPr>
        <xdr:cNvSpPr>
          <a:spLocks noChangeAspect="1" noChangeArrowheads="1"/>
        </xdr:cNvSpPr>
      </xdr:nvSpPr>
      <xdr:spPr bwMode="auto">
        <a:xfrm>
          <a:off x="23888700" y="18150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953</xdr:row>
      <xdr:rowOff>0</xdr:rowOff>
    </xdr:from>
    <xdr:ext cx="304800" cy="307975"/>
    <xdr:sp macro="" textlink="">
      <xdr:nvSpPr>
        <xdr:cNvPr id="2623" name="AutoShape 1" descr="blob:https://web.whatsapp.com/34b6e80c-bc0c-4a28-b3e1-e4a36d430a7e">
          <a:extLst>
            <a:ext uri="{FF2B5EF4-FFF2-40B4-BE49-F238E27FC236}">
              <a16:creationId xmlns:a16="http://schemas.microsoft.com/office/drawing/2014/main" id="{025CA069-F573-4490-8A00-857900D28310}"/>
            </a:ext>
          </a:extLst>
        </xdr:cNvPr>
        <xdr:cNvSpPr>
          <a:spLocks noChangeAspect="1" noChangeArrowheads="1"/>
        </xdr:cNvSpPr>
      </xdr:nvSpPr>
      <xdr:spPr bwMode="auto">
        <a:xfrm>
          <a:off x="247173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953</xdr:row>
      <xdr:rowOff>0</xdr:rowOff>
    </xdr:from>
    <xdr:ext cx="304800" cy="307975"/>
    <xdr:sp macro="" textlink="">
      <xdr:nvSpPr>
        <xdr:cNvPr id="2624" name="AutoShape 1" descr="blob:https://web.whatsapp.com/34b6e80c-bc0c-4a28-b3e1-e4a36d430a7e">
          <a:extLst>
            <a:ext uri="{FF2B5EF4-FFF2-40B4-BE49-F238E27FC236}">
              <a16:creationId xmlns:a16="http://schemas.microsoft.com/office/drawing/2014/main" id="{9957A2F5-3427-4DF5-A042-62E045610286}"/>
            </a:ext>
          </a:extLst>
        </xdr:cNvPr>
        <xdr:cNvSpPr>
          <a:spLocks noChangeAspect="1" noChangeArrowheads="1"/>
        </xdr:cNvSpPr>
      </xdr:nvSpPr>
      <xdr:spPr bwMode="auto">
        <a:xfrm>
          <a:off x="255460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48</xdr:col>
      <xdr:colOff>0</xdr:colOff>
      <xdr:row>953</xdr:row>
      <xdr:rowOff>0</xdr:rowOff>
    </xdr:from>
    <xdr:ext cx="304800" cy="307975"/>
    <xdr:sp macro="" textlink="">
      <xdr:nvSpPr>
        <xdr:cNvPr id="2625" name="AutoShape 1" descr="blob:https://web.whatsapp.com/34b6e80c-bc0c-4a28-b3e1-e4a36d430a7e">
          <a:extLst>
            <a:ext uri="{FF2B5EF4-FFF2-40B4-BE49-F238E27FC236}">
              <a16:creationId xmlns:a16="http://schemas.microsoft.com/office/drawing/2014/main" id="{B84F5E6B-41A3-4047-A759-4E6C26858F59}"/>
            </a:ext>
          </a:extLst>
        </xdr:cNvPr>
        <xdr:cNvSpPr>
          <a:spLocks noChangeAspect="1" noChangeArrowheads="1"/>
        </xdr:cNvSpPr>
      </xdr:nvSpPr>
      <xdr:spPr bwMode="auto">
        <a:xfrm>
          <a:off x="263747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953</xdr:row>
      <xdr:rowOff>0</xdr:rowOff>
    </xdr:from>
    <xdr:ext cx="304800" cy="307975"/>
    <xdr:sp macro="" textlink="">
      <xdr:nvSpPr>
        <xdr:cNvPr id="2626" name="AutoShape 1" descr="blob:https://web.whatsapp.com/34b6e80c-bc0c-4a28-b3e1-e4a36d430a7e">
          <a:extLst>
            <a:ext uri="{FF2B5EF4-FFF2-40B4-BE49-F238E27FC236}">
              <a16:creationId xmlns:a16="http://schemas.microsoft.com/office/drawing/2014/main" id="{E529B387-1B05-4B5A-A354-5F60FCA0F27C}"/>
            </a:ext>
          </a:extLst>
        </xdr:cNvPr>
        <xdr:cNvSpPr>
          <a:spLocks noChangeAspect="1" noChangeArrowheads="1"/>
        </xdr:cNvSpPr>
      </xdr:nvSpPr>
      <xdr:spPr bwMode="auto">
        <a:xfrm>
          <a:off x="277939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953</xdr:row>
      <xdr:rowOff>0</xdr:rowOff>
    </xdr:from>
    <xdr:ext cx="304800" cy="307975"/>
    <xdr:sp macro="" textlink="">
      <xdr:nvSpPr>
        <xdr:cNvPr id="2628" name="AutoShape 1" descr="blob:https://web.whatsapp.com/34b6e80c-bc0c-4a28-b3e1-e4a36d430a7e">
          <a:extLst>
            <a:ext uri="{FF2B5EF4-FFF2-40B4-BE49-F238E27FC236}">
              <a16:creationId xmlns:a16="http://schemas.microsoft.com/office/drawing/2014/main" id="{C6942B27-7AA1-4188-996B-2AA6677670B6}"/>
            </a:ext>
          </a:extLst>
        </xdr:cNvPr>
        <xdr:cNvSpPr>
          <a:spLocks noChangeAspect="1" noChangeArrowheads="1"/>
        </xdr:cNvSpPr>
      </xdr:nvSpPr>
      <xdr:spPr bwMode="auto">
        <a:xfrm>
          <a:off x="294513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953</xdr:row>
      <xdr:rowOff>0</xdr:rowOff>
    </xdr:from>
    <xdr:ext cx="304800" cy="307975"/>
    <xdr:sp macro="" textlink="">
      <xdr:nvSpPr>
        <xdr:cNvPr id="2629" name="AutoShape 1" descr="blob:https://web.whatsapp.com/34b6e80c-bc0c-4a28-b3e1-e4a36d430a7e">
          <a:extLst>
            <a:ext uri="{FF2B5EF4-FFF2-40B4-BE49-F238E27FC236}">
              <a16:creationId xmlns:a16="http://schemas.microsoft.com/office/drawing/2014/main" id="{813ED4DC-0036-4C4C-8A83-54DD8CA3D748}"/>
            </a:ext>
          </a:extLst>
        </xdr:cNvPr>
        <xdr:cNvSpPr>
          <a:spLocks noChangeAspect="1" noChangeArrowheads="1"/>
        </xdr:cNvSpPr>
      </xdr:nvSpPr>
      <xdr:spPr bwMode="auto">
        <a:xfrm>
          <a:off x="302799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953</xdr:row>
      <xdr:rowOff>0</xdr:rowOff>
    </xdr:from>
    <xdr:ext cx="304800" cy="307975"/>
    <xdr:sp macro="" textlink="">
      <xdr:nvSpPr>
        <xdr:cNvPr id="2630" name="AutoShape 1" descr="blob:https://web.whatsapp.com/34b6e80c-bc0c-4a28-b3e1-e4a36d430a7e">
          <a:extLst>
            <a:ext uri="{FF2B5EF4-FFF2-40B4-BE49-F238E27FC236}">
              <a16:creationId xmlns:a16="http://schemas.microsoft.com/office/drawing/2014/main" id="{273DFA21-394B-4F94-A14E-A39CC6126CAB}"/>
            </a:ext>
          </a:extLst>
        </xdr:cNvPr>
        <xdr:cNvSpPr>
          <a:spLocks noChangeAspect="1" noChangeArrowheads="1"/>
        </xdr:cNvSpPr>
      </xdr:nvSpPr>
      <xdr:spPr bwMode="auto">
        <a:xfrm>
          <a:off x="3175635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953</xdr:row>
      <xdr:rowOff>0</xdr:rowOff>
    </xdr:from>
    <xdr:ext cx="304800" cy="307975"/>
    <xdr:sp macro="" textlink="">
      <xdr:nvSpPr>
        <xdr:cNvPr id="2632" name="AutoShape 1" descr="blob:https://web.whatsapp.com/34b6e80c-bc0c-4a28-b3e1-e4a36d430a7e">
          <a:extLst>
            <a:ext uri="{FF2B5EF4-FFF2-40B4-BE49-F238E27FC236}">
              <a16:creationId xmlns:a16="http://schemas.microsoft.com/office/drawing/2014/main" id="{5DDC3733-2449-495E-8A44-6876A67EE861}"/>
            </a:ext>
          </a:extLst>
        </xdr:cNvPr>
        <xdr:cNvSpPr>
          <a:spLocks noChangeAspect="1" noChangeArrowheads="1"/>
        </xdr:cNvSpPr>
      </xdr:nvSpPr>
      <xdr:spPr bwMode="auto">
        <a:xfrm>
          <a:off x="334137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953</xdr:row>
      <xdr:rowOff>0</xdr:rowOff>
    </xdr:from>
    <xdr:ext cx="304800" cy="307975"/>
    <xdr:sp macro="" textlink="">
      <xdr:nvSpPr>
        <xdr:cNvPr id="2633" name="AutoShape 1" descr="blob:https://web.whatsapp.com/34b6e80c-bc0c-4a28-b3e1-e4a36d430a7e">
          <a:extLst>
            <a:ext uri="{FF2B5EF4-FFF2-40B4-BE49-F238E27FC236}">
              <a16:creationId xmlns:a16="http://schemas.microsoft.com/office/drawing/2014/main" id="{9B3EA46D-6307-40D9-B9C4-BF4DA3D0C2E1}"/>
            </a:ext>
          </a:extLst>
        </xdr:cNvPr>
        <xdr:cNvSpPr>
          <a:spLocks noChangeAspect="1" noChangeArrowheads="1"/>
        </xdr:cNvSpPr>
      </xdr:nvSpPr>
      <xdr:spPr bwMode="auto">
        <a:xfrm>
          <a:off x="342423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953</xdr:row>
      <xdr:rowOff>0</xdr:rowOff>
    </xdr:from>
    <xdr:ext cx="304800" cy="307975"/>
    <xdr:sp macro="" textlink="">
      <xdr:nvSpPr>
        <xdr:cNvPr id="2634" name="AutoShape 1" descr="blob:https://web.whatsapp.com/34b6e80c-bc0c-4a28-b3e1-e4a36d430a7e">
          <a:extLst>
            <a:ext uri="{FF2B5EF4-FFF2-40B4-BE49-F238E27FC236}">
              <a16:creationId xmlns:a16="http://schemas.microsoft.com/office/drawing/2014/main" id="{AAA4561C-BCCB-4FD8-8C13-1CED2B4DD672}"/>
            </a:ext>
          </a:extLst>
        </xdr:cNvPr>
        <xdr:cNvSpPr>
          <a:spLocks noChangeAspect="1" noChangeArrowheads="1"/>
        </xdr:cNvSpPr>
      </xdr:nvSpPr>
      <xdr:spPr bwMode="auto">
        <a:xfrm>
          <a:off x="357759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73</xdr:col>
      <xdr:colOff>0</xdr:colOff>
      <xdr:row>953</xdr:row>
      <xdr:rowOff>0</xdr:rowOff>
    </xdr:from>
    <xdr:ext cx="304800" cy="307975"/>
    <xdr:sp macro="" textlink="">
      <xdr:nvSpPr>
        <xdr:cNvPr id="2635" name="AutoShape 1" descr="blob:https://web.whatsapp.com/34b6e80c-bc0c-4a28-b3e1-e4a36d430a7e">
          <a:extLst>
            <a:ext uri="{FF2B5EF4-FFF2-40B4-BE49-F238E27FC236}">
              <a16:creationId xmlns:a16="http://schemas.microsoft.com/office/drawing/2014/main" id="{60492645-D914-4EED-AF04-6E1FB9C7D0FC}"/>
            </a:ext>
          </a:extLst>
        </xdr:cNvPr>
        <xdr:cNvSpPr>
          <a:spLocks noChangeAspect="1" noChangeArrowheads="1"/>
        </xdr:cNvSpPr>
      </xdr:nvSpPr>
      <xdr:spPr bwMode="auto">
        <a:xfrm>
          <a:off x="366045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75</xdr:col>
      <xdr:colOff>0</xdr:colOff>
      <xdr:row>953</xdr:row>
      <xdr:rowOff>0</xdr:rowOff>
    </xdr:from>
    <xdr:ext cx="304800" cy="307975"/>
    <xdr:sp macro="" textlink="">
      <xdr:nvSpPr>
        <xdr:cNvPr id="2637" name="AutoShape 1" descr="blob:https://web.whatsapp.com/34b6e80c-bc0c-4a28-b3e1-e4a36d430a7e">
          <a:extLst>
            <a:ext uri="{FF2B5EF4-FFF2-40B4-BE49-F238E27FC236}">
              <a16:creationId xmlns:a16="http://schemas.microsoft.com/office/drawing/2014/main" id="{B852FA16-6C96-4BF3-9350-D481ED729AA5}"/>
            </a:ext>
          </a:extLst>
        </xdr:cNvPr>
        <xdr:cNvSpPr>
          <a:spLocks noChangeAspect="1" noChangeArrowheads="1"/>
        </xdr:cNvSpPr>
      </xdr:nvSpPr>
      <xdr:spPr bwMode="auto">
        <a:xfrm>
          <a:off x="382619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82</xdr:col>
      <xdr:colOff>0</xdr:colOff>
      <xdr:row>953</xdr:row>
      <xdr:rowOff>0</xdr:rowOff>
    </xdr:from>
    <xdr:ext cx="304800" cy="307975"/>
    <xdr:sp macro="" textlink="">
      <xdr:nvSpPr>
        <xdr:cNvPr id="2639" name="AutoShape 1" descr="blob:https://web.whatsapp.com/34b6e80c-bc0c-4a28-b3e1-e4a36d430a7e">
          <a:extLst>
            <a:ext uri="{FF2B5EF4-FFF2-40B4-BE49-F238E27FC236}">
              <a16:creationId xmlns:a16="http://schemas.microsoft.com/office/drawing/2014/main" id="{E662B51E-BAA2-4985-ADAB-CC820B4AE6B6}"/>
            </a:ext>
          </a:extLst>
        </xdr:cNvPr>
        <xdr:cNvSpPr>
          <a:spLocks noChangeAspect="1" noChangeArrowheads="1"/>
        </xdr:cNvSpPr>
      </xdr:nvSpPr>
      <xdr:spPr bwMode="auto">
        <a:xfrm>
          <a:off x="40538400"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954</xdr:row>
      <xdr:rowOff>0</xdr:rowOff>
    </xdr:from>
    <xdr:ext cx="304800" cy="307975"/>
    <xdr:sp macro="" textlink="">
      <xdr:nvSpPr>
        <xdr:cNvPr id="2641" name="AutoShape 1" descr="blob:https://web.whatsapp.com/34b6e80c-bc0c-4a28-b3e1-e4a36d430a7e">
          <a:extLst>
            <a:ext uri="{FF2B5EF4-FFF2-40B4-BE49-F238E27FC236}">
              <a16:creationId xmlns:a16="http://schemas.microsoft.com/office/drawing/2014/main" id="{88390C43-F458-4B74-B398-EC50E71D8B3B}"/>
            </a:ext>
          </a:extLst>
        </xdr:cNvPr>
        <xdr:cNvSpPr>
          <a:spLocks noChangeAspect="1" noChangeArrowheads="1"/>
        </xdr:cNvSpPr>
      </xdr:nvSpPr>
      <xdr:spPr bwMode="auto">
        <a:xfrm>
          <a:off x="238887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954</xdr:row>
      <xdr:rowOff>0</xdr:rowOff>
    </xdr:from>
    <xdr:ext cx="304800" cy="307975"/>
    <xdr:sp macro="" textlink="">
      <xdr:nvSpPr>
        <xdr:cNvPr id="2642" name="AutoShape 1" descr="blob:https://web.whatsapp.com/34b6e80c-bc0c-4a28-b3e1-e4a36d430a7e">
          <a:extLst>
            <a:ext uri="{FF2B5EF4-FFF2-40B4-BE49-F238E27FC236}">
              <a16:creationId xmlns:a16="http://schemas.microsoft.com/office/drawing/2014/main" id="{C4758B51-4044-4821-9C38-F97760F6E7AB}"/>
            </a:ext>
          </a:extLst>
        </xdr:cNvPr>
        <xdr:cNvSpPr>
          <a:spLocks noChangeAspect="1" noChangeArrowheads="1"/>
        </xdr:cNvSpPr>
      </xdr:nvSpPr>
      <xdr:spPr bwMode="auto">
        <a:xfrm>
          <a:off x="247173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954</xdr:row>
      <xdr:rowOff>0</xdr:rowOff>
    </xdr:from>
    <xdr:ext cx="304800" cy="307975"/>
    <xdr:sp macro="" textlink="">
      <xdr:nvSpPr>
        <xdr:cNvPr id="2643" name="AutoShape 1" descr="blob:https://web.whatsapp.com/34b6e80c-bc0c-4a28-b3e1-e4a36d430a7e">
          <a:extLst>
            <a:ext uri="{FF2B5EF4-FFF2-40B4-BE49-F238E27FC236}">
              <a16:creationId xmlns:a16="http://schemas.microsoft.com/office/drawing/2014/main" id="{68F7DAD7-19F0-4FA8-A225-41F5FBBF797B}"/>
            </a:ext>
          </a:extLst>
        </xdr:cNvPr>
        <xdr:cNvSpPr>
          <a:spLocks noChangeAspect="1" noChangeArrowheads="1"/>
        </xdr:cNvSpPr>
      </xdr:nvSpPr>
      <xdr:spPr bwMode="auto">
        <a:xfrm>
          <a:off x="255460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48</xdr:col>
      <xdr:colOff>0</xdr:colOff>
      <xdr:row>954</xdr:row>
      <xdr:rowOff>0</xdr:rowOff>
    </xdr:from>
    <xdr:ext cx="304800" cy="307975"/>
    <xdr:sp macro="" textlink="">
      <xdr:nvSpPr>
        <xdr:cNvPr id="2644" name="AutoShape 1" descr="blob:https://web.whatsapp.com/34b6e80c-bc0c-4a28-b3e1-e4a36d430a7e">
          <a:extLst>
            <a:ext uri="{FF2B5EF4-FFF2-40B4-BE49-F238E27FC236}">
              <a16:creationId xmlns:a16="http://schemas.microsoft.com/office/drawing/2014/main" id="{7899E55C-B474-4752-BAC6-2EA3AF118864}"/>
            </a:ext>
          </a:extLst>
        </xdr:cNvPr>
        <xdr:cNvSpPr>
          <a:spLocks noChangeAspect="1" noChangeArrowheads="1"/>
        </xdr:cNvSpPr>
      </xdr:nvSpPr>
      <xdr:spPr bwMode="auto">
        <a:xfrm>
          <a:off x="263747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954</xdr:row>
      <xdr:rowOff>0</xdr:rowOff>
    </xdr:from>
    <xdr:ext cx="304800" cy="307975"/>
    <xdr:sp macro="" textlink="">
      <xdr:nvSpPr>
        <xdr:cNvPr id="2645" name="AutoShape 1" descr="blob:https://web.whatsapp.com/34b6e80c-bc0c-4a28-b3e1-e4a36d430a7e">
          <a:extLst>
            <a:ext uri="{FF2B5EF4-FFF2-40B4-BE49-F238E27FC236}">
              <a16:creationId xmlns:a16="http://schemas.microsoft.com/office/drawing/2014/main" id="{B52197B7-74B6-4183-A613-6FCC059F62C9}"/>
            </a:ext>
          </a:extLst>
        </xdr:cNvPr>
        <xdr:cNvSpPr>
          <a:spLocks noChangeAspect="1" noChangeArrowheads="1"/>
        </xdr:cNvSpPr>
      </xdr:nvSpPr>
      <xdr:spPr bwMode="auto">
        <a:xfrm>
          <a:off x="277939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56</xdr:col>
      <xdr:colOff>0</xdr:colOff>
      <xdr:row>954</xdr:row>
      <xdr:rowOff>0</xdr:rowOff>
    </xdr:from>
    <xdr:ext cx="304800" cy="307975"/>
    <xdr:sp macro="" textlink="">
      <xdr:nvSpPr>
        <xdr:cNvPr id="2646" name="AutoShape 1" descr="blob:https://web.whatsapp.com/34b6e80c-bc0c-4a28-b3e1-e4a36d430a7e">
          <a:extLst>
            <a:ext uri="{FF2B5EF4-FFF2-40B4-BE49-F238E27FC236}">
              <a16:creationId xmlns:a16="http://schemas.microsoft.com/office/drawing/2014/main" id="{DF81F9B0-0A9F-4C9B-A040-DC40E654DF9B}"/>
            </a:ext>
          </a:extLst>
        </xdr:cNvPr>
        <xdr:cNvSpPr>
          <a:spLocks noChangeAspect="1" noChangeArrowheads="1"/>
        </xdr:cNvSpPr>
      </xdr:nvSpPr>
      <xdr:spPr bwMode="auto">
        <a:xfrm>
          <a:off x="286226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954</xdr:row>
      <xdr:rowOff>0</xdr:rowOff>
    </xdr:from>
    <xdr:ext cx="304800" cy="307975"/>
    <xdr:sp macro="" textlink="">
      <xdr:nvSpPr>
        <xdr:cNvPr id="2647" name="AutoShape 1" descr="blob:https://web.whatsapp.com/34b6e80c-bc0c-4a28-b3e1-e4a36d430a7e">
          <a:extLst>
            <a:ext uri="{FF2B5EF4-FFF2-40B4-BE49-F238E27FC236}">
              <a16:creationId xmlns:a16="http://schemas.microsoft.com/office/drawing/2014/main" id="{BE1F46CB-AE2C-4DBB-94B5-968BF6167ED2}"/>
            </a:ext>
          </a:extLst>
        </xdr:cNvPr>
        <xdr:cNvSpPr>
          <a:spLocks noChangeAspect="1" noChangeArrowheads="1"/>
        </xdr:cNvSpPr>
      </xdr:nvSpPr>
      <xdr:spPr bwMode="auto">
        <a:xfrm>
          <a:off x="294513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954</xdr:row>
      <xdr:rowOff>0</xdr:rowOff>
    </xdr:from>
    <xdr:ext cx="304800" cy="307975"/>
    <xdr:sp macro="" textlink="">
      <xdr:nvSpPr>
        <xdr:cNvPr id="2648" name="AutoShape 1" descr="blob:https://web.whatsapp.com/34b6e80c-bc0c-4a28-b3e1-e4a36d430a7e">
          <a:extLst>
            <a:ext uri="{FF2B5EF4-FFF2-40B4-BE49-F238E27FC236}">
              <a16:creationId xmlns:a16="http://schemas.microsoft.com/office/drawing/2014/main" id="{22F9B170-2247-4177-9E66-24D14007F625}"/>
            </a:ext>
          </a:extLst>
        </xdr:cNvPr>
        <xdr:cNvSpPr>
          <a:spLocks noChangeAspect="1" noChangeArrowheads="1"/>
        </xdr:cNvSpPr>
      </xdr:nvSpPr>
      <xdr:spPr bwMode="auto">
        <a:xfrm>
          <a:off x="302799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954</xdr:row>
      <xdr:rowOff>0</xdr:rowOff>
    </xdr:from>
    <xdr:ext cx="304800" cy="307975"/>
    <xdr:sp macro="" textlink="">
      <xdr:nvSpPr>
        <xdr:cNvPr id="2649" name="AutoShape 1" descr="blob:https://web.whatsapp.com/34b6e80c-bc0c-4a28-b3e1-e4a36d430a7e">
          <a:extLst>
            <a:ext uri="{FF2B5EF4-FFF2-40B4-BE49-F238E27FC236}">
              <a16:creationId xmlns:a16="http://schemas.microsoft.com/office/drawing/2014/main" id="{1EF9E35C-6834-4591-AF81-BB4729FFB655}"/>
            </a:ext>
          </a:extLst>
        </xdr:cNvPr>
        <xdr:cNvSpPr>
          <a:spLocks noChangeAspect="1" noChangeArrowheads="1"/>
        </xdr:cNvSpPr>
      </xdr:nvSpPr>
      <xdr:spPr bwMode="auto">
        <a:xfrm>
          <a:off x="3175635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954</xdr:row>
      <xdr:rowOff>0</xdr:rowOff>
    </xdr:from>
    <xdr:ext cx="304800" cy="307975"/>
    <xdr:sp macro="" textlink="">
      <xdr:nvSpPr>
        <xdr:cNvPr id="2651" name="AutoShape 1" descr="blob:https://web.whatsapp.com/34b6e80c-bc0c-4a28-b3e1-e4a36d430a7e">
          <a:extLst>
            <a:ext uri="{FF2B5EF4-FFF2-40B4-BE49-F238E27FC236}">
              <a16:creationId xmlns:a16="http://schemas.microsoft.com/office/drawing/2014/main" id="{C2CB9E08-26D9-4952-AFD0-552023B19958}"/>
            </a:ext>
          </a:extLst>
        </xdr:cNvPr>
        <xdr:cNvSpPr>
          <a:spLocks noChangeAspect="1" noChangeArrowheads="1"/>
        </xdr:cNvSpPr>
      </xdr:nvSpPr>
      <xdr:spPr bwMode="auto">
        <a:xfrm>
          <a:off x="334137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954</xdr:row>
      <xdr:rowOff>0</xdr:rowOff>
    </xdr:from>
    <xdr:ext cx="304800" cy="307975"/>
    <xdr:sp macro="" textlink="">
      <xdr:nvSpPr>
        <xdr:cNvPr id="2652" name="AutoShape 1" descr="blob:https://web.whatsapp.com/34b6e80c-bc0c-4a28-b3e1-e4a36d430a7e">
          <a:extLst>
            <a:ext uri="{FF2B5EF4-FFF2-40B4-BE49-F238E27FC236}">
              <a16:creationId xmlns:a16="http://schemas.microsoft.com/office/drawing/2014/main" id="{074B956E-24AE-4A42-92C7-878C6C65245D}"/>
            </a:ext>
          </a:extLst>
        </xdr:cNvPr>
        <xdr:cNvSpPr>
          <a:spLocks noChangeAspect="1" noChangeArrowheads="1"/>
        </xdr:cNvSpPr>
      </xdr:nvSpPr>
      <xdr:spPr bwMode="auto">
        <a:xfrm>
          <a:off x="342423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954</xdr:row>
      <xdr:rowOff>0</xdr:rowOff>
    </xdr:from>
    <xdr:ext cx="304800" cy="307975"/>
    <xdr:sp macro="" textlink="">
      <xdr:nvSpPr>
        <xdr:cNvPr id="2653" name="AutoShape 1" descr="blob:https://web.whatsapp.com/34b6e80c-bc0c-4a28-b3e1-e4a36d430a7e">
          <a:extLst>
            <a:ext uri="{FF2B5EF4-FFF2-40B4-BE49-F238E27FC236}">
              <a16:creationId xmlns:a16="http://schemas.microsoft.com/office/drawing/2014/main" id="{91BB00A3-A878-4A81-945A-D843AFF636C1}"/>
            </a:ext>
          </a:extLst>
        </xdr:cNvPr>
        <xdr:cNvSpPr>
          <a:spLocks noChangeAspect="1" noChangeArrowheads="1"/>
        </xdr:cNvSpPr>
      </xdr:nvSpPr>
      <xdr:spPr bwMode="auto">
        <a:xfrm>
          <a:off x="357759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73</xdr:col>
      <xdr:colOff>0</xdr:colOff>
      <xdr:row>954</xdr:row>
      <xdr:rowOff>0</xdr:rowOff>
    </xdr:from>
    <xdr:ext cx="304800" cy="307975"/>
    <xdr:sp macro="" textlink="">
      <xdr:nvSpPr>
        <xdr:cNvPr id="2654" name="AutoShape 1" descr="blob:https://web.whatsapp.com/34b6e80c-bc0c-4a28-b3e1-e4a36d430a7e">
          <a:extLst>
            <a:ext uri="{FF2B5EF4-FFF2-40B4-BE49-F238E27FC236}">
              <a16:creationId xmlns:a16="http://schemas.microsoft.com/office/drawing/2014/main" id="{B2AE19AF-C51C-4A47-80BB-9B76B7F299DE}"/>
            </a:ext>
          </a:extLst>
        </xdr:cNvPr>
        <xdr:cNvSpPr>
          <a:spLocks noChangeAspect="1" noChangeArrowheads="1"/>
        </xdr:cNvSpPr>
      </xdr:nvSpPr>
      <xdr:spPr bwMode="auto">
        <a:xfrm>
          <a:off x="366045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75</xdr:col>
      <xdr:colOff>0</xdr:colOff>
      <xdr:row>954</xdr:row>
      <xdr:rowOff>0</xdr:rowOff>
    </xdr:from>
    <xdr:ext cx="304800" cy="307975"/>
    <xdr:sp macro="" textlink="">
      <xdr:nvSpPr>
        <xdr:cNvPr id="2656" name="AutoShape 1" descr="blob:https://web.whatsapp.com/34b6e80c-bc0c-4a28-b3e1-e4a36d430a7e">
          <a:extLst>
            <a:ext uri="{FF2B5EF4-FFF2-40B4-BE49-F238E27FC236}">
              <a16:creationId xmlns:a16="http://schemas.microsoft.com/office/drawing/2014/main" id="{2828C0DB-5F0D-4957-944E-E0B2FEFA951F}"/>
            </a:ext>
          </a:extLst>
        </xdr:cNvPr>
        <xdr:cNvSpPr>
          <a:spLocks noChangeAspect="1" noChangeArrowheads="1"/>
        </xdr:cNvSpPr>
      </xdr:nvSpPr>
      <xdr:spPr bwMode="auto">
        <a:xfrm>
          <a:off x="382619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82</xdr:col>
      <xdr:colOff>0</xdr:colOff>
      <xdr:row>954</xdr:row>
      <xdr:rowOff>0</xdr:rowOff>
    </xdr:from>
    <xdr:ext cx="304800" cy="307975"/>
    <xdr:sp macro="" textlink="">
      <xdr:nvSpPr>
        <xdr:cNvPr id="2657" name="AutoShape 1" descr="blob:https://web.whatsapp.com/34b6e80c-bc0c-4a28-b3e1-e4a36d430a7e">
          <a:extLst>
            <a:ext uri="{FF2B5EF4-FFF2-40B4-BE49-F238E27FC236}">
              <a16:creationId xmlns:a16="http://schemas.microsoft.com/office/drawing/2014/main" id="{F98C126C-2F70-4A36-A51C-67D15280BA02}"/>
            </a:ext>
          </a:extLst>
        </xdr:cNvPr>
        <xdr:cNvSpPr>
          <a:spLocks noChangeAspect="1" noChangeArrowheads="1"/>
        </xdr:cNvSpPr>
      </xdr:nvSpPr>
      <xdr:spPr bwMode="auto">
        <a:xfrm>
          <a:off x="405384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955</xdr:row>
      <xdr:rowOff>0</xdr:rowOff>
    </xdr:from>
    <xdr:ext cx="304800" cy="307975"/>
    <xdr:sp macro="" textlink="">
      <xdr:nvSpPr>
        <xdr:cNvPr id="2659" name="AutoShape 1" descr="blob:https://web.whatsapp.com/34b6e80c-bc0c-4a28-b3e1-e4a36d430a7e">
          <a:extLst>
            <a:ext uri="{FF2B5EF4-FFF2-40B4-BE49-F238E27FC236}">
              <a16:creationId xmlns:a16="http://schemas.microsoft.com/office/drawing/2014/main" id="{9749374A-E767-4985-BAD0-4C6290CA361D}"/>
            </a:ext>
          </a:extLst>
        </xdr:cNvPr>
        <xdr:cNvSpPr>
          <a:spLocks noChangeAspect="1" noChangeArrowheads="1"/>
        </xdr:cNvSpPr>
      </xdr:nvSpPr>
      <xdr:spPr bwMode="auto">
        <a:xfrm>
          <a:off x="238887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955</xdr:row>
      <xdr:rowOff>0</xdr:rowOff>
    </xdr:from>
    <xdr:ext cx="304800" cy="307975"/>
    <xdr:sp macro="" textlink="">
      <xdr:nvSpPr>
        <xdr:cNvPr id="2660" name="AutoShape 1" descr="blob:https://web.whatsapp.com/34b6e80c-bc0c-4a28-b3e1-e4a36d430a7e">
          <a:extLst>
            <a:ext uri="{FF2B5EF4-FFF2-40B4-BE49-F238E27FC236}">
              <a16:creationId xmlns:a16="http://schemas.microsoft.com/office/drawing/2014/main" id="{166F793C-B2BD-4832-8668-C6A2DDF0A520}"/>
            </a:ext>
          </a:extLst>
        </xdr:cNvPr>
        <xdr:cNvSpPr>
          <a:spLocks noChangeAspect="1" noChangeArrowheads="1"/>
        </xdr:cNvSpPr>
      </xdr:nvSpPr>
      <xdr:spPr bwMode="auto">
        <a:xfrm>
          <a:off x="247173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955</xdr:row>
      <xdr:rowOff>0</xdr:rowOff>
    </xdr:from>
    <xdr:ext cx="304800" cy="307975"/>
    <xdr:sp macro="" textlink="">
      <xdr:nvSpPr>
        <xdr:cNvPr id="2661" name="AutoShape 1" descr="blob:https://web.whatsapp.com/34b6e80c-bc0c-4a28-b3e1-e4a36d430a7e">
          <a:extLst>
            <a:ext uri="{FF2B5EF4-FFF2-40B4-BE49-F238E27FC236}">
              <a16:creationId xmlns:a16="http://schemas.microsoft.com/office/drawing/2014/main" id="{6D4BF515-2C84-494C-9374-908A666D3915}"/>
            </a:ext>
          </a:extLst>
        </xdr:cNvPr>
        <xdr:cNvSpPr>
          <a:spLocks noChangeAspect="1" noChangeArrowheads="1"/>
        </xdr:cNvSpPr>
      </xdr:nvSpPr>
      <xdr:spPr bwMode="auto">
        <a:xfrm>
          <a:off x="255460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48</xdr:col>
      <xdr:colOff>0</xdr:colOff>
      <xdr:row>955</xdr:row>
      <xdr:rowOff>0</xdr:rowOff>
    </xdr:from>
    <xdr:ext cx="304800" cy="307975"/>
    <xdr:sp macro="" textlink="">
      <xdr:nvSpPr>
        <xdr:cNvPr id="2662" name="AutoShape 1" descr="blob:https://web.whatsapp.com/34b6e80c-bc0c-4a28-b3e1-e4a36d430a7e">
          <a:extLst>
            <a:ext uri="{FF2B5EF4-FFF2-40B4-BE49-F238E27FC236}">
              <a16:creationId xmlns:a16="http://schemas.microsoft.com/office/drawing/2014/main" id="{2FC0773A-2169-45A1-9D08-127D60ED3D7B}"/>
            </a:ext>
          </a:extLst>
        </xdr:cNvPr>
        <xdr:cNvSpPr>
          <a:spLocks noChangeAspect="1" noChangeArrowheads="1"/>
        </xdr:cNvSpPr>
      </xdr:nvSpPr>
      <xdr:spPr bwMode="auto">
        <a:xfrm>
          <a:off x="263747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955</xdr:row>
      <xdr:rowOff>0</xdr:rowOff>
    </xdr:from>
    <xdr:ext cx="304800" cy="307975"/>
    <xdr:sp macro="" textlink="">
      <xdr:nvSpPr>
        <xdr:cNvPr id="2663" name="AutoShape 1" descr="blob:https://web.whatsapp.com/34b6e80c-bc0c-4a28-b3e1-e4a36d430a7e">
          <a:extLst>
            <a:ext uri="{FF2B5EF4-FFF2-40B4-BE49-F238E27FC236}">
              <a16:creationId xmlns:a16="http://schemas.microsoft.com/office/drawing/2014/main" id="{34863FBB-3010-4366-A8BB-69E6D91FFFE3}"/>
            </a:ext>
          </a:extLst>
        </xdr:cNvPr>
        <xdr:cNvSpPr>
          <a:spLocks noChangeAspect="1" noChangeArrowheads="1"/>
        </xdr:cNvSpPr>
      </xdr:nvSpPr>
      <xdr:spPr bwMode="auto">
        <a:xfrm>
          <a:off x="277939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56</xdr:col>
      <xdr:colOff>0</xdr:colOff>
      <xdr:row>955</xdr:row>
      <xdr:rowOff>0</xdr:rowOff>
    </xdr:from>
    <xdr:ext cx="304800" cy="307975"/>
    <xdr:sp macro="" textlink="">
      <xdr:nvSpPr>
        <xdr:cNvPr id="2664" name="AutoShape 1" descr="blob:https://web.whatsapp.com/34b6e80c-bc0c-4a28-b3e1-e4a36d430a7e">
          <a:extLst>
            <a:ext uri="{FF2B5EF4-FFF2-40B4-BE49-F238E27FC236}">
              <a16:creationId xmlns:a16="http://schemas.microsoft.com/office/drawing/2014/main" id="{6C92E833-4D83-4560-A12A-5B9DB0772FC6}"/>
            </a:ext>
          </a:extLst>
        </xdr:cNvPr>
        <xdr:cNvSpPr>
          <a:spLocks noChangeAspect="1" noChangeArrowheads="1"/>
        </xdr:cNvSpPr>
      </xdr:nvSpPr>
      <xdr:spPr bwMode="auto">
        <a:xfrm>
          <a:off x="286226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955</xdr:row>
      <xdr:rowOff>0</xdr:rowOff>
    </xdr:from>
    <xdr:ext cx="304800" cy="307975"/>
    <xdr:sp macro="" textlink="">
      <xdr:nvSpPr>
        <xdr:cNvPr id="2665" name="AutoShape 1" descr="blob:https://web.whatsapp.com/34b6e80c-bc0c-4a28-b3e1-e4a36d430a7e">
          <a:extLst>
            <a:ext uri="{FF2B5EF4-FFF2-40B4-BE49-F238E27FC236}">
              <a16:creationId xmlns:a16="http://schemas.microsoft.com/office/drawing/2014/main" id="{446BB795-8AD8-4D77-AC40-4794D9F18867}"/>
            </a:ext>
          </a:extLst>
        </xdr:cNvPr>
        <xdr:cNvSpPr>
          <a:spLocks noChangeAspect="1" noChangeArrowheads="1"/>
        </xdr:cNvSpPr>
      </xdr:nvSpPr>
      <xdr:spPr bwMode="auto">
        <a:xfrm>
          <a:off x="294513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955</xdr:row>
      <xdr:rowOff>0</xdr:rowOff>
    </xdr:from>
    <xdr:ext cx="304800" cy="307975"/>
    <xdr:sp macro="" textlink="">
      <xdr:nvSpPr>
        <xdr:cNvPr id="2666" name="AutoShape 1" descr="blob:https://web.whatsapp.com/34b6e80c-bc0c-4a28-b3e1-e4a36d430a7e">
          <a:extLst>
            <a:ext uri="{FF2B5EF4-FFF2-40B4-BE49-F238E27FC236}">
              <a16:creationId xmlns:a16="http://schemas.microsoft.com/office/drawing/2014/main" id="{5C7E5C73-B41B-42A1-9D0B-B554BD6C89ED}"/>
            </a:ext>
          </a:extLst>
        </xdr:cNvPr>
        <xdr:cNvSpPr>
          <a:spLocks noChangeAspect="1" noChangeArrowheads="1"/>
        </xdr:cNvSpPr>
      </xdr:nvSpPr>
      <xdr:spPr bwMode="auto">
        <a:xfrm>
          <a:off x="302799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955</xdr:row>
      <xdr:rowOff>0</xdr:rowOff>
    </xdr:from>
    <xdr:ext cx="304800" cy="307975"/>
    <xdr:sp macro="" textlink="">
      <xdr:nvSpPr>
        <xdr:cNvPr id="2667" name="AutoShape 1" descr="blob:https://web.whatsapp.com/34b6e80c-bc0c-4a28-b3e1-e4a36d430a7e">
          <a:extLst>
            <a:ext uri="{FF2B5EF4-FFF2-40B4-BE49-F238E27FC236}">
              <a16:creationId xmlns:a16="http://schemas.microsoft.com/office/drawing/2014/main" id="{1C8A2CA0-63E7-4DED-827F-56F6ED46A2CF}"/>
            </a:ext>
          </a:extLst>
        </xdr:cNvPr>
        <xdr:cNvSpPr>
          <a:spLocks noChangeAspect="1" noChangeArrowheads="1"/>
        </xdr:cNvSpPr>
      </xdr:nvSpPr>
      <xdr:spPr bwMode="auto">
        <a:xfrm>
          <a:off x="317563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955</xdr:row>
      <xdr:rowOff>0</xdr:rowOff>
    </xdr:from>
    <xdr:ext cx="304800" cy="307975"/>
    <xdr:sp macro="" textlink="">
      <xdr:nvSpPr>
        <xdr:cNvPr id="2668" name="AutoShape 1" descr="blob:https://web.whatsapp.com/34b6e80c-bc0c-4a28-b3e1-e4a36d430a7e">
          <a:extLst>
            <a:ext uri="{FF2B5EF4-FFF2-40B4-BE49-F238E27FC236}">
              <a16:creationId xmlns:a16="http://schemas.microsoft.com/office/drawing/2014/main" id="{2210C414-BED6-4EF7-8177-02FD2043178D}"/>
            </a:ext>
          </a:extLst>
        </xdr:cNvPr>
        <xdr:cNvSpPr>
          <a:spLocks noChangeAspect="1" noChangeArrowheads="1"/>
        </xdr:cNvSpPr>
      </xdr:nvSpPr>
      <xdr:spPr bwMode="auto">
        <a:xfrm>
          <a:off x="325850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955</xdr:row>
      <xdr:rowOff>0</xdr:rowOff>
    </xdr:from>
    <xdr:ext cx="304800" cy="307975"/>
    <xdr:sp macro="" textlink="">
      <xdr:nvSpPr>
        <xdr:cNvPr id="2669" name="AutoShape 1" descr="blob:https://web.whatsapp.com/34b6e80c-bc0c-4a28-b3e1-e4a36d430a7e">
          <a:extLst>
            <a:ext uri="{FF2B5EF4-FFF2-40B4-BE49-F238E27FC236}">
              <a16:creationId xmlns:a16="http://schemas.microsoft.com/office/drawing/2014/main" id="{879C9CFF-0DDD-49CD-B4AF-268F4451A818}"/>
            </a:ext>
          </a:extLst>
        </xdr:cNvPr>
        <xdr:cNvSpPr>
          <a:spLocks noChangeAspect="1" noChangeArrowheads="1"/>
        </xdr:cNvSpPr>
      </xdr:nvSpPr>
      <xdr:spPr bwMode="auto">
        <a:xfrm>
          <a:off x="334137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955</xdr:row>
      <xdr:rowOff>0</xdr:rowOff>
    </xdr:from>
    <xdr:ext cx="304800" cy="307975"/>
    <xdr:sp macro="" textlink="">
      <xdr:nvSpPr>
        <xdr:cNvPr id="2670" name="AutoShape 1" descr="blob:https://web.whatsapp.com/34b6e80c-bc0c-4a28-b3e1-e4a36d430a7e">
          <a:extLst>
            <a:ext uri="{FF2B5EF4-FFF2-40B4-BE49-F238E27FC236}">
              <a16:creationId xmlns:a16="http://schemas.microsoft.com/office/drawing/2014/main" id="{DA9F037C-7525-447B-8AEC-40B4BC71FBA3}"/>
            </a:ext>
          </a:extLst>
        </xdr:cNvPr>
        <xdr:cNvSpPr>
          <a:spLocks noChangeAspect="1" noChangeArrowheads="1"/>
        </xdr:cNvSpPr>
      </xdr:nvSpPr>
      <xdr:spPr bwMode="auto">
        <a:xfrm>
          <a:off x="342423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955</xdr:row>
      <xdr:rowOff>0</xdr:rowOff>
    </xdr:from>
    <xdr:ext cx="304800" cy="307975"/>
    <xdr:sp macro="" textlink="">
      <xdr:nvSpPr>
        <xdr:cNvPr id="2671" name="AutoShape 1" descr="blob:https://web.whatsapp.com/34b6e80c-bc0c-4a28-b3e1-e4a36d430a7e">
          <a:extLst>
            <a:ext uri="{FF2B5EF4-FFF2-40B4-BE49-F238E27FC236}">
              <a16:creationId xmlns:a16="http://schemas.microsoft.com/office/drawing/2014/main" id="{6F3D4184-7B82-4AAD-BD0D-AAB69E380836}"/>
            </a:ext>
          </a:extLst>
        </xdr:cNvPr>
        <xdr:cNvSpPr>
          <a:spLocks noChangeAspect="1" noChangeArrowheads="1"/>
        </xdr:cNvSpPr>
      </xdr:nvSpPr>
      <xdr:spPr bwMode="auto">
        <a:xfrm>
          <a:off x="357759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73</xdr:col>
      <xdr:colOff>0</xdr:colOff>
      <xdr:row>955</xdr:row>
      <xdr:rowOff>0</xdr:rowOff>
    </xdr:from>
    <xdr:ext cx="304800" cy="307975"/>
    <xdr:sp macro="" textlink="">
      <xdr:nvSpPr>
        <xdr:cNvPr id="2672" name="AutoShape 1" descr="blob:https://web.whatsapp.com/34b6e80c-bc0c-4a28-b3e1-e4a36d430a7e">
          <a:extLst>
            <a:ext uri="{FF2B5EF4-FFF2-40B4-BE49-F238E27FC236}">
              <a16:creationId xmlns:a16="http://schemas.microsoft.com/office/drawing/2014/main" id="{A7CCC01C-BE11-49E5-B43B-B4C7AABDB06E}"/>
            </a:ext>
          </a:extLst>
        </xdr:cNvPr>
        <xdr:cNvSpPr>
          <a:spLocks noChangeAspect="1" noChangeArrowheads="1"/>
        </xdr:cNvSpPr>
      </xdr:nvSpPr>
      <xdr:spPr bwMode="auto">
        <a:xfrm>
          <a:off x="366045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74</xdr:col>
      <xdr:colOff>0</xdr:colOff>
      <xdr:row>955</xdr:row>
      <xdr:rowOff>0</xdr:rowOff>
    </xdr:from>
    <xdr:ext cx="304800" cy="307975"/>
    <xdr:sp macro="" textlink="">
      <xdr:nvSpPr>
        <xdr:cNvPr id="2673" name="AutoShape 1" descr="blob:https://web.whatsapp.com/34b6e80c-bc0c-4a28-b3e1-e4a36d430a7e">
          <a:extLst>
            <a:ext uri="{FF2B5EF4-FFF2-40B4-BE49-F238E27FC236}">
              <a16:creationId xmlns:a16="http://schemas.microsoft.com/office/drawing/2014/main" id="{F6BCD742-3260-4851-BFC4-DEF752306D74}"/>
            </a:ext>
          </a:extLst>
        </xdr:cNvPr>
        <xdr:cNvSpPr>
          <a:spLocks noChangeAspect="1" noChangeArrowheads="1"/>
        </xdr:cNvSpPr>
      </xdr:nvSpPr>
      <xdr:spPr bwMode="auto">
        <a:xfrm>
          <a:off x="3743325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75</xdr:col>
      <xdr:colOff>0</xdr:colOff>
      <xdr:row>955</xdr:row>
      <xdr:rowOff>0</xdr:rowOff>
    </xdr:from>
    <xdr:ext cx="304800" cy="307975"/>
    <xdr:sp macro="" textlink="">
      <xdr:nvSpPr>
        <xdr:cNvPr id="2674" name="AutoShape 1" descr="blob:https://web.whatsapp.com/34b6e80c-bc0c-4a28-b3e1-e4a36d430a7e">
          <a:extLst>
            <a:ext uri="{FF2B5EF4-FFF2-40B4-BE49-F238E27FC236}">
              <a16:creationId xmlns:a16="http://schemas.microsoft.com/office/drawing/2014/main" id="{714F0170-83CE-453F-B97F-173D1F0F1FBE}"/>
            </a:ext>
          </a:extLst>
        </xdr:cNvPr>
        <xdr:cNvSpPr>
          <a:spLocks noChangeAspect="1" noChangeArrowheads="1"/>
        </xdr:cNvSpPr>
      </xdr:nvSpPr>
      <xdr:spPr bwMode="auto">
        <a:xfrm>
          <a:off x="382619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955</xdr:row>
      <xdr:rowOff>0</xdr:rowOff>
    </xdr:from>
    <xdr:ext cx="304800" cy="307975"/>
    <xdr:sp macro="" textlink="">
      <xdr:nvSpPr>
        <xdr:cNvPr id="2675" name="AutoShape 1" descr="blob:https://web.whatsapp.com/34b6e80c-bc0c-4a28-b3e1-e4a36d430a7e">
          <a:extLst>
            <a:ext uri="{FF2B5EF4-FFF2-40B4-BE49-F238E27FC236}">
              <a16:creationId xmlns:a16="http://schemas.microsoft.com/office/drawing/2014/main" id="{8199F4BB-24A4-471F-B054-A8471E03A73A}"/>
            </a:ext>
          </a:extLst>
        </xdr:cNvPr>
        <xdr:cNvSpPr>
          <a:spLocks noChangeAspect="1" noChangeArrowheads="1"/>
        </xdr:cNvSpPr>
      </xdr:nvSpPr>
      <xdr:spPr bwMode="auto">
        <a:xfrm>
          <a:off x="397097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82</xdr:col>
      <xdr:colOff>0</xdr:colOff>
      <xdr:row>955</xdr:row>
      <xdr:rowOff>0</xdr:rowOff>
    </xdr:from>
    <xdr:ext cx="304800" cy="307975"/>
    <xdr:sp macro="" textlink="">
      <xdr:nvSpPr>
        <xdr:cNvPr id="2676" name="AutoShape 1" descr="blob:https://web.whatsapp.com/34b6e80c-bc0c-4a28-b3e1-e4a36d430a7e">
          <a:extLst>
            <a:ext uri="{FF2B5EF4-FFF2-40B4-BE49-F238E27FC236}">
              <a16:creationId xmlns:a16="http://schemas.microsoft.com/office/drawing/2014/main" id="{55781034-83D8-4B34-8C3B-9E158DBAC567}"/>
            </a:ext>
          </a:extLst>
        </xdr:cNvPr>
        <xdr:cNvSpPr>
          <a:spLocks noChangeAspect="1" noChangeArrowheads="1"/>
        </xdr:cNvSpPr>
      </xdr:nvSpPr>
      <xdr:spPr bwMode="auto">
        <a:xfrm>
          <a:off x="405384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83</xdr:col>
      <xdr:colOff>0</xdr:colOff>
      <xdr:row>955</xdr:row>
      <xdr:rowOff>0</xdr:rowOff>
    </xdr:from>
    <xdr:ext cx="304800" cy="307975"/>
    <xdr:sp macro="" textlink="">
      <xdr:nvSpPr>
        <xdr:cNvPr id="2677" name="AutoShape 1" descr="blob:https://web.whatsapp.com/34b6e80c-bc0c-4a28-b3e1-e4a36d430a7e">
          <a:extLst>
            <a:ext uri="{FF2B5EF4-FFF2-40B4-BE49-F238E27FC236}">
              <a16:creationId xmlns:a16="http://schemas.microsoft.com/office/drawing/2014/main" id="{760AD615-6A46-4264-A026-E493DCF44F43}"/>
            </a:ext>
          </a:extLst>
        </xdr:cNvPr>
        <xdr:cNvSpPr>
          <a:spLocks noChangeAspect="1" noChangeArrowheads="1"/>
        </xdr:cNvSpPr>
      </xdr:nvSpPr>
      <xdr:spPr bwMode="auto">
        <a:xfrm>
          <a:off x="413670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2678" name="AutoShape 1" descr="blob:https://web.whatsapp.com/34b6e80c-bc0c-4a28-b3e1-e4a36d430a7e">
          <a:extLst>
            <a:ext uri="{FF2B5EF4-FFF2-40B4-BE49-F238E27FC236}">
              <a16:creationId xmlns:a16="http://schemas.microsoft.com/office/drawing/2014/main" id="{11E7B28F-F3C2-4BB6-B8BF-D7E4AAF9E4C0}"/>
            </a:ext>
          </a:extLst>
        </xdr:cNvPr>
        <xdr:cNvSpPr>
          <a:spLocks noChangeAspect="1" noChangeArrowheads="1"/>
        </xdr:cNvSpPr>
      </xdr:nvSpPr>
      <xdr:spPr bwMode="auto">
        <a:xfrm>
          <a:off x="23888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46</xdr:col>
      <xdr:colOff>0</xdr:colOff>
      <xdr:row>956</xdr:row>
      <xdr:rowOff>0</xdr:rowOff>
    </xdr:from>
    <xdr:ext cx="304800" cy="307975"/>
    <xdr:sp macro="" textlink="">
      <xdr:nvSpPr>
        <xdr:cNvPr id="2679" name="AutoShape 1" descr="blob:https://web.whatsapp.com/34b6e80c-bc0c-4a28-b3e1-e4a36d430a7e">
          <a:extLst>
            <a:ext uri="{FF2B5EF4-FFF2-40B4-BE49-F238E27FC236}">
              <a16:creationId xmlns:a16="http://schemas.microsoft.com/office/drawing/2014/main" id="{90176AAD-9FFA-489D-A5A7-88441991BA33}"/>
            </a:ext>
          </a:extLst>
        </xdr:cNvPr>
        <xdr:cNvSpPr>
          <a:spLocks noChangeAspect="1" noChangeArrowheads="1"/>
        </xdr:cNvSpPr>
      </xdr:nvSpPr>
      <xdr:spPr bwMode="auto">
        <a:xfrm>
          <a:off x="247173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47</xdr:col>
      <xdr:colOff>0</xdr:colOff>
      <xdr:row>956</xdr:row>
      <xdr:rowOff>0</xdr:rowOff>
    </xdr:from>
    <xdr:ext cx="304800" cy="307975"/>
    <xdr:sp macro="" textlink="">
      <xdr:nvSpPr>
        <xdr:cNvPr id="2680" name="AutoShape 1" descr="blob:https://web.whatsapp.com/34b6e80c-bc0c-4a28-b3e1-e4a36d430a7e">
          <a:extLst>
            <a:ext uri="{FF2B5EF4-FFF2-40B4-BE49-F238E27FC236}">
              <a16:creationId xmlns:a16="http://schemas.microsoft.com/office/drawing/2014/main" id="{55F2C5D9-9354-447C-B25D-16DC97C510A6}"/>
            </a:ext>
          </a:extLst>
        </xdr:cNvPr>
        <xdr:cNvSpPr>
          <a:spLocks noChangeAspect="1" noChangeArrowheads="1"/>
        </xdr:cNvSpPr>
      </xdr:nvSpPr>
      <xdr:spPr bwMode="auto">
        <a:xfrm>
          <a:off x="255460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48</xdr:col>
      <xdr:colOff>0</xdr:colOff>
      <xdr:row>956</xdr:row>
      <xdr:rowOff>0</xdr:rowOff>
    </xdr:from>
    <xdr:ext cx="304800" cy="307975"/>
    <xdr:sp macro="" textlink="">
      <xdr:nvSpPr>
        <xdr:cNvPr id="2681" name="AutoShape 1" descr="blob:https://web.whatsapp.com/34b6e80c-bc0c-4a28-b3e1-e4a36d430a7e">
          <a:extLst>
            <a:ext uri="{FF2B5EF4-FFF2-40B4-BE49-F238E27FC236}">
              <a16:creationId xmlns:a16="http://schemas.microsoft.com/office/drawing/2014/main" id="{3F6B8A9A-E560-46C7-B0B4-A99E847FB328}"/>
            </a:ext>
          </a:extLst>
        </xdr:cNvPr>
        <xdr:cNvSpPr>
          <a:spLocks noChangeAspect="1" noChangeArrowheads="1"/>
        </xdr:cNvSpPr>
      </xdr:nvSpPr>
      <xdr:spPr bwMode="auto">
        <a:xfrm>
          <a:off x="263747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956</xdr:row>
      <xdr:rowOff>0</xdr:rowOff>
    </xdr:from>
    <xdr:ext cx="304800" cy="307975"/>
    <xdr:sp macro="" textlink="">
      <xdr:nvSpPr>
        <xdr:cNvPr id="2682" name="AutoShape 1" descr="blob:https://web.whatsapp.com/34b6e80c-bc0c-4a28-b3e1-e4a36d430a7e">
          <a:extLst>
            <a:ext uri="{FF2B5EF4-FFF2-40B4-BE49-F238E27FC236}">
              <a16:creationId xmlns:a16="http://schemas.microsoft.com/office/drawing/2014/main" id="{1213DA82-0817-424B-BD02-D706108C37DD}"/>
            </a:ext>
          </a:extLst>
        </xdr:cNvPr>
        <xdr:cNvSpPr>
          <a:spLocks noChangeAspect="1" noChangeArrowheads="1"/>
        </xdr:cNvSpPr>
      </xdr:nvSpPr>
      <xdr:spPr bwMode="auto">
        <a:xfrm>
          <a:off x="277939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56</xdr:col>
      <xdr:colOff>0</xdr:colOff>
      <xdr:row>956</xdr:row>
      <xdr:rowOff>0</xdr:rowOff>
    </xdr:from>
    <xdr:ext cx="304800" cy="307975"/>
    <xdr:sp macro="" textlink="">
      <xdr:nvSpPr>
        <xdr:cNvPr id="2683" name="AutoShape 1" descr="blob:https://web.whatsapp.com/34b6e80c-bc0c-4a28-b3e1-e4a36d430a7e">
          <a:extLst>
            <a:ext uri="{FF2B5EF4-FFF2-40B4-BE49-F238E27FC236}">
              <a16:creationId xmlns:a16="http://schemas.microsoft.com/office/drawing/2014/main" id="{4C932B11-D75E-4115-8675-0F8EA7E830BB}"/>
            </a:ext>
          </a:extLst>
        </xdr:cNvPr>
        <xdr:cNvSpPr>
          <a:spLocks noChangeAspect="1" noChangeArrowheads="1"/>
        </xdr:cNvSpPr>
      </xdr:nvSpPr>
      <xdr:spPr bwMode="auto">
        <a:xfrm>
          <a:off x="286226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956</xdr:row>
      <xdr:rowOff>0</xdr:rowOff>
    </xdr:from>
    <xdr:ext cx="304800" cy="307975"/>
    <xdr:sp macro="" textlink="">
      <xdr:nvSpPr>
        <xdr:cNvPr id="2684" name="AutoShape 1" descr="blob:https://web.whatsapp.com/34b6e80c-bc0c-4a28-b3e1-e4a36d430a7e">
          <a:extLst>
            <a:ext uri="{FF2B5EF4-FFF2-40B4-BE49-F238E27FC236}">
              <a16:creationId xmlns:a16="http://schemas.microsoft.com/office/drawing/2014/main" id="{AECA62CF-A897-45D1-B28D-6C1926C185C8}"/>
            </a:ext>
          </a:extLst>
        </xdr:cNvPr>
        <xdr:cNvSpPr>
          <a:spLocks noChangeAspect="1" noChangeArrowheads="1"/>
        </xdr:cNvSpPr>
      </xdr:nvSpPr>
      <xdr:spPr bwMode="auto">
        <a:xfrm>
          <a:off x="294513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57</xdr:col>
      <xdr:colOff>0</xdr:colOff>
      <xdr:row>956</xdr:row>
      <xdr:rowOff>0</xdr:rowOff>
    </xdr:from>
    <xdr:ext cx="304800" cy="307975"/>
    <xdr:sp macro="" textlink="">
      <xdr:nvSpPr>
        <xdr:cNvPr id="2685" name="AutoShape 1" descr="blob:https://web.whatsapp.com/34b6e80c-bc0c-4a28-b3e1-e4a36d430a7e">
          <a:extLst>
            <a:ext uri="{FF2B5EF4-FFF2-40B4-BE49-F238E27FC236}">
              <a16:creationId xmlns:a16="http://schemas.microsoft.com/office/drawing/2014/main" id="{84C9F656-44BC-4065-8061-A1ADF3B616EA}"/>
            </a:ext>
          </a:extLst>
        </xdr:cNvPr>
        <xdr:cNvSpPr>
          <a:spLocks noChangeAspect="1" noChangeArrowheads="1"/>
        </xdr:cNvSpPr>
      </xdr:nvSpPr>
      <xdr:spPr bwMode="auto">
        <a:xfrm>
          <a:off x="302799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65</xdr:col>
      <xdr:colOff>0</xdr:colOff>
      <xdr:row>956</xdr:row>
      <xdr:rowOff>0</xdr:rowOff>
    </xdr:from>
    <xdr:ext cx="304800" cy="307975"/>
    <xdr:sp macro="" textlink="">
      <xdr:nvSpPr>
        <xdr:cNvPr id="2686" name="AutoShape 1" descr="blob:https://web.whatsapp.com/34b6e80c-bc0c-4a28-b3e1-e4a36d430a7e">
          <a:extLst>
            <a:ext uri="{FF2B5EF4-FFF2-40B4-BE49-F238E27FC236}">
              <a16:creationId xmlns:a16="http://schemas.microsoft.com/office/drawing/2014/main" id="{C03080FC-AC21-4975-A211-FD949EA15200}"/>
            </a:ext>
          </a:extLst>
        </xdr:cNvPr>
        <xdr:cNvSpPr>
          <a:spLocks noChangeAspect="1" noChangeArrowheads="1"/>
        </xdr:cNvSpPr>
      </xdr:nvSpPr>
      <xdr:spPr bwMode="auto">
        <a:xfrm>
          <a:off x="325850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956</xdr:row>
      <xdr:rowOff>0</xdr:rowOff>
    </xdr:from>
    <xdr:ext cx="304800" cy="307975"/>
    <xdr:sp macro="" textlink="">
      <xdr:nvSpPr>
        <xdr:cNvPr id="2687" name="AutoShape 1" descr="blob:https://web.whatsapp.com/34b6e80c-bc0c-4a28-b3e1-e4a36d430a7e">
          <a:extLst>
            <a:ext uri="{FF2B5EF4-FFF2-40B4-BE49-F238E27FC236}">
              <a16:creationId xmlns:a16="http://schemas.microsoft.com/office/drawing/2014/main" id="{D6EAC770-49A5-496C-A12E-89559F6AABE2}"/>
            </a:ext>
          </a:extLst>
        </xdr:cNvPr>
        <xdr:cNvSpPr>
          <a:spLocks noChangeAspect="1" noChangeArrowheads="1"/>
        </xdr:cNvSpPr>
      </xdr:nvSpPr>
      <xdr:spPr bwMode="auto">
        <a:xfrm>
          <a:off x="334137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66</xdr:col>
      <xdr:colOff>0</xdr:colOff>
      <xdr:row>956</xdr:row>
      <xdr:rowOff>0</xdr:rowOff>
    </xdr:from>
    <xdr:ext cx="304800" cy="307975"/>
    <xdr:sp macro="" textlink="">
      <xdr:nvSpPr>
        <xdr:cNvPr id="2688" name="AutoShape 1" descr="blob:https://web.whatsapp.com/34b6e80c-bc0c-4a28-b3e1-e4a36d430a7e">
          <a:extLst>
            <a:ext uri="{FF2B5EF4-FFF2-40B4-BE49-F238E27FC236}">
              <a16:creationId xmlns:a16="http://schemas.microsoft.com/office/drawing/2014/main" id="{920E52E3-7D94-48DB-AAD9-35E9247ECDF9}"/>
            </a:ext>
          </a:extLst>
        </xdr:cNvPr>
        <xdr:cNvSpPr>
          <a:spLocks noChangeAspect="1" noChangeArrowheads="1"/>
        </xdr:cNvSpPr>
      </xdr:nvSpPr>
      <xdr:spPr bwMode="auto">
        <a:xfrm>
          <a:off x="342423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956</xdr:row>
      <xdr:rowOff>0</xdr:rowOff>
    </xdr:from>
    <xdr:ext cx="304800" cy="307975"/>
    <xdr:sp macro="" textlink="">
      <xdr:nvSpPr>
        <xdr:cNvPr id="2689" name="AutoShape 1" descr="blob:https://web.whatsapp.com/34b6e80c-bc0c-4a28-b3e1-e4a36d430a7e">
          <a:extLst>
            <a:ext uri="{FF2B5EF4-FFF2-40B4-BE49-F238E27FC236}">
              <a16:creationId xmlns:a16="http://schemas.microsoft.com/office/drawing/2014/main" id="{6CF347C7-6F90-4643-A098-31E482666270}"/>
            </a:ext>
          </a:extLst>
        </xdr:cNvPr>
        <xdr:cNvSpPr>
          <a:spLocks noChangeAspect="1" noChangeArrowheads="1"/>
        </xdr:cNvSpPr>
      </xdr:nvSpPr>
      <xdr:spPr bwMode="auto">
        <a:xfrm>
          <a:off x="357759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73</xdr:col>
      <xdr:colOff>0</xdr:colOff>
      <xdr:row>956</xdr:row>
      <xdr:rowOff>0</xdr:rowOff>
    </xdr:from>
    <xdr:ext cx="304800" cy="307975"/>
    <xdr:sp macro="" textlink="">
      <xdr:nvSpPr>
        <xdr:cNvPr id="2690" name="AutoShape 1" descr="blob:https://web.whatsapp.com/34b6e80c-bc0c-4a28-b3e1-e4a36d430a7e">
          <a:extLst>
            <a:ext uri="{FF2B5EF4-FFF2-40B4-BE49-F238E27FC236}">
              <a16:creationId xmlns:a16="http://schemas.microsoft.com/office/drawing/2014/main" id="{378F3678-02A3-4233-A633-80ADCC8C7324}"/>
            </a:ext>
          </a:extLst>
        </xdr:cNvPr>
        <xdr:cNvSpPr>
          <a:spLocks noChangeAspect="1" noChangeArrowheads="1"/>
        </xdr:cNvSpPr>
      </xdr:nvSpPr>
      <xdr:spPr bwMode="auto">
        <a:xfrm>
          <a:off x="366045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74</xdr:col>
      <xdr:colOff>0</xdr:colOff>
      <xdr:row>956</xdr:row>
      <xdr:rowOff>0</xdr:rowOff>
    </xdr:from>
    <xdr:ext cx="304800" cy="307975"/>
    <xdr:sp macro="" textlink="">
      <xdr:nvSpPr>
        <xdr:cNvPr id="2691" name="AutoShape 1" descr="blob:https://web.whatsapp.com/34b6e80c-bc0c-4a28-b3e1-e4a36d430a7e">
          <a:extLst>
            <a:ext uri="{FF2B5EF4-FFF2-40B4-BE49-F238E27FC236}">
              <a16:creationId xmlns:a16="http://schemas.microsoft.com/office/drawing/2014/main" id="{87B8DD04-2D7A-430E-B9F6-DAF11A967DD0}"/>
            </a:ext>
          </a:extLst>
        </xdr:cNvPr>
        <xdr:cNvSpPr>
          <a:spLocks noChangeAspect="1" noChangeArrowheads="1"/>
        </xdr:cNvSpPr>
      </xdr:nvSpPr>
      <xdr:spPr bwMode="auto">
        <a:xfrm>
          <a:off x="3743325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75</xdr:col>
      <xdr:colOff>0</xdr:colOff>
      <xdr:row>956</xdr:row>
      <xdr:rowOff>0</xdr:rowOff>
    </xdr:from>
    <xdr:ext cx="304800" cy="307975"/>
    <xdr:sp macro="" textlink="">
      <xdr:nvSpPr>
        <xdr:cNvPr id="2692" name="AutoShape 1" descr="blob:https://web.whatsapp.com/34b6e80c-bc0c-4a28-b3e1-e4a36d430a7e">
          <a:extLst>
            <a:ext uri="{FF2B5EF4-FFF2-40B4-BE49-F238E27FC236}">
              <a16:creationId xmlns:a16="http://schemas.microsoft.com/office/drawing/2014/main" id="{14116C46-C64E-4971-8677-6DD20B38349A}"/>
            </a:ext>
          </a:extLst>
        </xdr:cNvPr>
        <xdr:cNvSpPr>
          <a:spLocks noChangeAspect="1" noChangeArrowheads="1"/>
        </xdr:cNvSpPr>
      </xdr:nvSpPr>
      <xdr:spPr bwMode="auto">
        <a:xfrm>
          <a:off x="382619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956</xdr:row>
      <xdr:rowOff>0</xdr:rowOff>
    </xdr:from>
    <xdr:ext cx="304800" cy="307975"/>
    <xdr:sp macro="" textlink="">
      <xdr:nvSpPr>
        <xdr:cNvPr id="2693" name="AutoShape 1" descr="blob:https://web.whatsapp.com/34b6e80c-bc0c-4a28-b3e1-e4a36d430a7e">
          <a:extLst>
            <a:ext uri="{FF2B5EF4-FFF2-40B4-BE49-F238E27FC236}">
              <a16:creationId xmlns:a16="http://schemas.microsoft.com/office/drawing/2014/main" id="{85558140-D510-452D-A879-1837AB9ED882}"/>
            </a:ext>
          </a:extLst>
        </xdr:cNvPr>
        <xdr:cNvSpPr>
          <a:spLocks noChangeAspect="1" noChangeArrowheads="1"/>
        </xdr:cNvSpPr>
      </xdr:nvSpPr>
      <xdr:spPr bwMode="auto">
        <a:xfrm>
          <a:off x="397097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82</xdr:col>
      <xdr:colOff>0</xdr:colOff>
      <xdr:row>956</xdr:row>
      <xdr:rowOff>0</xdr:rowOff>
    </xdr:from>
    <xdr:ext cx="304800" cy="307975"/>
    <xdr:sp macro="" textlink="">
      <xdr:nvSpPr>
        <xdr:cNvPr id="2694" name="AutoShape 1" descr="blob:https://web.whatsapp.com/34b6e80c-bc0c-4a28-b3e1-e4a36d430a7e">
          <a:extLst>
            <a:ext uri="{FF2B5EF4-FFF2-40B4-BE49-F238E27FC236}">
              <a16:creationId xmlns:a16="http://schemas.microsoft.com/office/drawing/2014/main" id="{923792B0-2CBC-46C8-A655-5E3D62C383A8}"/>
            </a:ext>
          </a:extLst>
        </xdr:cNvPr>
        <xdr:cNvSpPr>
          <a:spLocks noChangeAspect="1" noChangeArrowheads="1"/>
        </xdr:cNvSpPr>
      </xdr:nvSpPr>
      <xdr:spPr bwMode="auto">
        <a:xfrm>
          <a:off x="405384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83</xdr:col>
      <xdr:colOff>0</xdr:colOff>
      <xdr:row>956</xdr:row>
      <xdr:rowOff>0</xdr:rowOff>
    </xdr:from>
    <xdr:ext cx="304800" cy="307975"/>
    <xdr:sp macro="" textlink="">
      <xdr:nvSpPr>
        <xdr:cNvPr id="2695" name="AutoShape 1" descr="blob:https://web.whatsapp.com/34b6e80c-bc0c-4a28-b3e1-e4a36d430a7e">
          <a:extLst>
            <a:ext uri="{FF2B5EF4-FFF2-40B4-BE49-F238E27FC236}">
              <a16:creationId xmlns:a16="http://schemas.microsoft.com/office/drawing/2014/main" id="{294BF7EA-2728-4898-AFB0-CB23B0F143EF}"/>
            </a:ext>
          </a:extLst>
        </xdr:cNvPr>
        <xdr:cNvSpPr>
          <a:spLocks noChangeAspect="1" noChangeArrowheads="1"/>
        </xdr:cNvSpPr>
      </xdr:nvSpPr>
      <xdr:spPr bwMode="auto">
        <a:xfrm>
          <a:off x="413670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1026</xdr:row>
      <xdr:rowOff>0</xdr:rowOff>
    </xdr:from>
    <xdr:ext cx="304800" cy="307975"/>
    <xdr:sp macro="" textlink="">
      <xdr:nvSpPr>
        <xdr:cNvPr id="2696" name="AutoShape 1" descr="blob:https://web.whatsapp.com/34b6e80c-bc0c-4a28-b3e1-e4a36d430a7e">
          <a:extLst>
            <a:ext uri="{FF2B5EF4-FFF2-40B4-BE49-F238E27FC236}">
              <a16:creationId xmlns:a16="http://schemas.microsoft.com/office/drawing/2014/main" id="{6330A6F6-5BBE-4EFE-AF0E-05901550B45C}"/>
            </a:ext>
          </a:extLst>
        </xdr:cNvPr>
        <xdr:cNvSpPr>
          <a:spLocks noChangeAspect="1" noChangeArrowheads="1"/>
        </xdr:cNvSpPr>
      </xdr:nvSpPr>
      <xdr:spPr bwMode="auto">
        <a:xfrm>
          <a:off x="23888700"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1027</xdr:row>
      <xdr:rowOff>0</xdr:rowOff>
    </xdr:from>
    <xdr:ext cx="304800" cy="307975"/>
    <xdr:sp macro="" textlink="">
      <xdr:nvSpPr>
        <xdr:cNvPr id="2697" name="AutoShape 1" descr="blob:https://web.whatsapp.com/34b6e80c-bc0c-4a28-b3e1-e4a36d430a7e">
          <a:extLst>
            <a:ext uri="{FF2B5EF4-FFF2-40B4-BE49-F238E27FC236}">
              <a16:creationId xmlns:a16="http://schemas.microsoft.com/office/drawing/2014/main" id="{2D498FFB-B4BD-4015-B9AD-007EEB39259D}"/>
            </a:ext>
          </a:extLst>
        </xdr:cNvPr>
        <xdr:cNvSpPr>
          <a:spLocks noChangeAspect="1" noChangeArrowheads="1"/>
        </xdr:cNvSpPr>
      </xdr:nvSpPr>
      <xdr:spPr bwMode="auto">
        <a:xfrm>
          <a:off x="23888700"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698" name="AutoShape 1" descr="blob:https://web.whatsapp.com/34b6e80c-bc0c-4a28-b3e1-e4a36d430a7e">
          <a:extLst>
            <a:ext uri="{FF2B5EF4-FFF2-40B4-BE49-F238E27FC236}">
              <a16:creationId xmlns:a16="http://schemas.microsoft.com/office/drawing/2014/main" id="{93AB7803-BE1F-4E0B-BD1C-21B7F7AFA6D5}"/>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699" name="AutoShape 1" descr="blob:https://web.whatsapp.com/34b6e80c-bc0c-4a28-b3e1-e4a36d430a7e">
          <a:extLst>
            <a:ext uri="{FF2B5EF4-FFF2-40B4-BE49-F238E27FC236}">
              <a16:creationId xmlns:a16="http://schemas.microsoft.com/office/drawing/2014/main" id="{37579891-A02E-4C09-A149-AC7B00ECFC61}"/>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700" name="AutoShape 1" descr="blob:https://web.whatsapp.com/34b6e80c-bc0c-4a28-b3e1-e4a36d430a7e">
          <a:extLst>
            <a:ext uri="{FF2B5EF4-FFF2-40B4-BE49-F238E27FC236}">
              <a16:creationId xmlns:a16="http://schemas.microsoft.com/office/drawing/2014/main" id="{CB6D5EAF-15A6-45AE-8856-75DB5797A785}"/>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701" name="AutoShape 1" descr="blob:https://web.whatsapp.com/34b6e80c-bc0c-4a28-b3e1-e4a36d430a7e">
          <a:extLst>
            <a:ext uri="{FF2B5EF4-FFF2-40B4-BE49-F238E27FC236}">
              <a16:creationId xmlns:a16="http://schemas.microsoft.com/office/drawing/2014/main" id="{0B25AF0F-BB1F-4298-A77F-71E95B8667B4}"/>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702" name="AutoShape 1" descr="blob:https://web.whatsapp.com/34b6e80c-bc0c-4a28-b3e1-e4a36d430a7e">
          <a:extLst>
            <a:ext uri="{FF2B5EF4-FFF2-40B4-BE49-F238E27FC236}">
              <a16:creationId xmlns:a16="http://schemas.microsoft.com/office/drawing/2014/main" id="{7A19644A-9820-4922-B03B-DF074ACD4538}"/>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703" name="AutoShape 1" descr="blob:https://web.whatsapp.com/34b6e80c-bc0c-4a28-b3e1-e4a36d430a7e">
          <a:extLst>
            <a:ext uri="{FF2B5EF4-FFF2-40B4-BE49-F238E27FC236}">
              <a16:creationId xmlns:a16="http://schemas.microsoft.com/office/drawing/2014/main" id="{1E9B25BF-B85A-4DE8-84E7-B5A3B5D71B7B}"/>
            </a:ext>
          </a:extLst>
        </xdr:cNvPr>
        <xdr:cNvSpPr>
          <a:spLocks noChangeAspect="1" noChangeArrowheads="1"/>
        </xdr:cNvSpPr>
      </xdr:nvSpPr>
      <xdr:spPr bwMode="auto">
        <a:xfrm>
          <a:off x="23888700"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1214</xdr:row>
      <xdr:rowOff>0</xdr:rowOff>
    </xdr:from>
    <xdr:ext cx="304800" cy="307975"/>
    <xdr:sp macro="" textlink="">
      <xdr:nvSpPr>
        <xdr:cNvPr id="2704" name="AutoShape 1" descr="blob:https://web.whatsapp.com/34b6e80c-bc0c-4a28-b3e1-e4a36d430a7e">
          <a:extLst>
            <a:ext uri="{FF2B5EF4-FFF2-40B4-BE49-F238E27FC236}">
              <a16:creationId xmlns:a16="http://schemas.microsoft.com/office/drawing/2014/main" id="{C30220EB-9E6C-4C93-B87A-0C733B4A8506}"/>
            </a:ext>
          </a:extLst>
        </xdr:cNvPr>
        <xdr:cNvSpPr>
          <a:spLocks noChangeAspect="1" noChangeArrowheads="1"/>
        </xdr:cNvSpPr>
      </xdr:nvSpPr>
      <xdr:spPr bwMode="auto">
        <a:xfrm>
          <a:off x="23888700"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705" name="AutoShape 1" descr="blob:https://web.whatsapp.com/34b6e80c-bc0c-4a28-b3e1-e4a36d430a7e">
          <a:extLst>
            <a:ext uri="{FF2B5EF4-FFF2-40B4-BE49-F238E27FC236}">
              <a16:creationId xmlns:a16="http://schemas.microsoft.com/office/drawing/2014/main" id="{E1AD1A09-294D-4367-9FB4-6E0066717A50}"/>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706" name="AutoShape 1" descr="blob:https://web.whatsapp.com/34b6e80c-bc0c-4a28-b3e1-e4a36d430a7e">
          <a:extLst>
            <a:ext uri="{FF2B5EF4-FFF2-40B4-BE49-F238E27FC236}">
              <a16:creationId xmlns:a16="http://schemas.microsoft.com/office/drawing/2014/main" id="{526D4CE1-9E42-4D89-A05C-AAF3D3FCDD20}"/>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707" name="AutoShape 1" descr="blob:https://web.whatsapp.com/34b6e80c-bc0c-4a28-b3e1-e4a36d430a7e">
          <a:extLst>
            <a:ext uri="{FF2B5EF4-FFF2-40B4-BE49-F238E27FC236}">
              <a16:creationId xmlns:a16="http://schemas.microsoft.com/office/drawing/2014/main" id="{9326656A-1931-495B-981A-E1835867760A}"/>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708" name="AutoShape 1" descr="blob:https://web.whatsapp.com/34b6e80c-bc0c-4a28-b3e1-e4a36d430a7e">
          <a:extLst>
            <a:ext uri="{FF2B5EF4-FFF2-40B4-BE49-F238E27FC236}">
              <a16:creationId xmlns:a16="http://schemas.microsoft.com/office/drawing/2014/main" id="{143AEA17-AE99-4847-978C-D59AA26194D7}"/>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709" name="AutoShape 1" descr="blob:https://web.whatsapp.com/34b6e80c-bc0c-4a28-b3e1-e4a36d430a7e">
          <a:extLst>
            <a:ext uri="{FF2B5EF4-FFF2-40B4-BE49-F238E27FC236}">
              <a16:creationId xmlns:a16="http://schemas.microsoft.com/office/drawing/2014/main" id="{D0F75B9D-A187-40CB-8959-06ABAD53ADA3}"/>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1140</xdr:row>
      <xdr:rowOff>0</xdr:rowOff>
    </xdr:from>
    <xdr:ext cx="304800" cy="307975"/>
    <xdr:sp macro="" textlink="">
      <xdr:nvSpPr>
        <xdr:cNvPr id="2710" name="AutoShape 1" descr="blob:https://web.whatsapp.com/34b6e80c-bc0c-4a28-b3e1-e4a36d430a7e">
          <a:extLst>
            <a:ext uri="{FF2B5EF4-FFF2-40B4-BE49-F238E27FC236}">
              <a16:creationId xmlns:a16="http://schemas.microsoft.com/office/drawing/2014/main" id="{AFE0ED62-5794-4570-B030-F5A006710238}"/>
            </a:ext>
          </a:extLst>
        </xdr:cNvPr>
        <xdr:cNvSpPr>
          <a:spLocks noChangeAspect="1" noChangeArrowheads="1"/>
        </xdr:cNvSpPr>
      </xdr:nvSpPr>
      <xdr:spPr bwMode="auto">
        <a:xfrm>
          <a:off x="23888700" y="308209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1141</xdr:row>
      <xdr:rowOff>0</xdr:rowOff>
    </xdr:from>
    <xdr:ext cx="304800" cy="307975"/>
    <xdr:sp macro="" textlink="">
      <xdr:nvSpPr>
        <xdr:cNvPr id="2711" name="AutoShape 1" descr="blob:https://web.whatsapp.com/34b6e80c-bc0c-4a28-b3e1-e4a36d430a7e">
          <a:extLst>
            <a:ext uri="{FF2B5EF4-FFF2-40B4-BE49-F238E27FC236}">
              <a16:creationId xmlns:a16="http://schemas.microsoft.com/office/drawing/2014/main" id="{21C6C481-DF73-4EBC-8333-4974906991F5}"/>
            </a:ext>
          </a:extLst>
        </xdr:cNvPr>
        <xdr:cNvSpPr>
          <a:spLocks noChangeAspect="1" noChangeArrowheads="1"/>
        </xdr:cNvSpPr>
      </xdr:nvSpPr>
      <xdr:spPr bwMode="auto">
        <a:xfrm>
          <a:off x="23888700" y="308476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xdr:row>
      <xdr:rowOff>0</xdr:rowOff>
    </xdr:from>
    <xdr:ext cx="304800" cy="307975"/>
    <xdr:sp macro="" textlink="">
      <xdr:nvSpPr>
        <xdr:cNvPr id="2712" name="AutoShape 1" descr="blob:https://web.whatsapp.com/34b6e80c-bc0c-4a28-b3e1-e4a36d430a7e">
          <a:extLst>
            <a:ext uri="{FF2B5EF4-FFF2-40B4-BE49-F238E27FC236}">
              <a16:creationId xmlns:a16="http://schemas.microsoft.com/office/drawing/2014/main" id="{68992D06-FC18-429A-AC8A-5D1EE097E27D}"/>
            </a:ext>
          </a:extLst>
        </xdr:cNvPr>
        <xdr:cNvSpPr>
          <a:spLocks noChangeAspect="1" noChangeArrowheads="1"/>
        </xdr:cNvSpPr>
      </xdr:nvSpPr>
      <xdr:spPr bwMode="auto">
        <a:xfrm>
          <a:off x="23098125" y="478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2713" name="AutoShape 1" descr="blob:https://web.whatsapp.com/34b6e80c-bc0c-4a28-b3e1-e4a36d430a7e">
          <a:extLst>
            <a:ext uri="{FF2B5EF4-FFF2-40B4-BE49-F238E27FC236}">
              <a16:creationId xmlns:a16="http://schemas.microsoft.com/office/drawing/2014/main" id="{5827E8FD-7181-4694-A0A3-5F889C2882E1}"/>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2714" name="AutoShape 1" descr="blob:https://web.whatsapp.com/34b6e80c-bc0c-4a28-b3e1-e4a36d430a7e">
          <a:extLst>
            <a:ext uri="{FF2B5EF4-FFF2-40B4-BE49-F238E27FC236}">
              <a16:creationId xmlns:a16="http://schemas.microsoft.com/office/drawing/2014/main" id="{541F550F-8259-4CFD-B7CE-45DF3182578B}"/>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xdr:row>
      <xdr:rowOff>0</xdr:rowOff>
    </xdr:from>
    <xdr:ext cx="304800" cy="307975"/>
    <xdr:sp macro="" textlink="">
      <xdr:nvSpPr>
        <xdr:cNvPr id="2715" name="AutoShape 1" descr="blob:https://web.whatsapp.com/34b6e80c-bc0c-4a28-b3e1-e4a36d430a7e">
          <a:extLst>
            <a:ext uri="{FF2B5EF4-FFF2-40B4-BE49-F238E27FC236}">
              <a16:creationId xmlns:a16="http://schemas.microsoft.com/office/drawing/2014/main" id="{0E11C9F3-220F-4092-8D2C-337BF2364162}"/>
            </a:ext>
          </a:extLst>
        </xdr:cNvPr>
        <xdr:cNvSpPr>
          <a:spLocks noChangeAspect="1" noChangeArrowheads="1"/>
        </xdr:cNvSpPr>
      </xdr:nvSpPr>
      <xdr:spPr bwMode="auto">
        <a:xfrm>
          <a:off x="23098125" y="506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xdr:row>
      <xdr:rowOff>0</xdr:rowOff>
    </xdr:from>
    <xdr:ext cx="304800" cy="307975"/>
    <xdr:sp macro="" textlink="">
      <xdr:nvSpPr>
        <xdr:cNvPr id="2716" name="AutoShape 1" descr="blob:https://web.whatsapp.com/34b6e80c-bc0c-4a28-b3e1-e4a36d430a7e">
          <a:extLst>
            <a:ext uri="{FF2B5EF4-FFF2-40B4-BE49-F238E27FC236}">
              <a16:creationId xmlns:a16="http://schemas.microsoft.com/office/drawing/2014/main" id="{DC6604B2-CF95-4ABE-A708-F888ECA8FFBD}"/>
            </a:ext>
          </a:extLst>
        </xdr:cNvPr>
        <xdr:cNvSpPr>
          <a:spLocks noChangeAspect="1" noChangeArrowheads="1"/>
        </xdr:cNvSpPr>
      </xdr:nvSpPr>
      <xdr:spPr bwMode="auto">
        <a:xfrm>
          <a:off x="23098125" y="5353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xdr:row>
      <xdr:rowOff>0</xdr:rowOff>
    </xdr:from>
    <xdr:ext cx="304800" cy="307975"/>
    <xdr:sp macro="" textlink="">
      <xdr:nvSpPr>
        <xdr:cNvPr id="2717" name="AutoShape 1" descr="blob:https://web.whatsapp.com/34b6e80c-bc0c-4a28-b3e1-e4a36d430a7e">
          <a:extLst>
            <a:ext uri="{FF2B5EF4-FFF2-40B4-BE49-F238E27FC236}">
              <a16:creationId xmlns:a16="http://schemas.microsoft.com/office/drawing/2014/main" id="{186E0A77-B3B1-4EDC-862D-C2476B391846}"/>
            </a:ext>
          </a:extLst>
        </xdr:cNvPr>
        <xdr:cNvSpPr>
          <a:spLocks noChangeAspect="1" noChangeArrowheads="1"/>
        </xdr:cNvSpPr>
      </xdr:nvSpPr>
      <xdr:spPr bwMode="auto">
        <a:xfrm>
          <a:off x="23098125" y="563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xdr:row>
      <xdr:rowOff>0</xdr:rowOff>
    </xdr:from>
    <xdr:ext cx="304800" cy="307975"/>
    <xdr:sp macro="" textlink="">
      <xdr:nvSpPr>
        <xdr:cNvPr id="2718" name="AutoShape 1" descr="blob:https://web.whatsapp.com/34b6e80c-bc0c-4a28-b3e1-e4a36d430a7e">
          <a:extLst>
            <a:ext uri="{FF2B5EF4-FFF2-40B4-BE49-F238E27FC236}">
              <a16:creationId xmlns:a16="http://schemas.microsoft.com/office/drawing/2014/main" id="{CF0720F3-81C4-4FB3-9094-F362EF842AC0}"/>
            </a:ext>
          </a:extLst>
        </xdr:cNvPr>
        <xdr:cNvSpPr>
          <a:spLocks noChangeAspect="1" noChangeArrowheads="1"/>
        </xdr:cNvSpPr>
      </xdr:nvSpPr>
      <xdr:spPr bwMode="auto">
        <a:xfrm>
          <a:off x="23098125" y="5924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xdr:row>
      <xdr:rowOff>166688</xdr:rowOff>
    </xdr:from>
    <xdr:ext cx="304800" cy="307975"/>
    <xdr:sp macro="" textlink="">
      <xdr:nvSpPr>
        <xdr:cNvPr id="2719" name="AutoShape 1" descr="blob:https://web.whatsapp.com/34b6e80c-bc0c-4a28-b3e1-e4a36d430a7e">
          <a:extLst>
            <a:ext uri="{FF2B5EF4-FFF2-40B4-BE49-F238E27FC236}">
              <a16:creationId xmlns:a16="http://schemas.microsoft.com/office/drawing/2014/main" id="{5D006ECB-A6FD-4D44-9CA1-EA1477C818F4}"/>
            </a:ext>
          </a:extLst>
        </xdr:cNvPr>
        <xdr:cNvSpPr>
          <a:spLocks noChangeAspect="1" noChangeArrowheads="1"/>
        </xdr:cNvSpPr>
      </xdr:nvSpPr>
      <xdr:spPr bwMode="auto">
        <a:xfrm>
          <a:off x="23157657" y="117109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xdr:row>
      <xdr:rowOff>0</xdr:rowOff>
    </xdr:from>
    <xdr:ext cx="304800" cy="307975"/>
    <xdr:sp macro="" textlink="">
      <xdr:nvSpPr>
        <xdr:cNvPr id="2720" name="AutoShape 1" descr="blob:https://web.whatsapp.com/34b6e80c-bc0c-4a28-b3e1-e4a36d430a7e">
          <a:extLst>
            <a:ext uri="{FF2B5EF4-FFF2-40B4-BE49-F238E27FC236}">
              <a16:creationId xmlns:a16="http://schemas.microsoft.com/office/drawing/2014/main" id="{D1EA7AA5-4282-4536-9A0C-A60EA39673F7}"/>
            </a:ext>
          </a:extLst>
        </xdr:cNvPr>
        <xdr:cNvSpPr>
          <a:spLocks noChangeAspect="1" noChangeArrowheads="1"/>
        </xdr:cNvSpPr>
      </xdr:nvSpPr>
      <xdr:spPr bwMode="auto">
        <a:xfrm>
          <a:off x="23098125"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xdr:row>
      <xdr:rowOff>0</xdr:rowOff>
    </xdr:from>
    <xdr:ext cx="304800" cy="307975"/>
    <xdr:sp macro="" textlink="">
      <xdr:nvSpPr>
        <xdr:cNvPr id="2721" name="AutoShape 1" descr="blob:https://web.whatsapp.com/34b6e80c-bc0c-4a28-b3e1-e4a36d430a7e">
          <a:extLst>
            <a:ext uri="{FF2B5EF4-FFF2-40B4-BE49-F238E27FC236}">
              <a16:creationId xmlns:a16="http://schemas.microsoft.com/office/drawing/2014/main" id="{47241434-D998-4C07-8564-8B3462AE510B}"/>
            </a:ext>
          </a:extLst>
        </xdr:cNvPr>
        <xdr:cNvSpPr>
          <a:spLocks noChangeAspect="1" noChangeArrowheads="1"/>
        </xdr:cNvSpPr>
      </xdr:nvSpPr>
      <xdr:spPr bwMode="auto">
        <a:xfrm>
          <a:off x="23098125"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37</xdr:row>
      <xdr:rowOff>0</xdr:rowOff>
    </xdr:from>
    <xdr:ext cx="304800" cy="307975"/>
    <xdr:sp macro="" textlink="">
      <xdr:nvSpPr>
        <xdr:cNvPr id="2722" name="AutoShape 1" descr="blob:https://web.whatsapp.com/34b6e80c-bc0c-4a28-b3e1-e4a36d430a7e">
          <a:extLst>
            <a:ext uri="{FF2B5EF4-FFF2-40B4-BE49-F238E27FC236}">
              <a16:creationId xmlns:a16="http://schemas.microsoft.com/office/drawing/2014/main" id="{B3C93D01-8CB4-4521-BCB0-048A0FCA0840}"/>
            </a:ext>
          </a:extLst>
        </xdr:cNvPr>
        <xdr:cNvSpPr>
          <a:spLocks noChangeAspect="1" noChangeArrowheads="1"/>
        </xdr:cNvSpPr>
      </xdr:nvSpPr>
      <xdr:spPr bwMode="auto">
        <a:xfrm>
          <a:off x="23098125" y="11544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38</xdr:row>
      <xdr:rowOff>0</xdr:rowOff>
    </xdr:from>
    <xdr:ext cx="304800" cy="307975"/>
    <xdr:sp macro="" textlink="">
      <xdr:nvSpPr>
        <xdr:cNvPr id="2723" name="AutoShape 1" descr="blob:https://web.whatsapp.com/34b6e80c-bc0c-4a28-b3e1-e4a36d430a7e">
          <a:extLst>
            <a:ext uri="{FF2B5EF4-FFF2-40B4-BE49-F238E27FC236}">
              <a16:creationId xmlns:a16="http://schemas.microsoft.com/office/drawing/2014/main" id="{D4DE4C8D-902F-4472-89D4-0AEC141E8543}"/>
            </a:ext>
          </a:extLst>
        </xdr:cNvPr>
        <xdr:cNvSpPr>
          <a:spLocks noChangeAspect="1" noChangeArrowheads="1"/>
        </xdr:cNvSpPr>
      </xdr:nvSpPr>
      <xdr:spPr bwMode="auto">
        <a:xfrm>
          <a:off x="23098125" y="11811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xdr:row>
      <xdr:rowOff>0</xdr:rowOff>
    </xdr:from>
    <xdr:ext cx="304800" cy="307975"/>
    <xdr:sp macro="" textlink="">
      <xdr:nvSpPr>
        <xdr:cNvPr id="2724" name="AutoShape 1" descr="blob:https://web.whatsapp.com/34b6e80c-bc0c-4a28-b3e1-e4a36d430a7e">
          <a:extLst>
            <a:ext uri="{FF2B5EF4-FFF2-40B4-BE49-F238E27FC236}">
              <a16:creationId xmlns:a16="http://schemas.microsoft.com/office/drawing/2014/main" id="{7FB75EEE-F61D-48DF-8AB2-B22EFC9EFDDC}"/>
            </a:ext>
          </a:extLst>
        </xdr:cNvPr>
        <xdr:cNvSpPr>
          <a:spLocks noChangeAspect="1" noChangeArrowheads="1"/>
        </xdr:cNvSpPr>
      </xdr:nvSpPr>
      <xdr:spPr bwMode="auto">
        <a:xfrm>
          <a:off x="23098125" y="12077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40</xdr:row>
      <xdr:rowOff>0</xdr:rowOff>
    </xdr:from>
    <xdr:ext cx="304800" cy="307975"/>
    <xdr:sp macro="" textlink="">
      <xdr:nvSpPr>
        <xdr:cNvPr id="2725" name="AutoShape 1" descr="blob:https://web.whatsapp.com/34b6e80c-bc0c-4a28-b3e1-e4a36d430a7e">
          <a:extLst>
            <a:ext uri="{FF2B5EF4-FFF2-40B4-BE49-F238E27FC236}">
              <a16:creationId xmlns:a16="http://schemas.microsoft.com/office/drawing/2014/main" id="{AF9B77B8-701D-4351-AEA8-27A322A0BD68}"/>
            </a:ext>
          </a:extLst>
        </xdr:cNvPr>
        <xdr:cNvSpPr>
          <a:spLocks noChangeAspect="1" noChangeArrowheads="1"/>
        </xdr:cNvSpPr>
      </xdr:nvSpPr>
      <xdr:spPr bwMode="auto">
        <a:xfrm>
          <a:off x="23098125" y="12344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2726" name="AutoShape 1" descr="blob:https://web.whatsapp.com/34b6e80c-bc0c-4a28-b3e1-e4a36d430a7e">
          <a:extLst>
            <a:ext uri="{FF2B5EF4-FFF2-40B4-BE49-F238E27FC236}">
              <a16:creationId xmlns:a16="http://schemas.microsoft.com/office/drawing/2014/main" id="{5E2E4601-A81B-4B21-84ED-EEB9F6EBD76C}"/>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2727" name="AutoShape 1" descr="blob:https://web.whatsapp.com/34b6e80c-bc0c-4a28-b3e1-e4a36d430a7e">
          <a:extLst>
            <a:ext uri="{FF2B5EF4-FFF2-40B4-BE49-F238E27FC236}">
              <a16:creationId xmlns:a16="http://schemas.microsoft.com/office/drawing/2014/main" id="{90F286EE-C983-4C76-B391-85082C550395}"/>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2728" name="AutoShape 1" descr="blob:https://web.whatsapp.com/34b6e80c-bc0c-4a28-b3e1-e4a36d430a7e">
          <a:extLst>
            <a:ext uri="{FF2B5EF4-FFF2-40B4-BE49-F238E27FC236}">
              <a16:creationId xmlns:a16="http://schemas.microsoft.com/office/drawing/2014/main" id="{FBA4D1D9-A524-4686-AA25-09F93B932847}"/>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41</xdr:row>
      <xdr:rowOff>0</xdr:rowOff>
    </xdr:from>
    <xdr:ext cx="304800" cy="307975"/>
    <xdr:sp macro="" textlink="">
      <xdr:nvSpPr>
        <xdr:cNvPr id="2729" name="AutoShape 1" descr="blob:https://web.whatsapp.com/34b6e80c-bc0c-4a28-b3e1-e4a36d430a7e">
          <a:extLst>
            <a:ext uri="{FF2B5EF4-FFF2-40B4-BE49-F238E27FC236}">
              <a16:creationId xmlns:a16="http://schemas.microsoft.com/office/drawing/2014/main" id="{930FBA3D-95A3-4355-9055-C9A0B6CA9C79}"/>
            </a:ext>
          </a:extLst>
        </xdr:cNvPr>
        <xdr:cNvSpPr>
          <a:spLocks noChangeAspect="1" noChangeArrowheads="1"/>
        </xdr:cNvSpPr>
      </xdr:nvSpPr>
      <xdr:spPr bwMode="auto">
        <a:xfrm>
          <a:off x="23098125" y="12611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2730" name="AutoShape 1" descr="blob:https://web.whatsapp.com/34b6e80c-bc0c-4a28-b3e1-e4a36d430a7e">
          <a:extLst>
            <a:ext uri="{FF2B5EF4-FFF2-40B4-BE49-F238E27FC236}">
              <a16:creationId xmlns:a16="http://schemas.microsoft.com/office/drawing/2014/main" id="{A63F8062-58A6-456E-BA30-C330F12F80C5}"/>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xdr:row>
      <xdr:rowOff>0</xdr:rowOff>
    </xdr:from>
    <xdr:ext cx="304800" cy="307975"/>
    <xdr:sp macro="" textlink="">
      <xdr:nvSpPr>
        <xdr:cNvPr id="2731" name="AutoShape 1" descr="blob:https://web.whatsapp.com/34b6e80c-bc0c-4a28-b3e1-e4a36d430a7e">
          <a:extLst>
            <a:ext uri="{FF2B5EF4-FFF2-40B4-BE49-F238E27FC236}">
              <a16:creationId xmlns:a16="http://schemas.microsoft.com/office/drawing/2014/main" id="{E2510F71-94BC-4595-86E2-66ADEC9671E4}"/>
            </a:ext>
          </a:extLst>
        </xdr:cNvPr>
        <xdr:cNvSpPr>
          <a:spLocks noChangeAspect="1" noChangeArrowheads="1"/>
        </xdr:cNvSpPr>
      </xdr:nvSpPr>
      <xdr:spPr bwMode="auto">
        <a:xfrm>
          <a:off x="23098125" y="128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47</xdr:row>
      <xdr:rowOff>0</xdr:rowOff>
    </xdr:from>
    <xdr:ext cx="304800" cy="307975"/>
    <xdr:sp macro="" textlink="">
      <xdr:nvSpPr>
        <xdr:cNvPr id="2732" name="AutoShape 1" descr="blob:https://web.whatsapp.com/34b6e80c-bc0c-4a28-b3e1-e4a36d430a7e">
          <a:extLst>
            <a:ext uri="{FF2B5EF4-FFF2-40B4-BE49-F238E27FC236}">
              <a16:creationId xmlns:a16="http://schemas.microsoft.com/office/drawing/2014/main" id="{7CA67557-0C45-4F41-BC13-2693D8F18EAC}"/>
            </a:ext>
          </a:extLst>
        </xdr:cNvPr>
        <xdr:cNvSpPr>
          <a:spLocks noChangeAspect="1" noChangeArrowheads="1"/>
        </xdr:cNvSpPr>
      </xdr:nvSpPr>
      <xdr:spPr bwMode="auto">
        <a:xfrm>
          <a:off x="23098125" y="14211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48</xdr:row>
      <xdr:rowOff>0</xdr:rowOff>
    </xdr:from>
    <xdr:ext cx="304800" cy="307975"/>
    <xdr:sp macro="" textlink="">
      <xdr:nvSpPr>
        <xdr:cNvPr id="2733" name="AutoShape 1" descr="blob:https://web.whatsapp.com/34b6e80c-bc0c-4a28-b3e1-e4a36d430a7e">
          <a:extLst>
            <a:ext uri="{FF2B5EF4-FFF2-40B4-BE49-F238E27FC236}">
              <a16:creationId xmlns:a16="http://schemas.microsoft.com/office/drawing/2014/main" id="{F986F639-2277-4B1D-80B1-D1E21A94E784}"/>
            </a:ext>
          </a:extLst>
        </xdr:cNvPr>
        <xdr:cNvSpPr>
          <a:spLocks noChangeAspect="1" noChangeArrowheads="1"/>
        </xdr:cNvSpPr>
      </xdr:nvSpPr>
      <xdr:spPr bwMode="auto">
        <a:xfrm>
          <a:off x="23098125" y="1447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xdr:row>
      <xdr:rowOff>0</xdr:rowOff>
    </xdr:from>
    <xdr:ext cx="304800" cy="307975"/>
    <xdr:sp macro="" textlink="">
      <xdr:nvSpPr>
        <xdr:cNvPr id="2734" name="AutoShape 1" descr="blob:https://web.whatsapp.com/34b6e80c-bc0c-4a28-b3e1-e4a36d430a7e">
          <a:extLst>
            <a:ext uri="{FF2B5EF4-FFF2-40B4-BE49-F238E27FC236}">
              <a16:creationId xmlns:a16="http://schemas.microsoft.com/office/drawing/2014/main" id="{C5E83EB4-3F79-4611-AF1F-E78AD7D2C6CE}"/>
            </a:ext>
          </a:extLst>
        </xdr:cNvPr>
        <xdr:cNvSpPr>
          <a:spLocks noChangeAspect="1" noChangeArrowheads="1"/>
        </xdr:cNvSpPr>
      </xdr:nvSpPr>
      <xdr:spPr bwMode="auto">
        <a:xfrm>
          <a:off x="23098125" y="1680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78</xdr:row>
      <xdr:rowOff>0</xdr:rowOff>
    </xdr:from>
    <xdr:ext cx="304800" cy="307975"/>
    <xdr:sp macro="" textlink="">
      <xdr:nvSpPr>
        <xdr:cNvPr id="2736" name="AutoShape 1" descr="blob:https://web.whatsapp.com/34b6e80c-bc0c-4a28-b3e1-e4a36d430a7e">
          <a:extLst>
            <a:ext uri="{FF2B5EF4-FFF2-40B4-BE49-F238E27FC236}">
              <a16:creationId xmlns:a16="http://schemas.microsoft.com/office/drawing/2014/main" id="{CD33B77E-DAA2-4923-8DED-1A97385533D9}"/>
            </a:ext>
          </a:extLst>
        </xdr:cNvPr>
        <xdr:cNvSpPr>
          <a:spLocks noChangeAspect="1" noChangeArrowheads="1"/>
        </xdr:cNvSpPr>
      </xdr:nvSpPr>
      <xdr:spPr bwMode="auto">
        <a:xfrm>
          <a:off x="23098125" y="2225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37" name="AutoShape 1" descr="blob:https://web.whatsapp.com/34b6e80c-bc0c-4a28-b3e1-e4a36d430a7e">
          <a:extLst>
            <a:ext uri="{FF2B5EF4-FFF2-40B4-BE49-F238E27FC236}">
              <a16:creationId xmlns:a16="http://schemas.microsoft.com/office/drawing/2014/main" id="{74943611-BC83-49D4-9D6C-D23D19A21441}"/>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38" name="AutoShape 1" descr="blob:https://web.whatsapp.com/34b6e80c-bc0c-4a28-b3e1-e4a36d430a7e">
          <a:extLst>
            <a:ext uri="{FF2B5EF4-FFF2-40B4-BE49-F238E27FC236}">
              <a16:creationId xmlns:a16="http://schemas.microsoft.com/office/drawing/2014/main" id="{68A613F7-DCE2-4B52-AA76-4AE343A129B6}"/>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39" name="AutoShape 1" descr="blob:https://web.whatsapp.com/34b6e80c-bc0c-4a28-b3e1-e4a36d430a7e">
          <a:extLst>
            <a:ext uri="{FF2B5EF4-FFF2-40B4-BE49-F238E27FC236}">
              <a16:creationId xmlns:a16="http://schemas.microsoft.com/office/drawing/2014/main" id="{FB7A667B-CEEF-4130-A8BB-1B3FD9DB1D7E}"/>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0" name="AutoShape 1" descr="blob:https://web.whatsapp.com/34b6e80c-bc0c-4a28-b3e1-e4a36d430a7e">
          <a:extLst>
            <a:ext uri="{FF2B5EF4-FFF2-40B4-BE49-F238E27FC236}">
              <a16:creationId xmlns:a16="http://schemas.microsoft.com/office/drawing/2014/main" id="{F2A75D29-2441-434F-82E6-AF0576EC9A6D}"/>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1" name="AutoShape 1" descr="blob:https://web.whatsapp.com/34b6e80c-bc0c-4a28-b3e1-e4a36d430a7e">
          <a:extLst>
            <a:ext uri="{FF2B5EF4-FFF2-40B4-BE49-F238E27FC236}">
              <a16:creationId xmlns:a16="http://schemas.microsoft.com/office/drawing/2014/main" id="{C2F44550-4973-486A-A9EB-8F60F6E4D328}"/>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2" name="AutoShape 1" descr="blob:https://web.whatsapp.com/34b6e80c-bc0c-4a28-b3e1-e4a36d430a7e">
          <a:extLst>
            <a:ext uri="{FF2B5EF4-FFF2-40B4-BE49-F238E27FC236}">
              <a16:creationId xmlns:a16="http://schemas.microsoft.com/office/drawing/2014/main" id="{DC87125F-CF28-4811-B2B6-BB789E142561}"/>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3" name="AutoShape 1" descr="blob:https://web.whatsapp.com/34b6e80c-bc0c-4a28-b3e1-e4a36d430a7e">
          <a:extLst>
            <a:ext uri="{FF2B5EF4-FFF2-40B4-BE49-F238E27FC236}">
              <a16:creationId xmlns:a16="http://schemas.microsoft.com/office/drawing/2014/main" id="{06C0B0E1-D498-4E6E-8E2A-C79EEAE0FB73}"/>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4" name="AutoShape 1" descr="blob:https://web.whatsapp.com/34b6e80c-bc0c-4a28-b3e1-e4a36d430a7e">
          <a:extLst>
            <a:ext uri="{FF2B5EF4-FFF2-40B4-BE49-F238E27FC236}">
              <a16:creationId xmlns:a16="http://schemas.microsoft.com/office/drawing/2014/main" id="{4901430C-12D7-42C7-BC45-AA1C766A4D99}"/>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79</xdr:row>
      <xdr:rowOff>0</xdr:rowOff>
    </xdr:from>
    <xdr:ext cx="304800" cy="307975"/>
    <xdr:sp macro="" textlink="">
      <xdr:nvSpPr>
        <xdr:cNvPr id="2745" name="AutoShape 1" descr="blob:https://web.whatsapp.com/34b6e80c-bc0c-4a28-b3e1-e4a36d430a7e">
          <a:extLst>
            <a:ext uri="{FF2B5EF4-FFF2-40B4-BE49-F238E27FC236}">
              <a16:creationId xmlns:a16="http://schemas.microsoft.com/office/drawing/2014/main" id="{74F38C3B-0502-42FB-8C85-69807E9D02ED}"/>
            </a:ext>
          </a:extLst>
        </xdr:cNvPr>
        <xdr:cNvSpPr>
          <a:spLocks noChangeAspect="1" noChangeArrowheads="1"/>
        </xdr:cNvSpPr>
      </xdr:nvSpPr>
      <xdr:spPr bwMode="auto">
        <a:xfrm>
          <a:off x="23098125" y="2251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80</xdr:row>
      <xdr:rowOff>0</xdr:rowOff>
    </xdr:from>
    <xdr:ext cx="304800" cy="307975"/>
    <xdr:sp macro="" textlink="">
      <xdr:nvSpPr>
        <xdr:cNvPr id="2746" name="AutoShape 1" descr="blob:https://web.whatsapp.com/34b6e80c-bc0c-4a28-b3e1-e4a36d430a7e">
          <a:extLst>
            <a:ext uri="{FF2B5EF4-FFF2-40B4-BE49-F238E27FC236}">
              <a16:creationId xmlns:a16="http://schemas.microsoft.com/office/drawing/2014/main" id="{34D59A14-FC31-4B6C-955B-D90CA18AA2C2}"/>
            </a:ext>
          </a:extLst>
        </xdr:cNvPr>
        <xdr:cNvSpPr>
          <a:spLocks noChangeAspect="1" noChangeArrowheads="1"/>
        </xdr:cNvSpPr>
      </xdr:nvSpPr>
      <xdr:spPr bwMode="auto">
        <a:xfrm>
          <a:off x="23098125" y="2278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748" name="AutoShape 1" descr="blob:https://web.whatsapp.com/34b6e80c-bc0c-4a28-b3e1-e4a36d430a7e">
          <a:extLst>
            <a:ext uri="{FF2B5EF4-FFF2-40B4-BE49-F238E27FC236}">
              <a16:creationId xmlns:a16="http://schemas.microsoft.com/office/drawing/2014/main" id="{3A361D37-CD8E-4F27-B9E7-861998EBBB4F}"/>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749" name="AutoShape 1" descr="blob:https://web.whatsapp.com/34b6e80c-bc0c-4a28-b3e1-e4a36d430a7e">
          <a:extLst>
            <a:ext uri="{FF2B5EF4-FFF2-40B4-BE49-F238E27FC236}">
              <a16:creationId xmlns:a16="http://schemas.microsoft.com/office/drawing/2014/main" id="{41710DC6-E1D5-4908-B6A2-C765C9B3E30C}"/>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750" name="AutoShape 1" descr="blob:https://web.whatsapp.com/34b6e80c-bc0c-4a28-b3e1-e4a36d430a7e">
          <a:extLst>
            <a:ext uri="{FF2B5EF4-FFF2-40B4-BE49-F238E27FC236}">
              <a16:creationId xmlns:a16="http://schemas.microsoft.com/office/drawing/2014/main" id="{CC6E5C01-CE2B-49D4-B1D1-8C109FFF0273}"/>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2751" name="AutoShape 1" descr="blob:https://web.whatsapp.com/34b6e80c-bc0c-4a28-b3e1-e4a36d430a7e">
          <a:extLst>
            <a:ext uri="{FF2B5EF4-FFF2-40B4-BE49-F238E27FC236}">
              <a16:creationId xmlns:a16="http://schemas.microsoft.com/office/drawing/2014/main" id="{2691D1DE-FD58-45FF-A110-2DEEDE475BBF}"/>
            </a:ext>
          </a:extLst>
        </xdr:cNvPr>
        <xdr:cNvSpPr>
          <a:spLocks noChangeAspect="1" noChangeArrowheads="1"/>
        </xdr:cNvSpPr>
      </xdr:nvSpPr>
      <xdr:spPr bwMode="auto">
        <a:xfrm>
          <a:off x="230981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92</xdr:row>
      <xdr:rowOff>0</xdr:rowOff>
    </xdr:from>
    <xdr:ext cx="304800" cy="307975"/>
    <xdr:sp macro="" textlink="">
      <xdr:nvSpPr>
        <xdr:cNvPr id="2752" name="AutoShape 1" descr="blob:https://web.whatsapp.com/34b6e80c-bc0c-4a28-b3e1-e4a36d430a7e">
          <a:extLst>
            <a:ext uri="{FF2B5EF4-FFF2-40B4-BE49-F238E27FC236}">
              <a16:creationId xmlns:a16="http://schemas.microsoft.com/office/drawing/2014/main" id="{CF8B4D47-D06A-49F6-BC2E-0F973929478F}"/>
            </a:ext>
          </a:extLst>
        </xdr:cNvPr>
        <xdr:cNvSpPr>
          <a:spLocks noChangeAspect="1" noChangeArrowheads="1"/>
        </xdr:cNvSpPr>
      </xdr:nvSpPr>
      <xdr:spPr bwMode="auto">
        <a:xfrm>
          <a:off x="2309812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93</xdr:row>
      <xdr:rowOff>0</xdr:rowOff>
    </xdr:from>
    <xdr:ext cx="304800" cy="307975"/>
    <xdr:sp macro="" textlink="">
      <xdr:nvSpPr>
        <xdr:cNvPr id="2753" name="AutoShape 1" descr="blob:https://web.whatsapp.com/34b6e80c-bc0c-4a28-b3e1-e4a36d430a7e">
          <a:extLst>
            <a:ext uri="{FF2B5EF4-FFF2-40B4-BE49-F238E27FC236}">
              <a16:creationId xmlns:a16="http://schemas.microsoft.com/office/drawing/2014/main" id="{F3886800-14D4-414A-BEB2-57867CD771C9}"/>
            </a:ext>
          </a:extLst>
        </xdr:cNvPr>
        <xdr:cNvSpPr>
          <a:spLocks noChangeAspect="1" noChangeArrowheads="1"/>
        </xdr:cNvSpPr>
      </xdr:nvSpPr>
      <xdr:spPr bwMode="auto">
        <a:xfrm>
          <a:off x="2309812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xdr:row>
      <xdr:rowOff>0</xdr:rowOff>
    </xdr:from>
    <xdr:ext cx="304800" cy="307975"/>
    <xdr:sp macro="" textlink="">
      <xdr:nvSpPr>
        <xdr:cNvPr id="2754" name="AutoShape 1" descr="blob:https://web.whatsapp.com/34b6e80c-bc0c-4a28-b3e1-e4a36d430a7e">
          <a:extLst>
            <a:ext uri="{FF2B5EF4-FFF2-40B4-BE49-F238E27FC236}">
              <a16:creationId xmlns:a16="http://schemas.microsoft.com/office/drawing/2014/main" id="{C0257BC9-D45B-406C-A1E7-272534F6E403}"/>
            </a:ext>
          </a:extLst>
        </xdr:cNvPr>
        <xdr:cNvSpPr>
          <a:spLocks noChangeAspect="1" noChangeArrowheads="1"/>
        </xdr:cNvSpPr>
      </xdr:nvSpPr>
      <xdr:spPr bwMode="auto">
        <a:xfrm>
          <a:off x="23098125"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105</xdr:row>
      <xdr:rowOff>0</xdr:rowOff>
    </xdr:from>
    <xdr:ext cx="304800" cy="307975"/>
    <xdr:sp macro="" textlink="">
      <xdr:nvSpPr>
        <xdr:cNvPr id="2755" name="AutoShape 1" descr="blob:https://web.whatsapp.com/34b6e80c-bc0c-4a28-b3e1-e4a36d430a7e">
          <a:extLst>
            <a:ext uri="{FF2B5EF4-FFF2-40B4-BE49-F238E27FC236}">
              <a16:creationId xmlns:a16="http://schemas.microsoft.com/office/drawing/2014/main" id="{3D549A0D-577B-4006-9248-7A82486AF8B2}"/>
            </a:ext>
          </a:extLst>
        </xdr:cNvPr>
        <xdr:cNvSpPr>
          <a:spLocks noChangeAspect="1" noChangeArrowheads="1"/>
        </xdr:cNvSpPr>
      </xdr:nvSpPr>
      <xdr:spPr bwMode="auto">
        <a:xfrm>
          <a:off x="23098125" y="2915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xdr:row>
      <xdr:rowOff>0</xdr:rowOff>
    </xdr:from>
    <xdr:ext cx="304800" cy="307975"/>
    <xdr:sp macro="" textlink="">
      <xdr:nvSpPr>
        <xdr:cNvPr id="2756" name="AutoShape 1" descr="blob:https://web.whatsapp.com/34b6e80c-bc0c-4a28-b3e1-e4a36d430a7e">
          <a:extLst>
            <a:ext uri="{FF2B5EF4-FFF2-40B4-BE49-F238E27FC236}">
              <a16:creationId xmlns:a16="http://schemas.microsoft.com/office/drawing/2014/main" id="{C05A0CFB-36DC-4CE3-95CF-41244E8212EC}"/>
            </a:ext>
          </a:extLst>
        </xdr:cNvPr>
        <xdr:cNvSpPr>
          <a:spLocks noChangeAspect="1" noChangeArrowheads="1"/>
        </xdr:cNvSpPr>
      </xdr:nvSpPr>
      <xdr:spPr bwMode="auto">
        <a:xfrm>
          <a:off x="23098125"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106</xdr:row>
      <xdr:rowOff>0</xdr:rowOff>
    </xdr:from>
    <xdr:ext cx="304800" cy="307975"/>
    <xdr:sp macro="" textlink="">
      <xdr:nvSpPr>
        <xdr:cNvPr id="2757" name="AutoShape 1" descr="blob:https://web.whatsapp.com/34b6e80c-bc0c-4a28-b3e1-e4a36d430a7e">
          <a:extLst>
            <a:ext uri="{FF2B5EF4-FFF2-40B4-BE49-F238E27FC236}">
              <a16:creationId xmlns:a16="http://schemas.microsoft.com/office/drawing/2014/main" id="{D21A82D2-192E-42A1-9B25-A37E9AA88074}"/>
            </a:ext>
          </a:extLst>
        </xdr:cNvPr>
        <xdr:cNvSpPr>
          <a:spLocks noChangeAspect="1" noChangeArrowheads="1"/>
        </xdr:cNvSpPr>
      </xdr:nvSpPr>
      <xdr:spPr bwMode="auto">
        <a:xfrm>
          <a:off x="23098125" y="2942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107</xdr:row>
      <xdr:rowOff>0</xdr:rowOff>
    </xdr:from>
    <xdr:ext cx="304800" cy="307975"/>
    <xdr:sp macro="" textlink="">
      <xdr:nvSpPr>
        <xdr:cNvPr id="2758" name="AutoShape 1" descr="blob:https://web.whatsapp.com/34b6e80c-bc0c-4a28-b3e1-e4a36d430a7e">
          <a:extLst>
            <a:ext uri="{FF2B5EF4-FFF2-40B4-BE49-F238E27FC236}">
              <a16:creationId xmlns:a16="http://schemas.microsoft.com/office/drawing/2014/main" id="{0E66FB71-6858-4092-9242-ABF4822A6FEA}"/>
            </a:ext>
          </a:extLst>
        </xdr:cNvPr>
        <xdr:cNvSpPr>
          <a:spLocks noChangeAspect="1" noChangeArrowheads="1"/>
        </xdr:cNvSpPr>
      </xdr:nvSpPr>
      <xdr:spPr bwMode="auto">
        <a:xfrm>
          <a:off x="23098125" y="2968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108</xdr:row>
      <xdr:rowOff>0</xdr:rowOff>
    </xdr:from>
    <xdr:ext cx="304800" cy="307975"/>
    <xdr:sp macro="" textlink="">
      <xdr:nvSpPr>
        <xdr:cNvPr id="2759" name="AutoShape 1" descr="blob:https://web.whatsapp.com/34b6e80c-bc0c-4a28-b3e1-e4a36d430a7e">
          <a:extLst>
            <a:ext uri="{FF2B5EF4-FFF2-40B4-BE49-F238E27FC236}">
              <a16:creationId xmlns:a16="http://schemas.microsoft.com/office/drawing/2014/main" id="{5EE6E7C3-6142-47A0-9E44-8CDDA64A428D}"/>
            </a:ext>
          </a:extLst>
        </xdr:cNvPr>
        <xdr:cNvSpPr>
          <a:spLocks noChangeAspect="1" noChangeArrowheads="1"/>
        </xdr:cNvSpPr>
      </xdr:nvSpPr>
      <xdr:spPr bwMode="auto">
        <a:xfrm>
          <a:off x="23098125" y="2995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xdr:row>
      <xdr:rowOff>0</xdr:rowOff>
    </xdr:from>
    <xdr:ext cx="304800" cy="307975"/>
    <xdr:sp macro="" textlink="">
      <xdr:nvSpPr>
        <xdr:cNvPr id="2760" name="AutoShape 1" descr="blob:https://web.whatsapp.com/34b6e80c-bc0c-4a28-b3e1-e4a36d430a7e">
          <a:extLst>
            <a:ext uri="{FF2B5EF4-FFF2-40B4-BE49-F238E27FC236}">
              <a16:creationId xmlns:a16="http://schemas.microsoft.com/office/drawing/2014/main" id="{5D7FE297-FBF4-4592-B068-BDF1CD21428D}"/>
            </a:ext>
          </a:extLst>
        </xdr:cNvPr>
        <xdr:cNvSpPr>
          <a:spLocks noChangeAspect="1" noChangeArrowheads="1"/>
        </xdr:cNvSpPr>
      </xdr:nvSpPr>
      <xdr:spPr bwMode="auto">
        <a:xfrm>
          <a:off x="23098125" y="3102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xdr:row>
      <xdr:rowOff>0</xdr:rowOff>
    </xdr:from>
    <xdr:ext cx="304800" cy="307975"/>
    <xdr:sp macro="" textlink="">
      <xdr:nvSpPr>
        <xdr:cNvPr id="2761" name="AutoShape 1" descr="blob:https://web.whatsapp.com/34b6e80c-bc0c-4a28-b3e1-e4a36d430a7e">
          <a:extLst>
            <a:ext uri="{FF2B5EF4-FFF2-40B4-BE49-F238E27FC236}">
              <a16:creationId xmlns:a16="http://schemas.microsoft.com/office/drawing/2014/main" id="{E6872E21-B56C-4B27-92F7-325BD5BE04BF}"/>
            </a:ext>
          </a:extLst>
        </xdr:cNvPr>
        <xdr:cNvSpPr>
          <a:spLocks noChangeAspect="1" noChangeArrowheads="1"/>
        </xdr:cNvSpPr>
      </xdr:nvSpPr>
      <xdr:spPr bwMode="auto">
        <a:xfrm>
          <a:off x="23098125" y="3128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xdr:row>
      <xdr:rowOff>0</xdr:rowOff>
    </xdr:from>
    <xdr:ext cx="304800" cy="307975"/>
    <xdr:sp macro="" textlink="">
      <xdr:nvSpPr>
        <xdr:cNvPr id="2762" name="AutoShape 1" descr="blob:https://web.whatsapp.com/34b6e80c-bc0c-4a28-b3e1-e4a36d430a7e">
          <a:extLst>
            <a:ext uri="{FF2B5EF4-FFF2-40B4-BE49-F238E27FC236}">
              <a16:creationId xmlns:a16="http://schemas.microsoft.com/office/drawing/2014/main" id="{FB9B66F0-7B9C-4796-B4BA-EB133495DDF7}"/>
            </a:ext>
          </a:extLst>
        </xdr:cNvPr>
        <xdr:cNvSpPr>
          <a:spLocks noChangeAspect="1" noChangeArrowheads="1"/>
        </xdr:cNvSpPr>
      </xdr:nvSpPr>
      <xdr:spPr bwMode="auto">
        <a:xfrm>
          <a:off x="23098125" y="3155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2763" name="AutoShape 1" descr="blob:https://web.whatsapp.com/34b6e80c-bc0c-4a28-b3e1-e4a36d430a7e">
          <a:extLst>
            <a:ext uri="{FF2B5EF4-FFF2-40B4-BE49-F238E27FC236}">
              <a16:creationId xmlns:a16="http://schemas.microsoft.com/office/drawing/2014/main" id="{8ADBD0D5-D66F-4C60-98C5-3736B17976AE}"/>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2764" name="AutoShape 1" descr="blob:https://web.whatsapp.com/34b6e80c-bc0c-4a28-b3e1-e4a36d430a7e">
          <a:extLst>
            <a:ext uri="{FF2B5EF4-FFF2-40B4-BE49-F238E27FC236}">
              <a16:creationId xmlns:a16="http://schemas.microsoft.com/office/drawing/2014/main" id="{33E60C23-EA59-41D7-BDE7-408C79031ADF}"/>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115</xdr:row>
      <xdr:rowOff>0</xdr:rowOff>
    </xdr:from>
    <xdr:ext cx="304800" cy="307975"/>
    <xdr:sp macro="" textlink="">
      <xdr:nvSpPr>
        <xdr:cNvPr id="2765" name="AutoShape 1" descr="blob:https://web.whatsapp.com/34b6e80c-bc0c-4a28-b3e1-e4a36d430a7e">
          <a:extLst>
            <a:ext uri="{FF2B5EF4-FFF2-40B4-BE49-F238E27FC236}">
              <a16:creationId xmlns:a16="http://schemas.microsoft.com/office/drawing/2014/main" id="{CF9CD63E-6E6A-4BF3-90B1-15A8A7E3B3BC}"/>
            </a:ext>
          </a:extLst>
        </xdr:cNvPr>
        <xdr:cNvSpPr>
          <a:spLocks noChangeAspect="1" noChangeArrowheads="1"/>
        </xdr:cNvSpPr>
      </xdr:nvSpPr>
      <xdr:spPr bwMode="auto">
        <a:xfrm>
          <a:off x="23098125" y="3182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116</xdr:row>
      <xdr:rowOff>0</xdr:rowOff>
    </xdr:from>
    <xdr:ext cx="304800" cy="307975"/>
    <xdr:sp macro="" textlink="">
      <xdr:nvSpPr>
        <xdr:cNvPr id="2766" name="AutoShape 1" descr="blob:https://web.whatsapp.com/34b6e80c-bc0c-4a28-b3e1-e4a36d430a7e">
          <a:extLst>
            <a:ext uri="{FF2B5EF4-FFF2-40B4-BE49-F238E27FC236}">
              <a16:creationId xmlns:a16="http://schemas.microsoft.com/office/drawing/2014/main" id="{F260AC20-D174-4908-BA75-632D45FBE707}"/>
            </a:ext>
          </a:extLst>
        </xdr:cNvPr>
        <xdr:cNvSpPr>
          <a:spLocks noChangeAspect="1" noChangeArrowheads="1"/>
        </xdr:cNvSpPr>
      </xdr:nvSpPr>
      <xdr:spPr bwMode="auto">
        <a:xfrm>
          <a:off x="23098125" y="3208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2767" name="AutoShape 1" descr="blob:https://web.whatsapp.com/34b6e80c-bc0c-4a28-b3e1-e4a36d430a7e">
          <a:extLst>
            <a:ext uri="{FF2B5EF4-FFF2-40B4-BE49-F238E27FC236}">
              <a16:creationId xmlns:a16="http://schemas.microsoft.com/office/drawing/2014/main" id="{6E433004-09D3-430F-8583-09A7E79B11F9}"/>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2768" name="AutoShape 1" descr="blob:https://web.whatsapp.com/34b6e80c-bc0c-4a28-b3e1-e4a36d430a7e">
          <a:extLst>
            <a:ext uri="{FF2B5EF4-FFF2-40B4-BE49-F238E27FC236}">
              <a16:creationId xmlns:a16="http://schemas.microsoft.com/office/drawing/2014/main" id="{DD3F5E2E-1FF2-4F91-88EB-13F17148459E}"/>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117</xdr:row>
      <xdr:rowOff>0</xdr:rowOff>
    </xdr:from>
    <xdr:ext cx="304800" cy="307975"/>
    <xdr:sp macro="" textlink="">
      <xdr:nvSpPr>
        <xdr:cNvPr id="2769" name="AutoShape 1" descr="blob:https://web.whatsapp.com/34b6e80c-bc0c-4a28-b3e1-e4a36d430a7e">
          <a:extLst>
            <a:ext uri="{FF2B5EF4-FFF2-40B4-BE49-F238E27FC236}">
              <a16:creationId xmlns:a16="http://schemas.microsoft.com/office/drawing/2014/main" id="{58AFA30A-B09E-4698-9E13-A828F9A8DD5A}"/>
            </a:ext>
          </a:extLst>
        </xdr:cNvPr>
        <xdr:cNvSpPr>
          <a:spLocks noChangeAspect="1" noChangeArrowheads="1"/>
        </xdr:cNvSpPr>
      </xdr:nvSpPr>
      <xdr:spPr bwMode="auto">
        <a:xfrm>
          <a:off x="23098125" y="3235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xdr:row>
      <xdr:rowOff>0</xdr:rowOff>
    </xdr:from>
    <xdr:ext cx="304800" cy="307975"/>
    <xdr:sp macro="" textlink="">
      <xdr:nvSpPr>
        <xdr:cNvPr id="2770" name="AutoShape 1" descr="blob:https://web.whatsapp.com/34b6e80c-bc0c-4a28-b3e1-e4a36d430a7e">
          <a:extLst>
            <a:ext uri="{FF2B5EF4-FFF2-40B4-BE49-F238E27FC236}">
              <a16:creationId xmlns:a16="http://schemas.microsoft.com/office/drawing/2014/main" id="{03A25DF8-63D1-47EE-93C2-58DC27138B14}"/>
            </a:ext>
          </a:extLst>
        </xdr:cNvPr>
        <xdr:cNvSpPr>
          <a:spLocks noChangeAspect="1" noChangeArrowheads="1"/>
        </xdr:cNvSpPr>
      </xdr:nvSpPr>
      <xdr:spPr bwMode="auto">
        <a:xfrm>
          <a:off x="23098125"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xdr:row>
      <xdr:rowOff>0</xdr:rowOff>
    </xdr:from>
    <xdr:ext cx="304800" cy="307975"/>
    <xdr:sp macro="" textlink="">
      <xdr:nvSpPr>
        <xdr:cNvPr id="2771" name="AutoShape 1" descr="blob:https://web.whatsapp.com/34b6e80c-bc0c-4a28-b3e1-e4a36d430a7e">
          <a:extLst>
            <a:ext uri="{FF2B5EF4-FFF2-40B4-BE49-F238E27FC236}">
              <a16:creationId xmlns:a16="http://schemas.microsoft.com/office/drawing/2014/main" id="{9F964A33-6BBE-4CF4-952F-89AFA3DBCD2E}"/>
            </a:ext>
          </a:extLst>
        </xdr:cNvPr>
        <xdr:cNvSpPr>
          <a:spLocks noChangeAspect="1" noChangeArrowheads="1"/>
        </xdr:cNvSpPr>
      </xdr:nvSpPr>
      <xdr:spPr bwMode="auto">
        <a:xfrm>
          <a:off x="23098125"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xdr:row>
      <xdr:rowOff>0</xdr:rowOff>
    </xdr:from>
    <xdr:ext cx="304800" cy="307975"/>
    <xdr:sp macro="" textlink="">
      <xdr:nvSpPr>
        <xdr:cNvPr id="2772" name="AutoShape 1" descr="blob:https://web.whatsapp.com/34b6e80c-bc0c-4a28-b3e1-e4a36d430a7e">
          <a:extLst>
            <a:ext uri="{FF2B5EF4-FFF2-40B4-BE49-F238E27FC236}">
              <a16:creationId xmlns:a16="http://schemas.microsoft.com/office/drawing/2014/main" id="{E2A82ED5-F383-4996-8525-3F6146CA71A2}"/>
            </a:ext>
          </a:extLst>
        </xdr:cNvPr>
        <xdr:cNvSpPr>
          <a:spLocks noChangeAspect="1" noChangeArrowheads="1"/>
        </xdr:cNvSpPr>
      </xdr:nvSpPr>
      <xdr:spPr bwMode="auto">
        <a:xfrm>
          <a:off x="23098125" y="3262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119</xdr:row>
      <xdr:rowOff>0</xdr:rowOff>
    </xdr:from>
    <xdr:ext cx="304800" cy="307975"/>
    <xdr:sp macro="" textlink="">
      <xdr:nvSpPr>
        <xdr:cNvPr id="2773" name="AutoShape 1" descr="blob:https://web.whatsapp.com/34b6e80c-bc0c-4a28-b3e1-e4a36d430a7e">
          <a:extLst>
            <a:ext uri="{FF2B5EF4-FFF2-40B4-BE49-F238E27FC236}">
              <a16:creationId xmlns:a16="http://schemas.microsoft.com/office/drawing/2014/main" id="{66CACA23-4403-4131-8234-EC0A44F8E9B2}"/>
            </a:ext>
          </a:extLst>
        </xdr:cNvPr>
        <xdr:cNvSpPr>
          <a:spLocks noChangeAspect="1" noChangeArrowheads="1"/>
        </xdr:cNvSpPr>
      </xdr:nvSpPr>
      <xdr:spPr bwMode="auto">
        <a:xfrm>
          <a:off x="23098125" y="3288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168</xdr:row>
      <xdr:rowOff>0</xdr:rowOff>
    </xdr:from>
    <xdr:ext cx="304800" cy="307975"/>
    <xdr:sp macro="" textlink="">
      <xdr:nvSpPr>
        <xdr:cNvPr id="2776" name="AutoShape 1" descr="blob:https://web.whatsapp.com/34b6e80c-bc0c-4a28-b3e1-e4a36d430a7e">
          <a:extLst>
            <a:ext uri="{FF2B5EF4-FFF2-40B4-BE49-F238E27FC236}">
              <a16:creationId xmlns:a16="http://schemas.microsoft.com/office/drawing/2014/main" id="{785E6EE7-FB94-4937-94EA-B882B0064ADE}"/>
            </a:ext>
          </a:extLst>
        </xdr:cNvPr>
        <xdr:cNvSpPr>
          <a:spLocks noChangeAspect="1" noChangeArrowheads="1"/>
        </xdr:cNvSpPr>
      </xdr:nvSpPr>
      <xdr:spPr bwMode="auto">
        <a:xfrm>
          <a:off x="23098125" y="463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169</xdr:row>
      <xdr:rowOff>0</xdr:rowOff>
    </xdr:from>
    <xdr:ext cx="304800" cy="307975"/>
    <xdr:sp macro="" textlink="">
      <xdr:nvSpPr>
        <xdr:cNvPr id="2777" name="AutoShape 1" descr="blob:https://web.whatsapp.com/34b6e80c-bc0c-4a28-b3e1-e4a36d430a7e">
          <a:extLst>
            <a:ext uri="{FF2B5EF4-FFF2-40B4-BE49-F238E27FC236}">
              <a16:creationId xmlns:a16="http://schemas.microsoft.com/office/drawing/2014/main" id="{18184998-E262-4327-A5F8-92145E8F3C5B}"/>
            </a:ext>
          </a:extLst>
        </xdr:cNvPr>
        <xdr:cNvSpPr>
          <a:spLocks noChangeAspect="1" noChangeArrowheads="1"/>
        </xdr:cNvSpPr>
      </xdr:nvSpPr>
      <xdr:spPr bwMode="auto">
        <a:xfrm>
          <a:off x="23098125" y="46577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175</xdr:row>
      <xdr:rowOff>0</xdr:rowOff>
    </xdr:from>
    <xdr:ext cx="304800" cy="307975"/>
    <xdr:sp macro="" textlink="">
      <xdr:nvSpPr>
        <xdr:cNvPr id="2778" name="AutoShape 1" descr="blob:https://web.whatsapp.com/34b6e80c-bc0c-4a28-b3e1-e4a36d430a7e">
          <a:extLst>
            <a:ext uri="{FF2B5EF4-FFF2-40B4-BE49-F238E27FC236}">
              <a16:creationId xmlns:a16="http://schemas.microsoft.com/office/drawing/2014/main" id="{45CEFDE5-E155-4257-8E92-7E931DB018DA}"/>
            </a:ext>
          </a:extLst>
        </xdr:cNvPr>
        <xdr:cNvSpPr>
          <a:spLocks noChangeAspect="1" noChangeArrowheads="1"/>
        </xdr:cNvSpPr>
      </xdr:nvSpPr>
      <xdr:spPr bwMode="auto">
        <a:xfrm>
          <a:off x="2309812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176</xdr:row>
      <xdr:rowOff>0</xdr:rowOff>
    </xdr:from>
    <xdr:ext cx="304800" cy="307975"/>
    <xdr:sp macro="" textlink="">
      <xdr:nvSpPr>
        <xdr:cNvPr id="2779" name="AutoShape 1" descr="blob:https://web.whatsapp.com/34b6e80c-bc0c-4a28-b3e1-e4a36d430a7e">
          <a:extLst>
            <a:ext uri="{FF2B5EF4-FFF2-40B4-BE49-F238E27FC236}">
              <a16:creationId xmlns:a16="http://schemas.microsoft.com/office/drawing/2014/main" id="{6DEE659E-DF91-457B-813F-BFF896C5124C}"/>
            </a:ext>
          </a:extLst>
        </xdr:cNvPr>
        <xdr:cNvSpPr>
          <a:spLocks noChangeAspect="1" noChangeArrowheads="1"/>
        </xdr:cNvSpPr>
      </xdr:nvSpPr>
      <xdr:spPr bwMode="auto">
        <a:xfrm>
          <a:off x="23098125"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326</xdr:row>
      <xdr:rowOff>0</xdr:rowOff>
    </xdr:from>
    <xdr:ext cx="304800" cy="307975"/>
    <xdr:sp macro="" textlink="">
      <xdr:nvSpPr>
        <xdr:cNvPr id="2780" name="AutoShape 1" descr="blob:https://web.whatsapp.com/34b6e80c-bc0c-4a28-b3e1-e4a36d430a7e">
          <a:extLst>
            <a:ext uri="{FF2B5EF4-FFF2-40B4-BE49-F238E27FC236}">
              <a16:creationId xmlns:a16="http://schemas.microsoft.com/office/drawing/2014/main" id="{FB6EC5D9-5662-496C-976E-7C3A24391D2E}"/>
            </a:ext>
          </a:extLst>
        </xdr:cNvPr>
        <xdr:cNvSpPr>
          <a:spLocks noChangeAspect="1" noChangeArrowheads="1"/>
        </xdr:cNvSpPr>
      </xdr:nvSpPr>
      <xdr:spPr bwMode="auto">
        <a:xfrm>
          <a:off x="23098125" y="88039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327</xdr:row>
      <xdr:rowOff>0</xdr:rowOff>
    </xdr:from>
    <xdr:ext cx="304800" cy="307975"/>
    <xdr:sp macro="" textlink="">
      <xdr:nvSpPr>
        <xdr:cNvPr id="2781" name="AutoShape 1" descr="blob:https://web.whatsapp.com/34b6e80c-bc0c-4a28-b3e1-e4a36d430a7e">
          <a:extLst>
            <a:ext uri="{FF2B5EF4-FFF2-40B4-BE49-F238E27FC236}">
              <a16:creationId xmlns:a16="http://schemas.microsoft.com/office/drawing/2014/main" id="{DA41F71F-2354-441E-BF68-041C16881B75}"/>
            </a:ext>
          </a:extLst>
        </xdr:cNvPr>
        <xdr:cNvSpPr>
          <a:spLocks noChangeAspect="1" noChangeArrowheads="1"/>
        </xdr:cNvSpPr>
      </xdr:nvSpPr>
      <xdr:spPr bwMode="auto">
        <a:xfrm>
          <a:off x="23098125" y="88306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340</xdr:row>
      <xdr:rowOff>0</xdr:rowOff>
    </xdr:from>
    <xdr:ext cx="304800" cy="307975"/>
    <xdr:sp macro="" textlink="">
      <xdr:nvSpPr>
        <xdr:cNvPr id="2782" name="AutoShape 1" descr="blob:https://web.whatsapp.com/34b6e80c-bc0c-4a28-b3e1-e4a36d430a7e">
          <a:extLst>
            <a:ext uri="{FF2B5EF4-FFF2-40B4-BE49-F238E27FC236}">
              <a16:creationId xmlns:a16="http://schemas.microsoft.com/office/drawing/2014/main" id="{2BE4C324-A009-40E2-9890-F981419E43CF}"/>
            </a:ext>
          </a:extLst>
        </xdr:cNvPr>
        <xdr:cNvSpPr>
          <a:spLocks noChangeAspect="1" noChangeArrowheads="1"/>
        </xdr:cNvSpPr>
      </xdr:nvSpPr>
      <xdr:spPr bwMode="auto">
        <a:xfrm>
          <a:off x="23098125" y="91773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342</xdr:row>
      <xdr:rowOff>0</xdr:rowOff>
    </xdr:from>
    <xdr:ext cx="304800" cy="307975"/>
    <xdr:sp macro="" textlink="">
      <xdr:nvSpPr>
        <xdr:cNvPr id="2783" name="AutoShape 1" descr="blob:https://web.whatsapp.com/34b6e80c-bc0c-4a28-b3e1-e4a36d430a7e">
          <a:extLst>
            <a:ext uri="{FF2B5EF4-FFF2-40B4-BE49-F238E27FC236}">
              <a16:creationId xmlns:a16="http://schemas.microsoft.com/office/drawing/2014/main" id="{3AB26DC0-DF90-4C1B-BCC1-636EA9CC2855}"/>
            </a:ext>
          </a:extLst>
        </xdr:cNvPr>
        <xdr:cNvSpPr>
          <a:spLocks noChangeAspect="1" noChangeArrowheads="1"/>
        </xdr:cNvSpPr>
      </xdr:nvSpPr>
      <xdr:spPr bwMode="auto">
        <a:xfrm>
          <a:off x="23098125" y="92306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356</xdr:row>
      <xdr:rowOff>0</xdr:rowOff>
    </xdr:from>
    <xdr:ext cx="304800" cy="307975"/>
    <xdr:sp macro="" textlink="">
      <xdr:nvSpPr>
        <xdr:cNvPr id="2784" name="AutoShape 1" descr="blob:https://web.whatsapp.com/34b6e80c-bc0c-4a28-b3e1-e4a36d430a7e">
          <a:extLst>
            <a:ext uri="{FF2B5EF4-FFF2-40B4-BE49-F238E27FC236}">
              <a16:creationId xmlns:a16="http://schemas.microsoft.com/office/drawing/2014/main" id="{503CFC07-2B81-4063-B8C7-060A6EB6CA57}"/>
            </a:ext>
          </a:extLst>
        </xdr:cNvPr>
        <xdr:cNvSpPr>
          <a:spLocks noChangeAspect="1" noChangeArrowheads="1"/>
        </xdr:cNvSpPr>
      </xdr:nvSpPr>
      <xdr:spPr bwMode="auto">
        <a:xfrm>
          <a:off x="23098125" y="962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357</xdr:row>
      <xdr:rowOff>0</xdr:rowOff>
    </xdr:from>
    <xdr:ext cx="304800" cy="307975"/>
    <xdr:sp macro="" textlink="">
      <xdr:nvSpPr>
        <xdr:cNvPr id="2785" name="AutoShape 1" descr="blob:https://web.whatsapp.com/34b6e80c-bc0c-4a28-b3e1-e4a36d430a7e">
          <a:extLst>
            <a:ext uri="{FF2B5EF4-FFF2-40B4-BE49-F238E27FC236}">
              <a16:creationId xmlns:a16="http://schemas.microsoft.com/office/drawing/2014/main" id="{D53273BE-BD60-4DFF-9384-AB7DC13A2A2C}"/>
            </a:ext>
          </a:extLst>
        </xdr:cNvPr>
        <xdr:cNvSpPr>
          <a:spLocks noChangeAspect="1" noChangeArrowheads="1"/>
        </xdr:cNvSpPr>
      </xdr:nvSpPr>
      <xdr:spPr bwMode="auto">
        <a:xfrm>
          <a:off x="23098125" y="965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392</xdr:row>
      <xdr:rowOff>0</xdr:rowOff>
    </xdr:from>
    <xdr:ext cx="304800" cy="307975"/>
    <xdr:sp macro="" textlink="">
      <xdr:nvSpPr>
        <xdr:cNvPr id="2786" name="AutoShape 1" descr="blob:https://web.whatsapp.com/34b6e80c-bc0c-4a28-b3e1-e4a36d430a7e">
          <a:extLst>
            <a:ext uri="{FF2B5EF4-FFF2-40B4-BE49-F238E27FC236}">
              <a16:creationId xmlns:a16="http://schemas.microsoft.com/office/drawing/2014/main" id="{06462750-CFE5-49B5-B2AB-01D6F26C3E68}"/>
            </a:ext>
          </a:extLst>
        </xdr:cNvPr>
        <xdr:cNvSpPr>
          <a:spLocks noChangeAspect="1" noChangeArrowheads="1"/>
        </xdr:cNvSpPr>
      </xdr:nvSpPr>
      <xdr:spPr bwMode="auto">
        <a:xfrm>
          <a:off x="23098125" y="10593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393</xdr:row>
      <xdr:rowOff>0</xdr:rowOff>
    </xdr:from>
    <xdr:ext cx="304800" cy="307975"/>
    <xdr:sp macro="" textlink="">
      <xdr:nvSpPr>
        <xdr:cNvPr id="2787" name="AutoShape 1" descr="blob:https://web.whatsapp.com/34b6e80c-bc0c-4a28-b3e1-e4a36d430a7e">
          <a:extLst>
            <a:ext uri="{FF2B5EF4-FFF2-40B4-BE49-F238E27FC236}">
              <a16:creationId xmlns:a16="http://schemas.microsoft.com/office/drawing/2014/main" id="{F41EBDE8-95FE-4788-A82D-3BE6ECFA9D76}"/>
            </a:ext>
          </a:extLst>
        </xdr:cNvPr>
        <xdr:cNvSpPr>
          <a:spLocks noChangeAspect="1" noChangeArrowheads="1"/>
        </xdr:cNvSpPr>
      </xdr:nvSpPr>
      <xdr:spPr bwMode="auto">
        <a:xfrm>
          <a:off x="23098125" y="106203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426</xdr:row>
      <xdr:rowOff>0</xdr:rowOff>
    </xdr:from>
    <xdr:ext cx="304800" cy="307975"/>
    <xdr:sp macro="" textlink="">
      <xdr:nvSpPr>
        <xdr:cNvPr id="2789" name="AutoShape 1" descr="blob:https://web.whatsapp.com/34b6e80c-bc0c-4a28-b3e1-e4a36d430a7e">
          <a:extLst>
            <a:ext uri="{FF2B5EF4-FFF2-40B4-BE49-F238E27FC236}">
              <a16:creationId xmlns:a16="http://schemas.microsoft.com/office/drawing/2014/main" id="{D5FFE56A-73A3-4A92-A91A-AACE6D90ECC8}"/>
            </a:ext>
          </a:extLst>
        </xdr:cNvPr>
        <xdr:cNvSpPr>
          <a:spLocks noChangeAspect="1" noChangeArrowheads="1"/>
        </xdr:cNvSpPr>
      </xdr:nvSpPr>
      <xdr:spPr bwMode="auto">
        <a:xfrm>
          <a:off x="23098125" y="1150048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427</xdr:row>
      <xdr:rowOff>0</xdr:rowOff>
    </xdr:from>
    <xdr:ext cx="304800" cy="307975"/>
    <xdr:sp macro="" textlink="">
      <xdr:nvSpPr>
        <xdr:cNvPr id="2790" name="AutoShape 1" descr="blob:https://web.whatsapp.com/34b6e80c-bc0c-4a28-b3e1-e4a36d430a7e">
          <a:extLst>
            <a:ext uri="{FF2B5EF4-FFF2-40B4-BE49-F238E27FC236}">
              <a16:creationId xmlns:a16="http://schemas.microsoft.com/office/drawing/2014/main" id="{3D654608-388E-4CB9-8D66-58FB41CDEF4F}"/>
            </a:ext>
          </a:extLst>
        </xdr:cNvPr>
        <xdr:cNvSpPr>
          <a:spLocks noChangeAspect="1" noChangeArrowheads="1"/>
        </xdr:cNvSpPr>
      </xdr:nvSpPr>
      <xdr:spPr bwMode="auto">
        <a:xfrm>
          <a:off x="23098125" y="115271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2792" name="AutoShape 1" descr="blob:https://web.whatsapp.com/34b6e80c-bc0c-4a28-b3e1-e4a36d430a7e">
          <a:extLst>
            <a:ext uri="{FF2B5EF4-FFF2-40B4-BE49-F238E27FC236}">
              <a16:creationId xmlns:a16="http://schemas.microsoft.com/office/drawing/2014/main" id="{AE1CDC50-F32F-437A-980A-C14410023A9B}"/>
            </a:ext>
          </a:extLst>
        </xdr:cNvPr>
        <xdr:cNvSpPr>
          <a:spLocks noChangeAspect="1" noChangeArrowheads="1"/>
        </xdr:cNvSpPr>
      </xdr:nvSpPr>
      <xdr:spPr bwMode="auto">
        <a:xfrm>
          <a:off x="230981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2793" name="AutoShape 1" descr="blob:https://web.whatsapp.com/34b6e80c-bc0c-4a28-b3e1-e4a36d430a7e">
          <a:extLst>
            <a:ext uri="{FF2B5EF4-FFF2-40B4-BE49-F238E27FC236}">
              <a16:creationId xmlns:a16="http://schemas.microsoft.com/office/drawing/2014/main" id="{68C1285C-A642-4392-87BA-77455F172111}"/>
            </a:ext>
          </a:extLst>
        </xdr:cNvPr>
        <xdr:cNvSpPr>
          <a:spLocks noChangeAspect="1" noChangeArrowheads="1"/>
        </xdr:cNvSpPr>
      </xdr:nvSpPr>
      <xdr:spPr bwMode="auto">
        <a:xfrm>
          <a:off x="230981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437</xdr:row>
      <xdr:rowOff>0</xdr:rowOff>
    </xdr:from>
    <xdr:ext cx="304800" cy="307975"/>
    <xdr:sp macro="" textlink="">
      <xdr:nvSpPr>
        <xdr:cNvPr id="2795" name="AutoShape 1" descr="blob:https://web.whatsapp.com/34b6e80c-bc0c-4a28-b3e1-e4a36d430a7e">
          <a:extLst>
            <a:ext uri="{FF2B5EF4-FFF2-40B4-BE49-F238E27FC236}">
              <a16:creationId xmlns:a16="http://schemas.microsoft.com/office/drawing/2014/main" id="{EF8CE73E-CB36-4C1F-9E7B-34F85ED47CAD}"/>
            </a:ext>
          </a:extLst>
        </xdr:cNvPr>
        <xdr:cNvSpPr>
          <a:spLocks noChangeAspect="1" noChangeArrowheads="1"/>
        </xdr:cNvSpPr>
      </xdr:nvSpPr>
      <xdr:spPr bwMode="auto">
        <a:xfrm>
          <a:off x="2309812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438</xdr:row>
      <xdr:rowOff>0</xdr:rowOff>
    </xdr:from>
    <xdr:ext cx="304800" cy="307975"/>
    <xdr:sp macro="" textlink="">
      <xdr:nvSpPr>
        <xdr:cNvPr id="2796" name="AutoShape 1" descr="blob:https://web.whatsapp.com/34b6e80c-bc0c-4a28-b3e1-e4a36d430a7e">
          <a:extLst>
            <a:ext uri="{FF2B5EF4-FFF2-40B4-BE49-F238E27FC236}">
              <a16:creationId xmlns:a16="http://schemas.microsoft.com/office/drawing/2014/main" id="{B001D1DA-9AF3-4C50-97B0-5F223EFF2706}"/>
            </a:ext>
          </a:extLst>
        </xdr:cNvPr>
        <xdr:cNvSpPr>
          <a:spLocks noChangeAspect="1" noChangeArrowheads="1"/>
        </xdr:cNvSpPr>
      </xdr:nvSpPr>
      <xdr:spPr bwMode="auto">
        <a:xfrm>
          <a:off x="2309812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531</xdr:row>
      <xdr:rowOff>0</xdr:rowOff>
    </xdr:from>
    <xdr:ext cx="304800" cy="307975"/>
    <xdr:sp macro="" textlink="">
      <xdr:nvSpPr>
        <xdr:cNvPr id="2797" name="AutoShape 1" descr="blob:https://web.whatsapp.com/34b6e80c-bc0c-4a28-b3e1-e4a36d430a7e">
          <a:extLst>
            <a:ext uri="{FF2B5EF4-FFF2-40B4-BE49-F238E27FC236}">
              <a16:creationId xmlns:a16="http://schemas.microsoft.com/office/drawing/2014/main" id="{F094E19E-B7D8-4B3A-B79B-D5FD4B23B724}"/>
            </a:ext>
          </a:extLst>
        </xdr:cNvPr>
        <xdr:cNvSpPr>
          <a:spLocks noChangeAspect="1" noChangeArrowheads="1"/>
        </xdr:cNvSpPr>
      </xdr:nvSpPr>
      <xdr:spPr bwMode="auto">
        <a:xfrm>
          <a:off x="23098125" y="142903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532</xdr:row>
      <xdr:rowOff>0</xdr:rowOff>
    </xdr:from>
    <xdr:ext cx="304800" cy="307975"/>
    <xdr:sp macro="" textlink="">
      <xdr:nvSpPr>
        <xdr:cNvPr id="2798" name="AutoShape 1" descr="blob:https://web.whatsapp.com/34b6e80c-bc0c-4a28-b3e1-e4a36d430a7e">
          <a:extLst>
            <a:ext uri="{FF2B5EF4-FFF2-40B4-BE49-F238E27FC236}">
              <a16:creationId xmlns:a16="http://schemas.microsoft.com/office/drawing/2014/main" id="{47C26BFC-48FF-4AF3-AF23-721A9DCDE457}"/>
            </a:ext>
          </a:extLst>
        </xdr:cNvPr>
        <xdr:cNvSpPr>
          <a:spLocks noChangeAspect="1" noChangeArrowheads="1"/>
        </xdr:cNvSpPr>
      </xdr:nvSpPr>
      <xdr:spPr bwMode="auto">
        <a:xfrm>
          <a:off x="23098125" y="143170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533</xdr:row>
      <xdr:rowOff>0</xdr:rowOff>
    </xdr:from>
    <xdr:ext cx="304800" cy="307975"/>
    <xdr:sp macro="" textlink="">
      <xdr:nvSpPr>
        <xdr:cNvPr id="2799" name="AutoShape 1" descr="blob:https://web.whatsapp.com/34b6e80c-bc0c-4a28-b3e1-e4a36d430a7e">
          <a:extLst>
            <a:ext uri="{FF2B5EF4-FFF2-40B4-BE49-F238E27FC236}">
              <a16:creationId xmlns:a16="http://schemas.microsoft.com/office/drawing/2014/main" id="{727006F0-7817-4B9F-AA99-940262EF0D9C}"/>
            </a:ext>
          </a:extLst>
        </xdr:cNvPr>
        <xdr:cNvSpPr>
          <a:spLocks noChangeAspect="1" noChangeArrowheads="1"/>
        </xdr:cNvSpPr>
      </xdr:nvSpPr>
      <xdr:spPr bwMode="auto">
        <a:xfrm>
          <a:off x="23098125"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533</xdr:row>
      <xdr:rowOff>0</xdr:rowOff>
    </xdr:from>
    <xdr:ext cx="304800" cy="307975"/>
    <xdr:sp macro="" textlink="">
      <xdr:nvSpPr>
        <xdr:cNvPr id="2800" name="AutoShape 1" descr="blob:https://web.whatsapp.com/34b6e80c-bc0c-4a28-b3e1-e4a36d430a7e">
          <a:extLst>
            <a:ext uri="{FF2B5EF4-FFF2-40B4-BE49-F238E27FC236}">
              <a16:creationId xmlns:a16="http://schemas.microsoft.com/office/drawing/2014/main" id="{F203E714-6704-41BF-8BC6-F80811784636}"/>
            </a:ext>
          </a:extLst>
        </xdr:cNvPr>
        <xdr:cNvSpPr>
          <a:spLocks noChangeAspect="1" noChangeArrowheads="1"/>
        </xdr:cNvSpPr>
      </xdr:nvSpPr>
      <xdr:spPr bwMode="auto">
        <a:xfrm>
          <a:off x="23098125" y="143436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544</xdr:row>
      <xdr:rowOff>0</xdr:rowOff>
    </xdr:from>
    <xdr:ext cx="304800" cy="307975"/>
    <xdr:sp macro="" textlink="">
      <xdr:nvSpPr>
        <xdr:cNvPr id="2801" name="AutoShape 1" descr="blob:https://web.whatsapp.com/34b6e80c-bc0c-4a28-b3e1-e4a36d430a7e">
          <a:extLst>
            <a:ext uri="{FF2B5EF4-FFF2-40B4-BE49-F238E27FC236}">
              <a16:creationId xmlns:a16="http://schemas.microsoft.com/office/drawing/2014/main" id="{9C58E229-691B-4A1C-9B97-BBA4B59C2320}"/>
            </a:ext>
          </a:extLst>
        </xdr:cNvPr>
        <xdr:cNvSpPr>
          <a:spLocks noChangeAspect="1" noChangeArrowheads="1"/>
        </xdr:cNvSpPr>
      </xdr:nvSpPr>
      <xdr:spPr bwMode="auto">
        <a:xfrm>
          <a:off x="23098125" y="146294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547</xdr:row>
      <xdr:rowOff>0</xdr:rowOff>
    </xdr:from>
    <xdr:ext cx="304800" cy="307975"/>
    <xdr:sp macro="" textlink="">
      <xdr:nvSpPr>
        <xdr:cNvPr id="2802" name="AutoShape 1" descr="blob:https://web.whatsapp.com/34b6e80c-bc0c-4a28-b3e1-e4a36d430a7e">
          <a:extLst>
            <a:ext uri="{FF2B5EF4-FFF2-40B4-BE49-F238E27FC236}">
              <a16:creationId xmlns:a16="http://schemas.microsoft.com/office/drawing/2014/main" id="{75744E85-4221-4C2E-B350-49155A6D2B31}"/>
            </a:ext>
          </a:extLst>
        </xdr:cNvPr>
        <xdr:cNvSpPr>
          <a:spLocks noChangeAspect="1" noChangeArrowheads="1"/>
        </xdr:cNvSpPr>
      </xdr:nvSpPr>
      <xdr:spPr bwMode="auto">
        <a:xfrm>
          <a:off x="23098125" y="147094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548</xdr:row>
      <xdr:rowOff>0</xdr:rowOff>
    </xdr:from>
    <xdr:ext cx="304800" cy="307975"/>
    <xdr:sp macro="" textlink="">
      <xdr:nvSpPr>
        <xdr:cNvPr id="2803" name="AutoShape 1" descr="blob:https://web.whatsapp.com/34b6e80c-bc0c-4a28-b3e1-e4a36d430a7e">
          <a:extLst>
            <a:ext uri="{FF2B5EF4-FFF2-40B4-BE49-F238E27FC236}">
              <a16:creationId xmlns:a16="http://schemas.microsoft.com/office/drawing/2014/main" id="{FCCEAF76-FC2F-43DA-AD4F-42E1EAEE1C07}"/>
            </a:ext>
          </a:extLst>
        </xdr:cNvPr>
        <xdr:cNvSpPr>
          <a:spLocks noChangeAspect="1" noChangeArrowheads="1"/>
        </xdr:cNvSpPr>
      </xdr:nvSpPr>
      <xdr:spPr bwMode="auto">
        <a:xfrm>
          <a:off x="23098125" y="147361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549</xdr:row>
      <xdr:rowOff>0</xdr:rowOff>
    </xdr:from>
    <xdr:ext cx="304800" cy="307975"/>
    <xdr:sp macro="" textlink="">
      <xdr:nvSpPr>
        <xdr:cNvPr id="2804" name="AutoShape 1" descr="blob:https://web.whatsapp.com/34b6e80c-bc0c-4a28-b3e1-e4a36d430a7e">
          <a:extLst>
            <a:ext uri="{FF2B5EF4-FFF2-40B4-BE49-F238E27FC236}">
              <a16:creationId xmlns:a16="http://schemas.microsoft.com/office/drawing/2014/main" id="{8AA9D003-B7F9-4732-8B37-9E8C18F57E2D}"/>
            </a:ext>
          </a:extLst>
        </xdr:cNvPr>
        <xdr:cNvSpPr>
          <a:spLocks noChangeAspect="1" noChangeArrowheads="1"/>
        </xdr:cNvSpPr>
      </xdr:nvSpPr>
      <xdr:spPr bwMode="auto">
        <a:xfrm>
          <a:off x="23098125" y="147627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550</xdr:row>
      <xdr:rowOff>0</xdr:rowOff>
    </xdr:from>
    <xdr:ext cx="304800" cy="307975"/>
    <xdr:sp macro="" textlink="">
      <xdr:nvSpPr>
        <xdr:cNvPr id="2805" name="AutoShape 1" descr="blob:https://web.whatsapp.com/34b6e80c-bc0c-4a28-b3e1-e4a36d430a7e">
          <a:extLst>
            <a:ext uri="{FF2B5EF4-FFF2-40B4-BE49-F238E27FC236}">
              <a16:creationId xmlns:a16="http://schemas.microsoft.com/office/drawing/2014/main" id="{ED5BF990-8F1C-43FA-BDFD-BE54FED43965}"/>
            </a:ext>
          </a:extLst>
        </xdr:cNvPr>
        <xdr:cNvSpPr>
          <a:spLocks noChangeAspect="1" noChangeArrowheads="1"/>
        </xdr:cNvSpPr>
      </xdr:nvSpPr>
      <xdr:spPr bwMode="auto">
        <a:xfrm>
          <a:off x="23098125" y="147894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551</xdr:row>
      <xdr:rowOff>0</xdr:rowOff>
    </xdr:from>
    <xdr:ext cx="304800" cy="307975"/>
    <xdr:sp macro="" textlink="">
      <xdr:nvSpPr>
        <xdr:cNvPr id="2806" name="AutoShape 1" descr="blob:https://web.whatsapp.com/34b6e80c-bc0c-4a28-b3e1-e4a36d430a7e">
          <a:extLst>
            <a:ext uri="{FF2B5EF4-FFF2-40B4-BE49-F238E27FC236}">
              <a16:creationId xmlns:a16="http://schemas.microsoft.com/office/drawing/2014/main" id="{89401725-FEF5-4B4E-A762-6BA560153A44}"/>
            </a:ext>
          </a:extLst>
        </xdr:cNvPr>
        <xdr:cNvSpPr>
          <a:spLocks noChangeAspect="1" noChangeArrowheads="1"/>
        </xdr:cNvSpPr>
      </xdr:nvSpPr>
      <xdr:spPr bwMode="auto">
        <a:xfrm>
          <a:off x="23098125" y="14816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552</xdr:row>
      <xdr:rowOff>0</xdr:rowOff>
    </xdr:from>
    <xdr:ext cx="304800" cy="307975"/>
    <xdr:sp macro="" textlink="">
      <xdr:nvSpPr>
        <xdr:cNvPr id="2807" name="AutoShape 1" descr="blob:https://web.whatsapp.com/34b6e80c-bc0c-4a28-b3e1-e4a36d430a7e">
          <a:extLst>
            <a:ext uri="{FF2B5EF4-FFF2-40B4-BE49-F238E27FC236}">
              <a16:creationId xmlns:a16="http://schemas.microsoft.com/office/drawing/2014/main" id="{56B94A55-3F29-46C8-8531-55F5E79440AE}"/>
            </a:ext>
          </a:extLst>
        </xdr:cNvPr>
        <xdr:cNvSpPr>
          <a:spLocks noChangeAspect="1" noChangeArrowheads="1"/>
        </xdr:cNvSpPr>
      </xdr:nvSpPr>
      <xdr:spPr bwMode="auto">
        <a:xfrm>
          <a:off x="23098125" y="148428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553</xdr:row>
      <xdr:rowOff>0</xdr:rowOff>
    </xdr:from>
    <xdr:ext cx="304800" cy="307975"/>
    <xdr:sp macro="" textlink="">
      <xdr:nvSpPr>
        <xdr:cNvPr id="2808" name="AutoShape 1" descr="blob:https://web.whatsapp.com/34b6e80c-bc0c-4a28-b3e1-e4a36d430a7e">
          <a:extLst>
            <a:ext uri="{FF2B5EF4-FFF2-40B4-BE49-F238E27FC236}">
              <a16:creationId xmlns:a16="http://schemas.microsoft.com/office/drawing/2014/main" id="{39DE76DC-3EB3-414A-98E2-EE6460552FC8}"/>
            </a:ext>
          </a:extLst>
        </xdr:cNvPr>
        <xdr:cNvSpPr>
          <a:spLocks noChangeAspect="1" noChangeArrowheads="1"/>
        </xdr:cNvSpPr>
      </xdr:nvSpPr>
      <xdr:spPr bwMode="auto">
        <a:xfrm>
          <a:off x="23098125" y="14869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554</xdr:row>
      <xdr:rowOff>0</xdr:rowOff>
    </xdr:from>
    <xdr:ext cx="304800" cy="307975"/>
    <xdr:sp macro="" textlink="">
      <xdr:nvSpPr>
        <xdr:cNvPr id="2809" name="AutoShape 1" descr="blob:https://web.whatsapp.com/34b6e80c-bc0c-4a28-b3e1-e4a36d430a7e">
          <a:extLst>
            <a:ext uri="{FF2B5EF4-FFF2-40B4-BE49-F238E27FC236}">
              <a16:creationId xmlns:a16="http://schemas.microsoft.com/office/drawing/2014/main" id="{C90E3661-595E-4EFB-884E-18ECAFFB6E55}"/>
            </a:ext>
          </a:extLst>
        </xdr:cNvPr>
        <xdr:cNvSpPr>
          <a:spLocks noChangeAspect="1" noChangeArrowheads="1"/>
        </xdr:cNvSpPr>
      </xdr:nvSpPr>
      <xdr:spPr bwMode="auto">
        <a:xfrm>
          <a:off x="23098125" y="148961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555</xdr:row>
      <xdr:rowOff>0</xdr:rowOff>
    </xdr:from>
    <xdr:ext cx="304800" cy="307975"/>
    <xdr:sp macro="" textlink="">
      <xdr:nvSpPr>
        <xdr:cNvPr id="2810" name="AutoShape 1" descr="blob:https://web.whatsapp.com/34b6e80c-bc0c-4a28-b3e1-e4a36d430a7e">
          <a:extLst>
            <a:ext uri="{FF2B5EF4-FFF2-40B4-BE49-F238E27FC236}">
              <a16:creationId xmlns:a16="http://schemas.microsoft.com/office/drawing/2014/main" id="{2E550028-5412-4956-93FB-7D249D551613}"/>
            </a:ext>
          </a:extLst>
        </xdr:cNvPr>
        <xdr:cNvSpPr>
          <a:spLocks noChangeAspect="1" noChangeArrowheads="1"/>
        </xdr:cNvSpPr>
      </xdr:nvSpPr>
      <xdr:spPr bwMode="auto">
        <a:xfrm>
          <a:off x="23098125" y="14922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556</xdr:row>
      <xdr:rowOff>0</xdr:rowOff>
    </xdr:from>
    <xdr:ext cx="304800" cy="307975"/>
    <xdr:sp macro="" textlink="">
      <xdr:nvSpPr>
        <xdr:cNvPr id="2811" name="AutoShape 1" descr="blob:https://web.whatsapp.com/34b6e80c-bc0c-4a28-b3e1-e4a36d430a7e">
          <a:extLst>
            <a:ext uri="{FF2B5EF4-FFF2-40B4-BE49-F238E27FC236}">
              <a16:creationId xmlns:a16="http://schemas.microsoft.com/office/drawing/2014/main" id="{7D98CECD-D1A8-4F26-93BA-B0B5F4D04596}"/>
            </a:ext>
          </a:extLst>
        </xdr:cNvPr>
        <xdr:cNvSpPr>
          <a:spLocks noChangeAspect="1" noChangeArrowheads="1"/>
        </xdr:cNvSpPr>
      </xdr:nvSpPr>
      <xdr:spPr bwMode="auto">
        <a:xfrm>
          <a:off x="23098125" y="14949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557</xdr:row>
      <xdr:rowOff>0</xdr:rowOff>
    </xdr:from>
    <xdr:ext cx="304800" cy="307975"/>
    <xdr:sp macro="" textlink="">
      <xdr:nvSpPr>
        <xdr:cNvPr id="2812" name="AutoShape 1" descr="blob:https://web.whatsapp.com/34b6e80c-bc0c-4a28-b3e1-e4a36d430a7e">
          <a:extLst>
            <a:ext uri="{FF2B5EF4-FFF2-40B4-BE49-F238E27FC236}">
              <a16:creationId xmlns:a16="http://schemas.microsoft.com/office/drawing/2014/main" id="{1380D5B3-2DD0-4AF5-89E0-7100D7376CDE}"/>
            </a:ext>
          </a:extLst>
        </xdr:cNvPr>
        <xdr:cNvSpPr>
          <a:spLocks noChangeAspect="1" noChangeArrowheads="1"/>
        </xdr:cNvSpPr>
      </xdr:nvSpPr>
      <xdr:spPr bwMode="auto">
        <a:xfrm>
          <a:off x="23098125" y="14976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558</xdr:row>
      <xdr:rowOff>0</xdr:rowOff>
    </xdr:from>
    <xdr:ext cx="304800" cy="307975"/>
    <xdr:sp macro="" textlink="">
      <xdr:nvSpPr>
        <xdr:cNvPr id="2813" name="AutoShape 1" descr="blob:https://web.whatsapp.com/34b6e80c-bc0c-4a28-b3e1-e4a36d430a7e">
          <a:extLst>
            <a:ext uri="{FF2B5EF4-FFF2-40B4-BE49-F238E27FC236}">
              <a16:creationId xmlns:a16="http://schemas.microsoft.com/office/drawing/2014/main" id="{7A0BD3F7-D2DF-4F75-8E6C-AA760C5F7976}"/>
            </a:ext>
          </a:extLst>
        </xdr:cNvPr>
        <xdr:cNvSpPr>
          <a:spLocks noChangeAspect="1" noChangeArrowheads="1"/>
        </xdr:cNvSpPr>
      </xdr:nvSpPr>
      <xdr:spPr bwMode="auto">
        <a:xfrm>
          <a:off x="23098125" y="15002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559</xdr:row>
      <xdr:rowOff>0</xdr:rowOff>
    </xdr:from>
    <xdr:ext cx="304800" cy="307975"/>
    <xdr:sp macro="" textlink="">
      <xdr:nvSpPr>
        <xdr:cNvPr id="2814" name="AutoShape 1" descr="blob:https://web.whatsapp.com/34b6e80c-bc0c-4a28-b3e1-e4a36d430a7e">
          <a:extLst>
            <a:ext uri="{FF2B5EF4-FFF2-40B4-BE49-F238E27FC236}">
              <a16:creationId xmlns:a16="http://schemas.microsoft.com/office/drawing/2014/main" id="{F86B99DF-0F29-4FE1-9E75-EFEADA730EDD}"/>
            </a:ext>
          </a:extLst>
        </xdr:cNvPr>
        <xdr:cNvSpPr>
          <a:spLocks noChangeAspect="1" noChangeArrowheads="1"/>
        </xdr:cNvSpPr>
      </xdr:nvSpPr>
      <xdr:spPr bwMode="auto">
        <a:xfrm>
          <a:off x="23098125" y="150294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560</xdr:row>
      <xdr:rowOff>0</xdr:rowOff>
    </xdr:from>
    <xdr:ext cx="304800" cy="307975"/>
    <xdr:sp macro="" textlink="">
      <xdr:nvSpPr>
        <xdr:cNvPr id="2815" name="AutoShape 1" descr="blob:https://web.whatsapp.com/34b6e80c-bc0c-4a28-b3e1-e4a36d430a7e">
          <a:extLst>
            <a:ext uri="{FF2B5EF4-FFF2-40B4-BE49-F238E27FC236}">
              <a16:creationId xmlns:a16="http://schemas.microsoft.com/office/drawing/2014/main" id="{7249540F-4C16-4B1C-A7B5-9B3E6BB2F6F4}"/>
            </a:ext>
          </a:extLst>
        </xdr:cNvPr>
        <xdr:cNvSpPr>
          <a:spLocks noChangeAspect="1" noChangeArrowheads="1"/>
        </xdr:cNvSpPr>
      </xdr:nvSpPr>
      <xdr:spPr bwMode="auto">
        <a:xfrm>
          <a:off x="23098125" y="150561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561</xdr:row>
      <xdr:rowOff>0</xdr:rowOff>
    </xdr:from>
    <xdr:ext cx="304800" cy="307975"/>
    <xdr:sp macro="" textlink="">
      <xdr:nvSpPr>
        <xdr:cNvPr id="2816" name="AutoShape 1" descr="blob:https://web.whatsapp.com/34b6e80c-bc0c-4a28-b3e1-e4a36d430a7e">
          <a:extLst>
            <a:ext uri="{FF2B5EF4-FFF2-40B4-BE49-F238E27FC236}">
              <a16:creationId xmlns:a16="http://schemas.microsoft.com/office/drawing/2014/main" id="{0B4761B4-7C84-48F4-987D-81015522BDE3}"/>
            </a:ext>
          </a:extLst>
        </xdr:cNvPr>
        <xdr:cNvSpPr>
          <a:spLocks noChangeAspect="1" noChangeArrowheads="1"/>
        </xdr:cNvSpPr>
      </xdr:nvSpPr>
      <xdr:spPr bwMode="auto">
        <a:xfrm>
          <a:off x="23098125" y="150828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562</xdr:row>
      <xdr:rowOff>0</xdr:rowOff>
    </xdr:from>
    <xdr:ext cx="304800" cy="307975"/>
    <xdr:sp macro="" textlink="">
      <xdr:nvSpPr>
        <xdr:cNvPr id="2817" name="AutoShape 1" descr="blob:https://web.whatsapp.com/34b6e80c-bc0c-4a28-b3e1-e4a36d430a7e">
          <a:extLst>
            <a:ext uri="{FF2B5EF4-FFF2-40B4-BE49-F238E27FC236}">
              <a16:creationId xmlns:a16="http://schemas.microsoft.com/office/drawing/2014/main" id="{148AC777-1A60-4013-9A0D-A03A7C6D469C}"/>
            </a:ext>
          </a:extLst>
        </xdr:cNvPr>
        <xdr:cNvSpPr>
          <a:spLocks noChangeAspect="1" noChangeArrowheads="1"/>
        </xdr:cNvSpPr>
      </xdr:nvSpPr>
      <xdr:spPr bwMode="auto">
        <a:xfrm>
          <a:off x="23098125" y="151095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563</xdr:row>
      <xdr:rowOff>0</xdr:rowOff>
    </xdr:from>
    <xdr:ext cx="304800" cy="307975"/>
    <xdr:sp macro="" textlink="">
      <xdr:nvSpPr>
        <xdr:cNvPr id="2818" name="AutoShape 1" descr="blob:https://web.whatsapp.com/34b6e80c-bc0c-4a28-b3e1-e4a36d430a7e">
          <a:extLst>
            <a:ext uri="{FF2B5EF4-FFF2-40B4-BE49-F238E27FC236}">
              <a16:creationId xmlns:a16="http://schemas.microsoft.com/office/drawing/2014/main" id="{42CB4A07-100E-444B-A04D-01E064A25E19}"/>
            </a:ext>
          </a:extLst>
        </xdr:cNvPr>
        <xdr:cNvSpPr>
          <a:spLocks noChangeAspect="1" noChangeArrowheads="1"/>
        </xdr:cNvSpPr>
      </xdr:nvSpPr>
      <xdr:spPr bwMode="auto">
        <a:xfrm>
          <a:off x="23098125" y="151361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564</xdr:row>
      <xdr:rowOff>0</xdr:rowOff>
    </xdr:from>
    <xdr:ext cx="304800" cy="307975"/>
    <xdr:sp macro="" textlink="">
      <xdr:nvSpPr>
        <xdr:cNvPr id="2819" name="AutoShape 1" descr="blob:https://web.whatsapp.com/34b6e80c-bc0c-4a28-b3e1-e4a36d430a7e">
          <a:extLst>
            <a:ext uri="{FF2B5EF4-FFF2-40B4-BE49-F238E27FC236}">
              <a16:creationId xmlns:a16="http://schemas.microsoft.com/office/drawing/2014/main" id="{555DB1DC-7479-4EE4-A394-53A7EECBD3B0}"/>
            </a:ext>
          </a:extLst>
        </xdr:cNvPr>
        <xdr:cNvSpPr>
          <a:spLocks noChangeAspect="1" noChangeArrowheads="1"/>
        </xdr:cNvSpPr>
      </xdr:nvSpPr>
      <xdr:spPr bwMode="auto">
        <a:xfrm>
          <a:off x="23098125" y="1516284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565</xdr:row>
      <xdr:rowOff>0</xdr:rowOff>
    </xdr:from>
    <xdr:ext cx="304800" cy="307975"/>
    <xdr:sp macro="" textlink="">
      <xdr:nvSpPr>
        <xdr:cNvPr id="2820" name="AutoShape 1" descr="blob:https://web.whatsapp.com/34b6e80c-bc0c-4a28-b3e1-e4a36d430a7e">
          <a:extLst>
            <a:ext uri="{FF2B5EF4-FFF2-40B4-BE49-F238E27FC236}">
              <a16:creationId xmlns:a16="http://schemas.microsoft.com/office/drawing/2014/main" id="{1EBE7D09-776B-461A-BE37-E05550B522A4}"/>
            </a:ext>
          </a:extLst>
        </xdr:cNvPr>
        <xdr:cNvSpPr>
          <a:spLocks noChangeAspect="1" noChangeArrowheads="1"/>
        </xdr:cNvSpPr>
      </xdr:nvSpPr>
      <xdr:spPr bwMode="auto">
        <a:xfrm>
          <a:off x="23098125" y="15189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566</xdr:row>
      <xdr:rowOff>0</xdr:rowOff>
    </xdr:from>
    <xdr:ext cx="304800" cy="307975"/>
    <xdr:sp macro="" textlink="">
      <xdr:nvSpPr>
        <xdr:cNvPr id="2821" name="AutoShape 1" descr="blob:https://web.whatsapp.com/34b6e80c-bc0c-4a28-b3e1-e4a36d430a7e">
          <a:extLst>
            <a:ext uri="{FF2B5EF4-FFF2-40B4-BE49-F238E27FC236}">
              <a16:creationId xmlns:a16="http://schemas.microsoft.com/office/drawing/2014/main" id="{F7806568-91CC-4B80-8084-4038E0F36A14}"/>
            </a:ext>
          </a:extLst>
        </xdr:cNvPr>
        <xdr:cNvSpPr>
          <a:spLocks noChangeAspect="1" noChangeArrowheads="1"/>
        </xdr:cNvSpPr>
      </xdr:nvSpPr>
      <xdr:spPr bwMode="auto">
        <a:xfrm>
          <a:off x="23098125" y="15216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567</xdr:row>
      <xdr:rowOff>0</xdr:rowOff>
    </xdr:from>
    <xdr:ext cx="304800" cy="307975"/>
    <xdr:sp macro="" textlink="">
      <xdr:nvSpPr>
        <xdr:cNvPr id="2822" name="AutoShape 1" descr="blob:https://web.whatsapp.com/34b6e80c-bc0c-4a28-b3e1-e4a36d430a7e">
          <a:extLst>
            <a:ext uri="{FF2B5EF4-FFF2-40B4-BE49-F238E27FC236}">
              <a16:creationId xmlns:a16="http://schemas.microsoft.com/office/drawing/2014/main" id="{56D9A7B0-C42E-4D07-BBB7-C6C829111A37}"/>
            </a:ext>
          </a:extLst>
        </xdr:cNvPr>
        <xdr:cNvSpPr>
          <a:spLocks noChangeAspect="1" noChangeArrowheads="1"/>
        </xdr:cNvSpPr>
      </xdr:nvSpPr>
      <xdr:spPr bwMode="auto">
        <a:xfrm>
          <a:off x="23098125" y="15242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568</xdr:row>
      <xdr:rowOff>0</xdr:rowOff>
    </xdr:from>
    <xdr:ext cx="304800" cy="307975"/>
    <xdr:sp macro="" textlink="">
      <xdr:nvSpPr>
        <xdr:cNvPr id="2823" name="AutoShape 1" descr="blob:https://web.whatsapp.com/34b6e80c-bc0c-4a28-b3e1-e4a36d430a7e">
          <a:extLst>
            <a:ext uri="{FF2B5EF4-FFF2-40B4-BE49-F238E27FC236}">
              <a16:creationId xmlns:a16="http://schemas.microsoft.com/office/drawing/2014/main" id="{238B3E30-BA23-4161-AE24-5D4D612FF50E}"/>
            </a:ext>
          </a:extLst>
        </xdr:cNvPr>
        <xdr:cNvSpPr>
          <a:spLocks noChangeAspect="1" noChangeArrowheads="1"/>
        </xdr:cNvSpPr>
      </xdr:nvSpPr>
      <xdr:spPr bwMode="auto">
        <a:xfrm>
          <a:off x="23098125" y="15269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569</xdr:row>
      <xdr:rowOff>0</xdr:rowOff>
    </xdr:from>
    <xdr:ext cx="304800" cy="307975"/>
    <xdr:sp macro="" textlink="">
      <xdr:nvSpPr>
        <xdr:cNvPr id="2824" name="AutoShape 1" descr="blob:https://web.whatsapp.com/34b6e80c-bc0c-4a28-b3e1-e4a36d430a7e">
          <a:extLst>
            <a:ext uri="{FF2B5EF4-FFF2-40B4-BE49-F238E27FC236}">
              <a16:creationId xmlns:a16="http://schemas.microsoft.com/office/drawing/2014/main" id="{18416444-661A-4D15-B0CA-16FDF89E81F0}"/>
            </a:ext>
          </a:extLst>
        </xdr:cNvPr>
        <xdr:cNvSpPr>
          <a:spLocks noChangeAspect="1" noChangeArrowheads="1"/>
        </xdr:cNvSpPr>
      </xdr:nvSpPr>
      <xdr:spPr bwMode="auto">
        <a:xfrm>
          <a:off x="23098125" y="1529619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570</xdr:row>
      <xdr:rowOff>0</xdr:rowOff>
    </xdr:from>
    <xdr:ext cx="304800" cy="307975"/>
    <xdr:sp macro="" textlink="">
      <xdr:nvSpPr>
        <xdr:cNvPr id="2825" name="AutoShape 1" descr="blob:https://web.whatsapp.com/34b6e80c-bc0c-4a28-b3e1-e4a36d430a7e">
          <a:extLst>
            <a:ext uri="{FF2B5EF4-FFF2-40B4-BE49-F238E27FC236}">
              <a16:creationId xmlns:a16="http://schemas.microsoft.com/office/drawing/2014/main" id="{D67B2604-B841-4C6B-B8D9-91E42724219E}"/>
            </a:ext>
          </a:extLst>
        </xdr:cNvPr>
        <xdr:cNvSpPr>
          <a:spLocks noChangeAspect="1" noChangeArrowheads="1"/>
        </xdr:cNvSpPr>
      </xdr:nvSpPr>
      <xdr:spPr bwMode="auto">
        <a:xfrm>
          <a:off x="23098125" y="153228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602</xdr:row>
      <xdr:rowOff>0</xdr:rowOff>
    </xdr:from>
    <xdr:ext cx="304800" cy="307975"/>
    <xdr:sp macro="" textlink="">
      <xdr:nvSpPr>
        <xdr:cNvPr id="2826" name="AutoShape 1" descr="blob:https://web.whatsapp.com/34b6e80c-bc0c-4a28-b3e1-e4a36d430a7e">
          <a:extLst>
            <a:ext uri="{FF2B5EF4-FFF2-40B4-BE49-F238E27FC236}">
              <a16:creationId xmlns:a16="http://schemas.microsoft.com/office/drawing/2014/main" id="{6BB577C9-DA14-48C1-BA7F-610023F4FA8B}"/>
            </a:ext>
          </a:extLst>
        </xdr:cNvPr>
        <xdr:cNvSpPr>
          <a:spLocks noChangeAspect="1" noChangeArrowheads="1"/>
        </xdr:cNvSpPr>
      </xdr:nvSpPr>
      <xdr:spPr bwMode="auto">
        <a:xfrm>
          <a:off x="23098125" y="16177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604</xdr:row>
      <xdr:rowOff>0</xdr:rowOff>
    </xdr:from>
    <xdr:ext cx="304800" cy="307975"/>
    <xdr:sp macro="" textlink="">
      <xdr:nvSpPr>
        <xdr:cNvPr id="2827" name="AutoShape 1" descr="blob:https://web.whatsapp.com/34b6e80c-bc0c-4a28-b3e1-e4a36d430a7e">
          <a:extLst>
            <a:ext uri="{FF2B5EF4-FFF2-40B4-BE49-F238E27FC236}">
              <a16:creationId xmlns:a16="http://schemas.microsoft.com/office/drawing/2014/main" id="{CFECB951-E080-44A0-8D01-4909B8ECCD1B}"/>
            </a:ext>
          </a:extLst>
        </xdr:cNvPr>
        <xdr:cNvSpPr>
          <a:spLocks noChangeAspect="1" noChangeArrowheads="1"/>
        </xdr:cNvSpPr>
      </xdr:nvSpPr>
      <xdr:spPr bwMode="auto">
        <a:xfrm>
          <a:off x="23098125" y="16230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605</xdr:row>
      <xdr:rowOff>0</xdr:rowOff>
    </xdr:from>
    <xdr:ext cx="304800" cy="307975"/>
    <xdr:sp macro="" textlink="">
      <xdr:nvSpPr>
        <xdr:cNvPr id="2828" name="AutoShape 1" descr="blob:https://web.whatsapp.com/34b6e80c-bc0c-4a28-b3e1-e4a36d430a7e">
          <a:extLst>
            <a:ext uri="{FF2B5EF4-FFF2-40B4-BE49-F238E27FC236}">
              <a16:creationId xmlns:a16="http://schemas.microsoft.com/office/drawing/2014/main" id="{BC971EEB-562A-43D7-B1EF-BD522C650FA6}"/>
            </a:ext>
          </a:extLst>
        </xdr:cNvPr>
        <xdr:cNvSpPr>
          <a:spLocks noChangeAspect="1" noChangeArrowheads="1"/>
        </xdr:cNvSpPr>
      </xdr:nvSpPr>
      <xdr:spPr bwMode="auto">
        <a:xfrm>
          <a:off x="23098125" y="16257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606</xdr:row>
      <xdr:rowOff>0</xdr:rowOff>
    </xdr:from>
    <xdr:ext cx="304800" cy="307975"/>
    <xdr:sp macro="" textlink="">
      <xdr:nvSpPr>
        <xdr:cNvPr id="2829" name="AutoShape 1" descr="blob:https://web.whatsapp.com/34b6e80c-bc0c-4a28-b3e1-e4a36d430a7e">
          <a:extLst>
            <a:ext uri="{FF2B5EF4-FFF2-40B4-BE49-F238E27FC236}">
              <a16:creationId xmlns:a16="http://schemas.microsoft.com/office/drawing/2014/main" id="{0B414744-7959-4FF1-A38B-B5344EBFC7C6}"/>
            </a:ext>
          </a:extLst>
        </xdr:cNvPr>
        <xdr:cNvSpPr>
          <a:spLocks noChangeAspect="1" noChangeArrowheads="1"/>
        </xdr:cNvSpPr>
      </xdr:nvSpPr>
      <xdr:spPr bwMode="auto">
        <a:xfrm>
          <a:off x="23098125" y="16283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607</xdr:row>
      <xdr:rowOff>0</xdr:rowOff>
    </xdr:from>
    <xdr:ext cx="304800" cy="307975"/>
    <xdr:sp macro="" textlink="">
      <xdr:nvSpPr>
        <xdr:cNvPr id="2830" name="AutoShape 1" descr="blob:https://web.whatsapp.com/34b6e80c-bc0c-4a28-b3e1-e4a36d430a7e">
          <a:extLst>
            <a:ext uri="{FF2B5EF4-FFF2-40B4-BE49-F238E27FC236}">
              <a16:creationId xmlns:a16="http://schemas.microsoft.com/office/drawing/2014/main" id="{E6B5AA2C-8781-4DBE-9642-E8E0208371B3}"/>
            </a:ext>
          </a:extLst>
        </xdr:cNvPr>
        <xdr:cNvSpPr>
          <a:spLocks noChangeAspect="1" noChangeArrowheads="1"/>
        </xdr:cNvSpPr>
      </xdr:nvSpPr>
      <xdr:spPr bwMode="auto">
        <a:xfrm>
          <a:off x="23098125" y="16310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608</xdr:row>
      <xdr:rowOff>0</xdr:rowOff>
    </xdr:from>
    <xdr:ext cx="304800" cy="307975"/>
    <xdr:sp macro="" textlink="">
      <xdr:nvSpPr>
        <xdr:cNvPr id="2831" name="AutoShape 1" descr="blob:https://web.whatsapp.com/34b6e80c-bc0c-4a28-b3e1-e4a36d430a7e">
          <a:extLst>
            <a:ext uri="{FF2B5EF4-FFF2-40B4-BE49-F238E27FC236}">
              <a16:creationId xmlns:a16="http://schemas.microsoft.com/office/drawing/2014/main" id="{E2B43E82-4FF3-4DC9-AC34-65E40D1AFB84}"/>
            </a:ext>
          </a:extLst>
        </xdr:cNvPr>
        <xdr:cNvSpPr>
          <a:spLocks noChangeAspect="1" noChangeArrowheads="1"/>
        </xdr:cNvSpPr>
      </xdr:nvSpPr>
      <xdr:spPr bwMode="auto">
        <a:xfrm>
          <a:off x="23098125" y="16337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609</xdr:row>
      <xdr:rowOff>0</xdr:rowOff>
    </xdr:from>
    <xdr:ext cx="304800" cy="307975"/>
    <xdr:sp macro="" textlink="">
      <xdr:nvSpPr>
        <xdr:cNvPr id="2832" name="AutoShape 1" descr="blob:https://web.whatsapp.com/34b6e80c-bc0c-4a28-b3e1-e4a36d430a7e">
          <a:extLst>
            <a:ext uri="{FF2B5EF4-FFF2-40B4-BE49-F238E27FC236}">
              <a16:creationId xmlns:a16="http://schemas.microsoft.com/office/drawing/2014/main" id="{0756AB75-6DB7-439D-AD5A-3DB46E581356}"/>
            </a:ext>
          </a:extLst>
        </xdr:cNvPr>
        <xdr:cNvSpPr>
          <a:spLocks noChangeAspect="1" noChangeArrowheads="1"/>
        </xdr:cNvSpPr>
      </xdr:nvSpPr>
      <xdr:spPr bwMode="auto">
        <a:xfrm>
          <a:off x="23098125" y="16363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610</xdr:row>
      <xdr:rowOff>0</xdr:rowOff>
    </xdr:from>
    <xdr:ext cx="304800" cy="307975"/>
    <xdr:sp macro="" textlink="">
      <xdr:nvSpPr>
        <xdr:cNvPr id="2833" name="AutoShape 1" descr="blob:https://web.whatsapp.com/34b6e80c-bc0c-4a28-b3e1-e4a36d430a7e">
          <a:extLst>
            <a:ext uri="{FF2B5EF4-FFF2-40B4-BE49-F238E27FC236}">
              <a16:creationId xmlns:a16="http://schemas.microsoft.com/office/drawing/2014/main" id="{016F0676-489B-4399-A410-1435E27C8770}"/>
            </a:ext>
          </a:extLst>
        </xdr:cNvPr>
        <xdr:cNvSpPr>
          <a:spLocks noChangeAspect="1" noChangeArrowheads="1"/>
        </xdr:cNvSpPr>
      </xdr:nvSpPr>
      <xdr:spPr bwMode="auto">
        <a:xfrm>
          <a:off x="23098125" y="16390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611</xdr:row>
      <xdr:rowOff>0</xdr:rowOff>
    </xdr:from>
    <xdr:ext cx="304800" cy="307975"/>
    <xdr:sp macro="" textlink="">
      <xdr:nvSpPr>
        <xdr:cNvPr id="2834" name="AutoShape 1" descr="blob:https://web.whatsapp.com/34b6e80c-bc0c-4a28-b3e1-e4a36d430a7e">
          <a:extLst>
            <a:ext uri="{FF2B5EF4-FFF2-40B4-BE49-F238E27FC236}">
              <a16:creationId xmlns:a16="http://schemas.microsoft.com/office/drawing/2014/main" id="{8FCA23F5-13CD-42AF-82D4-BCC461E10B11}"/>
            </a:ext>
          </a:extLst>
        </xdr:cNvPr>
        <xdr:cNvSpPr>
          <a:spLocks noChangeAspect="1" noChangeArrowheads="1"/>
        </xdr:cNvSpPr>
      </xdr:nvSpPr>
      <xdr:spPr bwMode="auto">
        <a:xfrm>
          <a:off x="23098125" y="16417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612</xdr:row>
      <xdr:rowOff>0</xdr:rowOff>
    </xdr:from>
    <xdr:ext cx="304800" cy="307975"/>
    <xdr:sp macro="" textlink="">
      <xdr:nvSpPr>
        <xdr:cNvPr id="2835" name="AutoShape 1" descr="blob:https://web.whatsapp.com/34b6e80c-bc0c-4a28-b3e1-e4a36d430a7e">
          <a:extLst>
            <a:ext uri="{FF2B5EF4-FFF2-40B4-BE49-F238E27FC236}">
              <a16:creationId xmlns:a16="http://schemas.microsoft.com/office/drawing/2014/main" id="{C411803D-3BCB-4280-A17B-2192C2748F42}"/>
            </a:ext>
          </a:extLst>
        </xdr:cNvPr>
        <xdr:cNvSpPr>
          <a:spLocks noChangeAspect="1" noChangeArrowheads="1"/>
        </xdr:cNvSpPr>
      </xdr:nvSpPr>
      <xdr:spPr bwMode="auto">
        <a:xfrm>
          <a:off x="23098125" y="16443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613</xdr:row>
      <xdr:rowOff>0</xdr:rowOff>
    </xdr:from>
    <xdr:ext cx="304800" cy="307975"/>
    <xdr:sp macro="" textlink="">
      <xdr:nvSpPr>
        <xdr:cNvPr id="2836" name="AutoShape 1" descr="blob:https://web.whatsapp.com/34b6e80c-bc0c-4a28-b3e1-e4a36d430a7e">
          <a:extLst>
            <a:ext uri="{FF2B5EF4-FFF2-40B4-BE49-F238E27FC236}">
              <a16:creationId xmlns:a16="http://schemas.microsoft.com/office/drawing/2014/main" id="{5591D82F-06E9-4854-8863-D554BA0AA733}"/>
            </a:ext>
          </a:extLst>
        </xdr:cNvPr>
        <xdr:cNvSpPr>
          <a:spLocks noChangeAspect="1" noChangeArrowheads="1"/>
        </xdr:cNvSpPr>
      </xdr:nvSpPr>
      <xdr:spPr bwMode="auto">
        <a:xfrm>
          <a:off x="23098125" y="16470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614</xdr:row>
      <xdr:rowOff>0</xdr:rowOff>
    </xdr:from>
    <xdr:ext cx="304800" cy="307975"/>
    <xdr:sp macro="" textlink="">
      <xdr:nvSpPr>
        <xdr:cNvPr id="2837" name="AutoShape 1" descr="blob:https://web.whatsapp.com/34b6e80c-bc0c-4a28-b3e1-e4a36d430a7e">
          <a:extLst>
            <a:ext uri="{FF2B5EF4-FFF2-40B4-BE49-F238E27FC236}">
              <a16:creationId xmlns:a16="http://schemas.microsoft.com/office/drawing/2014/main" id="{D58FEC58-5C9C-44A4-9930-FA13A5B3AC3E}"/>
            </a:ext>
          </a:extLst>
        </xdr:cNvPr>
        <xdr:cNvSpPr>
          <a:spLocks noChangeAspect="1" noChangeArrowheads="1"/>
        </xdr:cNvSpPr>
      </xdr:nvSpPr>
      <xdr:spPr bwMode="auto">
        <a:xfrm>
          <a:off x="23098125" y="16497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615</xdr:row>
      <xdr:rowOff>0</xdr:rowOff>
    </xdr:from>
    <xdr:ext cx="304800" cy="307975"/>
    <xdr:sp macro="" textlink="">
      <xdr:nvSpPr>
        <xdr:cNvPr id="2838" name="AutoShape 1" descr="blob:https://web.whatsapp.com/34b6e80c-bc0c-4a28-b3e1-e4a36d430a7e">
          <a:extLst>
            <a:ext uri="{FF2B5EF4-FFF2-40B4-BE49-F238E27FC236}">
              <a16:creationId xmlns:a16="http://schemas.microsoft.com/office/drawing/2014/main" id="{034420A5-2348-4BBE-9D11-9068BED5CC33}"/>
            </a:ext>
          </a:extLst>
        </xdr:cNvPr>
        <xdr:cNvSpPr>
          <a:spLocks noChangeAspect="1" noChangeArrowheads="1"/>
        </xdr:cNvSpPr>
      </xdr:nvSpPr>
      <xdr:spPr bwMode="auto">
        <a:xfrm>
          <a:off x="23098125" y="16523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616</xdr:row>
      <xdr:rowOff>0</xdr:rowOff>
    </xdr:from>
    <xdr:ext cx="304800" cy="307975"/>
    <xdr:sp macro="" textlink="">
      <xdr:nvSpPr>
        <xdr:cNvPr id="2839" name="AutoShape 1" descr="blob:https://web.whatsapp.com/34b6e80c-bc0c-4a28-b3e1-e4a36d430a7e">
          <a:extLst>
            <a:ext uri="{FF2B5EF4-FFF2-40B4-BE49-F238E27FC236}">
              <a16:creationId xmlns:a16="http://schemas.microsoft.com/office/drawing/2014/main" id="{FD1A43FB-8E19-4CB6-B546-03EF5E66097D}"/>
            </a:ext>
          </a:extLst>
        </xdr:cNvPr>
        <xdr:cNvSpPr>
          <a:spLocks noChangeAspect="1" noChangeArrowheads="1"/>
        </xdr:cNvSpPr>
      </xdr:nvSpPr>
      <xdr:spPr bwMode="auto">
        <a:xfrm>
          <a:off x="23098125" y="16550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617</xdr:row>
      <xdr:rowOff>0</xdr:rowOff>
    </xdr:from>
    <xdr:ext cx="304800" cy="307975"/>
    <xdr:sp macro="" textlink="">
      <xdr:nvSpPr>
        <xdr:cNvPr id="2840" name="AutoShape 1" descr="blob:https://web.whatsapp.com/34b6e80c-bc0c-4a28-b3e1-e4a36d430a7e">
          <a:extLst>
            <a:ext uri="{FF2B5EF4-FFF2-40B4-BE49-F238E27FC236}">
              <a16:creationId xmlns:a16="http://schemas.microsoft.com/office/drawing/2014/main" id="{FBCF54A2-99A7-444A-8A4E-C734A8C24081}"/>
            </a:ext>
          </a:extLst>
        </xdr:cNvPr>
        <xdr:cNvSpPr>
          <a:spLocks noChangeAspect="1" noChangeArrowheads="1"/>
        </xdr:cNvSpPr>
      </xdr:nvSpPr>
      <xdr:spPr bwMode="auto">
        <a:xfrm>
          <a:off x="23098125" y="16577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618</xdr:row>
      <xdr:rowOff>0</xdr:rowOff>
    </xdr:from>
    <xdr:ext cx="304800" cy="307975"/>
    <xdr:sp macro="" textlink="">
      <xdr:nvSpPr>
        <xdr:cNvPr id="2841" name="AutoShape 1" descr="blob:https://web.whatsapp.com/34b6e80c-bc0c-4a28-b3e1-e4a36d430a7e">
          <a:extLst>
            <a:ext uri="{FF2B5EF4-FFF2-40B4-BE49-F238E27FC236}">
              <a16:creationId xmlns:a16="http://schemas.microsoft.com/office/drawing/2014/main" id="{6EF928E6-A3D0-44E7-A67B-05F8EF71DA3E}"/>
            </a:ext>
          </a:extLst>
        </xdr:cNvPr>
        <xdr:cNvSpPr>
          <a:spLocks noChangeAspect="1" noChangeArrowheads="1"/>
        </xdr:cNvSpPr>
      </xdr:nvSpPr>
      <xdr:spPr bwMode="auto">
        <a:xfrm>
          <a:off x="23098125" y="16603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619</xdr:row>
      <xdr:rowOff>0</xdr:rowOff>
    </xdr:from>
    <xdr:ext cx="304800" cy="307975"/>
    <xdr:sp macro="" textlink="">
      <xdr:nvSpPr>
        <xdr:cNvPr id="2842" name="AutoShape 1" descr="blob:https://web.whatsapp.com/34b6e80c-bc0c-4a28-b3e1-e4a36d430a7e">
          <a:extLst>
            <a:ext uri="{FF2B5EF4-FFF2-40B4-BE49-F238E27FC236}">
              <a16:creationId xmlns:a16="http://schemas.microsoft.com/office/drawing/2014/main" id="{4902794D-4245-4B5A-9CF1-9F43259C5FA5}"/>
            </a:ext>
          </a:extLst>
        </xdr:cNvPr>
        <xdr:cNvSpPr>
          <a:spLocks noChangeAspect="1" noChangeArrowheads="1"/>
        </xdr:cNvSpPr>
      </xdr:nvSpPr>
      <xdr:spPr bwMode="auto">
        <a:xfrm>
          <a:off x="23098125" y="16630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620</xdr:row>
      <xdr:rowOff>0</xdr:rowOff>
    </xdr:from>
    <xdr:ext cx="304800" cy="307975"/>
    <xdr:sp macro="" textlink="">
      <xdr:nvSpPr>
        <xdr:cNvPr id="2843" name="AutoShape 1" descr="blob:https://web.whatsapp.com/34b6e80c-bc0c-4a28-b3e1-e4a36d430a7e">
          <a:extLst>
            <a:ext uri="{FF2B5EF4-FFF2-40B4-BE49-F238E27FC236}">
              <a16:creationId xmlns:a16="http://schemas.microsoft.com/office/drawing/2014/main" id="{8CF1BA62-ED92-4355-9C61-B135165D0354}"/>
            </a:ext>
          </a:extLst>
        </xdr:cNvPr>
        <xdr:cNvSpPr>
          <a:spLocks noChangeAspect="1" noChangeArrowheads="1"/>
        </xdr:cNvSpPr>
      </xdr:nvSpPr>
      <xdr:spPr bwMode="auto">
        <a:xfrm>
          <a:off x="23098125" y="16657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621</xdr:row>
      <xdr:rowOff>0</xdr:rowOff>
    </xdr:from>
    <xdr:ext cx="304800" cy="307975"/>
    <xdr:sp macro="" textlink="">
      <xdr:nvSpPr>
        <xdr:cNvPr id="2844" name="AutoShape 1" descr="blob:https://web.whatsapp.com/34b6e80c-bc0c-4a28-b3e1-e4a36d430a7e">
          <a:extLst>
            <a:ext uri="{FF2B5EF4-FFF2-40B4-BE49-F238E27FC236}">
              <a16:creationId xmlns:a16="http://schemas.microsoft.com/office/drawing/2014/main" id="{4345103D-AC45-4F41-B879-2A5C3AE67BC9}"/>
            </a:ext>
          </a:extLst>
        </xdr:cNvPr>
        <xdr:cNvSpPr>
          <a:spLocks noChangeAspect="1" noChangeArrowheads="1"/>
        </xdr:cNvSpPr>
      </xdr:nvSpPr>
      <xdr:spPr bwMode="auto">
        <a:xfrm>
          <a:off x="23098125" y="16683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622</xdr:row>
      <xdr:rowOff>0</xdr:rowOff>
    </xdr:from>
    <xdr:ext cx="304800" cy="307975"/>
    <xdr:sp macro="" textlink="">
      <xdr:nvSpPr>
        <xdr:cNvPr id="2845" name="AutoShape 1" descr="blob:https://web.whatsapp.com/34b6e80c-bc0c-4a28-b3e1-e4a36d430a7e">
          <a:extLst>
            <a:ext uri="{FF2B5EF4-FFF2-40B4-BE49-F238E27FC236}">
              <a16:creationId xmlns:a16="http://schemas.microsoft.com/office/drawing/2014/main" id="{90ACE14A-5437-41C1-AA37-AF17C64E662A}"/>
            </a:ext>
          </a:extLst>
        </xdr:cNvPr>
        <xdr:cNvSpPr>
          <a:spLocks noChangeAspect="1" noChangeArrowheads="1"/>
        </xdr:cNvSpPr>
      </xdr:nvSpPr>
      <xdr:spPr bwMode="auto">
        <a:xfrm>
          <a:off x="23098125" y="16710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623</xdr:row>
      <xdr:rowOff>0</xdr:rowOff>
    </xdr:from>
    <xdr:ext cx="304800" cy="307975"/>
    <xdr:sp macro="" textlink="">
      <xdr:nvSpPr>
        <xdr:cNvPr id="2846" name="AutoShape 1" descr="blob:https://web.whatsapp.com/34b6e80c-bc0c-4a28-b3e1-e4a36d430a7e">
          <a:extLst>
            <a:ext uri="{FF2B5EF4-FFF2-40B4-BE49-F238E27FC236}">
              <a16:creationId xmlns:a16="http://schemas.microsoft.com/office/drawing/2014/main" id="{3C0EFF4F-4D92-4841-99CE-5BCA04D4BFCA}"/>
            </a:ext>
          </a:extLst>
        </xdr:cNvPr>
        <xdr:cNvSpPr>
          <a:spLocks noChangeAspect="1" noChangeArrowheads="1"/>
        </xdr:cNvSpPr>
      </xdr:nvSpPr>
      <xdr:spPr bwMode="auto">
        <a:xfrm>
          <a:off x="23098125" y="16737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624</xdr:row>
      <xdr:rowOff>0</xdr:rowOff>
    </xdr:from>
    <xdr:ext cx="304800" cy="307975"/>
    <xdr:sp macro="" textlink="">
      <xdr:nvSpPr>
        <xdr:cNvPr id="2847" name="AutoShape 1" descr="blob:https://web.whatsapp.com/34b6e80c-bc0c-4a28-b3e1-e4a36d430a7e">
          <a:extLst>
            <a:ext uri="{FF2B5EF4-FFF2-40B4-BE49-F238E27FC236}">
              <a16:creationId xmlns:a16="http://schemas.microsoft.com/office/drawing/2014/main" id="{0D746E22-A02D-4BD9-8DA1-E0F214952549}"/>
            </a:ext>
          </a:extLst>
        </xdr:cNvPr>
        <xdr:cNvSpPr>
          <a:spLocks noChangeAspect="1" noChangeArrowheads="1"/>
        </xdr:cNvSpPr>
      </xdr:nvSpPr>
      <xdr:spPr bwMode="auto">
        <a:xfrm>
          <a:off x="23098125" y="16764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625</xdr:row>
      <xdr:rowOff>0</xdr:rowOff>
    </xdr:from>
    <xdr:ext cx="304800" cy="307975"/>
    <xdr:sp macro="" textlink="">
      <xdr:nvSpPr>
        <xdr:cNvPr id="2848" name="AutoShape 1" descr="blob:https://web.whatsapp.com/34b6e80c-bc0c-4a28-b3e1-e4a36d430a7e">
          <a:extLst>
            <a:ext uri="{FF2B5EF4-FFF2-40B4-BE49-F238E27FC236}">
              <a16:creationId xmlns:a16="http://schemas.microsoft.com/office/drawing/2014/main" id="{D76959C8-428B-47E5-8CF5-C50C994EBE54}"/>
            </a:ext>
          </a:extLst>
        </xdr:cNvPr>
        <xdr:cNvSpPr>
          <a:spLocks noChangeAspect="1" noChangeArrowheads="1"/>
        </xdr:cNvSpPr>
      </xdr:nvSpPr>
      <xdr:spPr bwMode="auto">
        <a:xfrm>
          <a:off x="23098125" y="167906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635</xdr:row>
      <xdr:rowOff>0</xdr:rowOff>
    </xdr:from>
    <xdr:ext cx="304800" cy="307975"/>
    <xdr:sp macro="" textlink="">
      <xdr:nvSpPr>
        <xdr:cNvPr id="2849" name="AutoShape 1" descr="blob:https://web.whatsapp.com/34b6e80c-bc0c-4a28-b3e1-e4a36d430a7e">
          <a:extLst>
            <a:ext uri="{FF2B5EF4-FFF2-40B4-BE49-F238E27FC236}">
              <a16:creationId xmlns:a16="http://schemas.microsoft.com/office/drawing/2014/main" id="{92B5E5A7-48B4-4904-8A2A-131082F234A7}"/>
            </a:ext>
          </a:extLst>
        </xdr:cNvPr>
        <xdr:cNvSpPr>
          <a:spLocks noChangeAspect="1" noChangeArrowheads="1"/>
        </xdr:cNvSpPr>
      </xdr:nvSpPr>
      <xdr:spPr bwMode="auto">
        <a:xfrm>
          <a:off x="23098125" y="170573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0" name="AutoShape 1" descr="blob:https://web.whatsapp.com/34b6e80c-bc0c-4a28-b3e1-e4a36d430a7e">
          <a:extLst>
            <a:ext uri="{FF2B5EF4-FFF2-40B4-BE49-F238E27FC236}">
              <a16:creationId xmlns:a16="http://schemas.microsoft.com/office/drawing/2014/main" id="{D846523F-1635-4B1E-BC60-B587A8D75CFA}"/>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1" name="AutoShape 1" descr="blob:https://web.whatsapp.com/34b6e80c-bc0c-4a28-b3e1-e4a36d430a7e">
          <a:extLst>
            <a:ext uri="{FF2B5EF4-FFF2-40B4-BE49-F238E27FC236}">
              <a16:creationId xmlns:a16="http://schemas.microsoft.com/office/drawing/2014/main" id="{BF5D6F33-F2BE-4241-ACF8-C83AD05A8009}"/>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2" name="AutoShape 1" descr="blob:https://web.whatsapp.com/34b6e80c-bc0c-4a28-b3e1-e4a36d430a7e">
          <a:extLst>
            <a:ext uri="{FF2B5EF4-FFF2-40B4-BE49-F238E27FC236}">
              <a16:creationId xmlns:a16="http://schemas.microsoft.com/office/drawing/2014/main" id="{F1B30D2D-DAB7-4DAD-98EC-93496787668D}"/>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3" name="AutoShape 1" descr="blob:https://web.whatsapp.com/34b6e80c-bc0c-4a28-b3e1-e4a36d430a7e">
          <a:extLst>
            <a:ext uri="{FF2B5EF4-FFF2-40B4-BE49-F238E27FC236}">
              <a16:creationId xmlns:a16="http://schemas.microsoft.com/office/drawing/2014/main" id="{8C04C684-6904-4EB5-B0A0-86C80F4D1134}"/>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4" name="AutoShape 1" descr="blob:https://web.whatsapp.com/34b6e80c-bc0c-4a28-b3e1-e4a36d430a7e">
          <a:extLst>
            <a:ext uri="{FF2B5EF4-FFF2-40B4-BE49-F238E27FC236}">
              <a16:creationId xmlns:a16="http://schemas.microsoft.com/office/drawing/2014/main" id="{ED00F900-F036-4A4E-9927-E44EBCA635F8}"/>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636</xdr:row>
      <xdr:rowOff>0</xdr:rowOff>
    </xdr:from>
    <xdr:ext cx="304800" cy="307975"/>
    <xdr:sp macro="" textlink="">
      <xdr:nvSpPr>
        <xdr:cNvPr id="2855" name="AutoShape 1" descr="blob:https://web.whatsapp.com/34b6e80c-bc0c-4a28-b3e1-e4a36d430a7e">
          <a:extLst>
            <a:ext uri="{FF2B5EF4-FFF2-40B4-BE49-F238E27FC236}">
              <a16:creationId xmlns:a16="http://schemas.microsoft.com/office/drawing/2014/main" id="{03A8CAAD-3395-434C-9B48-767337BDB613}"/>
            </a:ext>
          </a:extLst>
        </xdr:cNvPr>
        <xdr:cNvSpPr>
          <a:spLocks noChangeAspect="1" noChangeArrowheads="1"/>
        </xdr:cNvSpPr>
      </xdr:nvSpPr>
      <xdr:spPr bwMode="auto">
        <a:xfrm>
          <a:off x="23098125" y="170840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637</xdr:row>
      <xdr:rowOff>0</xdr:rowOff>
    </xdr:from>
    <xdr:ext cx="304800" cy="307975"/>
    <xdr:sp macro="" textlink="">
      <xdr:nvSpPr>
        <xdr:cNvPr id="2856" name="AutoShape 1" descr="blob:https://web.whatsapp.com/34b6e80c-bc0c-4a28-b3e1-e4a36d430a7e">
          <a:extLst>
            <a:ext uri="{FF2B5EF4-FFF2-40B4-BE49-F238E27FC236}">
              <a16:creationId xmlns:a16="http://schemas.microsoft.com/office/drawing/2014/main" id="{BC0AC367-0A83-4E13-AE22-6D8E72C5D8FF}"/>
            </a:ext>
          </a:extLst>
        </xdr:cNvPr>
        <xdr:cNvSpPr>
          <a:spLocks noChangeAspect="1" noChangeArrowheads="1"/>
        </xdr:cNvSpPr>
      </xdr:nvSpPr>
      <xdr:spPr bwMode="auto">
        <a:xfrm>
          <a:off x="23098125"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637</xdr:row>
      <xdr:rowOff>0</xdr:rowOff>
    </xdr:from>
    <xdr:ext cx="304800" cy="307975"/>
    <xdr:sp macro="" textlink="">
      <xdr:nvSpPr>
        <xdr:cNvPr id="2857" name="AutoShape 1" descr="blob:https://web.whatsapp.com/34b6e80c-bc0c-4a28-b3e1-e4a36d430a7e">
          <a:extLst>
            <a:ext uri="{FF2B5EF4-FFF2-40B4-BE49-F238E27FC236}">
              <a16:creationId xmlns:a16="http://schemas.microsoft.com/office/drawing/2014/main" id="{9923DDF1-1C45-445E-BB57-0C7D12C8345C}"/>
            </a:ext>
          </a:extLst>
        </xdr:cNvPr>
        <xdr:cNvSpPr>
          <a:spLocks noChangeAspect="1" noChangeArrowheads="1"/>
        </xdr:cNvSpPr>
      </xdr:nvSpPr>
      <xdr:spPr bwMode="auto">
        <a:xfrm>
          <a:off x="23098125" y="171107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638</xdr:row>
      <xdr:rowOff>0</xdr:rowOff>
    </xdr:from>
    <xdr:ext cx="304800" cy="307975"/>
    <xdr:sp macro="" textlink="">
      <xdr:nvSpPr>
        <xdr:cNvPr id="2858" name="AutoShape 1" descr="blob:https://web.whatsapp.com/34b6e80c-bc0c-4a28-b3e1-e4a36d430a7e">
          <a:extLst>
            <a:ext uri="{FF2B5EF4-FFF2-40B4-BE49-F238E27FC236}">
              <a16:creationId xmlns:a16="http://schemas.microsoft.com/office/drawing/2014/main" id="{F8C1896B-3636-4CAE-849D-F8E8DB485C9B}"/>
            </a:ext>
          </a:extLst>
        </xdr:cNvPr>
        <xdr:cNvSpPr>
          <a:spLocks noChangeAspect="1" noChangeArrowheads="1"/>
        </xdr:cNvSpPr>
      </xdr:nvSpPr>
      <xdr:spPr bwMode="auto">
        <a:xfrm>
          <a:off x="23098125" y="171373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639</xdr:row>
      <xdr:rowOff>0</xdr:rowOff>
    </xdr:from>
    <xdr:ext cx="304800" cy="307975"/>
    <xdr:sp macro="" textlink="">
      <xdr:nvSpPr>
        <xdr:cNvPr id="2859" name="AutoShape 1" descr="blob:https://web.whatsapp.com/34b6e80c-bc0c-4a28-b3e1-e4a36d430a7e">
          <a:extLst>
            <a:ext uri="{FF2B5EF4-FFF2-40B4-BE49-F238E27FC236}">
              <a16:creationId xmlns:a16="http://schemas.microsoft.com/office/drawing/2014/main" id="{E218D97B-5795-4FB2-A0C2-40E6524F1208}"/>
            </a:ext>
          </a:extLst>
        </xdr:cNvPr>
        <xdr:cNvSpPr>
          <a:spLocks noChangeAspect="1" noChangeArrowheads="1"/>
        </xdr:cNvSpPr>
      </xdr:nvSpPr>
      <xdr:spPr bwMode="auto">
        <a:xfrm>
          <a:off x="23098125" y="171640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640</xdr:row>
      <xdr:rowOff>0</xdr:rowOff>
    </xdr:from>
    <xdr:ext cx="304800" cy="307975"/>
    <xdr:sp macro="" textlink="">
      <xdr:nvSpPr>
        <xdr:cNvPr id="2860" name="AutoShape 1" descr="blob:https://web.whatsapp.com/34b6e80c-bc0c-4a28-b3e1-e4a36d430a7e">
          <a:extLst>
            <a:ext uri="{FF2B5EF4-FFF2-40B4-BE49-F238E27FC236}">
              <a16:creationId xmlns:a16="http://schemas.microsoft.com/office/drawing/2014/main" id="{9604FF9E-A9E6-4BCD-A498-7904B7F6A716}"/>
            </a:ext>
          </a:extLst>
        </xdr:cNvPr>
        <xdr:cNvSpPr>
          <a:spLocks noChangeAspect="1" noChangeArrowheads="1"/>
        </xdr:cNvSpPr>
      </xdr:nvSpPr>
      <xdr:spPr bwMode="auto">
        <a:xfrm>
          <a:off x="23098125" y="171907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641</xdr:row>
      <xdr:rowOff>0</xdr:rowOff>
    </xdr:from>
    <xdr:ext cx="304800" cy="307975"/>
    <xdr:sp macro="" textlink="">
      <xdr:nvSpPr>
        <xdr:cNvPr id="2861" name="AutoShape 1" descr="blob:https://web.whatsapp.com/34b6e80c-bc0c-4a28-b3e1-e4a36d430a7e">
          <a:extLst>
            <a:ext uri="{FF2B5EF4-FFF2-40B4-BE49-F238E27FC236}">
              <a16:creationId xmlns:a16="http://schemas.microsoft.com/office/drawing/2014/main" id="{555A136E-5855-4DB7-9D8F-BB31D076B43D}"/>
            </a:ext>
          </a:extLst>
        </xdr:cNvPr>
        <xdr:cNvSpPr>
          <a:spLocks noChangeAspect="1" noChangeArrowheads="1"/>
        </xdr:cNvSpPr>
      </xdr:nvSpPr>
      <xdr:spPr bwMode="auto">
        <a:xfrm>
          <a:off x="23098125" y="172173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642</xdr:row>
      <xdr:rowOff>0</xdr:rowOff>
    </xdr:from>
    <xdr:ext cx="304800" cy="307975"/>
    <xdr:sp macro="" textlink="">
      <xdr:nvSpPr>
        <xdr:cNvPr id="2862" name="AutoShape 1" descr="blob:https://web.whatsapp.com/34b6e80c-bc0c-4a28-b3e1-e4a36d430a7e">
          <a:extLst>
            <a:ext uri="{FF2B5EF4-FFF2-40B4-BE49-F238E27FC236}">
              <a16:creationId xmlns:a16="http://schemas.microsoft.com/office/drawing/2014/main" id="{17C9E1B3-87DB-468B-A273-E665E6253443}"/>
            </a:ext>
          </a:extLst>
        </xdr:cNvPr>
        <xdr:cNvSpPr>
          <a:spLocks noChangeAspect="1" noChangeArrowheads="1"/>
        </xdr:cNvSpPr>
      </xdr:nvSpPr>
      <xdr:spPr bwMode="auto">
        <a:xfrm>
          <a:off x="23098125" y="172440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643</xdr:row>
      <xdr:rowOff>0</xdr:rowOff>
    </xdr:from>
    <xdr:ext cx="304800" cy="307975"/>
    <xdr:sp macro="" textlink="">
      <xdr:nvSpPr>
        <xdr:cNvPr id="2863" name="AutoShape 1" descr="blob:https://web.whatsapp.com/34b6e80c-bc0c-4a28-b3e1-e4a36d430a7e">
          <a:extLst>
            <a:ext uri="{FF2B5EF4-FFF2-40B4-BE49-F238E27FC236}">
              <a16:creationId xmlns:a16="http://schemas.microsoft.com/office/drawing/2014/main" id="{40A4BA41-44F0-4679-A02D-7C764D9D8B5B}"/>
            </a:ext>
          </a:extLst>
        </xdr:cNvPr>
        <xdr:cNvSpPr>
          <a:spLocks noChangeAspect="1" noChangeArrowheads="1"/>
        </xdr:cNvSpPr>
      </xdr:nvSpPr>
      <xdr:spPr bwMode="auto">
        <a:xfrm>
          <a:off x="23098125" y="172707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644</xdr:row>
      <xdr:rowOff>0</xdr:rowOff>
    </xdr:from>
    <xdr:ext cx="304800" cy="307975"/>
    <xdr:sp macro="" textlink="">
      <xdr:nvSpPr>
        <xdr:cNvPr id="2864" name="AutoShape 1" descr="blob:https://web.whatsapp.com/34b6e80c-bc0c-4a28-b3e1-e4a36d430a7e">
          <a:extLst>
            <a:ext uri="{FF2B5EF4-FFF2-40B4-BE49-F238E27FC236}">
              <a16:creationId xmlns:a16="http://schemas.microsoft.com/office/drawing/2014/main" id="{367FB3C3-5144-4E77-A969-496480FACED2}"/>
            </a:ext>
          </a:extLst>
        </xdr:cNvPr>
        <xdr:cNvSpPr>
          <a:spLocks noChangeAspect="1" noChangeArrowheads="1"/>
        </xdr:cNvSpPr>
      </xdr:nvSpPr>
      <xdr:spPr bwMode="auto">
        <a:xfrm>
          <a:off x="23098125" y="17297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645</xdr:row>
      <xdr:rowOff>0</xdr:rowOff>
    </xdr:from>
    <xdr:ext cx="304800" cy="307975"/>
    <xdr:sp macro="" textlink="">
      <xdr:nvSpPr>
        <xdr:cNvPr id="2865" name="AutoShape 1" descr="blob:https://web.whatsapp.com/34b6e80c-bc0c-4a28-b3e1-e4a36d430a7e">
          <a:extLst>
            <a:ext uri="{FF2B5EF4-FFF2-40B4-BE49-F238E27FC236}">
              <a16:creationId xmlns:a16="http://schemas.microsoft.com/office/drawing/2014/main" id="{6F009E9D-155A-4E4F-B7A8-0394BFCDAE0A}"/>
            </a:ext>
          </a:extLst>
        </xdr:cNvPr>
        <xdr:cNvSpPr>
          <a:spLocks noChangeAspect="1" noChangeArrowheads="1"/>
        </xdr:cNvSpPr>
      </xdr:nvSpPr>
      <xdr:spPr bwMode="auto">
        <a:xfrm>
          <a:off x="23098125" y="173240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646</xdr:row>
      <xdr:rowOff>0</xdr:rowOff>
    </xdr:from>
    <xdr:ext cx="304800" cy="307975"/>
    <xdr:sp macro="" textlink="">
      <xdr:nvSpPr>
        <xdr:cNvPr id="2866" name="AutoShape 1" descr="blob:https://web.whatsapp.com/34b6e80c-bc0c-4a28-b3e1-e4a36d430a7e">
          <a:extLst>
            <a:ext uri="{FF2B5EF4-FFF2-40B4-BE49-F238E27FC236}">
              <a16:creationId xmlns:a16="http://schemas.microsoft.com/office/drawing/2014/main" id="{49F4DF23-F62D-4A30-98D0-BE9B8F6CE5E8}"/>
            </a:ext>
          </a:extLst>
        </xdr:cNvPr>
        <xdr:cNvSpPr>
          <a:spLocks noChangeAspect="1" noChangeArrowheads="1"/>
        </xdr:cNvSpPr>
      </xdr:nvSpPr>
      <xdr:spPr bwMode="auto">
        <a:xfrm>
          <a:off x="23098125" y="173507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647</xdr:row>
      <xdr:rowOff>0</xdr:rowOff>
    </xdr:from>
    <xdr:ext cx="304800" cy="307975"/>
    <xdr:sp macro="" textlink="">
      <xdr:nvSpPr>
        <xdr:cNvPr id="2867" name="AutoShape 1" descr="blob:https://web.whatsapp.com/34b6e80c-bc0c-4a28-b3e1-e4a36d430a7e">
          <a:extLst>
            <a:ext uri="{FF2B5EF4-FFF2-40B4-BE49-F238E27FC236}">
              <a16:creationId xmlns:a16="http://schemas.microsoft.com/office/drawing/2014/main" id="{0D4CD371-0222-4314-A649-AB15EA1C6AEA}"/>
            </a:ext>
          </a:extLst>
        </xdr:cNvPr>
        <xdr:cNvSpPr>
          <a:spLocks noChangeAspect="1" noChangeArrowheads="1"/>
        </xdr:cNvSpPr>
      </xdr:nvSpPr>
      <xdr:spPr bwMode="auto">
        <a:xfrm>
          <a:off x="23098125" y="173774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671</xdr:row>
      <xdr:rowOff>0</xdr:rowOff>
    </xdr:from>
    <xdr:ext cx="304800" cy="307975"/>
    <xdr:sp macro="" textlink="">
      <xdr:nvSpPr>
        <xdr:cNvPr id="2868" name="AutoShape 1" descr="blob:https://web.whatsapp.com/34b6e80c-bc0c-4a28-b3e1-e4a36d430a7e">
          <a:extLst>
            <a:ext uri="{FF2B5EF4-FFF2-40B4-BE49-F238E27FC236}">
              <a16:creationId xmlns:a16="http://schemas.microsoft.com/office/drawing/2014/main" id="{2D69091C-EEE7-4B94-83E5-1394532E5C03}"/>
            </a:ext>
          </a:extLst>
        </xdr:cNvPr>
        <xdr:cNvSpPr>
          <a:spLocks noChangeAspect="1" noChangeArrowheads="1"/>
        </xdr:cNvSpPr>
      </xdr:nvSpPr>
      <xdr:spPr bwMode="auto">
        <a:xfrm>
          <a:off x="23098125" y="18017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730</xdr:row>
      <xdr:rowOff>0</xdr:rowOff>
    </xdr:from>
    <xdr:ext cx="304800" cy="307975"/>
    <xdr:sp macro="" textlink="">
      <xdr:nvSpPr>
        <xdr:cNvPr id="2869" name="AutoShape 1" descr="blob:https://web.whatsapp.com/34b6e80c-bc0c-4a28-b3e1-e4a36d430a7e">
          <a:extLst>
            <a:ext uri="{FF2B5EF4-FFF2-40B4-BE49-F238E27FC236}">
              <a16:creationId xmlns:a16="http://schemas.microsoft.com/office/drawing/2014/main" id="{E893AF5B-C8FF-4FC3-8BA4-761B6E343766}"/>
            </a:ext>
          </a:extLst>
        </xdr:cNvPr>
        <xdr:cNvSpPr>
          <a:spLocks noChangeAspect="1" noChangeArrowheads="1"/>
        </xdr:cNvSpPr>
      </xdr:nvSpPr>
      <xdr:spPr bwMode="auto">
        <a:xfrm>
          <a:off x="23098125" y="195834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743</xdr:row>
      <xdr:rowOff>0</xdr:rowOff>
    </xdr:from>
    <xdr:ext cx="304800" cy="307975"/>
    <xdr:sp macro="" textlink="">
      <xdr:nvSpPr>
        <xdr:cNvPr id="2870" name="AutoShape 1" descr="blob:https://web.whatsapp.com/34b6e80c-bc0c-4a28-b3e1-e4a36d430a7e">
          <a:extLst>
            <a:ext uri="{FF2B5EF4-FFF2-40B4-BE49-F238E27FC236}">
              <a16:creationId xmlns:a16="http://schemas.microsoft.com/office/drawing/2014/main" id="{6E492387-5D64-4439-AA6B-AE3AD97149DD}"/>
            </a:ext>
          </a:extLst>
        </xdr:cNvPr>
        <xdr:cNvSpPr>
          <a:spLocks noChangeAspect="1" noChangeArrowheads="1"/>
        </xdr:cNvSpPr>
      </xdr:nvSpPr>
      <xdr:spPr bwMode="auto">
        <a:xfrm>
          <a:off x="23098125" y="199224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755</xdr:row>
      <xdr:rowOff>0</xdr:rowOff>
    </xdr:from>
    <xdr:ext cx="304800" cy="307975"/>
    <xdr:sp macro="" textlink="">
      <xdr:nvSpPr>
        <xdr:cNvPr id="2871" name="AutoShape 1" descr="blob:https://web.whatsapp.com/34b6e80c-bc0c-4a28-b3e1-e4a36d430a7e">
          <a:extLst>
            <a:ext uri="{FF2B5EF4-FFF2-40B4-BE49-F238E27FC236}">
              <a16:creationId xmlns:a16="http://schemas.microsoft.com/office/drawing/2014/main" id="{2696BC4F-373D-4822-B304-46B677F02E5B}"/>
            </a:ext>
          </a:extLst>
        </xdr:cNvPr>
        <xdr:cNvSpPr>
          <a:spLocks noChangeAspect="1" noChangeArrowheads="1"/>
        </xdr:cNvSpPr>
      </xdr:nvSpPr>
      <xdr:spPr bwMode="auto">
        <a:xfrm>
          <a:off x="23098125" y="20242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758</xdr:row>
      <xdr:rowOff>0</xdr:rowOff>
    </xdr:from>
    <xdr:ext cx="304800" cy="307975"/>
    <xdr:sp macro="" textlink="">
      <xdr:nvSpPr>
        <xdr:cNvPr id="2872" name="AutoShape 1" descr="blob:https://web.whatsapp.com/34b6e80c-bc0c-4a28-b3e1-e4a36d430a7e">
          <a:extLst>
            <a:ext uri="{FF2B5EF4-FFF2-40B4-BE49-F238E27FC236}">
              <a16:creationId xmlns:a16="http://schemas.microsoft.com/office/drawing/2014/main" id="{22E3E0D6-BDBC-4966-BDB2-376CAA02D5DC}"/>
            </a:ext>
          </a:extLst>
        </xdr:cNvPr>
        <xdr:cNvSpPr>
          <a:spLocks noChangeAspect="1" noChangeArrowheads="1"/>
        </xdr:cNvSpPr>
      </xdr:nvSpPr>
      <xdr:spPr bwMode="auto">
        <a:xfrm>
          <a:off x="23098125" y="20322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759</xdr:row>
      <xdr:rowOff>0</xdr:rowOff>
    </xdr:from>
    <xdr:ext cx="304800" cy="307975"/>
    <xdr:sp macro="" textlink="">
      <xdr:nvSpPr>
        <xdr:cNvPr id="2873" name="AutoShape 1" descr="blob:https://web.whatsapp.com/34b6e80c-bc0c-4a28-b3e1-e4a36d430a7e">
          <a:extLst>
            <a:ext uri="{FF2B5EF4-FFF2-40B4-BE49-F238E27FC236}">
              <a16:creationId xmlns:a16="http://schemas.microsoft.com/office/drawing/2014/main" id="{BF9E0833-4B2B-4197-AC8E-4B22EF2B5258}"/>
            </a:ext>
          </a:extLst>
        </xdr:cNvPr>
        <xdr:cNvSpPr>
          <a:spLocks noChangeAspect="1" noChangeArrowheads="1"/>
        </xdr:cNvSpPr>
      </xdr:nvSpPr>
      <xdr:spPr bwMode="auto">
        <a:xfrm>
          <a:off x="23098125" y="20349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760</xdr:row>
      <xdr:rowOff>0</xdr:rowOff>
    </xdr:from>
    <xdr:ext cx="304800" cy="307975"/>
    <xdr:sp macro="" textlink="">
      <xdr:nvSpPr>
        <xdr:cNvPr id="2874" name="AutoShape 1" descr="blob:https://web.whatsapp.com/34b6e80c-bc0c-4a28-b3e1-e4a36d430a7e">
          <a:extLst>
            <a:ext uri="{FF2B5EF4-FFF2-40B4-BE49-F238E27FC236}">
              <a16:creationId xmlns:a16="http://schemas.microsoft.com/office/drawing/2014/main" id="{0EEF7A36-6B8D-4C1C-9AED-1CF515E611B4}"/>
            </a:ext>
          </a:extLst>
        </xdr:cNvPr>
        <xdr:cNvSpPr>
          <a:spLocks noChangeAspect="1" noChangeArrowheads="1"/>
        </xdr:cNvSpPr>
      </xdr:nvSpPr>
      <xdr:spPr bwMode="auto">
        <a:xfrm>
          <a:off x="23098125" y="20375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761</xdr:row>
      <xdr:rowOff>0</xdr:rowOff>
    </xdr:from>
    <xdr:ext cx="304800" cy="307975"/>
    <xdr:sp macro="" textlink="">
      <xdr:nvSpPr>
        <xdr:cNvPr id="2875" name="AutoShape 1" descr="blob:https://web.whatsapp.com/34b6e80c-bc0c-4a28-b3e1-e4a36d430a7e">
          <a:extLst>
            <a:ext uri="{FF2B5EF4-FFF2-40B4-BE49-F238E27FC236}">
              <a16:creationId xmlns:a16="http://schemas.microsoft.com/office/drawing/2014/main" id="{EA3A6451-E865-4AAE-A34E-FA0322C1B3B9}"/>
            </a:ext>
          </a:extLst>
        </xdr:cNvPr>
        <xdr:cNvSpPr>
          <a:spLocks noChangeAspect="1" noChangeArrowheads="1"/>
        </xdr:cNvSpPr>
      </xdr:nvSpPr>
      <xdr:spPr bwMode="auto">
        <a:xfrm>
          <a:off x="23098125" y="20402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766</xdr:row>
      <xdr:rowOff>0</xdr:rowOff>
    </xdr:from>
    <xdr:ext cx="304800" cy="307975"/>
    <xdr:sp macro="" textlink="">
      <xdr:nvSpPr>
        <xdr:cNvPr id="2876" name="AutoShape 1" descr="blob:https://web.whatsapp.com/34b6e80c-bc0c-4a28-b3e1-e4a36d430a7e">
          <a:extLst>
            <a:ext uri="{FF2B5EF4-FFF2-40B4-BE49-F238E27FC236}">
              <a16:creationId xmlns:a16="http://schemas.microsoft.com/office/drawing/2014/main" id="{0DE01EF8-77DE-4496-BA6C-85DCF636F160}"/>
            </a:ext>
          </a:extLst>
        </xdr:cNvPr>
        <xdr:cNvSpPr>
          <a:spLocks noChangeAspect="1" noChangeArrowheads="1"/>
        </xdr:cNvSpPr>
      </xdr:nvSpPr>
      <xdr:spPr bwMode="auto">
        <a:xfrm>
          <a:off x="23098125" y="20535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767</xdr:row>
      <xdr:rowOff>0</xdr:rowOff>
    </xdr:from>
    <xdr:ext cx="304800" cy="307975"/>
    <xdr:sp macro="" textlink="">
      <xdr:nvSpPr>
        <xdr:cNvPr id="2877" name="AutoShape 1" descr="blob:https://web.whatsapp.com/34b6e80c-bc0c-4a28-b3e1-e4a36d430a7e">
          <a:extLst>
            <a:ext uri="{FF2B5EF4-FFF2-40B4-BE49-F238E27FC236}">
              <a16:creationId xmlns:a16="http://schemas.microsoft.com/office/drawing/2014/main" id="{799F7F78-EF7F-4689-9B41-F63F6E60C8BC}"/>
            </a:ext>
          </a:extLst>
        </xdr:cNvPr>
        <xdr:cNvSpPr>
          <a:spLocks noChangeAspect="1" noChangeArrowheads="1"/>
        </xdr:cNvSpPr>
      </xdr:nvSpPr>
      <xdr:spPr bwMode="auto">
        <a:xfrm>
          <a:off x="23098125" y="20562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768</xdr:row>
      <xdr:rowOff>0</xdr:rowOff>
    </xdr:from>
    <xdr:ext cx="304800" cy="307975"/>
    <xdr:sp macro="" textlink="">
      <xdr:nvSpPr>
        <xdr:cNvPr id="2878" name="AutoShape 1" descr="blob:https://web.whatsapp.com/34b6e80c-bc0c-4a28-b3e1-e4a36d430a7e">
          <a:extLst>
            <a:ext uri="{FF2B5EF4-FFF2-40B4-BE49-F238E27FC236}">
              <a16:creationId xmlns:a16="http://schemas.microsoft.com/office/drawing/2014/main" id="{47D356DC-3801-4708-A3B6-E2C02887A169}"/>
            </a:ext>
          </a:extLst>
        </xdr:cNvPr>
        <xdr:cNvSpPr>
          <a:spLocks noChangeAspect="1" noChangeArrowheads="1"/>
        </xdr:cNvSpPr>
      </xdr:nvSpPr>
      <xdr:spPr bwMode="auto">
        <a:xfrm>
          <a:off x="23098125" y="20589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838</xdr:row>
      <xdr:rowOff>0</xdr:rowOff>
    </xdr:from>
    <xdr:ext cx="304800" cy="307975"/>
    <xdr:sp macro="" textlink="">
      <xdr:nvSpPr>
        <xdr:cNvPr id="2879" name="AutoShape 1" descr="blob:https://web.whatsapp.com/34b6e80c-bc0c-4a28-b3e1-e4a36d430a7e">
          <a:extLst>
            <a:ext uri="{FF2B5EF4-FFF2-40B4-BE49-F238E27FC236}">
              <a16:creationId xmlns:a16="http://schemas.microsoft.com/office/drawing/2014/main" id="{364F9A4D-B0BC-4854-AFD4-98EBD2653669}"/>
            </a:ext>
          </a:extLst>
        </xdr:cNvPr>
        <xdr:cNvSpPr>
          <a:spLocks noChangeAspect="1" noChangeArrowheads="1"/>
        </xdr:cNvSpPr>
      </xdr:nvSpPr>
      <xdr:spPr bwMode="auto">
        <a:xfrm>
          <a:off x="23098125" y="224751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839</xdr:row>
      <xdr:rowOff>0</xdr:rowOff>
    </xdr:from>
    <xdr:ext cx="304800" cy="307975"/>
    <xdr:sp macro="" textlink="">
      <xdr:nvSpPr>
        <xdr:cNvPr id="2880" name="AutoShape 1" descr="blob:https://web.whatsapp.com/34b6e80c-bc0c-4a28-b3e1-e4a36d430a7e">
          <a:extLst>
            <a:ext uri="{FF2B5EF4-FFF2-40B4-BE49-F238E27FC236}">
              <a16:creationId xmlns:a16="http://schemas.microsoft.com/office/drawing/2014/main" id="{4F0A1239-D37A-4919-802E-AF7EC83D86EA}"/>
            </a:ext>
          </a:extLst>
        </xdr:cNvPr>
        <xdr:cNvSpPr>
          <a:spLocks noChangeAspect="1" noChangeArrowheads="1"/>
        </xdr:cNvSpPr>
      </xdr:nvSpPr>
      <xdr:spPr bwMode="auto">
        <a:xfrm>
          <a:off x="23098125" y="225018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840</xdr:row>
      <xdr:rowOff>0</xdr:rowOff>
    </xdr:from>
    <xdr:ext cx="304800" cy="307975"/>
    <xdr:sp macro="" textlink="">
      <xdr:nvSpPr>
        <xdr:cNvPr id="2881" name="AutoShape 1" descr="blob:https://web.whatsapp.com/34b6e80c-bc0c-4a28-b3e1-e4a36d430a7e">
          <a:extLst>
            <a:ext uri="{FF2B5EF4-FFF2-40B4-BE49-F238E27FC236}">
              <a16:creationId xmlns:a16="http://schemas.microsoft.com/office/drawing/2014/main" id="{7FEFCD38-C24A-4248-8F41-2792A103B142}"/>
            </a:ext>
          </a:extLst>
        </xdr:cNvPr>
        <xdr:cNvSpPr>
          <a:spLocks noChangeAspect="1" noChangeArrowheads="1"/>
        </xdr:cNvSpPr>
      </xdr:nvSpPr>
      <xdr:spPr bwMode="auto">
        <a:xfrm>
          <a:off x="23098125" y="225285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841</xdr:row>
      <xdr:rowOff>0</xdr:rowOff>
    </xdr:from>
    <xdr:ext cx="304800" cy="307975"/>
    <xdr:sp macro="" textlink="">
      <xdr:nvSpPr>
        <xdr:cNvPr id="2882" name="AutoShape 1" descr="blob:https://web.whatsapp.com/34b6e80c-bc0c-4a28-b3e1-e4a36d430a7e">
          <a:extLst>
            <a:ext uri="{FF2B5EF4-FFF2-40B4-BE49-F238E27FC236}">
              <a16:creationId xmlns:a16="http://schemas.microsoft.com/office/drawing/2014/main" id="{769F3898-8D72-41AB-AFB9-2E2A02637E0E}"/>
            </a:ext>
          </a:extLst>
        </xdr:cNvPr>
        <xdr:cNvSpPr>
          <a:spLocks noChangeAspect="1" noChangeArrowheads="1"/>
        </xdr:cNvSpPr>
      </xdr:nvSpPr>
      <xdr:spPr bwMode="auto">
        <a:xfrm>
          <a:off x="23098125" y="225552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842</xdr:row>
      <xdr:rowOff>0</xdr:rowOff>
    </xdr:from>
    <xdr:ext cx="304800" cy="307975"/>
    <xdr:sp macro="" textlink="">
      <xdr:nvSpPr>
        <xdr:cNvPr id="2883" name="AutoShape 1" descr="blob:https://web.whatsapp.com/34b6e80c-bc0c-4a28-b3e1-e4a36d430a7e">
          <a:extLst>
            <a:ext uri="{FF2B5EF4-FFF2-40B4-BE49-F238E27FC236}">
              <a16:creationId xmlns:a16="http://schemas.microsoft.com/office/drawing/2014/main" id="{16A679EA-3F15-4567-944F-6121FC6D663D}"/>
            </a:ext>
          </a:extLst>
        </xdr:cNvPr>
        <xdr:cNvSpPr>
          <a:spLocks noChangeAspect="1" noChangeArrowheads="1"/>
        </xdr:cNvSpPr>
      </xdr:nvSpPr>
      <xdr:spPr bwMode="auto">
        <a:xfrm>
          <a:off x="23098125" y="225818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843</xdr:row>
      <xdr:rowOff>0</xdr:rowOff>
    </xdr:from>
    <xdr:ext cx="304800" cy="307975"/>
    <xdr:sp macro="" textlink="">
      <xdr:nvSpPr>
        <xdr:cNvPr id="2884" name="AutoShape 1" descr="blob:https://web.whatsapp.com/34b6e80c-bc0c-4a28-b3e1-e4a36d430a7e">
          <a:extLst>
            <a:ext uri="{FF2B5EF4-FFF2-40B4-BE49-F238E27FC236}">
              <a16:creationId xmlns:a16="http://schemas.microsoft.com/office/drawing/2014/main" id="{99769120-910C-41AD-8F30-4D51FCB21532}"/>
            </a:ext>
          </a:extLst>
        </xdr:cNvPr>
        <xdr:cNvSpPr>
          <a:spLocks noChangeAspect="1" noChangeArrowheads="1"/>
        </xdr:cNvSpPr>
      </xdr:nvSpPr>
      <xdr:spPr bwMode="auto">
        <a:xfrm>
          <a:off x="23098125" y="226085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844</xdr:row>
      <xdr:rowOff>0</xdr:rowOff>
    </xdr:from>
    <xdr:ext cx="304800" cy="307975"/>
    <xdr:sp macro="" textlink="">
      <xdr:nvSpPr>
        <xdr:cNvPr id="2885" name="AutoShape 1" descr="blob:https://web.whatsapp.com/34b6e80c-bc0c-4a28-b3e1-e4a36d430a7e">
          <a:extLst>
            <a:ext uri="{FF2B5EF4-FFF2-40B4-BE49-F238E27FC236}">
              <a16:creationId xmlns:a16="http://schemas.microsoft.com/office/drawing/2014/main" id="{7BE59B78-099B-4853-8D1B-42EBFEFD14D0}"/>
            </a:ext>
          </a:extLst>
        </xdr:cNvPr>
        <xdr:cNvSpPr>
          <a:spLocks noChangeAspect="1" noChangeArrowheads="1"/>
        </xdr:cNvSpPr>
      </xdr:nvSpPr>
      <xdr:spPr bwMode="auto">
        <a:xfrm>
          <a:off x="23098125" y="226352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845</xdr:row>
      <xdr:rowOff>0</xdr:rowOff>
    </xdr:from>
    <xdr:ext cx="304800" cy="307975"/>
    <xdr:sp macro="" textlink="">
      <xdr:nvSpPr>
        <xdr:cNvPr id="2886" name="AutoShape 1" descr="blob:https://web.whatsapp.com/34b6e80c-bc0c-4a28-b3e1-e4a36d430a7e">
          <a:extLst>
            <a:ext uri="{FF2B5EF4-FFF2-40B4-BE49-F238E27FC236}">
              <a16:creationId xmlns:a16="http://schemas.microsoft.com/office/drawing/2014/main" id="{E3FE1CB6-D0E1-4468-98D0-54D5B536832E}"/>
            </a:ext>
          </a:extLst>
        </xdr:cNvPr>
        <xdr:cNvSpPr>
          <a:spLocks noChangeAspect="1" noChangeArrowheads="1"/>
        </xdr:cNvSpPr>
      </xdr:nvSpPr>
      <xdr:spPr bwMode="auto">
        <a:xfrm>
          <a:off x="23098125" y="226618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846</xdr:row>
      <xdr:rowOff>0</xdr:rowOff>
    </xdr:from>
    <xdr:ext cx="304800" cy="307975"/>
    <xdr:sp macro="" textlink="">
      <xdr:nvSpPr>
        <xdr:cNvPr id="2887" name="AutoShape 1" descr="blob:https://web.whatsapp.com/34b6e80c-bc0c-4a28-b3e1-e4a36d430a7e">
          <a:extLst>
            <a:ext uri="{FF2B5EF4-FFF2-40B4-BE49-F238E27FC236}">
              <a16:creationId xmlns:a16="http://schemas.microsoft.com/office/drawing/2014/main" id="{8FC24B08-42A5-4B9F-850C-3CCE168A759F}"/>
            </a:ext>
          </a:extLst>
        </xdr:cNvPr>
        <xdr:cNvSpPr>
          <a:spLocks noChangeAspect="1" noChangeArrowheads="1"/>
        </xdr:cNvSpPr>
      </xdr:nvSpPr>
      <xdr:spPr bwMode="auto">
        <a:xfrm>
          <a:off x="23098125" y="226885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847</xdr:row>
      <xdr:rowOff>0</xdr:rowOff>
    </xdr:from>
    <xdr:ext cx="304800" cy="307975"/>
    <xdr:sp macro="" textlink="">
      <xdr:nvSpPr>
        <xdr:cNvPr id="2888" name="AutoShape 1" descr="blob:https://web.whatsapp.com/34b6e80c-bc0c-4a28-b3e1-e4a36d430a7e">
          <a:extLst>
            <a:ext uri="{FF2B5EF4-FFF2-40B4-BE49-F238E27FC236}">
              <a16:creationId xmlns:a16="http://schemas.microsoft.com/office/drawing/2014/main" id="{B5084E9B-8BFE-4AEB-B71C-B009A93AA586}"/>
            </a:ext>
          </a:extLst>
        </xdr:cNvPr>
        <xdr:cNvSpPr>
          <a:spLocks noChangeAspect="1" noChangeArrowheads="1"/>
        </xdr:cNvSpPr>
      </xdr:nvSpPr>
      <xdr:spPr bwMode="auto">
        <a:xfrm>
          <a:off x="23098125" y="227152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848</xdr:row>
      <xdr:rowOff>0</xdr:rowOff>
    </xdr:from>
    <xdr:ext cx="304800" cy="307975"/>
    <xdr:sp macro="" textlink="">
      <xdr:nvSpPr>
        <xdr:cNvPr id="2889" name="AutoShape 1" descr="blob:https://web.whatsapp.com/34b6e80c-bc0c-4a28-b3e1-e4a36d430a7e">
          <a:extLst>
            <a:ext uri="{FF2B5EF4-FFF2-40B4-BE49-F238E27FC236}">
              <a16:creationId xmlns:a16="http://schemas.microsoft.com/office/drawing/2014/main" id="{1B3B5216-EB3E-4574-A83E-FF5DB5954015}"/>
            </a:ext>
          </a:extLst>
        </xdr:cNvPr>
        <xdr:cNvSpPr>
          <a:spLocks noChangeAspect="1" noChangeArrowheads="1"/>
        </xdr:cNvSpPr>
      </xdr:nvSpPr>
      <xdr:spPr bwMode="auto">
        <a:xfrm>
          <a:off x="23098125" y="227418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849</xdr:row>
      <xdr:rowOff>0</xdr:rowOff>
    </xdr:from>
    <xdr:ext cx="304800" cy="307975"/>
    <xdr:sp macro="" textlink="">
      <xdr:nvSpPr>
        <xdr:cNvPr id="2890" name="AutoShape 1" descr="blob:https://web.whatsapp.com/34b6e80c-bc0c-4a28-b3e1-e4a36d430a7e">
          <a:extLst>
            <a:ext uri="{FF2B5EF4-FFF2-40B4-BE49-F238E27FC236}">
              <a16:creationId xmlns:a16="http://schemas.microsoft.com/office/drawing/2014/main" id="{DC381682-EFBE-463E-9A25-A98D189E13A5}"/>
            </a:ext>
          </a:extLst>
        </xdr:cNvPr>
        <xdr:cNvSpPr>
          <a:spLocks noChangeAspect="1" noChangeArrowheads="1"/>
        </xdr:cNvSpPr>
      </xdr:nvSpPr>
      <xdr:spPr bwMode="auto">
        <a:xfrm>
          <a:off x="23098125" y="227685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850</xdr:row>
      <xdr:rowOff>0</xdr:rowOff>
    </xdr:from>
    <xdr:ext cx="304800" cy="307975"/>
    <xdr:sp macro="" textlink="">
      <xdr:nvSpPr>
        <xdr:cNvPr id="2891" name="AutoShape 1" descr="blob:https://web.whatsapp.com/34b6e80c-bc0c-4a28-b3e1-e4a36d430a7e">
          <a:extLst>
            <a:ext uri="{FF2B5EF4-FFF2-40B4-BE49-F238E27FC236}">
              <a16:creationId xmlns:a16="http://schemas.microsoft.com/office/drawing/2014/main" id="{7A03238C-FC93-4A6D-906B-76AB497B2540}"/>
            </a:ext>
          </a:extLst>
        </xdr:cNvPr>
        <xdr:cNvSpPr>
          <a:spLocks noChangeAspect="1" noChangeArrowheads="1"/>
        </xdr:cNvSpPr>
      </xdr:nvSpPr>
      <xdr:spPr bwMode="auto">
        <a:xfrm>
          <a:off x="23098125" y="227952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851</xdr:row>
      <xdr:rowOff>0</xdr:rowOff>
    </xdr:from>
    <xdr:ext cx="304800" cy="307975"/>
    <xdr:sp macro="" textlink="">
      <xdr:nvSpPr>
        <xdr:cNvPr id="2892" name="AutoShape 1" descr="blob:https://web.whatsapp.com/34b6e80c-bc0c-4a28-b3e1-e4a36d430a7e">
          <a:extLst>
            <a:ext uri="{FF2B5EF4-FFF2-40B4-BE49-F238E27FC236}">
              <a16:creationId xmlns:a16="http://schemas.microsoft.com/office/drawing/2014/main" id="{5CA17D72-6273-48AE-8E6F-CFACD853FD25}"/>
            </a:ext>
          </a:extLst>
        </xdr:cNvPr>
        <xdr:cNvSpPr>
          <a:spLocks noChangeAspect="1" noChangeArrowheads="1"/>
        </xdr:cNvSpPr>
      </xdr:nvSpPr>
      <xdr:spPr bwMode="auto">
        <a:xfrm>
          <a:off x="23098125" y="228219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852</xdr:row>
      <xdr:rowOff>0</xdr:rowOff>
    </xdr:from>
    <xdr:ext cx="304800" cy="307975"/>
    <xdr:sp macro="" textlink="">
      <xdr:nvSpPr>
        <xdr:cNvPr id="2893" name="AutoShape 1" descr="blob:https://web.whatsapp.com/34b6e80c-bc0c-4a28-b3e1-e4a36d430a7e">
          <a:extLst>
            <a:ext uri="{FF2B5EF4-FFF2-40B4-BE49-F238E27FC236}">
              <a16:creationId xmlns:a16="http://schemas.microsoft.com/office/drawing/2014/main" id="{0B7F81D6-2BF7-4D27-8C13-035D80293A0E}"/>
            </a:ext>
          </a:extLst>
        </xdr:cNvPr>
        <xdr:cNvSpPr>
          <a:spLocks noChangeAspect="1" noChangeArrowheads="1"/>
        </xdr:cNvSpPr>
      </xdr:nvSpPr>
      <xdr:spPr bwMode="auto">
        <a:xfrm>
          <a:off x="23098125" y="228485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853</xdr:row>
      <xdr:rowOff>0</xdr:rowOff>
    </xdr:from>
    <xdr:ext cx="304800" cy="307975"/>
    <xdr:sp macro="" textlink="">
      <xdr:nvSpPr>
        <xdr:cNvPr id="2894" name="AutoShape 1" descr="blob:https://web.whatsapp.com/34b6e80c-bc0c-4a28-b3e1-e4a36d430a7e">
          <a:extLst>
            <a:ext uri="{FF2B5EF4-FFF2-40B4-BE49-F238E27FC236}">
              <a16:creationId xmlns:a16="http://schemas.microsoft.com/office/drawing/2014/main" id="{8A0149E8-4956-4D32-8AF2-9F34AF0A3585}"/>
            </a:ext>
          </a:extLst>
        </xdr:cNvPr>
        <xdr:cNvSpPr>
          <a:spLocks noChangeAspect="1" noChangeArrowheads="1"/>
        </xdr:cNvSpPr>
      </xdr:nvSpPr>
      <xdr:spPr bwMode="auto">
        <a:xfrm>
          <a:off x="23098125" y="228752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854</xdr:row>
      <xdr:rowOff>0</xdr:rowOff>
    </xdr:from>
    <xdr:ext cx="304800" cy="307975"/>
    <xdr:sp macro="" textlink="">
      <xdr:nvSpPr>
        <xdr:cNvPr id="2895" name="AutoShape 1" descr="blob:https://web.whatsapp.com/34b6e80c-bc0c-4a28-b3e1-e4a36d430a7e">
          <a:extLst>
            <a:ext uri="{FF2B5EF4-FFF2-40B4-BE49-F238E27FC236}">
              <a16:creationId xmlns:a16="http://schemas.microsoft.com/office/drawing/2014/main" id="{F873055B-7D38-4473-BA38-C2B2CDA5EC44}"/>
            </a:ext>
          </a:extLst>
        </xdr:cNvPr>
        <xdr:cNvSpPr>
          <a:spLocks noChangeAspect="1" noChangeArrowheads="1"/>
        </xdr:cNvSpPr>
      </xdr:nvSpPr>
      <xdr:spPr bwMode="auto">
        <a:xfrm>
          <a:off x="23098125" y="229019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855</xdr:row>
      <xdr:rowOff>0</xdr:rowOff>
    </xdr:from>
    <xdr:ext cx="304800" cy="307975"/>
    <xdr:sp macro="" textlink="">
      <xdr:nvSpPr>
        <xdr:cNvPr id="2896" name="AutoShape 1" descr="blob:https://web.whatsapp.com/34b6e80c-bc0c-4a28-b3e1-e4a36d430a7e">
          <a:extLst>
            <a:ext uri="{FF2B5EF4-FFF2-40B4-BE49-F238E27FC236}">
              <a16:creationId xmlns:a16="http://schemas.microsoft.com/office/drawing/2014/main" id="{D374F6C6-8871-42E7-8C2D-93604FAD6922}"/>
            </a:ext>
          </a:extLst>
        </xdr:cNvPr>
        <xdr:cNvSpPr>
          <a:spLocks noChangeAspect="1" noChangeArrowheads="1"/>
        </xdr:cNvSpPr>
      </xdr:nvSpPr>
      <xdr:spPr bwMode="auto">
        <a:xfrm>
          <a:off x="23098125" y="229285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856</xdr:row>
      <xdr:rowOff>0</xdr:rowOff>
    </xdr:from>
    <xdr:ext cx="304800" cy="307975"/>
    <xdr:sp macro="" textlink="">
      <xdr:nvSpPr>
        <xdr:cNvPr id="2897" name="AutoShape 1" descr="blob:https://web.whatsapp.com/34b6e80c-bc0c-4a28-b3e1-e4a36d430a7e">
          <a:extLst>
            <a:ext uri="{FF2B5EF4-FFF2-40B4-BE49-F238E27FC236}">
              <a16:creationId xmlns:a16="http://schemas.microsoft.com/office/drawing/2014/main" id="{E3CE57DE-B3E7-4E11-B58A-5205646190B0}"/>
            </a:ext>
          </a:extLst>
        </xdr:cNvPr>
        <xdr:cNvSpPr>
          <a:spLocks noChangeAspect="1" noChangeArrowheads="1"/>
        </xdr:cNvSpPr>
      </xdr:nvSpPr>
      <xdr:spPr bwMode="auto">
        <a:xfrm>
          <a:off x="23098125" y="229552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857</xdr:row>
      <xdr:rowOff>0</xdr:rowOff>
    </xdr:from>
    <xdr:ext cx="304800" cy="307975"/>
    <xdr:sp macro="" textlink="">
      <xdr:nvSpPr>
        <xdr:cNvPr id="2898" name="AutoShape 1" descr="blob:https://web.whatsapp.com/34b6e80c-bc0c-4a28-b3e1-e4a36d430a7e">
          <a:extLst>
            <a:ext uri="{FF2B5EF4-FFF2-40B4-BE49-F238E27FC236}">
              <a16:creationId xmlns:a16="http://schemas.microsoft.com/office/drawing/2014/main" id="{E9ACC23C-1166-4005-B9B6-5B59547FAEBA}"/>
            </a:ext>
          </a:extLst>
        </xdr:cNvPr>
        <xdr:cNvSpPr>
          <a:spLocks noChangeAspect="1" noChangeArrowheads="1"/>
        </xdr:cNvSpPr>
      </xdr:nvSpPr>
      <xdr:spPr bwMode="auto">
        <a:xfrm>
          <a:off x="23098125" y="229819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858</xdr:row>
      <xdr:rowOff>0</xdr:rowOff>
    </xdr:from>
    <xdr:ext cx="304800" cy="307975"/>
    <xdr:sp macro="" textlink="">
      <xdr:nvSpPr>
        <xdr:cNvPr id="2899" name="AutoShape 1" descr="blob:https://web.whatsapp.com/34b6e80c-bc0c-4a28-b3e1-e4a36d430a7e">
          <a:extLst>
            <a:ext uri="{FF2B5EF4-FFF2-40B4-BE49-F238E27FC236}">
              <a16:creationId xmlns:a16="http://schemas.microsoft.com/office/drawing/2014/main" id="{C5E9E23C-31BB-4A61-8907-AFF70167D3F1}"/>
            </a:ext>
          </a:extLst>
        </xdr:cNvPr>
        <xdr:cNvSpPr>
          <a:spLocks noChangeAspect="1" noChangeArrowheads="1"/>
        </xdr:cNvSpPr>
      </xdr:nvSpPr>
      <xdr:spPr bwMode="auto">
        <a:xfrm>
          <a:off x="23098125" y="230085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859</xdr:row>
      <xdr:rowOff>0</xdr:rowOff>
    </xdr:from>
    <xdr:ext cx="304800" cy="307975"/>
    <xdr:sp macro="" textlink="">
      <xdr:nvSpPr>
        <xdr:cNvPr id="2900" name="AutoShape 1" descr="blob:https://web.whatsapp.com/34b6e80c-bc0c-4a28-b3e1-e4a36d430a7e">
          <a:extLst>
            <a:ext uri="{FF2B5EF4-FFF2-40B4-BE49-F238E27FC236}">
              <a16:creationId xmlns:a16="http://schemas.microsoft.com/office/drawing/2014/main" id="{D14BE578-A097-4796-88B7-CC4E7EA0B135}"/>
            </a:ext>
          </a:extLst>
        </xdr:cNvPr>
        <xdr:cNvSpPr>
          <a:spLocks noChangeAspect="1" noChangeArrowheads="1"/>
        </xdr:cNvSpPr>
      </xdr:nvSpPr>
      <xdr:spPr bwMode="auto">
        <a:xfrm>
          <a:off x="23098125" y="230352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860</xdr:row>
      <xdr:rowOff>0</xdr:rowOff>
    </xdr:from>
    <xdr:ext cx="304800" cy="307975"/>
    <xdr:sp macro="" textlink="">
      <xdr:nvSpPr>
        <xdr:cNvPr id="2901" name="AutoShape 1" descr="blob:https://web.whatsapp.com/34b6e80c-bc0c-4a28-b3e1-e4a36d430a7e">
          <a:extLst>
            <a:ext uri="{FF2B5EF4-FFF2-40B4-BE49-F238E27FC236}">
              <a16:creationId xmlns:a16="http://schemas.microsoft.com/office/drawing/2014/main" id="{6CB1D210-0C69-4295-9757-96F66BC9EE89}"/>
            </a:ext>
          </a:extLst>
        </xdr:cNvPr>
        <xdr:cNvSpPr>
          <a:spLocks noChangeAspect="1" noChangeArrowheads="1"/>
        </xdr:cNvSpPr>
      </xdr:nvSpPr>
      <xdr:spPr bwMode="auto">
        <a:xfrm>
          <a:off x="23098125" y="230619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861</xdr:row>
      <xdr:rowOff>0</xdr:rowOff>
    </xdr:from>
    <xdr:ext cx="304800" cy="307975"/>
    <xdr:sp macro="" textlink="">
      <xdr:nvSpPr>
        <xdr:cNvPr id="2902" name="AutoShape 1" descr="blob:https://web.whatsapp.com/34b6e80c-bc0c-4a28-b3e1-e4a36d430a7e">
          <a:extLst>
            <a:ext uri="{FF2B5EF4-FFF2-40B4-BE49-F238E27FC236}">
              <a16:creationId xmlns:a16="http://schemas.microsoft.com/office/drawing/2014/main" id="{C8E15BCF-8E1A-4FEC-9CB2-AB0C649FDF8F}"/>
            </a:ext>
          </a:extLst>
        </xdr:cNvPr>
        <xdr:cNvSpPr>
          <a:spLocks noChangeAspect="1" noChangeArrowheads="1"/>
        </xdr:cNvSpPr>
      </xdr:nvSpPr>
      <xdr:spPr bwMode="auto">
        <a:xfrm>
          <a:off x="23098125" y="230886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862</xdr:row>
      <xdr:rowOff>0</xdr:rowOff>
    </xdr:from>
    <xdr:ext cx="304800" cy="307975"/>
    <xdr:sp macro="" textlink="">
      <xdr:nvSpPr>
        <xdr:cNvPr id="2903" name="AutoShape 1" descr="blob:https://web.whatsapp.com/34b6e80c-bc0c-4a28-b3e1-e4a36d430a7e">
          <a:extLst>
            <a:ext uri="{FF2B5EF4-FFF2-40B4-BE49-F238E27FC236}">
              <a16:creationId xmlns:a16="http://schemas.microsoft.com/office/drawing/2014/main" id="{EFE2F1F4-CE10-4B70-8AF3-ADA7E14DF5B8}"/>
            </a:ext>
          </a:extLst>
        </xdr:cNvPr>
        <xdr:cNvSpPr>
          <a:spLocks noChangeAspect="1" noChangeArrowheads="1"/>
        </xdr:cNvSpPr>
      </xdr:nvSpPr>
      <xdr:spPr bwMode="auto">
        <a:xfrm>
          <a:off x="23098125" y="231152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863</xdr:row>
      <xdr:rowOff>0</xdr:rowOff>
    </xdr:from>
    <xdr:ext cx="304800" cy="307975"/>
    <xdr:sp macro="" textlink="">
      <xdr:nvSpPr>
        <xdr:cNvPr id="2904" name="AutoShape 1" descr="blob:https://web.whatsapp.com/34b6e80c-bc0c-4a28-b3e1-e4a36d430a7e">
          <a:extLst>
            <a:ext uri="{FF2B5EF4-FFF2-40B4-BE49-F238E27FC236}">
              <a16:creationId xmlns:a16="http://schemas.microsoft.com/office/drawing/2014/main" id="{57661FB6-F35D-4389-BEC2-7F352150FCEB}"/>
            </a:ext>
          </a:extLst>
        </xdr:cNvPr>
        <xdr:cNvSpPr>
          <a:spLocks noChangeAspect="1" noChangeArrowheads="1"/>
        </xdr:cNvSpPr>
      </xdr:nvSpPr>
      <xdr:spPr bwMode="auto">
        <a:xfrm>
          <a:off x="23098125" y="231419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864</xdr:row>
      <xdr:rowOff>0</xdr:rowOff>
    </xdr:from>
    <xdr:ext cx="304800" cy="307975"/>
    <xdr:sp macro="" textlink="">
      <xdr:nvSpPr>
        <xdr:cNvPr id="2905" name="AutoShape 1" descr="blob:https://web.whatsapp.com/34b6e80c-bc0c-4a28-b3e1-e4a36d430a7e">
          <a:extLst>
            <a:ext uri="{FF2B5EF4-FFF2-40B4-BE49-F238E27FC236}">
              <a16:creationId xmlns:a16="http://schemas.microsoft.com/office/drawing/2014/main" id="{03F46251-F921-45E2-B00C-C94A8A92AAAD}"/>
            </a:ext>
          </a:extLst>
        </xdr:cNvPr>
        <xdr:cNvSpPr>
          <a:spLocks noChangeAspect="1" noChangeArrowheads="1"/>
        </xdr:cNvSpPr>
      </xdr:nvSpPr>
      <xdr:spPr bwMode="auto">
        <a:xfrm>
          <a:off x="23098125" y="231686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865</xdr:row>
      <xdr:rowOff>0</xdr:rowOff>
    </xdr:from>
    <xdr:ext cx="304800" cy="307975"/>
    <xdr:sp macro="" textlink="">
      <xdr:nvSpPr>
        <xdr:cNvPr id="2906" name="AutoShape 1" descr="blob:https://web.whatsapp.com/34b6e80c-bc0c-4a28-b3e1-e4a36d430a7e">
          <a:extLst>
            <a:ext uri="{FF2B5EF4-FFF2-40B4-BE49-F238E27FC236}">
              <a16:creationId xmlns:a16="http://schemas.microsoft.com/office/drawing/2014/main" id="{FA6FDA56-2458-4036-A463-5FE8C24FBC76}"/>
            </a:ext>
          </a:extLst>
        </xdr:cNvPr>
        <xdr:cNvSpPr>
          <a:spLocks noChangeAspect="1" noChangeArrowheads="1"/>
        </xdr:cNvSpPr>
      </xdr:nvSpPr>
      <xdr:spPr bwMode="auto">
        <a:xfrm>
          <a:off x="23098125" y="231952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866</xdr:row>
      <xdr:rowOff>0</xdr:rowOff>
    </xdr:from>
    <xdr:ext cx="304800" cy="307975"/>
    <xdr:sp macro="" textlink="">
      <xdr:nvSpPr>
        <xdr:cNvPr id="2907" name="AutoShape 1" descr="blob:https://web.whatsapp.com/34b6e80c-bc0c-4a28-b3e1-e4a36d430a7e">
          <a:extLst>
            <a:ext uri="{FF2B5EF4-FFF2-40B4-BE49-F238E27FC236}">
              <a16:creationId xmlns:a16="http://schemas.microsoft.com/office/drawing/2014/main" id="{6598E920-7E32-4F06-A854-AFAEE9914B24}"/>
            </a:ext>
          </a:extLst>
        </xdr:cNvPr>
        <xdr:cNvSpPr>
          <a:spLocks noChangeAspect="1" noChangeArrowheads="1"/>
        </xdr:cNvSpPr>
      </xdr:nvSpPr>
      <xdr:spPr bwMode="auto">
        <a:xfrm>
          <a:off x="23098125" y="23221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867</xdr:row>
      <xdr:rowOff>0</xdr:rowOff>
    </xdr:from>
    <xdr:ext cx="304800" cy="307975"/>
    <xdr:sp macro="" textlink="">
      <xdr:nvSpPr>
        <xdr:cNvPr id="2908" name="AutoShape 1" descr="blob:https://web.whatsapp.com/34b6e80c-bc0c-4a28-b3e1-e4a36d430a7e">
          <a:extLst>
            <a:ext uri="{FF2B5EF4-FFF2-40B4-BE49-F238E27FC236}">
              <a16:creationId xmlns:a16="http://schemas.microsoft.com/office/drawing/2014/main" id="{79CAA9B3-E883-482A-8CBD-767DCE685646}"/>
            </a:ext>
          </a:extLst>
        </xdr:cNvPr>
        <xdr:cNvSpPr>
          <a:spLocks noChangeAspect="1" noChangeArrowheads="1"/>
        </xdr:cNvSpPr>
      </xdr:nvSpPr>
      <xdr:spPr bwMode="auto">
        <a:xfrm>
          <a:off x="23098125" y="23248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868</xdr:row>
      <xdr:rowOff>0</xdr:rowOff>
    </xdr:from>
    <xdr:ext cx="304800" cy="307975"/>
    <xdr:sp macro="" textlink="">
      <xdr:nvSpPr>
        <xdr:cNvPr id="2909" name="AutoShape 1" descr="blob:https://web.whatsapp.com/34b6e80c-bc0c-4a28-b3e1-e4a36d430a7e">
          <a:extLst>
            <a:ext uri="{FF2B5EF4-FFF2-40B4-BE49-F238E27FC236}">
              <a16:creationId xmlns:a16="http://schemas.microsoft.com/office/drawing/2014/main" id="{6744EC39-19B0-494A-8B45-BE6080485BE1}"/>
            </a:ext>
          </a:extLst>
        </xdr:cNvPr>
        <xdr:cNvSpPr>
          <a:spLocks noChangeAspect="1" noChangeArrowheads="1"/>
        </xdr:cNvSpPr>
      </xdr:nvSpPr>
      <xdr:spPr bwMode="auto">
        <a:xfrm>
          <a:off x="23098125" y="23275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869</xdr:row>
      <xdr:rowOff>0</xdr:rowOff>
    </xdr:from>
    <xdr:ext cx="304800" cy="307975"/>
    <xdr:sp macro="" textlink="">
      <xdr:nvSpPr>
        <xdr:cNvPr id="2910" name="AutoShape 1" descr="blob:https://web.whatsapp.com/34b6e80c-bc0c-4a28-b3e1-e4a36d430a7e">
          <a:extLst>
            <a:ext uri="{FF2B5EF4-FFF2-40B4-BE49-F238E27FC236}">
              <a16:creationId xmlns:a16="http://schemas.microsoft.com/office/drawing/2014/main" id="{B5C9DA0A-ED7C-4885-BE76-CE83ABA1EB90}"/>
            </a:ext>
          </a:extLst>
        </xdr:cNvPr>
        <xdr:cNvSpPr>
          <a:spLocks noChangeAspect="1" noChangeArrowheads="1"/>
        </xdr:cNvSpPr>
      </xdr:nvSpPr>
      <xdr:spPr bwMode="auto">
        <a:xfrm>
          <a:off x="23098125" y="23301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870</xdr:row>
      <xdr:rowOff>0</xdr:rowOff>
    </xdr:from>
    <xdr:ext cx="304800" cy="307975"/>
    <xdr:sp macro="" textlink="">
      <xdr:nvSpPr>
        <xdr:cNvPr id="2911" name="AutoShape 1" descr="blob:https://web.whatsapp.com/34b6e80c-bc0c-4a28-b3e1-e4a36d430a7e">
          <a:extLst>
            <a:ext uri="{FF2B5EF4-FFF2-40B4-BE49-F238E27FC236}">
              <a16:creationId xmlns:a16="http://schemas.microsoft.com/office/drawing/2014/main" id="{230D5897-F65D-44FF-B97C-B8323361EE56}"/>
            </a:ext>
          </a:extLst>
        </xdr:cNvPr>
        <xdr:cNvSpPr>
          <a:spLocks noChangeAspect="1" noChangeArrowheads="1"/>
        </xdr:cNvSpPr>
      </xdr:nvSpPr>
      <xdr:spPr bwMode="auto">
        <a:xfrm>
          <a:off x="23098125" y="23328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871</xdr:row>
      <xdr:rowOff>0</xdr:rowOff>
    </xdr:from>
    <xdr:ext cx="304800" cy="307975"/>
    <xdr:sp macro="" textlink="">
      <xdr:nvSpPr>
        <xdr:cNvPr id="2912" name="AutoShape 1" descr="blob:https://web.whatsapp.com/34b6e80c-bc0c-4a28-b3e1-e4a36d430a7e">
          <a:extLst>
            <a:ext uri="{FF2B5EF4-FFF2-40B4-BE49-F238E27FC236}">
              <a16:creationId xmlns:a16="http://schemas.microsoft.com/office/drawing/2014/main" id="{C825D471-7093-47ED-92D6-94FD90D0B61A}"/>
            </a:ext>
          </a:extLst>
        </xdr:cNvPr>
        <xdr:cNvSpPr>
          <a:spLocks noChangeAspect="1" noChangeArrowheads="1"/>
        </xdr:cNvSpPr>
      </xdr:nvSpPr>
      <xdr:spPr bwMode="auto">
        <a:xfrm>
          <a:off x="23098125" y="233553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872</xdr:row>
      <xdr:rowOff>0</xdr:rowOff>
    </xdr:from>
    <xdr:ext cx="304800" cy="307975"/>
    <xdr:sp macro="" textlink="">
      <xdr:nvSpPr>
        <xdr:cNvPr id="2913" name="AutoShape 1" descr="blob:https://web.whatsapp.com/34b6e80c-bc0c-4a28-b3e1-e4a36d430a7e">
          <a:extLst>
            <a:ext uri="{FF2B5EF4-FFF2-40B4-BE49-F238E27FC236}">
              <a16:creationId xmlns:a16="http://schemas.microsoft.com/office/drawing/2014/main" id="{D6D9E4C6-8132-4C64-B8FF-22903ECE34E7}"/>
            </a:ext>
          </a:extLst>
        </xdr:cNvPr>
        <xdr:cNvSpPr>
          <a:spLocks noChangeAspect="1" noChangeArrowheads="1"/>
        </xdr:cNvSpPr>
      </xdr:nvSpPr>
      <xdr:spPr bwMode="auto">
        <a:xfrm>
          <a:off x="23098125" y="233819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873</xdr:row>
      <xdr:rowOff>0</xdr:rowOff>
    </xdr:from>
    <xdr:ext cx="304800" cy="307975"/>
    <xdr:sp macro="" textlink="">
      <xdr:nvSpPr>
        <xdr:cNvPr id="2914" name="AutoShape 1" descr="blob:https://web.whatsapp.com/34b6e80c-bc0c-4a28-b3e1-e4a36d430a7e">
          <a:extLst>
            <a:ext uri="{FF2B5EF4-FFF2-40B4-BE49-F238E27FC236}">
              <a16:creationId xmlns:a16="http://schemas.microsoft.com/office/drawing/2014/main" id="{FEF24D2D-920E-4560-B8D0-2C1A89F0130A}"/>
            </a:ext>
          </a:extLst>
        </xdr:cNvPr>
        <xdr:cNvSpPr>
          <a:spLocks noChangeAspect="1" noChangeArrowheads="1"/>
        </xdr:cNvSpPr>
      </xdr:nvSpPr>
      <xdr:spPr bwMode="auto">
        <a:xfrm>
          <a:off x="23098125" y="234086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874</xdr:row>
      <xdr:rowOff>0</xdr:rowOff>
    </xdr:from>
    <xdr:ext cx="304800" cy="307975"/>
    <xdr:sp macro="" textlink="">
      <xdr:nvSpPr>
        <xdr:cNvPr id="2915" name="AutoShape 1" descr="blob:https://web.whatsapp.com/34b6e80c-bc0c-4a28-b3e1-e4a36d430a7e">
          <a:extLst>
            <a:ext uri="{FF2B5EF4-FFF2-40B4-BE49-F238E27FC236}">
              <a16:creationId xmlns:a16="http://schemas.microsoft.com/office/drawing/2014/main" id="{BE6A3D25-ACBF-46B0-ACF8-7B89AD8B183E}"/>
            </a:ext>
          </a:extLst>
        </xdr:cNvPr>
        <xdr:cNvSpPr>
          <a:spLocks noChangeAspect="1" noChangeArrowheads="1"/>
        </xdr:cNvSpPr>
      </xdr:nvSpPr>
      <xdr:spPr bwMode="auto">
        <a:xfrm>
          <a:off x="23098125" y="2343531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875</xdr:row>
      <xdr:rowOff>0</xdr:rowOff>
    </xdr:from>
    <xdr:ext cx="304800" cy="307975"/>
    <xdr:sp macro="" textlink="">
      <xdr:nvSpPr>
        <xdr:cNvPr id="2916" name="AutoShape 1" descr="blob:https://web.whatsapp.com/34b6e80c-bc0c-4a28-b3e1-e4a36d430a7e">
          <a:extLst>
            <a:ext uri="{FF2B5EF4-FFF2-40B4-BE49-F238E27FC236}">
              <a16:creationId xmlns:a16="http://schemas.microsoft.com/office/drawing/2014/main" id="{3085EC4B-5F20-4757-BB05-D706AC1AAE2A}"/>
            </a:ext>
          </a:extLst>
        </xdr:cNvPr>
        <xdr:cNvSpPr>
          <a:spLocks noChangeAspect="1" noChangeArrowheads="1"/>
        </xdr:cNvSpPr>
      </xdr:nvSpPr>
      <xdr:spPr bwMode="auto">
        <a:xfrm>
          <a:off x="23098125" y="234619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876</xdr:row>
      <xdr:rowOff>0</xdr:rowOff>
    </xdr:from>
    <xdr:ext cx="304800" cy="307975"/>
    <xdr:sp macro="" textlink="">
      <xdr:nvSpPr>
        <xdr:cNvPr id="2917" name="AutoShape 1" descr="blob:https://web.whatsapp.com/34b6e80c-bc0c-4a28-b3e1-e4a36d430a7e">
          <a:extLst>
            <a:ext uri="{FF2B5EF4-FFF2-40B4-BE49-F238E27FC236}">
              <a16:creationId xmlns:a16="http://schemas.microsoft.com/office/drawing/2014/main" id="{176D1CD5-38D9-454C-9A04-C92852929172}"/>
            </a:ext>
          </a:extLst>
        </xdr:cNvPr>
        <xdr:cNvSpPr>
          <a:spLocks noChangeAspect="1" noChangeArrowheads="1"/>
        </xdr:cNvSpPr>
      </xdr:nvSpPr>
      <xdr:spPr bwMode="auto">
        <a:xfrm>
          <a:off x="23098125" y="234886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877</xdr:row>
      <xdr:rowOff>0</xdr:rowOff>
    </xdr:from>
    <xdr:ext cx="304800" cy="307975"/>
    <xdr:sp macro="" textlink="">
      <xdr:nvSpPr>
        <xdr:cNvPr id="2918" name="AutoShape 1" descr="blob:https://web.whatsapp.com/34b6e80c-bc0c-4a28-b3e1-e4a36d430a7e">
          <a:extLst>
            <a:ext uri="{FF2B5EF4-FFF2-40B4-BE49-F238E27FC236}">
              <a16:creationId xmlns:a16="http://schemas.microsoft.com/office/drawing/2014/main" id="{12650A0A-2FFA-4D9B-9BA3-8B44A201FBB3}"/>
            </a:ext>
          </a:extLst>
        </xdr:cNvPr>
        <xdr:cNvSpPr>
          <a:spLocks noChangeAspect="1" noChangeArrowheads="1"/>
        </xdr:cNvSpPr>
      </xdr:nvSpPr>
      <xdr:spPr bwMode="auto">
        <a:xfrm>
          <a:off x="23098125" y="235153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878</xdr:row>
      <xdr:rowOff>0</xdr:rowOff>
    </xdr:from>
    <xdr:ext cx="304800" cy="307975"/>
    <xdr:sp macro="" textlink="">
      <xdr:nvSpPr>
        <xdr:cNvPr id="2919" name="AutoShape 1" descr="blob:https://web.whatsapp.com/34b6e80c-bc0c-4a28-b3e1-e4a36d430a7e">
          <a:extLst>
            <a:ext uri="{FF2B5EF4-FFF2-40B4-BE49-F238E27FC236}">
              <a16:creationId xmlns:a16="http://schemas.microsoft.com/office/drawing/2014/main" id="{CB65EACD-073C-41B4-BF35-CC556FAA1044}"/>
            </a:ext>
          </a:extLst>
        </xdr:cNvPr>
        <xdr:cNvSpPr>
          <a:spLocks noChangeAspect="1" noChangeArrowheads="1"/>
        </xdr:cNvSpPr>
      </xdr:nvSpPr>
      <xdr:spPr bwMode="auto">
        <a:xfrm>
          <a:off x="23098125" y="235419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879</xdr:row>
      <xdr:rowOff>0</xdr:rowOff>
    </xdr:from>
    <xdr:ext cx="304800" cy="307975"/>
    <xdr:sp macro="" textlink="">
      <xdr:nvSpPr>
        <xdr:cNvPr id="2920" name="AutoShape 1" descr="blob:https://web.whatsapp.com/34b6e80c-bc0c-4a28-b3e1-e4a36d430a7e">
          <a:extLst>
            <a:ext uri="{FF2B5EF4-FFF2-40B4-BE49-F238E27FC236}">
              <a16:creationId xmlns:a16="http://schemas.microsoft.com/office/drawing/2014/main" id="{B912B013-50D8-4EF3-8305-0E1FB5D420B2}"/>
            </a:ext>
          </a:extLst>
        </xdr:cNvPr>
        <xdr:cNvSpPr>
          <a:spLocks noChangeAspect="1" noChangeArrowheads="1"/>
        </xdr:cNvSpPr>
      </xdr:nvSpPr>
      <xdr:spPr bwMode="auto">
        <a:xfrm>
          <a:off x="23098125" y="235686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880</xdr:row>
      <xdr:rowOff>0</xdr:rowOff>
    </xdr:from>
    <xdr:ext cx="304800" cy="307975"/>
    <xdr:sp macro="" textlink="">
      <xdr:nvSpPr>
        <xdr:cNvPr id="2921" name="AutoShape 1" descr="blob:https://web.whatsapp.com/34b6e80c-bc0c-4a28-b3e1-e4a36d430a7e">
          <a:extLst>
            <a:ext uri="{FF2B5EF4-FFF2-40B4-BE49-F238E27FC236}">
              <a16:creationId xmlns:a16="http://schemas.microsoft.com/office/drawing/2014/main" id="{AB69C287-2CCE-4A14-9B94-A03EF10CB811}"/>
            </a:ext>
          </a:extLst>
        </xdr:cNvPr>
        <xdr:cNvSpPr>
          <a:spLocks noChangeAspect="1" noChangeArrowheads="1"/>
        </xdr:cNvSpPr>
      </xdr:nvSpPr>
      <xdr:spPr bwMode="auto">
        <a:xfrm>
          <a:off x="23098125" y="235953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881</xdr:row>
      <xdr:rowOff>0</xdr:rowOff>
    </xdr:from>
    <xdr:ext cx="304800" cy="307975"/>
    <xdr:sp macro="" textlink="">
      <xdr:nvSpPr>
        <xdr:cNvPr id="2922" name="AutoShape 1" descr="blob:https://web.whatsapp.com/34b6e80c-bc0c-4a28-b3e1-e4a36d430a7e">
          <a:extLst>
            <a:ext uri="{FF2B5EF4-FFF2-40B4-BE49-F238E27FC236}">
              <a16:creationId xmlns:a16="http://schemas.microsoft.com/office/drawing/2014/main" id="{5FE89011-DC2D-4B4D-8091-DF9F7923C7A0}"/>
            </a:ext>
          </a:extLst>
        </xdr:cNvPr>
        <xdr:cNvSpPr>
          <a:spLocks noChangeAspect="1" noChangeArrowheads="1"/>
        </xdr:cNvSpPr>
      </xdr:nvSpPr>
      <xdr:spPr bwMode="auto">
        <a:xfrm>
          <a:off x="23098125" y="236220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953</xdr:row>
      <xdr:rowOff>0</xdr:rowOff>
    </xdr:from>
    <xdr:ext cx="304800" cy="307975"/>
    <xdr:sp macro="" textlink="">
      <xdr:nvSpPr>
        <xdr:cNvPr id="2923" name="AutoShape 1" descr="blob:https://web.whatsapp.com/34b6e80c-bc0c-4a28-b3e1-e4a36d430a7e">
          <a:extLst>
            <a:ext uri="{FF2B5EF4-FFF2-40B4-BE49-F238E27FC236}">
              <a16:creationId xmlns:a16="http://schemas.microsoft.com/office/drawing/2014/main" id="{38AC468D-CF2A-49E1-89A3-2F8C3BCCDC17}"/>
            </a:ext>
          </a:extLst>
        </xdr:cNvPr>
        <xdr:cNvSpPr>
          <a:spLocks noChangeAspect="1" noChangeArrowheads="1"/>
        </xdr:cNvSpPr>
      </xdr:nvSpPr>
      <xdr:spPr bwMode="auto">
        <a:xfrm>
          <a:off x="2309812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2924" name="AutoShape 1" descr="blob:https://web.whatsapp.com/34b6e80c-bc0c-4a28-b3e1-e4a36d430a7e">
          <a:extLst>
            <a:ext uri="{FF2B5EF4-FFF2-40B4-BE49-F238E27FC236}">
              <a16:creationId xmlns:a16="http://schemas.microsoft.com/office/drawing/2014/main" id="{CFB23065-6B7D-43BE-9698-4692F7D1E652}"/>
            </a:ext>
          </a:extLst>
        </xdr:cNvPr>
        <xdr:cNvSpPr>
          <a:spLocks noChangeAspect="1" noChangeArrowheads="1"/>
        </xdr:cNvSpPr>
      </xdr:nvSpPr>
      <xdr:spPr bwMode="auto">
        <a:xfrm>
          <a:off x="230981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954</xdr:row>
      <xdr:rowOff>0</xdr:rowOff>
    </xdr:from>
    <xdr:ext cx="304800" cy="307975"/>
    <xdr:sp macro="" textlink="">
      <xdr:nvSpPr>
        <xdr:cNvPr id="2925" name="AutoShape 1" descr="blob:https://web.whatsapp.com/34b6e80c-bc0c-4a28-b3e1-e4a36d430a7e">
          <a:extLst>
            <a:ext uri="{FF2B5EF4-FFF2-40B4-BE49-F238E27FC236}">
              <a16:creationId xmlns:a16="http://schemas.microsoft.com/office/drawing/2014/main" id="{AEA32154-D2EF-4ECB-8F0E-A0F10EDFA3E7}"/>
            </a:ext>
          </a:extLst>
        </xdr:cNvPr>
        <xdr:cNvSpPr>
          <a:spLocks noChangeAspect="1" noChangeArrowheads="1"/>
        </xdr:cNvSpPr>
      </xdr:nvSpPr>
      <xdr:spPr bwMode="auto">
        <a:xfrm>
          <a:off x="2309812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955</xdr:row>
      <xdr:rowOff>0</xdr:rowOff>
    </xdr:from>
    <xdr:ext cx="304800" cy="307975"/>
    <xdr:sp macro="" textlink="">
      <xdr:nvSpPr>
        <xdr:cNvPr id="2926" name="AutoShape 1" descr="blob:https://web.whatsapp.com/34b6e80c-bc0c-4a28-b3e1-e4a36d430a7e">
          <a:extLst>
            <a:ext uri="{FF2B5EF4-FFF2-40B4-BE49-F238E27FC236}">
              <a16:creationId xmlns:a16="http://schemas.microsoft.com/office/drawing/2014/main" id="{57BCAF39-5970-410F-A76F-237FBDD2040D}"/>
            </a:ext>
          </a:extLst>
        </xdr:cNvPr>
        <xdr:cNvSpPr>
          <a:spLocks noChangeAspect="1" noChangeArrowheads="1"/>
        </xdr:cNvSpPr>
      </xdr:nvSpPr>
      <xdr:spPr bwMode="auto">
        <a:xfrm>
          <a:off x="2309812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956</xdr:row>
      <xdr:rowOff>0</xdr:rowOff>
    </xdr:from>
    <xdr:ext cx="304800" cy="307975"/>
    <xdr:sp macro="" textlink="">
      <xdr:nvSpPr>
        <xdr:cNvPr id="2927" name="AutoShape 1" descr="blob:https://web.whatsapp.com/34b6e80c-bc0c-4a28-b3e1-e4a36d430a7e">
          <a:extLst>
            <a:ext uri="{FF2B5EF4-FFF2-40B4-BE49-F238E27FC236}">
              <a16:creationId xmlns:a16="http://schemas.microsoft.com/office/drawing/2014/main" id="{C636DE31-EE95-4FD2-B5FF-22672DBD959B}"/>
            </a:ext>
          </a:extLst>
        </xdr:cNvPr>
        <xdr:cNvSpPr>
          <a:spLocks noChangeAspect="1" noChangeArrowheads="1"/>
        </xdr:cNvSpPr>
      </xdr:nvSpPr>
      <xdr:spPr bwMode="auto">
        <a:xfrm>
          <a:off x="2309812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1014</xdr:row>
      <xdr:rowOff>0</xdr:rowOff>
    </xdr:from>
    <xdr:ext cx="304800" cy="307975"/>
    <xdr:sp macro="" textlink="">
      <xdr:nvSpPr>
        <xdr:cNvPr id="2928" name="AutoShape 1" descr="blob:https://web.whatsapp.com/34b6e80c-bc0c-4a28-b3e1-e4a36d430a7e">
          <a:extLst>
            <a:ext uri="{FF2B5EF4-FFF2-40B4-BE49-F238E27FC236}">
              <a16:creationId xmlns:a16="http://schemas.microsoft.com/office/drawing/2014/main" id="{F93A4C90-0908-4C15-A7BB-8A8A20F90995}"/>
            </a:ext>
          </a:extLst>
        </xdr:cNvPr>
        <xdr:cNvSpPr>
          <a:spLocks noChangeAspect="1" noChangeArrowheads="1"/>
        </xdr:cNvSpPr>
      </xdr:nvSpPr>
      <xdr:spPr bwMode="auto">
        <a:xfrm>
          <a:off x="23098125" y="272148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1015</xdr:row>
      <xdr:rowOff>0</xdr:rowOff>
    </xdr:from>
    <xdr:ext cx="304800" cy="307975"/>
    <xdr:sp macro="" textlink="">
      <xdr:nvSpPr>
        <xdr:cNvPr id="2929" name="AutoShape 1" descr="blob:https://web.whatsapp.com/34b6e80c-bc0c-4a28-b3e1-e4a36d430a7e">
          <a:extLst>
            <a:ext uri="{FF2B5EF4-FFF2-40B4-BE49-F238E27FC236}">
              <a16:creationId xmlns:a16="http://schemas.microsoft.com/office/drawing/2014/main" id="{D44F6B11-8458-4DEC-94AF-74EF9B66B79D}"/>
            </a:ext>
          </a:extLst>
        </xdr:cNvPr>
        <xdr:cNvSpPr>
          <a:spLocks noChangeAspect="1" noChangeArrowheads="1"/>
        </xdr:cNvSpPr>
      </xdr:nvSpPr>
      <xdr:spPr bwMode="auto">
        <a:xfrm>
          <a:off x="23098125" y="272415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1016</xdr:row>
      <xdr:rowOff>0</xdr:rowOff>
    </xdr:from>
    <xdr:ext cx="304800" cy="307975"/>
    <xdr:sp macro="" textlink="">
      <xdr:nvSpPr>
        <xdr:cNvPr id="2930" name="AutoShape 1" descr="blob:https://web.whatsapp.com/34b6e80c-bc0c-4a28-b3e1-e4a36d430a7e">
          <a:extLst>
            <a:ext uri="{FF2B5EF4-FFF2-40B4-BE49-F238E27FC236}">
              <a16:creationId xmlns:a16="http://schemas.microsoft.com/office/drawing/2014/main" id="{817EEB56-CD83-43CE-9321-1D93F2F9D5F4}"/>
            </a:ext>
          </a:extLst>
        </xdr:cNvPr>
        <xdr:cNvSpPr>
          <a:spLocks noChangeAspect="1" noChangeArrowheads="1"/>
        </xdr:cNvSpPr>
      </xdr:nvSpPr>
      <xdr:spPr bwMode="auto">
        <a:xfrm>
          <a:off x="23098125" y="2726817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1017</xdr:row>
      <xdr:rowOff>0</xdr:rowOff>
    </xdr:from>
    <xdr:ext cx="304800" cy="307975"/>
    <xdr:sp macro="" textlink="">
      <xdr:nvSpPr>
        <xdr:cNvPr id="2931" name="AutoShape 1" descr="blob:https://web.whatsapp.com/34b6e80c-bc0c-4a28-b3e1-e4a36d430a7e">
          <a:extLst>
            <a:ext uri="{FF2B5EF4-FFF2-40B4-BE49-F238E27FC236}">
              <a16:creationId xmlns:a16="http://schemas.microsoft.com/office/drawing/2014/main" id="{F475CDB8-C837-4736-AD35-F9CB30152D35}"/>
            </a:ext>
          </a:extLst>
        </xdr:cNvPr>
        <xdr:cNvSpPr>
          <a:spLocks noChangeAspect="1" noChangeArrowheads="1"/>
        </xdr:cNvSpPr>
      </xdr:nvSpPr>
      <xdr:spPr bwMode="auto">
        <a:xfrm>
          <a:off x="23098125" y="2729484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1018</xdr:row>
      <xdr:rowOff>0</xdr:rowOff>
    </xdr:from>
    <xdr:ext cx="304800" cy="307975"/>
    <xdr:sp macro="" textlink="">
      <xdr:nvSpPr>
        <xdr:cNvPr id="2932" name="AutoShape 1" descr="blob:https://web.whatsapp.com/34b6e80c-bc0c-4a28-b3e1-e4a36d430a7e">
          <a:extLst>
            <a:ext uri="{FF2B5EF4-FFF2-40B4-BE49-F238E27FC236}">
              <a16:creationId xmlns:a16="http://schemas.microsoft.com/office/drawing/2014/main" id="{7DE73C3C-4CED-4684-8EFD-8512FF76CD07}"/>
            </a:ext>
          </a:extLst>
        </xdr:cNvPr>
        <xdr:cNvSpPr>
          <a:spLocks noChangeAspect="1" noChangeArrowheads="1"/>
        </xdr:cNvSpPr>
      </xdr:nvSpPr>
      <xdr:spPr bwMode="auto">
        <a:xfrm>
          <a:off x="23098125" y="273300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1024</xdr:row>
      <xdr:rowOff>0</xdr:rowOff>
    </xdr:from>
    <xdr:ext cx="304800" cy="307975"/>
    <xdr:sp macro="" textlink="">
      <xdr:nvSpPr>
        <xdr:cNvPr id="2933" name="AutoShape 1" descr="blob:https://web.whatsapp.com/34b6e80c-bc0c-4a28-b3e1-e4a36d430a7e">
          <a:extLst>
            <a:ext uri="{FF2B5EF4-FFF2-40B4-BE49-F238E27FC236}">
              <a16:creationId xmlns:a16="http://schemas.microsoft.com/office/drawing/2014/main" id="{3353E722-34E0-4985-B70C-F6A04181EEA5}"/>
            </a:ext>
          </a:extLst>
        </xdr:cNvPr>
        <xdr:cNvSpPr>
          <a:spLocks noChangeAspect="1" noChangeArrowheads="1"/>
        </xdr:cNvSpPr>
      </xdr:nvSpPr>
      <xdr:spPr bwMode="auto">
        <a:xfrm>
          <a:off x="23098125" y="274958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1025</xdr:row>
      <xdr:rowOff>0</xdr:rowOff>
    </xdr:from>
    <xdr:ext cx="304800" cy="307975"/>
    <xdr:sp macro="" textlink="">
      <xdr:nvSpPr>
        <xdr:cNvPr id="2934" name="AutoShape 1" descr="blob:https://web.whatsapp.com/34b6e80c-bc0c-4a28-b3e1-e4a36d430a7e">
          <a:extLst>
            <a:ext uri="{FF2B5EF4-FFF2-40B4-BE49-F238E27FC236}">
              <a16:creationId xmlns:a16="http://schemas.microsoft.com/office/drawing/2014/main" id="{814821F3-E404-4530-A13A-D67B62644FFE}"/>
            </a:ext>
          </a:extLst>
        </xdr:cNvPr>
        <xdr:cNvSpPr>
          <a:spLocks noChangeAspect="1" noChangeArrowheads="1"/>
        </xdr:cNvSpPr>
      </xdr:nvSpPr>
      <xdr:spPr bwMode="auto">
        <a:xfrm>
          <a:off x="23098125" y="275224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1026</xdr:row>
      <xdr:rowOff>0</xdr:rowOff>
    </xdr:from>
    <xdr:ext cx="304800" cy="307975"/>
    <xdr:sp macro="" textlink="">
      <xdr:nvSpPr>
        <xdr:cNvPr id="2935" name="AutoShape 1" descr="blob:https://web.whatsapp.com/34b6e80c-bc0c-4a28-b3e1-e4a36d430a7e">
          <a:extLst>
            <a:ext uri="{FF2B5EF4-FFF2-40B4-BE49-F238E27FC236}">
              <a16:creationId xmlns:a16="http://schemas.microsoft.com/office/drawing/2014/main" id="{66074925-A633-473A-B8B4-B4CE14D65479}"/>
            </a:ext>
          </a:extLst>
        </xdr:cNvPr>
        <xdr:cNvSpPr>
          <a:spLocks noChangeAspect="1" noChangeArrowheads="1"/>
        </xdr:cNvSpPr>
      </xdr:nvSpPr>
      <xdr:spPr bwMode="auto">
        <a:xfrm>
          <a:off x="23098125"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1027</xdr:row>
      <xdr:rowOff>0</xdr:rowOff>
    </xdr:from>
    <xdr:ext cx="304800" cy="307975"/>
    <xdr:sp macro="" textlink="">
      <xdr:nvSpPr>
        <xdr:cNvPr id="2936" name="AutoShape 1" descr="blob:https://web.whatsapp.com/34b6e80c-bc0c-4a28-b3e1-e4a36d430a7e">
          <a:extLst>
            <a:ext uri="{FF2B5EF4-FFF2-40B4-BE49-F238E27FC236}">
              <a16:creationId xmlns:a16="http://schemas.microsoft.com/office/drawing/2014/main" id="{B300F9CE-3B31-4D11-B85B-AA2C27946B18}"/>
            </a:ext>
          </a:extLst>
        </xdr:cNvPr>
        <xdr:cNvSpPr>
          <a:spLocks noChangeAspect="1" noChangeArrowheads="1"/>
        </xdr:cNvSpPr>
      </xdr:nvSpPr>
      <xdr:spPr bwMode="auto">
        <a:xfrm>
          <a:off x="23098125"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1026</xdr:row>
      <xdr:rowOff>0</xdr:rowOff>
    </xdr:from>
    <xdr:ext cx="304800" cy="307975"/>
    <xdr:sp macro="" textlink="">
      <xdr:nvSpPr>
        <xdr:cNvPr id="2937" name="AutoShape 1" descr="blob:https://web.whatsapp.com/34b6e80c-bc0c-4a28-b3e1-e4a36d430a7e">
          <a:extLst>
            <a:ext uri="{FF2B5EF4-FFF2-40B4-BE49-F238E27FC236}">
              <a16:creationId xmlns:a16="http://schemas.microsoft.com/office/drawing/2014/main" id="{3866800F-4937-4AA6-87D3-5823043BD196}"/>
            </a:ext>
          </a:extLst>
        </xdr:cNvPr>
        <xdr:cNvSpPr>
          <a:spLocks noChangeAspect="1" noChangeArrowheads="1"/>
        </xdr:cNvSpPr>
      </xdr:nvSpPr>
      <xdr:spPr bwMode="auto">
        <a:xfrm>
          <a:off x="23098125" y="275491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1027</xdr:row>
      <xdr:rowOff>0</xdr:rowOff>
    </xdr:from>
    <xdr:ext cx="304800" cy="307975"/>
    <xdr:sp macro="" textlink="">
      <xdr:nvSpPr>
        <xdr:cNvPr id="2938" name="AutoShape 1" descr="blob:https://web.whatsapp.com/34b6e80c-bc0c-4a28-b3e1-e4a36d430a7e">
          <a:extLst>
            <a:ext uri="{FF2B5EF4-FFF2-40B4-BE49-F238E27FC236}">
              <a16:creationId xmlns:a16="http://schemas.microsoft.com/office/drawing/2014/main" id="{200BE4FB-1E58-4514-B40B-D78FBD2C30C2}"/>
            </a:ext>
          </a:extLst>
        </xdr:cNvPr>
        <xdr:cNvSpPr>
          <a:spLocks noChangeAspect="1" noChangeArrowheads="1"/>
        </xdr:cNvSpPr>
      </xdr:nvSpPr>
      <xdr:spPr bwMode="auto">
        <a:xfrm>
          <a:off x="23098125" y="275758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1041</xdr:row>
      <xdr:rowOff>0</xdr:rowOff>
    </xdr:from>
    <xdr:ext cx="304800" cy="307975"/>
    <xdr:sp macro="" textlink="">
      <xdr:nvSpPr>
        <xdr:cNvPr id="2939" name="AutoShape 1" descr="blob:https://web.whatsapp.com/34b6e80c-bc0c-4a28-b3e1-e4a36d430a7e">
          <a:extLst>
            <a:ext uri="{FF2B5EF4-FFF2-40B4-BE49-F238E27FC236}">
              <a16:creationId xmlns:a16="http://schemas.microsoft.com/office/drawing/2014/main" id="{F4F2A088-F991-47AB-A89E-4F0E4E32872C}"/>
            </a:ext>
          </a:extLst>
        </xdr:cNvPr>
        <xdr:cNvSpPr>
          <a:spLocks noChangeAspect="1" noChangeArrowheads="1"/>
        </xdr:cNvSpPr>
      </xdr:nvSpPr>
      <xdr:spPr bwMode="auto">
        <a:xfrm>
          <a:off x="23098125" y="2795778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1099</xdr:row>
      <xdr:rowOff>0</xdr:rowOff>
    </xdr:from>
    <xdr:ext cx="304800" cy="307975"/>
    <xdr:sp macro="" textlink="">
      <xdr:nvSpPr>
        <xdr:cNvPr id="2940" name="AutoShape 1" descr="blob:https://web.whatsapp.com/34b6e80c-bc0c-4a28-b3e1-e4a36d430a7e">
          <a:extLst>
            <a:ext uri="{FF2B5EF4-FFF2-40B4-BE49-F238E27FC236}">
              <a16:creationId xmlns:a16="http://schemas.microsoft.com/office/drawing/2014/main" id="{FD232C49-2A31-48D0-BAF0-250EE9B1CFAF}"/>
            </a:ext>
          </a:extLst>
        </xdr:cNvPr>
        <xdr:cNvSpPr>
          <a:spLocks noChangeAspect="1" noChangeArrowheads="1"/>
        </xdr:cNvSpPr>
      </xdr:nvSpPr>
      <xdr:spPr bwMode="auto">
        <a:xfrm>
          <a:off x="23098125" y="2964180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1127</xdr:row>
      <xdr:rowOff>0</xdr:rowOff>
    </xdr:from>
    <xdr:ext cx="304800" cy="307975"/>
    <xdr:sp macro="" textlink="">
      <xdr:nvSpPr>
        <xdr:cNvPr id="2941" name="AutoShape 1" descr="blob:https://web.whatsapp.com/34b6e80c-bc0c-4a28-b3e1-e4a36d430a7e">
          <a:extLst>
            <a:ext uri="{FF2B5EF4-FFF2-40B4-BE49-F238E27FC236}">
              <a16:creationId xmlns:a16="http://schemas.microsoft.com/office/drawing/2014/main" id="{45A0E4BE-A742-4C82-B080-3958E4F97252}"/>
            </a:ext>
          </a:extLst>
        </xdr:cNvPr>
        <xdr:cNvSpPr>
          <a:spLocks noChangeAspect="1" noChangeArrowheads="1"/>
        </xdr:cNvSpPr>
      </xdr:nvSpPr>
      <xdr:spPr bwMode="auto">
        <a:xfrm>
          <a:off x="23098125" y="304257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1128</xdr:row>
      <xdr:rowOff>0</xdr:rowOff>
    </xdr:from>
    <xdr:ext cx="304800" cy="307975"/>
    <xdr:sp macro="" textlink="">
      <xdr:nvSpPr>
        <xdr:cNvPr id="2942" name="AutoShape 1" descr="blob:https://web.whatsapp.com/34b6e80c-bc0c-4a28-b3e1-e4a36d430a7e">
          <a:extLst>
            <a:ext uri="{FF2B5EF4-FFF2-40B4-BE49-F238E27FC236}">
              <a16:creationId xmlns:a16="http://schemas.microsoft.com/office/drawing/2014/main" id="{60CBDFF2-FCD7-479E-9C04-71A2BDD69A94}"/>
            </a:ext>
          </a:extLst>
        </xdr:cNvPr>
        <xdr:cNvSpPr>
          <a:spLocks noChangeAspect="1" noChangeArrowheads="1"/>
        </xdr:cNvSpPr>
      </xdr:nvSpPr>
      <xdr:spPr bwMode="auto">
        <a:xfrm>
          <a:off x="23098125" y="30489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1129</xdr:row>
      <xdr:rowOff>0</xdr:rowOff>
    </xdr:from>
    <xdr:ext cx="304800" cy="307975"/>
    <xdr:sp macro="" textlink="">
      <xdr:nvSpPr>
        <xdr:cNvPr id="2943" name="AutoShape 1" descr="blob:https://web.whatsapp.com/34b6e80c-bc0c-4a28-b3e1-e4a36d430a7e">
          <a:extLst>
            <a:ext uri="{FF2B5EF4-FFF2-40B4-BE49-F238E27FC236}">
              <a16:creationId xmlns:a16="http://schemas.microsoft.com/office/drawing/2014/main" id="{9056ADD4-66BB-4FC0-815C-6101882CE62B}"/>
            </a:ext>
          </a:extLst>
        </xdr:cNvPr>
        <xdr:cNvSpPr>
          <a:spLocks noChangeAspect="1" noChangeArrowheads="1"/>
        </xdr:cNvSpPr>
      </xdr:nvSpPr>
      <xdr:spPr bwMode="auto">
        <a:xfrm>
          <a:off x="23098125" y="305276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1131</xdr:row>
      <xdr:rowOff>0</xdr:rowOff>
    </xdr:from>
    <xdr:ext cx="304800" cy="307975"/>
    <xdr:sp macro="" textlink="">
      <xdr:nvSpPr>
        <xdr:cNvPr id="2944" name="AutoShape 1" descr="blob:https://web.whatsapp.com/34b6e80c-bc0c-4a28-b3e1-e4a36d430a7e">
          <a:extLst>
            <a:ext uri="{FF2B5EF4-FFF2-40B4-BE49-F238E27FC236}">
              <a16:creationId xmlns:a16="http://schemas.microsoft.com/office/drawing/2014/main" id="{2CA4EDA1-F6C1-4F81-8A6C-6044CE840F44}"/>
            </a:ext>
          </a:extLst>
        </xdr:cNvPr>
        <xdr:cNvSpPr>
          <a:spLocks noChangeAspect="1" noChangeArrowheads="1"/>
        </xdr:cNvSpPr>
      </xdr:nvSpPr>
      <xdr:spPr bwMode="auto">
        <a:xfrm>
          <a:off x="23098125" y="3058096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1132</xdr:row>
      <xdr:rowOff>0</xdr:rowOff>
    </xdr:from>
    <xdr:ext cx="304800" cy="307975"/>
    <xdr:sp macro="" textlink="">
      <xdr:nvSpPr>
        <xdr:cNvPr id="2945" name="AutoShape 1" descr="blob:https://web.whatsapp.com/34b6e80c-bc0c-4a28-b3e1-e4a36d430a7e">
          <a:extLst>
            <a:ext uri="{FF2B5EF4-FFF2-40B4-BE49-F238E27FC236}">
              <a16:creationId xmlns:a16="http://schemas.microsoft.com/office/drawing/2014/main" id="{0B186F6B-2514-4EA4-8D06-34E66306F9D1}"/>
            </a:ext>
          </a:extLst>
        </xdr:cNvPr>
        <xdr:cNvSpPr>
          <a:spLocks noChangeAspect="1" noChangeArrowheads="1"/>
        </xdr:cNvSpPr>
      </xdr:nvSpPr>
      <xdr:spPr bwMode="auto">
        <a:xfrm>
          <a:off x="23098125" y="306076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1134</xdr:row>
      <xdr:rowOff>0</xdr:rowOff>
    </xdr:from>
    <xdr:ext cx="304800" cy="307975"/>
    <xdr:sp macro="" textlink="">
      <xdr:nvSpPr>
        <xdr:cNvPr id="2946" name="AutoShape 1" descr="blob:https://web.whatsapp.com/34b6e80c-bc0c-4a28-b3e1-e4a36d430a7e">
          <a:extLst>
            <a:ext uri="{FF2B5EF4-FFF2-40B4-BE49-F238E27FC236}">
              <a16:creationId xmlns:a16="http://schemas.microsoft.com/office/drawing/2014/main" id="{E20F8CD2-6905-4AA9-8C14-60ED2DE6BA27}"/>
            </a:ext>
          </a:extLst>
        </xdr:cNvPr>
        <xdr:cNvSpPr>
          <a:spLocks noChangeAspect="1" noChangeArrowheads="1"/>
        </xdr:cNvSpPr>
      </xdr:nvSpPr>
      <xdr:spPr bwMode="auto">
        <a:xfrm>
          <a:off x="23098125" y="306609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947" name="AutoShape 1" descr="blob:https://web.whatsapp.com/34b6e80c-bc0c-4a28-b3e1-e4a36d430a7e">
          <a:extLst>
            <a:ext uri="{FF2B5EF4-FFF2-40B4-BE49-F238E27FC236}">
              <a16:creationId xmlns:a16="http://schemas.microsoft.com/office/drawing/2014/main" id="{E6C31E76-A16C-46CA-B9C0-D559B3221D4E}"/>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1143</xdr:row>
      <xdr:rowOff>0</xdr:rowOff>
    </xdr:from>
    <xdr:ext cx="304800" cy="307975"/>
    <xdr:sp macro="" textlink="">
      <xdr:nvSpPr>
        <xdr:cNvPr id="2948" name="AutoShape 1" descr="blob:https://web.whatsapp.com/34b6e80c-bc0c-4a28-b3e1-e4a36d430a7e">
          <a:extLst>
            <a:ext uri="{FF2B5EF4-FFF2-40B4-BE49-F238E27FC236}">
              <a16:creationId xmlns:a16="http://schemas.microsoft.com/office/drawing/2014/main" id="{F0C73B3B-8FDE-4C0D-B925-1C506A0803DD}"/>
            </a:ext>
          </a:extLst>
        </xdr:cNvPr>
        <xdr:cNvSpPr>
          <a:spLocks noChangeAspect="1" noChangeArrowheads="1"/>
        </xdr:cNvSpPr>
      </xdr:nvSpPr>
      <xdr:spPr bwMode="auto">
        <a:xfrm>
          <a:off x="23098125" y="309010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949" name="AutoShape 1" descr="blob:https://web.whatsapp.com/34b6e80c-bc0c-4a28-b3e1-e4a36d430a7e">
          <a:extLst>
            <a:ext uri="{FF2B5EF4-FFF2-40B4-BE49-F238E27FC236}">
              <a16:creationId xmlns:a16="http://schemas.microsoft.com/office/drawing/2014/main" id="{D7600E29-7A16-4A36-8C5B-4F9A46E2B651}"/>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1142</xdr:row>
      <xdr:rowOff>0</xdr:rowOff>
    </xdr:from>
    <xdr:ext cx="304800" cy="307975"/>
    <xdr:sp macro="" textlink="">
      <xdr:nvSpPr>
        <xdr:cNvPr id="2950" name="AutoShape 1" descr="blob:https://web.whatsapp.com/34b6e80c-bc0c-4a28-b3e1-e4a36d430a7e">
          <a:extLst>
            <a:ext uri="{FF2B5EF4-FFF2-40B4-BE49-F238E27FC236}">
              <a16:creationId xmlns:a16="http://schemas.microsoft.com/office/drawing/2014/main" id="{2BA33D0B-3669-41FB-81F1-EE23C1142476}"/>
            </a:ext>
          </a:extLst>
        </xdr:cNvPr>
        <xdr:cNvSpPr>
          <a:spLocks noChangeAspect="1" noChangeArrowheads="1"/>
        </xdr:cNvSpPr>
      </xdr:nvSpPr>
      <xdr:spPr bwMode="auto">
        <a:xfrm>
          <a:off x="23098125" y="3087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1180</xdr:row>
      <xdr:rowOff>0</xdr:rowOff>
    </xdr:from>
    <xdr:ext cx="304800" cy="307975"/>
    <xdr:sp macro="" textlink="">
      <xdr:nvSpPr>
        <xdr:cNvPr id="2951" name="AutoShape 1" descr="blob:https://web.whatsapp.com/34b6e80c-bc0c-4a28-b3e1-e4a36d430a7e">
          <a:extLst>
            <a:ext uri="{FF2B5EF4-FFF2-40B4-BE49-F238E27FC236}">
              <a16:creationId xmlns:a16="http://schemas.microsoft.com/office/drawing/2014/main" id="{AF282C79-D1B5-40C0-A477-8200596C1D96}"/>
            </a:ext>
          </a:extLst>
        </xdr:cNvPr>
        <xdr:cNvSpPr>
          <a:spLocks noChangeAspect="1" noChangeArrowheads="1"/>
        </xdr:cNvSpPr>
      </xdr:nvSpPr>
      <xdr:spPr bwMode="auto">
        <a:xfrm>
          <a:off x="23098125" y="31997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1181</xdr:row>
      <xdr:rowOff>0</xdr:rowOff>
    </xdr:from>
    <xdr:ext cx="304800" cy="307975"/>
    <xdr:sp macro="" textlink="">
      <xdr:nvSpPr>
        <xdr:cNvPr id="2952" name="AutoShape 1" descr="blob:https://web.whatsapp.com/34b6e80c-bc0c-4a28-b3e1-e4a36d430a7e">
          <a:extLst>
            <a:ext uri="{FF2B5EF4-FFF2-40B4-BE49-F238E27FC236}">
              <a16:creationId xmlns:a16="http://schemas.microsoft.com/office/drawing/2014/main" id="{5D072CC4-CAB6-42E4-BEEF-C056E7AA45EE}"/>
            </a:ext>
          </a:extLst>
        </xdr:cNvPr>
        <xdr:cNvSpPr>
          <a:spLocks noChangeAspect="1" noChangeArrowheads="1"/>
        </xdr:cNvSpPr>
      </xdr:nvSpPr>
      <xdr:spPr bwMode="auto">
        <a:xfrm>
          <a:off x="23098125" y="32024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1182</xdr:row>
      <xdr:rowOff>0</xdr:rowOff>
    </xdr:from>
    <xdr:ext cx="304800" cy="307975"/>
    <xdr:sp macro="" textlink="">
      <xdr:nvSpPr>
        <xdr:cNvPr id="2953" name="AutoShape 1" descr="blob:https://web.whatsapp.com/34b6e80c-bc0c-4a28-b3e1-e4a36d430a7e">
          <a:extLst>
            <a:ext uri="{FF2B5EF4-FFF2-40B4-BE49-F238E27FC236}">
              <a16:creationId xmlns:a16="http://schemas.microsoft.com/office/drawing/2014/main" id="{D26214A2-FDFE-45DA-9F7B-9CF347BC240B}"/>
            </a:ext>
          </a:extLst>
        </xdr:cNvPr>
        <xdr:cNvSpPr>
          <a:spLocks noChangeAspect="1" noChangeArrowheads="1"/>
        </xdr:cNvSpPr>
      </xdr:nvSpPr>
      <xdr:spPr bwMode="auto">
        <a:xfrm>
          <a:off x="23098125" y="32050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1183</xdr:row>
      <xdr:rowOff>0</xdr:rowOff>
    </xdr:from>
    <xdr:ext cx="304800" cy="307975"/>
    <xdr:sp macro="" textlink="">
      <xdr:nvSpPr>
        <xdr:cNvPr id="2954" name="AutoShape 1" descr="blob:https://web.whatsapp.com/34b6e80c-bc0c-4a28-b3e1-e4a36d430a7e">
          <a:extLst>
            <a:ext uri="{FF2B5EF4-FFF2-40B4-BE49-F238E27FC236}">
              <a16:creationId xmlns:a16="http://schemas.microsoft.com/office/drawing/2014/main" id="{174F33F2-7973-4643-B0F6-AC94CCFCE47A}"/>
            </a:ext>
          </a:extLst>
        </xdr:cNvPr>
        <xdr:cNvSpPr>
          <a:spLocks noChangeAspect="1" noChangeArrowheads="1"/>
        </xdr:cNvSpPr>
      </xdr:nvSpPr>
      <xdr:spPr bwMode="auto">
        <a:xfrm>
          <a:off x="23098125" y="32077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1184</xdr:row>
      <xdr:rowOff>0</xdr:rowOff>
    </xdr:from>
    <xdr:ext cx="304800" cy="307975"/>
    <xdr:sp macro="" textlink="">
      <xdr:nvSpPr>
        <xdr:cNvPr id="2955" name="AutoShape 1" descr="blob:https://web.whatsapp.com/34b6e80c-bc0c-4a28-b3e1-e4a36d430a7e">
          <a:extLst>
            <a:ext uri="{FF2B5EF4-FFF2-40B4-BE49-F238E27FC236}">
              <a16:creationId xmlns:a16="http://schemas.microsoft.com/office/drawing/2014/main" id="{FDAF6063-BC41-4040-838E-DAA8E95E9CE6}"/>
            </a:ext>
          </a:extLst>
        </xdr:cNvPr>
        <xdr:cNvSpPr>
          <a:spLocks noChangeAspect="1" noChangeArrowheads="1"/>
        </xdr:cNvSpPr>
      </xdr:nvSpPr>
      <xdr:spPr bwMode="auto">
        <a:xfrm>
          <a:off x="23098125" y="321040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1185</xdr:row>
      <xdr:rowOff>0</xdr:rowOff>
    </xdr:from>
    <xdr:ext cx="304800" cy="307975"/>
    <xdr:sp macro="" textlink="">
      <xdr:nvSpPr>
        <xdr:cNvPr id="2956" name="AutoShape 1" descr="blob:https://web.whatsapp.com/34b6e80c-bc0c-4a28-b3e1-e4a36d430a7e">
          <a:extLst>
            <a:ext uri="{FF2B5EF4-FFF2-40B4-BE49-F238E27FC236}">
              <a16:creationId xmlns:a16="http://schemas.microsoft.com/office/drawing/2014/main" id="{C0B6A65C-5157-40B1-806E-758EBBC69EBB}"/>
            </a:ext>
          </a:extLst>
        </xdr:cNvPr>
        <xdr:cNvSpPr>
          <a:spLocks noChangeAspect="1" noChangeArrowheads="1"/>
        </xdr:cNvSpPr>
      </xdr:nvSpPr>
      <xdr:spPr bwMode="auto">
        <a:xfrm>
          <a:off x="23098125" y="321306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1186</xdr:row>
      <xdr:rowOff>0</xdr:rowOff>
    </xdr:from>
    <xdr:ext cx="304800" cy="307975"/>
    <xdr:sp macro="" textlink="">
      <xdr:nvSpPr>
        <xdr:cNvPr id="2957" name="AutoShape 1" descr="blob:https://web.whatsapp.com/34b6e80c-bc0c-4a28-b3e1-e4a36d430a7e">
          <a:extLst>
            <a:ext uri="{FF2B5EF4-FFF2-40B4-BE49-F238E27FC236}">
              <a16:creationId xmlns:a16="http://schemas.microsoft.com/office/drawing/2014/main" id="{02DBE3FA-3A36-4741-B97E-6E749EE2D87E}"/>
            </a:ext>
          </a:extLst>
        </xdr:cNvPr>
        <xdr:cNvSpPr>
          <a:spLocks noChangeAspect="1" noChangeArrowheads="1"/>
        </xdr:cNvSpPr>
      </xdr:nvSpPr>
      <xdr:spPr bwMode="auto">
        <a:xfrm>
          <a:off x="23098125" y="321573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1187</xdr:row>
      <xdr:rowOff>0</xdr:rowOff>
    </xdr:from>
    <xdr:ext cx="304800" cy="307975"/>
    <xdr:sp macro="" textlink="">
      <xdr:nvSpPr>
        <xdr:cNvPr id="2958" name="AutoShape 1" descr="blob:https://web.whatsapp.com/34b6e80c-bc0c-4a28-b3e1-e4a36d430a7e">
          <a:extLst>
            <a:ext uri="{FF2B5EF4-FFF2-40B4-BE49-F238E27FC236}">
              <a16:creationId xmlns:a16="http://schemas.microsoft.com/office/drawing/2014/main" id="{271CE7BA-3701-4786-9E1B-2F9B91E3F156}"/>
            </a:ext>
          </a:extLst>
        </xdr:cNvPr>
        <xdr:cNvSpPr>
          <a:spLocks noChangeAspect="1" noChangeArrowheads="1"/>
        </xdr:cNvSpPr>
      </xdr:nvSpPr>
      <xdr:spPr bwMode="auto">
        <a:xfrm>
          <a:off x="23098125" y="321840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1188</xdr:row>
      <xdr:rowOff>0</xdr:rowOff>
    </xdr:from>
    <xdr:ext cx="304800" cy="307975"/>
    <xdr:sp macro="" textlink="">
      <xdr:nvSpPr>
        <xdr:cNvPr id="2959" name="AutoShape 1" descr="blob:https://web.whatsapp.com/34b6e80c-bc0c-4a28-b3e1-e4a36d430a7e">
          <a:extLst>
            <a:ext uri="{FF2B5EF4-FFF2-40B4-BE49-F238E27FC236}">
              <a16:creationId xmlns:a16="http://schemas.microsoft.com/office/drawing/2014/main" id="{328DEDCA-A2F5-4706-9DCE-EA93FBA5D8EC}"/>
            </a:ext>
          </a:extLst>
        </xdr:cNvPr>
        <xdr:cNvSpPr>
          <a:spLocks noChangeAspect="1" noChangeArrowheads="1"/>
        </xdr:cNvSpPr>
      </xdr:nvSpPr>
      <xdr:spPr bwMode="auto">
        <a:xfrm>
          <a:off x="23098125" y="322106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1189</xdr:row>
      <xdr:rowOff>0</xdr:rowOff>
    </xdr:from>
    <xdr:ext cx="304800" cy="307975"/>
    <xdr:sp macro="" textlink="">
      <xdr:nvSpPr>
        <xdr:cNvPr id="2960" name="AutoShape 1" descr="blob:https://web.whatsapp.com/34b6e80c-bc0c-4a28-b3e1-e4a36d430a7e">
          <a:extLst>
            <a:ext uri="{FF2B5EF4-FFF2-40B4-BE49-F238E27FC236}">
              <a16:creationId xmlns:a16="http://schemas.microsoft.com/office/drawing/2014/main" id="{D4D9B7BC-3FD2-4185-987E-09A72C32A1C7}"/>
            </a:ext>
          </a:extLst>
        </xdr:cNvPr>
        <xdr:cNvSpPr>
          <a:spLocks noChangeAspect="1" noChangeArrowheads="1"/>
        </xdr:cNvSpPr>
      </xdr:nvSpPr>
      <xdr:spPr bwMode="auto">
        <a:xfrm>
          <a:off x="23098125" y="322373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1214</xdr:row>
      <xdr:rowOff>0</xdr:rowOff>
    </xdr:from>
    <xdr:ext cx="304800" cy="307975"/>
    <xdr:sp macro="" textlink="">
      <xdr:nvSpPr>
        <xdr:cNvPr id="2961" name="AutoShape 1" descr="blob:https://web.whatsapp.com/34b6e80c-bc0c-4a28-b3e1-e4a36d430a7e">
          <a:extLst>
            <a:ext uri="{FF2B5EF4-FFF2-40B4-BE49-F238E27FC236}">
              <a16:creationId xmlns:a16="http://schemas.microsoft.com/office/drawing/2014/main" id="{A968E96E-0439-4328-B9D1-75E17476D9A6}"/>
            </a:ext>
          </a:extLst>
        </xdr:cNvPr>
        <xdr:cNvSpPr>
          <a:spLocks noChangeAspect="1" noChangeArrowheads="1"/>
        </xdr:cNvSpPr>
      </xdr:nvSpPr>
      <xdr:spPr bwMode="auto">
        <a:xfrm>
          <a:off x="23098125"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1214</xdr:row>
      <xdr:rowOff>0</xdr:rowOff>
    </xdr:from>
    <xdr:ext cx="304800" cy="307975"/>
    <xdr:sp macro="" textlink="">
      <xdr:nvSpPr>
        <xdr:cNvPr id="2962" name="AutoShape 1" descr="blob:https://web.whatsapp.com/34b6e80c-bc0c-4a28-b3e1-e4a36d430a7e">
          <a:extLst>
            <a:ext uri="{FF2B5EF4-FFF2-40B4-BE49-F238E27FC236}">
              <a16:creationId xmlns:a16="http://schemas.microsoft.com/office/drawing/2014/main" id="{A86321CC-A341-47C3-AF80-ED9DEAF6D4C1}"/>
            </a:ext>
          </a:extLst>
        </xdr:cNvPr>
        <xdr:cNvSpPr>
          <a:spLocks noChangeAspect="1" noChangeArrowheads="1"/>
        </xdr:cNvSpPr>
      </xdr:nvSpPr>
      <xdr:spPr bwMode="auto">
        <a:xfrm>
          <a:off x="23098125" y="330965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1224</xdr:row>
      <xdr:rowOff>0</xdr:rowOff>
    </xdr:from>
    <xdr:ext cx="304800" cy="307975"/>
    <xdr:sp macro="" textlink="">
      <xdr:nvSpPr>
        <xdr:cNvPr id="2963" name="AutoShape 1" descr="blob:https://web.whatsapp.com/34b6e80c-bc0c-4a28-b3e1-e4a36d430a7e">
          <a:extLst>
            <a:ext uri="{FF2B5EF4-FFF2-40B4-BE49-F238E27FC236}">
              <a16:creationId xmlns:a16="http://schemas.microsoft.com/office/drawing/2014/main" id="{99E30410-F795-4686-8E1D-ABA0ED11B02B}"/>
            </a:ext>
          </a:extLst>
        </xdr:cNvPr>
        <xdr:cNvSpPr>
          <a:spLocks noChangeAspect="1" noChangeArrowheads="1"/>
        </xdr:cNvSpPr>
      </xdr:nvSpPr>
      <xdr:spPr bwMode="auto">
        <a:xfrm>
          <a:off x="23098125" y="3336321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1225</xdr:row>
      <xdr:rowOff>0</xdr:rowOff>
    </xdr:from>
    <xdr:ext cx="304800" cy="307975"/>
    <xdr:sp macro="" textlink="">
      <xdr:nvSpPr>
        <xdr:cNvPr id="2964" name="AutoShape 1" descr="blob:https://web.whatsapp.com/34b6e80c-bc0c-4a28-b3e1-e4a36d430a7e">
          <a:extLst>
            <a:ext uri="{FF2B5EF4-FFF2-40B4-BE49-F238E27FC236}">
              <a16:creationId xmlns:a16="http://schemas.microsoft.com/office/drawing/2014/main" id="{8F9BF52E-F31B-4344-B69C-66D2B4FF639D}"/>
            </a:ext>
          </a:extLst>
        </xdr:cNvPr>
        <xdr:cNvSpPr>
          <a:spLocks noChangeAspect="1" noChangeArrowheads="1"/>
        </xdr:cNvSpPr>
      </xdr:nvSpPr>
      <xdr:spPr bwMode="auto">
        <a:xfrm>
          <a:off x="23098125" y="333898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1226</xdr:row>
      <xdr:rowOff>0</xdr:rowOff>
    </xdr:from>
    <xdr:ext cx="304800" cy="307975"/>
    <xdr:sp macro="" textlink="">
      <xdr:nvSpPr>
        <xdr:cNvPr id="2965" name="AutoShape 1" descr="blob:https://web.whatsapp.com/34b6e80c-bc0c-4a28-b3e1-e4a36d430a7e">
          <a:extLst>
            <a:ext uri="{FF2B5EF4-FFF2-40B4-BE49-F238E27FC236}">
              <a16:creationId xmlns:a16="http://schemas.microsoft.com/office/drawing/2014/main" id="{A5374EE8-DEDC-47A3-AE9C-89A4699546FB}"/>
            </a:ext>
          </a:extLst>
        </xdr:cNvPr>
        <xdr:cNvSpPr>
          <a:spLocks noChangeAspect="1" noChangeArrowheads="1"/>
        </xdr:cNvSpPr>
      </xdr:nvSpPr>
      <xdr:spPr bwMode="auto">
        <a:xfrm>
          <a:off x="23098125" y="334165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1268</xdr:row>
      <xdr:rowOff>0</xdr:rowOff>
    </xdr:from>
    <xdr:ext cx="304800" cy="307975"/>
    <xdr:sp macro="" textlink="">
      <xdr:nvSpPr>
        <xdr:cNvPr id="2966" name="AutoShape 1" descr="blob:https://web.whatsapp.com/34b6e80c-bc0c-4a28-b3e1-e4a36d430a7e">
          <a:extLst>
            <a:ext uri="{FF2B5EF4-FFF2-40B4-BE49-F238E27FC236}">
              <a16:creationId xmlns:a16="http://schemas.microsoft.com/office/drawing/2014/main" id="{A5A03DF3-6A11-4129-8903-B93AD1117460}"/>
            </a:ext>
          </a:extLst>
        </xdr:cNvPr>
        <xdr:cNvSpPr>
          <a:spLocks noChangeAspect="1" noChangeArrowheads="1"/>
        </xdr:cNvSpPr>
      </xdr:nvSpPr>
      <xdr:spPr bwMode="auto">
        <a:xfrm>
          <a:off x="23098125" y="3458527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1269</xdr:row>
      <xdr:rowOff>0</xdr:rowOff>
    </xdr:from>
    <xdr:ext cx="304800" cy="307975"/>
    <xdr:sp macro="" textlink="">
      <xdr:nvSpPr>
        <xdr:cNvPr id="2967" name="AutoShape 1" descr="blob:https://web.whatsapp.com/34b6e80c-bc0c-4a28-b3e1-e4a36d430a7e">
          <a:extLst>
            <a:ext uri="{FF2B5EF4-FFF2-40B4-BE49-F238E27FC236}">
              <a16:creationId xmlns:a16="http://schemas.microsoft.com/office/drawing/2014/main" id="{1EA220DF-F306-432F-B43D-D6FF21F23805}"/>
            </a:ext>
          </a:extLst>
        </xdr:cNvPr>
        <xdr:cNvSpPr>
          <a:spLocks noChangeAspect="1" noChangeArrowheads="1"/>
        </xdr:cNvSpPr>
      </xdr:nvSpPr>
      <xdr:spPr bwMode="auto">
        <a:xfrm>
          <a:off x="23098125" y="3461194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1270</xdr:row>
      <xdr:rowOff>0</xdr:rowOff>
    </xdr:from>
    <xdr:ext cx="304800" cy="307975"/>
    <xdr:sp macro="" textlink="">
      <xdr:nvSpPr>
        <xdr:cNvPr id="2968" name="AutoShape 1" descr="blob:https://web.whatsapp.com/34b6e80c-bc0c-4a28-b3e1-e4a36d430a7e">
          <a:extLst>
            <a:ext uri="{FF2B5EF4-FFF2-40B4-BE49-F238E27FC236}">
              <a16:creationId xmlns:a16="http://schemas.microsoft.com/office/drawing/2014/main" id="{D93E2AC8-730C-499F-83FC-CCDBAACB7DDE}"/>
            </a:ext>
          </a:extLst>
        </xdr:cNvPr>
        <xdr:cNvSpPr>
          <a:spLocks noChangeAspect="1" noChangeArrowheads="1"/>
        </xdr:cNvSpPr>
      </xdr:nvSpPr>
      <xdr:spPr bwMode="auto">
        <a:xfrm>
          <a:off x="23098125" y="3463861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969" name="AutoShape 1" descr="blob:https://web.whatsapp.com/34b6e80c-bc0c-4a28-b3e1-e4a36d430a7e">
          <a:extLst>
            <a:ext uri="{FF2B5EF4-FFF2-40B4-BE49-F238E27FC236}">
              <a16:creationId xmlns:a16="http://schemas.microsoft.com/office/drawing/2014/main" id="{2D21C56D-EE48-4435-9DBB-1B52CC1965FD}"/>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970" name="AutoShape 1" descr="blob:https://web.whatsapp.com/34b6e80c-bc0c-4a28-b3e1-e4a36d430a7e">
          <a:extLst>
            <a:ext uri="{FF2B5EF4-FFF2-40B4-BE49-F238E27FC236}">
              <a16:creationId xmlns:a16="http://schemas.microsoft.com/office/drawing/2014/main" id="{A2D00648-4EEB-4CE7-952F-049DFED51399}"/>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1283</xdr:row>
      <xdr:rowOff>0</xdr:rowOff>
    </xdr:from>
    <xdr:ext cx="304800" cy="307975"/>
    <xdr:sp macro="" textlink="">
      <xdr:nvSpPr>
        <xdr:cNvPr id="2971" name="AutoShape 1" descr="blob:https://web.whatsapp.com/34b6e80c-bc0c-4a28-b3e1-e4a36d430a7e">
          <a:extLst>
            <a:ext uri="{FF2B5EF4-FFF2-40B4-BE49-F238E27FC236}">
              <a16:creationId xmlns:a16="http://schemas.microsoft.com/office/drawing/2014/main" id="{E55B1111-8122-4C41-B66B-7302E7DC825A}"/>
            </a:ext>
          </a:extLst>
        </xdr:cNvPr>
        <xdr:cNvSpPr>
          <a:spLocks noChangeAspect="1" noChangeArrowheads="1"/>
        </xdr:cNvSpPr>
      </xdr:nvSpPr>
      <xdr:spPr bwMode="auto">
        <a:xfrm>
          <a:off x="23098125" y="3497770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1288</xdr:row>
      <xdr:rowOff>0</xdr:rowOff>
    </xdr:from>
    <xdr:ext cx="304800" cy="307975"/>
    <xdr:sp macro="" textlink="">
      <xdr:nvSpPr>
        <xdr:cNvPr id="2972" name="AutoShape 1" descr="blob:https://web.whatsapp.com/34b6e80c-bc0c-4a28-b3e1-e4a36d430a7e">
          <a:extLst>
            <a:ext uri="{FF2B5EF4-FFF2-40B4-BE49-F238E27FC236}">
              <a16:creationId xmlns:a16="http://schemas.microsoft.com/office/drawing/2014/main" id="{E49CD92C-1883-4238-9BB6-3D52A35168FB}"/>
            </a:ext>
          </a:extLst>
        </xdr:cNvPr>
        <xdr:cNvSpPr>
          <a:spLocks noChangeAspect="1" noChangeArrowheads="1"/>
        </xdr:cNvSpPr>
      </xdr:nvSpPr>
      <xdr:spPr bwMode="auto">
        <a:xfrm>
          <a:off x="23098125" y="351110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1296</xdr:row>
      <xdr:rowOff>238125</xdr:rowOff>
    </xdr:from>
    <xdr:ext cx="304800" cy="307975"/>
    <xdr:sp macro="" textlink="">
      <xdr:nvSpPr>
        <xdr:cNvPr id="2973" name="AutoShape 1" descr="blob:https://web.whatsapp.com/34b6e80c-bc0c-4a28-b3e1-e4a36d430a7e">
          <a:extLst>
            <a:ext uri="{FF2B5EF4-FFF2-40B4-BE49-F238E27FC236}">
              <a16:creationId xmlns:a16="http://schemas.microsoft.com/office/drawing/2014/main" id="{7B0494CF-9635-4B92-AF43-9E18656690A8}"/>
            </a:ext>
          </a:extLst>
        </xdr:cNvPr>
        <xdr:cNvSpPr>
          <a:spLocks noChangeAspect="1" noChangeArrowheads="1"/>
        </xdr:cNvSpPr>
      </xdr:nvSpPr>
      <xdr:spPr bwMode="auto">
        <a:xfrm>
          <a:off x="23098125" y="353482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1343</xdr:row>
      <xdr:rowOff>0</xdr:rowOff>
    </xdr:from>
    <xdr:ext cx="304800" cy="307975"/>
    <xdr:sp macro="" textlink="">
      <xdr:nvSpPr>
        <xdr:cNvPr id="2974" name="AutoShape 1" descr="blob:https://web.whatsapp.com/34b6e80c-bc0c-4a28-b3e1-e4a36d430a7e">
          <a:extLst>
            <a:ext uri="{FF2B5EF4-FFF2-40B4-BE49-F238E27FC236}">
              <a16:creationId xmlns:a16="http://schemas.microsoft.com/office/drawing/2014/main" id="{B52FD8BE-B38F-44F0-8A70-54525F96A852}"/>
            </a:ext>
          </a:extLst>
        </xdr:cNvPr>
        <xdr:cNvSpPr>
          <a:spLocks noChangeAspect="1" noChangeArrowheads="1"/>
        </xdr:cNvSpPr>
      </xdr:nvSpPr>
      <xdr:spPr bwMode="auto">
        <a:xfrm>
          <a:off x="23098125" y="3662076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1344</xdr:row>
      <xdr:rowOff>0</xdr:rowOff>
    </xdr:from>
    <xdr:ext cx="304800" cy="307975"/>
    <xdr:sp macro="" textlink="">
      <xdr:nvSpPr>
        <xdr:cNvPr id="2975" name="AutoShape 1" descr="blob:https://web.whatsapp.com/34b6e80c-bc0c-4a28-b3e1-e4a36d430a7e">
          <a:extLst>
            <a:ext uri="{FF2B5EF4-FFF2-40B4-BE49-F238E27FC236}">
              <a16:creationId xmlns:a16="http://schemas.microsoft.com/office/drawing/2014/main" id="{B1A17AA0-5E04-4179-A1E1-935DE3C130D7}"/>
            </a:ext>
          </a:extLst>
        </xdr:cNvPr>
        <xdr:cNvSpPr>
          <a:spLocks noChangeAspect="1" noChangeArrowheads="1"/>
        </xdr:cNvSpPr>
      </xdr:nvSpPr>
      <xdr:spPr bwMode="auto">
        <a:xfrm>
          <a:off x="23098125" y="366474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1345</xdr:row>
      <xdr:rowOff>0</xdr:rowOff>
    </xdr:from>
    <xdr:ext cx="304800" cy="307975"/>
    <xdr:sp macro="" textlink="">
      <xdr:nvSpPr>
        <xdr:cNvPr id="2976" name="AutoShape 1" descr="blob:https://web.whatsapp.com/34b6e80c-bc0c-4a28-b3e1-e4a36d430a7e">
          <a:extLst>
            <a:ext uri="{FF2B5EF4-FFF2-40B4-BE49-F238E27FC236}">
              <a16:creationId xmlns:a16="http://schemas.microsoft.com/office/drawing/2014/main" id="{97D8E01D-6E7F-498A-B6C4-9A6359247C30}"/>
            </a:ext>
          </a:extLst>
        </xdr:cNvPr>
        <xdr:cNvSpPr>
          <a:spLocks noChangeAspect="1" noChangeArrowheads="1"/>
        </xdr:cNvSpPr>
      </xdr:nvSpPr>
      <xdr:spPr bwMode="auto">
        <a:xfrm>
          <a:off x="23098125" y="3667410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1346</xdr:row>
      <xdr:rowOff>0</xdr:rowOff>
    </xdr:from>
    <xdr:ext cx="304800" cy="307975"/>
    <xdr:sp macro="" textlink="">
      <xdr:nvSpPr>
        <xdr:cNvPr id="2977" name="AutoShape 1" descr="blob:https://web.whatsapp.com/34b6e80c-bc0c-4a28-b3e1-e4a36d430a7e">
          <a:extLst>
            <a:ext uri="{FF2B5EF4-FFF2-40B4-BE49-F238E27FC236}">
              <a16:creationId xmlns:a16="http://schemas.microsoft.com/office/drawing/2014/main" id="{DA1410BC-36B2-48F2-B57F-D0BDC8F6008D}"/>
            </a:ext>
          </a:extLst>
        </xdr:cNvPr>
        <xdr:cNvSpPr>
          <a:spLocks noChangeAspect="1" noChangeArrowheads="1"/>
        </xdr:cNvSpPr>
      </xdr:nvSpPr>
      <xdr:spPr bwMode="auto">
        <a:xfrm>
          <a:off x="23098125" y="367007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1396</xdr:row>
      <xdr:rowOff>0</xdr:rowOff>
    </xdr:from>
    <xdr:ext cx="304800" cy="307975"/>
    <xdr:sp macro="" textlink="">
      <xdr:nvSpPr>
        <xdr:cNvPr id="2978" name="AutoShape 1" descr="blob:https://web.whatsapp.com/34b6e80c-bc0c-4a28-b3e1-e4a36d430a7e">
          <a:extLst>
            <a:ext uri="{FF2B5EF4-FFF2-40B4-BE49-F238E27FC236}">
              <a16:creationId xmlns:a16="http://schemas.microsoft.com/office/drawing/2014/main" id="{6280CF25-AD3A-4B7A-AA2D-514107BBE5BA}"/>
            </a:ext>
          </a:extLst>
        </xdr:cNvPr>
        <xdr:cNvSpPr>
          <a:spLocks noChangeAspect="1" noChangeArrowheads="1"/>
        </xdr:cNvSpPr>
      </xdr:nvSpPr>
      <xdr:spPr bwMode="auto">
        <a:xfrm>
          <a:off x="23098125"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1396</xdr:row>
      <xdr:rowOff>0</xdr:rowOff>
    </xdr:from>
    <xdr:ext cx="304800" cy="307975"/>
    <xdr:sp macro="" textlink="">
      <xdr:nvSpPr>
        <xdr:cNvPr id="2979" name="AutoShape 1" descr="blob:https://web.whatsapp.com/34b6e80c-bc0c-4a28-b3e1-e4a36d430a7e">
          <a:extLst>
            <a:ext uri="{FF2B5EF4-FFF2-40B4-BE49-F238E27FC236}">
              <a16:creationId xmlns:a16="http://schemas.microsoft.com/office/drawing/2014/main" id="{4042AA21-2002-4B42-80D7-7B69EF53CC4D}"/>
            </a:ext>
          </a:extLst>
        </xdr:cNvPr>
        <xdr:cNvSpPr>
          <a:spLocks noChangeAspect="1" noChangeArrowheads="1"/>
        </xdr:cNvSpPr>
      </xdr:nvSpPr>
      <xdr:spPr bwMode="auto">
        <a:xfrm>
          <a:off x="23098125" y="3805713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1398</xdr:row>
      <xdr:rowOff>0</xdr:rowOff>
    </xdr:from>
    <xdr:ext cx="304800" cy="307975"/>
    <xdr:sp macro="" textlink="">
      <xdr:nvSpPr>
        <xdr:cNvPr id="2980" name="AutoShape 1" descr="blob:https://web.whatsapp.com/34b6e80c-bc0c-4a28-b3e1-e4a36d430a7e">
          <a:extLst>
            <a:ext uri="{FF2B5EF4-FFF2-40B4-BE49-F238E27FC236}">
              <a16:creationId xmlns:a16="http://schemas.microsoft.com/office/drawing/2014/main" id="{5040490C-76D4-451A-BCC7-25BFC4B03022}"/>
            </a:ext>
          </a:extLst>
        </xdr:cNvPr>
        <xdr:cNvSpPr>
          <a:spLocks noChangeAspect="1" noChangeArrowheads="1"/>
        </xdr:cNvSpPr>
      </xdr:nvSpPr>
      <xdr:spPr bwMode="auto">
        <a:xfrm>
          <a:off x="23098125" y="3811047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1411</xdr:row>
      <xdr:rowOff>0</xdr:rowOff>
    </xdr:from>
    <xdr:ext cx="304800" cy="307975"/>
    <xdr:sp macro="" textlink="">
      <xdr:nvSpPr>
        <xdr:cNvPr id="2981" name="AutoShape 1" descr="blob:https://web.whatsapp.com/34b6e80c-bc0c-4a28-b3e1-e4a36d430a7e">
          <a:extLst>
            <a:ext uri="{FF2B5EF4-FFF2-40B4-BE49-F238E27FC236}">
              <a16:creationId xmlns:a16="http://schemas.microsoft.com/office/drawing/2014/main" id="{D074EC37-EDC8-4C34-9A03-BE8CA29BFACF}"/>
            </a:ext>
          </a:extLst>
        </xdr:cNvPr>
        <xdr:cNvSpPr>
          <a:spLocks noChangeAspect="1" noChangeArrowheads="1"/>
        </xdr:cNvSpPr>
      </xdr:nvSpPr>
      <xdr:spPr bwMode="auto">
        <a:xfrm>
          <a:off x="23098125" y="3845718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982" name="AutoShape 1" descr="blob:https://web.whatsapp.com/34b6e80c-bc0c-4a28-b3e1-e4a36d430a7e">
          <a:extLst>
            <a:ext uri="{FF2B5EF4-FFF2-40B4-BE49-F238E27FC236}">
              <a16:creationId xmlns:a16="http://schemas.microsoft.com/office/drawing/2014/main" id="{21334259-D334-4C28-B4DA-7E766D28D09F}"/>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983" name="AutoShape 1" descr="blob:https://web.whatsapp.com/34b6e80c-bc0c-4a28-b3e1-e4a36d430a7e">
          <a:extLst>
            <a:ext uri="{FF2B5EF4-FFF2-40B4-BE49-F238E27FC236}">
              <a16:creationId xmlns:a16="http://schemas.microsoft.com/office/drawing/2014/main" id="{2C78E4E9-8F4A-46FB-A289-4F1308E775BA}"/>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984" name="AutoShape 1" descr="blob:https://web.whatsapp.com/34b6e80c-bc0c-4a28-b3e1-e4a36d430a7e">
          <a:extLst>
            <a:ext uri="{FF2B5EF4-FFF2-40B4-BE49-F238E27FC236}">
              <a16:creationId xmlns:a16="http://schemas.microsoft.com/office/drawing/2014/main" id="{7862E20B-D3A8-41E1-B620-496E7B21A655}"/>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985" name="AutoShape 1" descr="blob:https://web.whatsapp.com/34b6e80c-bc0c-4a28-b3e1-e4a36d430a7e">
          <a:extLst>
            <a:ext uri="{FF2B5EF4-FFF2-40B4-BE49-F238E27FC236}">
              <a16:creationId xmlns:a16="http://schemas.microsoft.com/office/drawing/2014/main" id="{03C93C1B-FB36-4593-AF1F-DE67D314478F}"/>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1412</xdr:row>
      <xdr:rowOff>0</xdr:rowOff>
    </xdr:from>
    <xdr:ext cx="304800" cy="307975"/>
    <xdr:sp macro="" textlink="">
      <xdr:nvSpPr>
        <xdr:cNvPr id="2986" name="AutoShape 1" descr="blob:https://web.whatsapp.com/34b6e80c-bc0c-4a28-b3e1-e4a36d430a7e">
          <a:extLst>
            <a:ext uri="{FF2B5EF4-FFF2-40B4-BE49-F238E27FC236}">
              <a16:creationId xmlns:a16="http://schemas.microsoft.com/office/drawing/2014/main" id="{D72E2278-B1C6-411B-BC88-E2B36468E5D0}"/>
            </a:ext>
          </a:extLst>
        </xdr:cNvPr>
        <xdr:cNvSpPr>
          <a:spLocks noChangeAspect="1" noChangeArrowheads="1"/>
        </xdr:cNvSpPr>
      </xdr:nvSpPr>
      <xdr:spPr bwMode="auto">
        <a:xfrm>
          <a:off x="23098125" y="3848385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1413</xdr:row>
      <xdr:rowOff>0</xdr:rowOff>
    </xdr:from>
    <xdr:ext cx="304800" cy="307975"/>
    <xdr:sp macro="" textlink="">
      <xdr:nvSpPr>
        <xdr:cNvPr id="2987" name="AutoShape 1" descr="blob:https://web.whatsapp.com/34b6e80c-bc0c-4a28-b3e1-e4a36d430a7e">
          <a:extLst>
            <a:ext uri="{FF2B5EF4-FFF2-40B4-BE49-F238E27FC236}">
              <a16:creationId xmlns:a16="http://schemas.microsoft.com/office/drawing/2014/main" id="{C6E2F304-C9D9-45FA-88B3-67A05472AC6F}"/>
            </a:ext>
          </a:extLst>
        </xdr:cNvPr>
        <xdr:cNvSpPr>
          <a:spLocks noChangeAspect="1" noChangeArrowheads="1"/>
        </xdr:cNvSpPr>
      </xdr:nvSpPr>
      <xdr:spPr bwMode="auto">
        <a:xfrm>
          <a:off x="23098125" y="38510527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1454</xdr:row>
      <xdr:rowOff>0</xdr:rowOff>
    </xdr:from>
    <xdr:ext cx="304800" cy="307975"/>
    <xdr:sp macro="" textlink="">
      <xdr:nvSpPr>
        <xdr:cNvPr id="2988" name="AutoShape 1" descr="blob:https://web.whatsapp.com/34b6e80c-bc0c-4a28-b3e1-e4a36d430a7e">
          <a:extLst>
            <a:ext uri="{FF2B5EF4-FFF2-40B4-BE49-F238E27FC236}">
              <a16:creationId xmlns:a16="http://schemas.microsoft.com/office/drawing/2014/main" id="{4BEE5006-4F3C-42FA-81F7-ADA4D4C38A0B}"/>
            </a:ext>
          </a:extLst>
        </xdr:cNvPr>
        <xdr:cNvSpPr>
          <a:spLocks noChangeAspect="1" noChangeArrowheads="1"/>
        </xdr:cNvSpPr>
      </xdr:nvSpPr>
      <xdr:spPr bwMode="auto">
        <a:xfrm>
          <a:off x="23098125" y="395601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1455</xdr:row>
      <xdr:rowOff>0</xdr:rowOff>
    </xdr:from>
    <xdr:ext cx="304800" cy="307975"/>
    <xdr:sp macro="" textlink="">
      <xdr:nvSpPr>
        <xdr:cNvPr id="2989" name="AutoShape 1" descr="blob:https://web.whatsapp.com/34b6e80c-bc0c-4a28-b3e1-e4a36d430a7e">
          <a:extLst>
            <a:ext uri="{FF2B5EF4-FFF2-40B4-BE49-F238E27FC236}">
              <a16:creationId xmlns:a16="http://schemas.microsoft.com/office/drawing/2014/main" id="{FDDB4AF8-36F5-4DBA-A78C-55AB6DA4E94F}"/>
            </a:ext>
          </a:extLst>
        </xdr:cNvPr>
        <xdr:cNvSpPr>
          <a:spLocks noChangeAspect="1" noChangeArrowheads="1"/>
        </xdr:cNvSpPr>
      </xdr:nvSpPr>
      <xdr:spPr bwMode="auto">
        <a:xfrm>
          <a:off x="23098125" y="395868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1456</xdr:row>
      <xdr:rowOff>0</xdr:rowOff>
    </xdr:from>
    <xdr:ext cx="304800" cy="307975"/>
    <xdr:sp macro="" textlink="">
      <xdr:nvSpPr>
        <xdr:cNvPr id="2990" name="AutoShape 1" descr="blob:https://web.whatsapp.com/34b6e80c-bc0c-4a28-b3e1-e4a36d430a7e">
          <a:extLst>
            <a:ext uri="{FF2B5EF4-FFF2-40B4-BE49-F238E27FC236}">
              <a16:creationId xmlns:a16="http://schemas.microsoft.com/office/drawing/2014/main" id="{3515A6F6-D54C-4319-8237-4AE236C14015}"/>
            </a:ext>
          </a:extLst>
        </xdr:cNvPr>
        <xdr:cNvSpPr>
          <a:spLocks noChangeAspect="1" noChangeArrowheads="1"/>
        </xdr:cNvSpPr>
      </xdr:nvSpPr>
      <xdr:spPr bwMode="auto">
        <a:xfrm>
          <a:off x="23098125" y="396135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1457</xdr:row>
      <xdr:rowOff>0</xdr:rowOff>
    </xdr:from>
    <xdr:ext cx="304800" cy="307975"/>
    <xdr:sp macro="" textlink="">
      <xdr:nvSpPr>
        <xdr:cNvPr id="2991" name="AutoShape 1" descr="blob:https://web.whatsapp.com/34b6e80c-bc0c-4a28-b3e1-e4a36d430a7e">
          <a:extLst>
            <a:ext uri="{FF2B5EF4-FFF2-40B4-BE49-F238E27FC236}">
              <a16:creationId xmlns:a16="http://schemas.microsoft.com/office/drawing/2014/main" id="{D5D28340-5F94-4848-903A-2A39321603BF}"/>
            </a:ext>
          </a:extLst>
        </xdr:cNvPr>
        <xdr:cNvSpPr>
          <a:spLocks noChangeAspect="1" noChangeArrowheads="1"/>
        </xdr:cNvSpPr>
      </xdr:nvSpPr>
      <xdr:spPr bwMode="auto">
        <a:xfrm>
          <a:off x="23098125" y="396401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1458</xdr:row>
      <xdr:rowOff>0</xdr:rowOff>
    </xdr:from>
    <xdr:ext cx="304800" cy="307975"/>
    <xdr:sp macro="" textlink="">
      <xdr:nvSpPr>
        <xdr:cNvPr id="2992" name="AutoShape 1" descr="blob:https://web.whatsapp.com/34b6e80c-bc0c-4a28-b3e1-e4a36d430a7e">
          <a:extLst>
            <a:ext uri="{FF2B5EF4-FFF2-40B4-BE49-F238E27FC236}">
              <a16:creationId xmlns:a16="http://schemas.microsoft.com/office/drawing/2014/main" id="{ABAE13F2-D020-4004-A2A6-E82DB95B81CF}"/>
            </a:ext>
          </a:extLst>
        </xdr:cNvPr>
        <xdr:cNvSpPr>
          <a:spLocks noChangeAspect="1" noChangeArrowheads="1"/>
        </xdr:cNvSpPr>
      </xdr:nvSpPr>
      <xdr:spPr bwMode="auto">
        <a:xfrm>
          <a:off x="23098125" y="396668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1459</xdr:row>
      <xdr:rowOff>0</xdr:rowOff>
    </xdr:from>
    <xdr:ext cx="304800" cy="307975"/>
    <xdr:sp macro="" textlink="">
      <xdr:nvSpPr>
        <xdr:cNvPr id="2993" name="AutoShape 1" descr="blob:https://web.whatsapp.com/34b6e80c-bc0c-4a28-b3e1-e4a36d430a7e">
          <a:extLst>
            <a:ext uri="{FF2B5EF4-FFF2-40B4-BE49-F238E27FC236}">
              <a16:creationId xmlns:a16="http://schemas.microsoft.com/office/drawing/2014/main" id="{0EE22AE7-30FF-497A-97B6-546E0C727A77}"/>
            </a:ext>
          </a:extLst>
        </xdr:cNvPr>
        <xdr:cNvSpPr>
          <a:spLocks noChangeAspect="1" noChangeArrowheads="1"/>
        </xdr:cNvSpPr>
      </xdr:nvSpPr>
      <xdr:spPr bwMode="auto">
        <a:xfrm>
          <a:off x="23098125" y="396935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1460</xdr:row>
      <xdr:rowOff>0</xdr:rowOff>
    </xdr:from>
    <xdr:ext cx="304800" cy="307975"/>
    <xdr:sp macro="" textlink="">
      <xdr:nvSpPr>
        <xdr:cNvPr id="2994" name="AutoShape 1" descr="blob:https://web.whatsapp.com/34b6e80c-bc0c-4a28-b3e1-e4a36d430a7e">
          <a:extLst>
            <a:ext uri="{FF2B5EF4-FFF2-40B4-BE49-F238E27FC236}">
              <a16:creationId xmlns:a16="http://schemas.microsoft.com/office/drawing/2014/main" id="{15B7B957-EEF4-4D50-BA6A-F96AEE4C129A}"/>
            </a:ext>
          </a:extLst>
        </xdr:cNvPr>
        <xdr:cNvSpPr>
          <a:spLocks noChangeAspect="1" noChangeArrowheads="1"/>
        </xdr:cNvSpPr>
      </xdr:nvSpPr>
      <xdr:spPr bwMode="auto">
        <a:xfrm>
          <a:off x="23098125" y="397202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1461</xdr:row>
      <xdr:rowOff>0</xdr:rowOff>
    </xdr:from>
    <xdr:ext cx="304800" cy="307975"/>
    <xdr:sp macro="" textlink="">
      <xdr:nvSpPr>
        <xdr:cNvPr id="2995" name="AutoShape 1" descr="blob:https://web.whatsapp.com/34b6e80c-bc0c-4a28-b3e1-e4a36d430a7e">
          <a:extLst>
            <a:ext uri="{FF2B5EF4-FFF2-40B4-BE49-F238E27FC236}">
              <a16:creationId xmlns:a16="http://schemas.microsoft.com/office/drawing/2014/main" id="{E0B6F883-B83B-4FE1-9440-1B703E46BF47}"/>
            </a:ext>
          </a:extLst>
        </xdr:cNvPr>
        <xdr:cNvSpPr>
          <a:spLocks noChangeAspect="1" noChangeArrowheads="1"/>
        </xdr:cNvSpPr>
      </xdr:nvSpPr>
      <xdr:spPr bwMode="auto">
        <a:xfrm>
          <a:off x="23098125" y="397468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1462</xdr:row>
      <xdr:rowOff>0</xdr:rowOff>
    </xdr:from>
    <xdr:ext cx="304800" cy="307975"/>
    <xdr:sp macro="" textlink="">
      <xdr:nvSpPr>
        <xdr:cNvPr id="2996" name="AutoShape 1" descr="blob:https://web.whatsapp.com/34b6e80c-bc0c-4a28-b3e1-e4a36d430a7e">
          <a:extLst>
            <a:ext uri="{FF2B5EF4-FFF2-40B4-BE49-F238E27FC236}">
              <a16:creationId xmlns:a16="http://schemas.microsoft.com/office/drawing/2014/main" id="{AC304162-C9E0-42C2-830B-961223D381E8}"/>
            </a:ext>
          </a:extLst>
        </xdr:cNvPr>
        <xdr:cNvSpPr>
          <a:spLocks noChangeAspect="1" noChangeArrowheads="1"/>
        </xdr:cNvSpPr>
      </xdr:nvSpPr>
      <xdr:spPr bwMode="auto">
        <a:xfrm>
          <a:off x="23098125" y="397735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1463</xdr:row>
      <xdr:rowOff>0</xdr:rowOff>
    </xdr:from>
    <xdr:ext cx="304800" cy="307975"/>
    <xdr:sp macro="" textlink="">
      <xdr:nvSpPr>
        <xdr:cNvPr id="2997" name="AutoShape 1" descr="blob:https://web.whatsapp.com/34b6e80c-bc0c-4a28-b3e1-e4a36d430a7e">
          <a:extLst>
            <a:ext uri="{FF2B5EF4-FFF2-40B4-BE49-F238E27FC236}">
              <a16:creationId xmlns:a16="http://schemas.microsoft.com/office/drawing/2014/main" id="{7A914DFF-91AB-4262-8668-A70E28F88046}"/>
            </a:ext>
          </a:extLst>
        </xdr:cNvPr>
        <xdr:cNvSpPr>
          <a:spLocks noChangeAspect="1" noChangeArrowheads="1"/>
        </xdr:cNvSpPr>
      </xdr:nvSpPr>
      <xdr:spPr bwMode="auto">
        <a:xfrm>
          <a:off x="23098125" y="398002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1464</xdr:row>
      <xdr:rowOff>0</xdr:rowOff>
    </xdr:from>
    <xdr:ext cx="304800" cy="307975"/>
    <xdr:sp macro="" textlink="">
      <xdr:nvSpPr>
        <xdr:cNvPr id="2998" name="AutoShape 1" descr="blob:https://web.whatsapp.com/34b6e80c-bc0c-4a28-b3e1-e4a36d430a7e">
          <a:extLst>
            <a:ext uri="{FF2B5EF4-FFF2-40B4-BE49-F238E27FC236}">
              <a16:creationId xmlns:a16="http://schemas.microsoft.com/office/drawing/2014/main" id="{D0B6A17A-73CA-435C-A8B3-BC6BEB9EB8D7}"/>
            </a:ext>
          </a:extLst>
        </xdr:cNvPr>
        <xdr:cNvSpPr>
          <a:spLocks noChangeAspect="1" noChangeArrowheads="1"/>
        </xdr:cNvSpPr>
      </xdr:nvSpPr>
      <xdr:spPr bwMode="auto">
        <a:xfrm>
          <a:off x="23098125" y="398268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1465</xdr:row>
      <xdr:rowOff>0</xdr:rowOff>
    </xdr:from>
    <xdr:ext cx="304800" cy="307975"/>
    <xdr:sp macro="" textlink="">
      <xdr:nvSpPr>
        <xdr:cNvPr id="2999" name="AutoShape 1" descr="blob:https://web.whatsapp.com/34b6e80c-bc0c-4a28-b3e1-e4a36d430a7e">
          <a:extLst>
            <a:ext uri="{FF2B5EF4-FFF2-40B4-BE49-F238E27FC236}">
              <a16:creationId xmlns:a16="http://schemas.microsoft.com/office/drawing/2014/main" id="{6052052F-B0A2-4EED-B4B9-3363663BD927}"/>
            </a:ext>
          </a:extLst>
        </xdr:cNvPr>
        <xdr:cNvSpPr>
          <a:spLocks noChangeAspect="1" noChangeArrowheads="1"/>
        </xdr:cNvSpPr>
      </xdr:nvSpPr>
      <xdr:spPr bwMode="auto">
        <a:xfrm>
          <a:off x="23098125" y="398535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1466</xdr:row>
      <xdr:rowOff>0</xdr:rowOff>
    </xdr:from>
    <xdr:ext cx="304800" cy="307975"/>
    <xdr:sp macro="" textlink="">
      <xdr:nvSpPr>
        <xdr:cNvPr id="3000" name="AutoShape 1" descr="blob:https://web.whatsapp.com/34b6e80c-bc0c-4a28-b3e1-e4a36d430a7e">
          <a:extLst>
            <a:ext uri="{FF2B5EF4-FFF2-40B4-BE49-F238E27FC236}">
              <a16:creationId xmlns:a16="http://schemas.microsoft.com/office/drawing/2014/main" id="{4412EE88-E07B-4273-91CE-F1364431F006}"/>
            </a:ext>
          </a:extLst>
        </xdr:cNvPr>
        <xdr:cNvSpPr>
          <a:spLocks noChangeAspect="1" noChangeArrowheads="1"/>
        </xdr:cNvSpPr>
      </xdr:nvSpPr>
      <xdr:spPr bwMode="auto">
        <a:xfrm>
          <a:off x="23098125" y="39880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1467</xdr:row>
      <xdr:rowOff>0</xdr:rowOff>
    </xdr:from>
    <xdr:ext cx="304800" cy="307975"/>
    <xdr:sp macro="" textlink="">
      <xdr:nvSpPr>
        <xdr:cNvPr id="3001" name="AutoShape 1" descr="blob:https://web.whatsapp.com/34b6e80c-bc0c-4a28-b3e1-e4a36d430a7e">
          <a:extLst>
            <a:ext uri="{FF2B5EF4-FFF2-40B4-BE49-F238E27FC236}">
              <a16:creationId xmlns:a16="http://schemas.microsoft.com/office/drawing/2014/main" id="{D8595A72-6F51-45A2-B238-0897ECF4873D}"/>
            </a:ext>
          </a:extLst>
        </xdr:cNvPr>
        <xdr:cNvSpPr>
          <a:spLocks noChangeAspect="1" noChangeArrowheads="1"/>
        </xdr:cNvSpPr>
      </xdr:nvSpPr>
      <xdr:spPr bwMode="auto">
        <a:xfrm>
          <a:off x="23098125" y="39906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1468</xdr:row>
      <xdr:rowOff>0</xdr:rowOff>
    </xdr:from>
    <xdr:ext cx="304800" cy="307975"/>
    <xdr:sp macro="" textlink="">
      <xdr:nvSpPr>
        <xdr:cNvPr id="3002" name="AutoShape 1" descr="blob:https://web.whatsapp.com/34b6e80c-bc0c-4a28-b3e1-e4a36d430a7e">
          <a:extLst>
            <a:ext uri="{FF2B5EF4-FFF2-40B4-BE49-F238E27FC236}">
              <a16:creationId xmlns:a16="http://schemas.microsoft.com/office/drawing/2014/main" id="{599D95D9-F698-43C2-B590-48C453E5E60A}"/>
            </a:ext>
          </a:extLst>
        </xdr:cNvPr>
        <xdr:cNvSpPr>
          <a:spLocks noChangeAspect="1" noChangeArrowheads="1"/>
        </xdr:cNvSpPr>
      </xdr:nvSpPr>
      <xdr:spPr bwMode="auto">
        <a:xfrm>
          <a:off x="23098125" y="39933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1469</xdr:row>
      <xdr:rowOff>0</xdr:rowOff>
    </xdr:from>
    <xdr:ext cx="304800" cy="307975"/>
    <xdr:sp macro="" textlink="">
      <xdr:nvSpPr>
        <xdr:cNvPr id="3003" name="AutoShape 1" descr="blob:https://web.whatsapp.com/34b6e80c-bc0c-4a28-b3e1-e4a36d430a7e">
          <a:extLst>
            <a:ext uri="{FF2B5EF4-FFF2-40B4-BE49-F238E27FC236}">
              <a16:creationId xmlns:a16="http://schemas.microsoft.com/office/drawing/2014/main" id="{4CAC9969-0C49-4DC9-A6C4-09E2E736E047}"/>
            </a:ext>
          </a:extLst>
        </xdr:cNvPr>
        <xdr:cNvSpPr>
          <a:spLocks noChangeAspect="1" noChangeArrowheads="1"/>
        </xdr:cNvSpPr>
      </xdr:nvSpPr>
      <xdr:spPr bwMode="auto">
        <a:xfrm>
          <a:off x="23098125" y="399602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1470</xdr:row>
      <xdr:rowOff>0</xdr:rowOff>
    </xdr:from>
    <xdr:ext cx="304800" cy="307975"/>
    <xdr:sp macro="" textlink="">
      <xdr:nvSpPr>
        <xdr:cNvPr id="3004" name="AutoShape 1" descr="blob:https://web.whatsapp.com/34b6e80c-bc0c-4a28-b3e1-e4a36d430a7e">
          <a:extLst>
            <a:ext uri="{FF2B5EF4-FFF2-40B4-BE49-F238E27FC236}">
              <a16:creationId xmlns:a16="http://schemas.microsoft.com/office/drawing/2014/main" id="{6409A4A5-8AD5-4025-8597-44ECA3ED80B9}"/>
            </a:ext>
          </a:extLst>
        </xdr:cNvPr>
        <xdr:cNvSpPr>
          <a:spLocks noChangeAspect="1" noChangeArrowheads="1"/>
        </xdr:cNvSpPr>
      </xdr:nvSpPr>
      <xdr:spPr bwMode="auto">
        <a:xfrm>
          <a:off x="23098125" y="399869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1471</xdr:row>
      <xdr:rowOff>0</xdr:rowOff>
    </xdr:from>
    <xdr:ext cx="304800" cy="307975"/>
    <xdr:sp macro="" textlink="">
      <xdr:nvSpPr>
        <xdr:cNvPr id="3005" name="AutoShape 1" descr="blob:https://web.whatsapp.com/34b6e80c-bc0c-4a28-b3e1-e4a36d430a7e">
          <a:extLst>
            <a:ext uri="{FF2B5EF4-FFF2-40B4-BE49-F238E27FC236}">
              <a16:creationId xmlns:a16="http://schemas.microsoft.com/office/drawing/2014/main" id="{E0569346-545A-4CA4-878F-3F9F652F42B4}"/>
            </a:ext>
          </a:extLst>
        </xdr:cNvPr>
        <xdr:cNvSpPr>
          <a:spLocks noChangeAspect="1" noChangeArrowheads="1"/>
        </xdr:cNvSpPr>
      </xdr:nvSpPr>
      <xdr:spPr bwMode="auto">
        <a:xfrm>
          <a:off x="23098125" y="400135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1472</xdr:row>
      <xdr:rowOff>0</xdr:rowOff>
    </xdr:from>
    <xdr:ext cx="304800" cy="307975"/>
    <xdr:sp macro="" textlink="">
      <xdr:nvSpPr>
        <xdr:cNvPr id="3006" name="AutoShape 1" descr="blob:https://web.whatsapp.com/34b6e80c-bc0c-4a28-b3e1-e4a36d430a7e">
          <a:extLst>
            <a:ext uri="{FF2B5EF4-FFF2-40B4-BE49-F238E27FC236}">
              <a16:creationId xmlns:a16="http://schemas.microsoft.com/office/drawing/2014/main" id="{C6824CF7-02E1-4F89-8C7A-4CD915C149E1}"/>
            </a:ext>
          </a:extLst>
        </xdr:cNvPr>
        <xdr:cNvSpPr>
          <a:spLocks noChangeAspect="1" noChangeArrowheads="1"/>
        </xdr:cNvSpPr>
      </xdr:nvSpPr>
      <xdr:spPr bwMode="auto">
        <a:xfrm>
          <a:off x="23098125" y="400402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1473</xdr:row>
      <xdr:rowOff>0</xdr:rowOff>
    </xdr:from>
    <xdr:ext cx="304800" cy="307975"/>
    <xdr:sp macro="" textlink="">
      <xdr:nvSpPr>
        <xdr:cNvPr id="3007" name="AutoShape 1" descr="blob:https://web.whatsapp.com/34b6e80c-bc0c-4a28-b3e1-e4a36d430a7e">
          <a:extLst>
            <a:ext uri="{FF2B5EF4-FFF2-40B4-BE49-F238E27FC236}">
              <a16:creationId xmlns:a16="http://schemas.microsoft.com/office/drawing/2014/main" id="{21B76579-1F9A-40CF-B8B0-BDEBB72B19A3}"/>
            </a:ext>
          </a:extLst>
        </xdr:cNvPr>
        <xdr:cNvSpPr>
          <a:spLocks noChangeAspect="1" noChangeArrowheads="1"/>
        </xdr:cNvSpPr>
      </xdr:nvSpPr>
      <xdr:spPr bwMode="auto">
        <a:xfrm>
          <a:off x="23098125" y="400669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1474</xdr:row>
      <xdr:rowOff>0</xdr:rowOff>
    </xdr:from>
    <xdr:ext cx="304800" cy="307975"/>
    <xdr:sp macro="" textlink="">
      <xdr:nvSpPr>
        <xdr:cNvPr id="3008" name="AutoShape 1" descr="blob:https://web.whatsapp.com/34b6e80c-bc0c-4a28-b3e1-e4a36d430a7e">
          <a:extLst>
            <a:ext uri="{FF2B5EF4-FFF2-40B4-BE49-F238E27FC236}">
              <a16:creationId xmlns:a16="http://schemas.microsoft.com/office/drawing/2014/main" id="{ACC0181C-913D-40DA-8142-72F774A074D5}"/>
            </a:ext>
          </a:extLst>
        </xdr:cNvPr>
        <xdr:cNvSpPr>
          <a:spLocks noChangeAspect="1" noChangeArrowheads="1"/>
        </xdr:cNvSpPr>
      </xdr:nvSpPr>
      <xdr:spPr bwMode="auto">
        <a:xfrm>
          <a:off x="23098125" y="400935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1475</xdr:row>
      <xdr:rowOff>0</xdr:rowOff>
    </xdr:from>
    <xdr:ext cx="304800" cy="307975"/>
    <xdr:sp macro="" textlink="">
      <xdr:nvSpPr>
        <xdr:cNvPr id="3009" name="AutoShape 1" descr="blob:https://web.whatsapp.com/34b6e80c-bc0c-4a28-b3e1-e4a36d430a7e">
          <a:extLst>
            <a:ext uri="{FF2B5EF4-FFF2-40B4-BE49-F238E27FC236}">
              <a16:creationId xmlns:a16="http://schemas.microsoft.com/office/drawing/2014/main" id="{F90F6491-BAB0-49A6-B4CF-8EBFA187DBAF}"/>
            </a:ext>
          </a:extLst>
        </xdr:cNvPr>
        <xdr:cNvSpPr>
          <a:spLocks noChangeAspect="1" noChangeArrowheads="1"/>
        </xdr:cNvSpPr>
      </xdr:nvSpPr>
      <xdr:spPr bwMode="auto">
        <a:xfrm>
          <a:off x="23098125" y="401202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1476</xdr:row>
      <xdr:rowOff>0</xdr:rowOff>
    </xdr:from>
    <xdr:ext cx="304800" cy="307975"/>
    <xdr:sp macro="" textlink="">
      <xdr:nvSpPr>
        <xdr:cNvPr id="3010" name="AutoShape 1" descr="blob:https://web.whatsapp.com/34b6e80c-bc0c-4a28-b3e1-e4a36d430a7e">
          <a:extLst>
            <a:ext uri="{FF2B5EF4-FFF2-40B4-BE49-F238E27FC236}">
              <a16:creationId xmlns:a16="http://schemas.microsoft.com/office/drawing/2014/main" id="{E2E39813-7A13-4602-B848-E68A6D76C5AC}"/>
            </a:ext>
          </a:extLst>
        </xdr:cNvPr>
        <xdr:cNvSpPr>
          <a:spLocks noChangeAspect="1" noChangeArrowheads="1"/>
        </xdr:cNvSpPr>
      </xdr:nvSpPr>
      <xdr:spPr bwMode="auto">
        <a:xfrm>
          <a:off x="23098125" y="401469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1477</xdr:row>
      <xdr:rowOff>0</xdr:rowOff>
    </xdr:from>
    <xdr:ext cx="304800" cy="307975"/>
    <xdr:sp macro="" textlink="">
      <xdr:nvSpPr>
        <xdr:cNvPr id="3011" name="AutoShape 1" descr="blob:https://web.whatsapp.com/34b6e80c-bc0c-4a28-b3e1-e4a36d430a7e">
          <a:extLst>
            <a:ext uri="{FF2B5EF4-FFF2-40B4-BE49-F238E27FC236}">
              <a16:creationId xmlns:a16="http://schemas.microsoft.com/office/drawing/2014/main" id="{7841BBD2-20F7-4CFF-AD12-45259C867940}"/>
            </a:ext>
          </a:extLst>
        </xdr:cNvPr>
        <xdr:cNvSpPr>
          <a:spLocks noChangeAspect="1" noChangeArrowheads="1"/>
        </xdr:cNvSpPr>
      </xdr:nvSpPr>
      <xdr:spPr bwMode="auto">
        <a:xfrm>
          <a:off x="23098125" y="401735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1478</xdr:row>
      <xdr:rowOff>0</xdr:rowOff>
    </xdr:from>
    <xdr:ext cx="304800" cy="307975"/>
    <xdr:sp macro="" textlink="">
      <xdr:nvSpPr>
        <xdr:cNvPr id="3012" name="AutoShape 1" descr="blob:https://web.whatsapp.com/34b6e80c-bc0c-4a28-b3e1-e4a36d430a7e">
          <a:extLst>
            <a:ext uri="{FF2B5EF4-FFF2-40B4-BE49-F238E27FC236}">
              <a16:creationId xmlns:a16="http://schemas.microsoft.com/office/drawing/2014/main" id="{2C34EF75-4255-4176-9F9B-7064BC31C2B4}"/>
            </a:ext>
          </a:extLst>
        </xdr:cNvPr>
        <xdr:cNvSpPr>
          <a:spLocks noChangeAspect="1" noChangeArrowheads="1"/>
        </xdr:cNvSpPr>
      </xdr:nvSpPr>
      <xdr:spPr bwMode="auto">
        <a:xfrm>
          <a:off x="23098125" y="402002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1479</xdr:row>
      <xdr:rowOff>0</xdr:rowOff>
    </xdr:from>
    <xdr:ext cx="304800" cy="307975"/>
    <xdr:sp macro="" textlink="">
      <xdr:nvSpPr>
        <xdr:cNvPr id="3013" name="AutoShape 1" descr="blob:https://web.whatsapp.com/34b6e80c-bc0c-4a28-b3e1-e4a36d430a7e">
          <a:extLst>
            <a:ext uri="{FF2B5EF4-FFF2-40B4-BE49-F238E27FC236}">
              <a16:creationId xmlns:a16="http://schemas.microsoft.com/office/drawing/2014/main" id="{41A972A4-E7F8-4AD3-971F-AFBC1F60FE14}"/>
            </a:ext>
          </a:extLst>
        </xdr:cNvPr>
        <xdr:cNvSpPr>
          <a:spLocks noChangeAspect="1" noChangeArrowheads="1"/>
        </xdr:cNvSpPr>
      </xdr:nvSpPr>
      <xdr:spPr bwMode="auto">
        <a:xfrm>
          <a:off x="23098125" y="402269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1480</xdr:row>
      <xdr:rowOff>0</xdr:rowOff>
    </xdr:from>
    <xdr:ext cx="304800" cy="307975"/>
    <xdr:sp macro="" textlink="">
      <xdr:nvSpPr>
        <xdr:cNvPr id="3014" name="AutoShape 1" descr="blob:https://web.whatsapp.com/34b6e80c-bc0c-4a28-b3e1-e4a36d430a7e">
          <a:extLst>
            <a:ext uri="{FF2B5EF4-FFF2-40B4-BE49-F238E27FC236}">
              <a16:creationId xmlns:a16="http://schemas.microsoft.com/office/drawing/2014/main" id="{95E146FC-0CB3-4CC4-9916-200934BDAF0E}"/>
            </a:ext>
          </a:extLst>
        </xdr:cNvPr>
        <xdr:cNvSpPr>
          <a:spLocks noChangeAspect="1" noChangeArrowheads="1"/>
        </xdr:cNvSpPr>
      </xdr:nvSpPr>
      <xdr:spPr bwMode="auto">
        <a:xfrm>
          <a:off x="23098125" y="402536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1481</xdr:row>
      <xdr:rowOff>0</xdr:rowOff>
    </xdr:from>
    <xdr:ext cx="304800" cy="307975"/>
    <xdr:sp macro="" textlink="">
      <xdr:nvSpPr>
        <xdr:cNvPr id="3015" name="AutoShape 1" descr="blob:https://web.whatsapp.com/34b6e80c-bc0c-4a28-b3e1-e4a36d430a7e">
          <a:extLst>
            <a:ext uri="{FF2B5EF4-FFF2-40B4-BE49-F238E27FC236}">
              <a16:creationId xmlns:a16="http://schemas.microsoft.com/office/drawing/2014/main" id="{DAA33535-8BC7-426D-807F-78EE820EE23D}"/>
            </a:ext>
          </a:extLst>
        </xdr:cNvPr>
        <xdr:cNvSpPr>
          <a:spLocks noChangeAspect="1" noChangeArrowheads="1"/>
        </xdr:cNvSpPr>
      </xdr:nvSpPr>
      <xdr:spPr bwMode="auto">
        <a:xfrm>
          <a:off x="23098125" y="402802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1482</xdr:row>
      <xdr:rowOff>0</xdr:rowOff>
    </xdr:from>
    <xdr:ext cx="304800" cy="307975"/>
    <xdr:sp macro="" textlink="">
      <xdr:nvSpPr>
        <xdr:cNvPr id="3016" name="AutoShape 1" descr="blob:https://web.whatsapp.com/34b6e80c-bc0c-4a28-b3e1-e4a36d430a7e">
          <a:extLst>
            <a:ext uri="{FF2B5EF4-FFF2-40B4-BE49-F238E27FC236}">
              <a16:creationId xmlns:a16="http://schemas.microsoft.com/office/drawing/2014/main" id="{8887F732-1560-4D7A-9EE8-06AB52221150}"/>
            </a:ext>
          </a:extLst>
        </xdr:cNvPr>
        <xdr:cNvSpPr>
          <a:spLocks noChangeAspect="1" noChangeArrowheads="1"/>
        </xdr:cNvSpPr>
      </xdr:nvSpPr>
      <xdr:spPr bwMode="auto">
        <a:xfrm>
          <a:off x="23098125" y="403069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1483</xdr:row>
      <xdr:rowOff>0</xdr:rowOff>
    </xdr:from>
    <xdr:ext cx="304800" cy="307975"/>
    <xdr:sp macro="" textlink="">
      <xdr:nvSpPr>
        <xdr:cNvPr id="3017" name="AutoShape 1" descr="blob:https://web.whatsapp.com/34b6e80c-bc0c-4a28-b3e1-e4a36d430a7e">
          <a:extLst>
            <a:ext uri="{FF2B5EF4-FFF2-40B4-BE49-F238E27FC236}">
              <a16:creationId xmlns:a16="http://schemas.microsoft.com/office/drawing/2014/main" id="{B613DCBA-8C33-4A98-92EB-A93F29AEE1FF}"/>
            </a:ext>
          </a:extLst>
        </xdr:cNvPr>
        <xdr:cNvSpPr>
          <a:spLocks noChangeAspect="1" noChangeArrowheads="1"/>
        </xdr:cNvSpPr>
      </xdr:nvSpPr>
      <xdr:spPr bwMode="auto">
        <a:xfrm>
          <a:off x="23098125" y="403336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1484</xdr:row>
      <xdr:rowOff>0</xdr:rowOff>
    </xdr:from>
    <xdr:ext cx="304800" cy="307975"/>
    <xdr:sp macro="" textlink="">
      <xdr:nvSpPr>
        <xdr:cNvPr id="3018" name="AutoShape 1" descr="blob:https://web.whatsapp.com/34b6e80c-bc0c-4a28-b3e1-e4a36d430a7e">
          <a:extLst>
            <a:ext uri="{FF2B5EF4-FFF2-40B4-BE49-F238E27FC236}">
              <a16:creationId xmlns:a16="http://schemas.microsoft.com/office/drawing/2014/main" id="{3738D82D-9BED-47D2-AFD9-887596D1A5C5}"/>
            </a:ext>
          </a:extLst>
        </xdr:cNvPr>
        <xdr:cNvSpPr>
          <a:spLocks noChangeAspect="1" noChangeArrowheads="1"/>
        </xdr:cNvSpPr>
      </xdr:nvSpPr>
      <xdr:spPr bwMode="auto">
        <a:xfrm>
          <a:off x="23098125" y="403602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1485</xdr:row>
      <xdr:rowOff>0</xdr:rowOff>
    </xdr:from>
    <xdr:ext cx="304800" cy="307975"/>
    <xdr:sp macro="" textlink="">
      <xdr:nvSpPr>
        <xdr:cNvPr id="3019" name="AutoShape 1" descr="blob:https://web.whatsapp.com/34b6e80c-bc0c-4a28-b3e1-e4a36d430a7e">
          <a:extLst>
            <a:ext uri="{FF2B5EF4-FFF2-40B4-BE49-F238E27FC236}">
              <a16:creationId xmlns:a16="http://schemas.microsoft.com/office/drawing/2014/main" id="{F91FCBCA-4394-41A2-B19C-7EA6435CFDE2}"/>
            </a:ext>
          </a:extLst>
        </xdr:cNvPr>
        <xdr:cNvSpPr>
          <a:spLocks noChangeAspect="1" noChangeArrowheads="1"/>
        </xdr:cNvSpPr>
      </xdr:nvSpPr>
      <xdr:spPr bwMode="auto">
        <a:xfrm>
          <a:off x="23098125" y="40386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1486</xdr:row>
      <xdr:rowOff>0</xdr:rowOff>
    </xdr:from>
    <xdr:ext cx="304800" cy="307975"/>
    <xdr:sp macro="" textlink="">
      <xdr:nvSpPr>
        <xdr:cNvPr id="3020" name="AutoShape 1" descr="blob:https://web.whatsapp.com/34b6e80c-bc0c-4a28-b3e1-e4a36d430a7e">
          <a:extLst>
            <a:ext uri="{FF2B5EF4-FFF2-40B4-BE49-F238E27FC236}">
              <a16:creationId xmlns:a16="http://schemas.microsoft.com/office/drawing/2014/main" id="{E04C8F11-A044-4BEF-BC55-FA64D2D15AA5}"/>
            </a:ext>
          </a:extLst>
        </xdr:cNvPr>
        <xdr:cNvSpPr>
          <a:spLocks noChangeAspect="1" noChangeArrowheads="1"/>
        </xdr:cNvSpPr>
      </xdr:nvSpPr>
      <xdr:spPr bwMode="auto">
        <a:xfrm>
          <a:off x="23098125" y="404136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1487</xdr:row>
      <xdr:rowOff>0</xdr:rowOff>
    </xdr:from>
    <xdr:ext cx="304800" cy="307975"/>
    <xdr:sp macro="" textlink="">
      <xdr:nvSpPr>
        <xdr:cNvPr id="3021" name="AutoShape 1" descr="blob:https://web.whatsapp.com/34b6e80c-bc0c-4a28-b3e1-e4a36d430a7e">
          <a:extLst>
            <a:ext uri="{FF2B5EF4-FFF2-40B4-BE49-F238E27FC236}">
              <a16:creationId xmlns:a16="http://schemas.microsoft.com/office/drawing/2014/main" id="{C6A16E22-41FD-4C0F-84B4-B5C2B32A836E}"/>
            </a:ext>
          </a:extLst>
        </xdr:cNvPr>
        <xdr:cNvSpPr>
          <a:spLocks noChangeAspect="1" noChangeArrowheads="1"/>
        </xdr:cNvSpPr>
      </xdr:nvSpPr>
      <xdr:spPr bwMode="auto">
        <a:xfrm>
          <a:off x="23098125" y="404402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1488</xdr:row>
      <xdr:rowOff>0</xdr:rowOff>
    </xdr:from>
    <xdr:ext cx="304800" cy="307975"/>
    <xdr:sp macro="" textlink="">
      <xdr:nvSpPr>
        <xdr:cNvPr id="3022" name="AutoShape 1" descr="blob:https://web.whatsapp.com/34b6e80c-bc0c-4a28-b3e1-e4a36d430a7e">
          <a:extLst>
            <a:ext uri="{FF2B5EF4-FFF2-40B4-BE49-F238E27FC236}">
              <a16:creationId xmlns:a16="http://schemas.microsoft.com/office/drawing/2014/main" id="{EAC52075-7C73-4091-9CE6-B8F9ACE9AF50}"/>
            </a:ext>
          </a:extLst>
        </xdr:cNvPr>
        <xdr:cNvSpPr>
          <a:spLocks noChangeAspect="1" noChangeArrowheads="1"/>
        </xdr:cNvSpPr>
      </xdr:nvSpPr>
      <xdr:spPr bwMode="auto">
        <a:xfrm>
          <a:off x="23098125" y="404669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1489</xdr:row>
      <xdr:rowOff>0</xdr:rowOff>
    </xdr:from>
    <xdr:ext cx="304800" cy="307975"/>
    <xdr:sp macro="" textlink="">
      <xdr:nvSpPr>
        <xdr:cNvPr id="3023" name="AutoShape 1" descr="blob:https://web.whatsapp.com/34b6e80c-bc0c-4a28-b3e1-e4a36d430a7e">
          <a:extLst>
            <a:ext uri="{FF2B5EF4-FFF2-40B4-BE49-F238E27FC236}">
              <a16:creationId xmlns:a16="http://schemas.microsoft.com/office/drawing/2014/main" id="{6ACE025F-3C34-4504-92C7-5AD0D6BEAE4D}"/>
            </a:ext>
          </a:extLst>
        </xdr:cNvPr>
        <xdr:cNvSpPr>
          <a:spLocks noChangeAspect="1" noChangeArrowheads="1"/>
        </xdr:cNvSpPr>
      </xdr:nvSpPr>
      <xdr:spPr bwMode="auto">
        <a:xfrm>
          <a:off x="23098125" y="404936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1490</xdr:row>
      <xdr:rowOff>0</xdr:rowOff>
    </xdr:from>
    <xdr:ext cx="304800" cy="307975"/>
    <xdr:sp macro="" textlink="">
      <xdr:nvSpPr>
        <xdr:cNvPr id="3024" name="AutoShape 1" descr="blob:https://web.whatsapp.com/34b6e80c-bc0c-4a28-b3e1-e4a36d430a7e">
          <a:extLst>
            <a:ext uri="{FF2B5EF4-FFF2-40B4-BE49-F238E27FC236}">
              <a16:creationId xmlns:a16="http://schemas.microsoft.com/office/drawing/2014/main" id="{CF0D7AE2-0198-490D-9BAB-63553657B836}"/>
            </a:ext>
          </a:extLst>
        </xdr:cNvPr>
        <xdr:cNvSpPr>
          <a:spLocks noChangeAspect="1" noChangeArrowheads="1"/>
        </xdr:cNvSpPr>
      </xdr:nvSpPr>
      <xdr:spPr bwMode="auto">
        <a:xfrm>
          <a:off x="23098125" y="405203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1491</xdr:row>
      <xdr:rowOff>0</xdr:rowOff>
    </xdr:from>
    <xdr:ext cx="304800" cy="307975"/>
    <xdr:sp macro="" textlink="">
      <xdr:nvSpPr>
        <xdr:cNvPr id="3025" name="AutoShape 1" descr="blob:https://web.whatsapp.com/34b6e80c-bc0c-4a28-b3e1-e4a36d430a7e">
          <a:extLst>
            <a:ext uri="{FF2B5EF4-FFF2-40B4-BE49-F238E27FC236}">
              <a16:creationId xmlns:a16="http://schemas.microsoft.com/office/drawing/2014/main" id="{716EA97B-1CD4-4728-9172-4B5E934CA07B}"/>
            </a:ext>
          </a:extLst>
        </xdr:cNvPr>
        <xdr:cNvSpPr>
          <a:spLocks noChangeAspect="1" noChangeArrowheads="1"/>
        </xdr:cNvSpPr>
      </xdr:nvSpPr>
      <xdr:spPr bwMode="auto">
        <a:xfrm>
          <a:off x="23098125" y="405469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1492</xdr:row>
      <xdr:rowOff>0</xdr:rowOff>
    </xdr:from>
    <xdr:ext cx="304800" cy="307975"/>
    <xdr:sp macro="" textlink="">
      <xdr:nvSpPr>
        <xdr:cNvPr id="3026" name="AutoShape 1" descr="blob:https://web.whatsapp.com/34b6e80c-bc0c-4a28-b3e1-e4a36d430a7e">
          <a:extLst>
            <a:ext uri="{FF2B5EF4-FFF2-40B4-BE49-F238E27FC236}">
              <a16:creationId xmlns:a16="http://schemas.microsoft.com/office/drawing/2014/main" id="{00E9CA14-A336-479A-80DA-572CEE01E859}"/>
            </a:ext>
          </a:extLst>
        </xdr:cNvPr>
        <xdr:cNvSpPr>
          <a:spLocks noChangeAspect="1" noChangeArrowheads="1"/>
        </xdr:cNvSpPr>
      </xdr:nvSpPr>
      <xdr:spPr bwMode="auto">
        <a:xfrm>
          <a:off x="23098125" y="405736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1493</xdr:row>
      <xdr:rowOff>0</xdr:rowOff>
    </xdr:from>
    <xdr:ext cx="304800" cy="307975"/>
    <xdr:sp macro="" textlink="">
      <xdr:nvSpPr>
        <xdr:cNvPr id="3027" name="AutoShape 1" descr="blob:https://web.whatsapp.com/34b6e80c-bc0c-4a28-b3e1-e4a36d430a7e">
          <a:extLst>
            <a:ext uri="{FF2B5EF4-FFF2-40B4-BE49-F238E27FC236}">
              <a16:creationId xmlns:a16="http://schemas.microsoft.com/office/drawing/2014/main" id="{5027D6B2-1D53-42BF-BA97-F3CA50810943}"/>
            </a:ext>
          </a:extLst>
        </xdr:cNvPr>
        <xdr:cNvSpPr>
          <a:spLocks noChangeAspect="1" noChangeArrowheads="1"/>
        </xdr:cNvSpPr>
      </xdr:nvSpPr>
      <xdr:spPr bwMode="auto">
        <a:xfrm>
          <a:off x="23098125" y="4060031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1494</xdr:row>
      <xdr:rowOff>0</xdr:rowOff>
    </xdr:from>
    <xdr:ext cx="304800" cy="307975"/>
    <xdr:sp macro="" textlink="">
      <xdr:nvSpPr>
        <xdr:cNvPr id="3028" name="AutoShape 1" descr="blob:https://web.whatsapp.com/34b6e80c-bc0c-4a28-b3e1-e4a36d430a7e">
          <a:extLst>
            <a:ext uri="{FF2B5EF4-FFF2-40B4-BE49-F238E27FC236}">
              <a16:creationId xmlns:a16="http://schemas.microsoft.com/office/drawing/2014/main" id="{502663DD-3B06-4948-95EE-C4FF3625760C}"/>
            </a:ext>
          </a:extLst>
        </xdr:cNvPr>
        <xdr:cNvSpPr>
          <a:spLocks noChangeAspect="1" noChangeArrowheads="1"/>
        </xdr:cNvSpPr>
      </xdr:nvSpPr>
      <xdr:spPr bwMode="auto">
        <a:xfrm>
          <a:off x="23098125" y="4062698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1495</xdr:row>
      <xdr:rowOff>0</xdr:rowOff>
    </xdr:from>
    <xdr:ext cx="304800" cy="307975"/>
    <xdr:sp macro="" textlink="">
      <xdr:nvSpPr>
        <xdr:cNvPr id="3029" name="AutoShape 1" descr="blob:https://web.whatsapp.com/34b6e80c-bc0c-4a28-b3e1-e4a36d430a7e">
          <a:extLst>
            <a:ext uri="{FF2B5EF4-FFF2-40B4-BE49-F238E27FC236}">
              <a16:creationId xmlns:a16="http://schemas.microsoft.com/office/drawing/2014/main" id="{EA8AB7A6-F3D9-498D-9123-5AD91940690D}"/>
            </a:ext>
          </a:extLst>
        </xdr:cNvPr>
        <xdr:cNvSpPr>
          <a:spLocks noChangeAspect="1" noChangeArrowheads="1"/>
        </xdr:cNvSpPr>
      </xdr:nvSpPr>
      <xdr:spPr bwMode="auto">
        <a:xfrm>
          <a:off x="23098125" y="406536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1496</xdr:row>
      <xdr:rowOff>0</xdr:rowOff>
    </xdr:from>
    <xdr:ext cx="304800" cy="307975"/>
    <xdr:sp macro="" textlink="">
      <xdr:nvSpPr>
        <xdr:cNvPr id="3030" name="AutoShape 1" descr="blob:https://web.whatsapp.com/34b6e80c-bc0c-4a28-b3e1-e4a36d430a7e">
          <a:extLst>
            <a:ext uri="{FF2B5EF4-FFF2-40B4-BE49-F238E27FC236}">
              <a16:creationId xmlns:a16="http://schemas.microsoft.com/office/drawing/2014/main" id="{33F74B3C-1C41-448C-89B0-FB7A2AB593B0}"/>
            </a:ext>
          </a:extLst>
        </xdr:cNvPr>
        <xdr:cNvSpPr>
          <a:spLocks noChangeAspect="1" noChangeArrowheads="1"/>
        </xdr:cNvSpPr>
      </xdr:nvSpPr>
      <xdr:spPr bwMode="auto">
        <a:xfrm>
          <a:off x="23098125" y="406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1497</xdr:row>
      <xdr:rowOff>0</xdr:rowOff>
    </xdr:from>
    <xdr:ext cx="304800" cy="307975"/>
    <xdr:sp macro="" textlink="">
      <xdr:nvSpPr>
        <xdr:cNvPr id="3031" name="AutoShape 1" descr="blob:https://web.whatsapp.com/34b6e80c-bc0c-4a28-b3e1-e4a36d430a7e">
          <a:extLst>
            <a:ext uri="{FF2B5EF4-FFF2-40B4-BE49-F238E27FC236}">
              <a16:creationId xmlns:a16="http://schemas.microsoft.com/office/drawing/2014/main" id="{A34AA47E-6C2A-4BFC-951C-2DD259FF52AA}"/>
            </a:ext>
          </a:extLst>
        </xdr:cNvPr>
        <xdr:cNvSpPr>
          <a:spLocks noChangeAspect="1" noChangeArrowheads="1"/>
        </xdr:cNvSpPr>
      </xdr:nvSpPr>
      <xdr:spPr bwMode="auto">
        <a:xfrm>
          <a:off x="23098125" y="407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1498</xdr:row>
      <xdr:rowOff>0</xdr:rowOff>
    </xdr:from>
    <xdr:ext cx="304800" cy="307975"/>
    <xdr:sp macro="" textlink="">
      <xdr:nvSpPr>
        <xdr:cNvPr id="3032" name="AutoShape 1" descr="blob:https://web.whatsapp.com/34b6e80c-bc0c-4a28-b3e1-e4a36d430a7e">
          <a:extLst>
            <a:ext uri="{FF2B5EF4-FFF2-40B4-BE49-F238E27FC236}">
              <a16:creationId xmlns:a16="http://schemas.microsoft.com/office/drawing/2014/main" id="{867B80FD-DB21-4910-8B59-A4C90956D19C}"/>
            </a:ext>
          </a:extLst>
        </xdr:cNvPr>
        <xdr:cNvSpPr>
          <a:spLocks noChangeAspect="1" noChangeArrowheads="1"/>
        </xdr:cNvSpPr>
      </xdr:nvSpPr>
      <xdr:spPr bwMode="auto">
        <a:xfrm>
          <a:off x="23098125" y="407336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1499</xdr:row>
      <xdr:rowOff>0</xdr:rowOff>
    </xdr:from>
    <xdr:ext cx="304800" cy="307975"/>
    <xdr:sp macro="" textlink="">
      <xdr:nvSpPr>
        <xdr:cNvPr id="3033" name="AutoShape 1" descr="blob:https://web.whatsapp.com/34b6e80c-bc0c-4a28-b3e1-e4a36d430a7e">
          <a:extLst>
            <a:ext uri="{FF2B5EF4-FFF2-40B4-BE49-F238E27FC236}">
              <a16:creationId xmlns:a16="http://schemas.microsoft.com/office/drawing/2014/main" id="{8ABB4AB1-6734-4E0E-A629-66A283544745}"/>
            </a:ext>
          </a:extLst>
        </xdr:cNvPr>
        <xdr:cNvSpPr>
          <a:spLocks noChangeAspect="1" noChangeArrowheads="1"/>
        </xdr:cNvSpPr>
      </xdr:nvSpPr>
      <xdr:spPr bwMode="auto">
        <a:xfrm>
          <a:off x="23098125" y="4076033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1500</xdr:row>
      <xdr:rowOff>0</xdr:rowOff>
    </xdr:from>
    <xdr:ext cx="304800" cy="307975"/>
    <xdr:sp macro="" textlink="">
      <xdr:nvSpPr>
        <xdr:cNvPr id="3034" name="AutoShape 1" descr="blob:https://web.whatsapp.com/34b6e80c-bc0c-4a28-b3e1-e4a36d430a7e">
          <a:extLst>
            <a:ext uri="{FF2B5EF4-FFF2-40B4-BE49-F238E27FC236}">
              <a16:creationId xmlns:a16="http://schemas.microsoft.com/office/drawing/2014/main" id="{10AB516E-51DC-409E-9299-F3C668FC1C9B}"/>
            </a:ext>
          </a:extLst>
        </xdr:cNvPr>
        <xdr:cNvSpPr>
          <a:spLocks noChangeAspect="1" noChangeArrowheads="1"/>
        </xdr:cNvSpPr>
      </xdr:nvSpPr>
      <xdr:spPr bwMode="auto">
        <a:xfrm>
          <a:off x="23098125" y="4078700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1501</xdr:row>
      <xdr:rowOff>0</xdr:rowOff>
    </xdr:from>
    <xdr:ext cx="304800" cy="307975"/>
    <xdr:sp macro="" textlink="">
      <xdr:nvSpPr>
        <xdr:cNvPr id="3035" name="AutoShape 1" descr="blob:https://web.whatsapp.com/34b6e80c-bc0c-4a28-b3e1-e4a36d430a7e">
          <a:extLst>
            <a:ext uri="{FF2B5EF4-FFF2-40B4-BE49-F238E27FC236}">
              <a16:creationId xmlns:a16="http://schemas.microsoft.com/office/drawing/2014/main" id="{F3093837-8E67-4342-9544-F35CCACD6138}"/>
            </a:ext>
          </a:extLst>
        </xdr:cNvPr>
        <xdr:cNvSpPr>
          <a:spLocks noChangeAspect="1" noChangeArrowheads="1"/>
        </xdr:cNvSpPr>
      </xdr:nvSpPr>
      <xdr:spPr bwMode="auto">
        <a:xfrm>
          <a:off x="23098125" y="4081367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1502</xdr:row>
      <xdr:rowOff>0</xdr:rowOff>
    </xdr:from>
    <xdr:ext cx="304800" cy="307975"/>
    <xdr:sp macro="" textlink="">
      <xdr:nvSpPr>
        <xdr:cNvPr id="3036" name="AutoShape 1" descr="blob:https://web.whatsapp.com/34b6e80c-bc0c-4a28-b3e1-e4a36d430a7e">
          <a:extLst>
            <a:ext uri="{FF2B5EF4-FFF2-40B4-BE49-F238E27FC236}">
              <a16:creationId xmlns:a16="http://schemas.microsoft.com/office/drawing/2014/main" id="{7FDB2EA7-94EC-43B6-A6AE-7B3E4EDA2543}"/>
            </a:ext>
          </a:extLst>
        </xdr:cNvPr>
        <xdr:cNvSpPr>
          <a:spLocks noChangeAspect="1" noChangeArrowheads="1"/>
        </xdr:cNvSpPr>
      </xdr:nvSpPr>
      <xdr:spPr bwMode="auto">
        <a:xfrm>
          <a:off x="23098125" y="4084034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1585</xdr:row>
      <xdr:rowOff>0</xdr:rowOff>
    </xdr:from>
    <xdr:ext cx="304800" cy="307975"/>
    <xdr:sp macro="" textlink="">
      <xdr:nvSpPr>
        <xdr:cNvPr id="3037" name="AutoShape 1" descr="blob:https://web.whatsapp.com/34b6e80c-bc0c-4a28-b3e1-e4a36d430a7e">
          <a:extLst>
            <a:ext uri="{FF2B5EF4-FFF2-40B4-BE49-F238E27FC236}">
              <a16:creationId xmlns:a16="http://schemas.microsoft.com/office/drawing/2014/main" id="{F4AAF952-6048-4F61-93F8-4FE648616B27}"/>
            </a:ext>
          </a:extLst>
        </xdr:cNvPr>
        <xdr:cNvSpPr>
          <a:spLocks noChangeAspect="1" noChangeArrowheads="1"/>
        </xdr:cNvSpPr>
      </xdr:nvSpPr>
      <xdr:spPr bwMode="auto">
        <a:xfrm>
          <a:off x="23098125" y="4305395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954</xdr:row>
      <xdr:rowOff>0</xdr:rowOff>
    </xdr:from>
    <xdr:ext cx="304800" cy="307975"/>
    <xdr:sp macro="" textlink="">
      <xdr:nvSpPr>
        <xdr:cNvPr id="3042" name="AutoShape 1" descr="blob:https://web.whatsapp.com/34b6e80c-bc0c-4a28-b3e1-e4a36d430a7e">
          <a:extLst>
            <a:ext uri="{FF2B5EF4-FFF2-40B4-BE49-F238E27FC236}">
              <a16:creationId xmlns:a16="http://schemas.microsoft.com/office/drawing/2014/main" id="{7774CA5A-31F9-446F-8731-F6A3B7B29A02}"/>
            </a:ext>
          </a:extLst>
        </xdr:cNvPr>
        <xdr:cNvSpPr>
          <a:spLocks noChangeAspect="1" noChangeArrowheads="1"/>
        </xdr:cNvSpPr>
      </xdr:nvSpPr>
      <xdr:spPr bwMode="auto">
        <a:xfrm>
          <a:off x="27012900"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955</xdr:row>
      <xdr:rowOff>0</xdr:rowOff>
    </xdr:from>
    <xdr:ext cx="304800" cy="307975"/>
    <xdr:sp macro="" textlink="">
      <xdr:nvSpPr>
        <xdr:cNvPr id="3043" name="AutoShape 1" descr="blob:https://web.whatsapp.com/34b6e80c-bc0c-4a28-b3e1-e4a36d430a7e">
          <a:extLst>
            <a:ext uri="{FF2B5EF4-FFF2-40B4-BE49-F238E27FC236}">
              <a16:creationId xmlns:a16="http://schemas.microsoft.com/office/drawing/2014/main" id="{A06605E1-9EAA-4D6C-A4A2-9528B5BD77D2}"/>
            </a:ext>
          </a:extLst>
        </xdr:cNvPr>
        <xdr:cNvSpPr>
          <a:spLocks noChangeAspect="1" noChangeArrowheads="1"/>
        </xdr:cNvSpPr>
      </xdr:nvSpPr>
      <xdr:spPr bwMode="auto">
        <a:xfrm>
          <a:off x="27012900"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55</xdr:col>
      <xdr:colOff>0</xdr:colOff>
      <xdr:row>956</xdr:row>
      <xdr:rowOff>0</xdr:rowOff>
    </xdr:from>
    <xdr:ext cx="304800" cy="307975"/>
    <xdr:sp macro="" textlink="">
      <xdr:nvSpPr>
        <xdr:cNvPr id="3044" name="AutoShape 1" descr="blob:https://web.whatsapp.com/34b6e80c-bc0c-4a28-b3e1-e4a36d430a7e">
          <a:extLst>
            <a:ext uri="{FF2B5EF4-FFF2-40B4-BE49-F238E27FC236}">
              <a16:creationId xmlns:a16="http://schemas.microsoft.com/office/drawing/2014/main" id="{DE85B454-CA3B-44FF-9E57-4C3A7C7C7B53}"/>
            </a:ext>
          </a:extLst>
        </xdr:cNvPr>
        <xdr:cNvSpPr>
          <a:spLocks noChangeAspect="1" noChangeArrowheads="1"/>
        </xdr:cNvSpPr>
      </xdr:nvSpPr>
      <xdr:spPr bwMode="auto">
        <a:xfrm>
          <a:off x="27012900"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3045" name="AutoShape 1" descr="blob:https://web.whatsapp.com/34b6e80c-bc0c-4a28-b3e1-e4a36d430a7e">
          <a:extLst>
            <a:ext uri="{FF2B5EF4-FFF2-40B4-BE49-F238E27FC236}">
              <a16:creationId xmlns:a16="http://schemas.microsoft.com/office/drawing/2014/main" id="{E4A42FA4-8117-4DB9-AE6E-0215294E915F}"/>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3046" name="AutoShape 1" descr="blob:https://web.whatsapp.com/34b6e80c-bc0c-4a28-b3e1-e4a36d430a7e">
          <a:extLst>
            <a:ext uri="{FF2B5EF4-FFF2-40B4-BE49-F238E27FC236}">
              <a16:creationId xmlns:a16="http://schemas.microsoft.com/office/drawing/2014/main" id="{9996C8E2-D4D4-4053-BF88-D6DCE9B4226E}"/>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92</xdr:row>
      <xdr:rowOff>0</xdr:rowOff>
    </xdr:from>
    <xdr:ext cx="304800" cy="307975"/>
    <xdr:sp macro="" textlink="">
      <xdr:nvSpPr>
        <xdr:cNvPr id="3047" name="AutoShape 1" descr="blob:https://web.whatsapp.com/34b6e80c-bc0c-4a28-b3e1-e4a36d430a7e">
          <a:extLst>
            <a:ext uri="{FF2B5EF4-FFF2-40B4-BE49-F238E27FC236}">
              <a16:creationId xmlns:a16="http://schemas.microsoft.com/office/drawing/2014/main" id="{3A41F022-31E8-4273-B962-B34EEEC5B399}"/>
            </a:ext>
          </a:extLst>
        </xdr:cNvPr>
        <xdr:cNvSpPr>
          <a:spLocks noChangeAspect="1" noChangeArrowheads="1"/>
        </xdr:cNvSpPr>
      </xdr:nvSpPr>
      <xdr:spPr bwMode="auto">
        <a:xfrm>
          <a:off x="309657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93</xdr:row>
      <xdr:rowOff>0</xdr:rowOff>
    </xdr:from>
    <xdr:ext cx="304800" cy="307975"/>
    <xdr:sp macro="" textlink="">
      <xdr:nvSpPr>
        <xdr:cNvPr id="3048" name="AutoShape 1" descr="blob:https://web.whatsapp.com/34b6e80c-bc0c-4a28-b3e1-e4a36d430a7e">
          <a:extLst>
            <a:ext uri="{FF2B5EF4-FFF2-40B4-BE49-F238E27FC236}">
              <a16:creationId xmlns:a16="http://schemas.microsoft.com/office/drawing/2014/main" id="{5EAC226F-EA96-4EE9-9B56-29BF1D3FD385}"/>
            </a:ext>
          </a:extLst>
        </xdr:cNvPr>
        <xdr:cNvSpPr>
          <a:spLocks noChangeAspect="1" noChangeArrowheads="1"/>
        </xdr:cNvSpPr>
      </xdr:nvSpPr>
      <xdr:spPr bwMode="auto">
        <a:xfrm>
          <a:off x="3096577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175</xdr:row>
      <xdr:rowOff>0</xdr:rowOff>
    </xdr:from>
    <xdr:ext cx="304800" cy="307975"/>
    <xdr:sp macro="" textlink="">
      <xdr:nvSpPr>
        <xdr:cNvPr id="3049" name="AutoShape 1" descr="blob:https://web.whatsapp.com/34b6e80c-bc0c-4a28-b3e1-e4a36d430a7e">
          <a:extLst>
            <a:ext uri="{FF2B5EF4-FFF2-40B4-BE49-F238E27FC236}">
              <a16:creationId xmlns:a16="http://schemas.microsoft.com/office/drawing/2014/main" id="{F64087D8-6167-48C2-9144-9C5E3B31C704}"/>
            </a:ext>
          </a:extLst>
        </xdr:cNvPr>
        <xdr:cNvSpPr>
          <a:spLocks noChangeAspect="1" noChangeArrowheads="1"/>
        </xdr:cNvSpPr>
      </xdr:nvSpPr>
      <xdr:spPr bwMode="auto">
        <a:xfrm>
          <a:off x="3096577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177</xdr:row>
      <xdr:rowOff>0</xdr:rowOff>
    </xdr:from>
    <xdr:ext cx="304800" cy="307975"/>
    <xdr:sp macro="" textlink="">
      <xdr:nvSpPr>
        <xdr:cNvPr id="3050" name="AutoShape 1" descr="blob:https://web.whatsapp.com/34b6e80c-bc0c-4a28-b3e1-e4a36d430a7e">
          <a:extLst>
            <a:ext uri="{FF2B5EF4-FFF2-40B4-BE49-F238E27FC236}">
              <a16:creationId xmlns:a16="http://schemas.microsoft.com/office/drawing/2014/main" id="{4AC62435-34FD-4FF2-8834-9598D498D81A}"/>
            </a:ext>
          </a:extLst>
        </xdr:cNvPr>
        <xdr:cNvSpPr>
          <a:spLocks noChangeAspect="1" noChangeArrowheads="1"/>
        </xdr:cNvSpPr>
      </xdr:nvSpPr>
      <xdr:spPr bwMode="auto">
        <a:xfrm>
          <a:off x="3096577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437</xdr:row>
      <xdr:rowOff>0</xdr:rowOff>
    </xdr:from>
    <xdr:ext cx="304800" cy="307975"/>
    <xdr:sp macro="" textlink="">
      <xdr:nvSpPr>
        <xdr:cNvPr id="3051" name="AutoShape 1" descr="blob:https://web.whatsapp.com/34b6e80c-bc0c-4a28-b3e1-e4a36d430a7e">
          <a:extLst>
            <a:ext uri="{FF2B5EF4-FFF2-40B4-BE49-F238E27FC236}">
              <a16:creationId xmlns:a16="http://schemas.microsoft.com/office/drawing/2014/main" id="{4B53D7F1-9B45-47E8-951C-7E83E43DB725}"/>
            </a:ext>
          </a:extLst>
        </xdr:cNvPr>
        <xdr:cNvSpPr>
          <a:spLocks noChangeAspect="1" noChangeArrowheads="1"/>
        </xdr:cNvSpPr>
      </xdr:nvSpPr>
      <xdr:spPr bwMode="auto">
        <a:xfrm>
          <a:off x="309657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438</xdr:row>
      <xdr:rowOff>0</xdr:rowOff>
    </xdr:from>
    <xdr:ext cx="304800" cy="307975"/>
    <xdr:sp macro="" textlink="">
      <xdr:nvSpPr>
        <xdr:cNvPr id="3052" name="AutoShape 1" descr="blob:https://web.whatsapp.com/34b6e80c-bc0c-4a28-b3e1-e4a36d430a7e">
          <a:extLst>
            <a:ext uri="{FF2B5EF4-FFF2-40B4-BE49-F238E27FC236}">
              <a16:creationId xmlns:a16="http://schemas.microsoft.com/office/drawing/2014/main" id="{2FC87EFD-8C1E-4B7E-81E7-38584C3554C7}"/>
            </a:ext>
          </a:extLst>
        </xdr:cNvPr>
        <xdr:cNvSpPr>
          <a:spLocks noChangeAspect="1" noChangeArrowheads="1"/>
        </xdr:cNvSpPr>
      </xdr:nvSpPr>
      <xdr:spPr bwMode="auto">
        <a:xfrm>
          <a:off x="3096577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437</xdr:row>
      <xdr:rowOff>0</xdr:rowOff>
    </xdr:from>
    <xdr:ext cx="304800" cy="307975"/>
    <xdr:sp macro="" textlink="">
      <xdr:nvSpPr>
        <xdr:cNvPr id="3053" name="AutoShape 1" descr="blob:https://web.whatsapp.com/34b6e80c-bc0c-4a28-b3e1-e4a36d430a7e">
          <a:extLst>
            <a:ext uri="{FF2B5EF4-FFF2-40B4-BE49-F238E27FC236}">
              <a16:creationId xmlns:a16="http://schemas.microsoft.com/office/drawing/2014/main" id="{A4D72EEF-EF13-4675-BFF1-A82669939B2E}"/>
            </a:ext>
          </a:extLst>
        </xdr:cNvPr>
        <xdr:cNvSpPr>
          <a:spLocks noChangeAspect="1" noChangeArrowheads="1"/>
        </xdr:cNvSpPr>
      </xdr:nvSpPr>
      <xdr:spPr bwMode="auto">
        <a:xfrm>
          <a:off x="309657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953</xdr:row>
      <xdr:rowOff>0</xdr:rowOff>
    </xdr:from>
    <xdr:ext cx="304800" cy="307975"/>
    <xdr:sp macro="" textlink="">
      <xdr:nvSpPr>
        <xdr:cNvPr id="3054" name="AutoShape 1" descr="blob:https://web.whatsapp.com/34b6e80c-bc0c-4a28-b3e1-e4a36d430a7e">
          <a:extLst>
            <a:ext uri="{FF2B5EF4-FFF2-40B4-BE49-F238E27FC236}">
              <a16:creationId xmlns:a16="http://schemas.microsoft.com/office/drawing/2014/main" id="{BB1EB406-8FDD-4E0F-9A16-BC8FA631A597}"/>
            </a:ext>
          </a:extLst>
        </xdr:cNvPr>
        <xdr:cNvSpPr>
          <a:spLocks noChangeAspect="1" noChangeArrowheads="1"/>
        </xdr:cNvSpPr>
      </xdr:nvSpPr>
      <xdr:spPr bwMode="auto">
        <a:xfrm>
          <a:off x="309657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954</xdr:row>
      <xdr:rowOff>0</xdr:rowOff>
    </xdr:from>
    <xdr:ext cx="304800" cy="307975"/>
    <xdr:sp macro="" textlink="">
      <xdr:nvSpPr>
        <xdr:cNvPr id="3055" name="AutoShape 1" descr="blob:https://web.whatsapp.com/34b6e80c-bc0c-4a28-b3e1-e4a36d430a7e">
          <a:extLst>
            <a:ext uri="{FF2B5EF4-FFF2-40B4-BE49-F238E27FC236}">
              <a16:creationId xmlns:a16="http://schemas.microsoft.com/office/drawing/2014/main" id="{BEA1F247-946F-4943-A520-866FB5DB43A9}"/>
            </a:ext>
          </a:extLst>
        </xdr:cNvPr>
        <xdr:cNvSpPr>
          <a:spLocks noChangeAspect="1" noChangeArrowheads="1"/>
        </xdr:cNvSpPr>
      </xdr:nvSpPr>
      <xdr:spPr bwMode="auto">
        <a:xfrm>
          <a:off x="309657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58</xdr:col>
      <xdr:colOff>0</xdr:colOff>
      <xdr:row>955</xdr:row>
      <xdr:rowOff>0</xdr:rowOff>
    </xdr:from>
    <xdr:ext cx="304800" cy="307975"/>
    <xdr:sp macro="" textlink="">
      <xdr:nvSpPr>
        <xdr:cNvPr id="3056" name="AutoShape 1" descr="blob:https://web.whatsapp.com/34b6e80c-bc0c-4a28-b3e1-e4a36d430a7e">
          <a:extLst>
            <a:ext uri="{FF2B5EF4-FFF2-40B4-BE49-F238E27FC236}">
              <a16:creationId xmlns:a16="http://schemas.microsoft.com/office/drawing/2014/main" id="{ECE74853-022A-41CD-BFE9-F97641A6AA7B}"/>
            </a:ext>
          </a:extLst>
        </xdr:cNvPr>
        <xdr:cNvSpPr>
          <a:spLocks noChangeAspect="1" noChangeArrowheads="1"/>
        </xdr:cNvSpPr>
      </xdr:nvSpPr>
      <xdr:spPr bwMode="auto">
        <a:xfrm>
          <a:off x="309657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3057" name="AutoShape 1" descr="blob:https://web.whatsapp.com/34b6e80c-bc0c-4a28-b3e1-e4a36d430a7e">
          <a:extLst>
            <a:ext uri="{FF2B5EF4-FFF2-40B4-BE49-F238E27FC236}">
              <a16:creationId xmlns:a16="http://schemas.microsoft.com/office/drawing/2014/main" id="{DC70A5BF-5D96-4967-893E-F6445912C3FB}"/>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3058" name="AutoShape 1" descr="blob:https://web.whatsapp.com/34b6e80c-bc0c-4a28-b3e1-e4a36d430a7e">
          <a:extLst>
            <a:ext uri="{FF2B5EF4-FFF2-40B4-BE49-F238E27FC236}">
              <a16:creationId xmlns:a16="http://schemas.microsoft.com/office/drawing/2014/main" id="{765A56BB-8514-4372-966E-88B185002541}"/>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92</xdr:row>
      <xdr:rowOff>0</xdr:rowOff>
    </xdr:from>
    <xdr:ext cx="304800" cy="307975"/>
    <xdr:sp macro="" textlink="">
      <xdr:nvSpPr>
        <xdr:cNvPr id="3059" name="AutoShape 1" descr="blob:https://web.whatsapp.com/34b6e80c-bc0c-4a28-b3e1-e4a36d430a7e">
          <a:extLst>
            <a:ext uri="{FF2B5EF4-FFF2-40B4-BE49-F238E27FC236}">
              <a16:creationId xmlns:a16="http://schemas.microsoft.com/office/drawing/2014/main" id="{93DDF72D-4136-456F-A226-B2417A61ACE6}"/>
            </a:ext>
          </a:extLst>
        </xdr:cNvPr>
        <xdr:cNvSpPr>
          <a:spLocks noChangeAspect="1" noChangeArrowheads="1"/>
        </xdr:cNvSpPr>
      </xdr:nvSpPr>
      <xdr:spPr bwMode="auto">
        <a:xfrm>
          <a:off x="34966275"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93</xdr:row>
      <xdr:rowOff>0</xdr:rowOff>
    </xdr:from>
    <xdr:ext cx="304800" cy="307975"/>
    <xdr:sp macro="" textlink="">
      <xdr:nvSpPr>
        <xdr:cNvPr id="3060" name="AutoShape 1" descr="blob:https://web.whatsapp.com/34b6e80c-bc0c-4a28-b3e1-e4a36d430a7e">
          <a:extLst>
            <a:ext uri="{FF2B5EF4-FFF2-40B4-BE49-F238E27FC236}">
              <a16:creationId xmlns:a16="http://schemas.microsoft.com/office/drawing/2014/main" id="{D1CECB36-2039-43C9-AC76-CECBA672D47E}"/>
            </a:ext>
          </a:extLst>
        </xdr:cNvPr>
        <xdr:cNvSpPr>
          <a:spLocks noChangeAspect="1" noChangeArrowheads="1"/>
        </xdr:cNvSpPr>
      </xdr:nvSpPr>
      <xdr:spPr bwMode="auto">
        <a:xfrm>
          <a:off x="34966275"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175</xdr:row>
      <xdr:rowOff>0</xdr:rowOff>
    </xdr:from>
    <xdr:ext cx="304800" cy="307975"/>
    <xdr:sp macro="" textlink="">
      <xdr:nvSpPr>
        <xdr:cNvPr id="3061" name="AutoShape 1" descr="blob:https://web.whatsapp.com/34b6e80c-bc0c-4a28-b3e1-e4a36d430a7e">
          <a:extLst>
            <a:ext uri="{FF2B5EF4-FFF2-40B4-BE49-F238E27FC236}">
              <a16:creationId xmlns:a16="http://schemas.microsoft.com/office/drawing/2014/main" id="{B9D2A895-6EC6-4432-AFBC-ED441976D8A9}"/>
            </a:ext>
          </a:extLst>
        </xdr:cNvPr>
        <xdr:cNvSpPr>
          <a:spLocks noChangeAspect="1" noChangeArrowheads="1"/>
        </xdr:cNvSpPr>
      </xdr:nvSpPr>
      <xdr:spPr bwMode="auto">
        <a:xfrm>
          <a:off x="34966275"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177</xdr:row>
      <xdr:rowOff>0</xdr:rowOff>
    </xdr:from>
    <xdr:ext cx="304800" cy="307975"/>
    <xdr:sp macro="" textlink="">
      <xdr:nvSpPr>
        <xdr:cNvPr id="3062" name="AutoShape 1" descr="blob:https://web.whatsapp.com/34b6e80c-bc0c-4a28-b3e1-e4a36d430a7e">
          <a:extLst>
            <a:ext uri="{FF2B5EF4-FFF2-40B4-BE49-F238E27FC236}">
              <a16:creationId xmlns:a16="http://schemas.microsoft.com/office/drawing/2014/main" id="{5AD62882-5EC8-4312-8B7D-33CE1EF580C7}"/>
            </a:ext>
          </a:extLst>
        </xdr:cNvPr>
        <xdr:cNvSpPr>
          <a:spLocks noChangeAspect="1" noChangeArrowheads="1"/>
        </xdr:cNvSpPr>
      </xdr:nvSpPr>
      <xdr:spPr bwMode="auto">
        <a:xfrm>
          <a:off x="34966275"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437</xdr:row>
      <xdr:rowOff>0</xdr:rowOff>
    </xdr:from>
    <xdr:ext cx="304800" cy="307975"/>
    <xdr:sp macro="" textlink="">
      <xdr:nvSpPr>
        <xdr:cNvPr id="3063" name="AutoShape 1" descr="blob:https://web.whatsapp.com/34b6e80c-bc0c-4a28-b3e1-e4a36d430a7e">
          <a:extLst>
            <a:ext uri="{FF2B5EF4-FFF2-40B4-BE49-F238E27FC236}">
              <a16:creationId xmlns:a16="http://schemas.microsoft.com/office/drawing/2014/main" id="{B1C07A20-92E9-4403-979A-BBCD7D412EA5}"/>
            </a:ext>
          </a:extLst>
        </xdr:cNvPr>
        <xdr:cNvSpPr>
          <a:spLocks noChangeAspect="1" noChangeArrowheads="1"/>
        </xdr:cNvSpPr>
      </xdr:nvSpPr>
      <xdr:spPr bwMode="auto">
        <a:xfrm>
          <a:off x="349662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438</xdr:row>
      <xdr:rowOff>0</xdr:rowOff>
    </xdr:from>
    <xdr:ext cx="304800" cy="307975"/>
    <xdr:sp macro="" textlink="">
      <xdr:nvSpPr>
        <xdr:cNvPr id="3064" name="AutoShape 1" descr="blob:https://web.whatsapp.com/34b6e80c-bc0c-4a28-b3e1-e4a36d430a7e">
          <a:extLst>
            <a:ext uri="{FF2B5EF4-FFF2-40B4-BE49-F238E27FC236}">
              <a16:creationId xmlns:a16="http://schemas.microsoft.com/office/drawing/2014/main" id="{098D7A24-7104-4AC6-8945-A43FD72256F0}"/>
            </a:ext>
          </a:extLst>
        </xdr:cNvPr>
        <xdr:cNvSpPr>
          <a:spLocks noChangeAspect="1" noChangeArrowheads="1"/>
        </xdr:cNvSpPr>
      </xdr:nvSpPr>
      <xdr:spPr bwMode="auto">
        <a:xfrm>
          <a:off x="3496627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437</xdr:row>
      <xdr:rowOff>0</xdr:rowOff>
    </xdr:from>
    <xdr:ext cx="304800" cy="307975"/>
    <xdr:sp macro="" textlink="">
      <xdr:nvSpPr>
        <xdr:cNvPr id="3065" name="AutoShape 1" descr="blob:https://web.whatsapp.com/34b6e80c-bc0c-4a28-b3e1-e4a36d430a7e">
          <a:extLst>
            <a:ext uri="{FF2B5EF4-FFF2-40B4-BE49-F238E27FC236}">
              <a16:creationId xmlns:a16="http://schemas.microsoft.com/office/drawing/2014/main" id="{64294B2C-8D68-4DCD-A594-7802EF7E02C3}"/>
            </a:ext>
          </a:extLst>
        </xdr:cNvPr>
        <xdr:cNvSpPr>
          <a:spLocks noChangeAspect="1" noChangeArrowheads="1"/>
        </xdr:cNvSpPr>
      </xdr:nvSpPr>
      <xdr:spPr bwMode="auto">
        <a:xfrm>
          <a:off x="34966275"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438</xdr:row>
      <xdr:rowOff>0</xdr:rowOff>
    </xdr:from>
    <xdr:ext cx="304800" cy="307975"/>
    <xdr:sp macro="" textlink="">
      <xdr:nvSpPr>
        <xdr:cNvPr id="3066" name="AutoShape 1" descr="blob:https://web.whatsapp.com/34b6e80c-bc0c-4a28-b3e1-e4a36d430a7e">
          <a:extLst>
            <a:ext uri="{FF2B5EF4-FFF2-40B4-BE49-F238E27FC236}">
              <a16:creationId xmlns:a16="http://schemas.microsoft.com/office/drawing/2014/main" id="{C7DE1B4D-6863-4B07-992D-27A284378160}"/>
            </a:ext>
          </a:extLst>
        </xdr:cNvPr>
        <xdr:cNvSpPr>
          <a:spLocks noChangeAspect="1" noChangeArrowheads="1"/>
        </xdr:cNvSpPr>
      </xdr:nvSpPr>
      <xdr:spPr bwMode="auto">
        <a:xfrm>
          <a:off x="34966275"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953</xdr:row>
      <xdr:rowOff>0</xdr:rowOff>
    </xdr:from>
    <xdr:ext cx="304800" cy="307975"/>
    <xdr:sp macro="" textlink="">
      <xdr:nvSpPr>
        <xdr:cNvPr id="3067" name="AutoShape 1" descr="blob:https://web.whatsapp.com/34b6e80c-bc0c-4a28-b3e1-e4a36d430a7e">
          <a:extLst>
            <a:ext uri="{FF2B5EF4-FFF2-40B4-BE49-F238E27FC236}">
              <a16:creationId xmlns:a16="http://schemas.microsoft.com/office/drawing/2014/main" id="{CC13E950-1C87-42E5-9995-435459F2BCBF}"/>
            </a:ext>
          </a:extLst>
        </xdr:cNvPr>
        <xdr:cNvSpPr>
          <a:spLocks noChangeAspect="1" noChangeArrowheads="1"/>
        </xdr:cNvSpPr>
      </xdr:nvSpPr>
      <xdr:spPr bwMode="auto">
        <a:xfrm>
          <a:off x="34966275" y="2553462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954</xdr:row>
      <xdr:rowOff>0</xdr:rowOff>
    </xdr:from>
    <xdr:ext cx="304800" cy="307975"/>
    <xdr:sp macro="" textlink="">
      <xdr:nvSpPr>
        <xdr:cNvPr id="3068" name="AutoShape 1" descr="blob:https://web.whatsapp.com/34b6e80c-bc0c-4a28-b3e1-e4a36d430a7e">
          <a:extLst>
            <a:ext uri="{FF2B5EF4-FFF2-40B4-BE49-F238E27FC236}">
              <a16:creationId xmlns:a16="http://schemas.microsoft.com/office/drawing/2014/main" id="{3AA11202-38D0-4F9B-B221-44AD8D703DED}"/>
            </a:ext>
          </a:extLst>
        </xdr:cNvPr>
        <xdr:cNvSpPr>
          <a:spLocks noChangeAspect="1" noChangeArrowheads="1"/>
        </xdr:cNvSpPr>
      </xdr:nvSpPr>
      <xdr:spPr bwMode="auto">
        <a:xfrm>
          <a:off x="34966275" y="2556129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955</xdr:row>
      <xdr:rowOff>0</xdr:rowOff>
    </xdr:from>
    <xdr:ext cx="304800" cy="307975"/>
    <xdr:sp macro="" textlink="">
      <xdr:nvSpPr>
        <xdr:cNvPr id="3069" name="AutoShape 1" descr="blob:https://web.whatsapp.com/34b6e80c-bc0c-4a28-b3e1-e4a36d430a7e">
          <a:extLst>
            <a:ext uri="{FF2B5EF4-FFF2-40B4-BE49-F238E27FC236}">
              <a16:creationId xmlns:a16="http://schemas.microsoft.com/office/drawing/2014/main" id="{0808067B-81C7-4BDD-8375-EF0ADB0ED59C}"/>
            </a:ext>
          </a:extLst>
        </xdr:cNvPr>
        <xdr:cNvSpPr>
          <a:spLocks noChangeAspect="1" noChangeArrowheads="1"/>
        </xdr:cNvSpPr>
      </xdr:nvSpPr>
      <xdr:spPr bwMode="auto">
        <a:xfrm>
          <a:off x="34966275" y="2558796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67</xdr:col>
      <xdr:colOff>0</xdr:colOff>
      <xdr:row>956</xdr:row>
      <xdr:rowOff>0</xdr:rowOff>
    </xdr:from>
    <xdr:ext cx="304800" cy="307975"/>
    <xdr:sp macro="" textlink="">
      <xdr:nvSpPr>
        <xdr:cNvPr id="3070" name="AutoShape 1" descr="blob:https://web.whatsapp.com/34b6e80c-bc0c-4a28-b3e1-e4a36d430a7e">
          <a:extLst>
            <a:ext uri="{FF2B5EF4-FFF2-40B4-BE49-F238E27FC236}">
              <a16:creationId xmlns:a16="http://schemas.microsoft.com/office/drawing/2014/main" id="{3E8CB0C9-2152-4494-9394-4545C70C122F}"/>
            </a:ext>
          </a:extLst>
        </xdr:cNvPr>
        <xdr:cNvSpPr>
          <a:spLocks noChangeAspect="1" noChangeArrowheads="1"/>
        </xdr:cNvSpPr>
      </xdr:nvSpPr>
      <xdr:spPr bwMode="auto">
        <a:xfrm>
          <a:off x="34966275" y="2561463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437</xdr:row>
      <xdr:rowOff>0</xdr:rowOff>
    </xdr:from>
    <xdr:ext cx="304800" cy="307975"/>
    <xdr:sp macro="" textlink="">
      <xdr:nvSpPr>
        <xdr:cNvPr id="3078" name="AutoShape 1" descr="blob:https://web.whatsapp.com/34b6e80c-bc0c-4a28-b3e1-e4a36d430a7e">
          <a:extLst>
            <a:ext uri="{FF2B5EF4-FFF2-40B4-BE49-F238E27FC236}">
              <a16:creationId xmlns:a16="http://schemas.microsoft.com/office/drawing/2014/main" id="{E5EA03DE-50FF-427C-A8E4-1FF3A785EBD0}"/>
            </a:ext>
          </a:extLst>
        </xdr:cNvPr>
        <xdr:cNvSpPr>
          <a:spLocks noChangeAspect="1" noChangeArrowheads="1"/>
        </xdr:cNvSpPr>
      </xdr:nvSpPr>
      <xdr:spPr bwMode="auto">
        <a:xfrm>
          <a:off x="389382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438</xdr:row>
      <xdr:rowOff>0</xdr:rowOff>
    </xdr:from>
    <xdr:ext cx="304800" cy="307975"/>
    <xdr:sp macro="" textlink="">
      <xdr:nvSpPr>
        <xdr:cNvPr id="3079" name="AutoShape 1" descr="blob:https://web.whatsapp.com/34b6e80c-bc0c-4a28-b3e1-e4a36d430a7e">
          <a:extLst>
            <a:ext uri="{FF2B5EF4-FFF2-40B4-BE49-F238E27FC236}">
              <a16:creationId xmlns:a16="http://schemas.microsoft.com/office/drawing/2014/main" id="{A77A2F34-E979-44C1-B717-FA0D3E610A9F}"/>
            </a:ext>
          </a:extLst>
        </xdr:cNvPr>
        <xdr:cNvSpPr>
          <a:spLocks noChangeAspect="1" noChangeArrowheads="1"/>
        </xdr:cNvSpPr>
      </xdr:nvSpPr>
      <xdr:spPr bwMode="auto">
        <a:xfrm>
          <a:off x="389382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81</xdr:col>
      <xdr:colOff>0</xdr:colOff>
      <xdr:row>437</xdr:row>
      <xdr:rowOff>0</xdr:rowOff>
    </xdr:from>
    <xdr:ext cx="304800" cy="307975"/>
    <xdr:sp macro="" textlink="">
      <xdr:nvSpPr>
        <xdr:cNvPr id="3080" name="AutoShape 1" descr="blob:https://web.whatsapp.com/34b6e80c-bc0c-4a28-b3e1-e4a36d430a7e">
          <a:extLst>
            <a:ext uri="{FF2B5EF4-FFF2-40B4-BE49-F238E27FC236}">
              <a16:creationId xmlns:a16="http://schemas.microsoft.com/office/drawing/2014/main" id="{B6DA649D-603B-48CF-9168-A4C2632E4126}"/>
            </a:ext>
          </a:extLst>
        </xdr:cNvPr>
        <xdr:cNvSpPr>
          <a:spLocks noChangeAspect="1" noChangeArrowheads="1"/>
        </xdr:cNvSpPr>
      </xdr:nvSpPr>
      <xdr:spPr bwMode="auto">
        <a:xfrm>
          <a:off x="389382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3084" name="AutoShape 1" descr="blob:https://web.whatsapp.com/34b6e80c-bc0c-4a28-b3e1-e4a36d430a7e">
          <a:extLst>
            <a:ext uri="{FF2B5EF4-FFF2-40B4-BE49-F238E27FC236}">
              <a16:creationId xmlns:a16="http://schemas.microsoft.com/office/drawing/2014/main" id="{91707D71-7DB2-4983-8C12-4D761E12275C}"/>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3085" name="AutoShape 1" descr="blob:https://web.whatsapp.com/34b6e80c-bc0c-4a28-b3e1-e4a36d430a7e">
          <a:extLst>
            <a:ext uri="{FF2B5EF4-FFF2-40B4-BE49-F238E27FC236}">
              <a16:creationId xmlns:a16="http://schemas.microsoft.com/office/drawing/2014/main" id="{108E63B1-DEC1-4695-9E46-BF4EFE7387B4}"/>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92</xdr:row>
      <xdr:rowOff>0</xdr:rowOff>
    </xdr:from>
    <xdr:ext cx="304800" cy="307975"/>
    <xdr:sp macro="" textlink="">
      <xdr:nvSpPr>
        <xdr:cNvPr id="3086" name="AutoShape 1" descr="blob:https://web.whatsapp.com/34b6e80c-bc0c-4a28-b3e1-e4a36d430a7e">
          <a:extLst>
            <a:ext uri="{FF2B5EF4-FFF2-40B4-BE49-F238E27FC236}">
              <a16:creationId xmlns:a16="http://schemas.microsoft.com/office/drawing/2014/main" id="{9912E77F-883F-4539-8CBA-B0FF068A47A0}"/>
            </a:ext>
          </a:extLst>
        </xdr:cNvPr>
        <xdr:cNvSpPr>
          <a:spLocks noChangeAspect="1" noChangeArrowheads="1"/>
        </xdr:cNvSpPr>
      </xdr:nvSpPr>
      <xdr:spPr bwMode="auto">
        <a:xfrm>
          <a:off x="4297680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93</xdr:row>
      <xdr:rowOff>0</xdr:rowOff>
    </xdr:from>
    <xdr:ext cx="304800" cy="307975"/>
    <xdr:sp macro="" textlink="">
      <xdr:nvSpPr>
        <xdr:cNvPr id="3087" name="AutoShape 1" descr="blob:https://web.whatsapp.com/34b6e80c-bc0c-4a28-b3e1-e4a36d430a7e">
          <a:extLst>
            <a:ext uri="{FF2B5EF4-FFF2-40B4-BE49-F238E27FC236}">
              <a16:creationId xmlns:a16="http://schemas.microsoft.com/office/drawing/2014/main" id="{0B3E1A88-0306-445E-96BC-5E05306A2C79}"/>
            </a:ext>
          </a:extLst>
        </xdr:cNvPr>
        <xdr:cNvSpPr>
          <a:spLocks noChangeAspect="1" noChangeArrowheads="1"/>
        </xdr:cNvSpPr>
      </xdr:nvSpPr>
      <xdr:spPr bwMode="auto">
        <a:xfrm>
          <a:off x="4297680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175</xdr:row>
      <xdr:rowOff>0</xdr:rowOff>
    </xdr:from>
    <xdr:ext cx="304800" cy="307975"/>
    <xdr:sp macro="" textlink="">
      <xdr:nvSpPr>
        <xdr:cNvPr id="3088" name="AutoShape 1" descr="blob:https://web.whatsapp.com/34b6e80c-bc0c-4a28-b3e1-e4a36d430a7e">
          <a:extLst>
            <a:ext uri="{FF2B5EF4-FFF2-40B4-BE49-F238E27FC236}">
              <a16:creationId xmlns:a16="http://schemas.microsoft.com/office/drawing/2014/main" id="{04BBE541-3675-40B7-BEE2-941AB5F68DD6}"/>
            </a:ext>
          </a:extLst>
        </xdr:cNvPr>
        <xdr:cNvSpPr>
          <a:spLocks noChangeAspect="1" noChangeArrowheads="1"/>
        </xdr:cNvSpPr>
      </xdr:nvSpPr>
      <xdr:spPr bwMode="auto">
        <a:xfrm>
          <a:off x="4297680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176</xdr:row>
      <xdr:rowOff>0</xdr:rowOff>
    </xdr:from>
    <xdr:ext cx="304800" cy="307975"/>
    <xdr:sp macro="" textlink="">
      <xdr:nvSpPr>
        <xdr:cNvPr id="3089" name="AutoShape 1" descr="blob:https://web.whatsapp.com/34b6e80c-bc0c-4a28-b3e1-e4a36d430a7e">
          <a:extLst>
            <a:ext uri="{FF2B5EF4-FFF2-40B4-BE49-F238E27FC236}">
              <a16:creationId xmlns:a16="http://schemas.microsoft.com/office/drawing/2014/main" id="{8ED5957E-2003-4CE3-9DDD-11EAF55A7807}"/>
            </a:ext>
          </a:extLst>
        </xdr:cNvPr>
        <xdr:cNvSpPr>
          <a:spLocks noChangeAspect="1" noChangeArrowheads="1"/>
        </xdr:cNvSpPr>
      </xdr:nvSpPr>
      <xdr:spPr bwMode="auto">
        <a:xfrm>
          <a:off x="4297680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177</xdr:row>
      <xdr:rowOff>0</xdr:rowOff>
    </xdr:from>
    <xdr:ext cx="304800" cy="307975"/>
    <xdr:sp macro="" textlink="">
      <xdr:nvSpPr>
        <xdr:cNvPr id="3090" name="AutoShape 1" descr="blob:https://web.whatsapp.com/34b6e80c-bc0c-4a28-b3e1-e4a36d430a7e">
          <a:extLst>
            <a:ext uri="{FF2B5EF4-FFF2-40B4-BE49-F238E27FC236}">
              <a16:creationId xmlns:a16="http://schemas.microsoft.com/office/drawing/2014/main" id="{33046156-435E-4A70-94D9-3CAE21A41A1A}"/>
            </a:ext>
          </a:extLst>
        </xdr:cNvPr>
        <xdr:cNvSpPr>
          <a:spLocks noChangeAspect="1" noChangeArrowheads="1"/>
        </xdr:cNvSpPr>
      </xdr:nvSpPr>
      <xdr:spPr bwMode="auto">
        <a:xfrm>
          <a:off x="4297680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437</xdr:row>
      <xdr:rowOff>0</xdr:rowOff>
    </xdr:from>
    <xdr:ext cx="304800" cy="307975"/>
    <xdr:sp macro="" textlink="">
      <xdr:nvSpPr>
        <xdr:cNvPr id="3091" name="AutoShape 1" descr="blob:https://web.whatsapp.com/34b6e80c-bc0c-4a28-b3e1-e4a36d430a7e">
          <a:extLst>
            <a:ext uri="{FF2B5EF4-FFF2-40B4-BE49-F238E27FC236}">
              <a16:creationId xmlns:a16="http://schemas.microsoft.com/office/drawing/2014/main" id="{6468366F-0717-45F2-8E49-380957444EAB}"/>
            </a:ext>
          </a:extLst>
        </xdr:cNvPr>
        <xdr:cNvSpPr>
          <a:spLocks noChangeAspect="1" noChangeArrowheads="1"/>
        </xdr:cNvSpPr>
      </xdr:nvSpPr>
      <xdr:spPr bwMode="auto">
        <a:xfrm>
          <a:off x="429768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438</xdr:row>
      <xdr:rowOff>0</xdr:rowOff>
    </xdr:from>
    <xdr:ext cx="304800" cy="307975"/>
    <xdr:sp macro="" textlink="">
      <xdr:nvSpPr>
        <xdr:cNvPr id="3092" name="AutoShape 1" descr="blob:https://web.whatsapp.com/34b6e80c-bc0c-4a28-b3e1-e4a36d430a7e">
          <a:extLst>
            <a:ext uri="{FF2B5EF4-FFF2-40B4-BE49-F238E27FC236}">
              <a16:creationId xmlns:a16="http://schemas.microsoft.com/office/drawing/2014/main" id="{F9467A3B-CD8D-4FED-A112-52B9645C0AB9}"/>
            </a:ext>
          </a:extLst>
        </xdr:cNvPr>
        <xdr:cNvSpPr>
          <a:spLocks noChangeAspect="1" noChangeArrowheads="1"/>
        </xdr:cNvSpPr>
      </xdr:nvSpPr>
      <xdr:spPr bwMode="auto">
        <a:xfrm>
          <a:off x="429768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437</xdr:row>
      <xdr:rowOff>0</xdr:rowOff>
    </xdr:from>
    <xdr:ext cx="304800" cy="307975"/>
    <xdr:sp macro="" textlink="">
      <xdr:nvSpPr>
        <xdr:cNvPr id="3093" name="AutoShape 1" descr="blob:https://web.whatsapp.com/34b6e80c-bc0c-4a28-b3e1-e4a36d430a7e">
          <a:extLst>
            <a:ext uri="{FF2B5EF4-FFF2-40B4-BE49-F238E27FC236}">
              <a16:creationId xmlns:a16="http://schemas.microsoft.com/office/drawing/2014/main" id="{F123CC21-219B-46F9-900E-F6CC2DB9D983}"/>
            </a:ext>
          </a:extLst>
        </xdr:cNvPr>
        <xdr:cNvSpPr>
          <a:spLocks noChangeAspect="1" noChangeArrowheads="1"/>
        </xdr:cNvSpPr>
      </xdr:nvSpPr>
      <xdr:spPr bwMode="auto">
        <a:xfrm>
          <a:off x="4297680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85</xdr:col>
      <xdr:colOff>0</xdr:colOff>
      <xdr:row>438</xdr:row>
      <xdr:rowOff>0</xdr:rowOff>
    </xdr:from>
    <xdr:ext cx="304800" cy="307975"/>
    <xdr:sp macro="" textlink="">
      <xdr:nvSpPr>
        <xdr:cNvPr id="3094" name="AutoShape 1" descr="blob:https://web.whatsapp.com/34b6e80c-bc0c-4a28-b3e1-e4a36d430a7e">
          <a:extLst>
            <a:ext uri="{FF2B5EF4-FFF2-40B4-BE49-F238E27FC236}">
              <a16:creationId xmlns:a16="http://schemas.microsoft.com/office/drawing/2014/main" id="{71F68974-6277-4499-9CBA-BD4B17037D6D}"/>
            </a:ext>
          </a:extLst>
        </xdr:cNvPr>
        <xdr:cNvSpPr>
          <a:spLocks noChangeAspect="1" noChangeArrowheads="1"/>
        </xdr:cNvSpPr>
      </xdr:nvSpPr>
      <xdr:spPr bwMode="auto">
        <a:xfrm>
          <a:off x="4297680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3095" name="AutoShape 1" descr="blob:https://web.whatsapp.com/34b6e80c-bc0c-4a28-b3e1-e4a36d430a7e">
          <a:extLst>
            <a:ext uri="{FF2B5EF4-FFF2-40B4-BE49-F238E27FC236}">
              <a16:creationId xmlns:a16="http://schemas.microsoft.com/office/drawing/2014/main" id="{742FC9CD-F76A-482F-AC4F-BB4AE8DA7ECF}"/>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3096" name="AutoShape 1" descr="blob:https://web.whatsapp.com/34b6e80c-bc0c-4a28-b3e1-e4a36d430a7e">
          <a:extLst>
            <a:ext uri="{FF2B5EF4-FFF2-40B4-BE49-F238E27FC236}">
              <a16:creationId xmlns:a16="http://schemas.microsoft.com/office/drawing/2014/main" id="{43C7E48E-91BB-47C1-8803-9EFD3FD3FADD}"/>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92</xdr:row>
      <xdr:rowOff>0</xdr:rowOff>
    </xdr:from>
    <xdr:ext cx="304800" cy="307975"/>
    <xdr:sp macro="" textlink="">
      <xdr:nvSpPr>
        <xdr:cNvPr id="3097" name="AutoShape 1" descr="blob:https://web.whatsapp.com/34b6e80c-bc0c-4a28-b3e1-e4a36d430a7e">
          <a:extLst>
            <a:ext uri="{FF2B5EF4-FFF2-40B4-BE49-F238E27FC236}">
              <a16:creationId xmlns:a16="http://schemas.microsoft.com/office/drawing/2014/main" id="{5B3397C0-2F20-45F8-85BE-F906CA2EFCFD}"/>
            </a:ext>
          </a:extLst>
        </xdr:cNvPr>
        <xdr:cNvSpPr>
          <a:spLocks noChangeAspect="1" noChangeArrowheads="1"/>
        </xdr:cNvSpPr>
      </xdr:nvSpPr>
      <xdr:spPr bwMode="auto">
        <a:xfrm>
          <a:off x="469201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93</xdr:row>
      <xdr:rowOff>0</xdr:rowOff>
    </xdr:from>
    <xdr:ext cx="304800" cy="307975"/>
    <xdr:sp macro="" textlink="">
      <xdr:nvSpPr>
        <xdr:cNvPr id="3098" name="AutoShape 1" descr="blob:https://web.whatsapp.com/34b6e80c-bc0c-4a28-b3e1-e4a36d430a7e">
          <a:extLst>
            <a:ext uri="{FF2B5EF4-FFF2-40B4-BE49-F238E27FC236}">
              <a16:creationId xmlns:a16="http://schemas.microsoft.com/office/drawing/2014/main" id="{26332A9F-2434-4209-9244-B5ABA52EA9EE}"/>
            </a:ext>
          </a:extLst>
        </xdr:cNvPr>
        <xdr:cNvSpPr>
          <a:spLocks noChangeAspect="1" noChangeArrowheads="1"/>
        </xdr:cNvSpPr>
      </xdr:nvSpPr>
      <xdr:spPr bwMode="auto">
        <a:xfrm>
          <a:off x="469201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175</xdr:row>
      <xdr:rowOff>0</xdr:rowOff>
    </xdr:from>
    <xdr:ext cx="304800" cy="307975"/>
    <xdr:sp macro="" textlink="">
      <xdr:nvSpPr>
        <xdr:cNvPr id="3099" name="AutoShape 1" descr="blob:https://web.whatsapp.com/34b6e80c-bc0c-4a28-b3e1-e4a36d430a7e">
          <a:extLst>
            <a:ext uri="{FF2B5EF4-FFF2-40B4-BE49-F238E27FC236}">
              <a16:creationId xmlns:a16="http://schemas.microsoft.com/office/drawing/2014/main" id="{0B2EDDB5-FDAC-4AA9-B59F-5B8289919A60}"/>
            </a:ext>
          </a:extLst>
        </xdr:cNvPr>
        <xdr:cNvSpPr>
          <a:spLocks noChangeAspect="1" noChangeArrowheads="1"/>
        </xdr:cNvSpPr>
      </xdr:nvSpPr>
      <xdr:spPr bwMode="auto">
        <a:xfrm>
          <a:off x="469201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176</xdr:row>
      <xdr:rowOff>0</xdr:rowOff>
    </xdr:from>
    <xdr:ext cx="304800" cy="307975"/>
    <xdr:sp macro="" textlink="">
      <xdr:nvSpPr>
        <xdr:cNvPr id="3100" name="AutoShape 1" descr="blob:https://web.whatsapp.com/34b6e80c-bc0c-4a28-b3e1-e4a36d430a7e">
          <a:extLst>
            <a:ext uri="{FF2B5EF4-FFF2-40B4-BE49-F238E27FC236}">
              <a16:creationId xmlns:a16="http://schemas.microsoft.com/office/drawing/2014/main" id="{554ED208-F6BD-4D6A-835D-347C8518DB3A}"/>
            </a:ext>
          </a:extLst>
        </xdr:cNvPr>
        <xdr:cNvSpPr>
          <a:spLocks noChangeAspect="1" noChangeArrowheads="1"/>
        </xdr:cNvSpPr>
      </xdr:nvSpPr>
      <xdr:spPr bwMode="auto">
        <a:xfrm>
          <a:off x="469201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177</xdr:row>
      <xdr:rowOff>0</xdr:rowOff>
    </xdr:from>
    <xdr:ext cx="304800" cy="307975"/>
    <xdr:sp macro="" textlink="">
      <xdr:nvSpPr>
        <xdr:cNvPr id="3101" name="AutoShape 1" descr="blob:https://web.whatsapp.com/34b6e80c-bc0c-4a28-b3e1-e4a36d430a7e">
          <a:extLst>
            <a:ext uri="{FF2B5EF4-FFF2-40B4-BE49-F238E27FC236}">
              <a16:creationId xmlns:a16="http://schemas.microsoft.com/office/drawing/2014/main" id="{D8E2FCA6-8EE7-4754-824D-32633D3511EE}"/>
            </a:ext>
          </a:extLst>
        </xdr:cNvPr>
        <xdr:cNvSpPr>
          <a:spLocks noChangeAspect="1" noChangeArrowheads="1"/>
        </xdr:cNvSpPr>
      </xdr:nvSpPr>
      <xdr:spPr bwMode="auto">
        <a:xfrm>
          <a:off x="46920150" y="488156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437</xdr:row>
      <xdr:rowOff>0</xdr:rowOff>
    </xdr:from>
    <xdr:ext cx="304800" cy="307975"/>
    <xdr:sp macro="" textlink="">
      <xdr:nvSpPr>
        <xdr:cNvPr id="3102" name="AutoShape 1" descr="blob:https://web.whatsapp.com/34b6e80c-bc0c-4a28-b3e1-e4a36d430a7e">
          <a:extLst>
            <a:ext uri="{FF2B5EF4-FFF2-40B4-BE49-F238E27FC236}">
              <a16:creationId xmlns:a16="http://schemas.microsoft.com/office/drawing/2014/main" id="{D8178F0F-36EB-4405-AAE0-F36DB65BAEB8}"/>
            </a:ext>
          </a:extLst>
        </xdr:cNvPr>
        <xdr:cNvSpPr>
          <a:spLocks noChangeAspect="1" noChangeArrowheads="1"/>
        </xdr:cNvSpPr>
      </xdr:nvSpPr>
      <xdr:spPr bwMode="auto">
        <a:xfrm>
          <a:off x="469201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438</xdr:row>
      <xdr:rowOff>0</xdr:rowOff>
    </xdr:from>
    <xdr:ext cx="304800" cy="307975"/>
    <xdr:sp macro="" textlink="">
      <xdr:nvSpPr>
        <xdr:cNvPr id="3103" name="AutoShape 1" descr="blob:https://web.whatsapp.com/34b6e80c-bc0c-4a28-b3e1-e4a36d430a7e">
          <a:extLst>
            <a:ext uri="{FF2B5EF4-FFF2-40B4-BE49-F238E27FC236}">
              <a16:creationId xmlns:a16="http://schemas.microsoft.com/office/drawing/2014/main" id="{2D07E355-0952-47EB-A596-C3A71EBF9E31}"/>
            </a:ext>
          </a:extLst>
        </xdr:cNvPr>
        <xdr:cNvSpPr>
          <a:spLocks noChangeAspect="1" noChangeArrowheads="1"/>
        </xdr:cNvSpPr>
      </xdr:nvSpPr>
      <xdr:spPr bwMode="auto">
        <a:xfrm>
          <a:off x="469201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94</xdr:col>
      <xdr:colOff>0</xdr:colOff>
      <xdr:row>438</xdr:row>
      <xdr:rowOff>0</xdr:rowOff>
    </xdr:from>
    <xdr:ext cx="304800" cy="307975"/>
    <xdr:sp macro="" textlink="">
      <xdr:nvSpPr>
        <xdr:cNvPr id="3104" name="AutoShape 1" descr="blob:https://web.whatsapp.com/34b6e80c-bc0c-4a28-b3e1-e4a36d430a7e">
          <a:extLst>
            <a:ext uri="{FF2B5EF4-FFF2-40B4-BE49-F238E27FC236}">
              <a16:creationId xmlns:a16="http://schemas.microsoft.com/office/drawing/2014/main" id="{940C750C-00F5-4266-857D-AB3D8D510BF5}"/>
            </a:ext>
          </a:extLst>
        </xdr:cNvPr>
        <xdr:cNvSpPr>
          <a:spLocks noChangeAspect="1" noChangeArrowheads="1"/>
        </xdr:cNvSpPr>
      </xdr:nvSpPr>
      <xdr:spPr bwMode="auto">
        <a:xfrm>
          <a:off x="469201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92</xdr:row>
      <xdr:rowOff>0</xdr:rowOff>
    </xdr:from>
    <xdr:ext cx="304800" cy="307975"/>
    <xdr:sp macro="" textlink="">
      <xdr:nvSpPr>
        <xdr:cNvPr id="3105" name="AutoShape 1" descr="blob:https://web.whatsapp.com/34b6e80c-bc0c-4a28-b3e1-e4a36d430a7e">
          <a:extLst>
            <a:ext uri="{FF2B5EF4-FFF2-40B4-BE49-F238E27FC236}">
              <a16:creationId xmlns:a16="http://schemas.microsoft.com/office/drawing/2014/main" id="{25C236FF-0FC4-4477-831F-5602575B5B6C}"/>
            </a:ext>
          </a:extLst>
        </xdr:cNvPr>
        <xdr:cNvSpPr>
          <a:spLocks noChangeAspect="1" noChangeArrowheads="1"/>
        </xdr:cNvSpPr>
      </xdr:nvSpPr>
      <xdr:spPr bwMode="auto">
        <a:xfrm>
          <a:off x="509968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175</xdr:row>
      <xdr:rowOff>0</xdr:rowOff>
    </xdr:from>
    <xdr:ext cx="304800" cy="307975"/>
    <xdr:sp macro="" textlink="">
      <xdr:nvSpPr>
        <xdr:cNvPr id="3106" name="AutoShape 1" descr="blob:https://web.whatsapp.com/34b6e80c-bc0c-4a28-b3e1-e4a36d430a7e">
          <a:extLst>
            <a:ext uri="{FF2B5EF4-FFF2-40B4-BE49-F238E27FC236}">
              <a16:creationId xmlns:a16="http://schemas.microsoft.com/office/drawing/2014/main" id="{56E1FA7E-1CCB-4853-A08F-F5B6AF881E49}"/>
            </a:ext>
          </a:extLst>
        </xdr:cNvPr>
        <xdr:cNvSpPr>
          <a:spLocks noChangeAspect="1" noChangeArrowheads="1"/>
        </xdr:cNvSpPr>
      </xdr:nvSpPr>
      <xdr:spPr bwMode="auto">
        <a:xfrm>
          <a:off x="50996850" y="48282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176</xdr:row>
      <xdr:rowOff>0</xdr:rowOff>
    </xdr:from>
    <xdr:ext cx="304800" cy="307975"/>
    <xdr:sp macro="" textlink="">
      <xdr:nvSpPr>
        <xdr:cNvPr id="3107" name="AutoShape 1" descr="blob:https://web.whatsapp.com/34b6e80c-bc0c-4a28-b3e1-e4a36d430a7e">
          <a:extLst>
            <a:ext uri="{FF2B5EF4-FFF2-40B4-BE49-F238E27FC236}">
              <a16:creationId xmlns:a16="http://schemas.microsoft.com/office/drawing/2014/main" id="{9AB083BB-1074-44B9-BE77-6B67D562A322}"/>
            </a:ext>
          </a:extLst>
        </xdr:cNvPr>
        <xdr:cNvSpPr>
          <a:spLocks noChangeAspect="1" noChangeArrowheads="1"/>
        </xdr:cNvSpPr>
      </xdr:nvSpPr>
      <xdr:spPr bwMode="auto">
        <a:xfrm>
          <a:off x="50996850" y="48548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437</xdr:row>
      <xdr:rowOff>0</xdr:rowOff>
    </xdr:from>
    <xdr:ext cx="304800" cy="307975"/>
    <xdr:sp macro="" textlink="">
      <xdr:nvSpPr>
        <xdr:cNvPr id="3109" name="AutoShape 1" descr="blob:https://web.whatsapp.com/34b6e80c-bc0c-4a28-b3e1-e4a36d430a7e">
          <a:extLst>
            <a:ext uri="{FF2B5EF4-FFF2-40B4-BE49-F238E27FC236}">
              <a16:creationId xmlns:a16="http://schemas.microsoft.com/office/drawing/2014/main" id="{967B7D3D-04E0-4067-8C54-9F28336B80B9}"/>
            </a:ext>
          </a:extLst>
        </xdr:cNvPr>
        <xdr:cNvSpPr>
          <a:spLocks noChangeAspect="1" noChangeArrowheads="1"/>
        </xdr:cNvSpPr>
      </xdr:nvSpPr>
      <xdr:spPr bwMode="auto">
        <a:xfrm>
          <a:off x="50996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3110" name="AutoShape 1" descr="blob:https://web.whatsapp.com/34b6e80c-bc0c-4a28-b3e1-e4a36d430a7e">
          <a:extLst>
            <a:ext uri="{FF2B5EF4-FFF2-40B4-BE49-F238E27FC236}">
              <a16:creationId xmlns:a16="http://schemas.microsoft.com/office/drawing/2014/main" id="{1A24B6ED-7B0C-4959-90F2-104E40C9EC6A}"/>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437</xdr:row>
      <xdr:rowOff>0</xdr:rowOff>
    </xdr:from>
    <xdr:ext cx="304800" cy="307975"/>
    <xdr:sp macro="" textlink="">
      <xdr:nvSpPr>
        <xdr:cNvPr id="3111" name="AutoShape 1" descr="blob:https://web.whatsapp.com/34b6e80c-bc0c-4a28-b3e1-e4a36d430a7e">
          <a:extLst>
            <a:ext uri="{FF2B5EF4-FFF2-40B4-BE49-F238E27FC236}">
              <a16:creationId xmlns:a16="http://schemas.microsoft.com/office/drawing/2014/main" id="{E7C2F5A3-3A50-4AB7-BF0B-101C965D4881}"/>
            </a:ext>
          </a:extLst>
        </xdr:cNvPr>
        <xdr:cNvSpPr>
          <a:spLocks noChangeAspect="1" noChangeArrowheads="1"/>
        </xdr:cNvSpPr>
      </xdr:nvSpPr>
      <xdr:spPr bwMode="auto">
        <a:xfrm>
          <a:off x="509968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3112" name="AutoShape 1" descr="blob:https://web.whatsapp.com/34b6e80c-bc0c-4a28-b3e1-e4a36d430a7e">
          <a:extLst>
            <a:ext uri="{FF2B5EF4-FFF2-40B4-BE49-F238E27FC236}">
              <a16:creationId xmlns:a16="http://schemas.microsoft.com/office/drawing/2014/main" id="{73D6C87B-1DEF-4480-B514-932D06FDF0C4}"/>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3113" name="AutoShape 1" descr="blob:https://web.whatsapp.com/34b6e80c-bc0c-4a28-b3e1-e4a36d430a7e">
          <a:extLst>
            <a:ext uri="{FF2B5EF4-FFF2-40B4-BE49-F238E27FC236}">
              <a16:creationId xmlns:a16="http://schemas.microsoft.com/office/drawing/2014/main" id="{E5AFB92C-C48B-4D29-9392-06C1165714CA}"/>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439</xdr:row>
      <xdr:rowOff>0</xdr:rowOff>
    </xdr:from>
    <xdr:ext cx="304800" cy="307975"/>
    <xdr:sp macro="" textlink="">
      <xdr:nvSpPr>
        <xdr:cNvPr id="3114" name="AutoShape 1" descr="blob:https://web.whatsapp.com/34b6e80c-bc0c-4a28-b3e1-e4a36d430a7e">
          <a:extLst>
            <a:ext uri="{FF2B5EF4-FFF2-40B4-BE49-F238E27FC236}">
              <a16:creationId xmlns:a16="http://schemas.microsoft.com/office/drawing/2014/main" id="{F44BA375-D08C-4609-904E-FD2D0A0EF2C4}"/>
            </a:ext>
          </a:extLst>
        </xdr:cNvPr>
        <xdr:cNvSpPr>
          <a:spLocks noChangeAspect="1" noChangeArrowheads="1"/>
        </xdr:cNvSpPr>
      </xdr:nvSpPr>
      <xdr:spPr bwMode="auto">
        <a:xfrm>
          <a:off x="509968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438</xdr:row>
      <xdr:rowOff>0</xdr:rowOff>
    </xdr:from>
    <xdr:ext cx="304800" cy="307975"/>
    <xdr:sp macro="" textlink="">
      <xdr:nvSpPr>
        <xdr:cNvPr id="3115" name="AutoShape 1" descr="blob:https://web.whatsapp.com/34b6e80c-bc0c-4a28-b3e1-e4a36d430a7e">
          <a:extLst>
            <a:ext uri="{FF2B5EF4-FFF2-40B4-BE49-F238E27FC236}">
              <a16:creationId xmlns:a16="http://schemas.microsoft.com/office/drawing/2014/main" id="{DD0AC323-FF1D-4901-A2E2-3ECBE1832B88}"/>
            </a:ext>
          </a:extLst>
        </xdr:cNvPr>
        <xdr:cNvSpPr>
          <a:spLocks noChangeAspect="1" noChangeArrowheads="1"/>
        </xdr:cNvSpPr>
      </xdr:nvSpPr>
      <xdr:spPr bwMode="auto">
        <a:xfrm>
          <a:off x="509968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103</xdr:col>
      <xdr:colOff>0</xdr:colOff>
      <xdr:row>439</xdr:row>
      <xdr:rowOff>0</xdr:rowOff>
    </xdr:from>
    <xdr:ext cx="304800" cy="307975"/>
    <xdr:sp macro="" textlink="">
      <xdr:nvSpPr>
        <xdr:cNvPr id="3116" name="AutoShape 1" descr="blob:https://web.whatsapp.com/34b6e80c-bc0c-4a28-b3e1-e4a36d430a7e">
          <a:extLst>
            <a:ext uri="{FF2B5EF4-FFF2-40B4-BE49-F238E27FC236}">
              <a16:creationId xmlns:a16="http://schemas.microsoft.com/office/drawing/2014/main" id="{77576AE2-C6F5-402C-BD46-C193400C2A6E}"/>
            </a:ext>
          </a:extLst>
        </xdr:cNvPr>
        <xdr:cNvSpPr>
          <a:spLocks noChangeAspect="1" noChangeArrowheads="1"/>
        </xdr:cNvSpPr>
      </xdr:nvSpPr>
      <xdr:spPr bwMode="auto">
        <a:xfrm>
          <a:off x="509968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3117" name="AutoShape 1" descr="blob:https://web.whatsapp.com/34b6e80c-bc0c-4a28-b3e1-e4a36d430a7e">
          <a:extLst>
            <a:ext uri="{FF2B5EF4-FFF2-40B4-BE49-F238E27FC236}">
              <a16:creationId xmlns:a16="http://schemas.microsoft.com/office/drawing/2014/main" id="{0750472D-6847-4581-927B-DAC57409BABF}"/>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3118" name="AutoShape 1" descr="blob:https://web.whatsapp.com/34b6e80c-bc0c-4a28-b3e1-e4a36d430a7e">
          <a:extLst>
            <a:ext uri="{FF2B5EF4-FFF2-40B4-BE49-F238E27FC236}">
              <a16:creationId xmlns:a16="http://schemas.microsoft.com/office/drawing/2014/main" id="{93E59D2B-A307-4680-974D-1C0AFAA96EC4}"/>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92</xdr:row>
      <xdr:rowOff>0</xdr:rowOff>
    </xdr:from>
    <xdr:ext cx="304800" cy="307975"/>
    <xdr:sp macro="" textlink="">
      <xdr:nvSpPr>
        <xdr:cNvPr id="3119" name="AutoShape 1" descr="blob:https://web.whatsapp.com/34b6e80c-bc0c-4a28-b3e1-e4a36d430a7e">
          <a:extLst>
            <a:ext uri="{FF2B5EF4-FFF2-40B4-BE49-F238E27FC236}">
              <a16:creationId xmlns:a16="http://schemas.microsoft.com/office/drawing/2014/main" id="{6EA35C57-B05A-48BE-BC9A-8559D3C4BF18}"/>
            </a:ext>
          </a:extLst>
        </xdr:cNvPr>
        <xdr:cNvSpPr>
          <a:spLocks noChangeAspect="1" noChangeArrowheads="1"/>
        </xdr:cNvSpPr>
      </xdr:nvSpPr>
      <xdr:spPr bwMode="auto">
        <a:xfrm>
          <a:off x="55225950" y="258032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93</xdr:row>
      <xdr:rowOff>0</xdr:rowOff>
    </xdr:from>
    <xdr:ext cx="304800" cy="307975"/>
    <xdr:sp macro="" textlink="">
      <xdr:nvSpPr>
        <xdr:cNvPr id="3120" name="AutoShape 1" descr="blob:https://web.whatsapp.com/34b6e80c-bc0c-4a28-b3e1-e4a36d430a7e">
          <a:extLst>
            <a:ext uri="{FF2B5EF4-FFF2-40B4-BE49-F238E27FC236}">
              <a16:creationId xmlns:a16="http://schemas.microsoft.com/office/drawing/2014/main" id="{AA6976DF-F0C8-4D48-A66E-100406202B74}"/>
            </a:ext>
          </a:extLst>
        </xdr:cNvPr>
        <xdr:cNvSpPr>
          <a:spLocks noChangeAspect="1" noChangeArrowheads="1"/>
        </xdr:cNvSpPr>
      </xdr:nvSpPr>
      <xdr:spPr bwMode="auto">
        <a:xfrm>
          <a:off x="55225950" y="2606992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437</xdr:row>
      <xdr:rowOff>0</xdr:rowOff>
    </xdr:from>
    <xdr:ext cx="304800" cy="307975"/>
    <xdr:sp macro="" textlink="">
      <xdr:nvSpPr>
        <xdr:cNvPr id="3121" name="AutoShape 1" descr="blob:https://web.whatsapp.com/34b6e80c-bc0c-4a28-b3e1-e4a36d430a7e">
          <a:extLst>
            <a:ext uri="{FF2B5EF4-FFF2-40B4-BE49-F238E27FC236}">
              <a16:creationId xmlns:a16="http://schemas.microsoft.com/office/drawing/2014/main" id="{2500CD30-C655-4DA3-868C-D45F9B7AB514}"/>
            </a:ext>
          </a:extLst>
        </xdr:cNvPr>
        <xdr:cNvSpPr>
          <a:spLocks noChangeAspect="1" noChangeArrowheads="1"/>
        </xdr:cNvSpPr>
      </xdr:nvSpPr>
      <xdr:spPr bwMode="auto">
        <a:xfrm>
          <a:off x="552259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3122" name="AutoShape 1" descr="blob:https://web.whatsapp.com/34b6e80c-bc0c-4a28-b3e1-e4a36d430a7e">
          <a:extLst>
            <a:ext uri="{FF2B5EF4-FFF2-40B4-BE49-F238E27FC236}">
              <a16:creationId xmlns:a16="http://schemas.microsoft.com/office/drawing/2014/main" id="{33E3881D-3EBD-46AB-A928-54F49E54CF88}"/>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437</xdr:row>
      <xdr:rowOff>0</xdr:rowOff>
    </xdr:from>
    <xdr:ext cx="304800" cy="307975"/>
    <xdr:sp macro="" textlink="">
      <xdr:nvSpPr>
        <xdr:cNvPr id="3123" name="AutoShape 1" descr="blob:https://web.whatsapp.com/34b6e80c-bc0c-4a28-b3e1-e4a36d430a7e">
          <a:extLst>
            <a:ext uri="{FF2B5EF4-FFF2-40B4-BE49-F238E27FC236}">
              <a16:creationId xmlns:a16="http://schemas.microsoft.com/office/drawing/2014/main" id="{02FD1AF8-4591-4FDB-A222-1478DA83E47A}"/>
            </a:ext>
          </a:extLst>
        </xdr:cNvPr>
        <xdr:cNvSpPr>
          <a:spLocks noChangeAspect="1" noChangeArrowheads="1"/>
        </xdr:cNvSpPr>
      </xdr:nvSpPr>
      <xdr:spPr bwMode="auto">
        <a:xfrm>
          <a:off x="55225950" y="1179385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3124" name="AutoShape 1" descr="blob:https://web.whatsapp.com/34b6e80c-bc0c-4a28-b3e1-e4a36d430a7e">
          <a:extLst>
            <a:ext uri="{FF2B5EF4-FFF2-40B4-BE49-F238E27FC236}">
              <a16:creationId xmlns:a16="http://schemas.microsoft.com/office/drawing/2014/main" id="{D86A1DD9-39B1-441E-9F9C-D8BF15F7BDCE}"/>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438</xdr:row>
      <xdr:rowOff>0</xdr:rowOff>
    </xdr:from>
    <xdr:ext cx="304800" cy="307975"/>
    <xdr:sp macro="" textlink="">
      <xdr:nvSpPr>
        <xdr:cNvPr id="3125" name="AutoShape 1" descr="blob:https://web.whatsapp.com/34b6e80c-bc0c-4a28-b3e1-e4a36d430a7e">
          <a:extLst>
            <a:ext uri="{FF2B5EF4-FFF2-40B4-BE49-F238E27FC236}">
              <a16:creationId xmlns:a16="http://schemas.microsoft.com/office/drawing/2014/main" id="{01DB31AF-78E6-4017-8023-16DB0FB5D595}"/>
            </a:ext>
          </a:extLst>
        </xdr:cNvPr>
        <xdr:cNvSpPr>
          <a:spLocks noChangeAspect="1" noChangeArrowheads="1"/>
        </xdr:cNvSpPr>
      </xdr:nvSpPr>
      <xdr:spPr bwMode="auto">
        <a:xfrm>
          <a:off x="55225950" y="118205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116</xdr:col>
      <xdr:colOff>0</xdr:colOff>
      <xdr:row>439</xdr:row>
      <xdr:rowOff>0</xdr:rowOff>
    </xdr:from>
    <xdr:ext cx="304800" cy="307975"/>
    <xdr:sp macro="" textlink="">
      <xdr:nvSpPr>
        <xdr:cNvPr id="3126" name="AutoShape 1" descr="blob:https://web.whatsapp.com/34b6e80c-bc0c-4a28-b3e1-e4a36d430a7e">
          <a:extLst>
            <a:ext uri="{FF2B5EF4-FFF2-40B4-BE49-F238E27FC236}">
              <a16:creationId xmlns:a16="http://schemas.microsoft.com/office/drawing/2014/main" id="{440CBCB4-C1C7-4421-93DB-9F20802D40B2}"/>
            </a:ext>
          </a:extLst>
        </xdr:cNvPr>
        <xdr:cNvSpPr>
          <a:spLocks noChangeAspect="1" noChangeArrowheads="1"/>
        </xdr:cNvSpPr>
      </xdr:nvSpPr>
      <xdr:spPr bwMode="auto">
        <a:xfrm>
          <a:off x="55225950" y="1184719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175</xdr:row>
      <xdr:rowOff>0</xdr:rowOff>
    </xdr:from>
    <xdr:ext cx="304800" cy="307975"/>
    <xdr:sp macro="" textlink="">
      <xdr:nvSpPr>
        <xdr:cNvPr id="3128" name="AutoShape 1" descr="blob:https://web.whatsapp.com/34b6e80c-bc0c-4a28-b3e1-e4a36d430a7e">
          <a:extLst>
            <a:ext uri="{FF2B5EF4-FFF2-40B4-BE49-F238E27FC236}">
              <a16:creationId xmlns:a16="http://schemas.microsoft.com/office/drawing/2014/main" id="{3524F725-53E0-4271-8AC8-7487AFCA6FE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175</xdr:row>
      <xdr:rowOff>0</xdr:rowOff>
    </xdr:from>
    <xdr:ext cx="304800" cy="307975"/>
    <xdr:sp macro="" textlink="">
      <xdr:nvSpPr>
        <xdr:cNvPr id="3129" name="AutoShape 1" descr="blob:https://web.whatsapp.com/34b6e80c-bc0c-4a28-b3e1-e4a36d430a7e">
          <a:extLst>
            <a:ext uri="{FF2B5EF4-FFF2-40B4-BE49-F238E27FC236}">
              <a16:creationId xmlns:a16="http://schemas.microsoft.com/office/drawing/2014/main" id="{5091D8C1-3781-455B-BEDC-20B1F20C224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175</xdr:row>
      <xdr:rowOff>0</xdr:rowOff>
    </xdr:from>
    <xdr:ext cx="304800" cy="307975"/>
    <xdr:sp macro="" textlink="">
      <xdr:nvSpPr>
        <xdr:cNvPr id="3130" name="AutoShape 1" descr="blob:https://web.whatsapp.com/34b6e80c-bc0c-4a28-b3e1-e4a36d430a7e">
          <a:extLst>
            <a:ext uri="{FF2B5EF4-FFF2-40B4-BE49-F238E27FC236}">
              <a16:creationId xmlns:a16="http://schemas.microsoft.com/office/drawing/2014/main" id="{3945DB6C-1E56-4F11-A413-33717AEA430E}"/>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175</xdr:row>
      <xdr:rowOff>0</xdr:rowOff>
    </xdr:from>
    <xdr:ext cx="304800" cy="307975"/>
    <xdr:sp macro="" textlink="">
      <xdr:nvSpPr>
        <xdr:cNvPr id="3131" name="AutoShape 1" descr="blob:https://web.whatsapp.com/34b6e80c-bc0c-4a28-b3e1-e4a36d430a7e">
          <a:extLst>
            <a:ext uri="{FF2B5EF4-FFF2-40B4-BE49-F238E27FC236}">
              <a16:creationId xmlns:a16="http://schemas.microsoft.com/office/drawing/2014/main" id="{A0E9A42C-3799-4111-ABA3-A2C43C2AB2FD}"/>
            </a:ext>
          </a:extLst>
        </xdr:cNvPr>
        <xdr:cNvSpPr>
          <a:spLocks noChangeAspect="1" noChangeArrowheads="1"/>
        </xdr:cNvSpPr>
      </xdr:nvSpPr>
      <xdr:spPr bwMode="auto">
        <a:xfrm>
          <a:off x="9750136" y="48508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953</xdr:row>
      <xdr:rowOff>0</xdr:rowOff>
    </xdr:from>
    <xdr:ext cx="304800" cy="307975"/>
    <xdr:sp macro="" textlink="">
      <xdr:nvSpPr>
        <xdr:cNvPr id="3132" name="AutoShape 1" descr="blob:https://web.whatsapp.com/34b6e80c-bc0c-4a28-b3e1-e4a36d430a7e">
          <a:extLst>
            <a:ext uri="{FF2B5EF4-FFF2-40B4-BE49-F238E27FC236}">
              <a16:creationId xmlns:a16="http://schemas.microsoft.com/office/drawing/2014/main" id="{A01ECCDF-1BF0-4288-8CB9-1898F3C784F0}"/>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954</xdr:row>
      <xdr:rowOff>0</xdr:rowOff>
    </xdr:from>
    <xdr:ext cx="304800" cy="307975"/>
    <xdr:sp macro="" textlink="">
      <xdr:nvSpPr>
        <xdr:cNvPr id="3133" name="AutoShape 1" descr="blob:https://web.whatsapp.com/34b6e80c-bc0c-4a28-b3e1-e4a36d430a7e">
          <a:extLst>
            <a:ext uri="{FF2B5EF4-FFF2-40B4-BE49-F238E27FC236}">
              <a16:creationId xmlns:a16="http://schemas.microsoft.com/office/drawing/2014/main" id="{CD080AAA-95FC-4D6C-8874-A883CB228DDF}"/>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955</xdr:row>
      <xdr:rowOff>0</xdr:rowOff>
    </xdr:from>
    <xdr:ext cx="304800" cy="307975"/>
    <xdr:sp macro="" textlink="">
      <xdr:nvSpPr>
        <xdr:cNvPr id="3134" name="AutoShape 1" descr="blob:https://web.whatsapp.com/34b6e80c-bc0c-4a28-b3e1-e4a36d430a7e">
          <a:extLst>
            <a:ext uri="{FF2B5EF4-FFF2-40B4-BE49-F238E27FC236}">
              <a16:creationId xmlns:a16="http://schemas.microsoft.com/office/drawing/2014/main" id="{86FCD8AC-9B7C-4B36-835E-17F00817B43B}"/>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956</xdr:row>
      <xdr:rowOff>0</xdr:rowOff>
    </xdr:from>
    <xdr:ext cx="304800" cy="307975"/>
    <xdr:sp macro="" textlink="">
      <xdr:nvSpPr>
        <xdr:cNvPr id="3135" name="AutoShape 1" descr="blob:https://web.whatsapp.com/34b6e80c-bc0c-4a28-b3e1-e4a36d430a7e">
          <a:extLst>
            <a:ext uri="{FF2B5EF4-FFF2-40B4-BE49-F238E27FC236}">
              <a16:creationId xmlns:a16="http://schemas.microsoft.com/office/drawing/2014/main" id="{4A70ED9E-1D09-44BB-A36D-DAAE2D4F6899}"/>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953</xdr:row>
      <xdr:rowOff>0</xdr:rowOff>
    </xdr:from>
    <xdr:ext cx="304800" cy="307975"/>
    <xdr:sp macro="" textlink="">
      <xdr:nvSpPr>
        <xdr:cNvPr id="3136" name="AutoShape 1" descr="blob:https://web.whatsapp.com/34b6e80c-bc0c-4a28-b3e1-e4a36d430a7e">
          <a:extLst>
            <a:ext uri="{FF2B5EF4-FFF2-40B4-BE49-F238E27FC236}">
              <a16:creationId xmlns:a16="http://schemas.microsoft.com/office/drawing/2014/main" id="{1C07C7E6-0213-4AA2-8153-982C975B373F}"/>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954</xdr:row>
      <xdr:rowOff>0</xdr:rowOff>
    </xdr:from>
    <xdr:ext cx="304800" cy="307975"/>
    <xdr:sp macro="" textlink="">
      <xdr:nvSpPr>
        <xdr:cNvPr id="3137" name="AutoShape 1" descr="blob:https://web.whatsapp.com/34b6e80c-bc0c-4a28-b3e1-e4a36d430a7e">
          <a:extLst>
            <a:ext uri="{FF2B5EF4-FFF2-40B4-BE49-F238E27FC236}">
              <a16:creationId xmlns:a16="http://schemas.microsoft.com/office/drawing/2014/main" id="{BB8E2176-0A91-486A-BBC1-1C14AB981DB0}"/>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955</xdr:row>
      <xdr:rowOff>0</xdr:rowOff>
    </xdr:from>
    <xdr:ext cx="304800" cy="307975"/>
    <xdr:sp macro="" textlink="">
      <xdr:nvSpPr>
        <xdr:cNvPr id="3138" name="AutoShape 1" descr="blob:https://web.whatsapp.com/34b6e80c-bc0c-4a28-b3e1-e4a36d430a7e">
          <a:extLst>
            <a:ext uri="{FF2B5EF4-FFF2-40B4-BE49-F238E27FC236}">
              <a16:creationId xmlns:a16="http://schemas.microsoft.com/office/drawing/2014/main" id="{BFA61645-2A6B-4236-8328-5ECE3E920E2F}"/>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49</xdr:col>
      <xdr:colOff>0</xdr:colOff>
      <xdr:row>956</xdr:row>
      <xdr:rowOff>0</xdr:rowOff>
    </xdr:from>
    <xdr:ext cx="304800" cy="307975"/>
    <xdr:sp macro="" textlink="">
      <xdr:nvSpPr>
        <xdr:cNvPr id="3139" name="AutoShape 1" descr="blob:https://web.whatsapp.com/34b6e80c-bc0c-4a28-b3e1-e4a36d430a7e">
          <a:extLst>
            <a:ext uri="{FF2B5EF4-FFF2-40B4-BE49-F238E27FC236}">
              <a16:creationId xmlns:a16="http://schemas.microsoft.com/office/drawing/2014/main" id="{D23C7AD2-D2B1-407C-9299-E5724C75B415}"/>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953</xdr:row>
      <xdr:rowOff>0</xdr:rowOff>
    </xdr:from>
    <xdr:ext cx="304800" cy="307975"/>
    <xdr:sp macro="" textlink="">
      <xdr:nvSpPr>
        <xdr:cNvPr id="3140" name="AutoShape 1" descr="blob:https://web.whatsapp.com/34b6e80c-bc0c-4a28-b3e1-e4a36d430a7e">
          <a:extLst>
            <a:ext uri="{FF2B5EF4-FFF2-40B4-BE49-F238E27FC236}">
              <a16:creationId xmlns:a16="http://schemas.microsoft.com/office/drawing/2014/main" id="{C1BDDB9B-5B32-42D0-861D-B8A4C1C19A20}"/>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954</xdr:row>
      <xdr:rowOff>0</xdr:rowOff>
    </xdr:from>
    <xdr:ext cx="304800" cy="307975"/>
    <xdr:sp macro="" textlink="">
      <xdr:nvSpPr>
        <xdr:cNvPr id="3141" name="AutoShape 1" descr="blob:https://web.whatsapp.com/34b6e80c-bc0c-4a28-b3e1-e4a36d430a7e">
          <a:extLst>
            <a:ext uri="{FF2B5EF4-FFF2-40B4-BE49-F238E27FC236}">
              <a16:creationId xmlns:a16="http://schemas.microsoft.com/office/drawing/2014/main" id="{D69A92BF-2361-4DA3-8169-27BC9C7D94BB}"/>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955</xdr:row>
      <xdr:rowOff>0</xdr:rowOff>
    </xdr:from>
    <xdr:ext cx="304800" cy="307975"/>
    <xdr:sp macro="" textlink="">
      <xdr:nvSpPr>
        <xdr:cNvPr id="3142" name="AutoShape 1" descr="blob:https://web.whatsapp.com/34b6e80c-bc0c-4a28-b3e1-e4a36d430a7e">
          <a:extLst>
            <a:ext uri="{FF2B5EF4-FFF2-40B4-BE49-F238E27FC236}">
              <a16:creationId xmlns:a16="http://schemas.microsoft.com/office/drawing/2014/main" id="{CA7B837F-949C-4B40-9CB9-FA98BE5F463E}"/>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956</xdr:row>
      <xdr:rowOff>0</xdr:rowOff>
    </xdr:from>
    <xdr:ext cx="304800" cy="307975"/>
    <xdr:sp macro="" textlink="">
      <xdr:nvSpPr>
        <xdr:cNvPr id="3143" name="AutoShape 1" descr="blob:https://web.whatsapp.com/34b6e80c-bc0c-4a28-b3e1-e4a36d430a7e">
          <a:extLst>
            <a:ext uri="{FF2B5EF4-FFF2-40B4-BE49-F238E27FC236}">
              <a16:creationId xmlns:a16="http://schemas.microsoft.com/office/drawing/2014/main" id="{792B6C86-9F71-4BAD-8D9A-B65D68ACB638}"/>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953</xdr:row>
      <xdr:rowOff>0</xdr:rowOff>
    </xdr:from>
    <xdr:ext cx="304800" cy="307975"/>
    <xdr:sp macro="" textlink="">
      <xdr:nvSpPr>
        <xdr:cNvPr id="3144" name="AutoShape 1" descr="blob:https://web.whatsapp.com/34b6e80c-bc0c-4a28-b3e1-e4a36d430a7e">
          <a:extLst>
            <a:ext uri="{FF2B5EF4-FFF2-40B4-BE49-F238E27FC236}">
              <a16:creationId xmlns:a16="http://schemas.microsoft.com/office/drawing/2014/main" id="{A0174183-F63A-4FB5-9E6E-CA2E1D3306A2}"/>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954</xdr:row>
      <xdr:rowOff>0</xdr:rowOff>
    </xdr:from>
    <xdr:ext cx="304800" cy="307975"/>
    <xdr:sp macro="" textlink="">
      <xdr:nvSpPr>
        <xdr:cNvPr id="3145" name="AutoShape 1" descr="blob:https://web.whatsapp.com/34b6e80c-bc0c-4a28-b3e1-e4a36d430a7e">
          <a:extLst>
            <a:ext uri="{FF2B5EF4-FFF2-40B4-BE49-F238E27FC236}">
              <a16:creationId xmlns:a16="http://schemas.microsoft.com/office/drawing/2014/main" id="{66750DB2-0E6D-4148-AF4E-57EA3F4F22FE}"/>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955</xdr:row>
      <xdr:rowOff>0</xdr:rowOff>
    </xdr:from>
    <xdr:ext cx="304800" cy="307975"/>
    <xdr:sp macro="" textlink="">
      <xdr:nvSpPr>
        <xdr:cNvPr id="3146" name="AutoShape 1" descr="blob:https://web.whatsapp.com/34b6e80c-bc0c-4a28-b3e1-e4a36d430a7e">
          <a:extLst>
            <a:ext uri="{FF2B5EF4-FFF2-40B4-BE49-F238E27FC236}">
              <a16:creationId xmlns:a16="http://schemas.microsoft.com/office/drawing/2014/main" id="{761CC529-129B-43E7-9D28-6BBCA785DDE3}"/>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50</xdr:col>
      <xdr:colOff>0</xdr:colOff>
      <xdr:row>956</xdr:row>
      <xdr:rowOff>0</xdr:rowOff>
    </xdr:from>
    <xdr:ext cx="304800" cy="307975"/>
    <xdr:sp macro="" textlink="">
      <xdr:nvSpPr>
        <xdr:cNvPr id="3147" name="AutoShape 1" descr="blob:https://web.whatsapp.com/34b6e80c-bc0c-4a28-b3e1-e4a36d430a7e">
          <a:extLst>
            <a:ext uri="{FF2B5EF4-FFF2-40B4-BE49-F238E27FC236}">
              <a16:creationId xmlns:a16="http://schemas.microsoft.com/office/drawing/2014/main" id="{B950F29E-121F-47D1-89B4-B2416937AF5D}"/>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953</xdr:row>
      <xdr:rowOff>0</xdr:rowOff>
    </xdr:from>
    <xdr:ext cx="304800" cy="307975"/>
    <xdr:sp macro="" textlink="">
      <xdr:nvSpPr>
        <xdr:cNvPr id="3148" name="AutoShape 1" descr="blob:https://web.whatsapp.com/34b6e80c-bc0c-4a28-b3e1-e4a36d430a7e">
          <a:extLst>
            <a:ext uri="{FF2B5EF4-FFF2-40B4-BE49-F238E27FC236}">
              <a16:creationId xmlns:a16="http://schemas.microsoft.com/office/drawing/2014/main" id="{BF1CAC65-4837-4183-96CD-D7C227F1376C}"/>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954</xdr:row>
      <xdr:rowOff>0</xdr:rowOff>
    </xdr:from>
    <xdr:ext cx="304800" cy="307975"/>
    <xdr:sp macro="" textlink="">
      <xdr:nvSpPr>
        <xdr:cNvPr id="3149" name="AutoShape 1" descr="blob:https://web.whatsapp.com/34b6e80c-bc0c-4a28-b3e1-e4a36d430a7e">
          <a:extLst>
            <a:ext uri="{FF2B5EF4-FFF2-40B4-BE49-F238E27FC236}">
              <a16:creationId xmlns:a16="http://schemas.microsoft.com/office/drawing/2014/main" id="{80BA4C44-E3EF-40AF-BED6-BFC76F289AE9}"/>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955</xdr:row>
      <xdr:rowOff>0</xdr:rowOff>
    </xdr:from>
    <xdr:ext cx="304800" cy="307975"/>
    <xdr:sp macro="" textlink="">
      <xdr:nvSpPr>
        <xdr:cNvPr id="3150" name="AutoShape 1" descr="blob:https://web.whatsapp.com/34b6e80c-bc0c-4a28-b3e1-e4a36d430a7e">
          <a:extLst>
            <a:ext uri="{FF2B5EF4-FFF2-40B4-BE49-F238E27FC236}">
              <a16:creationId xmlns:a16="http://schemas.microsoft.com/office/drawing/2014/main" id="{F4EE0258-21A4-47C5-9895-B620CF0CCBCE}"/>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956</xdr:row>
      <xdr:rowOff>0</xdr:rowOff>
    </xdr:from>
    <xdr:ext cx="304800" cy="307975"/>
    <xdr:sp macro="" textlink="">
      <xdr:nvSpPr>
        <xdr:cNvPr id="3151" name="AutoShape 1" descr="blob:https://web.whatsapp.com/34b6e80c-bc0c-4a28-b3e1-e4a36d430a7e">
          <a:extLst>
            <a:ext uri="{FF2B5EF4-FFF2-40B4-BE49-F238E27FC236}">
              <a16:creationId xmlns:a16="http://schemas.microsoft.com/office/drawing/2014/main" id="{8EC22D19-5105-43D6-A8F0-8A9CC57502A3}"/>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953</xdr:row>
      <xdr:rowOff>0</xdr:rowOff>
    </xdr:from>
    <xdr:ext cx="304800" cy="307975"/>
    <xdr:sp macro="" textlink="">
      <xdr:nvSpPr>
        <xdr:cNvPr id="3152" name="AutoShape 1" descr="blob:https://web.whatsapp.com/34b6e80c-bc0c-4a28-b3e1-e4a36d430a7e">
          <a:extLst>
            <a:ext uri="{FF2B5EF4-FFF2-40B4-BE49-F238E27FC236}">
              <a16:creationId xmlns:a16="http://schemas.microsoft.com/office/drawing/2014/main" id="{CA0314E1-D12B-4F98-A070-CEDDEDFCFCE1}"/>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954</xdr:row>
      <xdr:rowOff>0</xdr:rowOff>
    </xdr:from>
    <xdr:ext cx="304800" cy="307975"/>
    <xdr:sp macro="" textlink="">
      <xdr:nvSpPr>
        <xdr:cNvPr id="3153" name="AutoShape 1" descr="blob:https://web.whatsapp.com/34b6e80c-bc0c-4a28-b3e1-e4a36d430a7e">
          <a:extLst>
            <a:ext uri="{FF2B5EF4-FFF2-40B4-BE49-F238E27FC236}">
              <a16:creationId xmlns:a16="http://schemas.microsoft.com/office/drawing/2014/main" id="{AF94CFE6-32E1-4737-AAF5-8FD82E3D2291}"/>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955</xdr:row>
      <xdr:rowOff>0</xdr:rowOff>
    </xdr:from>
    <xdr:ext cx="304800" cy="307975"/>
    <xdr:sp macro="" textlink="">
      <xdr:nvSpPr>
        <xdr:cNvPr id="3154" name="AutoShape 1" descr="blob:https://web.whatsapp.com/34b6e80c-bc0c-4a28-b3e1-e4a36d430a7e">
          <a:extLst>
            <a:ext uri="{FF2B5EF4-FFF2-40B4-BE49-F238E27FC236}">
              <a16:creationId xmlns:a16="http://schemas.microsoft.com/office/drawing/2014/main" id="{B9FD20F9-09DE-4D1F-93C2-018F306EA1B2}"/>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956</xdr:row>
      <xdr:rowOff>0</xdr:rowOff>
    </xdr:from>
    <xdr:ext cx="304800" cy="307975"/>
    <xdr:sp macro="" textlink="">
      <xdr:nvSpPr>
        <xdr:cNvPr id="3155" name="AutoShape 1" descr="blob:https://web.whatsapp.com/34b6e80c-bc0c-4a28-b3e1-e4a36d430a7e">
          <a:extLst>
            <a:ext uri="{FF2B5EF4-FFF2-40B4-BE49-F238E27FC236}">
              <a16:creationId xmlns:a16="http://schemas.microsoft.com/office/drawing/2014/main" id="{EBC49A32-8880-42E5-AB50-59BFEBE2C51A}"/>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953</xdr:row>
      <xdr:rowOff>0</xdr:rowOff>
    </xdr:from>
    <xdr:ext cx="304800" cy="307975"/>
    <xdr:sp macro="" textlink="">
      <xdr:nvSpPr>
        <xdr:cNvPr id="3156" name="AutoShape 1" descr="blob:https://web.whatsapp.com/34b6e80c-bc0c-4a28-b3e1-e4a36d430a7e">
          <a:extLst>
            <a:ext uri="{FF2B5EF4-FFF2-40B4-BE49-F238E27FC236}">
              <a16:creationId xmlns:a16="http://schemas.microsoft.com/office/drawing/2014/main" id="{AE73DF1B-CD68-400B-AC07-A4191FA7A53B}"/>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954</xdr:row>
      <xdr:rowOff>0</xdr:rowOff>
    </xdr:from>
    <xdr:ext cx="304800" cy="307975"/>
    <xdr:sp macro="" textlink="">
      <xdr:nvSpPr>
        <xdr:cNvPr id="3157" name="AutoShape 1" descr="blob:https://web.whatsapp.com/34b6e80c-bc0c-4a28-b3e1-e4a36d430a7e">
          <a:extLst>
            <a:ext uri="{FF2B5EF4-FFF2-40B4-BE49-F238E27FC236}">
              <a16:creationId xmlns:a16="http://schemas.microsoft.com/office/drawing/2014/main" id="{526458B4-400B-4E12-B7E3-7CB7B6C7B3BA}"/>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955</xdr:row>
      <xdr:rowOff>0</xdr:rowOff>
    </xdr:from>
    <xdr:ext cx="304800" cy="307975"/>
    <xdr:sp macro="" textlink="">
      <xdr:nvSpPr>
        <xdr:cNvPr id="3158" name="AutoShape 1" descr="blob:https://web.whatsapp.com/34b6e80c-bc0c-4a28-b3e1-e4a36d430a7e">
          <a:extLst>
            <a:ext uri="{FF2B5EF4-FFF2-40B4-BE49-F238E27FC236}">
              <a16:creationId xmlns:a16="http://schemas.microsoft.com/office/drawing/2014/main" id="{37824679-E243-466E-A588-AE1853E05D76}"/>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956</xdr:row>
      <xdr:rowOff>0</xdr:rowOff>
    </xdr:from>
    <xdr:ext cx="304800" cy="307975"/>
    <xdr:sp macro="" textlink="">
      <xdr:nvSpPr>
        <xdr:cNvPr id="3159" name="AutoShape 1" descr="blob:https://web.whatsapp.com/34b6e80c-bc0c-4a28-b3e1-e4a36d430a7e">
          <a:extLst>
            <a:ext uri="{FF2B5EF4-FFF2-40B4-BE49-F238E27FC236}">
              <a16:creationId xmlns:a16="http://schemas.microsoft.com/office/drawing/2014/main" id="{78CED6F4-06E5-489D-ADCF-09993CA53911}"/>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953</xdr:row>
      <xdr:rowOff>0</xdr:rowOff>
    </xdr:from>
    <xdr:ext cx="304800" cy="307975"/>
    <xdr:sp macro="" textlink="">
      <xdr:nvSpPr>
        <xdr:cNvPr id="3160" name="AutoShape 1" descr="blob:https://web.whatsapp.com/34b6e80c-bc0c-4a28-b3e1-e4a36d430a7e">
          <a:extLst>
            <a:ext uri="{FF2B5EF4-FFF2-40B4-BE49-F238E27FC236}">
              <a16:creationId xmlns:a16="http://schemas.microsoft.com/office/drawing/2014/main" id="{35AC31AE-422E-4BB2-88AF-3964C7EAF37A}"/>
            </a:ext>
          </a:extLst>
        </xdr:cNvPr>
        <xdr:cNvSpPr>
          <a:spLocks noChangeAspect="1" noChangeArrowheads="1"/>
        </xdr:cNvSpPr>
      </xdr:nvSpPr>
      <xdr:spPr bwMode="auto">
        <a:xfrm>
          <a:off x="9750136" y="256880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954</xdr:row>
      <xdr:rowOff>0</xdr:rowOff>
    </xdr:from>
    <xdr:ext cx="304800" cy="307975"/>
    <xdr:sp macro="" textlink="">
      <xdr:nvSpPr>
        <xdr:cNvPr id="3161" name="AutoShape 1" descr="blob:https://web.whatsapp.com/34b6e80c-bc0c-4a28-b3e1-e4a36d430a7e">
          <a:extLst>
            <a:ext uri="{FF2B5EF4-FFF2-40B4-BE49-F238E27FC236}">
              <a16:creationId xmlns:a16="http://schemas.microsoft.com/office/drawing/2014/main" id="{5D38ECE4-9F6E-4883-8781-8E1665D363E4}"/>
            </a:ext>
          </a:extLst>
        </xdr:cNvPr>
        <xdr:cNvSpPr>
          <a:spLocks noChangeAspect="1" noChangeArrowheads="1"/>
        </xdr:cNvSpPr>
      </xdr:nvSpPr>
      <xdr:spPr bwMode="auto">
        <a:xfrm>
          <a:off x="9750136" y="257149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955</xdr:row>
      <xdr:rowOff>0</xdr:rowOff>
    </xdr:from>
    <xdr:ext cx="304800" cy="307975"/>
    <xdr:sp macro="" textlink="">
      <xdr:nvSpPr>
        <xdr:cNvPr id="3162" name="AutoShape 1" descr="blob:https://web.whatsapp.com/34b6e80c-bc0c-4a28-b3e1-e4a36d430a7e">
          <a:extLst>
            <a:ext uri="{FF2B5EF4-FFF2-40B4-BE49-F238E27FC236}">
              <a16:creationId xmlns:a16="http://schemas.microsoft.com/office/drawing/2014/main" id="{6887FF9C-3DDD-4717-974A-948C123268BB}"/>
            </a:ext>
          </a:extLst>
        </xdr:cNvPr>
        <xdr:cNvSpPr>
          <a:spLocks noChangeAspect="1" noChangeArrowheads="1"/>
        </xdr:cNvSpPr>
      </xdr:nvSpPr>
      <xdr:spPr bwMode="auto">
        <a:xfrm>
          <a:off x="9750136" y="257417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54</xdr:col>
      <xdr:colOff>0</xdr:colOff>
      <xdr:row>956</xdr:row>
      <xdr:rowOff>0</xdr:rowOff>
    </xdr:from>
    <xdr:ext cx="304800" cy="307975"/>
    <xdr:sp macro="" textlink="">
      <xdr:nvSpPr>
        <xdr:cNvPr id="3163" name="AutoShape 1" descr="blob:https://web.whatsapp.com/34b6e80c-bc0c-4a28-b3e1-e4a36d430a7e">
          <a:extLst>
            <a:ext uri="{FF2B5EF4-FFF2-40B4-BE49-F238E27FC236}">
              <a16:creationId xmlns:a16="http://schemas.microsoft.com/office/drawing/2014/main" id="{07BDC709-3444-4274-BF2B-A20594A1F6E9}"/>
            </a:ext>
          </a:extLst>
        </xdr:cNvPr>
        <xdr:cNvSpPr>
          <a:spLocks noChangeAspect="1" noChangeArrowheads="1"/>
        </xdr:cNvSpPr>
      </xdr:nvSpPr>
      <xdr:spPr bwMode="auto">
        <a:xfrm>
          <a:off x="9750136" y="25768588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437</xdr:row>
      <xdr:rowOff>0</xdr:rowOff>
    </xdr:from>
    <xdr:ext cx="304800" cy="307975"/>
    <xdr:sp macro="" textlink="">
      <xdr:nvSpPr>
        <xdr:cNvPr id="3164" name="AutoShape 1" descr="blob:https://web.whatsapp.com/34b6e80c-bc0c-4a28-b3e1-e4a36d430a7e">
          <a:extLst>
            <a:ext uri="{FF2B5EF4-FFF2-40B4-BE49-F238E27FC236}">
              <a16:creationId xmlns:a16="http://schemas.microsoft.com/office/drawing/2014/main" id="{4E60E166-2B40-4E41-9702-74306E1ECD12}"/>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438</xdr:row>
      <xdr:rowOff>0</xdr:rowOff>
    </xdr:from>
    <xdr:ext cx="304800" cy="307975"/>
    <xdr:sp macro="" textlink="">
      <xdr:nvSpPr>
        <xdr:cNvPr id="3165" name="AutoShape 1" descr="blob:https://web.whatsapp.com/34b6e80c-bc0c-4a28-b3e1-e4a36d430a7e">
          <a:extLst>
            <a:ext uri="{FF2B5EF4-FFF2-40B4-BE49-F238E27FC236}">
              <a16:creationId xmlns:a16="http://schemas.microsoft.com/office/drawing/2014/main" id="{E7142787-5DF2-4FA3-957B-7F993134FE8D}"/>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437</xdr:row>
      <xdr:rowOff>0</xdr:rowOff>
    </xdr:from>
    <xdr:ext cx="304800" cy="307975"/>
    <xdr:sp macro="" textlink="">
      <xdr:nvSpPr>
        <xdr:cNvPr id="3166" name="AutoShape 1" descr="blob:https://web.whatsapp.com/34b6e80c-bc0c-4a28-b3e1-e4a36d430a7e">
          <a:extLst>
            <a:ext uri="{FF2B5EF4-FFF2-40B4-BE49-F238E27FC236}">
              <a16:creationId xmlns:a16="http://schemas.microsoft.com/office/drawing/2014/main" id="{0149AB19-7A7F-41F3-839A-33DAD1D10190}"/>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437</xdr:row>
      <xdr:rowOff>0</xdr:rowOff>
    </xdr:from>
    <xdr:ext cx="304800" cy="307975"/>
    <xdr:sp macro="" textlink="">
      <xdr:nvSpPr>
        <xdr:cNvPr id="3167" name="AutoShape 1" descr="blob:https://web.whatsapp.com/34b6e80c-bc0c-4a28-b3e1-e4a36d430a7e">
          <a:extLst>
            <a:ext uri="{FF2B5EF4-FFF2-40B4-BE49-F238E27FC236}">
              <a16:creationId xmlns:a16="http://schemas.microsoft.com/office/drawing/2014/main" id="{7FE247CB-277E-4E99-AA1B-C33DC9DF3192}"/>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438</xdr:row>
      <xdr:rowOff>0</xdr:rowOff>
    </xdr:from>
    <xdr:ext cx="304800" cy="307975"/>
    <xdr:sp macro="" textlink="">
      <xdr:nvSpPr>
        <xdr:cNvPr id="3168" name="AutoShape 1" descr="blob:https://web.whatsapp.com/34b6e80c-bc0c-4a28-b3e1-e4a36d430a7e">
          <a:extLst>
            <a:ext uri="{FF2B5EF4-FFF2-40B4-BE49-F238E27FC236}">
              <a16:creationId xmlns:a16="http://schemas.microsoft.com/office/drawing/2014/main" id="{7EB8C4E0-D9B1-4B94-BA2E-7564624FD20B}"/>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76</xdr:col>
      <xdr:colOff>0</xdr:colOff>
      <xdr:row>437</xdr:row>
      <xdr:rowOff>0</xdr:rowOff>
    </xdr:from>
    <xdr:ext cx="304800" cy="307975"/>
    <xdr:sp macro="" textlink="">
      <xdr:nvSpPr>
        <xdr:cNvPr id="3169" name="AutoShape 1" descr="blob:https://web.whatsapp.com/34b6e80c-bc0c-4a28-b3e1-e4a36d430a7e">
          <a:extLst>
            <a:ext uri="{FF2B5EF4-FFF2-40B4-BE49-F238E27FC236}">
              <a16:creationId xmlns:a16="http://schemas.microsoft.com/office/drawing/2014/main" id="{C4EB2943-A033-4EF7-912D-61C7C4BA336E}"/>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437</xdr:row>
      <xdr:rowOff>0</xdr:rowOff>
    </xdr:from>
    <xdr:ext cx="304800" cy="307975"/>
    <xdr:sp macro="" textlink="">
      <xdr:nvSpPr>
        <xdr:cNvPr id="3170" name="AutoShape 1" descr="blob:https://web.whatsapp.com/34b6e80c-bc0c-4a28-b3e1-e4a36d430a7e">
          <a:extLst>
            <a:ext uri="{FF2B5EF4-FFF2-40B4-BE49-F238E27FC236}">
              <a16:creationId xmlns:a16="http://schemas.microsoft.com/office/drawing/2014/main" id="{06D47FC6-448D-4F17-9196-930307450075}"/>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438</xdr:row>
      <xdr:rowOff>0</xdr:rowOff>
    </xdr:from>
    <xdr:ext cx="304800" cy="307975"/>
    <xdr:sp macro="" textlink="">
      <xdr:nvSpPr>
        <xdr:cNvPr id="3171" name="AutoShape 1" descr="blob:https://web.whatsapp.com/34b6e80c-bc0c-4a28-b3e1-e4a36d430a7e">
          <a:extLst>
            <a:ext uri="{FF2B5EF4-FFF2-40B4-BE49-F238E27FC236}">
              <a16:creationId xmlns:a16="http://schemas.microsoft.com/office/drawing/2014/main" id="{48A7A5C0-AB3C-4FDD-8CD4-79A215B8F263}"/>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437</xdr:row>
      <xdr:rowOff>0</xdr:rowOff>
    </xdr:from>
    <xdr:ext cx="304800" cy="307975"/>
    <xdr:sp macro="" textlink="">
      <xdr:nvSpPr>
        <xdr:cNvPr id="3172" name="AutoShape 1" descr="blob:https://web.whatsapp.com/34b6e80c-bc0c-4a28-b3e1-e4a36d430a7e">
          <a:extLst>
            <a:ext uri="{FF2B5EF4-FFF2-40B4-BE49-F238E27FC236}">
              <a16:creationId xmlns:a16="http://schemas.microsoft.com/office/drawing/2014/main" id="{DBC36992-AA32-40C6-86B3-35FADC2D860D}"/>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437</xdr:row>
      <xdr:rowOff>0</xdr:rowOff>
    </xdr:from>
    <xdr:ext cx="304800" cy="307975"/>
    <xdr:sp macro="" textlink="">
      <xdr:nvSpPr>
        <xdr:cNvPr id="3173" name="AutoShape 1" descr="blob:https://web.whatsapp.com/34b6e80c-bc0c-4a28-b3e1-e4a36d430a7e">
          <a:extLst>
            <a:ext uri="{FF2B5EF4-FFF2-40B4-BE49-F238E27FC236}">
              <a16:creationId xmlns:a16="http://schemas.microsoft.com/office/drawing/2014/main" id="{4DE73929-91A3-4DCA-A036-8E1CAB2471E7}"/>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438</xdr:row>
      <xdr:rowOff>0</xdr:rowOff>
    </xdr:from>
    <xdr:ext cx="304800" cy="307975"/>
    <xdr:sp macro="" textlink="">
      <xdr:nvSpPr>
        <xdr:cNvPr id="3174" name="AutoShape 1" descr="blob:https://web.whatsapp.com/34b6e80c-bc0c-4a28-b3e1-e4a36d430a7e">
          <a:extLst>
            <a:ext uri="{FF2B5EF4-FFF2-40B4-BE49-F238E27FC236}">
              <a16:creationId xmlns:a16="http://schemas.microsoft.com/office/drawing/2014/main" id="{5C2FB723-E013-4B2E-B9D1-E0B70CA8CA5B}"/>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77</xdr:col>
      <xdr:colOff>0</xdr:colOff>
      <xdr:row>437</xdr:row>
      <xdr:rowOff>0</xdr:rowOff>
    </xdr:from>
    <xdr:ext cx="304800" cy="307975"/>
    <xdr:sp macro="" textlink="">
      <xdr:nvSpPr>
        <xdr:cNvPr id="3175" name="AutoShape 1" descr="blob:https://web.whatsapp.com/34b6e80c-bc0c-4a28-b3e1-e4a36d430a7e">
          <a:extLst>
            <a:ext uri="{FF2B5EF4-FFF2-40B4-BE49-F238E27FC236}">
              <a16:creationId xmlns:a16="http://schemas.microsoft.com/office/drawing/2014/main" id="{B57161E5-1478-42E7-A48E-ED30F9238A50}"/>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437</xdr:row>
      <xdr:rowOff>0</xdr:rowOff>
    </xdr:from>
    <xdr:ext cx="304800" cy="307975"/>
    <xdr:sp macro="" textlink="">
      <xdr:nvSpPr>
        <xdr:cNvPr id="3176" name="AutoShape 1" descr="blob:https://web.whatsapp.com/34b6e80c-bc0c-4a28-b3e1-e4a36d430a7e">
          <a:extLst>
            <a:ext uri="{FF2B5EF4-FFF2-40B4-BE49-F238E27FC236}">
              <a16:creationId xmlns:a16="http://schemas.microsoft.com/office/drawing/2014/main" id="{C3557C21-E730-4284-81DE-F79F2B72DB19}"/>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438</xdr:row>
      <xdr:rowOff>0</xdr:rowOff>
    </xdr:from>
    <xdr:ext cx="304800" cy="307975"/>
    <xdr:sp macro="" textlink="">
      <xdr:nvSpPr>
        <xdr:cNvPr id="3177" name="AutoShape 1" descr="blob:https://web.whatsapp.com/34b6e80c-bc0c-4a28-b3e1-e4a36d430a7e">
          <a:extLst>
            <a:ext uri="{FF2B5EF4-FFF2-40B4-BE49-F238E27FC236}">
              <a16:creationId xmlns:a16="http://schemas.microsoft.com/office/drawing/2014/main" id="{67B34DF9-489B-45E7-AB52-9E471886AB9F}"/>
            </a:ext>
          </a:extLst>
        </xdr:cNvPr>
        <xdr:cNvSpPr>
          <a:spLocks noChangeAspect="1" noChangeArrowheads="1"/>
        </xdr:cNvSpPr>
      </xdr:nvSpPr>
      <xdr:spPr bwMode="auto">
        <a:xfrm>
          <a:off x="9048750" y="11884602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437</xdr:row>
      <xdr:rowOff>0</xdr:rowOff>
    </xdr:from>
    <xdr:ext cx="304800" cy="307975"/>
    <xdr:sp macro="" textlink="">
      <xdr:nvSpPr>
        <xdr:cNvPr id="3178" name="AutoShape 1" descr="blob:https://web.whatsapp.com/34b6e80c-bc0c-4a28-b3e1-e4a36d430a7e">
          <a:extLst>
            <a:ext uri="{FF2B5EF4-FFF2-40B4-BE49-F238E27FC236}">
              <a16:creationId xmlns:a16="http://schemas.microsoft.com/office/drawing/2014/main" id="{54FA8239-86CD-4BCA-B009-B61E18517AD4}"/>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437</xdr:row>
      <xdr:rowOff>0</xdr:rowOff>
    </xdr:from>
    <xdr:ext cx="304800" cy="307975"/>
    <xdr:sp macro="" textlink="">
      <xdr:nvSpPr>
        <xdr:cNvPr id="3179" name="AutoShape 1" descr="blob:https://web.whatsapp.com/34b6e80c-bc0c-4a28-b3e1-e4a36d430a7e">
          <a:extLst>
            <a:ext uri="{FF2B5EF4-FFF2-40B4-BE49-F238E27FC236}">
              <a16:creationId xmlns:a16="http://schemas.microsoft.com/office/drawing/2014/main" id="{696D98FE-0B98-48A3-AC47-CB28A897C9CD}"/>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437</xdr:row>
      <xdr:rowOff>0</xdr:rowOff>
    </xdr:from>
    <xdr:ext cx="304800" cy="307975"/>
    <xdr:sp macro="" textlink="">
      <xdr:nvSpPr>
        <xdr:cNvPr id="3181" name="AutoShape 1" descr="blob:https://web.whatsapp.com/34b6e80c-bc0c-4a28-b3e1-e4a36d430a7e">
          <a:extLst>
            <a:ext uri="{FF2B5EF4-FFF2-40B4-BE49-F238E27FC236}">
              <a16:creationId xmlns:a16="http://schemas.microsoft.com/office/drawing/2014/main" id="{E1A8A5B3-39E7-4E8B-B38F-09B9B10F4E61}"/>
            </a:ext>
          </a:extLst>
        </xdr:cNvPr>
        <xdr:cNvSpPr>
          <a:spLocks noChangeAspect="1" noChangeArrowheads="1"/>
        </xdr:cNvSpPr>
      </xdr:nvSpPr>
      <xdr:spPr bwMode="auto">
        <a:xfrm>
          <a:off x="9048750" y="1185775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1295</xdr:row>
      <xdr:rowOff>0</xdr:rowOff>
    </xdr:from>
    <xdr:ext cx="304800" cy="307975"/>
    <xdr:sp macro="" textlink="">
      <xdr:nvSpPr>
        <xdr:cNvPr id="3182" name="AutoShape 1" descr="blob:https://web.whatsapp.com/34b6e80c-bc0c-4a28-b3e1-e4a36d430a7e">
          <a:extLst>
            <a:ext uri="{FF2B5EF4-FFF2-40B4-BE49-F238E27FC236}">
              <a16:creationId xmlns:a16="http://schemas.microsoft.com/office/drawing/2014/main" id="{9749AF5B-4721-4B97-9422-7E6250866927}"/>
            </a:ext>
          </a:extLst>
        </xdr:cNvPr>
        <xdr:cNvSpPr>
          <a:spLocks noChangeAspect="1" noChangeArrowheads="1"/>
        </xdr:cNvSpPr>
      </xdr:nvSpPr>
      <xdr:spPr bwMode="auto">
        <a:xfrm>
          <a:off x="6754091" y="35324761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1296</xdr:row>
      <xdr:rowOff>0</xdr:rowOff>
    </xdr:from>
    <xdr:ext cx="304800" cy="307975"/>
    <xdr:sp macro="" textlink="">
      <xdr:nvSpPr>
        <xdr:cNvPr id="3183" name="AutoShape 1" descr="blob:https://web.whatsapp.com/34b6e80c-bc0c-4a28-b3e1-e4a36d430a7e">
          <a:extLst>
            <a:ext uri="{FF2B5EF4-FFF2-40B4-BE49-F238E27FC236}">
              <a16:creationId xmlns:a16="http://schemas.microsoft.com/office/drawing/2014/main" id="{EB5341D8-87FC-4986-8076-48560D1434A7}"/>
            </a:ext>
          </a:extLst>
        </xdr:cNvPr>
        <xdr:cNvSpPr>
          <a:spLocks noChangeAspect="1" noChangeArrowheads="1"/>
        </xdr:cNvSpPr>
      </xdr:nvSpPr>
      <xdr:spPr bwMode="auto">
        <a:xfrm>
          <a:off x="6754091" y="353516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175</xdr:row>
      <xdr:rowOff>0</xdr:rowOff>
    </xdr:from>
    <xdr:ext cx="304800" cy="307975"/>
    <xdr:sp macro="" textlink="">
      <xdr:nvSpPr>
        <xdr:cNvPr id="3127" name="AutoShape 1" descr="blob:https://web.whatsapp.com/34b6e80c-bc0c-4a28-b3e1-e4a36d430a7e">
          <a:extLst>
            <a:ext uri="{FF2B5EF4-FFF2-40B4-BE49-F238E27FC236}">
              <a16:creationId xmlns:a16="http://schemas.microsoft.com/office/drawing/2014/main" id="{1AC9813E-520A-4A07-B7F2-61AA838FE90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178</xdr:row>
      <xdr:rowOff>0</xdr:rowOff>
    </xdr:from>
    <xdr:ext cx="304800" cy="307975"/>
    <xdr:sp macro="" textlink="">
      <xdr:nvSpPr>
        <xdr:cNvPr id="3180" name="AutoShape 1" descr="blob:https://web.whatsapp.com/34b6e80c-bc0c-4a28-b3e1-e4a36d430a7e">
          <a:extLst>
            <a:ext uri="{FF2B5EF4-FFF2-40B4-BE49-F238E27FC236}">
              <a16:creationId xmlns:a16="http://schemas.microsoft.com/office/drawing/2014/main" id="{39D74152-18BD-4E34-9917-7D167FF5F1A3}"/>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179</xdr:row>
      <xdr:rowOff>0</xdr:rowOff>
    </xdr:from>
    <xdr:ext cx="304800" cy="307975"/>
    <xdr:sp macro="" textlink="">
      <xdr:nvSpPr>
        <xdr:cNvPr id="3184" name="AutoShape 1" descr="blob:https://web.whatsapp.com/34b6e80c-bc0c-4a28-b3e1-e4a36d430a7e">
          <a:extLst>
            <a:ext uri="{FF2B5EF4-FFF2-40B4-BE49-F238E27FC236}">
              <a16:creationId xmlns:a16="http://schemas.microsoft.com/office/drawing/2014/main" id="{DD377B32-2CE1-4C88-AFDC-1D09B0F4B842}"/>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180</xdr:row>
      <xdr:rowOff>0</xdr:rowOff>
    </xdr:from>
    <xdr:ext cx="304800" cy="307975"/>
    <xdr:sp macro="" textlink="">
      <xdr:nvSpPr>
        <xdr:cNvPr id="3185" name="AutoShape 1" descr="blob:https://web.whatsapp.com/34b6e80c-bc0c-4a28-b3e1-e4a36d430a7e">
          <a:extLst>
            <a:ext uri="{FF2B5EF4-FFF2-40B4-BE49-F238E27FC236}">
              <a16:creationId xmlns:a16="http://schemas.microsoft.com/office/drawing/2014/main" id="{20FDD8F9-265A-4227-A249-49574100BEC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181</xdr:row>
      <xdr:rowOff>0</xdr:rowOff>
    </xdr:from>
    <xdr:ext cx="304800" cy="307975"/>
    <xdr:sp macro="" textlink="">
      <xdr:nvSpPr>
        <xdr:cNvPr id="3186" name="AutoShape 1" descr="blob:https://web.whatsapp.com/34b6e80c-bc0c-4a28-b3e1-e4a36d430a7e">
          <a:extLst>
            <a:ext uri="{FF2B5EF4-FFF2-40B4-BE49-F238E27FC236}">
              <a16:creationId xmlns:a16="http://schemas.microsoft.com/office/drawing/2014/main" id="{ADA5BE98-C419-4BB4-BEDB-B9A2860ADBB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182</xdr:row>
      <xdr:rowOff>0</xdr:rowOff>
    </xdr:from>
    <xdr:ext cx="304800" cy="307975"/>
    <xdr:sp macro="" textlink="">
      <xdr:nvSpPr>
        <xdr:cNvPr id="3187" name="AutoShape 1" descr="blob:https://web.whatsapp.com/34b6e80c-bc0c-4a28-b3e1-e4a36d430a7e">
          <a:extLst>
            <a:ext uri="{FF2B5EF4-FFF2-40B4-BE49-F238E27FC236}">
              <a16:creationId xmlns:a16="http://schemas.microsoft.com/office/drawing/2014/main" id="{A34E1CA0-4F7B-4EA0-9DC0-EB967BE3808C}"/>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183</xdr:row>
      <xdr:rowOff>0</xdr:rowOff>
    </xdr:from>
    <xdr:ext cx="304800" cy="307975"/>
    <xdr:sp macro="" textlink="">
      <xdr:nvSpPr>
        <xdr:cNvPr id="3188" name="AutoShape 1" descr="blob:https://web.whatsapp.com/34b6e80c-bc0c-4a28-b3e1-e4a36d430a7e">
          <a:extLst>
            <a:ext uri="{FF2B5EF4-FFF2-40B4-BE49-F238E27FC236}">
              <a16:creationId xmlns:a16="http://schemas.microsoft.com/office/drawing/2014/main" id="{DB5DC90D-3F11-4CD1-9869-EBC77C79792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184</xdr:row>
      <xdr:rowOff>0</xdr:rowOff>
    </xdr:from>
    <xdr:ext cx="304800" cy="307975"/>
    <xdr:sp macro="" textlink="">
      <xdr:nvSpPr>
        <xdr:cNvPr id="3189" name="AutoShape 1" descr="blob:https://web.whatsapp.com/34b6e80c-bc0c-4a28-b3e1-e4a36d430a7e">
          <a:extLst>
            <a:ext uri="{FF2B5EF4-FFF2-40B4-BE49-F238E27FC236}">
              <a16:creationId xmlns:a16="http://schemas.microsoft.com/office/drawing/2014/main" id="{C54290BB-8B96-4B71-8990-57C821D393EF}"/>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185</xdr:row>
      <xdr:rowOff>0</xdr:rowOff>
    </xdr:from>
    <xdr:ext cx="304800" cy="307975"/>
    <xdr:sp macro="" textlink="">
      <xdr:nvSpPr>
        <xdr:cNvPr id="3190" name="AutoShape 1" descr="blob:https://web.whatsapp.com/34b6e80c-bc0c-4a28-b3e1-e4a36d430a7e">
          <a:extLst>
            <a:ext uri="{FF2B5EF4-FFF2-40B4-BE49-F238E27FC236}">
              <a16:creationId xmlns:a16="http://schemas.microsoft.com/office/drawing/2014/main" id="{8FC15966-0602-4091-8A2B-B616F7E34C53}"/>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186</xdr:row>
      <xdr:rowOff>0</xdr:rowOff>
    </xdr:from>
    <xdr:ext cx="304800" cy="307975"/>
    <xdr:sp macro="" textlink="">
      <xdr:nvSpPr>
        <xdr:cNvPr id="3191" name="AutoShape 1" descr="blob:https://web.whatsapp.com/34b6e80c-bc0c-4a28-b3e1-e4a36d430a7e">
          <a:extLst>
            <a:ext uri="{FF2B5EF4-FFF2-40B4-BE49-F238E27FC236}">
              <a16:creationId xmlns:a16="http://schemas.microsoft.com/office/drawing/2014/main" id="{C54957CA-6F2B-4E86-803E-E6A0D36538B6}"/>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187</xdr:row>
      <xdr:rowOff>0</xdr:rowOff>
    </xdr:from>
    <xdr:ext cx="304800" cy="307975"/>
    <xdr:sp macro="" textlink="">
      <xdr:nvSpPr>
        <xdr:cNvPr id="3192" name="AutoShape 1" descr="blob:https://web.whatsapp.com/34b6e80c-bc0c-4a28-b3e1-e4a36d430a7e">
          <a:extLst>
            <a:ext uri="{FF2B5EF4-FFF2-40B4-BE49-F238E27FC236}">
              <a16:creationId xmlns:a16="http://schemas.microsoft.com/office/drawing/2014/main" id="{D563CB68-C48D-45B7-A72C-91F896F7E03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188</xdr:row>
      <xdr:rowOff>0</xdr:rowOff>
    </xdr:from>
    <xdr:ext cx="304800" cy="307975"/>
    <xdr:sp macro="" textlink="">
      <xdr:nvSpPr>
        <xdr:cNvPr id="3193" name="AutoShape 1" descr="blob:https://web.whatsapp.com/34b6e80c-bc0c-4a28-b3e1-e4a36d430a7e">
          <a:extLst>
            <a:ext uri="{FF2B5EF4-FFF2-40B4-BE49-F238E27FC236}">
              <a16:creationId xmlns:a16="http://schemas.microsoft.com/office/drawing/2014/main" id="{1D56BA61-2ADB-46D6-8BC0-931610FFDA3D}"/>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189</xdr:row>
      <xdr:rowOff>0</xdr:rowOff>
    </xdr:from>
    <xdr:ext cx="304800" cy="307975"/>
    <xdr:sp macro="" textlink="">
      <xdr:nvSpPr>
        <xdr:cNvPr id="3194" name="AutoShape 1" descr="blob:https://web.whatsapp.com/34b6e80c-bc0c-4a28-b3e1-e4a36d430a7e">
          <a:extLst>
            <a:ext uri="{FF2B5EF4-FFF2-40B4-BE49-F238E27FC236}">
              <a16:creationId xmlns:a16="http://schemas.microsoft.com/office/drawing/2014/main" id="{F592D9E5-C072-4331-85D6-E2A2E248DC55}"/>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190</xdr:row>
      <xdr:rowOff>0</xdr:rowOff>
    </xdr:from>
    <xdr:ext cx="304800" cy="307975"/>
    <xdr:sp macro="" textlink="">
      <xdr:nvSpPr>
        <xdr:cNvPr id="3195" name="AutoShape 1" descr="blob:https://web.whatsapp.com/34b6e80c-bc0c-4a28-b3e1-e4a36d430a7e">
          <a:extLst>
            <a:ext uri="{FF2B5EF4-FFF2-40B4-BE49-F238E27FC236}">
              <a16:creationId xmlns:a16="http://schemas.microsoft.com/office/drawing/2014/main" id="{3BA3D6FA-6F31-4E95-B1C7-70DE3A847337}"/>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191</xdr:row>
      <xdr:rowOff>0</xdr:rowOff>
    </xdr:from>
    <xdr:ext cx="304800" cy="307975"/>
    <xdr:sp macro="" textlink="">
      <xdr:nvSpPr>
        <xdr:cNvPr id="3196" name="AutoShape 1" descr="blob:https://web.whatsapp.com/34b6e80c-bc0c-4a28-b3e1-e4a36d430a7e">
          <a:extLst>
            <a:ext uri="{FF2B5EF4-FFF2-40B4-BE49-F238E27FC236}">
              <a16:creationId xmlns:a16="http://schemas.microsoft.com/office/drawing/2014/main" id="{D27EE24A-5357-4A6E-8AE5-B41851822D58}"/>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192</xdr:row>
      <xdr:rowOff>0</xdr:rowOff>
    </xdr:from>
    <xdr:ext cx="304800" cy="307975"/>
    <xdr:sp macro="" textlink="">
      <xdr:nvSpPr>
        <xdr:cNvPr id="3197" name="AutoShape 1" descr="blob:https://web.whatsapp.com/34b6e80c-bc0c-4a28-b3e1-e4a36d430a7e">
          <a:extLst>
            <a:ext uri="{FF2B5EF4-FFF2-40B4-BE49-F238E27FC236}">
              <a16:creationId xmlns:a16="http://schemas.microsoft.com/office/drawing/2014/main" id="{3EF8D6DB-77AB-4616-B41F-7398B810889E}"/>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193</xdr:row>
      <xdr:rowOff>0</xdr:rowOff>
    </xdr:from>
    <xdr:ext cx="304800" cy="307975"/>
    <xdr:sp macro="" textlink="">
      <xdr:nvSpPr>
        <xdr:cNvPr id="3198" name="AutoShape 1" descr="blob:https://web.whatsapp.com/34b6e80c-bc0c-4a28-b3e1-e4a36d430a7e">
          <a:extLst>
            <a:ext uri="{FF2B5EF4-FFF2-40B4-BE49-F238E27FC236}">
              <a16:creationId xmlns:a16="http://schemas.microsoft.com/office/drawing/2014/main" id="{1F16279B-5A3D-42AD-BD50-5F17FA335734}"/>
            </a:ext>
          </a:extLst>
        </xdr:cNvPr>
        <xdr:cNvSpPr>
          <a:spLocks noChangeAspect="1" noChangeArrowheads="1"/>
        </xdr:cNvSpPr>
      </xdr:nvSpPr>
      <xdr:spPr bwMode="auto">
        <a:xfrm>
          <a:off x="9409545" y="4759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953</xdr:row>
      <xdr:rowOff>0</xdr:rowOff>
    </xdr:from>
    <xdr:ext cx="304800" cy="307975"/>
    <xdr:sp macro="" textlink="">
      <xdr:nvSpPr>
        <xdr:cNvPr id="3199" name="AutoShape 1" descr="blob:https://web.whatsapp.com/34b6e80c-bc0c-4a28-b3e1-e4a36d430a7e">
          <a:extLst>
            <a:ext uri="{FF2B5EF4-FFF2-40B4-BE49-F238E27FC236}">
              <a16:creationId xmlns:a16="http://schemas.microsoft.com/office/drawing/2014/main" id="{F25017A7-0D98-4419-8BD3-46EFE60DD2AD}"/>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954</xdr:row>
      <xdr:rowOff>0</xdr:rowOff>
    </xdr:from>
    <xdr:ext cx="304800" cy="307975"/>
    <xdr:sp macro="" textlink="">
      <xdr:nvSpPr>
        <xdr:cNvPr id="3200" name="AutoShape 1" descr="blob:https://web.whatsapp.com/34b6e80c-bc0c-4a28-b3e1-e4a36d430a7e">
          <a:extLst>
            <a:ext uri="{FF2B5EF4-FFF2-40B4-BE49-F238E27FC236}">
              <a16:creationId xmlns:a16="http://schemas.microsoft.com/office/drawing/2014/main" id="{E703A7D3-69A6-46C7-9987-826274C35AAB}"/>
            </a:ext>
          </a:extLst>
        </xdr:cNvPr>
        <xdr:cNvSpPr>
          <a:spLocks noChangeAspect="1" noChangeArrowheads="1"/>
        </xdr:cNvSpPr>
      </xdr:nvSpPr>
      <xdr:spPr bwMode="auto">
        <a:xfrm>
          <a:off x="9409545" y="25710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955</xdr:row>
      <xdr:rowOff>0</xdr:rowOff>
    </xdr:from>
    <xdr:ext cx="304800" cy="307975"/>
    <xdr:sp macro="" textlink="">
      <xdr:nvSpPr>
        <xdr:cNvPr id="3201" name="AutoShape 1" descr="blob:https://web.whatsapp.com/34b6e80c-bc0c-4a28-b3e1-e4a36d430a7e">
          <a:extLst>
            <a:ext uri="{FF2B5EF4-FFF2-40B4-BE49-F238E27FC236}">
              <a16:creationId xmlns:a16="http://schemas.microsoft.com/office/drawing/2014/main" id="{2EE9F42F-DA9B-47AD-94EF-D191E7CCD32B}"/>
            </a:ext>
          </a:extLst>
        </xdr:cNvPr>
        <xdr:cNvSpPr>
          <a:spLocks noChangeAspect="1" noChangeArrowheads="1"/>
        </xdr:cNvSpPr>
      </xdr:nvSpPr>
      <xdr:spPr bwMode="auto">
        <a:xfrm>
          <a:off x="9409545" y="25737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956</xdr:row>
      <xdr:rowOff>0</xdr:rowOff>
    </xdr:from>
    <xdr:ext cx="304800" cy="307975"/>
    <xdr:sp macro="" textlink="">
      <xdr:nvSpPr>
        <xdr:cNvPr id="3202" name="AutoShape 1" descr="blob:https://web.whatsapp.com/34b6e80c-bc0c-4a28-b3e1-e4a36d430a7e">
          <a:extLst>
            <a:ext uri="{FF2B5EF4-FFF2-40B4-BE49-F238E27FC236}">
              <a16:creationId xmlns:a16="http://schemas.microsoft.com/office/drawing/2014/main" id="{6AFE2EEB-279E-445B-A69D-175CB98DC829}"/>
            </a:ext>
          </a:extLst>
        </xdr:cNvPr>
        <xdr:cNvSpPr>
          <a:spLocks noChangeAspect="1" noChangeArrowheads="1"/>
        </xdr:cNvSpPr>
      </xdr:nvSpPr>
      <xdr:spPr bwMode="auto">
        <a:xfrm>
          <a:off x="9409545" y="25764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953</xdr:row>
      <xdr:rowOff>0</xdr:rowOff>
    </xdr:from>
    <xdr:ext cx="304800" cy="307975"/>
    <xdr:sp macro="" textlink="">
      <xdr:nvSpPr>
        <xdr:cNvPr id="3203" name="AutoShape 1" descr="blob:https://web.whatsapp.com/34b6e80c-bc0c-4a28-b3e1-e4a36d430a7e">
          <a:extLst>
            <a:ext uri="{FF2B5EF4-FFF2-40B4-BE49-F238E27FC236}">
              <a16:creationId xmlns:a16="http://schemas.microsoft.com/office/drawing/2014/main" id="{77DEFB47-BDE1-4A3C-A8EE-BA8CAFBDC42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954</xdr:row>
      <xdr:rowOff>0</xdr:rowOff>
    </xdr:from>
    <xdr:ext cx="304800" cy="307975"/>
    <xdr:sp macro="" textlink="">
      <xdr:nvSpPr>
        <xdr:cNvPr id="3204" name="AutoShape 1" descr="blob:https://web.whatsapp.com/34b6e80c-bc0c-4a28-b3e1-e4a36d430a7e">
          <a:extLst>
            <a:ext uri="{FF2B5EF4-FFF2-40B4-BE49-F238E27FC236}">
              <a16:creationId xmlns:a16="http://schemas.microsoft.com/office/drawing/2014/main" id="{E4657DD4-8A0A-4197-BE3D-1010C2F50321}"/>
            </a:ext>
          </a:extLst>
        </xdr:cNvPr>
        <xdr:cNvSpPr>
          <a:spLocks noChangeAspect="1" noChangeArrowheads="1"/>
        </xdr:cNvSpPr>
      </xdr:nvSpPr>
      <xdr:spPr bwMode="auto">
        <a:xfrm>
          <a:off x="9409545" y="25710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955</xdr:row>
      <xdr:rowOff>0</xdr:rowOff>
    </xdr:from>
    <xdr:ext cx="304800" cy="307975"/>
    <xdr:sp macro="" textlink="">
      <xdr:nvSpPr>
        <xdr:cNvPr id="3205" name="AutoShape 1" descr="blob:https://web.whatsapp.com/34b6e80c-bc0c-4a28-b3e1-e4a36d430a7e">
          <a:extLst>
            <a:ext uri="{FF2B5EF4-FFF2-40B4-BE49-F238E27FC236}">
              <a16:creationId xmlns:a16="http://schemas.microsoft.com/office/drawing/2014/main" id="{966A68E1-29A1-4782-9F95-AF7DD8DA25E6}"/>
            </a:ext>
          </a:extLst>
        </xdr:cNvPr>
        <xdr:cNvSpPr>
          <a:spLocks noChangeAspect="1" noChangeArrowheads="1"/>
        </xdr:cNvSpPr>
      </xdr:nvSpPr>
      <xdr:spPr bwMode="auto">
        <a:xfrm>
          <a:off x="9409545" y="25737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956</xdr:row>
      <xdr:rowOff>0</xdr:rowOff>
    </xdr:from>
    <xdr:ext cx="304800" cy="307975"/>
    <xdr:sp macro="" textlink="">
      <xdr:nvSpPr>
        <xdr:cNvPr id="3206" name="AutoShape 1" descr="blob:https://web.whatsapp.com/34b6e80c-bc0c-4a28-b3e1-e4a36d430a7e">
          <a:extLst>
            <a:ext uri="{FF2B5EF4-FFF2-40B4-BE49-F238E27FC236}">
              <a16:creationId xmlns:a16="http://schemas.microsoft.com/office/drawing/2014/main" id="{AB8711A3-7231-4DB4-B087-B1E8A569EFF5}"/>
            </a:ext>
          </a:extLst>
        </xdr:cNvPr>
        <xdr:cNvSpPr>
          <a:spLocks noChangeAspect="1" noChangeArrowheads="1"/>
        </xdr:cNvSpPr>
      </xdr:nvSpPr>
      <xdr:spPr bwMode="auto">
        <a:xfrm>
          <a:off x="9409545" y="25764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958</xdr:row>
      <xdr:rowOff>0</xdr:rowOff>
    </xdr:from>
    <xdr:ext cx="304800" cy="307975"/>
    <xdr:sp macro="" textlink="">
      <xdr:nvSpPr>
        <xdr:cNvPr id="3207" name="AutoShape 1" descr="blob:https://web.whatsapp.com/34b6e80c-bc0c-4a28-b3e1-e4a36d430a7e">
          <a:extLst>
            <a:ext uri="{FF2B5EF4-FFF2-40B4-BE49-F238E27FC236}">
              <a16:creationId xmlns:a16="http://schemas.microsoft.com/office/drawing/2014/main" id="{D86193F0-23AA-4120-8FB5-9FE28C79D2F4}"/>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958</xdr:row>
      <xdr:rowOff>0</xdr:rowOff>
    </xdr:from>
    <xdr:ext cx="304800" cy="307975"/>
    <xdr:sp macro="" textlink="">
      <xdr:nvSpPr>
        <xdr:cNvPr id="3208" name="AutoShape 1" descr="blob:https://web.whatsapp.com/34b6e80c-bc0c-4a28-b3e1-e4a36d430a7e">
          <a:extLst>
            <a:ext uri="{FF2B5EF4-FFF2-40B4-BE49-F238E27FC236}">
              <a16:creationId xmlns:a16="http://schemas.microsoft.com/office/drawing/2014/main" id="{29262054-5CE4-4BE9-BA80-646CAD5BAE4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959</xdr:row>
      <xdr:rowOff>0</xdr:rowOff>
    </xdr:from>
    <xdr:ext cx="304800" cy="307975"/>
    <xdr:sp macro="" textlink="">
      <xdr:nvSpPr>
        <xdr:cNvPr id="3209" name="AutoShape 1" descr="blob:https://web.whatsapp.com/34b6e80c-bc0c-4a28-b3e1-e4a36d430a7e">
          <a:extLst>
            <a:ext uri="{FF2B5EF4-FFF2-40B4-BE49-F238E27FC236}">
              <a16:creationId xmlns:a16="http://schemas.microsoft.com/office/drawing/2014/main" id="{02C4A7F9-524A-4C4C-B704-1D1C4C2245EF}"/>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959</xdr:row>
      <xdr:rowOff>0</xdr:rowOff>
    </xdr:from>
    <xdr:ext cx="304800" cy="307975"/>
    <xdr:sp macro="" textlink="">
      <xdr:nvSpPr>
        <xdr:cNvPr id="3210" name="AutoShape 1" descr="blob:https://web.whatsapp.com/34b6e80c-bc0c-4a28-b3e1-e4a36d430a7e">
          <a:extLst>
            <a:ext uri="{FF2B5EF4-FFF2-40B4-BE49-F238E27FC236}">
              <a16:creationId xmlns:a16="http://schemas.microsoft.com/office/drawing/2014/main" id="{192BC501-42C5-410C-BB1E-F85C32C57A7C}"/>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960</xdr:row>
      <xdr:rowOff>0</xdr:rowOff>
    </xdr:from>
    <xdr:ext cx="304800" cy="307975"/>
    <xdr:sp macro="" textlink="">
      <xdr:nvSpPr>
        <xdr:cNvPr id="3211" name="AutoShape 1" descr="blob:https://web.whatsapp.com/34b6e80c-bc0c-4a28-b3e1-e4a36d430a7e">
          <a:extLst>
            <a:ext uri="{FF2B5EF4-FFF2-40B4-BE49-F238E27FC236}">
              <a16:creationId xmlns:a16="http://schemas.microsoft.com/office/drawing/2014/main" id="{E173BCC0-C83E-4DAF-9E89-294931E027BE}"/>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960</xdr:row>
      <xdr:rowOff>0</xdr:rowOff>
    </xdr:from>
    <xdr:ext cx="304800" cy="307975"/>
    <xdr:sp macro="" textlink="">
      <xdr:nvSpPr>
        <xdr:cNvPr id="3212" name="AutoShape 1" descr="blob:https://web.whatsapp.com/34b6e80c-bc0c-4a28-b3e1-e4a36d430a7e">
          <a:extLst>
            <a:ext uri="{FF2B5EF4-FFF2-40B4-BE49-F238E27FC236}">
              <a16:creationId xmlns:a16="http://schemas.microsoft.com/office/drawing/2014/main" id="{5039591B-FFAF-4D49-962B-7FE9C9C888BA}"/>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961</xdr:row>
      <xdr:rowOff>0</xdr:rowOff>
    </xdr:from>
    <xdr:ext cx="304800" cy="307975"/>
    <xdr:sp macro="" textlink="">
      <xdr:nvSpPr>
        <xdr:cNvPr id="3213" name="AutoShape 1" descr="blob:https://web.whatsapp.com/34b6e80c-bc0c-4a28-b3e1-e4a36d430a7e">
          <a:extLst>
            <a:ext uri="{FF2B5EF4-FFF2-40B4-BE49-F238E27FC236}">
              <a16:creationId xmlns:a16="http://schemas.microsoft.com/office/drawing/2014/main" id="{797BFA5B-C21F-41CE-B085-FB1B993EC1EC}"/>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961</xdr:row>
      <xdr:rowOff>0</xdr:rowOff>
    </xdr:from>
    <xdr:ext cx="304800" cy="307975"/>
    <xdr:sp macro="" textlink="">
      <xdr:nvSpPr>
        <xdr:cNvPr id="3214" name="AutoShape 1" descr="blob:https://web.whatsapp.com/34b6e80c-bc0c-4a28-b3e1-e4a36d430a7e">
          <a:extLst>
            <a:ext uri="{FF2B5EF4-FFF2-40B4-BE49-F238E27FC236}">
              <a16:creationId xmlns:a16="http://schemas.microsoft.com/office/drawing/2014/main" id="{FD0643C7-198F-498C-8877-65CF09DE71F9}"/>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962</xdr:row>
      <xdr:rowOff>0</xdr:rowOff>
    </xdr:from>
    <xdr:ext cx="304800" cy="307975"/>
    <xdr:sp macro="" textlink="">
      <xdr:nvSpPr>
        <xdr:cNvPr id="3215" name="AutoShape 1" descr="blob:https://web.whatsapp.com/34b6e80c-bc0c-4a28-b3e1-e4a36d430a7e">
          <a:extLst>
            <a:ext uri="{FF2B5EF4-FFF2-40B4-BE49-F238E27FC236}">
              <a16:creationId xmlns:a16="http://schemas.microsoft.com/office/drawing/2014/main" id="{240C214C-8DC1-4474-B025-F9E4DEDCF4FA}"/>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962</xdr:row>
      <xdr:rowOff>0</xdr:rowOff>
    </xdr:from>
    <xdr:ext cx="304800" cy="307975"/>
    <xdr:sp macro="" textlink="">
      <xdr:nvSpPr>
        <xdr:cNvPr id="3216" name="AutoShape 1" descr="blob:https://web.whatsapp.com/34b6e80c-bc0c-4a28-b3e1-e4a36d430a7e">
          <a:extLst>
            <a:ext uri="{FF2B5EF4-FFF2-40B4-BE49-F238E27FC236}">
              <a16:creationId xmlns:a16="http://schemas.microsoft.com/office/drawing/2014/main" id="{20BB4504-B87D-43C5-B433-38BA05C31F65}"/>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963</xdr:row>
      <xdr:rowOff>0</xdr:rowOff>
    </xdr:from>
    <xdr:ext cx="304800" cy="307975"/>
    <xdr:sp macro="" textlink="">
      <xdr:nvSpPr>
        <xdr:cNvPr id="3217" name="AutoShape 1" descr="blob:https://web.whatsapp.com/34b6e80c-bc0c-4a28-b3e1-e4a36d430a7e">
          <a:extLst>
            <a:ext uri="{FF2B5EF4-FFF2-40B4-BE49-F238E27FC236}">
              <a16:creationId xmlns:a16="http://schemas.microsoft.com/office/drawing/2014/main" id="{50654E0B-3F3E-4C26-B7E9-DC72044A0521}"/>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963</xdr:row>
      <xdr:rowOff>0</xdr:rowOff>
    </xdr:from>
    <xdr:ext cx="304800" cy="307975"/>
    <xdr:sp macro="" textlink="">
      <xdr:nvSpPr>
        <xdr:cNvPr id="3218" name="AutoShape 1" descr="blob:https://web.whatsapp.com/34b6e80c-bc0c-4a28-b3e1-e4a36d430a7e">
          <a:extLst>
            <a:ext uri="{FF2B5EF4-FFF2-40B4-BE49-F238E27FC236}">
              <a16:creationId xmlns:a16="http://schemas.microsoft.com/office/drawing/2014/main" id="{63C9940F-5DB9-483A-BD36-7D2BA9329896}"/>
            </a:ext>
          </a:extLst>
        </xdr:cNvPr>
        <xdr:cNvSpPr>
          <a:spLocks noChangeAspect="1" noChangeArrowheads="1"/>
        </xdr:cNvSpPr>
      </xdr:nvSpPr>
      <xdr:spPr bwMode="auto">
        <a:xfrm>
          <a:off x="9409545" y="2568382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966</xdr:row>
      <xdr:rowOff>0</xdr:rowOff>
    </xdr:from>
    <xdr:ext cx="304800" cy="307975"/>
    <xdr:sp macro="" textlink="">
      <xdr:nvSpPr>
        <xdr:cNvPr id="3219" name="AutoShape 1" descr="blob:https://web.whatsapp.com/34b6e80c-bc0c-4a28-b3e1-e4a36d430a7e">
          <a:extLst>
            <a:ext uri="{FF2B5EF4-FFF2-40B4-BE49-F238E27FC236}">
              <a16:creationId xmlns:a16="http://schemas.microsoft.com/office/drawing/2014/main" id="{BBA340F7-12F0-4EFD-80C4-3153E7E6E9E5}"/>
            </a:ext>
          </a:extLst>
        </xdr:cNvPr>
        <xdr:cNvSpPr>
          <a:spLocks noChangeAspect="1" noChangeArrowheads="1"/>
        </xdr:cNvSpPr>
      </xdr:nvSpPr>
      <xdr:spPr bwMode="auto">
        <a:xfrm>
          <a:off x="9409545" y="259753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966</xdr:row>
      <xdr:rowOff>0</xdr:rowOff>
    </xdr:from>
    <xdr:ext cx="304800" cy="307975"/>
    <xdr:sp macro="" textlink="">
      <xdr:nvSpPr>
        <xdr:cNvPr id="3220" name="AutoShape 1" descr="blob:https://web.whatsapp.com/34b6e80c-bc0c-4a28-b3e1-e4a36d430a7e">
          <a:extLst>
            <a:ext uri="{FF2B5EF4-FFF2-40B4-BE49-F238E27FC236}">
              <a16:creationId xmlns:a16="http://schemas.microsoft.com/office/drawing/2014/main" id="{0877BC12-87C5-4DB6-A2DC-56DF9E47DEEE}"/>
            </a:ext>
          </a:extLst>
        </xdr:cNvPr>
        <xdr:cNvSpPr>
          <a:spLocks noChangeAspect="1" noChangeArrowheads="1"/>
        </xdr:cNvSpPr>
      </xdr:nvSpPr>
      <xdr:spPr bwMode="auto">
        <a:xfrm>
          <a:off x="9409545" y="259753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971</xdr:row>
      <xdr:rowOff>0</xdr:rowOff>
    </xdr:from>
    <xdr:ext cx="304800" cy="307975"/>
    <xdr:sp macro="" textlink="">
      <xdr:nvSpPr>
        <xdr:cNvPr id="3221" name="AutoShape 1" descr="blob:https://web.whatsapp.com/34b6e80c-bc0c-4a28-b3e1-e4a36d430a7e">
          <a:extLst>
            <a:ext uri="{FF2B5EF4-FFF2-40B4-BE49-F238E27FC236}">
              <a16:creationId xmlns:a16="http://schemas.microsoft.com/office/drawing/2014/main" id="{7D67A4F2-97EC-4827-B8E4-F84E3DA5212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971</xdr:row>
      <xdr:rowOff>0</xdr:rowOff>
    </xdr:from>
    <xdr:ext cx="304800" cy="307975"/>
    <xdr:sp macro="" textlink="">
      <xdr:nvSpPr>
        <xdr:cNvPr id="3222" name="AutoShape 1" descr="blob:https://web.whatsapp.com/34b6e80c-bc0c-4a28-b3e1-e4a36d430a7e">
          <a:extLst>
            <a:ext uri="{FF2B5EF4-FFF2-40B4-BE49-F238E27FC236}">
              <a16:creationId xmlns:a16="http://schemas.microsoft.com/office/drawing/2014/main" id="{FE46A2D3-49F9-4555-839A-DFB7803EC4BC}"/>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972</xdr:row>
      <xdr:rowOff>0</xdr:rowOff>
    </xdr:from>
    <xdr:ext cx="304800" cy="307975"/>
    <xdr:sp macro="" textlink="">
      <xdr:nvSpPr>
        <xdr:cNvPr id="3223" name="AutoShape 1" descr="blob:https://web.whatsapp.com/34b6e80c-bc0c-4a28-b3e1-e4a36d430a7e">
          <a:extLst>
            <a:ext uri="{FF2B5EF4-FFF2-40B4-BE49-F238E27FC236}">
              <a16:creationId xmlns:a16="http://schemas.microsoft.com/office/drawing/2014/main" id="{D514F432-88AB-47B3-AFF6-3E68A2822AFB}"/>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972</xdr:row>
      <xdr:rowOff>0</xdr:rowOff>
    </xdr:from>
    <xdr:ext cx="304800" cy="307975"/>
    <xdr:sp macro="" textlink="">
      <xdr:nvSpPr>
        <xdr:cNvPr id="3224" name="AutoShape 1" descr="blob:https://web.whatsapp.com/34b6e80c-bc0c-4a28-b3e1-e4a36d430a7e">
          <a:extLst>
            <a:ext uri="{FF2B5EF4-FFF2-40B4-BE49-F238E27FC236}">
              <a16:creationId xmlns:a16="http://schemas.microsoft.com/office/drawing/2014/main" id="{AF016090-9BD8-4A60-8B83-87F9BD6D5698}"/>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973</xdr:row>
      <xdr:rowOff>0</xdr:rowOff>
    </xdr:from>
    <xdr:ext cx="304800" cy="307975"/>
    <xdr:sp macro="" textlink="">
      <xdr:nvSpPr>
        <xdr:cNvPr id="3225" name="AutoShape 1" descr="blob:https://web.whatsapp.com/34b6e80c-bc0c-4a28-b3e1-e4a36d430a7e">
          <a:extLst>
            <a:ext uri="{FF2B5EF4-FFF2-40B4-BE49-F238E27FC236}">
              <a16:creationId xmlns:a16="http://schemas.microsoft.com/office/drawing/2014/main" id="{2C185468-C6B7-4D4F-82CF-863D215484A0}"/>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973</xdr:row>
      <xdr:rowOff>0</xdr:rowOff>
    </xdr:from>
    <xdr:ext cx="304800" cy="307975"/>
    <xdr:sp macro="" textlink="">
      <xdr:nvSpPr>
        <xdr:cNvPr id="3226" name="AutoShape 1" descr="blob:https://web.whatsapp.com/34b6e80c-bc0c-4a28-b3e1-e4a36d430a7e">
          <a:extLst>
            <a:ext uri="{FF2B5EF4-FFF2-40B4-BE49-F238E27FC236}">
              <a16:creationId xmlns:a16="http://schemas.microsoft.com/office/drawing/2014/main" id="{D8D20240-80B4-4C24-8E61-619814F62BE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974</xdr:row>
      <xdr:rowOff>0</xdr:rowOff>
    </xdr:from>
    <xdr:ext cx="304800" cy="307975"/>
    <xdr:sp macro="" textlink="">
      <xdr:nvSpPr>
        <xdr:cNvPr id="3227" name="AutoShape 1" descr="blob:https://web.whatsapp.com/34b6e80c-bc0c-4a28-b3e1-e4a36d430a7e">
          <a:extLst>
            <a:ext uri="{FF2B5EF4-FFF2-40B4-BE49-F238E27FC236}">
              <a16:creationId xmlns:a16="http://schemas.microsoft.com/office/drawing/2014/main" id="{FAC27667-61F2-4CEF-B978-991C71844DF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974</xdr:row>
      <xdr:rowOff>0</xdr:rowOff>
    </xdr:from>
    <xdr:ext cx="304800" cy="307975"/>
    <xdr:sp macro="" textlink="">
      <xdr:nvSpPr>
        <xdr:cNvPr id="3228" name="AutoShape 1" descr="blob:https://web.whatsapp.com/34b6e80c-bc0c-4a28-b3e1-e4a36d430a7e">
          <a:extLst>
            <a:ext uri="{FF2B5EF4-FFF2-40B4-BE49-F238E27FC236}">
              <a16:creationId xmlns:a16="http://schemas.microsoft.com/office/drawing/2014/main" id="{AF9D9F98-946F-4637-8C80-308B0020C3CA}"/>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975</xdr:row>
      <xdr:rowOff>0</xdr:rowOff>
    </xdr:from>
    <xdr:ext cx="304800" cy="307975"/>
    <xdr:sp macro="" textlink="">
      <xdr:nvSpPr>
        <xdr:cNvPr id="3229" name="AutoShape 1" descr="blob:https://web.whatsapp.com/34b6e80c-bc0c-4a28-b3e1-e4a36d430a7e">
          <a:extLst>
            <a:ext uri="{FF2B5EF4-FFF2-40B4-BE49-F238E27FC236}">
              <a16:creationId xmlns:a16="http://schemas.microsoft.com/office/drawing/2014/main" id="{227D7DCA-CBC3-4765-BF24-9ED40D943A5D}"/>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975</xdr:row>
      <xdr:rowOff>0</xdr:rowOff>
    </xdr:from>
    <xdr:ext cx="304800" cy="307975"/>
    <xdr:sp macro="" textlink="">
      <xdr:nvSpPr>
        <xdr:cNvPr id="3230" name="AutoShape 1" descr="blob:https://web.whatsapp.com/34b6e80c-bc0c-4a28-b3e1-e4a36d430a7e">
          <a:extLst>
            <a:ext uri="{FF2B5EF4-FFF2-40B4-BE49-F238E27FC236}">
              <a16:creationId xmlns:a16="http://schemas.microsoft.com/office/drawing/2014/main" id="{6692AB15-E95A-460C-8DD1-9C76DC13478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976</xdr:row>
      <xdr:rowOff>0</xdr:rowOff>
    </xdr:from>
    <xdr:ext cx="304800" cy="307975"/>
    <xdr:sp macro="" textlink="">
      <xdr:nvSpPr>
        <xdr:cNvPr id="3231" name="AutoShape 1" descr="blob:https://web.whatsapp.com/34b6e80c-bc0c-4a28-b3e1-e4a36d430a7e">
          <a:extLst>
            <a:ext uri="{FF2B5EF4-FFF2-40B4-BE49-F238E27FC236}">
              <a16:creationId xmlns:a16="http://schemas.microsoft.com/office/drawing/2014/main" id="{129C6961-C2F8-4220-8090-79754279055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976</xdr:row>
      <xdr:rowOff>0</xdr:rowOff>
    </xdr:from>
    <xdr:ext cx="304800" cy="307975"/>
    <xdr:sp macro="" textlink="">
      <xdr:nvSpPr>
        <xdr:cNvPr id="3232" name="AutoShape 1" descr="blob:https://web.whatsapp.com/34b6e80c-bc0c-4a28-b3e1-e4a36d430a7e">
          <a:extLst>
            <a:ext uri="{FF2B5EF4-FFF2-40B4-BE49-F238E27FC236}">
              <a16:creationId xmlns:a16="http://schemas.microsoft.com/office/drawing/2014/main" id="{A5170437-4391-447D-A716-AD0BF1E98DE4}"/>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977</xdr:row>
      <xdr:rowOff>0</xdr:rowOff>
    </xdr:from>
    <xdr:ext cx="304800" cy="307975"/>
    <xdr:sp macro="" textlink="">
      <xdr:nvSpPr>
        <xdr:cNvPr id="3233" name="AutoShape 1" descr="blob:https://web.whatsapp.com/34b6e80c-bc0c-4a28-b3e1-e4a36d430a7e">
          <a:extLst>
            <a:ext uri="{FF2B5EF4-FFF2-40B4-BE49-F238E27FC236}">
              <a16:creationId xmlns:a16="http://schemas.microsoft.com/office/drawing/2014/main" id="{1BEC4F06-6426-4257-9918-B3F9DC7D93E4}"/>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977</xdr:row>
      <xdr:rowOff>0</xdr:rowOff>
    </xdr:from>
    <xdr:ext cx="304800" cy="307975"/>
    <xdr:sp macro="" textlink="">
      <xdr:nvSpPr>
        <xdr:cNvPr id="3234" name="AutoShape 1" descr="blob:https://web.whatsapp.com/34b6e80c-bc0c-4a28-b3e1-e4a36d430a7e">
          <a:extLst>
            <a:ext uri="{FF2B5EF4-FFF2-40B4-BE49-F238E27FC236}">
              <a16:creationId xmlns:a16="http://schemas.microsoft.com/office/drawing/2014/main" id="{3ED5CC20-DB14-4F85-8583-CEDCAE5DCC01}"/>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978</xdr:row>
      <xdr:rowOff>0</xdr:rowOff>
    </xdr:from>
    <xdr:ext cx="304800" cy="307975"/>
    <xdr:sp macro="" textlink="">
      <xdr:nvSpPr>
        <xdr:cNvPr id="3235" name="AutoShape 1" descr="blob:https://web.whatsapp.com/34b6e80c-bc0c-4a28-b3e1-e4a36d430a7e">
          <a:extLst>
            <a:ext uri="{FF2B5EF4-FFF2-40B4-BE49-F238E27FC236}">
              <a16:creationId xmlns:a16="http://schemas.microsoft.com/office/drawing/2014/main" id="{D47569EE-AD21-4C20-AE4A-E46C4E4C80D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978</xdr:row>
      <xdr:rowOff>0</xdr:rowOff>
    </xdr:from>
    <xdr:ext cx="304800" cy="307975"/>
    <xdr:sp macro="" textlink="">
      <xdr:nvSpPr>
        <xdr:cNvPr id="3236" name="AutoShape 1" descr="blob:https://web.whatsapp.com/34b6e80c-bc0c-4a28-b3e1-e4a36d430a7e">
          <a:extLst>
            <a:ext uri="{FF2B5EF4-FFF2-40B4-BE49-F238E27FC236}">
              <a16:creationId xmlns:a16="http://schemas.microsoft.com/office/drawing/2014/main" id="{E3D7C7F7-314D-4B2C-9FA0-F55231A0ABFE}"/>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979</xdr:row>
      <xdr:rowOff>0</xdr:rowOff>
    </xdr:from>
    <xdr:ext cx="304800" cy="307975"/>
    <xdr:sp macro="" textlink="">
      <xdr:nvSpPr>
        <xdr:cNvPr id="3237" name="AutoShape 1" descr="blob:https://web.whatsapp.com/34b6e80c-bc0c-4a28-b3e1-e4a36d430a7e">
          <a:extLst>
            <a:ext uri="{FF2B5EF4-FFF2-40B4-BE49-F238E27FC236}">
              <a16:creationId xmlns:a16="http://schemas.microsoft.com/office/drawing/2014/main" id="{079EF815-5AEF-42AA-8197-F5876451AFF6}"/>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979</xdr:row>
      <xdr:rowOff>0</xdr:rowOff>
    </xdr:from>
    <xdr:ext cx="304800" cy="307975"/>
    <xdr:sp macro="" textlink="">
      <xdr:nvSpPr>
        <xdr:cNvPr id="3238" name="AutoShape 1" descr="blob:https://web.whatsapp.com/34b6e80c-bc0c-4a28-b3e1-e4a36d430a7e">
          <a:extLst>
            <a:ext uri="{FF2B5EF4-FFF2-40B4-BE49-F238E27FC236}">
              <a16:creationId xmlns:a16="http://schemas.microsoft.com/office/drawing/2014/main" id="{408E1B06-596C-4B0F-B1E0-DC7B8771C671}"/>
            </a:ext>
          </a:extLst>
        </xdr:cNvPr>
        <xdr:cNvSpPr>
          <a:spLocks noChangeAspect="1" noChangeArrowheads="1"/>
        </xdr:cNvSpPr>
      </xdr:nvSpPr>
      <xdr:spPr bwMode="auto">
        <a:xfrm>
          <a:off x="9409545" y="2605616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980</xdr:row>
      <xdr:rowOff>0</xdr:rowOff>
    </xdr:from>
    <xdr:ext cx="304800" cy="307975"/>
    <xdr:sp macro="" textlink="">
      <xdr:nvSpPr>
        <xdr:cNvPr id="3239" name="AutoShape 1" descr="blob:https://web.whatsapp.com/34b6e80c-bc0c-4a28-b3e1-e4a36d430a7e">
          <a:extLst>
            <a:ext uri="{FF2B5EF4-FFF2-40B4-BE49-F238E27FC236}">
              <a16:creationId xmlns:a16="http://schemas.microsoft.com/office/drawing/2014/main" id="{482114A9-BE1C-4FED-B336-A185AACB578B}"/>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980</xdr:row>
      <xdr:rowOff>0</xdr:rowOff>
    </xdr:from>
    <xdr:ext cx="304800" cy="307975"/>
    <xdr:sp macro="" textlink="">
      <xdr:nvSpPr>
        <xdr:cNvPr id="3240" name="AutoShape 1" descr="blob:https://web.whatsapp.com/34b6e80c-bc0c-4a28-b3e1-e4a36d430a7e">
          <a:extLst>
            <a:ext uri="{FF2B5EF4-FFF2-40B4-BE49-F238E27FC236}">
              <a16:creationId xmlns:a16="http://schemas.microsoft.com/office/drawing/2014/main" id="{F4DBAAA0-093A-4F42-B924-E4A0110616B2}"/>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981</xdr:row>
      <xdr:rowOff>0</xdr:rowOff>
    </xdr:from>
    <xdr:ext cx="304800" cy="307975"/>
    <xdr:sp macro="" textlink="">
      <xdr:nvSpPr>
        <xdr:cNvPr id="3241" name="AutoShape 1" descr="blob:https://web.whatsapp.com/34b6e80c-bc0c-4a28-b3e1-e4a36d430a7e">
          <a:extLst>
            <a:ext uri="{FF2B5EF4-FFF2-40B4-BE49-F238E27FC236}">
              <a16:creationId xmlns:a16="http://schemas.microsoft.com/office/drawing/2014/main" id="{722A5F26-1592-4896-B1A9-3AC34EC902CD}"/>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981</xdr:row>
      <xdr:rowOff>0</xdr:rowOff>
    </xdr:from>
    <xdr:ext cx="304800" cy="307975"/>
    <xdr:sp macro="" textlink="">
      <xdr:nvSpPr>
        <xdr:cNvPr id="3242" name="AutoShape 1" descr="blob:https://web.whatsapp.com/34b6e80c-bc0c-4a28-b3e1-e4a36d430a7e">
          <a:extLst>
            <a:ext uri="{FF2B5EF4-FFF2-40B4-BE49-F238E27FC236}">
              <a16:creationId xmlns:a16="http://schemas.microsoft.com/office/drawing/2014/main" id="{FFF8A790-87B2-4C79-980C-1791870F3C97}"/>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981</xdr:row>
      <xdr:rowOff>0</xdr:rowOff>
    </xdr:from>
    <xdr:ext cx="304800" cy="307975"/>
    <xdr:sp macro="" textlink="">
      <xdr:nvSpPr>
        <xdr:cNvPr id="3243" name="AutoShape 1" descr="blob:https://web.whatsapp.com/34b6e80c-bc0c-4a28-b3e1-e4a36d430a7e">
          <a:extLst>
            <a:ext uri="{FF2B5EF4-FFF2-40B4-BE49-F238E27FC236}">
              <a16:creationId xmlns:a16="http://schemas.microsoft.com/office/drawing/2014/main" id="{7853B680-6143-40AC-855C-19DE961E5BAF}"/>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981</xdr:row>
      <xdr:rowOff>0</xdr:rowOff>
    </xdr:from>
    <xdr:ext cx="304800" cy="307975"/>
    <xdr:sp macro="" textlink="">
      <xdr:nvSpPr>
        <xdr:cNvPr id="3244" name="AutoShape 1" descr="blob:https://web.whatsapp.com/34b6e80c-bc0c-4a28-b3e1-e4a36d430a7e">
          <a:extLst>
            <a:ext uri="{FF2B5EF4-FFF2-40B4-BE49-F238E27FC236}">
              <a16:creationId xmlns:a16="http://schemas.microsoft.com/office/drawing/2014/main" id="{3ED5DD37-289C-40B7-83DB-A47E9D9CC5FD}"/>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982</xdr:row>
      <xdr:rowOff>0</xdr:rowOff>
    </xdr:from>
    <xdr:ext cx="304800" cy="307975"/>
    <xdr:sp macro="" textlink="">
      <xdr:nvSpPr>
        <xdr:cNvPr id="3245" name="AutoShape 1" descr="blob:https://web.whatsapp.com/34b6e80c-bc0c-4a28-b3e1-e4a36d430a7e">
          <a:extLst>
            <a:ext uri="{FF2B5EF4-FFF2-40B4-BE49-F238E27FC236}">
              <a16:creationId xmlns:a16="http://schemas.microsoft.com/office/drawing/2014/main" id="{E5AD450B-BA37-4812-8677-6653F6975A67}"/>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982</xdr:row>
      <xdr:rowOff>0</xdr:rowOff>
    </xdr:from>
    <xdr:ext cx="304800" cy="307975"/>
    <xdr:sp macro="" textlink="">
      <xdr:nvSpPr>
        <xdr:cNvPr id="3246" name="AutoShape 1" descr="blob:https://web.whatsapp.com/34b6e80c-bc0c-4a28-b3e1-e4a36d430a7e">
          <a:extLst>
            <a:ext uri="{FF2B5EF4-FFF2-40B4-BE49-F238E27FC236}">
              <a16:creationId xmlns:a16="http://schemas.microsoft.com/office/drawing/2014/main" id="{ABEBCAA8-C66D-4B42-8FCC-F946B2BD22A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982</xdr:row>
      <xdr:rowOff>0</xdr:rowOff>
    </xdr:from>
    <xdr:ext cx="304800" cy="307975"/>
    <xdr:sp macro="" textlink="">
      <xdr:nvSpPr>
        <xdr:cNvPr id="3247" name="AutoShape 1" descr="blob:https://web.whatsapp.com/34b6e80c-bc0c-4a28-b3e1-e4a36d430a7e">
          <a:extLst>
            <a:ext uri="{FF2B5EF4-FFF2-40B4-BE49-F238E27FC236}">
              <a16:creationId xmlns:a16="http://schemas.microsoft.com/office/drawing/2014/main" id="{AD536732-D544-4BEA-95C6-290FC5707BE9}"/>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982</xdr:row>
      <xdr:rowOff>0</xdr:rowOff>
    </xdr:from>
    <xdr:ext cx="304800" cy="307975"/>
    <xdr:sp macro="" textlink="">
      <xdr:nvSpPr>
        <xdr:cNvPr id="3248" name="AutoShape 1" descr="blob:https://web.whatsapp.com/34b6e80c-bc0c-4a28-b3e1-e4a36d430a7e">
          <a:extLst>
            <a:ext uri="{FF2B5EF4-FFF2-40B4-BE49-F238E27FC236}">
              <a16:creationId xmlns:a16="http://schemas.microsoft.com/office/drawing/2014/main" id="{E28C8FD1-8B11-49F2-BB29-6DD8DC79C420}"/>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983</xdr:row>
      <xdr:rowOff>0</xdr:rowOff>
    </xdr:from>
    <xdr:ext cx="304800" cy="307975"/>
    <xdr:sp macro="" textlink="">
      <xdr:nvSpPr>
        <xdr:cNvPr id="3249" name="AutoShape 1" descr="blob:https://web.whatsapp.com/34b6e80c-bc0c-4a28-b3e1-e4a36d430a7e">
          <a:extLst>
            <a:ext uri="{FF2B5EF4-FFF2-40B4-BE49-F238E27FC236}">
              <a16:creationId xmlns:a16="http://schemas.microsoft.com/office/drawing/2014/main" id="{A96F8E48-BBBF-4AEF-AB9E-684BFA86CEE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983</xdr:row>
      <xdr:rowOff>0</xdr:rowOff>
    </xdr:from>
    <xdr:ext cx="304800" cy="307975"/>
    <xdr:sp macro="" textlink="">
      <xdr:nvSpPr>
        <xdr:cNvPr id="3250" name="AutoShape 1" descr="blob:https://web.whatsapp.com/34b6e80c-bc0c-4a28-b3e1-e4a36d430a7e">
          <a:extLst>
            <a:ext uri="{FF2B5EF4-FFF2-40B4-BE49-F238E27FC236}">
              <a16:creationId xmlns:a16="http://schemas.microsoft.com/office/drawing/2014/main" id="{D870178F-9042-4429-AD13-C7A7965FBCB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983</xdr:row>
      <xdr:rowOff>0</xdr:rowOff>
    </xdr:from>
    <xdr:ext cx="304800" cy="307975"/>
    <xdr:sp macro="" textlink="">
      <xdr:nvSpPr>
        <xdr:cNvPr id="3251" name="AutoShape 1" descr="blob:https://web.whatsapp.com/34b6e80c-bc0c-4a28-b3e1-e4a36d430a7e">
          <a:extLst>
            <a:ext uri="{FF2B5EF4-FFF2-40B4-BE49-F238E27FC236}">
              <a16:creationId xmlns:a16="http://schemas.microsoft.com/office/drawing/2014/main" id="{99DCA186-A3DA-4154-B705-2E90B0805B9A}"/>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983</xdr:row>
      <xdr:rowOff>0</xdr:rowOff>
    </xdr:from>
    <xdr:ext cx="304800" cy="307975"/>
    <xdr:sp macro="" textlink="">
      <xdr:nvSpPr>
        <xdr:cNvPr id="3252" name="AutoShape 1" descr="blob:https://web.whatsapp.com/34b6e80c-bc0c-4a28-b3e1-e4a36d430a7e">
          <a:extLst>
            <a:ext uri="{FF2B5EF4-FFF2-40B4-BE49-F238E27FC236}">
              <a16:creationId xmlns:a16="http://schemas.microsoft.com/office/drawing/2014/main" id="{B4DEBD77-E28B-4FCA-9ECB-869456D3810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984</xdr:row>
      <xdr:rowOff>0</xdr:rowOff>
    </xdr:from>
    <xdr:ext cx="304800" cy="307975"/>
    <xdr:sp macro="" textlink="">
      <xdr:nvSpPr>
        <xdr:cNvPr id="3253" name="AutoShape 1" descr="blob:https://web.whatsapp.com/34b6e80c-bc0c-4a28-b3e1-e4a36d430a7e">
          <a:extLst>
            <a:ext uri="{FF2B5EF4-FFF2-40B4-BE49-F238E27FC236}">
              <a16:creationId xmlns:a16="http://schemas.microsoft.com/office/drawing/2014/main" id="{BFD20E95-6F6B-4E13-9944-6C1C9FB63FD4}"/>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984</xdr:row>
      <xdr:rowOff>0</xdr:rowOff>
    </xdr:from>
    <xdr:ext cx="304800" cy="307975"/>
    <xdr:sp macro="" textlink="">
      <xdr:nvSpPr>
        <xdr:cNvPr id="3254" name="AutoShape 1" descr="blob:https://web.whatsapp.com/34b6e80c-bc0c-4a28-b3e1-e4a36d430a7e">
          <a:extLst>
            <a:ext uri="{FF2B5EF4-FFF2-40B4-BE49-F238E27FC236}">
              <a16:creationId xmlns:a16="http://schemas.microsoft.com/office/drawing/2014/main" id="{7077CB36-DFF6-4CC4-838B-3BCAABA1F898}"/>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984</xdr:row>
      <xdr:rowOff>0</xdr:rowOff>
    </xdr:from>
    <xdr:ext cx="304800" cy="307975"/>
    <xdr:sp macro="" textlink="">
      <xdr:nvSpPr>
        <xdr:cNvPr id="3255" name="AutoShape 1" descr="blob:https://web.whatsapp.com/34b6e80c-bc0c-4a28-b3e1-e4a36d430a7e">
          <a:extLst>
            <a:ext uri="{FF2B5EF4-FFF2-40B4-BE49-F238E27FC236}">
              <a16:creationId xmlns:a16="http://schemas.microsoft.com/office/drawing/2014/main" id="{2DC1088D-78A7-4F3C-AA9D-3B02E229677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984</xdr:row>
      <xdr:rowOff>0</xdr:rowOff>
    </xdr:from>
    <xdr:ext cx="304800" cy="307975"/>
    <xdr:sp macro="" textlink="">
      <xdr:nvSpPr>
        <xdr:cNvPr id="3256" name="AutoShape 1" descr="blob:https://web.whatsapp.com/34b6e80c-bc0c-4a28-b3e1-e4a36d430a7e">
          <a:extLst>
            <a:ext uri="{FF2B5EF4-FFF2-40B4-BE49-F238E27FC236}">
              <a16:creationId xmlns:a16="http://schemas.microsoft.com/office/drawing/2014/main" id="{A71536C4-7A7E-4B78-9D0E-500088BF369E}"/>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985</xdr:row>
      <xdr:rowOff>0</xdr:rowOff>
    </xdr:from>
    <xdr:ext cx="304800" cy="307975"/>
    <xdr:sp macro="" textlink="">
      <xdr:nvSpPr>
        <xdr:cNvPr id="3257" name="AutoShape 1" descr="blob:https://web.whatsapp.com/34b6e80c-bc0c-4a28-b3e1-e4a36d430a7e">
          <a:extLst>
            <a:ext uri="{FF2B5EF4-FFF2-40B4-BE49-F238E27FC236}">
              <a16:creationId xmlns:a16="http://schemas.microsoft.com/office/drawing/2014/main" id="{960C86D4-3617-46F8-A9F2-BF81093CB322}"/>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985</xdr:row>
      <xdr:rowOff>0</xdr:rowOff>
    </xdr:from>
    <xdr:ext cx="304800" cy="307975"/>
    <xdr:sp macro="" textlink="">
      <xdr:nvSpPr>
        <xdr:cNvPr id="3258" name="AutoShape 1" descr="blob:https://web.whatsapp.com/34b6e80c-bc0c-4a28-b3e1-e4a36d430a7e">
          <a:extLst>
            <a:ext uri="{FF2B5EF4-FFF2-40B4-BE49-F238E27FC236}">
              <a16:creationId xmlns:a16="http://schemas.microsoft.com/office/drawing/2014/main" id="{707862B0-EE6B-4B44-83A1-F3966FDDAFC9}"/>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985</xdr:row>
      <xdr:rowOff>0</xdr:rowOff>
    </xdr:from>
    <xdr:ext cx="304800" cy="307975"/>
    <xdr:sp macro="" textlink="">
      <xdr:nvSpPr>
        <xdr:cNvPr id="3259" name="AutoShape 1" descr="blob:https://web.whatsapp.com/34b6e80c-bc0c-4a28-b3e1-e4a36d430a7e">
          <a:extLst>
            <a:ext uri="{FF2B5EF4-FFF2-40B4-BE49-F238E27FC236}">
              <a16:creationId xmlns:a16="http://schemas.microsoft.com/office/drawing/2014/main" id="{7BDF6407-CF41-44C9-A4F4-3CBB113F9D59}"/>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985</xdr:row>
      <xdr:rowOff>0</xdr:rowOff>
    </xdr:from>
    <xdr:ext cx="304800" cy="307975"/>
    <xdr:sp macro="" textlink="">
      <xdr:nvSpPr>
        <xdr:cNvPr id="3260" name="AutoShape 1" descr="blob:https://web.whatsapp.com/34b6e80c-bc0c-4a28-b3e1-e4a36d430a7e">
          <a:extLst>
            <a:ext uri="{FF2B5EF4-FFF2-40B4-BE49-F238E27FC236}">
              <a16:creationId xmlns:a16="http://schemas.microsoft.com/office/drawing/2014/main" id="{DB47EE29-F9AA-467B-9E41-6EC6C5D3F94E}"/>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986</xdr:row>
      <xdr:rowOff>0</xdr:rowOff>
    </xdr:from>
    <xdr:ext cx="304800" cy="307975"/>
    <xdr:sp macro="" textlink="">
      <xdr:nvSpPr>
        <xdr:cNvPr id="3261" name="AutoShape 1" descr="blob:https://web.whatsapp.com/34b6e80c-bc0c-4a28-b3e1-e4a36d430a7e">
          <a:extLst>
            <a:ext uri="{FF2B5EF4-FFF2-40B4-BE49-F238E27FC236}">
              <a16:creationId xmlns:a16="http://schemas.microsoft.com/office/drawing/2014/main" id="{106E00E7-052B-46DF-8EC3-DCC6E581560E}"/>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986</xdr:row>
      <xdr:rowOff>0</xdr:rowOff>
    </xdr:from>
    <xdr:ext cx="304800" cy="307975"/>
    <xdr:sp macro="" textlink="">
      <xdr:nvSpPr>
        <xdr:cNvPr id="3262" name="AutoShape 1" descr="blob:https://web.whatsapp.com/34b6e80c-bc0c-4a28-b3e1-e4a36d430a7e">
          <a:extLst>
            <a:ext uri="{FF2B5EF4-FFF2-40B4-BE49-F238E27FC236}">
              <a16:creationId xmlns:a16="http://schemas.microsoft.com/office/drawing/2014/main" id="{E4E61E2A-6583-4E17-98AC-2A2729E76BBF}"/>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986</xdr:row>
      <xdr:rowOff>0</xdr:rowOff>
    </xdr:from>
    <xdr:ext cx="304800" cy="307975"/>
    <xdr:sp macro="" textlink="">
      <xdr:nvSpPr>
        <xdr:cNvPr id="3263" name="AutoShape 1" descr="blob:https://web.whatsapp.com/34b6e80c-bc0c-4a28-b3e1-e4a36d430a7e">
          <a:extLst>
            <a:ext uri="{FF2B5EF4-FFF2-40B4-BE49-F238E27FC236}">
              <a16:creationId xmlns:a16="http://schemas.microsoft.com/office/drawing/2014/main" id="{83DDFE17-335C-4E03-89AF-C5C35DCB4B51}"/>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986</xdr:row>
      <xdr:rowOff>0</xdr:rowOff>
    </xdr:from>
    <xdr:ext cx="304800" cy="307975"/>
    <xdr:sp macro="" textlink="">
      <xdr:nvSpPr>
        <xdr:cNvPr id="3264" name="AutoShape 1" descr="blob:https://web.whatsapp.com/34b6e80c-bc0c-4a28-b3e1-e4a36d430a7e">
          <a:extLst>
            <a:ext uri="{FF2B5EF4-FFF2-40B4-BE49-F238E27FC236}">
              <a16:creationId xmlns:a16="http://schemas.microsoft.com/office/drawing/2014/main" id="{CAC81A79-EBDD-4FC0-84E8-FC1BCF2B140A}"/>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987</xdr:row>
      <xdr:rowOff>0</xdr:rowOff>
    </xdr:from>
    <xdr:ext cx="304800" cy="307975"/>
    <xdr:sp macro="" textlink="">
      <xdr:nvSpPr>
        <xdr:cNvPr id="3265" name="AutoShape 1" descr="blob:https://web.whatsapp.com/34b6e80c-bc0c-4a28-b3e1-e4a36d430a7e">
          <a:extLst>
            <a:ext uri="{FF2B5EF4-FFF2-40B4-BE49-F238E27FC236}">
              <a16:creationId xmlns:a16="http://schemas.microsoft.com/office/drawing/2014/main" id="{C5087026-9253-4DB5-9B5C-1FCA5F10B59D}"/>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987</xdr:row>
      <xdr:rowOff>0</xdr:rowOff>
    </xdr:from>
    <xdr:ext cx="304800" cy="307975"/>
    <xdr:sp macro="" textlink="">
      <xdr:nvSpPr>
        <xdr:cNvPr id="3266" name="AutoShape 1" descr="blob:https://web.whatsapp.com/34b6e80c-bc0c-4a28-b3e1-e4a36d430a7e">
          <a:extLst>
            <a:ext uri="{FF2B5EF4-FFF2-40B4-BE49-F238E27FC236}">
              <a16:creationId xmlns:a16="http://schemas.microsoft.com/office/drawing/2014/main" id="{E9F8D54E-91F0-4E40-952B-5DE56B21C92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987</xdr:row>
      <xdr:rowOff>0</xdr:rowOff>
    </xdr:from>
    <xdr:ext cx="304800" cy="307975"/>
    <xdr:sp macro="" textlink="">
      <xdr:nvSpPr>
        <xdr:cNvPr id="3267" name="AutoShape 1" descr="blob:https://web.whatsapp.com/34b6e80c-bc0c-4a28-b3e1-e4a36d430a7e">
          <a:extLst>
            <a:ext uri="{FF2B5EF4-FFF2-40B4-BE49-F238E27FC236}">
              <a16:creationId xmlns:a16="http://schemas.microsoft.com/office/drawing/2014/main" id="{29279735-5AE7-4AC8-8002-4A29A1126076}"/>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987</xdr:row>
      <xdr:rowOff>0</xdr:rowOff>
    </xdr:from>
    <xdr:ext cx="304800" cy="307975"/>
    <xdr:sp macro="" textlink="">
      <xdr:nvSpPr>
        <xdr:cNvPr id="3268" name="AutoShape 1" descr="blob:https://web.whatsapp.com/34b6e80c-bc0c-4a28-b3e1-e4a36d430a7e">
          <a:extLst>
            <a:ext uri="{FF2B5EF4-FFF2-40B4-BE49-F238E27FC236}">
              <a16:creationId xmlns:a16="http://schemas.microsoft.com/office/drawing/2014/main" id="{E200E667-1856-4752-85AB-282221700215}"/>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988</xdr:row>
      <xdr:rowOff>0</xdr:rowOff>
    </xdr:from>
    <xdr:ext cx="304800" cy="307975"/>
    <xdr:sp macro="" textlink="">
      <xdr:nvSpPr>
        <xdr:cNvPr id="3269" name="AutoShape 1" descr="blob:https://web.whatsapp.com/34b6e80c-bc0c-4a28-b3e1-e4a36d430a7e">
          <a:extLst>
            <a:ext uri="{FF2B5EF4-FFF2-40B4-BE49-F238E27FC236}">
              <a16:creationId xmlns:a16="http://schemas.microsoft.com/office/drawing/2014/main" id="{393A1564-4B4E-4DBC-8A0A-52B0F86BA57E}"/>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988</xdr:row>
      <xdr:rowOff>0</xdr:rowOff>
    </xdr:from>
    <xdr:ext cx="304800" cy="307975"/>
    <xdr:sp macro="" textlink="">
      <xdr:nvSpPr>
        <xdr:cNvPr id="3270" name="AutoShape 1" descr="blob:https://web.whatsapp.com/34b6e80c-bc0c-4a28-b3e1-e4a36d430a7e">
          <a:extLst>
            <a:ext uri="{FF2B5EF4-FFF2-40B4-BE49-F238E27FC236}">
              <a16:creationId xmlns:a16="http://schemas.microsoft.com/office/drawing/2014/main" id="{01B1D6FD-237F-42B6-BB5B-D4983151F50A}"/>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988</xdr:row>
      <xdr:rowOff>0</xdr:rowOff>
    </xdr:from>
    <xdr:ext cx="304800" cy="307975"/>
    <xdr:sp macro="" textlink="">
      <xdr:nvSpPr>
        <xdr:cNvPr id="3271" name="AutoShape 1" descr="blob:https://web.whatsapp.com/34b6e80c-bc0c-4a28-b3e1-e4a36d430a7e">
          <a:extLst>
            <a:ext uri="{FF2B5EF4-FFF2-40B4-BE49-F238E27FC236}">
              <a16:creationId xmlns:a16="http://schemas.microsoft.com/office/drawing/2014/main" id="{51CF111F-5A0D-4211-94B7-ACB52335A54B}"/>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988</xdr:row>
      <xdr:rowOff>0</xdr:rowOff>
    </xdr:from>
    <xdr:ext cx="304800" cy="307975"/>
    <xdr:sp macro="" textlink="">
      <xdr:nvSpPr>
        <xdr:cNvPr id="3272" name="AutoShape 1" descr="blob:https://web.whatsapp.com/34b6e80c-bc0c-4a28-b3e1-e4a36d430a7e">
          <a:extLst>
            <a:ext uri="{FF2B5EF4-FFF2-40B4-BE49-F238E27FC236}">
              <a16:creationId xmlns:a16="http://schemas.microsoft.com/office/drawing/2014/main" id="{08558596-4123-4F5F-916D-81FA1A818E71}"/>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989</xdr:row>
      <xdr:rowOff>0</xdr:rowOff>
    </xdr:from>
    <xdr:ext cx="304800" cy="307975"/>
    <xdr:sp macro="" textlink="">
      <xdr:nvSpPr>
        <xdr:cNvPr id="3273" name="AutoShape 1" descr="blob:https://web.whatsapp.com/34b6e80c-bc0c-4a28-b3e1-e4a36d430a7e">
          <a:extLst>
            <a:ext uri="{FF2B5EF4-FFF2-40B4-BE49-F238E27FC236}">
              <a16:creationId xmlns:a16="http://schemas.microsoft.com/office/drawing/2014/main" id="{DBDE5611-4565-4EEF-B049-747DC5057B35}"/>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989</xdr:row>
      <xdr:rowOff>0</xdr:rowOff>
    </xdr:from>
    <xdr:ext cx="304800" cy="307975"/>
    <xdr:sp macro="" textlink="">
      <xdr:nvSpPr>
        <xdr:cNvPr id="3274" name="AutoShape 1" descr="blob:https://web.whatsapp.com/34b6e80c-bc0c-4a28-b3e1-e4a36d430a7e">
          <a:extLst>
            <a:ext uri="{FF2B5EF4-FFF2-40B4-BE49-F238E27FC236}">
              <a16:creationId xmlns:a16="http://schemas.microsoft.com/office/drawing/2014/main" id="{D3B553AC-3665-43E0-B625-731551186B11}"/>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989</xdr:row>
      <xdr:rowOff>0</xdr:rowOff>
    </xdr:from>
    <xdr:ext cx="304800" cy="307975"/>
    <xdr:sp macro="" textlink="">
      <xdr:nvSpPr>
        <xdr:cNvPr id="3275" name="AutoShape 1" descr="blob:https://web.whatsapp.com/34b6e80c-bc0c-4a28-b3e1-e4a36d430a7e">
          <a:extLst>
            <a:ext uri="{FF2B5EF4-FFF2-40B4-BE49-F238E27FC236}">
              <a16:creationId xmlns:a16="http://schemas.microsoft.com/office/drawing/2014/main" id="{20258553-38E3-42E6-9FDF-64CCA2D76045}"/>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989</xdr:row>
      <xdr:rowOff>0</xdr:rowOff>
    </xdr:from>
    <xdr:ext cx="304800" cy="307975"/>
    <xdr:sp macro="" textlink="">
      <xdr:nvSpPr>
        <xdr:cNvPr id="3276" name="AutoShape 1" descr="blob:https://web.whatsapp.com/34b6e80c-bc0c-4a28-b3e1-e4a36d430a7e">
          <a:extLst>
            <a:ext uri="{FF2B5EF4-FFF2-40B4-BE49-F238E27FC236}">
              <a16:creationId xmlns:a16="http://schemas.microsoft.com/office/drawing/2014/main" id="{3E87A59E-9EFD-4B96-9C1E-DC1A9372AA43}"/>
            </a:ext>
          </a:extLst>
        </xdr:cNvPr>
        <xdr:cNvSpPr>
          <a:spLocks noChangeAspect="1" noChangeArrowheads="1"/>
        </xdr:cNvSpPr>
      </xdr:nvSpPr>
      <xdr:spPr bwMode="auto">
        <a:xfrm>
          <a:off x="9409545" y="2637943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990</xdr:row>
      <xdr:rowOff>0</xdr:rowOff>
    </xdr:from>
    <xdr:ext cx="304800" cy="307975"/>
    <xdr:sp macro="" textlink="">
      <xdr:nvSpPr>
        <xdr:cNvPr id="3277" name="AutoShape 1" descr="blob:https://web.whatsapp.com/34b6e80c-bc0c-4a28-b3e1-e4a36d430a7e">
          <a:extLst>
            <a:ext uri="{FF2B5EF4-FFF2-40B4-BE49-F238E27FC236}">
              <a16:creationId xmlns:a16="http://schemas.microsoft.com/office/drawing/2014/main" id="{C5EE961A-166B-4B6A-90AE-332245C0758C}"/>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990</xdr:row>
      <xdr:rowOff>0</xdr:rowOff>
    </xdr:from>
    <xdr:ext cx="304800" cy="307975"/>
    <xdr:sp macro="" textlink="">
      <xdr:nvSpPr>
        <xdr:cNvPr id="3278" name="AutoShape 1" descr="blob:https://web.whatsapp.com/34b6e80c-bc0c-4a28-b3e1-e4a36d430a7e">
          <a:extLst>
            <a:ext uri="{FF2B5EF4-FFF2-40B4-BE49-F238E27FC236}">
              <a16:creationId xmlns:a16="http://schemas.microsoft.com/office/drawing/2014/main" id="{666B526F-BF37-4D21-9419-A720318E046C}"/>
            </a:ext>
          </a:extLst>
        </xdr:cNvPr>
        <xdr:cNvSpPr>
          <a:spLocks noChangeAspect="1" noChangeArrowheads="1"/>
        </xdr:cNvSpPr>
      </xdr:nvSpPr>
      <xdr:spPr bwMode="auto">
        <a:xfrm>
          <a:off x="9409545" y="2640637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990</xdr:row>
      <xdr:rowOff>0</xdr:rowOff>
    </xdr:from>
    <xdr:ext cx="304800" cy="307975"/>
    <xdr:sp macro="" textlink="">
      <xdr:nvSpPr>
        <xdr:cNvPr id="3279" name="AutoShape 1" descr="blob:https://web.whatsapp.com/34b6e80c-bc0c-4a28-b3e1-e4a36d430a7e">
          <a:extLst>
            <a:ext uri="{FF2B5EF4-FFF2-40B4-BE49-F238E27FC236}">
              <a16:creationId xmlns:a16="http://schemas.microsoft.com/office/drawing/2014/main" id="{6E5D461E-07DA-4179-87F4-6EB71AC38F0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990</xdr:row>
      <xdr:rowOff>0</xdr:rowOff>
    </xdr:from>
    <xdr:ext cx="304800" cy="307975"/>
    <xdr:sp macro="" textlink="">
      <xdr:nvSpPr>
        <xdr:cNvPr id="3280" name="AutoShape 1" descr="blob:https://web.whatsapp.com/34b6e80c-bc0c-4a28-b3e1-e4a36d430a7e">
          <a:extLst>
            <a:ext uri="{FF2B5EF4-FFF2-40B4-BE49-F238E27FC236}">
              <a16:creationId xmlns:a16="http://schemas.microsoft.com/office/drawing/2014/main" id="{BA4A6FB3-02C3-445B-AFB3-3D778888678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994</xdr:row>
      <xdr:rowOff>0</xdr:rowOff>
    </xdr:from>
    <xdr:ext cx="304800" cy="307975"/>
    <xdr:sp macro="" textlink="">
      <xdr:nvSpPr>
        <xdr:cNvPr id="3401" name="AutoShape 1" descr="blob:https://web.whatsapp.com/34b6e80c-bc0c-4a28-b3e1-e4a36d430a7e">
          <a:extLst>
            <a:ext uri="{FF2B5EF4-FFF2-40B4-BE49-F238E27FC236}">
              <a16:creationId xmlns:a16="http://schemas.microsoft.com/office/drawing/2014/main" id="{A2F82D8C-0133-405D-BC2E-36F9D4868EC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994</xdr:row>
      <xdr:rowOff>0</xdr:rowOff>
    </xdr:from>
    <xdr:ext cx="304800" cy="307975"/>
    <xdr:sp macro="" textlink="">
      <xdr:nvSpPr>
        <xdr:cNvPr id="3402" name="AutoShape 1" descr="blob:https://web.whatsapp.com/34b6e80c-bc0c-4a28-b3e1-e4a36d430a7e">
          <a:extLst>
            <a:ext uri="{FF2B5EF4-FFF2-40B4-BE49-F238E27FC236}">
              <a16:creationId xmlns:a16="http://schemas.microsoft.com/office/drawing/2014/main" id="{42C3EB90-1894-48A9-AF58-78057073E29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994</xdr:row>
      <xdr:rowOff>0</xdr:rowOff>
    </xdr:from>
    <xdr:ext cx="304800" cy="307975"/>
    <xdr:sp macro="" textlink="">
      <xdr:nvSpPr>
        <xdr:cNvPr id="3403" name="AutoShape 1" descr="blob:https://web.whatsapp.com/34b6e80c-bc0c-4a28-b3e1-e4a36d430a7e">
          <a:extLst>
            <a:ext uri="{FF2B5EF4-FFF2-40B4-BE49-F238E27FC236}">
              <a16:creationId xmlns:a16="http://schemas.microsoft.com/office/drawing/2014/main" id="{40EB6262-A334-4001-AD59-59C52C8D27E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994</xdr:row>
      <xdr:rowOff>0</xdr:rowOff>
    </xdr:from>
    <xdr:ext cx="304800" cy="307975"/>
    <xdr:sp macro="" textlink="">
      <xdr:nvSpPr>
        <xdr:cNvPr id="3404" name="AutoShape 1" descr="blob:https://web.whatsapp.com/34b6e80c-bc0c-4a28-b3e1-e4a36d430a7e">
          <a:extLst>
            <a:ext uri="{FF2B5EF4-FFF2-40B4-BE49-F238E27FC236}">
              <a16:creationId xmlns:a16="http://schemas.microsoft.com/office/drawing/2014/main" id="{98184708-9207-4F2A-84E5-3117ECA1E31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05" name="AutoShape 1" descr="blob:https://web.whatsapp.com/34b6e80c-bc0c-4a28-b3e1-e4a36d430a7e">
          <a:extLst>
            <a:ext uri="{FF2B5EF4-FFF2-40B4-BE49-F238E27FC236}">
              <a16:creationId xmlns:a16="http://schemas.microsoft.com/office/drawing/2014/main" id="{E4E44502-088B-4941-B77B-7E995A688684}"/>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06" name="AutoShape 1" descr="blob:https://web.whatsapp.com/34b6e80c-bc0c-4a28-b3e1-e4a36d430a7e">
          <a:extLst>
            <a:ext uri="{FF2B5EF4-FFF2-40B4-BE49-F238E27FC236}">
              <a16:creationId xmlns:a16="http://schemas.microsoft.com/office/drawing/2014/main" id="{D446DEAB-1EFF-4E61-B6DC-A76EBDA3BE54}"/>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07" name="AutoShape 1" descr="blob:https://web.whatsapp.com/34b6e80c-bc0c-4a28-b3e1-e4a36d430a7e">
          <a:extLst>
            <a:ext uri="{FF2B5EF4-FFF2-40B4-BE49-F238E27FC236}">
              <a16:creationId xmlns:a16="http://schemas.microsoft.com/office/drawing/2014/main" id="{A04FEEE6-76F3-4FD9-A183-3789D69EEF0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08" name="AutoShape 1" descr="blob:https://web.whatsapp.com/34b6e80c-bc0c-4a28-b3e1-e4a36d430a7e">
          <a:extLst>
            <a:ext uri="{FF2B5EF4-FFF2-40B4-BE49-F238E27FC236}">
              <a16:creationId xmlns:a16="http://schemas.microsoft.com/office/drawing/2014/main" id="{FAD0E8B4-24AF-4948-AE2D-75E06993F7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09" name="AutoShape 1" descr="blob:https://web.whatsapp.com/34b6e80c-bc0c-4a28-b3e1-e4a36d430a7e">
          <a:extLst>
            <a:ext uri="{FF2B5EF4-FFF2-40B4-BE49-F238E27FC236}">
              <a16:creationId xmlns:a16="http://schemas.microsoft.com/office/drawing/2014/main" id="{34F82BD5-0957-4D42-B91B-A9CF331D01A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995</xdr:row>
      <xdr:rowOff>0</xdr:rowOff>
    </xdr:from>
    <xdr:ext cx="304800" cy="307975"/>
    <xdr:sp macro="" textlink="">
      <xdr:nvSpPr>
        <xdr:cNvPr id="3410" name="AutoShape 1" descr="blob:https://web.whatsapp.com/34b6e80c-bc0c-4a28-b3e1-e4a36d430a7e">
          <a:extLst>
            <a:ext uri="{FF2B5EF4-FFF2-40B4-BE49-F238E27FC236}">
              <a16:creationId xmlns:a16="http://schemas.microsoft.com/office/drawing/2014/main" id="{7B168C4C-D047-48A5-BF92-5BB43451364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1" name="AutoShape 1" descr="blob:https://web.whatsapp.com/34b6e80c-bc0c-4a28-b3e1-e4a36d430a7e">
          <a:extLst>
            <a:ext uri="{FF2B5EF4-FFF2-40B4-BE49-F238E27FC236}">
              <a16:creationId xmlns:a16="http://schemas.microsoft.com/office/drawing/2014/main" id="{B307626E-5A3A-4087-8E32-ED5E828CBDC0}"/>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2" name="AutoShape 1" descr="blob:https://web.whatsapp.com/34b6e80c-bc0c-4a28-b3e1-e4a36d430a7e">
          <a:extLst>
            <a:ext uri="{FF2B5EF4-FFF2-40B4-BE49-F238E27FC236}">
              <a16:creationId xmlns:a16="http://schemas.microsoft.com/office/drawing/2014/main" id="{9536981E-8482-47BC-83D2-115686F88A7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3" name="AutoShape 1" descr="blob:https://web.whatsapp.com/34b6e80c-bc0c-4a28-b3e1-e4a36d430a7e">
          <a:extLst>
            <a:ext uri="{FF2B5EF4-FFF2-40B4-BE49-F238E27FC236}">
              <a16:creationId xmlns:a16="http://schemas.microsoft.com/office/drawing/2014/main" id="{3B48333C-AA56-41F7-9535-7CBFCCD63E6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4" name="AutoShape 1" descr="blob:https://web.whatsapp.com/34b6e80c-bc0c-4a28-b3e1-e4a36d430a7e">
          <a:extLst>
            <a:ext uri="{FF2B5EF4-FFF2-40B4-BE49-F238E27FC236}">
              <a16:creationId xmlns:a16="http://schemas.microsoft.com/office/drawing/2014/main" id="{D1F12F4B-FAD6-4DEF-8F3A-BEAC7F256B8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5" name="AutoShape 1" descr="blob:https://web.whatsapp.com/34b6e80c-bc0c-4a28-b3e1-e4a36d430a7e">
          <a:extLst>
            <a:ext uri="{FF2B5EF4-FFF2-40B4-BE49-F238E27FC236}">
              <a16:creationId xmlns:a16="http://schemas.microsoft.com/office/drawing/2014/main" id="{E6CEA211-F4C1-4B33-B73F-64A1F3946B6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996</xdr:row>
      <xdr:rowOff>0</xdr:rowOff>
    </xdr:from>
    <xdr:ext cx="304800" cy="307975"/>
    <xdr:sp macro="" textlink="">
      <xdr:nvSpPr>
        <xdr:cNvPr id="3416" name="AutoShape 1" descr="blob:https://web.whatsapp.com/34b6e80c-bc0c-4a28-b3e1-e4a36d430a7e">
          <a:extLst>
            <a:ext uri="{FF2B5EF4-FFF2-40B4-BE49-F238E27FC236}">
              <a16:creationId xmlns:a16="http://schemas.microsoft.com/office/drawing/2014/main" id="{BE6DD1B1-6F4F-4027-8519-331EAC520B8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17" name="AutoShape 1" descr="blob:https://web.whatsapp.com/34b6e80c-bc0c-4a28-b3e1-e4a36d430a7e">
          <a:extLst>
            <a:ext uri="{FF2B5EF4-FFF2-40B4-BE49-F238E27FC236}">
              <a16:creationId xmlns:a16="http://schemas.microsoft.com/office/drawing/2014/main" id="{92225396-4E18-4F0A-BDBF-762F58C0914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18" name="AutoShape 1" descr="blob:https://web.whatsapp.com/34b6e80c-bc0c-4a28-b3e1-e4a36d430a7e">
          <a:extLst>
            <a:ext uri="{FF2B5EF4-FFF2-40B4-BE49-F238E27FC236}">
              <a16:creationId xmlns:a16="http://schemas.microsoft.com/office/drawing/2014/main" id="{C604C7AF-30A9-4C8D-A609-895B3E9BA17E}"/>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19" name="AutoShape 1" descr="blob:https://web.whatsapp.com/34b6e80c-bc0c-4a28-b3e1-e4a36d430a7e">
          <a:extLst>
            <a:ext uri="{FF2B5EF4-FFF2-40B4-BE49-F238E27FC236}">
              <a16:creationId xmlns:a16="http://schemas.microsoft.com/office/drawing/2014/main" id="{4A0A03A2-AE7F-43AB-9FA5-CDE9DECD975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20" name="AutoShape 1" descr="blob:https://web.whatsapp.com/34b6e80c-bc0c-4a28-b3e1-e4a36d430a7e">
          <a:extLst>
            <a:ext uri="{FF2B5EF4-FFF2-40B4-BE49-F238E27FC236}">
              <a16:creationId xmlns:a16="http://schemas.microsoft.com/office/drawing/2014/main" id="{E147DD01-593A-46BF-9D9F-4118E9EF173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21" name="AutoShape 1" descr="blob:https://web.whatsapp.com/34b6e80c-bc0c-4a28-b3e1-e4a36d430a7e">
          <a:extLst>
            <a:ext uri="{FF2B5EF4-FFF2-40B4-BE49-F238E27FC236}">
              <a16:creationId xmlns:a16="http://schemas.microsoft.com/office/drawing/2014/main" id="{D594A023-514E-4B1E-8674-008C2CCC823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997</xdr:row>
      <xdr:rowOff>0</xdr:rowOff>
    </xdr:from>
    <xdr:ext cx="304800" cy="307975"/>
    <xdr:sp macro="" textlink="">
      <xdr:nvSpPr>
        <xdr:cNvPr id="3422" name="AutoShape 1" descr="blob:https://web.whatsapp.com/34b6e80c-bc0c-4a28-b3e1-e4a36d430a7e">
          <a:extLst>
            <a:ext uri="{FF2B5EF4-FFF2-40B4-BE49-F238E27FC236}">
              <a16:creationId xmlns:a16="http://schemas.microsoft.com/office/drawing/2014/main" id="{18ABEA76-A344-421B-9DB4-DA3AB541F8B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3" name="AutoShape 1" descr="blob:https://web.whatsapp.com/34b6e80c-bc0c-4a28-b3e1-e4a36d430a7e">
          <a:extLst>
            <a:ext uri="{FF2B5EF4-FFF2-40B4-BE49-F238E27FC236}">
              <a16:creationId xmlns:a16="http://schemas.microsoft.com/office/drawing/2014/main" id="{947AC4F8-2DE9-4527-ADBD-21696E29EDB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4" name="AutoShape 1" descr="blob:https://web.whatsapp.com/34b6e80c-bc0c-4a28-b3e1-e4a36d430a7e">
          <a:extLst>
            <a:ext uri="{FF2B5EF4-FFF2-40B4-BE49-F238E27FC236}">
              <a16:creationId xmlns:a16="http://schemas.microsoft.com/office/drawing/2014/main" id="{52F6307A-9639-4370-9EB9-C3D234BAD4A6}"/>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5" name="AutoShape 1" descr="blob:https://web.whatsapp.com/34b6e80c-bc0c-4a28-b3e1-e4a36d430a7e">
          <a:extLst>
            <a:ext uri="{FF2B5EF4-FFF2-40B4-BE49-F238E27FC236}">
              <a16:creationId xmlns:a16="http://schemas.microsoft.com/office/drawing/2014/main" id="{C984C87F-4975-44D1-9468-749FEF434E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6" name="AutoShape 1" descr="blob:https://web.whatsapp.com/34b6e80c-bc0c-4a28-b3e1-e4a36d430a7e">
          <a:extLst>
            <a:ext uri="{FF2B5EF4-FFF2-40B4-BE49-F238E27FC236}">
              <a16:creationId xmlns:a16="http://schemas.microsoft.com/office/drawing/2014/main" id="{44F6E821-E4D1-4EAF-9403-28C622ED2F7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7" name="AutoShape 1" descr="blob:https://web.whatsapp.com/34b6e80c-bc0c-4a28-b3e1-e4a36d430a7e">
          <a:extLst>
            <a:ext uri="{FF2B5EF4-FFF2-40B4-BE49-F238E27FC236}">
              <a16:creationId xmlns:a16="http://schemas.microsoft.com/office/drawing/2014/main" id="{99DF8A2D-4E91-4DDC-A3C7-6162F2C2AB2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998</xdr:row>
      <xdr:rowOff>0</xdr:rowOff>
    </xdr:from>
    <xdr:ext cx="304800" cy="307975"/>
    <xdr:sp macro="" textlink="">
      <xdr:nvSpPr>
        <xdr:cNvPr id="3428" name="AutoShape 1" descr="blob:https://web.whatsapp.com/34b6e80c-bc0c-4a28-b3e1-e4a36d430a7e">
          <a:extLst>
            <a:ext uri="{FF2B5EF4-FFF2-40B4-BE49-F238E27FC236}">
              <a16:creationId xmlns:a16="http://schemas.microsoft.com/office/drawing/2014/main" id="{C147D8F7-2BFD-46A6-9C64-31532C11765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29" name="AutoShape 1" descr="blob:https://web.whatsapp.com/34b6e80c-bc0c-4a28-b3e1-e4a36d430a7e">
          <a:extLst>
            <a:ext uri="{FF2B5EF4-FFF2-40B4-BE49-F238E27FC236}">
              <a16:creationId xmlns:a16="http://schemas.microsoft.com/office/drawing/2014/main" id="{574905DD-BE5B-4A44-B759-C9EB5A7EF8C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30" name="AutoShape 1" descr="blob:https://web.whatsapp.com/34b6e80c-bc0c-4a28-b3e1-e4a36d430a7e">
          <a:extLst>
            <a:ext uri="{FF2B5EF4-FFF2-40B4-BE49-F238E27FC236}">
              <a16:creationId xmlns:a16="http://schemas.microsoft.com/office/drawing/2014/main" id="{49169CE1-81E2-478C-B8F9-D7D98BEDA0F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31" name="AutoShape 1" descr="blob:https://web.whatsapp.com/34b6e80c-bc0c-4a28-b3e1-e4a36d430a7e">
          <a:extLst>
            <a:ext uri="{FF2B5EF4-FFF2-40B4-BE49-F238E27FC236}">
              <a16:creationId xmlns:a16="http://schemas.microsoft.com/office/drawing/2014/main" id="{272F3C6F-4025-4A24-B2CE-5C916178220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32" name="AutoShape 1" descr="blob:https://web.whatsapp.com/34b6e80c-bc0c-4a28-b3e1-e4a36d430a7e">
          <a:extLst>
            <a:ext uri="{FF2B5EF4-FFF2-40B4-BE49-F238E27FC236}">
              <a16:creationId xmlns:a16="http://schemas.microsoft.com/office/drawing/2014/main" id="{401C6E4B-8851-4EB9-A10D-BEEEC12CC17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33" name="AutoShape 1" descr="blob:https://web.whatsapp.com/34b6e80c-bc0c-4a28-b3e1-e4a36d430a7e">
          <a:extLst>
            <a:ext uri="{FF2B5EF4-FFF2-40B4-BE49-F238E27FC236}">
              <a16:creationId xmlns:a16="http://schemas.microsoft.com/office/drawing/2014/main" id="{AE6D5099-66FC-4640-A378-8734AAA0487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999</xdr:row>
      <xdr:rowOff>0</xdr:rowOff>
    </xdr:from>
    <xdr:ext cx="304800" cy="307975"/>
    <xdr:sp macro="" textlink="">
      <xdr:nvSpPr>
        <xdr:cNvPr id="3434" name="AutoShape 1" descr="blob:https://web.whatsapp.com/34b6e80c-bc0c-4a28-b3e1-e4a36d430a7e">
          <a:extLst>
            <a:ext uri="{FF2B5EF4-FFF2-40B4-BE49-F238E27FC236}">
              <a16:creationId xmlns:a16="http://schemas.microsoft.com/office/drawing/2014/main" id="{0C4724F6-30C3-419B-8B96-6D4A46CD317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35" name="AutoShape 1" descr="blob:https://web.whatsapp.com/34b6e80c-bc0c-4a28-b3e1-e4a36d430a7e">
          <a:extLst>
            <a:ext uri="{FF2B5EF4-FFF2-40B4-BE49-F238E27FC236}">
              <a16:creationId xmlns:a16="http://schemas.microsoft.com/office/drawing/2014/main" id="{69146412-3D75-404A-9A6B-8CA0DB1F32F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36" name="AutoShape 1" descr="blob:https://web.whatsapp.com/34b6e80c-bc0c-4a28-b3e1-e4a36d430a7e">
          <a:extLst>
            <a:ext uri="{FF2B5EF4-FFF2-40B4-BE49-F238E27FC236}">
              <a16:creationId xmlns:a16="http://schemas.microsoft.com/office/drawing/2014/main" id="{E068654F-DAB1-4FD5-B858-7C4F5DD1DDA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37" name="AutoShape 1" descr="blob:https://web.whatsapp.com/34b6e80c-bc0c-4a28-b3e1-e4a36d430a7e">
          <a:extLst>
            <a:ext uri="{FF2B5EF4-FFF2-40B4-BE49-F238E27FC236}">
              <a16:creationId xmlns:a16="http://schemas.microsoft.com/office/drawing/2014/main" id="{53E70D6B-0AA7-484C-A65E-612372E7DC1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38" name="AutoShape 1" descr="blob:https://web.whatsapp.com/34b6e80c-bc0c-4a28-b3e1-e4a36d430a7e">
          <a:extLst>
            <a:ext uri="{FF2B5EF4-FFF2-40B4-BE49-F238E27FC236}">
              <a16:creationId xmlns:a16="http://schemas.microsoft.com/office/drawing/2014/main" id="{08058BBF-8727-4BDB-AE50-FD901657CE2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39" name="AutoShape 1" descr="blob:https://web.whatsapp.com/34b6e80c-bc0c-4a28-b3e1-e4a36d430a7e">
          <a:extLst>
            <a:ext uri="{FF2B5EF4-FFF2-40B4-BE49-F238E27FC236}">
              <a16:creationId xmlns:a16="http://schemas.microsoft.com/office/drawing/2014/main" id="{77161DB7-6F69-4912-829D-F3B68EA9805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1000</xdr:row>
      <xdr:rowOff>0</xdr:rowOff>
    </xdr:from>
    <xdr:ext cx="304800" cy="307975"/>
    <xdr:sp macro="" textlink="">
      <xdr:nvSpPr>
        <xdr:cNvPr id="3440" name="AutoShape 1" descr="blob:https://web.whatsapp.com/34b6e80c-bc0c-4a28-b3e1-e4a36d430a7e">
          <a:extLst>
            <a:ext uri="{FF2B5EF4-FFF2-40B4-BE49-F238E27FC236}">
              <a16:creationId xmlns:a16="http://schemas.microsoft.com/office/drawing/2014/main" id="{23DF3AD6-A6F3-4E77-8C39-197B3B6E278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1" name="AutoShape 1" descr="blob:https://web.whatsapp.com/34b6e80c-bc0c-4a28-b3e1-e4a36d430a7e">
          <a:extLst>
            <a:ext uri="{FF2B5EF4-FFF2-40B4-BE49-F238E27FC236}">
              <a16:creationId xmlns:a16="http://schemas.microsoft.com/office/drawing/2014/main" id="{5F536DA8-BCAA-4EC6-8BDC-2380EF5CD67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2" name="AutoShape 1" descr="blob:https://web.whatsapp.com/34b6e80c-bc0c-4a28-b3e1-e4a36d430a7e">
          <a:extLst>
            <a:ext uri="{FF2B5EF4-FFF2-40B4-BE49-F238E27FC236}">
              <a16:creationId xmlns:a16="http://schemas.microsoft.com/office/drawing/2014/main" id="{342303FD-50D6-4111-9F5D-E8F76E62BBC6}"/>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3" name="AutoShape 1" descr="blob:https://web.whatsapp.com/34b6e80c-bc0c-4a28-b3e1-e4a36d430a7e">
          <a:extLst>
            <a:ext uri="{FF2B5EF4-FFF2-40B4-BE49-F238E27FC236}">
              <a16:creationId xmlns:a16="http://schemas.microsoft.com/office/drawing/2014/main" id="{9826D1FE-2A5D-41DC-ADEA-C67729639A2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4" name="AutoShape 1" descr="blob:https://web.whatsapp.com/34b6e80c-bc0c-4a28-b3e1-e4a36d430a7e">
          <a:extLst>
            <a:ext uri="{FF2B5EF4-FFF2-40B4-BE49-F238E27FC236}">
              <a16:creationId xmlns:a16="http://schemas.microsoft.com/office/drawing/2014/main" id="{2F979DDC-F726-4E5B-9857-DCD8ED44B96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5" name="AutoShape 1" descr="blob:https://web.whatsapp.com/34b6e80c-bc0c-4a28-b3e1-e4a36d430a7e">
          <a:extLst>
            <a:ext uri="{FF2B5EF4-FFF2-40B4-BE49-F238E27FC236}">
              <a16:creationId xmlns:a16="http://schemas.microsoft.com/office/drawing/2014/main" id="{1DBAF92A-8151-42A1-93E6-BCC375E0561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1001</xdr:row>
      <xdr:rowOff>0</xdr:rowOff>
    </xdr:from>
    <xdr:ext cx="304800" cy="307975"/>
    <xdr:sp macro="" textlink="">
      <xdr:nvSpPr>
        <xdr:cNvPr id="3446" name="AutoShape 1" descr="blob:https://web.whatsapp.com/34b6e80c-bc0c-4a28-b3e1-e4a36d430a7e">
          <a:extLst>
            <a:ext uri="{FF2B5EF4-FFF2-40B4-BE49-F238E27FC236}">
              <a16:creationId xmlns:a16="http://schemas.microsoft.com/office/drawing/2014/main" id="{1C8F3364-1A46-4A55-9068-00B1BA74E1B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47" name="AutoShape 1" descr="blob:https://web.whatsapp.com/34b6e80c-bc0c-4a28-b3e1-e4a36d430a7e">
          <a:extLst>
            <a:ext uri="{FF2B5EF4-FFF2-40B4-BE49-F238E27FC236}">
              <a16:creationId xmlns:a16="http://schemas.microsoft.com/office/drawing/2014/main" id="{B1C28962-0055-487E-B5E7-D811D7816DE5}"/>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48" name="AutoShape 1" descr="blob:https://web.whatsapp.com/34b6e80c-bc0c-4a28-b3e1-e4a36d430a7e">
          <a:extLst>
            <a:ext uri="{FF2B5EF4-FFF2-40B4-BE49-F238E27FC236}">
              <a16:creationId xmlns:a16="http://schemas.microsoft.com/office/drawing/2014/main" id="{D8CB64D5-1E50-4EBC-835D-369036572DD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49" name="AutoShape 1" descr="blob:https://web.whatsapp.com/34b6e80c-bc0c-4a28-b3e1-e4a36d430a7e">
          <a:extLst>
            <a:ext uri="{FF2B5EF4-FFF2-40B4-BE49-F238E27FC236}">
              <a16:creationId xmlns:a16="http://schemas.microsoft.com/office/drawing/2014/main" id="{BE286705-9975-4A6E-9841-4E7FB14EB8B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50" name="AutoShape 1" descr="blob:https://web.whatsapp.com/34b6e80c-bc0c-4a28-b3e1-e4a36d430a7e">
          <a:extLst>
            <a:ext uri="{FF2B5EF4-FFF2-40B4-BE49-F238E27FC236}">
              <a16:creationId xmlns:a16="http://schemas.microsoft.com/office/drawing/2014/main" id="{D328B3B0-A40A-4293-9619-E6058AA7B03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51" name="AutoShape 1" descr="blob:https://web.whatsapp.com/34b6e80c-bc0c-4a28-b3e1-e4a36d430a7e">
          <a:extLst>
            <a:ext uri="{FF2B5EF4-FFF2-40B4-BE49-F238E27FC236}">
              <a16:creationId xmlns:a16="http://schemas.microsoft.com/office/drawing/2014/main" id="{22429B2E-5729-4342-A4E4-5AB62BCD23E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1002</xdr:row>
      <xdr:rowOff>0</xdr:rowOff>
    </xdr:from>
    <xdr:ext cx="304800" cy="307975"/>
    <xdr:sp macro="" textlink="">
      <xdr:nvSpPr>
        <xdr:cNvPr id="3452" name="AutoShape 1" descr="blob:https://web.whatsapp.com/34b6e80c-bc0c-4a28-b3e1-e4a36d430a7e">
          <a:extLst>
            <a:ext uri="{FF2B5EF4-FFF2-40B4-BE49-F238E27FC236}">
              <a16:creationId xmlns:a16="http://schemas.microsoft.com/office/drawing/2014/main" id="{421182D1-0F21-457D-8DCF-85B070FDF86A}"/>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3" name="AutoShape 1" descr="blob:https://web.whatsapp.com/34b6e80c-bc0c-4a28-b3e1-e4a36d430a7e">
          <a:extLst>
            <a:ext uri="{FF2B5EF4-FFF2-40B4-BE49-F238E27FC236}">
              <a16:creationId xmlns:a16="http://schemas.microsoft.com/office/drawing/2014/main" id="{4D2995FF-D2D4-4330-B545-B6CC22104D4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4" name="AutoShape 1" descr="blob:https://web.whatsapp.com/34b6e80c-bc0c-4a28-b3e1-e4a36d430a7e">
          <a:extLst>
            <a:ext uri="{FF2B5EF4-FFF2-40B4-BE49-F238E27FC236}">
              <a16:creationId xmlns:a16="http://schemas.microsoft.com/office/drawing/2014/main" id="{9E64BF46-9928-4D2F-9DA0-C29029DC753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5" name="AutoShape 1" descr="blob:https://web.whatsapp.com/34b6e80c-bc0c-4a28-b3e1-e4a36d430a7e">
          <a:extLst>
            <a:ext uri="{FF2B5EF4-FFF2-40B4-BE49-F238E27FC236}">
              <a16:creationId xmlns:a16="http://schemas.microsoft.com/office/drawing/2014/main" id="{EEE31582-0356-4BA5-86DA-5F4872C0B79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6" name="AutoShape 1" descr="blob:https://web.whatsapp.com/34b6e80c-bc0c-4a28-b3e1-e4a36d430a7e">
          <a:extLst>
            <a:ext uri="{FF2B5EF4-FFF2-40B4-BE49-F238E27FC236}">
              <a16:creationId xmlns:a16="http://schemas.microsoft.com/office/drawing/2014/main" id="{A61FF616-A3A4-4129-BD61-44096CB42A5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7" name="AutoShape 1" descr="blob:https://web.whatsapp.com/34b6e80c-bc0c-4a28-b3e1-e4a36d430a7e">
          <a:extLst>
            <a:ext uri="{FF2B5EF4-FFF2-40B4-BE49-F238E27FC236}">
              <a16:creationId xmlns:a16="http://schemas.microsoft.com/office/drawing/2014/main" id="{12CFBAD6-F8DA-4862-B424-E358FFE28040}"/>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1003</xdr:row>
      <xdr:rowOff>0</xdr:rowOff>
    </xdr:from>
    <xdr:ext cx="304800" cy="307975"/>
    <xdr:sp macro="" textlink="">
      <xdr:nvSpPr>
        <xdr:cNvPr id="3458" name="AutoShape 1" descr="blob:https://web.whatsapp.com/34b6e80c-bc0c-4a28-b3e1-e4a36d430a7e">
          <a:extLst>
            <a:ext uri="{FF2B5EF4-FFF2-40B4-BE49-F238E27FC236}">
              <a16:creationId xmlns:a16="http://schemas.microsoft.com/office/drawing/2014/main" id="{C5F1F97E-3C31-4199-87EA-66C92CE3439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59" name="AutoShape 1" descr="blob:https://web.whatsapp.com/34b6e80c-bc0c-4a28-b3e1-e4a36d430a7e">
          <a:extLst>
            <a:ext uri="{FF2B5EF4-FFF2-40B4-BE49-F238E27FC236}">
              <a16:creationId xmlns:a16="http://schemas.microsoft.com/office/drawing/2014/main" id="{DA1B2B60-3D2B-4C2C-A30A-31A2AB58D51D}"/>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60" name="AutoShape 1" descr="blob:https://web.whatsapp.com/34b6e80c-bc0c-4a28-b3e1-e4a36d430a7e">
          <a:extLst>
            <a:ext uri="{FF2B5EF4-FFF2-40B4-BE49-F238E27FC236}">
              <a16:creationId xmlns:a16="http://schemas.microsoft.com/office/drawing/2014/main" id="{90CD5C6C-D14B-45D0-BD27-90A2C4D68D32}"/>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61" name="AutoShape 1" descr="blob:https://web.whatsapp.com/34b6e80c-bc0c-4a28-b3e1-e4a36d430a7e">
          <a:extLst>
            <a:ext uri="{FF2B5EF4-FFF2-40B4-BE49-F238E27FC236}">
              <a16:creationId xmlns:a16="http://schemas.microsoft.com/office/drawing/2014/main" id="{9EE1CA72-DCB1-4EB7-825F-D6F09043DFF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62" name="AutoShape 1" descr="blob:https://web.whatsapp.com/34b6e80c-bc0c-4a28-b3e1-e4a36d430a7e">
          <a:extLst>
            <a:ext uri="{FF2B5EF4-FFF2-40B4-BE49-F238E27FC236}">
              <a16:creationId xmlns:a16="http://schemas.microsoft.com/office/drawing/2014/main" id="{6285093E-F3BA-4D4E-9125-CE75EB7F96B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63" name="AutoShape 1" descr="blob:https://web.whatsapp.com/34b6e80c-bc0c-4a28-b3e1-e4a36d430a7e">
          <a:extLst>
            <a:ext uri="{FF2B5EF4-FFF2-40B4-BE49-F238E27FC236}">
              <a16:creationId xmlns:a16="http://schemas.microsoft.com/office/drawing/2014/main" id="{7494D57F-88CD-4101-A2CA-FCD9FC9F252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1004</xdr:row>
      <xdr:rowOff>0</xdr:rowOff>
    </xdr:from>
    <xdr:ext cx="304800" cy="307975"/>
    <xdr:sp macro="" textlink="">
      <xdr:nvSpPr>
        <xdr:cNvPr id="3464" name="AutoShape 1" descr="blob:https://web.whatsapp.com/34b6e80c-bc0c-4a28-b3e1-e4a36d430a7e">
          <a:extLst>
            <a:ext uri="{FF2B5EF4-FFF2-40B4-BE49-F238E27FC236}">
              <a16:creationId xmlns:a16="http://schemas.microsoft.com/office/drawing/2014/main" id="{5231D574-FF43-4E76-8AA7-E1611DE6245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65" name="AutoShape 1" descr="blob:https://web.whatsapp.com/34b6e80c-bc0c-4a28-b3e1-e4a36d430a7e">
          <a:extLst>
            <a:ext uri="{FF2B5EF4-FFF2-40B4-BE49-F238E27FC236}">
              <a16:creationId xmlns:a16="http://schemas.microsoft.com/office/drawing/2014/main" id="{68A6C1BE-E780-49CB-BDE3-91E827B8FB6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66" name="AutoShape 1" descr="blob:https://web.whatsapp.com/34b6e80c-bc0c-4a28-b3e1-e4a36d430a7e">
          <a:extLst>
            <a:ext uri="{FF2B5EF4-FFF2-40B4-BE49-F238E27FC236}">
              <a16:creationId xmlns:a16="http://schemas.microsoft.com/office/drawing/2014/main" id="{2032B13D-7A09-4275-B5F2-8DBCD848C01B}"/>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67" name="AutoShape 1" descr="blob:https://web.whatsapp.com/34b6e80c-bc0c-4a28-b3e1-e4a36d430a7e">
          <a:extLst>
            <a:ext uri="{FF2B5EF4-FFF2-40B4-BE49-F238E27FC236}">
              <a16:creationId xmlns:a16="http://schemas.microsoft.com/office/drawing/2014/main" id="{91E9903C-60D4-4B82-A0B5-6D7A4760264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68" name="AutoShape 1" descr="blob:https://web.whatsapp.com/34b6e80c-bc0c-4a28-b3e1-e4a36d430a7e">
          <a:extLst>
            <a:ext uri="{FF2B5EF4-FFF2-40B4-BE49-F238E27FC236}">
              <a16:creationId xmlns:a16="http://schemas.microsoft.com/office/drawing/2014/main" id="{74E1EFBA-3AB4-46AF-B991-0EDF5B90402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69" name="AutoShape 1" descr="blob:https://web.whatsapp.com/34b6e80c-bc0c-4a28-b3e1-e4a36d430a7e">
          <a:extLst>
            <a:ext uri="{FF2B5EF4-FFF2-40B4-BE49-F238E27FC236}">
              <a16:creationId xmlns:a16="http://schemas.microsoft.com/office/drawing/2014/main" id="{203CD291-7A61-4B44-9EB4-D51D57B152A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1005</xdr:row>
      <xdr:rowOff>0</xdr:rowOff>
    </xdr:from>
    <xdr:ext cx="304800" cy="307975"/>
    <xdr:sp macro="" textlink="">
      <xdr:nvSpPr>
        <xdr:cNvPr id="3470" name="AutoShape 1" descr="blob:https://web.whatsapp.com/34b6e80c-bc0c-4a28-b3e1-e4a36d430a7e">
          <a:extLst>
            <a:ext uri="{FF2B5EF4-FFF2-40B4-BE49-F238E27FC236}">
              <a16:creationId xmlns:a16="http://schemas.microsoft.com/office/drawing/2014/main" id="{91D4F5F4-6F29-4024-9122-72F4453B8BA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1" name="AutoShape 1" descr="blob:https://web.whatsapp.com/34b6e80c-bc0c-4a28-b3e1-e4a36d430a7e">
          <a:extLst>
            <a:ext uri="{FF2B5EF4-FFF2-40B4-BE49-F238E27FC236}">
              <a16:creationId xmlns:a16="http://schemas.microsoft.com/office/drawing/2014/main" id="{D6BA5706-5C7F-4C69-9377-DDBE2EC7D033}"/>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2" name="AutoShape 1" descr="blob:https://web.whatsapp.com/34b6e80c-bc0c-4a28-b3e1-e4a36d430a7e">
          <a:extLst>
            <a:ext uri="{FF2B5EF4-FFF2-40B4-BE49-F238E27FC236}">
              <a16:creationId xmlns:a16="http://schemas.microsoft.com/office/drawing/2014/main" id="{4F8815A8-F74D-4392-90FC-AA04E88A9AC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3" name="AutoShape 1" descr="blob:https://web.whatsapp.com/34b6e80c-bc0c-4a28-b3e1-e4a36d430a7e">
          <a:extLst>
            <a:ext uri="{FF2B5EF4-FFF2-40B4-BE49-F238E27FC236}">
              <a16:creationId xmlns:a16="http://schemas.microsoft.com/office/drawing/2014/main" id="{20026360-B9F8-4CF9-B95B-4B098C0DA2F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4" name="AutoShape 1" descr="blob:https://web.whatsapp.com/34b6e80c-bc0c-4a28-b3e1-e4a36d430a7e">
          <a:extLst>
            <a:ext uri="{FF2B5EF4-FFF2-40B4-BE49-F238E27FC236}">
              <a16:creationId xmlns:a16="http://schemas.microsoft.com/office/drawing/2014/main" id="{A447A3EF-924A-4DDD-86DA-A1D76C93D8CB}"/>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5" name="AutoShape 1" descr="blob:https://web.whatsapp.com/34b6e80c-bc0c-4a28-b3e1-e4a36d430a7e">
          <a:extLst>
            <a:ext uri="{FF2B5EF4-FFF2-40B4-BE49-F238E27FC236}">
              <a16:creationId xmlns:a16="http://schemas.microsoft.com/office/drawing/2014/main" id="{BD141D93-7405-4CD7-AC4C-A4DB1F7B68E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1006</xdr:row>
      <xdr:rowOff>0</xdr:rowOff>
    </xdr:from>
    <xdr:ext cx="304800" cy="307975"/>
    <xdr:sp macro="" textlink="">
      <xdr:nvSpPr>
        <xdr:cNvPr id="3476" name="AutoShape 1" descr="blob:https://web.whatsapp.com/34b6e80c-bc0c-4a28-b3e1-e4a36d430a7e">
          <a:extLst>
            <a:ext uri="{FF2B5EF4-FFF2-40B4-BE49-F238E27FC236}">
              <a16:creationId xmlns:a16="http://schemas.microsoft.com/office/drawing/2014/main" id="{DFBE6A23-7C09-43F6-A8C1-720FACD6C94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77" name="AutoShape 1" descr="blob:https://web.whatsapp.com/34b6e80c-bc0c-4a28-b3e1-e4a36d430a7e">
          <a:extLst>
            <a:ext uri="{FF2B5EF4-FFF2-40B4-BE49-F238E27FC236}">
              <a16:creationId xmlns:a16="http://schemas.microsoft.com/office/drawing/2014/main" id="{3FAA3349-CAB4-4D4B-B8FE-EC7B550FE24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78" name="AutoShape 1" descr="blob:https://web.whatsapp.com/34b6e80c-bc0c-4a28-b3e1-e4a36d430a7e">
          <a:extLst>
            <a:ext uri="{FF2B5EF4-FFF2-40B4-BE49-F238E27FC236}">
              <a16:creationId xmlns:a16="http://schemas.microsoft.com/office/drawing/2014/main" id="{A251182D-F72A-4523-B0A8-D12003F0D57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79" name="AutoShape 1" descr="blob:https://web.whatsapp.com/34b6e80c-bc0c-4a28-b3e1-e4a36d430a7e">
          <a:extLst>
            <a:ext uri="{FF2B5EF4-FFF2-40B4-BE49-F238E27FC236}">
              <a16:creationId xmlns:a16="http://schemas.microsoft.com/office/drawing/2014/main" id="{FF263FD5-8E49-428E-BEDD-010995CB72D4}"/>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80" name="AutoShape 1" descr="blob:https://web.whatsapp.com/34b6e80c-bc0c-4a28-b3e1-e4a36d430a7e">
          <a:extLst>
            <a:ext uri="{FF2B5EF4-FFF2-40B4-BE49-F238E27FC236}">
              <a16:creationId xmlns:a16="http://schemas.microsoft.com/office/drawing/2014/main" id="{0B645741-4D63-47D2-A29B-CC86891B7A0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81" name="AutoShape 1" descr="blob:https://web.whatsapp.com/34b6e80c-bc0c-4a28-b3e1-e4a36d430a7e">
          <a:extLst>
            <a:ext uri="{FF2B5EF4-FFF2-40B4-BE49-F238E27FC236}">
              <a16:creationId xmlns:a16="http://schemas.microsoft.com/office/drawing/2014/main" id="{F68D4A5E-3842-4B0A-8958-D4688AB446A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1007</xdr:row>
      <xdr:rowOff>0</xdr:rowOff>
    </xdr:from>
    <xdr:ext cx="304800" cy="307975"/>
    <xdr:sp macro="" textlink="">
      <xdr:nvSpPr>
        <xdr:cNvPr id="3482" name="AutoShape 1" descr="blob:https://web.whatsapp.com/34b6e80c-bc0c-4a28-b3e1-e4a36d430a7e">
          <a:extLst>
            <a:ext uri="{FF2B5EF4-FFF2-40B4-BE49-F238E27FC236}">
              <a16:creationId xmlns:a16="http://schemas.microsoft.com/office/drawing/2014/main" id="{84CC106D-A9BC-4003-8B36-FDED2778D78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3" name="AutoShape 1" descr="blob:https://web.whatsapp.com/34b6e80c-bc0c-4a28-b3e1-e4a36d430a7e">
          <a:extLst>
            <a:ext uri="{FF2B5EF4-FFF2-40B4-BE49-F238E27FC236}">
              <a16:creationId xmlns:a16="http://schemas.microsoft.com/office/drawing/2014/main" id="{8C5A3ED8-A9BA-4078-8A06-3AB3467F2C9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4" name="AutoShape 1" descr="blob:https://web.whatsapp.com/34b6e80c-bc0c-4a28-b3e1-e4a36d430a7e">
          <a:extLst>
            <a:ext uri="{FF2B5EF4-FFF2-40B4-BE49-F238E27FC236}">
              <a16:creationId xmlns:a16="http://schemas.microsoft.com/office/drawing/2014/main" id="{C6A5B200-7415-4DCE-B780-26299BB0B35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5" name="AutoShape 1" descr="blob:https://web.whatsapp.com/34b6e80c-bc0c-4a28-b3e1-e4a36d430a7e">
          <a:extLst>
            <a:ext uri="{FF2B5EF4-FFF2-40B4-BE49-F238E27FC236}">
              <a16:creationId xmlns:a16="http://schemas.microsoft.com/office/drawing/2014/main" id="{25AA9102-2D4C-4AC6-A013-D7E5E00A3229}"/>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6" name="AutoShape 1" descr="blob:https://web.whatsapp.com/34b6e80c-bc0c-4a28-b3e1-e4a36d430a7e">
          <a:extLst>
            <a:ext uri="{FF2B5EF4-FFF2-40B4-BE49-F238E27FC236}">
              <a16:creationId xmlns:a16="http://schemas.microsoft.com/office/drawing/2014/main" id="{52E96468-A3E3-4000-A5C6-F47B4AB36C2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7" name="AutoShape 1" descr="blob:https://web.whatsapp.com/34b6e80c-bc0c-4a28-b3e1-e4a36d430a7e">
          <a:extLst>
            <a:ext uri="{FF2B5EF4-FFF2-40B4-BE49-F238E27FC236}">
              <a16:creationId xmlns:a16="http://schemas.microsoft.com/office/drawing/2014/main" id="{0F8CC765-7865-4DBE-8180-B427BF3E2FE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1008</xdr:row>
      <xdr:rowOff>0</xdr:rowOff>
    </xdr:from>
    <xdr:ext cx="304800" cy="307975"/>
    <xdr:sp macro="" textlink="">
      <xdr:nvSpPr>
        <xdr:cNvPr id="3488" name="AutoShape 1" descr="blob:https://web.whatsapp.com/34b6e80c-bc0c-4a28-b3e1-e4a36d430a7e">
          <a:extLst>
            <a:ext uri="{FF2B5EF4-FFF2-40B4-BE49-F238E27FC236}">
              <a16:creationId xmlns:a16="http://schemas.microsoft.com/office/drawing/2014/main" id="{55A3BA1B-5D04-4861-8ACD-93FAAB1FF6F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89" name="AutoShape 1" descr="blob:https://web.whatsapp.com/34b6e80c-bc0c-4a28-b3e1-e4a36d430a7e">
          <a:extLst>
            <a:ext uri="{FF2B5EF4-FFF2-40B4-BE49-F238E27FC236}">
              <a16:creationId xmlns:a16="http://schemas.microsoft.com/office/drawing/2014/main" id="{3D6EDFC1-0B83-4233-AA02-70848042E15A}"/>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90" name="AutoShape 1" descr="blob:https://web.whatsapp.com/34b6e80c-bc0c-4a28-b3e1-e4a36d430a7e">
          <a:extLst>
            <a:ext uri="{FF2B5EF4-FFF2-40B4-BE49-F238E27FC236}">
              <a16:creationId xmlns:a16="http://schemas.microsoft.com/office/drawing/2014/main" id="{198247BF-BD90-49A3-8342-E1876AE88AF9}"/>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91" name="AutoShape 1" descr="blob:https://web.whatsapp.com/34b6e80c-bc0c-4a28-b3e1-e4a36d430a7e">
          <a:extLst>
            <a:ext uri="{FF2B5EF4-FFF2-40B4-BE49-F238E27FC236}">
              <a16:creationId xmlns:a16="http://schemas.microsoft.com/office/drawing/2014/main" id="{5D8527D7-B307-438C-8520-E41755D706B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92" name="AutoShape 1" descr="blob:https://web.whatsapp.com/34b6e80c-bc0c-4a28-b3e1-e4a36d430a7e">
          <a:extLst>
            <a:ext uri="{FF2B5EF4-FFF2-40B4-BE49-F238E27FC236}">
              <a16:creationId xmlns:a16="http://schemas.microsoft.com/office/drawing/2014/main" id="{5A994C94-9B98-41B6-82A0-D0382125A92F}"/>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93" name="AutoShape 1" descr="blob:https://web.whatsapp.com/34b6e80c-bc0c-4a28-b3e1-e4a36d430a7e">
          <a:extLst>
            <a:ext uri="{FF2B5EF4-FFF2-40B4-BE49-F238E27FC236}">
              <a16:creationId xmlns:a16="http://schemas.microsoft.com/office/drawing/2014/main" id="{17840FBD-14F2-4B45-AD4C-2BF1C308281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1009</xdr:row>
      <xdr:rowOff>0</xdr:rowOff>
    </xdr:from>
    <xdr:ext cx="304800" cy="307975"/>
    <xdr:sp macro="" textlink="">
      <xdr:nvSpPr>
        <xdr:cNvPr id="3494" name="AutoShape 1" descr="blob:https://web.whatsapp.com/34b6e80c-bc0c-4a28-b3e1-e4a36d430a7e">
          <a:extLst>
            <a:ext uri="{FF2B5EF4-FFF2-40B4-BE49-F238E27FC236}">
              <a16:creationId xmlns:a16="http://schemas.microsoft.com/office/drawing/2014/main" id="{8DCE14C0-9633-487F-8B73-758756D2B46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495" name="AutoShape 1" descr="blob:https://web.whatsapp.com/34b6e80c-bc0c-4a28-b3e1-e4a36d430a7e">
          <a:extLst>
            <a:ext uri="{FF2B5EF4-FFF2-40B4-BE49-F238E27FC236}">
              <a16:creationId xmlns:a16="http://schemas.microsoft.com/office/drawing/2014/main" id="{AE067C19-811F-4483-9134-2661C231B447}"/>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496" name="AutoShape 1" descr="blob:https://web.whatsapp.com/34b6e80c-bc0c-4a28-b3e1-e4a36d430a7e">
          <a:extLst>
            <a:ext uri="{FF2B5EF4-FFF2-40B4-BE49-F238E27FC236}">
              <a16:creationId xmlns:a16="http://schemas.microsoft.com/office/drawing/2014/main" id="{0E1AB6ED-EB16-4E32-BA90-975C215FDAB1}"/>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497" name="AutoShape 1" descr="blob:https://web.whatsapp.com/34b6e80c-bc0c-4a28-b3e1-e4a36d430a7e">
          <a:extLst>
            <a:ext uri="{FF2B5EF4-FFF2-40B4-BE49-F238E27FC236}">
              <a16:creationId xmlns:a16="http://schemas.microsoft.com/office/drawing/2014/main" id="{8B86D74E-F932-4498-8BAD-CCD0C4C650D5}"/>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498" name="AutoShape 1" descr="blob:https://web.whatsapp.com/34b6e80c-bc0c-4a28-b3e1-e4a36d430a7e">
          <a:extLst>
            <a:ext uri="{FF2B5EF4-FFF2-40B4-BE49-F238E27FC236}">
              <a16:creationId xmlns:a16="http://schemas.microsoft.com/office/drawing/2014/main" id="{C08000CE-50B8-4910-B50C-DFB8DE28DC96}"/>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499" name="AutoShape 1" descr="blob:https://web.whatsapp.com/34b6e80c-bc0c-4a28-b3e1-e4a36d430a7e">
          <a:extLst>
            <a:ext uri="{FF2B5EF4-FFF2-40B4-BE49-F238E27FC236}">
              <a16:creationId xmlns:a16="http://schemas.microsoft.com/office/drawing/2014/main" id="{58E0BA65-2C9C-4FFD-AAB7-D2738DFE5658}"/>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1010</xdr:row>
      <xdr:rowOff>0</xdr:rowOff>
    </xdr:from>
    <xdr:ext cx="304800" cy="307975"/>
    <xdr:sp macro="" textlink="">
      <xdr:nvSpPr>
        <xdr:cNvPr id="3500" name="AutoShape 1" descr="blob:https://web.whatsapp.com/34b6e80c-bc0c-4a28-b3e1-e4a36d430a7e">
          <a:extLst>
            <a:ext uri="{FF2B5EF4-FFF2-40B4-BE49-F238E27FC236}">
              <a16:creationId xmlns:a16="http://schemas.microsoft.com/office/drawing/2014/main" id="{07B3299B-B46A-4842-A44C-3C93028E006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1" name="AutoShape 1" descr="blob:https://web.whatsapp.com/34b6e80c-bc0c-4a28-b3e1-e4a36d430a7e">
          <a:extLst>
            <a:ext uri="{FF2B5EF4-FFF2-40B4-BE49-F238E27FC236}">
              <a16:creationId xmlns:a16="http://schemas.microsoft.com/office/drawing/2014/main" id="{C83FA0BF-D0A7-4E3B-B3E3-ED193F55C1AE}"/>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2" name="AutoShape 1" descr="blob:https://web.whatsapp.com/34b6e80c-bc0c-4a28-b3e1-e4a36d430a7e">
          <a:extLst>
            <a:ext uri="{FF2B5EF4-FFF2-40B4-BE49-F238E27FC236}">
              <a16:creationId xmlns:a16="http://schemas.microsoft.com/office/drawing/2014/main" id="{D4CF116B-AFAF-46EF-9C77-BC8C8418C322}"/>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3" name="AutoShape 1" descr="blob:https://web.whatsapp.com/34b6e80c-bc0c-4a28-b3e1-e4a36d430a7e">
          <a:extLst>
            <a:ext uri="{FF2B5EF4-FFF2-40B4-BE49-F238E27FC236}">
              <a16:creationId xmlns:a16="http://schemas.microsoft.com/office/drawing/2014/main" id="{3D40D140-5D61-4848-B101-D104DC3D764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4" name="AutoShape 1" descr="blob:https://web.whatsapp.com/34b6e80c-bc0c-4a28-b3e1-e4a36d430a7e">
          <a:extLst>
            <a:ext uri="{FF2B5EF4-FFF2-40B4-BE49-F238E27FC236}">
              <a16:creationId xmlns:a16="http://schemas.microsoft.com/office/drawing/2014/main" id="{DE4E08DD-ACA7-47B4-ABC5-D8026F10F5B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5" name="AutoShape 1" descr="blob:https://web.whatsapp.com/34b6e80c-bc0c-4a28-b3e1-e4a36d430a7e">
          <a:extLst>
            <a:ext uri="{FF2B5EF4-FFF2-40B4-BE49-F238E27FC236}">
              <a16:creationId xmlns:a16="http://schemas.microsoft.com/office/drawing/2014/main" id="{0C0E2552-ECEB-42DE-A33B-0E74B2FEF627}"/>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1011</xdr:row>
      <xdr:rowOff>0</xdr:rowOff>
    </xdr:from>
    <xdr:ext cx="304800" cy="307975"/>
    <xdr:sp macro="" textlink="">
      <xdr:nvSpPr>
        <xdr:cNvPr id="3506" name="AutoShape 1" descr="blob:https://web.whatsapp.com/34b6e80c-bc0c-4a28-b3e1-e4a36d430a7e">
          <a:extLst>
            <a:ext uri="{FF2B5EF4-FFF2-40B4-BE49-F238E27FC236}">
              <a16:creationId xmlns:a16="http://schemas.microsoft.com/office/drawing/2014/main" id="{FED7094F-D0BB-42F8-B8F5-3544082B38F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07" name="AutoShape 1" descr="blob:https://web.whatsapp.com/34b6e80c-bc0c-4a28-b3e1-e4a36d430a7e">
          <a:extLst>
            <a:ext uri="{FF2B5EF4-FFF2-40B4-BE49-F238E27FC236}">
              <a16:creationId xmlns:a16="http://schemas.microsoft.com/office/drawing/2014/main" id="{00A104D3-74DB-4C58-AC5F-7C4EDFEBAF18}"/>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08" name="AutoShape 1" descr="blob:https://web.whatsapp.com/34b6e80c-bc0c-4a28-b3e1-e4a36d430a7e">
          <a:extLst>
            <a:ext uri="{FF2B5EF4-FFF2-40B4-BE49-F238E27FC236}">
              <a16:creationId xmlns:a16="http://schemas.microsoft.com/office/drawing/2014/main" id="{6F578FDB-18EF-4B02-BBE6-2AE00933BDC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09" name="AutoShape 1" descr="blob:https://web.whatsapp.com/34b6e80c-bc0c-4a28-b3e1-e4a36d430a7e">
          <a:extLst>
            <a:ext uri="{FF2B5EF4-FFF2-40B4-BE49-F238E27FC236}">
              <a16:creationId xmlns:a16="http://schemas.microsoft.com/office/drawing/2014/main" id="{596660A9-B36B-4DDA-8CCF-8A375B4D9F9D}"/>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10" name="AutoShape 1" descr="blob:https://web.whatsapp.com/34b6e80c-bc0c-4a28-b3e1-e4a36d430a7e">
          <a:extLst>
            <a:ext uri="{FF2B5EF4-FFF2-40B4-BE49-F238E27FC236}">
              <a16:creationId xmlns:a16="http://schemas.microsoft.com/office/drawing/2014/main" id="{E9F818C9-E6FF-45AE-9E57-0909EAC8BEEC}"/>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11" name="AutoShape 1" descr="blob:https://web.whatsapp.com/34b6e80c-bc0c-4a28-b3e1-e4a36d430a7e">
          <a:extLst>
            <a:ext uri="{FF2B5EF4-FFF2-40B4-BE49-F238E27FC236}">
              <a16:creationId xmlns:a16="http://schemas.microsoft.com/office/drawing/2014/main" id="{109EFA76-3635-4D6A-BDC1-346EA383A562}"/>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1012</xdr:row>
      <xdr:rowOff>0</xdr:rowOff>
    </xdr:from>
    <xdr:ext cx="304800" cy="307975"/>
    <xdr:sp macro="" textlink="">
      <xdr:nvSpPr>
        <xdr:cNvPr id="3512" name="AutoShape 1" descr="blob:https://web.whatsapp.com/34b6e80c-bc0c-4a28-b3e1-e4a36d430a7e">
          <a:extLst>
            <a:ext uri="{FF2B5EF4-FFF2-40B4-BE49-F238E27FC236}">
              <a16:creationId xmlns:a16="http://schemas.microsoft.com/office/drawing/2014/main" id="{1955A436-D98E-4BAE-B48F-8330D2D56EC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3" name="AutoShape 1" descr="blob:https://web.whatsapp.com/34b6e80c-bc0c-4a28-b3e1-e4a36d430a7e">
          <a:extLst>
            <a:ext uri="{FF2B5EF4-FFF2-40B4-BE49-F238E27FC236}">
              <a16:creationId xmlns:a16="http://schemas.microsoft.com/office/drawing/2014/main" id="{ECAEDF4B-97D0-40F7-B3A2-9644E0B8DACD}"/>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4" name="AutoShape 1" descr="blob:https://web.whatsapp.com/34b6e80c-bc0c-4a28-b3e1-e4a36d430a7e">
          <a:extLst>
            <a:ext uri="{FF2B5EF4-FFF2-40B4-BE49-F238E27FC236}">
              <a16:creationId xmlns:a16="http://schemas.microsoft.com/office/drawing/2014/main" id="{9FA5C8BB-E79B-40B3-93AE-69F6D757D4BC}"/>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5" name="AutoShape 1" descr="blob:https://web.whatsapp.com/34b6e80c-bc0c-4a28-b3e1-e4a36d430a7e">
          <a:extLst>
            <a:ext uri="{FF2B5EF4-FFF2-40B4-BE49-F238E27FC236}">
              <a16:creationId xmlns:a16="http://schemas.microsoft.com/office/drawing/2014/main" id="{777780C8-5385-4468-8920-1CCA9EBCEE83}"/>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6" name="AutoShape 1" descr="blob:https://web.whatsapp.com/34b6e80c-bc0c-4a28-b3e1-e4a36d430a7e">
          <a:extLst>
            <a:ext uri="{FF2B5EF4-FFF2-40B4-BE49-F238E27FC236}">
              <a16:creationId xmlns:a16="http://schemas.microsoft.com/office/drawing/2014/main" id="{EB912492-D867-4326-9B06-853C05E7CBAE}"/>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7" name="AutoShape 1" descr="blob:https://web.whatsapp.com/34b6e80c-bc0c-4a28-b3e1-e4a36d430a7e">
          <a:extLst>
            <a:ext uri="{FF2B5EF4-FFF2-40B4-BE49-F238E27FC236}">
              <a16:creationId xmlns:a16="http://schemas.microsoft.com/office/drawing/2014/main" id="{BACBA1E0-22DC-4C4B-82D1-699ABAD88480}"/>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1013</xdr:row>
      <xdr:rowOff>0</xdr:rowOff>
    </xdr:from>
    <xdr:ext cx="304800" cy="307975"/>
    <xdr:sp macro="" textlink="">
      <xdr:nvSpPr>
        <xdr:cNvPr id="3518" name="AutoShape 1" descr="blob:https://web.whatsapp.com/34b6e80c-bc0c-4a28-b3e1-e4a36d430a7e">
          <a:extLst>
            <a:ext uri="{FF2B5EF4-FFF2-40B4-BE49-F238E27FC236}">
              <a16:creationId xmlns:a16="http://schemas.microsoft.com/office/drawing/2014/main" id="{83B11E9E-AD12-4DCE-901E-39BFD048C1B1}"/>
            </a:ext>
          </a:extLst>
        </xdr:cNvPr>
        <xdr:cNvSpPr>
          <a:spLocks noChangeAspect="1" noChangeArrowheads="1"/>
        </xdr:cNvSpPr>
      </xdr:nvSpPr>
      <xdr:spPr bwMode="auto">
        <a:xfrm>
          <a:off x="9409545" y="2668346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1014</xdr:row>
      <xdr:rowOff>0</xdr:rowOff>
    </xdr:from>
    <xdr:ext cx="304800" cy="307975"/>
    <xdr:sp macro="" textlink="">
      <xdr:nvSpPr>
        <xdr:cNvPr id="3519" name="AutoShape 1" descr="blob:https://web.whatsapp.com/34b6e80c-bc0c-4a28-b3e1-e4a36d430a7e">
          <a:extLst>
            <a:ext uri="{FF2B5EF4-FFF2-40B4-BE49-F238E27FC236}">
              <a16:creationId xmlns:a16="http://schemas.microsoft.com/office/drawing/2014/main" id="{B746471D-61E6-4565-9F49-E8A20AEA217F}"/>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1014</xdr:row>
      <xdr:rowOff>0</xdr:rowOff>
    </xdr:from>
    <xdr:ext cx="304800" cy="307975"/>
    <xdr:sp macro="" textlink="">
      <xdr:nvSpPr>
        <xdr:cNvPr id="3520" name="AutoShape 1" descr="blob:https://web.whatsapp.com/34b6e80c-bc0c-4a28-b3e1-e4a36d430a7e">
          <a:extLst>
            <a:ext uri="{FF2B5EF4-FFF2-40B4-BE49-F238E27FC236}">
              <a16:creationId xmlns:a16="http://schemas.microsoft.com/office/drawing/2014/main" id="{75B24FE8-50AF-43FF-99E7-C6C354791DA8}"/>
            </a:ext>
          </a:extLst>
        </xdr:cNvPr>
        <xdr:cNvSpPr>
          <a:spLocks noChangeAspect="1" noChangeArrowheads="1"/>
        </xdr:cNvSpPr>
      </xdr:nvSpPr>
      <xdr:spPr bwMode="auto">
        <a:xfrm>
          <a:off x="9409545" y="26710409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1019</xdr:row>
      <xdr:rowOff>0</xdr:rowOff>
    </xdr:from>
    <xdr:ext cx="304800" cy="307975"/>
    <xdr:sp macro="" textlink="">
      <xdr:nvSpPr>
        <xdr:cNvPr id="3521" name="AutoShape 1" descr="blob:https://web.whatsapp.com/34b6e80c-bc0c-4a28-b3e1-e4a36d430a7e">
          <a:extLst>
            <a:ext uri="{FF2B5EF4-FFF2-40B4-BE49-F238E27FC236}">
              <a16:creationId xmlns:a16="http://schemas.microsoft.com/office/drawing/2014/main" id="{7704ED85-39C1-4014-BD7B-63736C9A15C5}"/>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1019</xdr:row>
      <xdr:rowOff>0</xdr:rowOff>
    </xdr:from>
    <xdr:ext cx="304800" cy="307975"/>
    <xdr:sp macro="" textlink="">
      <xdr:nvSpPr>
        <xdr:cNvPr id="3522" name="AutoShape 1" descr="blob:https://web.whatsapp.com/34b6e80c-bc0c-4a28-b3e1-e4a36d430a7e">
          <a:extLst>
            <a:ext uri="{FF2B5EF4-FFF2-40B4-BE49-F238E27FC236}">
              <a16:creationId xmlns:a16="http://schemas.microsoft.com/office/drawing/2014/main" id="{22DC9051-08F6-4DF3-B3F0-774381B8B428}"/>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1020</xdr:row>
      <xdr:rowOff>0</xdr:rowOff>
    </xdr:from>
    <xdr:ext cx="304800" cy="307975"/>
    <xdr:sp macro="" textlink="">
      <xdr:nvSpPr>
        <xdr:cNvPr id="3523" name="AutoShape 1" descr="blob:https://web.whatsapp.com/34b6e80c-bc0c-4a28-b3e1-e4a36d430a7e">
          <a:extLst>
            <a:ext uri="{FF2B5EF4-FFF2-40B4-BE49-F238E27FC236}">
              <a16:creationId xmlns:a16="http://schemas.microsoft.com/office/drawing/2014/main" id="{7B12AB56-9FC6-4B6E-B4C8-9CC0E73DE2F1}"/>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1020</xdr:row>
      <xdr:rowOff>0</xdr:rowOff>
    </xdr:from>
    <xdr:ext cx="304800" cy="307975"/>
    <xdr:sp macro="" textlink="">
      <xdr:nvSpPr>
        <xdr:cNvPr id="3524" name="AutoShape 1" descr="blob:https://web.whatsapp.com/34b6e80c-bc0c-4a28-b3e1-e4a36d430a7e">
          <a:extLst>
            <a:ext uri="{FF2B5EF4-FFF2-40B4-BE49-F238E27FC236}">
              <a16:creationId xmlns:a16="http://schemas.microsoft.com/office/drawing/2014/main" id="{A24D84E2-F46A-4490-BEB3-BE948A850FA8}"/>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1021</xdr:row>
      <xdr:rowOff>0</xdr:rowOff>
    </xdr:from>
    <xdr:ext cx="304800" cy="307975"/>
    <xdr:sp macro="" textlink="">
      <xdr:nvSpPr>
        <xdr:cNvPr id="3525" name="AutoShape 1" descr="blob:https://web.whatsapp.com/34b6e80c-bc0c-4a28-b3e1-e4a36d430a7e">
          <a:extLst>
            <a:ext uri="{FF2B5EF4-FFF2-40B4-BE49-F238E27FC236}">
              <a16:creationId xmlns:a16="http://schemas.microsoft.com/office/drawing/2014/main" id="{11753487-6251-4A57-AB60-EF203B7844A5}"/>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1021</xdr:row>
      <xdr:rowOff>0</xdr:rowOff>
    </xdr:from>
    <xdr:ext cx="304800" cy="307975"/>
    <xdr:sp macro="" textlink="">
      <xdr:nvSpPr>
        <xdr:cNvPr id="3526" name="AutoShape 1" descr="blob:https://web.whatsapp.com/34b6e80c-bc0c-4a28-b3e1-e4a36d430a7e">
          <a:extLst>
            <a:ext uri="{FF2B5EF4-FFF2-40B4-BE49-F238E27FC236}">
              <a16:creationId xmlns:a16="http://schemas.microsoft.com/office/drawing/2014/main" id="{05332066-559D-4AD1-BB99-64EBD880E4E7}"/>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1022</xdr:row>
      <xdr:rowOff>0</xdr:rowOff>
    </xdr:from>
    <xdr:ext cx="304800" cy="307975"/>
    <xdr:sp macro="" textlink="">
      <xdr:nvSpPr>
        <xdr:cNvPr id="3527" name="AutoShape 1" descr="blob:https://web.whatsapp.com/34b6e80c-bc0c-4a28-b3e1-e4a36d430a7e">
          <a:extLst>
            <a:ext uri="{FF2B5EF4-FFF2-40B4-BE49-F238E27FC236}">
              <a16:creationId xmlns:a16="http://schemas.microsoft.com/office/drawing/2014/main" id="{73D1BE0E-E2A4-41BE-8869-5249B371E453}"/>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1022</xdr:row>
      <xdr:rowOff>0</xdr:rowOff>
    </xdr:from>
    <xdr:ext cx="304800" cy="307975"/>
    <xdr:sp macro="" textlink="">
      <xdr:nvSpPr>
        <xdr:cNvPr id="3528" name="AutoShape 1" descr="blob:https://web.whatsapp.com/34b6e80c-bc0c-4a28-b3e1-e4a36d430a7e">
          <a:extLst>
            <a:ext uri="{FF2B5EF4-FFF2-40B4-BE49-F238E27FC236}">
              <a16:creationId xmlns:a16="http://schemas.microsoft.com/office/drawing/2014/main" id="{5F811411-E057-48EC-B2C0-AE22EB4D244A}"/>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1023</xdr:row>
      <xdr:rowOff>0</xdr:rowOff>
    </xdr:from>
    <xdr:ext cx="304800" cy="307975"/>
    <xdr:sp macro="" textlink="">
      <xdr:nvSpPr>
        <xdr:cNvPr id="3529" name="AutoShape 1" descr="blob:https://web.whatsapp.com/34b6e80c-bc0c-4a28-b3e1-e4a36d430a7e">
          <a:extLst>
            <a:ext uri="{FF2B5EF4-FFF2-40B4-BE49-F238E27FC236}">
              <a16:creationId xmlns:a16="http://schemas.microsoft.com/office/drawing/2014/main" id="{95774486-C069-4476-9FC9-84CD097489B6}"/>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1023</xdr:row>
      <xdr:rowOff>0</xdr:rowOff>
    </xdr:from>
    <xdr:ext cx="304800" cy="307975"/>
    <xdr:sp macro="" textlink="">
      <xdr:nvSpPr>
        <xdr:cNvPr id="3530" name="AutoShape 1" descr="blob:https://web.whatsapp.com/34b6e80c-bc0c-4a28-b3e1-e4a36d430a7e">
          <a:extLst>
            <a:ext uri="{FF2B5EF4-FFF2-40B4-BE49-F238E27FC236}">
              <a16:creationId xmlns:a16="http://schemas.microsoft.com/office/drawing/2014/main" id="{62025E2D-6684-41A4-BF01-15A43050EA17}"/>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1024</xdr:row>
      <xdr:rowOff>0</xdr:rowOff>
    </xdr:from>
    <xdr:ext cx="304800" cy="307975"/>
    <xdr:sp macro="" textlink="">
      <xdr:nvSpPr>
        <xdr:cNvPr id="3531" name="AutoShape 1" descr="blob:https://web.whatsapp.com/34b6e80c-bc0c-4a28-b3e1-e4a36d430a7e">
          <a:extLst>
            <a:ext uri="{FF2B5EF4-FFF2-40B4-BE49-F238E27FC236}">
              <a16:creationId xmlns:a16="http://schemas.microsoft.com/office/drawing/2014/main" id="{ABBA774B-1F16-437B-9ADB-1B475AABD029}"/>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1024</xdr:row>
      <xdr:rowOff>0</xdr:rowOff>
    </xdr:from>
    <xdr:ext cx="304800" cy="307975"/>
    <xdr:sp macro="" textlink="">
      <xdr:nvSpPr>
        <xdr:cNvPr id="3532" name="AutoShape 1" descr="blob:https://web.whatsapp.com/34b6e80c-bc0c-4a28-b3e1-e4a36d430a7e">
          <a:extLst>
            <a:ext uri="{FF2B5EF4-FFF2-40B4-BE49-F238E27FC236}">
              <a16:creationId xmlns:a16="http://schemas.microsoft.com/office/drawing/2014/main" id="{799B5A7C-79EC-4CC6-BF76-82226AF7A6A3}"/>
            </a:ext>
          </a:extLst>
        </xdr:cNvPr>
        <xdr:cNvSpPr>
          <a:spLocks noChangeAspect="1" noChangeArrowheads="1"/>
        </xdr:cNvSpPr>
      </xdr:nvSpPr>
      <xdr:spPr bwMode="auto">
        <a:xfrm>
          <a:off x="9409545" y="27381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1024</xdr:row>
      <xdr:rowOff>0</xdr:rowOff>
    </xdr:from>
    <xdr:ext cx="304800" cy="307975"/>
    <xdr:sp macro="" textlink="">
      <xdr:nvSpPr>
        <xdr:cNvPr id="3533" name="AutoShape 1" descr="blob:https://web.whatsapp.com/34b6e80c-bc0c-4a28-b3e1-e4a36d430a7e">
          <a:extLst>
            <a:ext uri="{FF2B5EF4-FFF2-40B4-BE49-F238E27FC236}">
              <a16:creationId xmlns:a16="http://schemas.microsoft.com/office/drawing/2014/main" id="{676E7F46-53B0-441F-B578-30A584A6BA0E}"/>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1024</xdr:row>
      <xdr:rowOff>0</xdr:rowOff>
    </xdr:from>
    <xdr:ext cx="304800" cy="307975"/>
    <xdr:sp macro="" textlink="">
      <xdr:nvSpPr>
        <xdr:cNvPr id="3534" name="AutoShape 1" descr="blob:https://web.whatsapp.com/34b6e80c-bc0c-4a28-b3e1-e4a36d430a7e">
          <a:extLst>
            <a:ext uri="{FF2B5EF4-FFF2-40B4-BE49-F238E27FC236}">
              <a16:creationId xmlns:a16="http://schemas.microsoft.com/office/drawing/2014/main" id="{CC2332A0-1C6A-4C6A-8A5C-804BFEFC603B}"/>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1028</xdr:row>
      <xdr:rowOff>0</xdr:rowOff>
    </xdr:from>
    <xdr:ext cx="304800" cy="307975"/>
    <xdr:sp macro="" textlink="">
      <xdr:nvSpPr>
        <xdr:cNvPr id="3535" name="AutoShape 1" descr="blob:https://web.whatsapp.com/34b6e80c-bc0c-4a28-b3e1-e4a36d430a7e">
          <a:extLst>
            <a:ext uri="{FF2B5EF4-FFF2-40B4-BE49-F238E27FC236}">
              <a16:creationId xmlns:a16="http://schemas.microsoft.com/office/drawing/2014/main" id="{10ED29A7-BF4A-4490-AD80-B7E3B12BC8F5}"/>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1028</xdr:row>
      <xdr:rowOff>0</xdr:rowOff>
    </xdr:from>
    <xdr:ext cx="304800" cy="307975"/>
    <xdr:sp macro="" textlink="">
      <xdr:nvSpPr>
        <xdr:cNvPr id="3536" name="AutoShape 1" descr="blob:https://web.whatsapp.com/34b6e80c-bc0c-4a28-b3e1-e4a36d430a7e">
          <a:extLst>
            <a:ext uri="{FF2B5EF4-FFF2-40B4-BE49-F238E27FC236}">
              <a16:creationId xmlns:a16="http://schemas.microsoft.com/office/drawing/2014/main" id="{1708B3ED-8E37-46DC-B6F3-7E8F161B28FA}"/>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1029</xdr:row>
      <xdr:rowOff>0</xdr:rowOff>
    </xdr:from>
    <xdr:ext cx="304800" cy="307975"/>
    <xdr:sp macro="" textlink="">
      <xdr:nvSpPr>
        <xdr:cNvPr id="3537" name="AutoShape 1" descr="blob:https://web.whatsapp.com/34b6e80c-bc0c-4a28-b3e1-e4a36d430a7e">
          <a:extLst>
            <a:ext uri="{FF2B5EF4-FFF2-40B4-BE49-F238E27FC236}">
              <a16:creationId xmlns:a16="http://schemas.microsoft.com/office/drawing/2014/main" id="{FFD7535A-EE6C-48A4-BF93-C50CB59EA2D9}"/>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1029</xdr:row>
      <xdr:rowOff>0</xdr:rowOff>
    </xdr:from>
    <xdr:ext cx="304800" cy="307975"/>
    <xdr:sp macro="" textlink="">
      <xdr:nvSpPr>
        <xdr:cNvPr id="3538" name="AutoShape 1" descr="blob:https://web.whatsapp.com/34b6e80c-bc0c-4a28-b3e1-e4a36d430a7e">
          <a:extLst>
            <a:ext uri="{FF2B5EF4-FFF2-40B4-BE49-F238E27FC236}">
              <a16:creationId xmlns:a16="http://schemas.microsoft.com/office/drawing/2014/main" id="{E716A39D-F561-4A2F-9F30-33F57A093597}"/>
            </a:ext>
          </a:extLst>
        </xdr:cNvPr>
        <xdr:cNvSpPr>
          <a:spLocks noChangeAspect="1" noChangeArrowheads="1"/>
        </xdr:cNvSpPr>
      </xdr:nvSpPr>
      <xdr:spPr bwMode="auto">
        <a:xfrm>
          <a:off x="9409545" y="27664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1030</xdr:row>
      <xdr:rowOff>0</xdr:rowOff>
    </xdr:from>
    <xdr:ext cx="304800" cy="307975"/>
    <xdr:sp macro="" textlink="">
      <xdr:nvSpPr>
        <xdr:cNvPr id="3539" name="AutoShape 1" descr="blob:https://web.whatsapp.com/34b6e80c-bc0c-4a28-b3e1-e4a36d430a7e">
          <a:extLst>
            <a:ext uri="{FF2B5EF4-FFF2-40B4-BE49-F238E27FC236}">
              <a16:creationId xmlns:a16="http://schemas.microsoft.com/office/drawing/2014/main" id="{D837A63E-70D2-43AF-A12E-1AE14F759102}"/>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1030</xdr:row>
      <xdr:rowOff>0</xdr:rowOff>
    </xdr:from>
    <xdr:ext cx="304800" cy="307975"/>
    <xdr:sp macro="" textlink="">
      <xdr:nvSpPr>
        <xdr:cNvPr id="3540" name="AutoShape 1" descr="blob:https://web.whatsapp.com/34b6e80c-bc0c-4a28-b3e1-e4a36d430a7e">
          <a:extLst>
            <a:ext uri="{FF2B5EF4-FFF2-40B4-BE49-F238E27FC236}">
              <a16:creationId xmlns:a16="http://schemas.microsoft.com/office/drawing/2014/main" id="{C52F0162-43DB-4A83-B320-E92B326CD718}"/>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1031</xdr:row>
      <xdr:rowOff>0</xdr:rowOff>
    </xdr:from>
    <xdr:ext cx="304800" cy="307975"/>
    <xdr:sp macro="" textlink="">
      <xdr:nvSpPr>
        <xdr:cNvPr id="3541" name="AutoShape 1" descr="blob:https://web.whatsapp.com/34b6e80c-bc0c-4a28-b3e1-e4a36d430a7e">
          <a:extLst>
            <a:ext uri="{FF2B5EF4-FFF2-40B4-BE49-F238E27FC236}">
              <a16:creationId xmlns:a16="http://schemas.microsoft.com/office/drawing/2014/main" id="{1C2B2E88-7309-4D62-9E4E-F6AA0F3243BA}"/>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1031</xdr:row>
      <xdr:rowOff>0</xdr:rowOff>
    </xdr:from>
    <xdr:ext cx="304800" cy="307975"/>
    <xdr:sp macro="" textlink="">
      <xdr:nvSpPr>
        <xdr:cNvPr id="3542" name="AutoShape 1" descr="blob:https://web.whatsapp.com/34b6e80c-bc0c-4a28-b3e1-e4a36d430a7e">
          <a:extLst>
            <a:ext uri="{FF2B5EF4-FFF2-40B4-BE49-F238E27FC236}">
              <a16:creationId xmlns:a16="http://schemas.microsoft.com/office/drawing/2014/main" id="{E4BB6678-9A64-4A59-A1D7-6E67589DBF0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1031</xdr:row>
      <xdr:rowOff>0</xdr:rowOff>
    </xdr:from>
    <xdr:ext cx="304800" cy="307975"/>
    <xdr:sp macro="" textlink="">
      <xdr:nvSpPr>
        <xdr:cNvPr id="3543" name="AutoShape 1" descr="blob:https://web.whatsapp.com/34b6e80c-bc0c-4a28-b3e1-e4a36d430a7e">
          <a:extLst>
            <a:ext uri="{FF2B5EF4-FFF2-40B4-BE49-F238E27FC236}">
              <a16:creationId xmlns:a16="http://schemas.microsoft.com/office/drawing/2014/main" id="{F875B802-40CC-47A0-9A0B-FD160E91A6D8}"/>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1031</xdr:row>
      <xdr:rowOff>0</xdr:rowOff>
    </xdr:from>
    <xdr:ext cx="304800" cy="307975"/>
    <xdr:sp macro="" textlink="">
      <xdr:nvSpPr>
        <xdr:cNvPr id="3544" name="AutoShape 1" descr="blob:https://web.whatsapp.com/34b6e80c-bc0c-4a28-b3e1-e4a36d430a7e">
          <a:extLst>
            <a:ext uri="{FF2B5EF4-FFF2-40B4-BE49-F238E27FC236}">
              <a16:creationId xmlns:a16="http://schemas.microsoft.com/office/drawing/2014/main" id="{672002A9-E65B-43D1-BB14-54C8831B4EEE}"/>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1032</xdr:row>
      <xdr:rowOff>0</xdr:rowOff>
    </xdr:from>
    <xdr:ext cx="304800" cy="307975"/>
    <xdr:sp macro="" textlink="">
      <xdr:nvSpPr>
        <xdr:cNvPr id="3545" name="AutoShape 1" descr="blob:https://web.whatsapp.com/34b6e80c-bc0c-4a28-b3e1-e4a36d430a7e">
          <a:extLst>
            <a:ext uri="{FF2B5EF4-FFF2-40B4-BE49-F238E27FC236}">
              <a16:creationId xmlns:a16="http://schemas.microsoft.com/office/drawing/2014/main" id="{44538338-FD76-4476-A868-60EDF6A08059}"/>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1032</xdr:row>
      <xdr:rowOff>0</xdr:rowOff>
    </xdr:from>
    <xdr:ext cx="304800" cy="307975"/>
    <xdr:sp macro="" textlink="">
      <xdr:nvSpPr>
        <xdr:cNvPr id="3546" name="AutoShape 1" descr="blob:https://web.whatsapp.com/34b6e80c-bc0c-4a28-b3e1-e4a36d430a7e">
          <a:extLst>
            <a:ext uri="{FF2B5EF4-FFF2-40B4-BE49-F238E27FC236}">
              <a16:creationId xmlns:a16="http://schemas.microsoft.com/office/drawing/2014/main" id="{9536F2FE-6C2C-436F-8416-DD34A9C22952}"/>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1032</xdr:row>
      <xdr:rowOff>0</xdr:rowOff>
    </xdr:from>
    <xdr:ext cx="304800" cy="307975"/>
    <xdr:sp macro="" textlink="">
      <xdr:nvSpPr>
        <xdr:cNvPr id="3547" name="AutoShape 1" descr="blob:https://web.whatsapp.com/34b6e80c-bc0c-4a28-b3e1-e4a36d430a7e">
          <a:extLst>
            <a:ext uri="{FF2B5EF4-FFF2-40B4-BE49-F238E27FC236}">
              <a16:creationId xmlns:a16="http://schemas.microsoft.com/office/drawing/2014/main" id="{2D967B35-8785-4E23-A560-5F35DA71C5FE}"/>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1032</xdr:row>
      <xdr:rowOff>0</xdr:rowOff>
    </xdr:from>
    <xdr:ext cx="304800" cy="307975"/>
    <xdr:sp macro="" textlink="">
      <xdr:nvSpPr>
        <xdr:cNvPr id="3548" name="AutoShape 1" descr="blob:https://web.whatsapp.com/34b6e80c-bc0c-4a28-b3e1-e4a36d430a7e">
          <a:extLst>
            <a:ext uri="{FF2B5EF4-FFF2-40B4-BE49-F238E27FC236}">
              <a16:creationId xmlns:a16="http://schemas.microsoft.com/office/drawing/2014/main" id="{7F1011F4-EBEF-44F1-A336-7B1F7ADF1F40}"/>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1033</xdr:row>
      <xdr:rowOff>0</xdr:rowOff>
    </xdr:from>
    <xdr:ext cx="304800" cy="307975"/>
    <xdr:sp macro="" textlink="">
      <xdr:nvSpPr>
        <xdr:cNvPr id="3549" name="AutoShape 1" descr="blob:https://web.whatsapp.com/34b6e80c-bc0c-4a28-b3e1-e4a36d430a7e">
          <a:extLst>
            <a:ext uri="{FF2B5EF4-FFF2-40B4-BE49-F238E27FC236}">
              <a16:creationId xmlns:a16="http://schemas.microsoft.com/office/drawing/2014/main" id="{D86F3072-2032-4859-B050-7EFEB5F4418C}"/>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1033</xdr:row>
      <xdr:rowOff>0</xdr:rowOff>
    </xdr:from>
    <xdr:ext cx="304800" cy="307975"/>
    <xdr:sp macro="" textlink="">
      <xdr:nvSpPr>
        <xdr:cNvPr id="3550" name="AutoShape 1" descr="blob:https://web.whatsapp.com/34b6e80c-bc0c-4a28-b3e1-e4a36d430a7e">
          <a:extLst>
            <a:ext uri="{FF2B5EF4-FFF2-40B4-BE49-F238E27FC236}">
              <a16:creationId xmlns:a16="http://schemas.microsoft.com/office/drawing/2014/main" id="{8E3B09DD-0AA0-4CA1-823D-36FCDCEC7993}"/>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1033</xdr:row>
      <xdr:rowOff>0</xdr:rowOff>
    </xdr:from>
    <xdr:ext cx="304800" cy="307975"/>
    <xdr:sp macro="" textlink="">
      <xdr:nvSpPr>
        <xdr:cNvPr id="3551" name="AutoShape 1" descr="blob:https://web.whatsapp.com/34b6e80c-bc0c-4a28-b3e1-e4a36d430a7e">
          <a:extLst>
            <a:ext uri="{FF2B5EF4-FFF2-40B4-BE49-F238E27FC236}">
              <a16:creationId xmlns:a16="http://schemas.microsoft.com/office/drawing/2014/main" id="{69A6A689-61E8-455E-902C-1135CB14937D}"/>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1033</xdr:row>
      <xdr:rowOff>0</xdr:rowOff>
    </xdr:from>
    <xdr:ext cx="304800" cy="307975"/>
    <xdr:sp macro="" textlink="">
      <xdr:nvSpPr>
        <xdr:cNvPr id="3552" name="AutoShape 1" descr="blob:https://web.whatsapp.com/34b6e80c-bc0c-4a28-b3e1-e4a36d430a7e">
          <a:extLst>
            <a:ext uri="{FF2B5EF4-FFF2-40B4-BE49-F238E27FC236}">
              <a16:creationId xmlns:a16="http://schemas.microsoft.com/office/drawing/2014/main" id="{25A716FA-3458-47D1-A758-CA65BE9EC75A}"/>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1034</xdr:row>
      <xdr:rowOff>0</xdr:rowOff>
    </xdr:from>
    <xdr:ext cx="304800" cy="307975"/>
    <xdr:sp macro="" textlink="">
      <xdr:nvSpPr>
        <xdr:cNvPr id="3553" name="AutoShape 1" descr="blob:https://web.whatsapp.com/34b6e80c-bc0c-4a28-b3e1-e4a36d430a7e">
          <a:extLst>
            <a:ext uri="{FF2B5EF4-FFF2-40B4-BE49-F238E27FC236}">
              <a16:creationId xmlns:a16="http://schemas.microsoft.com/office/drawing/2014/main" id="{5A36135B-7A0F-49BB-81A0-5BE55B89C1F5}"/>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1034</xdr:row>
      <xdr:rowOff>0</xdr:rowOff>
    </xdr:from>
    <xdr:ext cx="304800" cy="307975"/>
    <xdr:sp macro="" textlink="">
      <xdr:nvSpPr>
        <xdr:cNvPr id="3554" name="AutoShape 1" descr="blob:https://web.whatsapp.com/34b6e80c-bc0c-4a28-b3e1-e4a36d430a7e">
          <a:extLst>
            <a:ext uri="{FF2B5EF4-FFF2-40B4-BE49-F238E27FC236}">
              <a16:creationId xmlns:a16="http://schemas.microsoft.com/office/drawing/2014/main" id="{5B6D0B39-C0B9-4FA1-8916-175E91364C54}"/>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1034</xdr:row>
      <xdr:rowOff>0</xdr:rowOff>
    </xdr:from>
    <xdr:ext cx="304800" cy="307975"/>
    <xdr:sp macro="" textlink="">
      <xdr:nvSpPr>
        <xdr:cNvPr id="3555" name="AutoShape 1" descr="blob:https://web.whatsapp.com/34b6e80c-bc0c-4a28-b3e1-e4a36d430a7e">
          <a:extLst>
            <a:ext uri="{FF2B5EF4-FFF2-40B4-BE49-F238E27FC236}">
              <a16:creationId xmlns:a16="http://schemas.microsoft.com/office/drawing/2014/main" id="{A2ECDF7D-22FA-422C-A484-BE2F9DFA4C2B}"/>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1034</xdr:row>
      <xdr:rowOff>0</xdr:rowOff>
    </xdr:from>
    <xdr:ext cx="304800" cy="307975"/>
    <xdr:sp macro="" textlink="">
      <xdr:nvSpPr>
        <xdr:cNvPr id="3556" name="AutoShape 1" descr="blob:https://web.whatsapp.com/34b6e80c-bc0c-4a28-b3e1-e4a36d430a7e">
          <a:extLst>
            <a:ext uri="{FF2B5EF4-FFF2-40B4-BE49-F238E27FC236}">
              <a16:creationId xmlns:a16="http://schemas.microsoft.com/office/drawing/2014/main" id="{E37BA3B7-EB89-4B7A-A71F-B4DEC3A70FC9}"/>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1035</xdr:row>
      <xdr:rowOff>0</xdr:rowOff>
    </xdr:from>
    <xdr:ext cx="304800" cy="307975"/>
    <xdr:sp macro="" textlink="">
      <xdr:nvSpPr>
        <xdr:cNvPr id="3557" name="AutoShape 1" descr="blob:https://web.whatsapp.com/34b6e80c-bc0c-4a28-b3e1-e4a36d430a7e">
          <a:extLst>
            <a:ext uri="{FF2B5EF4-FFF2-40B4-BE49-F238E27FC236}">
              <a16:creationId xmlns:a16="http://schemas.microsoft.com/office/drawing/2014/main" id="{AE0CA44A-931E-436F-B538-59AB16DBD1A1}"/>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1035</xdr:row>
      <xdr:rowOff>0</xdr:rowOff>
    </xdr:from>
    <xdr:ext cx="304800" cy="307975"/>
    <xdr:sp macro="" textlink="">
      <xdr:nvSpPr>
        <xdr:cNvPr id="3558" name="AutoShape 1" descr="blob:https://web.whatsapp.com/34b6e80c-bc0c-4a28-b3e1-e4a36d430a7e">
          <a:extLst>
            <a:ext uri="{FF2B5EF4-FFF2-40B4-BE49-F238E27FC236}">
              <a16:creationId xmlns:a16="http://schemas.microsoft.com/office/drawing/2014/main" id="{687642B5-9351-4A30-B2D0-D8A73F9984D9}"/>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1035</xdr:row>
      <xdr:rowOff>0</xdr:rowOff>
    </xdr:from>
    <xdr:ext cx="304800" cy="307975"/>
    <xdr:sp macro="" textlink="">
      <xdr:nvSpPr>
        <xdr:cNvPr id="3559" name="AutoShape 1" descr="blob:https://web.whatsapp.com/34b6e80c-bc0c-4a28-b3e1-e4a36d430a7e">
          <a:extLst>
            <a:ext uri="{FF2B5EF4-FFF2-40B4-BE49-F238E27FC236}">
              <a16:creationId xmlns:a16="http://schemas.microsoft.com/office/drawing/2014/main" id="{FA10602A-20F7-4810-B9F7-732AE390CBBA}"/>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1035</xdr:row>
      <xdr:rowOff>0</xdr:rowOff>
    </xdr:from>
    <xdr:ext cx="304800" cy="307975"/>
    <xdr:sp macro="" textlink="">
      <xdr:nvSpPr>
        <xdr:cNvPr id="3560" name="AutoShape 1" descr="blob:https://web.whatsapp.com/34b6e80c-bc0c-4a28-b3e1-e4a36d430a7e">
          <a:extLst>
            <a:ext uri="{FF2B5EF4-FFF2-40B4-BE49-F238E27FC236}">
              <a16:creationId xmlns:a16="http://schemas.microsoft.com/office/drawing/2014/main" id="{CC9EACC1-BB9A-4B9D-A996-4F46CC2B482C}"/>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1036</xdr:row>
      <xdr:rowOff>0</xdr:rowOff>
    </xdr:from>
    <xdr:ext cx="304800" cy="307975"/>
    <xdr:sp macro="" textlink="">
      <xdr:nvSpPr>
        <xdr:cNvPr id="3561" name="AutoShape 1" descr="blob:https://web.whatsapp.com/34b6e80c-bc0c-4a28-b3e1-e4a36d430a7e">
          <a:extLst>
            <a:ext uri="{FF2B5EF4-FFF2-40B4-BE49-F238E27FC236}">
              <a16:creationId xmlns:a16="http://schemas.microsoft.com/office/drawing/2014/main" id="{08B38D81-892D-41A4-B06A-B994AAD335DE}"/>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1036</xdr:row>
      <xdr:rowOff>0</xdr:rowOff>
    </xdr:from>
    <xdr:ext cx="304800" cy="307975"/>
    <xdr:sp macro="" textlink="">
      <xdr:nvSpPr>
        <xdr:cNvPr id="3562" name="AutoShape 1" descr="blob:https://web.whatsapp.com/34b6e80c-bc0c-4a28-b3e1-e4a36d430a7e">
          <a:extLst>
            <a:ext uri="{FF2B5EF4-FFF2-40B4-BE49-F238E27FC236}">
              <a16:creationId xmlns:a16="http://schemas.microsoft.com/office/drawing/2014/main" id="{8C3647FD-058A-48B5-A91D-D1C5D2D12C53}"/>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1036</xdr:row>
      <xdr:rowOff>0</xdr:rowOff>
    </xdr:from>
    <xdr:ext cx="304800" cy="307975"/>
    <xdr:sp macro="" textlink="">
      <xdr:nvSpPr>
        <xdr:cNvPr id="3563" name="AutoShape 1" descr="blob:https://web.whatsapp.com/34b6e80c-bc0c-4a28-b3e1-e4a36d430a7e">
          <a:extLst>
            <a:ext uri="{FF2B5EF4-FFF2-40B4-BE49-F238E27FC236}">
              <a16:creationId xmlns:a16="http://schemas.microsoft.com/office/drawing/2014/main" id="{633B388B-066C-4DEE-960F-DC0B5CCA8AD1}"/>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1036</xdr:row>
      <xdr:rowOff>0</xdr:rowOff>
    </xdr:from>
    <xdr:ext cx="304800" cy="307975"/>
    <xdr:sp macro="" textlink="">
      <xdr:nvSpPr>
        <xdr:cNvPr id="3564" name="AutoShape 1" descr="blob:https://web.whatsapp.com/34b6e80c-bc0c-4a28-b3e1-e4a36d430a7e">
          <a:extLst>
            <a:ext uri="{FF2B5EF4-FFF2-40B4-BE49-F238E27FC236}">
              <a16:creationId xmlns:a16="http://schemas.microsoft.com/office/drawing/2014/main" id="{EBF715CD-5F75-4433-957C-3055931685D5}"/>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1037</xdr:row>
      <xdr:rowOff>0</xdr:rowOff>
    </xdr:from>
    <xdr:ext cx="304800" cy="307975"/>
    <xdr:sp macro="" textlink="">
      <xdr:nvSpPr>
        <xdr:cNvPr id="3565" name="AutoShape 1" descr="blob:https://web.whatsapp.com/34b6e80c-bc0c-4a28-b3e1-e4a36d430a7e">
          <a:extLst>
            <a:ext uri="{FF2B5EF4-FFF2-40B4-BE49-F238E27FC236}">
              <a16:creationId xmlns:a16="http://schemas.microsoft.com/office/drawing/2014/main" id="{9043EE80-25B2-4AF9-A8CB-4B9FFCA808B0}"/>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1037</xdr:row>
      <xdr:rowOff>0</xdr:rowOff>
    </xdr:from>
    <xdr:ext cx="304800" cy="307975"/>
    <xdr:sp macro="" textlink="">
      <xdr:nvSpPr>
        <xdr:cNvPr id="3566" name="AutoShape 1" descr="blob:https://web.whatsapp.com/34b6e80c-bc0c-4a28-b3e1-e4a36d430a7e">
          <a:extLst>
            <a:ext uri="{FF2B5EF4-FFF2-40B4-BE49-F238E27FC236}">
              <a16:creationId xmlns:a16="http://schemas.microsoft.com/office/drawing/2014/main" id="{D5E5C501-989A-4740-AFA0-43D72CD0C95E}"/>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1037</xdr:row>
      <xdr:rowOff>0</xdr:rowOff>
    </xdr:from>
    <xdr:ext cx="304800" cy="307975"/>
    <xdr:sp macro="" textlink="">
      <xdr:nvSpPr>
        <xdr:cNvPr id="3567" name="AutoShape 1" descr="blob:https://web.whatsapp.com/34b6e80c-bc0c-4a28-b3e1-e4a36d430a7e">
          <a:extLst>
            <a:ext uri="{FF2B5EF4-FFF2-40B4-BE49-F238E27FC236}">
              <a16:creationId xmlns:a16="http://schemas.microsoft.com/office/drawing/2014/main" id="{6F8B2B84-72CB-40CF-AFA1-0F2ADEF668A2}"/>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1037</xdr:row>
      <xdr:rowOff>0</xdr:rowOff>
    </xdr:from>
    <xdr:ext cx="304800" cy="307975"/>
    <xdr:sp macro="" textlink="">
      <xdr:nvSpPr>
        <xdr:cNvPr id="3568" name="AutoShape 1" descr="blob:https://web.whatsapp.com/34b6e80c-bc0c-4a28-b3e1-e4a36d430a7e">
          <a:extLst>
            <a:ext uri="{FF2B5EF4-FFF2-40B4-BE49-F238E27FC236}">
              <a16:creationId xmlns:a16="http://schemas.microsoft.com/office/drawing/2014/main" id="{7EE0004C-3713-4D87-A07E-92B826B25014}"/>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1038</xdr:row>
      <xdr:rowOff>0</xdr:rowOff>
    </xdr:from>
    <xdr:ext cx="304800" cy="307975"/>
    <xdr:sp macro="" textlink="">
      <xdr:nvSpPr>
        <xdr:cNvPr id="3569" name="AutoShape 1" descr="blob:https://web.whatsapp.com/34b6e80c-bc0c-4a28-b3e1-e4a36d430a7e">
          <a:extLst>
            <a:ext uri="{FF2B5EF4-FFF2-40B4-BE49-F238E27FC236}">
              <a16:creationId xmlns:a16="http://schemas.microsoft.com/office/drawing/2014/main" id="{E1B67DD5-1061-44FE-9F10-97AFB76D271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1038</xdr:row>
      <xdr:rowOff>0</xdr:rowOff>
    </xdr:from>
    <xdr:ext cx="304800" cy="307975"/>
    <xdr:sp macro="" textlink="">
      <xdr:nvSpPr>
        <xdr:cNvPr id="3570" name="AutoShape 1" descr="blob:https://web.whatsapp.com/34b6e80c-bc0c-4a28-b3e1-e4a36d430a7e">
          <a:extLst>
            <a:ext uri="{FF2B5EF4-FFF2-40B4-BE49-F238E27FC236}">
              <a16:creationId xmlns:a16="http://schemas.microsoft.com/office/drawing/2014/main" id="{EAE42D4E-F3A5-4178-91C9-263E71B906B0}"/>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1038</xdr:row>
      <xdr:rowOff>0</xdr:rowOff>
    </xdr:from>
    <xdr:ext cx="304800" cy="307975"/>
    <xdr:sp macro="" textlink="">
      <xdr:nvSpPr>
        <xdr:cNvPr id="3571" name="AutoShape 1" descr="blob:https://web.whatsapp.com/34b6e80c-bc0c-4a28-b3e1-e4a36d430a7e">
          <a:extLst>
            <a:ext uri="{FF2B5EF4-FFF2-40B4-BE49-F238E27FC236}">
              <a16:creationId xmlns:a16="http://schemas.microsoft.com/office/drawing/2014/main" id="{D64C18DF-EA08-4153-AC3C-1B840B9D9147}"/>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1038</xdr:row>
      <xdr:rowOff>0</xdr:rowOff>
    </xdr:from>
    <xdr:ext cx="304800" cy="307975"/>
    <xdr:sp macro="" textlink="">
      <xdr:nvSpPr>
        <xdr:cNvPr id="3572" name="AutoShape 1" descr="blob:https://web.whatsapp.com/34b6e80c-bc0c-4a28-b3e1-e4a36d430a7e">
          <a:extLst>
            <a:ext uri="{FF2B5EF4-FFF2-40B4-BE49-F238E27FC236}">
              <a16:creationId xmlns:a16="http://schemas.microsoft.com/office/drawing/2014/main" id="{1AA086DE-ACF4-4F49-B68A-6652D26BCFCC}"/>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1039</xdr:row>
      <xdr:rowOff>0</xdr:rowOff>
    </xdr:from>
    <xdr:ext cx="304800" cy="307975"/>
    <xdr:sp macro="" textlink="">
      <xdr:nvSpPr>
        <xdr:cNvPr id="3573" name="AutoShape 1" descr="blob:https://web.whatsapp.com/34b6e80c-bc0c-4a28-b3e1-e4a36d430a7e">
          <a:extLst>
            <a:ext uri="{FF2B5EF4-FFF2-40B4-BE49-F238E27FC236}">
              <a16:creationId xmlns:a16="http://schemas.microsoft.com/office/drawing/2014/main" id="{01663CA4-12F1-4137-820A-AD4615734D8B}"/>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1039</xdr:row>
      <xdr:rowOff>0</xdr:rowOff>
    </xdr:from>
    <xdr:ext cx="304800" cy="307975"/>
    <xdr:sp macro="" textlink="">
      <xdr:nvSpPr>
        <xdr:cNvPr id="3574" name="AutoShape 1" descr="blob:https://web.whatsapp.com/34b6e80c-bc0c-4a28-b3e1-e4a36d430a7e">
          <a:extLst>
            <a:ext uri="{FF2B5EF4-FFF2-40B4-BE49-F238E27FC236}">
              <a16:creationId xmlns:a16="http://schemas.microsoft.com/office/drawing/2014/main" id="{D09704E7-55E5-44C2-ADE5-ADF21BBF93D1}"/>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1039</xdr:row>
      <xdr:rowOff>0</xdr:rowOff>
    </xdr:from>
    <xdr:ext cx="304800" cy="307975"/>
    <xdr:sp macro="" textlink="">
      <xdr:nvSpPr>
        <xdr:cNvPr id="3575" name="AutoShape 1" descr="blob:https://web.whatsapp.com/34b6e80c-bc0c-4a28-b3e1-e4a36d430a7e">
          <a:extLst>
            <a:ext uri="{FF2B5EF4-FFF2-40B4-BE49-F238E27FC236}">
              <a16:creationId xmlns:a16="http://schemas.microsoft.com/office/drawing/2014/main" id="{12E6B1E9-A23E-4F99-86F7-4E93C8271C00}"/>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1039</xdr:row>
      <xdr:rowOff>0</xdr:rowOff>
    </xdr:from>
    <xdr:ext cx="304800" cy="307975"/>
    <xdr:sp macro="" textlink="">
      <xdr:nvSpPr>
        <xdr:cNvPr id="3576" name="AutoShape 1" descr="blob:https://web.whatsapp.com/34b6e80c-bc0c-4a28-b3e1-e4a36d430a7e">
          <a:extLst>
            <a:ext uri="{FF2B5EF4-FFF2-40B4-BE49-F238E27FC236}">
              <a16:creationId xmlns:a16="http://schemas.microsoft.com/office/drawing/2014/main" id="{9603F518-E7CB-49AC-8DE2-7400354D8659}"/>
            </a:ext>
          </a:extLst>
        </xdr:cNvPr>
        <xdr:cNvSpPr>
          <a:spLocks noChangeAspect="1" noChangeArrowheads="1"/>
        </xdr:cNvSpPr>
      </xdr:nvSpPr>
      <xdr:spPr bwMode="auto">
        <a:xfrm>
          <a:off x="9409545" y="2777259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1040</xdr:row>
      <xdr:rowOff>0</xdr:rowOff>
    </xdr:from>
    <xdr:ext cx="304800" cy="307975"/>
    <xdr:sp macro="" textlink="">
      <xdr:nvSpPr>
        <xdr:cNvPr id="3577" name="AutoShape 1" descr="blob:https://web.whatsapp.com/34b6e80c-bc0c-4a28-b3e1-e4a36d430a7e">
          <a:extLst>
            <a:ext uri="{FF2B5EF4-FFF2-40B4-BE49-F238E27FC236}">
              <a16:creationId xmlns:a16="http://schemas.microsoft.com/office/drawing/2014/main" id="{74ED594B-77B1-476A-98B9-D1F41F7F17C6}"/>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1040</xdr:row>
      <xdr:rowOff>0</xdr:rowOff>
    </xdr:from>
    <xdr:ext cx="304800" cy="307975"/>
    <xdr:sp macro="" textlink="">
      <xdr:nvSpPr>
        <xdr:cNvPr id="3578" name="AutoShape 1" descr="blob:https://web.whatsapp.com/34b6e80c-bc0c-4a28-b3e1-e4a36d430a7e">
          <a:extLst>
            <a:ext uri="{FF2B5EF4-FFF2-40B4-BE49-F238E27FC236}">
              <a16:creationId xmlns:a16="http://schemas.microsoft.com/office/drawing/2014/main" id="{D10D906A-CC1C-4526-B9F1-861A197D42FA}"/>
            </a:ext>
          </a:extLst>
        </xdr:cNvPr>
        <xdr:cNvSpPr>
          <a:spLocks noChangeAspect="1" noChangeArrowheads="1"/>
        </xdr:cNvSpPr>
      </xdr:nvSpPr>
      <xdr:spPr bwMode="auto">
        <a:xfrm>
          <a:off x="9409545" y="2779953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1041</xdr:row>
      <xdr:rowOff>0</xdr:rowOff>
    </xdr:from>
    <xdr:ext cx="304800" cy="307975"/>
    <xdr:sp macro="" textlink="">
      <xdr:nvSpPr>
        <xdr:cNvPr id="3579" name="AutoShape 1" descr="blob:https://web.whatsapp.com/34b6e80c-bc0c-4a28-b3e1-e4a36d430a7e">
          <a:extLst>
            <a:ext uri="{FF2B5EF4-FFF2-40B4-BE49-F238E27FC236}">
              <a16:creationId xmlns:a16="http://schemas.microsoft.com/office/drawing/2014/main" id="{6D09372A-75AA-44A1-A02C-5341B8CF725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1041</xdr:row>
      <xdr:rowOff>0</xdr:rowOff>
    </xdr:from>
    <xdr:ext cx="304800" cy="307975"/>
    <xdr:sp macro="" textlink="">
      <xdr:nvSpPr>
        <xdr:cNvPr id="3580" name="AutoShape 1" descr="blob:https://web.whatsapp.com/34b6e80c-bc0c-4a28-b3e1-e4a36d430a7e">
          <a:extLst>
            <a:ext uri="{FF2B5EF4-FFF2-40B4-BE49-F238E27FC236}">
              <a16:creationId xmlns:a16="http://schemas.microsoft.com/office/drawing/2014/main" id="{04F579D2-07FF-4514-B920-ABC9DCCF48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1041</xdr:row>
      <xdr:rowOff>0</xdr:rowOff>
    </xdr:from>
    <xdr:ext cx="304800" cy="307975"/>
    <xdr:sp macro="" textlink="">
      <xdr:nvSpPr>
        <xdr:cNvPr id="3581" name="AutoShape 1" descr="blob:https://web.whatsapp.com/34b6e80c-bc0c-4a28-b3e1-e4a36d430a7e">
          <a:extLst>
            <a:ext uri="{FF2B5EF4-FFF2-40B4-BE49-F238E27FC236}">
              <a16:creationId xmlns:a16="http://schemas.microsoft.com/office/drawing/2014/main" id="{1B956858-7070-46F9-A2C0-80D38C562B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1041</xdr:row>
      <xdr:rowOff>0</xdr:rowOff>
    </xdr:from>
    <xdr:ext cx="304800" cy="307975"/>
    <xdr:sp macro="" textlink="">
      <xdr:nvSpPr>
        <xdr:cNvPr id="3582" name="AutoShape 1" descr="blob:https://web.whatsapp.com/34b6e80c-bc0c-4a28-b3e1-e4a36d430a7e">
          <a:extLst>
            <a:ext uri="{FF2B5EF4-FFF2-40B4-BE49-F238E27FC236}">
              <a16:creationId xmlns:a16="http://schemas.microsoft.com/office/drawing/2014/main" id="{1B8EA8E0-0239-44A6-8DB3-B92CA859604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3" name="AutoShape 1" descr="blob:https://web.whatsapp.com/34b6e80c-bc0c-4a28-b3e1-e4a36d430a7e">
          <a:extLst>
            <a:ext uri="{FF2B5EF4-FFF2-40B4-BE49-F238E27FC236}">
              <a16:creationId xmlns:a16="http://schemas.microsoft.com/office/drawing/2014/main" id="{D7AEE024-7095-42CA-9BEC-C00C2852DE5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4" name="AutoShape 1" descr="blob:https://web.whatsapp.com/34b6e80c-bc0c-4a28-b3e1-e4a36d430a7e">
          <a:extLst>
            <a:ext uri="{FF2B5EF4-FFF2-40B4-BE49-F238E27FC236}">
              <a16:creationId xmlns:a16="http://schemas.microsoft.com/office/drawing/2014/main" id="{317BF6D9-D6DA-4333-8145-5D799C407C3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5" name="AutoShape 1" descr="blob:https://web.whatsapp.com/34b6e80c-bc0c-4a28-b3e1-e4a36d430a7e">
          <a:extLst>
            <a:ext uri="{FF2B5EF4-FFF2-40B4-BE49-F238E27FC236}">
              <a16:creationId xmlns:a16="http://schemas.microsoft.com/office/drawing/2014/main" id="{5145D7AF-C46E-4CF0-A7C3-5BB244D2B5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6" name="AutoShape 1" descr="blob:https://web.whatsapp.com/34b6e80c-bc0c-4a28-b3e1-e4a36d430a7e">
          <a:extLst>
            <a:ext uri="{FF2B5EF4-FFF2-40B4-BE49-F238E27FC236}">
              <a16:creationId xmlns:a16="http://schemas.microsoft.com/office/drawing/2014/main" id="{4D5D6F9F-2418-4DF5-BA5B-123074B84C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7" name="AutoShape 1" descr="blob:https://web.whatsapp.com/34b6e80c-bc0c-4a28-b3e1-e4a36d430a7e">
          <a:extLst>
            <a:ext uri="{FF2B5EF4-FFF2-40B4-BE49-F238E27FC236}">
              <a16:creationId xmlns:a16="http://schemas.microsoft.com/office/drawing/2014/main" id="{7974B7D6-C80F-418F-B9BA-C7A31F664E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1042</xdr:row>
      <xdr:rowOff>0</xdr:rowOff>
    </xdr:from>
    <xdr:ext cx="304800" cy="307975"/>
    <xdr:sp macro="" textlink="">
      <xdr:nvSpPr>
        <xdr:cNvPr id="3588" name="AutoShape 1" descr="blob:https://web.whatsapp.com/34b6e80c-bc0c-4a28-b3e1-e4a36d430a7e">
          <a:extLst>
            <a:ext uri="{FF2B5EF4-FFF2-40B4-BE49-F238E27FC236}">
              <a16:creationId xmlns:a16="http://schemas.microsoft.com/office/drawing/2014/main" id="{2840987F-F5BF-4F77-B4F3-EF1AC97743E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89" name="AutoShape 1" descr="blob:https://web.whatsapp.com/34b6e80c-bc0c-4a28-b3e1-e4a36d430a7e">
          <a:extLst>
            <a:ext uri="{FF2B5EF4-FFF2-40B4-BE49-F238E27FC236}">
              <a16:creationId xmlns:a16="http://schemas.microsoft.com/office/drawing/2014/main" id="{80CED563-47B3-4E77-97FC-988D972960A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90" name="AutoShape 1" descr="blob:https://web.whatsapp.com/34b6e80c-bc0c-4a28-b3e1-e4a36d430a7e">
          <a:extLst>
            <a:ext uri="{FF2B5EF4-FFF2-40B4-BE49-F238E27FC236}">
              <a16:creationId xmlns:a16="http://schemas.microsoft.com/office/drawing/2014/main" id="{6E71BF2B-B564-4E80-AD8D-0614F74C34B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91" name="AutoShape 1" descr="blob:https://web.whatsapp.com/34b6e80c-bc0c-4a28-b3e1-e4a36d430a7e">
          <a:extLst>
            <a:ext uri="{FF2B5EF4-FFF2-40B4-BE49-F238E27FC236}">
              <a16:creationId xmlns:a16="http://schemas.microsoft.com/office/drawing/2014/main" id="{D6526525-F2D2-489A-85F6-E013622C30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92" name="AutoShape 1" descr="blob:https://web.whatsapp.com/34b6e80c-bc0c-4a28-b3e1-e4a36d430a7e">
          <a:extLst>
            <a:ext uri="{FF2B5EF4-FFF2-40B4-BE49-F238E27FC236}">
              <a16:creationId xmlns:a16="http://schemas.microsoft.com/office/drawing/2014/main" id="{9907EBCA-D0B7-4212-9000-555498C55C5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93" name="AutoShape 1" descr="blob:https://web.whatsapp.com/34b6e80c-bc0c-4a28-b3e1-e4a36d430a7e">
          <a:extLst>
            <a:ext uri="{FF2B5EF4-FFF2-40B4-BE49-F238E27FC236}">
              <a16:creationId xmlns:a16="http://schemas.microsoft.com/office/drawing/2014/main" id="{A6E38ADF-BD0F-411D-81B2-8EFBFE7490E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1043</xdr:row>
      <xdr:rowOff>0</xdr:rowOff>
    </xdr:from>
    <xdr:ext cx="304800" cy="307975"/>
    <xdr:sp macro="" textlink="">
      <xdr:nvSpPr>
        <xdr:cNvPr id="3594" name="AutoShape 1" descr="blob:https://web.whatsapp.com/34b6e80c-bc0c-4a28-b3e1-e4a36d430a7e">
          <a:extLst>
            <a:ext uri="{FF2B5EF4-FFF2-40B4-BE49-F238E27FC236}">
              <a16:creationId xmlns:a16="http://schemas.microsoft.com/office/drawing/2014/main" id="{EE043FE5-F7BF-4AB2-BE23-4C62497030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595" name="AutoShape 1" descr="blob:https://web.whatsapp.com/34b6e80c-bc0c-4a28-b3e1-e4a36d430a7e">
          <a:extLst>
            <a:ext uri="{FF2B5EF4-FFF2-40B4-BE49-F238E27FC236}">
              <a16:creationId xmlns:a16="http://schemas.microsoft.com/office/drawing/2014/main" id="{C6FD29F5-5BE2-4867-A982-11596D4BAF2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596" name="AutoShape 1" descr="blob:https://web.whatsapp.com/34b6e80c-bc0c-4a28-b3e1-e4a36d430a7e">
          <a:extLst>
            <a:ext uri="{FF2B5EF4-FFF2-40B4-BE49-F238E27FC236}">
              <a16:creationId xmlns:a16="http://schemas.microsoft.com/office/drawing/2014/main" id="{E915E481-FB0E-4AA3-BE16-5E201B298F2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597" name="AutoShape 1" descr="blob:https://web.whatsapp.com/34b6e80c-bc0c-4a28-b3e1-e4a36d430a7e">
          <a:extLst>
            <a:ext uri="{FF2B5EF4-FFF2-40B4-BE49-F238E27FC236}">
              <a16:creationId xmlns:a16="http://schemas.microsoft.com/office/drawing/2014/main" id="{399FFAF0-D20E-4028-A993-EE2CD7CDCB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598" name="AutoShape 1" descr="blob:https://web.whatsapp.com/34b6e80c-bc0c-4a28-b3e1-e4a36d430a7e">
          <a:extLst>
            <a:ext uri="{FF2B5EF4-FFF2-40B4-BE49-F238E27FC236}">
              <a16:creationId xmlns:a16="http://schemas.microsoft.com/office/drawing/2014/main" id="{08CD344F-3038-4AEE-A521-8A3B0248F83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599" name="AutoShape 1" descr="blob:https://web.whatsapp.com/34b6e80c-bc0c-4a28-b3e1-e4a36d430a7e">
          <a:extLst>
            <a:ext uri="{FF2B5EF4-FFF2-40B4-BE49-F238E27FC236}">
              <a16:creationId xmlns:a16="http://schemas.microsoft.com/office/drawing/2014/main" id="{25AE098D-74D7-46EA-B569-598CE40DAC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1044</xdr:row>
      <xdr:rowOff>0</xdr:rowOff>
    </xdr:from>
    <xdr:ext cx="304800" cy="307975"/>
    <xdr:sp macro="" textlink="">
      <xdr:nvSpPr>
        <xdr:cNvPr id="3600" name="AutoShape 1" descr="blob:https://web.whatsapp.com/34b6e80c-bc0c-4a28-b3e1-e4a36d430a7e">
          <a:extLst>
            <a:ext uri="{FF2B5EF4-FFF2-40B4-BE49-F238E27FC236}">
              <a16:creationId xmlns:a16="http://schemas.microsoft.com/office/drawing/2014/main" id="{04AD390F-954B-4595-9821-AEB6F82222B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1" name="AutoShape 1" descr="blob:https://web.whatsapp.com/34b6e80c-bc0c-4a28-b3e1-e4a36d430a7e">
          <a:extLst>
            <a:ext uri="{FF2B5EF4-FFF2-40B4-BE49-F238E27FC236}">
              <a16:creationId xmlns:a16="http://schemas.microsoft.com/office/drawing/2014/main" id="{BD30EB5B-5A37-4D5D-B960-551E0ECB72C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2" name="AutoShape 1" descr="blob:https://web.whatsapp.com/34b6e80c-bc0c-4a28-b3e1-e4a36d430a7e">
          <a:extLst>
            <a:ext uri="{FF2B5EF4-FFF2-40B4-BE49-F238E27FC236}">
              <a16:creationId xmlns:a16="http://schemas.microsoft.com/office/drawing/2014/main" id="{708612FB-441E-4B62-9C05-B4608ABF51B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3" name="AutoShape 1" descr="blob:https://web.whatsapp.com/34b6e80c-bc0c-4a28-b3e1-e4a36d430a7e">
          <a:extLst>
            <a:ext uri="{FF2B5EF4-FFF2-40B4-BE49-F238E27FC236}">
              <a16:creationId xmlns:a16="http://schemas.microsoft.com/office/drawing/2014/main" id="{D329CF8C-6347-4F54-9792-0B24C23388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4" name="AutoShape 1" descr="blob:https://web.whatsapp.com/34b6e80c-bc0c-4a28-b3e1-e4a36d430a7e">
          <a:extLst>
            <a:ext uri="{FF2B5EF4-FFF2-40B4-BE49-F238E27FC236}">
              <a16:creationId xmlns:a16="http://schemas.microsoft.com/office/drawing/2014/main" id="{A1535BBB-E91E-4CBB-A63B-0AADD825080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5" name="AutoShape 1" descr="blob:https://web.whatsapp.com/34b6e80c-bc0c-4a28-b3e1-e4a36d430a7e">
          <a:extLst>
            <a:ext uri="{FF2B5EF4-FFF2-40B4-BE49-F238E27FC236}">
              <a16:creationId xmlns:a16="http://schemas.microsoft.com/office/drawing/2014/main" id="{3BADA068-B165-49F0-A4FB-07F4C877D8A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1045</xdr:row>
      <xdr:rowOff>0</xdr:rowOff>
    </xdr:from>
    <xdr:ext cx="304800" cy="307975"/>
    <xdr:sp macro="" textlink="">
      <xdr:nvSpPr>
        <xdr:cNvPr id="3606" name="AutoShape 1" descr="blob:https://web.whatsapp.com/34b6e80c-bc0c-4a28-b3e1-e4a36d430a7e">
          <a:extLst>
            <a:ext uri="{FF2B5EF4-FFF2-40B4-BE49-F238E27FC236}">
              <a16:creationId xmlns:a16="http://schemas.microsoft.com/office/drawing/2014/main" id="{C35683AF-7707-491E-84E7-93D11A3446A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07" name="AutoShape 1" descr="blob:https://web.whatsapp.com/34b6e80c-bc0c-4a28-b3e1-e4a36d430a7e">
          <a:extLst>
            <a:ext uri="{FF2B5EF4-FFF2-40B4-BE49-F238E27FC236}">
              <a16:creationId xmlns:a16="http://schemas.microsoft.com/office/drawing/2014/main" id="{0B823C4C-0875-4AC2-A60A-A500A99CAA7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08" name="AutoShape 1" descr="blob:https://web.whatsapp.com/34b6e80c-bc0c-4a28-b3e1-e4a36d430a7e">
          <a:extLst>
            <a:ext uri="{FF2B5EF4-FFF2-40B4-BE49-F238E27FC236}">
              <a16:creationId xmlns:a16="http://schemas.microsoft.com/office/drawing/2014/main" id="{845980BD-A1D5-4BBE-9631-0CCB0FEB25E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09" name="AutoShape 1" descr="blob:https://web.whatsapp.com/34b6e80c-bc0c-4a28-b3e1-e4a36d430a7e">
          <a:extLst>
            <a:ext uri="{FF2B5EF4-FFF2-40B4-BE49-F238E27FC236}">
              <a16:creationId xmlns:a16="http://schemas.microsoft.com/office/drawing/2014/main" id="{E38F52C1-0D5A-4213-8239-41AB2A00F2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10" name="AutoShape 1" descr="blob:https://web.whatsapp.com/34b6e80c-bc0c-4a28-b3e1-e4a36d430a7e">
          <a:extLst>
            <a:ext uri="{FF2B5EF4-FFF2-40B4-BE49-F238E27FC236}">
              <a16:creationId xmlns:a16="http://schemas.microsoft.com/office/drawing/2014/main" id="{8A7D4B9E-0663-4F1E-9B14-D064BCD12E9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11" name="AutoShape 1" descr="blob:https://web.whatsapp.com/34b6e80c-bc0c-4a28-b3e1-e4a36d430a7e">
          <a:extLst>
            <a:ext uri="{FF2B5EF4-FFF2-40B4-BE49-F238E27FC236}">
              <a16:creationId xmlns:a16="http://schemas.microsoft.com/office/drawing/2014/main" id="{006255B0-BBAD-433F-9C8F-059D298145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1046</xdr:row>
      <xdr:rowOff>0</xdr:rowOff>
    </xdr:from>
    <xdr:ext cx="304800" cy="307975"/>
    <xdr:sp macro="" textlink="">
      <xdr:nvSpPr>
        <xdr:cNvPr id="3612" name="AutoShape 1" descr="blob:https://web.whatsapp.com/34b6e80c-bc0c-4a28-b3e1-e4a36d430a7e">
          <a:extLst>
            <a:ext uri="{FF2B5EF4-FFF2-40B4-BE49-F238E27FC236}">
              <a16:creationId xmlns:a16="http://schemas.microsoft.com/office/drawing/2014/main" id="{8C3B2D20-AC75-468C-B137-90BCF3C038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3" name="AutoShape 1" descr="blob:https://web.whatsapp.com/34b6e80c-bc0c-4a28-b3e1-e4a36d430a7e">
          <a:extLst>
            <a:ext uri="{FF2B5EF4-FFF2-40B4-BE49-F238E27FC236}">
              <a16:creationId xmlns:a16="http://schemas.microsoft.com/office/drawing/2014/main" id="{FD855ABA-D79E-4315-BDF1-243650521FD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4" name="AutoShape 1" descr="blob:https://web.whatsapp.com/34b6e80c-bc0c-4a28-b3e1-e4a36d430a7e">
          <a:extLst>
            <a:ext uri="{FF2B5EF4-FFF2-40B4-BE49-F238E27FC236}">
              <a16:creationId xmlns:a16="http://schemas.microsoft.com/office/drawing/2014/main" id="{6E30DD4C-FDF5-46BC-B011-1C3166C15FB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5" name="AutoShape 1" descr="blob:https://web.whatsapp.com/34b6e80c-bc0c-4a28-b3e1-e4a36d430a7e">
          <a:extLst>
            <a:ext uri="{FF2B5EF4-FFF2-40B4-BE49-F238E27FC236}">
              <a16:creationId xmlns:a16="http://schemas.microsoft.com/office/drawing/2014/main" id="{F3F66DF1-A7ED-4F40-8F35-BDA3FDC6685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6" name="AutoShape 1" descr="blob:https://web.whatsapp.com/34b6e80c-bc0c-4a28-b3e1-e4a36d430a7e">
          <a:extLst>
            <a:ext uri="{FF2B5EF4-FFF2-40B4-BE49-F238E27FC236}">
              <a16:creationId xmlns:a16="http://schemas.microsoft.com/office/drawing/2014/main" id="{76FF9B07-EF39-41D2-AC00-90691F33EB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7" name="AutoShape 1" descr="blob:https://web.whatsapp.com/34b6e80c-bc0c-4a28-b3e1-e4a36d430a7e">
          <a:extLst>
            <a:ext uri="{FF2B5EF4-FFF2-40B4-BE49-F238E27FC236}">
              <a16:creationId xmlns:a16="http://schemas.microsoft.com/office/drawing/2014/main" id="{0A68EE1F-BE91-40E0-88B6-8233A3B2F4B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1047</xdr:row>
      <xdr:rowOff>0</xdr:rowOff>
    </xdr:from>
    <xdr:ext cx="304800" cy="307975"/>
    <xdr:sp macro="" textlink="">
      <xdr:nvSpPr>
        <xdr:cNvPr id="3618" name="AutoShape 1" descr="blob:https://web.whatsapp.com/34b6e80c-bc0c-4a28-b3e1-e4a36d430a7e">
          <a:extLst>
            <a:ext uri="{FF2B5EF4-FFF2-40B4-BE49-F238E27FC236}">
              <a16:creationId xmlns:a16="http://schemas.microsoft.com/office/drawing/2014/main" id="{B91B4EDF-C0EF-495B-884F-37AC21151CC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19" name="AutoShape 1" descr="blob:https://web.whatsapp.com/34b6e80c-bc0c-4a28-b3e1-e4a36d430a7e">
          <a:extLst>
            <a:ext uri="{FF2B5EF4-FFF2-40B4-BE49-F238E27FC236}">
              <a16:creationId xmlns:a16="http://schemas.microsoft.com/office/drawing/2014/main" id="{8626FC17-0F88-48E7-9D55-1B5775CD8DB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20" name="AutoShape 1" descr="blob:https://web.whatsapp.com/34b6e80c-bc0c-4a28-b3e1-e4a36d430a7e">
          <a:extLst>
            <a:ext uri="{FF2B5EF4-FFF2-40B4-BE49-F238E27FC236}">
              <a16:creationId xmlns:a16="http://schemas.microsoft.com/office/drawing/2014/main" id="{33CE75B3-DAA1-4090-B94A-0C3F86D2E13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21" name="AutoShape 1" descr="blob:https://web.whatsapp.com/34b6e80c-bc0c-4a28-b3e1-e4a36d430a7e">
          <a:extLst>
            <a:ext uri="{FF2B5EF4-FFF2-40B4-BE49-F238E27FC236}">
              <a16:creationId xmlns:a16="http://schemas.microsoft.com/office/drawing/2014/main" id="{7A7D62CB-05BA-4269-8192-E0E99F93440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22" name="AutoShape 1" descr="blob:https://web.whatsapp.com/34b6e80c-bc0c-4a28-b3e1-e4a36d430a7e">
          <a:extLst>
            <a:ext uri="{FF2B5EF4-FFF2-40B4-BE49-F238E27FC236}">
              <a16:creationId xmlns:a16="http://schemas.microsoft.com/office/drawing/2014/main" id="{D7CBB9A0-094C-4ECC-BAB2-262C657EC3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23" name="AutoShape 1" descr="blob:https://web.whatsapp.com/34b6e80c-bc0c-4a28-b3e1-e4a36d430a7e">
          <a:extLst>
            <a:ext uri="{FF2B5EF4-FFF2-40B4-BE49-F238E27FC236}">
              <a16:creationId xmlns:a16="http://schemas.microsoft.com/office/drawing/2014/main" id="{B7A052B6-77D2-4A4A-BA63-EC481F8F7F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1048</xdr:row>
      <xdr:rowOff>0</xdr:rowOff>
    </xdr:from>
    <xdr:ext cx="304800" cy="307975"/>
    <xdr:sp macro="" textlink="">
      <xdr:nvSpPr>
        <xdr:cNvPr id="3624" name="AutoShape 1" descr="blob:https://web.whatsapp.com/34b6e80c-bc0c-4a28-b3e1-e4a36d430a7e">
          <a:extLst>
            <a:ext uri="{FF2B5EF4-FFF2-40B4-BE49-F238E27FC236}">
              <a16:creationId xmlns:a16="http://schemas.microsoft.com/office/drawing/2014/main" id="{98DBF5F0-4F44-4ACA-A2AB-98B6AEA21DC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25" name="AutoShape 1" descr="blob:https://web.whatsapp.com/34b6e80c-bc0c-4a28-b3e1-e4a36d430a7e">
          <a:extLst>
            <a:ext uri="{FF2B5EF4-FFF2-40B4-BE49-F238E27FC236}">
              <a16:creationId xmlns:a16="http://schemas.microsoft.com/office/drawing/2014/main" id="{17D4766C-E585-492D-91D6-581A5E3FCBB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26" name="AutoShape 1" descr="blob:https://web.whatsapp.com/34b6e80c-bc0c-4a28-b3e1-e4a36d430a7e">
          <a:extLst>
            <a:ext uri="{FF2B5EF4-FFF2-40B4-BE49-F238E27FC236}">
              <a16:creationId xmlns:a16="http://schemas.microsoft.com/office/drawing/2014/main" id="{76B1957E-583C-4115-B7E2-EB5589864FF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27" name="AutoShape 1" descr="blob:https://web.whatsapp.com/34b6e80c-bc0c-4a28-b3e1-e4a36d430a7e">
          <a:extLst>
            <a:ext uri="{FF2B5EF4-FFF2-40B4-BE49-F238E27FC236}">
              <a16:creationId xmlns:a16="http://schemas.microsoft.com/office/drawing/2014/main" id="{644C8E56-D456-4C86-BB50-01CE97D8C68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28" name="AutoShape 1" descr="blob:https://web.whatsapp.com/34b6e80c-bc0c-4a28-b3e1-e4a36d430a7e">
          <a:extLst>
            <a:ext uri="{FF2B5EF4-FFF2-40B4-BE49-F238E27FC236}">
              <a16:creationId xmlns:a16="http://schemas.microsoft.com/office/drawing/2014/main" id="{D8721871-69C6-4969-B658-A697F1B1EC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29" name="AutoShape 1" descr="blob:https://web.whatsapp.com/34b6e80c-bc0c-4a28-b3e1-e4a36d430a7e">
          <a:extLst>
            <a:ext uri="{FF2B5EF4-FFF2-40B4-BE49-F238E27FC236}">
              <a16:creationId xmlns:a16="http://schemas.microsoft.com/office/drawing/2014/main" id="{DA57C046-E186-45E5-A2FB-03C0A1A116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1049</xdr:row>
      <xdr:rowOff>0</xdr:rowOff>
    </xdr:from>
    <xdr:ext cx="304800" cy="307975"/>
    <xdr:sp macro="" textlink="">
      <xdr:nvSpPr>
        <xdr:cNvPr id="3630" name="AutoShape 1" descr="blob:https://web.whatsapp.com/34b6e80c-bc0c-4a28-b3e1-e4a36d430a7e">
          <a:extLst>
            <a:ext uri="{FF2B5EF4-FFF2-40B4-BE49-F238E27FC236}">
              <a16:creationId xmlns:a16="http://schemas.microsoft.com/office/drawing/2014/main" id="{422A8196-70E2-4892-8B30-6A15D1E5C9E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1" name="AutoShape 1" descr="blob:https://web.whatsapp.com/34b6e80c-bc0c-4a28-b3e1-e4a36d430a7e">
          <a:extLst>
            <a:ext uri="{FF2B5EF4-FFF2-40B4-BE49-F238E27FC236}">
              <a16:creationId xmlns:a16="http://schemas.microsoft.com/office/drawing/2014/main" id="{E0418001-6181-4B4E-B9C8-65E9D4F3CE6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2" name="AutoShape 1" descr="blob:https://web.whatsapp.com/34b6e80c-bc0c-4a28-b3e1-e4a36d430a7e">
          <a:extLst>
            <a:ext uri="{FF2B5EF4-FFF2-40B4-BE49-F238E27FC236}">
              <a16:creationId xmlns:a16="http://schemas.microsoft.com/office/drawing/2014/main" id="{5E3A67B4-3302-4144-9E83-D34420C7C3E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3" name="AutoShape 1" descr="blob:https://web.whatsapp.com/34b6e80c-bc0c-4a28-b3e1-e4a36d430a7e">
          <a:extLst>
            <a:ext uri="{FF2B5EF4-FFF2-40B4-BE49-F238E27FC236}">
              <a16:creationId xmlns:a16="http://schemas.microsoft.com/office/drawing/2014/main" id="{C7FF29FB-D38D-4AC3-A9E4-5D886FA2883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4" name="AutoShape 1" descr="blob:https://web.whatsapp.com/34b6e80c-bc0c-4a28-b3e1-e4a36d430a7e">
          <a:extLst>
            <a:ext uri="{FF2B5EF4-FFF2-40B4-BE49-F238E27FC236}">
              <a16:creationId xmlns:a16="http://schemas.microsoft.com/office/drawing/2014/main" id="{3B4F5862-7D74-4B8A-9516-2D0865CA78E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5" name="AutoShape 1" descr="blob:https://web.whatsapp.com/34b6e80c-bc0c-4a28-b3e1-e4a36d430a7e">
          <a:extLst>
            <a:ext uri="{FF2B5EF4-FFF2-40B4-BE49-F238E27FC236}">
              <a16:creationId xmlns:a16="http://schemas.microsoft.com/office/drawing/2014/main" id="{DA91E9CA-B99C-456B-AA8B-9375A1FD840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1050</xdr:row>
      <xdr:rowOff>0</xdr:rowOff>
    </xdr:from>
    <xdr:ext cx="304800" cy="307975"/>
    <xdr:sp macro="" textlink="">
      <xdr:nvSpPr>
        <xdr:cNvPr id="3636" name="AutoShape 1" descr="blob:https://web.whatsapp.com/34b6e80c-bc0c-4a28-b3e1-e4a36d430a7e">
          <a:extLst>
            <a:ext uri="{FF2B5EF4-FFF2-40B4-BE49-F238E27FC236}">
              <a16:creationId xmlns:a16="http://schemas.microsoft.com/office/drawing/2014/main" id="{4A0B0A68-4626-40F1-953D-52E0F128A0A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37" name="AutoShape 1" descr="blob:https://web.whatsapp.com/34b6e80c-bc0c-4a28-b3e1-e4a36d430a7e">
          <a:extLst>
            <a:ext uri="{FF2B5EF4-FFF2-40B4-BE49-F238E27FC236}">
              <a16:creationId xmlns:a16="http://schemas.microsoft.com/office/drawing/2014/main" id="{4AD49FCC-BA74-4752-9591-E47107167DE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38" name="AutoShape 1" descr="blob:https://web.whatsapp.com/34b6e80c-bc0c-4a28-b3e1-e4a36d430a7e">
          <a:extLst>
            <a:ext uri="{FF2B5EF4-FFF2-40B4-BE49-F238E27FC236}">
              <a16:creationId xmlns:a16="http://schemas.microsoft.com/office/drawing/2014/main" id="{C46F011C-7E8D-44CE-B233-07F33E792CA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39" name="AutoShape 1" descr="blob:https://web.whatsapp.com/34b6e80c-bc0c-4a28-b3e1-e4a36d430a7e">
          <a:extLst>
            <a:ext uri="{FF2B5EF4-FFF2-40B4-BE49-F238E27FC236}">
              <a16:creationId xmlns:a16="http://schemas.microsoft.com/office/drawing/2014/main" id="{8BD3596E-5FCA-4B1D-BD2E-26AA89A7C37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40" name="AutoShape 1" descr="blob:https://web.whatsapp.com/34b6e80c-bc0c-4a28-b3e1-e4a36d430a7e">
          <a:extLst>
            <a:ext uri="{FF2B5EF4-FFF2-40B4-BE49-F238E27FC236}">
              <a16:creationId xmlns:a16="http://schemas.microsoft.com/office/drawing/2014/main" id="{9BCF3305-1A4C-429C-9F99-793512B5AA3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41" name="AutoShape 1" descr="blob:https://web.whatsapp.com/34b6e80c-bc0c-4a28-b3e1-e4a36d430a7e">
          <a:extLst>
            <a:ext uri="{FF2B5EF4-FFF2-40B4-BE49-F238E27FC236}">
              <a16:creationId xmlns:a16="http://schemas.microsoft.com/office/drawing/2014/main" id="{7E8B1B34-DB5F-47EE-AA01-8984D5E692A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1051</xdr:row>
      <xdr:rowOff>0</xdr:rowOff>
    </xdr:from>
    <xdr:ext cx="304800" cy="307975"/>
    <xdr:sp macro="" textlink="">
      <xdr:nvSpPr>
        <xdr:cNvPr id="3642" name="AutoShape 1" descr="blob:https://web.whatsapp.com/34b6e80c-bc0c-4a28-b3e1-e4a36d430a7e">
          <a:extLst>
            <a:ext uri="{FF2B5EF4-FFF2-40B4-BE49-F238E27FC236}">
              <a16:creationId xmlns:a16="http://schemas.microsoft.com/office/drawing/2014/main" id="{1C77581E-DD62-4745-BAF3-6F7719F76D4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3" name="AutoShape 1" descr="blob:https://web.whatsapp.com/34b6e80c-bc0c-4a28-b3e1-e4a36d430a7e">
          <a:extLst>
            <a:ext uri="{FF2B5EF4-FFF2-40B4-BE49-F238E27FC236}">
              <a16:creationId xmlns:a16="http://schemas.microsoft.com/office/drawing/2014/main" id="{6AE1A413-1FC2-4CB1-B437-C60FCC1146B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4" name="AutoShape 1" descr="blob:https://web.whatsapp.com/34b6e80c-bc0c-4a28-b3e1-e4a36d430a7e">
          <a:extLst>
            <a:ext uri="{FF2B5EF4-FFF2-40B4-BE49-F238E27FC236}">
              <a16:creationId xmlns:a16="http://schemas.microsoft.com/office/drawing/2014/main" id="{2006B7D5-D1E1-4810-A8B0-910FD4C017D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5" name="AutoShape 1" descr="blob:https://web.whatsapp.com/34b6e80c-bc0c-4a28-b3e1-e4a36d430a7e">
          <a:extLst>
            <a:ext uri="{FF2B5EF4-FFF2-40B4-BE49-F238E27FC236}">
              <a16:creationId xmlns:a16="http://schemas.microsoft.com/office/drawing/2014/main" id="{BF9663A9-A152-479E-B220-769290599B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6" name="AutoShape 1" descr="blob:https://web.whatsapp.com/34b6e80c-bc0c-4a28-b3e1-e4a36d430a7e">
          <a:extLst>
            <a:ext uri="{FF2B5EF4-FFF2-40B4-BE49-F238E27FC236}">
              <a16:creationId xmlns:a16="http://schemas.microsoft.com/office/drawing/2014/main" id="{6E45330F-86B4-4557-90DC-9F817F020D9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7" name="AutoShape 1" descr="blob:https://web.whatsapp.com/34b6e80c-bc0c-4a28-b3e1-e4a36d430a7e">
          <a:extLst>
            <a:ext uri="{FF2B5EF4-FFF2-40B4-BE49-F238E27FC236}">
              <a16:creationId xmlns:a16="http://schemas.microsoft.com/office/drawing/2014/main" id="{004884FB-2B7C-409F-8D5A-BE39DE59B31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1052</xdr:row>
      <xdr:rowOff>0</xdr:rowOff>
    </xdr:from>
    <xdr:ext cx="304800" cy="307975"/>
    <xdr:sp macro="" textlink="">
      <xdr:nvSpPr>
        <xdr:cNvPr id="3648" name="AutoShape 1" descr="blob:https://web.whatsapp.com/34b6e80c-bc0c-4a28-b3e1-e4a36d430a7e">
          <a:extLst>
            <a:ext uri="{FF2B5EF4-FFF2-40B4-BE49-F238E27FC236}">
              <a16:creationId xmlns:a16="http://schemas.microsoft.com/office/drawing/2014/main" id="{FCBAB72D-C88C-427E-BD10-72FACF5C5D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49" name="AutoShape 1" descr="blob:https://web.whatsapp.com/34b6e80c-bc0c-4a28-b3e1-e4a36d430a7e">
          <a:extLst>
            <a:ext uri="{FF2B5EF4-FFF2-40B4-BE49-F238E27FC236}">
              <a16:creationId xmlns:a16="http://schemas.microsoft.com/office/drawing/2014/main" id="{FB230CAE-AE88-4158-8F84-344AC6C332E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50" name="AutoShape 1" descr="blob:https://web.whatsapp.com/34b6e80c-bc0c-4a28-b3e1-e4a36d430a7e">
          <a:extLst>
            <a:ext uri="{FF2B5EF4-FFF2-40B4-BE49-F238E27FC236}">
              <a16:creationId xmlns:a16="http://schemas.microsoft.com/office/drawing/2014/main" id="{7B6D330F-0EB7-48D3-A782-332F756F337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51" name="AutoShape 1" descr="blob:https://web.whatsapp.com/34b6e80c-bc0c-4a28-b3e1-e4a36d430a7e">
          <a:extLst>
            <a:ext uri="{FF2B5EF4-FFF2-40B4-BE49-F238E27FC236}">
              <a16:creationId xmlns:a16="http://schemas.microsoft.com/office/drawing/2014/main" id="{EA141FF7-CA2B-451D-892D-EF1720BCEE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52" name="AutoShape 1" descr="blob:https://web.whatsapp.com/34b6e80c-bc0c-4a28-b3e1-e4a36d430a7e">
          <a:extLst>
            <a:ext uri="{FF2B5EF4-FFF2-40B4-BE49-F238E27FC236}">
              <a16:creationId xmlns:a16="http://schemas.microsoft.com/office/drawing/2014/main" id="{D9452C31-2917-40AB-83EE-5CC8A5284F9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53" name="AutoShape 1" descr="blob:https://web.whatsapp.com/34b6e80c-bc0c-4a28-b3e1-e4a36d430a7e">
          <a:extLst>
            <a:ext uri="{FF2B5EF4-FFF2-40B4-BE49-F238E27FC236}">
              <a16:creationId xmlns:a16="http://schemas.microsoft.com/office/drawing/2014/main" id="{F3AFE838-0B6A-486E-B8D3-A29F2AAA7F0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1053</xdr:row>
      <xdr:rowOff>0</xdr:rowOff>
    </xdr:from>
    <xdr:ext cx="304800" cy="307975"/>
    <xdr:sp macro="" textlink="">
      <xdr:nvSpPr>
        <xdr:cNvPr id="3654" name="AutoShape 1" descr="blob:https://web.whatsapp.com/34b6e80c-bc0c-4a28-b3e1-e4a36d430a7e">
          <a:extLst>
            <a:ext uri="{FF2B5EF4-FFF2-40B4-BE49-F238E27FC236}">
              <a16:creationId xmlns:a16="http://schemas.microsoft.com/office/drawing/2014/main" id="{7DEDF910-CEB7-466B-856B-2235C858EB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55" name="AutoShape 1" descr="blob:https://web.whatsapp.com/34b6e80c-bc0c-4a28-b3e1-e4a36d430a7e">
          <a:extLst>
            <a:ext uri="{FF2B5EF4-FFF2-40B4-BE49-F238E27FC236}">
              <a16:creationId xmlns:a16="http://schemas.microsoft.com/office/drawing/2014/main" id="{47FB6D77-C743-4735-A07F-68D3898726E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56" name="AutoShape 1" descr="blob:https://web.whatsapp.com/34b6e80c-bc0c-4a28-b3e1-e4a36d430a7e">
          <a:extLst>
            <a:ext uri="{FF2B5EF4-FFF2-40B4-BE49-F238E27FC236}">
              <a16:creationId xmlns:a16="http://schemas.microsoft.com/office/drawing/2014/main" id="{3AF70CE2-86BF-4659-B176-CC419578671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57" name="AutoShape 1" descr="blob:https://web.whatsapp.com/34b6e80c-bc0c-4a28-b3e1-e4a36d430a7e">
          <a:extLst>
            <a:ext uri="{FF2B5EF4-FFF2-40B4-BE49-F238E27FC236}">
              <a16:creationId xmlns:a16="http://schemas.microsoft.com/office/drawing/2014/main" id="{AF6EA622-9C2F-46C4-A411-C87B58F088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58" name="AutoShape 1" descr="blob:https://web.whatsapp.com/34b6e80c-bc0c-4a28-b3e1-e4a36d430a7e">
          <a:extLst>
            <a:ext uri="{FF2B5EF4-FFF2-40B4-BE49-F238E27FC236}">
              <a16:creationId xmlns:a16="http://schemas.microsoft.com/office/drawing/2014/main" id="{E82DC49C-11E4-4254-AEC5-401C8BE1622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59" name="AutoShape 1" descr="blob:https://web.whatsapp.com/34b6e80c-bc0c-4a28-b3e1-e4a36d430a7e">
          <a:extLst>
            <a:ext uri="{FF2B5EF4-FFF2-40B4-BE49-F238E27FC236}">
              <a16:creationId xmlns:a16="http://schemas.microsoft.com/office/drawing/2014/main" id="{5E68B9BC-330D-4CAB-BF7C-19888674A74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1054</xdr:row>
      <xdr:rowOff>0</xdr:rowOff>
    </xdr:from>
    <xdr:ext cx="304800" cy="307975"/>
    <xdr:sp macro="" textlink="">
      <xdr:nvSpPr>
        <xdr:cNvPr id="3660" name="AutoShape 1" descr="blob:https://web.whatsapp.com/34b6e80c-bc0c-4a28-b3e1-e4a36d430a7e">
          <a:extLst>
            <a:ext uri="{FF2B5EF4-FFF2-40B4-BE49-F238E27FC236}">
              <a16:creationId xmlns:a16="http://schemas.microsoft.com/office/drawing/2014/main" id="{941EE35F-7D53-4533-A232-CC95F5BA1F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1" name="AutoShape 1" descr="blob:https://web.whatsapp.com/34b6e80c-bc0c-4a28-b3e1-e4a36d430a7e">
          <a:extLst>
            <a:ext uri="{FF2B5EF4-FFF2-40B4-BE49-F238E27FC236}">
              <a16:creationId xmlns:a16="http://schemas.microsoft.com/office/drawing/2014/main" id="{4136A6B8-BA4A-4233-9585-AB60280E9B4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2" name="AutoShape 1" descr="blob:https://web.whatsapp.com/34b6e80c-bc0c-4a28-b3e1-e4a36d430a7e">
          <a:extLst>
            <a:ext uri="{FF2B5EF4-FFF2-40B4-BE49-F238E27FC236}">
              <a16:creationId xmlns:a16="http://schemas.microsoft.com/office/drawing/2014/main" id="{6DD72253-ABC9-42E9-A13C-97889D896C4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3" name="AutoShape 1" descr="blob:https://web.whatsapp.com/34b6e80c-bc0c-4a28-b3e1-e4a36d430a7e">
          <a:extLst>
            <a:ext uri="{FF2B5EF4-FFF2-40B4-BE49-F238E27FC236}">
              <a16:creationId xmlns:a16="http://schemas.microsoft.com/office/drawing/2014/main" id="{FC331D8E-C045-4D1D-A58A-967196D1901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4" name="AutoShape 1" descr="blob:https://web.whatsapp.com/34b6e80c-bc0c-4a28-b3e1-e4a36d430a7e">
          <a:extLst>
            <a:ext uri="{FF2B5EF4-FFF2-40B4-BE49-F238E27FC236}">
              <a16:creationId xmlns:a16="http://schemas.microsoft.com/office/drawing/2014/main" id="{D9321015-BE0B-4D10-AEA5-A72FF8C47F7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5" name="AutoShape 1" descr="blob:https://web.whatsapp.com/34b6e80c-bc0c-4a28-b3e1-e4a36d430a7e">
          <a:extLst>
            <a:ext uri="{FF2B5EF4-FFF2-40B4-BE49-F238E27FC236}">
              <a16:creationId xmlns:a16="http://schemas.microsoft.com/office/drawing/2014/main" id="{ED55DA1A-3E1D-4CAE-84DD-E8BD49038E2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1055</xdr:row>
      <xdr:rowOff>0</xdr:rowOff>
    </xdr:from>
    <xdr:ext cx="304800" cy="307975"/>
    <xdr:sp macro="" textlink="">
      <xdr:nvSpPr>
        <xdr:cNvPr id="3666" name="AutoShape 1" descr="blob:https://web.whatsapp.com/34b6e80c-bc0c-4a28-b3e1-e4a36d430a7e">
          <a:extLst>
            <a:ext uri="{FF2B5EF4-FFF2-40B4-BE49-F238E27FC236}">
              <a16:creationId xmlns:a16="http://schemas.microsoft.com/office/drawing/2014/main" id="{865B5616-645C-4034-84BA-13E95ECB9EC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67" name="AutoShape 1" descr="blob:https://web.whatsapp.com/34b6e80c-bc0c-4a28-b3e1-e4a36d430a7e">
          <a:extLst>
            <a:ext uri="{FF2B5EF4-FFF2-40B4-BE49-F238E27FC236}">
              <a16:creationId xmlns:a16="http://schemas.microsoft.com/office/drawing/2014/main" id="{46B0034E-31B9-45F0-A0A5-1EDD9422946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68" name="AutoShape 1" descr="blob:https://web.whatsapp.com/34b6e80c-bc0c-4a28-b3e1-e4a36d430a7e">
          <a:extLst>
            <a:ext uri="{FF2B5EF4-FFF2-40B4-BE49-F238E27FC236}">
              <a16:creationId xmlns:a16="http://schemas.microsoft.com/office/drawing/2014/main" id="{0FCB17E6-C901-44AA-96B2-8DACCEE2404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69" name="AutoShape 1" descr="blob:https://web.whatsapp.com/34b6e80c-bc0c-4a28-b3e1-e4a36d430a7e">
          <a:extLst>
            <a:ext uri="{FF2B5EF4-FFF2-40B4-BE49-F238E27FC236}">
              <a16:creationId xmlns:a16="http://schemas.microsoft.com/office/drawing/2014/main" id="{BC639234-A1F1-435E-8368-093CFF8AFB5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70" name="AutoShape 1" descr="blob:https://web.whatsapp.com/34b6e80c-bc0c-4a28-b3e1-e4a36d430a7e">
          <a:extLst>
            <a:ext uri="{FF2B5EF4-FFF2-40B4-BE49-F238E27FC236}">
              <a16:creationId xmlns:a16="http://schemas.microsoft.com/office/drawing/2014/main" id="{73C905EC-1F16-45A5-AFCD-7609756817B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71" name="AutoShape 1" descr="blob:https://web.whatsapp.com/34b6e80c-bc0c-4a28-b3e1-e4a36d430a7e">
          <a:extLst>
            <a:ext uri="{FF2B5EF4-FFF2-40B4-BE49-F238E27FC236}">
              <a16:creationId xmlns:a16="http://schemas.microsoft.com/office/drawing/2014/main" id="{066E28E6-29C4-4EB5-96E1-BA4DF811E78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1056</xdr:row>
      <xdr:rowOff>0</xdr:rowOff>
    </xdr:from>
    <xdr:ext cx="304800" cy="307975"/>
    <xdr:sp macro="" textlink="">
      <xdr:nvSpPr>
        <xdr:cNvPr id="3672" name="AutoShape 1" descr="blob:https://web.whatsapp.com/34b6e80c-bc0c-4a28-b3e1-e4a36d430a7e">
          <a:extLst>
            <a:ext uri="{FF2B5EF4-FFF2-40B4-BE49-F238E27FC236}">
              <a16:creationId xmlns:a16="http://schemas.microsoft.com/office/drawing/2014/main" id="{DD9AEA40-030A-4427-A4BE-627411B45D9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3" name="AutoShape 1" descr="blob:https://web.whatsapp.com/34b6e80c-bc0c-4a28-b3e1-e4a36d430a7e">
          <a:extLst>
            <a:ext uri="{FF2B5EF4-FFF2-40B4-BE49-F238E27FC236}">
              <a16:creationId xmlns:a16="http://schemas.microsoft.com/office/drawing/2014/main" id="{49B35BB6-DE64-4075-93A6-95F92F81198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4" name="AutoShape 1" descr="blob:https://web.whatsapp.com/34b6e80c-bc0c-4a28-b3e1-e4a36d430a7e">
          <a:extLst>
            <a:ext uri="{FF2B5EF4-FFF2-40B4-BE49-F238E27FC236}">
              <a16:creationId xmlns:a16="http://schemas.microsoft.com/office/drawing/2014/main" id="{A090F463-3D49-4D13-A465-98474A66538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5" name="AutoShape 1" descr="blob:https://web.whatsapp.com/34b6e80c-bc0c-4a28-b3e1-e4a36d430a7e">
          <a:extLst>
            <a:ext uri="{FF2B5EF4-FFF2-40B4-BE49-F238E27FC236}">
              <a16:creationId xmlns:a16="http://schemas.microsoft.com/office/drawing/2014/main" id="{A3F0B3E3-5896-4A93-8A39-CAC785731F7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6" name="AutoShape 1" descr="blob:https://web.whatsapp.com/34b6e80c-bc0c-4a28-b3e1-e4a36d430a7e">
          <a:extLst>
            <a:ext uri="{FF2B5EF4-FFF2-40B4-BE49-F238E27FC236}">
              <a16:creationId xmlns:a16="http://schemas.microsoft.com/office/drawing/2014/main" id="{194C1B4C-E29B-43F5-92EB-5D1AB9296E4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7" name="AutoShape 1" descr="blob:https://web.whatsapp.com/34b6e80c-bc0c-4a28-b3e1-e4a36d430a7e">
          <a:extLst>
            <a:ext uri="{FF2B5EF4-FFF2-40B4-BE49-F238E27FC236}">
              <a16:creationId xmlns:a16="http://schemas.microsoft.com/office/drawing/2014/main" id="{7CCBADFB-2220-406D-B1CD-EBB38BD1F7C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1057</xdr:row>
      <xdr:rowOff>0</xdr:rowOff>
    </xdr:from>
    <xdr:ext cx="304800" cy="307975"/>
    <xdr:sp macro="" textlink="">
      <xdr:nvSpPr>
        <xdr:cNvPr id="3678" name="AutoShape 1" descr="blob:https://web.whatsapp.com/34b6e80c-bc0c-4a28-b3e1-e4a36d430a7e">
          <a:extLst>
            <a:ext uri="{FF2B5EF4-FFF2-40B4-BE49-F238E27FC236}">
              <a16:creationId xmlns:a16="http://schemas.microsoft.com/office/drawing/2014/main" id="{38F88926-5E44-4661-B013-C55C06364E0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79" name="AutoShape 1" descr="blob:https://web.whatsapp.com/34b6e80c-bc0c-4a28-b3e1-e4a36d430a7e">
          <a:extLst>
            <a:ext uri="{FF2B5EF4-FFF2-40B4-BE49-F238E27FC236}">
              <a16:creationId xmlns:a16="http://schemas.microsoft.com/office/drawing/2014/main" id="{B00379F1-1BE9-4D15-9D64-BEB4B120D83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80" name="AutoShape 1" descr="blob:https://web.whatsapp.com/34b6e80c-bc0c-4a28-b3e1-e4a36d430a7e">
          <a:extLst>
            <a:ext uri="{FF2B5EF4-FFF2-40B4-BE49-F238E27FC236}">
              <a16:creationId xmlns:a16="http://schemas.microsoft.com/office/drawing/2014/main" id="{01E3E58C-BBD7-44F0-92F4-4C9D904D506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81" name="AutoShape 1" descr="blob:https://web.whatsapp.com/34b6e80c-bc0c-4a28-b3e1-e4a36d430a7e">
          <a:extLst>
            <a:ext uri="{FF2B5EF4-FFF2-40B4-BE49-F238E27FC236}">
              <a16:creationId xmlns:a16="http://schemas.microsoft.com/office/drawing/2014/main" id="{3A671F65-FD27-485A-9F39-0C1BD419B1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82" name="AutoShape 1" descr="blob:https://web.whatsapp.com/34b6e80c-bc0c-4a28-b3e1-e4a36d430a7e">
          <a:extLst>
            <a:ext uri="{FF2B5EF4-FFF2-40B4-BE49-F238E27FC236}">
              <a16:creationId xmlns:a16="http://schemas.microsoft.com/office/drawing/2014/main" id="{BC86E585-5FCC-4F51-A547-BD6005FFD0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83" name="AutoShape 1" descr="blob:https://web.whatsapp.com/34b6e80c-bc0c-4a28-b3e1-e4a36d430a7e">
          <a:extLst>
            <a:ext uri="{FF2B5EF4-FFF2-40B4-BE49-F238E27FC236}">
              <a16:creationId xmlns:a16="http://schemas.microsoft.com/office/drawing/2014/main" id="{E6AAA659-6626-4718-B65C-36BA9884CBA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1058</xdr:row>
      <xdr:rowOff>0</xdr:rowOff>
    </xdr:from>
    <xdr:ext cx="304800" cy="307975"/>
    <xdr:sp macro="" textlink="">
      <xdr:nvSpPr>
        <xdr:cNvPr id="3684" name="AutoShape 1" descr="blob:https://web.whatsapp.com/34b6e80c-bc0c-4a28-b3e1-e4a36d430a7e">
          <a:extLst>
            <a:ext uri="{FF2B5EF4-FFF2-40B4-BE49-F238E27FC236}">
              <a16:creationId xmlns:a16="http://schemas.microsoft.com/office/drawing/2014/main" id="{8359C9DF-2205-4324-A0D6-3DD6BAC9BFD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85" name="AutoShape 1" descr="blob:https://web.whatsapp.com/34b6e80c-bc0c-4a28-b3e1-e4a36d430a7e">
          <a:extLst>
            <a:ext uri="{FF2B5EF4-FFF2-40B4-BE49-F238E27FC236}">
              <a16:creationId xmlns:a16="http://schemas.microsoft.com/office/drawing/2014/main" id="{BD72927A-C542-4611-87CF-32CD3D57875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86" name="AutoShape 1" descr="blob:https://web.whatsapp.com/34b6e80c-bc0c-4a28-b3e1-e4a36d430a7e">
          <a:extLst>
            <a:ext uri="{FF2B5EF4-FFF2-40B4-BE49-F238E27FC236}">
              <a16:creationId xmlns:a16="http://schemas.microsoft.com/office/drawing/2014/main" id="{78936F40-0C29-449E-8E43-D647947478B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87" name="AutoShape 1" descr="blob:https://web.whatsapp.com/34b6e80c-bc0c-4a28-b3e1-e4a36d430a7e">
          <a:extLst>
            <a:ext uri="{FF2B5EF4-FFF2-40B4-BE49-F238E27FC236}">
              <a16:creationId xmlns:a16="http://schemas.microsoft.com/office/drawing/2014/main" id="{DFE0B6C3-4C8C-46C8-82F9-EF20001FEC2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88" name="AutoShape 1" descr="blob:https://web.whatsapp.com/34b6e80c-bc0c-4a28-b3e1-e4a36d430a7e">
          <a:extLst>
            <a:ext uri="{FF2B5EF4-FFF2-40B4-BE49-F238E27FC236}">
              <a16:creationId xmlns:a16="http://schemas.microsoft.com/office/drawing/2014/main" id="{B0BD37AB-5BD3-4A13-AAF5-5438D397963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89" name="AutoShape 1" descr="blob:https://web.whatsapp.com/34b6e80c-bc0c-4a28-b3e1-e4a36d430a7e">
          <a:extLst>
            <a:ext uri="{FF2B5EF4-FFF2-40B4-BE49-F238E27FC236}">
              <a16:creationId xmlns:a16="http://schemas.microsoft.com/office/drawing/2014/main" id="{21239C10-5D24-4F9D-9774-16A0CE46DB7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1059</xdr:row>
      <xdr:rowOff>0</xdr:rowOff>
    </xdr:from>
    <xdr:ext cx="304800" cy="307975"/>
    <xdr:sp macro="" textlink="">
      <xdr:nvSpPr>
        <xdr:cNvPr id="3690" name="AutoShape 1" descr="blob:https://web.whatsapp.com/34b6e80c-bc0c-4a28-b3e1-e4a36d430a7e">
          <a:extLst>
            <a:ext uri="{FF2B5EF4-FFF2-40B4-BE49-F238E27FC236}">
              <a16:creationId xmlns:a16="http://schemas.microsoft.com/office/drawing/2014/main" id="{1B8800C5-716D-47A3-87EF-73E3DAE0E72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1" name="AutoShape 1" descr="blob:https://web.whatsapp.com/34b6e80c-bc0c-4a28-b3e1-e4a36d430a7e">
          <a:extLst>
            <a:ext uri="{FF2B5EF4-FFF2-40B4-BE49-F238E27FC236}">
              <a16:creationId xmlns:a16="http://schemas.microsoft.com/office/drawing/2014/main" id="{9E61AF9D-2CDB-48F0-A996-128738ACDB0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2" name="AutoShape 1" descr="blob:https://web.whatsapp.com/34b6e80c-bc0c-4a28-b3e1-e4a36d430a7e">
          <a:extLst>
            <a:ext uri="{FF2B5EF4-FFF2-40B4-BE49-F238E27FC236}">
              <a16:creationId xmlns:a16="http://schemas.microsoft.com/office/drawing/2014/main" id="{93BDB109-8C40-4020-BECB-A35FA1B66BD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3" name="AutoShape 1" descr="blob:https://web.whatsapp.com/34b6e80c-bc0c-4a28-b3e1-e4a36d430a7e">
          <a:extLst>
            <a:ext uri="{FF2B5EF4-FFF2-40B4-BE49-F238E27FC236}">
              <a16:creationId xmlns:a16="http://schemas.microsoft.com/office/drawing/2014/main" id="{33927FF2-912C-44EB-8958-C53DEB74DB4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4" name="AutoShape 1" descr="blob:https://web.whatsapp.com/34b6e80c-bc0c-4a28-b3e1-e4a36d430a7e">
          <a:extLst>
            <a:ext uri="{FF2B5EF4-FFF2-40B4-BE49-F238E27FC236}">
              <a16:creationId xmlns:a16="http://schemas.microsoft.com/office/drawing/2014/main" id="{240438E7-2CC9-4F34-8038-E0B33E588F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5" name="AutoShape 1" descr="blob:https://web.whatsapp.com/34b6e80c-bc0c-4a28-b3e1-e4a36d430a7e">
          <a:extLst>
            <a:ext uri="{FF2B5EF4-FFF2-40B4-BE49-F238E27FC236}">
              <a16:creationId xmlns:a16="http://schemas.microsoft.com/office/drawing/2014/main" id="{CE4F1979-3415-4E4E-BBB8-6E7F7A88298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1060</xdr:row>
      <xdr:rowOff>0</xdr:rowOff>
    </xdr:from>
    <xdr:ext cx="304800" cy="307975"/>
    <xdr:sp macro="" textlink="">
      <xdr:nvSpPr>
        <xdr:cNvPr id="3696" name="AutoShape 1" descr="blob:https://web.whatsapp.com/34b6e80c-bc0c-4a28-b3e1-e4a36d430a7e">
          <a:extLst>
            <a:ext uri="{FF2B5EF4-FFF2-40B4-BE49-F238E27FC236}">
              <a16:creationId xmlns:a16="http://schemas.microsoft.com/office/drawing/2014/main" id="{F86BEAEC-5239-4724-810F-0C7A3801531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697" name="AutoShape 1" descr="blob:https://web.whatsapp.com/34b6e80c-bc0c-4a28-b3e1-e4a36d430a7e">
          <a:extLst>
            <a:ext uri="{FF2B5EF4-FFF2-40B4-BE49-F238E27FC236}">
              <a16:creationId xmlns:a16="http://schemas.microsoft.com/office/drawing/2014/main" id="{2D8F97F3-5A53-4B42-B0BC-0E711D38072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698" name="AutoShape 1" descr="blob:https://web.whatsapp.com/34b6e80c-bc0c-4a28-b3e1-e4a36d430a7e">
          <a:extLst>
            <a:ext uri="{FF2B5EF4-FFF2-40B4-BE49-F238E27FC236}">
              <a16:creationId xmlns:a16="http://schemas.microsoft.com/office/drawing/2014/main" id="{4FBDFE65-E9F2-4EA7-A7DD-BD2783AB141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699" name="AutoShape 1" descr="blob:https://web.whatsapp.com/34b6e80c-bc0c-4a28-b3e1-e4a36d430a7e">
          <a:extLst>
            <a:ext uri="{FF2B5EF4-FFF2-40B4-BE49-F238E27FC236}">
              <a16:creationId xmlns:a16="http://schemas.microsoft.com/office/drawing/2014/main" id="{35D42E56-7962-43A6-B589-8FE220DE425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700" name="AutoShape 1" descr="blob:https://web.whatsapp.com/34b6e80c-bc0c-4a28-b3e1-e4a36d430a7e">
          <a:extLst>
            <a:ext uri="{FF2B5EF4-FFF2-40B4-BE49-F238E27FC236}">
              <a16:creationId xmlns:a16="http://schemas.microsoft.com/office/drawing/2014/main" id="{863ACAEC-EEA6-44BB-838D-A517C3FA6D8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701" name="AutoShape 1" descr="blob:https://web.whatsapp.com/34b6e80c-bc0c-4a28-b3e1-e4a36d430a7e">
          <a:extLst>
            <a:ext uri="{FF2B5EF4-FFF2-40B4-BE49-F238E27FC236}">
              <a16:creationId xmlns:a16="http://schemas.microsoft.com/office/drawing/2014/main" id="{1F3D25B5-4BB2-4AB5-A6AD-8DE05DF45DB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1061</xdr:row>
      <xdr:rowOff>0</xdr:rowOff>
    </xdr:from>
    <xdr:ext cx="304800" cy="307975"/>
    <xdr:sp macro="" textlink="">
      <xdr:nvSpPr>
        <xdr:cNvPr id="3702" name="AutoShape 1" descr="blob:https://web.whatsapp.com/34b6e80c-bc0c-4a28-b3e1-e4a36d430a7e">
          <a:extLst>
            <a:ext uri="{FF2B5EF4-FFF2-40B4-BE49-F238E27FC236}">
              <a16:creationId xmlns:a16="http://schemas.microsoft.com/office/drawing/2014/main" id="{11FEB7DE-C4FE-4A9E-95B2-85F3B4B3F3C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3" name="AutoShape 1" descr="blob:https://web.whatsapp.com/34b6e80c-bc0c-4a28-b3e1-e4a36d430a7e">
          <a:extLst>
            <a:ext uri="{FF2B5EF4-FFF2-40B4-BE49-F238E27FC236}">
              <a16:creationId xmlns:a16="http://schemas.microsoft.com/office/drawing/2014/main" id="{FCF309CF-53D6-4DDE-8E23-AC87488AFD1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4" name="AutoShape 1" descr="blob:https://web.whatsapp.com/34b6e80c-bc0c-4a28-b3e1-e4a36d430a7e">
          <a:extLst>
            <a:ext uri="{FF2B5EF4-FFF2-40B4-BE49-F238E27FC236}">
              <a16:creationId xmlns:a16="http://schemas.microsoft.com/office/drawing/2014/main" id="{6971ACFE-15D8-4F1F-B62D-9681D20F6EF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5" name="AutoShape 1" descr="blob:https://web.whatsapp.com/34b6e80c-bc0c-4a28-b3e1-e4a36d430a7e">
          <a:extLst>
            <a:ext uri="{FF2B5EF4-FFF2-40B4-BE49-F238E27FC236}">
              <a16:creationId xmlns:a16="http://schemas.microsoft.com/office/drawing/2014/main" id="{D0B82EF8-FBE0-4A0E-B42D-BE89A493183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6" name="AutoShape 1" descr="blob:https://web.whatsapp.com/34b6e80c-bc0c-4a28-b3e1-e4a36d430a7e">
          <a:extLst>
            <a:ext uri="{FF2B5EF4-FFF2-40B4-BE49-F238E27FC236}">
              <a16:creationId xmlns:a16="http://schemas.microsoft.com/office/drawing/2014/main" id="{955B1BA5-076E-4665-B982-8D362354825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7" name="AutoShape 1" descr="blob:https://web.whatsapp.com/34b6e80c-bc0c-4a28-b3e1-e4a36d430a7e">
          <a:extLst>
            <a:ext uri="{FF2B5EF4-FFF2-40B4-BE49-F238E27FC236}">
              <a16:creationId xmlns:a16="http://schemas.microsoft.com/office/drawing/2014/main" id="{1E74D87D-3C21-4A8D-9238-5F40E41F189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1062</xdr:row>
      <xdr:rowOff>0</xdr:rowOff>
    </xdr:from>
    <xdr:ext cx="304800" cy="307975"/>
    <xdr:sp macro="" textlink="">
      <xdr:nvSpPr>
        <xdr:cNvPr id="3708" name="AutoShape 1" descr="blob:https://web.whatsapp.com/34b6e80c-bc0c-4a28-b3e1-e4a36d430a7e">
          <a:extLst>
            <a:ext uri="{FF2B5EF4-FFF2-40B4-BE49-F238E27FC236}">
              <a16:creationId xmlns:a16="http://schemas.microsoft.com/office/drawing/2014/main" id="{CFF00071-B8CF-4F1B-B68E-2016FAB97B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09" name="AutoShape 1" descr="blob:https://web.whatsapp.com/34b6e80c-bc0c-4a28-b3e1-e4a36d430a7e">
          <a:extLst>
            <a:ext uri="{FF2B5EF4-FFF2-40B4-BE49-F238E27FC236}">
              <a16:creationId xmlns:a16="http://schemas.microsoft.com/office/drawing/2014/main" id="{C69F0220-1F6C-4CB7-9D75-2C830EE60A9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10" name="AutoShape 1" descr="blob:https://web.whatsapp.com/34b6e80c-bc0c-4a28-b3e1-e4a36d430a7e">
          <a:extLst>
            <a:ext uri="{FF2B5EF4-FFF2-40B4-BE49-F238E27FC236}">
              <a16:creationId xmlns:a16="http://schemas.microsoft.com/office/drawing/2014/main" id="{A33F0F0F-BE0A-4D25-9608-4DE9DEC8BCD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11" name="AutoShape 1" descr="blob:https://web.whatsapp.com/34b6e80c-bc0c-4a28-b3e1-e4a36d430a7e">
          <a:extLst>
            <a:ext uri="{FF2B5EF4-FFF2-40B4-BE49-F238E27FC236}">
              <a16:creationId xmlns:a16="http://schemas.microsoft.com/office/drawing/2014/main" id="{BE4435E7-99B2-415D-9923-0A3BD592318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12" name="AutoShape 1" descr="blob:https://web.whatsapp.com/34b6e80c-bc0c-4a28-b3e1-e4a36d430a7e">
          <a:extLst>
            <a:ext uri="{FF2B5EF4-FFF2-40B4-BE49-F238E27FC236}">
              <a16:creationId xmlns:a16="http://schemas.microsoft.com/office/drawing/2014/main" id="{1C839BD4-1BE6-4A3F-9696-B686881E6F5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13" name="AutoShape 1" descr="blob:https://web.whatsapp.com/34b6e80c-bc0c-4a28-b3e1-e4a36d430a7e">
          <a:extLst>
            <a:ext uri="{FF2B5EF4-FFF2-40B4-BE49-F238E27FC236}">
              <a16:creationId xmlns:a16="http://schemas.microsoft.com/office/drawing/2014/main" id="{30A52D1A-1256-40C8-9E3C-AFEB76BEA8D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1063</xdr:row>
      <xdr:rowOff>0</xdr:rowOff>
    </xdr:from>
    <xdr:ext cx="304800" cy="307975"/>
    <xdr:sp macro="" textlink="">
      <xdr:nvSpPr>
        <xdr:cNvPr id="3714" name="AutoShape 1" descr="blob:https://web.whatsapp.com/34b6e80c-bc0c-4a28-b3e1-e4a36d430a7e">
          <a:extLst>
            <a:ext uri="{FF2B5EF4-FFF2-40B4-BE49-F238E27FC236}">
              <a16:creationId xmlns:a16="http://schemas.microsoft.com/office/drawing/2014/main" id="{35D824BA-E1B3-4574-AAB5-CA1BA087D44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15" name="AutoShape 1" descr="blob:https://web.whatsapp.com/34b6e80c-bc0c-4a28-b3e1-e4a36d430a7e">
          <a:extLst>
            <a:ext uri="{FF2B5EF4-FFF2-40B4-BE49-F238E27FC236}">
              <a16:creationId xmlns:a16="http://schemas.microsoft.com/office/drawing/2014/main" id="{824C944D-1E0C-448C-B1C9-EFA52CFCB0F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16" name="AutoShape 1" descr="blob:https://web.whatsapp.com/34b6e80c-bc0c-4a28-b3e1-e4a36d430a7e">
          <a:extLst>
            <a:ext uri="{FF2B5EF4-FFF2-40B4-BE49-F238E27FC236}">
              <a16:creationId xmlns:a16="http://schemas.microsoft.com/office/drawing/2014/main" id="{E3EE1D6E-BA27-4B09-BFB0-6F9B8E6029E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17" name="AutoShape 1" descr="blob:https://web.whatsapp.com/34b6e80c-bc0c-4a28-b3e1-e4a36d430a7e">
          <a:extLst>
            <a:ext uri="{FF2B5EF4-FFF2-40B4-BE49-F238E27FC236}">
              <a16:creationId xmlns:a16="http://schemas.microsoft.com/office/drawing/2014/main" id="{A879ADF2-4599-44E8-9A59-0789FA29233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18" name="AutoShape 1" descr="blob:https://web.whatsapp.com/34b6e80c-bc0c-4a28-b3e1-e4a36d430a7e">
          <a:extLst>
            <a:ext uri="{FF2B5EF4-FFF2-40B4-BE49-F238E27FC236}">
              <a16:creationId xmlns:a16="http://schemas.microsoft.com/office/drawing/2014/main" id="{8B3E75C6-365E-4A19-9C29-6295C74FED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19" name="AutoShape 1" descr="blob:https://web.whatsapp.com/34b6e80c-bc0c-4a28-b3e1-e4a36d430a7e">
          <a:extLst>
            <a:ext uri="{FF2B5EF4-FFF2-40B4-BE49-F238E27FC236}">
              <a16:creationId xmlns:a16="http://schemas.microsoft.com/office/drawing/2014/main" id="{B3308594-15B2-498A-9746-8DDD4F6786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1064</xdr:row>
      <xdr:rowOff>0</xdr:rowOff>
    </xdr:from>
    <xdr:ext cx="304800" cy="307975"/>
    <xdr:sp macro="" textlink="">
      <xdr:nvSpPr>
        <xdr:cNvPr id="3720" name="AutoShape 1" descr="blob:https://web.whatsapp.com/34b6e80c-bc0c-4a28-b3e1-e4a36d430a7e">
          <a:extLst>
            <a:ext uri="{FF2B5EF4-FFF2-40B4-BE49-F238E27FC236}">
              <a16:creationId xmlns:a16="http://schemas.microsoft.com/office/drawing/2014/main" id="{2F41FE0F-D5E0-49E2-8422-65BCA5F13A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1" name="AutoShape 1" descr="blob:https://web.whatsapp.com/34b6e80c-bc0c-4a28-b3e1-e4a36d430a7e">
          <a:extLst>
            <a:ext uri="{FF2B5EF4-FFF2-40B4-BE49-F238E27FC236}">
              <a16:creationId xmlns:a16="http://schemas.microsoft.com/office/drawing/2014/main" id="{A6C4A79E-0141-41C7-82E6-A635430F5C6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2" name="AutoShape 1" descr="blob:https://web.whatsapp.com/34b6e80c-bc0c-4a28-b3e1-e4a36d430a7e">
          <a:extLst>
            <a:ext uri="{FF2B5EF4-FFF2-40B4-BE49-F238E27FC236}">
              <a16:creationId xmlns:a16="http://schemas.microsoft.com/office/drawing/2014/main" id="{74EF2DF0-7C18-4A22-8218-D8FF9C1C327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3" name="AutoShape 1" descr="blob:https://web.whatsapp.com/34b6e80c-bc0c-4a28-b3e1-e4a36d430a7e">
          <a:extLst>
            <a:ext uri="{FF2B5EF4-FFF2-40B4-BE49-F238E27FC236}">
              <a16:creationId xmlns:a16="http://schemas.microsoft.com/office/drawing/2014/main" id="{77893195-EE24-42D0-93CC-9734C3D2AD9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4" name="AutoShape 1" descr="blob:https://web.whatsapp.com/34b6e80c-bc0c-4a28-b3e1-e4a36d430a7e">
          <a:extLst>
            <a:ext uri="{FF2B5EF4-FFF2-40B4-BE49-F238E27FC236}">
              <a16:creationId xmlns:a16="http://schemas.microsoft.com/office/drawing/2014/main" id="{8B021736-9623-4ED8-AEA0-285B87A7AC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5" name="AutoShape 1" descr="blob:https://web.whatsapp.com/34b6e80c-bc0c-4a28-b3e1-e4a36d430a7e">
          <a:extLst>
            <a:ext uri="{FF2B5EF4-FFF2-40B4-BE49-F238E27FC236}">
              <a16:creationId xmlns:a16="http://schemas.microsoft.com/office/drawing/2014/main" id="{8FDD2413-B5B0-4C79-B59E-1D6C80565DB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1065</xdr:row>
      <xdr:rowOff>0</xdr:rowOff>
    </xdr:from>
    <xdr:ext cx="304800" cy="307975"/>
    <xdr:sp macro="" textlink="">
      <xdr:nvSpPr>
        <xdr:cNvPr id="3726" name="AutoShape 1" descr="blob:https://web.whatsapp.com/34b6e80c-bc0c-4a28-b3e1-e4a36d430a7e">
          <a:extLst>
            <a:ext uri="{FF2B5EF4-FFF2-40B4-BE49-F238E27FC236}">
              <a16:creationId xmlns:a16="http://schemas.microsoft.com/office/drawing/2014/main" id="{6C9CBA8E-7FA4-4FF5-98B8-1D9F747D5E0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27" name="AutoShape 1" descr="blob:https://web.whatsapp.com/34b6e80c-bc0c-4a28-b3e1-e4a36d430a7e">
          <a:extLst>
            <a:ext uri="{FF2B5EF4-FFF2-40B4-BE49-F238E27FC236}">
              <a16:creationId xmlns:a16="http://schemas.microsoft.com/office/drawing/2014/main" id="{F90E6977-A453-49C1-9BF2-ECDA7457164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28" name="AutoShape 1" descr="blob:https://web.whatsapp.com/34b6e80c-bc0c-4a28-b3e1-e4a36d430a7e">
          <a:extLst>
            <a:ext uri="{FF2B5EF4-FFF2-40B4-BE49-F238E27FC236}">
              <a16:creationId xmlns:a16="http://schemas.microsoft.com/office/drawing/2014/main" id="{5485EBCC-0CCC-4385-9C03-D7B0D58BFE1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29" name="AutoShape 1" descr="blob:https://web.whatsapp.com/34b6e80c-bc0c-4a28-b3e1-e4a36d430a7e">
          <a:extLst>
            <a:ext uri="{FF2B5EF4-FFF2-40B4-BE49-F238E27FC236}">
              <a16:creationId xmlns:a16="http://schemas.microsoft.com/office/drawing/2014/main" id="{853DEC1F-534F-4F82-866A-D42B2F9F749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30" name="AutoShape 1" descr="blob:https://web.whatsapp.com/34b6e80c-bc0c-4a28-b3e1-e4a36d430a7e">
          <a:extLst>
            <a:ext uri="{FF2B5EF4-FFF2-40B4-BE49-F238E27FC236}">
              <a16:creationId xmlns:a16="http://schemas.microsoft.com/office/drawing/2014/main" id="{E282A4B0-85C0-4BD2-8D9A-6DFA707A37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31" name="AutoShape 1" descr="blob:https://web.whatsapp.com/34b6e80c-bc0c-4a28-b3e1-e4a36d430a7e">
          <a:extLst>
            <a:ext uri="{FF2B5EF4-FFF2-40B4-BE49-F238E27FC236}">
              <a16:creationId xmlns:a16="http://schemas.microsoft.com/office/drawing/2014/main" id="{CFB6D235-678B-4694-B286-AD9BBAD342F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1066</xdr:row>
      <xdr:rowOff>0</xdr:rowOff>
    </xdr:from>
    <xdr:ext cx="304800" cy="307975"/>
    <xdr:sp macro="" textlink="">
      <xdr:nvSpPr>
        <xdr:cNvPr id="3732" name="AutoShape 1" descr="blob:https://web.whatsapp.com/34b6e80c-bc0c-4a28-b3e1-e4a36d430a7e">
          <a:extLst>
            <a:ext uri="{FF2B5EF4-FFF2-40B4-BE49-F238E27FC236}">
              <a16:creationId xmlns:a16="http://schemas.microsoft.com/office/drawing/2014/main" id="{0BABC47A-915F-46AF-80C5-1ED2AFDF8D7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3" name="AutoShape 1" descr="blob:https://web.whatsapp.com/34b6e80c-bc0c-4a28-b3e1-e4a36d430a7e">
          <a:extLst>
            <a:ext uri="{FF2B5EF4-FFF2-40B4-BE49-F238E27FC236}">
              <a16:creationId xmlns:a16="http://schemas.microsoft.com/office/drawing/2014/main" id="{6B337CC8-C1D6-47B0-B41E-C4ADA085C98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4" name="AutoShape 1" descr="blob:https://web.whatsapp.com/34b6e80c-bc0c-4a28-b3e1-e4a36d430a7e">
          <a:extLst>
            <a:ext uri="{FF2B5EF4-FFF2-40B4-BE49-F238E27FC236}">
              <a16:creationId xmlns:a16="http://schemas.microsoft.com/office/drawing/2014/main" id="{8E06F185-A45D-4577-BB5C-A7A8D83BA1A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5" name="AutoShape 1" descr="blob:https://web.whatsapp.com/34b6e80c-bc0c-4a28-b3e1-e4a36d430a7e">
          <a:extLst>
            <a:ext uri="{FF2B5EF4-FFF2-40B4-BE49-F238E27FC236}">
              <a16:creationId xmlns:a16="http://schemas.microsoft.com/office/drawing/2014/main" id="{84C12D06-3A91-4106-962F-48F964754B0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6" name="AutoShape 1" descr="blob:https://web.whatsapp.com/34b6e80c-bc0c-4a28-b3e1-e4a36d430a7e">
          <a:extLst>
            <a:ext uri="{FF2B5EF4-FFF2-40B4-BE49-F238E27FC236}">
              <a16:creationId xmlns:a16="http://schemas.microsoft.com/office/drawing/2014/main" id="{16E211BA-FC33-494C-AAED-A0896602076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7" name="AutoShape 1" descr="blob:https://web.whatsapp.com/34b6e80c-bc0c-4a28-b3e1-e4a36d430a7e">
          <a:extLst>
            <a:ext uri="{FF2B5EF4-FFF2-40B4-BE49-F238E27FC236}">
              <a16:creationId xmlns:a16="http://schemas.microsoft.com/office/drawing/2014/main" id="{3B75193F-1759-422B-8AEC-7B705427CAF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1067</xdr:row>
      <xdr:rowOff>0</xdr:rowOff>
    </xdr:from>
    <xdr:ext cx="304800" cy="307975"/>
    <xdr:sp macro="" textlink="">
      <xdr:nvSpPr>
        <xdr:cNvPr id="3738" name="AutoShape 1" descr="blob:https://web.whatsapp.com/34b6e80c-bc0c-4a28-b3e1-e4a36d430a7e">
          <a:extLst>
            <a:ext uri="{FF2B5EF4-FFF2-40B4-BE49-F238E27FC236}">
              <a16:creationId xmlns:a16="http://schemas.microsoft.com/office/drawing/2014/main" id="{B2E9EE7F-97F8-40A6-B325-BE29A7A76DB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39" name="AutoShape 1" descr="blob:https://web.whatsapp.com/34b6e80c-bc0c-4a28-b3e1-e4a36d430a7e">
          <a:extLst>
            <a:ext uri="{FF2B5EF4-FFF2-40B4-BE49-F238E27FC236}">
              <a16:creationId xmlns:a16="http://schemas.microsoft.com/office/drawing/2014/main" id="{F54C00FF-E609-4D8E-9C5B-DF28B690B30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40" name="AutoShape 1" descr="blob:https://web.whatsapp.com/34b6e80c-bc0c-4a28-b3e1-e4a36d430a7e">
          <a:extLst>
            <a:ext uri="{FF2B5EF4-FFF2-40B4-BE49-F238E27FC236}">
              <a16:creationId xmlns:a16="http://schemas.microsoft.com/office/drawing/2014/main" id="{71B47E9C-FF7D-4E81-9658-F069953B6F3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41" name="AutoShape 1" descr="blob:https://web.whatsapp.com/34b6e80c-bc0c-4a28-b3e1-e4a36d430a7e">
          <a:extLst>
            <a:ext uri="{FF2B5EF4-FFF2-40B4-BE49-F238E27FC236}">
              <a16:creationId xmlns:a16="http://schemas.microsoft.com/office/drawing/2014/main" id="{5AEE38C8-7835-4790-9316-15DD5A67516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42" name="AutoShape 1" descr="blob:https://web.whatsapp.com/34b6e80c-bc0c-4a28-b3e1-e4a36d430a7e">
          <a:extLst>
            <a:ext uri="{FF2B5EF4-FFF2-40B4-BE49-F238E27FC236}">
              <a16:creationId xmlns:a16="http://schemas.microsoft.com/office/drawing/2014/main" id="{3585A7AC-E11B-44E4-8D97-66A91D5EE43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43" name="AutoShape 1" descr="blob:https://web.whatsapp.com/34b6e80c-bc0c-4a28-b3e1-e4a36d430a7e">
          <a:extLst>
            <a:ext uri="{FF2B5EF4-FFF2-40B4-BE49-F238E27FC236}">
              <a16:creationId xmlns:a16="http://schemas.microsoft.com/office/drawing/2014/main" id="{4C3EDA74-65C0-442D-B0D5-7C9321F36B1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1068</xdr:row>
      <xdr:rowOff>0</xdr:rowOff>
    </xdr:from>
    <xdr:ext cx="304800" cy="307975"/>
    <xdr:sp macro="" textlink="">
      <xdr:nvSpPr>
        <xdr:cNvPr id="3744" name="AutoShape 1" descr="blob:https://web.whatsapp.com/34b6e80c-bc0c-4a28-b3e1-e4a36d430a7e">
          <a:extLst>
            <a:ext uri="{FF2B5EF4-FFF2-40B4-BE49-F238E27FC236}">
              <a16:creationId xmlns:a16="http://schemas.microsoft.com/office/drawing/2014/main" id="{F1C2C867-5740-4EEE-B0EC-CB11BE12C4B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45" name="AutoShape 1" descr="blob:https://web.whatsapp.com/34b6e80c-bc0c-4a28-b3e1-e4a36d430a7e">
          <a:extLst>
            <a:ext uri="{FF2B5EF4-FFF2-40B4-BE49-F238E27FC236}">
              <a16:creationId xmlns:a16="http://schemas.microsoft.com/office/drawing/2014/main" id="{A35DC2D5-9DEB-4E9C-A506-1F8DCD1792D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46" name="AutoShape 1" descr="blob:https://web.whatsapp.com/34b6e80c-bc0c-4a28-b3e1-e4a36d430a7e">
          <a:extLst>
            <a:ext uri="{FF2B5EF4-FFF2-40B4-BE49-F238E27FC236}">
              <a16:creationId xmlns:a16="http://schemas.microsoft.com/office/drawing/2014/main" id="{3D441A28-67C8-4221-9332-4BE39168CB1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47" name="AutoShape 1" descr="blob:https://web.whatsapp.com/34b6e80c-bc0c-4a28-b3e1-e4a36d430a7e">
          <a:extLst>
            <a:ext uri="{FF2B5EF4-FFF2-40B4-BE49-F238E27FC236}">
              <a16:creationId xmlns:a16="http://schemas.microsoft.com/office/drawing/2014/main" id="{E9494B8B-958C-42B6-A588-C62AC658D99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48" name="AutoShape 1" descr="blob:https://web.whatsapp.com/34b6e80c-bc0c-4a28-b3e1-e4a36d430a7e">
          <a:extLst>
            <a:ext uri="{FF2B5EF4-FFF2-40B4-BE49-F238E27FC236}">
              <a16:creationId xmlns:a16="http://schemas.microsoft.com/office/drawing/2014/main" id="{51003EA5-3F1D-4790-B806-68E77843C2A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49" name="AutoShape 1" descr="blob:https://web.whatsapp.com/34b6e80c-bc0c-4a28-b3e1-e4a36d430a7e">
          <a:extLst>
            <a:ext uri="{FF2B5EF4-FFF2-40B4-BE49-F238E27FC236}">
              <a16:creationId xmlns:a16="http://schemas.microsoft.com/office/drawing/2014/main" id="{59ADDA46-B097-4091-AFEF-3BD74A57146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1069</xdr:row>
      <xdr:rowOff>0</xdr:rowOff>
    </xdr:from>
    <xdr:ext cx="304800" cy="307975"/>
    <xdr:sp macro="" textlink="">
      <xdr:nvSpPr>
        <xdr:cNvPr id="3750" name="AutoShape 1" descr="blob:https://web.whatsapp.com/34b6e80c-bc0c-4a28-b3e1-e4a36d430a7e">
          <a:extLst>
            <a:ext uri="{FF2B5EF4-FFF2-40B4-BE49-F238E27FC236}">
              <a16:creationId xmlns:a16="http://schemas.microsoft.com/office/drawing/2014/main" id="{D60B6D9B-213A-4640-B742-EEC828984D9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1" name="AutoShape 1" descr="blob:https://web.whatsapp.com/34b6e80c-bc0c-4a28-b3e1-e4a36d430a7e">
          <a:extLst>
            <a:ext uri="{FF2B5EF4-FFF2-40B4-BE49-F238E27FC236}">
              <a16:creationId xmlns:a16="http://schemas.microsoft.com/office/drawing/2014/main" id="{59C40E8A-5BD7-4615-8843-CC280F8AAB9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2" name="AutoShape 1" descr="blob:https://web.whatsapp.com/34b6e80c-bc0c-4a28-b3e1-e4a36d430a7e">
          <a:extLst>
            <a:ext uri="{FF2B5EF4-FFF2-40B4-BE49-F238E27FC236}">
              <a16:creationId xmlns:a16="http://schemas.microsoft.com/office/drawing/2014/main" id="{729F599E-9404-4812-9010-54377DFCE0E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3" name="AutoShape 1" descr="blob:https://web.whatsapp.com/34b6e80c-bc0c-4a28-b3e1-e4a36d430a7e">
          <a:extLst>
            <a:ext uri="{FF2B5EF4-FFF2-40B4-BE49-F238E27FC236}">
              <a16:creationId xmlns:a16="http://schemas.microsoft.com/office/drawing/2014/main" id="{CA7D860C-DEEA-48D4-BADD-53AD89C4934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4" name="AutoShape 1" descr="blob:https://web.whatsapp.com/34b6e80c-bc0c-4a28-b3e1-e4a36d430a7e">
          <a:extLst>
            <a:ext uri="{FF2B5EF4-FFF2-40B4-BE49-F238E27FC236}">
              <a16:creationId xmlns:a16="http://schemas.microsoft.com/office/drawing/2014/main" id="{F62D0F4D-E191-412D-88C5-318574A2B27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5" name="AutoShape 1" descr="blob:https://web.whatsapp.com/34b6e80c-bc0c-4a28-b3e1-e4a36d430a7e">
          <a:extLst>
            <a:ext uri="{FF2B5EF4-FFF2-40B4-BE49-F238E27FC236}">
              <a16:creationId xmlns:a16="http://schemas.microsoft.com/office/drawing/2014/main" id="{68E07037-9EA7-4F3A-9849-9BF7BACE481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1070</xdr:row>
      <xdr:rowOff>0</xdr:rowOff>
    </xdr:from>
    <xdr:ext cx="304800" cy="307975"/>
    <xdr:sp macro="" textlink="">
      <xdr:nvSpPr>
        <xdr:cNvPr id="3756" name="AutoShape 1" descr="blob:https://web.whatsapp.com/34b6e80c-bc0c-4a28-b3e1-e4a36d430a7e">
          <a:extLst>
            <a:ext uri="{FF2B5EF4-FFF2-40B4-BE49-F238E27FC236}">
              <a16:creationId xmlns:a16="http://schemas.microsoft.com/office/drawing/2014/main" id="{9F219F31-0C52-41D3-A43B-07EC2CAD125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57" name="AutoShape 1" descr="blob:https://web.whatsapp.com/34b6e80c-bc0c-4a28-b3e1-e4a36d430a7e">
          <a:extLst>
            <a:ext uri="{FF2B5EF4-FFF2-40B4-BE49-F238E27FC236}">
              <a16:creationId xmlns:a16="http://schemas.microsoft.com/office/drawing/2014/main" id="{D23745B4-3622-47B9-AED6-5B195032019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58" name="AutoShape 1" descr="blob:https://web.whatsapp.com/34b6e80c-bc0c-4a28-b3e1-e4a36d430a7e">
          <a:extLst>
            <a:ext uri="{FF2B5EF4-FFF2-40B4-BE49-F238E27FC236}">
              <a16:creationId xmlns:a16="http://schemas.microsoft.com/office/drawing/2014/main" id="{91B6CD75-064C-4901-BB3B-3B2C2B7B2CD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59" name="AutoShape 1" descr="blob:https://web.whatsapp.com/34b6e80c-bc0c-4a28-b3e1-e4a36d430a7e">
          <a:extLst>
            <a:ext uri="{FF2B5EF4-FFF2-40B4-BE49-F238E27FC236}">
              <a16:creationId xmlns:a16="http://schemas.microsoft.com/office/drawing/2014/main" id="{ABC3D80F-11DD-4649-A76F-2B83EB7253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60" name="AutoShape 1" descr="blob:https://web.whatsapp.com/34b6e80c-bc0c-4a28-b3e1-e4a36d430a7e">
          <a:extLst>
            <a:ext uri="{FF2B5EF4-FFF2-40B4-BE49-F238E27FC236}">
              <a16:creationId xmlns:a16="http://schemas.microsoft.com/office/drawing/2014/main" id="{E0420C8B-4238-4795-8D2C-87B845C9846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61" name="AutoShape 1" descr="blob:https://web.whatsapp.com/34b6e80c-bc0c-4a28-b3e1-e4a36d430a7e">
          <a:extLst>
            <a:ext uri="{FF2B5EF4-FFF2-40B4-BE49-F238E27FC236}">
              <a16:creationId xmlns:a16="http://schemas.microsoft.com/office/drawing/2014/main" id="{34835913-44CB-4758-81D5-147043303BC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1071</xdr:row>
      <xdr:rowOff>0</xdr:rowOff>
    </xdr:from>
    <xdr:ext cx="304800" cy="307975"/>
    <xdr:sp macro="" textlink="">
      <xdr:nvSpPr>
        <xdr:cNvPr id="3762" name="AutoShape 1" descr="blob:https://web.whatsapp.com/34b6e80c-bc0c-4a28-b3e1-e4a36d430a7e">
          <a:extLst>
            <a:ext uri="{FF2B5EF4-FFF2-40B4-BE49-F238E27FC236}">
              <a16:creationId xmlns:a16="http://schemas.microsoft.com/office/drawing/2014/main" id="{2A6ED95A-9CB8-480E-BE71-C363D9BBA4D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3" name="AutoShape 1" descr="blob:https://web.whatsapp.com/34b6e80c-bc0c-4a28-b3e1-e4a36d430a7e">
          <a:extLst>
            <a:ext uri="{FF2B5EF4-FFF2-40B4-BE49-F238E27FC236}">
              <a16:creationId xmlns:a16="http://schemas.microsoft.com/office/drawing/2014/main" id="{1D24A177-3380-418B-B499-3A58D9BD203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4" name="AutoShape 1" descr="blob:https://web.whatsapp.com/34b6e80c-bc0c-4a28-b3e1-e4a36d430a7e">
          <a:extLst>
            <a:ext uri="{FF2B5EF4-FFF2-40B4-BE49-F238E27FC236}">
              <a16:creationId xmlns:a16="http://schemas.microsoft.com/office/drawing/2014/main" id="{58837155-4FFC-479E-A3E0-196826092E9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5" name="AutoShape 1" descr="blob:https://web.whatsapp.com/34b6e80c-bc0c-4a28-b3e1-e4a36d430a7e">
          <a:extLst>
            <a:ext uri="{FF2B5EF4-FFF2-40B4-BE49-F238E27FC236}">
              <a16:creationId xmlns:a16="http://schemas.microsoft.com/office/drawing/2014/main" id="{0BABD431-7937-414E-8088-628ADF610E8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6" name="AutoShape 1" descr="blob:https://web.whatsapp.com/34b6e80c-bc0c-4a28-b3e1-e4a36d430a7e">
          <a:extLst>
            <a:ext uri="{FF2B5EF4-FFF2-40B4-BE49-F238E27FC236}">
              <a16:creationId xmlns:a16="http://schemas.microsoft.com/office/drawing/2014/main" id="{2C18390E-852B-402E-A2CE-648BA73E05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7" name="AutoShape 1" descr="blob:https://web.whatsapp.com/34b6e80c-bc0c-4a28-b3e1-e4a36d430a7e">
          <a:extLst>
            <a:ext uri="{FF2B5EF4-FFF2-40B4-BE49-F238E27FC236}">
              <a16:creationId xmlns:a16="http://schemas.microsoft.com/office/drawing/2014/main" id="{F66745DA-D356-43B4-93B3-09045B0C9BD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1072</xdr:row>
      <xdr:rowOff>0</xdr:rowOff>
    </xdr:from>
    <xdr:ext cx="304800" cy="307975"/>
    <xdr:sp macro="" textlink="">
      <xdr:nvSpPr>
        <xdr:cNvPr id="3768" name="AutoShape 1" descr="blob:https://web.whatsapp.com/34b6e80c-bc0c-4a28-b3e1-e4a36d430a7e">
          <a:extLst>
            <a:ext uri="{FF2B5EF4-FFF2-40B4-BE49-F238E27FC236}">
              <a16:creationId xmlns:a16="http://schemas.microsoft.com/office/drawing/2014/main" id="{B1655BE7-6521-4C5C-91B1-135508FB03F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69" name="AutoShape 1" descr="blob:https://web.whatsapp.com/34b6e80c-bc0c-4a28-b3e1-e4a36d430a7e">
          <a:extLst>
            <a:ext uri="{FF2B5EF4-FFF2-40B4-BE49-F238E27FC236}">
              <a16:creationId xmlns:a16="http://schemas.microsoft.com/office/drawing/2014/main" id="{0C123E24-8A0D-476B-A11B-8037338142B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70" name="AutoShape 1" descr="blob:https://web.whatsapp.com/34b6e80c-bc0c-4a28-b3e1-e4a36d430a7e">
          <a:extLst>
            <a:ext uri="{FF2B5EF4-FFF2-40B4-BE49-F238E27FC236}">
              <a16:creationId xmlns:a16="http://schemas.microsoft.com/office/drawing/2014/main" id="{34F5D424-1A01-499D-A99D-5E58C8A6CF1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71" name="AutoShape 1" descr="blob:https://web.whatsapp.com/34b6e80c-bc0c-4a28-b3e1-e4a36d430a7e">
          <a:extLst>
            <a:ext uri="{FF2B5EF4-FFF2-40B4-BE49-F238E27FC236}">
              <a16:creationId xmlns:a16="http://schemas.microsoft.com/office/drawing/2014/main" id="{74B18911-E9D5-4A1D-BB10-AEB9E068D63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72" name="AutoShape 1" descr="blob:https://web.whatsapp.com/34b6e80c-bc0c-4a28-b3e1-e4a36d430a7e">
          <a:extLst>
            <a:ext uri="{FF2B5EF4-FFF2-40B4-BE49-F238E27FC236}">
              <a16:creationId xmlns:a16="http://schemas.microsoft.com/office/drawing/2014/main" id="{79ADBB2A-23BF-4441-BD88-FC748F509A0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73" name="AutoShape 1" descr="blob:https://web.whatsapp.com/34b6e80c-bc0c-4a28-b3e1-e4a36d430a7e">
          <a:extLst>
            <a:ext uri="{FF2B5EF4-FFF2-40B4-BE49-F238E27FC236}">
              <a16:creationId xmlns:a16="http://schemas.microsoft.com/office/drawing/2014/main" id="{03D6BD2D-BF0C-4D9D-98EB-244A7AFC5CD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1073</xdr:row>
      <xdr:rowOff>0</xdr:rowOff>
    </xdr:from>
    <xdr:ext cx="304800" cy="307975"/>
    <xdr:sp macro="" textlink="">
      <xdr:nvSpPr>
        <xdr:cNvPr id="3774" name="AutoShape 1" descr="blob:https://web.whatsapp.com/34b6e80c-bc0c-4a28-b3e1-e4a36d430a7e">
          <a:extLst>
            <a:ext uri="{FF2B5EF4-FFF2-40B4-BE49-F238E27FC236}">
              <a16:creationId xmlns:a16="http://schemas.microsoft.com/office/drawing/2014/main" id="{515DCF55-7995-4A83-A486-3F80E7FE34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75" name="AutoShape 1" descr="blob:https://web.whatsapp.com/34b6e80c-bc0c-4a28-b3e1-e4a36d430a7e">
          <a:extLst>
            <a:ext uri="{FF2B5EF4-FFF2-40B4-BE49-F238E27FC236}">
              <a16:creationId xmlns:a16="http://schemas.microsoft.com/office/drawing/2014/main" id="{C71FA8E6-8012-4686-BD68-4B19A09DC8B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76" name="AutoShape 1" descr="blob:https://web.whatsapp.com/34b6e80c-bc0c-4a28-b3e1-e4a36d430a7e">
          <a:extLst>
            <a:ext uri="{FF2B5EF4-FFF2-40B4-BE49-F238E27FC236}">
              <a16:creationId xmlns:a16="http://schemas.microsoft.com/office/drawing/2014/main" id="{348CB341-352A-4441-879A-544E84D38223}"/>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77" name="AutoShape 1" descr="blob:https://web.whatsapp.com/34b6e80c-bc0c-4a28-b3e1-e4a36d430a7e">
          <a:extLst>
            <a:ext uri="{FF2B5EF4-FFF2-40B4-BE49-F238E27FC236}">
              <a16:creationId xmlns:a16="http://schemas.microsoft.com/office/drawing/2014/main" id="{2B155270-E273-46D1-A376-26D41B2E1D7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78" name="AutoShape 1" descr="blob:https://web.whatsapp.com/34b6e80c-bc0c-4a28-b3e1-e4a36d430a7e">
          <a:extLst>
            <a:ext uri="{FF2B5EF4-FFF2-40B4-BE49-F238E27FC236}">
              <a16:creationId xmlns:a16="http://schemas.microsoft.com/office/drawing/2014/main" id="{38847992-AF4F-4694-BDC8-04160913994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79" name="AutoShape 1" descr="blob:https://web.whatsapp.com/34b6e80c-bc0c-4a28-b3e1-e4a36d430a7e">
          <a:extLst>
            <a:ext uri="{FF2B5EF4-FFF2-40B4-BE49-F238E27FC236}">
              <a16:creationId xmlns:a16="http://schemas.microsoft.com/office/drawing/2014/main" id="{AD610630-B1CE-46D3-95FE-09BE83B3B27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1074</xdr:row>
      <xdr:rowOff>0</xdr:rowOff>
    </xdr:from>
    <xdr:ext cx="304800" cy="307975"/>
    <xdr:sp macro="" textlink="">
      <xdr:nvSpPr>
        <xdr:cNvPr id="3780" name="AutoShape 1" descr="blob:https://web.whatsapp.com/34b6e80c-bc0c-4a28-b3e1-e4a36d430a7e">
          <a:extLst>
            <a:ext uri="{FF2B5EF4-FFF2-40B4-BE49-F238E27FC236}">
              <a16:creationId xmlns:a16="http://schemas.microsoft.com/office/drawing/2014/main" id="{65A4582A-EC93-4AC0-8DE6-85AE4406864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1" name="AutoShape 1" descr="blob:https://web.whatsapp.com/34b6e80c-bc0c-4a28-b3e1-e4a36d430a7e">
          <a:extLst>
            <a:ext uri="{FF2B5EF4-FFF2-40B4-BE49-F238E27FC236}">
              <a16:creationId xmlns:a16="http://schemas.microsoft.com/office/drawing/2014/main" id="{3687B797-3F94-4389-A139-B17D179BAB6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2" name="AutoShape 1" descr="blob:https://web.whatsapp.com/34b6e80c-bc0c-4a28-b3e1-e4a36d430a7e">
          <a:extLst>
            <a:ext uri="{FF2B5EF4-FFF2-40B4-BE49-F238E27FC236}">
              <a16:creationId xmlns:a16="http://schemas.microsoft.com/office/drawing/2014/main" id="{5F31D601-921D-4754-8C6D-76DB5B90F67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3" name="AutoShape 1" descr="blob:https://web.whatsapp.com/34b6e80c-bc0c-4a28-b3e1-e4a36d430a7e">
          <a:extLst>
            <a:ext uri="{FF2B5EF4-FFF2-40B4-BE49-F238E27FC236}">
              <a16:creationId xmlns:a16="http://schemas.microsoft.com/office/drawing/2014/main" id="{A8890DE3-FF14-4FD3-B4C4-73CDEAD45B1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4" name="AutoShape 1" descr="blob:https://web.whatsapp.com/34b6e80c-bc0c-4a28-b3e1-e4a36d430a7e">
          <a:extLst>
            <a:ext uri="{FF2B5EF4-FFF2-40B4-BE49-F238E27FC236}">
              <a16:creationId xmlns:a16="http://schemas.microsoft.com/office/drawing/2014/main" id="{96BC6279-71FC-4D43-81CD-27D49EB47ED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5" name="AutoShape 1" descr="blob:https://web.whatsapp.com/34b6e80c-bc0c-4a28-b3e1-e4a36d430a7e">
          <a:extLst>
            <a:ext uri="{FF2B5EF4-FFF2-40B4-BE49-F238E27FC236}">
              <a16:creationId xmlns:a16="http://schemas.microsoft.com/office/drawing/2014/main" id="{BE4883AC-9D85-4730-A4DF-8B978B460C6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1075</xdr:row>
      <xdr:rowOff>0</xdr:rowOff>
    </xdr:from>
    <xdr:ext cx="304800" cy="307975"/>
    <xdr:sp macro="" textlink="">
      <xdr:nvSpPr>
        <xdr:cNvPr id="3786" name="AutoShape 1" descr="blob:https://web.whatsapp.com/34b6e80c-bc0c-4a28-b3e1-e4a36d430a7e">
          <a:extLst>
            <a:ext uri="{FF2B5EF4-FFF2-40B4-BE49-F238E27FC236}">
              <a16:creationId xmlns:a16="http://schemas.microsoft.com/office/drawing/2014/main" id="{7A7AFEEE-50D3-40C5-9A50-D53E3E76A02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87" name="AutoShape 1" descr="blob:https://web.whatsapp.com/34b6e80c-bc0c-4a28-b3e1-e4a36d430a7e">
          <a:extLst>
            <a:ext uri="{FF2B5EF4-FFF2-40B4-BE49-F238E27FC236}">
              <a16:creationId xmlns:a16="http://schemas.microsoft.com/office/drawing/2014/main" id="{61101EE8-E560-4434-9FB9-706511973AB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88" name="AutoShape 1" descr="blob:https://web.whatsapp.com/34b6e80c-bc0c-4a28-b3e1-e4a36d430a7e">
          <a:extLst>
            <a:ext uri="{FF2B5EF4-FFF2-40B4-BE49-F238E27FC236}">
              <a16:creationId xmlns:a16="http://schemas.microsoft.com/office/drawing/2014/main" id="{6E63207A-5640-4445-8DC1-462322D1C29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89" name="AutoShape 1" descr="blob:https://web.whatsapp.com/34b6e80c-bc0c-4a28-b3e1-e4a36d430a7e">
          <a:extLst>
            <a:ext uri="{FF2B5EF4-FFF2-40B4-BE49-F238E27FC236}">
              <a16:creationId xmlns:a16="http://schemas.microsoft.com/office/drawing/2014/main" id="{E34E626C-B456-4D35-A4AA-A4098371487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90" name="AutoShape 1" descr="blob:https://web.whatsapp.com/34b6e80c-bc0c-4a28-b3e1-e4a36d430a7e">
          <a:extLst>
            <a:ext uri="{FF2B5EF4-FFF2-40B4-BE49-F238E27FC236}">
              <a16:creationId xmlns:a16="http://schemas.microsoft.com/office/drawing/2014/main" id="{7216CE58-F2D0-44A0-BDE9-4F23B206162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91" name="AutoShape 1" descr="blob:https://web.whatsapp.com/34b6e80c-bc0c-4a28-b3e1-e4a36d430a7e">
          <a:extLst>
            <a:ext uri="{FF2B5EF4-FFF2-40B4-BE49-F238E27FC236}">
              <a16:creationId xmlns:a16="http://schemas.microsoft.com/office/drawing/2014/main" id="{97046930-E50D-4E8D-899C-5A1C486D33E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1076</xdr:row>
      <xdr:rowOff>0</xdr:rowOff>
    </xdr:from>
    <xdr:ext cx="304800" cy="307975"/>
    <xdr:sp macro="" textlink="">
      <xdr:nvSpPr>
        <xdr:cNvPr id="3792" name="AutoShape 1" descr="blob:https://web.whatsapp.com/34b6e80c-bc0c-4a28-b3e1-e4a36d430a7e">
          <a:extLst>
            <a:ext uri="{FF2B5EF4-FFF2-40B4-BE49-F238E27FC236}">
              <a16:creationId xmlns:a16="http://schemas.microsoft.com/office/drawing/2014/main" id="{306B29FC-4093-4BE7-A76D-B31BB33CC29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3" name="AutoShape 1" descr="blob:https://web.whatsapp.com/34b6e80c-bc0c-4a28-b3e1-e4a36d430a7e">
          <a:extLst>
            <a:ext uri="{FF2B5EF4-FFF2-40B4-BE49-F238E27FC236}">
              <a16:creationId xmlns:a16="http://schemas.microsoft.com/office/drawing/2014/main" id="{3EB41A73-B4A5-45B1-A4AA-1A8BD1A1070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4" name="AutoShape 1" descr="blob:https://web.whatsapp.com/34b6e80c-bc0c-4a28-b3e1-e4a36d430a7e">
          <a:extLst>
            <a:ext uri="{FF2B5EF4-FFF2-40B4-BE49-F238E27FC236}">
              <a16:creationId xmlns:a16="http://schemas.microsoft.com/office/drawing/2014/main" id="{2B77684C-5758-45B3-B2E7-738C4803092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5" name="AutoShape 1" descr="blob:https://web.whatsapp.com/34b6e80c-bc0c-4a28-b3e1-e4a36d430a7e">
          <a:extLst>
            <a:ext uri="{FF2B5EF4-FFF2-40B4-BE49-F238E27FC236}">
              <a16:creationId xmlns:a16="http://schemas.microsoft.com/office/drawing/2014/main" id="{13E85F60-3FF2-4144-AA97-1333859053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6" name="AutoShape 1" descr="blob:https://web.whatsapp.com/34b6e80c-bc0c-4a28-b3e1-e4a36d430a7e">
          <a:extLst>
            <a:ext uri="{FF2B5EF4-FFF2-40B4-BE49-F238E27FC236}">
              <a16:creationId xmlns:a16="http://schemas.microsoft.com/office/drawing/2014/main" id="{BFACCE8D-7ED8-4940-A86D-5F2EEB04B44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7" name="AutoShape 1" descr="blob:https://web.whatsapp.com/34b6e80c-bc0c-4a28-b3e1-e4a36d430a7e">
          <a:extLst>
            <a:ext uri="{FF2B5EF4-FFF2-40B4-BE49-F238E27FC236}">
              <a16:creationId xmlns:a16="http://schemas.microsoft.com/office/drawing/2014/main" id="{A697C5C8-2B98-45BC-9211-E3805218E8B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1077</xdr:row>
      <xdr:rowOff>0</xdr:rowOff>
    </xdr:from>
    <xdr:ext cx="304800" cy="307975"/>
    <xdr:sp macro="" textlink="">
      <xdr:nvSpPr>
        <xdr:cNvPr id="3798" name="AutoShape 1" descr="blob:https://web.whatsapp.com/34b6e80c-bc0c-4a28-b3e1-e4a36d430a7e">
          <a:extLst>
            <a:ext uri="{FF2B5EF4-FFF2-40B4-BE49-F238E27FC236}">
              <a16:creationId xmlns:a16="http://schemas.microsoft.com/office/drawing/2014/main" id="{49A36859-0193-4390-8D77-BA781B1357E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799" name="AutoShape 1" descr="blob:https://web.whatsapp.com/34b6e80c-bc0c-4a28-b3e1-e4a36d430a7e">
          <a:extLst>
            <a:ext uri="{FF2B5EF4-FFF2-40B4-BE49-F238E27FC236}">
              <a16:creationId xmlns:a16="http://schemas.microsoft.com/office/drawing/2014/main" id="{5F801D00-A584-4ECF-9F11-E1D50B92A0A4}"/>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800" name="AutoShape 1" descr="blob:https://web.whatsapp.com/34b6e80c-bc0c-4a28-b3e1-e4a36d430a7e">
          <a:extLst>
            <a:ext uri="{FF2B5EF4-FFF2-40B4-BE49-F238E27FC236}">
              <a16:creationId xmlns:a16="http://schemas.microsoft.com/office/drawing/2014/main" id="{C3393594-0452-4518-8FE7-7B4E520CD9D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801" name="AutoShape 1" descr="blob:https://web.whatsapp.com/34b6e80c-bc0c-4a28-b3e1-e4a36d430a7e">
          <a:extLst>
            <a:ext uri="{FF2B5EF4-FFF2-40B4-BE49-F238E27FC236}">
              <a16:creationId xmlns:a16="http://schemas.microsoft.com/office/drawing/2014/main" id="{BABC46FF-24C8-4C32-9C21-BBC0E4F2075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802" name="AutoShape 1" descr="blob:https://web.whatsapp.com/34b6e80c-bc0c-4a28-b3e1-e4a36d430a7e">
          <a:extLst>
            <a:ext uri="{FF2B5EF4-FFF2-40B4-BE49-F238E27FC236}">
              <a16:creationId xmlns:a16="http://schemas.microsoft.com/office/drawing/2014/main" id="{D099A03E-7FC2-414A-A0B6-578B34171E8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803" name="AutoShape 1" descr="blob:https://web.whatsapp.com/34b6e80c-bc0c-4a28-b3e1-e4a36d430a7e">
          <a:extLst>
            <a:ext uri="{FF2B5EF4-FFF2-40B4-BE49-F238E27FC236}">
              <a16:creationId xmlns:a16="http://schemas.microsoft.com/office/drawing/2014/main" id="{9F63A2C8-6905-4717-BC4B-2F00E5CDC23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1078</xdr:row>
      <xdr:rowOff>0</xdr:rowOff>
    </xdr:from>
    <xdr:ext cx="304800" cy="307975"/>
    <xdr:sp macro="" textlink="">
      <xdr:nvSpPr>
        <xdr:cNvPr id="3804" name="AutoShape 1" descr="blob:https://web.whatsapp.com/34b6e80c-bc0c-4a28-b3e1-e4a36d430a7e">
          <a:extLst>
            <a:ext uri="{FF2B5EF4-FFF2-40B4-BE49-F238E27FC236}">
              <a16:creationId xmlns:a16="http://schemas.microsoft.com/office/drawing/2014/main" id="{A64456FD-715C-4E75-B7B8-7054417A7F7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05" name="AutoShape 1" descr="blob:https://web.whatsapp.com/34b6e80c-bc0c-4a28-b3e1-e4a36d430a7e">
          <a:extLst>
            <a:ext uri="{FF2B5EF4-FFF2-40B4-BE49-F238E27FC236}">
              <a16:creationId xmlns:a16="http://schemas.microsoft.com/office/drawing/2014/main" id="{BFE438BE-0F69-46EF-8D45-B73FB76C976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06" name="AutoShape 1" descr="blob:https://web.whatsapp.com/34b6e80c-bc0c-4a28-b3e1-e4a36d430a7e">
          <a:extLst>
            <a:ext uri="{FF2B5EF4-FFF2-40B4-BE49-F238E27FC236}">
              <a16:creationId xmlns:a16="http://schemas.microsoft.com/office/drawing/2014/main" id="{62840E42-DFFB-4ECF-9C67-D31FD7D4C58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07" name="AutoShape 1" descr="blob:https://web.whatsapp.com/34b6e80c-bc0c-4a28-b3e1-e4a36d430a7e">
          <a:extLst>
            <a:ext uri="{FF2B5EF4-FFF2-40B4-BE49-F238E27FC236}">
              <a16:creationId xmlns:a16="http://schemas.microsoft.com/office/drawing/2014/main" id="{2400866D-B542-4944-8E9C-03B20EAC8CE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08" name="AutoShape 1" descr="blob:https://web.whatsapp.com/34b6e80c-bc0c-4a28-b3e1-e4a36d430a7e">
          <a:extLst>
            <a:ext uri="{FF2B5EF4-FFF2-40B4-BE49-F238E27FC236}">
              <a16:creationId xmlns:a16="http://schemas.microsoft.com/office/drawing/2014/main" id="{AAAE6972-CC36-4ADE-8F12-386D239360E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09" name="AutoShape 1" descr="blob:https://web.whatsapp.com/34b6e80c-bc0c-4a28-b3e1-e4a36d430a7e">
          <a:extLst>
            <a:ext uri="{FF2B5EF4-FFF2-40B4-BE49-F238E27FC236}">
              <a16:creationId xmlns:a16="http://schemas.microsoft.com/office/drawing/2014/main" id="{27318A3F-B741-4DD2-966C-80DECAC48E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1079</xdr:row>
      <xdr:rowOff>0</xdr:rowOff>
    </xdr:from>
    <xdr:ext cx="304800" cy="307975"/>
    <xdr:sp macro="" textlink="">
      <xdr:nvSpPr>
        <xdr:cNvPr id="3810" name="AutoShape 1" descr="blob:https://web.whatsapp.com/34b6e80c-bc0c-4a28-b3e1-e4a36d430a7e">
          <a:extLst>
            <a:ext uri="{FF2B5EF4-FFF2-40B4-BE49-F238E27FC236}">
              <a16:creationId xmlns:a16="http://schemas.microsoft.com/office/drawing/2014/main" id="{B71D99DA-E0DB-4B3A-8BDC-F77CA577F7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1" name="AutoShape 1" descr="blob:https://web.whatsapp.com/34b6e80c-bc0c-4a28-b3e1-e4a36d430a7e">
          <a:extLst>
            <a:ext uri="{FF2B5EF4-FFF2-40B4-BE49-F238E27FC236}">
              <a16:creationId xmlns:a16="http://schemas.microsoft.com/office/drawing/2014/main" id="{9FBBB684-BA6A-4281-9DCF-244788BDBE6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2" name="AutoShape 1" descr="blob:https://web.whatsapp.com/34b6e80c-bc0c-4a28-b3e1-e4a36d430a7e">
          <a:extLst>
            <a:ext uri="{FF2B5EF4-FFF2-40B4-BE49-F238E27FC236}">
              <a16:creationId xmlns:a16="http://schemas.microsoft.com/office/drawing/2014/main" id="{14990FC1-12CD-4C91-BD9D-28207AE5FDA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3" name="AutoShape 1" descr="blob:https://web.whatsapp.com/34b6e80c-bc0c-4a28-b3e1-e4a36d430a7e">
          <a:extLst>
            <a:ext uri="{FF2B5EF4-FFF2-40B4-BE49-F238E27FC236}">
              <a16:creationId xmlns:a16="http://schemas.microsoft.com/office/drawing/2014/main" id="{560A2820-B46B-489D-9B6E-9FC4D5B58F7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4" name="AutoShape 1" descr="blob:https://web.whatsapp.com/34b6e80c-bc0c-4a28-b3e1-e4a36d430a7e">
          <a:extLst>
            <a:ext uri="{FF2B5EF4-FFF2-40B4-BE49-F238E27FC236}">
              <a16:creationId xmlns:a16="http://schemas.microsoft.com/office/drawing/2014/main" id="{FEC4C191-0BDC-44FC-AB56-44EB1380A78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5" name="AutoShape 1" descr="blob:https://web.whatsapp.com/34b6e80c-bc0c-4a28-b3e1-e4a36d430a7e">
          <a:extLst>
            <a:ext uri="{FF2B5EF4-FFF2-40B4-BE49-F238E27FC236}">
              <a16:creationId xmlns:a16="http://schemas.microsoft.com/office/drawing/2014/main" id="{1FDD0A42-76DA-4AB5-93E8-AD3C7C94BCA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1080</xdr:row>
      <xdr:rowOff>0</xdr:rowOff>
    </xdr:from>
    <xdr:ext cx="304800" cy="307975"/>
    <xdr:sp macro="" textlink="">
      <xdr:nvSpPr>
        <xdr:cNvPr id="3816" name="AutoShape 1" descr="blob:https://web.whatsapp.com/34b6e80c-bc0c-4a28-b3e1-e4a36d430a7e">
          <a:extLst>
            <a:ext uri="{FF2B5EF4-FFF2-40B4-BE49-F238E27FC236}">
              <a16:creationId xmlns:a16="http://schemas.microsoft.com/office/drawing/2014/main" id="{23AC0B55-03B2-41D8-822C-F5FDC28E48B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17" name="AutoShape 1" descr="blob:https://web.whatsapp.com/34b6e80c-bc0c-4a28-b3e1-e4a36d430a7e">
          <a:extLst>
            <a:ext uri="{FF2B5EF4-FFF2-40B4-BE49-F238E27FC236}">
              <a16:creationId xmlns:a16="http://schemas.microsoft.com/office/drawing/2014/main" id="{80B2FE0C-9956-4C6C-B331-4411ABE9867B}"/>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18" name="AutoShape 1" descr="blob:https://web.whatsapp.com/34b6e80c-bc0c-4a28-b3e1-e4a36d430a7e">
          <a:extLst>
            <a:ext uri="{FF2B5EF4-FFF2-40B4-BE49-F238E27FC236}">
              <a16:creationId xmlns:a16="http://schemas.microsoft.com/office/drawing/2014/main" id="{B6C2BC4B-D0AB-4069-B3AE-A7C5489ABB4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19" name="AutoShape 1" descr="blob:https://web.whatsapp.com/34b6e80c-bc0c-4a28-b3e1-e4a36d430a7e">
          <a:extLst>
            <a:ext uri="{FF2B5EF4-FFF2-40B4-BE49-F238E27FC236}">
              <a16:creationId xmlns:a16="http://schemas.microsoft.com/office/drawing/2014/main" id="{2A39AC6C-B55E-4077-969C-7AF01F0508B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20" name="AutoShape 1" descr="blob:https://web.whatsapp.com/34b6e80c-bc0c-4a28-b3e1-e4a36d430a7e">
          <a:extLst>
            <a:ext uri="{FF2B5EF4-FFF2-40B4-BE49-F238E27FC236}">
              <a16:creationId xmlns:a16="http://schemas.microsoft.com/office/drawing/2014/main" id="{3D5A2286-181C-44ED-8201-A6DE2F4D934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21" name="AutoShape 1" descr="blob:https://web.whatsapp.com/34b6e80c-bc0c-4a28-b3e1-e4a36d430a7e">
          <a:extLst>
            <a:ext uri="{FF2B5EF4-FFF2-40B4-BE49-F238E27FC236}">
              <a16:creationId xmlns:a16="http://schemas.microsoft.com/office/drawing/2014/main" id="{93BD9948-3C4F-469A-B1A4-F62B7637206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1081</xdr:row>
      <xdr:rowOff>0</xdr:rowOff>
    </xdr:from>
    <xdr:ext cx="304800" cy="307975"/>
    <xdr:sp macro="" textlink="">
      <xdr:nvSpPr>
        <xdr:cNvPr id="3822" name="AutoShape 1" descr="blob:https://web.whatsapp.com/34b6e80c-bc0c-4a28-b3e1-e4a36d430a7e">
          <a:extLst>
            <a:ext uri="{FF2B5EF4-FFF2-40B4-BE49-F238E27FC236}">
              <a16:creationId xmlns:a16="http://schemas.microsoft.com/office/drawing/2014/main" id="{D281FE66-9753-4823-9EC0-1BFE9954B2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3" name="AutoShape 1" descr="blob:https://web.whatsapp.com/34b6e80c-bc0c-4a28-b3e1-e4a36d430a7e">
          <a:extLst>
            <a:ext uri="{FF2B5EF4-FFF2-40B4-BE49-F238E27FC236}">
              <a16:creationId xmlns:a16="http://schemas.microsoft.com/office/drawing/2014/main" id="{B814186F-1413-4D08-B4AD-73A7F919464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4" name="AutoShape 1" descr="blob:https://web.whatsapp.com/34b6e80c-bc0c-4a28-b3e1-e4a36d430a7e">
          <a:extLst>
            <a:ext uri="{FF2B5EF4-FFF2-40B4-BE49-F238E27FC236}">
              <a16:creationId xmlns:a16="http://schemas.microsoft.com/office/drawing/2014/main" id="{71FFBD55-F8BD-4D2F-9205-8B318644F89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5" name="AutoShape 1" descr="blob:https://web.whatsapp.com/34b6e80c-bc0c-4a28-b3e1-e4a36d430a7e">
          <a:extLst>
            <a:ext uri="{FF2B5EF4-FFF2-40B4-BE49-F238E27FC236}">
              <a16:creationId xmlns:a16="http://schemas.microsoft.com/office/drawing/2014/main" id="{5B3D2ABD-1528-47D5-BABD-0D93ED9B8C9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6" name="AutoShape 1" descr="blob:https://web.whatsapp.com/34b6e80c-bc0c-4a28-b3e1-e4a36d430a7e">
          <a:extLst>
            <a:ext uri="{FF2B5EF4-FFF2-40B4-BE49-F238E27FC236}">
              <a16:creationId xmlns:a16="http://schemas.microsoft.com/office/drawing/2014/main" id="{67C6D515-F078-4D41-8163-C69C6E25662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7" name="AutoShape 1" descr="blob:https://web.whatsapp.com/34b6e80c-bc0c-4a28-b3e1-e4a36d430a7e">
          <a:extLst>
            <a:ext uri="{FF2B5EF4-FFF2-40B4-BE49-F238E27FC236}">
              <a16:creationId xmlns:a16="http://schemas.microsoft.com/office/drawing/2014/main" id="{0E9B5764-5D2F-4759-8543-EA2D93A93EB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1082</xdr:row>
      <xdr:rowOff>0</xdr:rowOff>
    </xdr:from>
    <xdr:ext cx="304800" cy="307975"/>
    <xdr:sp macro="" textlink="">
      <xdr:nvSpPr>
        <xdr:cNvPr id="3828" name="AutoShape 1" descr="blob:https://web.whatsapp.com/34b6e80c-bc0c-4a28-b3e1-e4a36d430a7e">
          <a:extLst>
            <a:ext uri="{FF2B5EF4-FFF2-40B4-BE49-F238E27FC236}">
              <a16:creationId xmlns:a16="http://schemas.microsoft.com/office/drawing/2014/main" id="{7A3794E6-6C8D-4C83-8B8D-D06D6DC14C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29" name="AutoShape 1" descr="blob:https://web.whatsapp.com/34b6e80c-bc0c-4a28-b3e1-e4a36d430a7e">
          <a:extLst>
            <a:ext uri="{FF2B5EF4-FFF2-40B4-BE49-F238E27FC236}">
              <a16:creationId xmlns:a16="http://schemas.microsoft.com/office/drawing/2014/main" id="{DABE0C70-F043-49C4-B5CD-DA92F434902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30" name="AutoShape 1" descr="blob:https://web.whatsapp.com/34b6e80c-bc0c-4a28-b3e1-e4a36d430a7e">
          <a:extLst>
            <a:ext uri="{FF2B5EF4-FFF2-40B4-BE49-F238E27FC236}">
              <a16:creationId xmlns:a16="http://schemas.microsoft.com/office/drawing/2014/main" id="{741161FD-6205-4035-8878-DC8C292A53D0}"/>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31" name="AutoShape 1" descr="blob:https://web.whatsapp.com/34b6e80c-bc0c-4a28-b3e1-e4a36d430a7e">
          <a:extLst>
            <a:ext uri="{FF2B5EF4-FFF2-40B4-BE49-F238E27FC236}">
              <a16:creationId xmlns:a16="http://schemas.microsoft.com/office/drawing/2014/main" id="{E7DC6AF9-60CC-4306-AA46-B93B898DF83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32" name="AutoShape 1" descr="blob:https://web.whatsapp.com/34b6e80c-bc0c-4a28-b3e1-e4a36d430a7e">
          <a:extLst>
            <a:ext uri="{FF2B5EF4-FFF2-40B4-BE49-F238E27FC236}">
              <a16:creationId xmlns:a16="http://schemas.microsoft.com/office/drawing/2014/main" id="{70B6B6F0-87A9-4170-B26F-DD33A496F4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33" name="AutoShape 1" descr="blob:https://web.whatsapp.com/34b6e80c-bc0c-4a28-b3e1-e4a36d430a7e">
          <a:extLst>
            <a:ext uri="{FF2B5EF4-FFF2-40B4-BE49-F238E27FC236}">
              <a16:creationId xmlns:a16="http://schemas.microsoft.com/office/drawing/2014/main" id="{50FA4F2F-9762-4A89-B545-865857BA28B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1083</xdr:row>
      <xdr:rowOff>0</xdr:rowOff>
    </xdr:from>
    <xdr:ext cx="304800" cy="307975"/>
    <xdr:sp macro="" textlink="">
      <xdr:nvSpPr>
        <xdr:cNvPr id="3834" name="AutoShape 1" descr="blob:https://web.whatsapp.com/34b6e80c-bc0c-4a28-b3e1-e4a36d430a7e">
          <a:extLst>
            <a:ext uri="{FF2B5EF4-FFF2-40B4-BE49-F238E27FC236}">
              <a16:creationId xmlns:a16="http://schemas.microsoft.com/office/drawing/2014/main" id="{E6F4FE94-ABC3-4B67-964B-6A31C8E379F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35" name="AutoShape 1" descr="blob:https://web.whatsapp.com/34b6e80c-bc0c-4a28-b3e1-e4a36d430a7e">
          <a:extLst>
            <a:ext uri="{FF2B5EF4-FFF2-40B4-BE49-F238E27FC236}">
              <a16:creationId xmlns:a16="http://schemas.microsoft.com/office/drawing/2014/main" id="{97A1C085-655E-4468-88AD-9DAAEDD0566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36" name="AutoShape 1" descr="blob:https://web.whatsapp.com/34b6e80c-bc0c-4a28-b3e1-e4a36d430a7e">
          <a:extLst>
            <a:ext uri="{FF2B5EF4-FFF2-40B4-BE49-F238E27FC236}">
              <a16:creationId xmlns:a16="http://schemas.microsoft.com/office/drawing/2014/main" id="{3944F009-78E3-4B09-9343-32953A4BF7A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37" name="AutoShape 1" descr="blob:https://web.whatsapp.com/34b6e80c-bc0c-4a28-b3e1-e4a36d430a7e">
          <a:extLst>
            <a:ext uri="{FF2B5EF4-FFF2-40B4-BE49-F238E27FC236}">
              <a16:creationId xmlns:a16="http://schemas.microsoft.com/office/drawing/2014/main" id="{5CB5A24C-C0E5-4B37-9BD2-98654615BF1F}"/>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38" name="AutoShape 1" descr="blob:https://web.whatsapp.com/34b6e80c-bc0c-4a28-b3e1-e4a36d430a7e">
          <a:extLst>
            <a:ext uri="{FF2B5EF4-FFF2-40B4-BE49-F238E27FC236}">
              <a16:creationId xmlns:a16="http://schemas.microsoft.com/office/drawing/2014/main" id="{0801D8E3-F50D-4C19-AEBC-289FBA53D9D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39" name="AutoShape 1" descr="blob:https://web.whatsapp.com/34b6e80c-bc0c-4a28-b3e1-e4a36d430a7e">
          <a:extLst>
            <a:ext uri="{FF2B5EF4-FFF2-40B4-BE49-F238E27FC236}">
              <a16:creationId xmlns:a16="http://schemas.microsoft.com/office/drawing/2014/main" id="{BAB67544-0820-4095-A8CB-0B21B5AB3E4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1084</xdr:row>
      <xdr:rowOff>0</xdr:rowOff>
    </xdr:from>
    <xdr:ext cx="304800" cy="307975"/>
    <xdr:sp macro="" textlink="">
      <xdr:nvSpPr>
        <xdr:cNvPr id="3840" name="AutoShape 1" descr="blob:https://web.whatsapp.com/34b6e80c-bc0c-4a28-b3e1-e4a36d430a7e">
          <a:extLst>
            <a:ext uri="{FF2B5EF4-FFF2-40B4-BE49-F238E27FC236}">
              <a16:creationId xmlns:a16="http://schemas.microsoft.com/office/drawing/2014/main" id="{B4B2EEBC-7A2C-4849-B450-260278D36A8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1" name="AutoShape 1" descr="blob:https://web.whatsapp.com/34b6e80c-bc0c-4a28-b3e1-e4a36d430a7e">
          <a:extLst>
            <a:ext uri="{FF2B5EF4-FFF2-40B4-BE49-F238E27FC236}">
              <a16:creationId xmlns:a16="http://schemas.microsoft.com/office/drawing/2014/main" id="{550B8901-D80C-410A-B8FA-871CCC75889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2" name="AutoShape 1" descr="blob:https://web.whatsapp.com/34b6e80c-bc0c-4a28-b3e1-e4a36d430a7e">
          <a:extLst>
            <a:ext uri="{FF2B5EF4-FFF2-40B4-BE49-F238E27FC236}">
              <a16:creationId xmlns:a16="http://schemas.microsoft.com/office/drawing/2014/main" id="{64E2916D-B7E3-4B91-A175-D41AAF91EC3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3" name="AutoShape 1" descr="blob:https://web.whatsapp.com/34b6e80c-bc0c-4a28-b3e1-e4a36d430a7e">
          <a:extLst>
            <a:ext uri="{FF2B5EF4-FFF2-40B4-BE49-F238E27FC236}">
              <a16:creationId xmlns:a16="http://schemas.microsoft.com/office/drawing/2014/main" id="{9B2D098A-3932-44D7-8CDB-B99547B0B7A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4" name="AutoShape 1" descr="blob:https://web.whatsapp.com/34b6e80c-bc0c-4a28-b3e1-e4a36d430a7e">
          <a:extLst>
            <a:ext uri="{FF2B5EF4-FFF2-40B4-BE49-F238E27FC236}">
              <a16:creationId xmlns:a16="http://schemas.microsoft.com/office/drawing/2014/main" id="{DD260308-EB42-413D-8C11-691820C76925}"/>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5" name="AutoShape 1" descr="blob:https://web.whatsapp.com/34b6e80c-bc0c-4a28-b3e1-e4a36d430a7e">
          <a:extLst>
            <a:ext uri="{FF2B5EF4-FFF2-40B4-BE49-F238E27FC236}">
              <a16:creationId xmlns:a16="http://schemas.microsoft.com/office/drawing/2014/main" id="{6A6135B9-7449-476F-8CCF-B63584E4AE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1085</xdr:row>
      <xdr:rowOff>0</xdr:rowOff>
    </xdr:from>
    <xdr:ext cx="304800" cy="307975"/>
    <xdr:sp macro="" textlink="">
      <xdr:nvSpPr>
        <xdr:cNvPr id="3846" name="AutoShape 1" descr="blob:https://web.whatsapp.com/34b6e80c-bc0c-4a28-b3e1-e4a36d430a7e">
          <a:extLst>
            <a:ext uri="{FF2B5EF4-FFF2-40B4-BE49-F238E27FC236}">
              <a16:creationId xmlns:a16="http://schemas.microsoft.com/office/drawing/2014/main" id="{C80913EE-8A02-42D3-9B49-20F592960AD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47" name="AutoShape 1" descr="blob:https://web.whatsapp.com/34b6e80c-bc0c-4a28-b3e1-e4a36d430a7e">
          <a:extLst>
            <a:ext uri="{FF2B5EF4-FFF2-40B4-BE49-F238E27FC236}">
              <a16:creationId xmlns:a16="http://schemas.microsoft.com/office/drawing/2014/main" id="{3BB01E21-5307-44E2-AF4F-9F1C385BEB1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48" name="AutoShape 1" descr="blob:https://web.whatsapp.com/34b6e80c-bc0c-4a28-b3e1-e4a36d430a7e">
          <a:extLst>
            <a:ext uri="{FF2B5EF4-FFF2-40B4-BE49-F238E27FC236}">
              <a16:creationId xmlns:a16="http://schemas.microsoft.com/office/drawing/2014/main" id="{8EAADF38-B207-4B9E-8E3D-E59301EBEB7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49" name="AutoShape 1" descr="blob:https://web.whatsapp.com/34b6e80c-bc0c-4a28-b3e1-e4a36d430a7e">
          <a:extLst>
            <a:ext uri="{FF2B5EF4-FFF2-40B4-BE49-F238E27FC236}">
              <a16:creationId xmlns:a16="http://schemas.microsoft.com/office/drawing/2014/main" id="{8964BFF9-E9AD-4366-8E09-F3FC18251C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50" name="AutoShape 1" descr="blob:https://web.whatsapp.com/34b6e80c-bc0c-4a28-b3e1-e4a36d430a7e">
          <a:extLst>
            <a:ext uri="{FF2B5EF4-FFF2-40B4-BE49-F238E27FC236}">
              <a16:creationId xmlns:a16="http://schemas.microsoft.com/office/drawing/2014/main" id="{6F24D07E-1CFA-4FDE-BB0C-03E35ECE0AD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51" name="AutoShape 1" descr="blob:https://web.whatsapp.com/34b6e80c-bc0c-4a28-b3e1-e4a36d430a7e">
          <a:extLst>
            <a:ext uri="{FF2B5EF4-FFF2-40B4-BE49-F238E27FC236}">
              <a16:creationId xmlns:a16="http://schemas.microsoft.com/office/drawing/2014/main" id="{403B07BE-8900-4257-A857-691B8BDD9CB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1086</xdr:row>
      <xdr:rowOff>0</xdr:rowOff>
    </xdr:from>
    <xdr:ext cx="304800" cy="307975"/>
    <xdr:sp macro="" textlink="">
      <xdr:nvSpPr>
        <xdr:cNvPr id="3852" name="AutoShape 1" descr="blob:https://web.whatsapp.com/34b6e80c-bc0c-4a28-b3e1-e4a36d430a7e">
          <a:extLst>
            <a:ext uri="{FF2B5EF4-FFF2-40B4-BE49-F238E27FC236}">
              <a16:creationId xmlns:a16="http://schemas.microsoft.com/office/drawing/2014/main" id="{371AD81C-B567-43BF-91D3-CED9BCBE424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3" name="AutoShape 1" descr="blob:https://web.whatsapp.com/34b6e80c-bc0c-4a28-b3e1-e4a36d430a7e">
          <a:extLst>
            <a:ext uri="{FF2B5EF4-FFF2-40B4-BE49-F238E27FC236}">
              <a16:creationId xmlns:a16="http://schemas.microsoft.com/office/drawing/2014/main" id="{485B53AF-7BFD-4BA4-9D05-19AAB847D76A}"/>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4" name="AutoShape 1" descr="blob:https://web.whatsapp.com/34b6e80c-bc0c-4a28-b3e1-e4a36d430a7e">
          <a:extLst>
            <a:ext uri="{FF2B5EF4-FFF2-40B4-BE49-F238E27FC236}">
              <a16:creationId xmlns:a16="http://schemas.microsoft.com/office/drawing/2014/main" id="{D6D2A83D-8483-4E95-8D5F-886E0E8B5B7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5" name="AutoShape 1" descr="blob:https://web.whatsapp.com/34b6e80c-bc0c-4a28-b3e1-e4a36d430a7e">
          <a:extLst>
            <a:ext uri="{FF2B5EF4-FFF2-40B4-BE49-F238E27FC236}">
              <a16:creationId xmlns:a16="http://schemas.microsoft.com/office/drawing/2014/main" id="{21E8F0C6-5376-472B-8819-731489CBACB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6" name="AutoShape 1" descr="blob:https://web.whatsapp.com/34b6e80c-bc0c-4a28-b3e1-e4a36d430a7e">
          <a:extLst>
            <a:ext uri="{FF2B5EF4-FFF2-40B4-BE49-F238E27FC236}">
              <a16:creationId xmlns:a16="http://schemas.microsoft.com/office/drawing/2014/main" id="{AECC158B-4682-4AAE-A814-CB3EF57738B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7" name="AutoShape 1" descr="blob:https://web.whatsapp.com/34b6e80c-bc0c-4a28-b3e1-e4a36d430a7e">
          <a:extLst>
            <a:ext uri="{FF2B5EF4-FFF2-40B4-BE49-F238E27FC236}">
              <a16:creationId xmlns:a16="http://schemas.microsoft.com/office/drawing/2014/main" id="{F8BE80CD-F1BD-4874-8A6F-F4FD1D11AE2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1087</xdr:row>
      <xdr:rowOff>0</xdr:rowOff>
    </xdr:from>
    <xdr:ext cx="304800" cy="307975"/>
    <xdr:sp macro="" textlink="">
      <xdr:nvSpPr>
        <xdr:cNvPr id="3858" name="AutoShape 1" descr="blob:https://web.whatsapp.com/34b6e80c-bc0c-4a28-b3e1-e4a36d430a7e">
          <a:extLst>
            <a:ext uri="{FF2B5EF4-FFF2-40B4-BE49-F238E27FC236}">
              <a16:creationId xmlns:a16="http://schemas.microsoft.com/office/drawing/2014/main" id="{55185C0A-71A4-4459-B94C-B44C960CB88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59" name="AutoShape 1" descr="blob:https://web.whatsapp.com/34b6e80c-bc0c-4a28-b3e1-e4a36d430a7e">
          <a:extLst>
            <a:ext uri="{FF2B5EF4-FFF2-40B4-BE49-F238E27FC236}">
              <a16:creationId xmlns:a16="http://schemas.microsoft.com/office/drawing/2014/main" id="{8C597747-743A-494F-912E-24B9F2E87245}"/>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60" name="AutoShape 1" descr="blob:https://web.whatsapp.com/34b6e80c-bc0c-4a28-b3e1-e4a36d430a7e">
          <a:extLst>
            <a:ext uri="{FF2B5EF4-FFF2-40B4-BE49-F238E27FC236}">
              <a16:creationId xmlns:a16="http://schemas.microsoft.com/office/drawing/2014/main" id="{A7814794-4313-409F-A4B4-D109510AF12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61" name="AutoShape 1" descr="blob:https://web.whatsapp.com/34b6e80c-bc0c-4a28-b3e1-e4a36d430a7e">
          <a:extLst>
            <a:ext uri="{FF2B5EF4-FFF2-40B4-BE49-F238E27FC236}">
              <a16:creationId xmlns:a16="http://schemas.microsoft.com/office/drawing/2014/main" id="{A4C3DC37-58EB-4481-A432-57E817F5453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62" name="AutoShape 1" descr="blob:https://web.whatsapp.com/34b6e80c-bc0c-4a28-b3e1-e4a36d430a7e">
          <a:extLst>
            <a:ext uri="{FF2B5EF4-FFF2-40B4-BE49-F238E27FC236}">
              <a16:creationId xmlns:a16="http://schemas.microsoft.com/office/drawing/2014/main" id="{7508F740-AC83-4579-BDB5-279B280642B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63" name="AutoShape 1" descr="blob:https://web.whatsapp.com/34b6e80c-bc0c-4a28-b3e1-e4a36d430a7e">
          <a:extLst>
            <a:ext uri="{FF2B5EF4-FFF2-40B4-BE49-F238E27FC236}">
              <a16:creationId xmlns:a16="http://schemas.microsoft.com/office/drawing/2014/main" id="{8DC082A5-2870-4A59-96CF-7CF59AC850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1088</xdr:row>
      <xdr:rowOff>0</xdr:rowOff>
    </xdr:from>
    <xdr:ext cx="304800" cy="307975"/>
    <xdr:sp macro="" textlink="">
      <xdr:nvSpPr>
        <xdr:cNvPr id="3864" name="AutoShape 1" descr="blob:https://web.whatsapp.com/34b6e80c-bc0c-4a28-b3e1-e4a36d430a7e">
          <a:extLst>
            <a:ext uri="{FF2B5EF4-FFF2-40B4-BE49-F238E27FC236}">
              <a16:creationId xmlns:a16="http://schemas.microsoft.com/office/drawing/2014/main" id="{97694AA3-3B45-453D-B273-A4368D664278}"/>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65" name="AutoShape 1" descr="blob:https://web.whatsapp.com/34b6e80c-bc0c-4a28-b3e1-e4a36d430a7e">
          <a:extLst>
            <a:ext uri="{FF2B5EF4-FFF2-40B4-BE49-F238E27FC236}">
              <a16:creationId xmlns:a16="http://schemas.microsoft.com/office/drawing/2014/main" id="{C3BF4829-E104-4C3F-B510-F4A2EFD1000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66" name="AutoShape 1" descr="blob:https://web.whatsapp.com/34b6e80c-bc0c-4a28-b3e1-e4a36d430a7e">
          <a:extLst>
            <a:ext uri="{FF2B5EF4-FFF2-40B4-BE49-F238E27FC236}">
              <a16:creationId xmlns:a16="http://schemas.microsoft.com/office/drawing/2014/main" id="{A8003054-433B-417B-89A0-CA9D306F1C5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67" name="AutoShape 1" descr="blob:https://web.whatsapp.com/34b6e80c-bc0c-4a28-b3e1-e4a36d430a7e">
          <a:extLst>
            <a:ext uri="{FF2B5EF4-FFF2-40B4-BE49-F238E27FC236}">
              <a16:creationId xmlns:a16="http://schemas.microsoft.com/office/drawing/2014/main" id="{F82F5642-93F1-4642-9807-02813853854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68" name="AutoShape 1" descr="blob:https://web.whatsapp.com/34b6e80c-bc0c-4a28-b3e1-e4a36d430a7e">
          <a:extLst>
            <a:ext uri="{FF2B5EF4-FFF2-40B4-BE49-F238E27FC236}">
              <a16:creationId xmlns:a16="http://schemas.microsoft.com/office/drawing/2014/main" id="{F8DF9214-B853-41BB-B287-990E0593790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69" name="AutoShape 1" descr="blob:https://web.whatsapp.com/34b6e80c-bc0c-4a28-b3e1-e4a36d430a7e">
          <a:extLst>
            <a:ext uri="{FF2B5EF4-FFF2-40B4-BE49-F238E27FC236}">
              <a16:creationId xmlns:a16="http://schemas.microsoft.com/office/drawing/2014/main" id="{D5828DC9-0240-4BA5-87B4-2148FDB4A40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1089</xdr:row>
      <xdr:rowOff>0</xdr:rowOff>
    </xdr:from>
    <xdr:ext cx="304800" cy="307975"/>
    <xdr:sp macro="" textlink="">
      <xdr:nvSpPr>
        <xdr:cNvPr id="3870" name="AutoShape 1" descr="blob:https://web.whatsapp.com/34b6e80c-bc0c-4a28-b3e1-e4a36d430a7e">
          <a:extLst>
            <a:ext uri="{FF2B5EF4-FFF2-40B4-BE49-F238E27FC236}">
              <a16:creationId xmlns:a16="http://schemas.microsoft.com/office/drawing/2014/main" id="{234BDFEC-7745-48A4-B442-D1B79DB4F90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1" name="AutoShape 1" descr="blob:https://web.whatsapp.com/34b6e80c-bc0c-4a28-b3e1-e4a36d430a7e">
          <a:extLst>
            <a:ext uri="{FF2B5EF4-FFF2-40B4-BE49-F238E27FC236}">
              <a16:creationId xmlns:a16="http://schemas.microsoft.com/office/drawing/2014/main" id="{D09B98AA-EC74-4C8B-8076-7800B34C0F0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2" name="AutoShape 1" descr="blob:https://web.whatsapp.com/34b6e80c-bc0c-4a28-b3e1-e4a36d430a7e">
          <a:extLst>
            <a:ext uri="{FF2B5EF4-FFF2-40B4-BE49-F238E27FC236}">
              <a16:creationId xmlns:a16="http://schemas.microsoft.com/office/drawing/2014/main" id="{1E4577C0-7BC0-4C60-875F-66697D60ACE1}"/>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3" name="AutoShape 1" descr="blob:https://web.whatsapp.com/34b6e80c-bc0c-4a28-b3e1-e4a36d430a7e">
          <a:extLst>
            <a:ext uri="{FF2B5EF4-FFF2-40B4-BE49-F238E27FC236}">
              <a16:creationId xmlns:a16="http://schemas.microsoft.com/office/drawing/2014/main" id="{F63C8A2C-34F9-4ED7-B4BC-EDFC49AA79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4" name="AutoShape 1" descr="blob:https://web.whatsapp.com/34b6e80c-bc0c-4a28-b3e1-e4a36d430a7e">
          <a:extLst>
            <a:ext uri="{FF2B5EF4-FFF2-40B4-BE49-F238E27FC236}">
              <a16:creationId xmlns:a16="http://schemas.microsoft.com/office/drawing/2014/main" id="{B9617092-06CE-49D5-A262-1066327D679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5" name="AutoShape 1" descr="blob:https://web.whatsapp.com/34b6e80c-bc0c-4a28-b3e1-e4a36d430a7e">
          <a:extLst>
            <a:ext uri="{FF2B5EF4-FFF2-40B4-BE49-F238E27FC236}">
              <a16:creationId xmlns:a16="http://schemas.microsoft.com/office/drawing/2014/main" id="{13BE9D05-F689-4862-A31B-A7E1905324D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1090</xdr:row>
      <xdr:rowOff>0</xdr:rowOff>
    </xdr:from>
    <xdr:ext cx="304800" cy="307975"/>
    <xdr:sp macro="" textlink="">
      <xdr:nvSpPr>
        <xdr:cNvPr id="3876" name="AutoShape 1" descr="blob:https://web.whatsapp.com/34b6e80c-bc0c-4a28-b3e1-e4a36d430a7e">
          <a:extLst>
            <a:ext uri="{FF2B5EF4-FFF2-40B4-BE49-F238E27FC236}">
              <a16:creationId xmlns:a16="http://schemas.microsoft.com/office/drawing/2014/main" id="{0BE59D2D-CF95-45F2-889E-7058FFD7C247}"/>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77" name="AutoShape 1" descr="blob:https://web.whatsapp.com/34b6e80c-bc0c-4a28-b3e1-e4a36d430a7e">
          <a:extLst>
            <a:ext uri="{FF2B5EF4-FFF2-40B4-BE49-F238E27FC236}">
              <a16:creationId xmlns:a16="http://schemas.microsoft.com/office/drawing/2014/main" id="{A23F8D06-9FF2-4325-9E6F-BFCA1D92E55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78" name="AutoShape 1" descr="blob:https://web.whatsapp.com/34b6e80c-bc0c-4a28-b3e1-e4a36d430a7e">
          <a:extLst>
            <a:ext uri="{FF2B5EF4-FFF2-40B4-BE49-F238E27FC236}">
              <a16:creationId xmlns:a16="http://schemas.microsoft.com/office/drawing/2014/main" id="{10468AB7-862F-4F82-922E-10F4037D1D6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79" name="AutoShape 1" descr="blob:https://web.whatsapp.com/34b6e80c-bc0c-4a28-b3e1-e4a36d430a7e">
          <a:extLst>
            <a:ext uri="{FF2B5EF4-FFF2-40B4-BE49-F238E27FC236}">
              <a16:creationId xmlns:a16="http://schemas.microsoft.com/office/drawing/2014/main" id="{5DCA845D-D67B-47CE-BB5F-D85E0B1A372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80" name="AutoShape 1" descr="blob:https://web.whatsapp.com/34b6e80c-bc0c-4a28-b3e1-e4a36d430a7e">
          <a:extLst>
            <a:ext uri="{FF2B5EF4-FFF2-40B4-BE49-F238E27FC236}">
              <a16:creationId xmlns:a16="http://schemas.microsoft.com/office/drawing/2014/main" id="{A2DC60BF-7C80-44F7-BAE3-BCF65B41286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81" name="AutoShape 1" descr="blob:https://web.whatsapp.com/34b6e80c-bc0c-4a28-b3e1-e4a36d430a7e">
          <a:extLst>
            <a:ext uri="{FF2B5EF4-FFF2-40B4-BE49-F238E27FC236}">
              <a16:creationId xmlns:a16="http://schemas.microsoft.com/office/drawing/2014/main" id="{8F922A5C-07AF-4E07-958A-559E50997CC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1091</xdr:row>
      <xdr:rowOff>0</xdr:rowOff>
    </xdr:from>
    <xdr:ext cx="304800" cy="307975"/>
    <xdr:sp macro="" textlink="">
      <xdr:nvSpPr>
        <xdr:cNvPr id="3882" name="AutoShape 1" descr="blob:https://web.whatsapp.com/34b6e80c-bc0c-4a28-b3e1-e4a36d430a7e">
          <a:extLst>
            <a:ext uri="{FF2B5EF4-FFF2-40B4-BE49-F238E27FC236}">
              <a16:creationId xmlns:a16="http://schemas.microsoft.com/office/drawing/2014/main" id="{A0E7DC72-24C0-4185-941E-D83F0FE55B0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3" name="AutoShape 1" descr="blob:https://web.whatsapp.com/34b6e80c-bc0c-4a28-b3e1-e4a36d430a7e">
          <a:extLst>
            <a:ext uri="{FF2B5EF4-FFF2-40B4-BE49-F238E27FC236}">
              <a16:creationId xmlns:a16="http://schemas.microsoft.com/office/drawing/2014/main" id="{650DFACB-C99D-458B-8CB6-96969F11EE4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4" name="AutoShape 1" descr="blob:https://web.whatsapp.com/34b6e80c-bc0c-4a28-b3e1-e4a36d430a7e">
          <a:extLst>
            <a:ext uri="{FF2B5EF4-FFF2-40B4-BE49-F238E27FC236}">
              <a16:creationId xmlns:a16="http://schemas.microsoft.com/office/drawing/2014/main" id="{1AE3A1CC-AC89-4055-A5BA-4B90205106F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5" name="AutoShape 1" descr="blob:https://web.whatsapp.com/34b6e80c-bc0c-4a28-b3e1-e4a36d430a7e">
          <a:extLst>
            <a:ext uri="{FF2B5EF4-FFF2-40B4-BE49-F238E27FC236}">
              <a16:creationId xmlns:a16="http://schemas.microsoft.com/office/drawing/2014/main" id="{660CF37E-3E72-413F-A668-18D8DF80B42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6" name="AutoShape 1" descr="blob:https://web.whatsapp.com/34b6e80c-bc0c-4a28-b3e1-e4a36d430a7e">
          <a:extLst>
            <a:ext uri="{FF2B5EF4-FFF2-40B4-BE49-F238E27FC236}">
              <a16:creationId xmlns:a16="http://schemas.microsoft.com/office/drawing/2014/main" id="{41DEB1B0-CA5A-428D-B382-143E7597CEFB}"/>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7" name="AutoShape 1" descr="blob:https://web.whatsapp.com/34b6e80c-bc0c-4a28-b3e1-e4a36d430a7e">
          <a:extLst>
            <a:ext uri="{FF2B5EF4-FFF2-40B4-BE49-F238E27FC236}">
              <a16:creationId xmlns:a16="http://schemas.microsoft.com/office/drawing/2014/main" id="{73F142F9-414F-4680-9F7D-2EFE61457DA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1092</xdr:row>
      <xdr:rowOff>0</xdr:rowOff>
    </xdr:from>
    <xdr:ext cx="304800" cy="307975"/>
    <xdr:sp macro="" textlink="">
      <xdr:nvSpPr>
        <xdr:cNvPr id="3888" name="AutoShape 1" descr="blob:https://web.whatsapp.com/34b6e80c-bc0c-4a28-b3e1-e4a36d430a7e">
          <a:extLst>
            <a:ext uri="{FF2B5EF4-FFF2-40B4-BE49-F238E27FC236}">
              <a16:creationId xmlns:a16="http://schemas.microsoft.com/office/drawing/2014/main" id="{063F422A-8452-459A-AE87-C295036F67F4}"/>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89" name="AutoShape 1" descr="blob:https://web.whatsapp.com/34b6e80c-bc0c-4a28-b3e1-e4a36d430a7e">
          <a:extLst>
            <a:ext uri="{FF2B5EF4-FFF2-40B4-BE49-F238E27FC236}">
              <a16:creationId xmlns:a16="http://schemas.microsoft.com/office/drawing/2014/main" id="{29AB0B48-3477-4A8A-9C5D-BE632C7F78B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90" name="AutoShape 1" descr="blob:https://web.whatsapp.com/34b6e80c-bc0c-4a28-b3e1-e4a36d430a7e">
          <a:extLst>
            <a:ext uri="{FF2B5EF4-FFF2-40B4-BE49-F238E27FC236}">
              <a16:creationId xmlns:a16="http://schemas.microsoft.com/office/drawing/2014/main" id="{5EDCC045-445A-40B5-BAA5-1739881154F7}"/>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91" name="AutoShape 1" descr="blob:https://web.whatsapp.com/34b6e80c-bc0c-4a28-b3e1-e4a36d430a7e">
          <a:extLst>
            <a:ext uri="{FF2B5EF4-FFF2-40B4-BE49-F238E27FC236}">
              <a16:creationId xmlns:a16="http://schemas.microsoft.com/office/drawing/2014/main" id="{1B37FBDA-89DC-4C9A-B87B-4AF52A6E80F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92" name="AutoShape 1" descr="blob:https://web.whatsapp.com/34b6e80c-bc0c-4a28-b3e1-e4a36d430a7e">
          <a:extLst>
            <a:ext uri="{FF2B5EF4-FFF2-40B4-BE49-F238E27FC236}">
              <a16:creationId xmlns:a16="http://schemas.microsoft.com/office/drawing/2014/main" id="{0B2445F5-431E-4DE6-9FEE-73FC843F89D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93" name="AutoShape 1" descr="blob:https://web.whatsapp.com/34b6e80c-bc0c-4a28-b3e1-e4a36d430a7e">
          <a:extLst>
            <a:ext uri="{FF2B5EF4-FFF2-40B4-BE49-F238E27FC236}">
              <a16:creationId xmlns:a16="http://schemas.microsoft.com/office/drawing/2014/main" id="{11E1C638-53F1-4098-BB5A-5CD58794EB5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1093</xdr:row>
      <xdr:rowOff>0</xdr:rowOff>
    </xdr:from>
    <xdr:ext cx="304800" cy="307975"/>
    <xdr:sp macro="" textlink="">
      <xdr:nvSpPr>
        <xdr:cNvPr id="3894" name="AutoShape 1" descr="blob:https://web.whatsapp.com/34b6e80c-bc0c-4a28-b3e1-e4a36d430a7e">
          <a:extLst>
            <a:ext uri="{FF2B5EF4-FFF2-40B4-BE49-F238E27FC236}">
              <a16:creationId xmlns:a16="http://schemas.microsoft.com/office/drawing/2014/main" id="{C5082B19-B3AB-4294-A2BD-63962105C683}"/>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895" name="AutoShape 1" descr="blob:https://web.whatsapp.com/34b6e80c-bc0c-4a28-b3e1-e4a36d430a7e">
          <a:extLst>
            <a:ext uri="{FF2B5EF4-FFF2-40B4-BE49-F238E27FC236}">
              <a16:creationId xmlns:a16="http://schemas.microsoft.com/office/drawing/2014/main" id="{6547A7B2-9316-44B0-8BF7-AF4E438027EE}"/>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896" name="AutoShape 1" descr="blob:https://web.whatsapp.com/34b6e80c-bc0c-4a28-b3e1-e4a36d430a7e">
          <a:extLst>
            <a:ext uri="{FF2B5EF4-FFF2-40B4-BE49-F238E27FC236}">
              <a16:creationId xmlns:a16="http://schemas.microsoft.com/office/drawing/2014/main" id="{E458BE09-C792-44D5-A782-59E5C9527D6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897" name="AutoShape 1" descr="blob:https://web.whatsapp.com/34b6e80c-bc0c-4a28-b3e1-e4a36d430a7e">
          <a:extLst>
            <a:ext uri="{FF2B5EF4-FFF2-40B4-BE49-F238E27FC236}">
              <a16:creationId xmlns:a16="http://schemas.microsoft.com/office/drawing/2014/main" id="{DFB7866C-10FC-41B2-A4D0-A464EDB530E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898" name="AutoShape 1" descr="blob:https://web.whatsapp.com/34b6e80c-bc0c-4a28-b3e1-e4a36d430a7e">
          <a:extLst>
            <a:ext uri="{FF2B5EF4-FFF2-40B4-BE49-F238E27FC236}">
              <a16:creationId xmlns:a16="http://schemas.microsoft.com/office/drawing/2014/main" id="{6D755D24-1A2F-44F9-BAED-E513A97643F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899" name="AutoShape 1" descr="blob:https://web.whatsapp.com/34b6e80c-bc0c-4a28-b3e1-e4a36d430a7e">
          <a:extLst>
            <a:ext uri="{FF2B5EF4-FFF2-40B4-BE49-F238E27FC236}">
              <a16:creationId xmlns:a16="http://schemas.microsoft.com/office/drawing/2014/main" id="{DED84130-0A9A-4280-A9CE-D85886E4FAAA}"/>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1094</xdr:row>
      <xdr:rowOff>0</xdr:rowOff>
    </xdr:from>
    <xdr:ext cx="304800" cy="307975"/>
    <xdr:sp macro="" textlink="">
      <xdr:nvSpPr>
        <xdr:cNvPr id="3900" name="AutoShape 1" descr="blob:https://web.whatsapp.com/34b6e80c-bc0c-4a28-b3e1-e4a36d430a7e">
          <a:extLst>
            <a:ext uri="{FF2B5EF4-FFF2-40B4-BE49-F238E27FC236}">
              <a16:creationId xmlns:a16="http://schemas.microsoft.com/office/drawing/2014/main" id="{DC867F34-3861-49A4-BC4F-8D0995F48E21}"/>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1" name="AutoShape 1" descr="blob:https://web.whatsapp.com/34b6e80c-bc0c-4a28-b3e1-e4a36d430a7e">
          <a:extLst>
            <a:ext uri="{FF2B5EF4-FFF2-40B4-BE49-F238E27FC236}">
              <a16:creationId xmlns:a16="http://schemas.microsoft.com/office/drawing/2014/main" id="{7B30D67A-08FF-451F-B0A7-B3F0F628558C}"/>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2" name="AutoShape 1" descr="blob:https://web.whatsapp.com/34b6e80c-bc0c-4a28-b3e1-e4a36d430a7e">
          <a:extLst>
            <a:ext uri="{FF2B5EF4-FFF2-40B4-BE49-F238E27FC236}">
              <a16:creationId xmlns:a16="http://schemas.microsoft.com/office/drawing/2014/main" id="{A376426B-3060-4B28-BFB7-4822809F32C6}"/>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3" name="AutoShape 1" descr="blob:https://web.whatsapp.com/34b6e80c-bc0c-4a28-b3e1-e4a36d430a7e">
          <a:extLst>
            <a:ext uri="{FF2B5EF4-FFF2-40B4-BE49-F238E27FC236}">
              <a16:creationId xmlns:a16="http://schemas.microsoft.com/office/drawing/2014/main" id="{3DBA5C04-4146-4F88-846C-553F7159EDE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4" name="AutoShape 1" descr="blob:https://web.whatsapp.com/34b6e80c-bc0c-4a28-b3e1-e4a36d430a7e">
          <a:extLst>
            <a:ext uri="{FF2B5EF4-FFF2-40B4-BE49-F238E27FC236}">
              <a16:creationId xmlns:a16="http://schemas.microsoft.com/office/drawing/2014/main" id="{E1982097-ECCA-4F3D-9452-6A2694ABA0A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5" name="AutoShape 1" descr="blob:https://web.whatsapp.com/34b6e80c-bc0c-4a28-b3e1-e4a36d430a7e">
          <a:extLst>
            <a:ext uri="{FF2B5EF4-FFF2-40B4-BE49-F238E27FC236}">
              <a16:creationId xmlns:a16="http://schemas.microsoft.com/office/drawing/2014/main" id="{712810B4-941D-4403-861D-33520C0DD6DE}"/>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1095</xdr:row>
      <xdr:rowOff>0</xdr:rowOff>
    </xdr:from>
    <xdr:ext cx="304800" cy="307975"/>
    <xdr:sp macro="" textlink="">
      <xdr:nvSpPr>
        <xdr:cNvPr id="3906" name="AutoShape 1" descr="blob:https://web.whatsapp.com/34b6e80c-bc0c-4a28-b3e1-e4a36d430a7e">
          <a:extLst>
            <a:ext uri="{FF2B5EF4-FFF2-40B4-BE49-F238E27FC236}">
              <a16:creationId xmlns:a16="http://schemas.microsoft.com/office/drawing/2014/main" id="{5938B9C4-6FB6-4BF3-B092-15048B10302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07" name="AutoShape 1" descr="blob:https://web.whatsapp.com/34b6e80c-bc0c-4a28-b3e1-e4a36d430a7e">
          <a:extLst>
            <a:ext uri="{FF2B5EF4-FFF2-40B4-BE49-F238E27FC236}">
              <a16:creationId xmlns:a16="http://schemas.microsoft.com/office/drawing/2014/main" id="{4A9426DF-0465-4464-A9FC-B9D5A1B40D1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08" name="AutoShape 1" descr="blob:https://web.whatsapp.com/34b6e80c-bc0c-4a28-b3e1-e4a36d430a7e">
          <a:extLst>
            <a:ext uri="{FF2B5EF4-FFF2-40B4-BE49-F238E27FC236}">
              <a16:creationId xmlns:a16="http://schemas.microsoft.com/office/drawing/2014/main" id="{BA50988C-E313-4F9A-883D-C15FB6A210C8}"/>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09" name="AutoShape 1" descr="blob:https://web.whatsapp.com/34b6e80c-bc0c-4a28-b3e1-e4a36d430a7e">
          <a:extLst>
            <a:ext uri="{FF2B5EF4-FFF2-40B4-BE49-F238E27FC236}">
              <a16:creationId xmlns:a16="http://schemas.microsoft.com/office/drawing/2014/main" id="{2B974C2E-9915-49B7-9C1D-3A1CCD5B1AF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10" name="AutoShape 1" descr="blob:https://web.whatsapp.com/34b6e80c-bc0c-4a28-b3e1-e4a36d430a7e">
          <a:extLst>
            <a:ext uri="{FF2B5EF4-FFF2-40B4-BE49-F238E27FC236}">
              <a16:creationId xmlns:a16="http://schemas.microsoft.com/office/drawing/2014/main" id="{6865085C-B3BD-4C86-BAF3-6A01A2D1AC5D}"/>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11" name="AutoShape 1" descr="blob:https://web.whatsapp.com/34b6e80c-bc0c-4a28-b3e1-e4a36d430a7e">
          <a:extLst>
            <a:ext uri="{FF2B5EF4-FFF2-40B4-BE49-F238E27FC236}">
              <a16:creationId xmlns:a16="http://schemas.microsoft.com/office/drawing/2014/main" id="{88B5A797-81E7-4FAF-A9A5-DD15FDD456CC}"/>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1096</xdr:row>
      <xdr:rowOff>0</xdr:rowOff>
    </xdr:from>
    <xdr:ext cx="304800" cy="307975"/>
    <xdr:sp macro="" textlink="">
      <xdr:nvSpPr>
        <xdr:cNvPr id="3912" name="AutoShape 1" descr="blob:https://web.whatsapp.com/34b6e80c-bc0c-4a28-b3e1-e4a36d430a7e">
          <a:extLst>
            <a:ext uri="{FF2B5EF4-FFF2-40B4-BE49-F238E27FC236}">
              <a16:creationId xmlns:a16="http://schemas.microsoft.com/office/drawing/2014/main" id="{F99C2783-E692-4FDA-9D0E-AC39F518EFE9}"/>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3" name="AutoShape 1" descr="blob:https://web.whatsapp.com/34b6e80c-bc0c-4a28-b3e1-e4a36d430a7e">
          <a:extLst>
            <a:ext uri="{FF2B5EF4-FFF2-40B4-BE49-F238E27FC236}">
              <a16:creationId xmlns:a16="http://schemas.microsoft.com/office/drawing/2014/main" id="{71C31609-3B63-40B2-9E90-DF852112C1E9}"/>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4" name="AutoShape 1" descr="blob:https://web.whatsapp.com/34b6e80c-bc0c-4a28-b3e1-e4a36d430a7e">
          <a:extLst>
            <a:ext uri="{FF2B5EF4-FFF2-40B4-BE49-F238E27FC236}">
              <a16:creationId xmlns:a16="http://schemas.microsoft.com/office/drawing/2014/main" id="{888EA955-11BC-47B6-B864-A095FE4ECAED}"/>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5" name="AutoShape 1" descr="blob:https://web.whatsapp.com/34b6e80c-bc0c-4a28-b3e1-e4a36d430a7e">
          <a:extLst>
            <a:ext uri="{FF2B5EF4-FFF2-40B4-BE49-F238E27FC236}">
              <a16:creationId xmlns:a16="http://schemas.microsoft.com/office/drawing/2014/main" id="{B43259E4-FFF5-46EC-9E81-60636006397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6" name="AutoShape 1" descr="blob:https://web.whatsapp.com/34b6e80c-bc0c-4a28-b3e1-e4a36d430a7e">
          <a:extLst>
            <a:ext uri="{FF2B5EF4-FFF2-40B4-BE49-F238E27FC236}">
              <a16:creationId xmlns:a16="http://schemas.microsoft.com/office/drawing/2014/main" id="{708E84E1-EB71-4B51-803A-EF5B8165FAF0}"/>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7" name="AutoShape 1" descr="blob:https://web.whatsapp.com/34b6e80c-bc0c-4a28-b3e1-e4a36d430a7e">
          <a:extLst>
            <a:ext uri="{FF2B5EF4-FFF2-40B4-BE49-F238E27FC236}">
              <a16:creationId xmlns:a16="http://schemas.microsoft.com/office/drawing/2014/main" id="{2336FD10-1581-498F-B458-0AEAA1343BC2}"/>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1097</xdr:row>
      <xdr:rowOff>0</xdr:rowOff>
    </xdr:from>
    <xdr:ext cx="304800" cy="307975"/>
    <xdr:sp macro="" textlink="">
      <xdr:nvSpPr>
        <xdr:cNvPr id="3918" name="AutoShape 1" descr="blob:https://web.whatsapp.com/34b6e80c-bc0c-4a28-b3e1-e4a36d430a7e">
          <a:extLst>
            <a:ext uri="{FF2B5EF4-FFF2-40B4-BE49-F238E27FC236}">
              <a16:creationId xmlns:a16="http://schemas.microsoft.com/office/drawing/2014/main" id="{D14ED01B-8ABF-42E1-B65E-94C0B8BFC6C6}"/>
            </a:ext>
          </a:extLst>
        </xdr:cNvPr>
        <xdr:cNvSpPr>
          <a:spLocks noChangeAspect="1" noChangeArrowheads="1"/>
        </xdr:cNvSpPr>
      </xdr:nvSpPr>
      <xdr:spPr bwMode="auto">
        <a:xfrm>
          <a:off x="9409545" y="2806892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1098</xdr:row>
      <xdr:rowOff>0</xdr:rowOff>
    </xdr:from>
    <xdr:ext cx="304800" cy="307975"/>
    <xdr:sp macro="" textlink="">
      <xdr:nvSpPr>
        <xdr:cNvPr id="3919" name="AutoShape 1" descr="blob:https://web.whatsapp.com/34b6e80c-bc0c-4a28-b3e1-e4a36d430a7e">
          <a:extLst>
            <a:ext uri="{FF2B5EF4-FFF2-40B4-BE49-F238E27FC236}">
              <a16:creationId xmlns:a16="http://schemas.microsoft.com/office/drawing/2014/main" id="{B46AEA0E-55C0-4533-B9A2-EBAA3FA761C2}"/>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1098</xdr:row>
      <xdr:rowOff>0</xdr:rowOff>
    </xdr:from>
    <xdr:ext cx="304800" cy="307975"/>
    <xdr:sp macro="" textlink="">
      <xdr:nvSpPr>
        <xdr:cNvPr id="3920" name="AutoShape 1" descr="blob:https://web.whatsapp.com/34b6e80c-bc0c-4a28-b3e1-e4a36d430a7e">
          <a:extLst>
            <a:ext uri="{FF2B5EF4-FFF2-40B4-BE49-F238E27FC236}">
              <a16:creationId xmlns:a16="http://schemas.microsoft.com/office/drawing/2014/main" id="{FD538D74-39B9-4112-BDE0-C71B3C5AEFFF}"/>
            </a:ext>
          </a:extLst>
        </xdr:cNvPr>
        <xdr:cNvSpPr>
          <a:spLocks noChangeAspect="1" noChangeArrowheads="1"/>
        </xdr:cNvSpPr>
      </xdr:nvSpPr>
      <xdr:spPr bwMode="auto">
        <a:xfrm>
          <a:off x="9409545" y="2809586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1100</xdr:row>
      <xdr:rowOff>0</xdr:rowOff>
    </xdr:from>
    <xdr:ext cx="304800" cy="307975"/>
    <xdr:sp macro="" textlink="">
      <xdr:nvSpPr>
        <xdr:cNvPr id="3921" name="AutoShape 1" descr="blob:https://web.whatsapp.com/34b6e80c-bc0c-4a28-b3e1-e4a36d430a7e">
          <a:extLst>
            <a:ext uri="{FF2B5EF4-FFF2-40B4-BE49-F238E27FC236}">
              <a16:creationId xmlns:a16="http://schemas.microsoft.com/office/drawing/2014/main" id="{DC19506C-D8C5-4DEC-96C7-D1B832719D82}"/>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1100</xdr:row>
      <xdr:rowOff>0</xdr:rowOff>
    </xdr:from>
    <xdr:ext cx="304800" cy="307975"/>
    <xdr:sp macro="" textlink="">
      <xdr:nvSpPr>
        <xdr:cNvPr id="3922" name="AutoShape 1" descr="blob:https://web.whatsapp.com/34b6e80c-bc0c-4a28-b3e1-e4a36d430a7e">
          <a:extLst>
            <a:ext uri="{FF2B5EF4-FFF2-40B4-BE49-F238E27FC236}">
              <a16:creationId xmlns:a16="http://schemas.microsoft.com/office/drawing/2014/main" id="{426875FA-F301-467E-A8CB-908F6E934D97}"/>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1101</xdr:row>
      <xdr:rowOff>0</xdr:rowOff>
    </xdr:from>
    <xdr:ext cx="304800" cy="307975"/>
    <xdr:sp macro="" textlink="">
      <xdr:nvSpPr>
        <xdr:cNvPr id="3923" name="AutoShape 1" descr="blob:https://web.whatsapp.com/34b6e80c-bc0c-4a28-b3e1-e4a36d430a7e">
          <a:extLst>
            <a:ext uri="{FF2B5EF4-FFF2-40B4-BE49-F238E27FC236}">
              <a16:creationId xmlns:a16="http://schemas.microsoft.com/office/drawing/2014/main" id="{D5EE8DE5-8B62-4F38-919C-71F095D87FD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1101</xdr:row>
      <xdr:rowOff>0</xdr:rowOff>
    </xdr:from>
    <xdr:ext cx="304800" cy="307975"/>
    <xdr:sp macro="" textlink="">
      <xdr:nvSpPr>
        <xdr:cNvPr id="3924" name="AutoShape 1" descr="blob:https://web.whatsapp.com/34b6e80c-bc0c-4a28-b3e1-e4a36d430a7e">
          <a:extLst>
            <a:ext uri="{FF2B5EF4-FFF2-40B4-BE49-F238E27FC236}">
              <a16:creationId xmlns:a16="http://schemas.microsoft.com/office/drawing/2014/main" id="{4C880A70-EA97-4762-A035-D5CFD1B17F97}"/>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1102</xdr:row>
      <xdr:rowOff>0</xdr:rowOff>
    </xdr:from>
    <xdr:ext cx="304800" cy="307975"/>
    <xdr:sp macro="" textlink="">
      <xdr:nvSpPr>
        <xdr:cNvPr id="3925" name="AutoShape 1" descr="blob:https://web.whatsapp.com/34b6e80c-bc0c-4a28-b3e1-e4a36d430a7e">
          <a:extLst>
            <a:ext uri="{FF2B5EF4-FFF2-40B4-BE49-F238E27FC236}">
              <a16:creationId xmlns:a16="http://schemas.microsoft.com/office/drawing/2014/main" id="{2527AD6C-E96E-46DF-880D-609BD69D55F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1102</xdr:row>
      <xdr:rowOff>0</xdr:rowOff>
    </xdr:from>
    <xdr:ext cx="304800" cy="307975"/>
    <xdr:sp macro="" textlink="">
      <xdr:nvSpPr>
        <xdr:cNvPr id="3926" name="AutoShape 1" descr="blob:https://web.whatsapp.com/34b6e80c-bc0c-4a28-b3e1-e4a36d430a7e">
          <a:extLst>
            <a:ext uri="{FF2B5EF4-FFF2-40B4-BE49-F238E27FC236}">
              <a16:creationId xmlns:a16="http://schemas.microsoft.com/office/drawing/2014/main" id="{A87B0FEB-F6E7-466E-9DA2-07AD465765B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1103</xdr:row>
      <xdr:rowOff>0</xdr:rowOff>
    </xdr:from>
    <xdr:ext cx="304800" cy="307975"/>
    <xdr:sp macro="" textlink="">
      <xdr:nvSpPr>
        <xdr:cNvPr id="3927" name="AutoShape 1" descr="blob:https://web.whatsapp.com/34b6e80c-bc0c-4a28-b3e1-e4a36d430a7e">
          <a:extLst>
            <a:ext uri="{FF2B5EF4-FFF2-40B4-BE49-F238E27FC236}">
              <a16:creationId xmlns:a16="http://schemas.microsoft.com/office/drawing/2014/main" id="{311346B2-F36D-48C9-BE32-F84D3B1E300F}"/>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1103</xdr:row>
      <xdr:rowOff>0</xdr:rowOff>
    </xdr:from>
    <xdr:ext cx="304800" cy="307975"/>
    <xdr:sp macro="" textlink="">
      <xdr:nvSpPr>
        <xdr:cNvPr id="3928" name="AutoShape 1" descr="blob:https://web.whatsapp.com/34b6e80c-bc0c-4a28-b3e1-e4a36d430a7e">
          <a:extLst>
            <a:ext uri="{FF2B5EF4-FFF2-40B4-BE49-F238E27FC236}">
              <a16:creationId xmlns:a16="http://schemas.microsoft.com/office/drawing/2014/main" id="{3BD209C9-F40A-4528-97FC-32C8513B615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1104</xdr:row>
      <xdr:rowOff>0</xdr:rowOff>
    </xdr:from>
    <xdr:ext cx="304800" cy="307975"/>
    <xdr:sp macro="" textlink="">
      <xdr:nvSpPr>
        <xdr:cNvPr id="3929" name="AutoShape 1" descr="blob:https://web.whatsapp.com/34b6e80c-bc0c-4a28-b3e1-e4a36d430a7e">
          <a:extLst>
            <a:ext uri="{FF2B5EF4-FFF2-40B4-BE49-F238E27FC236}">
              <a16:creationId xmlns:a16="http://schemas.microsoft.com/office/drawing/2014/main" id="{3E7EB145-AA0D-4669-B6AF-CD00DA410CB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1104</xdr:row>
      <xdr:rowOff>0</xdr:rowOff>
    </xdr:from>
    <xdr:ext cx="304800" cy="307975"/>
    <xdr:sp macro="" textlink="">
      <xdr:nvSpPr>
        <xdr:cNvPr id="3930" name="AutoShape 1" descr="blob:https://web.whatsapp.com/34b6e80c-bc0c-4a28-b3e1-e4a36d430a7e">
          <a:extLst>
            <a:ext uri="{FF2B5EF4-FFF2-40B4-BE49-F238E27FC236}">
              <a16:creationId xmlns:a16="http://schemas.microsoft.com/office/drawing/2014/main" id="{8B8927CC-D919-4571-A7DB-A65F92AE48B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1105</xdr:row>
      <xdr:rowOff>0</xdr:rowOff>
    </xdr:from>
    <xdr:ext cx="304800" cy="307975"/>
    <xdr:sp macro="" textlink="">
      <xdr:nvSpPr>
        <xdr:cNvPr id="3931" name="AutoShape 1" descr="blob:https://web.whatsapp.com/34b6e80c-bc0c-4a28-b3e1-e4a36d430a7e">
          <a:extLst>
            <a:ext uri="{FF2B5EF4-FFF2-40B4-BE49-F238E27FC236}">
              <a16:creationId xmlns:a16="http://schemas.microsoft.com/office/drawing/2014/main" id="{B37C7EA3-D11B-43A7-BD99-EB0F8B8E6C7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1105</xdr:row>
      <xdr:rowOff>0</xdr:rowOff>
    </xdr:from>
    <xdr:ext cx="304800" cy="307975"/>
    <xdr:sp macro="" textlink="">
      <xdr:nvSpPr>
        <xdr:cNvPr id="3932" name="AutoShape 1" descr="blob:https://web.whatsapp.com/34b6e80c-bc0c-4a28-b3e1-e4a36d430a7e">
          <a:extLst>
            <a:ext uri="{FF2B5EF4-FFF2-40B4-BE49-F238E27FC236}">
              <a16:creationId xmlns:a16="http://schemas.microsoft.com/office/drawing/2014/main" id="{BC920FCE-36B8-468A-BB5D-8B87038B892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1106</xdr:row>
      <xdr:rowOff>0</xdr:rowOff>
    </xdr:from>
    <xdr:ext cx="304800" cy="307975"/>
    <xdr:sp macro="" textlink="">
      <xdr:nvSpPr>
        <xdr:cNvPr id="3933" name="AutoShape 1" descr="blob:https://web.whatsapp.com/34b6e80c-bc0c-4a28-b3e1-e4a36d430a7e">
          <a:extLst>
            <a:ext uri="{FF2B5EF4-FFF2-40B4-BE49-F238E27FC236}">
              <a16:creationId xmlns:a16="http://schemas.microsoft.com/office/drawing/2014/main" id="{1EB009A6-96FF-4564-A4D6-00FF5120285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1106</xdr:row>
      <xdr:rowOff>0</xdr:rowOff>
    </xdr:from>
    <xdr:ext cx="304800" cy="307975"/>
    <xdr:sp macro="" textlink="">
      <xdr:nvSpPr>
        <xdr:cNvPr id="3934" name="AutoShape 1" descr="blob:https://web.whatsapp.com/34b6e80c-bc0c-4a28-b3e1-e4a36d430a7e">
          <a:extLst>
            <a:ext uri="{FF2B5EF4-FFF2-40B4-BE49-F238E27FC236}">
              <a16:creationId xmlns:a16="http://schemas.microsoft.com/office/drawing/2014/main" id="{7683505E-DC93-4DFD-9FA2-761054804CF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1107</xdr:row>
      <xdr:rowOff>0</xdr:rowOff>
    </xdr:from>
    <xdr:ext cx="304800" cy="307975"/>
    <xdr:sp macro="" textlink="">
      <xdr:nvSpPr>
        <xdr:cNvPr id="3935" name="AutoShape 1" descr="blob:https://web.whatsapp.com/34b6e80c-bc0c-4a28-b3e1-e4a36d430a7e">
          <a:extLst>
            <a:ext uri="{FF2B5EF4-FFF2-40B4-BE49-F238E27FC236}">
              <a16:creationId xmlns:a16="http://schemas.microsoft.com/office/drawing/2014/main" id="{7B31047A-A9AA-4669-A832-CC8D1C44F224}"/>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1107</xdr:row>
      <xdr:rowOff>0</xdr:rowOff>
    </xdr:from>
    <xdr:ext cx="304800" cy="307975"/>
    <xdr:sp macro="" textlink="">
      <xdr:nvSpPr>
        <xdr:cNvPr id="3936" name="AutoShape 1" descr="blob:https://web.whatsapp.com/34b6e80c-bc0c-4a28-b3e1-e4a36d430a7e">
          <a:extLst>
            <a:ext uri="{FF2B5EF4-FFF2-40B4-BE49-F238E27FC236}">
              <a16:creationId xmlns:a16="http://schemas.microsoft.com/office/drawing/2014/main" id="{9D736D96-3317-446E-9A0A-8882034C2C2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1108</xdr:row>
      <xdr:rowOff>0</xdr:rowOff>
    </xdr:from>
    <xdr:ext cx="304800" cy="307975"/>
    <xdr:sp macro="" textlink="">
      <xdr:nvSpPr>
        <xdr:cNvPr id="3937" name="AutoShape 1" descr="blob:https://web.whatsapp.com/34b6e80c-bc0c-4a28-b3e1-e4a36d430a7e">
          <a:extLst>
            <a:ext uri="{FF2B5EF4-FFF2-40B4-BE49-F238E27FC236}">
              <a16:creationId xmlns:a16="http://schemas.microsoft.com/office/drawing/2014/main" id="{75A5735D-A996-47AB-B1BE-E31F095E5503}"/>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1108</xdr:row>
      <xdr:rowOff>0</xdr:rowOff>
    </xdr:from>
    <xdr:ext cx="304800" cy="307975"/>
    <xdr:sp macro="" textlink="">
      <xdr:nvSpPr>
        <xdr:cNvPr id="3938" name="AutoShape 1" descr="blob:https://web.whatsapp.com/34b6e80c-bc0c-4a28-b3e1-e4a36d430a7e">
          <a:extLst>
            <a:ext uri="{FF2B5EF4-FFF2-40B4-BE49-F238E27FC236}">
              <a16:creationId xmlns:a16="http://schemas.microsoft.com/office/drawing/2014/main" id="{3F350F36-E5EF-49CD-A288-ECFD9DE3E59D}"/>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1109</xdr:row>
      <xdr:rowOff>0</xdr:rowOff>
    </xdr:from>
    <xdr:ext cx="304800" cy="307975"/>
    <xdr:sp macro="" textlink="">
      <xdr:nvSpPr>
        <xdr:cNvPr id="3939" name="AutoShape 1" descr="blob:https://web.whatsapp.com/34b6e80c-bc0c-4a28-b3e1-e4a36d430a7e">
          <a:extLst>
            <a:ext uri="{FF2B5EF4-FFF2-40B4-BE49-F238E27FC236}">
              <a16:creationId xmlns:a16="http://schemas.microsoft.com/office/drawing/2014/main" id="{7AD7B9AC-ED67-4C6F-A7B1-05A82E47E485}"/>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1109</xdr:row>
      <xdr:rowOff>0</xdr:rowOff>
    </xdr:from>
    <xdr:ext cx="304800" cy="307975"/>
    <xdr:sp macro="" textlink="">
      <xdr:nvSpPr>
        <xdr:cNvPr id="3940" name="AutoShape 1" descr="blob:https://web.whatsapp.com/34b6e80c-bc0c-4a28-b3e1-e4a36d430a7e">
          <a:extLst>
            <a:ext uri="{FF2B5EF4-FFF2-40B4-BE49-F238E27FC236}">
              <a16:creationId xmlns:a16="http://schemas.microsoft.com/office/drawing/2014/main" id="{2067FD5A-7500-4596-9858-3DAED26D16EB}"/>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1110</xdr:row>
      <xdr:rowOff>0</xdr:rowOff>
    </xdr:from>
    <xdr:ext cx="304800" cy="307975"/>
    <xdr:sp macro="" textlink="">
      <xdr:nvSpPr>
        <xdr:cNvPr id="3941" name="AutoShape 1" descr="blob:https://web.whatsapp.com/34b6e80c-bc0c-4a28-b3e1-e4a36d430a7e">
          <a:extLst>
            <a:ext uri="{FF2B5EF4-FFF2-40B4-BE49-F238E27FC236}">
              <a16:creationId xmlns:a16="http://schemas.microsoft.com/office/drawing/2014/main" id="{A7D95603-1FFF-4A7D-AF64-92202503BA73}"/>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1110</xdr:row>
      <xdr:rowOff>0</xdr:rowOff>
    </xdr:from>
    <xdr:ext cx="304800" cy="307975"/>
    <xdr:sp macro="" textlink="">
      <xdr:nvSpPr>
        <xdr:cNvPr id="3942" name="AutoShape 1" descr="blob:https://web.whatsapp.com/34b6e80c-bc0c-4a28-b3e1-e4a36d430a7e">
          <a:extLst>
            <a:ext uri="{FF2B5EF4-FFF2-40B4-BE49-F238E27FC236}">
              <a16:creationId xmlns:a16="http://schemas.microsoft.com/office/drawing/2014/main" id="{319585B3-44B5-4257-B3B3-C418C6762F31}"/>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1111</xdr:row>
      <xdr:rowOff>0</xdr:rowOff>
    </xdr:from>
    <xdr:ext cx="304800" cy="307975"/>
    <xdr:sp macro="" textlink="">
      <xdr:nvSpPr>
        <xdr:cNvPr id="3943" name="AutoShape 1" descr="blob:https://web.whatsapp.com/34b6e80c-bc0c-4a28-b3e1-e4a36d430a7e">
          <a:extLst>
            <a:ext uri="{FF2B5EF4-FFF2-40B4-BE49-F238E27FC236}">
              <a16:creationId xmlns:a16="http://schemas.microsoft.com/office/drawing/2014/main" id="{AAA87594-4459-41E9-B20B-3EA561F31F3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1111</xdr:row>
      <xdr:rowOff>0</xdr:rowOff>
    </xdr:from>
    <xdr:ext cx="304800" cy="307975"/>
    <xdr:sp macro="" textlink="">
      <xdr:nvSpPr>
        <xdr:cNvPr id="3944" name="AutoShape 1" descr="blob:https://web.whatsapp.com/34b6e80c-bc0c-4a28-b3e1-e4a36d430a7e">
          <a:extLst>
            <a:ext uri="{FF2B5EF4-FFF2-40B4-BE49-F238E27FC236}">
              <a16:creationId xmlns:a16="http://schemas.microsoft.com/office/drawing/2014/main" id="{57B4E6F6-C98B-4886-8446-3BC5A4EC2EF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1112</xdr:row>
      <xdr:rowOff>0</xdr:rowOff>
    </xdr:from>
    <xdr:ext cx="304800" cy="307975"/>
    <xdr:sp macro="" textlink="">
      <xdr:nvSpPr>
        <xdr:cNvPr id="3945" name="AutoShape 1" descr="blob:https://web.whatsapp.com/34b6e80c-bc0c-4a28-b3e1-e4a36d430a7e">
          <a:extLst>
            <a:ext uri="{FF2B5EF4-FFF2-40B4-BE49-F238E27FC236}">
              <a16:creationId xmlns:a16="http://schemas.microsoft.com/office/drawing/2014/main" id="{DE045232-02A5-47CB-AD6B-569E9B55B940}"/>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1112</xdr:row>
      <xdr:rowOff>0</xdr:rowOff>
    </xdr:from>
    <xdr:ext cx="304800" cy="307975"/>
    <xdr:sp macro="" textlink="">
      <xdr:nvSpPr>
        <xdr:cNvPr id="3946" name="AutoShape 1" descr="blob:https://web.whatsapp.com/34b6e80c-bc0c-4a28-b3e1-e4a36d430a7e">
          <a:extLst>
            <a:ext uri="{FF2B5EF4-FFF2-40B4-BE49-F238E27FC236}">
              <a16:creationId xmlns:a16="http://schemas.microsoft.com/office/drawing/2014/main" id="{EC5F55E3-0A7B-4544-B23C-6A46F9A4837C}"/>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1113</xdr:row>
      <xdr:rowOff>0</xdr:rowOff>
    </xdr:from>
    <xdr:ext cx="304800" cy="307975"/>
    <xdr:sp macro="" textlink="">
      <xdr:nvSpPr>
        <xdr:cNvPr id="3947" name="AutoShape 1" descr="blob:https://web.whatsapp.com/34b6e80c-bc0c-4a28-b3e1-e4a36d430a7e">
          <a:extLst>
            <a:ext uri="{FF2B5EF4-FFF2-40B4-BE49-F238E27FC236}">
              <a16:creationId xmlns:a16="http://schemas.microsoft.com/office/drawing/2014/main" id="{CDEAFC12-DFF6-4458-BB9E-F5C577B65F2A}"/>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1113</xdr:row>
      <xdr:rowOff>0</xdr:rowOff>
    </xdr:from>
    <xdr:ext cx="304800" cy="307975"/>
    <xdr:sp macro="" textlink="">
      <xdr:nvSpPr>
        <xdr:cNvPr id="3948" name="AutoShape 1" descr="blob:https://web.whatsapp.com/34b6e80c-bc0c-4a28-b3e1-e4a36d430a7e">
          <a:extLst>
            <a:ext uri="{FF2B5EF4-FFF2-40B4-BE49-F238E27FC236}">
              <a16:creationId xmlns:a16="http://schemas.microsoft.com/office/drawing/2014/main" id="{2990811F-2301-41AD-A5E4-411FDA42868A}"/>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1114</xdr:row>
      <xdr:rowOff>0</xdr:rowOff>
    </xdr:from>
    <xdr:ext cx="304800" cy="307975"/>
    <xdr:sp macro="" textlink="">
      <xdr:nvSpPr>
        <xdr:cNvPr id="3949" name="AutoShape 1" descr="blob:https://web.whatsapp.com/34b6e80c-bc0c-4a28-b3e1-e4a36d430a7e">
          <a:extLst>
            <a:ext uri="{FF2B5EF4-FFF2-40B4-BE49-F238E27FC236}">
              <a16:creationId xmlns:a16="http://schemas.microsoft.com/office/drawing/2014/main" id="{871EE6E2-FE3B-4554-BAE3-260D2D4E35C9}"/>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1114</xdr:row>
      <xdr:rowOff>0</xdr:rowOff>
    </xdr:from>
    <xdr:ext cx="304800" cy="307975"/>
    <xdr:sp macro="" textlink="">
      <xdr:nvSpPr>
        <xdr:cNvPr id="3950" name="AutoShape 1" descr="blob:https://web.whatsapp.com/34b6e80c-bc0c-4a28-b3e1-e4a36d430a7e">
          <a:extLst>
            <a:ext uri="{FF2B5EF4-FFF2-40B4-BE49-F238E27FC236}">
              <a16:creationId xmlns:a16="http://schemas.microsoft.com/office/drawing/2014/main" id="{74305E64-1C08-4AFA-BE92-C0C28F22C6BE}"/>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1115</xdr:row>
      <xdr:rowOff>0</xdr:rowOff>
    </xdr:from>
    <xdr:ext cx="304800" cy="307975"/>
    <xdr:sp macro="" textlink="">
      <xdr:nvSpPr>
        <xdr:cNvPr id="3951" name="AutoShape 1" descr="blob:https://web.whatsapp.com/34b6e80c-bc0c-4a28-b3e1-e4a36d430a7e">
          <a:extLst>
            <a:ext uri="{FF2B5EF4-FFF2-40B4-BE49-F238E27FC236}">
              <a16:creationId xmlns:a16="http://schemas.microsoft.com/office/drawing/2014/main" id="{73A62056-A9F5-4D3E-954E-E174912357FF}"/>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1115</xdr:row>
      <xdr:rowOff>0</xdr:rowOff>
    </xdr:from>
    <xdr:ext cx="304800" cy="307975"/>
    <xdr:sp macro="" textlink="">
      <xdr:nvSpPr>
        <xdr:cNvPr id="3952" name="AutoShape 1" descr="blob:https://web.whatsapp.com/34b6e80c-bc0c-4a28-b3e1-e4a36d430a7e">
          <a:extLst>
            <a:ext uri="{FF2B5EF4-FFF2-40B4-BE49-F238E27FC236}">
              <a16:creationId xmlns:a16="http://schemas.microsoft.com/office/drawing/2014/main" id="{4AEB888C-67C2-48FE-9038-8F32E2872058}"/>
            </a:ext>
          </a:extLst>
        </xdr:cNvPr>
        <xdr:cNvSpPr>
          <a:spLocks noChangeAspect="1" noChangeArrowheads="1"/>
        </xdr:cNvSpPr>
      </xdr:nvSpPr>
      <xdr:spPr bwMode="auto">
        <a:xfrm>
          <a:off x="9409545" y="29797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1115</xdr:row>
      <xdr:rowOff>0</xdr:rowOff>
    </xdr:from>
    <xdr:ext cx="304800" cy="307975"/>
    <xdr:sp macro="" textlink="">
      <xdr:nvSpPr>
        <xdr:cNvPr id="3953" name="AutoShape 1" descr="blob:https://web.whatsapp.com/34b6e80c-bc0c-4a28-b3e1-e4a36d430a7e">
          <a:extLst>
            <a:ext uri="{FF2B5EF4-FFF2-40B4-BE49-F238E27FC236}">
              <a16:creationId xmlns:a16="http://schemas.microsoft.com/office/drawing/2014/main" id="{8D4C100D-83C4-46C8-9BA4-F6D17C75AADB}"/>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1115</xdr:row>
      <xdr:rowOff>0</xdr:rowOff>
    </xdr:from>
    <xdr:ext cx="304800" cy="307975"/>
    <xdr:sp macro="" textlink="">
      <xdr:nvSpPr>
        <xdr:cNvPr id="3954" name="AutoShape 1" descr="blob:https://web.whatsapp.com/34b6e80c-bc0c-4a28-b3e1-e4a36d430a7e">
          <a:extLst>
            <a:ext uri="{FF2B5EF4-FFF2-40B4-BE49-F238E27FC236}">
              <a16:creationId xmlns:a16="http://schemas.microsoft.com/office/drawing/2014/main" id="{26606E5D-FC87-4C89-AAB1-A68A888B4C2A}"/>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1118</xdr:row>
      <xdr:rowOff>0</xdr:rowOff>
    </xdr:from>
    <xdr:ext cx="304800" cy="307975"/>
    <xdr:sp macro="" textlink="">
      <xdr:nvSpPr>
        <xdr:cNvPr id="3955" name="AutoShape 1" descr="blob:https://web.whatsapp.com/34b6e80c-bc0c-4a28-b3e1-e4a36d430a7e">
          <a:extLst>
            <a:ext uri="{FF2B5EF4-FFF2-40B4-BE49-F238E27FC236}">
              <a16:creationId xmlns:a16="http://schemas.microsoft.com/office/drawing/2014/main" id="{8AAEE34F-1365-4DDB-AA01-E6410901045C}"/>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1118</xdr:row>
      <xdr:rowOff>0</xdr:rowOff>
    </xdr:from>
    <xdr:ext cx="304800" cy="307975"/>
    <xdr:sp macro="" textlink="">
      <xdr:nvSpPr>
        <xdr:cNvPr id="3956" name="AutoShape 1" descr="blob:https://web.whatsapp.com/34b6e80c-bc0c-4a28-b3e1-e4a36d430a7e">
          <a:extLst>
            <a:ext uri="{FF2B5EF4-FFF2-40B4-BE49-F238E27FC236}">
              <a16:creationId xmlns:a16="http://schemas.microsoft.com/office/drawing/2014/main" id="{B2F24492-A659-4D73-971E-322CC975C113}"/>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1119</xdr:row>
      <xdr:rowOff>0</xdr:rowOff>
    </xdr:from>
    <xdr:ext cx="304800" cy="307975"/>
    <xdr:sp macro="" textlink="">
      <xdr:nvSpPr>
        <xdr:cNvPr id="3957" name="AutoShape 1" descr="blob:https://web.whatsapp.com/34b6e80c-bc0c-4a28-b3e1-e4a36d430a7e">
          <a:extLst>
            <a:ext uri="{FF2B5EF4-FFF2-40B4-BE49-F238E27FC236}">
              <a16:creationId xmlns:a16="http://schemas.microsoft.com/office/drawing/2014/main" id="{BF480055-7B1F-4C50-965C-97595A4DB606}"/>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1119</xdr:row>
      <xdr:rowOff>0</xdr:rowOff>
    </xdr:from>
    <xdr:ext cx="304800" cy="307975"/>
    <xdr:sp macro="" textlink="">
      <xdr:nvSpPr>
        <xdr:cNvPr id="3958" name="AutoShape 1" descr="blob:https://web.whatsapp.com/34b6e80c-bc0c-4a28-b3e1-e4a36d430a7e">
          <a:extLst>
            <a:ext uri="{FF2B5EF4-FFF2-40B4-BE49-F238E27FC236}">
              <a16:creationId xmlns:a16="http://schemas.microsoft.com/office/drawing/2014/main" id="{B97C1955-9C5C-410E-ABCE-9997A4FBAC0F}"/>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1119</xdr:row>
      <xdr:rowOff>0</xdr:rowOff>
    </xdr:from>
    <xdr:ext cx="304800" cy="307975"/>
    <xdr:sp macro="" textlink="">
      <xdr:nvSpPr>
        <xdr:cNvPr id="3959" name="AutoShape 1" descr="blob:https://web.whatsapp.com/34b6e80c-bc0c-4a28-b3e1-e4a36d430a7e">
          <a:extLst>
            <a:ext uri="{FF2B5EF4-FFF2-40B4-BE49-F238E27FC236}">
              <a16:creationId xmlns:a16="http://schemas.microsoft.com/office/drawing/2014/main" id="{582E3762-6FE1-4ADB-A934-DCA14CA0A46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1119</xdr:row>
      <xdr:rowOff>0</xdr:rowOff>
    </xdr:from>
    <xdr:ext cx="304800" cy="307975"/>
    <xdr:sp macro="" textlink="">
      <xdr:nvSpPr>
        <xdr:cNvPr id="3960" name="AutoShape 1" descr="blob:https://web.whatsapp.com/34b6e80c-bc0c-4a28-b3e1-e4a36d430a7e">
          <a:extLst>
            <a:ext uri="{FF2B5EF4-FFF2-40B4-BE49-F238E27FC236}">
              <a16:creationId xmlns:a16="http://schemas.microsoft.com/office/drawing/2014/main" id="{ADE57789-D68D-4071-B830-FD71391D1B8D}"/>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1120</xdr:row>
      <xdr:rowOff>0</xdr:rowOff>
    </xdr:from>
    <xdr:ext cx="304800" cy="307975"/>
    <xdr:sp macro="" textlink="">
      <xdr:nvSpPr>
        <xdr:cNvPr id="3961" name="AutoShape 1" descr="blob:https://web.whatsapp.com/34b6e80c-bc0c-4a28-b3e1-e4a36d430a7e">
          <a:extLst>
            <a:ext uri="{FF2B5EF4-FFF2-40B4-BE49-F238E27FC236}">
              <a16:creationId xmlns:a16="http://schemas.microsoft.com/office/drawing/2014/main" id="{E912A5B1-7DB6-402A-8DB5-C093A826099C}"/>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1120</xdr:row>
      <xdr:rowOff>0</xdr:rowOff>
    </xdr:from>
    <xdr:ext cx="304800" cy="307975"/>
    <xdr:sp macro="" textlink="">
      <xdr:nvSpPr>
        <xdr:cNvPr id="3962" name="AutoShape 1" descr="blob:https://web.whatsapp.com/34b6e80c-bc0c-4a28-b3e1-e4a36d430a7e">
          <a:extLst>
            <a:ext uri="{FF2B5EF4-FFF2-40B4-BE49-F238E27FC236}">
              <a16:creationId xmlns:a16="http://schemas.microsoft.com/office/drawing/2014/main" id="{0F16EC52-D1BB-4C1E-AA00-EE69727AC8D9}"/>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1120</xdr:row>
      <xdr:rowOff>0</xdr:rowOff>
    </xdr:from>
    <xdr:ext cx="304800" cy="307975"/>
    <xdr:sp macro="" textlink="">
      <xdr:nvSpPr>
        <xdr:cNvPr id="3963" name="AutoShape 1" descr="blob:https://web.whatsapp.com/34b6e80c-bc0c-4a28-b3e1-e4a36d430a7e">
          <a:extLst>
            <a:ext uri="{FF2B5EF4-FFF2-40B4-BE49-F238E27FC236}">
              <a16:creationId xmlns:a16="http://schemas.microsoft.com/office/drawing/2014/main" id="{F1C08FD1-41E4-457B-B459-0452E720D089}"/>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1120</xdr:row>
      <xdr:rowOff>0</xdr:rowOff>
    </xdr:from>
    <xdr:ext cx="304800" cy="307975"/>
    <xdr:sp macro="" textlink="">
      <xdr:nvSpPr>
        <xdr:cNvPr id="3964" name="AutoShape 1" descr="blob:https://web.whatsapp.com/34b6e80c-bc0c-4a28-b3e1-e4a36d430a7e">
          <a:extLst>
            <a:ext uri="{FF2B5EF4-FFF2-40B4-BE49-F238E27FC236}">
              <a16:creationId xmlns:a16="http://schemas.microsoft.com/office/drawing/2014/main" id="{5ABD07AF-AED2-4881-AA96-5E206F084F3F}"/>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1121</xdr:row>
      <xdr:rowOff>0</xdr:rowOff>
    </xdr:from>
    <xdr:ext cx="304800" cy="307975"/>
    <xdr:sp macro="" textlink="">
      <xdr:nvSpPr>
        <xdr:cNvPr id="3965" name="AutoShape 1" descr="blob:https://web.whatsapp.com/34b6e80c-bc0c-4a28-b3e1-e4a36d430a7e">
          <a:extLst>
            <a:ext uri="{FF2B5EF4-FFF2-40B4-BE49-F238E27FC236}">
              <a16:creationId xmlns:a16="http://schemas.microsoft.com/office/drawing/2014/main" id="{4F7E58AA-00FE-4C11-BCBB-04120454B5D6}"/>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1121</xdr:row>
      <xdr:rowOff>0</xdr:rowOff>
    </xdr:from>
    <xdr:ext cx="304800" cy="307975"/>
    <xdr:sp macro="" textlink="">
      <xdr:nvSpPr>
        <xdr:cNvPr id="3966" name="AutoShape 1" descr="blob:https://web.whatsapp.com/34b6e80c-bc0c-4a28-b3e1-e4a36d430a7e">
          <a:extLst>
            <a:ext uri="{FF2B5EF4-FFF2-40B4-BE49-F238E27FC236}">
              <a16:creationId xmlns:a16="http://schemas.microsoft.com/office/drawing/2014/main" id="{081647A8-AB31-4235-B14E-4089DF8526E8}"/>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1121</xdr:row>
      <xdr:rowOff>0</xdr:rowOff>
    </xdr:from>
    <xdr:ext cx="304800" cy="307975"/>
    <xdr:sp macro="" textlink="">
      <xdr:nvSpPr>
        <xdr:cNvPr id="3967" name="AutoShape 1" descr="blob:https://web.whatsapp.com/34b6e80c-bc0c-4a28-b3e1-e4a36d430a7e">
          <a:extLst>
            <a:ext uri="{FF2B5EF4-FFF2-40B4-BE49-F238E27FC236}">
              <a16:creationId xmlns:a16="http://schemas.microsoft.com/office/drawing/2014/main" id="{1CBA6B00-E821-4F98-9625-35323170315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1121</xdr:row>
      <xdr:rowOff>0</xdr:rowOff>
    </xdr:from>
    <xdr:ext cx="304800" cy="307975"/>
    <xdr:sp macro="" textlink="">
      <xdr:nvSpPr>
        <xdr:cNvPr id="3968" name="AutoShape 1" descr="blob:https://web.whatsapp.com/34b6e80c-bc0c-4a28-b3e1-e4a36d430a7e">
          <a:extLst>
            <a:ext uri="{FF2B5EF4-FFF2-40B4-BE49-F238E27FC236}">
              <a16:creationId xmlns:a16="http://schemas.microsoft.com/office/drawing/2014/main" id="{A18BCF6D-F726-43D0-9E31-333D4CFD610A}"/>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1122</xdr:row>
      <xdr:rowOff>0</xdr:rowOff>
    </xdr:from>
    <xdr:ext cx="304800" cy="307975"/>
    <xdr:sp macro="" textlink="">
      <xdr:nvSpPr>
        <xdr:cNvPr id="3969" name="AutoShape 1" descr="blob:https://web.whatsapp.com/34b6e80c-bc0c-4a28-b3e1-e4a36d430a7e">
          <a:extLst>
            <a:ext uri="{FF2B5EF4-FFF2-40B4-BE49-F238E27FC236}">
              <a16:creationId xmlns:a16="http://schemas.microsoft.com/office/drawing/2014/main" id="{2D5328D6-C69B-4388-BF5D-57AFC10AC72E}"/>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1122</xdr:row>
      <xdr:rowOff>0</xdr:rowOff>
    </xdr:from>
    <xdr:ext cx="304800" cy="307975"/>
    <xdr:sp macro="" textlink="">
      <xdr:nvSpPr>
        <xdr:cNvPr id="3970" name="AutoShape 1" descr="blob:https://web.whatsapp.com/34b6e80c-bc0c-4a28-b3e1-e4a36d430a7e">
          <a:extLst>
            <a:ext uri="{FF2B5EF4-FFF2-40B4-BE49-F238E27FC236}">
              <a16:creationId xmlns:a16="http://schemas.microsoft.com/office/drawing/2014/main" id="{DEDA55B4-D711-4AD3-88AB-6FB94C829590}"/>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1122</xdr:row>
      <xdr:rowOff>0</xdr:rowOff>
    </xdr:from>
    <xdr:ext cx="304800" cy="307975"/>
    <xdr:sp macro="" textlink="">
      <xdr:nvSpPr>
        <xdr:cNvPr id="3971" name="AutoShape 1" descr="blob:https://web.whatsapp.com/34b6e80c-bc0c-4a28-b3e1-e4a36d430a7e">
          <a:extLst>
            <a:ext uri="{FF2B5EF4-FFF2-40B4-BE49-F238E27FC236}">
              <a16:creationId xmlns:a16="http://schemas.microsoft.com/office/drawing/2014/main" id="{8A84F91F-2109-4076-8E59-E88EC1155C66}"/>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1122</xdr:row>
      <xdr:rowOff>0</xdr:rowOff>
    </xdr:from>
    <xdr:ext cx="304800" cy="307975"/>
    <xdr:sp macro="" textlink="">
      <xdr:nvSpPr>
        <xdr:cNvPr id="3972" name="AutoShape 1" descr="blob:https://web.whatsapp.com/34b6e80c-bc0c-4a28-b3e1-e4a36d430a7e">
          <a:extLst>
            <a:ext uri="{FF2B5EF4-FFF2-40B4-BE49-F238E27FC236}">
              <a16:creationId xmlns:a16="http://schemas.microsoft.com/office/drawing/2014/main" id="{11F78A64-A5A9-4D5F-99A9-A4CF878EFA0D}"/>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1123</xdr:row>
      <xdr:rowOff>0</xdr:rowOff>
    </xdr:from>
    <xdr:ext cx="304800" cy="307975"/>
    <xdr:sp macro="" textlink="">
      <xdr:nvSpPr>
        <xdr:cNvPr id="3973" name="AutoShape 1" descr="blob:https://web.whatsapp.com/34b6e80c-bc0c-4a28-b3e1-e4a36d430a7e">
          <a:extLst>
            <a:ext uri="{FF2B5EF4-FFF2-40B4-BE49-F238E27FC236}">
              <a16:creationId xmlns:a16="http://schemas.microsoft.com/office/drawing/2014/main" id="{1D4C094C-6C28-4EED-8E76-27713E837427}"/>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1123</xdr:row>
      <xdr:rowOff>0</xdr:rowOff>
    </xdr:from>
    <xdr:ext cx="304800" cy="307975"/>
    <xdr:sp macro="" textlink="">
      <xdr:nvSpPr>
        <xdr:cNvPr id="3974" name="AutoShape 1" descr="blob:https://web.whatsapp.com/34b6e80c-bc0c-4a28-b3e1-e4a36d430a7e">
          <a:extLst>
            <a:ext uri="{FF2B5EF4-FFF2-40B4-BE49-F238E27FC236}">
              <a16:creationId xmlns:a16="http://schemas.microsoft.com/office/drawing/2014/main" id="{E3B6FEBE-5B4D-412D-BD03-FFAEE50F3BEA}"/>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1123</xdr:row>
      <xdr:rowOff>0</xdr:rowOff>
    </xdr:from>
    <xdr:ext cx="304800" cy="307975"/>
    <xdr:sp macro="" textlink="">
      <xdr:nvSpPr>
        <xdr:cNvPr id="3975" name="AutoShape 1" descr="blob:https://web.whatsapp.com/34b6e80c-bc0c-4a28-b3e1-e4a36d430a7e">
          <a:extLst>
            <a:ext uri="{FF2B5EF4-FFF2-40B4-BE49-F238E27FC236}">
              <a16:creationId xmlns:a16="http://schemas.microsoft.com/office/drawing/2014/main" id="{8442F085-5738-4E9C-A842-64F4DC893F4F}"/>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1123</xdr:row>
      <xdr:rowOff>0</xdr:rowOff>
    </xdr:from>
    <xdr:ext cx="304800" cy="307975"/>
    <xdr:sp macro="" textlink="">
      <xdr:nvSpPr>
        <xdr:cNvPr id="3976" name="AutoShape 1" descr="blob:https://web.whatsapp.com/34b6e80c-bc0c-4a28-b3e1-e4a36d430a7e">
          <a:extLst>
            <a:ext uri="{FF2B5EF4-FFF2-40B4-BE49-F238E27FC236}">
              <a16:creationId xmlns:a16="http://schemas.microsoft.com/office/drawing/2014/main" id="{C559FC57-084D-41AA-AB5A-1EAC76F46729}"/>
            </a:ext>
          </a:extLst>
        </xdr:cNvPr>
        <xdr:cNvSpPr>
          <a:spLocks noChangeAspect="1" noChangeArrowheads="1"/>
        </xdr:cNvSpPr>
      </xdr:nvSpPr>
      <xdr:spPr bwMode="auto">
        <a:xfrm>
          <a:off x="9409545" y="30250053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1124</xdr:row>
      <xdr:rowOff>0</xdr:rowOff>
    </xdr:from>
    <xdr:ext cx="304800" cy="307975"/>
    <xdr:sp macro="" textlink="">
      <xdr:nvSpPr>
        <xdr:cNvPr id="3977" name="AutoShape 1" descr="blob:https://web.whatsapp.com/34b6e80c-bc0c-4a28-b3e1-e4a36d430a7e">
          <a:extLst>
            <a:ext uri="{FF2B5EF4-FFF2-40B4-BE49-F238E27FC236}">
              <a16:creationId xmlns:a16="http://schemas.microsoft.com/office/drawing/2014/main" id="{7763FE51-1FD6-452E-ACB7-2271229C0428}"/>
            </a:ext>
          </a:extLst>
        </xdr:cNvPr>
        <xdr:cNvSpPr>
          <a:spLocks noChangeAspect="1" noChangeArrowheads="1"/>
        </xdr:cNvSpPr>
      </xdr:nvSpPr>
      <xdr:spPr bwMode="auto">
        <a:xfrm>
          <a:off x="9409545" y="302769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1137</xdr:row>
      <xdr:rowOff>0</xdr:rowOff>
    </xdr:from>
    <xdr:ext cx="304800" cy="307975"/>
    <xdr:sp macro="" textlink="">
      <xdr:nvSpPr>
        <xdr:cNvPr id="3979" name="AutoShape 1" descr="blob:https://web.whatsapp.com/34b6e80c-bc0c-4a28-b3e1-e4a36d430a7e">
          <a:extLst>
            <a:ext uri="{FF2B5EF4-FFF2-40B4-BE49-F238E27FC236}">
              <a16:creationId xmlns:a16="http://schemas.microsoft.com/office/drawing/2014/main" id="{5872F82B-6975-4014-95A8-6EE4E41BF7B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1137</xdr:row>
      <xdr:rowOff>0</xdr:rowOff>
    </xdr:from>
    <xdr:ext cx="304800" cy="307975"/>
    <xdr:sp macro="" textlink="">
      <xdr:nvSpPr>
        <xdr:cNvPr id="3980" name="AutoShape 1" descr="blob:https://web.whatsapp.com/34b6e80c-bc0c-4a28-b3e1-e4a36d430a7e">
          <a:extLst>
            <a:ext uri="{FF2B5EF4-FFF2-40B4-BE49-F238E27FC236}">
              <a16:creationId xmlns:a16="http://schemas.microsoft.com/office/drawing/2014/main" id="{876DC0F5-12B6-4949-9144-ACB03A9A733B}"/>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1138</xdr:row>
      <xdr:rowOff>0</xdr:rowOff>
    </xdr:from>
    <xdr:ext cx="304800" cy="307975"/>
    <xdr:sp macro="" textlink="">
      <xdr:nvSpPr>
        <xdr:cNvPr id="3981" name="AutoShape 1" descr="blob:https://web.whatsapp.com/34b6e80c-bc0c-4a28-b3e1-e4a36d430a7e">
          <a:extLst>
            <a:ext uri="{FF2B5EF4-FFF2-40B4-BE49-F238E27FC236}">
              <a16:creationId xmlns:a16="http://schemas.microsoft.com/office/drawing/2014/main" id="{46235447-0F92-40F5-AF48-9A5A288890D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1138</xdr:row>
      <xdr:rowOff>0</xdr:rowOff>
    </xdr:from>
    <xdr:ext cx="304800" cy="307975"/>
    <xdr:sp macro="" textlink="">
      <xdr:nvSpPr>
        <xdr:cNvPr id="3982" name="AutoShape 1" descr="blob:https://web.whatsapp.com/34b6e80c-bc0c-4a28-b3e1-e4a36d430a7e">
          <a:extLst>
            <a:ext uri="{FF2B5EF4-FFF2-40B4-BE49-F238E27FC236}">
              <a16:creationId xmlns:a16="http://schemas.microsoft.com/office/drawing/2014/main" id="{A492D047-49AE-4A4E-A485-B82EE5F83699}"/>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1139</xdr:row>
      <xdr:rowOff>0</xdr:rowOff>
    </xdr:from>
    <xdr:ext cx="304800" cy="307975"/>
    <xdr:sp macro="" textlink="">
      <xdr:nvSpPr>
        <xdr:cNvPr id="3983" name="AutoShape 1" descr="blob:https://web.whatsapp.com/34b6e80c-bc0c-4a28-b3e1-e4a36d430a7e">
          <a:extLst>
            <a:ext uri="{FF2B5EF4-FFF2-40B4-BE49-F238E27FC236}">
              <a16:creationId xmlns:a16="http://schemas.microsoft.com/office/drawing/2014/main" id="{C51E0F12-901A-41B7-9A9B-5A7FD315803B}"/>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1139</xdr:row>
      <xdr:rowOff>0</xdr:rowOff>
    </xdr:from>
    <xdr:ext cx="304800" cy="307975"/>
    <xdr:sp macro="" textlink="">
      <xdr:nvSpPr>
        <xdr:cNvPr id="3984" name="AutoShape 1" descr="blob:https://web.whatsapp.com/34b6e80c-bc0c-4a28-b3e1-e4a36d430a7e">
          <a:extLst>
            <a:ext uri="{FF2B5EF4-FFF2-40B4-BE49-F238E27FC236}">
              <a16:creationId xmlns:a16="http://schemas.microsoft.com/office/drawing/2014/main" id="{DB825CB4-A480-48BB-9576-67680CF39C20}"/>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1140</xdr:row>
      <xdr:rowOff>0</xdr:rowOff>
    </xdr:from>
    <xdr:ext cx="304800" cy="307975"/>
    <xdr:sp macro="" textlink="">
      <xdr:nvSpPr>
        <xdr:cNvPr id="3985" name="AutoShape 1" descr="blob:https://web.whatsapp.com/34b6e80c-bc0c-4a28-b3e1-e4a36d430a7e">
          <a:extLst>
            <a:ext uri="{FF2B5EF4-FFF2-40B4-BE49-F238E27FC236}">
              <a16:creationId xmlns:a16="http://schemas.microsoft.com/office/drawing/2014/main" id="{D1FB799E-B976-4320-8F33-3638D3128022}"/>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1140</xdr:row>
      <xdr:rowOff>0</xdr:rowOff>
    </xdr:from>
    <xdr:ext cx="304800" cy="307975"/>
    <xdr:sp macro="" textlink="">
      <xdr:nvSpPr>
        <xdr:cNvPr id="3986" name="AutoShape 1" descr="blob:https://web.whatsapp.com/34b6e80c-bc0c-4a28-b3e1-e4a36d430a7e">
          <a:extLst>
            <a:ext uri="{FF2B5EF4-FFF2-40B4-BE49-F238E27FC236}">
              <a16:creationId xmlns:a16="http://schemas.microsoft.com/office/drawing/2014/main" id="{B2E31123-A6BE-4563-9C4A-3E21545A7714}"/>
            </a:ext>
          </a:extLst>
        </xdr:cNvPr>
        <xdr:cNvSpPr>
          <a:spLocks noChangeAspect="1" noChangeArrowheads="1"/>
        </xdr:cNvSpPr>
      </xdr:nvSpPr>
      <xdr:spPr bwMode="auto">
        <a:xfrm>
          <a:off x="9409545" y="3054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1143</xdr:row>
      <xdr:rowOff>0</xdr:rowOff>
    </xdr:from>
    <xdr:ext cx="304800" cy="307975"/>
    <xdr:sp macro="" textlink="">
      <xdr:nvSpPr>
        <xdr:cNvPr id="4137" name="AutoShape 1" descr="blob:https://web.whatsapp.com/34b6e80c-bc0c-4a28-b3e1-e4a36d430a7e">
          <a:extLst>
            <a:ext uri="{FF2B5EF4-FFF2-40B4-BE49-F238E27FC236}">
              <a16:creationId xmlns:a16="http://schemas.microsoft.com/office/drawing/2014/main" id="{7200089C-128F-4E68-A229-401506A0B5A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1143</xdr:row>
      <xdr:rowOff>0</xdr:rowOff>
    </xdr:from>
    <xdr:ext cx="304800" cy="307975"/>
    <xdr:sp macro="" textlink="">
      <xdr:nvSpPr>
        <xdr:cNvPr id="4138" name="AutoShape 1" descr="blob:https://web.whatsapp.com/34b6e80c-bc0c-4a28-b3e1-e4a36d430a7e">
          <a:extLst>
            <a:ext uri="{FF2B5EF4-FFF2-40B4-BE49-F238E27FC236}">
              <a16:creationId xmlns:a16="http://schemas.microsoft.com/office/drawing/2014/main" id="{BA315DD4-5557-4874-AB15-80D56D5CB42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1144</xdr:row>
      <xdr:rowOff>0</xdr:rowOff>
    </xdr:from>
    <xdr:ext cx="304800" cy="307975"/>
    <xdr:sp macro="" textlink="">
      <xdr:nvSpPr>
        <xdr:cNvPr id="4139" name="AutoShape 1" descr="blob:https://web.whatsapp.com/34b6e80c-bc0c-4a28-b3e1-e4a36d430a7e">
          <a:extLst>
            <a:ext uri="{FF2B5EF4-FFF2-40B4-BE49-F238E27FC236}">
              <a16:creationId xmlns:a16="http://schemas.microsoft.com/office/drawing/2014/main" id="{F996391C-B788-4E2F-8E72-D896F4203C4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1144</xdr:row>
      <xdr:rowOff>0</xdr:rowOff>
    </xdr:from>
    <xdr:ext cx="304800" cy="307975"/>
    <xdr:sp macro="" textlink="">
      <xdr:nvSpPr>
        <xdr:cNvPr id="4140" name="AutoShape 1" descr="blob:https://web.whatsapp.com/34b6e80c-bc0c-4a28-b3e1-e4a36d430a7e">
          <a:extLst>
            <a:ext uri="{FF2B5EF4-FFF2-40B4-BE49-F238E27FC236}">
              <a16:creationId xmlns:a16="http://schemas.microsoft.com/office/drawing/2014/main" id="{467453F6-96D1-49B8-8A0B-E5CB3B010D7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1144</xdr:row>
      <xdr:rowOff>0</xdr:rowOff>
    </xdr:from>
    <xdr:ext cx="304800" cy="307975"/>
    <xdr:sp macro="" textlink="">
      <xdr:nvSpPr>
        <xdr:cNvPr id="4141" name="AutoShape 1" descr="blob:https://web.whatsapp.com/34b6e80c-bc0c-4a28-b3e1-e4a36d430a7e">
          <a:extLst>
            <a:ext uri="{FF2B5EF4-FFF2-40B4-BE49-F238E27FC236}">
              <a16:creationId xmlns:a16="http://schemas.microsoft.com/office/drawing/2014/main" id="{6274C92D-C947-444E-867F-6E403CB1220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1144</xdr:row>
      <xdr:rowOff>0</xdr:rowOff>
    </xdr:from>
    <xdr:ext cx="304800" cy="307975"/>
    <xdr:sp macro="" textlink="">
      <xdr:nvSpPr>
        <xdr:cNvPr id="4142" name="AutoShape 1" descr="blob:https://web.whatsapp.com/34b6e80c-bc0c-4a28-b3e1-e4a36d430a7e">
          <a:extLst>
            <a:ext uri="{FF2B5EF4-FFF2-40B4-BE49-F238E27FC236}">
              <a16:creationId xmlns:a16="http://schemas.microsoft.com/office/drawing/2014/main" id="{743E617B-A082-4B79-B890-F63CD973F25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1145</xdr:row>
      <xdr:rowOff>0</xdr:rowOff>
    </xdr:from>
    <xdr:ext cx="304800" cy="307975"/>
    <xdr:sp macro="" textlink="">
      <xdr:nvSpPr>
        <xdr:cNvPr id="4143" name="AutoShape 1" descr="blob:https://web.whatsapp.com/34b6e80c-bc0c-4a28-b3e1-e4a36d430a7e">
          <a:extLst>
            <a:ext uri="{FF2B5EF4-FFF2-40B4-BE49-F238E27FC236}">
              <a16:creationId xmlns:a16="http://schemas.microsoft.com/office/drawing/2014/main" id="{C9B0252E-BBB7-4C43-B237-0826782AED0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1145</xdr:row>
      <xdr:rowOff>0</xdr:rowOff>
    </xdr:from>
    <xdr:ext cx="304800" cy="307975"/>
    <xdr:sp macro="" textlink="">
      <xdr:nvSpPr>
        <xdr:cNvPr id="4144" name="AutoShape 1" descr="blob:https://web.whatsapp.com/34b6e80c-bc0c-4a28-b3e1-e4a36d430a7e">
          <a:extLst>
            <a:ext uri="{FF2B5EF4-FFF2-40B4-BE49-F238E27FC236}">
              <a16:creationId xmlns:a16="http://schemas.microsoft.com/office/drawing/2014/main" id="{617C7091-C33D-45D5-8AE5-50ED1BAA2DB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1145</xdr:row>
      <xdr:rowOff>0</xdr:rowOff>
    </xdr:from>
    <xdr:ext cx="304800" cy="307975"/>
    <xdr:sp macro="" textlink="">
      <xdr:nvSpPr>
        <xdr:cNvPr id="4145" name="AutoShape 1" descr="blob:https://web.whatsapp.com/34b6e80c-bc0c-4a28-b3e1-e4a36d430a7e">
          <a:extLst>
            <a:ext uri="{FF2B5EF4-FFF2-40B4-BE49-F238E27FC236}">
              <a16:creationId xmlns:a16="http://schemas.microsoft.com/office/drawing/2014/main" id="{C2472AA0-9EFA-426C-9D81-D91E35096047}"/>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1145</xdr:row>
      <xdr:rowOff>0</xdr:rowOff>
    </xdr:from>
    <xdr:ext cx="304800" cy="307975"/>
    <xdr:sp macro="" textlink="">
      <xdr:nvSpPr>
        <xdr:cNvPr id="4146" name="AutoShape 1" descr="blob:https://web.whatsapp.com/34b6e80c-bc0c-4a28-b3e1-e4a36d430a7e">
          <a:extLst>
            <a:ext uri="{FF2B5EF4-FFF2-40B4-BE49-F238E27FC236}">
              <a16:creationId xmlns:a16="http://schemas.microsoft.com/office/drawing/2014/main" id="{90D52F4A-7363-4DC3-A915-5AD1CE74DB3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1146</xdr:row>
      <xdr:rowOff>0</xdr:rowOff>
    </xdr:from>
    <xdr:ext cx="304800" cy="307975"/>
    <xdr:sp macro="" textlink="">
      <xdr:nvSpPr>
        <xdr:cNvPr id="4147" name="AutoShape 1" descr="blob:https://web.whatsapp.com/34b6e80c-bc0c-4a28-b3e1-e4a36d430a7e">
          <a:extLst>
            <a:ext uri="{FF2B5EF4-FFF2-40B4-BE49-F238E27FC236}">
              <a16:creationId xmlns:a16="http://schemas.microsoft.com/office/drawing/2014/main" id="{3579CE39-931E-4F22-8260-B9AF0E42A50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1146</xdr:row>
      <xdr:rowOff>0</xdr:rowOff>
    </xdr:from>
    <xdr:ext cx="304800" cy="307975"/>
    <xdr:sp macro="" textlink="">
      <xdr:nvSpPr>
        <xdr:cNvPr id="4148" name="AutoShape 1" descr="blob:https://web.whatsapp.com/34b6e80c-bc0c-4a28-b3e1-e4a36d430a7e">
          <a:extLst>
            <a:ext uri="{FF2B5EF4-FFF2-40B4-BE49-F238E27FC236}">
              <a16:creationId xmlns:a16="http://schemas.microsoft.com/office/drawing/2014/main" id="{78F0BC0E-EB33-445B-A4F6-3FEB0FE40E1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1146</xdr:row>
      <xdr:rowOff>0</xdr:rowOff>
    </xdr:from>
    <xdr:ext cx="304800" cy="307975"/>
    <xdr:sp macro="" textlink="">
      <xdr:nvSpPr>
        <xdr:cNvPr id="4149" name="AutoShape 1" descr="blob:https://web.whatsapp.com/34b6e80c-bc0c-4a28-b3e1-e4a36d430a7e">
          <a:extLst>
            <a:ext uri="{FF2B5EF4-FFF2-40B4-BE49-F238E27FC236}">
              <a16:creationId xmlns:a16="http://schemas.microsoft.com/office/drawing/2014/main" id="{0E9F8900-2E15-4544-A33E-26B6166078C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1146</xdr:row>
      <xdr:rowOff>0</xdr:rowOff>
    </xdr:from>
    <xdr:ext cx="304800" cy="307975"/>
    <xdr:sp macro="" textlink="">
      <xdr:nvSpPr>
        <xdr:cNvPr id="4150" name="AutoShape 1" descr="blob:https://web.whatsapp.com/34b6e80c-bc0c-4a28-b3e1-e4a36d430a7e">
          <a:extLst>
            <a:ext uri="{FF2B5EF4-FFF2-40B4-BE49-F238E27FC236}">
              <a16:creationId xmlns:a16="http://schemas.microsoft.com/office/drawing/2014/main" id="{E2135CE4-77C4-4024-946A-A86B717B469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1147</xdr:row>
      <xdr:rowOff>0</xdr:rowOff>
    </xdr:from>
    <xdr:ext cx="304800" cy="307975"/>
    <xdr:sp macro="" textlink="">
      <xdr:nvSpPr>
        <xdr:cNvPr id="4151" name="AutoShape 1" descr="blob:https://web.whatsapp.com/34b6e80c-bc0c-4a28-b3e1-e4a36d430a7e">
          <a:extLst>
            <a:ext uri="{FF2B5EF4-FFF2-40B4-BE49-F238E27FC236}">
              <a16:creationId xmlns:a16="http://schemas.microsoft.com/office/drawing/2014/main" id="{FDCF2D53-AE22-4B84-900C-0D1506F4183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1147</xdr:row>
      <xdr:rowOff>0</xdr:rowOff>
    </xdr:from>
    <xdr:ext cx="304800" cy="307975"/>
    <xdr:sp macro="" textlink="">
      <xdr:nvSpPr>
        <xdr:cNvPr id="4152" name="AutoShape 1" descr="blob:https://web.whatsapp.com/34b6e80c-bc0c-4a28-b3e1-e4a36d430a7e">
          <a:extLst>
            <a:ext uri="{FF2B5EF4-FFF2-40B4-BE49-F238E27FC236}">
              <a16:creationId xmlns:a16="http://schemas.microsoft.com/office/drawing/2014/main" id="{0785CE6E-BCC0-4051-85C7-545C5F7EDB7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1147</xdr:row>
      <xdr:rowOff>0</xdr:rowOff>
    </xdr:from>
    <xdr:ext cx="304800" cy="307975"/>
    <xdr:sp macro="" textlink="">
      <xdr:nvSpPr>
        <xdr:cNvPr id="4153" name="AutoShape 1" descr="blob:https://web.whatsapp.com/34b6e80c-bc0c-4a28-b3e1-e4a36d430a7e">
          <a:extLst>
            <a:ext uri="{FF2B5EF4-FFF2-40B4-BE49-F238E27FC236}">
              <a16:creationId xmlns:a16="http://schemas.microsoft.com/office/drawing/2014/main" id="{520F41B2-69A7-4D75-AB1C-514C345DD37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1147</xdr:row>
      <xdr:rowOff>0</xdr:rowOff>
    </xdr:from>
    <xdr:ext cx="304800" cy="307975"/>
    <xdr:sp macro="" textlink="">
      <xdr:nvSpPr>
        <xdr:cNvPr id="4154" name="AutoShape 1" descr="blob:https://web.whatsapp.com/34b6e80c-bc0c-4a28-b3e1-e4a36d430a7e">
          <a:extLst>
            <a:ext uri="{FF2B5EF4-FFF2-40B4-BE49-F238E27FC236}">
              <a16:creationId xmlns:a16="http://schemas.microsoft.com/office/drawing/2014/main" id="{E31BB444-439B-4FF9-A8B5-8578A5FEEA5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1148</xdr:row>
      <xdr:rowOff>0</xdr:rowOff>
    </xdr:from>
    <xdr:ext cx="304800" cy="307975"/>
    <xdr:sp macro="" textlink="">
      <xdr:nvSpPr>
        <xdr:cNvPr id="4155" name="AutoShape 1" descr="blob:https://web.whatsapp.com/34b6e80c-bc0c-4a28-b3e1-e4a36d430a7e">
          <a:extLst>
            <a:ext uri="{FF2B5EF4-FFF2-40B4-BE49-F238E27FC236}">
              <a16:creationId xmlns:a16="http://schemas.microsoft.com/office/drawing/2014/main" id="{2DF5D2A6-9228-4F0C-872C-82510045FF2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1148</xdr:row>
      <xdr:rowOff>0</xdr:rowOff>
    </xdr:from>
    <xdr:ext cx="304800" cy="307975"/>
    <xdr:sp macro="" textlink="">
      <xdr:nvSpPr>
        <xdr:cNvPr id="4156" name="AutoShape 1" descr="blob:https://web.whatsapp.com/34b6e80c-bc0c-4a28-b3e1-e4a36d430a7e">
          <a:extLst>
            <a:ext uri="{FF2B5EF4-FFF2-40B4-BE49-F238E27FC236}">
              <a16:creationId xmlns:a16="http://schemas.microsoft.com/office/drawing/2014/main" id="{E32F0656-DC22-476E-8AC7-9F20CC06307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1148</xdr:row>
      <xdr:rowOff>0</xdr:rowOff>
    </xdr:from>
    <xdr:ext cx="304800" cy="307975"/>
    <xdr:sp macro="" textlink="">
      <xdr:nvSpPr>
        <xdr:cNvPr id="4157" name="AutoShape 1" descr="blob:https://web.whatsapp.com/34b6e80c-bc0c-4a28-b3e1-e4a36d430a7e">
          <a:extLst>
            <a:ext uri="{FF2B5EF4-FFF2-40B4-BE49-F238E27FC236}">
              <a16:creationId xmlns:a16="http://schemas.microsoft.com/office/drawing/2014/main" id="{FDC3447F-BC5C-4132-9D85-C90BF40DCE8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1148</xdr:row>
      <xdr:rowOff>0</xdr:rowOff>
    </xdr:from>
    <xdr:ext cx="304800" cy="307975"/>
    <xdr:sp macro="" textlink="">
      <xdr:nvSpPr>
        <xdr:cNvPr id="4158" name="AutoShape 1" descr="blob:https://web.whatsapp.com/34b6e80c-bc0c-4a28-b3e1-e4a36d430a7e">
          <a:extLst>
            <a:ext uri="{FF2B5EF4-FFF2-40B4-BE49-F238E27FC236}">
              <a16:creationId xmlns:a16="http://schemas.microsoft.com/office/drawing/2014/main" id="{35FD7E87-2BE3-41FE-ADEA-60647C6BA36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1149</xdr:row>
      <xdr:rowOff>0</xdr:rowOff>
    </xdr:from>
    <xdr:ext cx="304800" cy="307975"/>
    <xdr:sp macro="" textlink="">
      <xdr:nvSpPr>
        <xdr:cNvPr id="4159" name="AutoShape 1" descr="blob:https://web.whatsapp.com/34b6e80c-bc0c-4a28-b3e1-e4a36d430a7e">
          <a:extLst>
            <a:ext uri="{FF2B5EF4-FFF2-40B4-BE49-F238E27FC236}">
              <a16:creationId xmlns:a16="http://schemas.microsoft.com/office/drawing/2014/main" id="{67FF0393-042D-458E-84FC-13540DF63A4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1149</xdr:row>
      <xdr:rowOff>0</xdr:rowOff>
    </xdr:from>
    <xdr:ext cx="304800" cy="307975"/>
    <xdr:sp macro="" textlink="">
      <xdr:nvSpPr>
        <xdr:cNvPr id="4160" name="AutoShape 1" descr="blob:https://web.whatsapp.com/34b6e80c-bc0c-4a28-b3e1-e4a36d430a7e">
          <a:extLst>
            <a:ext uri="{FF2B5EF4-FFF2-40B4-BE49-F238E27FC236}">
              <a16:creationId xmlns:a16="http://schemas.microsoft.com/office/drawing/2014/main" id="{6A0F9270-3902-4A5D-8D40-173C746BFC9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1149</xdr:row>
      <xdr:rowOff>0</xdr:rowOff>
    </xdr:from>
    <xdr:ext cx="304800" cy="307975"/>
    <xdr:sp macro="" textlink="">
      <xdr:nvSpPr>
        <xdr:cNvPr id="4161" name="AutoShape 1" descr="blob:https://web.whatsapp.com/34b6e80c-bc0c-4a28-b3e1-e4a36d430a7e">
          <a:extLst>
            <a:ext uri="{FF2B5EF4-FFF2-40B4-BE49-F238E27FC236}">
              <a16:creationId xmlns:a16="http://schemas.microsoft.com/office/drawing/2014/main" id="{CADBCEBC-6420-4106-8A25-5796445A7CE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1149</xdr:row>
      <xdr:rowOff>0</xdr:rowOff>
    </xdr:from>
    <xdr:ext cx="304800" cy="307975"/>
    <xdr:sp macro="" textlink="">
      <xdr:nvSpPr>
        <xdr:cNvPr id="4162" name="AutoShape 1" descr="blob:https://web.whatsapp.com/34b6e80c-bc0c-4a28-b3e1-e4a36d430a7e">
          <a:extLst>
            <a:ext uri="{FF2B5EF4-FFF2-40B4-BE49-F238E27FC236}">
              <a16:creationId xmlns:a16="http://schemas.microsoft.com/office/drawing/2014/main" id="{3334CB89-4E3E-4377-984B-825E3F8EFF9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1150</xdr:row>
      <xdr:rowOff>0</xdr:rowOff>
    </xdr:from>
    <xdr:ext cx="304800" cy="307975"/>
    <xdr:sp macro="" textlink="">
      <xdr:nvSpPr>
        <xdr:cNvPr id="4163" name="AutoShape 1" descr="blob:https://web.whatsapp.com/34b6e80c-bc0c-4a28-b3e1-e4a36d430a7e">
          <a:extLst>
            <a:ext uri="{FF2B5EF4-FFF2-40B4-BE49-F238E27FC236}">
              <a16:creationId xmlns:a16="http://schemas.microsoft.com/office/drawing/2014/main" id="{2CDF30EB-C27D-4C48-82F9-946C47065AE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1150</xdr:row>
      <xdr:rowOff>0</xdr:rowOff>
    </xdr:from>
    <xdr:ext cx="304800" cy="307975"/>
    <xdr:sp macro="" textlink="">
      <xdr:nvSpPr>
        <xdr:cNvPr id="4164" name="AutoShape 1" descr="blob:https://web.whatsapp.com/34b6e80c-bc0c-4a28-b3e1-e4a36d430a7e">
          <a:extLst>
            <a:ext uri="{FF2B5EF4-FFF2-40B4-BE49-F238E27FC236}">
              <a16:creationId xmlns:a16="http://schemas.microsoft.com/office/drawing/2014/main" id="{EB992C80-1EDD-4A32-AD07-E8245F77F01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1150</xdr:row>
      <xdr:rowOff>0</xdr:rowOff>
    </xdr:from>
    <xdr:ext cx="304800" cy="307975"/>
    <xdr:sp macro="" textlink="">
      <xdr:nvSpPr>
        <xdr:cNvPr id="4165" name="AutoShape 1" descr="blob:https://web.whatsapp.com/34b6e80c-bc0c-4a28-b3e1-e4a36d430a7e">
          <a:extLst>
            <a:ext uri="{FF2B5EF4-FFF2-40B4-BE49-F238E27FC236}">
              <a16:creationId xmlns:a16="http://schemas.microsoft.com/office/drawing/2014/main" id="{02227680-BDE4-4246-9CFF-F9E0AFEC256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1150</xdr:row>
      <xdr:rowOff>0</xdr:rowOff>
    </xdr:from>
    <xdr:ext cx="304800" cy="307975"/>
    <xdr:sp macro="" textlink="">
      <xdr:nvSpPr>
        <xdr:cNvPr id="4166" name="AutoShape 1" descr="blob:https://web.whatsapp.com/34b6e80c-bc0c-4a28-b3e1-e4a36d430a7e">
          <a:extLst>
            <a:ext uri="{FF2B5EF4-FFF2-40B4-BE49-F238E27FC236}">
              <a16:creationId xmlns:a16="http://schemas.microsoft.com/office/drawing/2014/main" id="{A91C21B8-3D06-4B38-88BD-0B1B8BF2C58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1151</xdr:row>
      <xdr:rowOff>0</xdr:rowOff>
    </xdr:from>
    <xdr:ext cx="304800" cy="307975"/>
    <xdr:sp macro="" textlink="">
      <xdr:nvSpPr>
        <xdr:cNvPr id="4167" name="AutoShape 1" descr="blob:https://web.whatsapp.com/34b6e80c-bc0c-4a28-b3e1-e4a36d430a7e">
          <a:extLst>
            <a:ext uri="{FF2B5EF4-FFF2-40B4-BE49-F238E27FC236}">
              <a16:creationId xmlns:a16="http://schemas.microsoft.com/office/drawing/2014/main" id="{200761AD-DF9A-4BC4-B4CE-7FA84BDFF44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1151</xdr:row>
      <xdr:rowOff>0</xdr:rowOff>
    </xdr:from>
    <xdr:ext cx="304800" cy="307975"/>
    <xdr:sp macro="" textlink="">
      <xdr:nvSpPr>
        <xdr:cNvPr id="4168" name="AutoShape 1" descr="blob:https://web.whatsapp.com/34b6e80c-bc0c-4a28-b3e1-e4a36d430a7e">
          <a:extLst>
            <a:ext uri="{FF2B5EF4-FFF2-40B4-BE49-F238E27FC236}">
              <a16:creationId xmlns:a16="http://schemas.microsoft.com/office/drawing/2014/main" id="{4285540D-4594-4D98-AAFE-45678CD83A3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1151</xdr:row>
      <xdr:rowOff>0</xdr:rowOff>
    </xdr:from>
    <xdr:ext cx="304800" cy="307975"/>
    <xdr:sp macro="" textlink="">
      <xdr:nvSpPr>
        <xdr:cNvPr id="4169" name="AutoShape 1" descr="blob:https://web.whatsapp.com/34b6e80c-bc0c-4a28-b3e1-e4a36d430a7e">
          <a:extLst>
            <a:ext uri="{FF2B5EF4-FFF2-40B4-BE49-F238E27FC236}">
              <a16:creationId xmlns:a16="http://schemas.microsoft.com/office/drawing/2014/main" id="{B5C77C77-9EBA-40EB-B252-BC9CFC1E52C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1151</xdr:row>
      <xdr:rowOff>0</xdr:rowOff>
    </xdr:from>
    <xdr:ext cx="304800" cy="307975"/>
    <xdr:sp macro="" textlink="">
      <xdr:nvSpPr>
        <xdr:cNvPr id="4170" name="AutoShape 1" descr="blob:https://web.whatsapp.com/34b6e80c-bc0c-4a28-b3e1-e4a36d430a7e">
          <a:extLst>
            <a:ext uri="{FF2B5EF4-FFF2-40B4-BE49-F238E27FC236}">
              <a16:creationId xmlns:a16="http://schemas.microsoft.com/office/drawing/2014/main" id="{8A0FA446-18BD-4AB1-99D8-4E562EC1DEC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1152</xdr:row>
      <xdr:rowOff>0</xdr:rowOff>
    </xdr:from>
    <xdr:ext cx="304800" cy="307975"/>
    <xdr:sp macro="" textlink="">
      <xdr:nvSpPr>
        <xdr:cNvPr id="4171" name="AutoShape 1" descr="blob:https://web.whatsapp.com/34b6e80c-bc0c-4a28-b3e1-e4a36d430a7e">
          <a:extLst>
            <a:ext uri="{FF2B5EF4-FFF2-40B4-BE49-F238E27FC236}">
              <a16:creationId xmlns:a16="http://schemas.microsoft.com/office/drawing/2014/main" id="{F23CDF58-74AA-42D0-88EE-1B69A551C4B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1152</xdr:row>
      <xdr:rowOff>0</xdr:rowOff>
    </xdr:from>
    <xdr:ext cx="304800" cy="307975"/>
    <xdr:sp macro="" textlink="">
      <xdr:nvSpPr>
        <xdr:cNvPr id="4172" name="AutoShape 1" descr="blob:https://web.whatsapp.com/34b6e80c-bc0c-4a28-b3e1-e4a36d430a7e">
          <a:extLst>
            <a:ext uri="{FF2B5EF4-FFF2-40B4-BE49-F238E27FC236}">
              <a16:creationId xmlns:a16="http://schemas.microsoft.com/office/drawing/2014/main" id="{60F82399-741A-468F-AEBE-3A09B31D30A8}"/>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1152</xdr:row>
      <xdr:rowOff>0</xdr:rowOff>
    </xdr:from>
    <xdr:ext cx="304800" cy="307975"/>
    <xdr:sp macro="" textlink="">
      <xdr:nvSpPr>
        <xdr:cNvPr id="4173" name="AutoShape 1" descr="blob:https://web.whatsapp.com/34b6e80c-bc0c-4a28-b3e1-e4a36d430a7e">
          <a:extLst>
            <a:ext uri="{FF2B5EF4-FFF2-40B4-BE49-F238E27FC236}">
              <a16:creationId xmlns:a16="http://schemas.microsoft.com/office/drawing/2014/main" id="{0BA31DA0-35F2-4012-B6B4-A00AE9992D1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1152</xdr:row>
      <xdr:rowOff>0</xdr:rowOff>
    </xdr:from>
    <xdr:ext cx="304800" cy="307975"/>
    <xdr:sp macro="" textlink="">
      <xdr:nvSpPr>
        <xdr:cNvPr id="4174" name="AutoShape 1" descr="blob:https://web.whatsapp.com/34b6e80c-bc0c-4a28-b3e1-e4a36d430a7e">
          <a:extLst>
            <a:ext uri="{FF2B5EF4-FFF2-40B4-BE49-F238E27FC236}">
              <a16:creationId xmlns:a16="http://schemas.microsoft.com/office/drawing/2014/main" id="{D09BA751-4BE8-44FC-8348-54F145A8644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1153</xdr:row>
      <xdr:rowOff>0</xdr:rowOff>
    </xdr:from>
    <xdr:ext cx="304800" cy="307975"/>
    <xdr:sp macro="" textlink="">
      <xdr:nvSpPr>
        <xdr:cNvPr id="4175" name="AutoShape 1" descr="blob:https://web.whatsapp.com/34b6e80c-bc0c-4a28-b3e1-e4a36d430a7e">
          <a:extLst>
            <a:ext uri="{FF2B5EF4-FFF2-40B4-BE49-F238E27FC236}">
              <a16:creationId xmlns:a16="http://schemas.microsoft.com/office/drawing/2014/main" id="{3F63796F-107C-4CBB-B104-4B68E284FAF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1153</xdr:row>
      <xdr:rowOff>0</xdr:rowOff>
    </xdr:from>
    <xdr:ext cx="304800" cy="307975"/>
    <xdr:sp macro="" textlink="">
      <xdr:nvSpPr>
        <xdr:cNvPr id="4176" name="AutoShape 1" descr="blob:https://web.whatsapp.com/34b6e80c-bc0c-4a28-b3e1-e4a36d430a7e">
          <a:extLst>
            <a:ext uri="{FF2B5EF4-FFF2-40B4-BE49-F238E27FC236}">
              <a16:creationId xmlns:a16="http://schemas.microsoft.com/office/drawing/2014/main" id="{DBE7BAA0-9173-47E0-B50E-4E620C77D55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1153</xdr:row>
      <xdr:rowOff>0</xdr:rowOff>
    </xdr:from>
    <xdr:ext cx="304800" cy="307975"/>
    <xdr:sp macro="" textlink="">
      <xdr:nvSpPr>
        <xdr:cNvPr id="4177" name="AutoShape 1" descr="blob:https://web.whatsapp.com/34b6e80c-bc0c-4a28-b3e1-e4a36d430a7e">
          <a:extLst>
            <a:ext uri="{FF2B5EF4-FFF2-40B4-BE49-F238E27FC236}">
              <a16:creationId xmlns:a16="http://schemas.microsoft.com/office/drawing/2014/main" id="{6343554F-23D4-4244-A8BA-0D0860B564F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1153</xdr:row>
      <xdr:rowOff>0</xdr:rowOff>
    </xdr:from>
    <xdr:ext cx="304800" cy="307975"/>
    <xdr:sp macro="" textlink="">
      <xdr:nvSpPr>
        <xdr:cNvPr id="4178" name="AutoShape 1" descr="blob:https://web.whatsapp.com/34b6e80c-bc0c-4a28-b3e1-e4a36d430a7e">
          <a:extLst>
            <a:ext uri="{FF2B5EF4-FFF2-40B4-BE49-F238E27FC236}">
              <a16:creationId xmlns:a16="http://schemas.microsoft.com/office/drawing/2014/main" id="{C1C88529-69AF-474D-9072-E3B1F8D233D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1154</xdr:row>
      <xdr:rowOff>0</xdr:rowOff>
    </xdr:from>
    <xdr:ext cx="304800" cy="307975"/>
    <xdr:sp macro="" textlink="">
      <xdr:nvSpPr>
        <xdr:cNvPr id="4179" name="AutoShape 1" descr="blob:https://web.whatsapp.com/34b6e80c-bc0c-4a28-b3e1-e4a36d430a7e">
          <a:extLst>
            <a:ext uri="{FF2B5EF4-FFF2-40B4-BE49-F238E27FC236}">
              <a16:creationId xmlns:a16="http://schemas.microsoft.com/office/drawing/2014/main" id="{4685EE05-5F05-4B51-AD5C-1BDDA2954CF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1154</xdr:row>
      <xdr:rowOff>0</xdr:rowOff>
    </xdr:from>
    <xdr:ext cx="304800" cy="307975"/>
    <xdr:sp macro="" textlink="">
      <xdr:nvSpPr>
        <xdr:cNvPr id="4180" name="AutoShape 1" descr="blob:https://web.whatsapp.com/34b6e80c-bc0c-4a28-b3e1-e4a36d430a7e">
          <a:extLst>
            <a:ext uri="{FF2B5EF4-FFF2-40B4-BE49-F238E27FC236}">
              <a16:creationId xmlns:a16="http://schemas.microsoft.com/office/drawing/2014/main" id="{29AF5026-906E-4A9B-865A-DF6E25B0567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1154</xdr:row>
      <xdr:rowOff>0</xdr:rowOff>
    </xdr:from>
    <xdr:ext cx="304800" cy="307975"/>
    <xdr:sp macro="" textlink="">
      <xdr:nvSpPr>
        <xdr:cNvPr id="4181" name="AutoShape 1" descr="blob:https://web.whatsapp.com/34b6e80c-bc0c-4a28-b3e1-e4a36d430a7e">
          <a:extLst>
            <a:ext uri="{FF2B5EF4-FFF2-40B4-BE49-F238E27FC236}">
              <a16:creationId xmlns:a16="http://schemas.microsoft.com/office/drawing/2014/main" id="{D2E08939-1F64-4AA3-B5C6-A1FC777538F7}"/>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1154</xdr:row>
      <xdr:rowOff>0</xdr:rowOff>
    </xdr:from>
    <xdr:ext cx="304800" cy="307975"/>
    <xdr:sp macro="" textlink="">
      <xdr:nvSpPr>
        <xdr:cNvPr id="4182" name="AutoShape 1" descr="blob:https://web.whatsapp.com/34b6e80c-bc0c-4a28-b3e1-e4a36d430a7e">
          <a:extLst>
            <a:ext uri="{FF2B5EF4-FFF2-40B4-BE49-F238E27FC236}">
              <a16:creationId xmlns:a16="http://schemas.microsoft.com/office/drawing/2014/main" id="{3BCB04BE-1A78-438F-B48F-E37AAA94F3E3}"/>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1155</xdr:row>
      <xdr:rowOff>0</xdr:rowOff>
    </xdr:from>
    <xdr:ext cx="304800" cy="307975"/>
    <xdr:sp macro="" textlink="">
      <xdr:nvSpPr>
        <xdr:cNvPr id="4183" name="AutoShape 1" descr="blob:https://web.whatsapp.com/34b6e80c-bc0c-4a28-b3e1-e4a36d430a7e">
          <a:extLst>
            <a:ext uri="{FF2B5EF4-FFF2-40B4-BE49-F238E27FC236}">
              <a16:creationId xmlns:a16="http://schemas.microsoft.com/office/drawing/2014/main" id="{C82A9FAB-DFF8-4993-8415-2D9BF1FADC4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1155</xdr:row>
      <xdr:rowOff>0</xdr:rowOff>
    </xdr:from>
    <xdr:ext cx="304800" cy="307975"/>
    <xdr:sp macro="" textlink="">
      <xdr:nvSpPr>
        <xdr:cNvPr id="4184" name="AutoShape 1" descr="blob:https://web.whatsapp.com/34b6e80c-bc0c-4a28-b3e1-e4a36d430a7e">
          <a:extLst>
            <a:ext uri="{FF2B5EF4-FFF2-40B4-BE49-F238E27FC236}">
              <a16:creationId xmlns:a16="http://schemas.microsoft.com/office/drawing/2014/main" id="{C8E2FA0D-D85A-4F14-9B77-450276D8C3D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1155</xdr:row>
      <xdr:rowOff>0</xdr:rowOff>
    </xdr:from>
    <xdr:ext cx="304800" cy="307975"/>
    <xdr:sp macro="" textlink="">
      <xdr:nvSpPr>
        <xdr:cNvPr id="4185" name="AutoShape 1" descr="blob:https://web.whatsapp.com/34b6e80c-bc0c-4a28-b3e1-e4a36d430a7e">
          <a:extLst>
            <a:ext uri="{FF2B5EF4-FFF2-40B4-BE49-F238E27FC236}">
              <a16:creationId xmlns:a16="http://schemas.microsoft.com/office/drawing/2014/main" id="{FAE48E30-C853-4A45-BE4C-6ABE5EAB80F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1155</xdr:row>
      <xdr:rowOff>0</xdr:rowOff>
    </xdr:from>
    <xdr:ext cx="304800" cy="307975"/>
    <xdr:sp macro="" textlink="">
      <xdr:nvSpPr>
        <xdr:cNvPr id="4186" name="AutoShape 1" descr="blob:https://web.whatsapp.com/34b6e80c-bc0c-4a28-b3e1-e4a36d430a7e">
          <a:extLst>
            <a:ext uri="{FF2B5EF4-FFF2-40B4-BE49-F238E27FC236}">
              <a16:creationId xmlns:a16="http://schemas.microsoft.com/office/drawing/2014/main" id="{44DCDC97-151D-466E-B7E9-97FC0A58A3E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1156</xdr:row>
      <xdr:rowOff>0</xdr:rowOff>
    </xdr:from>
    <xdr:ext cx="304800" cy="307975"/>
    <xdr:sp macro="" textlink="">
      <xdr:nvSpPr>
        <xdr:cNvPr id="4187" name="AutoShape 1" descr="blob:https://web.whatsapp.com/34b6e80c-bc0c-4a28-b3e1-e4a36d430a7e">
          <a:extLst>
            <a:ext uri="{FF2B5EF4-FFF2-40B4-BE49-F238E27FC236}">
              <a16:creationId xmlns:a16="http://schemas.microsoft.com/office/drawing/2014/main" id="{D46D26BA-1EF1-409E-8733-D8B8983ECFC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1156</xdr:row>
      <xdr:rowOff>0</xdr:rowOff>
    </xdr:from>
    <xdr:ext cx="304800" cy="307975"/>
    <xdr:sp macro="" textlink="">
      <xdr:nvSpPr>
        <xdr:cNvPr id="4188" name="AutoShape 1" descr="blob:https://web.whatsapp.com/34b6e80c-bc0c-4a28-b3e1-e4a36d430a7e">
          <a:extLst>
            <a:ext uri="{FF2B5EF4-FFF2-40B4-BE49-F238E27FC236}">
              <a16:creationId xmlns:a16="http://schemas.microsoft.com/office/drawing/2014/main" id="{A7DCC60A-41E7-4F50-8E27-9BB2334A5FA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1156</xdr:row>
      <xdr:rowOff>0</xdr:rowOff>
    </xdr:from>
    <xdr:ext cx="304800" cy="307975"/>
    <xdr:sp macro="" textlink="">
      <xdr:nvSpPr>
        <xdr:cNvPr id="4189" name="AutoShape 1" descr="blob:https://web.whatsapp.com/34b6e80c-bc0c-4a28-b3e1-e4a36d430a7e">
          <a:extLst>
            <a:ext uri="{FF2B5EF4-FFF2-40B4-BE49-F238E27FC236}">
              <a16:creationId xmlns:a16="http://schemas.microsoft.com/office/drawing/2014/main" id="{6EFCD11A-A9BC-4C1F-A069-D72FDD15E69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1156</xdr:row>
      <xdr:rowOff>0</xdr:rowOff>
    </xdr:from>
    <xdr:ext cx="304800" cy="307975"/>
    <xdr:sp macro="" textlink="">
      <xdr:nvSpPr>
        <xdr:cNvPr id="4190" name="AutoShape 1" descr="blob:https://web.whatsapp.com/34b6e80c-bc0c-4a28-b3e1-e4a36d430a7e">
          <a:extLst>
            <a:ext uri="{FF2B5EF4-FFF2-40B4-BE49-F238E27FC236}">
              <a16:creationId xmlns:a16="http://schemas.microsoft.com/office/drawing/2014/main" id="{0475EE17-06EF-4B10-B422-70D6EC1FAB5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1157</xdr:row>
      <xdr:rowOff>0</xdr:rowOff>
    </xdr:from>
    <xdr:ext cx="304800" cy="307975"/>
    <xdr:sp macro="" textlink="">
      <xdr:nvSpPr>
        <xdr:cNvPr id="4191" name="AutoShape 1" descr="blob:https://web.whatsapp.com/34b6e80c-bc0c-4a28-b3e1-e4a36d430a7e">
          <a:extLst>
            <a:ext uri="{FF2B5EF4-FFF2-40B4-BE49-F238E27FC236}">
              <a16:creationId xmlns:a16="http://schemas.microsoft.com/office/drawing/2014/main" id="{8C4BF44D-28EB-436B-9F93-1536FE3BE460}"/>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1157</xdr:row>
      <xdr:rowOff>0</xdr:rowOff>
    </xdr:from>
    <xdr:ext cx="304800" cy="307975"/>
    <xdr:sp macro="" textlink="">
      <xdr:nvSpPr>
        <xdr:cNvPr id="4192" name="AutoShape 1" descr="blob:https://web.whatsapp.com/34b6e80c-bc0c-4a28-b3e1-e4a36d430a7e">
          <a:extLst>
            <a:ext uri="{FF2B5EF4-FFF2-40B4-BE49-F238E27FC236}">
              <a16:creationId xmlns:a16="http://schemas.microsoft.com/office/drawing/2014/main" id="{A490459F-2879-4AA5-B7DF-9C23DAC9574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1157</xdr:row>
      <xdr:rowOff>0</xdr:rowOff>
    </xdr:from>
    <xdr:ext cx="304800" cy="307975"/>
    <xdr:sp macro="" textlink="">
      <xdr:nvSpPr>
        <xdr:cNvPr id="4193" name="AutoShape 1" descr="blob:https://web.whatsapp.com/34b6e80c-bc0c-4a28-b3e1-e4a36d430a7e">
          <a:extLst>
            <a:ext uri="{FF2B5EF4-FFF2-40B4-BE49-F238E27FC236}">
              <a16:creationId xmlns:a16="http://schemas.microsoft.com/office/drawing/2014/main" id="{6FBE50BC-50B1-4D83-AC01-B47D68DB8EE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1157</xdr:row>
      <xdr:rowOff>0</xdr:rowOff>
    </xdr:from>
    <xdr:ext cx="304800" cy="307975"/>
    <xdr:sp macro="" textlink="">
      <xdr:nvSpPr>
        <xdr:cNvPr id="4194" name="AutoShape 1" descr="blob:https://web.whatsapp.com/34b6e80c-bc0c-4a28-b3e1-e4a36d430a7e">
          <a:extLst>
            <a:ext uri="{FF2B5EF4-FFF2-40B4-BE49-F238E27FC236}">
              <a16:creationId xmlns:a16="http://schemas.microsoft.com/office/drawing/2014/main" id="{230F501E-1E82-495D-9D78-BB44F1C2CAC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1158</xdr:row>
      <xdr:rowOff>0</xdr:rowOff>
    </xdr:from>
    <xdr:ext cx="304800" cy="307975"/>
    <xdr:sp macro="" textlink="">
      <xdr:nvSpPr>
        <xdr:cNvPr id="4195" name="AutoShape 1" descr="blob:https://web.whatsapp.com/34b6e80c-bc0c-4a28-b3e1-e4a36d430a7e">
          <a:extLst>
            <a:ext uri="{FF2B5EF4-FFF2-40B4-BE49-F238E27FC236}">
              <a16:creationId xmlns:a16="http://schemas.microsoft.com/office/drawing/2014/main" id="{06D46048-F015-42BE-8BFE-9794501FED9A}"/>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1158</xdr:row>
      <xdr:rowOff>0</xdr:rowOff>
    </xdr:from>
    <xdr:ext cx="304800" cy="307975"/>
    <xdr:sp macro="" textlink="">
      <xdr:nvSpPr>
        <xdr:cNvPr id="4196" name="AutoShape 1" descr="blob:https://web.whatsapp.com/34b6e80c-bc0c-4a28-b3e1-e4a36d430a7e">
          <a:extLst>
            <a:ext uri="{FF2B5EF4-FFF2-40B4-BE49-F238E27FC236}">
              <a16:creationId xmlns:a16="http://schemas.microsoft.com/office/drawing/2014/main" id="{3A73FB83-C412-4611-8618-99A972A0463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1158</xdr:row>
      <xdr:rowOff>0</xdr:rowOff>
    </xdr:from>
    <xdr:ext cx="304800" cy="307975"/>
    <xdr:sp macro="" textlink="">
      <xdr:nvSpPr>
        <xdr:cNvPr id="4197" name="AutoShape 1" descr="blob:https://web.whatsapp.com/34b6e80c-bc0c-4a28-b3e1-e4a36d430a7e">
          <a:extLst>
            <a:ext uri="{FF2B5EF4-FFF2-40B4-BE49-F238E27FC236}">
              <a16:creationId xmlns:a16="http://schemas.microsoft.com/office/drawing/2014/main" id="{B875BF28-5392-462B-A859-505690EA4CD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1158</xdr:row>
      <xdr:rowOff>0</xdr:rowOff>
    </xdr:from>
    <xdr:ext cx="304800" cy="307975"/>
    <xdr:sp macro="" textlink="">
      <xdr:nvSpPr>
        <xdr:cNvPr id="4198" name="AutoShape 1" descr="blob:https://web.whatsapp.com/34b6e80c-bc0c-4a28-b3e1-e4a36d430a7e">
          <a:extLst>
            <a:ext uri="{FF2B5EF4-FFF2-40B4-BE49-F238E27FC236}">
              <a16:creationId xmlns:a16="http://schemas.microsoft.com/office/drawing/2014/main" id="{16E0C4F4-6F2C-430A-8F16-365885C7890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1159</xdr:row>
      <xdr:rowOff>0</xdr:rowOff>
    </xdr:from>
    <xdr:ext cx="304800" cy="307975"/>
    <xdr:sp macro="" textlink="">
      <xdr:nvSpPr>
        <xdr:cNvPr id="4199" name="AutoShape 1" descr="blob:https://web.whatsapp.com/34b6e80c-bc0c-4a28-b3e1-e4a36d430a7e">
          <a:extLst>
            <a:ext uri="{FF2B5EF4-FFF2-40B4-BE49-F238E27FC236}">
              <a16:creationId xmlns:a16="http://schemas.microsoft.com/office/drawing/2014/main" id="{5EBFD1BD-C710-4AAE-ACD4-7FF5033D413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1159</xdr:row>
      <xdr:rowOff>0</xdr:rowOff>
    </xdr:from>
    <xdr:ext cx="304800" cy="307975"/>
    <xdr:sp macro="" textlink="">
      <xdr:nvSpPr>
        <xdr:cNvPr id="4200" name="AutoShape 1" descr="blob:https://web.whatsapp.com/34b6e80c-bc0c-4a28-b3e1-e4a36d430a7e">
          <a:extLst>
            <a:ext uri="{FF2B5EF4-FFF2-40B4-BE49-F238E27FC236}">
              <a16:creationId xmlns:a16="http://schemas.microsoft.com/office/drawing/2014/main" id="{F3FA136D-CD31-4F71-B222-BDA3CB829F0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1159</xdr:row>
      <xdr:rowOff>0</xdr:rowOff>
    </xdr:from>
    <xdr:ext cx="304800" cy="307975"/>
    <xdr:sp macro="" textlink="">
      <xdr:nvSpPr>
        <xdr:cNvPr id="4201" name="AutoShape 1" descr="blob:https://web.whatsapp.com/34b6e80c-bc0c-4a28-b3e1-e4a36d430a7e">
          <a:extLst>
            <a:ext uri="{FF2B5EF4-FFF2-40B4-BE49-F238E27FC236}">
              <a16:creationId xmlns:a16="http://schemas.microsoft.com/office/drawing/2014/main" id="{7BE33304-E8D8-461C-A52E-2B872ED370B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1159</xdr:row>
      <xdr:rowOff>0</xdr:rowOff>
    </xdr:from>
    <xdr:ext cx="304800" cy="307975"/>
    <xdr:sp macro="" textlink="">
      <xdr:nvSpPr>
        <xdr:cNvPr id="4202" name="AutoShape 1" descr="blob:https://web.whatsapp.com/34b6e80c-bc0c-4a28-b3e1-e4a36d430a7e">
          <a:extLst>
            <a:ext uri="{FF2B5EF4-FFF2-40B4-BE49-F238E27FC236}">
              <a16:creationId xmlns:a16="http://schemas.microsoft.com/office/drawing/2014/main" id="{E5E44115-425B-4155-8ADF-7B472C2A603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1160</xdr:row>
      <xdr:rowOff>0</xdr:rowOff>
    </xdr:from>
    <xdr:ext cx="304800" cy="307975"/>
    <xdr:sp macro="" textlink="">
      <xdr:nvSpPr>
        <xdr:cNvPr id="4203" name="AutoShape 1" descr="blob:https://web.whatsapp.com/34b6e80c-bc0c-4a28-b3e1-e4a36d430a7e">
          <a:extLst>
            <a:ext uri="{FF2B5EF4-FFF2-40B4-BE49-F238E27FC236}">
              <a16:creationId xmlns:a16="http://schemas.microsoft.com/office/drawing/2014/main" id="{5B42A8C9-5F25-4F87-9D20-7FB0FDCBCBB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1160</xdr:row>
      <xdr:rowOff>0</xdr:rowOff>
    </xdr:from>
    <xdr:ext cx="304800" cy="307975"/>
    <xdr:sp macro="" textlink="">
      <xdr:nvSpPr>
        <xdr:cNvPr id="4204" name="AutoShape 1" descr="blob:https://web.whatsapp.com/34b6e80c-bc0c-4a28-b3e1-e4a36d430a7e">
          <a:extLst>
            <a:ext uri="{FF2B5EF4-FFF2-40B4-BE49-F238E27FC236}">
              <a16:creationId xmlns:a16="http://schemas.microsoft.com/office/drawing/2014/main" id="{EA97A80A-4DBE-4E5E-A415-AEFA8984DD7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1160</xdr:row>
      <xdr:rowOff>0</xdr:rowOff>
    </xdr:from>
    <xdr:ext cx="304800" cy="307975"/>
    <xdr:sp macro="" textlink="">
      <xdr:nvSpPr>
        <xdr:cNvPr id="4205" name="AutoShape 1" descr="blob:https://web.whatsapp.com/34b6e80c-bc0c-4a28-b3e1-e4a36d430a7e">
          <a:extLst>
            <a:ext uri="{FF2B5EF4-FFF2-40B4-BE49-F238E27FC236}">
              <a16:creationId xmlns:a16="http://schemas.microsoft.com/office/drawing/2014/main" id="{DFBFA8DC-5B80-4FD0-8934-74A89B0B61B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1160</xdr:row>
      <xdr:rowOff>0</xdr:rowOff>
    </xdr:from>
    <xdr:ext cx="304800" cy="307975"/>
    <xdr:sp macro="" textlink="">
      <xdr:nvSpPr>
        <xdr:cNvPr id="4206" name="AutoShape 1" descr="blob:https://web.whatsapp.com/34b6e80c-bc0c-4a28-b3e1-e4a36d430a7e">
          <a:extLst>
            <a:ext uri="{FF2B5EF4-FFF2-40B4-BE49-F238E27FC236}">
              <a16:creationId xmlns:a16="http://schemas.microsoft.com/office/drawing/2014/main" id="{ACF79096-A49A-41E7-AD6E-DCB000A9B2E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1161</xdr:row>
      <xdr:rowOff>0</xdr:rowOff>
    </xdr:from>
    <xdr:ext cx="304800" cy="307975"/>
    <xdr:sp macro="" textlink="">
      <xdr:nvSpPr>
        <xdr:cNvPr id="4207" name="AutoShape 1" descr="blob:https://web.whatsapp.com/34b6e80c-bc0c-4a28-b3e1-e4a36d430a7e">
          <a:extLst>
            <a:ext uri="{FF2B5EF4-FFF2-40B4-BE49-F238E27FC236}">
              <a16:creationId xmlns:a16="http://schemas.microsoft.com/office/drawing/2014/main" id="{2E3A563A-F7B4-4469-B9A5-300AC83F78D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1161</xdr:row>
      <xdr:rowOff>0</xdr:rowOff>
    </xdr:from>
    <xdr:ext cx="304800" cy="307975"/>
    <xdr:sp macro="" textlink="">
      <xdr:nvSpPr>
        <xdr:cNvPr id="4208" name="AutoShape 1" descr="blob:https://web.whatsapp.com/34b6e80c-bc0c-4a28-b3e1-e4a36d430a7e">
          <a:extLst>
            <a:ext uri="{FF2B5EF4-FFF2-40B4-BE49-F238E27FC236}">
              <a16:creationId xmlns:a16="http://schemas.microsoft.com/office/drawing/2014/main" id="{FD9CCDDA-D10A-4C59-846D-035D793F1F2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1161</xdr:row>
      <xdr:rowOff>0</xdr:rowOff>
    </xdr:from>
    <xdr:ext cx="304800" cy="307975"/>
    <xdr:sp macro="" textlink="">
      <xdr:nvSpPr>
        <xdr:cNvPr id="4209" name="AutoShape 1" descr="blob:https://web.whatsapp.com/34b6e80c-bc0c-4a28-b3e1-e4a36d430a7e">
          <a:extLst>
            <a:ext uri="{FF2B5EF4-FFF2-40B4-BE49-F238E27FC236}">
              <a16:creationId xmlns:a16="http://schemas.microsoft.com/office/drawing/2014/main" id="{81DD8045-A4A1-4F2F-BAB8-6C449512611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1161</xdr:row>
      <xdr:rowOff>0</xdr:rowOff>
    </xdr:from>
    <xdr:ext cx="304800" cy="307975"/>
    <xdr:sp macro="" textlink="">
      <xdr:nvSpPr>
        <xdr:cNvPr id="4210" name="AutoShape 1" descr="blob:https://web.whatsapp.com/34b6e80c-bc0c-4a28-b3e1-e4a36d430a7e">
          <a:extLst>
            <a:ext uri="{FF2B5EF4-FFF2-40B4-BE49-F238E27FC236}">
              <a16:creationId xmlns:a16="http://schemas.microsoft.com/office/drawing/2014/main" id="{DE363D41-28C7-4C4B-B5CD-6DC2768CA9E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1162</xdr:row>
      <xdr:rowOff>0</xdr:rowOff>
    </xdr:from>
    <xdr:ext cx="304800" cy="307975"/>
    <xdr:sp macro="" textlink="">
      <xdr:nvSpPr>
        <xdr:cNvPr id="4211" name="AutoShape 1" descr="blob:https://web.whatsapp.com/34b6e80c-bc0c-4a28-b3e1-e4a36d430a7e">
          <a:extLst>
            <a:ext uri="{FF2B5EF4-FFF2-40B4-BE49-F238E27FC236}">
              <a16:creationId xmlns:a16="http://schemas.microsoft.com/office/drawing/2014/main" id="{AE550E85-1C7C-4276-BBEB-3CF37E442E8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1162</xdr:row>
      <xdr:rowOff>0</xdr:rowOff>
    </xdr:from>
    <xdr:ext cx="304800" cy="307975"/>
    <xdr:sp macro="" textlink="">
      <xdr:nvSpPr>
        <xdr:cNvPr id="4212" name="AutoShape 1" descr="blob:https://web.whatsapp.com/34b6e80c-bc0c-4a28-b3e1-e4a36d430a7e">
          <a:extLst>
            <a:ext uri="{FF2B5EF4-FFF2-40B4-BE49-F238E27FC236}">
              <a16:creationId xmlns:a16="http://schemas.microsoft.com/office/drawing/2014/main" id="{E3346706-FE9B-44D8-A3A3-6B51B8AB1A5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1162</xdr:row>
      <xdr:rowOff>0</xdr:rowOff>
    </xdr:from>
    <xdr:ext cx="304800" cy="307975"/>
    <xdr:sp macro="" textlink="">
      <xdr:nvSpPr>
        <xdr:cNvPr id="4213" name="AutoShape 1" descr="blob:https://web.whatsapp.com/34b6e80c-bc0c-4a28-b3e1-e4a36d430a7e">
          <a:extLst>
            <a:ext uri="{FF2B5EF4-FFF2-40B4-BE49-F238E27FC236}">
              <a16:creationId xmlns:a16="http://schemas.microsoft.com/office/drawing/2014/main" id="{C1ADE157-2A96-403C-BD21-7FE5BDE2748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1162</xdr:row>
      <xdr:rowOff>0</xdr:rowOff>
    </xdr:from>
    <xdr:ext cx="304800" cy="307975"/>
    <xdr:sp macro="" textlink="">
      <xdr:nvSpPr>
        <xdr:cNvPr id="4214" name="AutoShape 1" descr="blob:https://web.whatsapp.com/34b6e80c-bc0c-4a28-b3e1-e4a36d430a7e">
          <a:extLst>
            <a:ext uri="{FF2B5EF4-FFF2-40B4-BE49-F238E27FC236}">
              <a16:creationId xmlns:a16="http://schemas.microsoft.com/office/drawing/2014/main" id="{0995A4E7-5FD9-456B-8959-4AEEECC8907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1163</xdr:row>
      <xdr:rowOff>0</xdr:rowOff>
    </xdr:from>
    <xdr:ext cx="304800" cy="307975"/>
    <xdr:sp macro="" textlink="">
      <xdr:nvSpPr>
        <xdr:cNvPr id="4215" name="AutoShape 1" descr="blob:https://web.whatsapp.com/34b6e80c-bc0c-4a28-b3e1-e4a36d430a7e">
          <a:extLst>
            <a:ext uri="{FF2B5EF4-FFF2-40B4-BE49-F238E27FC236}">
              <a16:creationId xmlns:a16="http://schemas.microsoft.com/office/drawing/2014/main" id="{A9A09581-F924-4189-8344-6766F9E8FD64}"/>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1163</xdr:row>
      <xdr:rowOff>0</xdr:rowOff>
    </xdr:from>
    <xdr:ext cx="304800" cy="307975"/>
    <xdr:sp macro="" textlink="">
      <xdr:nvSpPr>
        <xdr:cNvPr id="4216" name="AutoShape 1" descr="blob:https://web.whatsapp.com/34b6e80c-bc0c-4a28-b3e1-e4a36d430a7e">
          <a:extLst>
            <a:ext uri="{FF2B5EF4-FFF2-40B4-BE49-F238E27FC236}">
              <a16:creationId xmlns:a16="http://schemas.microsoft.com/office/drawing/2014/main" id="{5708216B-5A26-4481-96BE-E58E3272165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1163</xdr:row>
      <xdr:rowOff>0</xdr:rowOff>
    </xdr:from>
    <xdr:ext cx="304800" cy="307975"/>
    <xdr:sp macro="" textlink="">
      <xdr:nvSpPr>
        <xdr:cNvPr id="4217" name="AutoShape 1" descr="blob:https://web.whatsapp.com/34b6e80c-bc0c-4a28-b3e1-e4a36d430a7e">
          <a:extLst>
            <a:ext uri="{FF2B5EF4-FFF2-40B4-BE49-F238E27FC236}">
              <a16:creationId xmlns:a16="http://schemas.microsoft.com/office/drawing/2014/main" id="{46A63B03-6B93-4737-B628-BC16612A880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1163</xdr:row>
      <xdr:rowOff>0</xdr:rowOff>
    </xdr:from>
    <xdr:ext cx="304800" cy="307975"/>
    <xdr:sp macro="" textlink="">
      <xdr:nvSpPr>
        <xdr:cNvPr id="4218" name="AutoShape 1" descr="blob:https://web.whatsapp.com/34b6e80c-bc0c-4a28-b3e1-e4a36d430a7e">
          <a:extLst>
            <a:ext uri="{FF2B5EF4-FFF2-40B4-BE49-F238E27FC236}">
              <a16:creationId xmlns:a16="http://schemas.microsoft.com/office/drawing/2014/main" id="{1E48E56D-3C5D-49CF-A051-4F761AE6125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1164</xdr:row>
      <xdr:rowOff>0</xdr:rowOff>
    </xdr:from>
    <xdr:ext cx="304800" cy="307975"/>
    <xdr:sp macro="" textlink="">
      <xdr:nvSpPr>
        <xdr:cNvPr id="4219" name="AutoShape 1" descr="blob:https://web.whatsapp.com/34b6e80c-bc0c-4a28-b3e1-e4a36d430a7e">
          <a:extLst>
            <a:ext uri="{FF2B5EF4-FFF2-40B4-BE49-F238E27FC236}">
              <a16:creationId xmlns:a16="http://schemas.microsoft.com/office/drawing/2014/main" id="{12491318-8569-423E-AAE8-5D8A983B96F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1164</xdr:row>
      <xdr:rowOff>0</xdr:rowOff>
    </xdr:from>
    <xdr:ext cx="304800" cy="307975"/>
    <xdr:sp macro="" textlink="">
      <xdr:nvSpPr>
        <xdr:cNvPr id="4220" name="AutoShape 1" descr="blob:https://web.whatsapp.com/34b6e80c-bc0c-4a28-b3e1-e4a36d430a7e">
          <a:extLst>
            <a:ext uri="{FF2B5EF4-FFF2-40B4-BE49-F238E27FC236}">
              <a16:creationId xmlns:a16="http://schemas.microsoft.com/office/drawing/2014/main" id="{A958C29A-3381-4FB1-BAB1-E57E1CF18B5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1164</xdr:row>
      <xdr:rowOff>0</xdr:rowOff>
    </xdr:from>
    <xdr:ext cx="304800" cy="307975"/>
    <xdr:sp macro="" textlink="">
      <xdr:nvSpPr>
        <xdr:cNvPr id="4221" name="AutoShape 1" descr="blob:https://web.whatsapp.com/34b6e80c-bc0c-4a28-b3e1-e4a36d430a7e">
          <a:extLst>
            <a:ext uri="{FF2B5EF4-FFF2-40B4-BE49-F238E27FC236}">
              <a16:creationId xmlns:a16="http://schemas.microsoft.com/office/drawing/2014/main" id="{E6DA7E48-BC1F-4DDA-9A9F-72445B4F554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1164</xdr:row>
      <xdr:rowOff>0</xdr:rowOff>
    </xdr:from>
    <xdr:ext cx="304800" cy="307975"/>
    <xdr:sp macro="" textlink="">
      <xdr:nvSpPr>
        <xdr:cNvPr id="4222" name="AutoShape 1" descr="blob:https://web.whatsapp.com/34b6e80c-bc0c-4a28-b3e1-e4a36d430a7e">
          <a:extLst>
            <a:ext uri="{FF2B5EF4-FFF2-40B4-BE49-F238E27FC236}">
              <a16:creationId xmlns:a16="http://schemas.microsoft.com/office/drawing/2014/main" id="{8374B28E-6246-4D60-9BA3-BD0A02AA897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1165</xdr:row>
      <xdr:rowOff>0</xdr:rowOff>
    </xdr:from>
    <xdr:ext cx="304800" cy="307975"/>
    <xdr:sp macro="" textlink="">
      <xdr:nvSpPr>
        <xdr:cNvPr id="4223" name="AutoShape 1" descr="blob:https://web.whatsapp.com/34b6e80c-bc0c-4a28-b3e1-e4a36d430a7e">
          <a:extLst>
            <a:ext uri="{FF2B5EF4-FFF2-40B4-BE49-F238E27FC236}">
              <a16:creationId xmlns:a16="http://schemas.microsoft.com/office/drawing/2014/main" id="{7CDC3D34-1604-4829-A99E-3A5360B2F0DC}"/>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1165</xdr:row>
      <xdr:rowOff>0</xdr:rowOff>
    </xdr:from>
    <xdr:ext cx="304800" cy="307975"/>
    <xdr:sp macro="" textlink="">
      <xdr:nvSpPr>
        <xdr:cNvPr id="4224" name="AutoShape 1" descr="blob:https://web.whatsapp.com/34b6e80c-bc0c-4a28-b3e1-e4a36d430a7e">
          <a:extLst>
            <a:ext uri="{FF2B5EF4-FFF2-40B4-BE49-F238E27FC236}">
              <a16:creationId xmlns:a16="http://schemas.microsoft.com/office/drawing/2014/main" id="{58BF3304-FC4E-4248-8C8A-64B10E638F6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1165</xdr:row>
      <xdr:rowOff>0</xdr:rowOff>
    </xdr:from>
    <xdr:ext cx="304800" cy="307975"/>
    <xdr:sp macro="" textlink="">
      <xdr:nvSpPr>
        <xdr:cNvPr id="4225" name="AutoShape 1" descr="blob:https://web.whatsapp.com/34b6e80c-bc0c-4a28-b3e1-e4a36d430a7e">
          <a:extLst>
            <a:ext uri="{FF2B5EF4-FFF2-40B4-BE49-F238E27FC236}">
              <a16:creationId xmlns:a16="http://schemas.microsoft.com/office/drawing/2014/main" id="{B714055E-28B4-422D-B118-7D0ACF137FD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1165</xdr:row>
      <xdr:rowOff>0</xdr:rowOff>
    </xdr:from>
    <xdr:ext cx="304800" cy="307975"/>
    <xdr:sp macro="" textlink="">
      <xdr:nvSpPr>
        <xdr:cNvPr id="4226" name="AutoShape 1" descr="blob:https://web.whatsapp.com/34b6e80c-bc0c-4a28-b3e1-e4a36d430a7e">
          <a:extLst>
            <a:ext uri="{FF2B5EF4-FFF2-40B4-BE49-F238E27FC236}">
              <a16:creationId xmlns:a16="http://schemas.microsoft.com/office/drawing/2014/main" id="{D0227498-DBA1-4D0B-B256-0BB66D9A8CB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1166</xdr:row>
      <xdr:rowOff>0</xdr:rowOff>
    </xdr:from>
    <xdr:ext cx="304800" cy="307975"/>
    <xdr:sp macro="" textlink="">
      <xdr:nvSpPr>
        <xdr:cNvPr id="4227" name="AutoShape 1" descr="blob:https://web.whatsapp.com/34b6e80c-bc0c-4a28-b3e1-e4a36d430a7e">
          <a:extLst>
            <a:ext uri="{FF2B5EF4-FFF2-40B4-BE49-F238E27FC236}">
              <a16:creationId xmlns:a16="http://schemas.microsoft.com/office/drawing/2014/main" id="{D47E5E61-ADBD-4325-BB73-824DFA71363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1166</xdr:row>
      <xdr:rowOff>0</xdr:rowOff>
    </xdr:from>
    <xdr:ext cx="304800" cy="307975"/>
    <xdr:sp macro="" textlink="">
      <xdr:nvSpPr>
        <xdr:cNvPr id="4228" name="AutoShape 1" descr="blob:https://web.whatsapp.com/34b6e80c-bc0c-4a28-b3e1-e4a36d430a7e">
          <a:extLst>
            <a:ext uri="{FF2B5EF4-FFF2-40B4-BE49-F238E27FC236}">
              <a16:creationId xmlns:a16="http://schemas.microsoft.com/office/drawing/2014/main" id="{F15C6B9A-CD71-4D7D-B309-6D04D66A88C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1166</xdr:row>
      <xdr:rowOff>0</xdr:rowOff>
    </xdr:from>
    <xdr:ext cx="304800" cy="307975"/>
    <xdr:sp macro="" textlink="">
      <xdr:nvSpPr>
        <xdr:cNvPr id="4229" name="AutoShape 1" descr="blob:https://web.whatsapp.com/34b6e80c-bc0c-4a28-b3e1-e4a36d430a7e">
          <a:extLst>
            <a:ext uri="{FF2B5EF4-FFF2-40B4-BE49-F238E27FC236}">
              <a16:creationId xmlns:a16="http://schemas.microsoft.com/office/drawing/2014/main" id="{75AAF224-5FBC-4EED-B6CE-4A1EB48F78B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1166</xdr:row>
      <xdr:rowOff>0</xdr:rowOff>
    </xdr:from>
    <xdr:ext cx="304800" cy="307975"/>
    <xdr:sp macro="" textlink="">
      <xdr:nvSpPr>
        <xdr:cNvPr id="4230" name="AutoShape 1" descr="blob:https://web.whatsapp.com/34b6e80c-bc0c-4a28-b3e1-e4a36d430a7e">
          <a:extLst>
            <a:ext uri="{FF2B5EF4-FFF2-40B4-BE49-F238E27FC236}">
              <a16:creationId xmlns:a16="http://schemas.microsoft.com/office/drawing/2014/main" id="{3A0228B3-39A3-4522-8FA5-5C36D312E365}"/>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1167</xdr:row>
      <xdr:rowOff>0</xdr:rowOff>
    </xdr:from>
    <xdr:ext cx="304800" cy="307975"/>
    <xdr:sp macro="" textlink="">
      <xdr:nvSpPr>
        <xdr:cNvPr id="4231" name="AutoShape 1" descr="blob:https://web.whatsapp.com/34b6e80c-bc0c-4a28-b3e1-e4a36d430a7e">
          <a:extLst>
            <a:ext uri="{FF2B5EF4-FFF2-40B4-BE49-F238E27FC236}">
              <a16:creationId xmlns:a16="http://schemas.microsoft.com/office/drawing/2014/main" id="{97789408-F649-4BAC-AB58-6C6DAAFE1AC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1167</xdr:row>
      <xdr:rowOff>0</xdr:rowOff>
    </xdr:from>
    <xdr:ext cx="304800" cy="307975"/>
    <xdr:sp macro="" textlink="">
      <xdr:nvSpPr>
        <xdr:cNvPr id="4232" name="AutoShape 1" descr="blob:https://web.whatsapp.com/34b6e80c-bc0c-4a28-b3e1-e4a36d430a7e">
          <a:extLst>
            <a:ext uri="{FF2B5EF4-FFF2-40B4-BE49-F238E27FC236}">
              <a16:creationId xmlns:a16="http://schemas.microsoft.com/office/drawing/2014/main" id="{036B948D-64BA-421E-AD72-7423F4BF180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1167</xdr:row>
      <xdr:rowOff>0</xdr:rowOff>
    </xdr:from>
    <xdr:ext cx="304800" cy="307975"/>
    <xdr:sp macro="" textlink="">
      <xdr:nvSpPr>
        <xdr:cNvPr id="4233" name="AutoShape 1" descr="blob:https://web.whatsapp.com/34b6e80c-bc0c-4a28-b3e1-e4a36d430a7e">
          <a:extLst>
            <a:ext uri="{FF2B5EF4-FFF2-40B4-BE49-F238E27FC236}">
              <a16:creationId xmlns:a16="http://schemas.microsoft.com/office/drawing/2014/main" id="{B6ED824F-405F-46D5-AF61-EDE40A1166F1}"/>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1167</xdr:row>
      <xdr:rowOff>0</xdr:rowOff>
    </xdr:from>
    <xdr:ext cx="304800" cy="307975"/>
    <xdr:sp macro="" textlink="">
      <xdr:nvSpPr>
        <xdr:cNvPr id="4234" name="AutoShape 1" descr="blob:https://web.whatsapp.com/34b6e80c-bc0c-4a28-b3e1-e4a36d430a7e">
          <a:extLst>
            <a:ext uri="{FF2B5EF4-FFF2-40B4-BE49-F238E27FC236}">
              <a16:creationId xmlns:a16="http://schemas.microsoft.com/office/drawing/2014/main" id="{1955F09A-1E54-480C-960C-6B7E8DADB92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1168</xdr:row>
      <xdr:rowOff>0</xdr:rowOff>
    </xdr:from>
    <xdr:ext cx="304800" cy="307975"/>
    <xdr:sp macro="" textlink="">
      <xdr:nvSpPr>
        <xdr:cNvPr id="4235" name="AutoShape 1" descr="blob:https://web.whatsapp.com/34b6e80c-bc0c-4a28-b3e1-e4a36d430a7e">
          <a:extLst>
            <a:ext uri="{FF2B5EF4-FFF2-40B4-BE49-F238E27FC236}">
              <a16:creationId xmlns:a16="http://schemas.microsoft.com/office/drawing/2014/main" id="{FF8F571D-EA52-435C-B276-FC6BE505A39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1168</xdr:row>
      <xdr:rowOff>0</xdr:rowOff>
    </xdr:from>
    <xdr:ext cx="304800" cy="307975"/>
    <xdr:sp macro="" textlink="">
      <xdr:nvSpPr>
        <xdr:cNvPr id="4236" name="AutoShape 1" descr="blob:https://web.whatsapp.com/34b6e80c-bc0c-4a28-b3e1-e4a36d430a7e">
          <a:extLst>
            <a:ext uri="{FF2B5EF4-FFF2-40B4-BE49-F238E27FC236}">
              <a16:creationId xmlns:a16="http://schemas.microsoft.com/office/drawing/2014/main" id="{1CA9DD54-A83C-4A49-8471-CC6641948D80}"/>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1168</xdr:row>
      <xdr:rowOff>0</xdr:rowOff>
    </xdr:from>
    <xdr:ext cx="304800" cy="307975"/>
    <xdr:sp macro="" textlink="">
      <xdr:nvSpPr>
        <xdr:cNvPr id="4237" name="AutoShape 1" descr="blob:https://web.whatsapp.com/34b6e80c-bc0c-4a28-b3e1-e4a36d430a7e">
          <a:extLst>
            <a:ext uri="{FF2B5EF4-FFF2-40B4-BE49-F238E27FC236}">
              <a16:creationId xmlns:a16="http://schemas.microsoft.com/office/drawing/2014/main" id="{1F50FA89-635E-407D-9133-78BB9BEBF2DC}"/>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1168</xdr:row>
      <xdr:rowOff>0</xdr:rowOff>
    </xdr:from>
    <xdr:ext cx="304800" cy="307975"/>
    <xdr:sp macro="" textlink="">
      <xdr:nvSpPr>
        <xdr:cNvPr id="4238" name="AutoShape 1" descr="blob:https://web.whatsapp.com/34b6e80c-bc0c-4a28-b3e1-e4a36d430a7e">
          <a:extLst>
            <a:ext uri="{FF2B5EF4-FFF2-40B4-BE49-F238E27FC236}">
              <a16:creationId xmlns:a16="http://schemas.microsoft.com/office/drawing/2014/main" id="{1B828A05-2E47-45FC-9F2D-8AAD73BA7AE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1169</xdr:row>
      <xdr:rowOff>0</xdr:rowOff>
    </xdr:from>
    <xdr:ext cx="304800" cy="307975"/>
    <xdr:sp macro="" textlink="">
      <xdr:nvSpPr>
        <xdr:cNvPr id="4239" name="AutoShape 1" descr="blob:https://web.whatsapp.com/34b6e80c-bc0c-4a28-b3e1-e4a36d430a7e">
          <a:extLst>
            <a:ext uri="{FF2B5EF4-FFF2-40B4-BE49-F238E27FC236}">
              <a16:creationId xmlns:a16="http://schemas.microsoft.com/office/drawing/2014/main" id="{B1109AE7-AA7D-4E71-A39C-305B673903D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1169</xdr:row>
      <xdr:rowOff>0</xdr:rowOff>
    </xdr:from>
    <xdr:ext cx="304800" cy="307975"/>
    <xdr:sp macro="" textlink="">
      <xdr:nvSpPr>
        <xdr:cNvPr id="4240" name="AutoShape 1" descr="blob:https://web.whatsapp.com/34b6e80c-bc0c-4a28-b3e1-e4a36d430a7e">
          <a:extLst>
            <a:ext uri="{FF2B5EF4-FFF2-40B4-BE49-F238E27FC236}">
              <a16:creationId xmlns:a16="http://schemas.microsoft.com/office/drawing/2014/main" id="{C9B23237-C0D0-4490-B1E0-DAFA41CC1C8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1169</xdr:row>
      <xdr:rowOff>0</xdr:rowOff>
    </xdr:from>
    <xdr:ext cx="304800" cy="307975"/>
    <xdr:sp macro="" textlink="">
      <xdr:nvSpPr>
        <xdr:cNvPr id="4241" name="AutoShape 1" descr="blob:https://web.whatsapp.com/34b6e80c-bc0c-4a28-b3e1-e4a36d430a7e">
          <a:extLst>
            <a:ext uri="{FF2B5EF4-FFF2-40B4-BE49-F238E27FC236}">
              <a16:creationId xmlns:a16="http://schemas.microsoft.com/office/drawing/2014/main" id="{8F9B01F8-1222-46DC-8BF6-9A262D04390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1169</xdr:row>
      <xdr:rowOff>0</xdr:rowOff>
    </xdr:from>
    <xdr:ext cx="304800" cy="307975"/>
    <xdr:sp macro="" textlink="">
      <xdr:nvSpPr>
        <xdr:cNvPr id="4242" name="AutoShape 1" descr="blob:https://web.whatsapp.com/34b6e80c-bc0c-4a28-b3e1-e4a36d430a7e">
          <a:extLst>
            <a:ext uri="{FF2B5EF4-FFF2-40B4-BE49-F238E27FC236}">
              <a16:creationId xmlns:a16="http://schemas.microsoft.com/office/drawing/2014/main" id="{AC295D29-C0B8-451F-967C-3A9D94411D06}"/>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1170</xdr:row>
      <xdr:rowOff>0</xdr:rowOff>
    </xdr:from>
    <xdr:ext cx="304800" cy="307975"/>
    <xdr:sp macro="" textlink="">
      <xdr:nvSpPr>
        <xdr:cNvPr id="4243" name="AutoShape 1" descr="blob:https://web.whatsapp.com/34b6e80c-bc0c-4a28-b3e1-e4a36d430a7e">
          <a:extLst>
            <a:ext uri="{FF2B5EF4-FFF2-40B4-BE49-F238E27FC236}">
              <a16:creationId xmlns:a16="http://schemas.microsoft.com/office/drawing/2014/main" id="{304AF60D-2BD3-4775-A61B-C7547732B00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1170</xdr:row>
      <xdr:rowOff>0</xdr:rowOff>
    </xdr:from>
    <xdr:ext cx="304800" cy="307975"/>
    <xdr:sp macro="" textlink="">
      <xdr:nvSpPr>
        <xdr:cNvPr id="4244" name="AutoShape 1" descr="blob:https://web.whatsapp.com/34b6e80c-bc0c-4a28-b3e1-e4a36d430a7e">
          <a:extLst>
            <a:ext uri="{FF2B5EF4-FFF2-40B4-BE49-F238E27FC236}">
              <a16:creationId xmlns:a16="http://schemas.microsoft.com/office/drawing/2014/main" id="{470AA275-C390-4362-A62E-2B4884BFEA1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1170</xdr:row>
      <xdr:rowOff>0</xdr:rowOff>
    </xdr:from>
    <xdr:ext cx="304800" cy="307975"/>
    <xdr:sp macro="" textlink="">
      <xdr:nvSpPr>
        <xdr:cNvPr id="4245" name="AutoShape 1" descr="blob:https://web.whatsapp.com/34b6e80c-bc0c-4a28-b3e1-e4a36d430a7e">
          <a:extLst>
            <a:ext uri="{FF2B5EF4-FFF2-40B4-BE49-F238E27FC236}">
              <a16:creationId xmlns:a16="http://schemas.microsoft.com/office/drawing/2014/main" id="{38F59A8A-168D-453B-9EB4-8FBB1A525C10}"/>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1170</xdr:row>
      <xdr:rowOff>0</xdr:rowOff>
    </xdr:from>
    <xdr:ext cx="304800" cy="307975"/>
    <xdr:sp macro="" textlink="">
      <xdr:nvSpPr>
        <xdr:cNvPr id="4246" name="AutoShape 1" descr="blob:https://web.whatsapp.com/34b6e80c-bc0c-4a28-b3e1-e4a36d430a7e">
          <a:extLst>
            <a:ext uri="{FF2B5EF4-FFF2-40B4-BE49-F238E27FC236}">
              <a16:creationId xmlns:a16="http://schemas.microsoft.com/office/drawing/2014/main" id="{419C5656-DDB8-45C5-990C-CC890AC0A8B8}"/>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1171</xdr:row>
      <xdr:rowOff>0</xdr:rowOff>
    </xdr:from>
    <xdr:ext cx="304800" cy="307975"/>
    <xdr:sp macro="" textlink="">
      <xdr:nvSpPr>
        <xdr:cNvPr id="4247" name="AutoShape 1" descr="blob:https://web.whatsapp.com/34b6e80c-bc0c-4a28-b3e1-e4a36d430a7e">
          <a:extLst>
            <a:ext uri="{FF2B5EF4-FFF2-40B4-BE49-F238E27FC236}">
              <a16:creationId xmlns:a16="http://schemas.microsoft.com/office/drawing/2014/main" id="{924CE55F-F1FE-476D-9B5F-CCF31FCBE179}"/>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1171</xdr:row>
      <xdr:rowOff>0</xdr:rowOff>
    </xdr:from>
    <xdr:ext cx="304800" cy="307975"/>
    <xdr:sp macro="" textlink="">
      <xdr:nvSpPr>
        <xdr:cNvPr id="4248" name="AutoShape 1" descr="blob:https://web.whatsapp.com/34b6e80c-bc0c-4a28-b3e1-e4a36d430a7e">
          <a:extLst>
            <a:ext uri="{FF2B5EF4-FFF2-40B4-BE49-F238E27FC236}">
              <a16:creationId xmlns:a16="http://schemas.microsoft.com/office/drawing/2014/main" id="{472F7226-5F2F-4E9B-9884-45BA8BEECC4C}"/>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1171</xdr:row>
      <xdr:rowOff>0</xdr:rowOff>
    </xdr:from>
    <xdr:ext cx="304800" cy="307975"/>
    <xdr:sp macro="" textlink="">
      <xdr:nvSpPr>
        <xdr:cNvPr id="4249" name="AutoShape 1" descr="blob:https://web.whatsapp.com/34b6e80c-bc0c-4a28-b3e1-e4a36d430a7e">
          <a:extLst>
            <a:ext uri="{FF2B5EF4-FFF2-40B4-BE49-F238E27FC236}">
              <a16:creationId xmlns:a16="http://schemas.microsoft.com/office/drawing/2014/main" id="{5D82F990-F9E3-4C33-9C3C-A74C5BE8223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1171</xdr:row>
      <xdr:rowOff>0</xdr:rowOff>
    </xdr:from>
    <xdr:ext cx="304800" cy="307975"/>
    <xdr:sp macro="" textlink="">
      <xdr:nvSpPr>
        <xdr:cNvPr id="4250" name="AutoShape 1" descr="blob:https://web.whatsapp.com/34b6e80c-bc0c-4a28-b3e1-e4a36d430a7e">
          <a:extLst>
            <a:ext uri="{FF2B5EF4-FFF2-40B4-BE49-F238E27FC236}">
              <a16:creationId xmlns:a16="http://schemas.microsoft.com/office/drawing/2014/main" id="{6C7585DB-4918-4333-B4A5-905759AA683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1172</xdr:row>
      <xdr:rowOff>0</xdr:rowOff>
    </xdr:from>
    <xdr:ext cx="304800" cy="307975"/>
    <xdr:sp macro="" textlink="">
      <xdr:nvSpPr>
        <xdr:cNvPr id="4251" name="AutoShape 1" descr="blob:https://web.whatsapp.com/34b6e80c-bc0c-4a28-b3e1-e4a36d430a7e">
          <a:extLst>
            <a:ext uri="{FF2B5EF4-FFF2-40B4-BE49-F238E27FC236}">
              <a16:creationId xmlns:a16="http://schemas.microsoft.com/office/drawing/2014/main" id="{EA87BE88-153D-4C51-9354-CCA0789CF21E}"/>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1172</xdr:row>
      <xdr:rowOff>0</xdr:rowOff>
    </xdr:from>
    <xdr:ext cx="304800" cy="307975"/>
    <xdr:sp macro="" textlink="">
      <xdr:nvSpPr>
        <xdr:cNvPr id="4252" name="AutoShape 1" descr="blob:https://web.whatsapp.com/34b6e80c-bc0c-4a28-b3e1-e4a36d430a7e">
          <a:extLst>
            <a:ext uri="{FF2B5EF4-FFF2-40B4-BE49-F238E27FC236}">
              <a16:creationId xmlns:a16="http://schemas.microsoft.com/office/drawing/2014/main" id="{881B7219-A954-4A4E-8EA6-162D3CDCB6B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1172</xdr:row>
      <xdr:rowOff>0</xdr:rowOff>
    </xdr:from>
    <xdr:ext cx="304800" cy="307975"/>
    <xdr:sp macro="" textlink="">
      <xdr:nvSpPr>
        <xdr:cNvPr id="4253" name="AutoShape 1" descr="blob:https://web.whatsapp.com/34b6e80c-bc0c-4a28-b3e1-e4a36d430a7e">
          <a:extLst>
            <a:ext uri="{FF2B5EF4-FFF2-40B4-BE49-F238E27FC236}">
              <a16:creationId xmlns:a16="http://schemas.microsoft.com/office/drawing/2014/main" id="{430594EF-F747-47DD-A4B6-1F8EDB26270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1172</xdr:row>
      <xdr:rowOff>0</xdr:rowOff>
    </xdr:from>
    <xdr:ext cx="304800" cy="307975"/>
    <xdr:sp macro="" textlink="">
      <xdr:nvSpPr>
        <xdr:cNvPr id="4254" name="AutoShape 1" descr="blob:https://web.whatsapp.com/34b6e80c-bc0c-4a28-b3e1-e4a36d430a7e">
          <a:extLst>
            <a:ext uri="{FF2B5EF4-FFF2-40B4-BE49-F238E27FC236}">
              <a16:creationId xmlns:a16="http://schemas.microsoft.com/office/drawing/2014/main" id="{B23D1CFA-4BBB-4D41-B967-43FBCEDBBB22}"/>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1173</xdr:row>
      <xdr:rowOff>0</xdr:rowOff>
    </xdr:from>
    <xdr:ext cx="304800" cy="307975"/>
    <xdr:sp macro="" textlink="">
      <xdr:nvSpPr>
        <xdr:cNvPr id="4255" name="AutoShape 1" descr="blob:https://web.whatsapp.com/34b6e80c-bc0c-4a28-b3e1-e4a36d430a7e">
          <a:extLst>
            <a:ext uri="{FF2B5EF4-FFF2-40B4-BE49-F238E27FC236}">
              <a16:creationId xmlns:a16="http://schemas.microsoft.com/office/drawing/2014/main" id="{830A76D8-FE42-4CCD-A4D8-FD95117D74F8}"/>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1173</xdr:row>
      <xdr:rowOff>0</xdr:rowOff>
    </xdr:from>
    <xdr:ext cx="304800" cy="307975"/>
    <xdr:sp macro="" textlink="">
      <xdr:nvSpPr>
        <xdr:cNvPr id="4256" name="AutoShape 1" descr="blob:https://web.whatsapp.com/34b6e80c-bc0c-4a28-b3e1-e4a36d430a7e">
          <a:extLst>
            <a:ext uri="{FF2B5EF4-FFF2-40B4-BE49-F238E27FC236}">
              <a16:creationId xmlns:a16="http://schemas.microsoft.com/office/drawing/2014/main" id="{9C8614B3-8FC8-4FA8-B28F-3E3166DFBD2D}"/>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1173</xdr:row>
      <xdr:rowOff>0</xdr:rowOff>
    </xdr:from>
    <xdr:ext cx="304800" cy="307975"/>
    <xdr:sp macro="" textlink="">
      <xdr:nvSpPr>
        <xdr:cNvPr id="4257" name="AutoShape 1" descr="blob:https://web.whatsapp.com/34b6e80c-bc0c-4a28-b3e1-e4a36d430a7e">
          <a:extLst>
            <a:ext uri="{FF2B5EF4-FFF2-40B4-BE49-F238E27FC236}">
              <a16:creationId xmlns:a16="http://schemas.microsoft.com/office/drawing/2014/main" id="{34638AD6-B5B8-4845-82C8-D6D1704A523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1173</xdr:row>
      <xdr:rowOff>0</xdr:rowOff>
    </xdr:from>
    <xdr:ext cx="304800" cy="307975"/>
    <xdr:sp macro="" textlink="">
      <xdr:nvSpPr>
        <xdr:cNvPr id="4258" name="AutoShape 1" descr="blob:https://web.whatsapp.com/34b6e80c-bc0c-4a28-b3e1-e4a36d430a7e">
          <a:extLst>
            <a:ext uri="{FF2B5EF4-FFF2-40B4-BE49-F238E27FC236}">
              <a16:creationId xmlns:a16="http://schemas.microsoft.com/office/drawing/2014/main" id="{3BB2A152-9A66-4BDB-B1D3-1630FFC926AB}"/>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1174</xdr:row>
      <xdr:rowOff>0</xdr:rowOff>
    </xdr:from>
    <xdr:ext cx="304800" cy="307975"/>
    <xdr:sp macro="" textlink="">
      <xdr:nvSpPr>
        <xdr:cNvPr id="4259" name="AutoShape 1" descr="blob:https://web.whatsapp.com/34b6e80c-bc0c-4a28-b3e1-e4a36d430a7e">
          <a:extLst>
            <a:ext uri="{FF2B5EF4-FFF2-40B4-BE49-F238E27FC236}">
              <a16:creationId xmlns:a16="http://schemas.microsoft.com/office/drawing/2014/main" id="{0F2F4F4E-7AFF-4C36-BAD8-8FC300316B4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1174</xdr:row>
      <xdr:rowOff>0</xdr:rowOff>
    </xdr:from>
    <xdr:ext cx="304800" cy="307975"/>
    <xdr:sp macro="" textlink="">
      <xdr:nvSpPr>
        <xdr:cNvPr id="4260" name="AutoShape 1" descr="blob:https://web.whatsapp.com/34b6e80c-bc0c-4a28-b3e1-e4a36d430a7e">
          <a:extLst>
            <a:ext uri="{FF2B5EF4-FFF2-40B4-BE49-F238E27FC236}">
              <a16:creationId xmlns:a16="http://schemas.microsoft.com/office/drawing/2014/main" id="{4816FBF1-3967-4DB1-A7ED-8F0E87798A5B}"/>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1174</xdr:row>
      <xdr:rowOff>0</xdr:rowOff>
    </xdr:from>
    <xdr:ext cx="304800" cy="307975"/>
    <xdr:sp macro="" textlink="">
      <xdr:nvSpPr>
        <xdr:cNvPr id="4261" name="AutoShape 1" descr="blob:https://web.whatsapp.com/34b6e80c-bc0c-4a28-b3e1-e4a36d430a7e">
          <a:extLst>
            <a:ext uri="{FF2B5EF4-FFF2-40B4-BE49-F238E27FC236}">
              <a16:creationId xmlns:a16="http://schemas.microsoft.com/office/drawing/2014/main" id="{F390EE08-6BA0-4231-87D6-59987F2206B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1174</xdr:row>
      <xdr:rowOff>0</xdr:rowOff>
    </xdr:from>
    <xdr:ext cx="304800" cy="307975"/>
    <xdr:sp macro="" textlink="">
      <xdr:nvSpPr>
        <xdr:cNvPr id="4262" name="AutoShape 1" descr="blob:https://web.whatsapp.com/34b6e80c-bc0c-4a28-b3e1-e4a36d430a7e">
          <a:extLst>
            <a:ext uri="{FF2B5EF4-FFF2-40B4-BE49-F238E27FC236}">
              <a16:creationId xmlns:a16="http://schemas.microsoft.com/office/drawing/2014/main" id="{1DC853EB-77D4-4CAD-9B13-22410B605D4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1175</xdr:row>
      <xdr:rowOff>0</xdr:rowOff>
    </xdr:from>
    <xdr:ext cx="304800" cy="307975"/>
    <xdr:sp macro="" textlink="">
      <xdr:nvSpPr>
        <xdr:cNvPr id="4263" name="AutoShape 1" descr="blob:https://web.whatsapp.com/34b6e80c-bc0c-4a28-b3e1-e4a36d430a7e">
          <a:extLst>
            <a:ext uri="{FF2B5EF4-FFF2-40B4-BE49-F238E27FC236}">
              <a16:creationId xmlns:a16="http://schemas.microsoft.com/office/drawing/2014/main" id="{A011043F-0B07-414C-8A3C-BECA20AAF4C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1175</xdr:row>
      <xdr:rowOff>0</xdr:rowOff>
    </xdr:from>
    <xdr:ext cx="304800" cy="307975"/>
    <xdr:sp macro="" textlink="">
      <xdr:nvSpPr>
        <xdr:cNvPr id="4264" name="AutoShape 1" descr="blob:https://web.whatsapp.com/34b6e80c-bc0c-4a28-b3e1-e4a36d430a7e">
          <a:extLst>
            <a:ext uri="{FF2B5EF4-FFF2-40B4-BE49-F238E27FC236}">
              <a16:creationId xmlns:a16="http://schemas.microsoft.com/office/drawing/2014/main" id="{01D2ABA4-C59A-4B62-90AC-D26B9EFCEEF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1175</xdr:row>
      <xdr:rowOff>0</xdr:rowOff>
    </xdr:from>
    <xdr:ext cx="304800" cy="307975"/>
    <xdr:sp macro="" textlink="">
      <xdr:nvSpPr>
        <xdr:cNvPr id="4265" name="AutoShape 1" descr="blob:https://web.whatsapp.com/34b6e80c-bc0c-4a28-b3e1-e4a36d430a7e">
          <a:extLst>
            <a:ext uri="{FF2B5EF4-FFF2-40B4-BE49-F238E27FC236}">
              <a16:creationId xmlns:a16="http://schemas.microsoft.com/office/drawing/2014/main" id="{0A672EB9-0202-4432-9F54-373984BE0AD9}"/>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1175</xdr:row>
      <xdr:rowOff>0</xdr:rowOff>
    </xdr:from>
    <xdr:ext cx="304800" cy="307975"/>
    <xdr:sp macro="" textlink="">
      <xdr:nvSpPr>
        <xdr:cNvPr id="4266" name="AutoShape 1" descr="blob:https://web.whatsapp.com/34b6e80c-bc0c-4a28-b3e1-e4a36d430a7e">
          <a:extLst>
            <a:ext uri="{FF2B5EF4-FFF2-40B4-BE49-F238E27FC236}">
              <a16:creationId xmlns:a16="http://schemas.microsoft.com/office/drawing/2014/main" id="{75043AFB-0348-4544-ADD7-F73531FEB5EA}"/>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1176</xdr:row>
      <xdr:rowOff>0</xdr:rowOff>
    </xdr:from>
    <xdr:ext cx="304800" cy="307975"/>
    <xdr:sp macro="" textlink="">
      <xdr:nvSpPr>
        <xdr:cNvPr id="4267" name="AutoShape 1" descr="blob:https://web.whatsapp.com/34b6e80c-bc0c-4a28-b3e1-e4a36d430a7e">
          <a:extLst>
            <a:ext uri="{FF2B5EF4-FFF2-40B4-BE49-F238E27FC236}">
              <a16:creationId xmlns:a16="http://schemas.microsoft.com/office/drawing/2014/main" id="{274BFEDE-42B9-4292-AD1A-21C83CB8892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1176</xdr:row>
      <xdr:rowOff>0</xdr:rowOff>
    </xdr:from>
    <xdr:ext cx="304800" cy="307975"/>
    <xdr:sp macro="" textlink="">
      <xdr:nvSpPr>
        <xdr:cNvPr id="4268" name="AutoShape 1" descr="blob:https://web.whatsapp.com/34b6e80c-bc0c-4a28-b3e1-e4a36d430a7e">
          <a:extLst>
            <a:ext uri="{FF2B5EF4-FFF2-40B4-BE49-F238E27FC236}">
              <a16:creationId xmlns:a16="http://schemas.microsoft.com/office/drawing/2014/main" id="{7F24AFB8-D33B-4E9A-B255-21234EA602AF}"/>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1176</xdr:row>
      <xdr:rowOff>0</xdr:rowOff>
    </xdr:from>
    <xdr:ext cx="304800" cy="307975"/>
    <xdr:sp macro="" textlink="">
      <xdr:nvSpPr>
        <xdr:cNvPr id="4269" name="AutoShape 1" descr="blob:https://web.whatsapp.com/34b6e80c-bc0c-4a28-b3e1-e4a36d430a7e">
          <a:extLst>
            <a:ext uri="{FF2B5EF4-FFF2-40B4-BE49-F238E27FC236}">
              <a16:creationId xmlns:a16="http://schemas.microsoft.com/office/drawing/2014/main" id="{89830E45-47FA-4F53-951E-6C9DF734BD9F}"/>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1176</xdr:row>
      <xdr:rowOff>0</xdr:rowOff>
    </xdr:from>
    <xdr:ext cx="304800" cy="307975"/>
    <xdr:sp macro="" textlink="">
      <xdr:nvSpPr>
        <xdr:cNvPr id="4270" name="AutoShape 1" descr="blob:https://web.whatsapp.com/34b6e80c-bc0c-4a28-b3e1-e4a36d430a7e">
          <a:extLst>
            <a:ext uri="{FF2B5EF4-FFF2-40B4-BE49-F238E27FC236}">
              <a16:creationId xmlns:a16="http://schemas.microsoft.com/office/drawing/2014/main" id="{7D08A7C5-DA8C-4961-AB04-A77CECC2CAF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1177</xdr:row>
      <xdr:rowOff>0</xdr:rowOff>
    </xdr:from>
    <xdr:ext cx="304800" cy="307975"/>
    <xdr:sp macro="" textlink="">
      <xdr:nvSpPr>
        <xdr:cNvPr id="4271" name="AutoShape 1" descr="blob:https://web.whatsapp.com/34b6e80c-bc0c-4a28-b3e1-e4a36d430a7e">
          <a:extLst>
            <a:ext uri="{FF2B5EF4-FFF2-40B4-BE49-F238E27FC236}">
              <a16:creationId xmlns:a16="http://schemas.microsoft.com/office/drawing/2014/main" id="{00CB3FF9-7A86-47E9-8432-C4D26BA3487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1177</xdr:row>
      <xdr:rowOff>0</xdr:rowOff>
    </xdr:from>
    <xdr:ext cx="304800" cy="307975"/>
    <xdr:sp macro="" textlink="">
      <xdr:nvSpPr>
        <xdr:cNvPr id="4272" name="AutoShape 1" descr="blob:https://web.whatsapp.com/34b6e80c-bc0c-4a28-b3e1-e4a36d430a7e">
          <a:extLst>
            <a:ext uri="{FF2B5EF4-FFF2-40B4-BE49-F238E27FC236}">
              <a16:creationId xmlns:a16="http://schemas.microsoft.com/office/drawing/2014/main" id="{34BDB6DB-F7E4-4655-A95C-F19405751CE1}"/>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1177</xdr:row>
      <xdr:rowOff>0</xdr:rowOff>
    </xdr:from>
    <xdr:ext cx="304800" cy="307975"/>
    <xdr:sp macro="" textlink="">
      <xdr:nvSpPr>
        <xdr:cNvPr id="4273" name="AutoShape 1" descr="blob:https://web.whatsapp.com/34b6e80c-bc0c-4a28-b3e1-e4a36d430a7e">
          <a:extLst>
            <a:ext uri="{FF2B5EF4-FFF2-40B4-BE49-F238E27FC236}">
              <a16:creationId xmlns:a16="http://schemas.microsoft.com/office/drawing/2014/main" id="{B013CDEE-D571-4C37-88E7-507F1FF4654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1177</xdr:row>
      <xdr:rowOff>0</xdr:rowOff>
    </xdr:from>
    <xdr:ext cx="304800" cy="307975"/>
    <xdr:sp macro="" textlink="">
      <xdr:nvSpPr>
        <xdr:cNvPr id="4274" name="AutoShape 1" descr="blob:https://web.whatsapp.com/34b6e80c-bc0c-4a28-b3e1-e4a36d430a7e">
          <a:extLst>
            <a:ext uri="{FF2B5EF4-FFF2-40B4-BE49-F238E27FC236}">
              <a16:creationId xmlns:a16="http://schemas.microsoft.com/office/drawing/2014/main" id="{519947D6-312E-48F6-AB3E-4A926F5D05BE}"/>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1178</xdr:row>
      <xdr:rowOff>0</xdr:rowOff>
    </xdr:from>
    <xdr:ext cx="304800" cy="307975"/>
    <xdr:sp macro="" textlink="">
      <xdr:nvSpPr>
        <xdr:cNvPr id="4275" name="AutoShape 1" descr="blob:https://web.whatsapp.com/34b6e80c-bc0c-4a28-b3e1-e4a36d430a7e">
          <a:extLst>
            <a:ext uri="{FF2B5EF4-FFF2-40B4-BE49-F238E27FC236}">
              <a16:creationId xmlns:a16="http://schemas.microsoft.com/office/drawing/2014/main" id="{0D796E28-C2C7-4480-A6AF-A3384D2568C6}"/>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1178</xdr:row>
      <xdr:rowOff>0</xdr:rowOff>
    </xdr:from>
    <xdr:ext cx="304800" cy="307975"/>
    <xdr:sp macro="" textlink="">
      <xdr:nvSpPr>
        <xdr:cNvPr id="4276" name="AutoShape 1" descr="blob:https://web.whatsapp.com/34b6e80c-bc0c-4a28-b3e1-e4a36d430a7e">
          <a:extLst>
            <a:ext uri="{FF2B5EF4-FFF2-40B4-BE49-F238E27FC236}">
              <a16:creationId xmlns:a16="http://schemas.microsoft.com/office/drawing/2014/main" id="{FF6365B5-F4DB-4339-B682-1145481EE1C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1178</xdr:row>
      <xdr:rowOff>0</xdr:rowOff>
    </xdr:from>
    <xdr:ext cx="304800" cy="307975"/>
    <xdr:sp macro="" textlink="">
      <xdr:nvSpPr>
        <xdr:cNvPr id="4277" name="AutoShape 1" descr="blob:https://web.whatsapp.com/34b6e80c-bc0c-4a28-b3e1-e4a36d430a7e">
          <a:extLst>
            <a:ext uri="{FF2B5EF4-FFF2-40B4-BE49-F238E27FC236}">
              <a16:creationId xmlns:a16="http://schemas.microsoft.com/office/drawing/2014/main" id="{CFE1C25F-69D0-4CC8-920A-4DE59FC15B5C}"/>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1178</xdr:row>
      <xdr:rowOff>0</xdr:rowOff>
    </xdr:from>
    <xdr:ext cx="304800" cy="307975"/>
    <xdr:sp macro="" textlink="">
      <xdr:nvSpPr>
        <xdr:cNvPr id="4278" name="AutoShape 1" descr="blob:https://web.whatsapp.com/34b6e80c-bc0c-4a28-b3e1-e4a36d430a7e">
          <a:extLst>
            <a:ext uri="{FF2B5EF4-FFF2-40B4-BE49-F238E27FC236}">
              <a16:creationId xmlns:a16="http://schemas.microsoft.com/office/drawing/2014/main" id="{F0C80277-707D-4AAF-BC40-C05E6625C594}"/>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1179</xdr:row>
      <xdr:rowOff>0</xdr:rowOff>
    </xdr:from>
    <xdr:ext cx="304800" cy="307975"/>
    <xdr:sp macro="" textlink="">
      <xdr:nvSpPr>
        <xdr:cNvPr id="4279" name="AutoShape 1" descr="blob:https://web.whatsapp.com/34b6e80c-bc0c-4a28-b3e1-e4a36d430a7e">
          <a:extLst>
            <a:ext uri="{FF2B5EF4-FFF2-40B4-BE49-F238E27FC236}">
              <a16:creationId xmlns:a16="http://schemas.microsoft.com/office/drawing/2014/main" id="{BE5DE427-8484-4127-AD3A-251B946F5137}"/>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1179</xdr:row>
      <xdr:rowOff>0</xdr:rowOff>
    </xdr:from>
    <xdr:ext cx="304800" cy="307975"/>
    <xdr:sp macro="" textlink="">
      <xdr:nvSpPr>
        <xdr:cNvPr id="4280" name="AutoShape 1" descr="blob:https://web.whatsapp.com/34b6e80c-bc0c-4a28-b3e1-e4a36d430a7e">
          <a:extLst>
            <a:ext uri="{FF2B5EF4-FFF2-40B4-BE49-F238E27FC236}">
              <a16:creationId xmlns:a16="http://schemas.microsoft.com/office/drawing/2014/main" id="{FE16B3CD-6485-4E35-8843-EC91FE4944A5}"/>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1179</xdr:row>
      <xdr:rowOff>0</xdr:rowOff>
    </xdr:from>
    <xdr:ext cx="304800" cy="307975"/>
    <xdr:sp macro="" textlink="">
      <xdr:nvSpPr>
        <xdr:cNvPr id="4281" name="AutoShape 1" descr="blob:https://web.whatsapp.com/34b6e80c-bc0c-4a28-b3e1-e4a36d430a7e">
          <a:extLst>
            <a:ext uri="{FF2B5EF4-FFF2-40B4-BE49-F238E27FC236}">
              <a16:creationId xmlns:a16="http://schemas.microsoft.com/office/drawing/2014/main" id="{96BFB12B-7EC4-4295-A75A-174597A845AD}"/>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1179</xdr:row>
      <xdr:rowOff>0</xdr:rowOff>
    </xdr:from>
    <xdr:ext cx="304800" cy="307975"/>
    <xdr:sp macro="" textlink="">
      <xdr:nvSpPr>
        <xdr:cNvPr id="4282" name="AutoShape 1" descr="blob:https://web.whatsapp.com/34b6e80c-bc0c-4a28-b3e1-e4a36d430a7e">
          <a:extLst>
            <a:ext uri="{FF2B5EF4-FFF2-40B4-BE49-F238E27FC236}">
              <a16:creationId xmlns:a16="http://schemas.microsoft.com/office/drawing/2014/main" id="{D605D2F8-B7AE-4886-95AA-4440230AE285}"/>
            </a:ext>
          </a:extLst>
        </xdr:cNvPr>
        <xdr:cNvSpPr>
          <a:spLocks noChangeAspect="1" noChangeArrowheads="1"/>
        </xdr:cNvSpPr>
      </xdr:nvSpPr>
      <xdr:spPr bwMode="auto">
        <a:xfrm>
          <a:off x="9409545" y="30975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1180</xdr:row>
      <xdr:rowOff>0</xdr:rowOff>
    </xdr:from>
    <xdr:ext cx="304800" cy="307975"/>
    <xdr:sp macro="" textlink="">
      <xdr:nvSpPr>
        <xdr:cNvPr id="4283" name="AutoShape 1" descr="blob:https://web.whatsapp.com/34b6e80c-bc0c-4a28-b3e1-e4a36d430a7e">
          <a:extLst>
            <a:ext uri="{FF2B5EF4-FFF2-40B4-BE49-F238E27FC236}">
              <a16:creationId xmlns:a16="http://schemas.microsoft.com/office/drawing/2014/main" id="{9C279A68-F329-4902-A5DD-ED5BAD02B9A2}"/>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1180</xdr:row>
      <xdr:rowOff>0</xdr:rowOff>
    </xdr:from>
    <xdr:ext cx="304800" cy="307975"/>
    <xdr:sp macro="" textlink="">
      <xdr:nvSpPr>
        <xdr:cNvPr id="4284" name="AutoShape 1" descr="blob:https://web.whatsapp.com/34b6e80c-bc0c-4a28-b3e1-e4a36d430a7e">
          <a:extLst>
            <a:ext uri="{FF2B5EF4-FFF2-40B4-BE49-F238E27FC236}">
              <a16:creationId xmlns:a16="http://schemas.microsoft.com/office/drawing/2014/main" id="{9D561028-5D5D-4E65-9C6E-FA40679D75F3}"/>
            </a:ext>
          </a:extLst>
        </xdr:cNvPr>
        <xdr:cNvSpPr>
          <a:spLocks noChangeAspect="1" noChangeArrowheads="1"/>
        </xdr:cNvSpPr>
      </xdr:nvSpPr>
      <xdr:spPr bwMode="auto">
        <a:xfrm>
          <a:off x="9409545" y="31002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1189</xdr:row>
      <xdr:rowOff>0</xdr:rowOff>
    </xdr:from>
    <xdr:ext cx="304800" cy="307975"/>
    <xdr:sp macro="" textlink="">
      <xdr:nvSpPr>
        <xdr:cNvPr id="4285" name="AutoShape 1" descr="blob:https://web.whatsapp.com/34b6e80c-bc0c-4a28-b3e1-e4a36d430a7e">
          <a:extLst>
            <a:ext uri="{FF2B5EF4-FFF2-40B4-BE49-F238E27FC236}">
              <a16:creationId xmlns:a16="http://schemas.microsoft.com/office/drawing/2014/main" id="{932B8DEF-62A3-4A77-A7BA-340770BB1D5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1189</xdr:row>
      <xdr:rowOff>0</xdr:rowOff>
    </xdr:from>
    <xdr:ext cx="304800" cy="307975"/>
    <xdr:sp macro="" textlink="">
      <xdr:nvSpPr>
        <xdr:cNvPr id="4286" name="AutoShape 1" descr="blob:https://web.whatsapp.com/34b6e80c-bc0c-4a28-b3e1-e4a36d430a7e">
          <a:extLst>
            <a:ext uri="{FF2B5EF4-FFF2-40B4-BE49-F238E27FC236}">
              <a16:creationId xmlns:a16="http://schemas.microsoft.com/office/drawing/2014/main" id="{D57C979E-9F9D-4A7B-8A44-595CD26D50C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1189</xdr:row>
      <xdr:rowOff>0</xdr:rowOff>
    </xdr:from>
    <xdr:ext cx="304800" cy="307975"/>
    <xdr:sp macro="" textlink="">
      <xdr:nvSpPr>
        <xdr:cNvPr id="4287" name="AutoShape 1" descr="blob:https://web.whatsapp.com/34b6e80c-bc0c-4a28-b3e1-e4a36d430a7e">
          <a:extLst>
            <a:ext uri="{FF2B5EF4-FFF2-40B4-BE49-F238E27FC236}">
              <a16:creationId xmlns:a16="http://schemas.microsoft.com/office/drawing/2014/main" id="{1015C94D-E044-490C-BEC2-9AFB6DD9A7A8}"/>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1189</xdr:row>
      <xdr:rowOff>0</xdr:rowOff>
    </xdr:from>
    <xdr:ext cx="304800" cy="307975"/>
    <xdr:sp macro="" textlink="">
      <xdr:nvSpPr>
        <xdr:cNvPr id="4288" name="AutoShape 1" descr="blob:https://web.whatsapp.com/34b6e80c-bc0c-4a28-b3e1-e4a36d430a7e">
          <a:extLst>
            <a:ext uri="{FF2B5EF4-FFF2-40B4-BE49-F238E27FC236}">
              <a16:creationId xmlns:a16="http://schemas.microsoft.com/office/drawing/2014/main" id="{E50BA036-2B83-455E-B385-D9B055E72EA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89" name="AutoShape 1" descr="blob:https://web.whatsapp.com/34b6e80c-bc0c-4a28-b3e1-e4a36d430a7e">
          <a:extLst>
            <a:ext uri="{FF2B5EF4-FFF2-40B4-BE49-F238E27FC236}">
              <a16:creationId xmlns:a16="http://schemas.microsoft.com/office/drawing/2014/main" id="{68A9E4BD-BA52-449F-ABC7-0008568BF809}"/>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90" name="AutoShape 1" descr="blob:https://web.whatsapp.com/34b6e80c-bc0c-4a28-b3e1-e4a36d430a7e">
          <a:extLst>
            <a:ext uri="{FF2B5EF4-FFF2-40B4-BE49-F238E27FC236}">
              <a16:creationId xmlns:a16="http://schemas.microsoft.com/office/drawing/2014/main" id="{D2FDEA4E-58F7-4D3B-B709-DFCADD7AF501}"/>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91" name="AutoShape 1" descr="blob:https://web.whatsapp.com/34b6e80c-bc0c-4a28-b3e1-e4a36d430a7e">
          <a:extLst>
            <a:ext uri="{FF2B5EF4-FFF2-40B4-BE49-F238E27FC236}">
              <a16:creationId xmlns:a16="http://schemas.microsoft.com/office/drawing/2014/main" id="{5E443CBC-41F7-44AB-B43F-EA1616B3A4A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92" name="AutoShape 1" descr="blob:https://web.whatsapp.com/34b6e80c-bc0c-4a28-b3e1-e4a36d430a7e">
          <a:extLst>
            <a:ext uri="{FF2B5EF4-FFF2-40B4-BE49-F238E27FC236}">
              <a16:creationId xmlns:a16="http://schemas.microsoft.com/office/drawing/2014/main" id="{D4614539-4201-465C-8529-115991D7C93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93" name="AutoShape 1" descr="blob:https://web.whatsapp.com/34b6e80c-bc0c-4a28-b3e1-e4a36d430a7e">
          <a:extLst>
            <a:ext uri="{FF2B5EF4-FFF2-40B4-BE49-F238E27FC236}">
              <a16:creationId xmlns:a16="http://schemas.microsoft.com/office/drawing/2014/main" id="{42E12893-5FB6-4F79-935F-D72B37E3705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1190</xdr:row>
      <xdr:rowOff>0</xdr:rowOff>
    </xdr:from>
    <xdr:ext cx="304800" cy="307975"/>
    <xdr:sp macro="" textlink="">
      <xdr:nvSpPr>
        <xdr:cNvPr id="4294" name="AutoShape 1" descr="blob:https://web.whatsapp.com/34b6e80c-bc0c-4a28-b3e1-e4a36d430a7e">
          <a:extLst>
            <a:ext uri="{FF2B5EF4-FFF2-40B4-BE49-F238E27FC236}">
              <a16:creationId xmlns:a16="http://schemas.microsoft.com/office/drawing/2014/main" id="{BAF45C73-4AFC-42D4-B58F-3BB14A3BA784}"/>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295" name="AutoShape 1" descr="blob:https://web.whatsapp.com/34b6e80c-bc0c-4a28-b3e1-e4a36d430a7e">
          <a:extLst>
            <a:ext uri="{FF2B5EF4-FFF2-40B4-BE49-F238E27FC236}">
              <a16:creationId xmlns:a16="http://schemas.microsoft.com/office/drawing/2014/main" id="{CE98E1F6-AC24-492C-A045-E0B7DF63B530}"/>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296" name="AutoShape 1" descr="blob:https://web.whatsapp.com/34b6e80c-bc0c-4a28-b3e1-e4a36d430a7e">
          <a:extLst>
            <a:ext uri="{FF2B5EF4-FFF2-40B4-BE49-F238E27FC236}">
              <a16:creationId xmlns:a16="http://schemas.microsoft.com/office/drawing/2014/main" id="{42B6313D-6D08-442E-9D31-B331D368B00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297" name="AutoShape 1" descr="blob:https://web.whatsapp.com/34b6e80c-bc0c-4a28-b3e1-e4a36d430a7e">
          <a:extLst>
            <a:ext uri="{FF2B5EF4-FFF2-40B4-BE49-F238E27FC236}">
              <a16:creationId xmlns:a16="http://schemas.microsoft.com/office/drawing/2014/main" id="{01B12FEC-A17D-4177-BA7B-EF202929289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298" name="AutoShape 1" descr="blob:https://web.whatsapp.com/34b6e80c-bc0c-4a28-b3e1-e4a36d430a7e">
          <a:extLst>
            <a:ext uri="{FF2B5EF4-FFF2-40B4-BE49-F238E27FC236}">
              <a16:creationId xmlns:a16="http://schemas.microsoft.com/office/drawing/2014/main" id="{B7E811E0-7C0D-4683-8FDC-FD4A0983A1F7}"/>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299" name="AutoShape 1" descr="blob:https://web.whatsapp.com/34b6e80c-bc0c-4a28-b3e1-e4a36d430a7e">
          <a:extLst>
            <a:ext uri="{FF2B5EF4-FFF2-40B4-BE49-F238E27FC236}">
              <a16:creationId xmlns:a16="http://schemas.microsoft.com/office/drawing/2014/main" id="{AFAE4AB5-67E9-4E7B-A2B0-C914FCEA3DDA}"/>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1191</xdr:row>
      <xdr:rowOff>0</xdr:rowOff>
    </xdr:from>
    <xdr:ext cx="304800" cy="307975"/>
    <xdr:sp macro="" textlink="">
      <xdr:nvSpPr>
        <xdr:cNvPr id="4300" name="AutoShape 1" descr="blob:https://web.whatsapp.com/34b6e80c-bc0c-4a28-b3e1-e4a36d430a7e">
          <a:extLst>
            <a:ext uri="{FF2B5EF4-FFF2-40B4-BE49-F238E27FC236}">
              <a16:creationId xmlns:a16="http://schemas.microsoft.com/office/drawing/2014/main" id="{EED02C03-E877-425C-9157-03734FDE179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1" name="AutoShape 1" descr="blob:https://web.whatsapp.com/34b6e80c-bc0c-4a28-b3e1-e4a36d430a7e">
          <a:extLst>
            <a:ext uri="{FF2B5EF4-FFF2-40B4-BE49-F238E27FC236}">
              <a16:creationId xmlns:a16="http://schemas.microsoft.com/office/drawing/2014/main" id="{370F3E1D-5196-4B46-99F4-5BD782AE2FD1}"/>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2" name="AutoShape 1" descr="blob:https://web.whatsapp.com/34b6e80c-bc0c-4a28-b3e1-e4a36d430a7e">
          <a:extLst>
            <a:ext uri="{FF2B5EF4-FFF2-40B4-BE49-F238E27FC236}">
              <a16:creationId xmlns:a16="http://schemas.microsoft.com/office/drawing/2014/main" id="{71FBB621-24C0-4306-9194-81695077E02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3" name="AutoShape 1" descr="blob:https://web.whatsapp.com/34b6e80c-bc0c-4a28-b3e1-e4a36d430a7e">
          <a:extLst>
            <a:ext uri="{FF2B5EF4-FFF2-40B4-BE49-F238E27FC236}">
              <a16:creationId xmlns:a16="http://schemas.microsoft.com/office/drawing/2014/main" id="{9285832B-7B94-41C6-B364-A3E3C7DF8F1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4" name="AutoShape 1" descr="blob:https://web.whatsapp.com/34b6e80c-bc0c-4a28-b3e1-e4a36d430a7e">
          <a:extLst>
            <a:ext uri="{FF2B5EF4-FFF2-40B4-BE49-F238E27FC236}">
              <a16:creationId xmlns:a16="http://schemas.microsoft.com/office/drawing/2014/main" id="{2E60C6D3-F0F5-4070-AFD7-8BF0373AE7D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5" name="AutoShape 1" descr="blob:https://web.whatsapp.com/34b6e80c-bc0c-4a28-b3e1-e4a36d430a7e">
          <a:extLst>
            <a:ext uri="{FF2B5EF4-FFF2-40B4-BE49-F238E27FC236}">
              <a16:creationId xmlns:a16="http://schemas.microsoft.com/office/drawing/2014/main" id="{C78BEE21-2504-4187-8A62-28DFC872984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1192</xdr:row>
      <xdr:rowOff>0</xdr:rowOff>
    </xdr:from>
    <xdr:ext cx="304800" cy="307975"/>
    <xdr:sp macro="" textlink="">
      <xdr:nvSpPr>
        <xdr:cNvPr id="4306" name="AutoShape 1" descr="blob:https://web.whatsapp.com/34b6e80c-bc0c-4a28-b3e1-e4a36d430a7e">
          <a:extLst>
            <a:ext uri="{FF2B5EF4-FFF2-40B4-BE49-F238E27FC236}">
              <a16:creationId xmlns:a16="http://schemas.microsoft.com/office/drawing/2014/main" id="{BEDBCFD6-807A-4721-9690-82C5F48C29D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07" name="AutoShape 1" descr="blob:https://web.whatsapp.com/34b6e80c-bc0c-4a28-b3e1-e4a36d430a7e">
          <a:extLst>
            <a:ext uri="{FF2B5EF4-FFF2-40B4-BE49-F238E27FC236}">
              <a16:creationId xmlns:a16="http://schemas.microsoft.com/office/drawing/2014/main" id="{3842A6D8-3430-4AE2-9296-3E032FC6AAC6}"/>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08" name="AutoShape 1" descr="blob:https://web.whatsapp.com/34b6e80c-bc0c-4a28-b3e1-e4a36d430a7e">
          <a:extLst>
            <a:ext uri="{FF2B5EF4-FFF2-40B4-BE49-F238E27FC236}">
              <a16:creationId xmlns:a16="http://schemas.microsoft.com/office/drawing/2014/main" id="{3C77D633-7B25-40A4-88E9-F2690151D7F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09" name="AutoShape 1" descr="blob:https://web.whatsapp.com/34b6e80c-bc0c-4a28-b3e1-e4a36d430a7e">
          <a:extLst>
            <a:ext uri="{FF2B5EF4-FFF2-40B4-BE49-F238E27FC236}">
              <a16:creationId xmlns:a16="http://schemas.microsoft.com/office/drawing/2014/main" id="{CD65A4FA-255A-482B-9DC5-E772F053A85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10" name="AutoShape 1" descr="blob:https://web.whatsapp.com/34b6e80c-bc0c-4a28-b3e1-e4a36d430a7e">
          <a:extLst>
            <a:ext uri="{FF2B5EF4-FFF2-40B4-BE49-F238E27FC236}">
              <a16:creationId xmlns:a16="http://schemas.microsoft.com/office/drawing/2014/main" id="{922F740C-94F7-46E5-A42C-43369BD7FEA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11" name="AutoShape 1" descr="blob:https://web.whatsapp.com/34b6e80c-bc0c-4a28-b3e1-e4a36d430a7e">
          <a:extLst>
            <a:ext uri="{FF2B5EF4-FFF2-40B4-BE49-F238E27FC236}">
              <a16:creationId xmlns:a16="http://schemas.microsoft.com/office/drawing/2014/main" id="{E0AF0B49-1A1A-4EB2-98A5-AB1520EE284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1193</xdr:row>
      <xdr:rowOff>0</xdr:rowOff>
    </xdr:from>
    <xdr:ext cx="304800" cy="307975"/>
    <xdr:sp macro="" textlink="">
      <xdr:nvSpPr>
        <xdr:cNvPr id="4312" name="AutoShape 1" descr="blob:https://web.whatsapp.com/34b6e80c-bc0c-4a28-b3e1-e4a36d430a7e">
          <a:extLst>
            <a:ext uri="{FF2B5EF4-FFF2-40B4-BE49-F238E27FC236}">
              <a16:creationId xmlns:a16="http://schemas.microsoft.com/office/drawing/2014/main" id="{CDE53518-7AD4-4041-9686-072B16599ED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3" name="AutoShape 1" descr="blob:https://web.whatsapp.com/34b6e80c-bc0c-4a28-b3e1-e4a36d430a7e">
          <a:extLst>
            <a:ext uri="{FF2B5EF4-FFF2-40B4-BE49-F238E27FC236}">
              <a16:creationId xmlns:a16="http://schemas.microsoft.com/office/drawing/2014/main" id="{2B1C019B-92A3-4767-9EF5-298024AFECD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4" name="AutoShape 1" descr="blob:https://web.whatsapp.com/34b6e80c-bc0c-4a28-b3e1-e4a36d430a7e">
          <a:extLst>
            <a:ext uri="{FF2B5EF4-FFF2-40B4-BE49-F238E27FC236}">
              <a16:creationId xmlns:a16="http://schemas.microsoft.com/office/drawing/2014/main" id="{199BE454-CE62-435A-A595-B811FDAD769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5" name="AutoShape 1" descr="blob:https://web.whatsapp.com/34b6e80c-bc0c-4a28-b3e1-e4a36d430a7e">
          <a:extLst>
            <a:ext uri="{FF2B5EF4-FFF2-40B4-BE49-F238E27FC236}">
              <a16:creationId xmlns:a16="http://schemas.microsoft.com/office/drawing/2014/main" id="{A9BA2C86-D132-4E64-8993-6A31C275E68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6" name="AutoShape 1" descr="blob:https://web.whatsapp.com/34b6e80c-bc0c-4a28-b3e1-e4a36d430a7e">
          <a:extLst>
            <a:ext uri="{FF2B5EF4-FFF2-40B4-BE49-F238E27FC236}">
              <a16:creationId xmlns:a16="http://schemas.microsoft.com/office/drawing/2014/main" id="{ADDDB372-43E9-4180-BE7F-D6616A17F41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7" name="AutoShape 1" descr="blob:https://web.whatsapp.com/34b6e80c-bc0c-4a28-b3e1-e4a36d430a7e">
          <a:extLst>
            <a:ext uri="{FF2B5EF4-FFF2-40B4-BE49-F238E27FC236}">
              <a16:creationId xmlns:a16="http://schemas.microsoft.com/office/drawing/2014/main" id="{7A7821E3-7C87-4648-A327-5C66A9F1C53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1194</xdr:row>
      <xdr:rowOff>0</xdr:rowOff>
    </xdr:from>
    <xdr:ext cx="304800" cy="307975"/>
    <xdr:sp macro="" textlink="">
      <xdr:nvSpPr>
        <xdr:cNvPr id="4318" name="AutoShape 1" descr="blob:https://web.whatsapp.com/34b6e80c-bc0c-4a28-b3e1-e4a36d430a7e">
          <a:extLst>
            <a:ext uri="{FF2B5EF4-FFF2-40B4-BE49-F238E27FC236}">
              <a16:creationId xmlns:a16="http://schemas.microsoft.com/office/drawing/2014/main" id="{D7FBD8E1-A1A0-49AA-B615-042EC1BED85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19" name="AutoShape 1" descr="blob:https://web.whatsapp.com/34b6e80c-bc0c-4a28-b3e1-e4a36d430a7e">
          <a:extLst>
            <a:ext uri="{FF2B5EF4-FFF2-40B4-BE49-F238E27FC236}">
              <a16:creationId xmlns:a16="http://schemas.microsoft.com/office/drawing/2014/main" id="{CB8051D6-D2BE-40E7-9FD7-40CED97B100F}"/>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20" name="AutoShape 1" descr="blob:https://web.whatsapp.com/34b6e80c-bc0c-4a28-b3e1-e4a36d430a7e">
          <a:extLst>
            <a:ext uri="{FF2B5EF4-FFF2-40B4-BE49-F238E27FC236}">
              <a16:creationId xmlns:a16="http://schemas.microsoft.com/office/drawing/2014/main" id="{E0686C58-8EB3-4E8E-9278-4EAC89DD6B1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21" name="AutoShape 1" descr="blob:https://web.whatsapp.com/34b6e80c-bc0c-4a28-b3e1-e4a36d430a7e">
          <a:extLst>
            <a:ext uri="{FF2B5EF4-FFF2-40B4-BE49-F238E27FC236}">
              <a16:creationId xmlns:a16="http://schemas.microsoft.com/office/drawing/2014/main" id="{C65C8191-2D88-4DD7-9340-154B2655314E}"/>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22" name="AutoShape 1" descr="blob:https://web.whatsapp.com/34b6e80c-bc0c-4a28-b3e1-e4a36d430a7e">
          <a:extLst>
            <a:ext uri="{FF2B5EF4-FFF2-40B4-BE49-F238E27FC236}">
              <a16:creationId xmlns:a16="http://schemas.microsoft.com/office/drawing/2014/main" id="{5A873585-045A-41C7-8A61-0A3988E01DE5}"/>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23" name="AutoShape 1" descr="blob:https://web.whatsapp.com/34b6e80c-bc0c-4a28-b3e1-e4a36d430a7e">
          <a:extLst>
            <a:ext uri="{FF2B5EF4-FFF2-40B4-BE49-F238E27FC236}">
              <a16:creationId xmlns:a16="http://schemas.microsoft.com/office/drawing/2014/main" id="{1D90942F-010A-4E01-AB6E-F422A3B1D69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1195</xdr:row>
      <xdr:rowOff>0</xdr:rowOff>
    </xdr:from>
    <xdr:ext cx="304800" cy="307975"/>
    <xdr:sp macro="" textlink="">
      <xdr:nvSpPr>
        <xdr:cNvPr id="4324" name="AutoShape 1" descr="blob:https://web.whatsapp.com/34b6e80c-bc0c-4a28-b3e1-e4a36d430a7e">
          <a:extLst>
            <a:ext uri="{FF2B5EF4-FFF2-40B4-BE49-F238E27FC236}">
              <a16:creationId xmlns:a16="http://schemas.microsoft.com/office/drawing/2014/main" id="{948C6E41-5ED1-429D-9DAC-B141FC0362A3}"/>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25" name="AutoShape 1" descr="blob:https://web.whatsapp.com/34b6e80c-bc0c-4a28-b3e1-e4a36d430a7e">
          <a:extLst>
            <a:ext uri="{FF2B5EF4-FFF2-40B4-BE49-F238E27FC236}">
              <a16:creationId xmlns:a16="http://schemas.microsoft.com/office/drawing/2014/main" id="{86ABB08D-3A09-4D52-B4E4-0861E3FFA0E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26" name="AutoShape 1" descr="blob:https://web.whatsapp.com/34b6e80c-bc0c-4a28-b3e1-e4a36d430a7e">
          <a:extLst>
            <a:ext uri="{FF2B5EF4-FFF2-40B4-BE49-F238E27FC236}">
              <a16:creationId xmlns:a16="http://schemas.microsoft.com/office/drawing/2014/main" id="{B80B3A09-DCC6-4D07-A473-AF7E53EBBDA3}"/>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27" name="AutoShape 1" descr="blob:https://web.whatsapp.com/34b6e80c-bc0c-4a28-b3e1-e4a36d430a7e">
          <a:extLst>
            <a:ext uri="{FF2B5EF4-FFF2-40B4-BE49-F238E27FC236}">
              <a16:creationId xmlns:a16="http://schemas.microsoft.com/office/drawing/2014/main" id="{3F0DEBF9-D153-48F1-8911-38BAD29F3F41}"/>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28" name="AutoShape 1" descr="blob:https://web.whatsapp.com/34b6e80c-bc0c-4a28-b3e1-e4a36d430a7e">
          <a:extLst>
            <a:ext uri="{FF2B5EF4-FFF2-40B4-BE49-F238E27FC236}">
              <a16:creationId xmlns:a16="http://schemas.microsoft.com/office/drawing/2014/main" id="{9867F465-0153-4DFE-95D4-2FDF71DE93F2}"/>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29" name="AutoShape 1" descr="blob:https://web.whatsapp.com/34b6e80c-bc0c-4a28-b3e1-e4a36d430a7e">
          <a:extLst>
            <a:ext uri="{FF2B5EF4-FFF2-40B4-BE49-F238E27FC236}">
              <a16:creationId xmlns:a16="http://schemas.microsoft.com/office/drawing/2014/main" id="{9436B232-CC49-4E94-A83D-3DFC6877BD19}"/>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1196</xdr:row>
      <xdr:rowOff>0</xdr:rowOff>
    </xdr:from>
    <xdr:ext cx="304800" cy="307975"/>
    <xdr:sp macro="" textlink="">
      <xdr:nvSpPr>
        <xdr:cNvPr id="4330" name="AutoShape 1" descr="blob:https://web.whatsapp.com/34b6e80c-bc0c-4a28-b3e1-e4a36d430a7e">
          <a:extLst>
            <a:ext uri="{FF2B5EF4-FFF2-40B4-BE49-F238E27FC236}">
              <a16:creationId xmlns:a16="http://schemas.microsoft.com/office/drawing/2014/main" id="{F5C986B0-0210-484B-AF84-4FE1B5BD4B90}"/>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1" name="AutoShape 1" descr="blob:https://web.whatsapp.com/34b6e80c-bc0c-4a28-b3e1-e4a36d430a7e">
          <a:extLst>
            <a:ext uri="{FF2B5EF4-FFF2-40B4-BE49-F238E27FC236}">
              <a16:creationId xmlns:a16="http://schemas.microsoft.com/office/drawing/2014/main" id="{A05E3DE9-879E-4837-A3B0-3A47A0F0B0AB}"/>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2" name="AutoShape 1" descr="blob:https://web.whatsapp.com/34b6e80c-bc0c-4a28-b3e1-e4a36d430a7e">
          <a:extLst>
            <a:ext uri="{FF2B5EF4-FFF2-40B4-BE49-F238E27FC236}">
              <a16:creationId xmlns:a16="http://schemas.microsoft.com/office/drawing/2014/main" id="{27FD3AEC-2FB2-4E0F-92E8-E43C8A6C4D9D}"/>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3" name="AutoShape 1" descr="blob:https://web.whatsapp.com/34b6e80c-bc0c-4a28-b3e1-e4a36d430a7e">
          <a:extLst>
            <a:ext uri="{FF2B5EF4-FFF2-40B4-BE49-F238E27FC236}">
              <a16:creationId xmlns:a16="http://schemas.microsoft.com/office/drawing/2014/main" id="{11D5CF59-9B25-4EAD-8D04-56A8910EADF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4" name="AutoShape 1" descr="blob:https://web.whatsapp.com/34b6e80c-bc0c-4a28-b3e1-e4a36d430a7e">
          <a:extLst>
            <a:ext uri="{FF2B5EF4-FFF2-40B4-BE49-F238E27FC236}">
              <a16:creationId xmlns:a16="http://schemas.microsoft.com/office/drawing/2014/main" id="{D3E48C98-14D9-410E-B0EE-562FE446055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5" name="AutoShape 1" descr="blob:https://web.whatsapp.com/34b6e80c-bc0c-4a28-b3e1-e4a36d430a7e">
          <a:extLst>
            <a:ext uri="{FF2B5EF4-FFF2-40B4-BE49-F238E27FC236}">
              <a16:creationId xmlns:a16="http://schemas.microsoft.com/office/drawing/2014/main" id="{30F416B6-28AF-43A7-B768-2ECFC18AFC7A}"/>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1197</xdr:row>
      <xdr:rowOff>0</xdr:rowOff>
    </xdr:from>
    <xdr:ext cx="304800" cy="307975"/>
    <xdr:sp macro="" textlink="">
      <xdr:nvSpPr>
        <xdr:cNvPr id="4336" name="AutoShape 1" descr="blob:https://web.whatsapp.com/34b6e80c-bc0c-4a28-b3e1-e4a36d430a7e">
          <a:extLst>
            <a:ext uri="{FF2B5EF4-FFF2-40B4-BE49-F238E27FC236}">
              <a16:creationId xmlns:a16="http://schemas.microsoft.com/office/drawing/2014/main" id="{E5DA62BB-BECE-4840-BF32-BD2E70F8568B}"/>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37" name="AutoShape 1" descr="blob:https://web.whatsapp.com/34b6e80c-bc0c-4a28-b3e1-e4a36d430a7e">
          <a:extLst>
            <a:ext uri="{FF2B5EF4-FFF2-40B4-BE49-F238E27FC236}">
              <a16:creationId xmlns:a16="http://schemas.microsoft.com/office/drawing/2014/main" id="{20EDE0A4-E0B0-4615-AB0A-40D10EA482C2}"/>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38" name="AutoShape 1" descr="blob:https://web.whatsapp.com/34b6e80c-bc0c-4a28-b3e1-e4a36d430a7e">
          <a:extLst>
            <a:ext uri="{FF2B5EF4-FFF2-40B4-BE49-F238E27FC236}">
              <a16:creationId xmlns:a16="http://schemas.microsoft.com/office/drawing/2014/main" id="{1F764677-B026-4563-8681-055CFC39B9EE}"/>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39" name="AutoShape 1" descr="blob:https://web.whatsapp.com/34b6e80c-bc0c-4a28-b3e1-e4a36d430a7e">
          <a:extLst>
            <a:ext uri="{FF2B5EF4-FFF2-40B4-BE49-F238E27FC236}">
              <a16:creationId xmlns:a16="http://schemas.microsoft.com/office/drawing/2014/main" id="{98204E1B-B3EC-45E3-99FB-9F9B11B7B831}"/>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40" name="AutoShape 1" descr="blob:https://web.whatsapp.com/34b6e80c-bc0c-4a28-b3e1-e4a36d430a7e">
          <a:extLst>
            <a:ext uri="{FF2B5EF4-FFF2-40B4-BE49-F238E27FC236}">
              <a16:creationId xmlns:a16="http://schemas.microsoft.com/office/drawing/2014/main" id="{20CD97E0-8425-4BF1-9687-2ED0CC9ACB9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41" name="AutoShape 1" descr="blob:https://web.whatsapp.com/34b6e80c-bc0c-4a28-b3e1-e4a36d430a7e">
          <a:extLst>
            <a:ext uri="{FF2B5EF4-FFF2-40B4-BE49-F238E27FC236}">
              <a16:creationId xmlns:a16="http://schemas.microsoft.com/office/drawing/2014/main" id="{DE873E37-5373-4BBB-BDC8-BAC075B3256F}"/>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1198</xdr:row>
      <xdr:rowOff>0</xdr:rowOff>
    </xdr:from>
    <xdr:ext cx="304800" cy="307975"/>
    <xdr:sp macro="" textlink="">
      <xdr:nvSpPr>
        <xdr:cNvPr id="4342" name="AutoShape 1" descr="blob:https://web.whatsapp.com/34b6e80c-bc0c-4a28-b3e1-e4a36d430a7e">
          <a:extLst>
            <a:ext uri="{FF2B5EF4-FFF2-40B4-BE49-F238E27FC236}">
              <a16:creationId xmlns:a16="http://schemas.microsoft.com/office/drawing/2014/main" id="{070C8EA2-584C-404D-8381-68994226667D}"/>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3" name="AutoShape 1" descr="blob:https://web.whatsapp.com/34b6e80c-bc0c-4a28-b3e1-e4a36d430a7e">
          <a:extLst>
            <a:ext uri="{FF2B5EF4-FFF2-40B4-BE49-F238E27FC236}">
              <a16:creationId xmlns:a16="http://schemas.microsoft.com/office/drawing/2014/main" id="{EBB56453-7608-434D-9BD9-FDE32B0125D5}"/>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4" name="AutoShape 1" descr="blob:https://web.whatsapp.com/34b6e80c-bc0c-4a28-b3e1-e4a36d430a7e">
          <a:extLst>
            <a:ext uri="{FF2B5EF4-FFF2-40B4-BE49-F238E27FC236}">
              <a16:creationId xmlns:a16="http://schemas.microsoft.com/office/drawing/2014/main" id="{B23EE050-F1C0-4483-BADF-86A631D992C2}"/>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5" name="AutoShape 1" descr="blob:https://web.whatsapp.com/34b6e80c-bc0c-4a28-b3e1-e4a36d430a7e">
          <a:extLst>
            <a:ext uri="{FF2B5EF4-FFF2-40B4-BE49-F238E27FC236}">
              <a16:creationId xmlns:a16="http://schemas.microsoft.com/office/drawing/2014/main" id="{A47F8A4C-ABFD-4C50-B03D-D2C61846439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6" name="AutoShape 1" descr="blob:https://web.whatsapp.com/34b6e80c-bc0c-4a28-b3e1-e4a36d430a7e">
          <a:extLst>
            <a:ext uri="{FF2B5EF4-FFF2-40B4-BE49-F238E27FC236}">
              <a16:creationId xmlns:a16="http://schemas.microsoft.com/office/drawing/2014/main" id="{F33B0EC1-B4DD-4637-9BED-45457DBBBB66}"/>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7" name="AutoShape 1" descr="blob:https://web.whatsapp.com/34b6e80c-bc0c-4a28-b3e1-e4a36d430a7e">
          <a:extLst>
            <a:ext uri="{FF2B5EF4-FFF2-40B4-BE49-F238E27FC236}">
              <a16:creationId xmlns:a16="http://schemas.microsoft.com/office/drawing/2014/main" id="{7BE31D20-B7ED-400C-B1CC-690F88A12CEC}"/>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1199</xdr:row>
      <xdr:rowOff>0</xdr:rowOff>
    </xdr:from>
    <xdr:ext cx="304800" cy="307975"/>
    <xdr:sp macro="" textlink="">
      <xdr:nvSpPr>
        <xdr:cNvPr id="4348" name="AutoShape 1" descr="blob:https://web.whatsapp.com/34b6e80c-bc0c-4a28-b3e1-e4a36d430a7e">
          <a:extLst>
            <a:ext uri="{FF2B5EF4-FFF2-40B4-BE49-F238E27FC236}">
              <a16:creationId xmlns:a16="http://schemas.microsoft.com/office/drawing/2014/main" id="{292346B4-B63B-4ECC-AA35-AFAB21047D08}"/>
            </a:ext>
          </a:extLst>
        </xdr:cNvPr>
        <xdr:cNvSpPr>
          <a:spLocks noChangeAspect="1" noChangeArrowheads="1"/>
        </xdr:cNvSpPr>
      </xdr:nvSpPr>
      <xdr:spPr bwMode="auto">
        <a:xfrm>
          <a:off x="9409545" y="321627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1200</xdr:row>
      <xdr:rowOff>0</xdr:rowOff>
    </xdr:from>
    <xdr:ext cx="304800" cy="307975"/>
    <xdr:sp macro="" textlink="">
      <xdr:nvSpPr>
        <xdr:cNvPr id="4349" name="AutoShape 1" descr="blob:https://web.whatsapp.com/34b6e80c-bc0c-4a28-b3e1-e4a36d430a7e">
          <a:extLst>
            <a:ext uri="{FF2B5EF4-FFF2-40B4-BE49-F238E27FC236}">
              <a16:creationId xmlns:a16="http://schemas.microsoft.com/office/drawing/2014/main" id="{AD4CFB3A-AF99-44B0-8B43-665D4BCBDAB8}"/>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1200</xdr:row>
      <xdr:rowOff>0</xdr:rowOff>
    </xdr:from>
    <xdr:ext cx="304800" cy="307975"/>
    <xdr:sp macro="" textlink="">
      <xdr:nvSpPr>
        <xdr:cNvPr id="4350" name="AutoShape 1" descr="blob:https://web.whatsapp.com/34b6e80c-bc0c-4a28-b3e1-e4a36d430a7e">
          <a:extLst>
            <a:ext uri="{FF2B5EF4-FFF2-40B4-BE49-F238E27FC236}">
              <a16:creationId xmlns:a16="http://schemas.microsoft.com/office/drawing/2014/main" id="{9801C4FB-C0B3-4A5B-8713-42B43232917A}"/>
            </a:ext>
          </a:extLst>
        </xdr:cNvPr>
        <xdr:cNvSpPr>
          <a:spLocks noChangeAspect="1" noChangeArrowheads="1"/>
        </xdr:cNvSpPr>
      </xdr:nvSpPr>
      <xdr:spPr bwMode="auto">
        <a:xfrm>
          <a:off x="9409545" y="32189689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1" name="AutoShape 1" descr="blob:https://web.whatsapp.com/34b6e80c-bc0c-4a28-b3e1-e4a36d430a7e">
          <a:extLst>
            <a:ext uri="{FF2B5EF4-FFF2-40B4-BE49-F238E27FC236}">
              <a16:creationId xmlns:a16="http://schemas.microsoft.com/office/drawing/2014/main" id="{1085E3E9-8D78-4733-AF5A-D0A072A0A10C}"/>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2" name="AutoShape 1" descr="blob:https://web.whatsapp.com/34b6e80c-bc0c-4a28-b3e1-e4a36d430a7e">
          <a:extLst>
            <a:ext uri="{FF2B5EF4-FFF2-40B4-BE49-F238E27FC236}">
              <a16:creationId xmlns:a16="http://schemas.microsoft.com/office/drawing/2014/main" id="{6C68026C-DEE7-4E70-AEEF-3D4071FE7CC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3" name="AutoShape 1" descr="blob:https://web.whatsapp.com/34b6e80c-bc0c-4a28-b3e1-e4a36d430a7e">
          <a:extLst>
            <a:ext uri="{FF2B5EF4-FFF2-40B4-BE49-F238E27FC236}">
              <a16:creationId xmlns:a16="http://schemas.microsoft.com/office/drawing/2014/main" id="{CC00AF58-4E30-48E4-873C-529A08708F18}"/>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4" name="AutoShape 1" descr="blob:https://web.whatsapp.com/34b6e80c-bc0c-4a28-b3e1-e4a36d430a7e">
          <a:extLst>
            <a:ext uri="{FF2B5EF4-FFF2-40B4-BE49-F238E27FC236}">
              <a16:creationId xmlns:a16="http://schemas.microsoft.com/office/drawing/2014/main" id="{EB2B5AA3-1098-4C20-B1D2-ED7B693F585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5" name="AutoShape 1" descr="blob:https://web.whatsapp.com/34b6e80c-bc0c-4a28-b3e1-e4a36d430a7e">
          <a:extLst>
            <a:ext uri="{FF2B5EF4-FFF2-40B4-BE49-F238E27FC236}">
              <a16:creationId xmlns:a16="http://schemas.microsoft.com/office/drawing/2014/main" id="{69AD07E1-82A4-44F3-AB98-9F88BA7AD674}"/>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1201</xdr:row>
      <xdr:rowOff>0</xdr:rowOff>
    </xdr:from>
    <xdr:ext cx="304800" cy="307975"/>
    <xdr:sp macro="" textlink="">
      <xdr:nvSpPr>
        <xdr:cNvPr id="4356" name="AutoShape 1" descr="blob:https://web.whatsapp.com/34b6e80c-bc0c-4a28-b3e1-e4a36d430a7e">
          <a:extLst>
            <a:ext uri="{FF2B5EF4-FFF2-40B4-BE49-F238E27FC236}">
              <a16:creationId xmlns:a16="http://schemas.microsoft.com/office/drawing/2014/main" id="{38B9A28C-C993-4E22-ABBE-4C54EA93A2E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57" name="AutoShape 1" descr="blob:https://web.whatsapp.com/34b6e80c-bc0c-4a28-b3e1-e4a36d430a7e">
          <a:extLst>
            <a:ext uri="{FF2B5EF4-FFF2-40B4-BE49-F238E27FC236}">
              <a16:creationId xmlns:a16="http://schemas.microsoft.com/office/drawing/2014/main" id="{CEAEDE97-6D12-496E-933A-4B5BF5D5B34D}"/>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58" name="AutoShape 1" descr="blob:https://web.whatsapp.com/34b6e80c-bc0c-4a28-b3e1-e4a36d430a7e">
          <a:extLst>
            <a:ext uri="{FF2B5EF4-FFF2-40B4-BE49-F238E27FC236}">
              <a16:creationId xmlns:a16="http://schemas.microsoft.com/office/drawing/2014/main" id="{B8BEF94A-E11A-4D34-BEB9-68B5BD82B50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59" name="AutoShape 1" descr="blob:https://web.whatsapp.com/34b6e80c-bc0c-4a28-b3e1-e4a36d430a7e">
          <a:extLst>
            <a:ext uri="{FF2B5EF4-FFF2-40B4-BE49-F238E27FC236}">
              <a16:creationId xmlns:a16="http://schemas.microsoft.com/office/drawing/2014/main" id="{C81CCA6A-F75C-4E1D-879C-50A9CF0FCAB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60" name="AutoShape 1" descr="blob:https://web.whatsapp.com/34b6e80c-bc0c-4a28-b3e1-e4a36d430a7e">
          <a:extLst>
            <a:ext uri="{FF2B5EF4-FFF2-40B4-BE49-F238E27FC236}">
              <a16:creationId xmlns:a16="http://schemas.microsoft.com/office/drawing/2014/main" id="{B9DC8D46-DB4E-42AB-8D34-AF4C96BE387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61" name="AutoShape 1" descr="blob:https://web.whatsapp.com/34b6e80c-bc0c-4a28-b3e1-e4a36d430a7e">
          <a:extLst>
            <a:ext uri="{FF2B5EF4-FFF2-40B4-BE49-F238E27FC236}">
              <a16:creationId xmlns:a16="http://schemas.microsoft.com/office/drawing/2014/main" id="{84821645-8130-494B-BA8C-9FEF9C78385D}"/>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62" name="AutoShape 1" descr="blob:https://web.whatsapp.com/34b6e80c-bc0c-4a28-b3e1-e4a36d430a7e">
          <a:extLst>
            <a:ext uri="{FF2B5EF4-FFF2-40B4-BE49-F238E27FC236}">
              <a16:creationId xmlns:a16="http://schemas.microsoft.com/office/drawing/2014/main" id="{56CEF451-EAEA-41C0-B28E-790DDA7AE4E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63" name="AutoShape 1" descr="blob:https://web.whatsapp.com/34b6e80c-bc0c-4a28-b3e1-e4a36d430a7e">
          <a:extLst>
            <a:ext uri="{FF2B5EF4-FFF2-40B4-BE49-F238E27FC236}">
              <a16:creationId xmlns:a16="http://schemas.microsoft.com/office/drawing/2014/main" id="{A0FB0C21-7F23-4FA7-B335-67418412314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1202</xdr:row>
      <xdr:rowOff>0</xdr:rowOff>
    </xdr:from>
    <xdr:ext cx="304800" cy="307975"/>
    <xdr:sp macro="" textlink="">
      <xdr:nvSpPr>
        <xdr:cNvPr id="4364" name="AutoShape 1" descr="blob:https://web.whatsapp.com/34b6e80c-bc0c-4a28-b3e1-e4a36d430a7e">
          <a:extLst>
            <a:ext uri="{FF2B5EF4-FFF2-40B4-BE49-F238E27FC236}">
              <a16:creationId xmlns:a16="http://schemas.microsoft.com/office/drawing/2014/main" id="{2D8727B0-3F5A-482D-AB72-2A89CE6C83CA}"/>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65" name="AutoShape 1" descr="blob:https://web.whatsapp.com/34b6e80c-bc0c-4a28-b3e1-e4a36d430a7e">
          <a:extLst>
            <a:ext uri="{FF2B5EF4-FFF2-40B4-BE49-F238E27FC236}">
              <a16:creationId xmlns:a16="http://schemas.microsoft.com/office/drawing/2014/main" id="{DD37C1A7-EFCB-478E-8285-1EBD0904C09B}"/>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66" name="AutoShape 1" descr="blob:https://web.whatsapp.com/34b6e80c-bc0c-4a28-b3e1-e4a36d430a7e">
          <a:extLst>
            <a:ext uri="{FF2B5EF4-FFF2-40B4-BE49-F238E27FC236}">
              <a16:creationId xmlns:a16="http://schemas.microsoft.com/office/drawing/2014/main" id="{F7C60BCA-FDEE-4C68-98DC-E2734E32196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67" name="AutoShape 1" descr="blob:https://web.whatsapp.com/34b6e80c-bc0c-4a28-b3e1-e4a36d430a7e">
          <a:extLst>
            <a:ext uri="{FF2B5EF4-FFF2-40B4-BE49-F238E27FC236}">
              <a16:creationId xmlns:a16="http://schemas.microsoft.com/office/drawing/2014/main" id="{4963EAB8-D607-4E7E-B970-DEDAC28EF3D5}"/>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68" name="AutoShape 1" descr="blob:https://web.whatsapp.com/34b6e80c-bc0c-4a28-b3e1-e4a36d430a7e">
          <a:extLst>
            <a:ext uri="{FF2B5EF4-FFF2-40B4-BE49-F238E27FC236}">
              <a16:creationId xmlns:a16="http://schemas.microsoft.com/office/drawing/2014/main" id="{0856E93C-4B9D-4829-8628-D4081327AE1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69" name="AutoShape 1" descr="blob:https://web.whatsapp.com/34b6e80c-bc0c-4a28-b3e1-e4a36d430a7e">
          <a:extLst>
            <a:ext uri="{FF2B5EF4-FFF2-40B4-BE49-F238E27FC236}">
              <a16:creationId xmlns:a16="http://schemas.microsoft.com/office/drawing/2014/main" id="{81921E8F-93E8-4895-A89D-7F89F7F625B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70" name="AutoShape 1" descr="blob:https://web.whatsapp.com/34b6e80c-bc0c-4a28-b3e1-e4a36d430a7e">
          <a:extLst>
            <a:ext uri="{FF2B5EF4-FFF2-40B4-BE49-F238E27FC236}">
              <a16:creationId xmlns:a16="http://schemas.microsoft.com/office/drawing/2014/main" id="{0832D33D-7210-4A41-86B2-B63BFC71C58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71" name="AutoShape 1" descr="blob:https://web.whatsapp.com/34b6e80c-bc0c-4a28-b3e1-e4a36d430a7e">
          <a:extLst>
            <a:ext uri="{FF2B5EF4-FFF2-40B4-BE49-F238E27FC236}">
              <a16:creationId xmlns:a16="http://schemas.microsoft.com/office/drawing/2014/main" id="{74279DE6-8FDB-47EC-B4B5-5B77DD6C2F2C}"/>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1203</xdr:row>
      <xdr:rowOff>0</xdr:rowOff>
    </xdr:from>
    <xdr:ext cx="304800" cy="307975"/>
    <xdr:sp macro="" textlink="">
      <xdr:nvSpPr>
        <xdr:cNvPr id="4372" name="AutoShape 1" descr="blob:https://web.whatsapp.com/34b6e80c-bc0c-4a28-b3e1-e4a36d430a7e">
          <a:extLst>
            <a:ext uri="{FF2B5EF4-FFF2-40B4-BE49-F238E27FC236}">
              <a16:creationId xmlns:a16="http://schemas.microsoft.com/office/drawing/2014/main" id="{E9D56A21-0DF6-4BD9-BAC2-16973EF32E8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3" name="AutoShape 1" descr="blob:https://web.whatsapp.com/34b6e80c-bc0c-4a28-b3e1-e4a36d430a7e">
          <a:extLst>
            <a:ext uri="{FF2B5EF4-FFF2-40B4-BE49-F238E27FC236}">
              <a16:creationId xmlns:a16="http://schemas.microsoft.com/office/drawing/2014/main" id="{E6159073-C8E9-4371-AACB-88C90C32091D}"/>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4" name="AutoShape 1" descr="blob:https://web.whatsapp.com/34b6e80c-bc0c-4a28-b3e1-e4a36d430a7e">
          <a:extLst>
            <a:ext uri="{FF2B5EF4-FFF2-40B4-BE49-F238E27FC236}">
              <a16:creationId xmlns:a16="http://schemas.microsoft.com/office/drawing/2014/main" id="{055F26E9-9202-4126-B53E-BB5301D076B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5" name="AutoShape 1" descr="blob:https://web.whatsapp.com/34b6e80c-bc0c-4a28-b3e1-e4a36d430a7e">
          <a:extLst>
            <a:ext uri="{FF2B5EF4-FFF2-40B4-BE49-F238E27FC236}">
              <a16:creationId xmlns:a16="http://schemas.microsoft.com/office/drawing/2014/main" id="{D304E388-FF64-47FE-A5CE-086924443EDE}"/>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6" name="AutoShape 1" descr="blob:https://web.whatsapp.com/34b6e80c-bc0c-4a28-b3e1-e4a36d430a7e">
          <a:extLst>
            <a:ext uri="{FF2B5EF4-FFF2-40B4-BE49-F238E27FC236}">
              <a16:creationId xmlns:a16="http://schemas.microsoft.com/office/drawing/2014/main" id="{E7B222F6-6F9F-4F7B-A8E0-4757311F7AB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7" name="AutoShape 1" descr="blob:https://web.whatsapp.com/34b6e80c-bc0c-4a28-b3e1-e4a36d430a7e">
          <a:extLst>
            <a:ext uri="{FF2B5EF4-FFF2-40B4-BE49-F238E27FC236}">
              <a16:creationId xmlns:a16="http://schemas.microsoft.com/office/drawing/2014/main" id="{7C7D6BAA-5E95-497E-AFCC-60B62B8CD63D}"/>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8" name="AutoShape 1" descr="blob:https://web.whatsapp.com/34b6e80c-bc0c-4a28-b3e1-e4a36d430a7e">
          <a:extLst>
            <a:ext uri="{FF2B5EF4-FFF2-40B4-BE49-F238E27FC236}">
              <a16:creationId xmlns:a16="http://schemas.microsoft.com/office/drawing/2014/main" id="{BE93A59B-6485-4A27-9FC2-13E0D00A6AA3}"/>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79" name="AutoShape 1" descr="blob:https://web.whatsapp.com/34b6e80c-bc0c-4a28-b3e1-e4a36d430a7e">
          <a:extLst>
            <a:ext uri="{FF2B5EF4-FFF2-40B4-BE49-F238E27FC236}">
              <a16:creationId xmlns:a16="http://schemas.microsoft.com/office/drawing/2014/main" id="{B89DEBF3-517E-4DBA-B9AC-095B0624B976}"/>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1204</xdr:row>
      <xdr:rowOff>0</xdr:rowOff>
    </xdr:from>
    <xdr:ext cx="304800" cy="307975"/>
    <xdr:sp macro="" textlink="">
      <xdr:nvSpPr>
        <xdr:cNvPr id="4380" name="AutoShape 1" descr="blob:https://web.whatsapp.com/34b6e80c-bc0c-4a28-b3e1-e4a36d430a7e">
          <a:extLst>
            <a:ext uri="{FF2B5EF4-FFF2-40B4-BE49-F238E27FC236}">
              <a16:creationId xmlns:a16="http://schemas.microsoft.com/office/drawing/2014/main" id="{5B5AB1FC-D0C1-45C1-8E19-EDA5C165A09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1" name="AutoShape 1" descr="blob:https://web.whatsapp.com/34b6e80c-bc0c-4a28-b3e1-e4a36d430a7e">
          <a:extLst>
            <a:ext uri="{FF2B5EF4-FFF2-40B4-BE49-F238E27FC236}">
              <a16:creationId xmlns:a16="http://schemas.microsoft.com/office/drawing/2014/main" id="{41AEB310-95B9-4064-A542-1FB02752298F}"/>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2" name="AutoShape 1" descr="blob:https://web.whatsapp.com/34b6e80c-bc0c-4a28-b3e1-e4a36d430a7e">
          <a:extLst>
            <a:ext uri="{FF2B5EF4-FFF2-40B4-BE49-F238E27FC236}">
              <a16:creationId xmlns:a16="http://schemas.microsoft.com/office/drawing/2014/main" id="{552208E1-4FCF-45AB-ADB5-EE95CE84A8B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3" name="AutoShape 1" descr="blob:https://web.whatsapp.com/34b6e80c-bc0c-4a28-b3e1-e4a36d430a7e">
          <a:extLst>
            <a:ext uri="{FF2B5EF4-FFF2-40B4-BE49-F238E27FC236}">
              <a16:creationId xmlns:a16="http://schemas.microsoft.com/office/drawing/2014/main" id="{917C8E72-DC47-4D8B-ACAB-9C94328639A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4" name="AutoShape 1" descr="blob:https://web.whatsapp.com/34b6e80c-bc0c-4a28-b3e1-e4a36d430a7e">
          <a:extLst>
            <a:ext uri="{FF2B5EF4-FFF2-40B4-BE49-F238E27FC236}">
              <a16:creationId xmlns:a16="http://schemas.microsoft.com/office/drawing/2014/main" id="{FAAA925E-F937-4BAF-89F6-63821753D387}"/>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5" name="AutoShape 1" descr="blob:https://web.whatsapp.com/34b6e80c-bc0c-4a28-b3e1-e4a36d430a7e">
          <a:extLst>
            <a:ext uri="{FF2B5EF4-FFF2-40B4-BE49-F238E27FC236}">
              <a16:creationId xmlns:a16="http://schemas.microsoft.com/office/drawing/2014/main" id="{B87A9333-7CBC-4971-8344-6BC565C881E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6" name="AutoShape 1" descr="blob:https://web.whatsapp.com/34b6e80c-bc0c-4a28-b3e1-e4a36d430a7e">
          <a:extLst>
            <a:ext uri="{FF2B5EF4-FFF2-40B4-BE49-F238E27FC236}">
              <a16:creationId xmlns:a16="http://schemas.microsoft.com/office/drawing/2014/main" id="{F78BFED8-4D98-4BC9-B9D3-B44714C9BA0B}"/>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7" name="AutoShape 1" descr="blob:https://web.whatsapp.com/34b6e80c-bc0c-4a28-b3e1-e4a36d430a7e">
          <a:extLst>
            <a:ext uri="{FF2B5EF4-FFF2-40B4-BE49-F238E27FC236}">
              <a16:creationId xmlns:a16="http://schemas.microsoft.com/office/drawing/2014/main" id="{73C31646-A344-4561-BE59-95B9E914080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1205</xdr:row>
      <xdr:rowOff>0</xdr:rowOff>
    </xdr:from>
    <xdr:ext cx="304800" cy="307975"/>
    <xdr:sp macro="" textlink="">
      <xdr:nvSpPr>
        <xdr:cNvPr id="4388" name="AutoShape 1" descr="blob:https://web.whatsapp.com/34b6e80c-bc0c-4a28-b3e1-e4a36d430a7e">
          <a:extLst>
            <a:ext uri="{FF2B5EF4-FFF2-40B4-BE49-F238E27FC236}">
              <a16:creationId xmlns:a16="http://schemas.microsoft.com/office/drawing/2014/main" id="{BF7323D8-200B-4571-A664-114B467C2F34}"/>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89" name="AutoShape 1" descr="blob:https://web.whatsapp.com/34b6e80c-bc0c-4a28-b3e1-e4a36d430a7e">
          <a:extLst>
            <a:ext uri="{FF2B5EF4-FFF2-40B4-BE49-F238E27FC236}">
              <a16:creationId xmlns:a16="http://schemas.microsoft.com/office/drawing/2014/main" id="{43740621-0BD9-4BDF-967A-CC943E9CDDD4}"/>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0" name="AutoShape 1" descr="blob:https://web.whatsapp.com/34b6e80c-bc0c-4a28-b3e1-e4a36d430a7e">
          <a:extLst>
            <a:ext uri="{FF2B5EF4-FFF2-40B4-BE49-F238E27FC236}">
              <a16:creationId xmlns:a16="http://schemas.microsoft.com/office/drawing/2014/main" id="{7A9C78EF-64B2-48E6-A71B-29ED5E75D019}"/>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1" name="AutoShape 1" descr="blob:https://web.whatsapp.com/34b6e80c-bc0c-4a28-b3e1-e4a36d430a7e">
          <a:extLst>
            <a:ext uri="{FF2B5EF4-FFF2-40B4-BE49-F238E27FC236}">
              <a16:creationId xmlns:a16="http://schemas.microsoft.com/office/drawing/2014/main" id="{638D3094-E3B6-4732-B059-4ABF888E2C0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2" name="AutoShape 1" descr="blob:https://web.whatsapp.com/34b6e80c-bc0c-4a28-b3e1-e4a36d430a7e">
          <a:extLst>
            <a:ext uri="{FF2B5EF4-FFF2-40B4-BE49-F238E27FC236}">
              <a16:creationId xmlns:a16="http://schemas.microsoft.com/office/drawing/2014/main" id="{7701CBF2-79DD-4A92-A4C5-B25588F4AD3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3" name="AutoShape 1" descr="blob:https://web.whatsapp.com/34b6e80c-bc0c-4a28-b3e1-e4a36d430a7e">
          <a:extLst>
            <a:ext uri="{FF2B5EF4-FFF2-40B4-BE49-F238E27FC236}">
              <a16:creationId xmlns:a16="http://schemas.microsoft.com/office/drawing/2014/main" id="{C00F6BFE-3234-42B2-A277-4F7325FA76D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4" name="AutoShape 1" descr="blob:https://web.whatsapp.com/34b6e80c-bc0c-4a28-b3e1-e4a36d430a7e">
          <a:extLst>
            <a:ext uri="{FF2B5EF4-FFF2-40B4-BE49-F238E27FC236}">
              <a16:creationId xmlns:a16="http://schemas.microsoft.com/office/drawing/2014/main" id="{D7949B4B-8A89-4CA7-83FA-4DECFEA3F14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5" name="AutoShape 1" descr="blob:https://web.whatsapp.com/34b6e80c-bc0c-4a28-b3e1-e4a36d430a7e">
          <a:extLst>
            <a:ext uri="{FF2B5EF4-FFF2-40B4-BE49-F238E27FC236}">
              <a16:creationId xmlns:a16="http://schemas.microsoft.com/office/drawing/2014/main" id="{800906FC-3040-49B1-B576-6004AED4460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1206</xdr:row>
      <xdr:rowOff>0</xdr:rowOff>
    </xdr:from>
    <xdr:ext cx="304800" cy="307975"/>
    <xdr:sp macro="" textlink="">
      <xdr:nvSpPr>
        <xdr:cNvPr id="4396" name="AutoShape 1" descr="blob:https://web.whatsapp.com/34b6e80c-bc0c-4a28-b3e1-e4a36d430a7e">
          <a:extLst>
            <a:ext uri="{FF2B5EF4-FFF2-40B4-BE49-F238E27FC236}">
              <a16:creationId xmlns:a16="http://schemas.microsoft.com/office/drawing/2014/main" id="{43147CBC-B961-4FD3-BB57-5F3D9AB0510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397" name="AutoShape 1" descr="blob:https://web.whatsapp.com/34b6e80c-bc0c-4a28-b3e1-e4a36d430a7e">
          <a:extLst>
            <a:ext uri="{FF2B5EF4-FFF2-40B4-BE49-F238E27FC236}">
              <a16:creationId xmlns:a16="http://schemas.microsoft.com/office/drawing/2014/main" id="{D08FBDCD-E28B-4B60-B9E8-8594046B645E}"/>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398" name="AutoShape 1" descr="blob:https://web.whatsapp.com/34b6e80c-bc0c-4a28-b3e1-e4a36d430a7e">
          <a:extLst>
            <a:ext uri="{FF2B5EF4-FFF2-40B4-BE49-F238E27FC236}">
              <a16:creationId xmlns:a16="http://schemas.microsoft.com/office/drawing/2014/main" id="{94049690-7B0C-4A6D-9BD2-6862142EAC8C}"/>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399" name="AutoShape 1" descr="blob:https://web.whatsapp.com/34b6e80c-bc0c-4a28-b3e1-e4a36d430a7e">
          <a:extLst>
            <a:ext uri="{FF2B5EF4-FFF2-40B4-BE49-F238E27FC236}">
              <a16:creationId xmlns:a16="http://schemas.microsoft.com/office/drawing/2014/main" id="{78824CD5-C585-442D-BD4F-05BEBE6A911F}"/>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400" name="AutoShape 1" descr="blob:https://web.whatsapp.com/34b6e80c-bc0c-4a28-b3e1-e4a36d430a7e">
          <a:extLst>
            <a:ext uri="{FF2B5EF4-FFF2-40B4-BE49-F238E27FC236}">
              <a16:creationId xmlns:a16="http://schemas.microsoft.com/office/drawing/2014/main" id="{9BA3E3CD-995C-4C83-BE43-AFB155CF6830}"/>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401" name="AutoShape 1" descr="blob:https://web.whatsapp.com/34b6e80c-bc0c-4a28-b3e1-e4a36d430a7e">
          <a:extLst>
            <a:ext uri="{FF2B5EF4-FFF2-40B4-BE49-F238E27FC236}">
              <a16:creationId xmlns:a16="http://schemas.microsoft.com/office/drawing/2014/main" id="{40336F03-F823-4A0A-93FE-1A0000082882}"/>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402" name="AutoShape 1" descr="blob:https://web.whatsapp.com/34b6e80c-bc0c-4a28-b3e1-e4a36d430a7e">
          <a:extLst>
            <a:ext uri="{FF2B5EF4-FFF2-40B4-BE49-F238E27FC236}">
              <a16:creationId xmlns:a16="http://schemas.microsoft.com/office/drawing/2014/main" id="{999A8EE6-54DD-46F9-BAAE-61A6218DC681}"/>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403" name="AutoShape 1" descr="blob:https://web.whatsapp.com/34b6e80c-bc0c-4a28-b3e1-e4a36d430a7e">
          <a:extLst>
            <a:ext uri="{FF2B5EF4-FFF2-40B4-BE49-F238E27FC236}">
              <a16:creationId xmlns:a16="http://schemas.microsoft.com/office/drawing/2014/main" id="{A5DB94FC-8154-4E20-A453-2BEB2A43D365}"/>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1207</xdr:row>
      <xdr:rowOff>0</xdr:rowOff>
    </xdr:from>
    <xdr:ext cx="304800" cy="307975"/>
    <xdr:sp macro="" textlink="">
      <xdr:nvSpPr>
        <xdr:cNvPr id="4404" name="AutoShape 1" descr="blob:https://web.whatsapp.com/34b6e80c-bc0c-4a28-b3e1-e4a36d430a7e">
          <a:extLst>
            <a:ext uri="{FF2B5EF4-FFF2-40B4-BE49-F238E27FC236}">
              <a16:creationId xmlns:a16="http://schemas.microsoft.com/office/drawing/2014/main" id="{58000331-1BC8-45E7-832E-1AD9C5F40C18}"/>
            </a:ext>
          </a:extLst>
        </xdr:cNvPr>
        <xdr:cNvSpPr>
          <a:spLocks noChangeAspect="1" noChangeArrowheads="1"/>
        </xdr:cNvSpPr>
      </xdr:nvSpPr>
      <xdr:spPr bwMode="auto">
        <a:xfrm>
          <a:off x="9409545" y="3276984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1208</xdr:row>
      <xdr:rowOff>0</xdr:rowOff>
    </xdr:from>
    <xdr:ext cx="304800" cy="307975"/>
    <xdr:sp macro="" textlink="">
      <xdr:nvSpPr>
        <xdr:cNvPr id="4405" name="AutoShape 1" descr="blob:https://web.whatsapp.com/34b6e80c-bc0c-4a28-b3e1-e4a36d430a7e">
          <a:extLst>
            <a:ext uri="{FF2B5EF4-FFF2-40B4-BE49-F238E27FC236}">
              <a16:creationId xmlns:a16="http://schemas.microsoft.com/office/drawing/2014/main" id="{5940DB38-FFFC-4C53-B88A-B6BB8BC3857E}"/>
            </a:ext>
          </a:extLst>
        </xdr:cNvPr>
        <xdr:cNvSpPr>
          <a:spLocks noChangeAspect="1" noChangeArrowheads="1"/>
        </xdr:cNvSpPr>
      </xdr:nvSpPr>
      <xdr:spPr bwMode="auto">
        <a:xfrm>
          <a:off x="9409545" y="3279678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1208</xdr:row>
      <xdr:rowOff>0</xdr:rowOff>
    </xdr:from>
    <xdr:ext cx="304800" cy="307975"/>
    <xdr:sp macro="" textlink="">
      <xdr:nvSpPr>
        <xdr:cNvPr id="4407" name="AutoShape 1" descr="blob:https://web.whatsapp.com/34b6e80c-bc0c-4a28-b3e1-e4a36d430a7e">
          <a:extLst>
            <a:ext uri="{FF2B5EF4-FFF2-40B4-BE49-F238E27FC236}">
              <a16:creationId xmlns:a16="http://schemas.microsoft.com/office/drawing/2014/main" id="{2C8D867C-DF9D-4801-B14A-90733FBA670B}"/>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1208</xdr:row>
      <xdr:rowOff>0</xdr:rowOff>
    </xdr:from>
    <xdr:ext cx="304800" cy="307975"/>
    <xdr:sp macro="" textlink="">
      <xdr:nvSpPr>
        <xdr:cNvPr id="4408" name="AutoShape 1" descr="blob:https://web.whatsapp.com/34b6e80c-bc0c-4a28-b3e1-e4a36d430a7e">
          <a:extLst>
            <a:ext uri="{FF2B5EF4-FFF2-40B4-BE49-F238E27FC236}">
              <a16:creationId xmlns:a16="http://schemas.microsoft.com/office/drawing/2014/main" id="{0AC9A0D3-6952-4697-83C8-654D191A484C}"/>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1215</xdr:row>
      <xdr:rowOff>0</xdr:rowOff>
    </xdr:from>
    <xdr:ext cx="304800" cy="307975"/>
    <xdr:sp macro="" textlink="">
      <xdr:nvSpPr>
        <xdr:cNvPr id="4409" name="AutoShape 1" descr="blob:https://web.whatsapp.com/34b6e80c-bc0c-4a28-b3e1-e4a36d430a7e">
          <a:extLst>
            <a:ext uri="{FF2B5EF4-FFF2-40B4-BE49-F238E27FC236}">
              <a16:creationId xmlns:a16="http://schemas.microsoft.com/office/drawing/2014/main" id="{6BF4BD44-3AFD-48DC-AC01-1DDCA928AA00}"/>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1216</xdr:row>
      <xdr:rowOff>0</xdr:rowOff>
    </xdr:from>
    <xdr:ext cx="304800" cy="307975"/>
    <xdr:sp macro="" textlink="">
      <xdr:nvSpPr>
        <xdr:cNvPr id="4410" name="AutoShape 1" descr="blob:https://web.whatsapp.com/34b6e80c-bc0c-4a28-b3e1-e4a36d430a7e">
          <a:extLst>
            <a:ext uri="{FF2B5EF4-FFF2-40B4-BE49-F238E27FC236}">
              <a16:creationId xmlns:a16="http://schemas.microsoft.com/office/drawing/2014/main" id="{2D8EFB03-32B2-405F-A44E-2516E619D243}"/>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1217</xdr:row>
      <xdr:rowOff>0</xdr:rowOff>
    </xdr:from>
    <xdr:ext cx="304800" cy="307975"/>
    <xdr:sp macro="" textlink="">
      <xdr:nvSpPr>
        <xdr:cNvPr id="4411" name="AutoShape 1" descr="blob:https://web.whatsapp.com/34b6e80c-bc0c-4a28-b3e1-e4a36d430a7e">
          <a:extLst>
            <a:ext uri="{FF2B5EF4-FFF2-40B4-BE49-F238E27FC236}">
              <a16:creationId xmlns:a16="http://schemas.microsoft.com/office/drawing/2014/main" id="{834E72FB-FB68-4B3F-909D-C0738315034B}"/>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1218</xdr:row>
      <xdr:rowOff>0</xdr:rowOff>
    </xdr:from>
    <xdr:ext cx="304800" cy="307975"/>
    <xdr:sp macro="" textlink="">
      <xdr:nvSpPr>
        <xdr:cNvPr id="4412" name="AutoShape 1" descr="blob:https://web.whatsapp.com/34b6e80c-bc0c-4a28-b3e1-e4a36d430a7e">
          <a:extLst>
            <a:ext uri="{FF2B5EF4-FFF2-40B4-BE49-F238E27FC236}">
              <a16:creationId xmlns:a16="http://schemas.microsoft.com/office/drawing/2014/main" id="{22872CB0-2E6C-44A0-90FD-C48ACD2564C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1219</xdr:row>
      <xdr:rowOff>0</xdr:rowOff>
    </xdr:from>
    <xdr:ext cx="304800" cy="307975"/>
    <xdr:sp macro="" textlink="">
      <xdr:nvSpPr>
        <xdr:cNvPr id="4413" name="AutoShape 1" descr="blob:https://web.whatsapp.com/34b6e80c-bc0c-4a28-b3e1-e4a36d430a7e">
          <a:extLst>
            <a:ext uri="{FF2B5EF4-FFF2-40B4-BE49-F238E27FC236}">
              <a16:creationId xmlns:a16="http://schemas.microsoft.com/office/drawing/2014/main" id="{DF32FE12-4506-4FB0-BC98-7CF771043992}"/>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1220</xdr:row>
      <xdr:rowOff>0</xdr:rowOff>
    </xdr:from>
    <xdr:ext cx="304800" cy="307975"/>
    <xdr:sp macro="" textlink="">
      <xdr:nvSpPr>
        <xdr:cNvPr id="4414" name="AutoShape 1" descr="blob:https://web.whatsapp.com/34b6e80c-bc0c-4a28-b3e1-e4a36d430a7e">
          <a:extLst>
            <a:ext uri="{FF2B5EF4-FFF2-40B4-BE49-F238E27FC236}">
              <a16:creationId xmlns:a16="http://schemas.microsoft.com/office/drawing/2014/main" id="{066BFF74-2C86-4914-8D17-FDE3E2F6AE2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1221</xdr:row>
      <xdr:rowOff>0</xdr:rowOff>
    </xdr:from>
    <xdr:ext cx="304800" cy="307975"/>
    <xdr:sp macro="" textlink="">
      <xdr:nvSpPr>
        <xdr:cNvPr id="4415" name="AutoShape 1" descr="blob:https://web.whatsapp.com/34b6e80c-bc0c-4a28-b3e1-e4a36d430a7e">
          <a:extLst>
            <a:ext uri="{FF2B5EF4-FFF2-40B4-BE49-F238E27FC236}">
              <a16:creationId xmlns:a16="http://schemas.microsoft.com/office/drawing/2014/main" id="{25F5B3F2-9E2B-49D0-9433-615274283334}"/>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1222</xdr:row>
      <xdr:rowOff>0</xdr:rowOff>
    </xdr:from>
    <xdr:ext cx="304800" cy="307975"/>
    <xdr:sp macro="" textlink="">
      <xdr:nvSpPr>
        <xdr:cNvPr id="4416" name="AutoShape 1" descr="blob:https://web.whatsapp.com/34b6e80c-bc0c-4a28-b3e1-e4a36d430a7e">
          <a:extLst>
            <a:ext uri="{FF2B5EF4-FFF2-40B4-BE49-F238E27FC236}">
              <a16:creationId xmlns:a16="http://schemas.microsoft.com/office/drawing/2014/main" id="{AE5A1FF9-97FB-4E2F-AA93-45E4A70796C7}"/>
            </a:ext>
          </a:extLst>
        </xdr:cNvPr>
        <xdr:cNvSpPr>
          <a:spLocks noChangeAspect="1" noChangeArrowheads="1"/>
        </xdr:cNvSpPr>
      </xdr:nvSpPr>
      <xdr:spPr bwMode="auto">
        <a:xfrm>
          <a:off x="9409545" y="33081575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1223</xdr:row>
      <xdr:rowOff>0</xdr:rowOff>
    </xdr:from>
    <xdr:ext cx="304800" cy="307975"/>
    <xdr:sp macro="" textlink="">
      <xdr:nvSpPr>
        <xdr:cNvPr id="4417" name="AutoShape 1" descr="blob:https://web.whatsapp.com/34b6e80c-bc0c-4a28-b3e1-e4a36d430a7e">
          <a:extLst>
            <a:ext uri="{FF2B5EF4-FFF2-40B4-BE49-F238E27FC236}">
              <a16:creationId xmlns:a16="http://schemas.microsoft.com/office/drawing/2014/main" id="{BB3D83A6-D21A-45AC-B1F5-DBDA9C043139}"/>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1224</xdr:row>
      <xdr:rowOff>0</xdr:rowOff>
    </xdr:from>
    <xdr:ext cx="304800" cy="307975"/>
    <xdr:sp macro="" textlink="">
      <xdr:nvSpPr>
        <xdr:cNvPr id="4418" name="AutoShape 1" descr="blob:https://web.whatsapp.com/34b6e80c-bc0c-4a28-b3e1-e4a36d430a7e">
          <a:extLst>
            <a:ext uri="{FF2B5EF4-FFF2-40B4-BE49-F238E27FC236}">
              <a16:creationId xmlns:a16="http://schemas.microsoft.com/office/drawing/2014/main" id="{A38BAAAF-A8B7-41CF-A0F2-28058697C58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1227</xdr:row>
      <xdr:rowOff>0</xdr:rowOff>
    </xdr:from>
    <xdr:ext cx="304800" cy="307975"/>
    <xdr:sp macro="" textlink="">
      <xdr:nvSpPr>
        <xdr:cNvPr id="4419" name="AutoShape 1" descr="blob:https://web.whatsapp.com/34b6e80c-bc0c-4a28-b3e1-e4a36d430a7e">
          <a:extLst>
            <a:ext uri="{FF2B5EF4-FFF2-40B4-BE49-F238E27FC236}">
              <a16:creationId xmlns:a16="http://schemas.microsoft.com/office/drawing/2014/main" id="{B366C383-ED74-4FD9-A504-2CBC83F5FEAE}"/>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1228</xdr:row>
      <xdr:rowOff>0</xdr:rowOff>
    </xdr:from>
    <xdr:ext cx="304800" cy="307975"/>
    <xdr:sp macro="" textlink="">
      <xdr:nvSpPr>
        <xdr:cNvPr id="4420" name="AutoShape 1" descr="blob:https://web.whatsapp.com/34b6e80c-bc0c-4a28-b3e1-e4a36d430a7e">
          <a:extLst>
            <a:ext uri="{FF2B5EF4-FFF2-40B4-BE49-F238E27FC236}">
              <a16:creationId xmlns:a16="http://schemas.microsoft.com/office/drawing/2014/main" id="{DF8C216B-386E-4983-962B-FBAFF7D5790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1228</xdr:row>
      <xdr:rowOff>0</xdr:rowOff>
    </xdr:from>
    <xdr:ext cx="304800" cy="307975"/>
    <xdr:sp macro="" textlink="">
      <xdr:nvSpPr>
        <xdr:cNvPr id="4421" name="AutoShape 1" descr="blob:https://web.whatsapp.com/34b6e80c-bc0c-4a28-b3e1-e4a36d430a7e">
          <a:extLst>
            <a:ext uri="{FF2B5EF4-FFF2-40B4-BE49-F238E27FC236}">
              <a16:creationId xmlns:a16="http://schemas.microsoft.com/office/drawing/2014/main" id="{5CC39431-23B8-4025-A711-02C5B3DC216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1229</xdr:row>
      <xdr:rowOff>0</xdr:rowOff>
    </xdr:from>
    <xdr:ext cx="304800" cy="307975"/>
    <xdr:sp macro="" textlink="">
      <xdr:nvSpPr>
        <xdr:cNvPr id="4422" name="AutoShape 1" descr="blob:https://web.whatsapp.com/34b6e80c-bc0c-4a28-b3e1-e4a36d430a7e">
          <a:extLst>
            <a:ext uri="{FF2B5EF4-FFF2-40B4-BE49-F238E27FC236}">
              <a16:creationId xmlns:a16="http://schemas.microsoft.com/office/drawing/2014/main" id="{FCD4C88E-2927-40E0-8FEF-2987D3A1EA6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1229</xdr:row>
      <xdr:rowOff>0</xdr:rowOff>
    </xdr:from>
    <xdr:ext cx="304800" cy="307975"/>
    <xdr:sp macro="" textlink="">
      <xdr:nvSpPr>
        <xdr:cNvPr id="4423" name="AutoShape 1" descr="blob:https://web.whatsapp.com/34b6e80c-bc0c-4a28-b3e1-e4a36d430a7e">
          <a:extLst>
            <a:ext uri="{FF2B5EF4-FFF2-40B4-BE49-F238E27FC236}">
              <a16:creationId xmlns:a16="http://schemas.microsoft.com/office/drawing/2014/main" id="{6C23DEE1-BCAA-42B7-ACA8-E5307745412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1230</xdr:row>
      <xdr:rowOff>0</xdr:rowOff>
    </xdr:from>
    <xdr:ext cx="304800" cy="307975"/>
    <xdr:sp macro="" textlink="">
      <xdr:nvSpPr>
        <xdr:cNvPr id="4424" name="AutoShape 1" descr="blob:https://web.whatsapp.com/34b6e80c-bc0c-4a28-b3e1-e4a36d430a7e">
          <a:extLst>
            <a:ext uri="{FF2B5EF4-FFF2-40B4-BE49-F238E27FC236}">
              <a16:creationId xmlns:a16="http://schemas.microsoft.com/office/drawing/2014/main" id="{68AF1C22-4292-430E-884F-A08F1A0F9D7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1230</xdr:row>
      <xdr:rowOff>0</xdr:rowOff>
    </xdr:from>
    <xdr:ext cx="304800" cy="307975"/>
    <xdr:sp macro="" textlink="">
      <xdr:nvSpPr>
        <xdr:cNvPr id="4425" name="AutoShape 1" descr="blob:https://web.whatsapp.com/34b6e80c-bc0c-4a28-b3e1-e4a36d430a7e">
          <a:extLst>
            <a:ext uri="{FF2B5EF4-FFF2-40B4-BE49-F238E27FC236}">
              <a16:creationId xmlns:a16="http://schemas.microsoft.com/office/drawing/2014/main" id="{54453D5B-91F5-4CDB-AE35-CAC7A91CCC6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1231</xdr:row>
      <xdr:rowOff>0</xdr:rowOff>
    </xdr:from>
    <xdr:ext cx="304800" cy="307975"/>
    <xdr:sp macro="" textlink="">
      <xdr:nvSpPr>
        <xdr:cNvPr id="4426" name="AutoShape 1" descr="blob:https://web.whatsapp.com/34b6e80c-bc0c-4a28-b3e1-e4a36d430a7e">
          <a:extLst>
            <a:ext uri="{FF2B5EF4-FFF2-40B4-BE49-F238E27FC236}">
              <a16:creationId xmlns:a16="http://schemas.microsoft.com/office/drawing/2014/main" id="{56E205A8-1D97-40CF-AA1B-589857C74A2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1231</xdr:row>
      <xdr:rowOff>0</xdr:rowOff>
    </xdr:from>
    <xdr:ext cx="304800" cy="307975"/>
    <xdr:sp macro="" textlink="">
      <xdr:nvSpPr>
        <xdr:cNvPr id="4427" name="AutoShape 1" descr="blob:https://web.whatsapp.com/34b6e80c-bc0c-4a28-b3e1-e4a36d430a7e">
          <a:extLst>
            <a:ext uri="{FF2B5EF4-FFF2-40B4-BE49-F238E27FC236}">
              <a16:creationId xmlns:a16="http://schemas.microsoft.com/office/drawing/2014/main" id="{16679605-E6A9-48D2-BC5B-3B6F225C244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1232</xdr:row>
      <xdr:rowOff>0</xdr:rowOff>
    </xdr:from>
    <xdr:ext cx="304800" cy="307975"/>
    <xdr:sp macro="" textlink="">
      <xdr:nvSpPr>
        <xdr:cNvPr id="4428" name="AutoShape 1" descr="blob:https://web.whatsapp.com/34b6e80c-bc0c-4a28-b3e1-e4a36d430a7e">
          <a:extLst>
            <a:ext uri="{FF2B5EF4-FFF2-40B4-BE49-F238E27FC236}">
              <a16:creationId xmlns:a16="http://schemas.microsoft.com/office/drawing/2014/main" id="{44B7672B-65DD-4894-8CA8-8D78D3A79EE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1232</xdr:row>
      <xdr:rowOff>0</xdr:rowOff>
    </xdr:from>
    <xdr:ext cx="304800" cy="307975"/>
    <xdr:sp macro="" textlink="">
      <xdr:nvSpPr>
        <xdr:cNvPr id="4429" name="AutoShape 1" descr="blob:https://web.whatsapp.com/34b6e80c-bc0c-4a28-b3e1-e4a36d430a7e">
          <a:extLst>
            <a:ext uri="{FF2B5EF4-FFF2-40B4-BE49-F238E27FC236}">
              <a16:creationId xmlns:a16="http://schemas.microsoft.com/office/drawing/2014/main" id="{CEE99F25-3812-4D98-9D0B-107CC4BE0D37}"/>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1233</xdr:row>
      <xdr:rowOff>0</xdr:rowOff>
    </xdr:from>
    <xdr:ext cx="304800" cy="307975"/>
    <xdr:sp macro="" textlink="">
      <xdr:nvSpPr>
        <xdr:cNvPr id="4430" name="AutoShape 1" descr="blob:https://web.whatsapp.com/34b6e80c-bc0c-4a28-b3e1-e4a36d430a7e">
          <a:extLst>
            <a:ext uri="{FF2B5EF4-FFF2-40B4-BE49-F238E27FC236}">
              <a16:creationId xmlns:a16="http://schemas.microsoft.com/office/drawing/2014/main" id="{BC87319B-65EE-43ED-A245-E9F5D6E32AD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1233</xdr:row>
      <xdr:rowOff>0</xdr:rowOff>
    </xdr:from>
    <xdr:ext cx="304800" cy="307975"/>
    <xdr:sp macro="" textlink="">
      <xdr:nvSpPr>
        <xdr:cNvPr id="4431" name="AutoShape 1" descr="blob:https://web.whatsapp.com/34b6e80c-bc0c-4a28-b3e1-e4a36d430a7e">
          <a:extLst>
            <a:ext uri="{FF2B5EF4-FFF2-40B4-BE49-F238E27FC236}">
              <a16:creationId xmlns:a16="http://schemas.microsoft.com/office/drawing/2014/main" id="{07648863-601C-4897-AD5F-1C48FE85BD5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1234</xdr:row>
      <xdr:rowOff>0</xdr:rowOff>
    </xdr:from>
    <xdr:ext cx="304800" cy="307975"/>
    <xdr:sp macro="" textlink="">
      <xdr:nvSpPr>
        <xdr:cNvPr id="4432" name="AutoShape 1" descr="blob:https://web.whatsapp.com/34b6e80c-bc0c-4a28-b3e1-e4a36d430a7e">
          <a:extLst>
            <a:ext uri="{FF2B5EF4-FFF2-40B4-BE49-F238E27FC236}">
              <a16:creationId xmlns:a16="http://schemas.microsoft.com/office/drawing/2014/main" id="{4138AB2A-7CAF-4D91-8F20-F48B2EFB68D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1234</xdr:row>
      <xdr:rowOff>0</xdr:rowOff>
    </xdr:from>
    <xdr:ext cx="304800" cy="307975"/>
    <xdr:sp macro="" textlink="">
      <xdr:nvSpPr>
        <xdr:cNvPr id="4433" name="AutoShape 1" descr="blob:https://web.whatsapp.com/34b6e80c-bc0c-4a28-b3e1-e4a36d430a7e">
          <a:extLst>
            <a:ext uri="{FF2B5EF4-FFF2-40B4-BE49-F238E27FC236}">
              <a16:creationId xmlns:a16="http://schemas.microsoft.com/office/drawing/2014/main" id="{AE53FEC1-BE90-4397-87DF-E9F9AB30D27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1235</xdr:row>
      <xdr:rowOff>0</xdr:rowOff>
    </xdr:from>
    <xdr:ext cx="304800" cy="307975"/>
    <xdr:sp macro="" textlink="">
      <xdr:nvSpPr>
        <xdr:cNvPr id="4434" name="AutoShape 1" descr="blob:https://web.whatsapp.com/34b6e80c-bc0c-4a28-b3e1-e4a36d430a7e">
          <a:extLst>
            <a:ext uri="{FF2B5EF4-FFF2-40B4-BE49-F238E27FC236}">
              <a16:creationId xmlns:a16="http://schemas.microsoft.com/office/drawing/2014/main" id="{3E5FBFC7-CD4F-4B95-9EF8-5A896E10B33E}"/>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1235</xdr:row>
      <xdr:rowOff>0</xdr:rowOff>
    </xdr:from>
    <xdr:ext cx="304800" cy="307975"/>
    <xdr:sp macro="" textlink="">
      <xdr:nvSpPr>
        <xdr:cNvPr id="4435" name="AutoShape 1" descr="blob:https://web.whatsapp.com/34b6e80c-bc0c-4a28-b3e1-e4a36d430a7e">
          <a:extLst>
            <a:ext uri="{FF2B5EF4-FFF2-40B4-BE49-F238E27FC236}">
              <a16:creationId xmlns:a16="http://schemas.microsoft.com/office/drawing/2014/main" id="{0DCE9179-2771-45A1-B389-ABF53EEDAAC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1236</xdr:row>
      <xdr:rowOff>0</xdr:rowOff>
    </xdr:from>
    <xdr:ext cx="304800" cy="307975"/>
    <xdr:sp macro="" textlink="">
      <xdr:nvSpPr>
        <xdr:cNvPr id="4436" name="AutoShape 1" descr="blob:https://web.whatsapp.com/34b6e80c-bc0c-4a28-b3e1-e4a36d430a7e">
          <a:extLst>
            <a:ext uri="{FF2B5EF4-FFF2-40B4-BE49-F238E27FC236}">
              <a16:creationId xmlns:a16="http://schemas.microsoft.com/office/drawing/2014/main" id="{FA5D509D-E759-473B-AE1F-51F268088F1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1236</xdr:row>
      <xdr:rowOff>0</xdr:rowOff>
    </xdr:from>
    <xdr:ext cx="304800" cy="307975"/>
    <xdr:sp macro="" textlink="">
      <xdr:nvSpPr>
        <xdr:cNvPr id="4437" name="AutoShape 1" descr="blob:https://web.whatsapp.com/34b6e80c-bc0c-4a28-b3e1-e4a36d430a7e">
          <a:extLst>
            <a:ext uri="{FF2B5EF4-FFF2-40B4-BE49-F238E27FC236}">
              <a16:creationId xmlns:a16="http://schemas.microsoft.com/office/drawing/2014/main" id="{D57DC727-0E49-4834-8368-FA6370576F5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1237</xdr:row>
      <xdr:rowOff>0</xdr:rowOff>
    </xdr:from>
    <xdr:ext cx="304800" cy="307975"/>
    <xdr:sp macro="" textlink="">
      <xdr:nvSpPr>
        <xdr:cNvPr id="4438" name="AutoShape 1" descr="blob:https://web.whatsapp.com/34b6e80c-bc0c-4a28-b3e1-e4a36d430a7e">
          <a:extLst>
            <a:ext uri="{FF2B5EF4-FFF2-40B4-BE49-F238E27FC236}">
              <a16:creationId xmlns:a16="http://schemas.microsoft.com/office/drawing/2014/main" id="{11EAFB1F-F3A2-4255-8E33-8B4672A7C6F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1237</xdr:row>
      <xdr:rowOff>0</xdr:rowOff>
    </xdr:from>
    <xdr:ext cx="304800" cy="307975"/>
    <xdr:sp macro="" textlink="">
      <xdr:nvSpPr>
        <xdr:cNvPr id="4439" name="AutoShape 1" descr="blob:https://web.whatsapp.com/34b6e80c-bc0c-4a28-b3e1-e4a36d430a7e">
          <a:extLst>
            <a:ext uri="{FF2B5EF4-FFF2-40B4-BE49-F238E27FC236}">
              <a16:creationId xmlns:a16="http://schemas.microsoft.com/office/drawing/2014/main" id="{5AA7BD45-F9A0-4B41-9950-5A8362E295A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1238</xdr:row>
      <xdr:rowOff>0</xdr:rowOff>
    </xdr:from>
    <xdr:ext cx="304800" cy="307975"/>
    <xdr:sp macro="" textlink="">
      <xdr:nvSpPr>
        <xdr:cNvPr id="4440" name="AutoShape 1" descr="blob:https://web.whatsapp.com/34b6e80c-bc0c-4a28-b3e1-e4a36d430a7e">
          <a:extLst>
            <a:ext uri="{FF2B5EF4-FFF2-40B4-BE49-F238E27FC236}">
              <a16:creationId xmlns:a16="http://schemas.microsoft.com/office/drawing/2014/main" id="{B55469B1-A9C8-4F88-BB8B-A0873EFEBD6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1238</xdr:row>
      <xdr:rowOff>0</xdr:rowOff>
    </xdr:from>
    <xdr:ext cx="304800" cy="307975"/>
    <xdr:sp macro="" textlink="">
      <xdr:nvSpPr>
        <xdr:cNvPr id="4441" name="AutoShape 1" descr="blob:https://web.whatsapp.com/34b6e80c-bc0c-4a28-b3e1-e4a36d430a7e">
          <a:extLst>
            <a:ext uri="{FF2B5EF4-FFF2-40B4-BE49-F238E27FC236}">
              <a16:creationId xmlns:a16="http://schemas.microsoft.com/office/drawing/2014/main" id="{CFC39B04-913D-4927-A890-6532E2E6412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1239</xdr:row>
      <xdr:rowOff>0</xdr:rowOff>
    </xdr:from>
    <xdr:ext cx="304800" cy="307975"/>
    <xdr:sp macro="" textlink="">
      <xdr:nvSpPr>
        <xdr:cNvPr id="4442" name="AutoShape 1" descr="blob:https://web.whatsapp.com/34b6e80c-bc0c-4a28-b3e1-e4a36d430a7e">
          <a:extLst>
            <a:ext uri="{FF2B5EF4-FFF2-40B4-BE49-F238E27FC236}">
              <a16:creationId xmlns:a16="http://schemas.microsoft.com/office/drawing/2014/main" id="{F4B5A68A-C544-4C1B-941C-ECC3A8CDD745}"/>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1239</xdr:row>
      <xdr:rowOff>0</xdr:rowOff>
    </xdr:from>
    <xdr:ext cx="304800" cy="307975"/>
    <xdr:sp macro="" textlink="">
      <xdr:nvSpPr>
        <xdr:cNvPr id="4443" name="AutoShape 1" descr="blob:https://web.whatsapp.com/34b6e80c-bc0c-4a28-b3e1-e4a36d430a7e">
          <a:extLst>
            <a:ext uri="{FF2B5EF4-FFF2-40B4-BE49-F238E27FC236}">
              <a16:creationId xmlns:a16="http://schemas.microsoft.com/office/drawing/2014/main" id="{66D902B2-EF5F-46ED-87F3-F14799F1AB8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1240</xdr:row>
      <xdr:rowOff>0</xdr:rowOff>
    </xdr:from>
    <xdr:ext cx="304800" cy="307975"/>
    <xdr:sp macro="" textlink="">
      <xdr:nvSpPr>
        <xdr:cNvPr id="4444" name="AutoShape 1" descr="blob:https://web.whatsapp.com/34b6e80c-bc0c-4a28-b3e1-e4a36d430a7e">
          <a:extLst>
            <a:ext uri="{FF2B5EF4-FFF2-40B4-BE49-F238E27FC236}">
              <a16:creationId xmlns:a16="http://schemas.microsoft.com/office/drawing/2014/main" id="{82689EE7-9FC6-4883-A994-00F33D26E6D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1240</xdr:row>
      <xdr:rowOff>0</xdr:rowOff>
    </xdr:from>
    <xdr:ext cx="304800" cy="307975"/>
    <xdr:sp macro="" textlink="">
      <xdr:nvSpPr>
        <xdr:cNvPr id="4445" name="AutoShape 1" descr="blob:https://web.whatsapp.com/34b6e80c-bc0c-4a28-b3e1-e4a36d430a7e">
          <a:extLst>
            <a:ext uri="{FF2B5EF4-FFF2-40B4-BE49-F238E27FC236}">
              <a16:creationId xmlns:a16="http://schemas.microsoft.com/office/drawing/2014/main" id="{6820D69F-D82E-4DFD-B943-58433943943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1241</xdr:row>
      <xdr:rowOff>0</xdr:rowOff>
    </xdr:from>
    <xdr:ext cx="304800" cy="307975"/>
    <xdr:sp macro="" textlink="">
      <xdr:nvSpPr>
        <xdr:cNvPr id="4446" name="AutoShape 1" descr="blob:https://web.whatsapp.com/34b6e80c-bc0c-4a28-b3e1-e4a36d430a7e">
          <a:extLst>
            <a:ext uri="{FF2B5EF4-FFF2-40B4-BE49-F238E27FC236}">
              <a16:creationId xmlns:a16="http://schemas.microsoft.com/office/drawing/2014/main" id="{C1FDCCE6-D818-4EAB-9FB2-6A3FDFCD5130}"/>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1241</xdr:row>
      <xdr:rowOff>0</xdr:rowOff>
    </xdr:from>
    <xdr:ext cx="304800" cy="307975"/>
    <xdr:sp macro="" textlink="">
      <xdr:nvSpPr>
        <xdr:cNvPr id="4447" name="AutoShape 1" descr="blob:https://web.whatsapp.com/34b6e80c-bc0c-4a28-b3e1-e4a36d430a7e">
          <a:extLst>
            <a:ext uri="{FF2B5EF4-FFF2-40B4-BE49-F238E27FC236}">
              <a16:creationId xmlns:a16="http://schemas.microsoft.com/office/drawing/2014/main" id="{FDFF5F98-95DA-4897-AC17-518DCCCD4ED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1242</xdr:row>
      <xdr:rowOff>0</xdr:rowOff>
    </xdr:from>
    <xdr:ext cx="304800" cy="307975"/>
    <xdr:sp macro="" textlink="">
      <xdr:nvSpPr>
        <xdr:cNvPr id="4448" name="AutoShape 1" descr="blob:https://web.whatsapp.com/34b6e80c-bc0c-4a28-b3e1-e4a36d430a7e">
          <a:extLst>
            <a:ext uri="{FF2B5EF4-FFF2-40B4-BE49-F238E27FC236}">
              <a16:creationId xmlns:a16="http://schemas.microsoft.com/office/drawing/2014/main" id="{CD14D440-1834-42D0-911C-F4BE2CEC20B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1242</xdr:row>
      <xdr:rowOff>0</xdr:rowOff>
    </xdr:from>
    <xdr:ext cx="304800" cy="307975"/>
    <xdr:sp macro="" textlink="">
      <xdr:nvSpPr>
        <xdr:cNvPr id="4449" name="AutoShape 1" descr="blob:https://web.whatsapp.com/34b6e80c-bc0c-4a28-b3e1-e4a36d430a7e">
          <a:extLst>
            <a:ext uri="{FF2B5EF4-FFF2-40B4-BE49-F238E27FC236}">
              <a16:creationId xmlns:a16="http://schemas.microsoft.com/office/drawing/2014/main" id="{FBDEC035-4E1F-422F-AD57-D534284C967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1243</xdr:row>
      <xdr:rowOff>0</xdr:rowOff>
    </xdr:from>
    <xdr:ext cx="304800" cy="307975"/>
    <xdr:sp macro="" textlink="">
      <xdr:nvSpPr>
        <xdr:cNvPr id="4450" name="AutoShape 1" descr="blob:https://web.whatsapp.com/34b6e80c-bc0c-4a28-b3e1-e4a36d430a7e">
          <a:extLst>
            <a:ext uri="{FF2B5EF4-FFF2-40B4-BE49-F238E27FC236}">
              <a16:creationId xmlns:a16="http://schemas.microsoft.com/office/drawing/2014/main" id="{B861ED51-5F05-448D-A76B-177B1756470D}"/>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1243</xdr:row>
      <xdr:rowOff>0</xdr:rowOff>
    </xdr:from>
    <xdr:ext cx="304800" cy="307975"/>
    <xdr:sp macro="" textlink="">
      <xdr:nvSpPr>
        <xdr:cNvPr id="4451" name="AutoShape 1" descr="blob:https://web.whatsapp.com/34b6e80c-bc0c-4a28-b3e1-e4a36d430a7e">
          <a:extLst>
            <a:ext uri="{FF2B5EF4-FFF2-40B4-BE49-F238E27FC236}">
              <a16:creationId xmlns:a16="http://schemas.microsoft.com/office/drawing/2014/main" id="{C8BB3471-593C-4753-BED2-24963AC55EA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1244</xdr:row>
      <xdr:rowOff>0</xdr:rowOff>
    </xdr:from>
    <xdr:ext cx="304800" cy="307975"/>
    <xdr:sp macro="" textlink="">
      <xdr:nvSpPr>
        <xdr:cNvPr id="4452" name="AutoShape 1" descr="blob:https://web.whatsapp.com/34b6e80c-bc0c-4a28-b3e1-e4a36d430a7e">
          <a:extLst>
            <a:ext uri="{FF2B5EF4-FFF2-40B4-BE49-F238E27FC236}">
              <a16:creationId xmlns:a16="http://schemas.microsoft.com/office/drawing/2014/main" id="{00724C23-D179-48CB-8041-7463F80D6D6C}"/>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1244</xdr:row>
      <xdr:rowOff>0</xdr:rowOff>
    </xdr:from>
    <xdr:ext cx="304800" cy="307975"/>
    <xdr:sp macro="" textlink="">
      <xdr:nvSpPr>
        <xdr:cNvPr id="4453" name="AutoShape 1" descr="blob:https://web.whatsapp.com/34b6e80c-bc0c-4a28-b3e1-e4a36d430a7e">
          <a:extLst>
            <a:ext uri="{FF2B5EF4-FFF2-40B4-BE49-F238E27FC236}">
              <a16:creationId xmlns:a16="http://schemas.microsoft.com/office/drawing/2014/main" id="{6879E2D6-E560-4110-89D1-A0C12EB55F4D}"/>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1245</xdr:row>
      <xdr:rowOff>0</xdr:rowOff>
    </xdr:from>
    <xdr:ext cx="304800" cy="307975"/>
    <xdr:sp macro="" textlink="">
      <xdr:nvSpPr>
        <xdr:cNvPr id="4454" name="AutoShape 1" descr="blob:https://web.whatsapp.com/34b6e80c-bc0c-4a28-b3e1-e4a36d430a7e">
          <a:extLst>
            <a:ext uri="{FF2B5EF4-FFF2-40B4-BE49-F238E27FC236}">
              <a16:creationId xmlns:a16="http://schemas.microsoft.com/office/drawing/2014/main" id="{C6D0E515-F3EE-49E6-BA40-DB801791EF5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1245</xdr:row>
      <xdr:rowOff>0</xdr:rowOff>
    </xdr:from>
    <xdr:ext cx="304800" cy="307975"/>
    <xdr:sp macro="" textlink="">
      <xdr:nvSpPr>
        <xdr:cNvPr id="4455" name="AutoShape 1" descr="blob:https://web.whatsapp.com/34b6e80c-bc0c-4a28-b3e1-e4a36d430a7e">
          <a:extLst>
            <a:ext uri="{FF2B5EF4-FFF2-40B4-BE49-F238E27FC236}">
              <a16:creationId xmlns:a16="http://schemas.microsoft.com/office/drawing/2014/main" id="{FFB64FC3-28C4-4894-B8AB-F90B8D71B03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1246</xdr:row>
      <xdr:rowOff>0</xdr:rowOff>
    </xdr:from>
    <xdr:ext cx="304800" cy="307975"/>
    <xdr:sp macro="" textlink="">
      <xdr:nvSpPr>
        <xdr:cNvPr id="4456" name="AutoShape 1" descr="blob:https://web.whatsapp.com/34b6e80c-bc0c-4a28-b3e1-e4a36d430a7e">
          <a:extLst>
            <a:ext uri="{FF2B5EF4-FFF2-40B4-BE49-F238E27FC236}">
              <a16:creationId xmlns:a16="http://schemas.microsoft.com/office/drawing/2014/main" id="{9938985D-CBB0-469D-9C9C-1259E73016B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1246</xdr:row>
      <xdr:rowOff>0</xdr:rowOff>
    </xdr:from>
    <xdr:ext cx="304800" cy="307975"/>
    <xdr:sp macro="" textlink="">
      <xdr:nvSpPr>
        <xdr:cNvPr id="4457" name="AutoShape 1" descr="blob:https://web.whatsapp.com/34b6e80c-bc0c-4a28-b3e1-e4a36d430a7e">
          <a:extLst>
            <a:ext uri="{FF2B5EF4-FFF2-40B4-BE49-F238E27FC236}">
              <a16:creationId xmlns:a16="http://schemas.microsoft.com/office/drawing/2014/main" id="{FE46C87E-9E36-41D9-9E2B-71768B7531E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1247</xdr:row>
      <xdr:rowOff>0</xdr:rowOff>
    </xdr:from>
    <xdr:ext cx="304800" cy="307975"/>
    <xdr:sp macro="" textlink="">
      <xdr:nvSpPr>
        <xdr:cNvPr id="4458" name="AutoShape 1" descr="blob:https://web.whatsapp.com/34b6e80c-bc0c-4a28-b3e1-e4a36d430a7e">
          <a:extLst>
            <a:ext uri="{FF2B5EF4-FFF2-40B4-BE49-F238E27FC236}">
              <a16:creationId xmlns:a16="http://schemas.microsoft.com/office/drawing/2014/main" id="{CDA9DBFA-4632-4592-9AEC-B13922EED7AB}"/>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1247</xdr:row>
      <xdr:rowOff>0</xdr:rowOff>
    </xdr:from>
    <xdr:ext cx="304800" cy="307975"/>
    <xdr:sp macro="" textlink="">
      <xdr:nvSpPr>
        <xdr:cNvPr id="4459" name="AutoShape 1" descr="blob:https://web.whatsapp.com/34b6e80c-bc0c-4a28-b3e1-e4a36d430a7e">
          <a:extLst>
            <a:ext uri="{FF2B5EF4-FFF2-40B4-BE49-F238E27FC236}">
              <a16:creationId xmlns:a16="http://schemas.microsoft.com/office/drawing/2014/main" id="{AF13B719-4FF8-46BA-894A-E3692922C79C}"/>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1248</xdr:row>
      <xdr:rowOff>0</xdr:rowOff>
    </xdr:from>
    <xdr:ext cx="304800" cy="307975"/>
    <xdr:sp macro="" textlink="">
      <xdr:nvSpPr>
        <xdr:cNvPr id="4460" name="AutoShape 1" descr="blob:https://web.whatsapp.com/34b6e80c-bc0c-4a28-b3e1-e4a36d430a7e">
          <a:extLst>
            <a:ext uri="{FF2B5EF4-FFF2-40B4-BE49-F238E27FC236}">
              <a16:creationId xmlns:a16="http://schemas.microsoft.com/office/drawing/2014/main" id="{02105893-B3C3-4306-947C-10FDCEC2575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1248</xdr:row>
      <xdr:rowOff>0</xdr:rowOff>
    </xdr:from>
    <xdr:ext cx="304800" cy="307975"/>
    <xdr:sp macro="" textlink="">
      <xdr:nvSpPr>
        <xdr:cNvPr id="4461" name="AutoShape 1" descr="blob:https://web.whatsapp.com/34b6e80c-bc0c-4a28-b3e1-e4a36d430a7e">
          <a:extLst>
            <a:ext uri="{FF2B5EF4-FFF2-40B4-BE49-F238E27FC236}">
              <a16:creationId xmlns:a16="http://schemas.microsoft.com/office/drawing/2014/main" id="{655A1872-BDF1-4F37-AACB-2E932472B70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1249</xdr:row>
      <xdr:rowOff>0</xdr:rowOff>
    </xdr:from>
    <xdr:ext cx="304800" cy="307975"/>
    <xdr:sp macro="" textlink="">
      <xdr:nvSpPr>
        <xdr:cNvPr id="4462" name="AutoShape 1" descr="blob:https://web.whatsapp.com/34b6e80c-bc0c-4a28-b3e1-e4a36d430a7e">
          <a:extLst>
            <a:ext uri="{FF2B5EF4-FFF2-40B4-BE49-F238E27FC236}">
              <a16:creationId xmlns:a16="http://schemas.microsoft.com/office/drawing/2014/main" id="{A5F4F8FE-5731-4823-B505-E86ED2A2F2E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1249</xdr:row>
      <xdr:rowOff>0</xdr:rowOff>
    </xdr:from>
    <xdr:ext cx="304800" cy="307975"/>
    <xdr:sp macro="" textlink="">
      <xdr:nvSpPr>
        <xdr:cNvPr id="4463" name="AutoShape 1" descr="blob:https://web.whatsapp.com/34b6e80c-bc0c-4a28-b3e1-e4a36d430a7e">
          <a:extLst>
            <a:ext uri="{FF2B5EF4-FFF2-40B4-BE49-F238E27FC236}">
              <a16:creationId xmlns:a16="http://schemas.microsoft.com/office/drawing/2014/main" id="{0770D22B-E0F1-4D79-8C87-35612DCA770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1250</xdr:row>
      <xdr:rowOff>0</xdr:rowOff>
    </xdr:from>
    <xdr:ext cx="304800" cy="307975"/>
    <xdr:sp macro="" textlink="">
      <xdr:nvSpPr>
        <xdr:cNvPr id="4464" name="AutoShape 1" descr="blob:https://web.whatsapp.com/34b6e80c-bc0c-4a28-b3e1-e4a36d430a7e">
          <a:extLst>
            <a:ext uri="{FF2B5EF4-FFF2-40B4-BE49-F238E27FC236}">
              <a16:creationId xmlns:a16="http://schemas.microsoft.com/office/drawing/2014/main" id="{77FE976C-BEEF-4844-A3D6-7E544ACE034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1250</xdr:row>
      <xdr:rowOff>0</xdr:rowOff>
    </xdr:from>
    <xdr:ext cx="304800" cy="307975"/>
    <xdr:sp macro="" textlink="">
      <xdr:nvSpPr>
        <xdr:cNvPr id="4465" name="AutoShape 1" descr="blob:https://web.whatsapp.com/34b6e80c-bc0c-4a28-b3e1-e4a36d430a7e">
          <a:extLst>
            <a:ext uri="{FF2B5EF4-FFF2-40B4-BE49-F238E27FC236}">
              <a16:creationId xmlns:a16="http://schemas.microsoft.com/office/drawing/2014/main" id="{8D311608-95E4-49CF-86B8-4B9DA60532A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1251</xdr:row>
      <xdr:rowOff>0</xdr:rowOff>
    </xdr:from>
    <xdr:ext cx="304800" cy="307975"/>
    <xdr:sp macro="" textlink="">
      <xdr:nvSpPr>
        <xdr:cNvPr id="4466" name="AutoShape 1" descr="blob:https://web.whatsapp.com/34b6e80c-bc0c-4a28-b3e1-e4a36d430a7e">
          <a:extLst>
            <a:ext uri="{FF2B5EF4-FFF2-40B4-BE49-F238E27FC236}">
              <a16:creationId xmlns:a16="http://schemas.microsoft.com/office/drawing/2014/main" id="{CD0C5C30-CAA7-4AA6-AC6E-89A329F6287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1251</xdr:row>
      <xdr:rowOff>0</xdr:rowOff>
    </xdr:from>
    <xdr:ext cx="304800" cy="307975"/>
    <xdr:sp macro="" textlink="">
      <xdr:nvSpPr>
        <xdr:cNvPr id="4467" name="AutoShape 1" descr="blob:https://web.whatsapp.com/34b6e80c-bc0c-4a28-b3e1-e4a36d430a7e">
          <a:extLst>
            <a:ext uri="{FF2B5EF4-FFF2-40B4-BE49-F238E27FC236}">
              <a16:creationId xmlns:a16="http://schemas.microsoft.com/office/drawing/2014/main" id="{FE0DA049-D94D-496D-837E-91E413C83C36}"/>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1252</xdr:row>
      <xdr:rowOff>0</xdr:rowOff>
    </xdr:from>
    <xdr:ext cx="304800" cy="307975"/>
    <xdr:sp macro="" textlink="">
      <xdr:nvSpPr>
        <xdr:cNvPr id="4468" name="AutoShape 1" descr="blob:https://web.whatsapp.com/34b6e80c-bc0c-4a28-b3e1-e4a36d430a7e">
          <a:extLst>
            <a:ext uri="{FF2B5EF4-FFF2-40B4-BE49-F238E27FC236}">
              <a16:creationId xmlns:a16="http://schemas.microsoft.com/office/drawing/2014/main" id="{23BCAE03-B349-4DA2-831B-D95193E76A83}"/>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1252</xdr:row>
      <xdr:rowOff>0</xdr:rowOff>
    </xdr:from>
    <xdr:ext cx="304800" cy="307975"/>
    <xdr:sp macro="" textlink="">
      <xdr:nvSpPr>
        <xdr:cNvPr id="4469" name="AutoShape 1" descr="blob:https://web.whatsapp.com/34b6e80c-bc0c-4a28-b3e1-e4a36d430a7e">
          <a:extLst>
            <a:ext uri="{FF2B5EF4-FFF2-40B4-BE49-F238E27FC236}">
              <a16:creationId xmlns:a16="http://schemas.microsoft.com/office/drawing/2014/main" id="{EF9CF449-4F20-4397-B15B-06C8F7827757}"/>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1253</xdr:row>
      <xdr:rowOff>0</xdr:rowOff>
    </xdr:from>
    <xdr:ext cx="304800" cy="307975"/>
    <xdr:sp macro="" textlink="">
      <xdr:nvSpPr>
        <xdr:cNvPr id="4470" name="AutoShape 1" descr="blob:https://web.whatsapp.com/34b6e80c-bc0c-4a28-b3e1-e4a36d430a7e">
          <a:extLst>
            <a:ext uri="{FF2B5EF4-FFF2-40B4-BE49-F238E27FC236}">
              <a16:creationId xmlns:a16="http://schemas.microsoft.com/office/drawing/2014/main" id="{C914EBE4-479B-4728-BBC0-6A19B9DDF643}"/>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1253</xdr:row>
      <xdr:rowOff>0</xdr:rowOff>
    </xdr:from>
    <xdr:ext cx="304800" cy="307975"/>
    <xdr:sp macro="" textlink="">
      <xdr:nvSpPr>
        <xdr:cNvPr id="4471" name="AutoShape 1" descr="blob:https://web.whatsapp.com/34b6e80c-bc0c-4a28-b3e1-e4a36d430a7e">
          <a:extLst>
            <a:ext uri="{FF2B5EF4-FFF2-40B4-BE49-F238E27FC236}">
              <a16:creationId xmlns:a16="http://schemas.microsoft.com/office/drawing/2014/main" id="{CF9278B9-8E7D-4067-803E-B2EE1063C51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1254</xdr:row>
      <xdr:rowOff>0</xdr:rowOff>
    </xdr:from>
    <xdr:ext cx="304800" cy="307975"/>
    <xdr:sp macro="" textlink="">
      <xdr:nvSpPr>
        <xdr:cNvPr id="4472" name="AutoShape 1" descr="blob:https://web.whatsapp.com/34b6e80c-bc0c-4a28-b3e1-e4a36d430a7e">
          <a:extLst>
            <a:ext uri="{FF2B5EF4-FFF2-40B4-BE49-F238E27FC236}">
              <a16:creationId xmlns:a16="http://schemas.microsoft.com/office/drawing/2014/main" id="{C56C0024-020B-490F-9D53-F1349B3F864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1254</xdr:row>
      <xdr:rowOff>0</xdr:rowOff>
    </xdr:from>
    <xdr:ext cx="304800" cy="307975"/>
    <xdr:sp macro="" textlink="">
      <xdr:nvSpPr>
        <xdr:cNvPr id="4473" name="AutoShape 1" descr="blob:https://web.whatsapp.com/34b6e80c-bc0c-4a28-b3e1-e4a36d430a7e">
          <a:extLst>
            <a:ext uri="{FF2B5EF4-FFF2-40B4-BE49-F238E27FC236}">
              <a16:creationId xmlns:a16="http://schemas.microsoft.com/office/drawing/2014/main" id="{AADD5D51-FF2F-45AD-94A7-63835A0CC805}"/>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1255</xdr:row>
      <xdr:rowOff>0</xdr:rowOff>
    </xdr:from>
    <xdr:ext cx="304800" cy="307975"/>
    <xdr:sp macro="" textlink="">
      <xdr:nvSpPr>
        <xdr:cNvPr id="4474" name="AutoShape 1" descr="blob:https://web.whatsapp.com/34b6e80c-bc0c-4a28-b3e1-e4a36d430a7e">
          <a:extLst>
            <a:ext uri="{FF2B5EF4-FFF2-40B4-BE49-F238E27FC236}">
              <a16:creationId xmlns:a16="http://schemas.microsoft.com/office/drawing/2014/main" id="{3A258C90-F1D6-4F0D-B166-7AF26282FC5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1255</xdr:row>
      <xdr:rowOff>0</xdr:rowOff>
    </xdr:from>
    <xdr:ext cx="304800" cy="307975"/>
    <xdr:sp macro="" textlink="">
      <xdr:nvSpPr>
        <xdr:cNvPr id="4475" name="AutoShape 1" descr="blob:https://web.whatsapp.com/34b6e80c-bc0c-4a28-b3e1-e4a36d430a7e">
          <a:extLst>
            <a:ext uri="{FF2B5EF4-FFF2-40B4-BE49-F238E27FC236}">
              <a16:creationId xmlns:a16="http://schemas.microsoft.com/office/drawing/2014/main" id="{3B68FE18-0280-46B6-87D8-4D3C11A06678}"/>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1256</xdr:row>
      <xdr:rowOff>0</xdr:rowOff>
    </xdr:from>
    <xdr:ext cx="304800" cy="307975"/>
    <xdr:sp macro="" textlink="">
      <xdr:nvSpPr>
        <xdr:cNvPr id="4476" name="AutoShape 1" descr="blob:https://web.whatsapp.com/34b6e80c-bc0c-4a28-b3e1-e4a36d430a7e">
          <a:extLst>
            <a:ext uri="{FF2B5EF4-FFF2-40B4-BE49-F238E27FC236}">
              <a16:creationId xmlns:a16="http://schemas.microsoft.com/office/drawing/2014/main" id="{6E7E1B84-7F39-4B42-95B4-F9FAAF7861C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1256</xdr:row>
      <xdr:rowOff>0</xdr:rowOff>
    </xdr:from>
    <xdr:ext cx="304800" cy="307975"/>
    <xdr:sp macro="" textlink="">
      <xdr:nvSpPr>
        <xdr:cNvPr id="4477" name="AutoShape 1" descr="blob:https://web.whatsapp.com/34b6e80c-bc0c-4a28-b3e1-e4a36d430a7e">
          <a:extLst>
            <a:ext uri="{FF2B5EF4-FFF2-40B4-BE49-F238E27FC236}">
              <a16:creationId xmlns:a16="http://schemas.microsoft.com/office/drawing/2014/main" id="{165148B1-E1A8-4062-9746-3C4170722F6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1257</xdr:row>
      <xdr:rowOff>0</xdr:rowOff>
    </xdr:from>
    <xdr:ext cx="304800" cy="307975"/>
    <xdr:sp macro="" textlink="">
      <xdr:nvSpPr>
        <xdr:cNvPr id="4478" name="AutoShape 1" descr="blob:https://web.whatsapp.com/34b6e80c-bc0c-4a28-b3e1-e4a36d430a7e">
          <a:extLst>
            <a:ext uri="{FF2B5EF4-FFF2-40B4-BE49-F238E27FC236}">
              <a16:creationId xmlns:a16="http://schemas.microsoft.com/office/drawing/2014/main" id="{6439CCC5-E6A0-4343-B4D7-5287F38B3EC9}"/>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1257</xdr:row>
      <xdr:rowOff>0</xdr:rowOff>
    </xdr:from>
    <xdr:ext cx="304800" cy="307975"/>
    <xdr:sp macro="" textlink="">
      <xdr:nvSpPr>
        <xdr:cNvPr id="4479" name="AutoShape 1" descr="blob:https://web.whatsapp.com/34b6e80c-bc0c-4a28-b3e1-e4a36d430a7e">
          <a:extLst>
            <a:ext uri="{FF2B5EF4-FFF2-40B4-BE49-F238E27FC236}">
              <a16:creationId xmlns:a16="http://schemas.microsoft.com/office/drawing/2014/main" id="{2CD0116E-9084-4909-8D45-D0125EB0A011}"/>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1258</xdr:row>
      <xdr:rowOff>0</xdr:rowOff>
    </xdr:from>
    <xdr:ext cx="304800" cy="307975"/>
    <xdr:sp macro="" textlink="">
      <xdr:nvSpPr>
        <xdr:cNvPr id="4480" name="AutoShape 1" descr="blob:https://web.whatsapp.com/34b6e80c-bc0c-4a28-b3e1-e4a36d430a7e">
          <a:extLst>
            <a:ext uri="{FF2B5EF4-FFF2-40B4-BE49-F238E27FC236}">
              <a16:creationId xmlns:a16="http://schemas.microsoft.com/office/drawing/2014/main" id="{B309AE59-8FC1-478B-B5C4-167FA78452C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1258</xdr:row>
      <xdr:rowOff>0</xdr:rowOff>
    </xdr:from>
    <xdr:ext cx="304800" cy="307975"/>
    <xdr:sp macro="" textlink="">
      <xdr:nvSpPr>
        <xdr:cNvPr id="4481" name="AutoShape 1" descr="blob:https://web.whatsapp.com/34b6e80c-bc0c-4a28-b3e1-e4a36d430a7e">
          <a:extLst>
            <a:ext uri="{FF2B5EF4-FFF2-40B4-BE49-F238E27FC236}">
              <a16:creationId xmlns:a16="http://schemas.microsoft.com/office/drawing/2014/main" id="{EBFCF57A-9D3B-45E3-A3E7-0457AE844B25}"/>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1259</xdr:row>
      <xdr:rowOff>0</xdr:rowOff>
    </xdr:from>
    <xdr:ext cx="304800" cy="307975"/>
    <xdr:sp macro="" textlink="">
      <xdr:nvSpPr>
        <xdr:cNvPr id="4482" name="AutoShape 1" descr="blob:https://web.whatsapp.com/34b6e80c-bc0c-4a28-b3e1-e4a36d430a7e">
          <a:extLst>
            <a:ext uri="{FF2B5EF4-FFF2-40B4-BE49-F238E27FC236}">
              <a16:creationId xmlns:a16="http://schemas.microsoft.com/office/drawing/2014/main" id="{25B9209B-9A93-4261-A848-37A01BB3B82F}"/>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1259</xdr:row>
      <xdr:rowOff>0</xdr:rowOff>
    </xdr:from>
    <xdr:ext cx="304800" cy="307975"/>
    <xdr:sp macro="" textlink="">
      <xdr:nvSpPr>
        <xdr:cNvPr id="4483" name="AutoShape 1" descr="blob:https://web.whatsapp.com/34b6e80c-bc0c-4a28-b3e1-e4a36d430a7e">
          <a:extLst>
            <a:ext uri="{FF2B5EF4-FFF2-40B4-BE49-F238E27FC236}">
              <a16:creationId xmlns:a16="http://schemas.microsoft.com/office/drawing/2014/main" id="{BA0C44B6-230D-4E5E-8171-601C1489AD6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1260</xdr:row>
      <xdr:rowOff>0</xdr:rowOff>
    </xdr:from>
    <xdr:ext cx="304800" cy="307975"/>
    <xdr:sp macro="" textlink="">
      <xdr:nvSpPr>
        <xdr:cNvPr id="4484" name="AutoShape 1" descr="blob:https://web.whatsapp.com/34b6e80c-bc0c-4a28-b3e1-e4a36d430a7e">
          <a:extLst>
            <a:ext uri="{FF2B5EF4-FFF2-40B4-BE49-F238E27FC236}">
              <a16:creationId xmlns:a16="http://schemas.microsoft.com/office/drawing/2014/main" id="{72B850C3-A3EC-40B8-9F6C-5DFA9168D91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1260</xdr:row>
      <xdr:rowOff>0</xdr:rowOff>
    </xdr:from>
    <xdr:ext cx="304800" cy="307975"/>
    <xdr:sp macro="" textlink="">
      <xdr:nvSpPr>
        <xdr:cNvPr id="4485" name="AutoShape 1" descr="blob:https://web.whatsapp.com/34b6e80c-bc0c-4a28-b3e1-e4a36d430a7e">
          <a:extLst>
            <a:ext uri="{FF2B5EF4-FFF2-40B4-BE49-F238E27FC236}">
              <a16:creationId xmlns:a16="http://schemas.microsoft.com/office/drawing/2014/main" id="{24D4A908-BE5F-47F3-9799-B92888B60D1A}"/>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1261</xdr:row>
      <xdr:rowOff>0</xdr:rowOff>
    </xdr:from>
    <xdr:ext cx="304800" cy="307975"/>
    <xdr:sp macro="" textlink="">
      <xdr:nvSpPr>
        <xdr:cNvPr id="4486" name="AutoShape 1" descr="blob:https://web.whatsapp.com/34b6e80c-bc0c-4a28-b3e1-e4a36d430a7e">
          <a:extLst>
            <a:ext uri="{FF2B5EF4-FFF2-40B4-BE49-F238E27FC236}">
              <a16:creationId xmlns:a16="http://schemas.microsoft.com/office/drawing/2014/main" id="{B32F3414-E034-441F-9DDC-7C3D7F542CC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1261</xdr:row>
      <xdr:rowOff>0</xdr:rowOff>
    </xdr:from>
    <xdr:ext cx="304800" cy="307975"/>
    <xdr:sp macro="" textlink="">
      <xdr:nvSpPr>
        <xdr:cNvPr id="4487" name="AutoShape 1" descr="blob:https://web.whatsapp.com/34b6e80c-bc0c-4a28-b3e1-e4a36d430a7e">
          <a:extLst>
            <a:ext uri="{FF2B5EF4-FFF2-40B4-BE49-F238E27FC236}">
              <a16:creationId xmlns:a16="http://schemas.microsoft.com/office/drawing/2014/main" id="{5563163D-C199-46C7-AA27-E1007C2B18C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1262</xdr:row>
      <xdr:rowOff>0</xdr:rowOff>
    </xdr:from>
    <xdr:ext cx="304800" cy="307975"/>
    <xdr:sp macro="" textlink="">
      <xdr:nvSpPr>
        <xdr:cNvPr id="4488" name="AutoShape 1" descr="blob:https://web.whatsapp.com/34b6e80c-bc0c-4a28-b3e1-e4a36d430a7e">
          <a:extLst>
            <a:ext uri="{FF2B5EF4-FFF2-40B4-BE49-F238E27FC236}">
              <a16:creationId xmlns:a16="http://schemas.microsoft.com/office/drawing/2014/main" id="{69C7A9B4-EBE8-4C96-A932-13641AB53288}"/>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1262</xdr:row>
      <xdr:rowOff>0</xdr:rowOff>
    </xdr:from>
    <xdr:ext cx="304800" cy="307975"/>
    <xdr:sp macro="" textlink="">
      <xdr:nvSpPr>
        <xdr:cNvPr id="4489" name="AutoShape 1" descr="blob:https://web.whatsapp.com/34b6e80c-bc0c-4a28-b3e1-e4a36d430a7e">
          <a:extLst>
            <a:ext uri="{FF2B5EF4-FFF2-40B4-BE49-F238E27FC236}">
              <a16:creationId xmlns:a16="http://schemas.microsoft.com/office/drawing/2014/main" id="{B0432EC6-B064-45DC-9ADE-51EDC14497F2}"/>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1263</xdr:row>
      <xdr:rowOff>0</xdr:rowOff>
    </xdr:from>
    <xdr:ext cx="304800" cy="307975"/>
    <xdr:sp macro="" textlink="">
      <xdr:nvSpPr>
        <xdr:cNvPr id="4490" name="AutoShape 1" descr="blob:https://web.whatsapp.com/34b6e80c-bc0c-4a28-b3e1-e4a36d430a7e">
          <a:extLst>
            <a:ext uri="{FF2B5EF4-FFF2-40B4-BE49-F238E27FC236}">
              <a16:creationId xmlns:a16="http://schemas.microsoft.com/office/drawing/2014/main" id="{A9CF7318-DA5E-4D3F-8E7D-2CF68EC3E3F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1263</xdr:row>
      <xdr:rowOff>0</xdr:rowOff>
    </xdr:from>
    <xdr:ext cx="304800" cy="307975"/>
    <xdr:sp macro="" textlink="">
      <xdr:nvSpPr>
        <xdr:cNvPr id="4491" name="AutoShape 1" descr="blob:https://web.whatsapp.com/34b6e80c-bc0c-4a28-b3e1-e4a36d430a7e">
          <a:extLst>
            <a:ext uri="{FF2B5EF4-FFF2-40B4-BE49-F238E27FC236}">
              <a16:creationId xmlns:a16="http://schemas.microsoft.com/office/drawing/2014/main" id="{D077D8A5-0C6C-4181-92AB-6610C461F123}"/>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1264</xdr:row>
      <xdr:rowOff>0</xdr:rowOff>
    </xdr:from>
    <xdr:ext cx="304800" cy="307975"/>
    <xdr:sp macro="" textlink="">
      <xdr:nvSpPr>
        <xdr:cNvPr id="4492" name="AutoShape 1" descr="blob:https://web.whatsapp.com/34b6e80c-bc0c-4a28-b3e1-e4a36d430a7e">
          <a:extLst>
            <a:ext uri="{FF2B5EF4-FFF2-40B4-BE49-F238E27FC236}">
              <a16:creationId xmlns:a16="http://schemas.microsoft.com/office/drawing/2014/main" id="{3B56FCF1-F29B-4D15-9F7E-5271C289D216}"/>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1264</xdr:row>
      <xdr:rowOff>0</xdr:rowOff>
    </xdr:from>
    <xdr:ext cx="304800" cy="307975"/>
    <xdr:sp macro="" textlink="">
      <xdr:nvSpPr>
        <xdr:cNvPr id="4493" name="AutoShape 1" descr="blob:https://web.whatsapp.com/34b6e80c-bc0c-4a28-b3e1-e4a36d430a7e">
          <a:extLst>
            <a:ext uri="{FF2B5EF4-FFF2-40B4-BE49-F238E27FC236}">
              <a16:creationId xmlns:a16="http://schemas.microsoft.com/office/drawing/2014/main" id="{6F91267C-DB05-40AE-9520-2AED531F43D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1265</xdr:row>
      <xdr:rowOff>0</xdr:rowOff>
    </xdr:from>
    <xdr:ext cx="304800" cy="307975"/>
    <xdr:sp macro="" textlink="">
      <xdr:nvSpPr>
        <xdr:cNvPr id="4494" name="AutoShape 1" descr="blob:https://web.whatsapp.com/34b6e80c-bc0c-4a28-b3e1-e4a36d430a7e">
          <a:extLst>
            <a:ext uri="{FF2B5EF4-FFF2-40B4-BE49-F238E27FC236}">
              <a16:creationId xmlns:a16="http://schemas.microsoft.com/office/drawing/2014/main" id="{F8DACC0E-072D-4AB3-9447-1041816DC614}"/>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1265</xdr:row>
      <xdr:rowOff>0</xdr:rowOff>
    </xdr:from>
    <xdr:ext cx="304800" cy="307975"/>
    <xdr:sp macro="" textlink="">
      <xdr:nvSpPr>
        <xdr:cNvPr id="4495" name="AutoShape 1" descr="blob:https://web.whatsapp.com/34b6e80c-bc0c-4a28-b3e1-e4a36d430a7e">
          <a:extLst>
            <a:ext uri="{FF2B5EF4-FFF2-40B4-BE49-F238E27FC236}">
              <a16:creationId xmlns:a16="http://schemas.microsoft.com/office/drawing/2014/main" id="{E9E94B0C-C596-4A41-BAF7-01D2CD4DD6C0}"/>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1266</xdr:row>
      <xdr:rowOff>0</xdr:rowOff>
    </xdr:from>
    <xdr:ext cx="304800" cy="307975"/>
    <xdr:sp macro="" textlink="">
      <xdr:nvSpPr>
        <xdr:cNvPr id="4496" name="AutoShape 1" descr="blob:https://web.whatsapp.com/34b6e80c-bc0c-4a28-b3e1-e4a36d430a7e">
          <a:extLst>
            <a:ext uri="{FF2B5EF4-FFF2-40B4-BE49-F238E27FC236}">
              <a16:creationId xmlns:a16="http://schemas.microsoft.com/office/drawing/2014/main" id="{5DB5592A-1E37-4348-A3E5-4516409F77D5}"/>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1266</xdr:row>
      <xdr:rowOff>0</xdr:rowOff>
    </xdr:from>
    <xdr:ext cx="304800" cy="307975"/>
    <xdr:sp macro="" textlink="">
      <xdr:nvSpPr>
        <xdr:cNvPr id="4497" name="AutoShape 1" descr="blob:https://web.whatsapp.com/34b6e80c-bc0c-4a28-b3e1-e4a36d430a7e">
          <a:extLst>
            <a:ext uri="{FF2B5EF4-FFF2-40B4-BE49-F238E27FC236}">
              <a16:creationId xmlns:a16="http://schemas.microsoft.com/office/drawing/2014/main" id="{8341E97D-8FA1-4AE0-BE86-2E043344A1B4}"/>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1267</xdr:row>
      <xdr:rowOff>0</xdr:rowOff>
    </xdr:from>
    <xdr:ext cx="304800" cy="307975"/>
    <xdr:sp macro="" textlink="">
      <xdr:nvSpPr>
        <xdr:cNvPr id="4498" name="AutoShape 1" descr="blob:https://web.whatsapp.com/34b6e80c-bc0c-4a28-b3e1-e4a36d430a7e">
          <a:extLst>
            <a:ext uri="{FF2B5EF4-FFF2-40B4-BE49-F238E27FC236}">
              <a16:creationId xmlns:a16="http://schemas.microsoft.com/office/drawing/2014/main" id="{460BA374-05B6-47FE-B293-233185795AF7}"/>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1267</xdr:row>
      <xdr:rowOff>0</xdr:rowOff>
    </xdr:from>
    <xdr:ext cx="304800" cy="307975"/>
    <xdr:sp macro="" textlink="">
      <xdr:nvSpPr>
        <xdr:cNvPr id="4499" name="AutoShape 1" descr="blob:https://web.whatsapp.com/34b6e80c-bc0c-4a28-b3e1-e4a36d430a7e">
          <a:extLst>
            <a:ext uri="{FF2B5EF4-FFF2-40B4-BE49-F238E27FC236}">
              <a16:creationId xmlns:a16="http://schemas.microsoft.com/office/drawing/2014/main" id="{F61F3D59-66C9-4A70-8A0B-3FDC678FEE6F}"/>
            </a:ext>
          </a:extLst>
        </xdr:cNvPr>
        <xdr:cNvSpPr>
          <a:spLocks noChangeAspect="1" noChangeArrowheads="1"/>
        </xdr:cNvSpPr>
      </xdr:nvSpPr>
      <xdr:spPr bwMode="auto">
        <a:xfrm>
          <a:off x="9409545" y="3348374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1268</xdr:row>
      <xdr:rowOff>0</xdr:rowOff>
    </xdr:from>
    <xdr:ext cx="304800" cy="307975"/>
    <xdr:sp macro="" textlink="">
      <xdr:nvSpPr>
        <xdr:cNvPr id="4500" name="AutoShape 1" descr="blob:https://web.whatsapp.com/34b6e80c-bc0c-4a28-b3e1-e4a36d430a7e">
          <a:extLst>
            <a:ext uri="{FF2B5EF4-FFF2-40B4-BE49-F238E27FC236}">
              <a16:creationId xmlns:a16="http://schemas.microsoft.com/office/drawing/2014/main" id="{E000B0D3-FD9F-413A-A190-207BE5C40E22}"/>
            </a:ext>
          </a:extLst>
        </xdr:cNvPr>
        <xdr:cNvSpPr>
          <a:spLocks noChangeAspect="1" noChangeArrowheads="1"/>
        </xdr:cNvSpPr>
      </xdr:nvSpPr>
      <xdr:spPr bwMode="auto">
        <a:xfrm>
          <a:off x="9409545" y="3351068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1268</xdr:row>
      <xdr:rowOff>0</xdr:rowOff>
    </xdr:from>
    <xdr:ext cx="304800" cy="307975"/>
    <xdr:sp macro="" textlink="">
      <xdr:nvSpPr>
        <xdr:cNvPr id="4501" name="AutoShape 1" descr="blob:https://web.whatsapp.com/34b6e80c-bc0c-4a28-b3e1-e4a36d430a7e">
          <a:extLst>
            <a:ext uri="{FF2B5EF4-FFF2-40B4-BE49-F238E27FC236}">
              <a16:creationId xmlns:a16="http://schemas.microsoft.com/office/drawing/2014/main" id="{CAE19B3E-383D-4E36-92CB-70AF033EB50A}"/>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1271</xdr:row>
      <xdr:rowOff>0</xdr:rowOff>
    </xdr:from>
    <xdr:ext cx="304800" cy="307975"/>
    <xdr:sp macro="" textlink="">
      <xdr:nvSpPr>
        <xdr:cNvPr id="4502" name="AutoShape 1" descr="blob:https://web.whatsapp.com/34b6e80c-bc0c-4a28-b3e1-e4a36d430a7e">
          <a:extLst>
            <a:ext uri="{FF2B5EF4-FFF2-40B4-BE49-F238E27FC236}">
              <a16:creationId xmlns:a16="http://schemas.microsoft.com/office/drawing/2014/main" id="{1D23028F-3C33-4C89-B641-20D93FE51FE0}"/>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1271</xdr:row>
      <xdr:rowOff>0</xdr:rowOff>
    </xdr:from>
    <xdr:ext cx="304800" cy="307975"/>
    <xdr:sp macro="" textlink="">
      <xdr:nvSpPr>
        <xdr:cNvPr id="4503" name="AutoShape 1" descr="blob:https://web.whatsapp.com/34b6e80c-bc0c-4a28-b3e1-e4a36d430a7e">
          <a:extLst>
            <a:ext uri="{FF2B5EF4-FFF2-40B4-BE49-F238E27FC236}">
              <a16:creationId xmlns:a16="http://schemas.microsoft.com/office/drawing/2014/main" id="{E8F0426F-DD7D-4D9B-B789-329B1995344B}"/>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1272</xdr:row>
      <xdr:rowOff>0</xdr:rowOff>
    </xdr:from>
    <xdr:ext cx="304800" cy="307975"/>
    <xdr:sp macro="" textlink="">
      <xdr:nvSpPr>
        <xdr:cNvPr id="4504" name="AutoShape 1" descr="blob:https://web.whatsapp.com/34b6e80c-bc0c-4a28-b3e1-e4a36d430a7e">
          <a:extLst>
            <a:ext uri="{FF2B5EF4-FFF2-40B4-BE49-F238E27FC236}">
              <a16:creationId xmlns:a16="http://schemas.microsoft.com/office/drawing/2014/main" id="{E21597E4-ADD7-4D81-B09B-BFB9C9270F05}"/>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1272</xdr:row>
      <xdr:rowOff>0</xdr:rowOff>
    </xdr:from>
    <xdr:ext cx="304800" cy="307975"/>
    <xdr:sp macro="" textlink="">
      <xdr:nvSpPr>
        <xdr:cNvPr id="4505" name="AutoShape 1" descr="blob:https://web.whatsapp.com/34b6e80c-bc0c-4a28-b3e1-e4a36d430a7e">
          <a:extLst>
            <a:ext uri="{FF2B5EF4-FFF2-40B4-BE49-F238E27FC236}">
              <a16:creationId xmlns:a16="http://schemas.microsoft.com/office/drawing/2014/main" id="{89BB98B1-EBA3-4180-9EBD-ABF822FA346E}"/>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1272</xdr:row>
      <xdr:rowOff>0</xdr:rowOff>
    </xdr:from>
    <xdr:ext cx="304800" cy="307975"/>
    <xdr:sp macro="" textlink="">
      <xdr:nvSpPr>
        <xdr:cNvPr id="4506" name="AutoShape 1" descr="blob:https://web.whatsapp.com/34b6e80c-bc0c-4a28-b3e1-e4a36d430a7e">
          <a:extLst>
            <a:ext uri="{FF2B5EF4-FFF2-40B4-BE49-F238E27FC236}">
              <a16:creationId xmlns:a16="http://schemas.microsoft.com/office/drawing/2014/main" id="{D79DC64C-4ADA-4C0A-BA60-419B42A73F07}"/>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1273</xdr:row>
      <xdr:rowOff>0</xdr:rowOff>
    </xdr:from>
    <xdr:ext cx="304800" cy="307975"/>
    <xdr:sp macro="" textlink="">
      <xdr:nvSpPr>
        <xdr:cNvPr id="4507" name="AutoShape 1" descr="blob:https://web.whatsapp.com/34b6e80c-bc0c-4a28-b3e1-e4a36d430a7e">
          <a:extLst>
            <a:ext uri="{FF2B5EF4-FFF2-40B4-BE49-F238E27FC236}">
              <a16:creationId xmlns:a16="http://schemas.microsoft.com/office/drawing/2014/main" id="{01961790-8B73-4A9A-9E44-B737BBFC7623}"/>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1273</xdr:row>
      <xdr:rowOff>0</xdr:rowOff>
    </xdr:from>
    <xdr:ext cx="304800" cy="307975"/>
    <xdr:sp macro="" textlink="">
      <xdr:nvSpPr>
        <xdr:cNvPr id="4508" name="AutoShape 1" descr="blob:https://web.whatsapp.com/34b6e80c-bc0c-4a28-b3e1-e4a36d430a7e">
          <a:extLst>
            <a:ext uri="{FF2B5EF4-FFF2-40B4-BE49-F238E27FC236}">
              <a16:creationId xmlns:a16="http://schemas.microsoft.com/office/drawing/2014/main" id="{0FA7A797-AE52-4715-B19D-2BF453A2FD7D}"/>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1273</xdr:row>
      <xdr:rowOff>0</xdr:rowOff>
    </xdr:from>
    <xdr:ext cx="304800" cy="307975"/>
    <xdr:sp macro="" textlink="">
      <xdr:nvSpPr>
        <xdr:cNvPr id="4509" name="AutoShape 1" descr="blob:https://web.whatsapp.com/34b6e80c-bc0c-4a28-b3e1-e4a36d430a7e">
          <a:extLst>
            <a:ext uri="{FF2B5EF4-FFF2-40B4-BE49-F238E27FC236}">
              <a16:creationId xmlns:a16="http://schemas.microsoft.com/office/drawing/2014/main" id="{304919C9-A139-4894-925E-918388DA7D3E}"/>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1274</xdr:row>
      <xdr:rowOff>0</xdr:rowOff>
    </xdr:from>
    <xdr:ext cx="304800" cy="307975"/>
    <xdr:sp macro="" textlink="">
      <xdr:nvSpPr>
        <xdr:cNvPr id="4510" name="AutoShape 1" descr="blob:https://web.whatsapp.com/34b6e80c-bc0c-4a28-b3e1-e4a36d430a7e">
          <a:extLst>
            <a:ext uri="{FF2B5EF4-FFF2-40B4-BE49-F238E27FC236}">
              <a16:creationId xmlns:a16="http://schemas.microsoft.com/office/drawing/2014/main" id="{293DC72C-70B2-4B8B-A0B5-2552C1F3A3DB}"/>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1274</xdr:row>
      <xdr:rowOff>0</xdr:rowOff>
    </xdr:from>
    <xdr:ext cx="304800" cy="307975"/>
    <xdr:sp macro="" textlink="">
      <xdr:nvSpPr>
        <xdr:cNvPr id="4511" name="AutoShape 1" descr="blob:https://web.whatsapp.com/34b6e80c-bc0c-4a28-b3e1-e4a36d430a7e">
          <a:extLst>
            <a:ext uri="{FF2B5EF4-FFF2-40B4-BE49-F238E27FC236}">
              <a16:creationId xmlns:a16="http://schemas.microsoft.com/office/drawing/2014/main" id="{F57E071B-2498-4EC2-B811-CFE01145CEFB}"/>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1274</xdr:row>
      <xdr:rowOff>0</xdr:rowOff>
    </xdr:from>
    <xdr:ext cx="304800" cy="307975"/>
    <xdr:sp macro="" textlink="">
      <xdr:nvSpPr>
        <xdr:cNvPr id="4512" name="AutoShape 1" descr="blob:https://web.whatsapp.com/34b6e80c-bc0c-4a28-b3e1-e4a36d430a7e">
          <a:extLst>
            <a:ext uri="{FF2B5EF4-FFF2-40B4-BE49-F238E27FC236}">
              <a16:creationId xmlns:a16="http://schemas.microsoft.com/office/drawing/2014/main" id="{8D026FFE-7671-4F95-ABF3-73CA04C592E4}"/>
            </a:ext>
          </a:extLst>
        </xdr:cNvPr>
        <xdr:cNvSpPr>
          <a:spLocks noChangeAspect="1" noChangeArrowheads="1"/>
        </xdr:cNvSpPr>
      </xdr:nvSpPr>
      <xdr:spPr bwMode="auto">
        <a:xfrm>
          <a:off x="9409545" y="34754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1275</xdr:row>
      <xdr:rowOff>0</xdr:rowOff>
    </xdr:from>
    <xdr:ext cx="304800" cy="307975"/>
    <xdr:sp macro="" textlink="">
      <xdr:nvSpPr>
        <xdr:cNvPr id="4513" name="AutoShape 1" descr="blob:https://web.whatsapp.com/34b6e80c-bc0c-4a28-b3e1-e4a36d430a7e">
          <a:extLst>
            <a:ext uri="{FF2B5EF4-FFF2-40B4-BE49-F238E27FC236}">
              <a16:creationId xmlns:a16="http://schemas.microsoft.com/office/drawing/2014/main" id="{7AE60E81-E3D4-4563-B3D6-03895A99573B}"/>
            </a:ext>
          </a:extLst>
        </xdr:cNvPr>
        <xdr:cNvSpPr>
          <a:spLocks noChangeAspect="1" noChangeArrowheads="1"/>
        </xdr:cNvSpPr>
      </xdr:nvSpPr>
      <xdr:spPr bwMode="auto">
        <a:xfrm>
          <a:off x="9409545" y="347816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1276</xdr:row>
      <xdr:rowOff>0</xdr:rowOff>
    </xdr:from>
    <xdr:ext cx="304800" cy="307975"/>
    <xdr:sp macro="" textlink="">
      <xdr:nvSpPr>
        <xdr:cNvPr id="4514" name="AutoShape 1" descr="blob:https://web.whatsapp.com/34b6e80c-bc0c-4a28-b3e1-e4a36d430a7e">
          <a:extLst>
            <a:ext uri="{FF2B5EF4-FFF2-40B4-BE49-F238E27FC236}">
              <a16:creationId xmlns:a16="http://schemas.microsoft.com/office/drawing/2014/main" id="{BEC3A7D5-6C4B-46E3-8CED-C2B25C276965}"/>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1276</xdr:row>
      <xdr:rowOff>0</xdr:rowOff>
    </xdr:from>
    <xdr:ext cx="304800" cy="307975"/>
    <xdr:sp macro="" textlink="">
      <xdr:nvSpPr>
        <xdr:cNvPr id="4515" name="AutoShape 1" descr="blob:https://web.whatsapp.com/34b6e80c-bc0c-4a28-b3e1-e4a36d430a7e">
          <a:extLst>
            <a:ext uri="{FF2B5EF4-FFF2-40B4-BE49-F238E27FC236}">
              <a16:creationId xmlns:a16="http://schemas.microsoft.com/office/drawing/2014/main" id="{957219A0-ECFC-45E9-9E72-15482CC2FB8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1276</xdr:row>
      <xdr:rowOff>0</xdr:rowOff>
    </xdr:from>
    <xdr:ext cx="304800" cy="307975"/>
    <xdr:sp macro="" textlink="">
      <xdr:nvSpPr>
        <xdr:cNvPr id="4516" name="AutoShape 1" descr="blob:https://web.whatsapp.com/34b6e80c-bc0c-4a28-b3e1-e4a36d430a7e">
          <a:extLst>
            <a:ext uri="{FF2B5EF4-FFF2-40B4-BE49-F238E27FC236}">
              <a16:creationId xmlns:a16="http://schemas.microsoft.com/office/drawing/2014/main" id="{BF0A3E2C-959F-456B-9EAC-10109DA8B2C5}"/>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1277</xdr:row>
      <xdr:rowOff>0</xdr:rowOff>
    </xdr:from>
    <xdr:ext cx="304800" cy="307975"/>
    <xdr:sp macro="" textlink="">
      <xdr:nvSpPr>
        <xdr:cNvPr id="4517" name="AutoShape 1" descr="blob:https://web.whatsapp.com/34b6e80c-bc0c-4a28-b3e1-e4a36d430a7e">
          <a:extLst>
            <a:ext uri="{FF2B5EF4-FFF2-40B4-BE49-F238E27FC236}">
              <a16:creationId xmlns:a16="http://schemas.microsoft.com/office/drawing/2014/main" id="{8F9CAF41-AC78-4B5D-A312-77219C7FE219}"/>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1277</xdr:row>
      <xdr:rowOff>0</xdr:rowOff>
    </xdr:from>
    <xdr:ext cx="304800" cy="307975"/>
    <xdr:sp macro="" textlink="">
      <xdr:nvSpPr>
        <xdr:cNvPr id="4518" name="AutoShape 1" descr="blob:https://web.whatsapp.com/34b6e80c-bc0c-4a28-b3e1-e4a36d430a7e">
          <a:extLst>
            <a:ext uri="{FF2B5EF4-FFF2-40B4-BE49-F238E27FC236}">
              <a16:creationId xmlns:a16="http://schemas.microsoft.com/office/drawing/2014/main" id="{EC4AC514-4812-4E92-91FF-6CBC7C5378A4}"/>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1277</xdr:row>
      <xdr:rowOff>0</xdr:rowOff>
    </xdr:from>
    <xdr:ext cx="304800" cy="307975"/>
    <xdr:sp macro="" textlink="">
      <xdr:nvSpPr>
        <xdr:cNvPr id="4519" name="AutoShape 1" descr="blob:https://web.whatsapp.com/34b6e80c-bc0c-4a28-b3e1-e4a36d430a7e">
          <a:extLst>
            <a:ext uri="{FF2B5EF4-FFF2-40B4-BE49-F238E27FC236}">
              <a16:creationId xmlns:a16="http://schemas.microsoft.com/office/drawing/2014/main" id="{596E50E2-2A49-4DD3-AD1C-F582A5221303}"/>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1277</xdr:row>
      <xdr:rowOff>0</xdr:rowOff>
    </xdr:from>
    <xdr:ext cx="304800" cy="307975"/>
    <xdr:sp macro="" textlink="">
      <xdr:nvSpPr>
        <xdr:cNvPr id="4520" name="AutoShape 1" descr="blob:https://web.whatsapp.com/34b6e80c-bc0c-4a28-b3e1-e4a36d430a7e">
          <a:extLst>
            <a:ext uri="{FF2B5EF4-FFF2-40B4-BE49-F238E27FC236}">
              <a16:creationId xmlns:a16="http://schemas.microsoft.com/office/drawing/2014/main" id="{7EACE928-A073-4A34-81CD-603830C53C5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1278</xdr:row>
      <xdr:rowOff>0</xdr:rowOff>
    </xdr:from>
    <xdr:ext cx="304800" cy="307975"/>
    <xdr:sp macro="" textlink="">
      <xdr:nvSpPr>
        <xdr:cNvPr id="4521" name="AutoShape 1" descr="blob:https://web.whatsapp.com/34b6e80c-bc0c-4a28-b3e1-e4a36d430a7e">
          <a:extLst>
            <a:ext uri="{FF2B5EF4-FFF2-40B4-BE49-F238E27FC236}">
              <a16:creationId xmlns:a16="http://schemas.microsoft.com/office/drawing/2014/main" id="{69E29727-168C-49ED-BA6F-3260B49250E1}"/>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1278</xdr:row>
      <xdr:rowOff>0</xdr:rowOff>
    </xdr:from>
    <xdr:ext cx="304800" cy="307975"/>
    <xdr:sp macro="" textlink="">
      <xdr:nvSpPr>
        <xdr:cNvPr id="4522" name="AutoShape 1" descr="blob:https://web.whatsapp.com/34b6e80c-bc0c-4a28-b3e1-e4a36d430a7e">
          <a:extLst>
            <a:ext uri="{FF2B5EF4-FFF2-40B4-BE49-F238E27FC236}">
              <a16:creationId xmlns:a16="http://schemas.microsoft.com/office/drawing/2014/main" id="{CB78C9AE-132B-4E03-B560-221BC26AA331}"/>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1278</xdr:row>
      <xdr:rowOff>0</xdr:rowOff>
    </xdr:from>
    <xdr:ext cx="304800" cy="307975"/>
    <xdr:sp macro="" textlink="">
      <xdr:nvSpPr>
        <xdr:cNvPr id="4523" name="AutoShape 1" descr="blob:https://web.whatsapp.com/34b6e80c-bc0c-4a28-b3e1-e4a36d430a7e">
          <a:extLst>
            <a:ext uri="{FF2B5EF4-FFF2-40B4-BE49-F238E27FC236}">
              <a16:creationId xmlns:a16="http://schemas.microsoft.com/office/drawing/2014/main" id="{45AFD0FC-7A12-48B1-A811-BB05DBE379C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1278</xdr:row>
      <xdr:rowOff>0</xdr:rowOff>
    </xdr:from>
    <xdr:ext cx="304800" cy="307975"/>
    <xdr:sp macro="" textlink="">
      <xdr:nvSpPr>
        <xdr:cNvPr id="4524" name="AutoShape 1" descr="blob:https://web.whatsapp.com/34b6e80c-bc0c-4a28-b3e1-e4a36d430a7e">
          <a:extLst>
            <a:ext uri="{FF2B5EF4-FFF2-40B4-BE49-F238E27FC236}">
              <a16:creationId xmlns:a16="http://schemas.microsoft.com/office/drawing/2014/main" id="{8CF89B00-D181-400D-848A-68FAAE4494B4}"/>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1279</xdr:row>
      <xdr:rowOff>0</xdr:rowOff>
    </xdr:from>
    <xdr:ext cx="304800" cy="307975"/>
    <xdr:sp macro="" textlink="">
      <xdr:nvSpPr>
        <xdr:cNvPr id="4525" name="AutoShape 1" descr="blob:https://web.whatsapp.com/34b6e80c-bc0c-4a28-b3e1-e4a36d430a7e">
          <a:extLst>
            <a:ext uri="{FF2B5EF4-FFF2-40B4-BE49-F238E27FC236}">
              <a16:creationId xmlns:a16="http://schemas.microsoft.com/office/drawing/2014/main" id="{30193C20-9BED-4FF3-9771-05FCF7B20453}"/>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1279</xdr:row>
      <xdr:rowOff>0</xdr:rowOff>
    </xdr:from>
    <xdr:ext cx="304800" cy="307975"/>
    <xdr:sp macro="" textlink="">
      <xdr:nvSpPr>
        <xdr:cNvPr id="4526" name="AutoShape 1" descr="blob:https://web.whatsapp.com/34b6e80c-bc0c-4a28-b3e1-e4a36d430a7e">
          <a:extLst>
            <a:ext uri="{FF2B5EF4-FFF2-40B4-BE49-F238E27FC236}">
              <a16:creationId xmlns:a16="http://schemas.microsoft.com/office/drawing/2014/main" id="{61647C66-81C4-4C32-BAFE-4999EF52250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1279</xdr:row>
      <xdr:rowOff>0</xdr:rowOff>
    </xdr:from>
    <xdr:ext cx="304800" cy="307975"/>
    <xdr:sp macro="" textlink="">
      <xdr:nvSpPr>
        <xdr:cNvPr id="4527" name="AutoShape 1" descr="blob:https://web.whatsapp.com/34b6e80c-bc0c-4a28-b3e1-e4a36d430a7e">
          <a:extLst>
            <a:ext uri="{FF2B5EF4-FFF2-40B4-BE49-F238E27FC236}">
              <a16:creationId xmlns:a16="http://schemas.microsoft.com/office/drawing/2014/main" id="{8CF675AA-2031-4E13-ABE1-766E65ACFB9D}"/>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1279</xdr:row>
      <xdr:rowOff>0</xdr:rowOff>
    </xdr:from>
    <xdr:ext cx="304800" cy="307975"/>
    <xdr:sp macro="" textlink="">
      <xdr:nvSpPr>
        <xdr:cNvPr id="4528" name="AutoShape 1" descr="blob:https://web.whatsapp.com/34b6e80c-bc0c-4a28-b3e1-e4a36d430a7e">
          <a:extLst>
            <a:ext uri="{FF2B5EF4-FFF2-40B4-BE49-F238E27FC236}">
              <a16:creationId xmlns:a16="http://schemas.microsoft.com/office/drawing/2014/main" id="{AA6AD0B1-289D-46AB-99CF-E08D17BF55B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1280</xdr:row>
      <xdr:rowOff>0</xdr:rowOff>
    </xdr:from>
    <xdr:ext cx="304800" cy="307975"/>
    <xdr:sp macro="" textlink="">
      <xdr:nvSpPr>
        <xdr:cNvPr id="4529" name="AutoShape 1" descr="blob:https://web.whatsapp.com/34b6e80c-bc0c-4a28-b3e1-e4a36d430a7e">
          <a:extLst>
            <a:ext uri="{FF2B5EF4-FFF2-40B4-BE49-F238E27FC236}">
              <a16:creationId xmlns:a16="http://schemas.microsoft.com/office/drawing/2014/main" id="{AC6859C5-DC7F-4724-B20E-865E8472B155}"/>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1280</xdr:row>
      <xdr:rowOff>0</xdr:rowOff>
    </xdr:from>
    <xdr:ext cx="304800" cy="307975"/>
    <xdr:sp macro="" textlink="">
      <xdr:nvSpPr>
        <xdr:cNvPr id="4530" name="AutoShape 1" descr="blob:https://web.whatsapp.com/34b6e80c-bc0c-4a28-b3e1-e4a36d430a7e">
          <a:extLst>
            <a:ext uri="{FF2B5EF4-FFF2-40B4-BE49-F238E27FC236}">
              <a16:creationId xmlns:a16="http://schemas.microsoft.com/office/drawing/2014/main" id="{E42D8A4C-EEF3-4455-80F0-4184430E407B}"/>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1280</xdr:row>
      <xdr:rowOff>0</xdr:rowOff>
    </xdr:from>
    <xdr:ext cx="304800" cy="307975"/>
    <xdr:sp macro="" textlink="">
      <xdr:nvSpPr>
        <xdr:cNvPr id="4531" name="AutoShape 1" descr="blob:https://web.whatsapp.com/34b6e80c-bc0c-4a28-b3e1-e4a36d430a7e">
          <a:extLst>
            <a:ext uri="{FF2B5EF4-FFF2-40B4-BE49-F238E27FC236}">
              <a16:creationId xmlns:a16="http://schemas.microsoft.com/office/drawing/2014/main" id="{EC09AC1D-FFB0-4665-8C8C-C5B4A3FB042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1280</xdr:row>
      <xdr:rowOff>0</xdr:rowOff>
    </xdr:from>
    <xdr:ext cx="304800" cy="307975"/>
    <xdr:sp macro="" textlink="">
      <xdr:nvSpPr>
        <xdr:cNvPr id="4532" name="AutoShape 1" descr="blob:https://web.whatsapp.com/34b6e80c-bc0c-4a28-b3e1-e4a36d430a7e">
          <a:extLst>
            <a:ext uri="{FF2B5EF4-FFF2-40B4-BE49-F238E27FC236}">
              <a16:creationId xmlns:a16="http://schemas.microsoft.com/office/drawing/2014/main" id="{1B0D71C5-1F0D-4E4C-9D20-659A9485C7DB}"/>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1281</xdr:row>
      <xdr:rowOff>0</xdr:rowOff>
    </xdr:from>
    <xdr:ext cx="304800" cy="307975"/>
    <xdr:sp macro="" textlink="">
      <xdr:nvSpPr>
        <xdr:cNvPr id="4533" name="AutoShape 1" descr="blob:https://web.whatsapp.com/34b6e80c-bc0c-4a28-b3e1-e4a36d430a7e">
          <a:extLst>
            <a:ext uri="{FF2B5EF4-FFF2-40B4-BE49-F238E27FC236}">
              <a16:creationId xmlns:a16="http://schemas.microsoft.com/office/drawing/2014/main" id="{AECFDE34-F39D-424B-8B60-70DC931D273A}"/>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1281</xdr:row>
      <xdr:rowOff>0</xdr:rowOff>
    </xdr:from>
    <xdr:ext cx="304800" cy="307975"/>
    <xdr:sp macro="" textlink="">
      <xdr:nvSpPr>
        <xdr:cNvPr id="4534" name="AutoShape 1" descr="blob:https://web.whatsapp.com/34b6e80c-bc0c-4a28-b3e1-e4a36d430a7e">
          <a:extLst>
            <a:ext uri="{FF2B5EF4-FFF2-40B4-BE49-F238E27FC236}">
              <a16:creationId xmlns:a16="http://schemas.microsoft.com/office/drawing/2014/main" id="{A0F5A078-80D9-44CC-8006-E52B2EE65036}"/>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1281</xdr:row>
      <xdr:rowOff>0</xdr:rowOff>
    </xdr:from>
    <xdr:ext cx="304800" cy="307975"/>
    <xdr:sp macro="" textlink="">
      <xdr:nvSpPr>
        <xdr:cNvPr id="4535" name="AutoShape 1" descr="blob:https://web.whatsapp.com/34b6e80c-bc0c-4a28-b3e1-e4a36d430a7e">
          <a:extLst>
            <a:ext uri="{FF2B5EF4-FFF2-40B4-BE49-F238E27FC236}">
              <a16:creationId xmlns:a16="http://schemas.microsoft.com/office/drawing/2014/main" id="{0D95A942-8F90-4363-AD50-B02A08E5007A}"/>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1281</xdr:row>
      <xdr:rowOff>0</xdr:rowOff>
    </xdr:from>
    <xdr:ext cx="304800" cy="307975"/>
    <xdr:sp macro="" textlink="">
      <xdr:nvSpPr>
        <xdr:cNvPr id="4536" name="AutoShape 1" descr="blob:https://web.whatsapp.com/34b6e80c-bc0c-4a28-b3e1-e4a36d430a7e">
          <a:extLst>
            <a:ext uri="{FF2B5EF4-FFF2-40B4-BE49-F238E27FC236}">
              <a16:creationId xmlns:a16="http://schemas.microsoft.com/office/drawing/2014/main" id="{49956563-4FD1-42DF-990C-3B2FEE17E4C1}"/>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1282</xdr:row>
      <xdr:rowOff>0</xdr:rowOff>
    </xdr:from>
    <xdr:ext cx="304800" cy="307975"/>
    <xdr:sp macro="" textlink="">
      <xdr:nvSpPr>
        <xdr:cNvPr id="4537" name="AutoShape 1" descr="blob:https://web.whatsapp.com/34b6e80c-bc0c-4a28-b3e1-e4a36d430a7e">
          <a:extLst>
            <a:ext uri="{FF2B5EF4-FFF2-40B4-BE49-F238E27FC236}">
              <a16:creationId xmlns:a16="http://schemas.microsoft.com/office/drawing/2014/main" id="{A447E78D-9379-45F9-B2BD-660AE5CBDAC4}"/>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1282</xdr:row>
      <xdr:rowOff>0</xdr:rowOff>
    </xdr:from>
    <xdr:ext cx="304800" cy="307975"/>
    <xdr:sp macro="" textlink="">
      <xdr:nvSpPr>
        <xdr:cNvPr id="4538" name="AutoShape 1" descr="blob:https://web.whatsapp.com/34b6e80c-bc0c-4a28-b3e1-e4a36d430a7e">
          <a:extLst>
            <a:ext uri="{FF2B5EF4-FFF2-40B4-BE49-F238E27FC236}">
              <a16:creationId xmlns:a16="http://schemas.microsoft.com/office/drawing/2014/main" id="{3EC1F68E-6410-40B1-AD5C-F57A99AA451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1282</xdr:row>
      <xdr:rowOff>0</xdr:rowOff>
    </xdr:from>
    <xdr:ext cx="304800" cy="307975"/>
    <xdr:sp macro="" textlink="">
      <xdr:nvSpPr>
        <xdr:cNvPr id="4539" name="AutoShape 1" descr="blob:https://web.whatsapp.com/34b6e80c-bc0c-4a28-b3e1-e4a36d430a7e">
          <a:extLst>
            <a:ext uri="{FF2B5EF4-FFF2-40B4-BE49-F238E27FC236}">
              <a16:creationId xmlns:a16="http://schemas.microsoft.com/office/drawing/2014/main" id="{54672841-D15F-43AB-A721-719B5E5BE072}"/>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1282</xdr:row>
      <xdr:rowOff>0</xdr:rowOff>
    </xdr:from>
    <xdr:ext cx="304800" cy="307975"/>
    <xdr:sp macro="" textlink="">
      <xdr:nvSpPr>
        <xdr:cNvPr id="4540" name="AutoShape 1" descr="blob:https://web.whatsapp.com/34b6e80c-bc0c-4a28-b3e1-e4a36d430a7e">
          <a:extLst>
            <a:ext uri="{FF2B5EF4-FFF2-40B4-BE49-F238E27FC236}">
              <a16:creationId xmlns:a16="http://schemas.microsoft.com/office/drawing/2014/main" id="{336EA60D-9DF8-49B1-96A4-3935DD4717FC}"/>
            </a:ext>
          </a:extLst>
        </xdr:cNvPr>
        <xdr:cNvSpPr>
          <a:spLocks noChangeAspect="1" noChangeArrowheads="1"/>
        </xdr:cNvSpPr>
      </xdr:nvSpPr>
      <xdr:spPr bwMode="auto">
        <a:xfrm>
          <a:off x="9409545" y="349432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1283</xdr:row>
      <xdr:rowOff>0</xdr:rowOff>
    </xdr:from>
    <xdr:ext cx="304800" cy="307975"/>
    <xdr:sp macro="" textlink="">
      <xdr:nvSpPr>
        <xdr:cNvPr id="4541" name="AutoShape 1" descr="blob:https://web.whatsapp.com/34b6e80c-bc0c-4a28-b3e1-e4a36d430a7e">
          <a:extLst>
            <a:ext uri="{FF2B5EF4-FFF2-40B4-BE49-F238E27FC236}">
              <a16:creationId xmlns:a16="http://schemas.microsoft.com/office/drawing/2014/main" id="{0DA75954-E272-457F-8E21-1302601AE2B8}"/>
            </a:ext>
          </a:extLst>
        </xdr:cNvPr>
        <xdr:cNvSpPr>
          <a:spLocks noChangeAspect="1" noChangeArrowheads="1"/>
        </xdr:cNvSpPr>
      </xdr:nvSpPr>
      <xdr:spPr bwMode="auto">
        <a:xfrm>
          <a:off x="9409545" y="34970219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1283</xdr:row>
      <xdr:rowOff>0</xdr:rowOff>
    </xdr:from>
    <xdr:ext cx="304800" cy="307975"/>
    <xdr:sp macro="" textlink="">
      <xdr:nvSpPr>
        <xdr:cNvPr id="4542" name="AutoShape 1" descr="blob:https://web.whatsapp.com/34b6e80c-bc0c-4a28-b3e1-e4a36d430a7e">
          <a:extLst>
            <a:ext uri="{FF2B5EF4-FFF2-40B4-BE49-F238E27FC236}">
              <a16:creationId xmlns:a16="http://schemas.microsoft.com/office/drawing/2014/main" id="{3E041042-C788-461E-8A1D-D9059C2B1627}"/>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1284</xdr:row>
      <xdr:rowOff>0</xdr:rowOff>
    </xdr:from>
    <xdr:ext cx="304800" cy="307975"/>
    <xdr:sp macro="" textlink="">
      <xdr:nvSpPr>
        <xdr:cNvPr id="4543" name="AutoShape 1" descr="blob:https://web.whatsapp.com/34b6e80c-bc0c-4a28-b3e1-e4a36d430a7e">
          <a:extLst>
            <a:ext uri="{FF2B5EF4-FFF2-40B4-BE49-F238E27FC236}">
              <a16:creationId xmlns:a16="http://schemas.microsoft.com/office/drawing/2014/main" id="{D9EF7331-C13D-40CE-9042-52A95D48B826}"/>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1284</xdr:row>
      <xdr:rowOff>0</xdr:rowOff>
    </xdr:from>
    <xdr:ext cx="304800" cy="307975"/>
    <xdr:sp macro="" textlink="">
      <xdr:nvSpPr>
        <xdr:cNvPr id="4544" name="AutoShape 1" descr="blob:https://web.whatsapp.com/34b6e80c-bc0c-4a28-b3e1-e4a36d430a7e">
          <a:extLst>
            <a:ext uri="{FF2B5EF4-FFF2-40B4-BE49-F238E27FC236}">
              <a16:creationId xmlns:a16="http://schemas.microsoft.com/office/drawing/2014/main" id="{6EC91483-59D2-40CB-A4C4-5BD85F9D7D8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1284</xdr:row>
      <xdr:rowOff>0</xdr:rowOff>
    </xdr:from>
    <xdr:ext cx="304800" cy="307975"/>
    <xdr:sp macro="" textlink="">
      <xdr:nvSpPr>
        <xdr:cNvPr id="4545" name="AutoShape 1" descr="blob:https://web.whatsapp.com/34b6e80c-bc0c-4a28-b3e1-e4a36d430a7e">
          <a:extLst>
            <a:ext uri="{FF2B5EF4-FFF2-40B4-BE49-F238E27FC236}">
              <a16:creationId xmlns:a16="http://schemas.microsoft.com/office/drawing/2014/main" id="{28B2EC97-4CC8-46B5-9E80-0E3D4C84002C}"/>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1284</xdr:row>
      <xdr:rowOff>0</xdr:rowOff>
    </xdr:from>
    <xdr:ext cx="304800" cy="307975"/>
    <xdr:sp macro="" textlink="">
      <xdr:nvSpPr>
        <xdr:cNvPr id="4546" name="AutoShape 1" descr="blob:https://web.whatsapp.com/34b6e80c-bc0c-4a28-b3e1-e4a36d430a7e">
          <a:extLst>
            <a:ext uri="{FF2B5EF4-FFF2-40B4-BE49-F238E27FC236}">
              <a16:creationId xmlns:a16="http://schemas.microsoft.com/office/drawing/2014/main" id="{E5E43650-E2D6-4032-BC13-4C9BCE9C704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1285</xdr:row>
      <xdr:rowOff>0</xdr:rowOff>
    </xdr:from>
    <xdr:ext cx="304800" cy="307975"/>
    <xdr:sp macro="" textlink="">
      <xdr:nvSpPr>
        <xdr:cNvPr id="4547" name="AutoShape 1" descr="blob:https://web.whatsapp.com/34b6e80c-bc0c-4a28-b3e1-e4a36d430a7e">
          <a:extLst>
            <a:ext uri="{FF2B5EF4-FFF2-40B4-BE49-F238E27FC236}">
              <a16:creationId xmlns:a16="http://schemas.microsoft.com/office/drawing/2014/main" id="{F94E865D-D11F-4798-A430-AF705381FA86}"/>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1285</xdr:row>
      <xdr:rowOff>0</xdr:rowOff>
    </xdr:from>
    <xdr:ext cx="304800" cy="307975"/>
    <xdr:sp macro="" textlink="">
      <xdr:nvSpPr>
        <xdr:cNvPr id="4548" name="AutoShape 1" descr="blob:https://web.whatsapp.com/34b6e80c-bc0c-4a28-b3e1-e4a36d430a7e">
          <a:extLst>
            <a:ext uri="{FF2B5EF4-FFF2-40B4-BE49-F238E27FC236}">
              <a16:creationId xmlns:a16="http://schemas.microsoft.com/office/drawing/2014/main" id="{346439D4-65BB-4BA1-87FE-96DBF86A15C4}"/>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1285</xdr:row>
      <xdr:rowOff>0</xdr:rowOff>
    </xdr:from>
    <xdr:ext cx="304800" cy="307975"/>
    <xdr:sp macro="" textlink="">
      <xdr:nvSpPr>
        <xdr:cNvPr id="4549" name="AutoShape 1" descr="blob:https://web.whatsapp.com/34b6e80c-bc0c-4a28-b3e1-e4a36d430a7e">
          <a:extLst>
            <a:ext uri="{FF2B5EF4-FFF2-40B4-BE49-F238E27FC236}">
              <a16:creationId xmlns:a16="http://schemas.microsoft.com/office/drawing/2014/main" id="{7479023C-12E1-424A-8406-4A7091606010}"/>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1285</xdr:row>
      <xdr:rowOff>0</xdr:rowOff>
    </xdr:from>
    <xdr:ext cx="304800" cy="307975"/>
    <xdr:sp macro="" textlink="">
      <xdr:nvSpPr>
        <xdr:cNvPr id="4550" name="AutoShape 1" descr="blob:https://web.whatsapp.com/34b6e80c-bc0c-4a28-b3e1-e4a36d430a7e">
          <a:extLst>
            <a:ext uri="{FF2B5EF4-FFF2-40B4-BE49-F238E27FC236}">
              <a16:creationId xmlns:a16="http://schemas.microsoft.com/office/drawing/2014/main" id="{50AD40E1-C2EC-4076-89B6-C4580E22FDB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1285</xdr:row>
      <xdr:rowOff>0</xdr:rowOff>
    </xdr:from>
    <xdr:ext cx="304800" cy="307975"/>
    <xdr:sp macro="" textlink="">
      <xdr:nvSpPr>
        <xdr:cNvPr id="4551" name="AutoShape 1" descr="blob:https://web.whatsapp.com/34b6e80c-bc0c-4a28-b3e1-e4a36d430a7e">
          <a:extLst>
            <a:ext uri="{FF2B5EF4-FFF2-40B4-BE49-F238E27FC236}">
              <a16:creationId xmlns:a16="http://schemas.microsoft.com/office/drawing/2014/main" id="{CDED9230-1223-4FDD-B607-29B837A929F7}"/>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1286</xdr:row>
      <xdr:rowOff>0</xdr:rowOff>
    </xdr:from>
    <xdr:ext cx="304800" cy="307975"/>
    <xdr:sp macro="" textlink="">
      <xdr:nvSpPr>
        <xdr:cNvPr id="4552" name="AutoShape 1" descr="blob:https://web.whatsapp.com/34b6e80c-bc0c-4a28-b3e1-e4a36d430a7e">
          <a:extLst>
            <a:ext uri="{FF2B5EF4-FFF2-40B4-BE49-F238E27FC236}">
              <a16:creationId xmlns:a16="http://schemas.microsoft.com/office/drawing/2014/main" id="{F8609B63-DCA1-456B-B95D-D74B7CA4B8CF}"/>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1286</xdr:row>
      <xdr:rowOff>0</xdr:rowOff>
    </xdr:from>
    <xdr:ext cx="304800" cy="307975"/>
    <xdr:sp macro="" textlink="">
      <xdr:nvSpPr>
        <xdr:cNvPr id="4553" name="AutoShape 1" descr="blob:https://web.whatsapp.com/34b6e80c-bc0c-4a28-b3e1-e4a36d430a7e">
          <a:extLst>
            <a:ext uri="{FF2B5EF4-FFF2-40B4-BE49-F238E27FC236}">
              <a16:creationId xmlns:a16="http://schemas.microsoft.com/office/drawing/2014/main" id="{9EBC48CF-4A2D-4BF0-AD6D-952A8703AD83}"/>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1286</xdr:row>
      <xdr:rowOff>0</xdr:rowOff>
    </xdr:from>
    <xdr:ext cx="304800" cy="307975"/>
    <xdr:sp macro="" textlink="">
      <xdr:nvSpPr>
        <xdr:cNvPr id="4554" name="AutoShape 1" descr="blob:https://web.whatsapp.com/34b6e80c-bc0c-4a28-b3e1-e4a36d430a7e">
          <a:extLst>
            <a:ext uri="{FF2B5EF4-FFF2-40B4-BE49-F238E27FC236}">
              <a16:creationId xmlns:a16="http://schemas.microsoft.com/office/drawing/2014/main" id="{F0921594-8E7B-4AA1-8CBD-ACA1757629B7}"/>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1286</xdr:row>
      <xdr:rowOff>0</xdr:rowOff>
    </xdr:from>
    <xdr:ext cx="304800" cy="307975"/>
    <xdr:sp macro="" textlink="">
      <xdr:nvSpPr>
        <xdr:cNvPr id="4555" name="AutoShape 1" descr="blob:https://web.whatsapp.com/34b6e80c-bc0c-4a28-b3e1-e4a36d430a7e">
          <a:extLst>
            <a:ext uri="{FF2B5EF4-FFF2-40B4-BE49-F238E27FC236}">
              <a16:creationId xmlns:a16="http://schemas.microsoft.com/office/drawing/2014/main" id="{B4469034-6902-41F0-A674-CA8473D58FAE}"/>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1286</xdr:row>
      <xdr:rowOff>0</xdr:rowOff>
    </xdr:from>
    <xdr:ext cx="304800" cy="307975"/>
    <xdr:sp macro="" textlink="">
      <xdr:nvSpPr>
        <xdr:cNvPr id="4556" name="AutoShape 1" descr="blob:https://web.whatsapp.com/34b6e80c-bc0c-4a28-b3e1-e4a36d430a7e">
          <a:extLst>
            <a:ext uri="{FF2B5EF4-FFF2-40B4-BE49-F238E27FC236}">
              <a16:creationId xmlns:a16="http://schemas.microsoft.com/office/drawing/2014/main" id="{D66D2D87-5D67-43E7-AF43-A9A02A7CF715}"/>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1287</xdr:row>
      <xdr:rowOff>0</xdr:rowOff>
    </xdr:from>
    <xdr:ext cx="304800" cy="307975"/>
    <xdr:sp macro="" textlink="">
      <xdr:nvSpPr>
        <xdr:cNvPr id="4557" name="AutoShape 1" descr="blob:https://web.whatsapp.com/34b6e80c-bc0c-4a28-b3e1-e4a36d430a7e">
          <a:extLst>
            <a:ext uri="{FF2B5EF4-FFF2-40B4-BE49-F238E27FC236}">
              <a16:creationId xmlns:a16="http://schemas.microsoft.com/office/drawing/2014/main" id="{DE660142-9EE6-4D64-9403-7284AB186E33}"/>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1287</xdr:row>
      <xdr:rowOff>0</xdr:rowOff>
    </xdr:from>
    <xdr:ext cx="304800" cy="307975"/>
    <xdr:sp macro="" textlink="">
      <xdr:nvSpPr>
        <xdr:cNvPr id="4558" name="AutoShape 1" descr="blob:https://web.whatsapp.com/34b6e80c-bc0c-4a28-b3e1-e4a36d430a7e">
          <a:extLst>
            <a:ext uri="{FF2B5EF4-FFF2-40B4-BE49-F238E27FC236}">
              <a16:creationId xmlns:a16="http://schemas.microsoft.com/office/drawing/2014/main" id="{4B65A5F5-34E3-4DC0-970B-ACDC6BCB8F6E}"/>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1287</xdr:row>
      <xdr:rowOff>0</xdr:rowOff>
    </xdr:from>
    <xdr:ext cx="304800" cy="307975"/>
    <xdr:sp macro="" textlink="">
      <xdr:nvSpPr>
        <xdr:cNvPr id="4559" name="AutoShape 1" descr="blob:https://web.whatsapp.com/34b6e80c-bc0c-4a28-b3e1-e4a36d430a7e">
          <a:extLst>
            <a:ext uri="{FF2B5EF4-FFF2-40B4-BE49-F238E27FC236}">
              <a16:creationId xmlns:a16="http://schemas.microsoft.com/office/drawing/2014/main" id="{37742BD3-0A24-4B1B-819F-19AA471D0160}"/>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1287</xdr:row>
      <xdr:rowOff>0</xdr:rowOff>
    </xdr:from>
    <xdr:ext cx="304800" cy="307975"/>
    <xdr:sp macro="" textlink="">
      <xdr:nvSpPr>
        <xdr:cNvPr id="4560" name="AutoShape 1" descr="blob:https://web.whatsapp.com/34b6e80c-bc0c-4a28-b3e1-e4a36d430a7e">
          <a:extLst>
            <a:ext uri="{FF2B5EF4-FFF2-40B4-BE49-F238E27FC236}">
              <a16:creationId xmlns:a16="http://schemas.microsoft.com/office/drawing/2014/main" id="{74CA5894-818A-4A67-AB36-9E82983D018A}"/>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1287</xdr:row>
      <xdr:rowOff>0</xdr:rowOff>
    </xdr:from>
    <xdr:ext cx="304800" cy="307975"/>
    <xdr:sp macro="" textlink="">
      <xdr:nvSpPr>
        <xdr:cNvPr id="4561" name="AutoShape 1" descr="blob:https://web.whatsapp.com/34b6e80c-bc0c-4a28-b3e1-e4a36d430a7e">
          <a:extLst>
            <a:ext uri="{FF2B5EF4-FFF2-40B4-BE49-F238E27FC236}">
              <a16:creationId xmlns:a16="http://schemas.microsoft.com/office/drawing/2014/main" id="{0041D3BB-2C9B-4D49-B516-0A475975C48A}"/>
            </a:ext>
          </a:extLst>
        </xdr:cNvPr>
        <xdr:cNvSpPr>
          <a:spLocks noChangeAspect="1" noChangeArrowheads="1"/>
        </xdr:cNvSpPr>
      </xdr:nvSpPr>
      <xdr:spPr bwMode="auto">
        <a:xfrm>
          <a:off x="9409545" y="35151098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1288</xdr:row>
      <xdr:rowOff>0</xdr:rowOff>
    </xdr:from>
    <xdr:ext cx="304800" cy="307975"/>
    <xdr:sp macro="" textlink="">
      <xdr:nvSpPr>
        <xdr:cNvPr id="4562" name="AutoShape 1" descr="blob:https://web.whatsapp.com/34b6e80c-bc0c-4a28-b3e1-e4a36d430a7e">
          <a:extLst>
            <a:ext uri="{FF2B5EF4-FFF2-40B4-BE49-F238E27FC236}">
              <a16:creationId xmlns:a16="http://schemas.microsoft.com/office/drawing/2014/main" id="{E965082D-62D9-406C-9404-49DA081696BA}"/>
            </a:ext>
          </a:extLst>
        </xdr:cNvPr>
        <xdr:cNvSpPr>
          <a:spLocks noChangeAspect="1" noChangeArrowheads="1"/>
        </xdr:cNvSpPr>
      </xdr:nvSpPr>
      <xdr:spPr bwMode="auto">
        <a:xfrm>
          <a:off x="9409545" y="35178037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1288</xdr:row>
      <xdr:rowOff>0</xdr:rowOff>
    </xdr:from>
    <xdr:ext cx="304800" cy="307975"/>
    <xdr:sp macro="" textlink="">
      <xdr:nvSpPr>
        <xdr:cNvPr id="4563" name="AutoShape 1" descr="blob:https://web.whatsapp.com/34b6e80c-bc0c-4a28-b3e1-e4a36d430a7e">
          <a:extLst>
            <a:ext uri="{FF2B5EF4-FFF2-40B4-BE49-F238E27FC236}">
              <a16:creationId xmlns:a16="http://schemas.microsoft.com/office/drawing/2014/main" id="{4DAC572F-743A-437D-A848-01586A408099}"/>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1289</xdr:row>
      <xdr:rowOff>0</xdr:rowOff>
    </xdr:from>
    <xdr:ext cx="304800" cy="307975"/>
    <xdr:sp macro="" textlink="">
      <xdr:nvSpPr>
        <xdr:cNvPr id="4564" name="AutoShape 1" descr="blob:https://web.whatsapp.com/34b6e80c-bc0c-4a28-b3e1-e4a36d430a7e">
          <a:extLst>
            <a:ext uri="{FF2B5EF4-FFF2-40B4-BE49-F238E27FC236}">
              <a16:creationId xmlns:a16="http://schemas.microsoft.com/office/drawing/2014/main" id="{351C914F-1182-488B-AE06-FE8267C5389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1289</xdr:row>
      <xdr:rowOff>0</xdr:rowOff>
    </xdr:from>
    <xdr:ext cx="304800" cy="307975"/>
    <xdr:sp macro="" textlink="">
      <xdr:nvSpPr>
        <xdr:cNvPr id="4565" name="AutoShape 1" descr="blob:https://web.whatsapp.com/34b6e80c-bc0c-4a28-b3e1-e4a36d430a7e">
          <a:extLst>
            <a:ext uri="{FF2B5EF4-FFF2-40B4-BE49-F238E27FC236}">
              <a16:creationId xmlns:a16="http://schemas.microsoft.com/office/drawing/2014/main" id="{C2C6A6D2-4F05-4B08-A8F6-D62E2681C8D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1289</xdr:row>
      <xdr:rowOff>0</xdr:rowOff>
    </xdr:from>
    <xdr:ext cx="304800" cy="307975"/>
    <xdr:sp macro="" textlink="">
      <xdr:nvSpPr>
        <xdr:cNvPr id="4566" name="AutoShape 1" descr="blob:https://web.whatsapp.com/34b6e80c-bc0c-4a28-b3e1-e4a36d430a7e">
          <a:extLst>
            <a:ext uri="{FF2B5EF4-FFF2-40B4-BE49-F238E27FC236}">
              <a16:creationId xmlns:a16="http://schemas.microsoft.com/office/drawing/2014/main" id="{C9B6831C-6D3B-4DDA-9AC2-DF478FDD888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1289</xdr:row>
      <xdr:rowOff>0</xdr:rowOff>
    </xdr:from>
    <xdr:ext cx="304800" cy="307975"/>
    <xdr:sp macro="" textlink="">
      <xdr:nvSpPr>
        <xdr:cNvPr id="4567" name="AutoShape 1" descr="blob:https://web.whatsapp.com/34b6e80c-bc0c-4a28-b3e1-e4a36d430a7e">
          <a:extLst>
            <a:ext uri="{FF2B5EF4-FFF2-40B4-BE49-F238E27FC236}">
              <a16:creationId xmlns:a16="http://schemas.microsoft.com/office/drawing/2014/main" id="{89525D81-4A69-4294-81CB-AD571852E873}"/>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1289</xdr:row>
      <xdr:rowOff>0</xdr:rowOff>
    </xdr:from>
    <xdr:ext cx="304800" cy="307975"/>
    <xdr:sp macro="" textlink="">
      <xdr:nvSpPr>
        <xdr:cNvPr id="4568" name="AutoShape 1" descr="blob:https://web.whatsapp.com/34b6e80c-bc0c-4a28-b3e1-e4a36d430a7e">
          <a:extLst>
            <a:ext uri="{FF2B5EF4-FFF2-40B4-BE49-F238E27FC236}">
              <a16:creationId xmlns:a16="http://schemas.microsoft.com/office/drawing/2014/main" id="{32BCB448-514B-44D1-8C4B-D256A0D6476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69" name="AutoShape 1" descr="blob:https://web.whatsapp.com/34b6e80c-bc0c-4a28-b3e1-e4a36d430a7e">
          <a:extLst>
            <a:ext uri="{FF2B5EF4-FFF2-40B4-BE49-F238E27FC236}">
              <a16:creationId xmlns:a16="http://schemas.microsoft.com/office/drawing/2014/main" id="{33EEE98D-2AC8-4CB3-8416-E96C03643957}"/>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70" name="AutoShape 1" descr="blob:https://web.whatsapp.com/34b6e80c-bc0c-4a28-b3e1-e4a36d430a7e">
          <a:extLst>
            <a:ext uri="{FF2B5EF4-FFF2-40B4-BE49-F238E27FC236}">
              <a16:creationId xmlns:a16="http://schemas.microsoft.com/office/drawing/2014/main" id="{88709DE6-CDB1-4B7F-86BB-C33D503C65C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71" name="AutoShape 1" descr="blob:https://web.whatsapp.com/34b6e80c-bc0c-4a28-b3e1-e4a36d430a7e">
          <a:extLst>
            <a:ext uri="{FF2B5EF4-FFF2-40B4-BE49-F238E27FC236}">
              <a16:creationId xmlns:a16="http://schemas.microsoft.com/office/drawing/2014/main" id="{5F99F31E-7B49-4CC2-92AC-C3EC4338ADFD}"/>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72" name="AutoShape 1" descr="blob:https://web.whatsapp.com/34b6e80c-bc0c-4a28-b3e1-e4a36d430a7e">
          <a:extLst>
            <a:ext uri="{FF2B5EF4-FFF2-40B4-BE49-F238E27FC236}">
              <a16:creationId xmlns:a16="http://schemas.microsoft.com/office/drawing/2014/main" id="{BE4EA012-E890-420B-A68D-969099DE87D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73" name="AutoShape 1" descr="blob:https://web.whatsapp.com/34b6e80c-bc0c-4a28-b3e1-e4a36d430a7e">
          <a:extLst>
            <a:ext uri="{FF2B5EF4-FFF2-40B4-BE49-F238E27FC236}">
              <a16:creationId xmlns:a16="http://schemas.microsoft.com/office/drawing/2014/main" id="{81D2E6D3-64C5-4B35-9707-663CFD16815F}"/>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1290</xdr:row>
      <xdr:rowOff>0</xdr:rowOff>
    </xdr:from>
    <xdr:ext cx="304800" cy="307975"/>
    <xdr:sp macro="" textlink="">
      <xdr:nvSpPr>
        <xdr:cNvPr id="4574" name="AutoShape 1" descr="blob:https://web.whatsapp.com/34b6e80c-bc0c-4a28-b3e1-e4a36d430a7e">
          <a:extLst>
            <a:ext uri="{FF2B5EF4-FFF2-40B4-BE49-F238E27FC236}">
              <a16:creationId xmlns:a16="http://schemas.microsoft.com/office/drawing/2014/main" id="{3AC49761-F791-4DCC-9D8A-F87DAA45AC7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75" name="AutoShape 1" descr="blob:https://web.whatsapp.com/34b6e80c-bc0c-4a28-b3e1-e4a36d430a7e">
          <a:extLst>
            <a:ext uri="{FF2B5EF4-FFF2-40B4-BE49-F238E27FC236}">
              <a16:creationId xmlns:a16="http://schemas.microsoft.com/office/drawing/2014/main" id="{AB267C5C-1F5B-43DF-9B8B-EBAE3CC397FE}"/>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76" name="AutoShape 1" descr="blob:https://web.whatsapp.com/34b6e80c-bc0c-4a28-b3e1-e4a36d430a7e">
          <a:extLst>
            <a:ext uri="{FF2B5EF4-FFF2-40B4-BE49-F238E27FC236}">
              <a16:creationId xmlns:a16="http://schemas.microsoft.com/office/drawing/2014/main" id="{867A8850-4923-4880-9A1F-01635F7D2931}"/>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77" name="AutoShape 1" descr="blob:https://web.whatsapp.com/34b6e80c-bc0c-4a28-b3e1-e4a36d430a7e">
          <a:extLst>
            <a:ext uri="{FF2B5EF4-FFF2-40B4-BE49-F238E27FC236}">
              <a16:creationId xmlns:a16="http://schemas.microsoft.com/office/drawing/2014/main" id="{B27CF908-594F-4A93-B474-D3060D79AD8E}"/>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78" name="AutoShape 1" descr="blob:https://web.whatsapp.com/34b6e80c-bc0c-4a28-b3e1-e4a36d430a7e">
          <a:extLst>
            <a:ext uri="{FF2B5EF4-FFF2-40B4-BE49-F238E27FC236}">
              <a16:creationId xmlns:a16="http://schemas.microsoft.com/office/drawing/2014/main" id="{E3980C97-7487-4C85-AF97-1097B543DA94}"/>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79" name="AutoShape 1" descr="blob:https://web.whatsapp.com/34b6e80c-bc0c-4a28-b3e1-e4a36d430a7e">
          <a:extLst>
            <a:ext uri="{FF2B5EF4-FFF2-40B4-BE49-F238E27FC236}">
              <a16:creationId xmlns:a16="http://schemas.microsoft.com/office/drawing/2014/main" id="{81D74F86-D8C3-4F66-9724-3A3891DE321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1291</xdr:row>
      <xdr:rowOff>0</xdr:rowOff>
    </xdr:from>
    <xdr:ext cx="304800" cy="307975"/>
    <xdr:sp macro="" textlink="">
      <xdr:nvSpPr>
        <xdr:cNvPr id="4580" name="AutoShape 1" descr="blob:https://web.whatsapp.com/34b6e80c-bc0c-4a28-b3e1-e4a36d430a7e">
          <a:extLst>
            <a:ext uri="{FF2B5EF4-FFF2-40B4-BE49-F238E27FC236}">
              <a16:creationId xmlns:a16="http://schemas.microsoft.com/office/drawing/2014/main" id="{2B5B4F05-B5E9-4A2E-A4FF-83292B590F2D}"/>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1" name="AutoShape 1" descr="blob:https://web.whatsapp.com/34b6e80c-bc0c-4a28-b3e1-e4a36d430a7e">
          <a:extLst>
            <a:ext uri="{FF2B5EF4-FFF2-40B4-BE49-F238E27FC236}">
              <a16:creationId xmlns:a16="http://schemas.microsoft.com/office/drawing/2014/main" id="{C4E70A29-C6E0-473C-A8C3-AD8BBE8E29BA}"/>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2" name="AutoShape 1" descr="blob:https://web.whatsapp.com/34b6e80c-bc0c-4a28-b3e1-e4a36d430a7e">
          <a:extLst>
            <a:ext uri="{FF2B5EF4-FFF2-40B4-BE49-F238E27FC236}">
              <a16:creationId xmlns:a16="http://schemas.microsoft.com/office/drawing/2014/main" id="{52D277BB-9ABC-47C9-B038-927096988F0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3" name="AutoShape 1" descr="blob:https://web.whatsapp.com/34b6e80c-bc0c-4a28-b3e1-e4a36d430a7e">
          <a:extLst>
            <a:ext uri="{FF2B5EF4-FFF2-40B4-BE49-F238E27FC236}">
              <a16:creationId xmlns:a16="http://schemas.microsoft.com/office/drawing/2014/main" id="{533A023F-D8C1-427E-96CB-638EE1B4B012}"/>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4" name="AutoShape 1" descr="blob:https://web.whatsapp.com/34b6e80c-bc0c-4a28-b3e1-e4a36d430a7e">
          <a:extLst>
            <a:ext uri="{FF2B5EF4-FFF2-40B4-BE49-F238E27FC236}">
              <a16:creationId xmlns:a16="http://schemas.microsoft.com/office/drawing/2014/main" id="{0D938DD6-D3F1-48E7-B80F-1837B869A544}"/>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5" name="AutoShape 1" descr="blob:https://web.whatsapp.com/34b6e80c-bc0c-4a28-b3e1-e4a36d430a7e">
          <a:extLst>
            <a:ext uri="{FF2B5EF4-FFF2-40B4-BE49-F238E27FC236}">
              <a16:creationId xmlns:a16="http://schemas.microsoft.com/office/drawing/2014/main" id="{63D31A5E-A4B7-4F13-BFD4-ACBBD90806F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1292</xdr:row>
      <xdr:rowOff>0</xdr:rowOff>
    </xdr:from>
    <xdr:ext cx="304800" cy="307975"/>
    <xdr:sp macro="" textlink="">
      <xdr:nvSpPr>
        <xdr:cNvPr id="4586" name="AutoShape 1" descr="blob:https://web.whatsapp.com/34b6e80c-bc0c-4a28-b3e1-e4a36d430a7e">
          <a:extLst>
            <a:ext uri="{FF2B5EF4-FFF2-40B4-BE49-F238E27FC236}">
              <a16:creationId xmlns:a16="http://schemas.microsoft.com/office/drawing/2014/main" id="{BD126B1E-BDC2-4496-ADA8-C2B9D5668F95}"/>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87" name="AutoShape 1" descr="blob:https://web.whatsapp.com/34b6e80c-bc0c-4a28-b3e1-e4a36d430a7e">
          <a:extLst>
            <a:ext uri="{FF2B5EF4-FFF2-40B4-BE49-F238E27FC236}">
              <a16:creationId xmlns:a16="http://schemas.microsoft.com/office/drawing/2014/main" id="{837D4722-7DB2-4653-940D-1482DCD6D106}"/>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88" name="AutoShape 1" descr="blob:https://web.whatsapp.com/34b6e80c-bc0c-4a28-b3e1-e4a36d430a7e">
          <a:extLst>
            <a:ext uri="{FF2B5EF4-FFF2-40B4-BE49-F238E27FC236}">
              <a16:creationId xmlns:a16="http://schemas.microsoft.com/office/drawing/2014/main" id="{1FF9C51E-4DD5-4EC6-BF35-C01D547121BA}"/>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89" name="AutoShape 1" descr="blob:https://web.whatsapp.com/34b6e80c-bc0c-4a28-b3e1-e4a36d430a7e">
          <a:extLst>
            <a:ext uri="{FF2B5EF4-FFF2-40B4-BE49-F238E27FC236}">
              <a16:creationId xmlns:a16="http://schemas.microsoft.com/office/drawing/2014/main" id="{DDCF6473-B1C9-4C92-8FDF-04CF40F91E9B}"/>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90" name="AutoShape 1" descr="blob:https://web.whatsapp.com/34b6e80c-bc0c-4a28-b3e1-e4a36d430a7e">
          <a:extLst>
            <a:ext uri="{FF2B5EF4-FFF2-40B4-BE49-F238E27FC236}">
              <a16:creationId xmlns:a16="http://schemas.microsoft.com/office/drawing/2014/main" id="{04D101A5-2B0D-4165-BF51-34A2DD600AAA}"/>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91" name="AutoShape 1" descr="blob:https://web.whatsapp.com/34b6e80c-bc0c-4a28-b3e1-e4a36d430a7e">
          <a:extLst>
            <a:ext uri="{FF2B5EF4-FFF2-40B4-BE49-F238E27FC236}">
              <a16:creationId xmlns:a16="http://schemas.microsoft.com/office/drawing/2014/main" id="{0736C8E5-0F34-43E0-B51B-4B9CDAEADC6E}"/>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1293</xdr:row>
      <xdr:rowOff>0</xdr:rowOff>
    </xdr:from>
    <xdr:ext cx="304800" cy="307975"/>
    <xdr:sp macro="" textlink="">
      <xdr:nvSpPr>
        <xdr:cNvPr id="4592" name="AutoShape 1" descr="blob:https://web.whatsapp.com/34b6e80c-bc0c-4a28-b3e1-e4a36d430a7e">
          <a:extLst>
            <a:ext uri="{FF2B5EF4-FFF2-40B4-BE49-F238E27FC236}">
              <a16:creationId xmlns:a16="http://schemas.microsoft.com/office/drawing/2014/main" id="{7D817301-F88D-484A-A033-CB22440B0F0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3" name="AutoShape 1" descr="blob:https://web.whatsapp.com/34b6e80c-bc0c-4a28-b3e1-e4a36d430a7e">
          <a:extLst>
            <a:ext uri="{FF2B5EF4-FFF2-40B4-BE49-F238E27FC236}">
              <a16:creationId xmlns:a16="http://schemas.microsoft.com/office/drawing/2014/main" id="{ED2B44D9-0605-4FD1-A971-C38D7A888E27}"/>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4" name="AutoShape 1" descr="blob:https://web.whatsapp.com/34b6e80c-bc0c-4a28-b3e1-e4a36d430a7e">
          <a:extLst>
            <a:ext uri="{FF2B5EF4-FFF2-40B4-BE49-F238E27FC236}">
              <a16:creationId xmlns:a16="http://schemas.microsoft.com/office/drawing/2014/main" id="{50FD9FBC-F8C0-4C06-B0BA-8351B9EF1057}"/>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5" name="AutoShape 1" descr="blob:https://web.whatsapp.com/34b6e80c-bc0c-4a28-b3e1-e4a36d430a7e">
          <a:extLst>
            <a:ext uri="{FF2B5EF4-FFF2-40B4-BE49-F238E27FC236}">
              <a16:creationId xmlns:a16="http://schemas.microsoft.com/office/drawing/2014/main" id="{D0133AFA-7F2E-441D-929C-9CE9614A7AE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6" name="AutoShape 1" descr="blob:https://web.whatsapp.com/34b6e80c-bc0c-4a28-b3e1-e4a36d430a7e">
          <a:extLst>
            <a:ext uri="{FF2B5EF4-FFF2-40B4-BE49-F238E27FC236}">
              <a16:creationId xmlns:a16="http://schemas.microsoft.com/office/drawing/2014/main" id="{B010FE4B-3691-4BF6-A312-543FC18F6A18}"/>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7" name="AutoShape 1" descr="blob:https://web.whatsapp.com/34b6e80c-bc0c-4a28-b3e1-e4a36d430a7e">
          <a:extLst>
            <a:ext uri="{FF2B5EF4-FFF2-40B4-BE49-F238E27FC236}">
              <a16:creationId xmlns:a16="http://schemas.microsoft.com/office/drawing/2014/main" id="{05B06D4C-7B7D-448C-A34A-25F6FCB4B53C}"/>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1294</xdr:row>
      <xdr:rowOff>0</xdr:rowOff>
    </xdr:from>
    <xdr:ext cx="304800" cy="307975"/>
    <xdr:sp macro="" textlink="">
      <xdr:nvSpPr>
        <xdr:cNvPr id="4598" name="AutoShape 1" descr="blob:https://web.whatsapp.com/34b6e80c-bc0c-4a28-b3e1-e4a36d430a7e">
          <a:extLst>
            <a:ext uri="{FF2B5EF4-FFF2-40B4-BE49-F238E27FC236}">
              <a16:creationId xmlns:a16="http://schemas.microsoft.com/office/drawing/2014/main" id="{66FA28F1-8A84-4B39-8417-080F32E4FE36}"/>
            </a:ext>
          </a:extLst>
        </xdr:cNvPr>
        <xdr:cNvSpPr>
          <a:spLocks noChangeAspect="1" noChangeArrowheads="1"/>
        </xdr:cNvSpPr>
      </xdr:nvSpPr>
      <xdr:spPr bwMode="auto">
        <a:xfrm>
          <a:off x="9409545" y="3528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1295</xdr:row>
      <xdr:rowOff>0</xdr:rowOff>
    </xdr:from>
    <xdr:ext cx="304800" cy="307975"/>
    <xdr:sp macro="" textlink="">
      <xdr:nvSpPr>
        <xdr:cNvPr id="4599" name="AutoShape 1" descr="blob:https://web.whatsapp.com/34b6e80c-bc0c-4a28-b3e1-e4a36d430a7e">
          <a:extLst>
            <a:ext uri="{FF2B5EF4-FFF2-40B4-BE49-F238E27FC236}">
              <a16:creationId xmlns:a16="http://schemas.microsoft.com/office/drawing/2014/main" id="{69C36CA2-0AC0-4016-8BA1-54AD78D27473}"/>
            </a:ext>
          </a:extLst>
        </xdr:cNvPr>
        <xdr:cNvSpPr>
          <a:spLocks noChangeAspect="1" noChangeArrowheads="1"/>
        </xdr:cNvSpPr>
      </xdr:nvSpPr>
      <xdr:spPr bwMode="auto">
        <a:xfrm>
          <a:off x="9409545" y="35312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0" name="AutoShape 1" descr="blob:https://web.whatsapp.com/34b6e80c-bc0c-4a28-b3e1-e4a36d430a7e">
          <a:extLst>
            <a:ext uri="{FF2B5EF4-FFF2-40B4-BE49-F238E27FC236}">
              <a16:creationId xmlns:a16="http://schemas.microsoft.com/office/drawing/2014/main" id="{2389846F-BBE4-453A-BDC0-892049E09547}"/>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1" name="AutoShape 1" descr="blob:https://web.whatsapp.com/34b6e80c-bc0c-4a28-b3e1-e4a36d430a7e">
          <a:extLst>
            <a:ext uri="{FF2B5EF4-FFF2-40B4-BE49-F238E27FC236}">
              <a16:creationId xmlns:a16="http://schemas.microsoft.com/office/drawing/2014/main" id="{BB14CDED-D7F6-4D95-BB31-A368AFD05415}"/>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2" name="AutoShape 1" descr="blob:https://web.whatsapp.com/34b6e80c-bc0c-4a28-b3e1-e4a36d430a7e">
          <a:extLst>
            <a:ext uri="{FF2B5EF4-FFF2-40B4-BE49-F238E27FC236}">
              <a16:creationId xmlns:a16="http://schemas.microsoft.com/office/drawing/2014/main" id="{B27F1EAC-6C7F-429D-A713-AA9EF12ECE57}"/>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3" name="AutoShape 1" descr="blob:https://web.whatsapp.com/34b6e80c-bc0c-4a28-b3e1-e4a36d430a7e">
          <a:extLst>
            <a:ext uri="{FF2B5EF4-FFF2-40B4-BE49-F238E27FC236}">
              <a16:creationId xmlns:a16="http://schemas.microsoft.com/office/drawing/2014/main" id="{A1126950-A762-46C5-AC16-911E54C5A852}"/>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4" name="AutoShape 1" descr="blob:https://web.whatsapp.com/34b6e80c-bc0c-4a28-b3e1-e4a36d430a7e">
          <a:extLst>
            <a:ext uri="{FF2B5EF4-FFF2-40B4-BE49-F238E27FC236}">
              <a16:creationId xmlns:a16="http://schemas.microsoft.com/office/drawing/2014/main" id="{8B4EE63C-31C2-4126-9A84-C94EA8529E6C}"/>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1296</xdr:row>
      <xdr:rowOff>0</xdr:rowOff>
    </xdr:from>
    <xdr:ext cx="304800" cy="307975"/>
    <xdr:sp macro="" textlink="">
      <xdr:nvSpPr>
        <xdr:cNvPr id="4605" name="AutoShape 1" descr="blob:https://web.whatsapp.com/34b6e80c-bc0c-4a28-b3e1-e4a36d430a7e">
          <a:extLst>
            <a:ext uri="{FF2B5EF4-FFF2-40B4-BE49-F238E27FC236}">
              <a16:creationId xmlns:a16="http://schemas.microsoft.com/office/drawing/2014/main" id="{B695C3ED-5482-4B8F-9A3E-C42A6146CA1C}"/>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06" name="AutoShape 1" descr="blob:https://web.whatsapp.com/34b6e80c-bc0c-4a28-b3e1-e4a36d430a7e">
          <a:extLst>
            <a:ext uri="{FF2B5EF4-FFF2-40B4-BE49-F238E27FC236}">
              <a16:creationId xmlns:a16="http://schemas.microsoft.com/office/drawing/2014/main" id="{58A42B17-B247-4B26-92EA-25045513BF71}"/>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07" name="AutoShape 1" descr="blob:https://web.whatsapp.com/34b6e80c-bc0c-4a28-b3e1-e4a36d430a7e">
          <a:extLst>
            <a:ext uri="{FF2B5EF4-FFF2-40B4-BE49-F238E27FC236}">
              <a16:creationId xmlns:a16="http://schemas.microsoft.com/office/drawing/2014/main" id="{60B2B1D8-B259-4D1F-943A-26900864F99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08" name="AutoShape 1" descr="blob:https://web.whatsapp.com/34b6e80c-bc0c-4a28-b3e1-e4a36d430a7e">
          <a:extLst>
            <a:ext uri="{FF2B5EF4-FFF2-40B4-BE49-F238E27FC236}">
              <a16:creationId xmlns:a16="http://schemas.microsoft.com/office/drawing/2014/main" id="{92EAC262-2560-4869-870B-765FE454E3E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09" name="AutoShape 1" descr="blob:https://web.whatsapp.com/34b6e80c-bc0c-4a28-b3e1-e4a36d430a7e">
          <a:extLst>
            <a:ext uri="{FF2B5EF4-FFF2-40B4-BE49-F238E27FC236}">
              <a16:creationId xmlns:a16="http://schemas.microsoft.com/office/drawing/2014/main" id="{B0467256-57B6-4A6C-9D81-A2934E3B24C1}"/>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10" name="AutoShape 1" descr="blob:https://web.whatsapp.com/34b6e80c-bc0c-4a28-b3e1-e4a36d430a7e">
          <a:extLst>
            <a:ext uri="{FF2B5EF4-FFF2-40B4-BE49-F238E27FC236}">
              <a16:creationId xmlns:a16="http://schemas.microsoft.com/office/drawing/2014/main" id="{649748F9-47AF-4FEC-B48A-B1CA798E4DC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11" name="AutoShape 1" descr="blob:https://web.whatsapp.com/34b6e80c-bc0c-4a28-b3e1-e4a36d430a7e">
          <a:extLst>
            <a:ext uri="{FF2B5EF4-FFF2-40B4-BE49-F238E27FC236}">
              <a16:creationId xmlns:a16="http://schemas.microsoft.com/office/drawing/2014/main" id="{6E081792-9549-40AA-9D5A-2B3C21FBC6A1}"/>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1297</xdr:row>
      <xdr:rowOff>0</xdr:rowOff>
    </xdr:from>
    <xdr:ext cx="304800" cy="307975"/>
    <xdr:sp macro="" textlink="">
      <xdr:nvSpPr>
        <xdr:cNvPr id="4612" name="AutoShape 1" descr="blob:https://web.whatsapp.com/34b6e80c-bc0c-4a28-b3e1-e4a36d430a7e">
          <a:extLst>
            <a:ext uri="{FF2B5EF4-FFF2-40B4-BE49-F238E27FC236}">
              <a16:creationId xmlns:a16="http://schemas.microsoft.com/office/drawing/2014/main" id="{A5D610E7-D4C8-4B7F-9314-B2CDAD8CD8A9}"/>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3" name="AutoShape 1" descr="blob:https://web.whatsapp.com/34b6e80c-bc0c-4a28-b3e1-e4a36d430a7e">
          <a:extLst>
            <a:ext uri="{FF2B5EF4-FFF2-40B4-BE49-F238E27FC236}">
              <a16:creationId xmlns:a16="http://schemas.microsoft.com/office/drawing/2014/main" id="{EE7DB2A7-8613-47F2-AC6D-6268C9D5E4FC}"/>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4" name="AutoShape 1" descr="blob:https://web.whatsapp.com/34b6e80c-bc0c-4a28-b3e1-e4a36d430a7e">
          <a:extLst>
            <a:ext uri="{FF2B5EF4-FFF2-40B4-BE49-F238E27FC236}">
              <a16:creationId xmlns:a16="http://schemas.microsoft.com/office/drawing/2014/main" id="{291D171F-E409-4036-AF78-978E0932AA7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5" name="AutoShape 1" descr="blob:https://web.whatsapp.com/34b6e80c-bc0c-4a28-b3e1-e4a36d430a7e">
          <a:extLst>
            <a:ext uri="{FF2B5EF4-FFF2-40B4-BE49-F238E27FC236}">
              <a16:creationId xmlns:a16="http://schemas.microsoft.com/office/drawing/2014/main" id="{5CD18870-1CF5-4B10-B494-A40AEF41DF28}"/>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6" name="AutoShape 1" descr="blob:https://web.whatsapp.com/34b6e80c-bc0c-4a28-b3e1-e4a36d430a7e">
          <a:extLst>
            <a:ext uri="{FF2B5EF4-FFF2-40B4-BE49-F238E27FC236}">
              <a16:creationId xmlns:a16="http://schemas.microsoft.com/office/drawing/2014/main" id="{C678D1F9-DB62-42AB-A7EC-78F282708305}"/>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7" name="AutoShape 1" descr="blob:https://web.whatsapp.com/34b6e80c-bc0c-4a28-b3e1-e4a36d430a7e">
          <a:extLst>
            <a:ext uri="{FF2B5EF4-FFF2-40B4-BE49-F238E27FC236}">
              <a16:creationId xmlns:a16="http://schemas.microsoft.com/office/drawing/2014/main" id="{48F48A3B-3EEE-469D-946D-61D62A4A9D70}"/>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8" name="AutoShape 1" descr="blob:https://web.whatsapp.com/34b6e80c-bc0c-4a28-b3e1-e4a36d430a7e">
          <a:extLst>
            <a:ext uri="{FF2B5EF4-FFF2-40B4-BE49-F238E27FC236}">
              <a16:creationId xmlns:a16="http://schemas.microsoft.com/office/drawing/2014/main" id="{22A03726-19F1-473D-921D-B92ABC087FF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1298</xdr:row>
      <xdr:rowOff>0</xdr:rowOff>
    </xdr:from>
    <xdr:ext cx="304800" cy="307975"/>
    <xdr:sp macro="" textlink="">
      <xdr:nvSpPr>
        <xdr:cNvPr id="4619" name="AutoShape 1" descr="blob:https://web.whatsapp.com/34b6e80c-bc0c-4a28-b3e1-e4a36d430a7e">
          <a:extLst>
            <a:ext uri="{FF2B5EF4-FFF2-40B4-BE49-F238E27FC236}">
              <a16:creationId xmlns:a16="http://schemas.microsoft.com/office/drawing/2014/main" id="{468E8379-CD13-4A8C-9D26-FB73F19454E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0" name="AutoShape 1" descr="blob:https://web.whatsapp.com/34b6e80c-bc0c-4a28-b3e1-e4a36d430a7e">
          <a:extLst>
            <a:ext uri="{FF2B5EF4-FFF2-40B4-BE49-F238E27FC236}">
              <a16:creationId xmlns:a16="http://schemas.microsoft.com/office/drawing/2014/main" id="{2E9725AB-C9C4-453B-BA89-33FF42AABA00}"/>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1" name="AutoShape 1" descr="blob:https://web.whatsapp.com/34b6e80c-bc0c-4a28-b3e1-e4a36d430a7e">
          <a:extLst>
            <a:ext uri="{FF2B5EF4-FFF2-40B4-BE49-F238E27FC236}">
              <a16:creationId xmlns:a16="http://schemas.microsoft.com/office/drawing/2014/main" id="{91297E87-2523-4ECF-8A7F-47ACE2973913}"/>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2" name="AutoShape 1" descr="blob:https://web.whatsapp.com/34b6e80c-bc0c-4a28-b3e1-e4a36d430a7e">
          <a:extLst>
            <a:ext uri="{FF2B5EF4-FFF2-40B4-BE49-F238E27FC236}">
              <a16:creationId xmlns:a16="http://schemas.microsoft.com/office/drawing/2014/main" id="{19166DC6-EC05-4032-85E1-D8DCB631A469}"/>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3" name="AutoShape 1" descr="blob:https://web.whatsapp.com/34b6e80c-bc0c-4a28-b3e1-e4a36d430a7e">
          <a:extLst>
            <a:ext uri="{FF2B5EF4-FFF2-40B4-BE49-F238E27FC236}">
              <a16:creationId xmlns:a16="http://schemas.microsoft.com/office/drawing/2014/main" id="{342D87EF-E586-444C-A31C-6E318CA442FE}"/>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4" name="AutoShape 1" descr="blob:https://web.whatsapp.com/34b6e80c-bc0c-4a28-b3e1-e4a36d430a7e">
          <a:extLst>
            <a:ext uri="{FF2B5EF4-FFF2-40B4-BE49-F238E27FC236}">
              <a16:creationId xmlns:a16="http://schemas.microsoft.com/office/drawing/2014/main" id="{64C5721D-E81A-428F-8E2D-86CC0C93DEBB}"/>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5" name="AutoShape 1" descr="blob:https://web.whatsapp.com/34b6e80c-bc0c-4a28-b3e1-e4a36d430a7e">
          <a:extLst>
            <a:ext uri="{FF2B5EF4-FFF2-40B4-BE49-F238E27FC236}">
              <a16:creationId xmlns:a16="http://schemas.microsoft.com/office/drawing/2014/main" id="{DFCB8602-A8BF-462F-BF36-5B81FCD51368}"/>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1299</xdr:row>
      <xdr:rowOff>0</xdr:rowOff>
    </xdr:from>
    <xdr:ext cx="304800" cy="307975"/>
    <xdr:sp macro="" textlink="">
      <xdr:nvSpPr>
        <xdr:cNvPr id="4626" name="AutoShape 1" descr="blob:https://web.whatsapp.com/34b6e80c-bc0c-4a28-b3e1-e4a36d430a7e">
          <a:extLst>
            <a:ext uri="{FF2B5EF4-FFF2-40B4-BE49-F238E27FC236}">
              <a16:creationId xmlns:a16="http://schemas.microsoft.com/office/drawing/2014/main" id="{285506F0-CD65-4BE2-B69A-DCFD2DEA3D16}"/>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27" name="AutoShape 1" descr="blob:https://web.whatsapp.com/34b6e80c-bc0c-4a28-b3e1-e4a36d430a7e">
          <a:extLst>
            <a:ext uri="{FF2B5EF4-FFF2-40B4-BE49-F238E27FC236}">
              <a16:creationId xmlns:a16="http://schemas.microsoft.com/office/drawing/2014/main" id="{7F8A40B4-8ABF-4AD1-86D1-CE5256F49B4D}"/>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28" name="AutoShape 1" descr="blob:https://web.whatsapp.com/34b6e80c-bc0c-4a28-b3e1-e4a36d430a7e">
          <a:extLst>
            <a:ext uri="{FF2B5EF4-FFF2-40B4-BE49-F238E27FC236}">
              <a16:creationId xmlns:a16="http://schemas.microsoft.com/office/drawing/2014/main" id="{C291994D-5CC4-44B4-BE25-083AB23870F0}"/>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29" name="AutoShape 1" descr="blob:https://web.whatsapp.com/34b6e80c-bc0c-4a28-b3e1-e4a36d430a7e">
          <a:extLst>
            <a:ext uri="{FF2B5EF4-FFF2-40B4-BE49-F238E27FC236}">
              <a16:creationId xmlns:a16="http://schemas.microsoft.com/office/drawing/2014/main" id="{E59B4C55-18F5-45D0-AE23-E819A65B8AE2}"/>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30" name="AutoShape 1" descr="blob:https://web.whatsapp.com/34b6e80c-bc0c-4a28-b3e1-e4a36d430a7e">
          <a:extLst>
            <a:ext uri="{FF2B5EF4-FFF2-40B4-BE49-F238E27FC236}">
              <a16:creationId xmlns:a16="http://schemas.microsoft.com/office/drawing/2014/main" id="{89DC5CA3-9A1E-4161-8FC7-D6805647651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31" name="AutoShape 1" descr="blob:https://web.whatsapp.com/34b6e80c-bc0c-4a28-b3e1-e4a36d430a7e">
          <a:extLst>
            <a:ext uri="{FF2B5EF4-FFF2-40B4-BE49-F238E27FC236}">
              <a16:creationId xmlns:a16="http://schemas.microsoft.com/office/drawing/2014/main" id="{9A3DD37D-4181-4157-A45F-9684CEE53F4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1300</xdr:row>
      <xdr:rowOff>0</xdr:rowOff>
    </xdr:from>
    <xdr:ext cx="304800" cy="307975"/>
    <xdr:sp macro="" textlink="">
      <xdr:nvSpPr>
        <xdr:cNvPr id="4632" name="AutoShape 1" descr="blob:https://web.whatsapp.com/34b6e80c-bc0c-4a28-b3e1-e4a36d430a7e">
          <a:extLst>
            <a:ext uri="{FF2B5EF4-FFF2-40B4-BE49-F238E27FC236}">
              <a16:creationId xmlns:a16="http://schemas.microsoft.com/office/drawing/2014/main" id="{1C945E73-6A90-477A-8726-3C026B4AB314}"/>
            </a:ext>
          </a:extLst>
        </xdr:cNvPr>
        <xdr:cNvSpPr>
          <a:spLocks noChangeAspect="1" noChangeArrowheads="1"/>
        </xdr:cNvSpPr>
      </xdr:nvSpPr>
      <xdr:spPr bwMode="auto">
        <a:xfrm>
          <a:off x="9409545" y="35474371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1301</xdr:row>
      <xdr:rowOff>0</xdr:rowOff>
    </xdr:from>
    <xdr:ext cx="304800" cy="307975"/>
    <xdr:sp macro="" textlink="">
      <xdr:nvSpPr>
        <xdr:cNvPr id="4634" name="AutoShape 1" descr="blob:https://web.whatsapp.com/34b6e80c-bc0c-4a28-b3e1-e4a36d430a7e">
          <a:extLst>
            <a:ext uri="{FF2B5EF4-FFF2-40B4-BE49-F238E27FC236}">
              <a16:creationId xmlns:a16="http://schemas.microsoft.com/office/drawing/2014/main" id="{C7937D34-DCD2-49FE-80AA-1133A5E488AF}"/>
            </a:ext>
          </a:extLst>
        </xdr:cNvPr>
        <xdr:cNvSpPr>
          <a:spLocks noChangeAspect="1" noChangeArrowheads="1"/>
        </xdr:cNvSpPr>
      </xdr:nvSpPr>
      <xdr:spPr bwMode="auto">
        <a:xfrm>
          <a:off x="9409545" y="35501310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35" name="AutoShape 1" descr="blob:https://web.whatsapp.com/34b6e80c-bc0c-4a28-b3e1-e4a36d430a7e">
          <a:extLst>
            <a:ext uri="{FF2B5EF4-FFF2-40B4-BE49-F238E27FC236}">
              <a16:creationId xmlns:a16="http://schemas.microsoft.com/office/drawing/2014/main" id="{46FF492F-C82D-4D14-A349-A80F8BF8D86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36" name="AutoShape 1" descr="blob:https://web.whatsapp.com/34b6e80c-bc0c-4a28-b3e1-e4a36d430a7e">
          <a:extLst>
            <a:ext uri="{FF2B5EF4-FFF2-40B4-BE49-F238E27FC236}">
              <a16:creationId xmlns:a16="http://schemas.microsoft.com/office/drawing/2014/main" id="{8373C1FB-FC9D-4B7A-8993-9369AB57B38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37" name="AutoShape 1" descr="blob:https://web.whatsapp.com/34b6e80c-bc0c-4a28-b3e1-e4a36d430a7e">
          <a:extLst>
            <a:ext uri="{FF2B5EF4-FFF2-40B4-BE49-F238E27FC236}">
              <a16:creationId xmlns:a16="http://schemas.microsoft.com/office/drawing/2014/main" id="{700F3D07-FDBB-4FEF-8DD5-E67B105315A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38" name="AutoShape 1" descr="blob:https://web.whatsapp.com/34b6e80c-bc0c-4a28-b3e1-e4a36d430a7e">
          <a:extLst>
            <a:ext uri="{FF2B5EF4-FFF2-40B4-BE49-F238E27FC236}">
              <a16:creationId xmlns:a16="http://schemas.microsoft.com/office/drawing/2014/main" id="{7C59C0DC-3B72-40AE-A112-F472ADE10BF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39" name="AutoShape 1" descr="blob:https://web.whatsapp.com/34b6e80c-bc0c-4a28-b3e1-e4a36d430a7e">
          <a:extLst>
            <a:ext uri="{FF2B5EF4-FFF2-40B4-BE49-F238E27FC236}">
              <a16:creationId xmlns:a16="http://schemas.microsoft.com/office/drawing/2014/main" id="{10D978F4-DC81-4923-900B-6D44D23C8C5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40" name="AutoShape 1" descr="blob:https://web.whatsapp.com/34b6e80c-bc0c-4a28-b3e1-e4a36d430a7e">
          <a:extLst>
            <a:ext uri="{FF2B5EF4-FFF2-40B4-BE49-F238E27FC236}">
              <a16:creationId xmlns:a16="http://schemas.microsoft.com/office/drawing/2014/main" id="{2B6E976B-C8FB-4192-84D8-426B4F7EE35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1302</xdr:row>
      <xdr:rowOff>0</xdr:rowOff>
    </xdr:from>
    <xdr:ext cx="304800" cy="307975"/>
    <xdr:sp macro="" textlink="">
      <xdr:nvSpPr>
        <xdr:cNvPr id="4641" name="AutoShape 1" descr="blob:https://web.whatsapp.com/34b6e80c-bc0c-4a28-b3e1-e4a36d430a7e">
          <a:extLst>
            <a:ext uri="{FF2B5EF4-FFF2-40B4-BE49-F238E27FC236}">
              <a16:creationId xmlns:a16="http://schemas.microsoft.com/office/drawing/2014/main" id="{33DC2D2B-F226-486A-BE44-3617B593140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2" name="AutoShape 1" descr="blob:https://web.whatsapp.com/34b6e80c-bc0c-4a28-b3e1-e4a36d430a7e">
          <a:extLst>
            <a:ext uri="{FF2B5EF4-FFF2-40B4-BE49-F238E27FC236}">
              <a16:creationId xmlns:a16="http://schemas.microsoft.com/office/drawing/2014/main" id="{6CAE2442-13B7-4F2A-8275-EED53BD1E124}"/>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3" name="AutoShape 1" descr="blob:https://web.whatsapp.com/34b6e80c-bc0c-4a28-b3e1-e4a36d430a7e">
          <a:extLst>
            <a:ext uri="{FF2B5EF4-FFF2-40B4-BE49-F238E27FC236}">
              <a16:creationId xmlns:a16="http://schemas.microsoft.com/office/drawing/2014/main" id="{98763B34-D0D9-45B7-8D4A-CE364746E84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4" name="AutoShape 1" descr="blob:https://web.whatsapp.com/34b6e80c-bc0c-4a28-b3e1-e4a36d430a7e">
          <a:extLst>
            <a:ext uri="{FF2B5EF4-FFF2-40B4-BE49-F238E27FC236}">
              <a16:creationId xmlns:a16="http://schemas.microsoft.com/office/drawing/2014/main" id="{F9D1B86D-57F9-4A3C-B3D7-58F54422A44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5" name="AutoShape 1" descr="blob:https://web.whatsapp.com/34b6e80c-bc0c-4a28-b3e1-e4a36d430a7e">
          <a:extLst>
            <a:ext uri="{FF2B5EF4-FFF2-40B4-BE49-F238E27FC236}">
              <a16:creationId xmlns:a16="http://schemas.microsoft.com/office/drawing/2014/main" id="{2D63EEE9-87F3-42A6-A5CE-2AD3B94778D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6" name="AutoShape 1" descr="blob:https://web.whatsapp.com/34b6e80c-bc0c-4a28-b3e1-e4a36d430a7e">
          <a:extLst>
            <a:ext uri="{FF2B5EF4-FFF2-40B4-BE49-F238E27FC236}">
              <a16:creationId xmlns:a16="http://schemas.microsoft.com/office/drawing/2014/main" id="{5134E27D-3793-4907-850A-B1458572A9E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7" name="AutoShape 1" descr="blob:https://web.whatsapp.com/34b6e80c-bc0c-4a28-b3e1-e4a36d430a7e">
          <a:extLst>
            <a:ext uri="{FF2B5EF4-FFF2-40B4-BE49-F238E27FC236}">
              <a16:creationId xmlns:a16="http://schemas.microsoft.com/office/drawing/2014/main" id="{1345A92E-711E-45EF-8F74-0A9DB72837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8" name="AutoShape 1" descr="blob:https://web.whatsapp.com/34b6e80c-bc0c-4a28-b3e1-e4a36d430a7e">
          <a:extLst>
            <a:ext uri="{FF2B5EF4-FFF2-40B4-BE49-F238E27FC236}">
              <a16:creationId xmlns:a16="http://schemas.microsoft.com/office/drawing/2014/main" id="{80A6386F-618A-4606-ADD3-2BFCDE8D74D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1303</xdr:row>
      <xdr:rowOff>0</xdr:rowOff>
    </xdr:from>
    <xdr:ext cx="304800" cy="307975"/>
    <xdr:sp macro="" textlink="">
      <xdr:nvSpPr>
        <xdr:cNvPr id="4649" name="AutoShape 1" descr="blob:https://web.whatsapp.com/34b6e80c-bc0c-4a28-b3e1-e4a36d430a7e">
          <a:extLst>
            <a:ext uri="{FF2B5EF4-FFF2-40B4-BE49-F238E27FC236}">
              <a16:creationId xmlns:a16="http://schemas.microsoft.com/office/drawing/2014/main" id="{DEEC4B24-7CE4-4D2F-B3F2-86F29799A6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0" name="AutoShape 1" descr="blob:https://web.whatsapp.com/34b6e80c-bc0c-4a28-b3e1-e4a36d430a7e">
          <a:extLst>
            <a:ext uri="{FF2B5EF4-FFF2-40B4-BE49-F238E27FC236}">
              <a16:creationId xmlns:a16="http://schemas.microsoft.com/office/drawing/2014/main" id="{5B05F8E9-6A28-4AD9-8991-5204CE0AAFB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1" name="AutoShape 1" descr="blob:https://web.whatsapp.com/34b6e80c-bc0c-4a28-b3e1-e4a36d430a7e">
          <a:extLst>
            <a:ext uri="{FF2B5EF4-FFF2-40B4-BE49-F238E27FC236}">
              <a16:creationId xmlns:a16="http://schemas.microsoft.com/office/drawing/2014/main" id="{0CBF97ED-B31A-434A-8C68-049CB13FB11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2" name="AutoShape 1" descr="blob:https://web.whatsapp.com/34b6e80c-bc0c-4a28-b3e1-e4a36d430a7e">
          <a:extLst>
            <a:ext uri="{FF2B5EF4-FFF2-40B4-BE49-F238E27FC236}">
              <a16:creationId xmlns:a16="http://schemas.microsoft.com/office/drawing/2014/main" id="{2936F093-7E94-4821-AC1B-FC8CB67DCF3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3" name="AutoShape 1" descr="blob:https://web.whatsapp.com/34b6e80c-bc0c-4a28-b3e1-e4a36d430a7e">
          <a:extLst>
            <a:ext uri="{FF2B5EF4-FFF2-40B4-BE49-F238E27FC236}">
              <a16:creationId xmlns:a16="http://schemas.microsoft.com/office/drawing/2014/main" id="{DF8E3355-2FE7-4EE7-A791-25160AF1495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4" name="AutoShape 1" descr="blob:https://web.whatsapp.com/34b6e80c-bc0c-4a28-b3e1-e4a36d430a7e">
          <a:extLst>
            <a:ext uri="{FF2B5EF4-FFF2-40B4-BE49-F238E27FC236}">
              <a16:creationId xmlns:a16="http://schemas.microsoft.com/office/drawing/2014/main" id="{8AFDADE5-3174-410E-9A8B-CE6A9F879FC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5" name="AutoShape 1" descr="blob:https://web.whatsapp.com/34b6e80c-bc0c-4a28-b3e1-e4a36d430a7e">
          <a:extLst>
            <a:ext uri="{FF2B5EF4-FFF2-40B4-BE49-F238E27FC236}">
              <a16:creationId xmlns:a16="http://schemas.microsoft.com/office/drawing/2014/main" id="{9AF50595-DC09-4690-ACCE-01B66AD89AA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6" name="AutoShape 1" descr="blob:https://web.whatsapp.com/34b6e80c-bc0c-4a28-b3e1-e4a36d430a7e">
          <a:extLst>
            <a:ext uri="{FF2B5EF4-FFF2-40B4-BE49-F238E27FC236}">
              <a16:creationId xmlns:a16="http://schemas.microsoft.com/office/drawing/2014/main" id="{9A18AB1F-93D2-427A-8C02-BD270255EEA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1304</xdr:row>
      <xdr:rowOff>0</xdr:rowOff>
    </xdr:from>
    <xdr:ext cx="304800" cy="307975"/>
    <xdr:sp macro="" textlink="">
      <xdr:nvSpPr>
        <xdr:cNvPr id="4657" name="AutoShape 1" descr="blob:https://web.whatsapp.com/34b6e80c-bc0c-4a28-b3e1-e4a36d430a7e">
          <a:extLst>
            <a:ext uri="{FF2B5EF4-FFF2-40B4-BE49-F238E27FC236}">
              <a16:creationId xmlns:a16="http://schemas.microsoft.com/office/drawing/2014/main" id="{E9A55B41-C6AE-490C-ADCE-50299C7FB84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58" name="AutoShape 1" descr="blob:https://web.whatsapp.com/34b6e80c-bc0c-4a28-b3e1-e4a36d430a7e">
          <a:extLst>
            <a:ext uri="{FF2B5EF4-FFF2-40B4-BE49-F238E27FC236}">
              <a16:creationId xmlns:a16="http://schemas.microsoft.com/office/drawing/2014/main" id="{5EC3A2FF-6707-4D6B-85DF-4BABA88BD97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59" name="AutoShape 1" descr="blob:https://web.whatsapp.com/34b6e80c-bc0c-4a28-b3e1-e4a36d430a7e">
          <a:extLst>
            <a:ext uri="{FF2B5EF4-FFF2-40B4-BE49-F238E27FC236}">
              <a16:creationId xmlns:a16="http://schemas.microsoft.com/office/drawing/2014/main" id="{CF890DBF-6913-4E15-9604-DCD7F9161B1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0" name="AutoShape 1" descr="blob:https://web.whatsapp.com/34b6e80c-bc0c-4a28-b3e1-e4a36d430a7e">
          <a:extLst>
            <a:ext uri="{FF2B5EF4-FFF2-40B4-BE49-F238E27FC236}">
              <a16:creationId xmlns:a16="http://schemas.microsoft.com/office/drawing/2014/main" id="{C925F541-D0BE-4885-A568-5D74F6DF07F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1" name="AutoShape 1" descr="blob:https://web.whatsapp.com/34b6e80c-bc0c-4a28-b3e1-e4a36d430a7e">
          <a:extLst>
            <a:ext uri="{FF2B5EF4-FFF2-40B4-BE49-F238E27FC236}">
              <a16:creationId xmlns:a16="http://schemas.microsoft.com/office/drawing/2014/main" id="{0B2165A6-8B71-4AE3-9AF1-E4B0E701442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2" name="AutoShape 1" descr="blob:https://web.whatsapp.com/34b6e80c-bc0c-4a28-b3e1-e4a36d430a7e">
          <a:extLst>
            <a:ext uri="{FF2B5EF4-FFF2-40B4-BE49-F238E27FC236}">
              <a16:creationId xmlns:a16="http://schemas.microsoft.com/office/drawing/2014/main" id="{34FD66CE-E312-4F2C-943A-60F09EB9558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3" name="AutoShape 1" descr="blob:https://web.whatsapp.com/34b6e80c-bc0c-4a28-b3e1-e4a36d430a7e">
          <a:extLst>
            <a:ext uri="{FF2B5EF4-FFF2-40B4-BE49-F238E27FC236}">
              <a16:creationId xmlns:a16="http://schemas.microsoft.com/office/drawing/2014/main" id="{5CAC5536-55A4-4ADC-96FC-787934A1424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4" name="AutoShape 1" descr="blob:https://web.whatsapp.com/34b6e80c-bc0c-4a28-b3e1-e4a36d430a7e">
          <a:extLst>
            <a:ext uri="{FF2B5EF4-FFF2-40B4-BE49-F238E27FC236}">
              <a16:creationId xmlns:a16="http://schemas.microsoft.com/office/drawing/2014/main" id="{8C312DE1-DE3E-46F9-B179-26FFF48CA8E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1305</xdr:row>
      <xdr:rowOff>0</xdr:rowOff>
    </xdr:from>
    <xdr:ext cx="304800" cy="307975"/>
    <xdr:sp macro="" textlink="">
      <xdr:nvSpPr>
        <xdr:cNvPr id="4665" name="AutoShape 1" descr="blob:https://web.whatsapp.com/34b6e80c-bc0c-4a28-b3e1-e4a36d430a7e">
          <a:extLst>
            <a:ext uri="{FF2B5EF4-FFF2-40B4-BE49-F238E27FC236}">
              <a16:creationId xmlns:a16="http://schemas.microsoft.com/office/drawing/2014/main" id="{A74B95BE-80A7-403E-8C29-603DC7F9432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66" name="AutoShape 1" descr="blob:https://web.whatsapp.com/34b6e80c-bc0c-4a28-b3e1-e4a36d430a7e">
          <a:extLst>
            <a:ext uri="{FF2B5EF4-FFF2-40B4-BE49-F238E27FC236}">
              <a16:creationId xmlns:a16="http://schemas.microsoft.com/office/drawing/2014/main" id="{B5E7E410-33BF-4A22-97CA-8B13FF8A7262}"/>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67" name="AutoShape 1" descr="blob:https://web.whatsapp.com/34b6e80c-bc0c-4a28-b3e1-e4a36d430a7e">
          <a:extLst>
            <a:ext uri="{FF2B5EF4-FFF2-40B4-BE49-F238E27FC236}">
              <a16:creationId xmlns:a16="http://schemas.microsoft.com/office/drawing/2014/main" id="{853A2ECC-1924-4F58-8BC7-65DDEB0CEEB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68" name="AutoShape 1" descr="blob:https://web.whatsapp.com/34b6e80c-bc0c-4a28-b3e1-e4a36d430a7e">
          <a:extLst>
            <a:ext uri="{FF2B5EF4-FFF2-40B4-BE49-F238E27FC236}">
              <a16:creationId xmlns:a16="http://schemas.microsoft.com/office/drawing/2014/main" id="{F539467C-7318-435C-9DFB-10CD561278F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69" name="AutoShape 1" descr="blob:https://web.whatsapp.com/34b6e80c-bc0c-4a28-b3e1-e4a36d430a7e">
          <a:extLst>
            <a:ext uri="{FF2B5EF4-FFF2-40B4-BE49-F238E27FC236}">
              <a16:creationId xmlns:a16="http://schemas.microsoft.com/office/drawing/2014/main" id="{324D0339-A1EB-4596-B558-DF37B178551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70" name="AutoShape 1" descr="blob:https://web.whatsapp.com/34b6e80c-bc0c-4a28-b3e1-e4a36d430a7e">
          <a:extLst>
            <a:ext uri="{FF2B5EF4-FFF2-40B4-BE49-F238E27FC236}">
              <a16:creationId xmlns:a16="http://schemas.microsoft.com/office/drawing/2014/main" id="{4CCADBEE-11CD-4637-B6E3-D88FE835CB0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71" name="AutoShape 1" descr="blob:https://web.whatsapp.com/34b6e80c-bc0c-4a28-b3e1-e4a36d430a7e">
          <a:extLst>
            <a:ext uri="{FF2B5EF4-FFF2-40B4-BE49-F238E27FC236}">
              <a16:creationId xmlns:a16="http://schemas.microsoft.com/office/drawing/2014/main" id="{5AF3FBE8-4C5D-4AA4-B694-F4BAB8ACC11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72" name="AutoShape 1" descr="blob:https://web.whatsapp.com/34b6e80c-bc0c-4a28-b3e1-e4a36d430a7e">
          <a:extLst>
            <a:ext uri="{FF2B5EF4-FFF2-40B4-BE49-F238E27FC236}">
              <a16:creationId xmlns:a16="http://schemas.microsoft.com/office/drawing/2014/main" id="{2290341B-370E-401D-8D76-FC915887E77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1306</xdr:row>
      <xdr:rowOff>0</xdr:rowOff>
    </xdr:from>
    <xdr:ext cx="304800" cy="307975"/>
    <xdr:sp macro="" textlink="">
      <xdr:nvSpPr>
        <xdr:cNvPr id="4673" name="AutoShape 1" descr="blob:https://web.whatsapp.com/34b6e80c-bc0c-4a28-b3e1-e4a36d430a7e">
          <a:extLst>
            <a:ext uri="{FF2B5EF4-FFF2-40B4-BE49-F238E27FC236}">
              <a16:creationId xmlns:a16="http://schemas.microsoft.com/office/drawing/2014/main" id="{8FE59736-93F5-41CA-AF44-EB922582B93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4" name="AutoShape 1" descr="blob:https://web.whatsapp.com/34b6e80c-bc0c-4a28-b3e1-e4a36d430a7e">
          <a:extLst>
            <a:ext uri="{FF2B5EF4-FFF2-40B4-BE49-F238E27FC236}">
              <a16:creationId xmlns:a16="http://schemas.microsoft.com/office/drawing/2014/main" id="{1B3F2FA9-225B-402D-866C-EF8890CCFD1A}"/>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5" name="AutoShape 1" descr="blob:https://web.whatsapp.com/34b6e80c-bc0c-4a28-b3e1-e4a36d430a7e">
          <a:extLst>
            <a:ext uri="{FF2B5EF4-FFF2-40B4-BE49-F238E27FC236}">
              <a16:creationId xmlns:a16="http://schemas.microsoft.com/office/drawing/2014/main" id="{B472B641-B3BA-482E-A17D-776FEF6B27F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6" name="AutoShape 1" descr="blob:https://web.whatsapp.com/34b6e80c-bc0c-4a28-b3e1-e4a36d430a7e">
          <a:extLst>
            <a:ext uri="{FF2B5EF4-FFF2-40B4-BE49-F238E27FC236}">
              <a16:creationId xmlns:a16="http://schemas.microsoft.com/office/drawing/2014/main" id="{40F9F764-7D88-4C6F-A92F-1D1A455E957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7" name="AutoShape 1" descr="blob:https://web.whatsapp.com/34b6e80c-bc0c-4a28-b3e1-e4a36d430a7e">
          <a:extLst>
            <a:ext uri="{FF2B5EF4-FFF2-40B4-BE49-F238E27FC236}">
              <a16:creationId xmlns:a16="http://schemas.microsoft.com/office/drawing/2014/main" id="{F8E335D5-49A5-467F-9DDC-ADDDD652BA0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8" name="AutoShape 1" descr="blob:https://web.whatsapp.com/34b6e80c-bc0c-4a28-b3e1-e4a36d430a7e">
          <a:extLst>
            <a:ext uri="{FF2B5EF4-FFF2-40B4-BE49-F238E27FC236}">
              <a16:creationId xmlns:a16="http://schemas.microsoft.com/office/drawing/2014/main" id="{A417328D-E42F-4DAA-9862-A7FE1B25D56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79" name="AutoShape 1" descr="blob:https://web.whatsapp.com/34b6e80c-bc0c-4a28-b3e1-e4a36d430a7e">
          <a:extLst>
            <a:ext uri="{FF2B5EF4-FFF2-40B4-BE49-F238E27FC236}">
              <a16:creationId xmlns:a16="http://schemas.microsoft.com/office/drawing/2014/main" id="{DD39F093-65B5-490E-91E7-5E810ED6C27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80" name="AutoShape 1" descr="blob:https://web.whatsapp.com/34b6e80c-bc0c-4a28-b3e1-e4a36d430a7e">
          <a:extLst>
            <a:ext uri="{FF2B5EF4-FFF2-40B4-BE49-F238E27FC236}">
              <a16:creationId xmlns:a16="http://schemas.microsoft.com/office/drawing/2014/main" id="{BFE5E1BD-CD50-431E-8E83-494D7AD9D62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1307</xdr:row>
      <xdr:rowOff>0</xdr:rowOff>
    </xdr:from>
    <xdr:ext cx="304800" cy="307975"/>
    <xdr:sp macro="" textlink="">
      <xdr:nvSpPr>
        <xdr:cNvPr id="4681" name="AutoShape 1" descr="blob:https://web.whatsapp.com/34b6e80c-bc0c-4a28-b3e1-e4a36d430a7e">
          <a:extLst>
            <a:ext uri="{FF2B5EF4-FFF2-40B4-BE49-F238E27FC236}">
              <a16:creationId xmlns:a16="http://schemas.microsoft.com/office/drawing/2014/main" id="{B5E3EEEA-EF1D-4F5E-ABA8-87EA0F504A5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2" name="AutoShape 1" descr="blob:https://web.whatsapp.com/34b6e80c-bc0c-4a28-b3e1-e4a36d430a7e">
          <a:extLst>
            <a:ext uri="{FF2B5EF4-FFF2-40B4-BE49-F238E27FC236}">
              <a16:creationId xmlns:a16="http://schemas.microsoft.com/office/drawing/2014/main" id="{363F1939-4286-4D2E-8F0E-9D58E01E379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3" name="AutoShape 1" descr="blob:https://web.whatsapp.com/34b6e80c-bc0c-4a28-b3e1-e4a36d430a7e">
          <a:extLst>
            <a:ext uri="{FF2B5EF4-FFF2-40B4-BE49-F238E27FC236}">
              <a16:creationId xmlns:a16="http://schemas.microsoft.com/office/drawing/2014/main" id="{6C327C9C-F583-4965-A234-5D1D89EB775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4" name="AutoShape 1" descr="blob:https://web.whatsapp.com/34b6e80c-bc0c-4a28-b3e1-e4a36d430a7e">
          <a:extLst>
            <a:ext uri="{FF2B5EF4-FFF2-40B4-BE49-F238E27FC236}">
              <a16:creationId xmlns:a16="http://schemas.microsoft.com/office/drawing/2014/main" id="{792EFC2C-7517-4581-977E-3AC9F062CC0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5" name="AutoShape 1" descr="blob:https://web.whatsapp.com/34b6e80c-bc0c-4a28-b3e1-e4a36d430a7e">
          <a:extLst>
            <a:ext uri="{FF2B5EF4-FFF2-40B4-BE49-F238E27FC236}">
              <a16:creationId xmlns:a16="http://schemas.microsoft.com/office/drawing/2014/main" id="{8BE17D7A-F253-4C80-9222-2710A4DDAC2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6" name="AutoShape 1" descr="blob:https://web.whatsapp.com/34b6e80c-bc0c-4a28-b3e1-e4a36d430a7e">
          <a:extLst>
            <a:ext uri="{FF2B5EF4-FFF2-40B4-BE49-F238E27FC236}">
              <a16:creationId xmlns:a16="http://schemas.microsoft.com/office/drawing/2014/main" id="{32688C62-A98A-4FD0-A373-107C367C90C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7" name="AutoShape 1" descr="blob:https://web.whatsapp.com/34b6e80c-bc0c-4a28-b3e1-e4a36d430a7e">
          <a:extLst>
            <a:ext uri="{FF2B5EF4-FFF2-40B4-BE49-F238E27FC236}">
              <a16:creationId xmlns:a16="http://schemas.microsoft.com/office/drawing/2014/main" id="{C3B026CE-285B-4D83-861D-67B8B2768C2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8" name="AutoShape 1" descr="blob:https://web.whatsapp.com/34b6e80c-bc0c-4a28-b3e1-e4a36d430a7e">
          <a:extLst>
            <a:ext uri="{FF2B5EF4-FFF2-40B4-BE49-F238E27FC236}">
              <a16:creationId xmlns:a16="http://schemas.microsoft.com/office/drawing/2014/main" id="{5A4B5151-719B-4028-9372-6E750C6F79F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1308</xdr:row>
      <xdr:rowOff>0</xdr:rowOff>
    </xdr:from>
    <xdr:ext cx="304800" cy="307975"/>
    <xdr:sp macro="" textlink="">
      <xdr:nvSpPr>
        <xdr:cNvPr id="4689" name="AutoShape 1" descr="blob:https://web.whatsapp.com/34b6e80c-bc0c-4a28-b3e1-e4a36d430a7e">
          <a:extLst>
            <a:ext uri="{FF2B5EF4-FFF2-40B4-BE49-F238E27FC236}">
              <a16:creationId xmlns:a16="http://schemas.microsoft.com/office/drawing/2014/main" id="{E7806F25-B101-4CE0-BB85-A01D527F2F6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0" name="AutoShape 1" descr="blob:https://web.whatsapp.com/34b6e80c-bc0c-4a28-b3e1-e4a36d430a7e">
          <a:extLst>
            <a:ext uri="{FF2B5EF4-FFF2-40B4-BE49-F238E27FC236}">
              <a16:creationId xmlns:a16="http://schemas.microsoft.com/office/drawing/2014/main" id="{6FB9BE69-A31A-4E7C-93E8-3373FD488A1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1" name="AutoShape 1" descr="blob:https://web.whatsapp.com/34b6e80c-bc0c-4a28-b3e1-e4a36d430a7e">
          <a:extLst>
            <a:ext uri="{FF2B5EF4-FFF2-40B4-BE49-F238E27FC236}">
              <a16:creationId xmlns:a16="http://schemas.microsoft.com/office/drawing/2014/main" id="{D8BECADB-3907-431F-B6ED-35B0D71D2F2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2" name="AutoShape 1" descr="blob:https://web.whatsapp.com/34b6e80c-bc0c-4a28-b3e1-e4a36d430a7e">
          <a:extLst>
            <a:ext uri="{FF2B5EF4-FFF2-40B4-BE49-F238E27FC236}">
              <a16:creationId xmlns:a16="http://schemas.microsoft.com/office/drawing/2014/main" id="{40B05851-9934-4784-85B7-7407393FAFF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3" name="AutoShape 1" descr="blob:https://web.whatsapp.com/34b6e80c-bc0c-4a28-b3e1-e4a36d430a7e">
          <a:extLst>
            <a:ext uri="{FF2B5EF4-FFF2-40B4-BE49-F238E27FC236}">
              <a16:creationId xmlns:a16="http://schemas.microsoft.com/office/drawing/2014/main" id="{A165445C-C2E0-41E9-BA27-A545DB91CC5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4" name="AutoShape 1" descr="blob:https://web.whatsapp.com/34b6e80c-bc0c-4a28-b3e1-e4a36d430a7e">
          <a:extLst>
            <a:ext uri="{FF2B5EF4-FFF2-40B4-BE49-F238E27FC236}">
              <a16:creationId xmlns:a16="http://schemas.microsoft.com/office/drawing/2014/main" id="{3EA5510E-8296-4CF2-BD2E-58DC89D39CD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5" name="AutoShape 1" descr="blob:https://web.whatsapp.com/34b6e80c-bc0c-4a28-b3e1-e4a36d430a7e">
          <a:extLst>
            <a:ext uri="{FF2B5EF4-FFF2-40B4-BE49-F238E27FC236}">
              <a16:creationId xmlns:a16="http://schemas.microsoft.com/office/drawing/2014/main" id="{F1A8791B-614A-43C3-8286-61773DB1C61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6" name="AutoShape 1" descr="blob:https://web.whatsapp.com/34b6e80c-bc0c-4a28-b3e1-e4a36d430a7e">
          <a:extLst>
            <a:ext uri="{FF2B5EF4-FFF2-40B4-BE49-F238E27FC236}">
              <a16:creationId xmlns:a16="http://schemas.microsoft.com/office/drawing/2014/main" id="{CE19DC30-B1F1-4F9E-8642-CCFCF928455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1309</xdr:row>
      <xdr:rowOff>0</xdr:rowOff>
    </xdr:from>
    <xdr:ext cx="304800" cy="307975"/>
    <xdr:sp macro="" textlink="">
      <xdr:nvSpPr>
        <xdr:cNvPr id="4697" name="AutoShape 1" descr="blob:https://web.whatsapp.com/34b6e80c-bc0c-4a28-b3e1-e4a36d430a7e">
          <a:extLst>
            <a:ext uri="{FF2B5EF4-FFF2-40B4-BE49-F238E27FC236}">
              <a16:creationId xmlns:a16="http://schemas.microsoft.com/office/drawing/2014/main" id="{78482D49-8757-4971-9F0F-248B9E30247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698" name="AutoShape 1" descr="blob:https://web.whatsapp.com/34b6e80c-bc0c-4a28-b3e1-e4a36d430a7e">
          <a:extLst>
            <a:ext uri="{FF2B5EF4-FFF2-40B4-BE49-F238E27FC236}">
              <a16:creationId xmlns:a16="http://schemas.microsoft.com/office/drawing/2014/main" id="{87C27B00-FBAA-4D5A-B490-9B9C2F97B74E}"/>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699" name="AutoShape 1" descr="blob:https://web.whatsapp.com/34b6e80c-bc0c-4a28-b3e1-e4a36d430a7e">
          <a:extLst>
            <a:ext uri="{FF2B5EF4-FFF2-40B4-BE49-F238E27FC236}">
              <a16:creationId xmlns:a16="http://schemas.microsoft.com/office/drawing/2014/main" id="{FEE85858-EC10-4BB3-9ACE-EF8A5EC63F5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0" name="AutoShape 1" descr="blob:https://web.whatsapp.com/34b6e80c-bc0c-4a28-b3e1-e4a36d430a7e">
          <a:extLst>
            <a:ext uri="{FF2B5EF4-FFF2-40B4-BE49-F238E27FC236}">
              <a16:creationId xmlns:a16="http://schemas.microsoft.com/office/drawing/2014/main" id="{09106F09-8E6B-413A-9721-4403FF0D351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1" name="AutoShape 1" descr="blob:https://web.whatsapp.com/34b6e80c-bc0c-4a28-b3e1-e4a36d430a7e">
          <a:extLst>
            <a:ext uri="{FF2B5EF4-FFF2-40B4-BE49-F238E27FC236}">
              <a16:creationId xmlns:a16="http://schemas.microsoft.com/office/drawing/2014/main" id="{DC55A7D1-7511-443F-85A3-989F15FD749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2" name="AutoShape 1" descr="blob:https://web.whatsapp.com/34b6e80c-bc0c-4a28-b3e1-e4a36d430a7e">
          <a:extLst>
            <a:ext uri="{FF2B5EF4-FFF2-40B4-BE49-F238E27FC236}">
              <a16:creationId xmlns:a16="http://schemas.microsoft.com/office/drawing/2014/main" id="{A130B176-C66A-4790-ADB3-D3E6F18F6D9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3" name="AutoShape 1" descr="blob:https://web.whatsapp.com/34b6e80c-bc0c-4a28-b3e1-e4a36d430a7e">
          <a:extLst>
            <a:ext uri="{FF2B5EF4-FFF2-40B4-BE49-F238E27FC236}">
              <a16:creationId xmlns:a16="http://schemas.microsoft.com/office/drawing/2014/main" id="{0927C051-0A0B-4F2F-95F6-04EA1DF5968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4" name="AutoShape 1" descr="blob:https://web.whatsapp.com/34b6e80c-bc0c-4a28-b3e1-e4a36d430a7e">
          <a:extLst>
            <a:ext uri="{FF2B5EF4-FFF2-40B4-BE49-F238E27FC236}">
              <a16:creationId xmlns:a16="http://schemas.microsoft.com/office/drawing/2014/main" id="{25754083-73F7-4A2F-AF9C-3228E8AE563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1310</xdr:row>
      <xdr:rowOff>0</xdr:rowOff>
    </xdr:from>
    <xdr:ext cx="304800" cy="307975"/>
    <xdr:sp macro="" textlink="">
      <xdr:nvSpPr>
        <xdr:cNvPr id="4705" name="AutoShape 1" descr="blob:https://web.whatsapp.com/34b6e80c-bc0c-4a28-b3e1-e4a36d430a7e">
          <a:extLst>
            <a:ext uri="{FF2B5EF4-FFF2-40B4-BE49-F238E27FC236}">
              <a16:creationId xmlns:a16="http://schemas.microsoft.com/office/drawing/2014/main" id="{C95F5168-5623-4848-9302-5768B5EED3E6}"/>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06" name="AutoShape 1" descr="blob:https://web.whatsapp.com/34b6e80c-bc0c-4a28-b3e1-e4a36d430a7e">
          <a:extLst>
            <a:ext uri="{FF2B5EF4-FFF2-40B4-BE49-F238E27FC236}">
              <a16:creationId xmlns:a16="http://schemas.microsoft.com/office/drawing/2014/main" id="{4574EB46-4197-4E54-A6BD-691563206F60}"/>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07" name="AutoShape 1" descr="blob:https://web.whatsapp.com/34b6e80c-bc0c-4a28-b3e1-e4a36d430a7e">
          <a:extLst>
            <a:ext uri="{FF2B5EF4-FFF2-40B4-BE49-F238E27FC236}">
              <a16:creationId xmlns:a16="http://schemas.microsoft.com/office/drawing/2014/main" id="{99272F3B-F95C-4EBD-BE4A-528D12B2D11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08" name="AutoShape 1" descr="blob:https://web.whatsapp.com/34b6e80c-bc0c-4a28-b3e1-e4a36d430a7e">
          <a:extLst>
            <a:ext uri="{FF2B5EF4-FFF2-40B4-BE49-F238E27FC236}">
              <a16:creationId xmlns:a16="http://schemas.microsoft.com/office/drawing/2014/main" id="{0BB5C82B-A3D3-43FF-854A-0EFFB7600BE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09" name="AutoShape 1" descr="blob:https://web.whatsapp.com/34b6e80c-bc0c-4a28-b3e1-e4a36d430a7e">
          <a:extLst>
            <a:ext uri="{FF2B5EF4-FFF2-40B4-BE49-F238E27FC236}">
              <a16:creationId xmlns:a16="http://schemas.microsoft.com/office/drawing/2014/main" id="{D99F3C27-C5A1-431B-BB0C-F28D352907C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10" name="AutoShape 1" descr="blob:https://web.whatsapp.com/34b6e80c-bc0c-4a28-b3e1-e4a36d430a7e">
          <a:extLst>
            <a:ext uri="{FF2B5EF4-FFF2-40B4-BE49-F238E27FC236}">
              <a16:creationId xmlns:a16="http://schemas.microsoft.com/office/drawing/2014/main" id="{26CDC3DF-34D5-48A4-A38D-279071B5DF4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11" name="AutoShape 1" descr="blob:https://web.whatsapp.com/34b6e80c-bc0c-4a28-b3e1-e4a36d430a7e">
          <a:extLst>
            <a:ext uri="{FF2B5EF4-FFF2-40B4-BE49-F238E27FC236}">
              <a16:creationId xmlns:a16="http://schemas.microsoft.com/office/drawing/2014/main" id="{17E4F81F-25DF-4710-B09C-46D24E91F4E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12" name="AutoShape 1" descr="blob:https://web.whatsapp.com/34b6e80c-bc0c-4a28-b3e1-e4a36d430a7e">
          <a:extLst>
            <a:ext uri="{FF2B5EF4-FFF2-40B4-BE49-F238E27FC236}">
              <a16:creationId xmlns:a16="http://schemas.microsoft.com/office/drawing/2014/main" id="{0BCA963D-B53C-4F92-8268-05EEF980C4D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1311</xdr:row>
      <xdr:rowOff>0</xdr:rowOff>
    </xdr:from>
    <xdr:ext cx="304800" cy="307975"/>
    <xdr:sp macro="" textlink="">
      <xdr:nvSpPr>
        <xdr:cNvPr id="4713" name="AutoShape 1" descr="blob:https://web.whatsapp.com/34b6e80c-bc0c-4a28-b3e1-e4a36d430a7e">
          <a:extLst>
            <a:ext uri="{FF2B5EF4-FFF2-40B4-BE49-F238E27FC236}">
              <a16:creationId xmlns:a16="http://schemas.microsoft.com/office/drawing/2014/main" id="{073052A9-04E4-4030-B3A2-4ED407862C6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4" name="AutoShape 1" descr="blob:https://web.whatsapp.com/34b6e80c-bc0c-4a28-b3e1-e4a36d430a7e">
          <a:extLst>
            <a:ext uri="{FF2B5EF4-FFF2-40B4-BE49-F238E27FC236}">
              <a16:creationId xmlns:a16="http://schemas.microsoft.com/office/drawing/2014/main" id="{5E28A466-980B-4F07-A7E6-8EBBF3D2E980}"/>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5" name="AutoShape 1" descr="blob:https://web.whatsapp.com/34b6e80c-bc0c-4a28-b3e1-e4a36d430a7e">
          <a:extLst>
            <a:ext uri="{FF2B5EF4-FFF2-40B4-BE49-F238E27FC236}">
              <a16:creationId xmlns:a16="http://schemas.microsoft.com/office/drawing/2014/main" id="{9B97DA9C-F920-4D8F-9219-EA5DEF9BE33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6" name="AutoShape 1" descr="blob:https://web.whatsapp.com/34b6e80c-bc0c-4a28-b3e1-e4a36d430a7e">
          <a:extLst>
            <a:ext uri="{FF2B5EF4-FFF2-40B4-BE49-F238E27FC236}">
              <a16:creationId xmlns:a16="http://schemas.microsoft.com/office/drawing/2014/main" id="{A02C3B35-A6C1-4A40-A04D-9568D5B643F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7" name="AutoShape 1" descr="blob:https://web.whatsapp.com/34b6e80c-bc0c-4a28-b3e1-e4a36d430a7e">
          <a:extLst>
            <a:ext uri="{FF2B5EF4-FFF2-40B4-BE49-F238E27FC236}">
              <a16:creationId xmlns:a16="http://schemas.microsoft.com/office/drawing/2014/main" id="{32543B0D-1DC6-4CFB-9F37-53D523F3380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8" name="AutoShape 1" descr="blob:https://web.whatsapp.com/34b6e80c-bc0c-4a28-b3e1-e4a36d430a7e">
          <a:extLst>
            <a:ext uri="{FF2B5EF4-FFF2-40B4-BE49-F238E27FC236}">
              <a16:creationId xmlns:a16="http://schemas.microsoft.com/office/drawing/2014/main" id="{3766F376-537A-4A45-AEFE-F37A6D92E1BC}"/>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19" name="AutoShape 1" descr="blob:https://web.whatsapp.com/34b6e80c-bc0c-4a28-b3e1-e4a36d430a7e">
          <a:extLst>
            <a:ext uri="{FF2B5EF4-FFF2-40B4-BE49-F238E27FC236}">
              <a16:creationId xmlns:a16="http://schemas.microsoft.com/office/drawing/2014/main" id="{811660EF-4219-4C5A-AAC8-965E1100A5F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20" name="AutoShape 1" descr="blob:https://web.whatsapp.com/34b6e80c-bc0c-4a28-b3e1-e4a36d430a7e">
          <a:extLst>
            <a:ext uri="{FF2B5EF4-FFF2-40B4-BE49-F238E27FC236}">
              <a16:creationId xmlns:a16="http://schemas.microsoft.com/office/drawing/2014/main" id="{A0BC2633-0B60-41AB-B0F2-2D1F1642A93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1312</xdr:row>
      <xdr:rowOff>0</xdr:rowOff>
    </xdr:from>
    <xdr:ext cx="304800" cy="307975"/>
    <xdr:sp macro="" textlink="">
      <xdr:nvSpPr>
        <xdr:cNvPr id="4721" name="AutoShape 1" descr="blob:https://web.whatsapp.com/34b6e80c-bc0c-4a28-b3e1-e4a36d430a7e">
          <a:extLst>
            <a:ext uri="{FF2B5EF4-FFF2-40B4-BE49-F238E27FC236}">
              <a16:creationId xmlns:a16="http://schemas.microsoft.com/office/drawing/2014/main" id="{B7955DE8-FBA3-4C31-B65A-3A1D8C61013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2" name="AutoShape 1" descr="blob:https://web.whatsapp.com/34b6e80c-bc0c-4a28-b3e1-e4a36d430a7e">
          <a:extLst>
            <a:ext uri="{FF2B5EF4-FFF2-40B4-BE49-F238E27FC236}">
              <a16:creationId xmlns:a16="http://schemas.microsoft.com/office/drawing/2014/main" id="{1C9868D9-5887-4891-ABBD-4463A1A467FD}"/>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3" name="AutoShape 1" descr="blob:https://web.whatsapp.com/34b6e80c-bc0c-4a28-b3e1-e4a36d430a7e">
          <a:extLst>
            <a:ext uri="{FF2B5EF4-FFF2-40B4-BE49-F238E27FC236}">
              <a16:creationId xmlns:a16="http://schemas.microsoft.com/office/drawing/2014/main" id="{C8DF169E-DE8C-44A8-9911-7EFCEDBE1C7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4" name="AutoShape 1" descr="blob:https://web.whatsapp.com/34b6e80c-bc0c-4a28-b3e1-e4a36d430a7e">
          <a:extLst>
            <a:ext uri="{FF2B5EF4-FFF2-40B4-BE49-F238E27FC236}">
              <a16:creationId xmlns:a16="http://schemas.microsoft.com/office/drawing/2014/main" id="{94DA1116-2D13-4767-9D3A-F8CB9BA05BB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5" name="AutoShape 1" descr="blob:https://web.whatsapp.com/34b6e80c-bc0c-4a28-b3e1-e4a36d430a7e">
          <a:extLst>
            <a:ext uri="{FF2B5EF4-FFF2-40B4-BE49-F238E27FC236}">
              <a16:creationId xmlns:a16="http://schemas.microsoft.com/office/drawing/2014/main" id="{F8895DD5-8347-43F9-8971-3E46E6581489}"/>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6" name="AutoShape 1" descr="blob:https://web.whatsapp.com/34b6e80c-bc0c-4a28-b3e1-e4a36d430a7e">
          <a:extLst>
            <a:ext uri="{FF2B5EF4-FFF2-40B4-BE49-F238E27FC236}">
              <a16:creationId xmlns:a16="http://schemas.microsoft.com/office/drawing/2014/main" id="{8089793B-C082-4DD5-B86B-DF64C5092CD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7" name="AutoShape 1" descr="blob:https://web.whatsapp.com/34b6e80c-bc0c-4a28-b3e1-e4a36d430a7e">
          <a:extLst>
            <a:ext uri="{FF2B5EF4-FFF2-40B4-BE49-F238E27FC236}">
              <a16:creationId xmlns:a16="http://schemas.microsoft.com/office/drawing/2014/main" id="{CE3F1B48-4AA9-4A14-86DF-A4C2A9F53B4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8" name="AutoShape 1" descr="blob:https://web.whatsapp.com/34b6e80c-bc0c-4a28-b3e1-e4a36d430a7e">
          <a:extLst>
            <a:ext uri="{FF2B5EF4-FFF2-40B4-BE49-F238E27FC236}">
              <a16:creationId xmlns:a16="http://schemas.microsoft.com/office/drawing/2014/main" id="{51718C00-021B-43C3-B901-28D70E9165D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1313</xdr:row>
      <xdr:rowOff>0</xdr:rowOff>
    </xdr:from>
    <xdr:ext cx="304800" cy="307975"/>
    <xdr:sp macro="" textlink="">
      <xdr:nvSpPr>
        <xdr:cNvPr id="4729" name="AutoShape 1" descr="blob:https://web.whatsapp.com/34b6e80c-bc0c-4a28-b3e1-e4a36d430a7e">
          <a:extLst>
            <a:ext uri="{FF2B5EF4-FFF2-40B4-BE49-F238E27FC236}">
              <a16:creationId xmlns:a16="http://schemas.microsoft.com/office/drawing/2014/main" id="{E019A984-20F2-4A99-916F-A2A52A6DD5C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0" name="AutoShape 1" descr="blob:https://web.whatsapp.com/34b6e80c-bc0c-4a28-b3e1-e4a36d430a7e">
          <a:extLst>
            <a:ext uri="{FF2B5EF4-FFF2-40B4-BE49-F238E27FC236}">
              <a16:creationId xmlns:a16="http://schemas.microsoft.com/office/drawing/2014/main" id="{5DD86788-8C8F-4B03-B44B-643AA6561E8D}"/>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1" name="AutoShape 1" descr="blob:https://web.whatsapp.com/34b6e80c-bc0c-4a28-b3e1-e4a36d430a7e">
          <a:extLst>
            <a:ext uri="{FF2B5EF4-FFF2-40B4-BE49-F238E27FC236}">
              <a16:creationId xmlns:a16="http://schemas.microsoft.com/office/drawing/2014/main" id="{7AB2C529-8138-4D67-AA17-707B9092C3F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2" name="AutoShape 1" descr="blob:https://web.whatsapp.com/34b6e80c-bc0c-4a28-b3e1-e4a36d430a7e">
          <a:extLst>
            <a:ext uri="{FF2B5EF4-FFF2-40B4-BE49-F238E27FC236}">
              <a16:creationId xmlns:a16="http://schemas.microsoft.com/office/drawing/2014/main" id="{2299B094-A9A2-4B45-B3BD-AACABD10C86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3" name="AutoShape 1" descr="blob:https://web.whatsapp.com/34b6e80c-bc0c-4a28-b3e1-e4a36d430a7e">
          <a:extLst>
            <a:ext uri="{FF2B5EF4-FFF2-40B4-BE49-F238E27FC236}">
              <a16:creationId xmlns:a16="http://schemas.microsoft.com/office/drawing/2014/main" id="{D9594FEA-64AA-43D4-A2C9-B8B31231D22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4" name="AutoShape 1" descr="blob:https://web.whatsapp.com/34b6e80c-bc0c-4a28-b3e1-e4a36d430a7e">
          <a:extLst>
            <a:ext uri="{FF2B5EF4-FFF2-40B4-BE49-F238E27FC236}">
              <a16:creationId xmlns:a16="http://schemas.microsoft.com/office/drawing/2014/main" id="{7B02484D-88D8-475A-86FB-1FB551F17F1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5" name="AutoShape 1" descr="blob:https://web.whatsapp.com/34b6e80c-bc0c-4a28-b3e1-e4a36d430a7e">
          <a:extLst>
            <a:ext uri="{FF2B5EF4-FFF2-40B4-BE49-F238E27FC236}">
              <a16:creationId xmlns:a16="http://schemas.microsoft.com/office/drawing/2014/main" id="{1C4D7188-C874-4070-AD0D-7520D167189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6" name="AutoShape 1" descr="blob:https://web.whatsapp.com/34b6e80c-bc0c-4a28-b3e1-e4a36d430a7e">
          <a:extLst>
            <a:ext uri="{FF2B5EF4-FFF2-40B4-BE49-F238E27FC236}">
              <a16:creationId xmlns:a16="http://schemas.microsoft.com/office/drawing/2014/main" id="{58C17099-61D9-4CF9-9EC4-209DE00BC32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1314</xdr:row>
      <xdr:rowOff>0</xdr:rowOff>
    </xdr:from>
    <xdr:ext cx="304800" cy="307975"/>
    <xdr:sp macro="" textlink="">
      <xdr:nvSpPr>
        <xdr:cNvPr id="4737" name="AutoShape 1" descr="blob:https://web.whatsapp.com/34b6e80c-bc0c-4a28-b3e1-e4a36d430a7e">
          <a:extLst>
            <a:ext uri="{FF2B5EF4-FFF2-40B4-BE49-F238E27FC236}">
              <a16:creationId xmlns:a16="http://schemas.microsoft.com/office/drawing/2014/main" id="{40651628-94C4-4065-9A29-58E27398B7B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38" name="AutoShape 1" descr="blob:https://web.whatsapp.com/34b6e80c-bc0c-4a28-b3e1-e4a36d430a7e">
          <a:extLst>
            <a:ext uri="{FF2B5EF4-FFF2-40B4-BE49-F238E27FC236}">
              <a16:creationId xmlns:a16="http://schemas.microsoft.com/office/drawing/2014/main" id="{E2995D9B-45F4-4507-8FBE-726E598B2481}"/>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39" name="AutoShape 1" descr="blob:https://web.whatsapp.com/34b6e80c-bc0c-4a28-b3e1-e4a36d430a7e">
          <a:extLst>
            <a:ext uri="{FF2B5EF4-FFF2-40B4-BE49-F238E27FC236}">
              <a16:creationId xmlns:a16="http://schemas.microsoft.com/office/drawing/2014/main" id="{93FA5AFA-6E84-42B8-B838-64F23B9C091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0" name="AutoShape 1" descr="blob:https://web.whatsapp.com/34b6e80c-bc0c-4a28-b3e1-e4a36d430a7e">
          <a:extLst>
            <a:ext uri="{FF2B5EF4-FFF2-40B4-BE49-F238E27FC236}">
              <a16:creationId xmlns:a16="http://schemas.microsoft.com/office/drawing/2014/main" id="{D2B87B05-B277-4DB6-B667-1F952C6DA7B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1" name="AutoShape 1" descr="blob:https://web.whatsapp.com/34b6e80c-bc0c-4a28-b3e1-e4a36d430a7e">
          <a:extLst>
            <a:ext uri="{FF2B5EF4-FFF2-40B4-BE49-F238E27FC236}">
              <a16:creationId xmlns:a16="http://schemas.microsoft.com/office/drawing/2014/main" id="{0ED214B5-7049-4F9C-9670-EA572C2A2C7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2" name="AutoShape 1" descr="blob:https://web.whatsapp.com/34b6e80c-bc0c-4a28-b3e1-e4a36d430a7e">
          <a:extLst>
            <a:ext uri="{FF2B5EF4-FFF2-40B4-BE49-F238E27FC236}">
              <a16:creationId xmlns:a16="http://schemas.microsoft.com/office/drawing/2014/main" id="{9066A8F9-15FD-435E-A7A1-C03BE8370F4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3" name="AutoShape 1" descr="blob:https://web.whatsapp.com/34b6e80c-bc0c-4a28-b3e1-e4a36d430a7e">
          <a:extLst>
            <a:ext uri="{FF2B5EF4-FFF2-40B4-BE49-F238E27FC236}">
              <a16:creationId xmlns:a16="http://schemas.microsoft.com/office/drawing/2014/main" id="{B1F2BF0E-759E-4BB2-8E81-7D4D3A92E62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4" name="AutoShape 1" descr="blob:https://web.whatsapp.com/34b6e80c-bc0c-4a28-b3e1-e4a36d430a7e">
          <a:extLst>
            <a:ext uri="{FF2B5EF4-FFF2-40B4-BE49-F238E27FC236}">
              <a16:creationId xmlns:a16="http://schemas.microsoft.com/office/drawing/2014/main" id="{C52E687C-EED2-4204-A604-B9B25093E9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1315</xdr:row>
      <xdr:rowOff>0</xdr:rowOff>
    </xdr:from>
    <xdr:ext cx="304800" cy="307975"/>
    <xdr:sp macro="" textlink="">
      <xdr:nvSpPr>
        <xdr:cNvPr id="4745" name="AutoShape 1" descr="blob:https://web.whatsapp.com/34b6e80c-bc0c-4a28-b3e1-e4a36d430a7e">
          <a:extLst>
            <a:ext uri="{FF2B5EF4-FFF2-40B4-BE49-F238E27FC236}">
              <a16:creationId xmlns:a16="http://schemas.microsoft.com/office/drawing/2014/main" id="{958111DD-BE6D-45C8-9A03-A18EDA71A33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46" name="AutoShape 1" descr="blob:https://web.whatsapp.com/34b6e80c-bc0c-4a28-b3e1-e4a36d430a7e">
          <a:extLst>
            <a:ext uri="{FF2B5EF4-FFF2-40B4-BE49-F238E27FC236}">
              <a16:creationId xmlns:a16="http://schemas.microsoft.com/office/drawing/2014/main" id="{D1D0A78C-5E12-408F-994B-12F2A5564D1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47" name="AutoShape 1" descr="blob:https://web.whatsapp.com/34b6e80c-bc0c-4a28-b3e1-e4a36d430a7e">
          <a:extLst>
            <a:ext uri="{FF2B5EF4-FFF2-40B4-BE49-F238E27FC236}">
              <a16:creationId xmlns:a16="http://schemas.microsoft.com/office/drawing/2014/main" id="{DDE7BD84-6E71-4A7F-BD23-D84C91CF39B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48" name="AutoShape 1" descr="blob:https://web.whatsapp.com/34b6e80c-bc0c-4a28-b3e1-e4a36d430a7e">
          <a:extLst>
            <a:ext uri="{FF2B5EF4-FFF2-40B4-BE49-F238E27FC236}">
              <a16:creationId xmlns:a16="http://schemas.microsoft.com/office/drawing/2014/main" id="{99E3F38A-80DC-4191-A68F-1765073924E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49" name="AutoShape 1" descr="blob:https://web.whatsapp.com/34b6e80c-bc0c-4a28-b3e1-e4a36d430a7e">
          <a:extLst>
            <a:ext uri="{FF2B5EF4-FFF2-40B4-BE49-F238E27FC236}">
              <a16:creationId xmlns:a16="http://schemas.microsoft.com/office/drawing/2014/main" id="{72E3A55D-2A8A-434B-99D3-13513C392A7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50" name="AutoShape 1" descr="blob:https://web.whatsapp.com/34b6e80c-bc0c-4a28-b3e1-e4a36d430a7e">
          <a:extLst>
            <a:ext uri="{FF2B5EF4-FFF2-40B4-BE49-F238E27FC236}">
              <a16:creationId xmlns:a16="http://schemas.microsoft.com/office/drawing/2014/main" id="{2324C169-06B9-4565-9B89-1D8CF377706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51" name="AutoShape 1" descr="blob:https://web.whatsapp.com/34b6e80c-bc0c-4a28-b3e1-e4a36d430a7e">
          <a:extLst>
            <a:ext uri="{FF2B5EF4-FFF2-40B4-BE49-F238E27FC236}">
              <a16:creationId xmlns:a16="http://schemas.microsoft.com/office/drawing/2014/main" id="{56964A4C-19B8-4BB5-A70E-7217439A0EE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52" name="AutoShape 1" descr="blob:https://web.whatsapp.com/34b6e80c-bc0c-4a28-b3e1-e4a36d430a7e">
          <a:extLst>
            <a:ext uri="{FF2B5EF4-FFF2-40B4-BE49-F238E27FC236}">
              <a16:creationId xmlns:a16="http://schemas.microsoft.com/office/drawing/2014/main" id="{77DA00F1-89E8-4E51-93D4-3FBE7531FB4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1316</xdr:row>
      <xdr:rowOff>0</xdr:rowOff>
    </xdr:from>
    <xdr:ext cx="304800" cy="307975"/>
    <xdr:sp macro="" textlink="">
      <xdr:nvSpPr>
        <xdr:cNvPr id="4753" name="AutoShape 1" descr="blob:https://web.whatsapp.com/34b6e80c-bc0c-4a28-b3e1-e4a36d430a7e">
          <a:extLst>
            <a:ext uri="{FF2B5EF4-FFF2-40B4-BE49-F238E27FC236}">
              <a16:creationId xmlns:a16="http://schemas.microsoft.com/office/drawing/2014/main" id="{A4C2A1E8-A542-46A1-9E14-1998B87B3ED2}"/>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4" name="AutoShape 1" descr="blob:https://web.whatsapp.com/34b6e80c-bc0c-4a28-b3e1-e4a36d430a7e">
          <a:extLst>
            <a:ext uri="{FF2B5EF4-FFF2-40B4-BE49-F238E27FC236}">
              <a16:creationId xmlns:a16="http://schemas.microsoft.com/office/drawing/2014/main" id="{99B09B4D-C186-4E67-AF71-9290E489D00F}"/>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5" name="AutoShape 1" descr="blob:https://web.whatsapp.com/34b6e80c-bc0c-4a28-b3e1-e4a36d430a7e">
          <a:extLst>
            <a:ext uri="{FF2B5EF4-FFF2-40B4-BE49-F238E27FC236}">
              <a16:creationId xmlns:a16="http://schemas.microsoft.com/office/drawing/2014/main" id="{BFECE66B-F024-41CE-91CF-A3491054EE0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6" name="AutoShape 1" descr="blob:https://web.whatsapp.com/34b6e80c-bc0c-4a28-b3e1-e4a36d430a7e">
          <a:extLst>
            <a:ext uri="{FF2B5EF4-FFF2-40B4-BE49-F238E27FC236}">
              <a16:creationId xmlns:a16="http://schemas.microsoft.com/office/drawing/2014/main" id="{9C552F39-2A8E-48F6-A09D-050E9F6D2B1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7" name="AutoShape 1" descr="blob:https://web.whatsapp.com/34b6e80c-bc0c-4a28-b3e1-e4a36d430a7e">
          <a:extLst>
            <a:ext uri="{FF2B5EF4-FFF2-40B4-BE49-F238E27FC236}">
              <a16:creationId xmlns:a16="http://schemas.microsoft.com/office/drawing/2014/main" id="{5DE39DBB-FF41-4B65-BD7B-AAB954E1281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8" name="AutoShape 1" descr="blob:https://web.whatsapp.com/34b6e80c-bc0c-4a28-b3e1-e4a36d430a7e">
          <a:extLst>
            <a:ext uri="{FF2B5EF4-FFF2-40B4-BE49-F238E27FC236}">
              <a16:creationId xmlns:a16="http://schemas.microsoft.com/office/drawing/2014/main" id="{5F424E59-CADA-4301-A3DB-0A0B951F7A0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59" name="AutoShape 1" descr="blob:https://web.whatsapp.com/34b6e80c-bc0c-4a28-b3e1-e4a36d430a7e">
          <a:extLst>
            <a:ext uri="{FF2B5EF4-FFF2-40B4-BE49-F238E27FC236}">
              <a16:creationId xmlns:a16="http://schemas.microsoft.com/office/drawing/2014/main" id="{B1F9AA5A-4190-40E0-B2D9-AADCF045A97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60" name="AutoShape 1" descr="blob:https://web.whatsapp.com/34b6e80c-bc0c-4a28-b3e1-e4a36d430a7e">
          <a:extLst>
            <a:ext uri="{FF2B5EF4-FFF2-40B4-BE49-F238E27FC236}">
              <a16:creationId xmlns:a16="http://schemas.microsoft.com/office/drawing/2014/main" id="{7DEC8D5E-C9B2-4D08-8F98-A5DD4E54BAA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1317</xdr:row>
      <xdr:rowOff>0</xdr:rowOff>
    </xdr:from>
    <xdr:ext cx="304800" cy="307975"/>
    <xdr:sp macro="" textlink="">
      <xdr:nvSpPr>
        <xdr:cNvPr id="4761" name="AutoShape 1" descr="blob:https://web.whatsapp.com/34b6e80c-bc0c-4a28-b3e1-e4a36d430a7e">
          <a:extLst>
            <a:ext uri="{FF2B5EF4-FFF2-40B4-BE49-F238E27FC236}">
              <a16:creationId xmlns:a16="http://schemas.microsoft.com/office/drawing/2014/main" id="{462897DB-E2F4-42C7-9E33-97E7E57E01B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2" name="AutoShape 1" descr="blob:https://web.whatsapp.com/34b6e80c-bc0c-4a28-b3e1-e4a36d430a7e">
          <a:extLst>
            <a:ext uri="{FF2B5EF4-FFF2-40B4-BE49-F238E27FC236}">
              <a16:creationId xmlns:a16="http://schemas.microsoft.com/office/drawing/2014/main" id="{AAAD3B58-7DF4-4742-B33B-914BCF650464}"/>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3" name="AutoShape 1" descr="blob:https://web.whatsapp.com/34b6e80c-bc0c-4a28-b3e1-e4a36d430a7e">
          <a:extLst>
            <a:ext uri="{FF2B5EF4-FFF2-40B4-BE49-F238E27FC236}">
              <a16:creationId xmlns:a16="http://schemas.microsoft.com/office/drawing/2014/main" id="{011AA9AD-99CB-4C28-AAA9-52525C20ABC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4" name="AutoShape 1" descr="blob:https://web.whatsapp.com/34b6e80c-bc0c-4a28-b3e1-e4a36d430a7e">
          <a:extLst>
            <a:ext uri="{FF2B5EF4-FFF2-40B4-BE49-F238E27FC236}">
              <a16:creationId xmlns:a16="http://schemas.microsoft.com/office/drawing/2014/main" id="{96F07D3A-965D-4A2B-98D5-3206BD0723E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5" name="AutoShape 1" descr="blob:https://web.whatsapp.com/34b6e80c-bc0c-4a28-b3e1-e4a36d430a7e">
          <a:extLst>
            <a:ext uri="{FF2B5EF4-FFF2-40B4-BE49-F238E27FC236}">
              <a16:creationId xmlns:a16="http://schemas.microsoft.com/office/drawing/2014/main" id="{3E2EE81B-FF1F-49D0-BD95-FC5D860382D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6" name="AutoShape 1" descr="blob:https://web.whatsapp.com/34b6e80c-bc0c-4a28-b3e1-e4a36d430a7e">
          <a:extLst>
            <a:ext uri="{FF2B5EF4-FFF2-40B4-BE49-F238E27FC236}">
              <a16:creationId xmlns:a16="http://schemas.microsoft.com/office/drawing/2014/main" id="{87DEFC0D-E577-417E-95E1-D142C578FE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7" name="AutoShape 1" descr="blob:https://web.whatsapp.com/34b6e80c-bc0c-4a28-b3e1-e4a36d430a7e">
          <a:extLst>
            <a:ext uri="{FF2B5EF4-FFF2-40B4-BE49-F238E27FC236}">
              <a16:creationId xmlns:a16="http://schemas.microsoft.com/office/drawing/2014/main" id="{DE5A499E-949A-457D-B00C-A2491FBD179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8" name="AutoShape 1" descr="blob:https://web.whatsapp.com/34b6e80c-bc0c-4a28-b3e1-e4a36d430a7e">
          <a:extLst>
            <a:ext uri="{FF2B5EF4-FFF2-40B4-BE49-F238E27FC236}">
              <a16:creationId xmlns:a16="http://schemas.microsoft.com/office/drawing/2014/main" id="{5EE8AE3A-CB56-440E-B587-E0166C546A8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1318</xdr:row>
      <xdr:rowOff>0</xdr:rowOff>
    </xdr:from>
    <xdr:ext cx="304800" cy="307975"/>
    <xdr:sp macro="" textlink="">
      <xdr:nvSpPr>
        <xdr:cNvPr id="4769" name="AutoShape 1" descr="blob:https://web.whatsapp.com/34b6e80c-bc0c-4a28-b3e1-e4a36d430a7e">
          <a:extLst>
            <a:ext uri="{FF2B5EF4-FFF2-40B4-BE49-F238E27FC236}">
              <a16:creationId xmlns:a16="http://schemas.microsoft.com/office/drawing/2014/main" id="{7F294E04-B7E5-4CCB-AFC0-CE185DA024C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0" name="AutoShape 1" descr="blob:https://web.whatsapp.com/34b6e80c-bc0c-4a28-b3e1-e4a36d430a7e">
          <a:extLst>
            <a:ext uri="{FF2B5EF4-FFF2-40B4-BE49-F238E27FC236}">
              <a16:creationId xmlns:a16="http://schemas.microsoft.com/office/drawing/2014/main" id="{1DA12D4F-A0A2-4E51-9D49-FE9AA510ABA8}"/>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1" name="AutoShape 1" descr="blob:https://web.whatsapp.com/34b6e80c-bc0c-4a28-b3e1-e4a36d430a7e">
          <a:extLst>
            <a:ext uri="{FF2B5EF4-FFF2-40B4-BE49-F238E27FC236}">
              <a16:creationId xmlns:a16="http://schemas.microsoft.com/office/drawing/2014/main" id="{EEE2FC4C-6632-4E9E-8F04-EB92EE608A9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2" name="AutoShape 1" descr="blob:https://web.whatsapp.com/34b6e80c-bc0c-4a28-b3e1-e4a36d430a7e">
          <a:extLst>
            <a:ext uri="{FF2B5EF4-FFF2-40B4-BE49-F238E27FC236}">
              <a16:creationId xmlns:a16="http://schemas.microsoft.com/office/drawing/2014/main" id="{87B54075-DEE3-440D-B23B-9FB0576A563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3" name="AutoShape 1" descr="blob:https://web.whatsapp.com/34b6e80c-bc0c-4a28-b3e1-e4a36d430a7e">
          <a:extLst>
            <a:ext uri="{FF2B5EF4-FFF2-40B4-BE49-F238E27FC236}">
              <a16:creationId xmlns:a16="http://schemas.microsoft.com/office/drawing/2014/main" id="{791A90B7-A8A5-429C-852E-57698374D5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4" name="AutoShape 1" descr="blob:https://web.whatsapp.com/34b6e80c-bc0c-4a28-b3e1-e4a36d430a7e">
          <a:extLst>
            <a:ext uri="{FF2B5EF4-FFF2-40B4-BE49-F238E27FC236}">
              <a16:creationId xmlns:a16="http://schemas.microsoft.com/office/drawing/2014/main" id="{B8E41036-48AD-43BA-ABA2-8D048D54704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5" name="AutoShape 1" descr="blob:https://web.whatsapp.com/34b6e80c-bc0c-4a28-b3e1-e4a36d430a7e">
          <a:extLst>
            <a:ext uri="{FF2B5EF4-FFF2-40B4-BE49-F238E27FC236}">
              <a16:creationId xmlns:a16="http://schemas.microsoft.com/office/drawing/2014/main" id="{3234B8D2-A13A-4FF5-B4CC-C1718B0DF36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6" name="AutoShape 1" descr="blob:https://web.whatsapp.com/34b6e80c-bc0c-4a28-b3e1-e4a36d430a7e">
          <a:extLst>
            <a:ext uri="{FF2B5EF4-FFF2-40B4-BE49-F238E27FC236}">
              <a16:creationId xmlns:a16="http://schemas.microsoft.com/office/drawing/2014/main" id="{E1351B66-1193-4D4B-A107-9D6002B3D3C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1319</xdr:row>
      <xdr:rowOff>0</xdr:rowOff>
    </xdr:from>
    <xdr:ext cx="304800" cy="307975"/>
    <xdr:sp macro="" textlink="">
      <xdr:nvSpPr>
        <xdr:cNvPr id="4777" name="AutoShape 1" descr="blob:https://web.whatsapp.com/34b6e80c-bc0c-4a28-b3e1-e4a36d430a7e">
          <a:extLst>
            <a:ext uri="{FF2B5EF4-FFF2-40B4-BE49-F238E27FC236}">
              <a16:creationId xmlns:a16="http://schemas.microsoft.com/office/drawing/2014/main" id="{B9ECCD78-BADA-420C-A128-BEC2F2022FE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78" name="AutoShape 1" descr="blob:https://web.whatsapp.com/34b6e80c-bc0c-4a28-b3e1-e4a36d430a7e">
          <a:extLst>
            <a:ext uri="{FF2B5EF4-FFF2-40B4-BE49-F238E27FC236}">
              <a16:creationId xmlns:a16="http://schemas.microsoft.com/office/drawing/2014/main" id="{02174341-E80E-495D-84BC-73DC8E4B6308}"/>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79" name="AutoShape 1" descr="blob:https://web.whatsapp.com/34b6e80c-bc0c-4a28-b3e1-e4a36d430a7e">
          <a:extLst>
            <a:ext uri="{FF2B5EF4-FFF2-40B4-BE49-F238E27FC236}">
              <a16:creationId xmlns:a16="http://schemas.microsoft.com/office/drawing/2014/main" id="{729C114C-0347-4C12-BE93-FA5438A0EACF}"/>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0" name="AutoShape 1" descr="blob:https://web.whatsapp.com/34b6e80c-bc0c-4a28-b3e1-e4a36d430a7e">
          <a:extLst>
            <a:ext uri="{FF2B5EF4-FFF2-40B4-BE49-F238E27FC236}">
              <a16:creationId xmlns:a16="http://schemas.microsoft.com/office/drawing/2014/main" id="{8C00C240-AB4A-4EDB-809A-FC2C3A91429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1" name="AutoShape 1" descr="blob:https://web.whatsapp.com/34b6e80c-bc0c-4a28-b3e1-e4a36d430a7e">
          <a:extLst>
            <a:ext uri="{FF2B5EF4-FFF2-40B4-BE49-F238E27FC236}">
              <a16:creationId xmlns:a16="http://schemas.microsoft.com/office/drawing/2014/main" id="{52625754-53E4-42E0-B49B-F161524AC5F5}"/>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2" name="AutoShape 1" descr="blob:https://web.whatsapp.com/34b6e80c-bc0c-4a28-b3e1-e4a36d430a7e">
          <a:extLst>
            <a:ext uri="{FF2B5EF4-FFF2-40B4-BE49-F238E27FC236}">
              <a16:creationId xmlns:a16="http://schemas.microsoft.com/office/drawing/2014/main" id="{A3655424-DB22-4EF4-8676-A0F8D5D8856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3" name="AutoShape 1" descr="blob:https://web.whatsapp.com/34b6e80c-bc0c-4a28-b3e1-e4a36d430a7e">
          <a:extLst>
            <a:ext uri="{FF2B5EF4-FFF2-40B4-BE49-F238E27FC236}">
              <a16:creationId xmlns:a16="http://schemas.microsoft.com/office/drawing/2014/main" id="{5B5F2E53-F527-4CE5-AD09-1DF270E3479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4" name="AutoShape 1" descr="blob:https://web.whatsapp.com/34b6e80c-bc0c-4a28-b3e1-e4a36d430a7e">
          <a:extLst>
            <a:ext uri="{FF2B5EF4-FFF2-40B4-BE49-F238E27FC236}">
              <a16:creationId xmlns:a16="http://schemas.microsoft.com/office/drawing/2014/main" id="{0E31B816-9F7E-4AEE-B275-B54F9EB21280}"/>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1320</xdr:row>
      <xdr:rowOff>0</xdr:rowOff>
    </xdr:from>
    <xdr:ext cx="304800" cy="307975"/>
    <xdr:sp macro="" textlink="">
      <xdr:nvSpPr>
        <xdr:cNvPr id="4785" name="AutoShape 1" descr="blob:https://web.whatsapp.com/34b6e80c-bc0c-4a28-b3e1-e4a36d430a7e">
          <a:extLst>
            <a:ext uri="{FF2B5EF4-FFF2-40B4-BE49-F238E27FC236}">
              <a16:creationId xmlns:a16="http://schemas.microsoft.com/office/drawing/2014/main" id="{BAFC91EB-BB90-48C2-A02E-6FB86B1B29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86" name="AutoShape 1" descr="blob:https://web.whatsapp.com/34b6e80c-bc0c-4a28-b3e1-e4a36d430a7e">
          <a:extLst>
            <a:ext uri="{FF2B5EF4-FFF2-40B4-BE49-F238E27FC236}">
              <a16:creationId xmlns:a16="http://schemas.microsoft.com/office/drawing/2014/main" id="{D1275A32-850D-4D69-84B9-85A37118EAFB}"/>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87" name="AutoShape 1" descr="blob:https://web.whatsapp.com/34b6e80c-bc0c-4a28-b3e1-e4a36d430a7e">
          <a:extLst>
            <a:ext uri="{FF2B5EF4-FFF2-40B4-BE49-F238E27FC236}">
              <a16:creationId xmlns:a16="http://schemas.microsoft.com/office/drawing/2014/main" id="{20B03CD5-F67C-4CFD-B416-E8A58373FCB7}"/>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88" name="AutoShape 1" descr="blob:https://web.whatsapp.com/34b6e80c-bc0c-4a28-b3e1-e4a36d430a7e">
          <a:extLst>
            <a:ext uri="{FF2B5EF4-FFF2-40B4-BE49-F238E27FC236}">
              <a16:creationId xmlns:a16="http://schemas.microsoft.com/office/drawing/2014/main" id="{D0D57716-CC77-40E9-8C5E-55B83F6BB0B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89" name="AutoShape 1" descr="blob:https://web.whatsapp.com/34b6e80c-bc0c-4a28-b3e1-e4a36d430a7e">
          <a:extLst>
            <a:ext uri="{FF2B5EF4-FFF2-40B4-BE49-F238E27FC236}">
              <a16:creationId xmlns:a16="http://schemas.microsoft.com/office/drawing/2014/main" id="{3A624345-6525-4F1B-A3A1-C3F8205FCCD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90" name="AutoShape 1" descr="blob:https://web.whatsapp.com/34b6e80c-bc0c-4a28-b3e1-e4a36d430a7e">
          <a:extLst>
            <a:ext uri="{FF2B5EF4-FFF2-40B4-BE49-F238E27FC236}">
              <a16:creationId xmlns:a16="http://schemas.microsoft.com/office/drawing/2014/main" id="{33A3A160-A204-4E67-8A31-12DA3619FFF3}"/>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91" name="AutoShape 1" descr="blob:https://web.whatsapp.com/34b6e80c-bc0c-4a28-b3e1-e4a36d430a7e">
          <a:extLst>
            <a:ext uri="{FF2B5EF4-FFF2-40B4-BE49-F238E27FC236}">
              <a16:creationId xmlns:a16="http://schemas.microsoft.com/office/drawing/2014/main" id="{A477FC0A-60FA-4989-962A-1BC11C0B695E}"/>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92" name="AutoShape 1" descr="blob:https://web.whatsapp.com/34b6e80c-bc0c-4a28-b3e1-e4a36d430a7e">
          <a:extLst>
            <a:ext uri="{FF2B5EF4-FFF2-40B4-BE49-F238E27FC236}">
              <a16:creationId xmlns:a16="http://schemas.microsoft.com/office/drawing/2014/main" id="{1966E30A-0CE0-4282-9B37-52B8CDE51B5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1321</xdr:row>
      <xdr:rowOff>0</xdr:rowOff>
    </xdr:from>
    <xdr:ext cx="304800" cy="307975"/>
    <xdr:sp macro="" textlink="">
      <xdr:nvSpPr>
        <xdr:cNvPr id="4793" name="AutoShape 1" descr="blob:https://web.whatsapp.com/34b6e80c-bc0c-4a28-b3e1-e4a36d430a7e">
          <a:extLst>
            <a:ext uri="{FF2B5EF4-FFF2-40B4-BE49-F238E27FC236}">
              <a16:creationId xmlns:a16="http://schemas.microsoft.com/office/drawing/2014/main" id="{7F5E8C65-3D1F-4D7B-BCD2-F3F32A045A9D}"/>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4" name="AutoShape 1" descr="blob:https://web.whatsapp.com/34b6e80c-bc0c-4a28-b3e1-e4a36d430a7e">
          <a:extLst>
            <a:ext uri="{FF2B5EF4-FFF2-40B4-BE49-F238E27FC236}">
              <a16:creationId xmlns:a16="http://schemas.microsoft.com/office/drawing/2014/main" id="{EA173BDC-B2CD-47C5-AD9D-7AEE7F823F7B}"/>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5" name="AutoShape 1" descr="blob:https://web.whatsapp.com/34b6e80c-bc0c-4a28-b3e1-e4a36d430a7e">
          <a:extLst>
            <a:ext uri="{FF2B5EF4-FFF2-40B4-BE49-F238E27FC236}">
              <a16:creationId xmlns:a16="http://schemas.microsoft.com/office/drawing/2014/main" id="{D49EE91F-744C-4F4D-A07B-12B22B7A005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6" name="AutoShape 1" descr="blob:https://web.whatsapp.com/34b6e80c-bc0c-4a28-b3e1-e4a36d430a7e">
          <a:extLst>
            <a:ext uri="{FF2B5EF4-FFF2-40B4-BE49-F238E27FC236}">
              <a16:creationId xmlns:a16="http://schemas.microsoft.com/office/drawing/2014/main" id="{8ED847D1-4D8B-43B1-B935-8AA90F9F41A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7" name="AutoShape 1" descr="blob:https://web.whatsapp.com/34b6e80c-bc0c-4a28-b3e1-e4a36d430a7e">
          <a:extLst>
            <a:ext uri="{FF2B5EF4-FFF2-40B4-BE49-F238E27FC236}">
              <a16:creationId xmlns:a16="http://schemas.microsoft.com/office/drawing/2014/main" id="{3DD87705-B576-4CA9-AED3-B268B4E7C3BA}"/>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8" name="AutoShape 1" descr="blob:https://web.whatsapp.com/34b6e80c-bc0c-4a28-b3e1-e4a36d430a7e">
          <a:extLst>
            <a:ext uri="{FF2B5EF4-FFF2-40B4-BE49-F238E27FC236}">
              <a16:creationId xmlns:a16="http://schemas.microsoft.com/office/drawing/2014/main" id="{97505A1E-6092-41FE-A366-7A53CE96AD78}"/>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799" name="AutoShape 1" descr="blob:https://web.whatsapp.com/34b6e80c-bc0c-4a28-b3e1-e4a36d430a7e">
          <a:extLst>
            <a:ext uri="{FF2B5EF4-FFF2-40B4-BE49-F238E27FC236}">
              <a16:creationId xmlns:a16="http://schemas.microsoft.com/office/drawing/2014/main" id="{641BF20A-CC44-4847-8F87-D10FF58AF39B}"/>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800" name="AutoShape 1" descr="blob:https://web.whatsapp.com/34b6e80c-bc0c-4a28-b3e1-e4a36d430a7e">
          <a:extLst>
            <a:ext uri="{FF2B5EF4-FFF2-40B4-BE49-F238E27FC236}">
              <a16:creationId xmlns:a16="http://schemas.microsoft.com/office/drawing/2014/main" id="{CE7F48C1-5B8F-4E8E-90D8-FAF07A2319E1}"/>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1322</xdr:row>
      <xdr:rowOff>0</xdr:rowOff>
    </xdr:from>
    <xdr:ext cx="304800" cy="307975"/>
    <xdr:sp macro="" textlink="">
      <xdr:nvSpPr>
        <xdr:cNvPr id="4801" name="AutoShape 1" descr="blob:https://web.whatsapp.com/34b6e80c-bc0c-4a28-b3e1-e4a36d430a7e">
          <a:extLst>
            <a:ext uri="{FF2B5EF4-FFF2-40B4-BE49-F238E27FC236}">
              <a16:creationId xmlns:a16="http://schemas.microsoft.com/office/drawing/2014/main" id="{F4E8064F-4F33-4D15-B7F1-5037C22055B4}"/>
            </a:ext>
          </a:extLst>
        </xdr:cNvPr>
        <xdr:cNvSpPr>
          <a:spLocks noChangeAspect="1" noChangeArrowheads="1"/>
        </xdr:cNvSpPr>
      </xdr:nvSpPr>
      <xdr:spPr bwMode="auto">
        <a:xfrm>
          <a:off x="9409545" y="35636007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1323</xdr:row>
      <xdr:rowOff>0</xdr:rowOff>
    </xdr:from>
    <xdr:ext cx="304800" cy="307975"/>
    <xdr:sp macro="" textlink="">
      <xdr:nvSpPr>
        <xdr:cNvPr id="4802" name="AutoShape 1" descr="blob:https://web.whatsapp.com/34b6e80c-bc0c-4a28-b3e1-e4a36d430a7e">
          <a:extLst>
            <a:ext uri="{FF2B5EF4-FFF2-40B4-BE49-F238E27FC236}">
              <a16:creationId xmlns:a16="http://schemas.microsoft.com/office/drawing/2014/main" id="{B8D67940-73DE-4237-AD2F-09F42CB4F1B9}"/>
            </a:ext>
          </a:extLst>
        </xdr:cNvPr>
        <xdr:cNvSpPr>
          <a:spLocks noChangeAspect="1" noChangeArrowheads="1"/>
        </xdr:cNvSpPr>
      </xdr:nvSpPr>
      <xdr:spPr bwMode="auto">
        <a:xfrm>
          <a:off x="9409545" y="35662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3" name="AutoShape 1" descr="blob:https://web.whatsapp.com/34b6e80c-bc0c-4a28-b3e1-e4a36d430a7e">
          <a:extLst>
            <a:ext uri="{FF2B5EF4-FFF2-40B4-BE49-F238E27FC236}">
              <a16:creationId xmlns:a16="http://schemas.microsoft.com/office/drawing/2014/main" id="{326BD5CA-1045-4293-BB39-46AF8AE6EFA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4" name="AutoShape 1" descr="blob:https://web.whatsapp.com/34b6e80c-bc0c-4a28-b3e1-e4a36d430a7e">
          <a:extLst>
            <a:ext uri="{FF2B5EF4-FFF2-40B4-BE49-F238E27FC236}">
              <a16:creationId xmlns:a16="http://schemas.microsoft.com/office/drawing/2014/main" id="{F6FC5885-2CDD-4F9C-AA6C-68629B17665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5" name="AutoShape 1" descr="blob:https://web.whatsapp.com/34b6e80c-bc0c-4a28-b3e1-e4a36d430a7e">
          <a:extLst>
            <a:ext uri="{FF2B5EF4-FFF2-40B4-BE49-F238E27FC236}">
              <a16:creationId xmlns:a16="http://schemas.microsoft.com/office/drawing/2014/main" id="{817B6AAB-E7E2-4D73-A706-6F1C1E5AFBD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6" name="AutoShape 1" descr="blob:https://web.whatsapp.com/34b6e80c-bc0c-4a28-b3e1-e4a36d430a7e">
          <a:extLst>
            <a:ext uri="{FF2B5EF4-FFF2-40B4-BE49-F238E27FC236}">
              <a16:creationId xmlns:a16="http://schemas.microsoft.com/office/drawing/2014/main" id="{B15DDF38-CA1C-4282-A0FC-BA3BFFCD5D11}"/>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7" name="AutoShape 1" descr="blob:https://web.whatsapp.com/34b6e80c-bc0c-4a28-b3e1-e4a36d430a7e">
          <a:extLst>
            <a:ext uri="{FF2B5EF4-FFF2-40B4-BE49-F238E27FC236}">
              <a16:creationId xmlns:a16="http://schemas.microsoft.com/office/drawing/2014/main" id="{2637AF50-50EB-4C36-923E-24B08C26086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8" name="AutoShape 1" descr="blob:https://web.whatsapp.com/34b6e80c-bc0c-4a28-b3e1-e4a36d430a7e">
          <a:extLst>
            <a:ext uri="{FF2B5EF4-FFF2-40B4-BE49-F238E27FC236}">
              <a16:creationId xmlns:a16="http://schemas.microsoft.com/office/drawing/2014/main" id="{65FAA2B3-C45B-4096-99E1-F4630AE191F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09" name="AutoShape 1" descr="blob:https://web.whatsapp.com/34b6e80c-bc0c-4a28-b3e1-e4a36d430a7e">
          <a:extLst>
            <a:ext uri="{FF2B5EF4-FFF2-40B4-BE49-F238E27FC236}">
              <a16:creationId xmlns:a16="http://schemas.microsoft.com/office/drawing/2014/main" id="{6DA427FC-D5D9-4F84-B798-C2BD9BCD550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1324</xdr:row>
      <xdr:rowOff>0</xdr:rowOff>
    </xdr:from>
    <xdr:ext cx="304800" cy="307975"/>
    <xdr:sp macro="" textlink="">
      <xdr:nvSpPr>
        <xdr:cNvPr id="4810" name="AutoShape 1" descr="blob:https://web.whatsapp.com/34b6e80c-bc0c-4a28-b3e1-e4a36d430a7e">
          <a:extLst>
            <a:ext uri="{FF2B5EF4-FFF2-40B4-BE49-F238E27FC236}">
              <a16:creationId xmlns:a16="http://schemas.microsoft.com/office/drawing/2014/main" id="{36B0ACA4-B2D4-4011-8DC4-67606EFD2D0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1" name="AutoShape 1" descr="blob:https://web.whatsapp.com/34b6e80c-bc0c-4a28-b3e1-e4a36d430a7e">
          <a:extLst>
            <a:ext uri="{FF2B5EF4-FFF2-40B4-BE49-F238E27FC236}">
              <a16:creationId xmlns:a16="http://schemas.microsoft.com/office/drawing/2014/main" id="{65988195-7BC0-48F2-B4F2-82DA7D983755}"/>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2" name="AutoShape 1" descr="blob:https://web.whatsapp.com/34b6e80c-bc0c-4a28-b3e1-e4a36d430a7e">
          <a:extLst>
            <a:ext uri="{FF2B5EF4-FFF2-40B4-BE49-F238E27FC236}">
              <a16:creationId xmlns:a16="http://schemas.microsoft.com/office/drawing/2014/main" id="{A35E0D8B-CEA8-407B-88EF-5D6277A02FEC}"/>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3" name="AutoShape 1" descr="blob:https://web.whatsapp.com/34b6e80c-bc0c-4a28-b3e1-e4a36d430a7e">
          <a:extLst>
            <a:ext uri="{FF2B5EF4-FFF2-40B4-BE49-F238E27FC236}">
              <a16:creationId xmlns:a16="http://schemas.microsoft.com/office/drawing/2014/main" id="{96345B43-D68D-4FEB-91E5-792C34BF78C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4" name="AutoShape 1" descr="blob:https://web.whatsapp.com/34b6e80c-bc0c-4a28-b3e1-e4a36d430a7e">
          <a:extLst>
            <a:ext uri="{FF2B5EF4-FFF2-40B4-BE49-F238E27FC236}">
              <a16:creationId xmlns:a16="http://schemas.microsoft.com/office/drawing/2014/main" id="{DCB56913-D52A-4878-8C1A-458FDB601E54}"/>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5" name="AutoShape 1" descr="blob:https://web.whatsapp.com/34b6e80c-bc0c-4a28-b3e1-e4a36d430a7e">
          <a:extLst>
            <a:ext uri="{FF2B5EF4-FFF2-40B4-BE49-F238E27FC236}">
              <a16:creationId xmlns:a16="http://schemas.microsoft.com/office/drawing/2014/main" id="{5A83C0B2-BD63-479D-859B-5CB0D554A2A3}"/>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6" name="AutoShape 1" descr="blob:https://web.whatsapp.com/34b6e80c-bc0c-4a28-b3e1-e4a36d430a7e">
          <a:extLst>
            <a:ext uri="{FF2B5EF4-FFF2-40B4-BE49-F238E27FC236}">
              <a16:creationId xmlns:a16="http://schemas.microsoft.com/office/drawing/2014/main" id="{2B423B6F-1279-4BBB-BC54-AB98A7E74A11}"/>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7" name="AutoShape 1" descr="blob:https://web.whatsapp.com/34b6e80c-bc0c-4a28-b3e1-e4a36d430a7e">
          <a:extLst>
            <a:ext uri="{FF2B5EF4-FFF2-40B4-BE49-F238E27FC236}">
              <a16:creationId xmlns:a16="http://schemas.microsoft.com/office/drawing/2014/main" id="{373BCB5D-E548-4A7E-91F3-71E5C7DFDC25}"/>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8" name="AutoShape 1" descr="blob:https://web.whatsapp.com/34b6e80c-bc0c-4a28-b3e1-e4a36d430a7e">
          <a:extLst>
            <a:ext uri="{FF2B5EF4-FFF2-40B4-BE49-F238E27FC236}">
              <a16:creationId xmlns:a16="http://schemas.microsoft.com/office/drawing/2014/main" id="{8803E9B9-EC26-4596-B039-E37D9DB9FA0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1325</xdr:row>
      <xdr:rowOff>0</xdr:rowOff>
    </xdr:from>
    <xdr:ext cx="304800" cy="307975"/>
    <xdr:sp macro="" textlink="">
      <xdr:nvSpPr>
        <xdr:cNvPr id="4819" name="AutoShape 1" descr="blob:https://web.whatsapp.com/34b6e80c-bc0c-4a28-b3e1-e4a36d430a7e">
          <a:extLst>
            <a:ext uri="{FF2B5EF4-FFF2-40B4-BE49-F238E27FC236}">
              <a16:creationId xmlns:a16="http://schemas.microsoft.com/office/drawing/2014/main" id="{BD49E520-6D70-4534-839F-4035B13011BC}"/>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0" name="AutoShape 1" descr="blob:https://web.whatsapp.com/34b6e80c-bc0c-4a28-b3e1-e4a36d430a7e">
          <a:extLst>
            <a:ext uri="{FF2B5EF4-FFF2-40B4-BE49-F238E27FC236}">
              <a16:creationId xmlns:a16="http://schemas.microsoft.com/office/drawing/2014/main" id="{1F8A0A33-F157-4365-822C-60679D1B841D}"/>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1" name="AutoShape 1" descr="blob:https://web.whatsapp.com/34b6e80c-bc0c-4a28-b3e1-e4a36d430a7e">
          <a:extLst>
            <a:ext uri="{FF2B5EF4-FFF2-40B4-BE49-F238E27FC236}">
              <a16:creationId xmlns:a16="http://schemas.microsoft.com/office/drawing/2014/main" id="{45E91E1B-CA80-41AE-A3D2-8256BEB81E6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2" name="AutoShape 1" descr="blob:https://web.whatsapp.com/34b6e80c-bc0c-4a28-b3e1-e4a36d430a7e">
          <a:extLst>
            <a:ext uri="{FF2B5EF4-FFF2-40B4-BE49-F238E27FC236}">
              <a16:creationId xmlns:a16="http://schemas.microsoft.com/office/drawing/2014/main" id="{0B621F32-601C-49D1-B67D-F7D0EBA06B67}"/>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3" name="AutoShape 1" descr="blob:https://web.whatsapp.com/34b6e80c-bc0c-4a28-b3e1-e4a36d430a7e">
          <a:extLst>
            <a:ext uri="{FF2B5EF4-FFF2-40B4-BE49-F238E27FC236}">
              <a16:creationId xmlns:a16="http://schemas.microsoft.com/office/drawing/2014/main" id="{3B7E5F37-DBD2-4469-9B6B-D5220737D960}"/>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4" name="AutoShape 1" descr="blob:https://web.whatsapp.com/34b6e80c-bc0c-4a28-b3e1-e4a36d430a7e">
          <a:extLst>
            <a:ext uri="{FF2B5EF4-FFF2-40B4-BE49-F238E27FC236}">
              <a16:creationId xmlns:a16="http://schemas.microsoft.com/office/drawing/2014/main" id="{081A6436-4827-41D7-B795-37F1BC648FB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5" name="AutoShape 1" descr="blob:https://web.whatsapp.com/34b6e80c-bc0c-4a28-b3e1-e4a36d430a7e">
          <a:extLst>
            <a:ext uri="{FF2B5EF4-FFF2-40B4-BE49-F238E27FC236}">
              <a16:creationId xmlns:a16="http://schemas.microsoft.com/office/drawing/2014/main" id="{E4EAFE9A-A0F5-4F19-A2A0-F81D6406B6F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6" name="AutoShape 1" descr="blob:https://web.whatsapp.com/34b6e80c-bc0c-4a28-b3e1-e4a36d430a7e">
          <a:extLst>
            <a:ext uri="{FF2B5EF4-FFF2-40B4-BE49-F238E27FC236}">
              <a16:creationId xmlns:a16="http://schemas.microsoft.com/office/drawing/2014/main" id="{ECCB2F60-A391-4031-BB01-179B43E4D03F}"/>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7" name="AutoShape 1" descr="blob:https://web.whatsapp.com/34b6e80c-bc0c-4a28-b3e1-e4a36d430a7e">
          <a:extLst>
            <a:ext uri="{FF2B5EF4-FFF2-40B4-BE49-F238E27FC236}">
              <a16:creationId xmlns:a16="http://schemas.microsoft.com/office/drawing/2014/main" id="{551157E0-A18C-4A59-A2FE-569AEAEC425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1326</xdr:row>
      <xdr:rowOff>0</xdr:rowOff>
    </xdr:from>
    <xdr:ext cx="304800" cy="307975"/>
    <xdr:sp macro="" textlink="">
      <xdr:nvSpPr>
        <xdr:cNvPr id="4828" name="AutoShape 1" descr="blob:https://web.whatsapp.com/34b6e80c-bc0c-4a28-b3e1-e4a36d430a7e">
          <a:extLst>
            <a:ext uri="{FF2B5EF4-FFF2-40B4-BE49-F238E27FC236}">
              <a16:creationId xmlns:a16="http://schemas.microsoft.com/office/drawing/2014/main" id="{D6EA662F-BB55-4AD3-980D-C6D297B91A5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29" name="AutoShape 1" descr="blob:https://web.whatsapp.com/34b6e80c-bc0c-4a28-b3e1-e4a36d430a7e">
          <a:extLst>
            <a:ext uri="{FF2B5EF4-FFF2-40B4-BE49-F238E27FC236}">
              <a16:creationId xmlns:a16="http://schemas.microsoft.com/office/drawing/2014/main" id="{17662607-B311-475C-A8B5-9DCD37AD0D57}"/>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0" name="AutoShape 1" descr="blob:https://web.whatsapp.com/34b6e80c-bc0c-4a28-b3e1-e4a36d430a7e">
          <a:extLst>
            <a:ext uri="{FF2B5EF4-FFF2-40B4-BE49-F238E27FC236}">
              <a16:creationId xmlns:a16="http://schemas.microsoft.com/office/drawing/2014/main" id="{4E117F97-11B7-4C8A-8E9E-2F66808728C2}"/>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1" name="AutoShape 1" descr="blob:https://web.whatsapp.com/34b6e80c-bc0c-4a28-b3e1-e4a36d430a7e">
          <a:extLst>
            <a:ext uri="{FF2B5EF4-FFF2-40B4-BE49-F238E27FC236}">
              <a16:creationId xmlns:a16="http://schemas.microsoft.com/office/drawing/2014/main" id="{2A017485-E9D0-4B6A-8940-3D5B89321AD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2" name="AutoShape 1" descr="blob:https://web.whatsapp.com/34b6e80c-bc0c-4a28-b3e1-e4a36d430a7e">
          <a:extLst>
            <a:ext uri="{FF2B5EF4-FFF2-40B4-BE49-F238E27FC236}">
              <a16:creationId xmlns:a16="http://schemas.microsoft.com/office/drawing/2014/main" id="{93B0F4AF-475C-4A4B-9F86-D2E7920D78A9}"/>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3" name="AutoShape 1" descr="blob:https://web.whatsapp.com/34b6e80c-bc0c-4a28-b3e1-e4a36d430a7e">
          <a:extLst>
            <a:ext uri="{FF2B5EF4-FFF2-40B4-BE49-F238E27FC236}">
              <a16:creationId xmlns:a16="http://schemas.microsoft.com/office/drawing/2014/main" id="{ED9E2317-312B-4090-9399-146EA38BF2A6}"/>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4" name="AutoShape 1" descr="blob:https://web.whatsapp.com/34b6e80c-bc0c-4a28-b3e1-e4a36d430a7e">
          <a:extLst>
            <a:ext uri="{FF2B5EF4-FFF2-40B4-BE49-F238E27FC236}">
              <a16:creationId xmlns:a16="http://schemas.microsoft.com/office/drawing/2014/main" id="{3C9FB82C-B5B9-442D-9129-73F6C9CE4410}"/>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5" name="AutoShape 1" descr="blob:https://web.whatsapp.com/34b6e80c-bc0c-4a28-b3e1-e4a36d430a7e">
          <a:extLst>
            <a:ext uri="{FF2B5EF4-FFF2-40B4-BE49-F238E27FC236}">
              <a16:creationId xmlns:a16="http://schemas.microsoft.com/office/drawing/2014/main" id="{309F3E6F-A5F0-4A86-9E49-C0F495DF37F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6" name="AutoShape 1" descr="blob:https://web.whatsapp.com/34b6e80c-bc0c-4a28-b3e1-e4a36d430a7e">
          <a:extLst>
            <a:ext uri="{FF2B5EF4-FFF2-40B4-BE49-F238E27FC236}">
              <a16:creationId xmlns:a16="http://schemas.microsoft.com/office/drawing/2014/main" id="{FEE2CEC6-B37A-4153-9B1A-6F4D53E5D0ED}"/>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1327</xdr:row>
      <xdr:rowOff>0</xdr:rowOff>
    </xdr:from>
    <xdr:ext cx="304800" cy="307975"/>
    <xdr:sp macro="" textlink="">
      <xdr:nvSpPr>
        <xdr:cNvPr id="4837" name="AutoShape 1" descr="blob:https://web.whatsapp.com/34b6e80c-bc0c-4a28-b3e1-e4a36d430a7e">
          <a:extLst>
            <a:ext uri="{FF2B5EF4-FFF2-40B4-BE49-F238E27FC236}">
              <a16:creationId xmlns:a16="http://schemas.microsoft.com/office/drawing/2014/main" id="{6307456F-5283-4964-A64A-A0994ADC0A3B}"/>
            </a:ext>
          </a:extLst>
        </xdr:cNvPr>
        <xdr:cNvSpPr>
          <a:spLocks noChangeAspect="1" noChangeArrowheads="1"/>
        </xdr:cNvSpPr>
      </xdr:nvSpPr>
      <xdr:spPr bwMode="auto">
        <a:xfrm>
          <a:off x="9409545" y="3627389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1328</xdr:row>
      <xdr:rowOff>0</xdr:rowOff>
    </xdr:from>
    <xdr:ext cx="304800" cy="307975"/>
    <xdr:sp macro="" textlink="">
      <xdr:nvSpPr>
        <xdr:cNvPr id="4838" name="AutoShape 1" descr="blob:https://web.whatsapp.com/34b6e80c-bc0c-4a28-b3e1-e4a36d430a7e">
          <a:extLst>
            <a:ext uri="{FF2B5EF4-FFF2-40B4-BE49-F238E27FC236}">
              <a16:creationId xmlns:a16="http://schemas.microsoft.com/office/drawing/2014/main" id="{2A88DB7F-FE27-497E-82ED-3E11849562AC}"/>
            </a:ext>
          </a:extLst>
        </xdr:cNvPr>
        <xdr:cNvSpPr>
          <a:spLocks noChangeAspect="1" noChangeArrowheads="1"/>
        </xdr:cNvSpPr>
      </xdr:nvSpPr>
      <xdr:spPr bwMode="auto">
        <a:xfrm>
          <a:off x="9409545" y="363008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79" name="AutoShape 1" descr="blob:https://web.whatsapp.com/34b6e80c-bc0c-4a28-b3e1-e4a36d430a7e">
          <a:extLst>
            <a:ext uri="{FF2B5EF4-FFF2-40B4-BE49-F238E27FC236}">
              <a16:creationId xmlns:a16="http://schemas.microsoft.com/office/drawing/2014/main" id="{844A5C11-38C6-4885-86FD-E904430F9D5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0" name="AutoShape 1" descr="blob:https://web.whatsapp.com/34b6e80c-bc0c-4a28-b3e1-e4a36d430a7e">
          <a:extLst>
            <a:ext uri="{FF2B5EF4-FFF2-40B4-BE49-F238E27FC236}">
              <a16:creationId xmlns:a16="http://schemas.microsoft.com/office/drawing/2014/main" id="{03E067F8-F1C9-490E-AE2D-8DC2B9A1FCE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1" name="AutoShape 1" descr="blob:https://web.whatsapp.com/34b6e80c-bc0c-4a28-b3e1-e4a36d430a7e">
          <a:extLst>
            <a:ext uri="{FF2B5EF4-FFF2-40B4-BE49-F238E27FC236}">
              <a16:creationId xmlns:a16="http://schemas.microsoft.com/office/drawing/2014/main" id="{3B26F1B3-83CB-4BA1-9773-24EAF590E14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2" name="AutoShape 1" descr="blob:https://web.whatsapp.com/34b6e80c-bc0c-4a28-b3e1-e4a36d430a7e">
          <a:extLst>
            <a:ext uri="{FF2B5EF4-FFF2-40B4-BE49-F238E27FC236}">
              <a16:creationId xmlns:a16="http://schemas.microsoft.com/office/drawing/2014/main" id="{AAC74341-B01E-4525-A6D1-B7AFFF1CC20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3" name="AutoShape 1" descr="blob:https://web.whatsapp.com/34b6e80c-bc0c-4a28-b3e1-e4a36d430a7e">
          <a:extLst>
            <a:ext uri="{FF2B5EF4-FFF2-40B4-BE49-F238E27FC236}">
              <a16:creationId xmlns:a16="http://schemas.microsoft.com/office/drawing/2014/main" id="{DC9A1774-FAA7-4D67-A30E-8340CC16E83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4" name="AutoShape 1" descr="blob:https://web.whatsapp.com/34b6e80c-bc0c-4a28-b3e1-e4a36d430a7e">
          <a:extLst>
            <a:ext uri="{FF2B5EF4-FFF2-40B4-BE49-F238E27FC236}">
              <a16:creationId xmlns:a16="http://schemas.microsoft.com/office/drawing/2014/main" id="{2BB0BCE8-F84A-4D38-832F-F00C7FB3906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5" name="AutoShape 1" descr="blob:https://web.whatsapp.com/34b6e80c-bc0c-4a28-b3e1-e4a36d430a7e">
          <a:extLst>
            <a:ext uri="{FF2B5EF4-FFF2-40B4-BE49-F238E27FC236}">
              <a16:creationId xmlns:a16="http://schemas.microsoft.com/office/drawing/2014/main" id="{88CE225F-10B4-425B-87E7-FF8A3D0A1F9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6" name="AutoShape 1" descr="blob:https://web.whatsapp.com/34b6e80c-bc0c-4a28-b3e1-e4a36d430a7e">
          <a:extLst>
            <a:ext uri="{FF2B5EF4-FFF2-40B4-BE49-F238E27FC236}">
              <a16:creationId xmlns:a16="http://schemas.microsoft.com/office/drawing/2014/main" id="{2A795C88-57DC-42AD-8BAD-0F724E00471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1329</xdr:row>
      <xdr:rowOff>0</xdr:rowOff>
    </xdr:from>
    <xdr:ext cx="304800" cy="307975"/>
    <xdr:sp macro="" textlink="">
      <xdr:nvSpPr>
        <xdr:cNvPr id="4987" name="AutoShape 1" descr="blob:https://web.whatsapp.com/34b6e80c-bc0c-4a28-b3e1-e4a36d430a7e">
          <a:extLst>
            <a:ext uri="{FF2B5EF4-FFF2-40B4-BE49-F238E27FC236}">
              <a16:creationId xmlns:a16="http://schemas.microsoft.com/office/drawing/2014/main" id="{9096995E-5D6F-4D6A-8D11-16459EC4C5E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88" name="AutoShape 1" descr="blob:https://web.whatsapp.com/34b6e80c-bc0c-4a28-b3e1-e4a36d430a7e">
          <a:extLst>
            <a:ext uri="{FF2B5EF4-FFF2-40B4-BE49-F238E27FC236}">
              <a16:creationId xmlns:a16="http://schemas.microsoft.com/office/drawing/2014/main" id="{9FEDC46F-9934-4D2D-938D-8B191415139E}"/>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89" name="AutoShape 1" descr="blob:https://web.whatsapp.com/34b6e80c-bc0c-4a28-b3e1-e4a36d430a7e">
          <a:extLst>
            <a:ext uri="{FF2B5EF4-FFF2-40B4-BE49-F238E27FC236}">
              <a16:creationId xmlns:a16="http://schemas.microsoft.com/office/drawing/2014/main" id="{9A6AED59-1A25-4AB0-99BD-AB0B4967982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0" name="AutoShape 1" descr="blob:https://web.whatsapp.com/34b6e80c-bc0c-4a28-b3e1-e4a36d430a7e">
          <a:extLst>
            <a:ext uri="{FF2B5EF4-FFF2-40B4-BE49-F238E27FC236}">
              <a16:creationId xmlns:a16="http://schemas.microsoft.com/office/drawing/2014/main" id="{77991818-DC3D-42DB-8081-EAB8539765F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1" name="AutoShape 1" descr="blob:https://web.whatsapp.com/34b6e80c-bc0c-4a28-b3e1-e4a36d430a7e">
          <a:extLst>
            <a:ext uri="{FF2B5EF4-FFF2-40B4-BE49-F238E27FC236}">
              <a16:creationId xmlns:a16="http://schemas.microsoft.com/office/drawing/2014/main" id="{C8520903-7880-47B8-860D-305111F5C93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2" name="AutoShape 1" descr="blob:https://web.whatsapp.com/34b6e80c-bc0c-4a28-b3e1-e4a36d430a7e">
          <a:extLst>
            <a:ext uri="{FF2B5EF4-FFF2-40B4-BE49-F238E27FC236}">
              <a16:creationId xmlns:a16="http://schemas.microsoft.com/office/drawing/2014/main" id="{0CE8D575-343E-44AF-B8D2-F29EF44A791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3" name="AutoShape 1" descr="blob:https://web.whatsapp.com/34b6e80c-bc0c-4a28-b3e1-e4a36d430a7e">
          <a:extLst>
            <a:ext uri="{FF2B5EF4-FFF2-40B4-BE49-F238E27FC236}">
              <a16:creationId xmlns:a16="http://schemas.microsoft.com/office/drawing/2014/main" id="{CAD62B82-A07E-4111-8009-977B6D7890E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4" name="AutoShape 1" descr="blob:https://web.whatsapp.com/34b6e80c-bc0c-4a28-b3e1-e4a36d430a7e">
          <a:extLst>
            <a:ext uri="{FF2B5EF4-FFF2-40B4-BE49-F238E27FC236}">
              <a16:creationId xmlns:a16="http://schemas.microsoft.com/office/drawing/2014/main" id="{B6FC567F-9B91-4D46-99EA-22F0A837617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5" name="AutoShape 1" descr="blob:https://web.whatsapp.com/34b6e80c-bc0c-4a28-b3e1-e4a36d430a7e">
          <a:extLst>
            <a:ext uri="{FF2B5EF4-FFF2-40B4-BE49-F238E27FC236}">
              <a16:creationId xmlns:a16="http://schemas.microsoft.com/office/drawing/2014/main" id="{7CBBA49C-0521-4F4D-A03F-E66D4034C9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6" name="AutoShape 1" descr="blob:https://web.whatsapp.com/34b6e80c-bc0c-4a28-b3e1-e4a36d430a7e">
          <a:extLst>
            <a:ext uri="{FF2B5EF4-FFF2-40B4-BE49-F238E27FC236}">
              <a16:creationId xmlns:a16="http://schemas.microsoft.com/office/drawing/2014/main" id="{81DF7876-EDD2-40B3-9B36-5EB8C1B2F79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1330</xdr:row>
      <xdr:rowOff>0</xdr:rowOff>
    </xdr:from>
    <xdr:ext cx="304800" cy="307975"/>
    <xdr:sp macro="" textlink="">
      <xdr:nvSpPr>
        <xdr:cNvPr id="4997" name="AutoShape 1" descr="blob:https://web.whatsapp.com/34b6e80c-bc0c-4a28-b3e1-e4a36d430a7e">
          <a:extLst>
            <a:ext uri="{FF2B5EF4-FFF2-40B4-BE49-F238E27FC236}">
              <a16:creationId xmlns:a16="http://schemas.microsoft.com/office/drawing/2014/main" id="{7DFB8C55-C2D7-447C-94E6-E2531103113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4998" name="AutoShape 1" descr="blob:https://web.whatsapp.com/34b6e80c-bc0c-4a28-b3e1-e4a36d430a7e">
          <a:extLst>
            <a:ext uri="{FF2B5EF4-FFF2-40B4-BE49-F238E27FC236}">
              <a16:creationId xmlns:a16="http://schemas.microsoft.com/office/drawing/2014/main" id="{1039BC99-F39B-48D2-BCDC-5077D76C12D5}"/>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4999" name="AutoShape 1" descr="blob:https://web.whatsapp.com/34b6e80c-bc0c-4a28-b3e1-e4a36d430a7e">
          <a:extLst>
            <a:ext uri="{FF2B5EF4-FFF2-40B4-BE49-F238E27FC236}">
              <a16:creationId xmlns:a16="http://schemas.microsoft.com/office/drawing/2014/main" id="{D4D1F216-01DE-4B1E-8A04-ADF2B98DBD6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0" name="AutoShape 1" descr="blob:https://web.whatsapp.com/34b6e80c-bc0c-4a28-b3e1-e4a36d430a7e">
          <a:extLst>
            <a:ext uri="{FF2B5EF4-FFF2-40B4-BE49-F238E27FC236}">
              <a16:creationId xmlns:a16="http://schemas.microsoft.com/office/drawing/2014/main" id="{5BDDE540-CD48-4094-93B8-7192119B821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1" name="AutoShape 1" descr="blob:https://web.whatsapp.com/34b6e80c-bc0c-4a28-b3e1-e4a36d430a7e">
          <a:extLst>
            <a:ext uri="{FF2B5EF4-FFF2-40B4-BE49-F238E27FC236}">
              <a16:creationId xmlns:a16="http://schemas.microsoft.com/office/drawing/2014/main" id="{B6DE0400-DA0B-4813-8AAF-12CCB56E97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2" name="AutoShape 1" descr="blob:https://web.whatsapp.com/34b6e80c-bc0c-4a28-b3e1-e4a36d430a7e">
          <a:extLst>
            <a:ext uri="{FF2B5EF4-FFF2-40B4-BE49-F238E27FC236}">
              <a16:creationId xmlns:a16="http://schemas.microsoft.com/office/drawing/2014/main" id="{1808CC58-09F2-4C05-A13A-50732174AE5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3" name="AutoShape 1" descr="blob:https://web.whatsapp.com/34b6e80c-bc0c-4a28-b3e1-e4a36d430a7e">
          <a:extLst>
            <a:ext uri="{FF2B5EF4-FFF2-40B4-BE49-F238E27FC236}">
              <a16:creationId xmlns:a16="http://schemas.microsoft.com/office/drawing/2014/main" id="{A782FBDD-1F8D-448B-8800-7C603786326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4" name="AutoShape 1" descr="blob:https://web.whatsapp.com/34b6e80c-bc0c-4a28-b3e1-e4a36d430a7e">
          <a:extLst>
            <a:ext uri="{FF2B5EF4-FFF2-40B4-BE49-F238E27FC236}">
              <a16:creationId xmlns:a16="http://schemas.microsoft.com/office/drawing/2014/main" id="{7D4217E3-F43F-469F-865F-0440C4F3238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5" name="AutoShape 1" descr="blob:https://web.whatsapp.com/34b6e80c-bc0c-4a28-b3e1-e4a36d430a7e">
          <a:extLst>
            <a:ext uri="{FF2B5EF4-FFF2-40B4-BE49-F238E27FC236}">
              <a16:creationId xmlns:a16="http://schemas.microsoft.com/office/drawing/2014/main" id="{23B7CECA-2DB0-4303-9BBA-693E2AE4C32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6" name="AutoShape 1" descr="blob:https://web.whatsapp.com/34b6e80c-bc0c-4a28-b3e1-e4a36d430a7e">
          <a:extLst>
            <a:ext uri="{FF2B5EF4-FFF2-40B4-BE49-F238E27FC236}">
              <a16:creationId xmlns:a16="http://schemas.microsoft.com/office/drawing/2014/main" id="{A66DEF6B-EE67-434D-B3C5-E8BCD5426A1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1331</xdr:row>
      <xdr:rowOff>0</xdr:rowOff>
    </xdr:from>
    <xdr:ext cx="304800" cy="307975"/>
    <xdr:sp macro="" textlink="">
      <xdr:nvSpPr>
        <xdr:cNvPr id="5007" name="AutoShape 1" descr="blob:https://web.whatsapp.com/34b6e80c-bc0c-4a28-b3e1-e4a36d430a7e">
          <a:extLst>
            <a:ext uri="{FF2B5EF4-FFF2-40B4-BE49-F238E27FC236}">
              <a16:creationId xmlns:a16="http://schemas.microsoft.com/office/drawing/2014/main" id="{E9FEFABD-E164-487B-8A41-85351FB7CE0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08" name="AutoShape 1" descr="blob:https://web.whatsapp.com/34b6e80c-bc0c-4a28-b3e1-e4a36d430a7e">
          <a:extLst>
            <a:ext uri="{FF2B5EF4-FFF2-40B4-BE49-F238E27FC236}">
              <a16:creationId xmlns:a16="http://schemas.microsoft.com/office/drawing/2014/main" id="{E7BAB700-F2CB-4E3B-B619-E6D6703C952C}"/>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09" name="AutoShape 1" descr="blob:https://web.whatsapp.com/34b6e80c-bc0c-4a28-b3e1-e4a36d430a7e">
          <a:extLst>
            <a:ext uri="{FF2B5EF4-FFF2-40B4-BE49-F238E27FC236}">
              <a16:creationId xmlns:a16="http://schemas.microsoft.com/office/drawing/2014/main" id="{310CB75B-C8D4-48D8-B1E1-8E479ADD223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0" name="AutoShape 1" descr="blob:https://web.whatsapp.com/34b6e80c-bc0c-4a28-b3e1-e4a36d430a7e">
          <a:extLst>
            <a:ext uri="{FF2B5EF4-FFF2-40B4-BE49-F238E27FC236}">
              <a16:creationId xmlns:a16="http://schemas.microsoft.com/office/drawing/2014/main" id="{8E50B62A-26A9-47AD-9113-E8D007457E1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1" name="AutoShape 1" descr="blob:https://web.whatsapp.com/34b6e80c-bc0c-4a28-b3e1-e4a36d430a7e">
          <a:extLst>
            <a:ext uri="{FF2B5EF4-FFF2-40B4-BE49-F238E27FC236}">
              <a16:creationId xmlns:a16="http://schemas.microsoft.com/office/drawing/2014/main" id="{045B3360-A861-49EF-9C54-8BCE9EA4492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2" name="AutoShape 1" descr="blob:https://web.whatsapp.com/34b6e80c-bc0c-4a28-b3e1-e4a36d430a7e">
          <a:extLst>
            <a:ext uri="{FF2B5EF4-FFF2-40B4-BE49-F238E27FC236}">
              <a16:creationId xmlns:a16="http://schemas.microsoft.com/office/drawing/2014/main" id="{690980DD-9FA9-4C8D-82D7-DFB42898124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3" name="AutoShape 1" descr="blob:https://web.whatsapp.com/34b6e80c-bc0c-4a28-b3e1-e4a36d430a7e">
          <a:extLst>
            <a:ext uri="{FF2B5EF4-FFF2-40B4-BE49-F238E27FC236}">
              <a16:creationId xmlns:a16="http://schemas.microsoft.com/office/drawing/2014/main" id="{6A4EA44E-B968-4304-91D5-4AAB89FF30A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4" name="AutoShape 1" descr="blob:https://web.whatsapp.com/34b6e80c-bc0c-4a28-b3e1-e4a36d430a7e">
          <a:extLst>
            <a:ext uri="{FF2B5EF4-FFF2-40B4-BE49-F238E27FC236}">
              <a16:creationId xmlns:a16="http://schemas.microsoft.com/office/drawing/2014/main" id="{E690A153-8D2B-4F07-803F-44AB47A291D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5" name="AutoShape 1" descr="blob:https://web.whatsapp.com/34b6e80c-bc0c-4a28-b3e1-e4a36d430a7e">
          <a:extLst>
            <a:ext uri="{FF2B5EF4-FFF2-40B4-BE49-F238E27FC236}">
              <a16:creationId xmlns:a16="http://schemas.microsoft.com/office/drawing/2014/main" id="{993EE36D-7803-485B-A43D-D0F693DAD83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6" name="AutoShape 1" descr="blob:https://web.whatsapp.com/34b6e80c-bc0c-4a28-b3e1-e4a36d430a7e">
          <a:extLst>
            <a:ext uri="{FF2B5EF4-FFF2-40B4-BE49-F238E27FC236}">
              <a16:creationId xmlns:a16="http://schemas.microsoft.com/office/drawing/2014/main" id="{36F8DB14-9600-4649-9B09-AB485E0F6DB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1332</xdr:row>
      <xdr:rowOff>0</xdr:rowOff>
    </xdr:from>
    <xdr:ext cx="304800" cy="307975"/>
    <xdr:sp macro="" textlink="">
      <xdr:nvSpPr>
        <xdr:cNvPr id="5017" name="AutoShape 1" descr="blob:https://web.whatsapp.com/34b6e80c-bc0c-4a28-b3e1-e4a36d430a7e">
          <a:extLst>
            <a:ext uri="{FF2B5EF4-FFF2-40B4-BE49-F238E27FC236}">
              <a16:creationId xmlns:a16="http://schemas.microsoft.com/office/drawing/2014/main" id="{07B51D3E-8850-4E46-82F8-291E46362EF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18" name="AutoShape 1" descr="blob:https://web.whatsapp.com/34b6e80c-bc0c-4a28-b3e1-e4a36d430a7e">
          <a:extLst>
            <a:ext uri="{FF2B5EF4-FFF2-40B4-BE49-F238E27FC236}">
              <a16:creationId xmlns:a16="http://schemas.microsoft.com/office/drawing/2014/main" id="{2D8F1E29-9020-4FE3-BC34-9FC99BF4493D}"/>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19" name="AutoShape 1" descr="blob:https://web.whatsapp.com/34b6e80c-bc0c-4a28-b3e1-e4a36d430a7e">
          <a:extLst>
            <a:ext uri="{FF2B5EF4-FFF2-40B4-BE49-F238E27FC236}">
              <a16:creationId xmlns:a16="http://schemas.microsoft.com/office/drawing/2014/main" id="{DE251540-EFC9-4398-9607-177A611C449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0" name="AutoShape 1" descr="blob:https://web.whatsapp.com/34b6e80c-bc0c-4a28-b3e1-e4a36d430a7e">
          <a:extLst>
            <a:ext uri="{FF2B5EF4-FFF2-40B4-BE49-F238E27FC236}">
              <a16:creationId xmlns:a16="http://schemas.microsoft.com/office/drawing/2014/main" id="{8FDDA188-EBF1-4041-A1E0-71C24BF13D0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1" name="AutoShape 1" descr="blob:https://web.whatsapp.com/34b6e80c-bc0c-4a28-b3e1-e4a36d430a7e">
          <a:extLst>
            <a:ext uri="{FF2B5EF4-FFF2-40B4-BE49-F238E27FC236}">
              <a16:creationId xmlns:a16="http://schemas.microsoft.com/office/drawing/2014/main" id="{B1FA1C2B-5669-42AE-85AE-567A450E2DC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2" name="AutoShape 1" descr="blob:https://web.whatsapp.com/34b6e80c-bc0c-4a28-b3e1-e4a36d430a7e">
          <a:extLst>
            <a:ext uri="{FF2B5EF4-FFF2-40B4-BE49-F238E27FC236}">
              <a16:creationId xmlns:a16="http://schemas.microsoft.com/office/drawing/2014/main" id="{65BDD8AE-5C00-4763-A508-10A09149802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3" name="AutoShape 1" descr="blob:https://web.whatsapp.com/34b6e80c-bc0c-4a28-b3e1-e4a36d430a7e">
          <a:extLst>
            <a:ext uri="{FF2B5EF4-FFF2-40B4-BE49-F238E27FC236}">
              <a16:creationId xmlns:a16="http://schemas.microsoft.com/office/drawing/2014/main" id="{AAC33736-D1E2-4200-AC7C-90CE06606CC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4" name="AutoShape 1" descr="blob:https://web.whatsapp.com/34b6e80c-bc0c-4a28-b3e1-e4a36d430a7e">
          <a:extLst>
            <a:ext uri="{FF2B5EF4-FFF2-40B4-BE49-F238E27FC236}">
              <a16:creationId xmlns:a16="http://schemas.microsoft.com/office/drawing/2014/main" id="{D676B342-77CB-40E4-AED8-7D89C798F2C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5" name="AutoShape 1" descr="blob:https://web.whatsapp.com/34b6e80c-bc0c-4a28-b3e1-e4a36d430a7e">
          <a:extLst>
            <a:ext uri="{FF2B5EF4-FFF2-40B4-BE49-F238E27FC236}">
              <a16:creationId xmlns:a16="http://schemas.microsoft.com/office/drawing/2014/main" id="{834C3DB1-979C-4EEE-918E-130C9E41CE3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6" name="AutoShape 1" descr="blob:https://web.whatsapp.com/34b6e80c-bc0c-4a28-b3e1-e4a36d430a7e">
          <a:extLst>
            <a:ext uri="{FF2B5EF4-FFF2-40B4-BE49-F238E27FC236}">
              <a16:creationId xmlns:a16="http://schemas.microsoft.com/office/drawing/2014/main" id="{CE150F57-FB82-4987-AEC3-2725DF10577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1333</xdr:row>
      <xdr:rowOff>0</xdr:rowOff>
    </xdr:from>
    <xdr:ext cx="304800" cy="307975"/>
    <xdr:sp macro="" textlink="">
      <xdr:nvSpPr>
        <xdr:cNvPr id="5027" name="AutoShape 1" descr="blob:https://web.whatsapp.com/34b6e80c-bc0c-4a28-b3e1-e4a36d430a7e">
          <a:extLst>
            <a:ext uri="{FF2B5EF4-FFF2-40B4-BE49-F238E27FC236}">
              <a16:creationId xmlns:a16="http://schemas.microsoft.com/office/drawing/2014/main" id="{0B8810EA-5925-4514-B7C0-59BA20FA732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28" name="AutoShape 1" descr="blob:https://web.whatsapp.com/34b6e80c-bc0c-4a28-b3e1-e4a36d430a7e">
          <a:extLst>
            <a:ext uri="{FF2B5EF4-FFF2-40B4-BE49-F238E27FC236}">
              <a16:creationId xmlns:a16="http://schemas.microsoft.com/office/drawing/2014/main" id="{3814D1F5-A8E4-45AC-8A77-71B69020E70F}"/>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29" name="AutoShape 1" descr="blob:https://web.whatsapp.com/34b6e80c-bc0c-4a28-b3e1-e4a36d430a7e">
          <a:extLst>
            <a:ext uri="{FF2B5EF4-FFF2-40B4-BE49-F238E27FC236}">
              <a16:creationId xmlns:a16="http://schemas.microsoft.com/office/drawing/2014/main" id="{35543943-992D-4774-BF3A-166D381E984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0" name="AutoShape 1" descr="blob:https://web.whatsapp.com/34b6e80c-bc0c-4a28-b3e1-e4a36d430a7e">
          <a:extLst>
            <a:ext uri="{FF2B5EF4-FFF2-40B4-BE49-F238E27FC236}">
              <a16:creationId xmlns:a16="http://schemas.microsoft.com/office/drawing/2014/main" id="{DF0017FA-19E0-4ADA-AE79-FF00949F69A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1" name="AutoShape 1" descr="blob:https://web.whatsapp.com/34b6e80c-bc0c-4a28-b3e1-e4a36d430a7e">
          <a:extLst>
            <a:ext uri="{FF2B5EF4-FFF2-40B4-BE49-F238E27FC236}">
              <a16:creationId xmlns:a16="http://schemas.microsoft.com/office/drawing/2014/main" id="{A6B680EA-25F9-4360-820B-36A7D0215AF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2" name="AutoShape 1" descr="blob:https://web.whatsapp.com/34b6e80c-bc0c-4a28-b3e1-e4a36d430a7e">
          <a:extLst>
            <a:ext uri="{FF2B5EF4-FFF2-40B4-BE49-F238E27FC236}">
              <a16:creationId xmlns:a16="http://schemas.microsoft.com/office/drawing/2014/main" id="{7E142872-3707-454E-BE14-6936E12905E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3" name="AutoShape 1" descr="blob:https://web.whatsapp.com/34b6e80c-bc0c-4a28-b3e1-e4a36d430a7e">
          <a:extLst>
            <a:ext uri="{FF2B5EF4-FFF2-40B4-BE49-F238E27FC236}">
              <a16:creationId xmlns:a16="http://schemas.microsoft.com/office/drawing/2014/main" id="{64B2DAA8-D70D-4DF2-9548-25003C54287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4" name="AutoShape 1" descr="blob:https://web.whatsapp.com/34b6e80c-bc0c-4a28-b3e1-e4a36d430a7e">
          <a:extLst>
            <a:ext uri="{FF2B5EF4-FFF2-40B4-BE49-F238E27FC236}">
              <a16:creationId xmlns:a16="http://schemas.microsoft.com/office/drawing/2014/main" id="{CD232A71-699C-4466-B9AF-BB3C2248777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5" name="AutoShape 1" descr="blob:https://web.whatsapp.com/34b6e80c-bc0c-4a28-b3e1-e4a36d430a7e">
          <a:extLst>
            <a:ext uri="{FF2B5EF4-FFF2-40B4-BE49-F238E27FC236}">
              <a16:creationId xmlns:a16="http://schemas.microsoft.com/office/drawing/2014/main" id="{AF7770B6-836B-4CE1-8138-6CED8E64877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6" name="AutoShape 1" descr="blob:https://web.whatsapp.com/34b6e80c-bc0c-4a28-b3e1-e4a36d430a7e">
          <a:extLst>
            <a:ext uri="{FF2B5EF4-FFF2-40B4-BE49-F238E27FC236}">
              <a16:creationId xmlns:a16="http://schemas.microsoft.com/office/drawing/2014/main" id="{41734FFD-C171-4DC3-B95C-D9B1640F4D5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1334</xdr:row>
      <xdr:rowOff>0</xdr:rowOff>
    </xdr:from>
    <xdr:ext cx="304800" cy="307975"/>
    <xdr:sp macro="" textlink="">
      <xdr:nvSpPr>
        <xdr:cNvPr id="5037" name="AutoShape 1" descr="blob:https://web.whatsapp.com/34b6e80c-bc0c-4a28-b3e1-e4a36d430a7e">
          <a:extLst>
            <a:ext uri="{FF2B5EF4-FFF2-40B4-BE49-F238E27FC236}">
              <a16:creationId xmlns:a16="http://schemas.microsoft.com/office/drawing/2014/main" id="{2F9D0214-157B-44FF-9DE3-98CD6785C9D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38" name="AutoShape 1" descr="blob:https://web.whatsapp.com/34b6e80c-bc0c-4a28-b3e1-e4a36d430a7e">
          <a:extLst>
            <a:ext uri="{FF2B5EF4-FFF2-40B4-BE49-F238E27FC236}">
              <a16:creationId xmlns:a16="http://schemas.microsoft.com/office/drawing/2014/main" id="{8DBFDE39-7DF0-4B73-8543-EF5F844DC5F1}"/>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39" name="AutoShape 1" descr="blob:https://web.whatsapp.com/34b6e80c-bc0c-4a28-b3e1-e4a36d430a7e">
          <a:extLst>
            <a:ext uri="{FF2B5EF4-FFF2-40B4-BE49-F238E27FC236}">
              <a16:creationId xmlns:a16="http://schemas.microsoft.com/office/drawing/2014/main" id="{95C47227-E1F9-4FFE-94EE-7E4C72BE47D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0" name="AutoShape 1" descr="blob:https://web.whatsapp.com/34b6e80c-bc0c-4a28-b3e1-e4a36d430a7e">
          <a:extLst>
            <a:ext uri="{FF2B5EF4-FFF2-40B4-BE49-F238E27FC236}">
              <a16:creationId xmlns:a16="http://schemas.microsoft.com/office/drawing/2014/main" id="{E4F2A78A-2B50-41CD-8371-4E886DBF736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1" name="AutoShape 1" descr="blob:https://web.whatsapp.com/34b6e80c-bc0c-4a28-b3e1-e4a36d430a7e">
          <a:extLst>
            <a:ext uri="{FF2B5EF4-FFF2-40B4-BE49-F238E27FC236}">
              <a16:creationId xmlns:a16="http://schemas.microsoft.com/office/drawing/2014/main" id="{93D16416-E6F4-4D6C-B568-26756F52C63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2" name="AutoShape 1" descr="blob:https://web.whatsapp.com/34b6e80c-bc0c-4a28-b3e1-e4a36d430a7e">
          <a:extLst>
            <a:ext uri="{FF2B5EF4-FFF2-40B4-BE49-F238E27FC236}">
              <a16:creationId xmlns:a16="http://schemas.microsoft.com/office/drawing/2014/main" id="{5C3925A1-9193-4FBC-BE3B-78533A337D9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3" name="AutoShape 1" descr="blob:https://web.whatsapp.com/34b6e80c-bc0c-4a28-b3e1-e4a36d430a7e">
          <a:extLst>
            <a:ext uri="{FF2B5EF4-FFF2-40B4-BE49-F238E27FC236}">
              <a16:creationId xmlns:a16="http://schemas.microsoft.com/office/drawing/2014/main" id="{912882B2-9F05-4685-9889-9702A558F2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4" name="AutoShape 1" descr="blob:https://web.whatsapp.com/34b6e80c-bc0c-4a28-b3e1-e4a36d430a7e">
          <a:extLst>
            <a:ext uri="{FF2B5EF4-FFF2-40B4-BE49-F238E27FC236}">
              <a16:creationId xmlns:a16="http://schemas.microsoft.com/office/drawing/2014/main" id="{15240BED-AF6C-47BA-AF79-0E701FC8A15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5" name="AutoShape 1" descr="blob:https://web.whatsapp.com/34b6e80c-bc0c-4a28-b3e1-e4a36d430a7e">
          <a:extLst>
            <a:ext uri="{FF2B5EF4-FFF2-40B4-BE49-F238E27FC236}">
              <a16:creationId xmlns:a16="http://schemas.microsoft.com/office/drawing/2014/main" id="{E61EE2AB-13A3-4338-A495-123C7817D3A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6" name="AutoShape 1" descr="blob:https://web.whatsapp.com/34b6e80c-bc0c-4a28-b3e1-e4a36d430a7e">
          <a:extLst>
            <a:ext uri="{FF2B5EF4-FFF2-40B4-BE49-F238E27FC236}">
              <a16:creationId xmlns:a16="http://schemas.microsoft.com/office/drawing/2014/main" id="{DDCEB565-288C-4C31-B52C-BE3AF4592C2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1335</xdr:row>
      <xdr:rowOff>0</xdr:rowOff>
    </xdr:from>
    <xdr:ext cx="304800" cy="307975"/>
    <xdr:sp macro="" textlink="">
      <xdr:nvSpPr>
        <xdr:cNvPr id="5047" name="AutoShape 1" descr="blob:https://web.whatsapp.com/34b6e80c-bc0c-4a28-b3e1-e4a36d430a7e">
          <a:extLst>
            <a:ext uri="{FF2B5EF4-FFF2-40B4-BE49-F238E27FC236}">
              <a16:creationId xmlns:a16="http://schemas.microsoft.com/office/drawing/2014/main" id="{2566C482-2878-4561-83FF-1BE9045E796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48" name="AutoShape 1" descr="blob:https://web.whatsapp.com/34b6e80c-bc0c-4a28-b3e1-e4a36d430a7e">
          <a:extLst>
            <a:ext uri="{FF2B5EF4-FFF2-40B4-BE49-F238E27FC236}">
              <a16:creationId xmlns:a16="http://schemas.microsoft.com/office/drawing/2014/main" id="{8F7972E9-3AC0-4C64-B475-FE243C2B7349}"/>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49" name="AutoShape 1" descr="blob:https://web.whatsapp.com/34b6e80c-bc0c-4a28-b3e1-e4a36d430a7e">
          <a:extLst>
            <a:ext uri="{FF2B5EF4-FFF2-40B4-BE49-F238E27FC236}">
              <a16:creationId xmlns:a16="http://schemas.microsoft.com/office/drawing/2014/main" id="{BE28C40C-E51D-41BB-BE82-F071640FFA4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0" name="AutoShape 1" descr="blob:https://web.whatsapp.com/34b6e80c-bc0c-4a28-b3e1-e4a36d430a7e">
          <a:extLst>
            <a:ext uri="{FF2B5EF4-FFF2-40B4-BE49-F238E27FC236}">
              <a16:creationId xmlns:a16="http://schemas.microsoft.com/office/drawing/2014/main" id="{5CBFEDA7-27DE-4BAF-A3A1-E3918411B7B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1" name="AutoShape 1" descr="blob:https://web.whatsapp.com/34b6e80c-bc0c-4a28-b3e1-e4a36d430a7e">
          <a:extLst>
            <a:ext uri="{FF2B5EF4-FFF2-40B4-BE49-F238E27FC236}">
              <a16:creationId xmlns:a16="http://schemas.microsoft.com/office/drawing/2014/main" id="{81488651-87A1-4345-B194-C6A39653CEB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2" name="AutoShape 1" descr="blob:https://web.whatsapp.com/34b6e80c-bc0c-4a28-b3e1-e4a36d430a7e">
          <a:extLst>
            <a:ext uri="{FF2B5EF4-FFF2-40B4-BE49-F238E27FC236}">
              <a16:creationId xmlns:a16="http://schemas.microsoft.com/office/drawing/2014/main" id="{763B8724-9FE8-4ACC-AA0E-CC670463D7F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3" name="AutoShape 1" descr="blob:https://web.whatsapp.com/34b6e80c-bc0c-4a28-b3e1-e4a36d430a7e">
          <a:extLst>
            <a:ext uri="{FF2B5EF4-FFF2-40B4-BE49-F238E27FC236}">
              <a16:creationId xmlns:a16="http://schemas.microsoft.com/office/drawing/2014/main" id="{5D91EBF3-01DF-4BAC-8FF6-7DB185429A7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4" name="AutoShape 1" descr="blob:https://web.whatsapp.com/34b6e80c-bc0c-4a28-b3e1-e4a36d430a7e">
          <a:extLst>
            <a:ext uri="{FF2B5EF4-FFF2-40B4-BE49-F238E27FC236}">
              <a16:creationId xmlns:a16="http://schemas.microsoft.com/office/drawing/2014/main" id="{3BDBD2EE-CED2-4B39-AE3B-17F971D1B72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5" name="AutoShape 1" descr="blob:https://web.whatsapp.com/34b6e80c-bc0c-4a28-b3e1-e4a36d430a7e">
          <a:extLst>
            <a:ext uri="{FF2B5EF4-FFF2-40B4-BE49-F238E27FC236}">
              <a16:creationId xmlns:a16="http://schemas.microsoft.com/office/drawing/2014/main" id="{8BDB00D8-C15F-4851-8DD6-99050341F8F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6" name="AutoShape 1" descr="blob:https://web.whatsapp.com/34b6e80c-bc0c-4a28-b3e1-e4a36d430a7e">
          <a:extLst>
            <a:ext uri="{FF2B5EF4-FFF2-40B4-BE49-F238E27FC236}">
              <a16:creationId xmlns:a16="http://schemas.microsoft.com/office/drawing/2014/main" id="{BDA3A692-7AE6-43BD-AB0E-537554E3EEC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1336</xdr:row>
      <xdr:rowOff>0</xdr:rowOff>
    </xdr:from>
    <xdr:ext cx="304800" cy="307975"/>
    <xdr:sp macro="" textlink="">
      <xdr:nvSpPr>
        <xdr:cNvPr id="5057" name="AutoShape 1" descr="blob:https://web.whatsapp.com/34b6e80c-bc0c-4a28-b3e1-e4a36d430a7e">
          <a:extLst>
            <a:ext uri="{FF2B5EF4-FFF2-40B4-BE49-F238E27FC236}">
              <a16:creationId xmlns:a16="http://schemas.microsoft.com/office/drawing/2014/main" id="{DBAC8A52-B26C-4AC9-8D85-4D9610E2FA4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58" name="AutoShape 1" descr="blob:https://web.whatsapp.com/34b6e80c-bc0c-4a28-b3e1-e4a36d430a7e">
          <a:extLst>
            <a:ext uri="{FF2B5EF4-FFF2-40B4-BE49-F238E27FC236}">
              <a16:creationId xmlns:a16="http://schemas.microsoft.com/office/drawing/2014/main" id="{F2FC73D1-0017-405D-A84D-2899991EFAFF}"/>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59" name="AutoShape 1" descr="blob:https://web.whatsapp.com/34b6e80c-bc0c-4a28-b3e1-e4a36d430a7e">
          <a:extLst>
            <a:ext uri="{FF2B5EF4-FFF2-40B4-BE49-F238E27FC236}">
              <a16:creationId xmlns:a16="http://schemas.microsoft.com/office/drawing/2014/main" id="{33B42B25-49DA-45DA-8491-09C58805578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0" name="AutoShape 1" descr="blob:https://web.whatsapp.com/34b6e80c-bc0c-4a28-b3e1-e4a36d430a7e">
          <a:extLst>
            <a:ext uri="{FF2B5EF4-FFF2-40B4-BE49-F238E27FC236}">
              <a16:creationId xmlns:a16="http://schemas.microsoft.com/office/drawing/2014/main" id="{B9C4BB3B-8712-41E2-A048-11B3DF2B78B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1" name="AutoShape 1" descr="blob:https://web.whatsapp.com/34b6e80c-bc0c-4a28-b3e1-e4a36d430a7e">
          <a:extLst>
            <a:ext uri="{FF2B5EF4-FFF2-40B4-BE49-F238E27FC236}">
              <a16:creationId xmlns:a16="http://schemas.microsoft.com/office/drawing/2014/main" id="{C0BA0DD4-B154-4B75-B29F-1F3125FF01B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2" name="AutoShape 1" descr="blob:https://web.whatsapp.com/34b6e80c-bc0c-4a28-b3e1-e4a36d430a7e">
          <a:extLst>
            <a:ext uri="{FF2B5EF4-FFF2-40B4-BE49-F238E27FC236}">
              <a16:creationId xmlns:a16="http://schemas.microsoft.com/office/drawing/2014/main" id="{64075388-DC7B-42E3-9714-6585BCDCEE9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3" name="AutoShape 1" descr="blob:https://web.whatsapp.com/34b6e80c-bc0c-4a28-b3e1-e4a36d430a7e">
          <a:extLst>
            <a:ext uri="{FF2B5EF4-FFF2-40B4-BE49-F238E27FC236}">
              <a16:creationId xmlns:a16="http://schemas.microsoft.com/office/drawing/2014/main" id="{14F46A6F-B513-4B54-A983-321B5472A7D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4" name="AutoShape 1" descr="blob:https://web.whatsapp.com/34b6e80c-bc0c-4a28-b3e1-e4a36d430a7e">
          <a:extLst>
            <a:ext uri="{FF2B5EF4-FFF2-40B4-BE49-F238E27FC236}">
              <a16:creationId xmlns:a16="http://schemas.microsoft.com/office/drawing/2014/main" id="{13DB42D5-4D15-4AA8-9580-C3116EE35C4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5" name="AutoShape 1" descr="blob:https://web.whatsapp.com/34b6e80c-bc0c-4a28-b3e1-e4a36d430a7e">
          <a:extLst>
            <a:ext uri="{FF2B5EF4-FFF2-40B4-BE49-F238E27FC236}">
              <a16:creationId xmlns:a16="http://schemas.microsoft.com/office/drawing/2014/main" id="{8408B1B3-7B69-4D83-8138-6417FDDEDB8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6" name="AutoShape 1" descr="blob:https://web.whatsapp.com/34b6e80c-bc0c-4a28-b3e1-e4a36d430a7e">
          <a:extLst>
            <a:ext uri="{FF2B5EF4-FFF2-40B4-BE49-F238E27FC236}">
              <a16:creationId xmlns:a16="http://schemas.microsoft.com/office/drawing/2014/main" id="{C923885C-ACCF-43A8-BBC6-72204AEBC72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1337</xdr:row>
      <xdr:rowOff>0</xdr:rowOff>
    </xdr:from>
    <xdr:ext cx="304800" cy="307975"/>
    <xdr:sp macro="" textlink="">
      <xdr:nvSpPr>
        <xdr:cNvPr id="5067" name="AutoShape 1" descr="blob:https://web.whatsapp.com/34b6e80c-bc0c-4a28-b3e1-e4a36d430a7e">
          <a:extLst>
            <a:ext uri="{FF2B5EF4-FFF2-40B4-BE49-F238E27FC236}">
              <a16:creationId xmlns:a16="http://schemas.microsoft.com/office/drawing/2014/main" id="{2B3FA15C-B564-4EA7-9E7F-F7B2625FEBF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68" name="AutoShape 1" descr="blob:https://web.whatsapp.com/34b6e80c-bc0c-4a28-b3e1-e4a36d430a7e">
          <a:extLst>
            <a:ext uri="{FF2B5EF4-FFF2-40B4-BE49-F238E27FC236}">
              <a16:creationId xmlns:a16="http://schemas.microsoft.com/office/drawing/2014/main" id="{53B0E671-8E37-4850-8DAA-E52F6F3FF0BB}"/>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69" name="AutoShape 1" descr="blob:https://web.whatsapp.com/34b6e80c-bc0c-4a28-b3e1-e4a36d430a7e">
          <a:extLst>
            <a:ext uri="{FF2B5EF4-FFF2-40B4-BE49-F238E27FC236}">
              <a16:creationId xmlns:a16="http://schemas.microsoft.com/office/drawing/2014/main" id="{49373168-18A1-450D-88C4-663B6AFEDC7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0" name="AutoShape 1" descr="blob:https://web.whatsapp.com/34b6e80c-bc0c-4a28-b3e1-e4a36d430a7e">
          <a:extLst>
            <a:ext uri="{FF2B5EF4-FFF2-40B4-BE49-F238E27FC236}">
              <a16:creationId xmlns:a16="http://schemas.microsoft.com/office/drawing/2014/main" id="{2B58DDCD-9BA8-4A36-8D5B-4E85E194F79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1" name="AutoShape 1" descr="blob:https://web.whatsapp.com/34b6e80c-bc0c-4a28-b3e1-e4a36d430a7e">
          <a:extLst>
            <a:ext uri="{FF2B5EF4-FFF2-40B4-BE49-F238E27FC236}">
              <a16:creationId xmlns:a16="http://schemas.microsoft.com/office/drawing/2014/main" id="{B31643D2-75E6-4351-90D0-18F37E9460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2" name="AutoShape 1" descr="blob:https://web.whatsapp.com/34b6e80c-bc0c-4a28-b3e1-e4a36d430a7e">
          <a:extLst>
            <a:ext uri="{FF2B5EF4-FFF2-40B4-BE49-F238E27FC236}">
              <a16:creationId xmlns:a16="http://schemas.microsoft.com/office/drawing/2014/main" id="{4555C4F2-C14D-479F-B9CA-DF4191F6B06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3" name="AutoShape 1" descr="blob:https://web.whatsapp.com/34b6e80c-bc0c-4a28-b3e1-e4a36d430a7e">
          <a:extLst>
            <a:ext uri="{FF2B5EF4-FFF2-40B4-BE49-F238E27FC236}">
              <a16:creationId xmlns:a16="http://schemas.microsoft.com/office/drawing/2014/main" id="{B000DDD3-ED8B-4BA0-BF07-1C6275894FF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4" name="AutoShape 1" descr="blob:https://web.whatsapp.com/34b6e80c-bc0c-4a28-b3e1-e4a36d430a7e">
          <a:extLst>
            <a:ext uri="{FF2B5EF4-FFF2-40B4-BE49-F238E27FC236}">
              <a16:creationId xmlns:a16="http://schemas.microsoft.com/office/drawing/2014/main" id="{10D99429-514F-4AF8-9B75-BFAAA741D8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5" name="AutoShape 1" descr="blob:https://web.whatsapp.com/34b6e80c-bc0c-4a28-b3e1-e4a36d430a7e">
          <a:extLst>
            <a:ext uri="{FF2B5EF4-FFF2-40B4-BE49-F238E27FC236}">
              <a16:creationId xmlns:a16="http://schemas.microsoft.com/office/drawing/2014/main" id="{C1E83236-D6D2-4231-937C-E902AEF6C8D0}"/>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6" name="AutoShape 1" descr="blob:https://web.whatsapp.com/34b6e80c-bc0c-4a28-b3e1-e4a36d430a7e">
          <a:extLst>
            <a:ext uri="{FF2B5EF4-FFF2-40B4-BE49-F238E27FC236}">
              <a16:creationId xmlns:a16="http://schemas.microsoft.com/office/drawing/2014/main" id="{E711BF5B-0F0F-47F6-9823-410701B5CDD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1338</xdr:row>
      <xdr:rowOff>0</xdr:rowOff>
    </xdr:from>
    <xdr:ext cx="304800" cy="307975"/>
    <xdr:sp macro="" textlink="">
      <xdr:nvSpPr>
        <xdr:cNvPr id="5077" name="AutoShape 1" descr="blob:https://web.whatsapp.com/34b6e80c-bc0c-4a28-b3e1-e4a36d430a7e">
          <a:extLst>
            <a:ext uri="{FF2B5EF4-FFF2-40B4-BE49-F238E27FC236}">
              <a16:creationId xmlns:a16="http://schemas.microsoft.com/office/drawing/2014/main" id="{6890FBD1-1370-4D62-A715-7558A4E3938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78" name="AutoShape 1" descr="blob:https://web.whatsapp.com/34b6e80c-bc0c-4a28-b3e1-e4a36d430a7e">
          <a:extLst>
            <a:ext uri="{FF2B5EF4-FFF2-40B4-BE49-F238E27FC236}">
              <a16:creationId xmlns:a16="http://schemas.microsoft.com/office/drawing/2014/main" id="{D255769D-CEF5-4C59-989A-9412CC498F9D}"/>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79" name="AutoShape 1" descr="blob:https://web.whatsapp.com/34b6e80c-bc0c-4a28-b3e1-e4a36d430a7e">
          <a:extLst>
            <a:ext uri="{FF2B5EF4-FFF2-40B4-BE49-F238E27FC236}">
              <a16:creationId xmlns:a16="http://schemas.microsoft.com/office/drawing/2014/main" id="{BF658501-2638-4F9C-B293-984B0906E6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0" name="AutoShape 1" descr="blob:https://web.whatsapp.com/34b6e80c-bc0c-4a28-b3e1-e4a36d430a7e">
          <a:extLst>
            <a:ext uri="{FF2B5EF4-FFF2-40B4-BE49-F238E27FC236}">
              <a16:creationId xmlns:a16="http://schemas.microsoft.com/office/drawing/2014/main" id="{E1EB6038-D0BD-4952-9CBC-43BD36C9E48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1" name="AutoShape 1" descr="blob:https://web.whatsapp.com/34b6e80c-bc0c-4a28-b3e1-e4a36d430a7e">
          <a:extLst>
            <a:ext uri="{FF2B5EF4-FFF2-40B4-BE49-F238E27FC236}">
              <a16:creationId xmlns:a16="http://schemas.microsoft.com/office/drawing/2014/main" id="{56D870C3-D01D-494D-9629-7E873F82344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2" name="AutoShape 1" descr="blob:https://web.whatsapp.com/34b6e80c-bc0c-4a28-b3e1-e4a36d430a7e">
          <a:extLst>
            <a:ext uri="{FF2B5EF4-FFF2-40B4-BE49-F238E27FC236}">
              <a16:creationId xmlns:a16="http://schemas.microsoft.com/office/drawing/2014/main" id="{967EF113-4900-4699-9824-CB7C4637D72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3" name="AutoShape 1" descr="blob:https://web.whatsapp.com/34b6e80c-bc0c-4a28-b3e1-e4a36d430a7e">
          <a:extLst>
            <a:ext uri="{FF2B5EF4-FFF2-40B4-BE49-F238E27FC236}">
              <a16:creationId xmlns:a16="http://schemas.microsoft.com/office/drawing/2014/main" id="{3960D05A-0753-43B0-89B4-08AF78C6993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4" name="AutoShape 1" descr="blob:https://web.whatsapp.com/34b6e80c-bc0c-4a28-b3e1-e4a36d430a7e">
          <a:extLst>
            <a:ext uri="{FF2B5EF4-FFF2-40B4-BE49-F238E27FC236}">
              <a16:creationId xmlns:a16="http://schemas.microsoft.com/office/drawing/2014/main" id="{FCF17440-BD8A-4DB5-844F-A93F2B86BA8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5" name="AutoShape 1" descr="blob:https://web.whatsapp.com/34b6e80c-bc0c-4a28-b3e1-e4a36d430a7e">
          <a:extLst>
            <a:ext uri="{FF2B5EF4-FFF2-40B4-BE49-F238E27FC236}">
              <a16:creationId xmlns:a16="http://schemas.microsoft.com/office/drawing/2014/main" id="{4A964FA8-BFB3-4465-8027-7A20F2D05A6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6" name="AutoShape 1" descr="blob:https://web.whatsapp.com/34b6e80c-bc0c-4a28-b3e1-e4a36d430a7e">
          <a:extLst>
            <a:ext uri="{FF2B5EF4-FFF2-40B4-BE49-F238E27FC236}">
              <a16:creationId xmlns:a16="http://schemas.microsoft.com/office/drawing/2014/main" id="{FC189A28-1C54-4522-9CA9-D8388998DA6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1339</xdr:row>
      <xdr:rowOff>0</xdr:rowOff>
    </xdr:from>
    <xdr:ext cx="304800" cy="307975"/>
    <xdr:sp macro="" textlink="">
      <xdr:nvSpPr>
        <xdr:cNvPr id="5087" name="AutoShape 1" descr="blob:https://web.whatsapp.com/34b6e80c-bc0c-4a28-b3e1-e4a36d430a7e">
          <a:extLst>
            <a:ext uri="{FF2B5EF4-FFF2-40B4-BE49-F238E27FC236}">
              <a16:creationId xmlns:a16="http://schemas.microsoft.com/office/drawing/2014/main" id="{DD1B31D6-1D9C-4683-9580-12D755C5876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88" name="AutoShape 1" descr="blob:https://web.whatsapp.com/34b6e80c-bc0c-4a28-b3e1-e4a36d430a7e">
          <a:extLst>
            <a:ext uri="{FF2B5EF4-FFF2-40B4-BE49-F238E27FC236}">
              <a16:creationId xmlns:a16="http://schemas.microsoft.com/office/drawing/2014/main" id="{33FB7B0D-35FE-4820-A582-9D6AE148EBE6}"/>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89" name="AutoShape 1" descr="blob:https://web.whatsapp.com/34b6e80c-bc0c-4a28-b3e1-e4a36d430a7e">
          <a:extLst>
            <a:ext uri="{FF2B5EF4-FFF2-40B4-BE49-F238E27FC236}">
              <a16:creationId xmlns:a16="http://schemas.microsoft.com/office/drawing/2014/main" id="{146D6784-6F2C-480A-9D1B-281B22056C8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0" name="AutoShape 1" descr="blob:https://web.whatsapp.com/34b6e80c-bc0c-4a28-b3e1-e4a36d430a7e">
          <a:extLst>
            <a:ext uri="{FF2B5EF4-FFF2-40B4-BE49-F238E27FC236}">
              <a16:creationId xmlns:a16="http://schemas.microsoft.com/office/drawing/2014/main" id="{05E63532-CBD7-4790-9893-745C78DCD8C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1" name="AutoShape 1" descr="blob:https://web.whatsapp.com/34b6e80c-bc0c-4a28-b3e1-e4a36d430a7e">
          <a:extLst>
            <a:ext uri="{FF2B5EF4-FFF2-40B4-BE49-F238E27FC236}">
              <a16:creationId xmlns:a16="http://schemas.microsoft.com/office/drawing/2014/main" id="{70449D09-C3CC-4FE5-8252-101CEADD0C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2" name="AutoShape 1" descr="blob:https://web.whatsapp.com/34b6e80c-bc0c-4a28-b3e1-e4a36d430a7e">
          <a:extLst>
            <a:ext uri="{FF2B5EF4-FFF2-40B4-BE49-F238E27FC236}">
              <a16:creationId xmlns:a16="http://schemas.microsoft.com/office/drawing/2014/main" id="{D40F839E-0C1D-4732-BEAA-28186066A6E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3" name="AutoShape 1" descr="blob:https://web.whatsapp.com/34b6e80c-bc0c-4a28-b3e1-e4a36d430a7e">
          <a:extLst>
            <a:ext uri="{FF2B5EF4-FFF2-40B4-BE49-F238E27FC236}">
              <a16:creationId xmlns:a16="http://schemas.microsoft.com/office/drawing/2014/main" id="{12E78B7D-CAC5-42C8-9BD5-002C8FBF149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4" name="AutoShape 1" descr="blob:https://web.whatsapp.com/34b6e80c-bc0c-4a28-b3e1-e4a36d430a7e">
          <a:extLst>
            <a:ext uri="{FF2B5EF4-FFF2-40B4-BE49-F238E27FC236}">
              <a16:creationId xmlns:a16="http://schemas.microsoft.com/office/drawing/2014/main" id="{596F8031-792D-4AD8-B7CC-CDB89467D144}"/>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5" name="AutoShape 1" descr="blob:https://web.whatsapp.com/34b6e80c-bc0c-4a28-b3e1-e4a36d430a7e">
          <a:extLst>
            <a:ext uri="{FF2B5EF4-FFF2-40B4-BE49-F238E27FC236}">
              <a16:creationId xmlns:a16="http://schemas.microsoft.com/office/drawing/2014/main" id="{27929A2F-83A3-4231-80A4-8F7792FFD7EC}"/>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6" name="AutoShape 1" descr="blob:https://web.whatsapp.com/34b6e80c-bc0c-4a28-b3e1-e4a36d430a7e">
          <a:extLst>
            <a:ext uri="{FF2B5EF4-FFF2-40B4-BE49-F238E27FC236}">
              <a16:creationId xmlns:a16="http://schemas.microsoft.com/office/drawing/2014/main" id="{595A0EE5-31AB-40D1-9DA5-252D2D28120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1340</xdr:row>
      <xdr:rowOff>0</xdr:rowOff>
    </xdr:from>
    <xdr:ext cx="304800" cy="307975"/>
    <xdr:sp macro="" textlink="">
      <xdr:nvSpPr>
        <xdr:cNvPr id="5097" name="AutoShape 1" descr="blob:https://web.whatsapp.com/34b6e80c-bc0c-4a28-b3e1-e4a36d430a7e">
          <a:extLst>
            <a:ext uri="{FF2B5EF4-FFF2-40B4-BE49-F238E27FC236}">
              <a16:creationId xmlns:a16="http://schemas.microsoft.com/office/drawing/2014/main" id="{29CA4A25-C4BE-494F-84C2-210C482A423F}"/>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098" name="AutoShape 1" descr="blob:https://web.whatsapp.com/34b6e80c-bc0c-4a28-b3e1-e4a36d430a7e">
          <a:extLst>
            <a:ext uri="{FF2B5EF4-FFF2-40B4-BE49-F238E27FC236}">
              <a16:creationId xmlns:a16="http://schemas.microsoft.com/office/drawing/2014/main" id="{5FB66DC9-65EE-4742-806D-E905D5D005C1}"/>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099" name="AutoShape 1" descr="blob:https://web.whatsapp.com/34b6e80c-bc0c-4a28-b3e1-e4a36d430a7e">
          <a:extLst>
            <a:ext uri="{FF2B5EF4-FFF2-40B4-BE49-F238E27FC236}">
              <a16:creationId xmlns:a16="http://schemas.microsoft.com/office/drawing/2014/main" id="{46E251DA-1FD1-43C3-861F-08C59AF1F6B1}"/>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0" name="AutoShape 1" descr="blob:https://web.whatsapp.com/34b6e80c-bc0c-4a28-b3e1-e4a36d430a7e">
          <a:extLst>
            <a:ext uri="{FF2B5EF4-FFF2-40B4-BE49-F238E27FC236}">
              <a16:creationId xmlns:a16="http://schemas.microsoft.com/office/drawing/2014/main" id="{29BE8C1B-5B24-4413-85D8-9FFFC0041B0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1" name="AutoShape 1" descr="blob:https://web.whatsapp.com/34b6e80c-bc0c-4a28-b3e1-e4a36d430a7e">
          <a:extLst>
            <a:ext uri="{FF2B5EF4-FFF2-40B4-BE49-F238E27FC236}">
              <a16:creationId xmlns:a16="http://schemas.microsoft.com/office/drawing/2014/main" id="{F8513ECD-5ED8-41AC-B6B6-1FCA6CAE573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2" name="AutoShape 1" descr="blob:https://web.whatsapp.com/34b6e80c-bc0c-4a28-b3e1-e4a36d430a7e">
          <a:extLst>
            <a:ext uri="{FF2B5EF4-FFF2-40B4-BE49-F238E27FC236}">
              <a16:creationId xmlns:a16="http://schemas.microsoft.com/office/drawing/2014/main" id="{B4E22386-2F71-45EA-B211-AD6C83419689}"/>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3" name="AutoShape 1" descr="blob:https://web.whatsapp.com/34b6e80c-bc0c-4a28-b3e1-e4a36d430a7e">
          <a:extLst>
            <a:ext uri="{FF2B5EF4-FFF2-40B4-BE49-F238E27FC236}">
              <a16:creationId xmlns:a16="http://schemas.microsoft.com/office/drawing/2014/main" id="{24A2F2ED-F558-4186-B46C-44D42A9E8B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4" name="AutoShape 1" descr="blob:https://web.whatsapp.com/34b6e80c-bc0c-4a28-b3e1-e4a36d430a7e">
          <a:extLst>
            <a:ext uri="{FF2B5EF4-FFF2-40B4-BE49-F238E27FC236}">
              <a16:creationId xmlns:a16="http://schemas.microsoft.com/office/drawing/2014/main" id="{F1E56037-9C7A-46FA-83E2-CCECF8048A2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5" name="AutoShape 1" descr="blob:https://web.whatsapp.com/34b6e80c-bc0c-4a28-b3e1-e4a36d430a7e">
          <a:extLst>
            <a:ext uri="{FF2B5EF4-FFF2-40B4-BE49-F238E27FC236}">
              <a16:creationId xmlns:a16="http://schemas.microsoft.com/office/drawing/2014/main" id="{8673C33F-B0E5-4AA5-AF5E-9DDAA21BE146}"/>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6" name="AutoShape 1" descr="blob:https://web.whatsapp.com/34b6e80c-bc0c-4a28-b3e1-e4a36d430a7e">
          <a:extLst>
            <a:ext uri="{FF2B5EF4-FFF2-40B4-BE49-F238E27FC236}">
              <a16:creationId xmlns:a16="http://schemas.microsoft.com/office/drawing/2014/main" id="{F7144A60-EA43-4638-9230-52FACF8B50A2}"/>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1341</xdr:row>
      <xdr:rowOff>0</xdr:rowOff>
    </xdr:from>
    <xdr:ext cx="304800" cy="307975"/>
    <xdr:sp macro="" textlink="">
      <xdr:nvSpPr>
        <xdr:cNvPr id="5107" name="AutoShape 1" descr="blob:https://web.whatsapp.com/34b6e80c-bc0c-4a28-b3e1-e4a36d430a7e">
          <a:extLst>
            <a:ext uri="{FF2B5EF4-FFF2-40B4-BE49-F238E27FC236}">
              <a16:creationId xmlns:a16="http://schemas.microsoft.com/office/drawing/2014/main" id="{B82F4B59-391D-4338-B02D-D66C30149B6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08" name="AutoShape 1" descr="blob:https://web.whatsapp.com/34b6e80c-bc0c-4a28-b3e1-e4a36d430a7e">
          <a:extLst>
            <a:ext uri="{FF2B5EF4-FFF2-40B4-BE49-F238E27FC236}">
              <a16:creationId xmlns:a16="http://schemas.microsoft.com/office/drawing/2014/main" id="{959CDF24-8521-477B-B37A-44A2E17BA5B9}"/>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09" name="AutoShape 1" descr="blob:https://web.whatsapp.com/34b6e80c-bc0c-4a28-b3e1-e4a36d430a7e">
          <a:extLst>
            <a:ext uri="{FF2B5EF4-FFF2-40B4-BE49-F238E27FC236}">
              <a16:creationId xmlns:a16="http://schemas.microsoft.com/office/drawing/2014/main" id="{27B79C12-FE73-4789-908C-6A37EA148A3B}"/>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0" name="AutoShape 1" descr="blob:https://web.whatsapp.com/34b6e80c-bc0c-4a28-b3e1-e4a36d430a7e">
          <a:extLst>
            <a:ext uri="{FF2B5EF4-FFF2-40B4-BE49-F238E27FC236}">
              <a16:creationId xmlns:a16="http://schemas.microsoft.com/office/drawing/2014/main" id="{6A517886-ECD5-4CDD-9460-404B40F4D01D}"/>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1" name="AutoShape 1" descr="blob:https://web.whatsapp.com/34b6e80c-bc0c-4a28-b3e1-e4a36d430a7e">
          <a:extLst>
            <a:ext uri="{FF2B5EF4-FFF2-40B4-BE49-F238E27FC236}">
              <a16:creationId xmlns:a16="http://schemas.microsoft.com/office/drawing/2014/main" id="{6FF7B897-AFE3-4C9D-B234-81B923DCECA7}"/>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2" name="AutoShape 1" descr="blob:https://web.whatsapp.com/34b6e80c-bc0c-4a28-b3e1-e4a36d430a7e">
          <a:extLst>
            <a:ext uri="{FF2B5EF4-FFF2-40B4-BE49-F238E27FC236}">
              <a16:creationId xmlns:a16="http://schemas.microsoft.com/office/drawing/2014/main" id="{4D51A8EB-5B68-4848-A728-C1F8861350CE}"/>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3" name="AutoShape 1" descr="blob:https://web.whatsapp.com/34b6e80c-bc0c-4a28-b3e1-e4a36d430a7e">
          <a:extLst>
            <a:ext uri="{FF2B5EF4-FFF2-40B4-BE49-F238E27FC236}">
              <a16:creationId xmlns:a16="http://schemas.microsoft.com/office/drawing/2014/main" id="{F4C5A49E-608F-4F99-B394-4C6AAEE89DA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4" name="AutoShape 1" descr="blob:https://web.whatsapp.com/34b6e80c-bc0c-4a28-b3e1-e4a36d430a7e">
          <a:extLst>
            <a:ext uri="{FF2B5EF4-FFF2-40B4-BE49-F238E27FC236}">
              <a16:creationId xmlns:a16="http://schemas.microsoft.com/office/drawing/2014/main" id="{B3B82587-9DC7-4E08-91F4-DA9CED9AE563}"/>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5" name="AutoShape 1" descr="blob:https://web.whatsapp.com/34b6e80c-bc0c-4a28-b3e1-e4a36d430a7e">
          <a:extLst>
            <a:ext uri="{FF2B5EF4-FFF2-40B4-BE49-F238E27FC236}">
              <a16:creationId xmlns:a16="http://schemas.microsoft.com/office/drawing/2014/main" id="{C1DA3962-AF0A-4130-9F48-D0E021876A1A}"/>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6" name="AutoShape 1" descr="blob:https://web.whatsapp.com/34b6e80c-bc0c-4a28-b3e1-e4a36d430a7e">
          <a:extLst>
            <a:ext uri="{FF2B5EF4-FFF2-40B4-BE49-F238E27FC236}">
              <a16:creationId xmlns:a16="http://schemas.microsoft.com/office/drawing/2014/main" id="{18A372DB-B75B-4BFD-974F-DCD256B4BE18}"/>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1342</xdr:row>
      <xdr:rowOff>0</xdr:rowOff>
    </xdr:from>
    <xdr:ext cx="304800" cy="307975"/>
    <xdr:sp macro="" textlink="">
      <xdr:nvSpPr>
        <xdr:cNvPr id="5117" name="AutoShape 1" descr="blob:https://web.whatsapp.com/34b6e80c-bc0c-4a28-b3e1-e4a36d430a7e">
          <a:extLst>
            <a:ext uri="{FF2B5EF4-FFF2-40B4-BE49-F238E27FC236}">
              <a16:creationId xmlns:a16="http://schemas.microsoft.com/office/drawing/2014/main" id="{B643EAAA-6821-466C-BC6C-0C7FDC8FAFA5}"/>
            </a:ext>
          </a:extLst>
        </xdr:cNvPr>
        <xdr:cNvSpPr>
          <a:spLocks noChangeAspect="1" noChangeArrowheads="1"/>
        </xdr:cNvSpPr>
      </xdr:nvSpPr>
      <xdr:spPr bwMode="auto">
        <a:xfrm>
          <a:off x="9409545" y="36413401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1343</xdr:row>
      <xdr:rowOff>0</xdr:rowOff>
    </xdr:from>
    <xdr:ext cx="304800" cy="307975"/>
    <xdr:sp macro="" textlink="">
      <xdr:nvSpPr>
        <xdr:cNvPr id="5118" name="AutoShape 1" descr="blob:https://web.whatsapp.com/34b6e80c-bc0c-4a28-b3e1-e4a36d430a7e">
          <a:extLst>
            <a:ext uri="{FF2B5EF4-FFF2-40B4-BE49-F238E27FC236}">
              <a16:creationId xmlns:a16="http://schemas.microsoft.com/office/drawing/2014/main" id="{5E8E3330-55C5-409A-82A9-944D6EA1FB02}"/>
            </a:ext>
          </a:extLst>
        </xdr:cNvPr>
        <xdr:cNvSpPr>
          <a:spLocks noChangeAspect="1" noChangeArrowheads="1"/>
        </xdr:cNvSpPr>
      </xdr:nvSpPr>
      <xdr:spPr bwMode="auto">
        <a:xfrm>
          <a:off x="9409545" y="364403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1343</xdr:row>
      <xdr:rowOff>0</xdr:rowOff>
    </xdr:from>
    <xdr:ext cx="304800" cy="307975"/>
    <xdr:sp macro="" textlink="">
      <xdr:nvSpPr>
        <xdr:cNvPr id="5119" name="AutoShape 1" descr="blob:https://web.whatsapp.com/34b6e80c-bc0c-4a28-b3e1-e4a36d430a7e">
          <a:extLst>
            <a:ext uri="{FF2B5EF4-FFF2-40B4-BE49-F238E27FC236}">
              <a16:creationId xmlns:a16="http://schemas.microsoft.com/office/drawing/2014/main" id="{0863D0D2-2883-4557-8641-30B7C8CE2149}"/>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0" name="AutoShape 1" descr="blob:https://web.whatsapp.com/34b6e80c-bc0c-4a28-b3e1-e4a36d430a7e">
          <a:extLst>
            <a:ext uri="{FF2B5EF4-FFF2-40B4-BE49-F238E27FC236}">
              <a16:creationId xmlns:a16="http://schemas.microsoft.com/office/drawing/2014/main" id="{7B7A8817-A927-4B3E-B0F8-A9E331DF619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1" name="AutoShape 1" descr="blob:https://web.whatsapp.com/34b6e80c-bc0c-4a28-b3e1-e4a36d430a7e">
          <a:extLst>
            <a:ext uri="{FF2B5EF4-FFF2-40B4-BE49-F238E27FC236}">
              <a16:creationId xmlns:a16="http://schemas.microsoft.com/office/drawing/2014/main" id="{5E7B6843-1278-47FA-ACF1-9708D281FA3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2" name="AutoShape 1" descr="blob:https://web.whatsapp.com/34b6e80c-bc0c-4a28-b3e1-e4a36d430a7e">
          <a:extLst>
            <a:ext uri="{FF2B5EF4-FFF2-40B4-BE49-F238E27FC236}">
              <a16:creationId xmlns:a16="http://schemas.microsoft.com/office/drawing/2014/main" id="{A08B738D-9A16-4789-B55B-617CC502D1C1}"/>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3" name="AutoShape 1" descr="blob:https://web.whatsapp.com/34b6e80c-bc0c-4a28-b3e1-e4a36d430a7e">
          <a:extLst>
            <a:ext uri="{FF2B5EF4-FFF2-40B4-BE49-F238E27FC236}">
              <a16:creationId xmlns:a16="http://schemas.microsoft.com/office/drawing/2014/main" id="{928F8A69-1655-46BA-8460-C92AA822287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4" name="AutoShape 1" descr="blob:https://web.whatsapp.com/34b6e80c-bc0c-4a28-b3e1-e4a36d430a7e">
          <a:extLst>
            <a:ext uri="{FF2B5EF4-FFF2-40B4-BE49-F238E27FC236}">
              <a16:creationId xmlns:a16="http://schemas.microsoft.com/office/drawing/2014/main" id="{07FB9EA8-1623-4F54-8DE0-B4AB73215EC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5" name="AutoShape 1" descr="blob:https://web.whatsapp.com/34b6e80c-bc0c-4a28-b3e1-e4a36d430a7e">
          <a:extLst>
            <a:ext uri="{FF2B5EF4-FFF2-40B4-BE49-F238E27FC236}">
              <a16:creationId xmlns:a16="http://schemas.microsoft.com/office/drawing/2014/main" id="{1F34D8A3-867A-42CC-A6A8-9D75830880E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6" name="AutoShape 1" descr="blob:https://web.whatsapp.com/34b6e80c-bc0c-4a28-b3e1-e4a36d430a7e">
          <a:extLst>
            <a:ext uri="{FF2B5EF4-FFF2-40B4-BE49-F238E27FC236}">
              <a16:creationId xmlns:a16="http://schemas.microsoft.com/office/drawing/2014/main" id="{7E68784E-CEDC-454F-9643-F1EEBE73514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7" name="AutoShape 1" descr="blob:https://web.whatsapp.com/34b6e80c-bc0c-4a28-b3e1-e4a36d430a7e">
          <a:extLst>
            <a:ext uri="{FF2B5EF4-FFF2-40B4-BE49-F238E27FC236}">
              <a16:creationId xmlns:a16="http://schemas.microsoft.com/office/drawing/2014/main" id="{DF92D862-D0D6-45ED-A2E8-138332C9DB8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8" name="AutoShape 1" descr="blob:https://web.whatsapp.com/34b6e80c-bc0c-4a28-b3e1-e4a36d430a7e">
          <a:extLst>
            <a:ext uri="{FF2B5EF4-FFF2-40B4-BE49-F238E27FC236}">
              <a16:creationId xmlns:a16="http://schemas.microsoft.com/office/drawing/2014/main" id="{09CC9BC0-61D5-4DB6-9607-88EC15F7F79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1346</xdr:row>
      <xdr:rowOff>0</xdr:rowOff>
    </xdr:from>
    <xdr:ext cx="304800" cy="307975"/>
    <xdr:sp macro="" textlink="">
      <xdr:nvSpPr>
        <xdr:cNvPr id="5129" name="AutoShape 1" descr="blob:https://web.whatsapp.com/34b6e80c-bc0c-4a28-b3e1-e4a36d430a7e">
          <a:extLst>
            <a:ext uri="{FF2B5EF4-FFF2-40B4-BE49-F238E27FC236}">
              <a16:creationId xmlns:a16="http://schemas.microsoft.com/office/drawing/2014/main" id="{73B624D8-718B-4601-BC8A-A498062DB11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0" name="AutoShape 1" descr="blob:https://web.whatsapp.com/34b6e80c-bc0c-4a28-b3e1-e4a36d430a7e">
          <a:extLst>
            <a:ext uri="{FF2B5EF4-FFF2-40B4-BE49-F238E27FC236}">
              <a16:creationId xmlns:a16="http://schemas.microsoft.com/office/drawing/2014/main" id="{2F4CEAC0-B45D-49A9-A135-0DE2244AA79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1" name="AutoShape 1" descr="blob:https://web.whatsapp.com/34b6e80c-bc0c-4a28-b3e1-e4a36d430a7e">
          <a:extLst>
            <a:ext uri="{FF2B5EF4-FFF2-40B4-BE49-F238E27FC236}">
              <a16:creationId xmlns:a16="http://schemas.microsoft.com/office/drawing/2014/main" id="{7F607741-75A0-47C2-B089-04075276849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2" name="AutoShape 1" descr="blob:https://web.whatsapp.com/34b6e80c-bc0c-4a28-b3e1-e4a36d430a7e">
          <a:extLst>
            <a:ext uri="{FF2B5EF4-FFF2-40B4-BE49-F238E27FC236}">
              <a16:creationId xmlns:a16="http://schemas.microsoft.com/office/drawing/2014/main" id="{C1E6E9E7-6E79-4E94-B678-E2D57B39E54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3" name="AutoShape 1" descr="blob:https://web.whatsapp.com/34b6e80c-bc0c-4a28-b3e1-e4a36d430a7e">
          <a:extLst>
            <a:ext uri="{FF2B5EF4-FFF2-40B4-BE49-F238E27FC236}">
              <a16:creationId xmlns:a16="http://schemas.microsoft.com/office/drawing/2014/main" id="{07577FF7-72BB-44C9-A1DA-417CC073034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4" name="AutoShape 1" descr="blob:https://web.whatsapp.com/34b6e80c-bc0c-4a28-b3e1-e4a36d430a7e">
          <a:extLst>
            <a:ext uri="{FF2B5EF4-FFF2-40B4-BE49-F238E27FC236}">
              <a16:creationId xmlns:a16="http://schemas.microsoft.com/office/drawing/2014/main" id="{13708226-B959-4D6A-88C9-F2519F77F07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5" name="AutoShape 1" descr="blob:https://web.whatsapp.com/34b6e80c-bc0c-4a28-b3e1-e4a36d430a7e">
          <a:extLst>
            <a:ext uri="{FF2B5EF4-FFF2-40B4-BE49-F238E27FC236}">
              <a16:creationId xmlns:a16="http://schemas.microsoft.com/office/drawing/2014/main" id="{1F085ED7-739D-4842-9AD2-83C8F76ED0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6" name="AutoShape 1" descr="blob:https://web.whatsapp.com/34b6e80c-bc0c-4a28-b3e1-e4a36d430a7e">
          <a:extLst>
            <a:ext uri="{FF2B5EF4-FFF2-40B4-BE49-F238E27FC236}">
              <a16:creationId xmlns:a16="http://schemas.microsoft.com/office/drawing/2014/main" id="{F908E471-A680-44A4-A816-3BF60CE042F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7" name="AutoShape 1" descr="blob:https://web.whatsapp.com/34b6e80c-bc0c-4a28-b3e1-e4a36d430a7e">
          <a:extLst>
            <a:ext uri="{FF2B5EF4-FFF2-40B4-BE49-F238E27FC236}">
              <a16:creationId xmlns:a16="http://schemas.microsoft.com/office/drawing/2014/main" id="{7C58F705-7F99-4BF4-B1F8-71B5180B483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8" name="AutoShape 1" descr="blob:https://web.whatsapp.com/34b6e80c-bc0c-4a28-b3e1-e4a36d430a7e">
          <a:extLst>
            <a:ext uri="{FF2B5EF4-FFF2-40B4-BE49-F238E27FC236}">
              <a16:creationId xmlns:a16="http://schemas.microsoft.com/office/drawing/2014/main" id="{451B9A9F-79A5-44F8-924C-6AA4EA156F20}"/>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39" name="AutoShape 1" descr="blob:https://web.whatsapp.com/34b6e80c-bc0c-4a28-b3e1-e4a36d430a7e">
          <a:extLst>
            <a:ext uri="{FF2B5EF4-FFF2-40B4-BE49-F238E27FC236}">
              <a16:creationId xmlns:a16="http://schemas.microsoft.com/office/drawing/2014/main" id="{65ADB5FA-0E1A-4358-9A3B-34F188B3EF7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1347</xdr:row>
      <xdr:rowOff>0</xdr:rowOff>
    </xdr:from>
    <xdr:ext cx="304800" cy="307975"/>
    <xdr:sp macro="" textlink="">
      <xdr:nvSpPr>
        <xdr:cNvPr id="5140" name="AutoShape 1" descr="blob:https://web.whatsapp.com/34b6e80c-bc0c-4a28-b3e1-e4a36d430a7e">
          <a:extLst>
            <a:ext uri="{FF2B5EF4-FFF2-40B4-BE49-F238E27FC236}">
              <a16:creationId xmlns:a16="http://schemas.microsoft.com/office/drawing/2014/main" id="{E958308B-663F-4CFB-A69D-1593FE668C3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1" name="AutoShape 1" descr="blob:https://web.whatsapp.com/34b6e80c-bc0c-4a28-b3e1-e4a36d430a7e">
          <a:extLst>
            <a:ext uri="{FF2B5EF4-FFF2-40B4-BE49-F238E27FC236}">
              <a16:creationId xmlns:a16="http://schemas.microsoft.com/office/drawing/2014/main" id="{2D20AAA6-8B3A-455E-B06C-09F9FC89C46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2" name="AutoShape 1" descr="blob:https://web.whatsapp.com/34b6e80c-bc0c-4a28-b3e1-e4a36d430a7e">
          <a:extLst>
            <a:ext uri="{FF2B5EF4-FFF2-40B4-BE49-F238E27FC236}">
              <a16:creationId xmlns:a16="http://schemas.microsoft.com/office/drawing/2014/main" id="{71E3855B-B569-4479-A812-4E1F8525B44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3" name="AutoShape 1" descr="blob:https://web.whatsapp.com/34b6e80c-bc0c-4a28-b3e1-e4a36d430a7e">
          <a:extLst>
            <a:ext uri="{FF2B5EF4-FFF2-40B4-BE49-F238E27FC236}">
              <a16:creationId xmlns:a16="http://schemas.microsoft.com/office/drawing/2014/main" id="{684D3A89-6D89-44B2-8DB6-8B4690430A6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4" name="AutoShape 1" descr="blob:https://web.whatsapp.com/34b6e80c-bc0c-4a28-b3e1-e4a36d430a7e">
          <a:extLst>
            <a:ext uri="{FF2B5EF4-FFF2-40B4-BE49-F238E27FC236}">
              <a16:creationId xmlns:a16="http://schemas.microsoft.com/office/drawing/2014/main" id="{1063222D-6A32-4924-9A79-DAED0A0D18C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5" name="AutoShape 1" descr="blob:https://web.whatsapp.com/34b6e80c-bc0c-4a28-b3e1-e4a36d430a7e">
          <a:extLst>
            <a:ext uri="{FF2B5EF4-FFF2-40B4-BE49-F238E27FC236}">
              <a16:creationId xmlns:a16="http://schemas.microsoft.com/office/drawing/2014/main" id="{B23C45CC-FFE7-4773-A6E6-EF0C648C0D5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6" name="AutoShape 1" descr="blob:https://web.whatsapp.com/34b6e80c-bc0c-4a28-b3e1-e4a36d430a7e">
          <a:extLst>
            <a:ext uri="{FF2B5EF4-FFF2-40B4-BE49-F238E27FC236}">
              <a16:creationId xmlns:a16="http://schemas.microsoft.com/office/drawing/2014/main" id="{72F9A06F-3DA8-40CB-BA66-00F79663751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7" name="AutoShape 1" descr="blob:https://web.whatsapp.com/34b6e80c-bc0c-4a28-b3e1-e4a36d430a7e">
          <a:extLst>
            <a:ext uri="{FF2B5EF4-FFF2-40B4-BE49-F238E27FC236}">
              <a16:creationId xmlns:a16="http://schemas.microsoft.com/office/drawing/2014/main" id="{5C02B895-F01A-4598-8585-E58EAC15C99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8" name="AutoShape 1" descr="blob:https://web.whatsapp.com/34b6e80c-bc0c-4a28-b3e1-e4a36d430a7e">
          <a:extLst>
            <a:ext uri="{FF2B5EF4-FFF2-40B4-BE49-F238E27FC236}">
              <a16:creationId xmlns:a16="http://schemas.microsoft.com/office/drawing/2014/main" id="{BD2A5006-09A7-43DC-82EB-72E2C561FCE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49" name="AutoShape 1" descr="blob:https://web.whatsapp.com/34b6e80c-bc0c-4a28-b3e1-e4a36d430a7e">
          <a:extLst>
            <a:ext uri="{FF2B5EF4-FFF2-40B4-BE49-F238E27FC236}">
              <a16:creationId xmlns:a16="http://schemas.microsoft.com/office/drawing/2014/main" id="{889E18A3-6C1D-4E86-B725-EA3B305B0EE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50" name="AutoShape 1" descr="blob:https://web.whatsapp.com/34b6e80c-bc0c-4a28-b3e1-e4a36d430a7e">
          <a:extLst>
            <a:ext uri="{FF2B5EF4-FFF2-40B4-BE49-F238E27FC236}">
              <a16:creationId xmlns:a16="http://schemas.microsoft.com/office/drawing/2014/main" id="{A771878C-3A21-4B62-AA9F-91EDA89781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1348</xdr:row>
      <xdr:rowOff>0</xdr:rowOff>
    </xdr:from>
    <xdr:ext cx="304800" cy="307975"/>
    <xdr:sp macro="" textlink="">
      <xdr:nvSpPr>
        <xdr:cNvPr id="5151" name="AutoShape 1" descr="blob:https://web.whatsapp.com/34b6e80c-bc0c-4a28-b3e1-e4a36d430a7e">
          <a:extLst>
            <a:ext uri="{FF2B5EF4-FFF2-40B4-BE49-F238E27FC236}">
              <a16:creationId xmlns:a16="http://schemas.microsoft.com/office/drawing/2014/main" id="{F610097F-1836-42FC-92A6-9C841BBB5C9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2" name="AutoShape 1" descr="blob:https://web.whatsapp.com/34b6e80c-bc0c-4a28-b3e1-e4a36d430a7e">
          <a:extLst>
            <a:ext uri="{FF2B5EF4-FFF2-40B4-BE49-F238E27FC236}">
              <a16:creationId xmlns:a16="http://schemas.microsoft.com/office/drawing/2014/main" id="{F2677DFB-89B3-42DD-9F8C-E6E4B4480F2C}"/>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3" name="AutoShape 1" descr="blob:https://web.whatsapp.com/34b6e80c-bc0c-4a28-b3e1-e4a36d430a7e">
          <a:extLst>
            <a:ext uri="{FF2B5EF4-FFF2-40B4-BE49-F238E27FC236}">
              <a16:creationId xmlns:a16="http://schemas.microsoft.com/office/drawing/2014/main" id="{356EE8AF-EF37-41D7-A6CA-82B472B9A49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4" name="AutoShape 1" descr="blob:https://web.whatsapp.com/34b6e80c-bc0c-4a28-b3e1-e4a36d430a7e">
          <a:extLst>
            <a:ext uri="{FF2B5EF4-FFF2-40B4-BE49-F238E27FC236}">
              <a16:creationId xmlns:a16="http://schemas.microsoft.com/office/drawing/2014/main" id="{0363BEDE-2A57-45A6-AADF-0D0FD2D9853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5" name="AutoShape 1" descr="blob:https://web.whatsapp.com/34b6e80c-bc0c-4a28-b3e1-e4a36d430a7e">
          <a:extLst>
            <a:ext uri="{FF2B5EF4-FFF2-40B4-BE49-F238E27FC236}">
              <a16:creationId xmlns:a16="http://schemas.microsoft.com/office/drawing/2014/main" id="{8CFD1653-04A3-49F5-AC59-E43D43ED238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6" name="AutoShape 1" descr="blob:https://web.whatsapp.com/34b6e80c-bc0c-4a28-b3e1-e4a36d430a7e">
          <a:extLst>
            <a:ext uri="{FF2B5EF4-FFF2-40B4-BE49-F238E27FC236}">
              <a16:creationId xmlns:a16="http://schemas.microsoft.com/office/drawing/2014/main" id="{16DA70E3-BF50-4253-9A84-FA53547C9B1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7" name="AutoShape 1" descr="blob:https://web.whatsapp.com/34b6e80c-bc0c-4a28-b3e1-e4a36d430a7e">
          <a:extLst>
            <a:ext uri="{FF2B5EF4-FFF2-40B4-BE49-F238E27FC236}">
              <a16:creationId xmlns:a16="http://schemas.microsoft.com/office/drawing/2014/main" id="{9877D052-88B5-4EFA-92E0-0984C36D469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8" name="AutoShape 1" descr="blob:https://web.whatsapp.com/34b6e80c-bc0c-4a28-b3e1-e4a36d430a7e">
          <a:extLst>
            <a:ext uri="{FF2B5EF4-FFF2-40B4-BE49-F238E27FC236}">
              <a16:creationId xmlns:a16="http://schemas.microsoft.com/office/drawing/2014/main" id="{14673C82-6B8E-4612-AD28-F41E9E74015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59" name="AutoShape 1" descr="blob:https://web.whatsapp.com/34b6e80c-bc0c-4a28-b3e1-e4a36d430a7e">
          <a:extLst>
            <a:ext uri="{FF2B5EF4-FFF2-40B4-BE49-F238E27FC236}">
              <a16:creationId xmlns:a16="http://schemas.microsoft.com/office/drawing/2014/main" id="{D645FC16-88F7-4564-9475-7234AF5EA0AA}"/>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60" name="AutoShape 1" descr="blob:https://web.whatsapp.com/34b6e80c-bc0c-4a28-b3e1-e4a36d430a7e">
          <a:extLst>
            <a:ext uri="{FF2B5EF4-FFF2-40B4-BE49-F238E27FC236}">
              <a16:creationId xmlns:a16="http://schemas.microsoft.com/office/drawing/2014/main" id="{B6AB2DBA-A029-4A63-992F-8BCD8C6DA06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61" name="AutoShape 1" descr="blob:https://web.whatsapp.com/34b6e80c-bc0c-4a28-b3e1-e4a36d430a7e">
          <a:extLst>
            <a:ext uri="{FF2B5EF4-FFF2-40B4-BE49-F238E27FC236}">
              <a16:creationId xmlns:a16="http://schemas.microsoft.com/office/drawing/2014/main" id="{E1D5344C-FE7E-4520-AB2A-F62466B2CA1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1349</xdr:row>
      <xdr:rowOff>0</xdr:rowOff>
    </xdr:from>
    <xdr:ext cx="304800" cy="307975"/>
    <xdr:sp macro="" textlink="">
      <xdr:nvSpPr>
        <xdr:cNvPr id="5162" name="AutoShape 1" descr="blob:https://web.whatsapp.com/34b6e80c-bc0c-4a28-b3e1-e4a36d430a7e">
          <a:extLst>
            <a:ext uri="{FF2B5EF4-FFF2-40B4-BE49-F238E27FC236}">
              <a16:creationId xmlns:a16="http://schemas.microsoft.com/office/drawing/2014/main" id="{F607C2A0-2E0E-4752-BD1C-216A6D006596}"/>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3" name="AutoShape 1" descr="blob:https://web.whatsapp.com/34b6e80c-bc0c-4a28-b3e1-e4a36d430a7e">
          <a:extLst>
            <a:ext uri="{FF2B5EF4-FFF2-40B4-BE49-F238E27FC236}">
              <a16:creationId xmlns:a16="http://schemas.microsoft.com/office/drawing/2014/main" id="{17573252-FF70-40EA-A20E-422E4CE738E5}"/>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4" name="AutoShape 1" descr="blob:https://web.whatsapp.com/34b6e80c-bc0c-4a28-b3e1-e4a36d430a7e">
          <a:extLst>
            <a:ext uri="{FF2B5EF4-FFF2-40B4-BE49-F238E27FC236}">
              <a16:creationId xmlns:a16="http://schemas.microsoft.com/office/drawing/2014/main" id="{E8D9997F-1504-499E-BE96-EB1A9235FC1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5" name="AutoShape 1" descr="blob:https://web.whatsapp.com/34b6e80c-bc0c-4a28-b3e1-e4a36d430a7e">
          <a:extLst>
            <a:ext uri="{FF2B5EF4-FFF2-40B4-BE49-F238E27FC236}">
              <a16:creationId xmlns:a16="http://schemas.microsoft.com/office/drawing/2014/main" id="{F6F1F58B-85A7-4580-98F4-70F7D09D3CE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6" name="AutoShape 1" descr="blob:https://web.whatsapp.com/34b6e80c-bc0c-4a28-b3e1-e4a36d430a7e">
          <a:extLst>
            <a:ext uri="{FF2B5EF4-FFF2-40B4-BE49-F238E27FC236}">
              <a16:creationId xmlns:a16="http://schemas.microsoft.com/office/drawing/2014/main" id="{533C7041-EEB6-45E4-B940-5DBDB19BABC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7" name="AutoShape 1" descr="blob:https://web.whatsapp.com/34b6e80c-bc0c-4a28-b3e1-e4a36d430a7e">
          <a:extLst>
            <a:ext uri="{FF2B5EF4-FFF2-40B4-BE49-F238E27FC236}">
              <a16:creationId xmlns:a16="http://schemas.microsoft.com/office/drawing/2014/main" id="{51F58C30-6C23-4BC6-A4EF-95F8C6F0E6E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8" name="AutoShape 1" descr="blob:https://web.whatsapp.com/34b6e80c-bc0c-4a28-b3e1-e4a36d430a7e">
          <a:extLst>
            <a:ext uri="{FF2B5EF4-FFF2-40B4-BE49-F238E27FC236}">
              <a16:creationId xmlns:a16="http://schemas.microsoft.com/office/drawing/2014/main" id="{D50E43CA-A685-4D2D-950C-FC7B1D91590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69" name="AutoShape 1" descr="blob:https://web.whatsapp.com/34b6e80c-bc0c-4a28-b3e1-e4a36d430a7e">
          <a:extLst>
            <a:ext uri="{FF2B5EF4-FFF2-40B4-BE49-F238E27FC236}">
              <a16:creationId xmlns:a16="http://schemas.microsoft.com/office/drawing/2014/main" id="{0AD29461-1488-4AF9-942C-AADD7096B6C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70" name="AutoShape 1" descr="blob:https://web.whatsapp.com/34b6e80c-bc0c-4a28-b3e1-e4a36d430a7e">
          <a:extLst>
            <a:ext uri="{FF2B5EF4-FFF2-40B4-BE49-F238E27FC236}">
              <a16:creationId xmlns:a16="http://schemas.microsoft.com/office/drawing/2014/main" id="{12457BA9-253A-41DA-AF4A-54B3DE95681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71" name="AutoShape 1" descr="blob:https://web.whatsapp.com/34b6e80c-bc0c-4a28-b3e1-e4a36d430a7e">
          <a:extLst>
            <a:ext uri="{FF2B5EF4-FFF2-40B4-BE49-F238E27FC236}">
              <a16:creationId xmlns:a16="http://schemas.microsoft.com/office/drawing/2014/main" id="{A9264B18-4712-465C-911A-8CE49AB3CFB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72" name="AutoShape 1" descr="blob:https://web.whatsapp.com/34b6e80c-bc0c-4a28-b3e1-e4a36d430a7e">
          <a:extLst>
            <a:ext uri="{FF2B5EF4-FFF2-40B4-BE49-F238E27FC236}">
              <a16:creationId xmlns:a16="http://schemas.microsoft.com/office/drawing/2014/main" id="{70F86CE7-CE28-4EB3-ADB9-94DBD9EFF84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1350</xdr:row>
      <xdr:rowOff>0</xdr:rowOff>
    </xdr:from>
    <xdr:ext cx="304800" cy="307975"/>
    <xdr:sp macro="" textlink="">
      <xdr:nvSpPr>
        <xdr:cNvPr id="5173" name="AutoShape 1" descr="blob:https://web.whatsapp.com/34b6e80c-bc0c-4a28-b3e1-e4a36d430a7e">
          <a:extLst>
            <a:ext uri="{FF2B5EF4-FFF2-40B4-BE49-F238E27FC236}">
              <a16:creationId xmlns:a16="http://schemas.microsoft.com/office/drawing/2014/main" id="{69B2C19E-B944-4BD2-B98A-92CF2CA1D569}"/>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4" name="AutoShape 1" descr="blob:https://web.whatsapp.com/34b6e80c-bc0c-4a28-b3e1-e4a36d430a7e">
          <a:extLst>
            <a:ext uri="{FF2B5EF4-FFF2-40B4-BE49-F238E27FC236}">
              <a16:creationId xmlns:a16="http://schemas.microsoft.com/office/drawing/2014/main" id="{F7718EFF-1A17-4F20-A7EE-BF861FB5E21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5" name="AutoShape 1" descr="blob:https://web.whatsapp.com/34b6e80c-bc0c-4a28-b3e1-e4a36d430a7e">
          <a:extLst>
            <a:ext uri="{FF2B5EF4-FFF2-40B4-BE49-F238E27FC236}">
              <a16:creationId xmlns:a16="http://schemas.microsoft.com/office/drawing/2014/main" id="{7EF3E38E-B31D-4FC8-9E3C-3611F38335B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6" name="AutoShape 1" descr="blob:https://web.whatsapp.com/34b6e80c-bc0c-4a28-b3e1-e4a36d430a7e">
          <a:extLst>
            <a:ext uri="{FF2B5EF4-FFF2-40B4-BE49-F238E27FC236}">
              <a16:creationId xmlns:a16="http://schemas.microsoft.com/office/drawing/2014/main" id="{951E46BD-B975-4669-8751-C1EE426563D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7" name="AutoShape 1" descr="blob:https://web.whatsapp.com/34b6e80c-bc0c-4a28-b3e1-e4a36d430a7e">
          <a:extLst>
            <a:ext uri="{FF2B5EF4-FFF2-40B4-BE49-F238E27FC236}">
              <a16:creationId xmlns:a16="http://schemas.microsoft.com/office/drawing/2014/main" id="{E6EC09BF-324F-41F5-BF56-CB6BAFDC3B01}"/>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8" name="AutoShape 1" descr="blob:https://web.whatsapp.com/34b6e80c-bc0c-4a28-b3e1-e4a36d430a7e">
          <a:extLst>
            <a:ext uri="{FF2B5EF4-FFF2-40B4-BE49-F238E27FC236}">
              <a16:creationId xmlns:a16="http://schemas.microsoft.com/office/drawing/2014/main" id="{654DDE6F-E6DD-4E0C-B72D-B6AD9E8AF54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79" name="AutoShape 1" descr="blob:https://web.whatsapp.com/34b6e80c-bc0c-4a28-b3e1-e4a36d430a7e">
          <a:extLst>
            <a:ext uri="{FF2B5EF4-FFF2-40B4-BE49-F238E27FC236}">
              <a16:creationId xmlns:a16="http://schemas.microsoft.com/office/drawing/2014/main" id="{D4A280B8-0561-4354-A438-D53F86D9955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80" name="AutoShape 1" descr="blob:https://web.whatsapp.com/34b6e80c-bc0c-4a28-b3e1-e4a36d430a7e">
          <a:extLst>
            <a:ext uri="{FF2B5EF4-FFF2-40B4-BE49-F238E27FC236}">
              <a16:creationId xmlns:a16="http://schemas.microsoft.com/office/drawing/2014/main" id="{8619D3CF-35B1-4A74-A0E2-9F583CA203A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81" name="AutoShape 1" descr="blob:https://web.whatsapp.com/34b6e80c-bc0c-4a28-b3e1-e4a36d430a7e">
          <a:extLst>
            <a:ext uri="{FF2B5EF4-FFF2-40B4-BE49-F238E27FC236}">
              <a16:creationId xmlns:a16="http://schemas.microsoft.com/office/drawing/2014/main" id="{C6227B02-EBE0-4FA5-B84C-AC71FFC41A5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82" name="AutoShape 1" descr="blob:https://web.whatsapp.com/34b6e80c-bc0c-4a28-b3e1-e4a36d430a7e">
          <a:extLst>
            <a:ext uri="{FF2B5EF4-FFF2-40B4-BE49-F238E27FC236}">
              <a16:creationId xmlns:a16="http://schemas.microsoft.com/office/drawing/2014/main" id="{9765033D-C14B-46EB-866F-B84FCDB571C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83" name="AutoShape 1" descr="blob:https://web.whatsapp.com/34b6e80c-bc0c-4a28-b3e1-e4a36d430a7e">
          <a:extLst>
            <a:ext uri="{FF2B5EF4-FFF2-40B4-BE49-F238E27FC236}">
              <a16:creationId xmlns:a16="http://schemas.microsoft.com/office/drawing/2014/main" id="{035BE8E7-86C1-4C97-B387-EE59A08C706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1351</xdr:row>
      <xdr:rowOff>0</xdr:rowOff>
    </xdr:from>
    <xdr:ext cx="304800" cy="307975"/>
    <xdr:sp macro="" textlink="">
      <xdr:nvSpPr>
        <xdr:cNvPr id="5184" name="AutoShape 1" descr="blob:https://web.whatsapp.com/34b6e80c-bc0c-4a28-b3e1-e4a36d430a7e">
          <a:extLst>
            <a:ext uri="{FF2B5EF4-FFF2-40B4-BE49-F238E27FC236}">
              <a16:creationId xmlns:a16="http://schemas.microsoft.com/office/drawing/2014/main" id="{F9BFE01B-2138-41CB-9499-02206488098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85" name="AutoShape 1" descr="blob:https://web.whatsapp.com/34b6e80c-bc0c-4a28-b3e1-e4a36d430a7e">
          <a:extLst>
            <a:ext uri="{FF2B5EF4-FFF2-40B4-BE49-F238E27FC236}">
              <a16:creationId xmlns:a16="http://schemas.microsoft.com/office/drawing/2014/main" id="{AE7A830B-461D-49BE-89A3-971F34D6FC6E}"/>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86" name="AutoShape 1" descr="blob:https://web.whatsapp.com/34b6e80c-bc0c-4a28-b3e1-e4a36d430a7e">
          <a:extLst>
            <a:ext uri="{FF2B5EF4-FFF2-40B4-BE49-F238E27FC236}">
              <a16:creationId xmlns:a16="http://schemas.microsoft.com/office/drawing/2014/main" id="{15B2FFD9-CEF1-4448-9732-672C3F57F96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87" name="AutoShape 1" descr="blob:https://web.whatsapp.com/34b6e80c-bc0c-4a28-b3e1-e4a36d430a7e">
          <a:extLst>
            <a:ext uri="{FF2B5EF4-FFF2-40B4-BE49-F238E27FC236}">
              <a16:creationId xmlns:a16="http://schemas.microsoft.com/office/drawing/2014/main" id="{97187916-5387-4C8D-8E47-42244BD2487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88" name="AutoShape 1" descr="blob:https://web.whatsapp.com/34b6e80c-bc0c-4a28-b3e1-e4a36d430a7e">
          <a:extLst>
            <a:ext uri="{FF2B5EF4-FFF2-40B4-BE49-F238E27FC236}">
              <a16:creationId xmlns:a16="http://schemas.microsoft.com/office/drawing/2014/main" id="{592D2B15-6B20-4DAB-856E-9D2F529D0B6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89" name="AutoShape 1" descr="blob:https://web.whatsapp.com/34b6e80c-bc0c-4a28-b3e1-e4a36d430a7e">
          <a:extLst>
            <a:ext uri="{FF2B5EF4-FFF2-40B4-BE49-F238E27FC236}">
              <a16:creationId xmlns:a16="http://schemas.microsoft.com/office/drawing/2014/main" id="{F7E51423-36A1-4C44-8530-8E2F9C23D84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0" name="AutoShape 1" descr="blob:https://web.whatsapp.com/34b6e80c-bc0c-4a28-b3e1-e4a36d430a7e">
          <a:extLst>
            <a:ext uri="{FF2B5EF4-FFF2-40B4-BE49-F238E27FC236}">
              <a16:creationId xmlns:a16="http://schemas.microsoft.com/office/drawing/2014/main" id="{A570E589-70FB-416D-A914-776F6089D32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1" name="AutoShape 1" descr="blob:https://web.whatsapp.com/34b6e80c-bc0c-4a28-b3e1-e4a36d430a7e">
          <a:extLst>
            <a:ext uri="{FF2B5EF4-FFF2-40B4-BE49-F238E27FC236}">
              <a16:creationId xmlns:a16="http://schemas.microsoft.com/office/drawing/2014/main" id="{CB23C2A4-5C06-475E-8B66-4470D018103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2" name="AutoShape 1" descr="blob:https://web.whatsapp.com/34b6e80c-bc0c-4a28-b3e1-e4a36d430a7e">
          <a:extLst>
            <a:ext uri="{FF2B5EF4-FFF2-40B4-BE49-F238E27FC236}">
              <a16:creationId xmlns:a16="http://schemas.microsoft.com/office/drawing/2014/main" id="{94188D7B-A8AA-4730-A5A7-880B105A5A2B}"/>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3" name="AutoShape 1" descr="blob:https://web.whatsapp.com/34b6e80c-bc0c-4a28-b3e1-e4a36d430a7e">
          <a:extLst>
            <a:ext uri="{FF2B5EF4-FFF2-40B4-BE49-F238E27FC236}">
              <a16:creationId xmlns:a16="http://schemas.microsoft.com/office/drawing/2014/main" id="{567898AE-3A20-42DC-9C03-BA24CDF252B4}"/>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4" name="AutoShape 1" descr="blob:https://web.whatsapp.com/34b6e80c-bc0c-4a28-b3e1-e4a36d430a7e">
          <a:extLst>
            <a:ext uri="{FF2B5EF4-FFF2-40B4-BE49-F238E27FC236}">
              <a16:creationId xmlns:a16="http://schemas.microsoft.com/office/drawing/2014/main" id="{1B03B9E2-8238-46B5-A8FC-3A1C3F03F8C7}"/>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1352</xdr:row>
      <xdr:rowOff>0</xdr:rowOff>
    </xdr:from>
    <xdr:ext cx="304800" cy="307975"/>
    <xdr:sp macro="" textlink="">
      <xdr:nvSpPr>
        <xdr:cNvPr id="5195" name="AutoShape 1" descr="blob:https://web.whatsapp.com/34b6e80c-bc0c-4a28-b3e1-e4a36d430a7e">
          <a:extLst>
            <a:ext uri="{FF2B5EF4-FFF2-40B4-BE49-F238E27FC236}">
              <a16:creationId xmlns:a16="http://schemas.microsoft.com/office/drawing/2014/main" id="{80007A2C-C6FE-4724-9D9F-5FACFBB2D245}"/>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196" name="AutoShape 1" descr="blob:https://web.whatsapp.com/34b6e80c-bc0c-4a28-b3e1-e4a36d430a7e">
          <a:extLst>
            <a:ext uri="{FF2B5EF4-FFF2-40B4-BE49-F238E27FC236}">
              <a16:creationId xmlns:a16="http://schemas.microsoft.com/office/drawing/2014/main" id="{BD758EB7-FE4A-425C-B3FB-210325EA4F42}"/>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197" name="AutoShape 1" descr="blob:https://web.whatsapp.com/34b6e80c-bc0c-4a28-b3e1-e4a36d430a7e">
          <a:extLst>
            <a:ext uri="{FF2B5EF4-FFF2-40B4-BE49-F238E27FC236}">
              <a16:creationId xmlns:a16="http://schemas.microsoft.com/office/drawing/2014/main" id="{98C29D12-CBC7-45EC-AA00-2CF65F401E3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198" name="AutoShape 1" descr="blob:https://web.whatsapp.com/34b6e80c-bc0c-4a28-b3e1-e4a36d430a7e">
          <a:extLst>
            <a:ext uri="{FF2B5EF4-FFF2-40B4-BE49-F238E27FC236}">
              <a16:creationId xmlns:a16="http://schemas.microsoft.com/office/drawing/2014/main" id="{8EC9B73C-2CB7-4E2C-A18A-087FB4A9A53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199" name="AutoShape 1" descr="blob:https://web.whatsapp.com/34b6e80c-bc0c-4a28-b3e1-e4a36d430a7e">
          <a:extLst>
            <a:ext uri="{FF2B5EF4-FFF2-40B4-BE49-F238E27FC236}">
              <a16:creationId xmlns:a16="http://schemas.microsoft.com/office/drawing/2014/main" id="{02B44579-FD27-4F6D-B77F-FF6E9DD4373E}"/>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0" name="AutoShape 1" descr="blob:https://web.whatsapp.com/34b6e80c-bc0c-4a28-b3e1-e4a36d430a7e">
          <a:extLst>
            <a:ext uri="{FF2B5EF4-FFF2-40B4-BE49-F238E27FC236}">
              <a16:creationId xmlns:a16="http://schemas.microsoft.com/office/drawing/2014/main" id="{A140F834-6B5F-4E6A-BBAB-EC5ABC4F01FC}"/>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1" name="AutoShape 1" descr="blob:https://web.whatsapp.com/34b6e80c-bc0c-4a28-b3e1-e4a36d430a7e">
          <a:extLst>
            <a:ext uri="{FF2B5EF4-FFF2-40B4-BE49-F238E27FC236}">
              <a16:creationId xmlns:a16="http://schemas.microsoft.com/office/drawing/2014/main" id="{39388E47-F744-44E7-88DB-910A7E7663ED}"/>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2" name="AutoShape 1" descr="blob:https://web.whatsapp.com/34b6e80c-bc0c-4a28-b3e1-e4a36d430a7e">
          <a:extLst>
            <a:ext uri="{FF2B5EF4-FFF2-40B4-BE49-F238E27FC236}">
              <a16:creationId xmlns:a16="http://schemas.microsoft.com/office/drawing/2014/main" id="{C6C6243A-11B1-4A1D-B11C-069F017C9742}"/>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3" name="AutoShape 1" descr="blob:https://web.whatsapp.com/34b6e80c-bc0c-4a28-b3e1-e4a36d430a7e">
          <a:extLst>
            <a:ext uri="{FF2B5EF4-FFF2-40B4-BE49-F238E27FC236}">
              <a16:creationId xmlns:a16="http://schemas.microsoft.com/office/drawing/2014/main" id="{E6A652AB-34D3-4F42-8FDD-118647870FF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4" name="AutoShape 1" descr="blob:https://web.whatsapp.com/34b6e80c-bc0c-4a28-b3e1-e4a36d430a7e">
          <a:extLst>
            <a:ext uri="{FF2B5EF4-FFF2-40B4-BE49-F238E27FC236}">
              <a16:creationId xmlns:a16="http://schemas.microsoft.com/office/drawing/2014/main" id="{ADA24EBC-6194-446B-90C0-BC49F4B8821F}"/>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5" name="AutoShape 1" descr="blob:https://web.whatsapp.com/34b6e80c-bc0c-4a28-b3e1-e4a36d430a7e">
          <a:extLst>
            <a:ext uri="{FF2B5EF4-FFF2-40B4-BE49-F238E27FC236}">
              <a16:creationId xmlns:a16="http://schemas.microsoft.com/office/drawing/2014/main" id="{639063E8-C635-423B-B7A0-D2BF4954B7B3}"/>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1353</xdr:row>
      <xdr:rowOff>0</xdr:rowOff>
    </xdr:from>
    <xdr:ext cx="304800" cy="307975"/>
    <xdr:sp macro="" textlink="">
      <xdr:nvSpPr>
        <xdr:cNvPr id="5206" name="AutoShape 1" descr="blob:https://web.whatsapp.com/34b6e80c-bc0c-4a28-b3e1-e4a36d430a7e">
          <a:extLst>
            <a:ext uri="{FF2B5EF4-FFF2-40B4-BE49-F238E27FC236}">
              <a16:creationId xmlns:a16="http://schemas.microsoft.com/office/drawing/2014/main" id="{AEE1DDF8-21FE-468B-B09E-710120EA83F8}"/>
            </a:ext>
          </a:extLst>
        </xdr:cNvPr>
        <xdr:cNvSpPr>
          <a:spLocks noChangeAspect="1" noChangeArrowheads="1"/>
        </xdr:cNvSpPr>
      </xdr:nvSpPr>
      <xdr:spPr bwMode="auto">
        <a:xfrm>
          <a:off x="9409545" y="36809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1354</xdr:row>
      <xdr:rowOff>0</xdr:rowOff>
    </xdr:from>
    <xdr:ext cx="304800" cy="307975"/>
    <xdr:sp macro="" textlink="">
      <xdr:nvSpPr>
        <xdr:cNvPr id="5207" name="AutoShape 1" descr="blob:https://web.whatsapp.com/34b6e80c-bc0c-4a28-b3e1-e4a36d430a7e">
          <a:extLst>
            <a:ext uri="{FF2B5EF4-FFF2-40B4-BE49-F238E27FC236}">
              <a16:creationId xmlns:a16="http://schemas.microsoft.com/office/drawing/2014/main" id="{B14F655B-F575-4EE5-955A-E98DCAFB05AC}"/>
            </a:ext>
          </a:extLst>
        </xdr:cNvPr>
        <xdr:cNvSpPr>
          <a:spLocks noChangeAspect="1" noChangeArrowheads="1"/>
        </xdr:cNvSpPr>
      </xdr:nvSpPr>
      <xdr:spPr bwMode="auto">
        <a:xfrm>
          <a:off x="9409545" y="36836734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08" name="AutoShape 1" descr="blob:https://web.whatsapp.com/34b6e80c-bc0c-4a28-b3e1-e4a36d430a7e">
          <a:extLst>
            <a:ext uri="{FF2B5EF4-FFF2-40B4-BE49-F238E27FC236}">
              <a16:creationId xmlns:a16="http://schemas.microsoft.com/office/drawing/2014/main" id="{C4706F4C-9CDC-46FD-87AF-3BF6E5FC327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09" name="AutoShape 1" descr="blob:https://web.whatsapp.com/34b6e80c-bc0c-4a28-b3e1-e4a36d430a7e">
          <a:extLst>
            <a:ext uri="{FF2B5EF4-FFF2-40B4-BE49-F238E27FC236}">
              <a16:creationId xmlns:a16="http://schemas.microsoft.com/office/drawing/2014/main" id="{069037AD-B46B-4317-B93D-D40C30E6579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0" name="AutoShape 1" descr="blob:https://web.whatsapp.com/34b6e80c-bc0c-4a28-b3e1-e4a36d430a7e">
          <a:extLst>
            <a:ext uri="{FF2B5EF4-FFF2-40B4-BE49-F238E27FC236}">
              <a16:creationId xmlns:a16="http://schemas.microsoft.com/office/drawing/2014/main" id="{67E940D5-82DE-4068-96DF-2C3EA8D0F56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1" name="AutoShape 1" descr="blob:https://web.whatsapp.com/34b6e80c-bc0c-4a28-b3e1-e4a36d430a7e">
          <a:extLst>
            <a:ext uri="{FF2B5EF4-FFF2-40B4-BE49-F238E27FC236}">
              <a16:creationId xmlns:a16="http://schemas.microsoft.com/office/drawing/2014/main" id="{AE671D77-7EFE-4E4F-9967-D68D02E161D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2" name="AutoShape 1" descr="blob:https://web.whatsapp.com/34b6e80c-bc0c-4a28-b3e1-e4a36d430a7e">
          <a:extLst>
            <a:ext uri="{FF2B5EF4-FFF2-40B4-BE49-F238E27FC236}">
              <a16:creationId xmlns:a16="http://schemas.microsoft.com/office/drawing/2014/main" id="{107DE89C-C697-47AE-8D11-3CE52AE5E38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3" name="AutoShape 1" descr="blob:https://web.whatsapp.com/34b6e80c-bc0c-4a28-b3e1-e4a36d430a7e">
          <a:extLst>
            <a:ext uri="{FF2B5EF4-FFF2-40B4-BE49-F238E27FC236}">
              <a16:creationId xmlns:a16="http://schemas.microsoft.com/office/drawing/2014/main" id="{BC49CCF9-EE6B-4208-8E31-53161CDE477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4" name="AutoShape 1" descr="blob:https://web.whatsapp.com/34b6e80c-bc0c-4a28-b3e1-e4a36d430a7e">
          <a:extLst>
            <a:ext uri="{FF2B5EF4-FFF2-40B4-BE49-F238E27FC236}">
              <a16:creationId xmlns:a16="http://schemas.microsoft.com/office/drawing/2014/main" id="{3BA1B0A5-F642-4CDD-B796-5DCA81F9FC8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5" name="AutoShape 1" descr="blob:https://web.whatsapp.com/34b6e80c-bc0c-4a28-b3e1-e4a36d430a7e">
          <a:extLst>
            <a:ext uri="{FF2B5EF4-FFF2-40B4-BE49-F238E27FC236}">
              <a16:creationId xmlns:a16="http://schemas.microsoft.com/office/drawing/2014/main" id="{C082C28C-5275-48BD-8914-4E4C44BEE5D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6" name="AutoShape 1" descr="blob:https://web.whatsapp.com/34b6e80c-bc0c-4a28-b3e1-e4a36d430a7e">
          <a:extLst>
            <a:ext uri="{FF2B5EF4-FFF2-40B4-BE49-F238E27FC236}">
              <a16:creationId xmlns:a16="http://schemas.microsoft.com/office/drawing/2014/main" id="{AEBAD731-C79B-40EA-A436-0A8D448C07C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7" name="AutoShape 1" descr="blob:https://web.whatsapp.com/34b6e80c-bc0c-4a28-b3e1-e4a36d430a7e">
          <a:extLst>
            <a:ext uri="{FF2B5EF4-FFF2-40B4-BE49-F238E27FC236}">
              <a16:creationId xmlns:a16="http://schemas.microsoft.com/office/drawing/2014/main" id="{0F895A9B-22F1-44F1-827F-14379FDA5F2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1355</xdr:row>
      <xdr:rowOff>0</xdr:rowOff>
    </xdr:from>
    <xdr:ext cx="304800" cy="307975"/>
    <xdr:sp macro="" textlink="">
      <xdr:nvSpPr>
        <xdr:cNvPr id="5218" name="AutoShape 1" descr="blob:https://web.whatsapp.com/34b6e80c-bc0c-4a28-b3e1-e4a36d430a7e">
          <a:extLst>
            <a:ext uri="{FF2B5EF4-FFF2-40B4-BE49-F238E27FC236}">
              <a16:creationId xmlns:a16="http://schemas.microsoft.com/office/drawing/2014/main" id="{26BDF8C2-FBBD-4C2B-B4D8-6607054D288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19" name="AutoShape 1" descr="blob:https://web.whatsapp.com/34b6e80c-bc0c-4a28-b3e1-e4a36d430a7e">
          <a:extLst>
            <a:ext uri="{FF2B5EF4-FFF2-40B4-BE49-F238E27FC236}">
              <a16:creationId xmlns:a16="http://schemas.microsoft.com/office/drawing/2014/main" id="{41B013D0-4C14-4FE5-AB2A-46FC7B6B22B0}"/>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0" name="AutoShape 1" descr="blob:https://web.whatsapp.com/34b6e80c-bc0c-4a28-b3e1-e4a36d430a7e">
          <a:extLst>
            <a:ext uri="{FF2B5EF4-FFF2-40B4-BE49-F238E27FC236}">
              <a16:creationId xmlns:a16="http://schemas.microsoft.com/office/drawing/2014/main" id="{14D99575-D3A8-4E40-98FD-65441023AE5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1" name="AutoShape 1" descr="blob:https://web.whatsapp.com/34b6e80c-bc0c-4a28-b3e1-e4a36d430a7e">
          <a:extLst>
            <a:ext uri="{FF2B5EF4-FFF2-40B4-BE49-F238E27FC236}">
              <a16:creationId xmlns:a16="http://schemas.microsoft.com/office/drawing/2014/main" id="{9D4D150D-5F43-4B86-8065-750D6040776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2" name="AutoShape 1" descr="blob:https://web.whatsapp.com/34b6e80c-bc0c-4a28-b3e1-e4a36d430a7e">
          <a:extLst>
            <a:ext uri="{FF2B5EF4-FFF2-40B4-BE49-F238E27FC236}">
              <a16:creationId xmlns:a16="http://schemas.microsoft.com/office/drawing/2014/main" id="{308078BE-CA0E-46D4-84EF-E826D5C0F82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3" name="AutoShape 1" descr="blob:https://web.whatsapp.com/34b6e80c-bc0c-4a28-b3e1-e4a36d430a7e">
          <a:extLst>
            <a:ext uri="{FF2B5EF4-FFF2-40B4-BE49-F238E27FC236}">
              <a16:creationId xmlns:a16="http://schemas.microsoft.com/office/drawing/2014/main" id="{3F62942A-4770-4D13-9279-D6FA9F0C97C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4" name="AutoShape 1" descr="blob:https://web.whatsapp.com/34b6e80c-bc0c-4a28-b3e1-e4a36d430a7e">
          <a:extLst>
            <a:ext uri="{FF2B5EF4-FFF2-40B4-BE49-F238E27FC236}">
              <a16:creationId xmlns:a16="http://schemas.microsoft.com/office/drawing/2014/main" id="{E8AD9662-82D2-4B52-BA48-33D71B8D1DF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5" name="AutoShape 1" descr="blob:https://web.whatsapp.com/34b6e80c-bc0c-4a28-b3e1-e4a36d430a7e">
          <a:extLst>
            <a:ext uri="{FF2B5EF4-FFF2-40B4-BE49-F238E27FC236}">
              <a16:creationId xmlns:a16="http://schemas.microsoft.com/office/drawing/2014/main" id="{260A258A-9F2C-42CD-993C-AA5CA74F3A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6" name="AutoShape 1" descr="blob:https://web.whatsapp.com/34b6e80c-bc0c-4a28-b3e1-e4a36d430a7e">
          <a:extLst>
            <a:ext uri="{FF2B5EF4-FFF2-40B4-BE49-F238E27FC236}">
              <a16:creationId xmlns:a16="http://schemas.microsoft.com/office/drawing/2014/main" id="{A2D0C057-D77D-44FD-BB00-5785BF69D5D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7" name="AutoShape 1" descr="blob:https://web.whatsapp.com/34b6e80c-bc0c-4a28-b3e1-e4a36d430a7e">
          <a:extLst>
            <a:ext uri="{FF2B5EF4-FFF2-40B4-BE49-F238E27FC236}">
              <a16:creationId xmlns:a16="http://schemas.microsoft.com/office/drawing/2014/main" id="{89D4EE56-5A84-4B79-8D8C-E148F6082FA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8" name="AutoShape 1" descr="blob:https://web.whatsapp.com/34b6e80c-bc0c-4a28-b3e1-e4a36d430a7e">
          <a:extLst>
            <a:ext uri="{FF2B5EF4-FFF2-40B4-BE49-F238E27FC236}">
              <a16:creationId xmlns:a16="http://schemas.microsoft.com/office/drawing/2014/main" id="{838783B6-85F4-4A3E-A6E9-5715E3A8F48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29" name="AutoShape 1" descr="blob:https://web.whatsapp.com/34b6e80c-bc0c-4a28-b3e1-e4a36d430a7e">
          <a:extLst>
            <a:ext uri="{FF2B5EF4-FFF2-40B4-BE49-F238E27FC236}">
              <a16:creationId xmlns:a16="http://schemas.microsoft.com/office/drawing/2014/main" id="{290680FB-AFAF-4D99-BAE9-3144F208D91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1356</xdr:row>
      <xdr:rowOff>0</xdr:rowOff>
    </xdr:from>
    <xdr:ext cx="304800" cy="307975"/>
    <xdr:sp macro="" textlink="">
      <xdr:nvSpPr>
        <xdr:cNvPr id="5230" name="AutoShape 1" descr="blob:https://web.whatsapp.com/34b6e80c-bc0c-4a28-b3e1-e4a36d430a7e">
          <a:extLst>
            <a:ext uri="{FF2B5EF4-FFF2-40B4-BE49-F238E27FC236}">
              <a16:creationId xmlns:a16="http://schemas.microsoft.com/office/drawing/2014/main" id="{964A66F8-2D3F-434B-8FCF-9E00282ED30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1" name="AutoShape 1" descr="blob:https://web.whatsapp.com/34b6e80c-bc0c-4a28-b3e1-e4a36d430a7e">
          <a:extLst>
            <a:ext uri="{FF2B5EF4-FFF2-40B4-BE49-F238E27FC236}">
              <a16:creationId xmlns:a16="http://schemas.microsoft.com/office/drawing/2014/main" id="{AEC4ED4C-6307-4853-B3C4-0232D7BF65CE}"/>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2" name="AutoShape 1" descr="blob:https://web.whatsapp.com/34b6e80c-bc0c-4a28-b3e1-e4a36d430a7e">
          <a:extLst>
            <a:ext uri="{FF2B5EF4-FFF2-40B4-BE49-F238E27FC236}">
              <a16:creationId xmlns:a16="http://schemas.microsoft.com/office/drawing/2014/main" id="{DD4694A1-F47A-4951-BB54-D35C08AB183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3" name="AutoShape 1" descr="blob:https://web.whatsapp.com/34b6e80c-bc0c-4a28-b3e1-e4a36d430a7e">
          <a:extLst>
            <a:ext uri="{FF2B5EF4-FFF2-40B4-BE49-F238E27FC236}">
              <a16:creationId xmlns:a16="http://schemas.microsoft.com/office/drawing/2014/main" id="{9C8D0B05-E6E5-452B-A21E-3824A3A3DD5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4" name="AutoShape 1" descr="blob:https://web.whatsapp.com/34b6e80c-bc0c-4a28-b3e1-e4a36d430a7e">
          <a:extLst>
            <a:ext uri="{FF2B5EF4-FFF2-40B4-BE49-F238E27FC236}">
              <a16:creationId xmlns:a16="http://schemas.microsoft.com/office/drawing/2014/main" id="{7C138E42-D978-4F83-A167-460685CAF689}"/>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5" name="AutoShape 1" descr="blob:https://web.whatsapp.com/34b6e80c-bc0c-4a28-b3e1-e4a36d430a7e">
          <a:extLst>
            <a:ext uri="{FF2B5EF4-FFF2-40B4-BE49-F238E27FC236}">
              <a16:creationId xmlns:a16="http://schemas.microsoft.com/office/drawing/2014/main" id="{E27C82AB-3664-4648-8A85-06C14992CA2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6" name="AutoShape 1" descr="blob:https://web.whatsapp.com/34b6e80c-bc0c-4a28-b3e1-e4a36d430a7e">
          <a:extLst>
            <a:ext uri="{FF2B5EF4-FFF2-40B4-BE49-F238E27FC236}">
              <a16:creationId xmlns:a16="http://schemas.microsoft.com/office/drawing/2014/main" id="{C3CB83DA-B7E0-4314-BAE2-2C9557AC8FD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7" name="AutoShape 1" descr="blob:https://web.whatsapp.com/34b6e80c-bc0c-4a28-b3e1-e4a36d430a7e">
          <a:extLst>
            <a:ext uri="{FF2B5EF4-FFF2-40B4-BE49-F238E27FC236}">
              <a16:creationId xmlns:a16="http://schemas.microsoft.com/office/drawing/2014/main" id="{D67BA3BE-5251-47FD-A275-E994D99AD28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8" name="AutoShape 1" descr="blob:https://web.whatsapp.com/34b6e80c-bc0c-4a28-b3e1-e4a36d430a7e">
          <a:extLst>
            <a:ext uri="{FF2B5EF4-FFF2-40B4-BE49-F238E27FC236}">
              <a16:creationId xmlns:a16="http://schemas.microsoft.com/office/drawing/2014/main" id="{B11D185B-8A8B-4E51-A442-C4FF09DB39D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39" name="AutoShape 1" descr="blob:https://web.whatsapp.com/34b6e80c-bc0c-4a28-b3e1-e4a36d430a7e">
          <a:extLst>
            <a:ext uri="{FF2B5EF4-FFF2-40B4-BE49-F238E27FC236}">
              <a16:creationId xmlns:a16="http://schemas.microsoft.com/office/drawing/2014/main" id="{8C2BC127-2E6C-44D8-9BAB-B9C6CF117A4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40" name="AutoShape 1" descr="blob:https://web.whatsapp.com/34b6e80c-bc0c-4a28-b3e1-e4a36d430a7e">
          <a:extLst>
            <a:ext uri="{FF2B5EF4-FFF2-40B4-BE49-F238E27FC236}">
              <a16:creationId xmlns:a16="http://schemas.microsoft.com/office/drawing/2014/main" id="{9E37A7E8-468B-4CCE-90A4-DF91D8E2A4C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41" name="AutoShape 1" descr="blob:https://web.whatsapp.com/34b6e80c-bc0c-4a28-b3e1-e4a36d430a7e">
          <a:extLst>
            <a:ext uri="{FF2B5EF4-FFF2-40B4-BE49-F238E27FC236}">
              <a16:creationId xmlns:a16="http://schemas.microsoft.com/office/drawing/2014/main" id="{B67131C7-4C9C-4308-B0A6-7E5F1C1CBB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1357</xdr:row>
      <xdr:rowOff>0</xdr:rowOff>
    </xdr:from>
    <xdr:ext cx="304800" cy="307975"/>
    <xdr:sp macro="" textlink="">
      <xdr:nvSpPr>
        <xdr:cNvPr id="5242" name="AutoShape 1" descr="blob:https://web.whatsapp.com/34b6e80c-bc0c-4a28-b3e1-e4a36d430a7e">
          <a:extLst>
            <a:ext uri="{FF2B5EF4-FFF2-40B4-BE49-F238E27FC236}">
              <a16:creationId xmlns:a16="http://schemas.microsoft.com/office/drawing/2014/main" id="{8932D54F-A143-4E06-9144-09399E97998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3" name="AutoShape 1" descr="blob:https://web.whatsapp.com/34b6e80c-bc0c-4a28-b3e1-e4a36d430a7e">
          <a:extLst>
            <a:ext uri="{FF2B5EF4-FFF2-40B4-BE49-F238E27FC236}">
              <a16:creationId xmlns:a16="http://schemas.microsoft.com/office/drawing/2014/main" id="{CA36EA8D-C0E1-45F9-95DF-38B9E68ED883}"/>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4" name="AutoShape 1" descr="blob:https://web.whatsapp.com/34b6e80c-bc0c-4a28-b3e1-e4a36d430a7e">
          <a:extLst>
            <a:ext uri="{FF2B5EF4-FFF2-40B4-BE49-F238E27FC236}">
              <a16:creationId xmlns:a16="http://schemas.microsoft.com/office/drawing/2014/main" id="{52AD7636-EAE0-409F-8007-9EE70AD0FF8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5" name="AutoShape 1" descr="blob:https://web.whatsapp.com/34b6e80c-bc0c-4a28-b3e1-e4a36d430a7e">
          <a:extLst>
            <a:ext uri="{FF2B5EF4-FFF2-40B4-BE49-F238E27FC236}">
              <a16:creationId xmlns:a16="http://schemas.microsoft.com/office/drawing/2014/main" id="{C22E713B-8038-4B12-914B-920C11A32C4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6" name="AutoShape 1" descr="blob:https://web.whatsapp.com/34b6e80c-bc0c-4a28-b3e1-e4a36d430a7e">
          <a:extLst>
            <a:ext uri="{FF2B5EF4-FFF2-40B4-BE49-F238E27FC236}">
              <a16:creationId xmlns:a16="http://schemas.microsoft.com/office/drawing/2014/main" id="{A3A97A4C-5355-4AB1-A6EB-3DF4C1FF78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7" name="AutoShape 1" descr="blob:https://web.whatsapp.com/34b6e80c-bc0c-4a28-b3e1-e4a36d430a7e">
          <a:extLst>
            <a:ext uri="{FF2B5EF4-FFF2-40B4-BE49-F238E27FC236}">
              <a16:creationId xmlns:a16="http://schemas.microsoft.com/office/drawing/2014/main" id="{89459CF6-2DBE-426A-B0CA-8B91FE6B915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8" name="AutoShape 1" descr="blob:https://web.whatsapp.com/34b6e80c-bc0c-4a28-b3e1-e4a36d430a7e">
          <a:extLst>
            <a:ext uri="{FF2B5EF4-FFF2-40B4-BE49-F238E27FC236}">
              <a16:creationId xmlns:a16="http://schemas.microsoft.com/office/drawing/2014/main" id="{CBA2C83A-4442-4CB4-8532-C8FF19334EB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49" name="AutoShape 1" descr="blob:https://web.whatsapp.com/34b6e80c-bc0c-4a28-b3e1-e4a36d430a7e">
          <a:extLst>
            <a:ext uri="{FF2B5EF4-FFF2-40B4-BE49-F238E27FC236}">
              <a16:creationId xmlns:a16="http://schemas.microsoft.com/office/drawing/2014/main" id="{B8DC65CD-8BB2-46DB-A496-9C904355DF0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50" name="AutoShape 1" descr="blob:https://web.whatsapp.com/34b6e80c-bc0c-4a28-b3e1-e4a36d430a7e">
          <a:extLst>
            <a:ext uri="{FF2B5EF4-FFF2-40B4-BE49-F238E27FC236}">
              <a16:creationId xmlns:a16="http://schemas.microsoft.com/office/drawing/2014/main" id="{7EBB64DD-5363-4285-AE82-589A9C39B6C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51" name="AutoShape 1" descr="blob:https://web.whatsapp.com/34b6e80c-bc0c-4a28-b3e1-e4a36d430a7e">
          <a:extLst>
            <a:ext uri="{FF2B5EF4-FFF2-40B4-BE49-F238E27FC236}">
              <a16:creationId xmlns:a16="http://schemas.microsoft.com/office/drawing/2014/main" id="{5AFD3F10-D120-4845-9CDB-657F78E9969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52" name="AutoShape 1" descr="blob:https://web.whatsapp.com/34b6e80c-bc0c-4a28-b3e1-e4a36d430a7e">
          <a:extLst>
            <a:ext uri="{FF2B5EF4-FFF2-40B4-BE49-F238E27FC236}">
              <a16:creationId xmlns:a16="http://schemas.microsoft.com/office/drawing/2014/main" id="{04A72805-05EE-4006-94C4-7C3B8DA9779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53" name="AutoShape 1" descr="blob:https://web.whatsapp.com/34b6e80c-bc0c-4a28-b3e1-e4a36d430a7e">
          <a:extLst>
            <a:ext uri="{FF2B5EF4-FFF2-40B4-BE49-F238E27FC236}">
              <a16:creationId xmlns:a16="http://schemas.microsoft.com/office/drawing/2014/main" id="{A638E540-B922-442A-9DAE-91C0A004576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1358</xdr:row>
      <xdr:rowOff>0</xdr:rowOff>
    </xdr:from>
    <xdr:ext cx="304800" cy="307975"/>
    <xdr:sp macro="" textlink="">
      <xdr:nvSpPr>
        <xdr:cNvPr id="5254" name="AutoShape 1" descr="blob:https://web.whatsapp.com/34b6e80c-bc0c-4a28-b3e1-e4a36d430a7e">
          <a:extLst>
            <a:ext uri="{FF2B5EF4-FFF2-40B4-BE49-F238E27FC236}">
              <a16:creationId xmlns:a16="http://schemas.microsoft.com/office/drawing/2014/main" id="{9C89EB03-B14A-4794-A439-D76D3612E83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55" name="AutoShape 1" descr="blob:https://web.whatsapp.com/34b6e80c-bc0c-4a28-b3e1-e4a36d430a7e">
          <a:extLst>
            <a:ext uri="{FF2B5EF4-FFF2-40B4-BE49-F238E27FC236}">
              <a16:creationId xmlns:a16="http://schemas.microsoft.com/office/drawing/2014/main" id="{42A15FA1-2E75-4A0A-AB13-AE32BD8E27F3}"/>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56" name="AutoShape 1" descr="blob:https://web.whatsapp.com/34b6e80c-bc0c-4a28-b3e1-e4a36d430a7e">
          <a:extLst>
            <a:ext uri="{FF2B5EF4-FFF2-40B4-BE49-F238E27FC236}">
              <a16:creationId xmlns:a16="http://schemas.microsoft.com/office/drawing/2014/main" id="{18475E4D-1BB3-48D4-8038-5CFACF2497F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57" name="AutoShape 1" descr="blob:https://web.whatsapp.com/34b6e80c-bc0c-4a28-b3e1-e4a36d430a7e">
          <a:extLst>
            <a:ext uri="{FF2B5EF4-FFF2-40B4-BE49-F238E27FC236}">
              <a16:creationId xmlns:a16="http://schemas.microsoft.com/office/drawing/2014/main" id="{E0520CA1-5913-4AEF-844C-8A694C83F3B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58" name="AutoShape 1" descr="blob:https://web.whatsapp.com/34b6e80c-bc0c-4a28-b3e1-e4a36d430a7e">
          <a:extLst>
            <a:ext uri="{FF2B5EF4-FFF2-40B4-BE49-F238E27FC236}">
              <a16:creationId xmlns:a16="http://schemas.microsoft.com/office/drawing/2014/main" id="{E53E2982-20F9-4513-979D-359CA06185BB}"/>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59" name="AutoShape 1" descr="blob:https://web.whatsapp.com/34b6e80c-bc0c-4a28-b3e1-e4a36d430a7e">
          <a:extLst>
            <a:ext uri="{FF2B5EF4-FFF2-40B4-BE49-F238E27FC236}">
              <a16:creationId xmlns:a16="http://schemas.microsoft.com/office/drawing/2014/main" id="{61A570C6-E24C-4B14-8F09-F8B2177EEC9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0" name="AutoShape 1" descr="blob:https://web.whatsapp.com/34b6e80c-bc0c-4a28-b3e1-e4a36d430a7e">
          <a:extLst>
            <a:ext uri="{FF2B5EF4-FFF2-40B4-BE49-F238E27FC236}">
              <a16:creationId xmlns:a16="http://schemas.microsoft.com/office/drawing/2014/main" id="{2B154B1F-B228-4EFE-99EA-1B44F9CD727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1" name="AutoShape 1" descr="blob:https://web.whatsapp.com/34b6e80c-bc0c-4a28-b3e1-e4a36d430a7e">
          <a:extLst>
            <a:ext uri="{FF2B5EF4-FFF2-40B4-BE49-F238E27FC236}">
              <a16:creationId xmlns:a16="http://schemas.microsoft.com/office/drawing/2014/main" id="{F00A6414-FC3F-4855-8F36-82658D33528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2" name="AutoShape 1" descr="blob:https://web.whatsapp.com/34b6e80c-bc0c-4a28-b3e1-e4a36d430a7e">
          <a:extLst>
            <a:ext uri="{FF2B5EF4-FFF2-40B4-BE49-F238E27FC236}">
              <a16:creationId xmlns:a16="http://schemas.microsoft.com/office/drawing/2014/main" id="{961962FF-73C7-4FE4-ADD4-A2A5EACD3FD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3" name="AutoShape 1" descr="blob:https://web.whatsapp.com/34b6e80c-bc0c-4a28-b3e1-e4a36d430a7e">
          <a:extLst>
            <a:ext uri="{FF2B5EF4-FFF2-40B4-BE49-F238E27FC236}">
              <a16:creationId xmlns:a16="http://schemas.microsoft.com/office/drawing/2014/main" id="{6F83B2D5-BED3-45F5-89F1-38EC48B1CD3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4" name="AutoShape 1" descr="blob:https://web.whatsapp.com/34b6e80c-bc0c-4a28-b3e1-e4a36d430a7e">
          <a:extLst>
            <a:ext uri="{FF2B5EF4-FFF2-40B4-BE49-F238E27FC236}">
              <a16:creationId xmlns:a16="http://schemas.microsoft.com/office/drawing/2014/main" id="{BF10AE9D-3BA8-4E7C-B7FB-1AD75CD4CC12}"/>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5" name="AutoShape 1" descr="blob:https://web.whatsapp.com/34b6e80c-bc0c-4a28-b3e1-e4a36d430a7e">
          <a:extLst>
            <a:ext uri="{FF2B5EF4-FFF2-40B4-BE49-F238E27FC236}">
              <a16:creationId xmlns:a16="http://schemas.microsoft.com/office/drawing/2014/main" id="{6B9B4825-6610-45C3-B2B3-DAD81BC97871}"/>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1359</xdr:row>
      <xdr:rowOff>0</xdr:rowOff>
    </xdr:from>
    <xdr:ext cx="304800" cy="307975"/>
    <xdr:sp macro="" textlink="">
      <xdr:nvSpPr>
        <xdr:cNvPr id="5266" name="AutoShape 1" descr="blob:https://web.whatsapp.com/34b6e80c-bc0c-4a28-b3e1-e4a36d430a7e">
          <a:extLst>
            <a:ext uri="{FF2B5EF4-FFF2-40B4-BE49-F238E27FC236}">
              <a16:creationId xmlns:a16="http://schemas.microsoft.com/office/drawing/2014/main" id="{D1ACFF1A-D9CD-48A2-957D-9DB8131D241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67" name="AutoShape 1" descr="blob:https://web.whatsapp.com/34b6e80c-bc0c-4a28-b3e1-e4a36d430a7e">
          <a:extLst>
            <a:ext uri="{FF2B5EF4-FFF2-40B4-BE49-F238E27FC236}">
              <a16:creationId xmlns:a16="http://schemas.microsoft.com/office/drawing/2014/main" id="{B35AB155-F6BE-4D68-94DE-60F015078146}"/>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68" name="AutoShape 1" descr="blob:https://web.whatsapp.com/34b6e80c-bc0c-4a28-b3e1-e4a36d430a7e">
          <a:extLst>
            <a:ext uri="{FF2B5EF4-FFF2-40B4-BE49-F238E27FC236}">
              <a16:creationId xmlns:a16="http://schemas.microsoft.com/office/drawing/2014/main" id="{E6215591-19FE-46CC-8DAE-53D928780DC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69" name="AutoShape 1" descr="blob:https://web.whatsapp.com/34b6e80c-bc0c-4a28-b3e1-e4a36d430a7e">
          <a:extLst>
            <a:ext uri="{FF2B5EF4-FFF2-40B4-BE49-F238E27FC236}">
              <a16:creationId xmlns:a16="http://schemas.microsoft.com/office/drawing/2014/main" id="{2FB152A6-7C92-40FE-8400-E3A86DA6BB6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0" name="AutoShape 1" descr="blob:https://web.whatsapp.com/34b6e80c-bc0c-4a28-b3e1-e4a36d430a7e">
          <a:extLst>
            <a:ext uri="{FF2B5EF4-FFF2-40B4-BE49-F238E27FC236}">
              <a16:creationId xmlns:a16="http://schemas.microsoft.com/office/drawing/2014/main" id="{CB424BE5-0555-4BB0-AC48-ABE70F293EE0}"/>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1" name="AutoShape 1" descr="blob:https://web.whatsapp.com/34b6e80c-bc0c-4a28-b3e1-e4a36d430a7e">
          <a:extLst>
            <a:ext uri="{FF2B5EF4-FFF2-40B4-BE49-F238E27FC236}">
              <a16:creationId xmlns:a16="http://schemas.microsoft.com/office/drawing/2014/main" id="{576FE150-05FF-4F6A-970C-5B6BC16157E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2" name="AutoShape 1" descr="blob:https://web.whatsapp.com/34b6e80c-bc0c-4a28-b3e1-e4a36d430a7e">
          <a:extLst>
            <a:ext uri="{FF2B5EF4-FFF2-40B4-BE49-F238E27FC236}">
              <a16:creationId xmlns:a16="http://schemas.microsoft.com/office/drawing/2014/main" id="{4444D2FE-0921-408E-824F-5706E91B496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3" name="AutoShape 1" descr="blob:https://web.whatsapp.com/34b6e80c-bc0c-4a28-b3e1-e4a36d430a7e">
          <a:extLst>
            <a:ext uri="{FF2B5EF4-FFF2-40B4-BE49-F238E27FC236}">
              <a16:creationId xmlns:a16="http://schemas.microsoft.com/office/drawing/2014/main" id="{D49ADDC0-3E24-4CAE-82D4-CEB5B18883C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4" name="AutoShape 1" descr="blob:https://web.whatsapp.com/34b6e80c-bc0c-4a28-b3e1-e4a36d430a7e">
          <a:extLst>
            <a:ext uri="{FF2B5EF4-FFF2-40B4-BE49-F238E27FC236}">
              <a16:creationId xmlns:a16="http://schemas.microsoft.com/office/drawing/2014/main" id="{E551B8C1-EC77-4C24-8C71-49507F23B9E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5" name="AutoShape 1" descr="blob:https://web.whatsapp.com/34b6e80c-bc0c-4a28-b3e1-e4a36d430a7e">
          <a:extLst>
            <a:ext uri="{FF2B5EF4-FFF2-40B4-BE49-F238E27FC236}">
              <a16:creationId xmlns:a16="http://schemas.microsoft.com/office/drawing/2014/main" id="{F8589819-5B57-4DBB-9B0A-AE6FC00BF903}"/>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6" name="AutoShape 1" descr="blob:https://web.whatsapp.com/34b6e80c-bc0c-4a28-b3e1-e4a36d430a7e">
          <a:extLst>
            <a:ext uri="{FF2B5EF4-FFF2-40B4-BE49-F238E27FC236}">
              <a16:creationId xmlns:a16="http://schemas.microsoft.com/office/drawing/2014/main" id="{02F48F68-BFC8-485E-9EB6-1C9508C0E0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7" name="AutoShape 1" descr="blob:https://web.whatsapp.com/34b6e80c-bc0c-4a28-b3e1-e4a36d430a7e">
          <a:extLst>
            <a:ext uri="{FF2B5EF4-FFF2-40B4-BE49-F238E27FC236}">
              <a16:creationId xmlns:a16="http://schemas.microsoft.com/office/drawing/2014/main" id="{3B6EA780-0A38-446B-A257-832F6B1D937B}"/>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1360</xdr:row>
      <xdr:rowOff>0</xdr:rowOff>
    </xdr:from>
    <xdr:ext cx="304800" cy="307975"/>
    <xdr:sp macro="" textlink="">
      <xdr:nvSpPr>
        <xdr:cNvPr id="5278" name="AutoShape 1" descr="blob:https://web.whatsapp.com/34b6e80c-bc0c-4a28-b3e1-e4a36d430a7e">
          <a:extLst>
            <a:ext uri="{FF2B5EF4-FFF2-40B4-BE49-F238E27FC236}">
              <a16:creationId xmlns:a16="http://schemas.microsoft.com/office/drawing/2014/main" id="{6E158C8D-DE92-44F6-9A7D-9936D477E67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79" name="AutoShape 1" descr="blob:https://web.whatsapp.com/34b6e80c-bc0c-4a28-b3e1-e4a36d430a7e">
          <a:extLst>
            <a:ext uri="{FF2B5EF4-FFF2-40B4-BE49-F238E27FC236}">
              <a16:creationId xmlns:a16="http://schemas.microsoft.com/office/drawing/2014/main" id="{78BCAC84-6FA1-4A94-999D-FFFBA8ADDBFF}"/>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0" name="AutoShape 1" descr="blob:https://web.whatsapp.com/34b6e80c-bc0c-4a28-b3e1-e4a36d430a7e">
          <a:extLst>
            <a:ext uri="{FF2B5EF4-FFF2-40B4-BE49-F238E27FC236}">
              <a16:creationId xmlns:a16="http://schemas.microsoft.com/office/drawing/2014/main" id="{66F471DE-5F96-4E12-8019-E8FFC2E9EDF9}"/>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1" name="AutoShape 1" descr="blob:https://web.whatsapp.com/34b6e80c-bc0c-4a28-b3e1-e4a36d430a7e">
          <a:extLst>
            <a:ext uri="{FF2B5EF4-FFF2-40B4-BE49-F238E27FC236}">
              <a16:creationId xmlns:a16="http://schemas.microsoft.com/office/drawing/2014/main" id="{7EDA26DB-1463-4792-A1BB-B34ED00E72EF}"/>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2" name="AutoShape 1" descr="blob:https://web.whatsapp.com/34b6e80c-bc0c-4a28-b3e1-e4a36d430a7e">
          <a:extLst>
            <a:ext uri="{FF2B5EF4-FFF2-40B4-BE49-F238E27FC236}">
              <a16:creationId xmlns:a16="http://schemas.microsoft.com/office/drawing/2014/main" id="{8A69D921-03AF-44B2-8D5A-6CDE473BCA9E}"/>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3" name="AutoShape 1" descr="blob:https://web.whatsapp.com/34b6e80c-bc0c-4a28-b3e1-e4a36d430a7e">
          <a:extLst>
            <a:ext uri="{FF2B5EF4-FFF2-40B4-BE49-F238E27FC236}">
              <a16:creationId xmlns:a16="http://schemas.microsoft.com/office/drawing/2014/main" id="{713E1E75-D743-49E4-B1AD-D350C526B5D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4" name="AutoShape 1" descr="blob:https://web.whatsapp.com/34b6e80c-bc0c-4a28-b3e1-e4a36d430a7e">
          <a:extLst>
            <a:ext uri="{FF2B5EF4-FFF2-40B4-BE49-F238E27FC236}">
              <a16:creationId xmlns:a16="http://schemas.microsoft.com/office/drawing/2014/main" id="{8A8F9D05-3409-4A55-90CF-235877BB8396}"/>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5" name="AutoShape 1" descr="blob:https://web.whatsapp.com/34b6e80c-bc0c-4a28-b3e1-e4a36d430a7e">
          <a:extLst>
            <a:ext uri="{FF2B5EF4-FFF2-40B4-BE49-F238E27FC236}">
              <a16:creationId xmlns:a16="http://schemas.microsoft.com/office/drawing/2014/main" id="{1ED21577-2DA0-4B6C-9955-5DE54CF590E5}"/>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6" name="AutoShape 1" descr="blob:https://web.whatsapp.com/34b6e80c-bc0c-4a28-b3e1-e4a36d430a7e">
          <a:extLst>
            <a:ext uri="{FF2B5EF4-FFF2-40B4-BE49-F238E27FC236}">
              <a16:creationId xmlns:a16="http://schemas.microsoft.com/office/drawing/2014/main" id="{1BF3F696-EA7B-49A3-845C-99801673930C}"/>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7" name="AutoShape 1" descr="blob:https://web.whatsapp.com/34b6e80c-bc0c-4a28-b3e1-e4a36d430a7e">
          <a:extLst>
            <a:ext uri="{FF2B5EF4-FFF2-40B4-BE49-F238E27FC236}">
              <a16:creationId xmlns:a16="http://schemas.microsoft.com/office/drawing/2014/main" id="{C64CFD32-6CA8-4902-A2E9-44BBD916E914}"/>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8" name="AutoShape 1" descr="blob:https://web.whatsapp.com/34b6e80c-bc0c-4a28-b3e1-e4a36d430a7e">
          <a:extLst>
            <a:ext uri="{FF2B5EF4-FFF2-40B4-BE49-F238E27FC236}">
              <a16:creationId xmlns:a16="http://schemas.microsoft.com/office/drawing/2014/main" id="{ECBEC544-30E8-4FCC-9389-C60C6DB447DA}"/>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89" name="AutoShape 1" descr="blob:https://web.whatsapp.com/34b6e80c-bc0c-4a28-b3e1-e4a36d430a7e">
          <a:extLst>
            <a:ext uri="{FF2B5EF4-FFF2-40B4-BE49-F238E27FC236}">
              <a16:creationId xmlns:a16="http://schemas.microsoft.com/office/drawing/2014/main" id="{8E84E12A-6982-45E5-B65D-2A122C9292BD}"/>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1361</xdr:row>
      <xdr:rowOff>0</xdr:rowOff>
    </xdr:from>
    <xdr:ext cx="304800" cy="307975"/>
    <xdr:sp macro="" textlink="">
      <xdr:nvSpPr>
        <xdr:cNvPr id="5290" name="AutoShape 1" descr="blob:https://web.whatsapp.com/34b6e80c-bc0c-4a28-b3e1-e4a36d430a7e">
          <a:extLst>
            <a:ext uri="{FF2B5EF4-FFF2-40B4-BE49-F238E27FC236}">
              <a16:creationId xmlns:a16="http://schemas.microsoft.com/office/drawing/2014/main" id="{94895F64-097D-4021-B7B1-7CF054955387}"/>
            </a:ext>
          </a:extLst>
        </xdr:cNvPr>
        <xdr:cNvSpPr>
          <a:spLocks noChangeAspect="1" noChangeArrowheads="1"/>
        </xdr:cNvSpPr>
      </xdr:nvSpPr>
      <xdr:spPr bwMode="auto">
        <a:xfrm>
          <a:off x="9409545" y="37106128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1362</xdr:row>
      <xdr:rowOff>0</xdr:rowOff>
    </xdr:from>
    <xdr:ext cx="304800" cy="307975"/>
    <xdr:sp macro="" textlink="">
      <xdr:nvSpPr>
        <xdr:cNvPr id="5291" name="AutoShape 1" descr="blob:https://web.whatsapp.com/34b6e80c-bc0c-4a28-b3e1-e4a36d430a7e">
          <a:extLst>
            <a:ext uri="{FF2B5EF4-FFF2-40B4-BE49-F238E27FC236}">
              <a16:creationId xmlns:a16="http://schemas.microsoft.com/office/drawing/2014/main" id="{949DE2D3-D928-4978-9BDB-9294C05FD74A}"/>
            </a:ext>
          </a:extLst>
        </xdr:cNvPr>
        <xdr:cNvSpPr>
          <a:spLocks noChangeAspect="1" noChangeArrowheads="1"/>
        </xdr:cNvSpPr>
      </xdr:nvSpPr>
      <xdr:spPr bwMode="auto">
        <a:xfrm>
          <a:off x="9409545" y="37133068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2" name="AutoShape 1" descr="blob:https://web.whatsapp.com/34b6e80c-bc0c-4a28-b3e1-e4a36d430a7e">
          <a:extLst>
            <a:ext uri="{FF2B5EF4-FFF2-40B4-BE49-F238E27FC236}">
              <a16:creationId xmlns:a16="http://schemas.microsoft.com/office/drawing/2014/main" id="{355B7CDF-DD9A-468C-9F0A-8CCF583500E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3" name="AutoShape 1" descr="blob:https://web.whatsapp.com/34b6e80c-bc0c-4a28-b3e1-e4a36d430a7e">
          <a:extLst>
            <a:ext uri="{FF2B5EF4-FFF2-40B4-BE49-F238E27FC236}">
              <a16:creationId xmlns:a16="http://schemas.microsoft.com/office/drawing/2014/main" id="{2279591D-6BB3-43ED-8761-0EE6CCC902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4" name="AutoShape 1" descr="blob:https://web.whatsapp.com/34b6e80c-bc0c-4a28-b3e1-e4a36d430a7e">
          <a:extLst>
            <a:ext uri="{FF2B5EF4-FFF2-40B4-BE49-F238E27FC236}">
              <a16:creationId xmlns:a16="http://schemas.microsoft.com/office/drawing/2014/main" id="{33D9C82F-1C8E-4198-B254-A522D32DBBB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5" name="AutoShape 1" descr="blob:https://web.whatsapp.com/34b6e80c-bc0c-4a28-b3e1-e4a36d430a7e">
          <a:extLst>
            <a:ext uri="{FF2B5EF4-FFF2-40B4-BE49-F238E27FC236}">
              <a16:creationId xmlns:a16="http://schemas.microsoft.com/office/drawing/2014/main" id="{E49B8E59-F84A-474B-9C04-77EDE6A06D4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6" name="AutoShape 1" descr="blob:https://web.whatsapp.com/34b6e80c-bc0c-4a28-b3e1-e4a36d430a7e">
          <a:extLst>
            <a:ext uri="{FF2B5EF4-FFF2-40B4-BE49-F238E27FC236}">
              <a16:creationId xmlns:a16="http://schemas.microsoft.com/office/drawing/2014/main" id="{35B56A96-91EA-4D7A-9491-DF3153F80D2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7" name="AutoShape 1" descr="blob:https://web.whatsapp.com/34b6e80c-bc0c-4a28-b3e1-e4a36d430a7e">
          <a:extLst>
            <a:ext uri="{FF2B5EF4-FFF2-40B4-BE49-F238E27FC236}">
              <a16:creationId xmlns:a16="http://schemas.microsoft.com/office/drawing/2014/main" id="{7C9B6C76-107B-494F-A003-376C3E7B607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8" name="AutoShape 1" descr="blob:https://web.whatsapp.com/34b6e80c-bc0c-4a28-b3e1-e4a36d430a7e">
          <a:extLst>
            <a:ext uri="{FF2B5EF4-FFF2-40B4-BE49-F238E27FC236}">
              <a16:creationId xmlns:a16="http://schemas.microsoft.com/office/drawing/2014/main" id="{EC4317C9-0F7E-4960-9B23-E647A0638FF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299" name="AutoShape 1" descr="blob:https://web.whatsapp.com/34b6e80c-bc0c-4a28-b3e1-e4a36d430a7e">
          <a:extLst>
            <a:ext uri="{FF2B5EF4-FFF2-40B4-BE49-F238E27FC236}">
              <a16:creationId xmlns:a16="http://schemas.microsoft.com/office/drawing/2014/main" id="{275AE832-7796-4FAE-87EF-D1CC613EAE9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300" name="AutoShape 1" descr="blob:https://web.whatsapp.com/34b6e80c-bc0c-4a28-b3e1-e4a36d430a7e">
          <a:extLst>
            <a:ext uri="{FF2B5EF4-FFF2-40B4-BE49-F238E27FC236}">
              <a16:creationId xmlns:a16="http://schemas.microsoft.com/office/drawing/2014/main" id="{60FE123D-30B7-420B-A514-4F82D9794F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301" name="AutoShape 1" descr="blob:https://web.whatsapp.com/34b6e80c-bc0c-4a28-b3e1-e4a36d430a7e">
          <a:extLst>
            <a:ext uri="{FF2B5EF4-FFF2-40B4-BE49-F238E27FC236}">
              <a16:creationId xmlns:a16="http://schemas.microsoft.com/office/drawing/2014/main" id="{2C30BFC4-DDEC-4995-89CC-1D9B78DD640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302" name="AutoShape 1" descr="blob:https://web.whatsapp.com/34b6e80c-bc0c-4a28-b3e1-e4a36d430a7e">
          <a:extLst>
            <a:ext uri="{FF2B5EF4-FFF2-40B4-BE49-F238E27FC236}">
              <a16:creationId xmlns:a16="http://schemas.microsoft.com/office/drawing/2014/main" id="{EDC1E2FD-ABD7-4213-8E9E-EBBA6D71658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1364</xdr:row>
      <xdr:rowOff>0</xdr:rowOff>
    </xdr:from>
    <xdr:ext cx="304800" cy="307975"/>
    <xdr:sp macro="" textlink="">
      <xdr:nvSpPr>
        <xdr:cNvPr id="5303" name="AutoShape 1" descr="blob:https://web.whatsapp.com/34b6e80c-bc0c-4a28-b3e1-e4a36d430a7e">
          <a:extLst>
            <a:ext uri="{FF2B5EF4-FFF2-40B4-BE49-F238E27FC236}">
              <a16:creationId xmlns:a16="http://schemas.microsoft.com/office/drawing/2014/main" id="{E9A60AF6-5E40-4597-8DE2-F093D779CB0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4" name="AutoShape 1" descr="blob:https://web.whatsapp.com/34b6e80c-bc0c-4a28-b3e1-e4a36d430a7e">
          <a:extLst>
            <a:ext uri="{FF2B5EF4-FFF2-40B4-BE49-F238E27FC236}">
              <a16:creationId xmlns:a16="http://schemas.microsoft.com/office/drawing/2014/main" id="{12BF8699-8B9A-488C-BE27-81A3CD5B374C}"/>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5" name="AutoShape 1" descr="blob:https://web.whatsapp.com/34b6e80c-bc0c-4a28-b3e1-e4a36d430a7e">
          <a:extLst>
            <a:ext uri="{FF2B5EF4-FFF2-40B4-BE49-F238E27FC236}">
              <a16:creationId xmlns:a16="http://schemas.microsoft.com/office/drawing/2014/main" id="{D0B6D8FD-BB83-48A1-A50C-E1ABF9A512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6" name="AutoShape 1" descr="blob:https://web.whatsapp.com/34b6e80c-bc0c-4a28-b3e1-e4a36d430a7e">
          <a:extLst>
            <a:ext uri="{FF2B5EF4-FFF2-40B4-BE49-F238E27FC236}">
              <a16:creationId xmlns:a16="http://schemas.microsoft.com/office/drawing/2014/main" id="{070A5C3F-5C86-41D8-BD81-2DAAE033B06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7" name="AutoShape 1" descr="blob:https://web.whatsapp.com/34b6e80c-bc0c-4a28-b3e1-e4a36d430a7e">
          <a:extLst>
            <a:ext uri="{FF2B5EF4-FFF2-40B4-BE49-F238E27FC236}">
              <a16:creationId xmlns:a16="http://schemas.microsoft.com/office/drawing/2014/main" id="{27658061-6DE2-4F6C-B79A-F8A800122E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8" name="AutoShape 1" descr="blob:https://web.whatsapp.com/34b6e80c-bc0c-4a28-b3e1-e4a36d430a7e">
          <a:extLst>
            <a:ext uri="{FF2B5EF4-FFF2-40B4-BE49-F238E27FC236}">
              <a16:creationId xmlns:a16="http://schemas.microsoft.com/office/drawing/2014/main" id="{966627D9-6FBF-4859-8A9F-213EDC18545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09" name="AutoShape 1" descr="blob:https://web.whatsapp.com/34b6e80c-bc0c-4a28-b3e1-e4a36d430a7e">
          <a:extLst>
            <a:ext uri="{FF2B5EF4-FFF2-40B4-BE49-F238E27FC236}">
              <a16:creationId xmlns:a16="http://schemas.microsoft.com/office/drawing/2014/main" id="{9E9433B6-59D5-4E9F-9E97-871AF2B350A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0" name="AutoShape 1" descr="blob:https://web.whatsapp.com/34b6e80c-bc0c-4a28-b3e1-e4a36d430a7e">
          <a:extLst>
            <a:ext uri="{FF2B5EF4-FFF2-40B4-BE49-F238E27FC236}">
              <a16:creationId xmlns:a16="http://schemas.microsoft.com/office/drawing/2014/main" id="{DE101A6A-268B-49AA-B252-41B6B30773E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1" name="AutoShape 1" descr="blob:https://web.whatsapp.com/34b6e80c-bc0c-4a28-b3e1-e4a36d430a7e">
          <a:extLst>
            <a:ext uri="{FF2B5EF4-FFF2-40B4-BE49-F238E27FC236}">
              <a16:creationId xmlns:a16="http://schemas.microsoft.com/office/drawing/2014/main" id="{C2C1290F-95B6-4043-A97B-B7D1F1AD88A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2" name="AutoShape 1" descr="blob:https://web.whatsapp.com/34b6e80c-bc0c-4a28-b3e1-e4a36d430a7e">
          <a:extLst>
            <a:ext uri="{FF2B5EF4-FFF2-40B4-BE49-F238E27FC236}">
              <a16:creationId xmlns:a16="http://schemas.microsoft.com/office/drawing/2014/main" id="{2F1FD320-00D5-4FD5-8A92-C0408B7AC3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3" name="AutoShape 1" descr="blob:https://web.whatsapp.com/34b6e80c-bc0c-4a28-b3e1-e4a36d430a7e">
          <a:extLst>
            <a:ext uri="{FF2B5EF4-FFF2-40B4-BE49-F238E27FC236}">
              <a16:creationId xmlns:a16="http://schemas.microsoft.com/office/drawing/2014/main" id="{AFAE9F3A-6071-4C4F-993E-F97C35206BB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4" name="AutoShape 1" descr="blob:https://web.whatsapp.com/34b6e80c-bc0c-4a28-b3e1-e4a36d430a7e">
          <a:extLst>
            <a:ext uri="{FF2B5EF4-FFF2-40B4-BE49-F238E27FC236}">
              <a16:creationId xmlns:a16="http://schemas.microsoft.com/office/drawing/2014/main" id="{624B12BD-E51D-4EA0-B7CF-A4E508E4179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5" name="AutoShape 1" descr="blob:https://web.whatsapp.com/34b6e80c-bc0c-4a28-b3e1-e4a36d430a7e">
          <a:extLst>
            <a:ext uri="{FF2B5EF4-FFF2-40B4-BE49-F238E27FC236}">
              <a16:creationId xmlns:a16="http://schemas.microsoft.com/office/drawing/2014/main" id="{EDD6254D-8FE0-467F-881A-64B626E2E2D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1365</xdr:row>
      <xdr:rowOff>0</xdr:rowOff>
    </xdr:from>
    <xdr:ext cx="304800" cy="307975"/>
    <xdr:sp macro="" textlink="">
      <xdr:nvSpPr>
        <xdr:cNvPr id="5316" name="AutoShape 1" descr="blob:https://web.whatsapp.com/34b6e80c-bc0c-4a28-b3e1-e4a36d430a7e">
          <a:extLst>
            <a:ext uri="{FF2B5EF4-FFF2-40B4-BE49-F238E27FC236}">
              <a16:creationId xmlns:a16="http://schemas.microsoft.com/office/drawing/2014/main" id="{3D1BDE38-249E-492E-80E9-A881844AFEC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17" name="AutoShape 1" descr="blob:https://web.whatsapp.com/34b6e80c-bc0c-4a28-b3e1-e4a36d430a7e">
          <a:extLst>
            <a:ext uri="{FF2B5EF4-FFF2-40B4-BE49-F238E27FC236}">
              <a16:creationId xmlns:a16="http://schemas.microsoft.com/office/drawing/2014/main" id="{F2588D6C-D37F-4555-BB0A-5F64B6A54545}"/>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18" name="AutoShape 1" descr="blob:https://web.whatsapp.com/34b6e80c-bc0c-4a28-b3e1-e4a36d430a7e">
          <a:extLst>
            <a:ext uri="{FF2B5EF4-FFF2-40B4-BE49-F238E27FC236}">
              <a16:creationId xmlns:a16="http://schemas.microsoft.com/office/drawing/2014/main" id="{F94FEE2F-AEAC-4A7F-AF36-FA6106E073C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19" name="AutoShape 1" descr="blob:https://web.whatsapp.com/34b6e80c-bc0c-4a28-b3e1-e4a36d430a7e">
          <a:extLst>
            <a:ext uri="{FF2B5EF4-FFF2-40B4-BE49-F238E27FC236}">
              <a16:creationId xmlns:a16="http://schemas.microsoft.com/office/drawing/2014/main" id="{05F6110D-E4DD-4999-AB91-0D548DE6A1A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0" name="AutoShape 1" descr="blob:https://web.whatsapp.com/34b6e80c-bc0c-4a28-b3e1-e4a36d430a7e">
          <a:extLst>
            <a:ext uri="{FF2B5EF4-FFF2-40B4-BE49-F238E27FC236}">
              <a16:creationId xmlns:a16="http://schemas.microsoft.com/office/drawing/2014/main" id="{B840F7A8-998D-41C8-AFDE-4197A0980BB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1" name="AutoShape 1" descr="blob:https://web.whatsapp.com/34b6e80c-bc0c-4a28-b3e1-e4a36d430a7e">
          <a:extLst>
            <a:ext uri="{FF2B5EF4-FFF2-40B4-BE49-F238E27FC236}">
              <a16:creationId xmlns:a16="http://schemas.microsoft.com/office/drawing/2014/main" id="{A25FA98D-5B69-4290-9C77-452DD3DC63F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2" name="AutoShape 1" descr="blob:https://web.whatsapp.com/34b6e80c-bc0c-4a28-b3e1-e4a36d430a7e">
          <a:extLst>
            <a:ext uri="{FF2B5EF4-FFF2-40B4-BE49-F238E27FC236}">
              <a16:creationId xmlns:a16="http://schemas.microsoft.com/office/drawing/2014/main" id="{DC6F5250-4DAE-4CBE-9509-F86E0F1AF79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3" name="AutoShape 1" descr="blob:https://web.whatsapp.com/34b6e80c-bc0c-4a28-b3e1-e4a36d430a7e">
          <a:extLst>
            <a:ext uri="{FF2B5EF4-FFF2-40B4-BE49-F238E27FC236}">
              <a16:creationId xmlns:a16="http://schemas.microsoft.com/office/drawing/2014/main" id="{CEF4206D-FB9D-43F4-B341-CA6D4D27828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4" name="AutoShape 1" descr="blob:https://web.whatsapp.com/34b6e80c-bc0c-4a28-b3e1-e4a36d430a7e">
          <a:extLst>
            <a:ext uri="{FF2B5EF4-FFF2-40B4-BE49-F238E27FC236}">
              <a16:creationId xmlns:a16="http://schemas.microsoft.com/office/drawing/2014/main" id="{678D6B39-18C7-476E-B225-129E913C15A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5" name="AutoShape 1" descr="blob:https://web.whatsapp.com/34b6e80c-bc0c-4a28-b3e1-e4a36d430a7e">
          <a:extLst>
            <a:ext uri="{FF2B5EF4-FFF2-40B4-BE49-F238E27FC236}">
              <a16:creationId xmlns:a16="http://schemas.microsoft.com/office/drawing/2014/main" id="{E05BE9C7-70F4-48E3-915A-FAB256721D9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6" name="AutoShape 1" descr="blob:https://web.whatsapp.com/34b6e80c-bc0c-4a28-b3e1-e4a36d430a7e">
          <a:extLst>
            <a:ext uri="{FF2B5EF4-FFF2-40B4-BE49-F238E27FC236}">
              <a16:creationId xmlns:a16="http://schemas.microsoft.com/office/drawing/2014/main" id="{FEE9FFC6-54DE-4D7C-8565-21C1A886975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7" name="AutoShape 1" descr="blob:https://web.whatsapp.com/34b6e80c-bc0c-4a28-b3e1-e4a36d430a7e">
          <a:extLst>
            <a:ext uri="{FF2B5EF4-FFF2-40B4-BE49-F238E27FC236}">
              <a16:creationId xmlns:a16="http://schemas.microsoft.com/office/drawing/2014/main" id="{7169413D-4A50-476B-9435-0842559FBB6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8" name="AutoShape 1" descr="blob:https://web.whatsapp.com/34b6e80c-bc0c-4a28-b3e1-e4a36d430a7e">
          <a:extLst>
            <a:ext uri="{FF2B5EF4-FFF2-40B4-BE49-F238E27FC236}">
              <a16:creationId xmlns:a16="http://schemas.microsoft.com/office/drawing/2014/main" id="{BA685550-1E76-421A-A611-D223C67A3A4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1366</xdr:row>
      <xdr:rowOff>0</xdr:rowOff>
    </xdr:from>
    <xdr:ext cx="304800" cy="307975"/>
    <xdr:sp macro="" textlink="">
      <xdr:nvSpPr>
        <xdr:cNvPr id="5329" name="AutoShape 1" descr="blob:https://web.whatsapp.com/34b6e80c-bc0c-4a28-b3e1-e4a36d430a7e">
          <a:extLst>
            <a:ext uri="{FF2B5EF4-FFF2-40B4-BE49-F238E27FC236}">
              <a16:creationId xmlns:a16="http://schemas.microsoft.com/office/drawing/2014/main" id="{E46F3946-1656-4A2E-8E46-29BC492DB07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0" name="AutoShape 1" descr="blob:https://web.whatsapp.com/34b6e80c-bc0c-4a28-b3e1-e4a36d430a7e">
          <a:extLst>
            <a:ext uri="{FF2B5EF4-FFF2-40B4-BE49-F238E27FC236}">
              <a16:creationId xmlns:a16="http://schemas.microsoft.com/office/drawing/2014/main" id="{F47B8B2E-16C2-4008-9051-986EE84CA9C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1" name="AutoShape 1" descr="blob:https://web.whatsapp.com/34b6e80c-bc0c-4a28-b3e1-e4a36d430a7e">
          <a:extLst>
            <a:ext uri="{FF2B5EF4-FFF2-40B4-BE49-F238E27FC236}">
              <a16:creationId xmlns:a16="http://schemas.microsoft.com/office/drawing/2014/main" id="{822CEDD0-0D51-4976-AC0A-1733FC1270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2" name="AutoShape 1" descr="blob:https://web.whatsapp.com/34b6e80c-bc0c-4a28-b3e1-e4a36d430a7e">
          <a:extLst>
            <a:ext uri="{FF2B5EF4-FFF2-40B4-BE49-F238E27FC236}">
              <a16:creationId xmlns:a16="http://schemas.microsoft.com/office/drawing/2014/main" id="{987182A6-A611-4F26-B2A4-63E1B012556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3" name="AutoShape 1" descr="blob:https://web.whatsapp.com/34b6e80c-bc0c-4a28-b3e1-e4a36d430a7e">
          <a:extLst>
            <a:ext uri="{FF2B5EF4-FFF2-40B4-BE49-F238E27FC236}">
              <a16:creationId xmlns:a16="http://schemas.microsoft.com/office/drawing/2014/main" id="{FE74942C-0AAD-408F-A297-4C24D764735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4" name="AutoShape 1" descr="blob:https://web.whatsapp.com/34b6e80c-bc0c-4a28-b3e1-e4a36d430a7e">
          <a:extLst>
            <a:ext uri="{FF2B5EF4-FFF2-40B4-BE49-F238E27FC236}">
              <a16:creationId xmlns:a16="http://schemas.microsoft.com/office/drawing/2014/main" id="{B2E8168B-3750-4944-B120-88CD2B6D1C4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5" name="AutoShape 1" descr="blob:https://web.whatsapp.com/34b6e80c-bc0c-4a28-b3e1-e4a36d430a7e">
          <a:extLst>
            <a:ext uri="{FF2B5EF4-FFF2-40B4-BE49-F238E27FC236}">
              <a16:creationId xmlns:a16="http://schemas.microsoft.com/office/drawing/2014/main" id="{36C25DC8-CCE3-4625-9D4A-76D6C2F3A41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6" name="AutoShape 1" descr="blob:https://web.whatsapp.com/34b6e80c-bc0c-4a28-b3e1-e4a36d430a7e">
          <a:extLst>
            <a:ext uri="{FF2B5EF4-FFF2-40B4-BE49-F238E27FC236}">
              <a16:creationId xmlns:a16="http://schemas.microsoft.com/office/drawing/2014/main" id="{FD4D14AB-DAD2-47A5-AFC7-D58D40D53A3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7" name="AutoShape 1" descr="blob:https://web.whatsapp.com/34b6e80c-bc0c-4a28-b3e1-e4a36d430a7e">
          <a:extLst>
            <a:ext uri="{FF2B5EF4-FFF2-40B4-BE49-F238E27FC236}">
              <a16:creationId xmlns:a16="http://schemas.microsoft.com/office/drawing/2014/main" id="{B9D7A514-3B53-42BC-B200-68E5DD8ACA6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8" name="AutoShape 1" descr="blob:https://web.whatsapp.com/34b6e80c-bc0c-4a28-b3e1-e4a36d430a7e">
          <a:extLst>
            <a:ext uri="{FF2B5EF4-FFF2-40B4-BE49-F238E27FC236}">
              <a16:creationId xmlns:a16="http://schemas.microsoft.com/office/drawing/2014/main" id="{513B33B6-00E9-488D-BF33-26B5C9DD4F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39" name="AutoShape 1" descr="blob:https://web.whatsapp.com/34b6e80c-bc0c-4a28-b3e1-e4a36d430a7e">
          <a:extLst>
            <a:ext uri="{FF2B5EF4-FFF2-40B4-BE49-F238E27FC236}">
              <a16:creationId xmlns:a16="http://schemas.microsoft.com/office/drawing/2014/main" id="{214367D5-F2EE-4046-8479-74423E73D71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40" name="AutoShape 1" descr="blob:https://web.whatsapp.com/34b6e80c-bc0c-4a28-b3e1-e4a36d430a7e">
          <a:extLst>
            <a:ext uri="{FF2B5EF4-FFF2-40B4-BE49-F238E27FC236}">
              <a16:creationId xmlns:a16="http://schemas.microsoft.com/office/drawing/2014/main" id="{5389D536-F577-4E41-91C1-4A2DCAB899E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41" name="AutoShape 1" descr="blob:https://web.whatsapp.com/34b6e80c-bc0c-4a28-b3e1-e4a36d430a7e">
          <a:extLst>
            <a:ext uri="{FF2B5EF4-FFF2-40B4-BE49-F238E27FC236}">
              <a16:creationId xmlns:a16="http://schemas.microsoft.com/office/drawing/2014/main" id="{F88E9FA8-B51D-45F8-9C52-9FF5DC8C590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1367</xdr:row>
      <xdr:rowOff>0</xdr:rowOff>
    </xdr:from>
    <xdr:ext cx="304800" cy="307975"/>
    <xdr:sp macro="" textlink="">
      <xdr:nvSpPr>
        <xdr:cNvPr id="5342" name="AutoShape 1" descr="blob:https://web.whatsapp.com/34b6e80c-bc0c-4a28-b3e1-e4a36d430a7e">
          <a:extLst>
            <a:ext uri="{FF2B5EF4-FFF2-40B4-BE49-F238E27FC236}">
              <a16:creationId xmlns:a16="http://schemas.microsoft.com/office/drawing/2014/main" id="{99ABAE9B-6F51-472D-83C4-98D5F84D106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3" name="AutoShape 1" descr="blob:https://web.whatsapp.com/34b6e80c-bc0c-4a28-b3e1-e4a36d430a7e">
          <a:extLst>
            <a:ext uri="{FF2B5EF4-FFF2-40B4-BE49-F238E27FC236}">
              <a16:creationId xmlns:a16="http://schemas.microsoft.com/office/drawing/2014/main" id="{2EA30A3C-210D-43B2-9494-9981854369B9}"/>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4" name="AutoShape 1" descr="blob:https://web.whatsapp.com/34b6e80c-bc0c-4a28-b3e1-e4a36d430a7e">
          <a:extLst>
            <a:ext uri="{FF2B5EF4-FFF2-40B4-BE49-F238E27FC236}">
              <a16:creationId xmlns:a16="http://schemas.microsoft.com/office/drawing/2014/main" id="{7F492BEF-73C9-4132-B355-DBB18BD759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5" name="AutoShape 1" descr="blob:https://web.whatsapp.com/34b6e80c-bc0c-4a28-b3e1-e4a36d430a7e">
          <a:extLst>
            <a:ext uri="{FF2B5EF4-FFF2-40B4-BE49-F238E27FC236}">
              <a16:creationId xmlns:a16="http://schemas.microsoft.com/office/drawing/2014/main" id="{3BDD7804-7F35-4015-B657-EDCE4B9C52F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6" name="AutoShape 1" descr="blob:https://web.whatsapp.com/34b6e80c-bc0c-4a28-b3e1-e4a36d430a7e">
          <a:extLst>
            <a:ext uri="{FF2B5EF4-FFF2-40B4-BE49-F238E27FC236}">
              <a16:creationId xmlns:a16="http://schemas.microsoft.com/office/drawing/2014/main" id="{AAA6D3BF-C606-4B13-9837-C3BAB7CD7D1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7" name="AutoShape 1" descr="blob:https://web.whatsapp.com/34b6e80c-bc0c-4a28-b3e1-e4a36d430a7e">
          <a:extLst>
            <a:ext uri="{FF2B5EF4-FFF2-40B4-BE49-F238E27FC236}">
              <a16:creationId xmlns:a16="http://schemas.microsoft.com/office/drawing/2014/main" id="{59BA58F7-2D5F-4CA4-9AED-446D62090D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8" name="AutoShape 1" descr="blob:https://web.whatsapp.com/34b6e80c-bc0c-4a28-b3e1-e4a36d430a7e">
          <a:extLst>
            <a:ext uri="{FF2B5EF4-FFF2-40B4-BE49-F238E27FC236}">
              <a16:creationId xmlns:a16="http://schemas.microsoft.com/office/drawing/2014/main" id="{AB3F2812-D6C6-4DE4-90A6-D5A6E3742A1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49" name="AutoShape 1" descr="blob:https://web.whatsapp.com/34b6e80c-bc0c-4a28-b3e1-e4a36d430a7e">
          <a:extLst>
            <a:ext uri="{FF2B5EF4-FFF2-40B4-BE49-F238E27FC236}">
              <a16:creationId xmlns:a16="http://schemas.microsoft.com/office/drawing/2014/main" id="{313B971C-F037-410A-BC66-771ED33448C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0" name="AutoShape 1" descr="blob:https://web.whatsapp.com/34b6e80c-bc0c-4a28-b3e1-e4a36d430a7e">
          <a:extLst>
            <a:ext uri="{FF2B5EF4-FFF2-40B4-BE49-F238E27FC236}">
              <a16:creationId xmlns:a16="http://schemas.microsoft.com/office/drawing/2014/main" id="{27026EA5-3FE6-4A02-9767-73431808E1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1" name="AutoShape 1" descr="blob:https://web.whatsapp.com/34b6e80c-bc0c-4a28-b3e1-e4a36d430a7e">
          <a:extLst>
            <a:ext uri="{FF2B5EF4-FFF2-40B4-BE49-F238E27FC236}">
              <a16:creationId xmlns:a16="http://schemas.microsoft.com/office/drawing/2014/main" id="{64DF700A-3203-4AC7-B326-A9AF727F302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2" name="AutoShape 1" descr="blob:https://web.whatsapp.com/34b6e80c-bc0c-4a28-b3e1-e4a36d430a7e">
          <a:extLst>
            <a:ext uri="{FF2B5EF4-FFF2-40B4-BE49-F238E27FC236}">
              <a16:creationId xmlns:a16="http://schemas.microsoft.com/office/drawing/2014/main" id="{538302A0-8DC2-493F-A3FF-0B8D21E647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3" name="AutoShape 1" descr="blob:https://web.whatsapp.com/34b6e80c-bc0c-4a28-b3e1-e4a36d430a7e">
          <a:extLst>
            <a:ext uri="{FF2B5EF4-FFF2-40B4-BE49-F238E27FC236}">
              <a16:creationId xmlns:a16="http://schemas.microsoft.com/office/drawing/2014/main" id="{4DA4FD9A-68C9-45C5-87BD-172BEEE266F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4" name="AutoShape 1" descr="blob:https://web.whatsapp.com/34b6e80c-bc0c-4a28-b3e1-e4a36d430a7e">
          <a:extLst>
            <a:ext uri="{FF2B5EF4-FFF2-40B4-BE49-F238E27FC236}">
              <a16:creationId xmlns:a16="http://schemas.microsoft.com/office/drawing/2014/main" id="{675FF88E-8F28-47A9-A7AC-CA276A37680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1368</xdr:row>
      <xdr:rowOff>0</xdr:rowOff>
    </xdr:from>
    <xdr:ext cx="304800" cy="307975"/>
    <xdr:sp macro="" textlink="">
      <xdr:nvSpPr>
        <xdr:cNvPr id="5355" name="AutoShape 1" descr="blob:https://web.whatsapp.com/34b6e80c-bc0c-4a28-b3e1-e4a36d430a7e">
          <a:extLst>
            <a:ext uri="{FF2B5EF4-FFF2-40B4-BE49-F238E27FC236}">
              <a16:creationId xmlns:a16="http://schemas.microsoft.com/office/drawing/2014/main" id="{36B630D9-D025-4DC5-8C8C-E3E29869EC4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56" name="AutoShape 1" descr="blob:https://web.whatsapp.com/34b6e80c-bc0c-4a28-b3e1-e4a36d430a7e">
          <a:extLst>
            <a:ext uri="{FF2B5EF4-FFF2-40B4-BE49-F238E27FC236}">
              <a16:creationId xmlns:a16="http://schemas.microsoft.com/office/drawing/2014/main" id="{3559F186-1DBE-40B5-85DC-1E861D3814BF}"/>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57" name="AutoShape 1" descr="blob:https://web.whatsapp.com/34b6e80c-bc0c-4a28-b3e1-e4a36d430a7e">
          <a:extLst>
            <a:ext uri="{FF2B5EF4-FFF2-40B4-BE49-F238E27FC236}">
              <a16:creationId xmlns:a16="http://schemas.microsoft.com/office/drawing/2014/main" id="{5DEA3130-7B29-4CB3-9944-2473EE442EB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58" name="AutoShape 1" descr="blob:https://web.whatsapp.com/34b6e80c-bc0c-4a28-b3e1-e4a36d430a7e">
          <a:extLst>
            <a:ext uri="{FF2B5EF4-FFF2-40B4-BE49-F238E27FC236}">
              <a16:creationId xmlns:a16="http://schemas.microsoft.com/office/drawing/2014/main" id="{20E54C9D-B01F-4754-B64A-AE57A462F6C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59" name="AutoShape 1" descr="blob:https://web.whatsapp.com/34b6e80c-bc0c-4a28-b3e1-e4a36d430a7e">
          <a:extLst>
            <a:ext uri="{FF2B5EF4-FFF2-40B4-BE49-F238E27FC236}">
              <a16:creationId xmlns:a16="http://schemas.microsoft.com/office/drawing/2014/main" id="{61BBC6F9-B94A-4043-8468-1A830CC6FC0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0" name="AutoShape 1" descr="blob:https://web.whatsapp.com/34b6e80c-bc0c-4a28-b3e1-e4a36d430a7e">
          <a:extLst>
            <a:ext uri="{FF2B5EF4-FFF2-40B4-BE49-F238E27FC236}">
              <a16:creationId xmlns:a16="http://schemas.microsoft.com/office/drawing/2014/main" id="{79C91126-B3DD-46FE-8945-A0FFD46AEF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1" name="AutoShape 1" descr="blob:https://web.whatsapp.com/34b6e80c-bc0c-4a28-b3e1-e4a36d430a7e">
          <a:extLst>
            <a:ext uri="{FF2B5EF4-FFF2-40B4-BE49-F238E27FC236}">
              <a16:creationId xmlns:a16="http://schemas.microsoft.com/office/drawing/2014/main" id="{1B4CF03F-5F98-48E9-B536-8F708A15110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2" name="AutoShape 1" descr="blob:https://web.whatsapp.com/34b6e80c-bc0c-4a28-b3e1-e4a36d430a7e">
          <a:extLst>
            <a:ext uri="{FF2B5EF4-FFF2-40B4-BE49-F238E27FC236}">
              <a16:creationId xmlns:a16="http://schemas.microsoft.com/office/drawing/2014/main" id="{45E073A9-7AA7-4C0E-8482-0478D3D607B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3" name="AutoShape 1" descr="blob:https://web.whatsapp.com/34b6e80c-bc0c-4a28-b3e1-e4a36d430a7e">
          <a:extLst>
            <a:ext uri="{FF2B5EF4-FFF2-40B4-BE49-F238E27FC236}">
              <a16:creationId xmlns:a16="http://schemas.microsoft.com/office/drawing/2014/main" id="{42D85FDE-CF72-4A2D-BBDF-A03F9AA3191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4" name="AutoShape 1" descr="blob:https://web.whatsapp.com/34b6e80c-bc0c-4a28-b3e1-e4a36d430a7e">
          <a:extLst>
            <a:ext uri="{FF2B5EF4-FFF2-40B4-BE49-F238E27FC236}">
              <a16:creationId xmlns:a16="http://schemas.microsoft.com/office/drawing/2014/main" id="{EDE7218E-C20F-4764-A921-19E9CF5862D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5" name="AutoShape 1" descr="blob:https://web.whatsapp.com/34b6e80c-bc0c-4a28-b3e1-e4a36d430a7e">
          <a:extLst>
            <a:ext uri="{FF2B5EF4-FFF2-40B4-BE49-F238E27FC236}">
              <a16:creationId xmlns:a16="http://schemas.microsoft.com/office/drawing/2014/main" id="{7CCBE935-3950-4049-9A83-2D8B9B36F9D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6" name="AutoShape 1" descr="blob:https://web.whatsapp.com/34b6e80c-bc0c-4a28-b3e1-e4a36d430a7e">
          <a:extLst>
            <a:ext uri="{FF2B5EF4-FFF2-40B4-BE49-F238E27FC236}">
              <a16:creationId xmlns:a16="http://schemas.microsoft.com/office/drawing/2014/main" id="{4F52B86F-D1F4-4007-A4B5-67547934F92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7" name="AutoShape 1" descr="blob:https://web.whatsapp.com/34b6e80c-bc0c-4a28-b3e1-e4a36d430a7e">
          <a:extLst>
            <a:ext uri="{FF2B5EF4-FFF2-40B4-BE49-F238E27FC236}">
              <a16:creationId xmlns:a16="http://schemas.microsoft.com/office/drawing/2014/main" id="{82BDDD3C-6DD8-49AB-B096-422BFB4EE34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1369</xdr:row>
      <xdr:rowOff>0</xdr:rowOff>
    </xdr:from>
    <xdr:ext cx="304800" cy="307975"/>
    <xdr:sp macro="" textlink="">
      <xdr:nvSpPr>
        <xdr:cNvPr id="5368" name="AutoShape 1" descr="blob:https://web.whatsapp.com/34b6e80c-bc0c-4a28-b3e1-e4a36d430a7e">
          <a:extLst>
            <a:ext uri="{FF2B5EF4-FFF2-40B4-BE49-F238E27FC236}">
              <a16:creationId xmlns:a16="http://schemas.microsoft.com/office/drawing/2014/main" id="{9064CA5B-2AB7-484E-95C4-DD08891C3D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69" name="AutoShape 1" descr="blob:https://web.whatsapp.com/34b6e80c-bc0c-4a28-b3e1-e4a36d430a7e">
          <a:extLst>
            <a:ext uri="{FF2B5EF4-FFF2-40B4-BE49-F238E27FC236}">
              <a16:creationId xmlns:a16="http://schemas.microsoft.com/office/drawing/2014/main" id="{85DABDC3-88FF-4513-B314-F6B618B6887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0" name="AutoShape 1" descr="blob:https://web.whatsapp.com/34b6e80c-bc0c-4a28-b3e1-e4a36d430a7e">
          <a:extLst>
            <a:ext uri="{FF2B5EF4-FFF2-40B4-BE49-F238E27FC236}">
              <a16:creationId xmlns:a16="http://schemas.microsoft.com/office/drawing/2014/main" id="{52118C68-2321-41FF-A984-5A7C7C6CD16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1" name="AutoShape 1" descr="blob:https://web.whatsapp.com/34b6e80c-bc0c-4a28-b3e1-e4a36d430a7e">
          <a:extLst>
            <a:ext uri="{FF2B5EF4-FFF2-40B4-BE49-F238E27FC236}">
              <a16:creationId xmlns:a16="http://schemas.microsoft.com/office/drawing/2014/main" id="{8E456672-908E-4945-B7B0-AA3BE2EA273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2" name="AutoShape 1" descr="blob:https://web.whatsapp.com/34b6e80c-bc0c-4a28-b3e1-e4a36d430a7e">
          <a:extLst>
            <a:ext uri="{FF2B5EF4-FFF2-40B4-BE49-F238E27FC236}">
              <a16:creationId xmlns:a16="http://schemas.microsoft.com/office/drawing/2014/main" id="{A8C742D1-FED6-4EE4-91EC-E81F8FB3AE2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3" name="AutoShape 1" descr="blob:https://web.whatsapp.com/34b6e80c-bc0c-4a28-b3e1-e4a36d430a7e">
          <a:extLst>
            <a:ext uri="{FF2B5EF4-FFF2-40B4-BE49-F238E27FC236}">
              <a16:creationId xmlns:a16="http://schemas.microsoft.com/office/drawing/2014/main" id="{F12A2456-601F-45AA-95B6-7756FF267FD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4" name="AutoShape 1" descr="blob:https://web.whatsapp.com/34b6e80c-bc0c-4a28-b3e1-e4a36d430a7e">
          <a:extLst>
            <a:ext uri="{FF2B5EF4-FFF2-40B4-BE49-F238E27FC236}">
              <a16:creationId xmlns:a16="http://schemas.microsoft.com/office/drawing/2014/main" id="{426034FA-5D7E-489C-9071-A2B21002741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5" name="AutoShape 1" descr="blob:https://web.whatsapp.com/34b6e80c-bc0c-4a28-b3e1-e4a36d430a7e">
          <a:extLst>
            <a:ext uri="{FF2B5EF4-FFF2-40B4-BE49-F238E27FC236}">
              <a16:creationId xmlns:a16="http://schemas.microsoft.com/office/drawing/2014/main" id="{FD756CED-48FC-4837-ABDC-13C05550E31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6" name="AutoShape 1" descr="blob:https://web.whatsapp.com/34b6e80c-bc0c-4a28-b3e1-e4a36d430a7e">
          <a:extLst>
            <a:ext uri="{FF2B5EF4-FFF2-40B4-BE49-F238E27FC236}">
              <a16:creationId xmlns:a16="http://schemas.microsoft.com/office/drawing/2014/main" id="{103DEF2E-4528-425D-8AC5-DBFC44F2B1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7" name="AutoShape 1" descr="blob:https://web.whatsapp.com/34b6e80c-bc0c-4a28-b3e1-e4a36d430a7e">
          <a:extLst>
            <a:ext uri="{FF2B5EF4-FFF2-40B4-BE49-F238E27FC236}">
              <a16:creationId xmlns:a16="http://schemas.microsoft.com/office/drawing/2014/main" id="{4388C80F-33E8-4622-B563-D891DAA3C1E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8" name="AutoShape 1" descr="blob:https://web.whatsapp.com/34b6e80c-bc0c-4a28-b3e1-e4a36d430a7e">
          <a:extLst>
            <a:ext uri="{FF2B5EF4-FFF2-40B4-BE49-F238E27FC236}">
              <a16:creationId xmlns:a16="http://schemas.microsoft.com/office/drawing/2014/main" id="{9D3FAA53-51AD-479D-9CF1-1C8A5117B62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79" name="AutoShape 1" descr="blob:https://web.whatsapp.com/34b6e80c-bc0c-4a28-b3e1-e4a36d430a7e">
          <a:extLst>
            <a:ext uri="{FF2B5EF4-FFF2-40B4-BE49-F238E27FC236}">
              <a16:creationId xmlns:a16="http://schemas.microsoft.com/office/drawing/2014/main" id="{234FD912-FB0C-4FEC-BB84-87B480D75A3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80" name="AutoShape 1" descr="blob:https://web.whatsapp.com/34b6e80c-bc0c-4a28-b3e1-e4a36d430a7e">
          <a:extLst>
            <a:ext uri="{FF2B5EF4-FFF2-40B4-BE49-F238E27FC236}">
              <a16:creationId xmlns:a16="http://schemas.microsoft.com/office/drawing/2014/main" id="{B08F7222-52FA-4B89-8B9E-56A348CF6D4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1370</xdr:row>
      <xdr:rowOff>0</xdr:rowOff>
    </xdr:from>
    <xdr:ext cx="304800" cy="307975"/>
    <xdr:sp macro="" textlink="">
      <xdr:nvSpPr>
        <xdr:cNvPr id="5381" name="AutoShape 1" descr="blob:https://web.whatsapp.com/34b6e80c-bc0c-4a28-b3e1-e4a36d430a7e">
          <a:extLst>
            <a:ext uri="{FF2B5EF4-FFF2-40B4-BE49-F238E27FC236}">
              <a16:creationId xmlns:a16="http://schemas.microsoft.com/office/drawing/2014/main" id="{956470AC-53EB-44B4-A9C6-D236F6FE212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2" name="AutoShape 1" descr="blob:https://web.whatsapp.com/34b6e80c-bc0c-4a28-b3e1-e4a36d430a7e">
          <a:extLst>
            <a:ext uri="{FF2B5EF4-FFF2-40B4-BE49-F238E27FC236}">
              <a16:creationId xmlns:a16="http://schemas.microsoft.com/office/drawing/2014/main" id="{AFAFD356-FD3B-4100-8AA5-9FD50AADF934}"/>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3" name="AutoShape 1" descr="blob:https://web.whatsapp.com/34b6e80c-bc0c-4a28-b3e1-e4a36d430a7e">
          <a:extLst>
            <a:ext uri="{FF2B5EF4-FFF2-40B4-BE49-F238E27FC236}">
              <a16:creationId xmlns:a16="http://schemas.microsoft.com/office/drawing/2014/main" id="{C5312315-5C9C-401C-AE37-D563759DC95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4" name="AutoShape 1" descr="blob:https://web.whatsapp.com/34b6e80c-bc0c-4a28-b3e1-e4a36d430a7e">
          <a:extLst>
            <a:ext uri="{FF2B5EF4-FFF2-40B4-BE49-F238E27FC236}">
              <a16:creationId xmlns:a16="http://schemas.microsoft.com/office/drawing/2014/main" id="{59146AE5-0AEA-46E5-A7E8-CAB193FFD60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5" name="AutoShape 1" descr="blob:https://web.whatsapp.com/34b6e80c-bc0c-4a28-b3e1-e4a36d430a7e">
          <a:extLst>
            <a:ext uri="{FF2B5EF4-FFF2-40B4-BE49-F238E27FC236}">
              <a16:creationId xmlns:a16="http://schemas.microsoft.com/office/drawing/2014/main" id="{32DA002F-845F-4B6C-8994-86588B6D75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6" name="AutoShape 1" descr="blob:https://web.whatsapp.com/34b6e80c-bc0c-4a28-b3e1-e4a36d430a7e">
          <a:extLst>
            <a:ext uri="{FF2B5EF4-FFF2-40B4-BE49-F238E27FC236}">
              <a16:creationId xmlns:a16="http://schemas.microsoft.com/office/drawing/2014/main" id="{10718063-0A4D-4B04-B721-0E0F15AFA97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7" name="AutoShape 1" descr="blob:https://web.whatsapp.com/34b6e80c-bc0c-4a28-b3e1-e4a36d430a7e">
          <a:extLst>
            <a:ext uri="{FF2B5EF4-FFF2-40B4-BE49-F238E27FC236}">
              <a16:creationId xmlns:a16="http://schemas.microsoft.com/office/drawing/2014/main" id="{50C13C04-688A-4BD1-BE45-92A22F56BBF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8" name="AutoShape 1" descr="blob:https://web.whatsapp.com/34b6e80c-bc0c-4a28-b3e1-e4a36d430a7e">
          <a:extLst>
            <a:ext uri="{FF2B5EF4-FFF2-40B4-BE49-F238E27FC236}">
              <a16:creationId xmlns:a16="http://schemas.microsoft.com/office/drawing/2014/main" id="{924929FB-6EBA-4ED0-980B-51BF9D35C70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89" name="AutoShape 1" descr="blob:https://web.whatsapp.com/34b6e80c-bc0c-4a28-b3e1-e4a36d430a7e">
          <a:extLst>
            <a:ext uri="{FF2B5EF4-FFF2-40B4-BE49-F238E27FC236}">
              <a16:creationId xmlns:a16="http://schemas.microsoft.com/office/drawing/2014/main" id="{CDFF1C5B-8625-48DD-8169-E6E64192232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90" name="AutoShape 1" descr="blob:https://web.whatsapp.com/34b6e80c-bc0c-4a28-b3e1-e4a36d430a7e">
          <a:extLst>
            <a:ext uri="{FF2B5EF4-FFF2-40B4-BE49-F238E27FC236}">
              <a16:creationId xmlns:a16="http://schemas.microsoft.com/office/drawing/2014/main" id="{E8168430-9053-4EA5-AC5D-25656513F55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91" name="AutoShape 1" descr="blob:https://web.whatsapp.com/34b6e80c-bc0c-4a28-b3e1-e4a36d430a7e">
          <a:extLst>
            <a:ext uri="{FF2B5EF4-FFF2-40B4-BE49-F238E27FC236}">
              <a16:creationId xmlns:a16="http://schemas.microsoft.com/office/drawing/2014/main" id="{226B17D8-9EBE-4932-A498-4F18717F16A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92" name="AutoShape 1" descr="blob:https://web.whatsapp.com/34b6e80c-bc0c-4a28-b3e1-e4a36d430a7e">
          <a:extLst>
            <a:ext uri="{FF2B5EF4-FFF2-40B4-BE49-F238E27FC236}">
              <a16:creationId xmlns:a16="http://schemas.microsoft.com/office/drawing/2014/main" id="{70C8E410-923C-4DEF-9283-EA8709EEC8B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93" name="AutoShape 1" descr="blob:https://web.whatsapp.com/34b6e80c-bc0c-4a28-b3e1-e4a36d430a7e">
          <a:extLst>
            <a:ext uri="{FF2B5EF4-FFF2-40B4-BE49-F238E27FC236}">
              <a16:creationId xmlns:a16="http://schemas.microsoft.com/office/drawing/2014/main" id="{6745E9D1-B446-49E0-93FB-DBC94D425B3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1371</xdr:row>
      <xdr:rowOff>0</xdr:rowOff>
    </xdr:from>
    <xdr:ext cx="304800" cy="307975"/>
    <xdr:sp macro="" textlink="">
      <xdr:nvSpPr>
        <xdr:cNvPr id="5394" name="AutoShape 1" descr="blob:https://web.whatsapp.com/34b6e80c-bc0c-4a28-b3e1-e4a36d430a7e">
          <a:extLst>
            <a:ext uri="{FF2B5EF4-FFF2-40B4-BE49-F238E27FC236}">
              <a16:creationId xmlns:a16="http://schemas.microsoft.com/office/drawing/2014/main" id="{DCBD46E9-3A70-4576-A22A-018722DD778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395" name="AutoShape 1" descr="blob:https://web.whatsapp.com/34b6e80c-bc0c-4a28-b3e1-e4a36d430a7e">
          <a:extLst>
            <a:ext uri="{FF2B5EF4-FFF2-40B4-BE49-F238E27FC236}">
              <a16:creationId xmlns:a16="http://schemas.microsoft.com/office/drawing/2014/main" id="{E4369050-2125-4C2A-927C-FF23191008F0}"/>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396" name="AutoShape 1" descr="blob:https://web.whatsapp.com/34b6e80c-bc0c-4a28-b3e1-e4a36d430a7e">
          <a:extLst>
            <a:ext uri="{FF2B5EF4-FFF2-40B4-BE49-F238E27FC236}">
              <a16:creationId xmlns:a16="http://schemas.microsoft.com/office/drawing/2014/main" id="{7D328D9D-8755-4408-B2EA-0F4D6F654C3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397" name="AutoShape 1" descr="blob:https://web.whatsapp.com/34b6e80c-bc0c-4a28-b3e1-e4a36d430a7e">
          <a:extLst>
            <a:ext uri="{FF2B5EF4-FFF2-40B4-BE49-F238E27FC236}">
              <a16:creationId xmlns:a16="http://schemas.microsoft.com/office/drawing/2014/main" id="{3794FF89-5D5E-409B-AFC8-473E1E19FD5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398" name="AutoShape 1" descr="blob:https://web.whatsapp.com/34b6e80c-bc0c-4a28-b3e1-e4a36d430a7e">
          <a:extLst>
            <a:ext uri="{FF2B5EF4-FFF2-40B4-BE49-F238E27FC236}">
              <a16:creationId xmlns:a16="http://schemas.microsoft.com/office/drawing/2014/main" id="{A9F28AE2-3262-41EA-9883-D07815E1CD6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399" name="AutoShape 1" descr="blob:https://web.whatsapp.com/34b6e80c-bc0c-4a28-b3e1-e4a36d430a7e">
          <a:extLst>
            <a:ext uri="{FF2B5EF4-FFF2-40B4-BE49-F238E27FC236}">
              <a16:creationId xmlns:a16="http://schemas.microsoft.com/office/drawing/2014/main" id="{5412E20B-D82E-46AC-90C6-A1A9E732095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0" name="AutoShape 1" descr="blob:https://web.whatsapp.com/34b6e80c-bc0c-4a28-b3e1-e4a36d430a7e">
          <a:extLst>
            <a:ext uri="{FF2B5EF4-FFF2-40B4-BE49-F238E27FC236}">
              <a16:creationId xmlns:a16="http://schemas.microsoft.com/office/drawing/2014/main" id="{5B8117E2-F74C-45EA-9DCE-3869A1A799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1" name="AutoShape 1" descr="blob:https://web.whatsapp.com/34b6e80c-bc0c-4a28-b3e1-e4a36d430a7e">
          <a:extLst>
            <a:ext uri="{FF2B5EF4-FFF2-40B4-BE49-F238E27FC236}">
              <a16:creationId xmlns:a16="http://schemas.microsoft.com/office/drawing/2014/main" id="{17FA1A98-595D-432D-B473-903144B983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2" name="AutoShape 1" descr="blob:https://web.whatsapp.com/34b6e80c-bc0c-4a28-b3e1-e4a36d430a7e">
          <a:extLst>
            <a:ext uri="{FF2B5EF4-FFF2-40B4-BE49-F238E27FC236}">
              <a16:creationId xmlns:a16="http://schemas.microsoft.com/office/drawing/2014/main" id="{541547EA-4314-4971-8D26-C6EF8046627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3" name="AutoShape 1" descr="blob:https://web.whatsapp.com/34b6e80c-bc0c-4a28-b3e1-e4a36d430a7e">
          <a:extLst>
            <a:ext uri="{FF2B5EF4-FFF2-40B4-BE49-F238E27FC236}">
              <a16:creationId xmlns:a16="http://schemas.microsoft.com/office/drawing/2014/main" id="{5C782082-2341-424B-A38D-62087EA9573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4" name="AutoShape 1" descr="blob:https://web.whatsapp.com/34b6e80c-bc0c-4a28-b3e1-e4a36d430a7e">
          <a:extLst>
            <a:ext uri="{FF2B5EF4-FFF2-40B4-BE49-F238E27FC236}">
              <a16:creationId xmlns:a16="http://schemas.microsoft.com/office/drawing/2014/main" id="{C7B1624F-46DA-4FA9-8CB1-36F4197BFE2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5" name="AutoShape 1" descr="blob:https://web.whatsapp.com/34b6e80c-bc0c-4a28-b3e1-e4a36d430a7e">
          <a:extLst>
            <a:ext uri="{FF2B5EF4-FFF2-40B4-BE49-F238E27FC236}">
              <a16:creationId xmlns:a16="http://schemas.microsoft.com/office/drawing/2014/main" id="{BE335857-2FFC-4EAA-A5CB-9E700345A2C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6" name="AutoShape 1" descr="blob:https://web.whatsapp.com/34b6e80c-bc0c-4a28-b3e1-e4a36d430a7e">
          <a:extLst>
            <a:ext uri="{FF2B5EF4-FFF2-40B4-BE49-F238E27FC236}">
              <a16:creationId xmlns:a16="http://schemas.microsoft.com/office/drawing/2014/main" id="{3BC6D5F2-AE9A-4842-871F-F89FD6D1A4C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1372</xdr:row>
      <xdr:rowOff>0</xdr:rowOff>
    </xdr:from>
    <xdr:ext cx="304800" cy="307975"/>
    <xdr:sp macro="" textlink="">
      <xdr:nvSpPr>
        <xdr:cNvPr id="5407" name="AutoShape 1" descr="blob:https://web.whatsapp.com/34b6e80c-bc0c-4a28-b3e1-e4a36d430a7e">
          <a:extLst>
            <a:ext uri="{FF2B5EF4-FFF2-40B4-BE49-F238E27FC236}">
              <a16:creationId xmlns:a16="http://schemas.microsoft.com/office/drawing/2014/main" id="{3FC40FDA-1B57-4C66-841B-B70C7C5426E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08" name="AutoShape 1" descr="blob:https://web.whatsapp.com/34b6e80c-bc0c-4a28-b3e1-e4a36d430a7e">
          <a:extLst>
            <a:ext uri="{FF2B5EF4-FFF2-40B4-BE49-F238E27FC236}">
              <a16:creationId xmlns:a16="http://schemas.microsoft.com/office/drawing/2014/main" id="{51EC15D4-2916-4EB8-89E4-BDFE6DE6DE8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09" name="AutoShape 1" descr="blob:https://web.whatsapp.com/34b6e80c-bc0c-4a28-b3e1-e4a36d430a7e">
          <a:extLst>
            <a:ext uri="{FF2B5EF4-FFF2-40B4-BE49-F238E27FC236}">
              <a16:creationId xmlns:a16="http://schemas.microsoft.com/office/drawing/2014/main" id="{D83864B5-944F-46B1-B658-E98EC5611BA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0" name="AutoShape 1" descr="blob:https://web.whatsapp.com/34b6e80c-bc0c-4a28-b3e1-e4a36d430a7e">
          <a:extLst>
            <a:ext uri="{FF2B5EF4-FFF2-40B4-BE49-F238E27FC236}">
              <a16:creationId xmlns:a16="http://schemas.microsoft.com/office/drawing/2014/main" id="{BA30278A-1BA6-4D87-B748-5F7AB9D2AB7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1" name="AutoShape 1" descr="blob:https://web.whatsapp.com/34b6e80c-bc0c-4a28-b3e1-e4a36d430a7e">
          <a:extLst>
            <a:ext uri="{FF2B5EF4-FFF2-40B4-BE49-F238E27FC236}">
              <a16:creationId xmlns:a16="http://schemas.microsoft.com/office/drawing/2014/main" id="{D5178854-57E8-4C36-9C09-006E29003FE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2" name="AutoShape 1" descr="blob:https://web.whatsapp.com/34b6e80c-bc0c-4a28-b3e1-e4a36d430a7e">
          <a:extLst>
            <a:ext uri="{FF2B5EF4-FFF2-40B4-BE49-F238E27FC236}">
              <a16:creationId xmlns:a16="http://schemas.microsoft.com/office/drawing/2014/main" id="{59A2A7F8-0321-44FB-8FCA-0EB7E590842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3" name="AutoShape 1" descr="blob:https://web.whatsapp.com/34b6e80c-bc0c-4a28-b3e1-e4a36d430a7e">
          <a:extLst>
            <a:ext uri="{FF2B5EF4-FFF2-40B4-BE49-F238E27FC236}">
              <a16:creationId xmlns:a16="http://schemas.microsoft.com/office/drawing/2014/main" id="{B3369B5E-FE08-4C2F-8B80-A3D6B0D8BCE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4" name="AutoShape 1" descr="blob:https://web.whatsapp.com/34b6e80c-bc0c-4a28-b3e1-e4a36d430a7e">
          <a:extLst>
            <a:ext uri="{FF2B5EF4-FFF2-40B4-BE49-F238E27FC236}">
              <a16:creationId xmlns:a16="http://schemas.microsoft.com/office/drawing/2014/main" id="{6215DF55-8883-4DE8-9B30-692671C34E1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5" name="AutoShape 1" descr="blob:https://web.whatsapp.com/34b6e80c-bc0c-4a28-b3e1-e4a36d430a7e">
          <a:extLst>
            <a:ext uri="{FF2B5EF4-FFF2-40B4-BE49-F238E27FC236}">
              <a16:creationId xmlns:a16="http://schemas.microsoft.com/office/drawing/2014/main" id="{4517C075-8B4B-48E5-9767-C4A2762C7DA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6" name="AutoShape 1" descr="blob:https://web.whatsapp.com/34b6e80c-bc0c-4a28-b3e1-e4a36d430a7e">
          <a:extLst>
            <a:ext uri="{FF2B5EF4-FFF2-40B4-BE49-F238E27FC236}">
              <a16:creationId xmlns:a16="http://schemas.microsoft.com/office/drawing/2014/main" id="{EA4FA5D1-31A2-4656-A19F-9C0C09FDD9E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7" name="AutoShape 1" descr="blob:https://web.whatsapp.com/34b6e80c-bc0c-4a28-b3e1-e4a36d430a7e">
          <a:extLst>
            <a:ext uri="{FF2B5EF4-FFF2-40B4-BE49-F238E27FC236}">
              <a16:creationId xmlns:a16="http://schemas.microsoft.com/office/drawing/2014/main" id="{AC417088-9BC4-4313-A869-85369989420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8" name="AutoShape 1" descr="blob:https://web.whatsapp.com/34b6e80c-bc0c-4a28-b3e1-e4a36d430a7e">
          <a:extLst>
            <a:ext uri="{FF2B5EF4-FFF2-40B4-BE49-F238E27FC236}">
              <a16:creationId xmlns:a16="http://schemas.microsoft.com/office/drawing/2014/main" id="{FAB0E633-3481-46C9-86AB-8DBC495C89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19" name="AutoShape 1" descr="blob:https://web.whatsapp.com/34b6e80c-bc0c-4a28-b3e1-e4a36d430a7e">
          <a:extLst>
            <a:ext uri="{FF2B5EF4-FFF2-40B4-BE49-F238E27FC236}">
              <a16:creationId xmlns:a16="http://schemas.microsoft.com/office/drawing/2014/main" id="{CF63B2FC-670B-40E5-AC32-00AC0F2EA0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1373</xdr:row>
      <xdr:rowOff>0</xdr:rowOff>
    </xdr:from>
    <xdr:ext cx="304800" cy="307975"/>
    <xdr:sp macro="" textlink="">
      <xdr:nvSpPr>
        <xdr:cNvPr id="5420" name="AutoShape 1" descr="blob:https://web.whatsapp.com/34b6e80c-bc0c-4a28-b3e1-e4a36d430a7e">
          <a:extLst>
            <a:ext uri="{FF2B5EF4-FFF2-40B4-BE49-F238E27FC236}">
              <a16:creationId xmlns:a16="http://schemas.microsoft.com/office/drawing/2014/main" id="{3C6B445B-D06F-4AA2-8663-2E6DE3C8A1A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1" name="AutoShape 1" descr="blob:https://web.whatsapp.com/34b6e80c-bc0c-4a28-b3e1-e4a36d430a7e">
          <a:extLst>
            <a:ext uri="{FF2B5EF4-FFF2-40B4-BE49-F238E27FC236}">
              <a16:creationId xmlns:a16="http://schemas.microsoft.com/office/drawing/2014/main" id="{3DBEB4A9-9232-4100-9FB9-E1B32EF09841}"/>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2" name="AutoShape 1" descr="blob:https://web.whatsapp.com/34b6e80c-bc0c-4a28-b3e1-e4a36d430a7e">
          <a:extLst>
            <a:ext uri="{FF2B5EF4-FFF2-40B4-BE49-F238E27FC236}">
              <a16:creationId xmlns:a16="http://schemas.microsoft.com/office/drawing/2014/main" id="{C5AF96D6-805F-4769-8830-1128AED2C0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3" name="AutoShape 1" descr="blob:https://web.whatsapp.com/34b6e80c-bc0c-4a28-b3e1-e4a36d430a7e">
          <a:extLst>
            <a:ext uri="{FF2B5EF4-FFF2-40B4-BE49-F238E27FC236}">
              <a16:creationId xmlns:a16="http://schemas.microsoft.com/office/drawing/2014/main" id="{466514D4-7C8A-45A5-888B-2C304A8F707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4" name="AutoShape 1" descr="blob:https://web.whatsapp.com/34b6e80c-bc0c-4a28-b3e1-e4a36d430a7e">
          <a:extLst>
            <a:ext uri="{FF2B5EF4-FFF2-40B4-BE49-F238E27FC236}">
              <a16:creationId xmlns:a16="http://schemas.microsoft.com/office/drawing/2014/main" id="{AF978C3C-DDAF-4E54-9E8C-87AD1B13319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5" name="AutoShape 1" descr="blob:https://web.whatsapp.com/34b6e80c-bc0c-4a28-b3e1-e4a36d430a7e">
          <a:extLst>
            <a:ext uri="{FF2B5EF4-FFF2-40B4-BE49-F238E27FC236}">
              <a16:creationId xmlns:a16="http://schemas.microsoft.com/office/drawing/2014/main" id="{AD01341E-1282-45CD-89C8-87B97374887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6" name="AutoShape 1" descr="blob:https://web.whatsapp.com/34b6e80c-bc0c-4a28-b3e1-e4a36d430a7e">
          <a:extLst>
            <a:ext uri="{FF2B5EF4-FFF2-40B4-BE49-F238E27FC236}">
              <a16:creationId xmlns:a16="http://schemas.microsoft.com/office/drawing/2014/main" id="{D84F5EC9-436A-4F03-AA10-DB157443A89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7" name="AutoShape 1" descr="blob:https://web.whatsapp.com/34b6e80c-bc0c-4a28-b3e1-e4a36d430a7e">
          <a:extLst>
            <a:ext uri="{FF2B5EF4-FFF2-40B4-BE49-F238E27FC236}">
              <a16:creationId xmlns:a16="http://schemas.microsoft.com/office/drawing/2014/main" id="{507A887F-CB1E-4EA9-8F1E-25F55666FE6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8" name="AutoShape 1" descr="blob:https://web.whatsapp.com/34b6e80c-bc0c-4a28-b3e1-e4a36d430a7e">
          <a:extLst>
            <a:ext uri="{FF2B5EF4-FFF2-40B4-BE49-F238E27FC236}">
              <a16:creationId xmlns:a16="http://schemas.microsoft.com/office/drawing/2014/main" id="{8B95245A-10EB-4ED1-B94B-25332223C4B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29" name="AutoShape 1" descr="blob:https://web.whatsapp.com/34b6e80c-bc0c-4a28-b3e1-e4a36d430a7e">
          <a:extLst>
            <a:ext uri="{FF2B5EF4-FFF2-40B4-BE49-F238E27FC236}">
              <a16:creationId xmlns:a16="http://schemas.microsoft.com/office/drawing/2014/main" id="{63B849CA-C7DC-4735-B9AD-95F1B4B26EB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30" name="AutoShape 1" descr="blob:https://web.whatsapp.com/34b6e80c-bc0c-4a28-b3e1-e4a36d430a7e">
          <a:extLst>
            <a:ext uri="{FF2B5EF4-FFF2-40B4-BE49-F238E27FC236}">
              <a16:creationId xmlns:a16="http://schemas.microsoft.com/office/drawing/2014/main" id="{D1E757BC-E5F3-48DA-B1E4-AFFD93EDD08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31" name="AutoShape 1" descr="blob:https://web.whatsapp.com/34b6e80c-bc0c-4a28-b3e1-e4a36d430a7e">
          <a:extLst>
            <a:ext uri="{FF2B5EF4-FFF2-40B4-BE49-F238E27FC236}">
              <a16:creationId xmlns:a16="http://schemas.microsoft.com/office/drawing/2014/main" id="{500A196C-7228-4371-95A9-BDB45FB3E28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32" name="AutoShape 1" descr="blob:https://web.whatsapp.com/34b6e80c-bc0c-4a28-b3e1-e4a36d430a7e">
          <a:extLst>
            <a:ext uri="{FF2B5EF4-FFF2-40B4-BE49-F238E27FC236}">
              <a16:creationId xmlns:a16="http://schemas.microsoft.com/office/drawing/2014/main" id="{7E49AF07-F03E-413E-96CC-9233CE3D9C6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1374</xdr:row>
      <xdr:rowOff>0</xdr:rowOff>
    </xdr:from>
    <xdr:ext cx="304800" cy="307975"/>
    <xdr:sp macro="" textlink="">
      <xdr:nvSpPr>
        <xdr:cNvPr id="5433" name="AutoShape 1" descr="blob:https://web.whatsapp.com/34b6e80c-bc0c-4a28-b3e1-e4a36d430a7e">
          <a:extLst>
            <a:ext uri="{FF2B5EF4-FFF2-40B4-BE49-F238E27FC236}">
              <a16:creationId xmlns:a16="http://schemas.microsoft.com/office/drawing/2014/main" id="{0B999AE2-E9B5-4019-8BF4-821261D076A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4" name="AutoShape 1" descr="blob:https://web.whatsapp.com/34b6e80c-bc0c-4a28-b3e1-e4a36d430a7e">
          <a:extLst>
            <a:ext uri="{FF2B5EF4-FFF2-40B4-BE49-F238E27FC236}">
              <a16:creationId xmlns:a16="http://schemas.microsoft.com/office/drawing/2014/main" id="{10F15524-3C0E-4E95-8C1E-13D1669F1C3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5" name="AutoShape 1" descr="blob:https://web.whatsapp.com/34b6e80c-bc0c-4a28-b3e1-e4a36d430a7e">
          <a:extLst>
            <a:ext uri="{FF2B5EF4-FFF2-40B4-BE49-F238E27FC236}">
              <a16:creationId xmlns:a16="http://schemas.microsoft.com/office/drawing/2014/main" id="{DBB5B159-C9EB-4F73-9A1F-DC6C76015B8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6" name="AutoShape 1" descr="blob:https://web.whatsapp.com/34b6e80c-bc0c-4a28-b3e1-e4a36d430a7e">
          <a:extLst>
            <a:ext uri="{FF2B5EF4-FFF2-40B4-BE49-F238E27FC236}">
              <a16:creationId xmlns:a16="http://schemas.microsoft.com/office/drawing/2014/main" id="{2F04B921-C1B8-4389-B2E8-A7AE6E3A8D5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7" name="AutoShape 1" descr="blob:https://web.whatsapp.com/34b6e80c-bc0c-4a28-b3e1-e4a36d430a7e">
          <a:extLst>
            <a:ext uri="{FF2B5EF4-FFF2-40B4-BE49-F238E27FC236}">
              <a16:creationId xmlns:a16="http://schemas.microsoft.com/office/drawing/2014/main" id="{89208418-D5D9-4A9B-826D-7611A6CE6D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8" name="AutoShape 1" descr="blob:https://web.whatsapp.com/34b6e80c-bc0c-4a28-b3e1-e4a36d430a7e">
          <a:extLst>
            <a:ext uri="{FF2B5EF4-FFF2-40B4-BE49-F238E27FC236}">
              <a16:creationId xmlns:a16="http://schemas.microsoft.com/office/drawing/2014/main" id="{D0D0792B-F46C-4EFB-A324-AFA3DC96877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39" name="AutoShape 1" descr="blob:https://web.whatsapp.com/34b6e80c-bc0c-4a28-b3e1-e4a36d430a7e">
          <a:extLst>
            <a:ext uri="{FF2B5EF4-FFF2-40B4-BE49-F238E27FC236}">
              <a16:creationId xmlns:a16="http://schemas.microsoft.com/office/drawing/2014/main" id="{5FE9C280-E834-44D3-BD96-25201B9F0AF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0" name="AutoShape 1" descr="blob:https://web.whatsapp.com/34b6e80c-bc0c-4a28-b3e1-e4a36d430a7e">
          <a:extLst>
            <a:ext uri="{FF2B5EF4-FFF2-40B4-BE49-F238E27FC236}">
              <a16:creationId xmlns:a16="http://schemas.microsoft.com/office/drawing/2014/main" id="{837ED306-9755-4D7A-B969-B3A28FAA022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1" name="AutoShape 1" descr="blob:https://web.whatsapp.com/34b6e80c-bc0c-4a28-b3e1-e4a36d430a7e">
          <a:extLst>
            <a:ext uri="{FF2B5EF4-FFF2-40B4-BE49-F238E27FC236}">
              <a16:creationId xmlns:a16="http://schemas.microsoft.com/office/drawing/2014/main" id="{B025B492-9C63-469C-8CF7-245EA841245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2" name="AutoShape 1" descr="blob:https://web.whatsapp.com/34b6e80c-bc0c-4a28-b3e1-e4a36d430a7e">
          <a:extLst>
            <a:ext uri="{FF2B5EF4-FFF2-40B4-BE49-F238E27FC236}">
              <a16:creationId xmlns:a16="http://schemas.microsoft.com/office/drawing/2014/main" id="{84FAF4EA-82DC-4D66-BFBD-42C736221BA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3" name="AutoShape 1" descr="blob:https://web.whatsapp.com/34b6e80c-bc0c-4a28-b3e1-e4a36d430a7e">
          <a:extLst>
            <a:ext uri="{FF2B5EF4-FFF2-40B4-BE49-F238E27FC236}">
              <a16:creationId xmlns:a16="http://schemas.microsoft.com/office/drawing/2014/main" id="{0717AFB8-E15E-45A6-828E-954D77A3E23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4" name="AutoShape 1" descr="blob:https://web.whatsapp.com/34b6e80c-bc0c-4a28-b3e1-e4a36d430a7e">
          <a:extLst>
            <a:ext uri="{FF2B5EF4-FFF2-40B4-BE49-F238E27FC236}">
              <a16:creationId xmlns:a16="http://schemas.microsoft.com/office/drawing/2014/main" id="{78087274-20D2-4F21-A8A6-1C318D85BCA4}"/>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5" name="AutoShape 1" descr="blob:https://web.whatsapp.com/34b6e80c-bc0c-4a28-b3e1-e4a36d430a7e">
          <a:extLst>
            <a:ext uri="{FF2B5EF4-FFF2-40B4-BE49-F238E27FC236}">
              <a16:creationId xmlns:a16="http://schemas.microsoft.com/office/drawing/2014/main" id="{B95AE813-5EAD-43C2-9842-3326F89B83E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1375</xdr:row>
      <xdr:rowOff>0</xdr:rowOff>
    </xdr:from>
    <xdr:ext cx="304800" cy="307975"/>
    <xdr:sp macro="" textlink="">
      <xdr:nvSpPr>
        <xdr:cNvPr id="5446" name="AutoShape 1" descr="blob:https://web.whatsapp.com/34b6e80c-bc0c-4a28-b3e1-e4a36d430a7e">
          <a:extLst>
            <a:ext uri="{FF2B5EF4-FFF2-40B4-BE49-F238E27FC236}">
              <a16:creationId xmlns:a16="http://schemas.microsoft.com/office/drawing/2014/main" id="{9341B114-E6FA-46A2-8FA0-A07B6E7FC82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47" name="AutoShape 1" descr="blob:https://web.whatsapp.com/34b6e80c-bc0c-4a28-b3e1-e4a36d430a7e">
          <a:extLst>
            <a:ext uri="{FF2B5EF4-FFF2-40B4-BE49-F238E27FC236}">
              <a16:creationId xmlns:a16="http://schemas.microsoft.com/office/drawing/2014/main" id="{5F0799E5-C16D-4F0A-BA44-A98E0DEBC1D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48" name="AutoShape 1" descr="blob:https://web.whatsapp.com/34b6e80c-bc0c-4a28-b3e1-e4a36d430a7e">
          <a:extLst>
            <a:ext uri="{FF2B5EF4-FFF2-40B4-BE49-F238E27FC236}">
              <a16:creationId xmlns:a16="http://schemas.microsoft.com/office/drawing/2014/main" id="{9CA61331-721B-45BC-9916-C613C469DE8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49" name="AutoShape 1" descr="blob:https://web.whatsapp.com/34b6e80c-bc0c-4a28-b3e1-e4a36d430a7e">
          <a:extLst>
            <a:ext uri="{FF2B5EF4-FFF2-40B4-BE49-F238E27FC236}">
              <a16:creationId xmlns:a16="http://schemas.microsoft.com/office/drawing/2014/main" id="{5AC3D29C-63FD-4433-8587-C73CC578C60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0" name="AutoShape 1" descr="blob:https://web.whatsapp.com/34b6e80c-bc0c-4a28-b3e1-e4a36d430a7e">
          <a:extLst>
            <a:ext uri="{FF2B5EF4-FFF2-40B4-BE49-F238E27FC236}">
              <a16:creationId xmlns:a16="http://schemas.microsoft.com/office/drawing/2014/main" id="{B4E2989F-8331-4C92-8624-63AF4C1F4FD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1" name="AutoShape 1" descr="blob:https://web.whatsapp.com/34b6e80c-bc0c-4a28-b3e1-e4a36d430a7e">
          <a:extLst>
            <a:ext uri="{FF2B5EF4-FFF2-40B4-BE49-F238E27FC236}">
              <a16:creationId xmlns:a16="http://schemas.microsoft.com/office/drawing/2014/main" id="{BA584A49-79B3-4E69-A49E-27AB2388689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2" name="AutoShape 1" descr="blob:https://web.whatsapp.com/34b6e80c-bc0c-4a28-b3e1-e4a36d430a7e">
          <a:extLst>
            <a:ext uri="{FF2B5EF4-FFF2-40B4-BE49-F238E27FC236}">
              <a16:creationId xmlns:a16="http://schemas.microsoft.com/office/drawing/2014/main" id="{A7537A7F-BC0A-41DE-AFF6-65AFC96DC70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3" name="AutoShape 1" descr="blob:https://web.whatsapp.com/34b6e80c-bc0c-4a28-b3e1-e4a36d430a7e">
          <a:extLst>
            <a:ext uri="{FF2B5EF4-FFF2-40B4-BE49-F238E27FC236}">
              <a16:creationId xmlns:a16="http://schemas.microsoft.com/office/drawing/2014/main" id="{A1E991A0-7E06-4ADA-A2CB-DBD37503071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4" name="AutoShape 1" descr="blob:https://web.whatsapp.com/34b6e80c-bc0c-4a28-b3e1-e4a36d430a7e">
          <a:extLst>
            <a:ext uri="{FF2B5EF4-FFF2-40B4-BE49-F238E27FC236}">
              <a16:creationId xmlns:a16="http://schemas.microsoft.com/office/drawing/2014/main" id="{3EE3A2E4-5FB7-4418-852B-3ACACA97FC5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5" name="AutoShape 1" descr="blob:https://web.whatsapp.com/34b6e80c-bc0c-4a28-b3e1-e4a36d430a7e">
          <a:extLst>
            <a:ext uri="{FF2B5EF4-FFF2-40B4-BE49-F238E27FC236}">
              <a16:creationId xmlns:a16="http://schemas.microsoft.com/office/drawing/2014/main" id="{5203748E-6688-44E8-9371-D60019F7C45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6" name="AutoShape 1" descr="blob:https://web.whatsapp.com/34b6e80c-bc0c-4a28-b3e1-e4a36d430a7e">
          <a:extLst>
            <a:ext uri="{FF2B5EF4-FFF2-40B4-BE49-F238E27FC236}">
              <a16:creationId xmlns:a16="http://schemas.microsoft.com/office/drawing/2014/main" id="{8323CA1F-E17C-48A2-B7E7-2F968DA199B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7" name="AutoShape 1" descr="blob:https://web.whatsapp.com/34b6e80c-bc0c-4a28-b3e1-e4a36d430a7e">
          <a:extLst>
            <a:ext uri="{FF2B5EF4-FFF2-40B4-BE49-F238E27FC236}">
              <a16:creationId xmlns:a16="http://schemas.microsoft.com/office/drawing/2014/main" id="{346329DD-19F3-4ADA-84E2-58C748810C5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8" name="AutoShape 1" descr="blob:https://web.whatsapp.com/34b6e80c-bc0c-4a28-b3e1-e4a36d430a7e">
          <a:extLst>
            <a:ext uri="{FF2B5EF4-FFF2-40B4-BE49-F238E27FC236}">
              <a16:creationId xmlns:a16="http://schemas.microsoft.com/office/drawing/2014/main" id="{77BBA5AC-573D-4FC0-9589-81E560968D2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1376</xdr:row>
      <xdr:rowOff>0</xdr:rowOff>
    </xdr:from>
    <xdr:ext cx="304800" cy="307975"/>
    <xdr:sp macro="" textlink="">
      <xdr:nvSpPr>
        <xdr:cNvPr id="5459" name="AutoShape 1" descr="blob:https://web.whatsapp.com/34b6e80c-bc0c-4a28-b3e1-e4a36d430a7e">
          <a:extLst>
            <a:ext uri="{FF2B5EF4-FFF2-40B4-BE49-F238E27FC236}">
              <a16:creationId xmlns:a16="http://schemas.microsoft.com/office/drawing/2014/main" id="{AC393FC8-4197-436B-860E-E710D007D53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0" name="AutoShape 1" descr="blob:https://web.whatsapp.com/34b6e80c-bc0c-4a28-b3e1-e4a36d430a7e">
          <a:extLst>
            <a:ext uri="{FF2B5EF4-FFF2-40B4-BE49-F238E27FC236}">
              <a16:creationId xmlns:a16="http://schemas.microsoft.com/office/drawing/2014/main" id="{A76ADF6C-E750-4AAA-B708-D9E9C9C1C622}"/>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1" name="AutoShape 1" descr="blob:https://web.whatsapp.com/34b6e80c-bc0c-4a28-b3e1-e4a36d430a7e">
          <a:extLst>
            <a:ext uri="{FF2B5EF4-FFF2-40B4-BE49-F238E27FC236}">
              <a16:creationId xmlns:a16="http://schemas.microsoft.com/office/drawing/2014/main" id="{4953F4DF-DB2B-43D3-9539-CA1AF9C6AC3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2" name="AutoShape 1" descr="blob:https://web.whatsapp.com/34b6e80c-bc0c-4a28-b3e1-e4a36d430a7e">
          <a:extLst>
            <a:ext uri="{FF2B5EF4-FFF2-40B4-BE49-F238E27FC236}">
              <a16:creationId xmlns:a16="http://schemas.microsoft.com/office/drawing/2014/main" id="{279A4D44-944F-4A1D-ABAC-4990724C212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3" name="AutoShape 1" descr="blob:https://web.whatsapp.com/34b6e80c-bc0c-4a28-b3e1-e4a36d430a7e">
          <a:extLst>
            <a:ext uri="{FF2B5EF4-FFF2-40B4-BE49-F238E27FC236}">
              <a16:creationId xmlns:a16="http://schemas.microsoft.com/office/drawing/2014/main" id="{734320C3-9046-44FB-BBF1-C450687F54C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4" name="AutoShape 1" descr="blob:https://web.whatsapp.com/34b6e80c-bc0c-4a28-b3e1-e4a36d430a7e">
          <a:extLst>
            <a:ext uri="{FF2B5EF4-FFF2-40B4-BE49-F238E27FC236}">
              <a16:creationId xmlns:a16="http://schemas.microsoft.com/office/drawing/2014/main" id="{4268ABF9-40D4-4C23-934D-9435497F45D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5" name="AutoShape 1" descr="blob:https://web.whatsapp.com/34b6e80c-bc0c-4a28-b3e1-e4a36d430a7e">
          <a:extLst>
            <a:ext uri="{FF2B5EF4-FFF2-40B4-BE49-F238E27FC236}">
              <a16:creationId xmlns:a16="http://schemas.microsoft.com/office/drawing/2014/main" id="{2C3BC24D-F31C-4438-9933-51E71EE87D1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6" name="AutoShape 1" descr="blob:https://web.whatsapp.com/34b6e80c-bc0c-4a28-b3e1-e4a36d430a7e">
          <a:extLst>
            <a:ext uri="{FF2B5EF4-FFF2-40B4-BE49-F238E27FC236}">
              <a16:creationId xmlns:a16="http://schemas.microsoft.com/office/drawing/2014/main" id="{499C401D-F7DC-4D0E-A5CC-D6CE159384F2}"/>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7" name="AutoShape 1" descr="blob:https://web.whatsapp.com/34b6e80c-bc0c-4a28-b3e1-e4a36d430a7e">
          <a:extLst>
            <a:ext uri="{FF2B5EF4-FFF2-40B4-BE49-F238E27FC236}">
              <a16:creationId xmlns:a16="http://schemas.microsoft.com/office/drawing/2014/main" id="{7FA18505-96E9-411A-BE59-948D21B1716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8" name="AutoShape 1" descr="blob:https://web.whatsapp.com/34b6e80c-bc0c-4a28-b3e1-e4a36d430a7e">
          <a:extLst>
            <a:ext uri="{FF2B5EF4-FFF2-40B4-BE49-F238E27FC236}">
              <a16:creationId xmlns:a16="http://schemas.microsoft.com/office/drawing/2014/main" id="{5F755CB5-1E10-4D15-B4A7-1436567D0F1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69" name="AutoShape 1" descr="blob:https://web.whatsapp.com/34b6e80c-bc0c-4a28-b3e1-e4a36d430a7e">
          <a:extLst>
            <a:ext uri="{FF2B5EF4-FFF2-40B4-BE49-F238E27FC236}">
              <a16:creationId xmlns:a16="http://schemas.microsoft.com/office/drawing/2014/main" id="{112F6EEE-7204-4E4C-86B1-BC25551A0EA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70" name="AutoShape 1" descr="blob:https://web.whatsapp.com/34b6e80c-bc0c-4a28-b3e1-e4a36d430a7e">
          <a:extLst>
            <a:ext uri="{FF2B5EF4-FFF2-40B4-BE49-F238E27FC236}">
              <a16:creationId xmlns:a16="http://schemas.microsoft.com/office/drawing/2014/main" id="{10AF0B68-ECAE-4D04-9379-ED9F6EC7C3EB}"/>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71" name="AutoShape 1" descr="blob:https://web.whatsapp.com/34b6e80c-bc0c-4a28-b3e1-e4a36d430a7e">
          <a:extLst>
            <a:ext uri="{FF2B5EF4-FFF2-40B4-BE49-F238E27FC236}">
              <a16:creationId xmlns:a16="http://schemas.microsoft.com/office/drawing/2014/main" id="{A90B0BB4-DC90-4B95-8A06-7B9329A790D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1377</xdr:row>
      <xdr:rowOff>0</xdr:rowOff>
    </xdr:from>
    <xdr:ext cx="304800" cy="307975"/>
    <xdr:sp macro="" textlink="">
      <xdr:nvSpPr>
        <xdr:cNvPr id="5472" name="AutoShape 1" descr="blob:https://web.whatsapp.com/34b6e80c-bc0c-4a28-b3e1-e4a36d430a7e">
          <a:extLst>
            <a:ext uri="{FF2B5EF4-FFF2-40B4-BE49-F238E27FC236}">
              <a16:creationId xmlns:a16="http://schemas.microsoft.com/office/drawing/2014/main" id="{BE4C0F85-6E89-4F2D-B326-E80617AE63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3" name="AutoShape 1" descr="blob:https://web.whatsapp.com/34b6e80c-bc0c-4a28-b3e1-e4a36d430a7e">
          <a:extLst>
            <a:ext uri="{FF2B5EF4-FFF2-40B4-BE49-F238E27FC236}">
              <a16:creationId xmlns:a16="http://schemas.microsoft.com/office/drawing/2014/main" id="{38B5EA2D-44DA-4B85-A1F7-B158F82294F3}"/>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4" name="AutoShape 1" descr="blob:https://web.whatsapp.com/34b6e80c-bc0c-4a28-b3e1-e4a36d430a7e">
          <a:extLst>
            <a:ext uri="{FF2B5EF4-FFF2-40B4-BE49-F238E27FC236}">
              <a16:creationId xmlns:a16="http://schemas.microsoft.com/office/drawing/2014/main" id="{4D66F185-A789-4B54-8908-DFB378C155B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5" name="AutoShape 1" descr="blob:https://web.whatsapp.com/34b6e80c-bc0c-4a28-b3e1-e4a36d430a7e">
          <a:extLst>
            <a:ext uri="{FF2B5EF4-FFF2-40B4-BE49-F238E27FC236}">
              <a16:creationId xmlns:a16="http://schemas.microsoft.com/office/drawing/2014/main" id="{395EBC9F-8101-4764-B057-A213AFF691A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6" name="AutoShape 1" descr="blob:https://web.whatsapp.com/34b6e80c-bc0c-4a28-b3e1-e4a36d430a7e">
          <a:extLst>
            <a:ext uri="{FF2B5EF4-FFF2-40B4-BE49-F238E27FC236}">
              <a16:creationId xmlns:a16="http://schemas.microsoft.com/office/drawing/2014/main" id="{E905174E-6A0B-4BEC-B056-99B3A14E738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7" name="AutoShape 1" descr="blob:https://web.whatsapp.com/34b6e80c-bc0c-4a28-b3e1-e4a36d430a7e">
          <a:extLst>
            <a:ext uri="{FF2B5EF4-FFF2-40B4-BE49-F238E27FC236}">
              <a16:creationId xmlns:a16="http://schemas.microsoft.com/office/drawing/2014/main" id="{D76ACB51-4CFB-4372-AA82-15868C3464A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8" name="AutoShape 1" descr="blob:https://web.whatsapp.com/34b6e80c-bc0c-4a28-b3e1-e4a36d430a7e">
          <a:extLst>
            <a:ext uri="{FF2B5EF4-FFF2-40B4-BE49-F238E27FC236}">
              <a16:creationId xmlns:a16="http://schemas.microsoft.com/office/drawing/2014/main" id="{1DC9C6E1-8D92-4B17-918D-8FA85AA5606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79" name="AutoShape 1" descr="blob:https://web.whatsapp.com/34b6e80c-bc0c-4a28-b3e1-e4a36d430a7e">
          <a:extLst>
            <a:ext uri="{FF2B5EF4-FFF2-40B4-BE49-F238E27FC236}">
              <a16:creationId xmlns:a16="http://schemas.microsoft.com/office/drawing/2014/main" id="{77B244BF-32F5-4C84-A08C-BF0C40BF2B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0" name="AutoShape 1" descr="blob:https://web.whatsapp.com/34b6e80c-bc0c-4a28-b3e1-e4a36d430a7e">
          <a:extLst>
            <a:ext uri="{FF2B5EF4-FFF2-40B4-BE49-F238E27FC236}">
              <a16:creationId xmlns:a16="http://schemas.microsoft.com/office/drawing/2014/main" id="{91FFE4EB-BF8F-4CFB-81CB-F12CA7676BD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1" name="AutoShape 1" descr="blob:https://web.whatsapp.com/34b6e80c-bc0c-4a28-b3e1-e4a36d430a7e">
          <a:extLst>
            <a:ext uri="{FF2B5EF4-FFF2-40B4-BE49-F238E27FC236}">
              <a16:creationId xmlns:a16="http://schemas.microsoft.com/office/drawing/2014/main" id="{35A7FF3B-4C2E-4754-9AD6-62B8B98A7F8E}"/>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2" name="AutoShape 1" descr="blob:https://web.whatsapp.com/34b6e80c-bc0c-4a28-b3e1-e4a36d430a7e">
          <a:extLst>
            <a:ext uri="{FF2B5EF4-FFF2-40B4-BE49-F238E27FC236}">
              <a16:creationId xmlns:a16="http://schemas.microsoft.com/office/drawing/2014/main" id="{4159FB63-BF64-40EF-BD2F-08481E9E4318}"/>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3" name="AutoShape 1" descr="blob:https://web.whatsapp.com/34b6e80c-bc0c-4a28-b3e1-e4a36d430a7e">
          <a:extLst>
            <a:ext uri="{FF2B5EF4-FFF2-40B4-BE49-F238E27FC236}">
              <a16:creationId xmlns:a16="http://schemas.microsoft.com/office/drawing/2014/main" id="{0DD63878-CDAB-46AC-8062-DF21BCFB6DE7}"/>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4" name="AutoShape 1" descr="blob:https://web.whatsapp.com/34b6e80c-bc0c-4a28-b3e1-e4a36d430a7e">
          <a:extLst>
            <a:ext uri="{FF2B5EF4-FFF2-40B4-BE49-F238E27FC236}">
              <a16:creationId xmlns:a16="http://schemas.microsoft.com/office/drawing/2014/main" id="{1E9CDD86-D93F-43D7-BD1B-207DE857BB1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1378</xdr:row>
      <xdr:rowOff>0</xdr:rowOff>
    </xdr:from>
    <xdr:ext cx="304800" cy="307975"/>
    <xdr:sp macro="" textlink="">
      <xdr:nvSpPr>
        <xdr:cNvPr id="5485" name="AutoShape 1" descr="blob:https://web.whatsapp.com/34b6e80c-bc0c-4a28-b3e1-e4a36d430a7e">
          <a:extLst>
            <a:ext uri="{FF2B5EF4-FFF2-40B4-BE49-F238E27FC236}">
              <a16:creationId xmlns:a16="http://schemas.microsoft.com/office/drawing/2014/main" id="{F52153EB-2840-4572-80ED-0A5BACAF9845}"/>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86" name="AutoShape 1" descr="blob:https://web.whatsapp.com/34b6e80c-bc0c-4a28-b3e1-e4a36d430a7e">
          <a:extLst>
            <a:ext uri="{FF2B5EF4-FFF2-40B4-BE49-F238E27FC236}">
              <a16:creationId xmlns:a16="http://schemas.microsoft.com/office/drawing/2014/main" id="{2EBBB0FE-709E-4FD3-AE1D-D185AAE0FCBE}"/>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87" name="AutoShape 1" descr="blob:https://web.whatsapp.com/34b6e80c-bc0c-4a28-b3e1-e4a36d430a7e">
          <a:extLst>
            <a:ext uri="{FF2B5EF4-FFF2-40B4-BE49-F238E27FC236}">
              <a16:creationId xmlns:a16="http://schemas.microsoft.com/office/drawing/2014/main" id="{2E43F826-6B82-4E6D-98A1-BD2B67D3CD76}"/>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88" name="AutoShape 1" descr="blob:https://web.whatsapp.com/34b6e80c-bc0c-4a28-b3e1-e4a36d430a7e">
          <a:extLst>
            <a:ext uri="{FF2B5EF4-FFF2-40B4-BE49-F238E27FC236}">
              <a16:creationId xmlns:a16="http://schemas.microsoft.com/office/drawing/2014/main" id="{95A3AD22-3083-4EC9-BB80-51000E461909}"/>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89" name="AutoShape 1" descr="blob:https://web.whatsapp.com/34b6e80c-bc0c-4a28-b3e1-e4a36d430a7e">
          <a:extLst>
            <a:ext uri="{FF2B5EF4-FFF2-40B4-BE49-F238E27FC236}">
              <a16:creationId xmlns:a16="http://schemas.microsoft.com/office/drawing/2014/main" id="{319B7698-254D-4F6D-85D6-68E98DB7380D}"/>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0" name="AutoShape 1" descr="blob:https://web.whatsapp.com/34b6e80c-bc0c-4a28-b3e1-e4a36d430a7e">
          <a:extLst>
            <a:ext uri="{FF2B5EF4-FFF2-40B4-BE49-F238E27FC236}">
              <a16:creationId xmlns:a16="http://schemas.microsoft.com/office/drawing/2014/main" id="{1628AC11-A529-4AC3-9901-F9767C28229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1" name="AutoShape 1" descr="blob:https://web.whatsapp.com/34b6e80c-bc0c-4a28-b3e1-e4a36d430a7e">
          <a:extLst>
            <a:ext uri="{FF2B5EF4-FFF2-40B4-BE49-F238E27FC236}">
              <a16:creationId xmlns:a16="http://schemas.microsoft.com/office/drawing/2014/main" id="{36A28EB5-BF87-4255-8E02-F6600150592C}"/>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2" name="AutoShape 1" descr="blob:https://web.whatsapp.com/34b6e80c-bc0c-4a28-b3e1-e4a36d430a7e">
          <a:extLst>
            <a:ext uri="{FF2B5EF4-FFF2-40B4-BE49-F238E27FC236}">
              <a16:creationId xmlns:a16="http://schemas.microsoft.com/office/drawing/2014/main" id="{545638B9-1CBB-4A4D-A24E-9E8EBB7AB14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3" name="AutoShape 1" descr="blob:https://web.whatsapp.com/34b6e80c-bc0c-4a28-b3e1-e4a36d430a7e">
          <a:extLst>
            <a:ext uri="{FF2B5EF4-FFF2-40B4-BE49-F238E27FC236}">
              <a16:creationId xmlns:a16="http://schemas.microsoft.com/office/drawing/2014/main" id="{51063C51-DBAC-497A-AD54-E818023DDD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4" name="AutoShape 1" descr="blob:https://web.whatsapp.com/34b6e80c-bc0c-4a28-b3e1-e4a36d430a7e">
          <a:extLst>
            <a:ext uri="{FF2B5EF4-FFF2-40B4-BE49-F238E27FC236}">
              <a16:creationId xmlns:a16="http://schemas.microsoft.com/office/drawing/2014/main" id="{BD5BFA47-5BC9-4C71-92FA-870E7E5D7A41}"/>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5" name="AutoShape 1" descr="blob:https://web.whatsapp.com/34b6e80c-bc0c-4a28-b3e1-e4a36d430a7e">
          <a:extLst>
            <a:ext uri="{FF2B5EF4-FFF2-40B4-BE49-F238E27FC236}">
              <a16:creationId xmlns:a16="http://schemas.microsoft.com/office/drawing/2014/main" id="{3DE5D338-2DC8-4347-BA7F-E1E116355193}"/>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6" name="AutoShape 1" descr="blob:https://web.whatsapp.com/34b6e80c-bc0c-4a28-b3e1-e4a36d430a7e">
          <a:extLst>
            <a:ext uri="{FF2B5EF4-FFF2-40B4-BE49-F238E27FC236}">
              <a16:creationId xmlns:a16="http://schemas.microsoft.com/office/drawing/2014/main" id="{ED7F7223-2AC3-4F98-85E2-634313CFEFFA}"/>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7" name="AutoShape 1" descr="blob:https://web.whatsapp.com/34b6e80c-bc0c-4a28-b3e1-e4a36d430a7e">
          <a:extLst>
            <a:ext uri="{FF2B5EF4-FFF2-40B4-BE49-F238E27FC236}">
              <a16:creationId xmlns:a16="http://schemas.microsoft.com/office/drawing/2014/main" id="{43483D1A-966B-4B18-8DF7-448185C7E69F}"/>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1379</xdr:row>
      <xdr:rowOff>0</xdr:rowOff>
    </xdr:from>
    <xdr:ext cx="304800" cy="307975"/>
    <xdr:sp macro="" textlink="">
      <xdr:nvSpPr>
        <xdr:cNvPr id="5498" name="AutoShape 1" descr="blob:https://web.whatsapp.com/34b6e80c-bc0c-4a28-b3e1-e4a36d430a7e">
          <a:extLst>
            <a:ext uri="{FF2B5EF4-FFF2-40B4-BE49-F238E27FC236}">
              <a16:creationId xmlns:a16="http://schemas.microsoft.com/office/drawing/2014/main" id="{FD0F0457-68AC-48A8-BB1A-52D06AF8EE80}"/>
            </a:ext>
          </a:extLst>
        </xdr:cNvPr>
        <xdr:cNvSpPr>
          <a:spLocks noChangeAspect="1" noChangeArrowheads="1"/>
        </xdr:cNvSpPr>
      </xdr:nvSpPr>
      <xdr:spPr bwMode="auto">
        <a:xfrm>
          <a:off x="9409545" y="37313947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1380</xdr:row>
      <xdr:rowOff>0</xdr:rowOff>
    </xdr:from>
    <xdr:ext cx="304800" cy="307975"/>
    <xdr:sp macro="" textlink="">
      <xdr:nvSpPr>
        <xdr:cNvPr id="5499" name="AutoShape 1" descr="blob:https://web.whatsapp.com/34b6e80c-bc0c-4a28-b3e1-e4a36d430a7e">
          <a:extLst>
            <a:ext uri="{FF2B5EF4-FFF2-40B4-BE49-F238E27FC236}">
              <a16:creationId xmlns:a16="http://schemas.microsoft.com/office/drawing/2014/main" id="{B260DD99-090E-4202-A14A-0B9F7819A0FD}"/>
            </a:ext>
          </a:extLst>
        </xdr:cNvPr>
        <xdr:cNvSpPr>
          <a:spLocks noChangeAspect="1" noChangeArrowheads="1"/>
        </xdr:cNvSpPr>
      </xdr:nvSpPr>
      <xdr:spPr bwMode="auto">
        <a:xfrm>
          <a:off x="9409545" y="37340886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0" name="AutoShape 1" descr="blob:https://web.whatsapp.com/34b6e80c-bc0c-4a28-b3e1-e4a36d430a7e">
          <a:extLst>
            <a:ext uri="{FF2B5EF4-FFF2-40B4-BE49-F238E27FC236}">
              <a16:creationId xmlns:a16="http://schemas.microsoft.com/office/drawing/2014/main" id="{0A74C936-9796-4EB8-AAB9-086772D4526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1" name="AutoShape 1" descr="blob:https://web.whatsapp.com/34b6e80c-bc0c-4a28-b3e1-e4a36d430a7e">
          <a:extLst>
            <a:ext uri="{FF2B5EF4-FFF2-40B4-BE49-F238E27FC236}">
              <a16:creationId xmlns:a16="http://schemas.microsoft.com/office/drawing/2014/main" id="{649771B0-73B4-4827-ADA7-809C35DB7F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2" name="AutoShape 1" descr="blob:https://web.whatsapp.com/34b6e80c-bc0c-4a28-b3e1-e4a36d430a7e">
          <a:extLst>
            <a:ext uri="{FF2B5EF4-FFF2-40B4-BE49-F238E27FC236}">
              <a16:creationId xmlns:a16="http://schemas.microsoft.com/office/drawing/2014/main" id="{616DD7F0-6F91-4ADA-A631-5AA78DA8297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3" name="AutoShape 1" descr="blob:https://web.whatsapp.com/34b6e80c-bc0c-4a28-b3e1-e4a36d430a7e">
          <a:extLst>
            <a:ext uri="{FF2B5EF4-FFF2-40B4-BE49-F238E27FC236}">
              <a16:creationId xmlns:a16="http://schemas.microsoft.com/office/drawing/2014/main" id="{72055BD7-6B77-4CF1-B866-4AADD563AF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4" name="AutoShape 1" descr="blob:https://web.whatsapp.com/34b6e80c-bc0c-4a28-b3e1-e4a36d430a7e">
          <a:extLst>
            <a:ext uri="{FF2B5EF4-FFF2-40B4-BE49-F238E27FC236}">
              <a16:creationId xmlns:a16="http://schemas.microsoft.com/office/drawing/2014/main" id="{242F8810-1548-4840-878E-2F636D15A42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5" name="AutoShape 1" descr="blob:https://web.whatsapp.com/34b6e80c-bc0c-4a28-b3e1-e4a36d430a7e">
          <a:extLst>
            <a:ext uri="{FF2B5EF4-FFF2-40B4-BE49-F238E27FC236}">
              <a16:creationId xmlns:a16="http://schemas.microsoft.com/office/drawing/2014/main" id="{C725EA3A-4380-464C-94F2-EEB0CF7B697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6" name="AutoShape 1" descr="blob:https://web.whatsapp.com/34b6e80c-bc0c-4a28-b3e1-e4a36d430a7e">
          <a:extLst>
            <a:ext uri="{FF2B5EF4-FFF2-40B4-BE49-F238E27FC236}">
              <a16:creationId xmlns:a16="http://schemas.microsoft.com/office/drawing/2014/main" id="{B5B5F082-3916-43B6-A7EB-149BFBF946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7" name="AutoShape 1" descr="blob:https://web.whatsapp.com/34b6e80c-bc0c-4a28-b3e1-e4a36d430a7e">
          <a:extLst>
            <a:ext uri="{FF2B5EF4-FFF2-40B4-BE49-F238E27FC236}">
              <a16:creationId xmlns:a16="http://schemas.microsoft.com/office/drawing/2014/main" id="{BE00B5A4-0BA1-412C-AC9A-79837A0D871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8" name="AutoShape 1" descr="blob:https://web.whatsapp.com/34b6e80c-bc0c-4a28-b3e1-e4a36d430a7e">
          <a:extLst>
            <a:ext uri="{FF2B5EF4-FFF2-40B4-BE49-F238E27FC236}">
              <a16:creationId xmlns:a16="http://schemas.microsoft.com/office/drawing/2014/main" id="{E1F82FF7-A362-4EF9-9CE4-8178DE92955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09" name="AutoShape 1" descr="blob:https://web.whatsapp.com/34b6e80c-bc0c-4a28-b3e1-e4a36d430a7e">
          <a:extLst>
            <a:ext uri="{FF2B5EF4-FFF2-40B4-BE49-F238E27FC236}">
              <a16:creationId xmlns:a16="http://schemas.microsoft.com/office/drawing/2014/main" id="{A2B1F82B-D8CB-4301-B9FB-5AAF17ECF37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10" name="AutoShape 1" descr="blob:https://web.whatsapp.com/34b6e80c-bc0c-4a28-b3e1-e4a36d430a7e">
          <a:extLst>
            <a:ext uri="{FF2B5EF4-FFF2-40B4-BE49-F238E27FC236}">
              <a16:creationId xmlns:a16="http://schemas.microsoft.com/office/drawing/2014/main" id="{082FCEEA-B88C-4DCC-BB22-C28E97FB79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11" name="AutoShape 1" descr="blob:https://web.whatsapp.com/34b6e80c-bc0c-4a28-b3e1-e4a36d430a7e">
          <a:extLst>
            <a:ext uri="{FF2B5EF4-FFF2-40B4-BE49-F238E27FC236}">
              <a16:creationId xmlns:a16="http://schemas.microsoft.com/office/drawing/2014/main" id="{8F34FF65-A07E-423C-9739-E64B056FB40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1381</xdr:row>
      <xdr:rowOff>0</xdr:rowOff>
    </xdr:from>
    <xdr:ext cx="304800" cy="307975"/>
    <xdr:sp macro="" textlink="">
      <xdr:nvSpPr>
        <xdr:cNvPr id="5512" name="AutoShape 1" descr="blob:https://web.whatsapp.com/34b6e80c-bc0c-4a28-b3e1-e4a36d430a7e">
          <a:extLst>
            <a:ext uri="{FF2B5EF4-FFF2-40B4-BE49-F238E27FC236}">
              <a16:creationId xmlns:a16="http://schemas.microsoft.com/office/drawing/2014/main" id="{51C36FC4-037E-4F8A-8B42-8C06E924C2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3" name="AutoShape 1" descr="blob:https://web.whatsapp.com/34b6e80c-bc0c-4a28-b3e1-e4a36d430a7e">
          <a:extLst>
            <a:ext uri="{FF2B5EF4-FFF2-40B4-BE49-F238E27FC236}">
              <a16:creationId xmlns:a16="http://schemas.microsoft.com/office/drawing/2014/main" id="{84C3B4A4-0E0C-4587-B2D1-2F1AEBC270FC}"/>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4" name="AutoShape 1" descr="blob:https://web.whatsapp.com/34b6e80c-bc0c-4a28-b3e1-e4a36d430a7e">
          <a:extLst>
            <a:ext uri="{FF2B5EF4-FFF2-40B4-BE49-F238E27FC236}">
              <a16:creationId xmlns:a16="http://schemas.microsoft.com/office/drawing/2014/main" id="{6E958A5C-E3F7-4076-8636-2C4A92189F7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5" name="AutoShape 1" descr="blob:https://web.whatsapp.com/34b6e80c-bc0c-4a28-b3e1-e4a36d430a7e">
          <a:extLst>
            <a:ext uri="{FF2B5EF4-FFF2-40B4-BE49-F238E27FC236}">
              <a16:creationId xmlns:a16="http://schemas.microsoft.com/office/drawing/2014/main" id="{BBEEA07D-6D74-43AA-85AB-B46950CF168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6" name="AutoShape 1" descr="blob:https://web.whatsapp.com/34b6e80c-bc0c-4a28-b3e1-e4a36d430a7e">
          <a:extLst>
            <a:ext uri="{FF2B5EF4-FFF2-40B4-BE49-F238E27FC236}">
              <a16:creationId xmlns:a16="http://schemas.microsoft.com/office/drawing/2014/main" id="{C3CC25CB-0B90-48BA-B913-1E42592CD79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7" name="AutoShape 1" descr="blob:https://web.whatsapp.com/34b6e80c-bc0c-4a28-b3e1-e4a36d430a7e">
          <a:extLst>
            <a:ext uri="{FF2B5EF4-FFF2-40B4-BE49-F238E27FC236}">
              <a16:creationId xmlns:a16="http://schemas.microsoft.com/office/drawing/2014/main" id="{7D62F61D-D458-4BCF-8CA4-395D7C7E0F3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8" name="AutoShape 1" descr="blob:https://web.whatsapp.com/34b6e80c-bc0c-4a28-b3e1-e4a36d430a7e">
          <a:extLst>
            <a:ext uri="{FF2B5EF4-FFF2-40B4-BE49-F238E27FC236}">
              <a16:creationId xmlns:a16="http://schemas.microsoft.com/office/drawing/2014/main" id="{EF02D3A0-C15A-4333-9C6E-17867749DCE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19" name="AutoShape 1" descr="blob:https://web.whatsapp.com/34b6e80c-bc0c-4a28-b3e1-e4a36d430a7e">
          <a:extLst>
            <a:ext uri="{FF2B5EF4-FFF2-40B4-BE49-F238E27FC236}">
              <a16:creationId xmlns:a16="http://schemas.microsoft.com/office/drawing/2014/main" id="{8D6B5465-F7B7-4726-9A1F-ABBDB8F69BC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0" name="AutoShape 1" descr="blob:https://web.whatsapp.com/34b6e80c-bc0c-4a28-b3e1-e4a36d430a7e">
          <a:extLst>
            <a:ext uri="{FF2B5EF4-FFF2-40B4-BE49-F238E27FC236}">
              <a16:creationId xmlns:a16="http://schemas.microsoft.com/office/drawing/2014/main" id="{B532C7E4-7416-46AD-8B28-A876358E3C0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1" name="AutoShape 1" descr="blob:https://web.whatsapp.com/34b6e80c-bc0c-4a28-b3e1-e4a36d430a7e">
          <a:extLst>
            <a:ext uri="{FF2B5EF4-FFF2-40B4-BE49-F238E27FC236}">
              <a16:creationId xmlns:a16="http://schemas.microsoft.com/office/drawing/2014/main" id="{0F82CC3E-CE61-4F7B-8A7C-7D0076FA85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2" name="AutoShape 1" descr="blob:https://web.whatsapp.com/34b6e80c-bc0c-4a28-b3e1-e4a36d430a7e">
          <a:extLst>
            <a:ext uri="{FF2B5EF4-FFF2-40B4-BE49-F238E27FC236}">
              <a16:creationId xmlns:a16="http://schemas.microsoft.com/office/drawing/2014/main" id="{A7FEFA84-458D-4083-95BD-880BFB44567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3" name="AutoShape 1" descr="blob:https://web.whatsapp.com/34b6e80c-bc0c-4a28-b3e1-e4a36d430a7e">
          <a:extLst>
            <a:ext uri="{FF2B5EF4-FFF2-40B4-BE49-F238E27FC236}">
              <a16:creationId xmlns:a16="http://schemas.microsoft.com/office/drawing/2014/main" id="{659DB542-2EA4-43E2-B483-9167D51EE61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4" name="AutoShape 1" descr="blob:https://web.whatsapp.com/34b6e80c-bc0c-4a28-b3e1-e4a36d430a7e">
          <a:extLst>
            <a:ext uri="{FF2B5EF4-FFF2-40B4-BE49-F238E27FC236}">
              <a16:creationId xmlns:a16="http://schemas.microsoft.com/office/drawing/2014/main" id="{009B8391-6BC5-44B5-9019-0421BFEA76A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5" name="AutoShape 1" descr="blob:https://web.whatsapp.com/34b6e80c-bc0c-4a28-b3e1-e4a36d430a7e">
          <a:extLst>
            <a:ext uri="{FF2B5EF4-FFF2-40B4-BE49-F238E27FC236}">
              <a16:creationId xmlns:a16="http://schemas.microsoft.com/office/drawing/2014/main" id="{BAFFD56E-038B-477A-9006-2D706981E2A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1382</xdr:row>
      <xdr:rowOff>0</xdr:rowOff>
    </xdr:from>
    <xdr:ext cx="304800" cy="307975"/>
    <xdr:sp macro="" textlink="">
      <xdr:nvSpPr>
        <xdr:cNvPr id="5526" name="AutoShape 1" descr="blob:https://web.whatsapp.com/34b6e80c-bc0c-4a28-b3e1-e4a36d430a7e">
          <a:extLst>
            <a:ext uri="{FF2B5EF4-FFF2-40B4-BE49-F238E27FC236}">
              <a16:creationId xmlns:a16="http://schemas.microsoft.com/office/drawing/2014/main" id="{50BE78FD-8022-468D-9435-B4E771DE4D5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27" name="AutoShape 1" descr="blob:https://web.whatsapp.com/34b6e80c-bc0c-4a28-b3e1-e4a36d430a7e">
          <a:extLst>
            <a:ext uri="{FF2B5EF4-FFF2-40B4-BE49-F238E27FC236}">
              <a16:creationId xmlns:a16="http://schemas.microsoft.com/office/drawing/2014/main" id="{AAE5FED2-081E-4481-BC1E-F226E45726F2}"/>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28" name="AutoShape 1" descr="blob:https://web.whatsapp.com/34b6e80c-bc0c-4a28-b3e1-e4a36d430a7e">
          <a:extLst>
            <a:ext uri="{FF2B5EF4-FFF2-40B4-BE49-F238E27FC236}">
              <a16:creationId xmlns:a16="http://schemas.microsoft.com/office/drawing/2014/main" id="{2630631A-5DC8-42C9-9CE3-A108B94C9BC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29" name="AutoShape 1" descr="blob:https://web.whatsapp.com/34b6e80c-bc0c-4a28-b3e1-e4a36d430a7e">
          <a:extLst>
            <a:ext uri="{FF2B5EF4-FFF2-40B4-BE49-F238E27FC236}">
              <a16:creationId xmlns:a16="http://schemas.microsoft.com/office/drawing/2014/main" id="{35362DB0-C025-4350-B3FD-F7710777584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0" name="AutoShape 1" descr="blob:https://web.whatsapp.com/34b6e80c-bc0c-4a28-b3e1-e4a36d430a7e">
          <a:extLst>
            <a:ext uri="{FF2B5EF4-FFF2-40B4-BE49-F238E27FC236}">
              <a16:creationId xmlns:a16="http://schemas.microsoft.com/office/drawing/2014/main" id="{950EA113-2177-4E8F-9565-55662BA7D2F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1" name="AutoShape 1" descr="blob:https://web.whatsapp.com/34b6e80c-bc0c-4a28-b3e1-e4a36d430a7e">
          <a:extLst>
            <a:ext uri="{FF2B5EF4-FFF2-40B4-BE49-F238E27FC236}">
              <a16:creationId xmlns:a16="http://schemas.microsoft.com/office/drawing/2014/main" id="{2CED3D54-606C-4D9F-900B-53955F228C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2" name="AutoShape 1" descr="blob:https://web.whatsapp.com/34b6e80c-bc0c-4a28-b3e1-e4a36d430a7e">
          <a:extLst>
            <a:ext uri="{FF2B5EF4-FFF2-40B4-BE49-F238E27FC236}">
              <a16:creationId xmlns:a16="http://schemas.microsoft.com/office/drawing/2014/main" id="{2B49B32A-68AC-4EDF-BF19-0B91160A658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3" name="AutoShape 1" descr="blob:https://web.whatsapp.com/34b6e80c-bc0c-4a28-b3e1-e4a36d430a7e">
          <a:extLst>
            <a:ext uri="{FF2B5EF4-FFF2-40B4-BE49-F238E27FC236}">
              <a16:creationId xmlns:a16="http://schemas.microsoft.com/office/drawing/2014/main" id="{C9B4C1DF-8645-4AEB-A67A-052FBCA41F6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4" name="AutoShape 1" descr="blob:https://web.whatsapp.com/34b6e80c-bc0c-4a28-b3e1-e4a36d430a7e">
          <a:extLst>
            <a:ext uri="{FF2B5EF4-FFF2-40B4-BE49-F238E27FC236}">
              <a16:creationId xmlns:a16="http://schemas.microsoft.com/office/drawing/2014/main" id="{700F49BE-DCF1-452C-AD77-886F7011A48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5" name="AutoShape 1" descr="blob:https://web.whatsapp.com/34b6e80c-bc0c-4a28-b3e1-e4a36d430a7e">
          <a:extLst>
            <a:ext uri="{FF2B5EF4-FFF2-40B4-BE49-F238E27FC236}">
              <a16:creationId xmlns:a16="http://schemas.microsoft.com/office/drawing/2014/main" id="{304CF44B-9C28-4F9A-8565-7A8ED65168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6" name="AutoShape 1" descr="blob:https://web.whatsapp.com/34b6e80c-bc0c-4a28-b3e1-e4a36d430a7e">
          <a:extLst>
            <a:ext uri="{FF2B5EF4-FFF2-40B4-BE49-F238E27FC236}">
              <a16:creationId xmlns:a16="http://schemas.microsoft.com/office/drawing/2014/main" id="{15A869FC-35F8-44CF-9210-0BFEE86DB0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7" name="AutoShape 1" descr="blob:https://web.whatsapp.com/34b6e80c-bc0c-4a28-b3e1-e4a36d430a7e">
          <a:extLst>
            <a:ext uri="{FF2B5EF4-FFF2-40B4-BE49-F238E27FC236}">
              <a16:creationId xmlns:a16="http://schemas.microsoft.com/office/drawing/2014/main" id="{4F0A9348-A7DB-40E3-BF48-29263469AF5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8" name="AutoShape 1" descr="blob:https://web.whatsapp.com/34b6e80c-bc0c-4a28-b3e1-e4a36d430a7e">
          <a:extLst>
            <a:ext uri="{FF2B5EF4-FFF2-40B4-BE49-F238E27FC236}">
              <a16:creationId xmlns:a16="http://schemas.microsoft.com/office/drawing/2014/main" id="{B34B794F-5A34-4563-9BA6-58CB0420E08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39" name="AutoShape 1" descr="blob:https://web.whatsapp.com/34b6e80c-bc0c-4a28-b3e1-e4a36d430a7e">
          <a:extLst>
            <a:ext uri="{FF2B5EF4-FFF2-40B4-BE49-F238E27FC236}">
              <a16:creationId xmlns:a16="http://schemas.microsoft.com/office/drawing/2014/main" id="{7ACC98EA-2A73-4814-828C-9154350F411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1383</xdr:row>
      <xdr:rowOff>0</xdr:rowOff>
    </xdr:from>
    <xdr:ext cx="304800" cy="307975"/>
    <xdr:sp macro="" textlink="">
      <xdr:nvSpPr>
        <xdr:cNvPr id="5540" name="AutoShape 1" descr="blob:https://web.whatsapp.com/34b6e80c-bc0c-4a28-b3e1-e4a36d430a7e">
          <a:extLst>
            <a:ext uri="{FF2B5EF4-FFF2-40B4-BE49-F238E27FC236}">
              <a16:creationId xmlns:a16="http://schemas.microsoft.com/office/drawing/2014/main" id="{BF7CE10C-FE22-491B-A9F9-7004299697A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1" name="AutoShape 1" descr="blob:https://web.whatsapp.com/34b6e80c-bc0c-4a28-b3e1-e4a36d430a7e">
          <a:extLst>
            <a:ext uri="{FF2B5EF4-FFF2-40B4-BE49-F238E27FC236}">
              <a16:creationId xmlns:a16="http://schemas.microsoft.com/office/drawing/2014/main" id="{E78F5240-9C26-4149-9D95-022E03D3E458}"/>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2" name="AutoShape 1" descr="blob:https://web.whatsapp.com/34b6e80c-bc0c-4a28-b3e1-e4a36d430a7e">
          <a:extLst>
            <a:ext uri="{FF2B5EF4-FFF2-40B4-BE49-F238E27FC236}">
              <a16:creationId xmlns:a16="http://schemas.microsoft.com/office/drawing/2014/main" id="{B0A83331-C70B-4CF6-BAFA-04B8BE9E503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3" name="AutoShape 1" descr="blob:https://web.whatsapp.com/34b6e80c-bc0c-4a28-b3e1-e4a36d430a7e">
          <a:extLst>
            <a:ext uri="{FF2B5EF4-FFF2-40B4-BE49-F238E27FC236}">
              <a16:creationId xmlns:a16="http://schemas.microsoft.com/office/drawing/2014/main" id="{E9D5A8EC-3F6F-470D-9F1F-98F96D22D2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4" name="AutoShape 1" descr="blob:https://web.whatsapp.com/34b6e80c-bc0c-4a28-b3e1-e4a36d430a7e">
          <a:extLst>
            <a:ext uri="{FF2B5EF4-FFF2-40B4-BE49-F238E27FC236}">
              <a16:creationId xmlns:a16="http://schemas.microsoft.com/office/drawing/2014/main" id="{E35A0EFF-ABBD-41FB-B44D-33BBB3609EB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5" name="AutoShape 1" descr="blob:https://web.whatsapp.com/34b6e80c-bc0c-4a28-b3e1-e4a36d430a7e">
          <a:extLst>
            <a:ext uri="{FF2B5EF4-FFF2-40B4-BE49-F238E27FC236}">
              <a16:creationId xmlns:a16="http://schemas.microsoft.com/office/drawing/2014/main" id="{B05C65FE-6CEE-4DDC-AAFD-EE5AAC3212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6" name="AutoShape 1" descr="blob:https://web.whatsapp.com/34b6e80c-bc0c-4a28-b3e1-e4a36d430a7e">
          <a:extLst>
            <a:ext uri="{FF2B5EF4-FFF2-40B4-BE49-F238E27FC236}">
              <a16:creationId xmlns:a16="http://schemas.microsoft.com/office/drawing/2014/main" id="{613DB4CE-333D-44D7-83A2-DB9BD426F03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7" name="AutoShape 1" descr="blob:https://web.whatsapp.com/34b6e80c-bc0c-4a28-b3e1-e4a36d430a7e">
          <a:extLst>
            <a:ext uri="{FF2B5EF4-FFF2-40B4-BE49-F238E27FC236}">
              <a16:creationId xmlns:a16="http://schemas.microsoft.com/office/drawing/2014/main" id="{675DC162-F6D3-417B-A0D1-1A064DF3D6D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8" name="AutoShape 1" descr="blob:https://web.whatsapp.com/34b6e80c-bc0c-4a28-b3e1-e4a36d430a7e">
          <a:extLst>
            <a:ext uri="{FF2B5EF4-FFF2-40B4-BE49-F238E27FC236}">
              <a16:creationId xmlns:a16="http://schemas.microsoft.com/office/drawing/2014/main" id="{E5C1BCDA-7AFE-4FE8-B49D-CFABF3BF758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49" name="AutoShape 1" descr="blob:https://web.whatsapp.com/34b6e80c-bc0c-4a28-b3e1-e4a36d430a7e">
          <a:extLst>
            <a:ext uri="{FF2B5EF4-FFF2-40B4-BE49-F238E27FC236}">
              <a16:creationId xmlns:a16="http://schemas.microsoft.com/office/drawing/2014/main" id="{43CF9973-4794-48F6-B1A1-E8AA6D827AB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50" name="AutoShape 1" descr="blob:https://web.whatsapp.com/34b6e80c-bc0c-4a28-b3e1-e4a36d430a7e">
          <a:extLst>
            <a:ext uri="{FF2B5EF4-FFF2-40B4-BE49-F238E27FC236}">
              <a16:creationId xmlns:a16="http://schemas.microsoft.com/office/drawing/2014/main" id="{0D58CB2A-6841-4F63-8D61-7BA7CD983BF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51" name="AutoShape 1" descr="blob:https://web.whatsapp.com/34b6e80c-bc0c-4a28-b3e1-e4a36d430a7e">
          <a:extLst>
            <a:ext uri="{FF2B5EF4-FFF2-40B4-BE49-F238E27FC236}">
              <a16:creationId xmlns:a16="http://schemas.microsoft.com/office/drawing/2014/main" id="{8781375A-A449-482D-8424-025FF3E9506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52" name="AutoShape 1" descr="blob:https://web.whatsapp.com/34b6e80c-bc0c-4a28-b3e1-e4a36d430a7e">
          <a:extLst>
            <a:ext uri="{FF2B5EF4-FFF2-40B4-BE49-F238E27FC236}">
              <a16:creationId xmlns:a16="http://schemas.microsoft.com/office/drawing/2014/main" id="{106963DF-E27B-4298-B652-77997F94A4C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53" name="AutoShape 1" descr="blob:https://web.whatsapp.com/34b6e80c-bc0c-4a28-b3e1-e4a36d430a7e">
          <a:extLst>
            <a:ext uri="{FF2B5EF4-FFF2-40B4-BE49-F238E27FC236}">
              <a16:creationId xmlns:a16="http://schemas.microsoft.com/office/drawing/2014/main" id="{A7FF46B2-B3A1-47FF-AB94-EE8AE80A532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1384</xdr:row>
      <xdr:rowOff>0</xdr:rowOff>
    </xdr:from>
    <xdr:ext cx="304800" cy="307975"/>
    <xdr:sp macro="" textlink="">
      <xdr:nvSpPr>
        <xdr:cNvPr id="5554" name="AutoShape 1" descr="blob:https://web.whatsapp.com/34b6e80c-bc0c-4a28-b3e1-e4a36d430a7e">
          <a:extLst>
            <a:ext uri="{FF2B5EF4-FFF2-40B4-BE49-F238E27FC236}">
              <a16:creationId xmlns:a16="http://schemas.microsoft.com/office/drawing/2014/main" id="{D363D907-2F23-4C2D-BF3E-9D8C762D94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55" name="AutoShape 1" descr="blob:https://web.whatsapp.com/34b6e80c-bc0c-4a28-b3e1-e4a36d430a7e">
          <a:extLst>
            <a:ext uri="{FF2B5EF4-FFF2-40B4-BE49-F238E27FC236}">
              <a16:creationId xmlns:a16="http://schemas.microsoft.com/office/drawing/2014/main" id="{2BAF1ACA-D264-4352-AE4A-7E6B5688CD2B}"/>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56" name="AutoShape 1" descr="blob:https://web.whatsapp.com/34b6e80c-bc0c-4a28-b3e1-e4a36d430a7e">
          <a:extLst>
            <a:ext uri="{FF2B5EF4-FFF2-40B4-BE49-F238E27FC236}">
              <a16:creationId xmlns:a16="http://schemas.microsoft.com/office/drawing/2014/main" id="{C5918AFF-FDA1-499D-B9AE-CD21637EC33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57" name="AutoShape 1" descr="blob:https://web.whatsapp.com/34b6e80c-bc0c-4a28-b3e1-e4a36d430a7e">
          <a:extLst>
            <a:ext uri="{FF2B5EF4-FFF2-40B4-BE49-F238E27FC236}">
              <a16:creationId xmlns:a16="http://schemas.microsoft.com/office/drawing/2014/main" id="{428D0002-911E-4ADE-B438-35911A25839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58" name="AutoShape 1" descr="blob:https://web.whatsapp.com/34b6e80c-bc0c-4a28-b3e1-e4a36d430a7e">
          <a:extLst>
            <a:ext uri="{FF2B5EF4-FFF2-40B4-BE49-F238E27FC236}">
              <a16:creationId xmlns:a16="http://schemas.microsoft.com/office/drawing/2014/main" id="{F48FB0FA-F4D4-4CB7-895B-A00E133C499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59" name="AutoShape 1" descr="blob:https://web.whatsapp.com/34b6e80c-bc0c-4a28-b3e1-e4a36d430a7e">
          <a:extLst>
            <a:ext uri="{FF2B5EF4-FFF2-40B4-BE49-F238E27FC236}">
              <a16:creationId xmlns:a16="http://schemas.microsoft.com/office/drawing/2014/main" id="{307ABCB7-DD93-445D-AA57-E0CBA461EDA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0" name="AutoShape 1" descr="blob:https://web.whatsapp.com/34b6e80c-bc0c-4a28-b3e1-e4a36d430a7e">
          <a:extLst>
            <a:ext uri="{FF2B5EF4-FFF2-40B4-BE49-F238E27FC236}">
              <a16:creationId xmlns:a16="http://schemas.microsoft.com/office/drawing/2014/main" id="{FB477B20-56AE-4E0A-80C6-70CC557922D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1" name="AutoShape 1" descr="blob:https://web.whatsapp.com/34b6e80c-bc0c-4a28-b3e1-e4a36d430a7e">
          <a:extLst>
            <a:ext uri="{FF2B5EF4-FFF2-40B4-BE49-F238E27FC236}">
              <a16:creationId xmlns:a16="http://schemas.microsoft.com/office/drawing/2014/main" id="{55788183-6D26-4BD6-BCE2-0BD308E1E1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2" name="AutoShape 1" descr="blob:https://web.whatsapp.com/34b6e80c-bc0c-4a28-b3e1-e4a36d430a7e">
          <a:extLst>
            <a:ext uri="{FF2B5EF4-FFF2-40B4-BE49-F238E27FC236}">
              <a16:creationId xmlns:a16="http://schemas.microsoft.com/office/drawing/2014/main" id="{1874B23B-9BE9-4D1F-A679-21A7A10B6FC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3" name="AutoShape 1" descr="blob:https://web.whatsapp.com/34b6e80c-bc0c-4a28-b3e1-e4a36d430a7e">
          <a:extLst>
            <a:ext uri="{FF2B5EF4-FFF2-40B4-BE49-F238E27FC236}">
              <a16:creationId xmlns:a16="http://schemas.microsoft.com/office/drawing/2014/main" id="{B52EF513-5BA6-455A-B3DC-A62F5D7823C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4" name="AutoShape 1" descr="blob:https://web.whatsapp.com/34b6e80c-bc0c-4a28-b3e1-e4a36d430a7e">
          <a:extLst>
            <a:ext uri="{FF2B5EF4-FFF2-40B4-BE49-F238E27FC236}">
              <a16:creationId xmlns:a16="http://schemas.microsoft.com/office/drawing/2014/main" id="{2C02D35F-A403-41CD-9247-C32850016F4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5" name="AutoShape 1" descr="blob:https://web.whatsapp.com/34b6e80c-bc0c-4a28-b3e1-e4a36d430a7e">
          <a:extLst>
            <a:ext uri="{FF2B5EF4-FFF2-40B4-BE49-F238E27FC236}">
              <a16:creationId xmlns:a16="http://schemas.microsoft.com/office/drawing/2014/main" id="{A1D15BD1-87AC-41FB-AE19-E6F30AD496A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6" name="AutoShape 1" descr="blob:https://web.whatsapp.com/34b6e80c-bc0c-4a28-b3e1-e4a36d430a7e">
          <a:extLst>
            <a:ext uri="{FF2B5EF4-FFF2-40B4-BE49-F238E27FC236}">
              <a16:creationId xmlns:a16="http://schemas.microsoft.com/office/drawing/2014/main" id="{61FA73AC-D892-4A51-8F58-87814A2866C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7" name="AutoShape 1" descr="blob:https://web.whatsapp.com/34b6e80c-bc0c-4a28-b3e1-e4a36d430a7e">
          <a:extLst>
            <a:ext uri="{FF2B5EF4-FFF2-40B4-BE49-F238E27FC236}">
              <a16:creationId xmlns:a16="http://schemas.microsoft.com/office/drawing/2014/main" id="{DEC44C29-38EE-4204-914A-6F4F3A0E895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1385</xdr:row>
      <xdr:rowOff>0</xdr:rowOff>
    </xdr:from>
    <xdr:ext cx="304800" cy="307975"/>
    <xdr:sp macro="" textlink="">
      <xdr:nvSpPr>
        <xdr:cNvPr id="5568" name="AutoShape 1" descr="blob:https://web.whatsapp.com/34b6e80c-bc0c-4a28-b3e1-e4a36d430a7e">
          <a:extLst>
            <a:ext uri="{FF2B5EF4-FFF2-40B4-BE49-F238E27FC236}">
              <a16:creationId xmlns:a16="http://schemas.microsoft.com/office/drawing/2014/main" id="{AABEEFEC-84D1-4B1E-983F-659A5FD75FE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69" name="AutoShape 1" descr="blob:https://web.whatsapp.com/34b6e80c-bc0c-4a28-b3e1-e4a36d430a7e">
          <a:extLst>
            <a:ext uri="{FF2B5EF4-FFF2-40B4-BE49-F238E27FC236}">
              <a16:creationId xmlns:a16="http://schemas.microsoft.com/office/drawing/2014/main" id="{D546247B-0DF9-463D-AEC0-75BFAFD7D707}"/>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0" name="AutoShape 1" descr="blob:https://web.whatsapp.com/34b6e80c-bc0c-4a28-b3e1-e4a36d430a7e">
          <a:extLst>
            <a:ext uri="{FF2B5EF4-FFF2-40B4-BE49-F238E27FC236}">
              <a16:creationId xmlns:a16="http://schemas.microsoft.com/office/drawing/2014/main" id="{D4630A29-E9CF-44F6-9ED8-2109AAFD61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1" name="AutoShape 1" descr="blob:https://web.whatsapp.com/34b6e80c-bc0c-4a28-b3e1-e4a36d430a7e">
          <a:extLst>
            <a:ext uri="{FF2B5EF4-FFF2-40B4-BE49-F238E27FC236}">
              <a16:creationId xmlns:a16="http://schemas.microsoft.com/office/drawing/2014/main" id="{04856970-AE06-4457-ADE3-FA7F6EDF7A5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2" name="AutoShape 1" descr="blob:https://web.whatsapp.com/34b6e80c-bc0c-4a28-b3e1-e4a36d430a7e">
          <a:extLst>
            <a:ext uri="{FF2B5EF4-FFF2-40B4-BE49-F238E27FC236}">
              <a16:creationId xmlns:a16="http://schemas.microsoft.com/office/drawing/2014/main" id="{15AB05B3-4873-466D-B1FC-6BF19F41F4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3" name="AutoShape 1" descr="blob:https://web.whatsapp.com/34b6e80c-bc0c-4a28-b3e1-e4a36d430a7e">
          <a:extLst>
            <a:ext uri="{FF2B5EF4-FFF2-40B4-BE49-F238E27FC236}">
              <a16:creationId xmlns:a16="http://schemas.microsoft.com/office/drawing/2014/main" id="{790A7887-1ED6-42FB-9C9A-ED2DC2F602E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4" name="AutoShape 1" descr="blob:https://web.whatsapp.com/34b6e80c-bc0c-4a28-b3e1-e4a36d430a7e">
          <a:extLst>
            <a:ext uri="{FF2B5EF4-FFF2-40B4-BE49-F238E27FC236}">
              <a16:creationId xmlns:a16="http://schemas.microsoft.com/office/drawing/2014/main" id="{A1687A34-43D9-42F5-B068-4175238A944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5" name="AutoShape 1" descr="blob:https://web.whatsapp.com/34b6e80c-bc0c-4a28-b3e1-e4a36d430a7e">
          <a:extLst>
            <a:ext uri="{FF2B5EF4-FFF2-40B4-BE49-F238E27FC236}">
              <a16:creationId xmlns:a16="http://schemas.microsoft.com/office/drawing/2014/main" id="{71A4CC59-011D-4956-842D-51AE472CFD6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6" name="AutoShape 1" descr="blob:https://web.whatsapp.com/34b6e80c-bc0c-4a28-b3e1-e4a36d430a7e">
          <a:extLst>
            <a:ext uri="{FF2B5EF4-FFF2-40B4-BE49-F238E27FC236}">
              <a16:creationId xmlns:a16="http://schemas.microsoft.com/office/drawing/2014/main" id="{87D7DC25-24FD-4456-91C5-DF5F4B45DDD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7" name="AutoShape 1" descr="blob:https://web.whatsapp.com/34b6e80c-bc0c-4a28-b3e1-e4a36d430a7e">
          <a:extLst>
            <a:ext uri="{FF2B5EF4-FFF2-40B4-BE49-F238E27FC236}">
              <a16:creationId xmlns:a16="http://schemas.microsoft.com/office/drawing/2014/main" id="{764508E7-ED7A-4291-A470-450790179DD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8" name="AutoShape 1" descr="blob:https://web.whatsapp.com/34b6e80c-bc0c-4a28-b3e1-e4a36d430a7e">
          <a:extLst>
            <a:ext uri="{FF2B5EF4-FFF2-40B4-BE49-F238E27FC236}">
              <a16:creationId xmlns:a16="http://schemas.microsoft.com/office/drawing/2014/main" id="{DBE527F2-3F09-4624-AEF3-989876827A6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79" name="AutoShape 1" descr="blob:https://web.whatsapp.com/34b6e80c-bc0c-4a28-b3e1-e4a36d430a7e">
          <a:extLst>
            <a:ext uri="{FF2B5EF4-FFF2-40B4-BE49-F238E27FC236}">
              <a16:creationId xmlns:a16="http://schemas.microsoft.com/office/drawing/2014/main" id="{0F5599A0-0470-4200-8AB7-633793BACAF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80" name="AutoShape 1" descr="blob:https://web.whatsapp.com/34b6e80c-bc0c-4a28-b3e1-e4a36d430a7e">
          <a:extLst>
            <a:ext uri="{FF2B5EF4-FFF2-40B4-BE49-F238E27FC236}">
              <a16:creationId xmlns:a16="http://schemas.microsoft.com/office/drawing/2014/main" id="{261A6D21-3B4A-4A47-BE98-24124B70C5D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81" name="AutoShape 1" descr="blob:https://web.whatsapp.com/34b6e80c-bc0c-4a28-b3e1-e4a36d430a7e">
          <a:extLst>
            <a:ext uri="{FF2B5EF4-FFF2-40B4-BE49-F238E27FC236}">
              <a16:creationId xmlns:a16="http://schemas.microsoft.com/office/drawing/2014/main" id="{30163689-33E3-4249-AB21-90528BCECFC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1386</xdr:row>
      <xdr:rowOff>0</xdr:rowOff>
    </xdr:from>
    <xdr:ext cx="304800" cy="307975"/>
    <xdr:sp macro="" textlink="">
      <xdr:nvSpPr>
        <xdr:cNvPr id="5582" name="AutoShape 1" descr="blob:https://web.whatsapp.com/34b6e80c-bc0c-4a28-b3e1-e4a36d430a7e">
          <a:extLst>
            <a:ext uri="{FF2B5EF4-FFF2-40B4-BE49-F238E27FC236}">
              <a16:creationId xmlns:a16="http://schemas.microsoft.com/office/drawing/2014/main" id="{305E8F4F-A6B1-4FBE-ACB0-381B3A4BCEA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3" name="AutoShape 1" descr="blob:https://web.whatsapp.com/34b6e80c-bc0c-4a28-b3e1-e4a36d430a7e">
          <a:extLst>
            <a:ext uri="{FF2B5EF4-FFF2-40B4-BE49-F238E27FC236}">
              <a16:creationId xmlns:a16="http://schemas.microsoft.com/office/drawing/2014/main" id="{47A5215A-B883-49E4-8132-296CD0D3CCCD}"/>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4" name="AutoShape 1" descr="blob:https://web.whatsapp.com/34b6e80c-bc0c-4a28-b3e1-e4a36d430a7e">
          <a:extLst>
            <a:ext uri="{FF2B5EF4-FFF2-40B4-BE49-F238E27FC236}">
              <a16:creationId xmlns:a16="http://schemas.microsoft.com/office/drawing/2014/main" id="{07765EA1-0C27-4287-A766-C6E73F611A4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5" name="AutoShape 1" descr="blob:https://web.whatsapp.com/34b6e80c-bc0c-4a28-b3e1-e4a36d430a7e">
          <a:extLst>
            <a:ext uri="{FF2B5EF4-FFF2-40B4-BE49-F238E27FC236}">
              <a16:creationId xmlns:a16="http://schemas.microsoft.com/office/drawing/2014/main" id="{4FC5B7A8-01D5-4C9F-957D-A245C65640C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6" name="AutoShape 1" descr="blob:https://web.whatsapp.com/34b6e80c-bc0c-4a28-b3e1-e4a36d430a7e">
          <a:extLst>
            <a:ext uri="{FF2B5EF4-FFF2-40B4-BE49-F238E27FC236}">
              <a16:creationId xmlns:a16="http://schemas.microsoft.com/office/drawing/2014/main" id="{ACCA081C-70CD-4B3D-A026-9E4E544367C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7" name="AutoShape 1" descr="blob:https://web.whatsapp.com/34b6e80c-bc0c-4a28-b3e1-e4a36d430a7e">
          <a:extLst>
            <a:ext uri="{FF2B5EF4-FFF2-40B4-BE49-F238E27FC236}">
              <a16:creationId xmlns:a16="http://schemas.microsoft.com/office/drawing/2014/main" id="{9E71B3E0-A426-4346-A5AF-6B40357EBE4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8" name="AutoShape 1" descr="blob:https://web.whatsapp.com/34b6e80c-bc0c-4a28-b3e1-e4a36d430a7e">
          <a:extLst>
            <a:ext uri="{FF2B5EF4-FFF2-40B4-BE49-F238E27FC236}">
              <a16:creationId xmlns:a16="http://schemas.microsoft.com/office/drawing/2014/main" id="{184038A1-08E4-475B-80B3-AA207C18832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89" name="AutoShape 1" descr="blob:https://web.whatsapp.com/34b6e80c-bc0c-4a28-b3e1-e4a36d430a7e">
          <a:extLst>
            <a:ext uri="{FF2B5EF4-FFF2-40B4-BE49-F238E27FC236}">
              <a16:creationId xmlns:a16="http://schemas.microsoft.com/office/drawing/2014/main" id="{DD05A238-CB7E-4C49-BA61-B81B5036922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0" name="AutoShape 1" descr="blob:https://web.whatsapp.com/34b6e80c-bc0c-4a28-b3e1-e4a36d430a7e">
          <a:extLst>
            <a:ext uri="{FF2B5EF4-FFF2-40B4-BE49-F238E27FC236}">
              <a16:creationId xmlns:a16="http://schemas.microsoft.com/office/drawing/2014/main" id="{89BB4BEA-8B84-4F3E-8351-6377FFCBAB2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1" name="AutoShape 1" descr="blob:https://web.whatsapp.com/34b6e80c-bc0c-4a28-b3e1-e4a36d430a7e">
          <a:extLst>
            <a:ext uri="{FF2B5EF4-FFF2-40B4-BE49-F238E27FC236}">
              <a16:creationId xmlns:a16="http://schemas.microsoft.com/office/drawing/2014/main" id="{418FAC5D-871B-4CC0-BB1B-503ADBDCA4C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2" name="AutoShape 1" descr="blob:https://web.whatsapp.com/34b6e80c-bc0c-4a28-b3e1-e4a36d430a7e">
          <a:extLst>
            <a:ext uri="{FF2B5EF4-FFF2-40B4-BE49-F238E27FC236}">
              <a16:creationId xmlns:a16="http://schemas.microsoft.com/office/drawing/2014/main" id="{5373151F-0791-4A4B-AFF4-36B41E5D866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3" name="AutoShape 1" descr="blob:https://web.whatsapp.com/34b6e80c-bc0c-4a28-b3e1-e4a36d430a7e">
          <a:extLst>
            <a:ext uri="{FF2B5EF4-FFF2-40B4-BE49-F238E27FC236}">
              <a16:creationId xmlns:a16="http://schemas.microsoft.com/office/drawing/2014/main" id="{1CD7F1FD-3878-46AD-9D38-318459EF2A9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4" name="AutoShape 1" descr="blob:https://web.whatsapp.com/34b6e80c-bc0c-4a28-b3e1-e4a36d430a7e">
          <a:extLst>
            <a:ext uri="{FF2B5EF4-FFF2-40B4-BE49-F238E27FC236}">
              <a16:creationId xmlns:a16="http://schemas.microsoft.com/office/drawing/2014/main" id="{ECA0BA67-2F5C-4432-924C-830ACBF4CE1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1387</xdr:row>
      <xdr:rowOff>0</xdr:rowOff>
    </xdr:from>
    <xdr:ext cx="304800" cy="307975"/>
    <xdr:sp macro="" textlink="">
      <xdr:nvSpPr>
        <xdr:cNvPr id="5595" name="AutoShape 1" descr="blob:https://web.whatsapp.com/34b6e80c-bc0c-4a28-b3e1-e4a36d430a7e">
          <a:extLst>
            <a:ext uri="{FF2B5EF4-FFF2-40B4-BE49-F238E27FC236}">
              <a16:creationId xmlns:a16="http://schemas.microsoft.com/office/drawing/2014/main" id="{426B7A8B-ACE7-4FB5-8A12-A4758613D7B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597" name="AutoShape 1" descr="blob:https://web.whatsapp.com/34b6e80c-bc0c-4a28-b3e1-e4a36d430a7e">
          <a:extLst>
            <a:ext uri="{FF2B5EF4-FFF2-40B4-BE49-F238E27FC236}">
              <a16:creationId xmlns:a16="http://schemas.microsoft.com/office/drawing/2014/main" id="{71CE6AD7-9823-49D5-ABDD-FB4FFC21A207}"/>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598" name="AutoShape 1" descr="blob:https://web.whatsapp.com/34b6e80c-bc0c-4a28-b3e1-e4a36d430a7e">
          <a:extLst>
            <a:ext uri="{FF2B5EF4-FFF2-40B4-BE49-F238E27FC236}">
              <a16:creationId xmlns:a16="http://schemas.microsoft.com/office/drawing/2014/main" id="{355E3996-5D45-411C-9662-0A5433D15F7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599" name="AutoShape 1" descr="blob:https://web.whatsapp.com/34b6e80c-bc0c-4a28-b3e1-e4a36d430a7e">
          <a:extLst>
            <a:ext uri="{FF2B5EF4-FFF2-40B4-BE49-F238E27FC236}">
              <a16:creationId xmlns:a16="http://schemas.microsoft.com/office/drawing/2014/main" id="{8F14E8D9-F58E-498B-AACB-12E0EEB2E1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0" name="AutoShape 1" descr="blob:https://web.whatsapp.com/34b6e80c-bc0c-4a28-b3e1-e4a36d430a7e">
          <a:extLst>
            <a:ext uri="{FF2B5EF4-FFF2-40B4-BE49-F238E27FC236}">
              <a16:creationId xmlns:a16="http://schemas.microsoft.com/office/drawing/2014/main" id="{FF5DC778-3BDC-456A-BA52-0FE6FD6C8B9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1" name="AutoShape 1" descr="blob:https://web.whatsapp.com/34b6e80c-bc0c-4a28-b3e1-e4a36d430a7e">
          <a:extLst>
            <a:ext uri="{FF2B5EF4-FFF2-40B4-BE49-F238E27FC236}">
              <a16:creationId xmlns:a16="http://schemas.microsoft.com/office/drawing/2014/main" id="{E9565F73-39B9-4ED6-A3CE-496F6ACF77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2" name="AutoShape 1" descr="blob:https://web.whatsapp.com/34b6e80c-bc0c-4a28-b3e1-e4a36d430a7e">
          <a:extLst>
            <a:ext uri="{FF2B5EF4-FFF2-40B4-BE49-F238E27FC236}">
              <a16:creationId xmlns:a16="http://schemas.microsoft.com/office/drawing/2014/main" id="{9C972406-41DD-4184-B6F3-4C6CC90CCB8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3" name="AutoShape 1" descr="blob:https://web.whatsapp.com/34b6e80c-bc0c-4a28-b3e1-e4a36d430a7e">
          <a:extLst>
            <a:ext uri="{FF2B5EF4-FFF2-40B4-BE49-F238E27FC236}">
              <a16:creationId xmlns:a16="http://schemas.microsoft.com/office/drawing/2014/main" id="{AC0E7634-CB4C-44E9-A422-5C45226C085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4" name="AutoShape 1" descr="blob:https://web.whatsapp.com/34b6e80c-bc0c-4a28-b3e1-e4a36d430a7e">
          <a:extLst>
            <a:ext uri="{FF2B5EF4-FFF2-40B4-BE49-F238E27FC236}">
              <a16:creationId xmlns:a16="http://schemas.microsoft.com/office/drawing/2014/main" id="{F760F499-84AB-4465-96B8-57B2D4407F4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5" name="AutoShape 1" descr="blob:https://web.whatsapp.com/34b6e80c-bc0c-4a28-b3e1-e4a36d430a7e">
          <a:extLst>
            <a:ext uri="{FF2B5EF4-FFF2-40B4-BE49-F238E27FC236}">
              <a16:creationId xmlns:a16="http://schemas.microsoft.com/office/drawing/2014/main" id="{DB621E98-F044-4601-8C10-07392B7900D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6" name="AutoShape 1" descr="blob:https://web.whatsapp.com/34b6e80c-bc0c-4a28-b3e1-e4a36d430a7e">
          <a:extLst>
            <a:ext uri="{FF2B5EF4-FFF2-40B4-BE49-F238E27FC236}">
              <a16:creationId xmlns:a16="http://schemas.microsoft.com/office/drawing/2014/main" id="{D961BA33-4E32-4DE1-BDF9-06B503CAACB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7" name="AutoShape 1" descr="blob:https://web.whatsapp.com/34b6e80c-bc0c-4a28-b3e1-e4a36d430a7e">
          <a:extLst>
            <a:ext uri="{FF2B5EF4-FFF2-40B4-BE49-F238E27FC236}">
              <a16:creationId xmlns:a16="http://schemas.microsoft.com/office/drawing/2014/main" id="{10DB90D0-DE0A-41C4-98B8-E60D90430C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8" name="AutoShape 1" descr="blob:https://web.whatsapp.com/34b6e80c-bc0c-4a28-b3e1-e4a36d430a7e">
          <a:extLst>
            <a:ext uri="{FF2B5EF4-FFF2-40B4-BE49-F238E27FC236}">
              <a16:creationId xmlns:a16="http://schemas.microsoft.com/office/drawing/2014/main" id="{223E7416-45E1-4760-9006-FF0CD3E0897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09" name="AutoShape 1" descr="blob:https://web.whatsapp.com/34b6e80c-bc0c-4a28-b3e1-e4a36d430a7e">
          <a:extLst>
            <a:ext uri="{FF2B5EF4-FFF2-40B4-BE49-F238E27FC236}">
              <a16:creationId xmlns:a16="http://schemas.microsoft.com/office/drawing/2014/main" id="{F9F1EF2B-D43F-4575-91F3-E6810BF43E8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1388</xdr:row>
      <xdr:rowOff>0</xdr:rowOff>
    </xdr:from>
    <xdr:ext cx="304800" cy="307975"/>
    <xdr:sp macro="" textlink="">
      <xdr:nvSpPr>
        <xdr:cNvPr id="5610" name="AutoShape 1" descr="blob:https://web.whatsapp.com/34b6e80c-bc0c-4a28-b3e1-e4a36d430a7e">
          <a:extLst>
            <a:ext uri="{FF2B5EF4-FFF2-40B4-BE49-F238E27FC236}">
              <a16:creationId xmlns:a16="http://schemas.microsoft.com/office/drawing/2014/main" id="{70A4731C-2DA3-44F2-8BB7-B21BBFC4382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1" name="AutoShape 1" descr="blob:https://web.whatsapp.com/34b6e80c-bc0c-4a28-b3e1-e4a36d430a7e">
          <a:extLst>
            <a:ext uri="{FF2B5EF4-FFF2-40B4-BE49-F238E27FC236}">
              <a16:creationId xmlns:a16="http://schemas.microsoft.com/office/drawing/2014/main" id="{D1D8973F-D700-46A7-93B6-EA6CBB69B2D6}"/>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2" name="AutoShape 1" descr="blob:https://web.whatsapp.com/34b6e80c-bc0c-4a28-b3e1-e4a36d430a7e">
          <a:extLst>
            <a:ext uri="{FF2B5EF4-FFF2-40B4-BE49-F238E27FC236}">
              <a16:creationId xmlns:a16="http://schemas.microsoft.com/office/drawing/2014/main" id="{3DD8D886-9C99-458C-8FAA-6966026BE5D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3" name="AutoShape 1" descr="blob:https://web.whatsapp.com/34b6e80c-bc0c-4a28-b3e1-e4a36d430a7e">
          <a:extLst>
            <a:ext uri="{FF2B5EF4-FFF2-40B4-BE49-F238E27FC236}">
              <a16:creationId xmlns:a16="http://schemas.microsoft.com/office/drawing/2014/main" id="{4D561DC2-A1DE-4A1D-8F1B-0CCCAE1EF1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4" name="AutoShape 1" descr="blob:https://web.whatsapp.com/34b6e80c-bc0c-4a28-b3e1-e4a36d430a7e">
          <a:extLst>
            <a:ext uri="{FF2B5EF4-FFF2-40B4-BE49-F238E27FC236}">
              <a16:creationId xmlns:a16="http://schemas.microsoft.com/office/drawing/2014/main" id="{8D526407-5FC0-49AA-979F-ABBFAD27A7E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5" name="AutoShape 1" descr="blob:https://web.whatsapp.com/34b6e80c-bc0c-4a28-b3e1-e4a36d430a7e">
          <a:extLst>
            <a:ext uri="{FF2B5EF4-FFF2-40B4-BE49-F238E27FC236}">
              <a16:creationId xmlns:a16="http://schemas.microsoft.com/office/drawing/2014/main" id="{23ABCF5F-D937-4135-B21A-7DA3D1FF8E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6" name="AutoShape 1" descr="blob:https://web.whatsapp.com/34b6e80c-bc0c-4a28-b3e1-e4a36d430a7e">
          <a:extLst>
            <a:ext uri="{FF2B5EF4-FFF2-40B4-BE49-F238E27FC236}">
              <a16:creationId xmlns:a16="http://schemas.microsoft.com/office/drawing/2014/main" id="{F92B91A5-B121-4822-AB61-43FFC488793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7" name="AutoShape 1" descr="blob:https://web.whatsapp.com/34b6e80c-bc0c-4a28-b3e1-e4a36d430a7e">
          <a:extLst>
            <a:ext uri="{FF2B5EF4-FFF2-40B4-BE49-F238E27FC236}">
              <a16:creationId xmlns:a16="http://schemas.microsoft.com/office/drawing/2014/main" id="{E270EE23-ED3B-4CBA-BB5C-67F848890BF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8" name="AutoShape 1" descr="blob:https://web.whatsapp.com/34b6e80c-bc0c-4a28-b3e1-e4a36d430a7e">
          <a:extLst>
            <a:ext uri="{FF2B5EF4-FFF2-40B4-BE49-F238E27FC236}">
              <a16:creationId xmlns:a16="http://schemas.microsoft.com/office/drawing/2014/main" id="{6394E226-78A5-4C58-B083-F7DC891F581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19" name="AutoShape 1" descr="blob:https://web.whatsapp.com/34b6e80c-bc0c-4a28-b3e1-e4a36d430a7e">
          <a:extLst>
            <a:ext uri="{FF2B5EF4-FFF2-40B4-BE49-F238E27FC236}">
              <a16:creationId xmlns:a16="http://schemas.microsoft.com/office/drawing/2014/main" id="{11040B57-AF08-4752-82B3-AAE3798C3EF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20" name="AutoShape 1" descr="blob:https://web.whatsapp.com/34b6e80c-bc0c-4a28-b3e1-e4a36d430a7e">
          <a:extLst>
            <a:ext uri="{FF2B5EF4-FFF2-40B4-BE49-F238E27FC236}">
              <a16:creationId xmlns:a16="http://schemas.microsoft.com/office/drawing/2014/main" id="{1FC484E9-EC88-42F7-8425-E9339E8F2D5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21" name="AutoShape 1" descr="blob:https://web.whatsapp.com/34b6e80c-bc0c-4a28-b3e1-e4a36d430a7e">
          <a:extLst>
            <a:ext uri="{FF2B5EF4-FFF2-40B4-BE49-F238E27FC236}">
              <a16:creationId xmlns:a16="http://schemas.microsoft.com/office/drawing/2014/main" id="{8CD94D1C-04A5-479A-AF6C-8546A01CA91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22" name="AutoShape 1" descr="blob:https://web.whatsapp.com/34b6e80c-bc0c-4a28-b3e1-e4a36d430a7e">
          <a:extLst>
            <a:ext uri="{FF2B5EF4-FFF2-40B4-BE49-F238E27FC236}">
              <a16:creationId xmlns:a16="http://schemas.microsoft.com/office/drawing/2014/main" id="{F4786C1D-2860-41E1-AA00-348A7FF564E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23" name="AutoShape 1" descr="blob:https://web.whatsapp.com/34b6e80c-bc0c-4a28-b3e1-e4a36d430a7e">
          <a:extLst>
            <a:ext uri="{FF2B5EF4-FFF2-40B4-BE49-F238E27FC236}">
              <a16:creationId xmlns:a16="http://schemas.microsoft.com/office/drawing/2014/main" id="{C6152486-142F-425F-90A7-A37ACC0B09E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1389</xdr:row>
      <xdr:rowOff>0</xdr:rowOff>
    </xdr:from>
    <xdr:ext cx="304800" cy="307975"/>
    <xdr:sp macro="" textlink="">
      <xdr:nvSpPr>
        <xdr:cNvPr id="5624" name="AutoShape 1" descr="blob:https://web.whatsapp.com/34b6e80c-bc0c-4a28-b3e1-e4a36d430a7e">
          <a:extLst>
            <a:ext uri="{FF2B5EF4-FFF2-40B4-BE49-F238E27FC236}">
              <a16:creationId xmlns:a16="http://schemas.microsoft.com/office/drawing/2014/main" id="{5F081DC6-6798-48FB-9094-FAA2481F339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25" name="AutoShape 1" descr="blob:https://web.whatsapp.com/34b6e80c-bc0c-4a28-b3e1-e4a36d430a7e">
          <a:extLst>
            <a:ext uri="{FF2B5EF4-FFF2-40B4-BE49-F238E27FC236}">
              <a16:creationId xmlns:a16="http://schemas.microsoft.com/office/drawing/2014/main" id="{16FD9E33-C268-4D49-A3D6-2F6191D8AB05}"/>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26" name="AutoShape 1" descr="blob:https://web.whatsapp.com/34b6e80c-bc0c-4a28-b3e1-e4a36d430a7e">
          <a:extLst>
            <a:ext uri="{FF2B5EF4-FFF2-40B4-BE49-F238E27FC236}">
              <a16:creationId xmlns:a16="http://schemas.microsoft.com/office/drawing/2014/main" id="{07EB7576-C14F-4F01-B939-2AAA988D520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27" name="AutoShape 1" descr="blob:https://web.whatsapp.com/34b6e80c-bc0c-4a28-b3e1-e4a36d430a7e">
          <a:extLst>
            <a:ext uri="{FF2B5EF4-FFF2-40B4-BE49-F238E27FC236}">
              <a16:creationId xmlns:a16="http://schemas.microsoft.com/office/drawing/2014/main" id="{59D80434-04D6-476B-9A60-FB9D88C24C4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28" name="AutoShape 1" descr="blob:https://web.whatsapp.com/34b6e80c-bc0c-4a28-b3e1-e4a36d430a7e">
          <a:extLst>
            <a:ext uri="{FF2B5EF4-FFF2-40B4-BE49-F238E27FC236}">
              <a16:creationId xmlns:a16="http://schemas.microsoft.com/office/drawing/2014/main" id="{92AF0097-58A8-424B-8074-B896E5B5E3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29" name="AutoShape 1" descr="blob:https://web.whatsapp.com/34b6e80c-bc0c-4a28-b3e1-e4a36d430a7e">
          <a:extLst>
            <a:ext uri="{FF2B5EF4-FFF2-40B4-BE49-F238E27FC236}">
              <a16:creationId xmlns:a16="http://schemas.microsoft.com/office/drawing/2014/main" id="{FDE80FD8-8FF3-406F-96AF-5FA73DB874C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0" name="AutoShape 1" descr="blob:https://web.whatsapp.com/34b6e80c-bc0c-4a28-b3e1-e4a36d430a7e">
          <a:extLst>
            <a:ext uri="{FF2B5EF4-FFF2-40B4-BE49-F238E27FC236}">
              <a16:creationId xmlns:a16="http://schemas.microsoft.com/office/drawing/2014/main" id="{F4152256-353C-4C8E-864F-BD2B9FF0849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1" name="AutoShape 1" descr="blob:https://web.whatsapp.com/34b6e80c-bc0c-4a28-b3e1-e4a36d430a7e">
          <a:extLst>
            <a:ext uri="{FF2B5EF4-FFF2-40B4-BE49-F238E27FC236}">
              <a16:creationId xmlns:a16="http://schemas.microsoft.com/office/drawing/2014/main" id="{EFCE9D1B-2118-4753-87DC-7A0EE46A310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2" name="AutoShape 1" descr="blob:https://web.whatsapp.com/34b6e80c-bc0c-4a28-b3e1-e4a36d430a7e">
          <a:extLst>
            <a:ext uri="{FF2B5EF4-FFF2-40B4-BE49-F238E27FC236}">
              <a16:creationId xmlns:a16="http://schemas.microsoft.com/office/drawing/2014/main" id="{9C5CCEDA-DF4C-496B-A7A8-DF1F45089F8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3" name="AutoShape 1" descr="blob:https://web.whatsapp.com/34b6e80c-bc0c-4a28-b3e1-e4a36d430a7e">
          <a:extLst>
            <a:ext uri="{FF2B5EF4-FFF2-40B4-BE49-F238E27FC236}">
              <a16:creationId xmlns:a16="http://schemas.microsoft.com/office/drawing/2014/main" id="{D70ADE50-97D8-4036-8EF4-7E48B24A56E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4" name="AutoShape 1" descr="blob:https://web.whatsapp.com/34b6e80c-bc0c-4a28-b3e1-e4a36d430a7e">
          <a:extLst>
            <a:ext uri="{FF2B5EF4-FFF2-40B4-BE49-F238E27FC236}">
              <a16:creationId xmlns:a16="http://schemas.microsoft.com/office/drawing/2014/main" id="{E343E601-F995-43FE-B9A0-FFBD1B89986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5" name="AutoShape 1" descr="blob:https://web.whatsapp.com/34b6e80c-bc0c-4a28-b3e1-e4a36d430a7e">
          <a:extLst>
            <a:ext uri="{FF2B5EF4-FFF2-40B4-BE49-F238E27FC236}">
              <a16:creationId xmlns:a16="http://schemas.microsoft.com/office/drawing/2014/main" id="{89A4FF78-5731-4BFE-8C6B-C443CE63CF0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6" name="AutoShape 1" descr="blob:https://web.whatsapp.com/34b6e80c-bc0c-4a28-b3e1-e4a36d430a7e">
          <a:extLst>
            <a:ext uri="{FF2B5EF4-FFF2-40B4-BE49-F238E27FC236}">
              <a16:creationId xmlns:a16="http://schemas.microsoft.com/office/drawing/2014/main" id="{9A4EFC16-566C-4179-81C6-12471ED05CB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7" name="AutoShape 1" descr="blob:https://web.whatsapp.com/34b6e80c-bc0c-4a28-b3e1-e4a36d430a7e">
          <a:extLst>
            <a:ext uri="{FF2B5EF4-FFF2-40B4-BE49-F238E27FC236}">
              <a16:creationId xmlns:a16="http://schemas.microsoft.com/office/drawing/2014/main" id="{72CCF00E-A2A3-4B78-B727-3B0EA944F88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1390</xdr:row>
      <xdr:rowOff>0</xdr:rowOff>
    </xdr:from>
    <xdr:ext cx="304800" cy="307975"/>
    <xdr:sp macro="" textlink="">
      <xdr:nvSpPr>
        <xdr:cNvPr id="5638" name="AutoShape 1" descr="blob:https://web.whatsapp.com/34b6e80c-bc0c-4a28-b3e1-e4a36d430a7e">
          <a:extLst>
            <a:ext uri="{FF2B5EF4-FFF2-40B4-BE49-F238E27FC236}">
              <a16:creationId xmlns:a16="http://schemas.microsoft.com/office/drawing/2014/main" id="{8AD216F0-E373-4EC1-95D4-0C2B3C8DE41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39" name="AutoShape 1" descr="blob:https://web.whatsapp.com/34b6e80c-bc0c-4a28-b3e1-e4a36d430a7e">
          <a:extLst>
            <a:ext uri="{FF2B5EF4-FFF2-40B4-BE49-F238E27FC236}">
              <a16:creationId xmlns:a16="http://schemas.microsoft.com/office/drawing/2014/main" id="{055F121A-2233-449C-8FC9-49D1B38BA351}"/>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0" name="AutoShape 1" descr="blob:https://web.whatsapp.com/34b6e80c-bc0c-4a28-b3e1-e4a36d430a7e">
          <a:extLst>
            <a:ext uri="{FF2B5EF4-FFF2-40B4-BE49-F238E27FC236}">
              <a16:creationId xmlns:a16="http://schemas.microsoft.com/office/drawing/2014/main" id="{061F8BA1-DF4E-4999-AF61-84C3BDACC45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1" name="AutoShape 1" descr="blob:https://web.whatsapp.com/34b6e80c-bc0c-4a28-b3e1-e4a36d430a7e">
          <a:extLst>
            <a:ext uri="{FF2B5EF4-FFF2-40B4-BE49-F238E27FC236}">
              <a16:creationId xmlns:a16="http://schemas.microsoft.com/office/drawing/2014/main" id="{E9B60D71-DE53-4E9B-9F46-3E471EBB92C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2" name="AutoShape 1" descr="blob:https://web.whatsapp.com/34b6e80c-bc0c-4a28-b3e1-e4a36d430a7e">
          <a:extLst>
            <a:ext uri="{FF2B5EF4-FFF2-40B4-BE49-F238E27FC236}">
              <a16:creationId xmlns:a16="http://schemas.microsoft.com/office/drawing/2014/main" id="{4ADDFD8A-812D-42C2-BD44-59F82374C6B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3" name="AutoShape 1" descr="blob:https://web.whatsapp.com/34b6e80c-bc0c-4a28-b3e1-e4a36d430a7e">
          <a:extLst>
            <a:ext uri="{FF2B5EF4-FFF2-40B4-BE49-F238E27FC236}">
              <a16:creationId xmlns:a16="http://schemas.microsoft.com/office/drawing/2014/main" id="{F856A78E-ADE1-4B7C-9817-E5C1D59C024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4" name="AutoShape 1" descr="blob:https://web.whatsapp.com/34b6e80c-bc0c-4a28-b3e1-e4a36d430a7e">
          <a:extLst>
            <a:ext uri="{FF2B5EF4-FFF2-40B4-BE49-F238E27FC236}">
              <a16:creationId xmlns:a16="http://schemas.microsoft.com/office/drawing/2014/main" id="{12E71E62-A3E5-4579-8F81-CB8D1CC9C47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5" name="AutoShape 1" descr="blob:https://web.whatsapp.com/34b6e80c-bc0c-4a28-b3e1-e4a36d430a7e">
          <a:extLst>
            <a:ext uri="{FF2B5EF4-FFF2-40B4-BE49-F238E27FC236}">
              <a16:creationId xmlns:a16="http://schemas.microsoft.com/office/drawing/2014/main" id="{45B84D53-1E2E-482C-8DF6-57A601809E1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6" name="AutoShape 1" descr="blob:https://web.whatsapp.com/34b6e80c-bc0c-4a28-b3e1-e4a36d430a7e">
          <a:extLst>
            <a:ext uri="{FF2B5EF4-FFF2-40B4-BE49-F238E27FC236}">
              <a16:creationId xmlns:a16="http://schemas.microsoft.com/office/drawing/2014/main" id="{583807B7-CFDB-41FC-8F56-1983B7528C9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7" name="AutoShape 1" descr="blob:https://web.whatsapp.com/34b6e80c-bc0c-4a28-b3e1-e4a36d430a7e">
          <a:extLst>
            <a:ext uri="{FF2B5EF4-FFF2-40B4-BE49-F238E27FC236}">
              <a16:creationId xmlns:a16="http://schemas.microsoft.com/office/drawing/2014/main" id="{1FDC90BC-B103-4E43-938F-A1085C6F726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8" name="AutoShape 1" descr="blob:https://web.whatsapp.com/34b6e80c-bc0c-4a28-b3e1-e4a36d430a7e">
          <a:extLst>
            <a:ext uri="{FF2B5EF4-FFF2-40B4-BE49-F238E27FC236}">
              <a16:creationId xmlns:a16="http://schemas.microsoft.com/office/drawing/2014/main" id="{1EA7B089-9E3D-4FB5-ABA6-D2AE0B2F68A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49" name="AutoShape 1" descr="blob:https://web.whatsapp.com/34b6e80c-bc0c-4a28-b3e1-e4a36d430a7e">
          <a:extLst>
            <a:ext uri="{FF2B5EF4-FFF2-40B4-BE49-F238E27FC236}">
              <a16:creationId xmlns:a16="http://schemas.microsoft.com/office/drawing/2014/main" id="{2AC866AB-3A21-4015-BA05-DAB2E193B17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50" name="AutoShape 1" descr="blob:https://web.whatsapp.com/34b6e80c-bc0c-4a28-b3e1-e4a36d430a7e">
          <a:extLst>
            <a:ext uri="{FF2B5EF4-FFF2-40B4-BE49-F238E27FC236}">
              <a16:creationId xmlns:a16="http://schemas.microsoft.com/office/drawing/2014/main" id="{2CE6E7E0-56D8-4DC2-957B-D1F09C4177F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51" name="AutoShape 1" descr="blob:https://web.whatsapp.com/34b6e80c-bc0c-4a28-b3e1-e4a36d430a7e">
          <a:extLst>
            <a:ext uri="{FF2B5EF4-FFF2-40B4-BE49-F238E27FC236}">
              <a16:creationId xmlns:a16="http://schemas.microsoft.com/office/drawing/2014/main" id="{52D71C1C-7037-4B9C-BD5A-F2740F4E006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1391</xdr:row>
      <xdr:rowOff>0</xdr:rowOff>
    </xdr:from>
    <xdr:ext cx="304800" cy="307975"/>
    <xdr:sp macro="" textlink="">
      <xdr:nvSpPr>
        <xdr:cNvPr id="5652" name="AutoShape 1" descr="blob:https://web.whatsapp.com/34b6e80c-bc0c-4a28-b3e1-e4a36d430a7e">
          <a:extLst>
            <a:ext uri="{FF2B5EF4-FFF2-40B4-BE49-F238E27FC236}">
              <a16:creationId xmlns:a16="http://schemas.microsoft.com/office/drawing/2014/main" id="{F6F55A70-06B0-4F7A-A9A5-88468409855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3" name="AutoShape 1" descr="blob:https://web.whatsapp.com/34b6e80c-bc0c-4a28-b3e1-e4a36d430a7e">
          <a:extLst>
            <a:ext uri="{FF2B5EF4-FFF2-40B4-BE49-F238E27FC236}">
              <a16:creationId xmlns:a16="http://schemas.microsoft.com/office/drawing/2014/main" id="{9DD82E30-B6F3-41A5-95E6-EA6716D03DF3}"/>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4" name="AutoShape 1" descr="blob:https://web.whatsapp.com/34b6e80c-bc0c-4a28-b3e1-e4a36d430a7e">
          <a:extLst>
            <a:ext uri="{FF2B5EF4-FFF2-40B4-BE49-F238E27FC236}">
              <a16:creationId xmlns:a16="http://schemas.microsoft.com/office/drawing/2014/main" id="{33B8CAC2-EC03-442A-A6FB-FBC932CE939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5" name="AutoShape 1" descr="blob:https://web.whatsapp.com/34b6e80c-bc0c-4a28-b3e1-e4a36d430a7e">
          <a:extLst>
            <a:ext uri="{FF2B5EF4-FFF2-40B4-BE49-F238E27FC236}">
              <a16:creationId xmlns:a16="http://schemas.microsoft.com/office/drawing/2014/main" id="{5FF19D8E-A3A3-4BE4-985E-BA69F473A88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6" name="AutoShape 1" descr="blob:https://web.whatsapp.com/34b6e80c-bc0c-4a28-b3e1-e4a36d430a7e">
          <a:extLst>
            <a:ext uri="{FF2B5EF4-FFF2-40B4-BE49-F238E27FC236}">
              <a16:creationId xmlns:a16="http://schemas.microsoft.com/office/drawing/2014/main" id="{9C082EB4-10F1-4B22-AB08-68435DD4AE5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7" name="AutoShape 1" descr="blob:https://web.whatsapp.com/34b6e80c-bc0c-4a28-b3e1-e4a36d430a7e">
          <a:extLst>
            <a:ext uri="{FF2B5EF4-FFF2-40B4-BE49-F238E27FC236}">
              <a16:creationId xmlns:a16="http://schemas.microsoft.com/office/drawing/2014/main" id="{20629F24-BDEA-4D77-B65F-53A43C1D75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8" name="AutoShape 1" descr="blob:https://web.whatsapp.com/34b6e80c-bc0c-4a28-b3e1-e4a36d430a7e">
          <a:extLst>
            <a:ext uri="{FF2B5EF4-FFF2-40B4-BE49-F238E27FC236}">
              <a16:creationId xmlns:a16="http://schemas.microsoft.com/office/drawing/2014/main" id="{FBAB7B72-2395-48EB-B4BA-F840E335234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59" name="AutoShape 1" descr="blob:https://web.whatsapp.com/34b6e80c-bc0c-4a28-b3e1-e4a36d430a7e">
          <a:extLst>
            <a:ext uri="{FF2B5EF4-FFF2-40B4-BE49-F238E27FC236}">
              <a16:creationId xmlns:a16="http://schemas.microsoft.com/office/drawing/2014/main" id="{E961F3ED-E883-4CE0-85D6-6DA201E74AE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0" name="AutoShape 1" descr="blob:https://web.whatsapp.com/34b6e80c-bc0c-4a28-b3e1-e4a36d430a7e">
          <a:extLst>
            <a:ext uri="{FF2B5EF4-FFF2-40B4-BE49-F238E27FC236}">
              <a16:creationId xmlns:a16="http://schemas.microsoft.com/office/drawing/2014/main" id="{721C5EDD-960A-4067-B303-8240B4169B6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1" name="AutoShape 1" descr="blob:https://web.whatsapp.com/34b6e80c-bc0c-4a28-b3e1-e4a36d430a7e">
          <a:extLst>
            <a:ext uri="{FF2B5EF4-FFF2-40B4-BE49-F238E27FC236}">
              <a16:creationId xmlns:a16="http://schemas.microsoft.com/office/drawing/2014/main" id="{56D7CFD6-E5B4-44A3-AEAD-677801B639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2" name="AutoShape 1" descr="blob:https://web.whatsapp.com/34b6e80c-bc0c-4a28-b3e1-e4a36d430a7e">
          <a:extLst>
            <a:ext uri="{FF2B5EF4-FFF2-40B4-BE49-F238E27FC236}">
              <a16:creationId xmlns:a16="http://schemas.microsoft.com/office/drawing/2014/main" id="{07AD15AC-DBAB-4A1C-A073-716698380C0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3" name="AutoShape 1" descr="blob:https://web.whatsapp.com/34b6e80c-bc0c-4a28-b3e1-e4a36d430a7e">
          <a:extLst>
            <a:ext uri="{FF2B5EF4-FFF2-40B4-BE49-F238E27FC236}">
              <a16:creationId xmlns:a16="http://schemas.microsoft.com/office/drawing/2014/main" id="{278CB69A-1130-4C39-B93A-13F9C3AD5E8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4" name="AutoShape 1" descr="blob:https://web.whatsapp.com/34b6e80c-bc0c-4a28-b3e1-e4a36d430a7e">
          <a:extLst>
            <a:ext uri="{FF2B5EF4-FFF2-40B4-BE49-F238E27FC236}">
              <a16:creationId xmlns:a16="http://schemas.microsoft.com/office/drawing/2014/main" id="{AC5B5C6A-1D14-4D95-81F4-B935ED0FCFE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5" name="AutoShape 1" descr="blob:https://web.whatsapp.com/34b6e80c-bc0c-4a28-b3e1-e4a36d430a7e">
          <a:extLst>
            <a:ext uri="{FF2B5EF4-FFF2-40B4-BE49-F238E27FC236}">
              <a16:creationId xmlns:a16="http://schemas.microsoft.com/office/drawing/2014/main" id="{525537D7-A30B-4D40-A91B-091356B04A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1392</xdr:row>
      <xdr:rowOff>0</xdr:rowOff>
    </xdr:from>
    <xdr:ext cx="304800" cy="307975"/>
    <xdr:sp macro="" textlink="">
      <xdr:nvSpPr>
        <xdr:cNvPr id="5666" name="AutoShape 1" descr="blob:https://web.whatsapp.com/34b6e80c-bc0c-4a28-b3e1-e4a36d430a7e">
          <a:extLst>
            <a:ext uri="{FF2B5EF4-FFF2-40B4-BE49-F238E27FC236}">
              <a16:creationId xmlns:a16="http://schemas.microsoft.com/office/drawing/2014/main" id="{19ECB3AB-5B84-44D1-9C9E-379BDA0063A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67" name="AutoShape 1" descr="blob:https://web.whatsapp.com/34b6e80c-bc0c-4a28-b3e1-e4a36d430a7e">
          <a:extLst>
            <a:ext uri="{FF2B5EF4-FFF2-40B4-BE49-F238E27FC236}">
              <a16:creationId xmlns:a16="http://schemas.microsoft.com/office/drawing/2014/main" id="{806BAF3E-CE0D-49A3-BB62-793B2AFD5FB9}"/>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68" name="AutoShape 1" descr="blob:https://web.whatsapp.com/34b6e80c-bc0c-4a28-b3e1-e4a36d430a7e">
          <a:extLst>
            <a:ext uri="{FF2B5EF4-FFF2-40B4-BE49-F238E27FC236}">
              <a16:creationId xmlns:a16="http://schemas.microsoft.com/office/drawing/2014/main" id="{EF2DF2F9-6168-4D52-8A4D-AEDD32F8499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69" name="AutoShape 1" descr="blob:https://web.whatsapp.com/34b6e80c-bc0c-4a28-b3e1-e4a36d430a7e">
          <a:extLst>
            <a:ext uri="{FF2B5EF4-FFF2-40B4-BE49-F238E27FC236}">
              <a16:creationId xmlns:a16="http://schemas.microsoft.com/office/drawing/2014/main" id="{BDD8FB80-C3C9-4C04-8E11-963E008172F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0" name="AutoShape 1" descr="blob:https://web.whatsapp.com/34b6e80c-bc0c-4a28-b3e1-e4a36d430a7e">
          <a:extLst>
            <a:ext uri="{FF2B5EF4-FFF2-40B4-BE49-F238E27FC236}">
              <a16:creationId xmlns:a16="http://schemas.microsoft.com/office/drawing/2014/main" id="{9E566A8F-DC19-495F-8DE2-27A88EF1C2A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1" name="AutoShape 1" descr="blob:https://web.whatsapp.com/34b6e80c-bc0c-4a28-b3e1-e4a36d430a7e">
          <a:extLst>
            <a:ext uri="{FF2B5EF4-FFF2-40B4-BE49-F238E27FC236}">
              <a16:creationId xmlns:a16="http://schemas.microsoft.com/office/drawing/2014/main" id="{52A62CF3-A2C7-4A63-AD20-D9847AF6AB57}"/>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2" name="AutoShape 1" descr="blob:https://web.whatsapp.com/34b6e80c-bc0c-4a28-b3e1-e4a36d430a7e">
          <a:extLst>
            <a:ext uri="{FF2B5EF4-FFF2-40B4-BE49-F238E27FC236}">
              <a16:creationId xmlns:a16="http://schemas.microsoft.com/office/drawing/2014/main" id="{5D42AE25-8863-4F02-8484-B7E371A0FCB0}"/>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3" name="AutoShape 1" descr="blob:https://web.whatsapp.com/34b6e80c-bc0c-4a28-b3e1-e4a36d430a7e">
          <a:extLst>
            <a:ext uri="{FF2B5EF4-FFF2-40B4-BE49-F238E27FC236}">
              <a16:creationId xmlns:a16="http://schemas.microsoft.com/office/drawing/2014/main" id="{D0D2DBDF-3827-4E04-B8F7-384DA31A5B2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4" name="AutoShape 1" descr="blob:https://web.whatsapp.com/34b6e80c-bc0c-4a28-b3e1-e4a36d430a7e">
          <a:extLst>
            <a:ext uri="{FF2B5EF4-FFF2-40B4-BE49-F238E27FC236}">
              <a16:creationId xmlns:a16="http://schemas.microsoft.com/office/drawing/2014/main" id="{0D9AEB55-F7B8-4CA7-8E9F-DE99D14E6B4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5" name="AutoShape 1" descr="blob:https://web.whatsapp.com/34b6e80c-bc0c-4a28-b3e1-e4a36d430a7e">
          <a:extLst>
            <a:ext uri="{FF2B5EF4-FFF2-40B4-BE49-F238E27FC236}">
              <a16:creationId xmlns:a16="http://schemas.microsoft.com/office/drawing/2014/main" id="{909AA1B4-6836-4191-A80F-4421B9AB50A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6" name="AutoShape 1" descr="blob:https://web.whatsapp.com/34b6e80c-bc0c-4a28-b3e1-e4a36d430a7e">
          <a:extLst>
            <a:ext uri="{FF2B5EF4-FFF2-40B4-BE49-F238E27FC236}">
              <a16:creationId xmlns:a16="http://schemas.microsoft.com/office/drawing/2014/main" id="{7AD69A57-8058-4D86-A5DA-33E863F0FEA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7" name="AutoShape 1" descr="blob:https://web.whatsapp.com/34b6e80c-bc0c-4a28-b3e1-e4a36d430a7e">
          <a:extLst>
            <a:ext uri="{FF2B5EF4-FFF2-40B4-BE49-F238E27FC236}">
              <a16:creationId xmlns:a16="http://schemas.microsoft.com/office/drawing/2014/main" id="{6AC9C340-2460-4F7D-8280-12DA7573BDA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8" name="AutoShape 1" descr="blob:https://web.whatsapp.com/34b6e80c-bc0c-4a28-b3e1-e4a36d430a7e">
          <a:extLst>
            <a:ext uri="{FF2B5EF4-FFF2-40B4-BE49-F238E27FC236}">
              <a16:creationId xmlns:a16="http://schemas.microsoft.com/office/drawing/2014/main" id="{83C31611-0938-44AE-9E2C-8794364B3B4D}"/>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79" name="AutoShape 1" descr="blob:https://web.whatsapp.com/34b6e80c-bc0c-4a28-b3e1-e4a36d430a7e">
          <a:extLst>
            <a:ext uri="{FF2B5EF4-FFF2-40B4-BE49-F238E27FC236}">
              <a16:creationId xmlns:a16="http://schemas.microsoft.com/office/drawing/2014/main" id="{0FD94DA0-B6D6-43F0-B1E8-8699DD04023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1393</xdr:row>
      <xdr:rowOff>0</xdr:rowOff>
    </xdr:from>
    <xdr:ext cx="304800" cy="307975"/>
    <xdr:sp macro="" textlink="">
      <xdr:nvSpPr>
        <xdr:cNvPr id="5680" name="AutoShape 1" descr="blob:https://web.whatsapp.com/34b6e80c-bc0c-4a28-b3e1-e4a36d430a7e">
          <a:extLst>
            <a:ext uri="{FF2B5EF4-FFF2-40B4-BE49-F238E27FC236}">
              <a16:creationId xmlns:a16="http://schemas.microsoft.com/office/drawing/2014/main" id="{EEF3498B-CE8E-43A8-8AB0-F491268DA741}"/>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1" name="AutoShape 1" descr="blob:https://web.whatsapp.com/34b6e80c-bc0c-4a28-b3e1-e4a36d430a7e">
          <a:extLst>
            <a:ext uri="{FF2B5EF4-FFF2-40B4-BE49-F238E27FC236}">
              <a16:creationId xmlns:a16="http://schemas.microsoft.com/office/drawing/2014/main" id="{B2CD782E-346C-4B6C-9660-09AC0F9A1695}"/>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2" name="AutoShape 1" descr="blob:https://web.whatsapp.com/34b6e80c-bc0c-4a28-b3e1-e4a36d430a7e">
          <a:extLst>
            <a:ext uri="{FF2B5EF4-FFF2-40B4-BE49-F238E27FC236}">
              <a16:creationId xmlns:a16="http://schemas.microsoft.com/office/drawing/2014/main" id="{8F244EA3-E6DD-4E29-B7B2-07E8DAA53E6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3" name="AutoShape 1" descr="blob:https://web.whatsapp.com/34b6e80c-bc0c-4a28-b3e1-e4a36d430a7e">
          <a:extLst>
            <a:ext uri="{FF2B5EF4-FFF2-40B4-BE49-F238E27FC236}">
              <a16:creationId xmlns:a16="http://schemas.microsoft.com/office/drawing/2014/main" id="{35928F6D-FFC5-40BE-A1F2-6357036DAA4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4" name="AutoShape 1" descr="blob:https://web.whatsapp.com/34b6e80c-bc0c-4a28-b3e1-e4a36d430a7e">
          <a:extLst>
            <a:ext uri="{FF2B5EF4-FFF2-40B4-BE49-F238E27FC236}">
              <a16:creationId xmlns:a16="http://schemas.microsoft.com/office/drawing/2014/main" id="{F0EB9021-348A-4006-8C51-9DCA058AD13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5" name="AutoShape 1" descr="blob:https://web.whatsapp.com/34b6e80c-bc0c-4a28-b3e1-e4a36d430a7e">
          <a:extLst>
            <a:ext uri="{FF2B5EF4-FFF2-40B4-BE49-F238E27FC236}">
              <a16:creationId xmlns:a16="http://schemas.microsoft.com/office/drawing/2014/main" id="{55105257-1FEC-4D82-9C79-29080CB0A089}"/>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6" name="AutoShape 1" descr="blob:https://web.whatsapp.com/34b6e80c-bc0c-4a28-b3e1-e4a36d430a7e">
          <a:extLst>
            <a:ext uri="{FF2B5EF4-FFF2-40B4-BE49-F238E27FC236}">
              <a16:creationId xmlns:a16="http://schemas.microsoft.com/office/drawing/2014/main" id="{A56B8B76-A65E-407A-B03A-6F70A959DF6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7" name="AutoShape 1" descr="blob:https://web.whatsapp.com/34b6e80c-bc0c-4a28-b3e1-e4a36d430a7e">
          <a:extLst>
            <a:ext uri="{FF2B5EF4-FFF2-40B4-BE49-F238E27FC236}">
              <a16:creationId xmlns:a16="http://schemas.microsoft.com/office/drawing/2014/main" id="{140CB811-2FF6-43F6-947A-5110B2CCA77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8" name="AutoShape 1" descr="blob:https://web.whatsapp.com/34b6e80c-bc0c-4a28-b3e1-e4a36d430a7e">
          <a:extLst>
            <a:ext uri="{FF2B5EF4-FFF2-40B4-BE49-F238E27FC236}">
              <a16:creationId xmlns:a16="http://schemas.microsoft.com/office/drawing/2014/main" id="{3D811D14-F739-4D08-91A1-334453B3D46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89" name="AutoShape 1" descr="blob:https://web.whatsapp.com/34b6e80c-bc0c-4a28-b3e1-e4a36d430a7e">
          <a:extLst>
            <a:ext uri="{FF2B5EF4-FFF2-40B4-BE49-F238E27FC236}">
              <a16:creationId xmlns:a16="http://schemas.microsoft.com/office/drawing/2014/main" id="{75344325-56FB-4FD2-8A7B-B48FC478126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90" name="AutoShape 1" descr="blob:https://web.whatsapp.com/34b6e80c-bc0c-4a28-b3e1-e4a36d430a7e">
          <a:extLst>
            <a:ext uri="{FF2B5EF4-FFF2-40B4-BE49-F238E27FC236}">
              <a16:creationId xmlns:a16="http://schemas.microsoft.com/office/drawing/2014/main" id="{D2A270F4-48C3-4F6D-8F29-C98244E5E09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91" name="AutoShape 1" descr="blob:https://web.whatsapp.com/34b6e80c-bc0c-4a28-b3e1-e4a36d430a7e">
          <a:extLst>
            <a:ext uri="{FF2B5EF4-FFF2-40B4-BE49-F238E27FC236}">
              <a16:creationId xmlns:a16="http://schemas.microsoft.com/office/drawing/2014/main" id="{F35DFC09-A4B5-48ED-869F-58BF4B9C3A54}"/>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92" name="AutoShape 1" descr="blob:https://web.whatsapp.com/34b6e80c-bc0c-4a28-b3e1-e4a36d430a7e">
          <a:extLst>
            <a:ext uri="{FF2B5EF4-FFF2-40B4-BE49-F238E27FC236}">
              <a16:creationId xmlns:a16="http://schemas.microsoft.com/office/drawing/2014/main" id="{DA97C692-1DA9-4088-A418-ACFA07B20C4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93" name="AutoShape 1" descr="blob:https://web.whatsapp.com/34b6e80c-bc0c-4a28-b3e1-e4a36d430a7e">
          <a:extLst>
            <a:ext uri="{FF2B5EF4-FFF2-40B4-BE49-F238E27FC236}">
              <a16:creationId xmlns:a16="http://schemas.microsoft.com/office/drawing/2014/main" id="{7F334D24-5CC0-446F-A25D-11BCD0B2E362}"/>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1394</xdr:row>
      <xdr:rowOff>0</xdr:rowOff>
    </xdr:from>
    <xdr:ext cx="304800" cy="307975"/>
    <xdr:sp macro="" textlink="">
      <xdr:nvSpPr>
        <xdr:cNvPr id="5694" name="AutoShape 1" descr="blob:https://web.whatsapp.com/34b6e80c-bc0c-4a28-b3e1-e4a36d430a7e">
          <a:extLst>
            <a:ext uri="{FF2B5EF4-FFF2-40B4-BE49-F238E27FC236}">
              <a16:creationId xmlns:a16="http://schemas.microsoft.com/office/drawing/2014/main" id="{FCE990CD-FEA5-45FA-8624-B8236D1775E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695" name="AutoShape 1" descr="blob:https://web.whatsapp.com/34b6e80c-bc0c-4a28-b3e1-e4a36d430a7e">
          <a:extLst>
            <a:ext uri="{FF2B5EF4-FFF2-40B4-BE49-F238E27FC236}">
              <a16:creationId xmlns:a16="http://schemas.microsoft.com/office/drawing/2014/main" id="{8DAF7AB9-03A5-4909-A49B-FBA5D1DF2BC6}"/>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696" name="AutoShape 1" descr="blob:https://web.whatsapp.com/34b6e80c-bc0c-4a28-b3e1-e4a36d430a7e">
          <a:extLst>
            <a:ext uri="{FF2B5EF4-FFF2-40B4-BE49-F238E27FC236}">
              <a16:creationId xmlns:a16="http://schemas.microsoft.com/office/drawing/2014/main" id="{296A4018-EF69-4E57-BAFC-AF8314311A8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697" name="AutoShape 1" descr="blob:https://web.whatsapp.com/34b6e80c-bc0c-4a28-b3e1-e4a36d430a7e">
          <a:extLst>
            <a:ext uri="{FF2B5EF4-FFF2-40B4-BE49-F238E27FC236}">
              <a16:creationId xmlns:a16="http://schemas.microsoft.com/office/drawing/2014/main" id="{CF4F3BD8-4814-4667-A963-9A35EE71D6A8}"/>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698" name="AutoShape 1" descr="blob:https://web.whatsapp.com/34b6e80c-bc0c-4a28-b3e1-e4a36d430a7e">
          <a:extLst>
            <a:ext uri="{FF2B5EF4-FFF2-40B4-BE49-F238E27FC236}">
              <a16:creationId xmlns:a16="http://schemas.microsoft.com/office/drawing/2014/main" id="{4C7A65FB-869A-4A08-9F1A-8A7B05B95AD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699" name="AutoShape 1" descr="blob:https://web.whatsapp.com/34b6e80c-bc0c-4a28-b3e1-e4a36d430a7e">
          <a:extLst>
            <a:ext uri="{FF2B5EF4-FFF2-40B4-BE49-F238E27FC236}">
              <a16:creationId xmlns:a16="http://schemas.microsoft.com/office/drawing/2014/main" id="{6525B301-4C5B-4ED9-B5AA-33874ABAA65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0" name="AutoShape 1" descr="blob:https://web.whatsapp.com/34b6e80c-bc0c-4a28-b3e1-e4a36d430a7e">
          <a:extLst>
            <a:ext uri="{FF2B5EF4-FFF2-40B4-BE49-F238E27FC236}">
              <a16:creationId xmlns:a16="http://schemas.microsoft.com/office/drawing/2014/main" id="{61C7B8B7-16ED-4F76-80D3-CB5933DC668F}"/>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1" name="AutoShape 1" descr="blob:https://web.whatsapp.com/34b6e80c-bc0c-4a28-b3e1-e4a36d430a7e">
          <a:extLst>
            <a:ext uri="{FF2B5EF4-FFF2-40B4-BE49-F238E27FC236}">
              <a16:creationId xmlns:a16="http://schemas.microsoft.com/office/drawing/2014/main" id="{772DBFFA-5291-46CF-BD16-3754A04053EE}"/>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2" name="AutoShape 1" descr="blob:https://web.whatsapp.com/34b6e80c-bc0c-4a28-b3e1-e4a36d430a7e">
          <a:extLst>
            <a:ext uri="{FF2B5EF4-FFF2-40B4-BE49-F238E27FC236}">
              <a16:creationId xmlns:a16="http://schemas.microsoft.com/office/drawing/2014/main" id="{6CF8A09F-1088-41AA-AF09-6F05775F8015}"/>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3" name="AutoShape 1" descr="blob:https://web.whatsapp.com/34b6e80c-bc0c-4a28-b3e1-e4a36d430a7e">
          <a:extLst>
            <a:ext uri="{FF2B5EF4-FFF2-40B4-BE49-F238E27FC236}">
              <a16:creationId xmlns:a16="http://schemas.microsoft.com/office/drawing/2014/main" id="{22B0B20A-0DDA-41AA-B472-69A0FDA8D35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4" name="AutoShape 1" descr="blob:https://web.whatsapp.com/34b6e80c-bc0c-4a28-b3e1-e4a36d430a7e">
          <a:extLst>
            <a:ext uri="{FF2B5EF4-FFF2-40B4-BE49-F238E27FC236}">
              <a16:creationId xmlns:a16="http://schemas.microsoft.com/office/drawing/2014/main" id="{A4AAB2A8-70BD-4B2E-992D-6E1CA59E870C}"/>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5" name="AutoShape 1" descr="blob:https://web.whatsapp.com/34b6e80c-bc0c-4a28-b3e1-e4a36d430a7e">
          <a:extLst>
            <a:ext uri="{FF2B5EF4-FFF2-40B4-BE49-F238E27FC236}">
              <a16:creationId xmlns:a16="http://schemas.microsoft.com/office/drawing/2014/main" id="{BBEEB71F-9B5A-40BF-BF0E-184EDA381A2B}"/>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6" name="AutoShape 1" descr="blob:https://web.whatsapp.com/34b6e80c-bc0c-4a28-b3e1-e4a36d430a7e">
          <a:extLst>
            <a:ext uri="{FF2B5EF4-FFF2-40B4-BE49-F238E27FC236}">
              <a16:creationId xmlns:a16="http://schemas.microsoft.com/office/drawing/2014/main" id="{1C7C6605-AC61-4207-8C57-988B9D6E2286}"/>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7" name="AutoShape 1" descr="blob:https://web.whatsapp.com/34b6e80c-bc0c-4a28-b3e1-e4a36d430a7e">
          <a:extLst>
            <a:ext uri="{FF2B5EF4-FFF2-40B4-BE49-F238E27FC236}">
              <a16:creationId xmlns:a16="http://schemas.microsoft.com/office/drawing/2014/main" id="{0B3A3052-B84C-4383-9EBF-B45C42C99B4A}"/>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1395</xdr:row>
      <xdr:rowOff>0</xdr:rowOff>
    </xdr:from>
    <xdr:ext cx="304800" cy="307975"/>
    <xdr:sp macro="" textlink="">
      <xdr:nvSpPr>
        <xdr:cNvPr id="5708" name="AutoShape 1" descr="blob:https://web.whatsapp.com/34b6e80c-bc0c-4a28-b3e1-e4a36d430a7e">
          <a:extLst>
            <a:ext uri="{FF2B5EF4-FFF2-40B4-BE49-F238E27FC236}">
              <a16:creationId xmlns:a16="http://schemas.microsoft.com/office/drawing/2014/main" id="{D2EE7F64-B0E5-4369-8DEF-90E77E6D5A43}"/>
            </a:ext>
          </a:extLst>
        </xdr:cNvPr>
        <xdr:cNvSpPr>
          <a:spLocks noChangeAspect="1" noChangeArrowheads="1"/>
        </xdr:cNvSpPr>
      </xdr:nvSpPr>
      <xdr:spPr bwMode="auto">
        <a:xfrm>
          <a:off x="9409545" y="3779885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1396</xdr:row>
      <xdr:rowOff>0</xdr:rowOff>
    </xdr:from>
    <xdr:ext cx="304800" cy="307975"/>
    <xdr:sp macro="" textlink="">
      <xdr:nvSpPr>
        <xdr:cNvPr id="5709" name="AutoShape 1" descr="blob:https://web.whatsapp.com/34b6e80c-bc0c-4a28-b3e1-e4a36d430a7e">
          <a:extLst>
            <a:ext uri="{FF2B5EF4-FFF2-40B4-BE49-F238E27FC236}">
              <a16:creationId xmlns:a16="http://schemas.microsoft.com/office/drawing/2014/main" id="{8444A2EF-6CB5-4A5E-B07F-C5EA67283662}"/>
            </a:ext>
          </a:extLst>
        </xdr:cNvPr>
        <xdr:cNvSpPr>
          <a:spLocks noChangeAspect="1" noChangeArrowheads="1"/>
        </xdr:cNvSpPr>
      </xdr:nvSpPr>
      <xdr:spPr bwMode="auto">
        <a:xfrm>
          <a:off x="9409545" y="3782579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1396</xdr:row>
      <xdr:rowOff>0</xdr:rowOff>
    </xdr:from>
    <xdr:ext cx="304800" cy="307975"/>
    <xdr:sp macro="" textlink="">
      <xdr:nvSpPr>
        <xdr:cNvPr id="5710" name="AutoShape 1" descr="blob:https://web.whatsapp.com/34b6e80c-bc0c-4a28-b3e1-e4a36d430a7e">
          <a:extLst>
            <a:ext uri="{FF2B5EF4-FFF2-40B4-BE49-F238E27FC236}">
              <a16:creationId xmlns:a16="http://schemas.microsoft.com/office/drawing/2014/main" id="{52D9FED6-8EBF-422A-9F22-D67326BF7143}"/>
            </a:ext>
          </a:extLst>
        </xdr:cNvPr>
        <xdr:cNvSpPr>
          <a:spLocks noChangeAspect="1" noChangeArrowheads="1"/>
        </xdr:cNvSpPr>
      </xdr:nvSpPr>
      <xdr:spPr bwMode="auto">
        <a:xfrm>
          <a:off x="9409545" y="38287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1" name="AutoShape 1" descr="blob:https://web.whatsapp.com/34b6e80c-bc0c-4a28-b3e1-e4a36d430a7e">
          <a:extLst>
            <a:ext uri="{FF2B5EF4-FFF2-40B4-BE49-F238E27FC236}">
              <a16:creationId xmlns:a16="http://schemas.microsoft.com/office/drawing/2014/main" id="{09360B9C-36F3-44D0-8C4E-E643E4DA5749}"/>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2" name="AutoShape 1" descr="blob:https://web.whatsapp.com/34b6e80c-bc0c-4a28-b3e1-e4a36d430a7e">
          <a:extLst>
            <a:ext uri="{FF2B5EF4-FFF2-40B4-BE49-F238E27FC236}">
              <a16:creationId xmlns:a16="http://schemas.microsoft.com/office/drawing/2014/main" id="{5D2EA335-D0EF-4F92-94C4-AB5A449C7726}"/>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3" name="AutoShape 1" descr="blob:https://web.whatsapp.com/34b6e80c-bc0c-4a28-b3e1-e4a36d430a7e">
          <a:extLst>
            <a:ext uri="{FF2B5EF4-FFF2-40B4-BE49-F238E27FC236}">
              <a16:creationId xmlns:a16="http://schemas.microsoft.com/office/drawing/2014/main" id="{EC6B7E92-3D69-4346-B202-C081194956D4}"/>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4" name="AutoShape 1" descr="blob:https://web.whatsapp.com/34b6e80c-bc0c-4a28-b3e1-e4a36d430a7e">
          <a:extLst>
            <a:ext uri="{FF2B5EF4-FFF2-40B4-BE49-F238E27FC236}">
              <a16:creationId xmlns:a16="http://schemas.microsoft.com/office/drawing/2014/main" id="{3FE6F5AE-6E10-4FB2-9EAB-1920D2E68BE2}"/>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5" name="AutoShape 1" descr="blob:https://web.whatsapp.com/34b6e80c-bc0c-4a28-b3e1-e4a36d430a7e">
          <a:extLst>
            <a:ext uri="{FF2B5EF4-FFF2-40B4-BE49-F238E27FC236}">
              <a16:creationId xmlns:a16="http://schemas.microsoft.com/office/drawing/2014/main" id="{FBEEAC49-85F3-4A91-9E63-1B0906B5C639}"/>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1398</xdr:row>
      <xdr:rowOff>0</xdr:rowOff>
    </xdr:from>
    <xdr:ext cx="304800" cy="307975"/>
    <xdr:sp macro="" textlink="">
      <xdr:nvSpPr>
        <xdr:cNvPr id="5716" name="AutoShape 1" descr="blob:https://web.whatsapp.com/34b6e80c-bc0c-4a28-b3e1-e4a36d430a7e">
          <a:extLst>
            <a:ext uri="{FF2B5EF4-FFF2-40B4-BE49-F238E27FC236}">
              <a16:creationId xmlns:a16="http://schemas.microsoft.com/office/drawing/2014/main" id="{09A91867-FE14-4C76-AAB7-AE9553F73721}"/>
            </a:ext>
          </a:extLst>
        </xdr:cNvPr>
        <xdr:cNvSpPr>
          <a:spLocks noChangeAspect="1" noChangeArrowheads="1"/>
        </xdr:cNvSpPr>
      </xdr:nvSpPr>
      <xdr:spPr bwMode="auto">
        <a:xfrm>
          <a:off x="9409545" y="38260674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1399</xdr:row>
      <xdr:rowOff>0</xdr:rowOff>
    </xdr:from>
    <xdr:ext cx="304800" cy="307975"/>
    <xdr:sp macro="" textlink="">
      <xdr:nvSpPr>
        <xdr:cNvPr id="5725" name="AutoShape 1" descr="blob:https://web.whatsapp.com/34b6e80c-bc0c-4a28-b3e1-e4a36d430a7e">
          <a:extLst>
            <a:ext uri="{FF2B5EF4-FFF2-40B4-BE49-F238E27FC236}">
              <a16:creationId xmlns:a16="http://schemas.microsoft.com/office/drawing/2014/main" id="{6D17912E-644A-4316-ABDB-37C6E5A94BAE}"/>
            </a:ext>
          </a:extLst>
        </xdr:cNvPr>
        <xdr:cNvSpPr>
          <a:spLocks noChangeAspect="1" noChangeArrowheads="1"/>
        </xdr:cNvSpPr>
      </xdr:nvSpPr>
      <xdr:spPr bwMode="auto">
        <a:xfrm>
          <a:off x="9409545" y="382876136"/>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26" name="AutoShape 1" descr="blob:https://web.whatsapp.com/34b6e80c-bc0c-4a28-b3e1-e4a36d430a7e">
          <a:extLst>
            <a:ext uri="{FF2B5EF4-FFF2-40B4-BE49-F238E27FC236}">
              <a16:creationId xmlns:a16="http://schemas.microsoft.com/office/drawing/2014/main" id="{AFEFFC50-BDA9-4F5B-B33B-D9DEA1915F7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27" name="AutoShape 1" descr="blob:https://web.whatsapp.com/34b6e80c-bc0c-4a28-b3e1-e4a36d430a7e">
          <a:extLst>
            <a:ext uri="{FF2B5EF4-FFF2-40B4-BE49-F238E27FC236}">
              <a16:creationId xmlns:a16="http://schemas.microsoft.com/office/drawing/2014/main" id="{C69D7623-60A2-4EB7-8653-6A9A7249B12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28" name="AutoShape 1" descr="blob:https://web.whatsapp.com/34b6e80c-bc0c-4a28-b3e1-e4a36d430a7e">
          <a:extLst>
            <a:ext uri="{FF2B5EF4-FFF2-40B4-BE49-F238E27FC236}">
              <a16:creationId xmlns:a16="http://schemas.microsoft.com/office/drawing/2014/main" id="{9DA8468B-F1C1-4B4B-9347-77379274DA5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29" name="AutoShape 1" descr="blob:https://web.whatsapp.com/34b6e80c-bc0c-4a28-b3e1-e4a36d430a7e">
          <a:extLst>
            <a:ext uri="{FF2B5EF4-FFF2-40B4-BE49-F238E27FC236}">
              <a16:creationId xmlns:a16="http://schemas.microsoft.com/office/drawing/2014/main" id="{3AD57923-3BC5-401C-9AD8-F960103D016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0" name="AutoShape 1" descr="blob:https://web.whatsapp.com/34b6e80c-bc0c-4a28-b3e1-e4a36d430a7e">
          <a:extLst>
            <a:ext uri="{FF2B5EF4-FFF2-40B4-BE49-F238E27FC236}">
              <a16:creationId xmlns:a16="http://schemas.microsoft.com/office/drawing/2014/main" id="{4DAB8048-55BE-485C-A492-CA7E537F81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1" name="AutoShape 1" descr="blob:https://web.whatsapp.com/34b6e80c-bc0c-4a28-b3e1-e4a36d430a7e">
          <a:extLst>
            <a:ext uri="{FF2B5EF4-FFF2-40B4-BE49-F238E27FC236}">
              <a16:creationId xmlns:a16="http://schemas.microsoft.com/office/drawing/2014/main" id="{13A93998-CFFB-497E-AE90-3C97433ED73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2" name="AutoShape 1" descr="blob:https://web.whatsapp.com/34b6e80c-bc0c-4a28-b3e1-e4a36d430a7e">
          <a:extLst>
            <a:ext uri="{FF2B5EF4-FFF2-40B4-BE49-F238E27FC236}">
              <a16:creationId xmlns:a16="http://schemas.microsoft.com/office/drawing/2014/main" id="{DD4562F5-1853-4819-B952-57A4A872246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3" name="AutoShape 1" descr="blob:https://web.whatsapp.com/34b6e80c-bc0c-4a28-b3e1-e4a36d430a7e">
          <a:extLst>
            <a:ext uri="{FF2B5EF4-FFF2-40B4-BE49-F238E27FC236}">
              <a16:creationId xmlns:a16="http://schemas.microsoft.com/office/drawing/2014/main" id="{BAAD46D6-C7F1-4358-8CA6-33150CE52EC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4" name="AutoShape 1" descr="blob:https://web.whatsapp.com/34b6e80c-bc0c-4a28-b3e1-e4a36d430a7e">
          <a:extLst>
            <a:ext uri="{FF2B5EF4-FFF2-40B4-BE49-F238E27FC236}">
              <a16:creationId xmlns:a16="http://schemas.microsoft.com/office/drawing/2014/main" id="{E8D62819-3C3E-4924-8E04-C84F58C824F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5" name="AutoShape 1" descr="blob:https://web.whatsapp.com/34b6e80c-bc0c-4a28-b3e1-e4a36d430a7e">
          <a:extLst>
            <a:ext uri="{FF2B5EF4-FFF2-40B4-BE49-F238E27FC236}">
              <a16:creationId xmlns:a16="http://schemas.microsoft.com/office/drawing/2014/main" id="{D1D3CB50-9E35-4BBA-B777-9698AD74CAA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6" name="AutoShape 1" descr="blob:https://web.whatsapp.com/34b6e80c-bc0c-4a28-b3e1-e4a36d430a7e">
          <a:extLst>
            <a:ext uri="{FF2B5EF4-FFF2-40B4-BE49-F238E27FC236}">
              <a16:creationId xmlns:a16="http://schemas.microsoft.com/office/drawing/2014/main" id="{EA44F2D7-1825-46A7-A2EE-49F1630A75F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7" name="AutoShape 1" descr="blob:https://web.whatsapp.com/34b6e80c-bc0c-4a28-b3e1-e4a36d430a7e">
          <a:extLst>
            <a:ext uri="{FF2B5EF4-FFF2-40B4-BE49-F238E27FC236}">
              <a16:creationId xmlns:a16="http://schemas.microsoft.com/office/drawing/2014/main" id="{65361B7D-B0CF-44E3-84AB-968D968015D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8" name="AutoShape 1" descr="blob:https://web.whatsapp.com/34b6e80c-bc0c-4a28-b3e1-e4a36d430a7e">
          <a:extLst>
            <a:ext uri="{FF2B5EF4-FFF2-40B4-BE49-F238E27FC236}">
              <a16:creationId xmlns:a16="http://schemas.microsoft.com/office/drawing/2014/main" id="{DF01C6D3-8D26-4078-B84E-B99A9D55435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1400</xdr:row>
      <xdr:rowOff>0</xdr:rowOff>
    </xdr:from>
    <xdr:ext cx="304800" cy="307975"/>
    <xdr:sp macro="" textlink="">
      <xdr:nvSpPr>
        <xdr:cNvPr id="5739" name="AutoShape 1" descr="blob:https://web.whatsapp.com/34b6e80c-bc0c-4a28-b3e1-e4a36d430a7e">
          <a:extLst>
            <a:ext uri="{FF2B5EF4-FFF2-40B4-BE49-F238E27FC236}">
              <a16:creationId xmlns:a16="http://schemas.microsoft.com/office/drawing/2014/main" id="{0B3C477D-D090-47C9-B04E-206D691B7D1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0" name="AutoShape 1" descr="blob:https://web.whatsapp.com/34b6e80c-bc0c-4a28-b3e1-e4a36d430a7e">
          <a:extLst>
            <a:ext uri="{FF2B5EF4-FFF2-40B4-BE49-F238E27FC236}">
              <a16:creationId xmlns:a16="http://schemas.microsoft.com/office/drawing/2014/main" id="{A78458E7-49E4-473F-9BE8-2F1BE932BB0A}"/>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1" name="AutoShape 1" descr="blob:https://web.whatsapp.com/34b6e80c-bc0c-4a28-b3e1-e4a36d430a7e">
          <a:extLst>
            <a:ext uri="{FF2B5EF4-FFF2-40B4-BE49-F238E27FC236}">
              <a16:creationId xmlns:a16="http://schemas.microsoft.com/office/drawing/2014/main" id="{74FE8AFC-69F5-4D3E-97FC-C8E8497C3A6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2" name="AutoShape 1" descr="blob:https://web.whatsapp.com/34b6e80c-bc0c-4a28-b3e1-e4a36d430a7e">
          <a:extLst>
            <a:ext uri="{FF2B5EF4-FFF2-40B4-BE49-F238E27FC236}">
              <a16:creationId xmlns:a16="http://schemas.microsoft.com/office/drawing/2014/main" id="{21C70CD2-58F1-4340-95F1-888FF137CC3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3" name="AutoShape 1" descr="blob:https://web.whatsapp.com/34b6e80c-bc0c-4a28-b3e1-e4a36d430a7e">
          <a:extLst>
            <a:ext uri="{FF2B5EF4-FFF2-40B4-BE49-F238E27FC236}">
              <a16:creationId xmlns:a16="http://schemas.microsoft.com/office/drawing/2014/main" id="{0A1FCB9E-BAAA-485A-B370-F25522C0132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4" name="AutoShape 1" descr="blob:https://web.whatsapp.com/34b6e80c-bc0c-4a28-b3e1-e4a36d430a7e">
          <a:extLst>
            <a:ext uri="{FF2B5EF4-FFF2-40B4-BE49-F238E27FC236}">
              <a16:creationId xmlns:a16="http://schemas.microsoft.com/office/drawing/2014/main" id="{BCC466FA-F752-44C2-B88E-E881D69BD5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5" name="AutoShape 1" descr="blob:https://web.whatsapp.com/34b6e80c-bc0c-4a28-b3e1-e4a36d430a7e">
          <a:extLst>
            <a:ext uri="{FF2B5EF4-FFF2-40B4-BE49-F238E27FC236}">
              <a16:creationId xmlns:a16="http://schemas.microsoft.com/office/drawing/2014/main" id="{3BE840E4-0446-42E4-9233-EF593E9D118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6" name="AutoShape 1" descr="blob:https://web.whatsapp.com/34b6e80c-bc0c-4a28-b3e1-e4a36d430a7e">
          <a:extLst>
            <a:ext uri="{FF2B5EF4-FFF2-40B4-BE49-F238E27FC236}">
              <a16:creationId xmlns:a16="http://schemas.microsoft.com/office/drawing/2014/main" id="{BCB5D8CD-1BEB-4697-A2C7-1B0AC7C8266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7" name="AutoShape 1" descr="blob:https://web.whatsapp.com/34b6e80c-bc0c-4a28-b3e1-e4a36d430a7e">
          <a:extLst>
            <a:ext uri="{FF2B5EF4-FFF2-40B4-BE49-F238E27FC236}">
              <a16:creationId xmlns:a16="http://schemas.microsoft.com/office/drawing/2014/main" id="{8E16F014-4141-42E1-B9FB-56767DB47C8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8" name="AutoShape 1" descr="blob:https://web.whatsapp.com/34b6e80c-bc0c-4a28-b3e1-e4a36d430a7e">
          <a:extLst>
            <a:ext uri="{FF2B5EF4-FFF2-40B4-BE49-F238E27FC236}">
              <a16:creationId xmlns:a16="http://schemas.microsoft.com/office/drawing/2014/main" id="{9F95FBB9-2E78-4FDE-B7B9-641192019F9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49" name="AutoShape 1" descr="blob:https://web.whatsapp.com/34b6e80c-bc0c-4a28-b3e1-e4a36d430a7e">
          <a:extLst>
            <a:ext uri="{FF2B5EF4-FFF2-40B4-BE49-F238E27FC236}">
              <a16:creationId xmlns:a16="http://schemas.microsoft.com/office/drawing/2014/main" id="{4A9EBC34-0919-4505-829E-FE0674ECFA9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50" name="AutoShape 1" descr="blob:https://web.whatsapp.com/34b6e80c-bc0c-4a28-b3e1-e4a36d430a7e">
          <a:extLst>
            <a:ext uri="{FF2B5EF4-FFF2-40B4-BE49-F238E27FC236}">
              <a16:creationId xmlns:a16="http://schemas.microsoft.com/office/drawing/2014/main" id="{A7006780-703A-47FE-8E5E-0280576881C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51" name="AutoShape 1" descr="blob:https://web.whatsapp.com/34b6e80c-bc0c-4a28-b3e1-e4a36d430a7e">
          <a:extLst>
            <a:ext uri="{FF2B5EF4-FFF2-40B4-BE49-F238E27FC236}">
              <a16:creationId xmlns:a16="http://schemas.microsoft.com/office/drawing/2014/main" id="{9CC0D918-5F62-494B-8BE7-62BCFEAB97A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52" name="AutoShape 1" descr="blob:https://web.whatsapp.com/34b6e80c-bc0c-4a28-b3e1-e4a36d430a7e">
          <a:extLst>
            <a:ext uri="{FF2B5EF4-FFF2-40B4-BE49-F238E27FC236}">
              <a16:creationId xmlns:a16="http://schemas.microsoft.com/office/drawing/2014/main" id="{5864EAE8-9706-417B-937B-1B50BD7CAF1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53" name="AutoShape 1" descr="blob:https://web.whatsapp.com/34b6e80c-bc0c-4a28-b3e1-e4a36d430a7e">
          <a:extLst>
            <a:ext uri="{FF2B5EF4-FFF2-40B4-BE49-F238E27FC236}">
              <a16:creationId xmlns:a16="http://schemas.microsoft.com/office/drawing/2014/main" id="{1F3CCCA0-C332-4AD6-8EF7-1A1E08C02C0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1401</xdr:row>
      <xdr:rowOff>0</xdr:rowOff>
    </xdr:from>
    <xdr:ext cx="304800" cy="307975"/>
    <xdr:sp macro="" textlink="">
      <xdr:nvSpPr>
        <xdr:cNvPr id="5754" name="AutoShape 1" descr="blob:https://web.whatsapp.com/34b6e80c-bc0c-4a28-b3e1-e4a36d430a7e">
          <a:extLst>
            <a:ext uri="{FF2B5EF4-FFF2-40B4-BE49-F238E27FC236}">
              <a16:creationId xmlns:a16="http://schemas.microsoft.com/office/drawing/2014/main" id="{B456267F-E1F3-41CE-BEF3-C9E693A37FF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55" name="AutoShape 1" descr="blob:https://web.whatsapp.com/34b6e80c-bc0c-4a28-b3e1-e4a36d430a7e">
          <a:extLst>
            <a:ext uri="{FF2B5EF4-FFF2-40B4-BE49-F238E27FC236}">
              <a16:creationId xmlns:a16="http://schemas.microsoft.com/office/drawing/2014/main" id="{E32D1ACA-121A-4045-AC34-7D0ECC4E1F63}"/>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56" name="AutoShape 1" descr="blob:https://web.whatsapp.com/34b6e80c-bc0c-4a28-b3e1-e4a36d430a7e">
          <a:extLst>
            <a:ext uri="{FF2B5EF4-FFF2-40B4-BE49-F238E27FC236}">
              <a16:creationId xmlns:a16="http://schemas.microsoft.com/office/drawing/2014/main" id="{31447D43-9E85-4D0A-928E-113727B838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57" name="AutoShape 1" descr="blob:https://web.whatsapp.com/34b6e80c-bc0c-4a28-b3e1-e4a36d430a7e">
          <a:extLst>
            <a:ext uri="{FF2B5EF4-FFF2-40B4-BE49-F238E27FC236}">
              <a16:creationId xmlns:a16="http://schemas.microsoft.com/office/drawing/2014/main" id="{01EE113F-B475-40A9-B641-837735BD506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58" name="AutoShape 1" descr="blob:https://web.whatsapp.com/34b6e80c-bc0c-4a28-b3e1-e4a36d430a7e">
          <a:extLst>
            <a:ext uri="{FF2B5EF4-FFF2-40B4-BE49-F238E27FC236}">
              <a16:creationId xmlns:a16="http://schemas.microsoft.com/office/drawing/2014/main" id="{6757B341-6967-4AAD-9700-A69B32CA9B7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59" name="AutoShape 1" descr="blob:https://web.whatsapp.com/34b6e80c-bc0c-4a28-b3e1-e4a36d430a7e">
          <a:extLst>
            <a:ext uri="{FF2B5EF4-FFF2-40B4-BE49-F238E27FC236}">
              <a16:creationId xmlns:a16="http://schemas.microsoft.com/office/drawing/2014/main" id="{5595D498-23EB-4C4A-8FAF-3E8386EA217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0" name="AutoShape 1" descr="blob:https://web.whatsapp.com/34b6e80c-bc0c-4a28-b3e1-e4a36d430a7e">
          <a:extLst>
            <a:ext uri="{FF2B5EF4-FFF2-40B4-BE49-F238E27FC236}">
              <a16:creationId xmlns:a16="http://schemas.microsoft.com/office/drawing/2014/main" id="{9C263F21-3D48-4DEB-BE5A-F0D65E8B1A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1" name="AutoShape 1" descr="blob:https://web.whatsapp.com/34b6e80c-bc0c-4a28-b3e1-e4a36d430a7e">
          <a:extLst>
            <a:ext uri="{FF2B5EF4-FFF2-40B4-BE49-F238E27FC236}">
              <a16:creationId xmlns:a16="http://schemas.microsoft.com/office/drawing/2014/main" id="{1828F6EB-1961-4F36-8990-CF8CDC5B48D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2" name="AutoShape 1" descr="blob:https://web.whatsapp.com/34b6e80c-bc0c-4a28-b3e1-e4a36d430a7e">
          <a:extLst>
            <a:ext uri="{FF2B5EF4-FFF2-40B4-BE49-F238E27FC236}">
              <a16:creationId xmlns:a16="http://schemas.microsoft.com/office/drawing/2014/main" id="{7F12851A-9917-4F60-904D-5C4BC335F66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3" name="AutoShape 1" descr="blob:https://web.whatsapp.com/34b6e80c-bc0c-4a28-b3e1-e4a36d430a7e">
          <a:extLst>
            <a:ext uri="{FF2B5EF4-FFF2-40B4-BE49-F238E27FC236}">
              <a16:creationId xmlns:a16="http://schemas.microsoft.com/office/drawing/2014/main" id="{CB6AF404-CF88-4384-B5E7-1CF9912FCBD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4" name="AutoShape 1" descr="blob:https://web.whatsapp.com/34b6e80c-bc0c-4a28-b3e1-e4a36d430a7e">
          <a:extLst>
            <a:ext uri="{FF2B5EF4-FFF2-40B4-BE49-F238E27FC236}">
              <a16:creationId xmlns:a16="http://schemas.microsoft.com/office/drawing/2014/main" id="{F53927C4-512E-4038-AC6D-E1FE88667A9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5" name="AutoShape 1" descr="blob:https://web.whatsapp.com/34b6e80c-bc0c-4a28-b3e1-e4a36d430a7e">
          <a:extLst>
            <a:ext uri="{FF2B5EF4-FFF2-40B4-BE49-F238E27FC236}">
              <a16:creationId xmlns:a16="http://schemas.microsoft.com/office/drawing/2014/main" id="{1A176A17-ED8B-435C-8CF0-A82A7EFA165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6" name="AutoShape 1" descr="blob:https://web.whatsapp.com/34b6e80c-bc0c-4a28-b3e1-e4a36d430a7e">
          <a:extLst>
            <a:ext uri="{FF2B5EF4-FFF2-40B4-BE49-F238E27FC236}">
              <a16:creationId xmlns:a16="http://schemas.microsoft.com/office/drawing/2014/main" id="{46CEF1D3-A1C2-4335-AABC-52EF0A0A7FC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7" name="AutoShape 1" descr="blob:https://web.whatsapp.com/34b6e80c-bc0c-4a28-b3e1-e4a36d430a7e">
          <a:extLst>
            <a:ext uri="{FF2B5EF4-FFF2-40B4-BE49-F238E27FC236}">
              <a16:creationId xmlns:a16="http://schemas.microsoft.com/office/drawing/2014/main" id="{FDACD781-3A51-4959-9FF1-A2FB3E9A34A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8" name="AutoShape 1" descr="blob:https://web.whatsapp.com/34b6e80c-bc0c-4a28-b3e1-e4a36d430a7e">
          <a:extLst>
            <a:ext uri="{FF2B5EF4-FFF2-40B4-BE49-F238E27FC236}">
              <a16:creationId xmlns:a16="http://schemas.microsoft.com/office/drawing/2014/main" id="{91E38CA6-DFC0-48BB-BC28-18D448C0E3C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1402</xdr:row>
      <xdr:rowOff>0</xdr:rowOff>
    </xdr:from>
    <xdr:ext cx="304800" cy="307975"/>
    <xdr:sp macro="" textlink="">
      <xdr:nvSpPr>
        <xdr:cNvPr id="5769" name="AutoShape 1" descr="blob:https://web.whatsapp.com/34b6e80c-bc0c-4a28-b3e1-e4a36d430a7e">
          <a:extLst>
            <a:ext uri="{FF2B5EF4-FFF2-40B4-BE49-F238E27FC236}">
              <a16:creationId xmlns:a16="http://schemas.microsoft.com/office/drawing/2014/main" id="{34943406-C357-4483-84B1-B9036687657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0" name="AutoShape 1" descr="blob:https://web.whatsapp.com/34b6e80c-bc0c-4a28-b3e1-e4a36d430a7e">
          <a:extLst>
            <a:ext uri="{FF2B5EF4-FFF2-40B4-BE49-F238E27FC236}">
              <a16:creationId xmlns:a16="http://schemas.microsoft.com/office/drawing/2014/main" id="{F7B20982-B68F-43FF-B5F6-A252F4A15304}"/>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1" name="AutoShape 1" descr="blob:https://web.whatsapp.com/34b6e80c-bc0c-4a28-b3e1-e4a36d430a7e">
          <a:extLst>
            <a:ext uri="{FF2B5EF4-FFF2-40B4-BE49-F238E27FC236}">
              <a16:creationId xmlns:a16="http://schemas.microsoft.com/office/drawing/2014/main" id="{F087BFA3-8C04-4CC4-A9F6-902A8DB191E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2" name="AutoShape 1" descr="blob:https://web.whatsapp.com/34b6e80c-bc0c-4a28-b3e1-e4a36d430a7e">
          <a:extLst>
            <a:ext uri="{FF2B5EF4-FFF2-40B4-BE49-F238E27FC236}">
              <a16:creationId xmlns:a16="http://schemas.microsoft.com/office/drawing/2014/main" id="{12513A28-54D6-4437-A686-378538FF9FA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3" name="AutoShape 1" descr="blob:https://web.whatsapp.com/34b6e80c-bc0c-4a28-b3e1-e4a36d430a7e">
          <a:extLst>
            <a:ext uri="{FF2B5EF4-FFF2-40B4-BE49-F238E27FC236}">
              <a16:creationId xmlns:a16="http://schemas.microsoft.com/office/drawing/2014/main" id="{1114012F-A6E9-41A9-ABC1-2E3F5AF92B8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4" name="AutoShape 1" descr="blob:https://web.whatsapp.com/34b6e80c-bc0c-4a28-b3e1-e4a36d430a7e">
          <a:extLst>
            <a:ext uri="{FF2B5EF4-FFF2-40B4-BE49-F238E27FC236}">
              <a16:creationId xmlns:a16="http://schemas.microsoft.com/office/drawing/2014/main" id="{59D544CF-F59F-485D-ABA3-312E03F0499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5" name="AutoShape 1" descr="blob:https://web.whatsapp.com/34b6e80c-bc0c-4a28-b3e1-e4a36d430a7e">
          <a:extLst>
            <a:ext uri="{FF2B5EF4-FFF2-40B4-BE49-F238E27FC236}">
              <a16:creationId xmlns:a16="http://schemas.microsoft.com/office/drawing/2014/main" id="{A851804F-C9DD-411D-BC0F-B116106E2F1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6" name="AutoShape 1" descr="blob:https://web.whatsapp.com/34b6e80c-bc0c-4a28-b3e1-e4a36d430a7e">
          <a:extLst>
            <a:ext uri="{FF2B5EF4-FFF2-40B4-BE49-F238E27FC236}">
              <a16:creationId xmlns:a16="http://schemas.microsoft.com/office/drawing/2014/main" id="{22A68A67-8879-4D4F-B580-D92A6AF32F5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7" name="AutoShape 1" descr="blob:https://web.whatsapp.com/34b6e80c-bc0c-4a28-b3e1-e4a36d430a7e">
          <a:extLst>
            <a:ext uri="{FF2B5EF4-FFF2-40B4-BE49-F238E27FC236}">
              <a16:creationId xmlns:a16="http://schemas.microsoft.com/office/drawing/2014/main" id="{1FF2B360-8353-4B91-B0DE-E97C9CD8A6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8" name="AutoShape 1" descr="blob:https://web.whatsapp.com/34b6e80c-bc0c-4a28-b3e1-e4a36d430a7e">
          <a:extLst>
            <a:ext uri="{FF2B5EF4-FFF2-40B4-BE49-F238E27FC236}">
              <a16:creationId xmlns:a16="http://schemas.microsoft.com/office/drawing/2014/main" id="{4FD30018-8193-4D9C-B80F-8D9F706954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79" name="AutoShape 1" descr="blob:https://web.whatsapp.com/34b6e80c-bc0c-4a28-b3e1-e4a36d430a7e">
          <a:extLst>
            <a:ext uri="{FF2B5EF4-FFF2-40B4-BE49-F238E27FC236}">
              <a16:creationId xmlns:a16="http://schemas.microsoft.com/office/drawing/2014/main" id="{687A6D22-300C-46C6-8715-F6B2D302AC7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80" name="AutoShape 1" descr="blob:https://web.whatsapp.com/34b6e80c-bc0c-4a28-b3e1-e4a36d430a7e">
          <a:extLst>
            <a:ext uri="{FF2B5EF4-FFF2-40B4-BE49-F238E27FC236}">
              <a16:creationId xmlns:a16="http://schemas.microsoft.com/office/drawing/2014/main" id="{91D7F909-D465-484D-B7D1-8D8EC28FA5B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81" name="AutoShape 1" descr="blob:https://web.whatsapp.com/34b6e80c-bc0c-4a28-b3e1-e4a36d430a7e">
          <a:extLst>
            <a:ext uri="{FF2B5EF4-FFF2-40B4-BE49-F238E27FC236}">
              <a16:creationId xmlns:a16="http://schemas.microsoft.com/office/drawing/2014/main" id="{0D26B5C8-F2CE-481D-ADAC-EFF4AD6FF3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82" name="AutoShape 1" descr="blob:https://web.whatsapp.com/34b6e80c-bc0c-4a28-b3e1-e4a36d430a7e">
          <a:extLst>
            <a:ext uri="{FF2B5EF4-FFF2-40B4-BE49-F238E27FC236}">
              <a16:creationId xmlns:a16="http://schemas.microsoft.com/office/drawing/2014/main" id="{247C5618-E506-4E5E-B7EB-3F165B97A5E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83" name="AutoShape 1" descr="blob:https://web.whatsapp.com/34b6e80c-bc0c-4a28-b3e1-e4a36d430a7e">
          <a:extLst>
            <a:ext uri="{FF2B5EF4-FFF2-40B4-BE49-F238E27FC236}">
              <a16:creationId xmlns:a16="http://schemas.microsoft.com/office/drawing/2014/main" id="{D7B6F991-E3B7-4C5D-BAB2-E51BE49AE7E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1403</xdr:row>
      <xdr:rowOff>0</xdr:rowOff>
    </xdr:from>
    <xdr:ext cx="304800" cy="307975"/>
    <xdr:sp macro="" textlink="">
      <xdr:nvSpPr>
        <xdr:cNvPr id="5784" name="AutoShape 1" descr="blob:https://web.whatsapp.com/34b6e80c-bc0c-4a28-b3e1-e4a36d430a7e">
          <a:extLst>
            <a:ext uri="{FF2B5EF4-FFF2-40B4-BE49-F238E27FC236}">
              <a16:creationId xmlns:a16="http://schemas.microsoft.com/office/drawing/2014/main" id="{B216E19E-64F1-4E24-8B48-52E3840C001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85" name="AutoShape 1" descr="blob:https://web.whatsapp.com/34b6e80c-bc0c-4a28-b3e1-e4a36d430a7e">
          <a:extLst>
            <a:ext uri="{FF2B5EF4-FFF2-40B4-BE49-F238E27FC236}">
              <a16:creationId xmlns:a16="http://schemas.microsoft.com/office/drawing/2014/main" id="{13115C57-807F-4CE0-BBA4-F01E2B11D810}"/>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86" name="AutoShape 1" descr="blob:https://web.whatsapp.com/34b6e80c-bc0c-4a28-b3e1-e4a36d430a7e">
          <a:extLst>
            <a:ext uri="{FF2B5EF4-FFF2-40B4-BE49-F238E27FC236}">
              <a16:creationId xmlns:a16="http://schemas.microsoft.com/office/drawing/2014/main" id="{42688C8B-D535-4A23-92B9-69E3D7095B9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87" name="AutoShape 1" descr="blob:https://web.whatsapp.com/34b6e80c-bc0c-4a28-b3e1-e4a36d430a7e">
          <a:extLst>
            <a:ext uri="{FF2B5EF4-FFF2-40B4-BE49-F238E27FC236}">
              <a16:creationId xmlns:a16="http://schemas.microsoft.com/office/drawing/2014/main" id="{BF42E371-C554-430B-9391-739BD717BA3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88" name="AutoShape 1" descr="blob:https://web.whatsapp.com/34b6e80c-bc0c-4a28-b3e1-e4a36d430a7e">
          <a:extLst>
            <a:ext uri="{FF2B5EF4-FFF2-40B4-BE49-F238E27FC236}">
              <a16:creationId xmlns:a16="http://schemas.microsoft.com/office/drawing/2014/main" id="{49567D05-8EF4-4719-BCF3-F85B6D027B9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89" name="AutoShape 1" descr="blob:https://web.whatsapp.com/34b6e80c-bc0c-4a28-b3e1-e4a36d430a7e">
          <a:extLst>
            <a:ext uri="{FF2B5EF4-FFF2-40B4-BE49-F238E27FC236}">
              <a16:creationId xmlns:a16="http://schemas.microsoft.com/office/drawing/2014/main" id="{8A6DDDAA-54BC-458E-A9C3-14C2E9E18C4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0" name="AutoShape 1" descr="blob:https://web.whatsapp.com/34b6e80c-bc0c-4a28-b3e1-e4a36d430a7e">
          <a:extLst>
            <a:ext uri="{FF2B5EF4-FFF2-40B4-BE49-F238E27FC236}">
              <a16:creationId xmlns:a16="http://schemas.microsoft.com/office/drawing/2014/main" id="{C4F94ABE-17F1-4688-9950-162179B0A1B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1" name="AutoShape 1" descr="blob:https://web.whatsapp.com/34b6e80c-bc0c-4a28-b3e1-e4a36d430a7e">
          <a:extLst>
            <a:ext uri="{FF2B5EF4-FFF2-40B4-BE49-F238E27FC236}">
              <a16:creationId xmlns:a16="http://schemas.microsoft.com/office/drawing/2014/main" id="{38CAE45A-73A0-4E6E-BC7F-452D3E5DB55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2" name="AutoShape 1" descr="blob:https://web.whatsapp.com/34b6e80c-bc0c-4a28-b3e1-e4a36d430a7e">
          <a:extLst>
            <a:ext uri="{FF2B5EF4-FFF2-40B4-BE49-F238E27FC236}">
              <a16:creationId xmlns:a16="http://schemas.microsoft.com/office/drawing/2014/main" id="{52C7431A-DCE0-4C1A-864E-53B7505D166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3" name="AutoShape 1" descr="blob:https://web.whatsapp.com/34b6e80c-bc0c-4a28-b3e1-e4a36d430a7e">
          <a:extLst>
            <a:ext uri="{FF2B5EF4-FFF2-40B4-BE49-F238E27FC236}">
              <a16:creationId xmlns:a16="http://schemas.microsoft.com/office/drawing/2014/main" id="{4EF553E4-FF54-4F8B-8E54-D69AE1D3B0C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4" name="AutoShape 1" descr="blob:https://web.whatsapp.com/34b6e80c-bc0c-4a28-b3e1-e4a36d430a7e">
          <a:extLst>
            <a:ext uri="{FF2B5EF4-FFF2-40B4-BE49-F238E27FC236}">
              <a16:creationId xmlns:a16="http://schemas.microsoft.com/office/drawing/2014/main" id="{DE193F4F-89C0-4A4B-9999-572F69EF149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5" name="AutoShape 1" descr="blob:https://web.whatsapp.com/34b6e80c-bc0c-4a28-b3e1-e4a36d430a7e">
          <a:extLst>
            <a:ext uri="{FF2B5EF4-FFF2-40B4-BE49-F238E27FC236}">
              <a16:creationId xmlns:a16="http://schemas.microsoft.com/office/drawing/2014/main" id="{1B676DF6-329E-4802-9AB4-0C6F390C7B6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6" name="AutoShape 1" descr="blob:https://web.whatsapp.com/34b6e80c-bc0c-4a28-b3e1-e4a36d430a7e">
          <a:extLst>
            <a:ext uri="{FF2B5EF4-FFF2-40B4-BE49-F238E27FC236}">
              <a16:creationId xmlns:a16="http://schemas.microsoft.com/office/drawing/2014/main" id="{E929AB7D-9C84-48C4-BE37-6A04BAD6324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7" name="AutoShape 1" descr="blob:https://web.whatsapp.com/34b6e80c-bc0c-4a28-b3e1-e4a36d430a7e">
          <a:extLst>
            <a:ext uri="{FF2B5EF4-FFF2-40B4-BE49-F238E27FC236}">
              <a16:creationId xmlns:a16="http://schemas.microsoft.com/office/drawing/2014/main" id="{4441470D-DD4F-4A6F-B95C-56884B0EEE5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8" name="AutoShape 1" descr="blob:https://web.whatsapp.com/34b6e80c-bc0c-4a28-b3e1-e4a36d430a7e">
          <a:extLst>
            <a:ext uri="{FF2B5EF4-FFF2-40B4-BE49-F238E27FC236}">
              <a16:creationId xmlns:a16="http://schemas.microsoft.com/office/drawing/2014/main" id="{C7726D33-9B39-48B0-968C-78B23BFC24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1404</xdr:row>
      <xdr:rowOff>0</xdr:rowOff>
    </xdr:from>
    <xdr:ext cx="304800" cy="307975"/>
    <xdr:sp macro="" textlink="">
      <xdr:nvSpPr>
        <xdr:cNvPr id="5799" name="AutoShape 1" descr="blob:https://web.whatsapp.com/34b6e80c-bc0c-4a28-b3e1-e4a36d430a7e">
          <a:extLst>
            <a:ext uri="{FF2B5EF4-FFF2-40B4-BE49-F238E27FC236}">
              <a16:creationId xmlns:a16="http://schemas.microsoft.com/office/drawing/2014/main" id="{44561C1D-82D7-4D1A-853C-FEA239F0E87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0" name="AutoShape 1" descr="blob:https://web.whatsapp.com/34b6e80c-bc0c-4a28-b3e1-e4a36d430a7e">
          <a:extLst>
            <a:ext uri="{FF2B5EF4-FFF2-40B4-BE49-F238E27FC236}">
              <a16:creationId xmlns:a16="http://schemas.microsoft.com/office/drawing/2014/main" id="{6A49B3C7-CA8F-4BC9-80DA-70478FB772CE}"/>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1" name="AutoShape 1" descr="blob:https://web.whatsapp.com/34b6e80c-bc0c-4a28-b3e1-e4a36d430a7e">
          <a:extLst>
            <a:ext uri="{FF2B5EF4-FFF2-40B4-BE49-F238E27FC236}">
              <a16:creationId xmlns:a16="http://schemas.microsoft.com/office/drawing/2014/main" id="{8708A0C2-75FB-4FD7-9295-21E24015288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2" name="AutoShape 1" descr="blob:https://web.whatsapp.com/34b6e80c-bc0c-4a28-b3e1-e4a36d430a7e">
          <a:extLst>
            <a:ext uri="{FF2B5EF4-FFF2-40B4-BE49-F238E27FC236}">
              <a16:creationId xmlns:a16="http://schemas.microsoft.com/office/drawing/2014/main" id="{FBBE75A2-BD80-4D61-8C7D-E508836DC91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3" name="AutoShape 1" descr="blob:https://web.whatsapp.com/34b6e80c-bc0c-4a28-b3e1-e4a36d430a7e">
          <a:extLst>
            <a:ext uri="{FF2B5EF4-FFF2-40B4-BE49-F238E27FC236}">
              <a16:creationId xmlns:a16="http://schemas.microsoft.com/office/drawing/2014/main" id="{90AB8FBB-7C2A-4F05-9BF4-AE2A0C5B403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4" name="AutoShape 1" descr="blob:https://web.whatsapp.com/34b6e80c-bc0c-4a28-b3e1-e4a36d430a7e">
          <a:extLst>
            <a:ext uri="{FF2B5EF4-FFF2-40B4-BE49-F238E27FC236}">
              <a16:creationId xmlns:a16="http://schemas.microsoft.com/office/drawing/2014/main" id="{93EF4C09-9AF2-44A7-AA7D-6B7931BB183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5" name="AutoShape 1" descr="blob:https://web.whatsapp.com/34b6e80c-bc0c-4a28-b3e1-e4a36d430a7e">
          <a:extLst>
            <a:ext uri="{FF2B5EF4-FFF2-40B4-BE49-F238E27FC236}">
              <a16:creationId xmlns:a16="http://schemas.microsoft.com/office/drawing/2014/main" id="{3A85C1A8-91F0-425B-8E02-B90270357FF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6" name="AutoShape 1" descr="blob:https://web.whatsapp.com/34b6e80c-bc0c-4a28-b3e1-e4a36d430a7e">
          <a:extLst>
            <a:ext uri="{FF2B5EF4-FFF2-40B4-BE49-F238E27FC236}">
              <a16:creationId xmlns:a16="http://schemas.microsoft.com/office/drawing/2014/main" id="{58C87020-7E60-4883-A890-705F7C8C153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7" name="AutoShape 1" descr="blob:https://web.whatsapp.com/34b6e80c-bc0c-4a28-b3e1-e4a36d430a7e">
          <a:extLst>
            <a:ext uri="{FF2B5EF4-FFF2-40B4-BE49-F238E27FC236}">
              <a16:creationId xmlns:a16="http://schemas.microsoft.com/office/drawing/2014/main" id="{55739392-6F5E-4367-BFF2-6BFECE2FA20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8" name="AutoShape 1" descr="blob:https://web.whatsapp.com/34b6e80c-bc0c-4a28-b3e1-e4a36d430a7e">
          <a:extLst>
            <a:ext uri="{FF2B5EF4-FFF2-40B4-BE49-F238E27FC236}">
              <a16:creationId xmlns:a16="http://schemas.microsoft.com/office/drawing/2014/main" id="{AAC9F16E-689D-4D6E-A9A7-24A6D1A9D0E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09" name="AutoShape 1" descr="blob:https://web.whatsapp.com/34b6e80c-bc0c-4a28-b3e1-e4a36d430a7e">
          <a:extLst>
            <a:ext uri="{FF2B5EF4-FFF2-40B4-BE49-F238E27FC236}">
              <a16:creationId xmlns:a16="http://schemas.microsoft.com/office/drawing/2014/main" id="{B39514DD-8000-4CE9-9DA1-5E1023D70DA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10" name="AutoShape 1" descr="blob:https://web.whatsapp.com/34b6e80c-bc0c-4a28-b3e1-e4a36d430a7e">
          <a:extLst>
            <a:ext uri="{FF2B5EF4-FFF2-40B4-BE49-F238E27FC236}">
              <a16:creationId xmlns:a16="http://schemas.microsoft.com/office/drawing/2014/main" id="{BE3D7C80-7F51-4205-B3C5-97AE276A143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11" name="AutoShape 1" descr="blob:https://web.whatsapp.com/34b6e80c-bc0c-4a28-b3e1-e4a36d430a7e">
          <a:extLst>
            <a:ext uri="{FF2B5EF4-FFF2-40B4-BE49-F238E27FC236}">
              <a16:creationId xmlns:a16="http://schemas.microsoft.com/office/drawing/2014/main" id="{36A25D33-92D0-400B-9ED2-F8E8A84B215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12" name="AutoShape 1" descr="blob:https://web.whatsapp.com/34b6e80c-bc0c-4a28-b3e1-e4a36d430a7e">
          <a:extLst>
            <a:ext uri="{FF2B5EF4-FFF2-40B4-BE49-F238E27FC236}">
              <a16:creationId xmlns:a16="http://schemas.microsoft.com/office/drawing/2014/main" id="{4CF854B6-E725-484B-A5FB-02CE17A5249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13" name="AutoShape 1" descr="blob:https://web.whatsapp.com/34b6e80c-bc0c-4a28-b3e1-e4a36d430a7e">
          <a:extLst>
            <a:ext uri="{FF2B5EF4-FFF2-40B4-BE49-F238E27FC236}">
              <a16:creationId xmlns:a16="http://schemas.microsoft.com/office/drawing/2014/main" id="{1516CBED-1CEE-4DE8-B03D-46A3652927D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1405</xdr:row>
      <xdr:rowOff>0</xdr:rowOff>
    </xdr:from>
    <xdr:ext cx="304800" cy="307975"/>
    <xdr:sp macro="" textlink="">
      <xdr:nvSpPr>
        <xdr:cNvPr id="5814" name="AutoShape 1" descr="blob:https://web.whatsapp.com/34b6e80c-bc0c-4a28-b3e1-e4a36d430a7e">
          <a:extLst>
            <a:ext uri="{FF2B5EF4-FFF2-40B4-BE49-F238E27FC236}">
              <a16:creationId xmlns:a16="http://schemas.microsoft.com/office/drawing/2014/main" id="{1C4C30C2-1078-471C-B0B7-CA25B27F0BD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15" name="AutoShape 1" descr="blob:https://web.whatsapp.com/34b6e80c-bc0c-4a28-b3e1-e4a36d430a7e">
          <a:extLst>
            <a:ext uri="{FF2B5EF4-FFF2-40B4-BE49-F238E27FC236}">
              <a16:creationId xmlns:a16="http://schemas.microsoft.com/office/drawing/2014/main" id="{9925C597-9927-4E44-8522-99AF74C4E6A7}"/>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16" name="AutoShape 1" descr="blob:https://web.whatsapp.com/34b6e80c-bc0c-4a28-b3e1-e4a36d430a7e">
          <a:extLst>
            <a:ext uri="{FF2B5EF4-FFF2-40B4-BE49-F238E27FC236}">
              <a16:creationId xmlns:a16="http://schemas.microsoft.com/office/drawing/2014/main" id="{6811CEB0-8310-4FF3-8860-F7E99D7AB35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17" name="AutoShape 1" descr="blob:https://web.whatsapp.com/34b6e80c-bc0c-4a28-b3e1-e4a36d430a7e">
          <a:extLst>
            <a:ext uri="{FF2B5EF4-FFF2-40B4-BE49-F238E27FC236}">
              <a16:creationId xmlns:a16="http://schemas.microsoft.com/office/drawing/2014/main" id="{01825F5A-8272-41D2-A23D-F2F58567825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18" name="AutoShape 1" descr="blob:https://web.whatsapp.com/34b6e80c-bc0c-4a28-b3e1-e4a36d430a7e">
          <a:extLst>
            <a:ext uri="{FF2B5EF4-FFF2-40B4-BE49-F238E27FC236}">
              <a16:creationId xmlns:a16="http://schemas.microsoft.com/office/drawing/2014/main" id="{EA5C9CF5-3D0E-4700-9E09-14F0CB79AE8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19" name="AutoShape 1" descr="blob:https://web.whatsapp.com/34b6e80c-bc0c-4a28-b3e1-e4a36d430a7e">
          <a:extLst>
            <a:ext uri="{FF2B5EF4-FFF2-40B4-BE49-F238E27FC236}">
              <a16:creationId xmlns:a16="http://schemas.microsoft.com/office/drawing/2014/main" id="{0AD1A8B4-3E6A-4AD7-8FB3-CD93498871A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0" name="AutoShape 1" descr="blob:https://web.whatsapp.com/34b6e80c-bc0c-4a28-b3e1-e4a36d430a7e">
          <a:extLst>
            <a:ext uri="{FF2B5EF4-FFF2-40B4-BE49-F238E27FC236}">
              <a16:creationId xmlns:a16="http://schemas.microsoft.com/office/drawing/2014/main" id="{FBDCD4A8-428E-42B1-855B-8158180EF06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1" name="AutoShape 1" descr="blob:https://web.whatsapp.com/34b6e80c-bc0c-4a28-b3e1-e4a36d430a7e">
          <a:extLst>
            <a:ext uri="{FF2B5EF4-FFF2-40B4-BE49-F238E27FC236}">
              <a16:creationId xmlns:a16="http://schemas.microsoft.com/office/drawing/2014/main" id="{FCECFFEB-1A98-4DD4-9B5F-F2F66D15EF8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2" name="AutoShape 1" descr="blob:https://web.whatsapp.com/34b6e80c-bc0c-4a28-b3e1-e4a36d430a7e">
          <a:extLst>
            <a:ext uri="{FF2B5EF4-FFF2-40B4-BE49-F238E27FC236}">
              <a16:creationId xmlns:a16="http://schemas.microsoft.com/office/drawing/2014/main" id="{A6BDD5CB-3391-4B4D-916F-E665B5D490B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3" name="AutoShape 1" descr="blob:https://web.whatsapp.com/34b6e80c-bc0c-4a28-b3e1-e4a36d430a7e">
          <a:extLst>
            <a:ext uri="{FF2B5EF4-FFF2-40B4-BE49-F238E27FC236}">
              <a16:creationId xmlns:a16="http://schemas.microsoft.com/office/drawing/2014/main" id="{F43BC801-BF21-4973-9772-2A123D80CD0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4" name="AutoShape 1" descr="blob:https://web.whatsapp.com/34b6e80c-bc0c-4a28-b3e1-e4a36d430a7e">
          <a:extLst>
            <a:ext uri="{FF2B5EF4-FFF2-40B4-BE49-F238E27FC236}">
              <a16:creationId xmlns:a16="http://schemas.microsoft.com/office/drawing/2014/main" id="{2620B5AD-F98B-4DD2-A58D-D85A68C0392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5" name="AutoShape 1" descr="blob:https://web.whatsapp.com/34b6e80c-bc0c-4a28-b3e1-e4a36d430a7e">
          <a:extLst>
            <a:ext uri="{FF2B5EF4-FFF2-40B4-BE49-F238E27FC236}">
              <a16:creationId xmlns:a16="http://schemas.microsoft.com/office/drawing/2014/main" id="{588F7C62-0F6F-4E5C-B2C3-CF564764C23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6" name="AutoShape 1" descr="blob:https://web.whatsapp.com/34b6e80c-bc0c-4a28-b3e1-e4a36d430a7e">
          <a:extLst>
            <a:ext uri="{FF2B5EF4-FFF2-40B4-BE49-F238E27FC236}">
              <a16:creationId xmlns:a16="http://schemas.microsoft.com/office/drawing/2014/main" id="{3644F161-A94C-4A0E-8D14-4AFADBE44EF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7" name="AutoShape 1" descr="blob:https://web.whatsapp.com/34b6e80c-bc0c-4a28-b3e1-e4a36d430a7e">
          <a:extLst>
            <a:ext uri="{FF2B5EF4-FFF2-40B4-BE49-F238E27FC236}">
              <a16:creationId xmlns:a16="http://schemas.microsoft.com/office/drawing/2014/main" id="{77A14861-5D6F-44AD-8C24-1085261AD64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8" name="AutoShape 1" descr="blob:https://web.whatsapp.com/34b6e80c-bc0c-4a28-b3e1-e4a36d430a7e">
          <a:extLst>
            <a:ext uri="{FF2B5EF4-FFF2-40B4-BE49-F238E27FC236}">
              <a16:creationId xmlns:a16="http://schemas.microsoft.com/office/drawing/2014/main" id="{E0A58653-2937-41CD-BAFB-A75EB47168B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1406</xdr:row>
      <xdr:rowOff>0</xdr:rowOff>
    </xdr:from>
    <xdr:ext cx="304800" cy="307975"/>
    <xdr:sp macro="" textlink="">
      <xdr:nvSpPr>
        <xdr:cNvPr id="5829" name="AutoShape 1" descr="blob:https://web.whatsapp.com/34b6e80c-bc0c-4a28-b3e1-e4a36d430a7e">
          <a:extLst>
            <a:ext uri="{FF2B5EF4-FFF2-40B4-BE49-F238E27FC236}">
              <a16:creationId xmlns:a16="http://schemas.microsoft.com/office/drawing/2014/main" id="{3C815547-3B72-4AFB-8E03-F128B859F52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0" name="AutoShape 1" descr="blob:https://web.whatsapp.com/34b6e80c-bc0c-4a28-b3e1-e4a36d430a7e">
          <a:extLst>
            <a:ext uri="{FF2B5EF4-FFF2-40B4-BE49-F238E27FC236}">
              <a16:creationId xmlns:a16="http://schemas.microsoft.com/office/drawing/2014/main" id="{F399A795-D824-44F2-A2B6-F5F6182EABF4}"/>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1" name="AutoShape 1" descr="blob:https://web.whatsapp.com/34b6e80c-bc0c-4a28-b3e1-e4a36d430a7e">
          <a:extLst>
            <a:ext uri="{FF2B5EF4-FFF2-40B4-BE49-F238E27FC236}">
              <a16:creationId xmlns:a16="http://schemas.microsoft.com/office/drawing/2014/main" id="{A3BFB772-91D6-4E45-8AA1-3ED92CB1CFB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2" name="AutoShape 1" descr="blob:https://web.whatsapp.com/34b6e80c-bc0c-4a28-b3e1-e4a36d430a7e">
          <a:extLst>
            <a:ext uri="{FF2B5EF4-FFF2-40B4-BE49-F238E27FC236}">
              <a16:creationId xmlns:a16="http://schemas.microsoft.com/office/drawing/2014/main" id="{EDAD8D32-44C6-4AFD-8D76-E4146A05ED9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3" name="AutoShape 1" descr="blob:https://web.whatsapp.com/34b6e80c-bc0c-4a28-b3e1-e4a36d430a7e">
          <a:extLst>
            <a:ext uri="{FF2B5EF4-FFF2-40B4-BE49-F238E27FC236}">
              <a16:creationId xmlns:a16="http://schemas.microsoft.com/office/drawing/2014/main" id="{DF624D28-39E5-4AF3-A049-9FCB0D98515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4" name="AutoShape 1" descr="blob:https://web.whatsapp.com/34b6e80c-bc0c-4a28-b3e1-e4a36d430a7e">
          <a:extLst>
            <a:ext uri="{FF2B5EF4-FFF2-40B4-BE49-F238E27FC236}">
              <a16:creationId xmlns:a16="http://schemas.microsoft.com/office/drawing/2014/main" id="{D302D24F-48D0-4E22-9189-2969F74042E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5" name="AutoShape 1" descr="blob:https://web.whatsapp.com/34b6e80c-bc0c-4a28-b3e1-e4a36d430a7e">
          <a:extLst>
            <a:ext uri="{FF2B5EF4-FFF2-40B4-BE49-F238E27FC236}">
              <a16:creationId xmlns:a16="http://schemas.microsoft.com/office/drawing/2014/main" id="{B1CD2FE0-9103-49DA-8557-C7D7EB45804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6" name="AutoShape 1" descr="blob:https://web.whatsapp.com/34b6e80c-bc0c-4a28-b3e1-e4a36d430a7e">
          <a:extLst>
            <a:ext uri="{FF2B5EF4-FFF2-40B4-BE49-F238E27FC236}">
              <a16:creationId xmlns:a16="http://schemas.microsoft.com/office/drawing/2014/main" id="{5988C037-A421-47E8-95BE-9E8ECDC1ADB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7" name="AutoShape 1" descr="blob:https://web.whatsapp.com/34b6e80c-bc0c-4a28-b3e1-e4a36d430a7e">
          <a:extLst>
            <a:ext uri="{FF2B5EF4-FFF2-40B4-BE49-F238E27FC236}">
              <a16:creationId xmlns:a16="http://schemas.microsoft.com/office/drawing/2014/main" id="{B7401969-28E1-4AD5-B15B-1C02E614794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8" name="AutoShape 1" descr="blob:https://web.whatsapp.com/34b6e80c-bc0c-4a28-b3e1-e4a36d430a7e">
          <a:extLst>
            <a:ext uri="{FF2B5EF4-FFF2-40B4-BE49-F238E27FC236}">
              <a16:creationId xmlns:a16="http://schemas.microsoft.com/office/drawing/2014/main" id="{0E59B700-5593-4E33-A061-1B127099A0FF}"/>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39" name="AutoShape 1" descr="blob:https://web.whatsapp.com/34b6e80c-bc0c-4a28-b3e1-e4a36d430a7e">
          <a:extLst>
            <a:ext uri="{FF2B5EF4-FFF2-40B4-BE49-F238E27FC236}">
              <a16:creationId xmlns:a16="http://schemas.microsoft.com/office/drawing/2014/main" id="{0108159B-47BB-44E3-B2D2-E9B365124E6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40" name="AutoShape 1" descr="blob:https://web.whatsapp.com/34b6e80c-bc0c-4a28-b3e1-e4a36d430a7e">
          <a:extLst>
            <a:ext uri="{FF2B5EF4-FFF2-40B4-BE49-F238E27FC236}">
              <a16:creationId xmlns:a16="http://schemas.microsoft.com/office/drawing/2014/main" id="{1EA89C52-3E76-454A-8379-6E79FE8BF36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41" name="AutoShape 1" descr="blob:https://web.whatsapp.com/34b6e80c-bc0c-4a28-b3e1-e4a36d430a7e">
          <a:extLst>
            <a:ext uri="{FF2B5EF4-FFF2-40B4-BE49-F238E27FC236}">
              <a16:creationId xmlns:a16="http://schemas.microsoft.com/office/drawing/2014/main" id="{995F2FC2-F66B-4136-98B2-1DEA7F54DB4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42" name="AutoShape 1" descr="blob:https://web.whatsapp.com/34b6e80c-bc0c-4a28-b3e1-e4a36d430a7e">
          <a:extLst>
            <a:ext uri="{FF2B5EF4-FFF2-40B4-BE49-F238E27FC236}">
              <a16:creationId xmlns:a16="http://schemas.microsoft.com/office/drawing/2014/main" id="{9BE5672D-4164-4A6D-B5F6-BC02B9BB1C5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43" name="AutoShape 1" descr="blob:https://web.whatsapp.com/34b6e80c-bc0c-4a28-b3e1-e4a36d430a7e">
          <a:extLst>
            <a:ext uri="{FF2B5EF4-FFF2-40B4-BE49-F238E27FC236}">
              <a16:creationId xmlns:a16="http://schemas.microsoft.com/office/drawing/2014/main" id="{31C1DDD5-37CD-4315-B3AA-69DB160AC9B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1407</xdr:row>
      <xdr:rowOff>0</xdr:rowOff>
    </xdr:from>
    <xdr:ext cx="304800" cy="307975"/>
    <xdr:sp macro="" textlink="">
      <xdr:nvSpPr>
        <xdr:cNvPr id="5844" name="AutoShape 1" descr="blob:https://web.whatsapp.com/34b6e80c-bc0c-4a28-b3e1-e4a36d430a7e">
          <a:extLst>
            <a:ext uri="{FF2B5EF4-FFF2-40B4-BE49-F238E27FC236}">
              <a16:creationId xmlns:a16="http://schemas.microsoft.com/office/drawing/2014/main" id="{4E45E179-3F34-49BD-B133-32D16F27B35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45" name="AutoShape 1" descr="blob:https://web.whatsapp.com/34b6e80c-bc0c-4a28-b3e1-e4a36d430a7e">
          <a:extLst>
            <a:ext uri="{FF2B5EF4-FFF2-40B4-BE49-F238E27FC236}">
              <a16:creationId xmlns:a16="http://schemas.microsoft.com/office/drawing/2014/main" id="{2654BE6C-4601-463B-B456-5DF613DC832C}"/>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46" name="AutoShape 1" descr="blob:https://web.whatsapp.com/34b6e80c-bc0c-4a28-b3e1-e4a36d430a7e">
          <a:extLst>
            <a:ext uri="{FF2B5EF4-FFF2-40B4-BE49-F238E27FC236}">
              <a16:creationId xmlns:a16="http://schemas.microsoft.com/office/drawing/2014/main" id="{0F0F6768-1F4A-44EE-AAEF-58BE3C01157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47" name="AutoShape 1" descr="blob:https://web.whatsapp.com/34b6e80c-bc0c-4a28-b3e1-e4a36d430a7e">
          <a:extLst>
            <a:ext uri="{FF2B5EF4-FFF2-40B4-BE49-F238E27FC236}">
              <a16:creationId xmlns:a16="http://schemas.microsoft.com/office/drawing/2014/main" id="{78CEAE92-F582-4993-8D87-E96165B71F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48" name="AutoShape 1" descr="blob:https://web.whatsapp.com/34b6e80c-bc0c-4a28-b3e1-e4a36d430a7e">
          <a:extLst>
            <a:ext uri="{FF2B5EF4-FFF2-40B4-BE49-F238E27FC236}">
              <a16:creationId xmlns:a16="http://schemas.microsoft.com/office/drawing/2014/main" id="{0C6E1C2F-D670-4593-BE76-4AAF7F8CE06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49" name="AutoShape 1" descr="blob:https://web.whatsapp.com/34b6e80c-bc0c-4a28-b3e1-e4a36d430a7e">
          <a:extLst>
            <a:ext uri="{FF2B5EF4-FFF2-40B4-BE49-F238E27FC236}">
              <a16:creationId xmlns:a16="http://schemas.microsoft.com/office/drawing/2014/main" id="{2349DEC3-4A9A-4183-BD5A-67FED2960CF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0" name="AutoShape 1" descr="blob:https://web.whatsapp.com/34b6e80c-bc0c-4a28-b3e1-e4a36d430a7e">
          <a:extLst>
            <a:ext uri="{FF2B5EF4-FFF2-40B4-BE49-F238E27FC236}">
              <a16:creationId xmlns:a16="http://schemas.microsoft.com/office/drawing/2014/main" id="{BC15145F-D28E-4156-AC3D-38771FD781F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1" name="AutoShape 1" descr="blob:https://web.whatsapp.com/34b6e80c-bc0c-4a28-b3e1-e4a36d430a7e">
          <a:extLst>
            <a:ext uri="{FF2B5EF4-FFF2-40B4-BE49-F238E27FC236}">
              <a16:creationId xmlns:a16="http://schemas.microsoft.com/office/drawing/2014/main" id="{422E2C29-60B1-419D-9EC8-C725F1C969A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2" name="AutoShape 1" descr="blob:https://web.whatsapp.com/34b6e80c-bc0c-4a28-b3e1-e4a36d430a7e">
          <a:extLst>
            <a:ext uri="{FF2B5EF4-FFF2-40B4-BE49-F238E27FC236}">
              <a16:creationId xmlns:a16="http://schemas.microsoft.com/office/drawing/2014/main" id="{6BEDAAB1-F39F-4E63-93AE-5A45D865CD5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3" name="AutoShape 1" descr="blob:https://web.whatsapp.com/34b6e80c-bc0c-4a28-b3e1-e4a36d430a7e">
          <a:extLst>
            <a:ext uri="{FF2B5EF4-FFF2-40B4-BE49-F238E27FC236}">
              <a16:creationId xmlns:a16="http://schemas.microsoft.com/office/drawing/2014/main" id="{DD84E745-FF50-4FCB-A08E-7DB5657825AB}"/>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4" name="AutoShape 1" descr="blob:https://web.whatsapp.com/34b6e80c-bc0c-4a28-b3e1-e4a36d430a7e">
          <a:extLst>
            <a:ext uri="{FF2B5EF4-FFF2-40B4-BE49-F238E27FC236}">
              <a16:creationId xmlns:a16="http://schemas.microsoft.com/office/drawing/2014/main" id="{710DD5C1-73D4-4856-90D0-AB6CC345DB6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5" name="AutoShape 1" descr="blob:https://web.whatsapp.com/34b6e80c-bc0c-4a28-b3e1-e4a36d430a7e">
          <a:extLst>
            <a:ext uri="{FF2B5EF4-FFF2-40B4-BE49-F238E27FC236}">
              <a16:creationId xmlns:a16="http://schemas.microsoft.com/office/drawing/2014/main" id="{99217E8E-9127-47D0-BD24-A5DF6A7C34F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6" name="AutoShape 1" descr="blob:https://web.whatsapp.com/34b6e80c-bc0c-4a28-b3e1-e4a36d430a7e">
          <a:extLst>
            <a:ext uri="{FF2B5EF4-FFF2-40B4-BE49-F238E27FC236}">
              <a16:creationId xmlns:a16="http://schemas.microsoft.com/office/drawing/2014/main" id="{2793FB3F-F292-4840-8E9F-8C344B242D5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7" name="AutoShape 1" descr="blob:https://web.whatsapp.com/34b6e80c-bc0c-4a28-b3e1-e4a36d430a7e">
          <a:extLst>
            <a:ext uri="{FF2B5EF4-FFF2-40B4-BE49-F238E27FC236}">
              <a16:creationId xmlns:a16="http://schemas.microsoft.com/office/drawing/2014/main" id="{F9E706F3-8439-41E8-8753-8A551A9709C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8" name="AutoShape 1" descr="blob:https://web.whatsapp.com/34b6e80c-bc0c-4a28-b3e1-e4a36d430a7e">
          <a:extLst>
            <a:ext uri="{FF2B5EF4-FFF2-40B4-BE49-F238E27FC236}">
              <a16:creationId xmlns:a16="http://schemas.microsoft.com/office/drawing/2014/main" id="{BF057B6B-0986-4A9B-8D3D-4B2E81E51B6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1408</xdr:row>
      <xdr:rowOff>0</xdr:rowOff>
    </xdr:from>
    <xdr:ext cx="304800" cy="307975"/>
    <xdr:sp macro="" textlink="">
      <xdr:nvSpPr>
        <xdr:cNvPr id="5859" name="AutoShape 1" descr="blob:https://web.whatsapp.com/34b6e80c-bc0c-4a28-b3e1-e4a36d430a7e">
          <a:extLst>
            <a:ext uri="{FF2B5EF4-FFF2-40B4-BE49-F238E27FC236}">
              <a16:creationId xmlns:a16="http://schemas.microsoft.com/office/drawing/2014/main" id="{09BC22DF-4F51-47AB-B2E9-7A66E132654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0" name="AutoShape 1" descr="blob:https://web.whatsapp.com/34b6e80c-bc0c-4a28-b3e1-e4a36d430a7e">
          <a:extLst>
            <a:ext uri="{FF2B5EF4-FFF2-40B4-BE49-F238E27FC236}">
              <a16:creationId xmlns:a16="http://schemas.microsoft.com/office/drawing/2014/main" id="{51B4EBA8-8A20-4027-8901-AC856577DD9F}"/>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1" name="AutoShape 1" descr="blob:https://web.whatsapp.com/34b6e80c-bc0c-4a28-b3e1-e4a36d430a7e">
          <a:extLst>
            <a:ext uri="{FF2B5EF4-FFF2-40B4-BE49-F238E27FC236}">
              <a16:creationId xmlns:a16="http://schemas.microsoft.com/office/drawing/2014/main" id="{ACED8A9D-ABB0-4F44-A55C-91FA5E9B4DE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2" name="AutoShape 1" descr="blob:https://web.whatsapp.com/34b6e80c-bc0c-4a28-b3e1-e4a36d430a7e">
          <a:extLst>
            <a:ext uri="{FF2B5EF4-FFF2-40B4-BE49-F238E27FC236}">
              <a16:creationId xmlns:a16="http://schemas.microsoft.com/office/drawing/2014/main" id="{7B512B8F-AE5B-424F-8950-77A4F4CDA71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3" name="AutoShape 1" descr="blob:https://web.whatsapp.com/34b6e80c-bc0c-4a28-b3e1-e4a36d430a7e">
          <a:extLst>
            <a:ext uri="{FF2B5EF4-FFF2-40B4-BE49-F238E27FC236}">
              <a16:creationId xmlns:a16="http://schemas.microsoft.com/office/drawing/2014/main" id="{9F60C216-E5F2-45A7-BC0F-86835B1E3D0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4" name="AutoShape 1" descr="blob:https://web.whatsapp.com/34b6e80c-bc0c-4a28-b3e1-e4a36d430a7e">
          <a:extLst>
            <a:ext uri="{FF2B5EF4-FFF2-40B4-BE49-F238E27FC236}">
              <a16:creationId xmlns:a16="http://schemas.microsoft.com/office/drawing/2014/main" id="{35CE8239-A038-4BFA-9CA0-BE98CFE69F0D}"/>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5" name="AutoShape 1" descr="blob:https://web.whatsapp.com/34b6e80c-bc0c-4a28-b3e1-e4a36d430a7e">
          <a:extLst>
            <a:ext uri="{FF2B5EF4-FFF2-40B4-BE49-F238E27FC236}">
              <a16:creationId xmlns:a16="http://schemas.microsoft.com/office/drawing/2014/main" id="{FECB4CB0-701E-4488-9D40-13CBA1379FF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6" name="AutoShape 1" descr="blob:https://web.whatsapp.com/34b6e80c-bc0c-4a28-b3e1-e4a36d430a7e">
          <a:extLst>
            <a:ext uri="{FF2B5EF4-FFF2-40B4-BE49-F238E27FC236}">
              <a16:creationId xmlns:a16="http://schemas.microsoft.com/office/drawing/2014/main" id="{EF6431FB-0679-4DCC-BB70-AD2282753C40}"/>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7" name="AutoShape 1" descr="blob:https://web.whatsapp.com/34b6e80c-bc0c-4a28-b3e1-e4a36d430a7e">
          <a:extLst>
            <a:ext uri="{FF2B5EF4-FFF2-40B4-BE49-F238E27FC236}">
              <a16:creationId xmlns:a16="http://schemas.microsoft.com/office/drawing/2014/main" id="{C9FE42A1-42D0-410E-BB3D-A4641230242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8" name="AutoShape 1" descr="blob:https://web.whatsapp.com/34b6e80c-bc0c-4a28-b3e1-e4a36d430a7e">
          <a:extLst>
            <a:ext uri="{FF2B5EF4-FFF2-40B4-BE49-F238E27FC236}">
              <a16:creationId xmlns:a16="http://schemas.microsoft.com/office/drawing/2014/main" id="{07FFD5A7-8597-4C8E-8142-F3476E71A66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69" name="AutoShape 1" descr="blob:https://web.whatsapp.com/34b6e80c-bc0c-4a28-b3e1-e4a36d430a7e">
          <a:extLst>
            <a:ext uri="{FF2B5EF4-FFF2-40B4-BE49-F238E27FC236}">
              <a16:creationId xmlns:a16="http://schemas.microsoft.com/office/drawing/2014/main" id="{F905A9C4-4412-4789-801F-F8F4616664D1}"/>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70" name="AutoShape 1" descr="blob:https://web.whatsapp.com/34b6e80c-bc0c-4a28-b3e1-e4a36d430a7e">
          <a:extLst>
            <a:ext uri="{FF2B5EF4-FFF2-40B4-BE49-F238E27FC236}">
              <a16:creationId xmlns:a16="http://schemas.microsoft.com/office/drawing/2014/main" id="{B9CB4C2A-69AC-4C18-8A02-E29BAA29B02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71" name="AutoShape 1" descr="blob:https://web.whatsapp.com/34b6e80c-bc0c-4a28-b3e1-e4a36d430a7e">
          <a:extLst>
            <a:ext uri="{FF2B5EF4-FFF2-40B4-BE49-F238E27FC236}">
              <a16:creationId xmlns:a16="http://schemas.microsoft.com/office/drawing/2014/main" id="{39DE2243-11D8-402E-BB78-87DCB622F6C7}"/>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72" name="AutoShape 1" descr="blob:https://web.whatsapp.com/34b6e80c-bc0c-4a28-b3e1-e4a36d430a7e">
          <a:extLst>
            <a:ext uri="{FF2B5EF4-FFF2-40B4-BE49-F238E27FC236}">
              <a16:creationId xmlns:a16="http://schemas.microsoft.com/office/drawing/2014/main" id="{F500DC5B-FC25-42A9-B779-C0814493FD44}"/>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73" name="AutoShape 1" descr="blob:https://web.whatsapp.com/34b6e80c-bc0c-4a28-b3e1-e4a36d430a7e">
          <a:extLst>
            <a:ext uri="{FF2B5EF4-FFF2-40B4-BE49-F238E27FC236}">
              <a16:creationId xmlns:a16="http://schemas.microsoft.com/office/drawing/2014/main" id="{327EE555-5EBE-4A04-9321-7BCB68AB919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1409</xdr:row>
      <xdr:rowOff>0</xdr:rowOff>
    </xdr:from>
    <xdr:ext cx="304800" cy="307975"/>
    <xdr:sp macro="" textlink="">
      <xdr:nvSpPr>
        <xdr:cNvPr id="5874" name="AutoShape 1" descr="blob:https://web.whatsapp.com/34b6e80c-bc0c-4a28-b3e1-e4a36d430a7e">
          <a:extLst>
            <a:ext uri="{FF2B5EF4-FFF2-40B4-BE49-F238E27FC236}">
              <a16:creationId xmlns:a16="http://schemas.microsoft.com/office/drawing/2014/main" id="{4F6C9AE5-B916-403D-86F5-77DD502AC6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75" name="AutoShape 1" descr="blob:https://web.whatsapp.com/34b6e80c-bc0c-4a28-b3e1-e4a36d430a7e">
          <a:extLst>
            <a:ext uri="{FF2B5EF4-FFF2-40B4-BE49-F238E27FC236}">
              <a16:creationId xmlns:a16="http://schemas.microsoft.com/office/drawing/2014/main" id="{4D647F25-2D68-4DF6-87FB-0D7AE632993A}"/>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76" name="AutoShape 1" descr="blob:https://web.whatsapp.com/34b6e80c-bc0c-4a28-b3e1-e4a36d430a7e">
          <a:extLst>
            <a:ext uri="{FF2B5EF4-FFF2-40B4-BE49-F238E27FC236}">
              <a16:creationId xmlns:a16="http://schemas.microsoft.com/office/drawing/2014/main" id="{B42E6D9C-2472-4EDF-AB38-BE7E61C9316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77" name="AutoShape 1" descr="blob:https://web.whatsapp.com/34b6e80c-bc0c-4a28-b3e1-e4a36d430a7e">
          <a:extLst>
            <a:ext uri="{FF2B5EF4-FFF2-40B4-BE49-F238E27FC236}">
              <a16:creationId xmlns:a16="http://schemas.microsoft.com/office/drawing/2014/main" id="{15DFB47F-00C2-4FD8-A4D1-975A3A66A732}"/>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78" name="AutoShape 1" descr="blob:https://web.whatsapp.com/34b6e80c-bc0c-4a28-b3e1-e4a36d430a7e">
          <a:extLst>
            <a:ext uri="{FF2B5EF4-FFF2-40B4-BE49-F238E27FC236}">
              <a16:creationId xmlns:a16="http://schemas.microsoft.com/office/drawing/2014/main" id="{3C8961AE-FA76-4079-B903-299B9C13313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79" name="AutoShape 1" descr="blob:https://web.whatsapp.com/34b6e80c-bc0c-4a28-b3e1-e4a36d430a7e">
          <a:extLst>
            <a:ext uri="{FF2B5EF4-FFF2-40B4-BE49-F238E27FC236}">
              <a16:creationId xmlns:a16="http://schemas.microsoft.com/office/drawing/2014/main" id="{2A237ADC-87F0-42F3-8FC0-FE7A28147A5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0" name="AutoShape 1" descr="blob:https://web.whatsapp.com/34b6e80c-bc0c-4a28-b3e1-e4a36d430a7e">
          <a:extLst>
            <a:ext uri="{FF2B5EF4-FFF2-40B4-BE49-F238E27FC236}">
              <a16:creationId xmlns:a16="http://schemas.microsoft.com/office/drawing/2014/main" id="{D332ADC8-6FBF-4143-B23B-E7CEB11ACA93}"/>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1" name="AutoShape 1" descr="blob:https://web.whatsapp.com/34b6e80c-bc0c-4a28-b3e1-e4a36d430a7e">
          <a:extLst>
            <a:ext uri="{FF2B5EF4-FFF2-40B4-BE49-F238E27FC236}">
              <a16:creationId xmlns:a16="http://schemas.microsoft.com/office/drawing/2014/main" id="{1762FE6E-7898-4FB7-BE39-29B93130111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2" name="AutoShape 1" descr="blob:https://web.whatsapp.com/34b6e80c-bc0c-4a28-b3e1-e4a36d430a7e">
          <a:extLst>
            <a:ext uri="{FF2B5EF4-FFF2-40B4-BE49-F238E27FC236}">
              <a16:creationId xmlns:a16="http://schemas.microsoft.com/office/drawing/2014/main" id="{0E47DB59-2E39-4619-A360-B51E7B4AB2E5}"/>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3" name="AutoShape 1" descr="blob:https://web.whatsapp.com/34b6e80c-bc0c-4a28-b3e1-e4a36d430a7e">
          <a:extLst>
            <a:ext uri="{FF2B5EF4-FFF2-40B4-BE49-F238E27FC236}">
              <a16:creationId xmlns:a16="http://schemas.microsoft.com/office/drawing/2014/main" id="{060662DE-3F86-4F86-B1A4-2C2F79665C09}"/>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4" name="AutoShape 1" descr="blob:https://web.whatsapp.com/34b6e80c-bc0c-4a28-b3e1-e4a36d430a7e">
          <a:extLst>
            <a:ext uri="{FF2B5EF4-FFF2-40B4-BE49-F238E27FC236}">
              <a16:creationId xmlns:a16="http://schemas.microsoft.com/office/drawing/2014/main" id="{FC78FACF-BC82-4ECD-BBB8-425B839CF73C}"/>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5" name="AutoShape 1" descr="blob:https://web.whatsapp.com/34b6e80c-bc0c-4a28-b3e1-e4a36d430a7e">
          <a:extLst>
            <a:ext uri="{FF2B5EF4-FFF2-40B4-BE49-F238E27FC236}">
              <a16:creationId xmlns:a16="http://schemas.microsoft.com/office/drawing/2014/main" id="{EFC64F8A-FF41-4323-A6D9-B22CB0ECC09E}"/>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6" name="AutoShape 1" descr="blob:https://web.whatsapp.com/34b6e80c-bc0c-4a28-b3e1-e4a36d430a7e">
          <a:extLst>
            <a:ext uri="{FF2B5EF4-FFF2-40B4-BE49-F238E27FC236}">
              <a16:creationId xmlns:a16="http://schemas.microsoft.com/office/drawing/2014/main" id="{DD7D8750-D0B1-4A5A-A7A6-7504F711B58A}"/>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7" name="AutoShape 1" descr="blob:https://web.whatsapp.com/34b6e80c-bc0c-4a28-b3e1-e4a36d430a7e">
          <a:extLst>
            <a:ext uri="{FF2B5EF4-FFF2-40B4-BE49-F238E27FC236}">
              <a16:creationId xmlns:a16="http://schemas.microsoft.com/office/drawing/2014/main" id="{F45D2CD7-89E3-413A-A516-7F96C5DC65D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8" name="AutoShape 1" descr="blob:https://web.whatsapp.com/34b6e80c-bc0c-4a28-b3e1-e4a36d430a7e">
          <a:extLst>
            <a:ext uri="{FF2B5EF4-FFF2-40B4-BE49-F238E27FC236}">
              <a16:creationId xmlns:a16="http://schemas.microsoft.com/office/drawing/2014/main" id="{34037D25-D8E8-45CD-8234-F25FC6709748}"/>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1410</xdr:row>
      <xdr:rowOff>0</xdr:rowOff>
    </xdr:from>
    <xdr:ext cx="304800" cy="307975"/>
    <xdr:sp macro="" textlink="">
      <xdr:nvSpPr>
        <xdr:cNvPr id="5889" name="AutoShape 1" descr="blob:https://web.whatsapp.com/34b6e80c-bc0c-4a28-b3e1-e4a36d430a7e">
          <a:extLst>
            <a:ext uri="{FF2B5EF4-FFF2-40B4-BE49-F238E27FC236}">
              <a16:creationId xmlns:a16="http://schemas.microsoft.com/office/drawing/2014/main" id="{F9434D04-CF11-45EF-AE01-A28CA0DFE546}"/>
            </a:ext>
          </a:extLst>
        </xdr:cNvPr>
        <xdr:cNvSpPr>
          <a:spLocks noChangeAspect="1" noChangeArrowheads="1"/>
        </xdr:cNvSpPr>
      </xdr:nvSpPr>
      <xdr:spPr bwMode="auto">
        <a:xfrm>
          <a:off x="9409545" y="383414924"/>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1411</xdr:row>
      <xdr:rowOff>0</xdr:rowOff>
    </xdr:from>
    <xdr:ext cx="304800" cy="307975"/>
    <xdr:sp macro="" textlink="">
      <xdr:nvSpPr>
        <xdr:cNvPr id="5890" name="AutoShape 1" descr="blob:https://web.whatsapp.com/34b6e80c-bc0c-4a28-b3e1-e4a36d430a7e">
          <a:extLst>
            <a:ext uri="{FF2B5EF4-FFF2-40B4-BE49-F238E27FC236}">
              <a16:creationId xmlns:a16="http://schemas.microsoft.com/office/drawing/2014/main" id="{372BD200-B6BF-4A5C-B454-17654615DD33}"/>
            </a:ext>
          </a:extLst>
        </xdr:cNvPr>
        <xdr:cNvSpPr>
          <a:spLocks noChangeAspect="1" noChangeArrowheads="1"/>
        </xdr:cNvSpPr>
      </xdr:nvSpPr>
      <xdr:spPr bwMode="auto">
        <a:xfrm>
          <a:off x="9409545" y="383684318"/>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53</xdr:col>
      <xdr:colOff>0</xdr:colOff>
      <xdr:row>1411</xdr:row>
      <xdr:rowOff>0</xdr:rowOff>
    </xdr:from>
    <xdr:ext cx="304800" cy="307975"/>
    <xdr:sp macro="" textlink="">
      <xdr:nvSpPr>
        <xdr:cNvPr id="5891" name="AutoShape 1" descr="blob:https://web.whatsapp.com/34b6e80c-bc0c-4a28-b3e1-e4a36d430a7e">
          <a:extLst>
            <a:ext uri="{FF2B5EF4-FFF2-40B4-BE49-F238E27FC236}">
              <a16:creationId xmlns:a16="http://schemas.microsoft.com/office/drawing/2014/main" id="{323C1D58-8ABC-48AA-BF08-B0ED3074088F}"/>
            </a:ext>
          </a:extLst>
        </xdr:cNvPr>
        <xdr:cNvSpPr>
          <a:spLocks noChangeAspect="1" noChangeArrowheads="1"/>
        </xdr:cNvSpPr>
      </xdr:nvSpPr>
      <xdr:spPr bwMode="auto">
        <a:xfrm>
          <a:off x="9409545" y="38691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2" name="AutoShape 1" descr="blob:https://web.whatsapp.com/34b6e80c-bc0c-4a28-b3e1-e4a36d430a7e">
          <a:extLst>
            <a:ext uri="{FF2B5EF4-FFF2-40B4-BE49-F238E27FC236}">
              <a16:creationId xmlns:a16="http://schemas.microsoft.com/office/drawing/2014/main" id="{57389DCB-0F85-4116-AED5-3764031514D5}"/>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3" name="AutoShape 1" descr="blob:https://web.whatsapp.com/34b6e80c-bc0c-4a28-b3e1-e4a36d430a7e">
          <a:extLst>
            <a:ext uri="{FF2B5EF4-FFF2-40B4-BE49-F238E27FC236}">
              <a16:creationId xmlns:a16="http://schemas.microsoft.com/office/drawing/2014/main" id="{EE91C95C-7712-44FA-8DA6-31D6A8AC487E}"/>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4" name="AutoShape 1" descr="blob:https://web.whatsapp.com/34b6e80c-bc0c-4a28-b3e1-e4a36d430a7e">
          <a:extLst>
            <a:ext uri="{FF2B5EF4-FFF2-40B4-BE49-F238E27FC236}">
              <a16:creationId xmlns:a16="http://schemas.microsoft.com/office/drawing/2014/main" id="{820E61EB-9AC4-49EF-AE00-6DFAEBABFF2B}"/>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5" name="AutoShape 1" descr="blob:https://web.whatsapp.com/34b6e80c-bc0c-4a28-b3e1-e4a36d430a7e">
          <a:extLst>
            <a:ext uri="{FF2B5EF4-FFF2-40B4-BE49-F238E27FC236}">
              <a16:creationId xmlns:a16="http://schemas.microsoft.com/office/drawing/2014/main" id="{73C03E5B-B115-4960-8EA0-075F6DD8D59F}"/>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6" name="AutoShape 1" descr="blob:https://web.whatsapp.com/34b6e80c-bc0c-4a28-b3e1-e4a36d430a7e">
          <a:extLst>
            <a:ext uri="{FF2B5EF4-FFF2-40B4-BE49-F238E27FC236}">
              <a16:creationId xmlns:a16="http://schemas.microsoft.com/office/drawing/2014/main" id="{0CDF9C2B-4A48-42D6-9C11-D8CE7475FD53}"/>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7" name="AutoShape 1" descr="blob:https://web.whatsapp.com/34b6e80c-bc0c-4a28-b3e1-e4a36d430a7e">
          <a:extLst>
            <a:ext uri="{FF2B5EF4-FFF2-40B4-BE49-F238E27FC236}">
              <a16:creationId xmlns:a16="http://schemas.microsoft.com/office/drawing/2014/main" id="{3B8BEAA6-5B38-4ADC-A63F-E95CCED604D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8" name="AutoShape 1" descr="blob:https://web.whatsapp.com/34b6e80c-bc0c-4a28-b3e1-e4a36d430a7e">
          <a:extLst>
            <a:ext uri="{FF2B5EF4-FFF2-40B4-BE49-F238E27FC236}">
              <a16:creationId xmlns:a16="http://schemas.microsoft.com/office/drawing/2014/main" id="{623658D1-020C-403F-9056-2BF34B560638}"/>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899" name="AutoShape 1" descr="blob:https://web.whatsapp.com/34b6e80c-bc0c-4a28-b3e1-e4a36d430a7e">
          <a:extLst>
            <a:ext uri="{FF2B5EF4-FFF2-40B4-BE49-F238E27FC236}">
              <a16:creationId xmlns:a16="http://schemas.microsoft.com/office/drawing/2014/main" id="{52DB2BC1-9267-468D-A62A-4FD1D930B72B}"/>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0" name="AutoShape 1" descr="blob:https://web.whatsapp.com/34b6e80c-bc0c-4a28-b3e1-e4a36d430a7e">
          <a:extLst>
            <a:ext uri="{FF2B5EF4-FFF2-40B4-BE49-F238E27FC236}">
              <a16:creationId xmlns:a16="http://schemas.microsoft.com/office/drawing/2014/main" id="{CB62F75C-92C5-492D-AE32-D8969028CB4F}"/>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1" name="AutoShape 1" descr="blob:https://web.whatsapp.com/34b6e80c-bc0c-4a28-b3e1-e4a36d430a7e">
          <a:extLst>
            <a:ext uri="{FF2B5EF4-FFF2-40B4-BE49-F238E27FC236}">
              <a16:creationId xmlns:a16="http://schemas.microsoft.com/office/drawing/2014/main" id="{D42E8A1D-CE92-47C8-8DA9-1DA06B16AC06}"/>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2" name="AutoShape 1" descr="blob:https://web.whatsapp.com/34b6e80c-bc0c-4a28-b3e1-e4a36d430a7e">
          <a:extLst>
            <a:ext uri="{FF2B5EF4-FFF2-40B4-BE49-F238E27FC236}">
              <a16:creationId xmlns:a16="http://schemas.microsoft.com/office/drawing/2014/main" id="{F497D7A7-8970-4075-8839-B3FBE8537FE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3" name="AutoShape 1" descr="blob:https://web.whatsapp.com/34b6e80c-bc0c-4a28-b3e1-e4a36d430a7e">
          <a:extLst>
            <a:ext uri="{FF2B5EF4-FFF2-40B4-BE49-F238E27FC236}">
              <a16:creationId xmlns:a16="http://schemas.microsoft.com/office/drawing/2014/main" id="{79084541-D467-49D3-91EF-4453CCB76AF4}"/>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4" name="AutoShape 1" descr="blob:https://web.whatsapp.com/34b6e80c-bc0c-4a28-b3e1-e4a36d430a7e">
          <a:extLst>
            <a:ext uri="{FF2B5EF4-FFF2-40B4-BE49-F238E27FC236}">
              <a16:creationId xmlns:a16="http://schemas.microsoft.com/office/drawing/2014/main" id="{2904524E-B437-471C-8F15-2F46BC63D0E8}"/>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5" name="AutoShape 1" descr="blob:https://web.whatsapp.com/34b6e80c-bc0c-4a28-b3e1-e4a36d430a7e">
          <a:extLst>
            <a:ext uri="{FF2B5EF4-FFF2-40B4-BE49-F238E27FC236}">
              <a16:creationId xmlns:a16="http://schemas.microsoft.com/office/drawing/2014/main" id="{B41359C5-8FAC-40BC-9BF0-3FCAE5F592EE}"/>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1413</xdr:row>
      <xdr:rowOff>0</xdr:rowOff>
    </xdr:from>
    <xdr:ext cx="304800" cy="307975"/>
    <xdr:sp macro="" textlink="">
      <xdr:nvSpPr>
        <xdr:cNvPr id="5906" name="AutoShape 1" descr="blob:https://web.whatsapp.com/34b6e80c-bc0c-4a28-b3e1-e4a36d430a7e">
          <a:extLst>
            <a:ext uri="{FF2B5EF4-FFF2-40B4-BE49-F238E27FC236}">
              <a16:creationId xmlns:a16="http://schemas.microsoft.com/office/drawing/2014/main" id="{B5D0EDCA-B0B2-43C5-8B23-D86846C83DF0}"/>
            </a:ext>
          </a:extLst>
        </xdr:cNvPr>
        <xdr:cNvSpPr>
          <a:spLocks noChangeAspect="1" noChangeArrowheads="1"/>
        </xdr:cNvSpPr>
      </xdr:nvSpPr>
      <xdr:spPr bwMode="auto">
        <a:xfrm>
          <a:off x="9409545" y="386647652"/>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1414</xdr:row>
      <xdr:rowOff>0</xdr:rowOff>
    </xdr:from>
    <xdr:ext cx="304800" cy="307975"/>
    <xdr:sp macro="" textlink="">
      <xdr:nvSpPr>
        <xdr:cNvPr id="5907" name="AutoShape 1" descr="blob:https://web.whatsapp.com/34b6e80c-bc0c-4a28-b3e1-e4a36d430a7e">
          <a:extLst>
            <a:ext uri="{FF2B5EF4-FFF2-40B4-BE49-F238E27FC236}">
              <a16:creationId xmlns:a16="http://schemas.microsoft.com/office/drawing/2014/main" id="{571F4967-7193-45FF-B043-6CCB5361007F}"/>
            </a:ext>
          </a:extLst>
        </xdr:cNvPr>
        <xdr:cNvSpPr>
          <a:spLocks noChangeAspect="1" noChangeArrowheads="1"/>
        </xdr:cNvSpPr>
      </xdr:nvSpPr>
      <xdr:spPr bwMode="auto">
        <a:xfrm>
          <a:off x="9409545" y="386917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08" name="AutoShape 1" descr="blob:https://web.whatsapp.com/34b6e80c-bc0c-4a28-b3e1-e4a36d430a7e">
          <a:extLst>
            <a:ext uri="{FF2B5EF4-FFF2-40B4-BE49-F238E27FC236}">
              <a16:creationId xmlns:a16="http://schemas.microsoft.com/office/drawing/2014/main" id="{DE85EF18-1EFD-489D-8AC8-CB9EFDF78C5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09" name="AutoShape 1" descr="blob:https://web.whatsapp.com/34b6e80c-bc0c-4a28-b3e1-e4a36d430a7e">
          <a:extLst>
            <a:ext uri="{FF2B5EF4-FFF2-40B4-BE49-F238E27FC236}">
              <a16:creationId xmlns:a16="http://schemas.microsoft.com/office/drawing/2014/main" id="{7068A565-4D4A-4CF2-A9B6-E1FB5D60062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0" name="AutoShape 1" descr="blob:https://web.whatsapp.com/34b6e80c-bc0c-4a28-b3e1-e4a36d430a7e">
          <a:extLst>
            <a:ext uri="{FF2B5EF4-FFF2-40B4-BE49-F238E27FC236}">
              <a16:creationId xmlns:a16="http://schemas.microsoft.com/office/drawing/2014/main" id="{A9C93772-9046-484C-9ABA-ABA9576792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1" name="AutoShape 1" descr="blob:https://web.whatsapp.com/34b6e80c-bc0c-4a28-b3e1-e4a36d430a7e">
          <a:extLst>
            <a:ext uri="{FF2B5EF4-FFF2-40B4-BE49-F238E27FC236}">
              <a16:creationId xmlns:a16="http://schemas.microsoft.com/office/drawing/2014/main" id="{2A97BE0A-4F2E-4BD8-B856-1C298BCD96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2" name="AutoShape 1" descr="blob:https://web.whatsapp.com/34b6e80c-bc0c-4a28-b3e1-e4a36d430a7e">
          <a:extLst>
            <a:ext uri="{FF2B5EF4-FFF2-40B4-BE49-F238E27FC236}">
              <a16:creationId xmlns:a16="http://schemas.microsoft.com/office/drawing/2014/main" id="{3342FCA5-35D9-43FB-BA20-11DAA994F02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3" name="AutoShape 1" descr="blob:https://web.whatsapp.com/34b6e80c-bc0c-4a28-b3e1-e4a36d430a7e">
          <a:extLst>
            <a:ext uri="{FF2B5EF4-FFF2-40B4-BE49-F238E27FC236}">
              <a16:creationId xmlns:a16="http://schemas.microsoft.com/office/drawing/2014/main" id="{5C6A2024-66AC-4960-B41A-4CF516986B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4" name="AutoShape 1" descr="blob:https://web.whatsapp.com/34b6e80c-bc0c-4a28-b3e1-e4a36d430a7e">
          <a:extLst>
            <a:ext uri="{FF2B5EF4-FFF2-40B4-BE49-F238E27FC236}">
              <a16:creationId xmlns:a16="http://schemas.microsoft.com/office/drawing/2014/main" id="{A6B78F0C-74A6-4495-9525-952B0B9BFD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5" name="AutoShape 1" descr="blob:https://web.whatsapp.com/34b6e80c-bc0c-4a28-b3e1-e4a36d430a7e">
          <a:extLst>
            <a:ext uri="{FF2B5EF4-FFF2-40B4-BE49-F238E27FC236}">
              <a16:creationId xmlns:a16="http://schemas.microsoft.com/office/drawing/2014/main" id="{74962A59-1B4D-4E2E-9D5D-2D3A91B0D6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6" name="AutoShape 1" descr="blob:https://web.whatsapp.com/34b6e80c-bc0c-4a28-b3e1-e4a36d430a7e">
          <a:extLst>
            <a:ext uri="{FF2B5EF4-FFF2-40B4-BE49-F238E27FC236}">
              <a16:creationId xmlns:a16="http://schemas.microsoft.com/office/drawing/2014/main" id="{983AFF9F-23C1-4AE8-8732-E7E8E72E2FE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7" name="AutoShape 1" descr="blob:https://web.whatsapp.com/34b6e80c-bc0c-4a28-b3e1-e4a36d430a7e">
          <a:extLst>
            <a:ext uri="{FF2B5EF4-FFF2-40B4-BE49-F238E27FC236}">
              <a16:creationId xmlns:a16="http://schemas.microsoft.com/office/drawing/2014/main" id="{FE75F399-A520-4EB3-90DB-7E41DFB282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8" name="AutoShape 1" descr="blob:https://web.whatsapp.com/34b6e80c-bc0c-4a28-b3e1-e4a36d430a7e">
          <a:extLst>
            <a:ext uri="{FF2B5EF4-FFF2-40B4-BE49-F238E27FC236}">
              <a16:creationId xmlns:a16="http://schemas.microsoft.com/office/drawing/2014/main" id="{881944FD-5385-4816-AC57-FA159F37A5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19" name="AutoShape 1" descr="blob:https://web.whatsapp.com/34b6e80c-bc0c-4a28-b3e1-e4a36d430a7e">
          <a:extLst>
            <a:ext uri="{FF2B5EF4-FFF2-40B4-BE49-F238E27FC236}">
              <a16:creationId xmlns:a16="http://schemas.microsoft.com/office/drawing/2014/main" id="{EDAC8F3E-5235-4025-80F3-F1BBF79FD7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20" name="AutoShape 1" descr="blob:https://web.whatsapp.com/34b6e80c-bc0c-4a28-b3e1-e4a36d430a7e">
          <a:extLst>
            <a:ext uri="{FF2B5EF4-FFF2-40B4-BE49-F238E27FC236}">
              <a16:creationId xmlns:a16="http://schemas.microsoft.com/office/drawing/2014/main" id="{2B831610-9287-4577-96FF-431ED0C3B8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21" name="AutoShape 1" descr="blob:https://web.whatsapp.com/34b6e80c-bc0c-4a28-b3e1-e4a36d430a7e">
          <a:extLst>
            <a:ext uri="{FF2B5EF4-FFF2-40B4-BE49-F238E27FC236}">
              <a16:creationId xmlns:a16="http://schemas.microsoft.com/office/drawing/2014/main" id="{B2EE8CD4-D3C3-4F1A-ABE5-443EB5D679E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1416</xdr:row>
      <xdr:rowOff>0</xdr:rowOff>
    </xdr:from>
    <xdr:ext cx="304800" cy="307975"/>
    <xdr:sp macro="" textlink="">
      <xdr:nvSpPr>
        <xdr:cNvPr id="5922" name="AutoShape 1" descr="blob:https://web.whatsapp.com/34b6e80c-bc0c-4a28-b3e1-e4a36d430a7e">
          <a:extLst>
            <a:ext uri="{FF2B5EF4-FFF2-40B4-BE49-F238E27FC236}">
              <a16:creationId xmlns:a16="http://schemas.microsoft.com/office/drawing/2014/main" id="{5B618E11-47F1-4832-8B69-B094F12909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3" name="AutoShape 1" descr="blob:https://web.whatsapp.com/34b6e80c-bc0c-4a28-b3e1-e4a36d430a7e">
          <a:extLst>
            <a:ext uri="{FF2B5EF4-FFF2-40B4-BE49-F238E27FC236}">
              <a16:creationId xmlns:a16="http://schemas.microsoft.com/office/drawing/2014/main" id="{69281CCA-6BFE-41E5-A23C-CE203B1999B2}"/>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4" name="AutoShape 1" descr="blob:https://web.whatsapp.com/34b6e80c-bc0c-4a28-b3e1-e4a36d430a7e">
          <a:extLst>
            <a:ext uri="{FF2B5EF4-FFF2-40B4-BE49-F238E27FC236}">
              <a16:creationId xmlns:a16="http://schemas.microsoft.com/office/drawing/2014/main" id="{8C209D2A-C56F-4B5B-A61E-CE5F0268AE7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5" name="AutoShape 1" descr="blob:https://web.whatsapp.com/34b6e80c-bc0c-4a28-b3e1-e4a36d430a7e">
          <a:extLst>
            <a:ext uri="{FF2B5EF4-FFF2-40B4-BE49-F238E27FC236}">
              <a16:creationId xmlns:a16="http://schemas.microsoft.com/office/drawing/2014/main" id="{DFDEA0C0-60D4-41A7-B4A7-1CEBF38EC8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6" name="AutoShape 1" descr="blob:https://web.whatsapp.com/34b6e80c-bc0c-4a28-b3e1-e4a36d430a7e">
          <a:extLst>
            <a:ext uri="{FF2B5EF4-FFF2-40B4-BE49-F238E27FC236}">
              <a16:creationId xmlns:a16="http://schemas.microsoft.com/office/drawing/2014/main" id="{76A6C67F-5C81-49D9-8290-EEF9BD173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7" name="AutoShape 1" descr="blob:https://web.whatsapp.com/34b6e80c-bc0c-4a28-b3e1-e4a36d430a7e">
          <a:extLst>
            <a:ext uri="{FF2B5EF4-FFF2-40B4-BE49-F238E27FC236}">
              <a16:creationId xmlns:a16="http://schemas.microsoft.com/office/drawing/2014/main" id="{C2551C27-80A8-4902-B6AC-950F26772AE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8" name="AutoShape 1" descr="blob:https://web.whatsapp.com/34b6e80c-bc0c-4a28-b3e1-e4a36d430a7e">
          <a:extLst>
            <a:ext uri="{FF2B5EF4-FFF2-40B4-BE49-F238E27FC236}">
              <a16:creationId xmlns:a16="http://schemas.microsoft.com/office/drawing/2014/main" id="{8087697B-8750-4BC6-8489-D7493D46A66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29" name="AutoShape 1" descr="blob:https://web.whatsapp.com/34b6e80c-bc0c-4a28-b3e1-e4a36d430a7e">
          <a:extLst>
            <a:ext uri="{FF2B5EF4-FFF2-40B4-BE49-F238E27FC236}">
              <a16:creationId xmlns:a16="http://schemas.microsoft.com/office/drawing/2014/main" id="{FF7CCF4A-35D4-4AD0-A67B-278F5FB3899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0" name="AutoShape 1" descr="blob:https://web.whatsapp.com/34b6e80c-bc0c-4a28-b3e1-e4a36d430a7e">
          <a:extLst>
            <a:ext uri="{FF2B5EF4-FFF2-40B4-BE49-F238E27FC236}">
              <a16:creationId xmlns:a16="http://schemas.microsoft.com/office/drawing/2014/main" id="{926D67B9-57AC-4427-AF18-1E1D6F8995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1" name="AutoShape 1" descr="blob:https://web.whatsapp.com/34b6e80c-bc0c-4a28-b3e1-e4a36d430a7e">
          <a:extLst>
            <a:ext uri="{FF2B5EF4-FFF2-40B4-BE49-F238E27FC236}">
              <a16:creationId xmlns:a16="http://schemas.microsoft.com/office/drawing/2014/main" id="{CC1E03AB-7F96-4716-AB58-B9B83AA6FF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2" name="AutoShape 1" descr="blob:https://web.whatsapp.com/34b6e80c-bc0c-4a28-b3e1-e4a36d430a7e">
          <a:extLst>
            <a:ext uri="{FF2B5EF4-FFF2-40B4-BE49-F238E27FC236}">
              <a16:creationId xmlns:a16="http://schemas.microsoft.com/office/drawing/2014/main" id="{0315980E-8417-49A6-9FD0-1A999306244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3" name="AutoShape 1" descr="blob:https://web.whatsapp.com/34b6e80c-bc0c-4a28-b3e1-e4a36d430a7e">
          <a:extLst>
            <a:ext uri="{FF2B5EF4-FFF2-40B4-BE49-F238E27FC236}">
              <a16:creationId xmlns:a16="http://schemas.microsoft.com/office/drawing/2014/main" id="{46BC9C59-DFAF-4AA0-A769-A0C87EB4E1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4" name="AutoShape 1" descr="blob:https://web.whatsapp.com/34b6e80c-bc0c-4a28-b3e1-e4a36d430a7e">
          <a:extLst>
            <a:ext uri="{FF2B5EF4-FFF2-40B4-BE49-F238E27FC236}">
              <a16:creationId xmlns:a16="http://schemas.microsoft.com/office/drawing/2014/main" id="{36B689A2-A451-4EDD-B3E7-8F5F8FA161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5" name="AutoShape 1" descr="blob:https://web.whatsapp.com/34b6e80c-bc0c-4a28-b3e1-e4a36d430a7e">
          <a:extLst>
            <a:ext uri="{FF2B5EF4-FFF2-40B4-BE49-F238E27FC236}">
              <a16:creationId xmlns:a16="http://schemas.microsoft.com/office/drawing/2014/main" id="{18B5E152-2D3F-4E70-80B7-C15AF57A14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6" name="AutoShape 1" descr="blob:https://web.whatsapp.com/34b6e80c-bc0c-4a28-b3e1-e4a36d430a7e">
          <a:extLst>
            <a:ext uri="{FF2B5EF4-FFF2-40B4-BE49-F238E27FC236}">
              <a16:creationId xmlns:a16="http://schemas.microsoft.com/office/drawing/2014/main" id="{07729010-01D1-4E9D-8033-F9245D6E64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7" name="AutoShape 1" descr="blob:https://web.whatsapp.com/34b6e80c-bc0c-4a28-b3e1-e4a36d430a7e">
          <a:extLst>
            <a:ext uri="{FF2B5EF4-FFF2-40B4-BE49-F238E27FC236}">
              <a16:creationId xmlns:a16="http://schemas.microsoft.com/office/drawing/2014/main" id="{6B0D8163-7D4A-4851-94EF-FE1DD5EA5AA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5938" name="AutoShape 1" descr="blob:https://web.whatsapp.com/34b6e80c-bc0c-4a28-b3e1-e4a36d430a7e">
          <a:extLst>
            <a:ext uri="{FF2B5EF4-FFF2-40B4-BE49-F238E27FC236}">
              <a16:creationId xmlns:a16="http://schemas.microsoft.com/office/drawing/2014/main" id="{F7AAC000-5F42-413B-BFE1-0F1504455DF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39" name="AutoShape 1" descr="blob:https://web.whatsapp.com/34b6e80c-bc0c-4a28-b3e1-e4a36d430a7e">
          <a:extLst>
            <a:ext uri="{FF2B5EF4-FFF2-40B4-BE49-F238E27FC236}">
              <a16:creationId xmlns:a16="http://schemas.microsoft.com/office/drawing/2014/main" id="{442301EC-1378-4DD3-B6A8-C3BCCF725F0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0" name="AutoShape 1" descr="blob:https://web.whatsapp.com/34b6e80c-bc0c-4a28-b3e1-e4a36d430a7e">
          <a:extLst>
            <a:ext uri="{FF2B5EF4-FFF2-40B4-BE49-F238E27FC236}">
              <a16:creationId xmlns:a16="http://schemas.microsoft.com/office/drawing/2014/main" id="{BE97AF66-1937-467F-A20C-8F2DAC533D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1" name="AutoShape 1" descr="blob:https://web.whatsapp.com/34b6e80c-bc0c-4a28-b3e1-e4a36d430a7e">
          <a:extLst>
            <a:ext uri="{FF2B5EF4-FFF2-40B4-BE49-F238E27FC236}">
              <a16:creationId xmlns:a16="http://schemas.microsoft.com/office/drawing/2014/main" id="{34B1E2B3-8C39-49B5-9AB3-7005C3EDA8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2" name="AutoShape 1" descr="blob:https://web.whatsapp.com/34b6e80c-bc0c-4a28-b3e1-e4a36d430a7e">
          <a:extLst>
            <a:ext uri="{FF2B5EF4-FFF2-40B4-BE49-F238E27FC236}">
              <a16:creationId xmlns:a16="http://schemas.microsoft.com/office/drawing/2014/main" id="{E25F3D94-13A6-4DB6-90C3-C87BACC2B6E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3" name="AutoShape 1" descr="blob:https://web.whatsapp.com/34b6e80c-bc0c-4a28-b3e1-e4a36d430a7e">
          <a:extLst>
            <a:ext uri="{FF2B5EF4-FFF2-40B4-BE49-F238E27FC236}">
              <a16:creationId xmlns:a16="http://schemas.microsoft.com/office/drawing/2014/main" id="{9E438D24-CD6B-487A-AC50-83E104EAEAB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4" name="AutoShape 1" descr="blob:https://web.whatsapp.com/34b6e80c-bc0c-4a28-b3e1-e4a36d430a7e">
          <a:extLst>
            <a:ext uri="{FF2B5EF4-FFF2-40B4-BE49-F238E27FC236}">
              <a16:creationId xmlns:a16="http://schemas.microsoft.com/office/drawing/2014/main" id="{A3367173-4E2E-40F4-93FC-03B515C982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5" name="AutoShape 1" descr="blob:https://web.whatsapp.com/34b6e80c-bc0c-4a28-b3e1-e4a36d430a7e">
          <a:extLst>
            <a:ext uri="{FF2B5EF4-FFF2-40B4-BE49-F238E27FC236}">
              <a16:creationId xmlns:a16="http://schemas.microsoft.com/office/drawing/2014/main" id="{2524F7E6-5A31-46D1-A7A8-72AA9065A1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6" name="AutoShape 1" descr="blob:https://web.whatsapp.com/34b6e80c-bc0c-4a28-b3e1-e4a36d430a7e">
          <a:extLst>
            <a:ext uri="{FF2B5EF4-FFF2-40B4-BE49-F238E27FC236}">
              <a16:creationId xmlns:a16="http://schemas.microsoft.com/office/drawing/2014/main" id="{AA5F8731-0345-424D-B12C-5F1BCFAD380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7" name="AutoShape 1" descr="blob:https://web.whatsapp.com/34b6e80c-bc0c-4a28-b3e1-e4a36d430a7e">
          <a:extLst>
            <a:ext uri="{FF2B5EF4-FFF2-40B4-BE49-F238E27FC236}">
              <a16:creationId xmlns:a16="http://schemas.microsoft.com/office/drawing/2014/main" id="{2208A572-2020-459F-B609-E0CD9681E1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8" name="AutoShape 1" descr="blob:https://web.whatsapp.com/34b6e80c-bc0c-4a28-b3e1-e4a36d430a7e">
          <a:extLst>
            <a:ext uri="{FF2B5EF4-FFF2-40B4-BE49-F238E27FC236}">
              <a16:creationId xmlns:a16="http://schemas.microsoft.com/office/drawing/2014/main" id="{9D47D64D-3199-48C3-BDDC-19CF31AFE88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49" name="AutoShape 1" descr="blob:https://web.whatsapp.com/34b6e80c-bc0c-4a28-b3e1-e4a36d430a7e">
          <a:extLst>
            <a:ext uri="{FF2B5EF4-FFF2-40B4-BE49-F238E27FC236}">
              <a16:creationId xmlns:a16="http://schemas.microsoft.com/office/drawing/2014/main" id="{480806EB-52F0-4281-B821-E6D2959C0D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50" name="AutoShape 1" descr="blob:https://web.whatsapp.com/34b6e80c-bc0c-4a28-b3e1-e4a36d430a7e">
          <a:extLst>
            <a:ext uri="{FF2B5EF4-FFF2-40B4-BE49-F238E27FC236}">
              <a16:creationId xmlns:a16="http://schemas.microsoft.com/office/drawing/2014/main" id="{F35F376F-8E80-457B-86AF-54C6F42A8E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51" name="AutoShape 1" descr="blob:https://web.whatsapp.com/34b6e80c-bc0c-4a28-b3e1-e4a36d430a7e">
          <a:extLst>
            <a:ext uri="{FF2B5EF4-FFF2-40B4-BE49-F238E27FC236}">
              <a16:creationId xmlns:a16="http://schemas.microsoft.com/office/drawing/2014/main" id="{8570EA2F-E317-47BE-A35C-E35F7A79966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52" name="AutoShape 1" descr="blob:https://web.whatsapp.com/34b6e80c-bc0c-4a28-b3e1-e4a36d430a7e">
          <a:extLst>
            <a:ext uri="{FF2B5EF4-FFF2-40B4-BE49-F238E27FC236}">
              <a16:creationId xmlns:a16="http://schemas.microsoft.com/office/drawing/2014/main" id="{F6A3F13D-D372-461C-B071-DA5DE17BA29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53" name="AutoShape 1" descr="blob:https://web.whatsapp.com/34b6e80c-bc0c-4a28-b3e1-e4a36d430a7e">
          <a:extLst>
            <a:ext uri="{FF2B5EF4-FFF2-40B4-BE49-F238E27FC236}">
              <a16:creationId xmlns:a16="http://schemas.microsoft.com/office/drawing/2014/main" id="{60DE833B-0269-4247-8DE1-0ED42FAD7FA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5954" name="AutoShape 1" descr="blob:https://web.whatsapp.com/34b6e80c-bc0c-4a28-b3e1-e4a36d430a7e">
          <a:extLst>
            <a:ext uri="{FF2B5EF4-FFF2-40B4-BE49-F238E27FC236}">
              <a16:creationId xmlns:a16="http://schemas.microsoft.com/office/drawing/2014/main" id="{0E98EBF4-F86E-4B25-BFCF-5417E10A030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55" name="AutoShape 1" descr="blob:https://web.whatsapp.com/34b6e80c-bc0c-4a28-b3e1-e4a36d430a7e">
          <a:extLst>
            <a:ext uri="{FF2B5EF4-FFF2-40B4-BE49-F238E27FC236}">
              <a16:creationId xmlns:a16="http://schemas.microsoft.com/office/drawing/2014/main" id="{4502E016-4992-4E8C-A927-FE6BDD6C232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56" name="AutoShape 1" descr="blob:https://web.whatsapp.com/34b6e80c-bc0c-4a28-b3e1-e4a36d430a7e">
          <a:extLst>
            <a:ext uri="{FF2B5EF4-FFF2-40B4-BE49-F238E27FC236}">
              <a16:creationId xmlns:a16="http://schemas.microsoft.com/office/drawing/2014/main" id="{99D1DD22-447C-47CB-BC7E-C6AD95B54E8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57" name="AutoShape 1" descr="blob:https://web.whatsapp.com/34b6e80c-bc0c-4a28-b3e1-e4a36d430a7e">
          <a:extLst>
            <a:ext uri="{FF2B5EF4-FFF2-40B4-BE49-F238E27FC236}">
              <a16:creationId xmlns:a16="http://schemas.microsoft.com/office/drawing/2014/main" id="{EA7C748C-7968-43C3-AA4C-A9DFF864E5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58" name="AutoShape 1" descr="blob:https://web.whatsapp.com/34b6e80c-bc0c-4a28-b3e1-e4a36d430a7e">
          <a:extLst>
            <a:ext uri="{FF2B5EF4-FFF2-40B4-BE49-F238E27FC236}">
              <a16:creationId xmlns:a16="http://schemas.microsoft.com/office/drawing/2014/main" id="{A5F685FD-7354-4B75-A600-504A214B085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59" name="AutoShape 1" descr="blob:https://web.whatsapp.com/34b6e80c-bc0c-4a28-b3e1-e4a36d430a7e">
          <a:extLst>
            <a:ext uri="{FF2B5EF4-FFF2-40B4-BE49-F238E27FC236}">
              <a16:creationId xmlns:a16="http://schemas.microsoft.com/office/drawing/2014/main" id="{788B3E6A-1F7D-4112-AEB9-ADD92DC1B9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0" name="AutoShape 1" descr="blob:https://web.whatsapp.com/34b6e80c-bc0c-4a28-b3e1-e4a36d430a7e">
          <a:extLst>
            <a:ext uri="{FF2B5EF4-FFF2-40B4-BE49-F238E27FC236}">
              <a16:creationId xmlns:a16="http://schemas.microsoft.com/office/drawing/2014/main" id="{5105EDC5-3F92-46A8-971A-4A39EE5F794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1" name="AutoShape 1" descr="blob:https://web.whatsapp.com/34b6e80c-bc0c-4a28-b3e1-e4a36d430a7e">
          <a:extLst>
            <a:ext uri="{FF2B5EF4-FFF2-40B4-BE49-F238E27FC236}">
              <a16:creationId xmlns:a16="http://schemas.microsoft.com/office/drawing/2014/main" id="{EBD6C620-AE48-4F50-AFFF-4317DBB14C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2" name="AutoShape 1" descr="blob:https://web.whatsapp.com/34b6e80c-bc0c-4a28-b3e1-e4a36d430a7e">
          <a:extLst>
            <a:ext uri="{FF2B5EF4-FFF2-40B4-BE49-F238E27FC236}">
              <a16:creationId xmlns:a16="http://schemas.microsoft.com/office/drawing/2014/main" id="{9CEDC549-551F-4476-B0A9-81DAF3D6312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3" name="AutoShape 1" descr="blob:https://web.whatsapp.com/34b6e80c-bc0c-4a28-b3e1-e4a36d430a7e">
          <a:extLst>
            <a:ext uri="{FF2B5EF4-FFF2-40B4-BE49-F238E27FC236}">
              <a16:creationId xmlns:a16="http://schemas.microsoft.com/office/drawing/2014/main" id="{73C0247E-D2A5-44AA-A0A8-2FA331D0DB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4" name="AutoShape 1" descr="blob:https://web.whatsapp.com/34b6e80c-bc0c-4a28-b3e1-e4a36d430a7e">
          <a:extLst>
            <a:ext uri="{FF2B5EF4-FFF2-40B4-BE49-F238E27FC236}">
              <a16:creationId xmlns:a16="http://schemas.microsoft.com/office/drawing/2014/main" id="{9556355A-7294-41AD-B6B1-ED65331482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5" name="AutoShape 1" descr="blob:https://web.whatsapp.com/34b6e80c-bc0c-4a28-b3e1-e4a36d430a7e">
          <a:extLst>
            <a:ext uri="{FF2B5EF4-FFF2-40B4-BE49-F238E27FC236}">
              <a16:creationId xmlns:a16="http://schemas.microsoft.com/office/drawing/2014/main" id="{C2BE96D9-F2B1-48A6-AE75-F4C5BE6DD1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6" name="AutoShape 1" descr="blob:https://web.whatsapp.com/34b6e80c-bc0c-4a28-b3e1-e4a36d430a7e">
          <a:extLst>
            <a:ext uri="{FF2B5EF4-FFF2-40B4-BE49-F238E27FC236}">
              <a16:creationId xmlns:a16="http://schemas.microsoft.com/office/drawing/2014/main" id="{EF4222DF-41A6-4D4F-8556-B70FCD8844B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7" name="AutoShape 1" descr="blob:https://web.whatsapp.com/34b6e80c-bc0c-4a28-b3e1-e4a36d430a7e">
          <a:extLst>
            <a:ext uri="{FF2B5EF4-FFF2-40B4-BE49-F238E27FC236}">
              <a16:creationId xmlns:a16="http://schemas.microsoft.com/office/drawing/2014/main" id="{DE153687-F3ED-4059-A91D-D68F9AD054E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8" name="AutoShape 1" descr="blob:https://web.whatsapp.com/34b6e80c-bc0c-4a28-b3e1-e4a36d430a7e">
          <a:extLst>
            <a:ext uri="{FF2B5EF4-FFF2-40B4-BE49-F238E27FC236}">
              <a16:creationId xmlns:a16="http://schemas.microsoft.com/office/drawing/2014/main" id="{947E3DDE-D17D-4C27-974A-3B1377376B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69" name="AutoShape 1" descr="blob:https://web.whatsapp.com/34b6e80c-bc0c-4a28-b3e1-e4a36d430a7e">
          <a:extLst>
            <a:ext uri="{FF2B5EF4-FFF2-40B4-BE49-F238E27FC236}">
              <a16:creationId xmlns:a16="http://schemas.microsoft.com/office/drawing/2014/main" id="{E3DF1FE6-884F-41A3-89B6-F70EB6F0EB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1419</xdr:row>
      <xdr:rowOff>0</xdr:rowOff>
    </xdr:from>
    <xdr:ext cx="304800" cy="307975"/>
    <xdr:sp macro="" textlink="">
      <xdr:nvSpPr>
        <xdr:cNvPr id="5970" name="AutoShape 1" descr="blob:https://web.whatsapp.com/34b6e80c-bc0c-4a28-b3e1-e4a36d430a7e">
          <a:extLst>
            <a:ext uri="{FF2B5EF4-FFF2-40B4-BE49-F238E27FC236}">
              <a16:creationId xmlns:a16="http://schemas.microsoft.com/office/drawing/2014/main" id="{023DC8CB-B29D-4088-A096-050786EFCAC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1" name="AutoShape 1" descr="blob:https://web.whatsapp.com/34b6e80c-bc0c-4a28-b3e1-e4a36d430a7e">
          <a:extLst>
            <a:ext uri="{FF2B5EF4-FFF2-40B4-BE49-F238E27FC236}">
              <a16:creationId xmlns:a16="http://schemas.microsoft.com/office/drawing/2014/main" id="{8F7DEC80-CC16-4D49-BF53-B594E18DB42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2" name="AutoShape 1" descr="blob:https://web.whatsapp.com/34b6e80c-bc0c-4a28-b3e1-e4a36d430a7e">
          <a:extLst>
            <a:ext uri="{FF2B5EF4-FFF2-40B4-BE49-F238E27FC236}">
              <a16:creationId xmlns:a16="http://schemas.microsoft.com/office/drawing/2014/main" id="{6B08849B-62AD-485D-A569-065BCA2A4C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3" name="AutoShape 1" descr="blob:https://web.whatsapp.com/34b6e80c-bc0c-4a28-b3e1-e4a36d430a7e">
          <a:extLst>
            <a:ext uri="{FF2B5EF4-FFF2-40B4-BE49-F238E27FC236}">
              <a16:creationId xmlns:a16="http://schemas.microsoft.com/office/drawing/2014/main" id="{B1334D43-225E-47DD-BB18-6F9F2A14C7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4" name="AutoShape 1" descr="blob:https://web.whatsapp.com/34b6e80c-bc0c-4a28-b3e1-e4a36d430a7e">
          <a:extLst>
            <a:ext uri="{FF2B5EF4-FFF2-40B4-BE49-F238E27FC236}">
              <a16:creationId xmlns:a16="http://schemas.microsoft.com/office/drawing/2014/main" id="{41490D20-E8AD-45B7-A78F-432B01776C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5" name="AutoShape 1" descr="blob:https://web.whatsapp.com/34b6e80c-bc0c-4a28-b3e1-e4a36d430a7e">
          <a:extLst>
            <a:ext uri="{FF2B5EF4-FFF2-40B4-BE49-F238E27FC236}">
              <a16:creationId xmlns:a16="http://schemas.microsoft.com/office/drawing/2014/main" id="{D1563A31-FEFE-4772-8C7C-4B8A109498F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6" name="AutoShape 1" descr="blob:https://web.whatsapp.com/34b6e80c-bc0c-4a28-b3e1-e4a36d430a7e">
          <a:extLst>
            <a:ext uri="{FF2B5EF4-FFF2-40B4-BE49-F238E27FC236}">
              <a16:creationId xmlns:a16="http://schemas.microsoft.com/office/drawing/2014/main" id="{D453912F-7370-4F40-AA61-FF7E7BBD1E7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7" name="AutoShape 1" descr="blob:https://web.whatsapp.com/34b6e80c-bc0c-4a28-b3e1-e4a36d430a7e">
          <a:extLst>
            <a:ext uri="{FF2B5EF4-FFF2-40B4-BE49-F238E27FC236}">
              <a16:creationId xmlns:a16="http://schemas.microsoft.com/office/drawing/2014/main" id="{4C156568-C0F1-433C-9EB7-2750CEA0F03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8" name="AutoShape 1" descr="blob:https://web.whatsapp.com/34b6e80c-bc0c-4a28-b3e1-e4a36d430a7e">
          <a:extLst>
            <a:ext uri="{FF2B5EF4-FFF2-40B4-BE49-F238E27FC236}">
              <a16:creationId xmlns:a16="http://schemas.microsoft.com/office/drawing/2014/main" id="{3466BE97-C651-4E2F-8AB9-55AA1A88D4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79" name="AutoShape 1" descr="blob:https://web.whatsapp.com/34b6e80c-bc0c-4a28-b3e1-e4a36d430a7e">
          <a:extLst>
            <a:ext uri="{FF2B5EF4-FFF2-40B4-BE49-F238E27FC236}">
              <a16:creationId xmlns:a16="http://schemas.microsoft.com/office/drawing/2014/main" id="{9980A0F3-72A2-4AB3-A229-8DC3A124FB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0" name="AutoShape 1" descr="blob:https://web.whatsapp.com/34b6e80c-bc0c-4a28-b3e1-e4a36d430a7e">
          <a:extLst>
            <a:ext uri="{FF2B5EF4-FFF2-40B4-BE49-F238E27FC236}">
              <a16:creationId xmlns:a16="http://schemas.microsoft.com/office/drawing/2014/main" id="{5A6906D2-709A-473D-ACF0-74684C987B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1" name="AutoShape 1" descr="blob:https://web.whatsapp.com/34b6e80c-bc0c-4a28-b3e1-e4a36d430a7e">
          <a:extLst>
            <a:ext uri="{FF2B5EF4-FFF2-40B4-BE49-F238E27FC236}">
              <a16:creationId xmlns:a16="http://schemas.microsoft.com/office/drawing/2014/main" id="{CBBE9205-9E5E-4AEC-8D82-361A2E7848E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2" name="AutoShape 1" descr="blob:https://web.whatsapp.com/34b6e80c-bc0c-4a28-b3e1-e4a36d430a7e">
          <a:extLst>
            <a:ext uri="{FF2B5EF4-FFF2-40B4-BE49-F238E27FC236}">
              <a16:creationId xmlns:a16="http://schemas.microsoft.com/office/drawing/2014/main" id="{F34F2D66-C302-40F5-BC5C-AE1A17AA8C0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3" name="AutoShape 1" descr="blob:https://web.whatsapp.com/34b6e80c-bc0c-4a28-b3e1-e4a36d430a7e">
          <a:extLst>
            <a:ext uri="{FF2B5EF4-FFF2-40B4-BE49-F238E27FC236}">
              <a16:creationId xmlns:a16="http://schemas.microsoft.com/office/drawing/2014/main" id="{2B9CE6DD-45C3-48F1-A030-4BFC9778C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4" name="AutoShape 1" descr="blob:https://web.whatsapp.com/34b6e80c-bc0c-4a28-b3e1-e4a36d430a7e">
          <a:extLst>
            <a:ext uri="{FF2B5EF4-FFF2-40B4-BE49-F238E27FC236}">
              <a16:creationId xmlns:a16="http://schemas.microsoft.com/office/drawing/2014/main" id="{12EB5281-B227-4524-8FC1-0CDAAB2F6C9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5" name="AutoShape 1" descr="blob:https://web.whatsapp.com/34b6e80c-bc0c-4a28-b3e1-e4a36d430a7e">
          <a:extLst>
            <a:ext uri="{FF2B5EF4-FFF2-40B4-BE49-F238E27FC236}">
              <a16:creationId xmlns:a16="http://schemas.microsoft.com/office/drawing/2014/main" id="{9BEA4CF0-FF64-4CF3-A015-2B901E06A04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1420</xdr:row>
      <xdr:rowOff>0</xdr:rowOff>
    </xdr:from>
    <xdr:ext cx="304800" cy="307975"/>
    <xdr:sp macro="" textlink="">
      <xdr:nvSpPr>
        <xdr:cNvPr id="5986" name="AutoShape 1" descr="blob:https://web.whatsapp.com/34b6e80c-bc0c-4a28-b3e1-e4a36d430a7e">
          <a:extLst>
            <a:ext uri="{FF2B5EF4-FFF2-40B4-BE49-F238E27FC236}">
              <a16:creationId xmlns:a16="http://schemas.microsoft.com/office/drawing/2014/main" id="{76E5AB5B-F177-4255-8BB6-EDB6C3F695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87" name="AutoShape 1" descr="blob:https://web.whatsapp.com/34b6e80c-bc0c-4a28-b3e1-e4a36d430a7e">
          <a:extLst>
            <a:ext uri="{FF2B5EF4-FFF2-40B4-BE49-F238E27FC236}">
              <a16:creationId xmlns:a16="http://schemas.microsoft.com/office/drawing/2014/main" id="{0BACD440-A0C0-44FB-A93D-718EDBAC684C}"/>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88" name="AutoShape 1" descr="blob:https://web.whatsapp.com/34b6e80c-bc0c-4a28-b3e1-e4a36d430a7e">
          <a:extLst>
            <a:ext uri="{FF2B5EF4-FFF2-40B4-BE49-F238E27FC236}">
              <a16:creationId xmlns:a16="http://schemas.microsoft.com/office/drawing/2014/main" id="{344FA142-0AEE-4569-A0E8-2D45A3847B9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89" name="AutoShape 1" descr="blob:https://web.whatsapp.com/34b6e80c-bc0c-4a28-b3e1-e4a36d430a7e">
          <a:extLst>
            <a:ext uri="{FF2B5EF4-FFF2-40B4-BE49-F238E27FC236}">
              <a16:creationId xmlns:a16="http://schemas.microsoft.com/office/drawing/2014/main" id="{471FE4A8-4B53-4178-BEA5-CC8F7D2DD6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0" name="AutoShape 1" descr="blob:https://web.whatsapp.com/34b6e80c-bc0c-4a28-b3e1-e4a36d430a7e">
          <a:extLst>
            <a:ext uri="{FF2B5EF4-FFF2-40B4-BE49-F238E27FC236}">
              <a16:creationId xmlns:a16="http://schemas.microsoft.com/office/drawing/2014/main" id="{E78B759B-4149-4C08-B741-096998A9A6B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1" name="AutoShape 1" descr="blob:https://web.whatsapp.com/34b6e80c-bc0c-4a28-b3e1-e4a36d430a7e">
          <a:extLst>
            <a:ext uri="{FF2B5EF4-FFF2-40B4-BE49-F238E27FC236}">
              <a16:creationId xmlns:a16="http://schemas.microsoft.com/office/drawing/2014/main" id="{312ABEDF-A383-432A-B6AF-954E4CEFB16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2" name="AutoShape 1" descr="blob:https://web.whatsapp.com/34b6e80c-bc0c-4a28-b3e1-e4a36d430a7e">
          <a:extLst>
            <a:ext uri="{FF2B5EF4-FFF2-40B4-BE49-F238E27FC236}">
              <a16:creationId xmlns:a16="http://schemas.microsoft.com/office/drawing/2014/main" id="{5B88BAC6-4762-4C37-BAFA-272CC11784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3" name="AutoShape 1" descr="blob:https://web.whatsapp.com/34b6e80c-bc0c-4a28-b3e1-e4a36d430a7e">
          <a:extLst>
            <a:ext uri="{FF2B5EF4-FFF2-40B4-BE49-F238E27FC236}">
              <a16:creationId xmlns:a16="http://schemas.microsoft.com/office/drawing/2014/main" id="{6C4A3D65-DB25-4AFD-972E-74D051F80A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4" name="AutoShape 1" descr="blob:https://web.whatsapp.com/34b6e80c-bc0c-4a28-b3e1-e4a36d430a7e">
          <a:extLst>
            <a:ext uri="{FF2B5EF4-FFF2-40B4-BE49-F238E27FC236}">
              <a16:creationId xmlns:a16="http://schemas.microsoft.com/office/drawing/2014/main" id="{978B4626-B17C-4753-AB15-1DA8743558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5" name="AutoShape 1" descr="blob:https://web.whatsapp.com/34b6e80c-bc0c-4a28-b3e1-e4a36d430a7e">
          <a:extLst>
            <a:ext uri="{FF2B5EF4-FFF2-40B4-BE49-F238E27FC236}">
              <a16:creationId xmlns:a16="http://schemas.microsoft.com/office/drawing/2014/main" id="{5BE3BBC9-240E-4E75-AEB9-E442BB9E359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6" name="AutoShape 1" descr="blob:https://web.whatsapp.com/34b6e80c-bc0c-4a28-b3e1-e4a36d430a7e">
          <a:extLst>
            <a:ext uri="{FF2B5EF4-FFF2-40B4-BE49-F238E27FC236}">
              <a16:creationId xmlns:a16="http://schemas.microsoft.com/office/drawing/2014/main" id="{28B88CA0-8E7D-44C7-B2B7-DA2F5CB42AB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7" name="AutoShape 1" descr="blob:https://web.whatsapp.com/34b6e80c-bc0c-4a28-b3e1-e4a36d430a7e">
          <a:extLst>
            <a:ext uri="{FF2B5EF4-FFF2-40B4-BE49-F238E27FC236}">
              <a16:creationId xmlns:a16="http://schemas.microsoft.com/office/drawing/2014/main" id="{AEF7F144-5D99-41CF-BD37-C2EAEBFD3B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8" name="AutoShape 1" descr="blob:https://web.whatsapp.com/34b6e80c-bc0c-4a28-b3e1-e4a36d430a7e">
          <a:extLst>
            <a:ext uri="{FF2B5EF4-FFF2-40B4-BE49-F238E27FC236}">
              <a16:creationId xmlns:a16="http://schemas.microsoft.com/office/drawing/2014/main" id="{DF12A3E5-02E3-4CB0-A274-547B125D31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5999" name="AutoShape 1" descr="blob:https://web.whatsapp.com/34b6e80c-bc0c-4a28-b3e1-e4a36d430a7e">
          <a:extLst>
            <a:ext uri="{FF2B5EF4-FFF2-40B4-BE49-F238E27FC236}">
              <a16:creationId xmlns:a16="http://schemas.microsoft.com/office/drawing/2014/main" id="{3110DCF6-4B7E-453C-B82E-6126152936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6000" name="AutoShape 1" descr="blob:https://web.whatsapp.com/34b6e80c-bc0c-4a28-b3e1-e4a36d430a7e">
          <a:extLst>
            <a:ext uri="{FF2B5EF4-FFF2-40B4-BE49-F238E27FC236}">
              <a16:creationId xmlns:a16="http://schemas.microsoft.com/office/drawing/2014/main" id="{19C4FA55-1B03-499A-A98D-830822FEA6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6001" name="AutoShape 1" descr="blob:https://web.whatsapp.com/34b6e80c-bc0c-4a28-b3e1-e4a36d430a7e">
          <a:extLst>
            <a:ext uri="{FF2B5EF4-FFF2-40B4-BE49-F238E27FC236}">
              <a16:creationId xmlns:a16="http://schemas.microsoft.com/office/drawing/2014/main" id="{6C1ECDDA-E999-44BC-A9BD-F30BBE79B0F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1421</xdr:row>
      <xdr:rowOff>0</xdr:rowOff>
    </xdr:from>
    <xdr:ext cx="304800" cy="307975"/>
    <xdr:sp macro="" textlink="">
      <xdr:nvSpPr>
        <xdr:cNvPr id="6002" name="AutoShape 1" descr="blob:https://web.whatsapp.com/34b6e80c-bc0c-4a28-b3e1-e4a36d430a7e">
          <a:extLst>
            <a:ext uri="{FF2B5EF4-FFF2-40B4-BE49-F238E27FC236}">
              <a16:creationId xmlns:a16="http://schemas.microsoft.com/office/drawing/2014/main" id="{EFB65166-34C4-481F-8FCB-34779AFE64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3" name="AutoShape 1" descr="blob:https://web.whatsapp.com/34b6e80c-bc0c-4a28-b3e1-e4a36d430a7e">
          <a:extLst>
            <a:ext uri="{FF2B5EF4-FFF2-40B4-BE49-F238E27FC236}">
              <a16:creationId xmlns:a16="http://schemas.microsoft.com/office/drawing/2014/main" id="{DA623BE7-CE0B-4C81-8D71-759104F7A3E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4" name="AutoShape 1" descr="blob:https://web.whatsapp.com/34b6e80c-bc0c-4a28-b3e1-e4a36d430a7e">
          <a:extLst>
            <a:ext uri="{FF2B5EF4-FFF2-40B4-BE49-F238E27FC236}">
              <a16:creationId xmlns:a16="http://schemas.microsoft.com/office/drawing/2014/main" id="{5EAB083E-36CF-4F3C-B6AB-7FDE047DA7F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5" name="AutoShape 1" descr="blob:https://web.whatsapp.com/34b6e80c-bc0c-4a28-b3e1-e4a36d430a7e">
          <a:extLst>
            <a:ext uri="{FF2B5EF4-FFF2-40B4-BE49-F238E27FC236}">
              <a16:creationId xmlns:a16="http://schemas.microsoft.com/office/drawing/2014/main" id="{68F395B7-07F5-4BD7-99D9-D0BDD9D652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6" name="AutoShape 1" descr="blob:https://web.whatsapp.com/34b6e80c-bc0c-4a28-b3e1-e4a36d430a7e">
          <a:extLst>
            <a:ext uri="{FF2B5EF4-FFF2-40B4-BE49-F238E27FC236}">
              <a16:creationId xmlns:a16="http://schemas.microsoft.com/office/drawing/2014/main" id="{63C5C50C-A5B9-41DA-9F3B-18E6F304AD3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7" name="AutoShape 1" descr="blob:https://web.whatsapp.com/34b6e80c-bc0c-4a28-b3e1-e4a36d430a7e">
          <a:extLst>
            <a:ext uri="{FF2B5EF4-FFF2-40B4-BE49-F238E27FC236}">
              <a16:creationId xmlns:a16="http://schemas.microsoft.com/office/drawing/2014/main" id="{2C800F1F-B9CF-4AF2-B8E0-6B4DD176D2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8" name="AutoShape 1" descr="blob:https://web.whatsapp.com/34b6e80c-bc0c-4a28-b3e1-e4a36d430a7e">
          <a:extLst>
            <a:ext uri="{FF2B5EF4-FFF2-40B4-BE49-F238E27FC236}">
              <a16:creationId xmlns:a16="http://schemas.microsoft.com/office/drawing/2014/main" id="{6E7AA6C0-1D11-4B51-9E6F-823A6C9B5A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09" name="AutoShape 1" descr="blob:https://web.whatsapp.com/34b6e80c-bc0c-4a28-b3e1-e4a36d430a7e">
          <a:extLst>
            <a:ext uri="{FF2B5EF4-FFF2-40B4-BE49-F238E27FC236}">
              <a16:creationId xmlns:a16="http://schemas.microsoft.com/office/drawing/2014/main" id="{F783BD0A-23EC-445B-A92F-588B3AED53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0" name="AutoShape 1" descr="blob:https://web.whatsapp.com/34b6e80c-bc0c-4a28-b3e1-e4a36d430a7e">
          <a:extLst>
            <a:ext uri="{FF2B5EF4-FFF2-40B4-BE49-F238E27FC236}">
              <a16:creationId xmlns:a16="http://schemas.microsoft.com/office/drawing/2014/main" id="{4BD0170E-3147-4969-9B9D-81DBB02F98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1" name="AutoShape 1" descr="blob:https://web.whatsapp.com/34b6e80c-bc0c-4a28-b3e1-e4a36d430a7e">
          <a:extLst>
            <a:ext uri="{FF2B5EF4-FFF2-40B4-BE49-F238E27FC236}">
              <a16:creationId xmlns:a16="http://schemas.microsoft.com/office/drawing/2014/main" id="{FB44D5F0-EB07-4D8E-A889-9475A99AFA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2" name="AutoShape 1" descr="blob:https://web.whatsapp.com/34b6e80c-bc0c-4a28-b3e1-e4a36d430a7e">
          <a:extLst>
            <a:ext uri="{FF2B5EF4-FFF2-40B4-BE49-F238E27FC236}">
              <a16:creationId xmlns:a16="http://schemas.microsoft.com/office/drawing/2014/main" id="{6DAC64A3-8AB0-49AC-86DC-17FF6E20D88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3" name="AutoShape 1" descr="blob:https://web.whatsapp.com/34b6e80c-bc0c-4a28-b3e1-e4a36d430a7e">
          <a:extLst>
            <a:ext uri="{FF2B5EF4-FFF2-40B4-BE49-F238E27FC236}">
              <a16:creationId xmlns:a16="http://schemas.microsoft.com/office/drawing/2014/main" id="{F0EF711E-F111-4D20-9186-B54E4CFDCA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4" name="AutoShape 1" descr="blob:https://web.whatsapp.com/34b6e80c-bc0c-4a28-b3e1-e4a36d430a7e">
          <a:extLst>
            <a:ext uri="{FF2B5EF4-FFF2-40B4-BE49-F238E27FC236}">
              <a16:creationId xmlns:a16="http://schemas.microsoft.com/office/drawing/2014/main" id="{482F2B8F-AF59-4943-803A-D90763FF6F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5" name="AutoShape 1" descr="blob:https://web.whatsapp.com/34b6e80c-bc0c-4a28-b3e1-e4a36d430a7e">
          <a:extLst>
            <a:ext uri="{FF2B5EF4-FFF2-40B4-BE49-F238E27FC236}">
              <a16:creationId xmlns:a16="http://schemas.microsoft.com/office/drawing/2014/main" id="{E151CD63-7F97-432C-9BBC-216229C1EC2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6" name="AutoShape 1" descr="blob:https://web.whatsapp.com/34b6e80c-bc0c-4a28-b3e1-e4a36d430a7e">
          <a:extLst>
            <a:ext uri="{FF2B5EF4-FFF2-40B4-BE49-F238E27FC236}">
              <a16:creationId xmlns:a16="http://schemas.microsoft.com/office/drawing/2014/main" id="{2FD61BF0-241C-4299-98AC-558DF93B4F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7" name="AutoShape 1" descr="blob:https://web.whatsapp.com/34b6e80c-bc0c-4a28-b3e1-e4a36d430a7e">
          <a:extLst>
            <a:ext uri="{FF2B5EF4-FFF2-40B4-BE49-F238E27FC236}">
              <a16:creationId xmlns:a16="http://schemas.microsoft.com/office/drawing/2014/main" id="{EAC6ED37-063E-496F-884E-30F50BB93D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1422</xdr:row>
      <xdr:rowOff>0</xdr:rowOff>
    </xdr:from>
    <xdr:ext cx="304800" cy="307975"/>
    <xdr:sp macro="" textlink="">
      <xdr:nvSpPr>
        <xdr:cNvPr id="6018" name="AutoShape 1" descr="blob:https://web.whatsapp.com/34b6e80c-bc0c-4a28-b3e1-e4a36d430a7e">
          <a:extLst>
            <a:ext uri="{FF2B5EF4-FFF2-40B4-BE49-F238E27FC236}">
              <a16:creationId xmlns:a16="http://schemas.microsoft.com/office/drawing/2014/main" id="{CA04D3DA-96E9-4B24-8DFB-2234FAFD48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19" name="AutoShape 1" descr="blob:https://web.whatsapp.com/34b6e80c-bc0c-4a28-b3e1-e4a36d430a7e">
          <a:extLst>
            <a:ext uri="{FF2B5EF4-FFF2-40B4-BE49-F238E27FC236}">
              <a16:creationId xmlns:a16="http://schemas.microsoft.com/office/drawing/2014/main" id="{D1E5EDBB-F115-4CBC-8923-69F65B7D1FAD}"/>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0" name="AutoShape 1" descr="blob:https://web.whatsapp.com/34b6e80c-bc0c-4a28-b3e1-e4a36d430a7e">
          <a:extLst>
            <a:ext uri="{FF2B5EF4-FFF2-40B4-BE49-F238E27FC236}">
              <a16:creationId xmlns:a16="http://schemas.microsoft.com/office/drawing/2014/main" id="{DB2BB1CD-495A-4098-B499-E68D3906CA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1" name="AutoShape 1" descr="blob:https://web.whatsapp.com/34b6e80c-bc0c-4a28-b3e1-e4a36d430a7e">
          <a:extLst>
            <a:ext uri="{FF2B5EF4-FFF2-40B4-BE49-F238E27FC236}">
              <a16:creationId xmlns:a16="http://schemas.microsoft.com/office/drawing/2014/main" id="{2AAEF6EB-9027-4724-8759-FE7C5AED179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2" name="AutoShape 1" descr="blob:https://web.whatsapp.com/34b6e80c-bc0c-4a28-b3e1-e4a36d430a7e">
          <a:extLst>
            <a:ext uri="{FF2B5EF4-FFF2-40B4-BE49-F238E27FC236}">
              <a16:creationId xmlns:a16="http://schemas.microsoft.com/office/drawing/2014/main" id="{C69A432E-7BB1-4BEA-AB48-885E6F9D8B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3" name="AutoShape 1" descr="blob:https://web.whatsapp.com/34b6e80c-bc0c-4a28-b3e1-e4a36d430a7e">
          <a:extLst>
            <a:ext uri="{FF2B5EF4-FFF2-40B4-BE49-F238E27FC236}">
              <a16:creationId xmlns:a16="http://schemas.microsoft.com/office/drawing/2014/main" id="{3897ECDF-0964-4AD6-9EA4-B5517BF0FB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4" name="AutoShape 1" descr="blob:https://web.whatsapp.com/34b6e80c-bc0c-4a28-b3e1-e4a36d430a7e">
          <a:extLst>
            <a:ext uri="{FF2B5EF4-FFF2-40B4-BE49-F238E27FC236}">
              <a16:creationId xmlns:a16="http://schemas.microsoft.com/office/drawing/2014/main" id="{F68EAF88-C4D4-41BF-8993-A6153C5FC9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5" name="AutoShape 1" descr="blob:https://web.whatsapp.com/34b6e80c-bc0c-4a28-b3e1-e4a36d430a7e">
          <a:extLst>
            <a:ext uri="{FF2B5EF4-FFF2-40B4-BE49-F238E27FC236}">
              <a16:creationId xmlns:a16="http://schemas.microsoft.com/office/drawing/2014/main" id="{2921C43F-7371-427C-B4CF-AC0D3611C97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6" name="AutoShape 1" descr="blob:https://web.whatsapp.com/34b6e80c-bc0c-4a28-b3e1-e4a36d430a7e">
          <a:extLst>
            <a:ext uri="{FF2B5EF4-FFF2-40B4-BE49-F238E27FC236}">
              <a16:creationId xmlns:a16="http://schemas.microsoft.com/office/drawing/2014/main" id="{C6E8B0B8-EA99-466E-9595-1EC93403A97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7" name="AutoShape 1" descr="blob:https://web.whatsapp.com/34b6e80c-bc0c-4a28-b3e1-e4a36d430a7e">
          <a:extLst>
            <a:ext uri="{FF2B5EF4-FFF2-40B4-BE49-F238E27FC236}">
              <a16:creationId xmlns:a16="http://schemas.microsoft.com/office/drawing/2014/main" id="{370E44EE-CF78-4B11-8A7F-9FF5E05657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8" name="AutoShape 1" descr="blob:https://web.whatsapp.com/34b6e80c-bc0c-4a28-b3e1-e4a36d430a7e">
          <a:extLst>
            <a:ext uri="{FF2B5EF4-FFF2-40B4-BE49-F238E27FC236}">
              <a16:creationId xmlns:a16="http://schemas.microsoft.com/office/drawing/2014/main" id="{B4C8B013-24B7-43DA-B25B-D14A397E1ED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29" name="AutoShape 1" descr="blob:https://web.whatsapp.com/34b6e80c-bc0c-4a28-b3e1-e4a36d430a7e">
          <a:extLst>
            <a:ext uri="{FF2B5EF4-FFF2-40B4-BE49-F238E27FC236}">
              <a16:creationId xmlns:a16="http://schemas.microsoft.com/office/drawing/2014/main" id="{F50225B2-F77B-450F-ADB9-F93C4D5056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30" name="AutoShape 1" descr="blob:https://web.whatsapp.com/34b6e80c-bc0c-4a28-b3e1-e4a36d430a7e">
          <a:extLst>
            <a:ext uri="{FF2B5EF4-FFF2-40B4-BE49-F238E27FC236}">
              <a16:creationId xmlns:a16="http://schemas.microsoft.com/office/drawing/2014/main" id="{CDEF0DAD-B38E-48BC-AFF2-C913C52048D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31" name="AutoShape 1" descr="blob:https://web.whatsapp.com/34b6e80c-bc0c-4a28-b3e1-e4a36d430a7e">
          <a:extLst>
            <a:ext uri="{FF2B5EF4-FFF2-40B4-BE49-F238E27FC236}">
              <a16:creationId xmlns:a16="http://schemas.microsoft.com/office/drawing/2014/main" id="{A17867B3-4B1E-42E6-B39C-4FBFECD9AB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32" name="AutoShape 1" descr="blob:https://web.whatsapp.com/34b6e80c-bc0c-4a28-b3e1-e4a36d430a7e">
          <a:extLst>
            <a:ext uri="{FF2B5EF4-FFF2-40B4-BE49-F238E27FC236}">
              <a16:creationId xmlns:a16="http://schemas.microsoft.com/office/drawing/2014/main" id="{9E6CC20C-D502-428E-905F-6C03250E2A9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33" name="AutoShape 1" descr="blob:https://web.whatsapp.com/34b6e80c-bc0c-4a28-b3e1-e4a36d430a7e">
          <a:extLst>
            <a:ext uri="{FF2B5EF4-FFF2-40B4-BE49-F238E27FC236}">
              <a16:creationId xmlns:a16="http://schemas.microsoft.com/office/drawing/2014/main" id="{187A1C0C-60F8-42C4-91AD-543A494694F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1423</xdr:row>
      <xdr:rowOff>0</xdr:rowOff>
    </xdr:from>
    <xdr:ext cx="304800" cy="307975"/>
    <xdr:sp macro="" textlink="">
      <xdr:nvSpPr>
        <xdr:cNvPr id="6034" name="AutoShape 1" descr="blob:https://web.whatsapp.com/34b6e80c-bc0c-4a28-b3e1-e4a36d430a7e">
          <a:extLst>
            <a:ext uri="{FF2B5EF4-FFF2-40B4-BE49-F238E27FC236}">
              <a16:creationId xmlns:a16="http://schemas.microsoft.com/office/drawing/2014/main" id="{0C31D487-D6A3-44AF-B886-52CB244F2D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35" name="AutoShape 1" descr="blob:https://web.whatsapp.com/34b6e80c-bc0c-4a28-b3e1-e4a36d430a7e">
          <a:extLst>
            <a:ext uri="{FF2B5EF4-FFF2-40B4-BE49-F238E27FC236}">
              <a16:creationId xmlns:a16="http://schemas.microsoft.com/office/drawing/2014/main" id="{3B987F62-116E-4863-A80C-A7A65C53A1B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36" name="AutoShape 1" descr="blob:https://web.whatsapp.com/34b6e80c-bc0c-4a28-b3e1-e4a36d430a7e">
          <a:extLst>
            <a:ext uri="{FF2B5EF4-FFF2-40B4-BE49-F238E27FC236}">
              <a16:creationId xmlns:a16="http://schemas.microsoft.com/office/drawing/2014/main" id="{D9360547-C7EF-4953-8A98-526828FE22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37" name="AutoShape 1" descr="blob:https://web.whatsapp.com/34b6e80c-bc0c-4a28-b3e1-e4a36d430a7e">
          <a:extLst>
            <a:ext uri="{FF2B5EF4-FFF2-40B4-BE49-F238E27FC236}">
              <a16:creationId xmlns:a16="http://schemas.microsoft.com/office/drawing/2014/main" id="{B0094EFB-D412-4EFF-A7FD-26518D45D8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38" name="AutoShape 1" descr="blob:https://web.whatsapp.com/34b6e80c-bc0c-4a28-b3e1-e4a36d430a7e">
          <a:extLst>
            <a:ext uri="{FF2B5EF4-FFF2-40B4-BE49-F238E27FC236}">
              <a16:creationId xmlns:a16="http://schemas.microsoft.com/office/drawing/2014/main" id="{020A28BC-C774-45EE-BFA8-2D9E643415A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39" name="AutoShape 1" descr="blob:https://web.whatsapp.com/34b6e80c-bc0c-4a28-b3e1-e4a36d430a7e">
          <a:extLst>
            <a:ext uri="{FF2B5EF4-FFF2-40B4-BE49-F238E27FC236}">
              <a16:creationId xmlns:a16="http://schemas.microsoft.com/office/drawing/2014/main" id="{88422DEB-1F3D-417E-BE6C-97DD57C5D9E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0" name="AutoShape 1" descr="blob:https://web.whatsapp.com/34b6e80c-bc0c-4a28-b3e1-e4a36d430a7e">
          <a:extLst>
            <a:ext uri="{FF2B5EF4-FFF2-40B4-BE49-F238E27FC236}">
              <a16:creationId xmlns:a16="http://schemas.microsoft.com/office/drawing/2014/main" id="{7F80E3F8-8388-4B0A-8B2C-EA55FED487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1" name="AutoShape 1" descr="blob:https://web.whatsapp.com/34b6e80c-bc0c-4a28-b3e1-e4a36d430a7e">
          <a:extLst>
            <a:ext uri="{FF2B5EF4-FFF2-40B4-BE49-F238E27FC236}">
              <a16:creationId xmlns:a16="http://schemas.microsoft.com/office/drawing/2014/main" id="{D068AA5D-5E15-4CAC-8214-A9F6E8C130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2" name="AutoShape 1" descr="blob:https://web.whatsapp.com/34b6e80c-bc0c-4a28-b3e1-e4a36d430a7e">
          <a:extLst>
            <a:ext uri="{FF2B5EF4-FFF2-40B4-BE49-F238E27FC236}">
              <a16:creationId xmlns:a16="http://schemas.microsoft.com/office/drawing/2014/main" id="{21789D6E-97BB-46FF-A3AF-3EEF9E2F8F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3" name="AutoShape 1" descr="blob:https://web.whatsapp.com/34b6e80c-bc0c-4a28-b3e1-e4a36d430a7e">
          <a:extLst>
            <a:ext uri="{FF2B5EF4-FFF2-40B4-BE49-F238E27FC236}">
              <a16:creationId xmlns:a16="http://schemas.microsoft.com/office/drawing/2014/main" id="{3210DF5D-48FC-44F5-B8B2-DC18372A926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4" name="AutoShape 1" descr="blob:https://web.whatsapp.com/34b6e80c-bc0c-4a28-b3e1-e4a36d430a7e">
          <a:extLst>
            <a:ext uri="{FF2B5EF4-FFF2-40B4-BE49-F238E27FC236}">
              <a16:creationId xmlns:a16="http://schemas.microsoft.com/office/drawing/2014/main" id="{A2B10BCC-1D16-42C9-BA6C-45BD542CEDA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5" name="AutoShape 1" descr="blob:https://web.whatsapp.com/34b6e80c-bc0c-4a28-b3e1-e4a36d430a7e">
          <a:extLst>
            <a:ext uri="{FF2B5EF4-FFF2-40B4-BE49-F238E27FC236}">
              <a16:creationId xmlns:a16="http://schemas.microsoft.com/office/drawing/2014/main" id="{9FE5E9C5-9A19-4927-8215-17A755BA5C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6" name="AutoShape 1" descr="blob:https://web.whatsapp.com/34b6e80c-bc0c-4a28-b3e1-e4a36d430a7e">
          <a:extLst>
            <a:ext uri="{FF2B5EF4-FFF2-40B4-BE49-F238E27FC236}">
              <a16:creationId xmlns:a16="http://schemas.microsoft.com/office/drawing/2014/main" id="{08925138-F195-48C1-90DE-03B62148C2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7" name="AutoShape 1" descr="blob:https://web.whatsapp.com/34b6e80c-bc0c-4a28-b3e1-e4a36d430a7e">
          <a:extLst>
            <a:ext uri="{FF2B5EF4-FFF2-40B4-BE49-F238E27FC236}">
              <a16:creationId xmlns:a16="http://schemas.microsoft.com/office/drawing/2014/main" id="{236CC5E5-1E44-4B17-B40B-192917670C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8" name="AutoShape 1" descr="blob:https://web.whatsapp.com/34b6e80c-bc0c-4a28-b3e1-e4a36d430a7e">
          <a:extLst>
            <a:ext uri="{FF2B5EF4-FFF2-40B4-BE49-F238E27FC236}">
              <a16:creationId xmlns:a16="http://schemas.microsoft.com/office/drawing/2014/main" id="{04E730F0-600D-4C8D-BF64-48A744F03E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49" name="AutoShape 1" descr="blob:https://web.whatsapp.com/34b6e80c-bc0c-4a28-b3e1-e4a36d430a7e">
          <a:extLst>
            <a:ext uri="{FF2B5EF4-FFF2-40B4-BE49-F238E27FC236}">
              <a16:creationId xmlns:a16="http://schemas.microsoft.com/office/drawing/2014/main" id="{A4211335-5E27-46B1-A80A-6D78FD5EA3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1424</xdr:row>
      <xdr:rowOff>0</xdr:rowOff>
    </xdr:from>
    <xdr:ext cx="304800" cy="307975"/>
    <xdr:sp macro="" textlink="">
      <xdr:nvSpPr>
        <xdr:cNvPr id="6050" name="AutoShape 1" descr="blob:https://web.whatsapp.com/34b6e80c-bc0c-4a28-b3e1-e4a36d430a7e">
          <a:extLst>
            <a:ext uri="{FF2B5EF4-FFF2-40B4-BE49-F238E27FC236}">
              <a16:creationId xmlns:a16="http://schemas.microsoft.com/office/drawing/2014/main" id="{42298DEF-E1D0-4782-8DBE-F2172F2C43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1" name="AutoShape 1" descr="blob:https://web.whatsapp.com/34b6e80c-bc0c-4a28-b3e1-e4a36d430a7e">
          <a:extLst>
            <a:ext uri="{FF2B5EF4-FFF2-40B4-BE49-F238E27FC236}">
              <a16:creationId xmlns:a16="http://schemas.microsoft.com/office/drawing/2014/main" id="{1B068825-C1E6-4E61-B331-13B355007CBC}"/>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2" name="AutoShape 1" descr="blob:https://web.whatsapp.com/34b6e80c-bc0c-4a28-b3e1-e4a36d430a7e">
          <a:extLst>
            <a:ext uri="{FF2B5EF4-FFF2-40B4-BE49-F238E27FC236}">
              <a16:creationId xmlns:a16="http://schemas.microsoft.com/office/drawing/2014/main" id="{265196A2-54B0-40BA-B64C-4FDD3A8E46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3" name="AutoShape 1" descr="blob:https://web.whatsapp.com/34b6e80c-bc0c-4a28-b3e1-e4a36d430a7e">
          <a:extLst>
            <a:ext uri="{FF2B5EF4-FFF2-40B4-BE49-F238E27FC236}">
              <a16:creationId xmlns:a16="http://schemas.microsoft.com/office/drawing/2014/main" id="{EE919D15-D649-4776-BF0C-0923AEFE64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4" name="AutoShape 1" descr="blob:https://web.whatsapp.com/34b6e80c-bc0c-4a28-b3e1-e4a36d430a7e">
          <a:extLst>
            <a:ext uri="{FF2B5EF4-FFF2-40B4-BE49-F238E27FC236}">
              <a16:creationId xmlns:a16="http://schemas.microsoft.com/office/drawing/2014/main" id="{7B023B0B-B2F7-4C0A-8182-FD61C66E987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5" name="AutoShape 1" descr="blob:https://web.whatsapp.com/34b6e80c-bc0c-4a28-b3e1-e4a36d430a7e">
          <a:extLst>
            <a:ext uri="{FF2B5EF4-FFF2-40B4-BE49-F238E27FC236}">
              <a16:creationId xmlns:a16="http://schemas.microsoft.com/office/drawing/2014/main" id="{2423E1FC-C676-4C2A-A1A1-26616DD603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6" name="AutoShape 1" descr="blob:https://web.whatsapp.com/34b6e80c-bc0c-4a28-b3e1-e4a36d430a7e">
          <a:extLst>
            <a:ext uri="{FF2B5EF4-FFF2-40B4-BE49-F238E27FC236}">
              <a16:creationId xmlns:a16="http://schemas.microsoft.com/office/drawing/2014/main" id="{8E298A8F-36C3-465C-82D8-3D53C59053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7" name="AutoShape 1" descr="blob:https://web.whatsapp.com/34b6e80c-bc0c-4a28-b3e1-e4a36d430a7e">
          <a:extLst>
            <a:ext uri="{FF2B5EF4-FFF2-40B4-BE49-F238E27FC236}">
              <a16:creationId xmlns:a16="http://schemas.microsoft.com/office/drawing/2014/main" id="{D140476B-63CA-4486-AD08-D2FF119447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8" name="AutoShape 1" descr="blob:https://web.whatsapp.com/34b6e80c-bc0c-4a28-b3e1-e4a36d430a7e">
          <a:extLst>
            <a:ext uri="{FF2B5EF4-FFF2-40B4-BE49-F238E27FC236}">
              <a16:creationId xmlns:a16="http://schemas.microsoft.com/office/drawing/2014/main" id="{6C6DE5DC-8F96-4DE7-B7C1-8D42E0881B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59" name="AutoShape 1" descr="blob:https://web.whatsapp.com/34b6e80c-bc0c-4a28-b3e1-e4a36d430a7e">
          <a:extLst>
            <a:ext uri="{FF2B5EF4-FFF2-40B4-BE49-F238E27FC236}">
              <a16:creationId xmlns:a16="http://schemas.microsoft.com/office/drawing/2014/main" id="{05616055-DEF0-4DD5-866E-062DDF82FD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0" name="AutoShape 1" descr="blob:https://web.whatsapp.com/34b6e80c-bc0c-4a28-b3e1-e4a36d430a7e">
          <a:extLst>
            <a:ext uri="{FF2B5EF4-FFF2-40B4-BE49-F238E27FC236}">
              <a16:creationId xmlns:a16="http://schemas.microsoft.com/office/drawing/2014/main" id="{3DA8F7D3-E02A-41AF-A373-41C1D383C46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1" name="AutoShape 1" descr="blob:https://web.whatsapp.com/34b6e80c-bc0c-4a28-b3e1-e4a36d430a7e">
          <a:extLst>
            <a:ext uri="{FF2B5EF4-FFF2-40B4-BE49-F238E27FC236}">
              <a16:creationId xmlns:a16="http://schemas.microsoft.com/office/drawing/2014/main" id="{E5770095-0FA2-447E-A56F-F088A0FF52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2" name="AutoShape 1" descr="blob:https://web.whatsapp.com/34b6e80c-bc0c-4a28-b3e1-e4a36d430a7e">
          <a:extLst>
            <a:ext uri="{FF2B5EF4-FFF2-40B4-BE49-F238E27FC236}">
              <a16:creationId xmlns:a16="http://schemas.microsoft.com/office/drawing/2014/main" id="{D0449BA0-08A1-434D-B66D-F15A9993574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3" name="AutoShape 1" descr="blob:https://web.whatsapp.com/34b6e80c-bc0c-4a28-b3e1-e4a36d430a7e">
          <a:extLst>
            <a:ext uri="{FF2B5EF4-FFF2-40B4-BE49-F238E27FC236}">
              <a16:creationId xmlns:a16="http://schemas.microsoft.com/office/drawing/2014/main" id="{649D9E51-7017-45EC-A495-9DC06A0F158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4" name="AutoShape 1" descr="blob:https://web.whatsapp.com/34b6e80c-bc0c-4a28-b3e1-e4a36d430a7e">
          <a:extLst>
            <a:ext uri="{FF2B5EF4-FFF2-40B4-BE49-F238E27FC236}">
              <a16:creationId xmlns:a16="http://schemas.microsoft.com/office/drawing/2014/main" id="{52F72FEE-988E-4705-B7F3-EBB95A190B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5" name="AutoShape 1" descr="blob:https://web.whatsapp.com/34b6e80c-bc0c-4a28-b3e1-e4a36d430a7e">
          <a:extLst>
            <a:ext uri="{FF2B5EF4-FFF2-40B4-BE49-F238E27FC236}">
              <a16:creationId xmlns:a16="http://schemas.microsoft.com/office/drawing/2014/main" id="{7C5376F3-6AA2-4EDD-B9DA-9A561EB0A11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1425</xdr:row>
      <xdr:rowOff>0</xdr:rowOff>
    </xdr:from>
    <xdr:ext cx="304800" cy="307975"/>
    <xdr:sp macro="" textlink="">
      <xdr:nvSpPr>
        <xdr:cNvPr id="6066" name="AutoShape 1" descr="blob:https://web.whatsapp.com/34b6e80c-bc0c-4a28-b3e1-e4a36d430a7e">
          <a:extLst>
            <a:ext uri="{FF2B5EF4-FFF2-40B4-BE49-F238E27FC236}">
              <a16:creationId xmlns:a16="http://schemas.microsoft.com/office/drawing/2014/main" id="{B6F135FA-1826-493D-8A14-64BEF59EC5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67" name="AutoShape 1" descr="blob:https://web.whatsapp.com/34b6e80c-bc0c-4a28-b3e1-e4a36d430a7e">
          <a:extLst>
            <a:ext uri="{FF2B5EF4-FFF2-40B4-BE49-F238E27FC236}">
              <a16:creationId xmlns:a16="http://schemas.microsoft.com/office/drawing/2014/main" id="{2C27AAD1-FAA6-415C-BB1B-B5765D9A51C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68" name="AutoShape 1" descr="blob:https://web.whatsapp.com/34b6e80c-bc0c-4a28-b3e1-e4a36d430a7e">
          <a:extLst>
            <a:ext uri="{FF2B5EF4-FFF2-40B4-BE49-F238E27FC236}">
              <a16:creationId xmlns:a16="http://schemas.microsoft.com/office/drawing/2014/main" id="{87839589-EE1B-4641-A558-0B95E3D6F2C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69" name="AutoShape 1" descr="blob:https://web.whatsapp.com/34b6e80c-bc0c-4a28-b3e1-e4a36d430a7e">
          <a:extLst>
            <a:ext uri="{FF2B5EF4-FFF2-40B4-BE49-F238E27FC236}">
              <a16:creationId xmlns:a16="http://schemas.microsoft.com/office/drawing/2014/main" id="{6E23F4A1-D0D1-4F70-BE2D-CA5A0FFDC75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0" name="AutoShape 1" descr="blob:https://web.whatsapp.com/34b6e80c-bc0c-4a28-b3e1-e4a36d430a7e">
          <a:extLst>
            <a:ext uri="{FF2B5EF4-FFF2-40B4-BE49-F238E27FC236}">
              <a16:creationId xmlns:a16="http://schemas.microsoft.com/office/drawing/2014/main" id="{BEFF3DB5-35CB-4075-82CE-20CB9B574D9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1" name="AutoShape 1" descr="blob:https://web.whatsapp.com/34b6e80c-bc0c-4a28-b3e1-e4a36d430a7e">
          <a:extLst>
            <a:ext uri="{FF2B5EF4-FFF2-40B4-BE49-F238E27FC236}">
              <a16:creationId xmlns:a16="http://schemas.microsoft.com/office/drawing/2014/main" id="{F5212DC9-ADE8-45BC-8E17-AA412B17591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2" name="AutoShape 1" descr="blob:https://web.whatsapp.com/34b6e80c-bc0c-4a28-b3e1-e4a36d430a7e">
          <a:extLst>
            <a:ext uri="{FF2B5EF4-FFF2-40B4-BE49-F238E27FC236}">
              <a16:creationId xmlns:a16="http://schemas.microsoft.com/office/drawing/2014/main" id="{85D3487E-948C-4988-AEEE-C7A7F11E38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3" name="AutoShape 1" descr="blob:https://web.whatsapp.com/34b6e80c-bc0c-4a28-b3e1-e4a36d430a7e">
          <a:extLst>
            <a:ext uri="{FF2B5EF4-FFF2-40B4-BE49-F238E27FC236}">
              <a16:creationId xmlns:a16="http://schemas.microsoft.com/office/drawing/2014/main" id="{1408BE15-381E-4FA4-B82C-4E91670115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4" name="AutoShape 1" descr="blob:https://web.whatsapp.com/34b6e80c-bc0c-4a28-b3e1-e4a36d430a7e">
          <a:extLst>
            <a:ext uri="{FF2B5EF4-FFF2-40B4-BE49-F238E27FC236}">
              <a16:creationId xmlns:a16="http://schemas.microsoft.com/office/drawing/2014/main" id="{B714E2BF-DC5A-4004-AFE4-69B27B498D0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5" name="AutoShape 1" descr="blob:https://web.whatsapp.com/34b6e80c-bc0c-4a28-b3e1-e4a36d430a7e">
          <a:extLst>
            <a:ext uri="{FF2B5EF4-FFF2-40B4-BE49-F238E27FC236}">
              <a16:creationId xmlns:a16="http://schemas.microsoft.com/office/drawing/2014/main" id="{B925C07C-3A28-4B67-A7DC-1ECC3BCE50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6" name="AutoShape 1" descr="blob:https://web.whatsapp.com/34b6e80c-bc0c-4a28-b3e1-e4a36d430a7e">
          <a:extLst>
            <a:ext uri="{FF2B5EF4-FFF2-40B4-BE49-F238E27FC236}">
              <a16:creationId xmlns:a16="http://schemas.microsoft.com/office/drawing/2014/main" id="{011976E6-E199-4F3E-A284-028E093C670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7" name="AutoShape 1" descr="blob:https://web.whatsapp.com/34b6e80c-bc0c-4a28-b3e1-e4a36d430a7e">
          <a:extLst>
            <a:ext uri="{FF2B5EF4-FFF2-40B4-BE49-F238E27FC236}">
              <a16:creationId xmlns:a16="http://schemas.microsoft.com/office/drawing/2014/main" id="{B608E227-978E-45D2-9419-A9F40EB6DF8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8" name="AutoShape 1" descr="blob:https://web.whatsapp.com/34b6e80c-bc0c-4a28-b3e1-e4a36d430a7e">
          <a:extLst>
            <a:ext uri="{FF2B5EF4-FFF2-40B4-BE49-F238E27FC236}">
              <a16:creationId xmlns:a16="http://schemas.microsoft.com/office/drawing/2014/main" id="{569F79D8-D6F7-4925-BD65-20DE0EC0A6D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79" name="AutoShape 1" descr="blob:https://web.whatsapp.com/34b6e80c-bc0c-4a28-b3e1-e4a36d430a7e">
          <a:extLst>
            <a:ext uri="{FF2B5EF4-FFF2-40B4-BE49-F238E27FC236}">
              <a16:creationId xmlns:a16="http://schemas.microsoft.com/office/drawing/2014/main" id="{BD2B2E32-BAF9-466D-BE95-E9687B16E1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80" name="AutoShape 1" descr="blob:https://web.whatsapp.com/34b6e80c-bc0c-4a28-b3e1-e4a36d430a7e">
          <a:extLst>
            <a:ext uri="{FF2B5EF4-FFF2-40B4-BE49-F238E27FC236}">
              <a16:creationId xmlns:a16="http://schemas.microsoft.com/office/drawing/2014/main" id="{93A6E24F-A69E-4A04-BAB5-C5705FCA5FC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81" name="AutoShape 1" descr="blob:https://web.whatsapp.com/34b6e80c-bc0c-4a28-b3e1-e4a36d430a7e">
          <a:extLst>
            <a:ext uri="{FF2B5EF4-FFF2-40B4-BE49-F238E27FC236}">
              <a16:creationId xmlns:a16="http://schemas.microsoft.com/office/drawing/2014/main" id="{404C1E9B-92A7-4120-BD9E-B4B10CCF43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1426</xdr:row>
      <xdr:rowOff>0</xdr:rowOff>
    </xdr:from>
    <xdr:ext cx="304800" cy="307975"/>
    <xdr:sp macro="" textlink="">
      <xdr:nvSpPr>
        <xdr:cNvPr id="6082" name="AutoShape 1" descr="blob:https://web.whatsapp.com/34b6e80c-bc0c-4a28-b3e1-e4a36d430a7e">
          <a:extLst>
            <a:ext uri="{FF2B5EF4-FFF2-40B4-BE49-F238E27FC236}">
              <a16:creationId xmlns:a16="http://schemas.microsoft.com/office/drawing/2014/main" id="{8397C254-A95B-4E6B-B855-D866D73D14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3" name="AutoShape 1" descr="blob:https://web.whatsapp.com/34b6e80c-bc0c-4a28-b3e1-e4a36d430a7e">
          <a:extLst>
            <a:ext uri="{FF2B5EF4-FFF2-40B4-BE49-F238E27FC236}">
              <a16:creationId xmlns:a16="http://schemas.microsoft.com/office/drawing/2014/main" id="{AF0B5CB1-A74C-4E87-9A23-09220FF8755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4" name="AutoShape 1" descr="blob:https://web.whatsapp.com/34b6e80c-bc0c-4a28-b3e1-e4a36d430a7e">
          <a:extLst>
            <a:ext uri="{FF2B5EF4-FFF2-40B4-BE49-F238E27FC236}">
              <a16:creationId xmlns:a16="http://schemas.microsoft.com/office/drawing/2014/main" id="{E23B7F90-5E38-4A7F-AA1B-2C462A0F89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5" name="AutoShape 1" descr="blob:https://web.whatsapp.com/34b6e80c-bc0c-4a28-b3e1-e4a36d430a7e">
          <a:extLst>
            <a:ext uri="{FF2B5EF4-FFF2-40B4-BE49-F238E27FC236}">
              <a16:creationId xmlns:a16="http://schemas.microsoft.com/office/drawing/2014/main" id="{4344A68E-1C88-4BC5-B92D-F7F8C0A64AE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6" name="AutoShape 1" descr="blob:https://web.whatsapp.com/34b6e80c-bc0c-4a28-b3e1-e4a36d430a7e">
          <a:extLst>
            <a:ext uri="{FF2B5EF4-FFF2-40B4-BE49-F238E27FC236}">
              <a16:creationId xmlns:a16="http://schemas.microsoft.com/office/drawing/2014/main" id="{2594489A-274A-4A20-ADC0-FB4E862587E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7" name="AutoShape 1" descr="blob:https://web.whatsapp.com/34b6e80c-bc0c-4a28-b3e1-e4a36d430a7e">
          <a:extLst>
            <a:ext uri="{FF2B5EF4-FFF2-40B4-BE49-F238E27FC236}">
              <a16:creationId xmlns:a16="http://schemas.microsoft.com/office/drawing/2014/main" id="{33C91B6A-F2ED-4CFD-AF68-E10854CC357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8" name="AutoShape 1" descr="blob:https://web.whatsapp.com/34b6e80c-bc0c-4a28-b3e1-e4a36d430a7e">
          <a:extLst>
            <a:ext uri="{FF2B5EF4-FFF2-40B4-BE49-F238E27FC236}">
              <a16:creationId xmlns:a16="http://schemas.microsoft.com/office/drawing/2014/main" id="{B1A0C762-A67D-4302-ADA3-D2D7080CCC9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89" name="AutoShape 1" descr="blob:https://web.whatsapp.com/34b6e80c-bc0c-4a28-b3e1-e4a36d430a7e">
          <a:extLst>
            <a:ext uri="{FF2B5EF4-FFF2-40B4-BE49-F238E27FC236}">
              <a16:creationId xmlns:a16="http://schemas.microsoft.com/office/drawing/2014/main" id="{18A0DE95-4F16-42BD-94F8-46B6174645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0" name="AutoShape 1" descr="blob:https://web.whatsapp.com/34b6e80c-bc0c-4a28-b3e1-e4a36d430a7e">
          <a:extLst>
            <a:ext uri="{FF2B5EF4-FFF2-40B4-BE49-F238E27FC236}">
              <a16:creationId xmlns:a16="http://schemas.microsoft.com/office/drawing/2014/main" id="{FC3F8554-3AF0-4E74-A333-E8FDAE870F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1" name="AutoShape 1" descr="blob:https://web.whatsapp.com/34b6e80c-bc0c-4a28-b3e1-e4a36d430a7e">
          <a:extLst>
            <a:ext uri="{FF2B5EF4-FFF2-40B4-BE49-F238E27FC236}">
              <a16:creationId xmlns:a16="http://schemas.microsoft.com/office/drawing/2014/main" id="{C58B4FF1-9792-4CF2-99FA-B819C7D484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2" name="AutoShape 1" descr="blob:https://web.whatsapp.com/34b6e80c-bc0c-4a28-b3e1-e4a36d430a7e">
          <a:extLst>
            <a:ext uri="{FF2B5EF4-FFF2-40B4-BE49-F238E27FC236}">
              <a16:creationId xmlns:a16="http://schemas.microsoft.com/office/drawing/2014/main" id="{271F3D57-A11F-4D0B-8EFC-3F1F94C321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3" name="AutoShape 1" descr="blob:https://web.whatsapp.com/34b6e80c-bc0c-4a28-b3e1-e4a36d430a7e">
          <a:extLst>
            <a:ext uri="{FF2B5EF4-FFF2-40B4-BE49-F238E27FC236}">
              <a16:creationId xmlns:a16="http://schemas.microsoft.com/office/drawing/2014/main" id="{D6C45616-0253-4555-B636-F925D52FE3E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4" name="AutoShape 1" descr="blob:https://web.whatsapp.com/34b6e80c-bc0c-4a28-b3e1-e4a36d430a7e">
          <a:extLst>
            <a:ext uri="{FF2B5EF4-FFF2-40B4-BE49-F238E27FC236}">
              <a16:creationId xmlns:a16="http://schemas.microsoft.com/office/drawing/2014/main" id="{F04C87FB-C597-46F5-84AC-D094FA68FF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5" name="AutoShape 1" descr="blob:https://web.whatsapp.com/34b6e80c-bc0c-4a28-b3e1-e4a36d430a7e">
          <a:extLst>
            <a:ext uri="{FF2B5EF4-FFF2-40B4-BE49-F238E27FC236}">
              <a16:creationId xmlns:a16="http://schemas.microsoft.com/office/drawing/2014/main" id="{E4D5A3BB-150F-4F4F-9A02-7B87535F525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6" name="AutoShape 1" descr="blob:https://web.whatsapp.com/34b6e80c-bc0c-4a28-b3e1-e4a36d430a7e">
          <a:extLst>
            <a:ext uri="{FF2B5EF4-FFF2-40B4-BE49-F238E27FC236}">
              <a16:creationId xmlns:a16="http://schemas.microsoft.com/office/drawing/2014/main" id="{07CB2B73-F2D2-4441-8554-031E08D4198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7" name="AutoShape 1" descr="blob:https://web.whatsapp.com/34b6e80c-bc0c-4a28-b3e1-e4a36d430a7e">
          <a:extLst>
            <a:ext uri="{FF2B5EF4-FFF2-40B4-BE49-F238E27FC236}">
              <a16:creationId xmlns:a16="http://schemas.microsoft.com/office/drawing/2014/main" id="{ADC79709-25F5-42B2-8238-1888B3A6F93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1427</xdr:row>
      <xdr:rowOff>0</xdr:rowOff>
    </xdr:from>
    <xdr:ext cx="304800" cy="307975"/>
    <xdr:sp macro="" textlink="">
      <xdr:nvSpPr>
        <xdr:cNvPr id="6098" name="AutoShape 1" descr="blob:https://web.whatsapp.com/34b6e80c-bc0c-4a28-b3e1-e4a36d430a7e">
          <a:extLst>
            <a:ext uri="{FF2B5EF4-FFF2-40B4-BE49-F238E27FC236}">
              <a16:creationId xmlns:a16="http://schemas.microsoft.com/office/drawing/2014/main" id="{652C4CBF-B7ED-4167-92C8-64FAD6665D8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099" name="AutoShape 1" descr="blob:https://web.whatsapp.com/34b6e80c-bc0c-4a28-b3e1-e4a36d430a7e">
          <a:extLst>
            <a:ext uri="{FF2B5EF4-FFF2-40B4-BE49-F238E27FC236}">
              <a16:creationId xmlns:a16="http://schemas.microsoft.com/office/drawing/2014/main" id="{66E37BA0-821C-4002-B442-2821BB27F95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0" name="AutoShape 1" descr="blob:https://web.whatsapp.com/34b6e80c-bc0c-4a28-b3e1-e4a36d430a7e">
          <a:extLst>
            <a:ext uri="{FF2B5EF4-FFF2-40B4-BE49-F238E27FC236}">
              <a16:creationId xmlns:a16="http://schemas.microsoft.com/office/drawing/2014/main" id="{2F02AF76-66BD-4909-A370-59FC2703A0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1" name="AutoShape 1" descr="blob:https://web.whatsapp.com/34b6e80c-bc0c-4a28-b3e1-e4a36d430a7e">
          <a:extLst>
            <a:ext uri="{FF2B5EF4-FFF2-40B4-BE49-F238E27FC236}">
              <a16:creationId xmlns:a16="http://schemas.microsoft.com/office/drawing/2014/main" id="{08640607-6960-4F60-B1D3-F478E2113AB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2" name="AutoShape 1" descr="blob:https://web.whatsapp.com/34b6e80c-bc0c-4a28-b3e1-e4a36d430a7e">
          <a:extLst>
            <a:ext uri="{FF2B5EF4-FFF2-40B4-BE49-F238E27FC236}">
              <a16:creationId xmlns:a16="http://schemas.microsoft.com/office/drawing/2014/main" id="{1655812C-7B4F-481A-A956-2C0AE1DD781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3" name="AutoShape 1" descr="blob:https://web.whatsapp.com/34b6e80c-bc0c-4a28-b3e1-e4a36d430a7e">
          <a:extLst>
            <a:ext uri="{FF2B5EF4-FFF2-40B4-BE49-F238E27FC236}">
              <a16:creationId xmlns:a16="http://schemas.microsoft.com/office/drawing/2014/main" id="{A0342EAA-92FA-4D9C-A684-239EB87921F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4" name="AutoShape 1" descr="blob:https://web.whatsapp.com/34b6e80c-bc0c-4a28-b3e1-e4a36d430a7e">
          <a:extLst>
            <a:ext uri="{FF2B5EF4-FFF2-40B4-BE49-F238E27FC236}">
              <a16:creationId xmlns:a16="http://schemas.microsoft.com/office/drawing/2014/main" id="{D45DBFC9-AD4E-47BC-A369-D8A06C1BA8B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5" name="AutoShape 1" descr="blob:https://web.whatsapp.com/34b6e80c-bc0c-4a28-b3e1-e4a36d430a7e">
          <a:extLst>
            <a:ext uri="{FF2B5EF4-FFF2-40B4-BE49-F238E27FC236}">
              <a16:creationId xmlns:a16="http://schemas.microsoft.com/office/drawing/2014/main" id="{EC99B186-F4D9-40E4-9144-A41EC7A443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6" name="AutoShape 1" descr="blob:https://web.whatsapp.com/34b6e80c-bc0c-4a28-b3e1-e4a36d430a7e">
          <a:extLst>
            <a:ext uri="{FF2B5EF4-FFF2-40B4-BE49-F238E27FC236}">
              <a16:creationId xmlns:a16="http://schemas.microsoft.com/office/drawing/2014/main" id="{2C8257FD-6BA7-4B15-8933-E6B0C5BD5B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7" name="AutoShape 1" descr="blob:https://web.whatsapp.com/34b6e80c-bc0c-4a28-b3e1-e4a36d430a7e">
          <a:extLst>
            <a:ext uri="{FF2B5EF4-FFF2-40B4-BE49-F238E27FC236}">
              <a16:creationId xmlns:a16="http://schemas.microsoft.com/office/drawing/2014/main" id="{6EE74327-BFAE-4B79-AEDD-C11B777FDC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8" name="AutoShape 1" descr="blob:https://web.whatsapp.com/34b6e80c-bc0c-4a28-b3e1-e4a36d430a7e">
          <a:extLst>
            <a:ext uri="{FF2B5EF4-FFF2-40B4-BE49-F238E27FC236}">
              <a16:creationId xmlns:a16="http://schemas.microsoft.com/office/drawing/2014/main" id="{27E14742-6513-4FD1-ADF1-7940103D1BD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09" name="AutoShape 1" descr="blob:https://web.whatsapp.com/34b6e80c-bc0c-4a28-b3e1-e4a36d430a7e">
          <a:extLst>
            <a:ext uri="{FF2B5EF4-FFF2-40B4-BE49-F238E27FC236}">
              <a16:creationId xmlns:a16="http://schemas.microsoft.com/office/drawing/2014/main" id="{C7F11D83-8DD2-45C7-9CCC-9B294C1402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10" name="AutoShape 1" descr="blob:https://web.whatsapp.com/34b6e80c-bc0c-4a28-b3e1-e4a36d430a7e">
          <a:extLst>
            <a:ext uri="{FF2B5EF4-FFF2-40B4-BE49-F238E27FC236}">
              <a16:creationId xmlns:a16="http://schemas.microsoft.com/office/drawing/2014/main" id="{648E1FC7-8B95-425F-8D2D-E7464B76CD4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11" name="AutoShape 1" descr="blob:https://web.whatsapp.com/34b6e80c-bc0c-4a28-b3e1-e4a36d430a7e">
          <a:extLst>
            <a:ext uri="{FF2B5EF4-FFF2-40B4-BE49-F238E27FC236}">
              <a16:creationId xmlns:a16="http://schemas.microsoft.com/office/drawing/2014/main" id="{DA700B93-3939-4E61-95E1-2CE8C8427E0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12" name="AutoShape 1" descr="blob:https://web.whatsapp.com/34b6e80c-bc0c-4a28-b3e1-e4a36d430a7e">
          <a:extLst>
            <a:ext uri="{FF2B5EF4-FFF2-40B4-BE49-F238E27FC236}">
              <a16:creationId xmlns:a16="http://schemas.microsoft.com/office/drawing/2014/main" id="{7EC3FB90-A7FE-4750-8FF0-1E8A01965E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13" name="AutoShape 1" descr="blob:https://web.whatsapp.com/34b6e80c-bc0c-4a28-b3e1-e4a36d430a7e">
          <a:extLst>
            <a:ext uri="{FF2B5EF4-FFF2-40B4-BE49-F238E27FC236}">
              <a16:creationId xmlns:a16="http://schemas.microsoft.com/office/drawing/2014/main" id="{036EED40-791B-41F3-A2CC-6499D3F6D4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1428</xdr:row>
      <xdr:rowOff>0</xdr:rowOff>
    </xdr:from>
    <xdr:ext cx="304800" cy="307975"/>
    <xdr:sp macro="" textlink="">
      <xdr:nvSpPr>
        <xdr:cNvPr id="6114" name="AutoShape 1" descr="blob:https://web.whatsapp.com/34b6e80c-bc0c-4a28-b3e1-e4a36d430a7e">
          <a:extLst>
            <a:ext uri="{FF2B5EF4-FFF2-40B4-BE49-F238E27FC236}">
              <a16:creationId xmlns:a16="http://schemas.microsoft.com/office/drawing/2014/main" id="{9F9DBABC-B5BC-4F7B-A04D-6BC47C87B3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15" name="AutoShape 1" descr="blob:https://web.whatsapp.com/34b6e80c-bc0c-4a28-b3e1-e4a36d430a7e">
          <a:extLst>
            <a:ext uri="{FF2B5EF4-FFF2-40B4-BE49-F238E27FC236}">
              <a16:creationId xmlns:a16="http://schemas.microsoft.com/office/drawing/2014/main" id="{C9FE7786-44C2-4F82-8CC1-0ED7934AB91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16" name="AutoShape 1" descr="blob:https://web.whatsapp.com/34b6e80c-bc0c-4a28-b3e1-e4a36d430a7e">
          <a:extLst>
            <a:ext uri="{FF2B5EF4-FFF2-40B4-BE49-F238E27FC236}">
              <a16:creationId xmlns:a16="http://schemas.microsoft.com/office/drawing/2014/main" id="{DF2CF28A-81AF-4D96-BC92-10B95ADA6F1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17" name="AutoShape 1" descr="blob:https://web.whatsapp.com/34b6e80c-bc0c-4a28-b3e1-e4a36d430a7e">
          <a:extLst>
            <a:ext uri="{FF2B5EF4-FFF2-40B4-BE49-F238E27FC236}">
              <a16:creationId xmlns:a16="http://schemas.microsoft.com/office/drawing/2014/main" id="{9FA231ED-5D00-4523-883B-23FB33A720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18" name="AutoShape 1" descr="blob:https://web.whatsapp.com/34b6e80c-bc0c-4a28-b3e1-e4a36d430a7e">
          <a:extLst>
            <a:ext uri="{FF2B5EF4-FFF2-40B4-BE49-F238E27FC236}">
              <a16:creationId xmlns:a16="http://schemas.microsoft.com/office/drawing/2014/main" id="{FF4AD549-E788-4D4A-9EB6-80B38D4C053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19" name="AutoShape 1" descr="blob:https://web.whatsapp.com/34b6e80c-bc0c-4a28-b3e1-e4a36d430a7e">
          <a:extLst>
            <a:ext uri="{FF2B5EF4-FFF2-40B4-BE49-F238E27FC236}">
              <a16:creationId xmlns:a16="http://schemas.microsoft.com/office/drawing/2014/main" id="{AEB7C868-41DE-4F22-A062-BCA3159097A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0" name="AutoShape 1" descr="blob:https://web.whatsapp.com/34b6e80c-bc0c-4a28-b3e1-e4a36d430a7e">
          <a:extLst>
            <a:ext uri="{FF2B5EF4-FFF2-40B4-BE49-F238E27FC236}">
              <a16:creationId xmlns:a16="http://schemas.microsoft.com/office/drawing/2014/main" id="{09B26278-772C-4AC5-A45B-EE9E45FBA58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1" name="AutoShape 1" descr="blob:https://web.whatsapp.com/34b6e80c-bc0c-4a28-b3e1-e4a36d430a7e">
          <a:extLst>
            <a:ext uri="{FF2B5EF4-FFF2-40B4-BE49-F238E27FC236}">
              <a16:creationId xmlns:a16="http://schemas.microsoft.com/office/drawing/2014/main" id="{8B80E065-7E52-41E4-916B-28FDB4E66FA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2" name="AutoShape 1" descr="blob:https://web.whatsapp.com/34b6e80c-bc0c-4a28-b3e1-e4a36d430a7e">
          <a:extLst>
            <a:ext uri="{FF2B5EF4-FFF2-40B4-BE49-F238E27FC236}">
              <a16:creationId xmlns:a16="http://schemas.microsoft.com/office/drawing/2014/main" id="{EE7275A8-DB89-4C4B-9992-C0A94C7FE96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3" name="AutoShape 1" descr="blob:https://web.whatsapp.com/34b6e80c-bc0c-4a28-b3e1-e4a36d430a7e">
          <a:extLst>
            <a:ext uri="{FF2B5EF4-FFF2-40B4-BE49-F238E27FC236}">
              <a16:creationId xmlns:a16="http://schemas.microsoft.com/office/drawing/2014/main" id="{68ED132D-A623-488D-806F-D569A29FBAC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4" name="AutoShape 1" descr="blob:https://web.whatsapp.com/34b6e80c-bc0c-4a28-b3e1-e4a36d430a7e">
          <a:extLst>
            <a:ext uri="{FF2B5EF4-FFF2-40B4-BE49-F238E27FC236}">
              <a16:creationId xmlns:a16="http://schemas.microsoft.com/office/drawing/2014/main" id="{2F9A215B-C775-46D8-BE2F-C4D29021B1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5" name="AutoShape 1" descr="blob:https://web.whatsapp.com/34b6e80c-bc0c-4a28-b3e1-e4a36d430a7e">
          <a:extLst>
            <a:ext uri="{FF2B5EF4-FFF2-40B4-BE49-F238E27FC236}">
              <a16:creationId xmlns:a16="http://schemas.microsoft.com/office/drawing/2014/main" id="{3A4FCC8A-8F04-4A19-95E8-10F436A13A5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6" name="AutoShape 1" descr="blob:https://web.whatsapp.com/34b6e80c-bc0c-4a28-b3e1-e4a36d430a7e">
          <a:extLst>
            <a:ext uri="{FF2B5EF4-FFF2-40B4-BE49-F238E27FC236}">
              <a16:creationId xmlns:a16="http://schemas.microsoft.com/office/drawing/2014/main" id="{C90FE361-A780-45C4-9EDD-A370E019E6B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7" name="AutoShape 1" descr="blob:https://web.whatsapp.com/34b6e80c-bc0c-4a28-b3e1-e4a36d430a7e">
          <a:extLst>
            <a:ext uri="{FF2B5EF4-FFF2-40B4-BE49-F238E27FC236}">
              <a16:creationId xmlns:a16="http://schemas.microsoft.com/office/drawing/2014/main" id="{6133BB67-4BB1-4B20-B658-1ACB732D9F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8" name="AutoShape 1" descr="blob:https://web.whatsapp.com/34b6e80c-bc0c-4a28-b3e1-e4a36d430a7e">
          <a:extLst>
            <a:ext uri="{FF2B5EF4-FFF2-40B4-BE49-F238E27FC236}">
              <a16:creationId xmlns:a16="http://schemas.microsoft.com/office/drawing/2014/main" id="{6D604A80-4017-4691-9383-8FD090F265A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29" name="AutoShape 1" descr="blob:https://web.whatsapp.com/34b6e80c-bc0c-4a28-b3e1-e4a36d430a7e">
          <a:extLst>
            <a:ext uri="{FF2B5EF4-FFF2-40B4-BE49-F238E27FC236}">
              <a16:creationId xmlns:a16="http://schemas.microsoft.com/office/drawing/2014/main" id="{92645705-0BE8-4215-A15C-1E2FCEB351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1429</xdr:row>
      <xdr:rowOff>0</xdr:rowOff>
    </xdr:from>
    <xdr:ext cx="304800" cy="307975"/>
    <xdr:sp macro="" textlink="">
      <xdr:nvSpPr>
        <xdr:cNvPr id="6130" name="AutoShape 1" descr="blob:https://web.whatsapp.com/34b6e80c-bc0c-4a28-b3e1-e4a36d430a7e">
          <a:extLst>
            <a:ext uri="{FF2B5EF4-FFF2-40B4-BE49-F238E27FC236}">
              <a16:creationId xmlns:a16="http://schemas.microsoft.com/office/drawing/2014/main" id="{974E6700-F641-465D-B685-302EE19974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1" name="AutoShape 1" descr="blob:https://web.whatsapp.com/34b6e80c-bc0c-4a28-b3e1-e4a36d430a7e">
          <a:extLst>
            <a:ext uri="{FF2B5EF4-FFF2-40B4-BE49-F238E27FC236}">
              <a16:creationId xmlns:a16="http://schemas.microsoft.com/office/drawing/2014/main" id="{D33C1D03-043C-4785-B296-25075B36095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2" name="AutoShape 1" descr="blob:https://web.whatsapp.com/34b6e80c-bc0c-4a28-b3e1-e4a36d430a7e">
          <a:extLst>
            <a:ext uri="{FF2B5EF4-FFF2-40B4-BE49-F238E27FC236}">
              <a16:creationId xmlns:a16="http://schemas.microsoft.com/office/drawing/2014/main" id="{0656C0BD-3B44-44D4-A27C-58C59578F0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3" name="AutoShape 1" descr="blob:https://web.whatsapp.com/34b6e80c-bc0c-4a28-b3e1-e4a36d430a7e">
          <a:extLst>
            <a:ext uri="{FF2B5EF4-FFF2-40B4-BE49-F238E27FC236}">
              <a16:creationId xmlns:a16="http://schemas.microsoft.com/office/drawing/2014/main" id="{E153545D-BAEB-4C62-88D5-C85CCA3BC8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4" name="AutoShape 1" descr="blob:https://web.whatsapp.com/34b6e80c-bc0c-4a28-b3e1-e4a36d430a7e">
          <a:extLst>
            <a:ext uri="{FF2B5EF4-FFF2-40B4-BE49-F238E27FC236}">
              <a16:creationId xmlns:a16="http://schemas.microsoft.com/office/drawing/2014/main" id="{7945E9E1-0CDC-4904-8E1A-AB9E883C2B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5" name="AutoShape 1" descr="blob:https://web.whatsapp.com/34b6e80c-bc0c-4a28-b3e1-e4a36d430a7e">
          <a:extLst>
            <a:ext uri="{FF2B5EF4-FFF2-40B4-BE49-F238E27FC236}">
              <a16:creationId xmlns:a16="http://schemas.microsoft.com/office/drawing/2014/main" id="{E7833E0C-159C-4505-90E6-83F220633F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6" name="AutoShape 1" descr="blob:https://web.whatsapp.com/34b6e80c-bc0c-4a28-b3e1-e4a36d430a7e">
          <a:extLst>
            <a:ext uri="{FF2B5EF4-FFF2-40B4-BE49-F238E27FC236}">
              <a16:creationId xmlns:a16="http://schemas.microsoft.com/office/drawing/2014/main" id="{834B5E38-4AD2-48F8-86DA-669A67D509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7" name="AutoShape 1" descr="blob:https://web.whatsapp.com/34b6e80c-bc0c-4a28-b3e1-e4a36d430a7e">
          <a:extLst>
            <a:ext uri="{FF2B5EF4-FFF2-40B4-BE49-F238E27FC236}">
              <a16:creationId xmlns:a16="http://schemas.microsoft.com/office/drawing/2014/main" id="{63844401-7B1B-4BE4-9EBF-EF15A2E4F1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8" name="AutoShape 1" descr="blob:https://web.whatsapp.com/34b6e80c-bc0c-4a28-b3e1-e4a36d430a7e">
          <a:extLst>
            <a:ext uri="{FF2B5EF4-FFF2-40B4-BE49-F238E27FC236}">
              <a16:creationId xmlns:a16="http://schemas.microsoft.com/office/drawing/2014/main" id="{6C11BE2B-D5F1-4680-976A-103B3986336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39" name="AutoShape 1" descr="blob:https://web.whatsapp.com/34b6e80c-bc0c-4a28-b3e1-e4a36d430a7e">
          <a:extLst>
            <a:ext uri="{FF2B5EF4-FFF2-40B4-BE49-F238E27FC236}">
              <a16:creationId xmlns:a16="http://schemas.microsoft.com/office/drawing/2014/main" id="{99BB6185-AEBD-4C74-8664-3EAB180D4FB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0" name="AutoShape 1" descr="blob:https://web.whatsapp.com/34b6e80c-bc0c-4a28-b3e1-e4a36d430a7e">
          <a:extLst>
            <a:ext uri="{FF2B5EF4-FFF2-40B4-BE49-F238E27FC236}">
              <a16:creationId xmlns:a16="http://schemas.microsoft.com/office/drawing/2014/main" id="{526B732A-7F46-4337-B6BB-C75FEDD031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1" name="AutoShape 1" descr="blob:https://web.whatsapp.com/34b6e80c-bc0c-4a28-b3e1-e4a36d430a7e">
          <a:extLst>
            <a:ext uri="{FF2B5EF4-FFF2-40B4-BE49-F238E27FC236}">
              <a16:creationId xmlns:a16="http://schemas.microsoft.com/office/drawing/2014/main" id="{F9E6F753-FC3B-41EB-B8CC-883600D2368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2" name="AutoShape 1" descr="blob:https://web.whatsapp.com/34b6e80c-bc0c-4a28-b3e1-e4a36d430a7e">
          <a:extLst>
            <a:ext uri="{FF2B5EF4-FFF2-40B4-BE49-F238E27FC236}">
              <a16:creationId xmlns:a16="http://schemas.microsoft.com/office/drawing/2014/main" id="{4345411A-9DF7-4CC2-88B8-3C51F2AC2A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3" name="AutoShape 1" descr="blob:https://web.whatsapp.com/34b6e80c-bc0c-4a28-b3e1-e4a36d430a7e">
          <a:extLst>
            <a:ext uri="{FF2B5EF4-FFF2-40B4-BE49-F238E27FC236}">
              <a16:creationId xmlns:a16="http://schemas.microsoft.com/office/drawing/2014/main" id="{79DB315B-F5A0-4D18-B466-5A3C9177FFC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4" name="AutoShape 1" descr="blob:https://web.whatsapp.com/34b6e80c-bc0c-4a28-b3e1-e4a36d430a7e">
          <a:extLst>
            <a:ext uri="{FF2B5EF4-FFF2-40B4-BE49-F238E27FC236}">
              <a16:creationId xmlns:a16="http://schemas.microsoft.com/office/drawing/2014/main" id="{6CBF6C99-2D86-4935-8D28-6111E8737D1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5" name="AutoShape 1" descr="blob:https://web.whatsapp.com/34b6e80c-bc0c-4a28-b3e1-e4a36d430a7e">
          <a:extLst>
            <a:ext uri="{FF2B5EF4-FFF2-40B4-BE49-F238E27FC236}">
              <a16:creationId xmlns:a16="http://schemas.microsoft.com/office/drawing/2014/main" id="{B560610D-E1A6-48BE-B94D-335B6740E3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1430</xdr:row>
      <xdr:rowOff>0</xdr:rowOff>
    </xdr:from>
    <xdr:ext cx="304800" cy="307975"/>
    <xdr:sp macro="" textlink="">
      <xdr:nvSpPr>
        <xdr:cNvPr id="6146" name="AutoShape 1" descr="blob:https://web.whatsapp.com/34b6e80c-bc0c-4a28-b3e1-e4a36d430a7e">
          <a:extLst>
            <a:ext uri="{FF2B5EF4-FFF2-40B4-BE49-F238E27FC236}">
              <a16:creationId xmlns:a16="http://schemas.microsoft.com/office/drawing/2014/main" id="{08F1694F-D618-4C01-93B8-91837C404A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47" name="AutoShape 1" descr="blob:https://web.whatsapp.com/34b6e80c-bc0c-4a28-b3e1-e4a36d430a7e">
          <a:extLst>
            <a:ext uri="{FF2B5EF4-FFF2-40B4-BE49-F238E27FC236}">
              <a16:creationId xmlns:a16="http://schemas.microsoft.com/office/drawing/2014/main" id="{6300AF13-FB56-4D17-913F-CADD6E8C6B12}"/>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48" name="AutoShape 1" descr="blob:https://web.whatsapp.com/34b6e80c-bc0c-4a28-b3e1-e4a36d430a7e">
          <a:extLst>
            <a:ext uri="{FF2B5EF4-FFF2-40B4-BE49-F238E27FC236}">
              <a16:creationId xmlns:a16="http://schemas.microsoft.com/office/drawing/2014/main" id="{90E48EE1-43AA-48E6-A186-E877C93399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49" name="AutoShape 1" descr="blob:https://web.whatsapp.com/34b6e80c-bc0c-4a28-b3e1-e4a36d430a7e">
          <a:extLst>
            <a:ext uri="{FF2B5EF4-FFF2-40B4-BE49-F238E27FC236}">
              <a16:creationId xmlns:a16="http://schemas.microsoft.com/office/drawing/2014/main" id="{FBFA72A3-A9A7-4552-9652-7AEE1138D9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0" name="AutoShape 1" descr="blob:https://web.whatsapp.com/34b6e80c-bc0c-4a28-b3e1-e4a36d430a7e">
          <a:extLst>
            <a:ext uri="{FF2B5EF4-FFF2-40B4-BE49-F238E27FC236}">
              <a16:creationId xmlns:a16="http://schemas.microsoft.com/office/drawing/2014/main" id="{B60C0013-D7AC-4E33-B16B-ED827603B11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1" name="AutoShape 1" descr="blob:https://web.whatsapp.com/34b6e80c-bc0c-4a28-b3e1-e4a36d430a7e">
          <a:extLst>
            <a:ext uri="{FF2B5EF4-FFF2-40B4-BE49-F238E27FC236}">
              <a16:creationId xmlns:a16="http://schemas.microsoft.com/office/drawing/2014/main" id="{B2B5280B-38F7-46B2-9058-6C47ACA652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2" name="AutoShape 1" descr="blob:https://web.whatsapp.com/34b6e80c-bc0c-4a28-b3e1-e4a36d430a7e">
          <a:extLst>
            <a:ext uri="{FF2B5EF4-FFF2-40B4-BE49-F238E27FC236}">
              <a16:creationId xmlns:a16="http://schemas.microsoft.com/office/drawing/2014/main" id="{2A14341B-7B16-41FD-845C-B6FCF22F63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3" name="AutoShape 1" descr="blob:https://web.whatsapp.com/34b6e80c-bc0c-4a28-b3e1-e4a36d430a7e">
          <a:extLst>
            <a:ext uri="{FF2B5EF4-FFF2-40B4-BE49-F238E27FC236}">
              <a16:creationId xmlns:a16="http://schemas.microsoft.com/office/drawing/2014/main" id="{FF07B3F4-55E9-4176-A95F-E05B4A8DCC5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4" name="AutoShape 1" descr="blob:https://web.whatsapp.com/34b6e80c-bc0c-4a28-b3e1-e4a36d430a7e">
          <a:extLst>
            <a:ext uri="{FF2B5EF4-FFF2-40B4-BE49-F238E27FC236}">
              <a16:creationId xmlns:a16="http://schemas.microsoft.com/office/drawing/2014/main" id="{4E8A7EAE-ADF0-4F81-9D15-D7B59B43CE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5" name="AutoShape 1" descr="blob:https://web.whatsapp.com/34b6e80c-bc0c-4a28-b3e1-e4a36d430a7e">
          <a:extLst>
            <a:ext uri="{FF2B5EF4-FFF2-40B4-BE49-F238E27FC236}">
              <a16:creationId xmlns:a16="http://schemas.microsoft.com/office/drawing/2014/main" id="{4707D2E7-BF08-4D07-87D1-3AFCF27CA8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6" name="AutoShape 1" descr="blob:https://web.whatsapp.com/34b6e80c-bc0c-4a28-b3e1-e4a36d430a7e">
          <a:extLst>
            <a:ext uri="{FF2B5EF4-FFF2-40B4-BE49-F238E27FC236}">
              <a16:creationId xmlns:a16="http://schemas.microsoft.com/office/drawing/2014/main" id="{6A0675FE-3181-47B5-B5A5-81C75482B3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7" name="AutoShape 1" descr="blob:https://web.whatsapp.com/34b6e80c-bc0c-4a28-b3e1-e4a36d430a7e">
          <a:extLst>
            <a:ext uri="{FF2B5EF4-FFF2-40B4-BE49-F238E27FC236}">
              <a16:creationId xmlns:a16="http://schemas.microsoft.com/office/drawing/2014/main" id="{60AA5E95-0E54-4F3B-98B2-C63EBBC74F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8" name="AutoShape 1" descr="blob:https://web.whatsapp.com/34b6e80c-bc0c-4a28-b3e1-e4a36d430a7e">
          <a:extLst>
            <a:ext uri="{FF2B5EF4-FFF2-40B4-BE49-F238E27FC236}">
              <a16:creationId xmlns:a16="http://schemas.microsoft.com/office/drawing/2014/main" id="{55E7C5E3-B356-4392-ACAA-E860AF5246E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59" name="AutoShape 1" descr="blob:https://web.whatsapp.com/34b6e80c-bc0c-4a28-b3e1-e4a36d430a7e">
          <a:extLst>
            <a:ext uri="{FF2B5EF4-FFF2-40B4-BE49-F238E27FC236}">
              <a16:creationId xmlns:a16="http://schemas.microsoft.com/office/drawing/2014/main" id="{CC678415-5858-4322-9278-71C5D7698B0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60" name="AutoShape 1" descr="blob:https://web.whatsapp.com/34b6e80c-bc0c-4a28-b3e1-e4a36d430a7e">
          <a:extLst>
            <a:ext uri="{FF2B5EF4-FFF2-40B4-BE49-F238E27FC236}">
              <a16:creationId xmlns:a16="http://schemas.microsoft.com/office/drawing/2014/main" id="{BF2E0EB4-5534-4CFB-BFB4-FAE558C3A4C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61" name="AutoShape 1" descr="blob:https://web.whatsapp.com/34b6e80c-bc0c-4a28-b3e1-e4a36d430a7e">
          <a:extLst>
            <a:ext uri="{FF2B5EF4-FFF2-40B4-BE49-F238E27FC236}">
              <a16:creationId xmlns:a16="http://schemas.microsoft.com/office/drawing/2014/main" id="{61FEAFA6-241D-4EC2-AADC-209D2891412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1431</xdr:row>
      <xdr:rowOff>0</xdr:rowOff>
    </xdr:from>
    <xdr:ext cx="304800" cy="307975"/>
    <xdr:sp macro="" textlink="">
      <xdr:nvSpPr>
        <xdr:cNvPr id="6162" name="AutoShape 1" descr="blob:https://web.whatsapp.com/34b6e80c-bc0c-4a28-b3e1-e4a36d430a7e">
          <a:extLst>
            <a:ext uri="{FF2B5EF4-FFF2-40B4-BE49-F238E27FC236}">
              <a16:creationId xmlns:a16="http://schemas.microsoft.com/office/drawing/2014/main" id="{F9670F67-B707-42F2-82C2-0CA36366D35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3" name="AutoShape 1" descr="blob:https://web.whatsapp.com/34b6e80c-bc0c-4a28-b3e1-e4a36d430a7e">
          <a:extLst>
            <a:ext uri="{FF2B5EF4-FFF2-40B4-BE49-F238E27FC236}">
              <a16:creationId xmlns:a16="http://schemas.microsoft.com/office/drawing/2014/main" id="{AACE7581-1CB5-4BD9-BEA4-42277D6D27C5}"/>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4" name="AutoShape 1" descr="blob:https://web.whatsapp.com/34b6e80c-bc0c-4a28-b3e1-e4a36d430a7e">
          <a:extLst>
            <a:ext uri="{FF2B5EF4-FFF2-40B4-BE49-F238E27FC236}">
              <a16:creationId xmlns:a16="http://schemas.microsoft.com/office/drawing/2014/main" id="{B20EE2FC-EB29-43AD-9798-EB91310226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5" name="AutoShape 1" descr="blob:https://web.whatsapp.com/34b6e80c-bc0c-4a28-b3e1-e4a36d430a7e">
          <a:extLst>
            <a:ext uri="{FF2B5EF4-FFF2-40B4-BE49-F238E27FC236}">
              <a16:creationId xmlns:a16="http://schemas.microsoft.com/office/drawing/2014/main" id="{80261E86-861F-47E1-8941-FAEBB50D477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6" name="AutoShape 1" descr="blob:https://web.whatsapp.com/34b6e80c-bc0c-4a28-b3e1-e4a36d430a7e">
          <a:extLst>
            <a:ext uri="{FF2B5EF4-FFF2-40B4-BE49-F238E27FC236}">
              <a16:creationId xmlns:a16="http://schemas.microsoft.com/office/drawing/2014/main" id="{02D8909E-33A4-4521-963E-10485414C1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7" name="AutoShape 1" descr="blob:https://web.whatsapp.com/34b6e80c-bc0c-4a28-b3e1-e4a36d430a7e">
          <a:extLst>
            <a:ext uri="{FF2B5EF4-FFF2-40B4-BE49-F238E27FC236}">
              <a16:creationId xmlns:a16="http://schemas.microsoft.com/office/drawing/2014/main" id="{A8A24B33-CE20-48EA-8E83-B5ED8ADD5C5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8" name="AutoShape 1" descr="blob:https://web.whatsapp.com/34b6e80c-bc0c-4a28-b3e1-e4a36d430a7e">
          <a:extLst>
            <a:ext uri="{FF2B5EF4-FFF2-40B4-BE49-F238E27FC236}">
              <a16:creationId xmlns:a16="http://schemas.microsoft.com/office/drawing/2014/main" id="{8412137A-573D-441D-B0E4-E55D3FEF32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69" name="AutoShape 1" descr="blob:https://web.whatsapp.com/34b6e80c-bc0c-4a28-b3e1-e4a36d430a7e">
          <a:extLst>
            <a:ext uri="{FF2B5EF4-FFF2-40B4-BE49-F238E27FC236}">
              <a16:creationId xmlns:a16="http://schemas.microsoft.com/office/drawing/2014/main" id="{8DD9895D-3D89-46F9-915D-66C1DD501F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0" name="AutoShape 1" descr="blob:https://web.whatsapp.com/34b6e80c-bc0c-4a28-b3e1-e4a36d430a7e">
          <a:extLst>
            <a:ext uri="{FF2B5EF4-FFF2-40B4-BE49-F238E27FC236}">
              <a16:creationId xmlns:a16="http://schemas.microsoft.com/office/drawing/2014/main" id="{5E5C5533-ED5A-41A1-BFE6-0B09C5F28D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1" name="AutoShape 1" descr="blob:https://web.whatsapp.com/34b6e80c-bc0c-4a28-b3e1-e4a36d430a7e">
          <a:extLst>
            <a:ext uri="{FF2B5EF4-FFF2-40B4-BE49-F238E27FC236}">
              <a16:creationId xmlns:a16="http://schemas.microsoft.com/office/drawing/2014/main" id="{30E18FB8-8BD3-4135-8D29-3F41DDFDE8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2" name="AutoShape 1" descr="blob:https://web.whatsapp.com/34b6e80c-bc0c-4a28-b3e1-e4a36d430a7e">
          <a:extLst>
            <a:ext uri="{FF2B5EF4-FFF2-40B4-BE49-F238E27FC236}">
              <a16:creationId xmlns:a16="http://schemas.microsoft.com/office/drawing/2014/main" id="{DE9BFF58-769A-429C-8097-84F59314B0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3" name="AutoShape 1" descr="blob:https://web.whatsapp.com/34b6e80c-bc0c-4a28-b3e1-e4a36d430a7e">
          <a:extLst>
            <a:ext uri="{FF2B5EF4-FFF2-40B4-BE49-F238E27FC236}">
              <a16:creationId xmlns:a16="http://schemas.microsoft.com/office/drawing/2014/main" id="{B1153510-EBE9-4752-AB09-405AD1D116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4" name="AutoShape 1" descr="blob:https://web.whatsapp.com/34b6e80c-bc0c-4a28-b3e1-e4a36d430a7e">
          <a:extLst>
            <a:ext uri="{FF2B5EF4-FFF2-40B4-BE49-F238E27FC236}">
              <a16:creationId xmlns:a16="http://schemas.microsoft.com/office/drawing/2014/main" id="{3E976725-837C-4A6C-91B9-56A723904E6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5" name="AutoShape 1" descr="blob:https://web.whatsapp.com/34b6e80c-bc0c-4a28-b3e1-e4a36d430a7e">
          <a:extLst>
            <a:ext uri="{FF2B5EF4-FFF2-40B4-BE49-F238E27FC236}">
              <a16:creationId xmlns:a16="http://schemas.microsoft.com/office/drawing/2014/main" id="{F1A59BC7-6C60-4712-BB79-5324180B084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6" name="AutoShape 1" descr="blob:https://web.whatsapp.com/34b6e80c-bc0c-4a28-b3e1-e4a36d430a7e">
          <a:extLst>
            <a:ext uri="{FF2B5EF4-FFF2-40B4-BE49-F238E27FC236}">
              <a16:creationId xmlns:a16="http://schemas.microsoft.com/office/drawing/2014/main" id="{0E1FA0D1-3406-4282-9F8B-5B64BFC9EA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7" name="AutoShape 1" descr="blob:https://web.whatsapp.com/34b6e80c-bc0c-4a28-b3e1-e4a36d430a7e">
          <a:extLst>
            <a:ext uri="{FF2B5EF4-FFF2-40B4-BE49-F238E27FC236}">
              <a16:creationId xmlns:a16="http://schemas.microsoft.com/office/drawing/2014/main" id="{B052C57D-1DAF-41A3-985A-053126D006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1432</xdr:row>
      <xdr:rowOff>0</xdr:rowOff>
    </xdr:from>
    <xdr:ext cx="304800" cy="307975"/>
    <xdr:sp macro="" textlink="">
      <xdr:nvSpPr>
        <xdr:cNvPr id="6178" name="AutoShape 1" descr="blob:https://web.whatsapp.com/34b6e80c-bc0c-4a28-b3e1-e4a36d430a7e">
          <a:extLst>
            <a:ext uri="{FF2B5EF4-FFF2-40B4-BE49-F238E27FC236}">
              <a16:creationId xmlns:a16="http://schemas.microsoft.com/office/drawing/2014/main" id="{7F1082F1-14D1-4719-ABEF-05D9227550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79" name="AutoShape 1" descr="blob:https://web.whatsapp.com/34b6e80c-bc0c-4a28-b3e1-e4a36d430a7e">
          <a:extLst>
            <a:ext uri="{FF2B5EF4-FFF2-40B4-BE49-F238E27FC236}">
              <a16:creationId xmlns:a16="http://schemas.microsoft.com/office/drawing/2014/main" id="{B29321CE-7788-463B-9FF2-850670C92E20}"/>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0" name="AutoShape 1" descr="blob:https://web.whatsapp.com/34b6e80c-bc0c-4a28-b3e1-e4a36d430a7e">
          <a:extLst>
            <a:ext uri="{FF2B5EF4-FFF2-40B4-BE49-F238E27FC236}">
              <a16:creationId xmlns:a16="http://schemas.microsoft.com/office/drawing/2014/main" id="{9819A582-415F-4E13-9679-E631E41B396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1" name="AutoShape 1" descr="blob:https://web.whatsapp.com/34b6e80c-bc0c-4a28-b3e1-e4a36d430a7e">
          <a:extLst>
            <a:ext uri="{FF2B5EF4-FFF2-40B4-BE49-F238E27FC236}">
              <a16:creationId xmlns:a16="http://schemas.microsoft.com/office/drawing/2014/main" id="{E3968BDA-B80D-4ADF-B64A-47B9FBC29E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2" name="AutoShape 1" descr="blob:https://web.whatsapp.com/34b6e80c-bc0c-4a28-b3e1-e4a36d430a7e">
          <a:extLst>
            <a:ext uri="{FF2B5EF4-FFF2-40B4-BE49-F238E27FC236}">
              <a16:creationId xmlns:a16="http://schemas.microsoft.com/office/drawing/2014/main" id="{2E301351-A263-46E7-9027-F698BC5AED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3" name="AutoShape 1" descr="blob:https://web.whatsapp.com/34b6e80c-bc0c-4a28-b3e1-e4a36d430a7e">
          <a:extLst>
            <a:ext uri="{FF2B5EF4-FFF2-40B4-BE49-F238E27FC236}">
              <a16:creationId xmlns:a16="http://schemas.microsoft.com/office/drawing/2014/main" id="{341E2321-8B2A-49A6-AF0B-42DA024904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4" name="AutoShape 1" descr="blob:https://web.whatsapp.com/34b6e80c-bc0c-4a28-b3e1-e4a36d430a7e">
          <a:extLst>
            <a:ext uri="{FF2B5EF4-FFF2-40B4-BE49-F238E27FC236}">
              <a16:creationId xmlns:a16="http://schemas.microsoft.com/office/drawing/2014/main" id="{D338F808-1726-4A6E-98B7-65F833830A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5" name="AutoShape 1" descr="blob:https://web.whatsapp.com/34b6e80c-bc0c-4a28-b3e1-e4a36d430a7e">
          <a:extLst>
            <a:ext uri="{FF2B5EF4-FFF2-40B4-BE49-F238E27FC236}">
              <a16:creationId xmlns:a16="http://schemas.microsoft.com/office/drawing/2014/main" id="{B57E0A5D-C8DA-4B3B-84B8-A1AF1AF40E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6" name="AutoShape 1" descr="blob:https://web.whatsapp.com/34b6e80c-bc0c-4a28-b3e1-e4a36d430a7e">
          <a:extLst>
            <a:ext uri="{FF2B5EF4-FFF2-40B4-BE49-F238E27FC236}">
              <a16:creationId xmlns:a16="http://schemas.microsoft.com/office/drawing/2014/main" id="{F476C32B-0FD3-41B0-921B-A0920AECEA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7" name="AutoShape 1" descr="blob:https://web.whatsapp.com/34b6e80c-bc0c-4a28-b3e1-e4a36d430a7e">
          <a:extLst>
            <a:ext uri="{FF2B5EF4-FFF2-40B4-BE49-F238E27FC236}">
              <a16:creationId xmlns:a16="http://schemas.microsoft.com/office/drawing/2014/main" id="{1C3054E4-6451-446A-911F-67D8E9197E5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8" name="AutoShape 1" descr="blob:https://web.whatsapp.com/34b6e80c-bc0c-4a28-b3e1-e4a36d430a7e">
          <a:extLst>
            <a:ext uri="{FF2B5EF4-FFF2-40B4-BE49-F238E27FC236}">
              <a16:creationId xmlns:a16="http://schemas.microsoft.com/office/drawing/2014/main" id="{0ACCAC76-4AF3-483A-B2C1-875E78793B7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89" name="AutoShape 1" descr="blob:https://web.whatsapp.com/34b6e80c-bc0c-4a28-b3e1-e4a36d430a7e">
          <a:extLst>
            <a:ext uri="{FF2B5EF4-FFF2-40B4-BE49-F238E27FC236}">
              <a16:creationId xmlns:a16="http://schemas.microsoft.com/office/drawing/2014/main" id="{1A3FE683-E0EB-4AF7-B720-B9C65C09203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90" name="AutoShape 1" descr="blob:https://web.whatsapp.com/34b6e80c-bc0c-4a28-b3e1-e4a36d430a7e">
          <a:extLst>
            <a:ext uri="{FF2B5EF4-FFF2-40B4-BE49-F238E27FC236}">
              <a16:creationId xmlns:a16="http://schemas.microsoft.com/office/drawing/2014/main" id="{962D2E02-6636-494D-B3EC-818570720D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91" name="AutoShape 1" descr="blob:https://web.whatsapp.com/34b6e80c-bc0c-4a28-b3e1-e4a36d430a7e">
          <a:extLst>
            <a:ext uri="{FF2B5EF4-FFF2-40B4-BE49-F238E27FC236}">
              <a16:creationId xmlns:a16="http://schemas.microsoft.com/office/drawing/2014/main" id="{43AC59A7-A6EA-4C98-80DF-F65A3D480E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92" name="AutoShape 1" descr="blob:https://web.whatsapp.com/34b6e80c-bc0c-4a28-b3e1-e4a36d430a7e">
          <a:extLst>
            <a:ext uri="{FF2B5EF4-FFF2-40B4-BE49-F238E27FC236}">
              <a16:creationId xmlns:a16="http://schemas.microsoft.com/office/drawing/2014/main" id="{8B56DD36-4C15-4528-B224-049EA9DC6AB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93" name="AutoShape 1" descr="blob:https://web.whatsapp.com/34b6e80c-bc0c-4a28-b3e1-e4a36d430a7e">
          <a:extLst>
            <a:ext uri="{FF2B5EF4-FFF2-40B4-BE49-F238E27FC236}">
              <a16:creationId xmlns:a16="http://schemas.microsoft.com/office/drawing/2014/main" id="{2F4B40EF-47EC-40D0-9546-1E7C6773D50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1433</xdr:row>
      <xdr:rowOff>0</xdr:rowOff>
    </xdr:from>
    <xdr:ext cx="304800" cy="307975"/>
    <xdr:sp macro="" textlink="">
      <xdr:nvSpPr>
        <xdr:cNvPr id="6194" name="AutoShape 1" descr="blob:https://web.whatsapp.com/34b6e80c-bc0c-4a28-b3e1-e4a36d430a7e">
          <a:extLst>
            <a:ext uri="{FF2B5EF4-FFF2-40B4-BE49-F238E27FC236}">
              <a16:creationId xmlns:a16="http://schemas.microsoft.com/office/drawing/2014/main" id="{07B7B369-B6F3-46D6-A9AD-7CE5A01700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195" name="AutoShape 1" descr="blob:https://web.whatsapp.com/34b6e80c-bc0c-4a28-b3e1-e4a36d430a7e">
          <a:extLst>
            <a:ext uri="{FF2B5EF4-FFF2-40B4-BE49-F238E27FC236}">
              <a16:creationId xmlns:a16="http://schemas.microsoft.com/office/drawing/2014/main" id="{88546200-22F0-4B79-98FE-5D8D32E7B34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196" name="AutoShape 1" descr="blob:https://web.whatsapp.com/34b6e80c-bc0c-4a28-b3e1-e4a36d430a7e">
          <a:extLst>
            <a:ext uri="{FF2B5EF4-FFF2-40B4-BE49-F238E27FC236}">
              <a16:creationId xmlns:a16="http://schemas.microsoft.com/office/drawing/2014/main" id="{7C7A1DF9-9D2B-4466-8177-FEB81123E2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197" name="AutoShape 1" descr="blob:https://web.whatsapp.com/34b6e80c-bc0c-4a28-b3e1-e4a36d430a7e">
          <a:extLst>
            <a:ext uri="{FF2B5EF4-FFF2-40B4-BE49-F238E27FC236}">
              <a16:creationId xmlns:a16="http://schemas.microsoft.com/office/drawing/2014/main" id="{CD58A54F-0660-45CD-9DC9-4BFFC3F9F58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198" name="AutoShape 1" descr="blob:https://web.whatsapp.com/34b6e80c-bc0c-4a28-b3e1-e4a36d430a7e">
          <a:extLst>
            <a:ext uri="{FF2B5EF4-FFF2-40B4-BE49-F238E27FC236}">
              <a16:creationId xmlns:a16="http://schemas.microsoft.com/office/drawing/2014/main" id="{A4C6E5E2-1ED0-4CFA-91E9-7A7EC429939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199" name="AutoShape 1" descr="blob:https://web.whatsapp.com/34b6e80c-bc0c-4a28-b3e1-e4a36d430a7e">
          <a:extLst>
            <a:ext uri="{FF2B5EF4-FFF2-40B4-BE49-F238E27FC236}">
              <a16:creationId xmlns:a16="http://schemas.microsoft.com/office/drawing/2014/main" id="{1B2CE57B-82EE-4663-A89F-40DA19EA3BB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0" name="AutoShape 1" descr="blob:https://web.whatsapp.com/34b6e80c-bc0c-4a28-b3e1-e4a36d430a7e">
          <a:extLst>
            <a:ext uri="{FF2B5EF4-FFF2-40B4-BE49-F238E27FC236}">
              <a16:creationId xmlns:a16="http://schemas.microsoft.com/office/drawing/2014/main" id="{02EA6A02-6F5C-4286-8E76-380B7549ACC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1" name="AutoShape 1" descr="blob:https://web.whatsapp.com/34b6e80c-bc0c-4a28-b3e1-e4a36d430a7e">
          <a:extLst>
            <a:ext uri="{FF2B5EF4-FFF2-40B4-BE49-F238E27FC236}">
              <a16:creationId xmlns:a16="http://schemas.microsoft.com/office/drawing/2014/main" id="{6AD36BFE-3664-47ED-AAD9-6C30615A74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2" name="AutoShape 1" descr="blob:https://web.whatsapp.com/34b6e80c-bc0c-4a28-b3e1-e4a36d430a7e">
          <a:extLst>
            <a:ext uri="{FF2B5EF4-FFF2-40B4-BE49-F238E27FC236}">
              <a16:creationId xmlns:a16="http://schemas.microsoft.com/office/drawing/2014/main" id="{491F5562-FB39-4E69-B2BC-F0A64966494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3" name="AutoShape 1" descr="blob:https://web.whatsapp.com/34b6e80c-bc0c-4a28-b3e1-e4a36d430a7e">
          <a:extLst>
            <a:ext uri="{FF2B5EF4-FFF2-40B4-BE49-F238E27FC236}">
              <a16:creationId xmlns:a16="http://schemas.microsoft.com/office/drawing/2014/main" id="{092B83B5-C6E2-4067-AF16-3F72FD9DB7C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4" name="AutoShape 1" descr="blob:https://web.whatsapp.com/34b6e80c-bc0c-4a28-b3e1-e4a36d430a7e">
          <a:extLst>
            <a:ext uri="{FF2B5EF4-FFF2-40B4-BE49-F238E27FC236}">
              <a16:creationId xmlns:a16="http://schemas.microsoft.com/office/drawing/2014/main" id="{9122297E-413E-4648-8528-2E5DED4951D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5" name="AutoShape 1" descr="blob:https://web.whatsapp.com/34b6e80c-bc0c-4a28-b3e1-e4a36d430a7e">
          <a:extLst>
            <a:ext uri="{FF2B5EF4-FFF2-40B4-BE49-F238E27FC236}">
              <a16:creationId xmlns:a16="http://schemas.microsoft.com/office/drawing/2014/main" id="{6104020A-AB10-4BE6-A0E8-B3BDED04797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6" name="AutoShape 1" descr="blob:https://web.whatsapp.com/34b6e80c-bc0c-4a28-b3e1-e4a36d430a7e">
          <a:extLst>
            <a:ext uri="{FF2B5EF4-FFF2-40B4-BE49-F238E27FC236}">
              <a16:creationId xmlns:a16="http://schemas.microsoft.com/office/drawing/2014/main" id="{2EB54F19-D8B5-499E-949C-FEDA1EE39E0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7" name="AutoShape 1" descr="blob:https://web.whatsapp.com/34b6e80c-bc0c-4a28-b3e1-e4a36d430a7e">
          <a:extLst>
            <a:ext uri="{FF2B5EF4-FFF2-40B4-BE49-F238E27FC236}">
              <a16:creationId xmlns:a16="http://schemas.microsoft.com/office/drawing/2014/main" id="{2AA5324D-4D7E-44BA-A903-5F473B5A4A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8" name="AutoShape 1" descr="blob:https://web.whatsapp.com/34b6e80c-bc0c-4a28-b3e1-e4a36d430a7e">
          <a:extLst>
            <a:ext uri="{FF2B5EF4-FFF2-40B4-BE49-F238E27FC236}">
              <a16:creationId xmlns:a16="http://schemas.microsoft.com/office/drawing/2014/main" id="{52177070-DDC6-4E20-B6A6-2B6F40B541A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09" name="AutoShape 1" descr="blob:https://web.whatsapp.com/34b6e80c-bc0c-4a28-b3e1-e4a36d430a7e">
          <a:extLst>
            <a:ext uri="{FF2B5EF4-FFF2-40B4-BE49-F238E27FC236}">
              <a16:creationId xmlns:a16="http://schemas.microsoft.com/office/drawing/2014/main" id="{1B1B7A41-88E1-4DD1-A2A4-C453F504E67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1434</xdr:row>
      <xdr:rowOff>0</xdr:rowOff>
    </xdr:from>
    <xdr:ext cx="304800" cy="307975"/>
    <xdr:sp macro="" textlink="">
      <xdr:nvSpPr>
        <xdr:cNvPr id="6210" name="AutoShape 1" descr="blob:https://web.whatsapp.com/34b6e80c-bc0c-4a28-b3e1-e4a36d430a7e">
          <a:extLst>
            <a:ext uri="{FF2B5EF4-FFF2-40B4-BE49-F238E27FC236}">
              <a16:creationId xmlns:a16="http://schemas.microsoft.com/office/drawing/2014/main" id="{2D2CC8C3-30F2-42F7-9DCB-11774E40B4B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1" name="AutoShape 1" descr="blob:https://web.whatsapp.com/34b6e80c-bc0c-4a28-b3e1-e4a36d430a7e">
          <a:extLst>
            <a:ext uri="{FF2B5EF4-FFF2-40B4-BE49-F238E27FC236}">
              <a16:creationId xmlns:a16="http://schemas.microsoft.com/office/drawing/2014/main" id="{8E483CCB-B609-4E76-9C55-798239455F0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2" name="AutoShape 1" descr="blob:https://web.whatsapp.com/34b6e80c-bc0c-4a28-b3e1-e4a36d430a7e">
          <a:extLst>
            <a:ext uri="{FF2B5EF4-FFF2-40B4-BE49-F238E27FC236}">
              <a16:creationId xmlns:a16="http://schemas.microsoft.com/office/drawing/2014/main" id="{768A5741-A976-40FD-9AAF-95A7C2E044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3" name="AutoShape 1" descr="blob:https://web.whatsapp.com/34b6e80c-bc0c-4a28-b3e1-e4a36d430a7e">
          <a:extLst>
            <a:ext uri="{FF2B5EF4-FFF2-40B4-BE49-F238E27FC236}">
              <a16:creationId xmlns:a16="http://schemas.microsoft.com/office/drawing/2014/main" id="{BD5A0202-6DAA-4AB2-AC7D-A66D1C7DA3B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4" name="AutoShape 1" descr="blob:https://web.whatsapp.com/34b6e80c-bc0c-4a28-b3e1-e4a36d430a7e">
          <a:extLst>
            <a:ext uri="{FF2B5EF4-FFF2-40B4-BE49-F238E27FC236}">
              <a16:creationId xmlns:a16="http://schemas.microsoft.com/office/drawing/2014/main" id="{9BBFD790-2316-4E8E-9683-1CF156663CE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5" name="AutoShape 1" descr="blob:https://web.whatsapp.com/34b6e80c-bc0c-4a28-b3e1-e4a36d430a7e">
          <a:extLst>
            <a:ext uri="{FF2B5EF4-FFF2-40B4-BE49-F238E27FC236}">
              <a16:creationId xmlns:a16="http://schemas.microsoft.com/office/drawing/2014/main" id="{BEF59E4A-C613-435B-BC12-12E9BE989B6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6" name="AutoShape 1" descr="blob:https://web.whatsapp.com/34b6e80c-bc0c-4a28-b3e1-e4a36d430a7e">
          <a:extLst>
            <a:ext uri="{FF2B5EF4-FFF2-40B4-BE49-F238E27FC236}">
              <a16:creationId xmlns:a16="http://schemas.microsoft.com/office/drawing/2014/main" id="{94086B4C-D9F4-41EA-BDA0-522F7BE8F0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7" name="AutoShape 1" descr="blob:https://web.whatsapp.com/34b6e80c-bc0c-4a28-b3e1-e4a36d430a7e">
          <a:extLst>
            <a:ext uri="{FF2B5EF4-FFF2-40B4-BE49-F238E27FC236}">
              <a16:creationId xmlns:a16="http://schemas.microsoft.com/office/drawing/2014/main" id="{7F8704F0-6350-4EC6-A6A4-ADF22244CB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8" name="AutoShape 1" descr="blob:https://web.whatsapp.com/34b6e80c-bc0c-4a28-b3e1-e4a36d430a7e">
          <a:extLst>
            <a:ext uri="{FF2B5EF4-FFF2-40B4-BE49-F238E27FC236}">
              <a16:creationId xmlns:a16="http://schemas.microsoft.com/office/drawing/2014/main" id="{92BC8B4D-03DE-407D-8D67-C8B1A41A08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19" name="AutoShape 1" descr="blob:https://web.whatsapp.com/34b6e80c-bc0c-4a28-b3e1-e4a36d430a7e">
          <a:extLst>
            <a:ext uri="{FF2B5EF4-FFF2-40B4-BE49-F238E27FC236}">
              <a16:creationId xmlns:a16="http://schemas.microsoft.com/office/drawing/2014/main" id="{44909729-BACB-4645-9BF1-BD37FEF0CB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0" name="AutoShape 1" descr="blob:https://web.whatsapp.com/34b6e80c-bc0c-4a28-b3e1-e4a36d430a7e">
          <a:extLst>
            <a:ext uri="{FF2B5EF4-FFF2-40B4-BE49-F238E27FC236}">
              <a16:creationId xmlns:a16="http://schemas.microsoft.com/office/drawing/2014/main" id="{4C1F5CAB-23ED-4CE0-9A79-A62E018608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1" name="AutoShape 1" descr="blob:https://web.whatsapp.com/34b6e80c-bc0c-4a28-b3e1-e4a36d430a7e">
          <a:extLst>
            <a:ext uri="{FF2B5EF4-FFF2-40B4-BE49-F238E27FC236}">
              <a16:creationId xmlns:a16="http://schemas.microsoft.com/office/drawing/2014/main" id="{4F146759-1773-4301-AA96-A61A9B1688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2" name="AutoShape 1" descr="blob:https://web.whatsapp.com/34b6e80c-bc0c-4a28-b3e1-e4a36d430a7e">
          <a:extLst>
            <a:ext uri="{FF2B5EF4-FFF2-40B4-BE49-F238E27FC236}">
              <a16:creationId xmlns:a16="http://schemas.microsoft.com/office/drawing/2014/main" id="{F0C47D65-8197-4AAC-A65A-5499B29D306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3" name="AutoShape 1" descr="blob:https://web.whatsapp.com/34b6e80c-bc0c-4a28-b3e1-e4a36d430a7e">
          <a:extLst>
            <a:ext uri="{FF2B5EF4-FFF2-40B4-BE49-F238E27FC236}">
              <a16:creationId xmlns:a16="http://schemas.microsoft.com/office/drawing/2014/main" id="{02196CC4-2D1B-433A-9B41-485A2DF1C1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4" name="AutoShape 1" descr="blob:https://web.whatsapp.com/34b6e80c-bc0c-4a28-b3e1-e4a36d430a7e">
          <a:extLst>
            <a:ext uri="{FF2B5EF4-FFF2-40B4-BE49-F238E27FC236}">
              <a16:creationId xmlns:a16="http://schemas.microsoft.com/office/drawing/2014/main" id="{D384045F-1F8A-4840-B670-0956725F0D5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5" name="AutoShape 1" descr="blob:https://web.whatsapp.com/34b6e80c-bc0c-4a28-b3e1-e4a36d430a7e">
          <a:extLst>
            <a:ext uri="{FF2B5EF4-FFF2-40B4-BE49-F238E27FC236}">
              <a16:creationId xmlns:a16="http://schemas.microsoft.com/office/drawing/2014/main" id="{48495B46-033B-43EA-A63F-24A34F9E0C5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1435</xdr:row>
      <xdr:rowOff>0</xdr:rowOff>
    </xdr:from>
    <xdr:ext cx="304800" cy="307975"/>
    <xdr:sp macro="" textlink="">
      <xdr:nvSpPr>
        <xdr:cNvPr id="6226" name="AutoShape 1" descr="blob:https://web.whatsapp.com/34b6e80c-bc0c-4a28-b3e1-e4a36d430a7e">
          <a:extLst>
            <a:ext uri="{FF2B5EF4-FFF2-40B4-BE49-F238E27FC236}">
              <a16:creationId xmlns:a16="http://schemas.microsoft.com/office/drawing/2014/main" id="{937C4095-E492-4531-81E2-DC48D0EE26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27" name="AutoShape 1" descr="blob:https://web.whatsapp.com/34b6e80c-bc0c-4a28-b3e1-e4a36d430a7e">
          <a:extLst>
            <a:ext uri="{FF2B5EF4-FFF2-40B4-BE49-F238E27FC236}">
              <a16:creationId xmlns:a16="http://schemas.microsoft.com/office/drawing/2014/main" id="{4D6B5B7A-9215-41A8-BFA9-033D01F8C6D1}"/>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28" name="AutoShape 1" descr="blob:https://web.whatsapp.com/34b6e80c-bc0c-4a28-b3e1-e4a36d430a7e">
          <a:extLst>
            <a:ext uri="{FF2B5EF4-FFF2-40B4-BE49-F238E27FC236}">
              <a16:creationId xmlns:a16="http://schemas.microsoft.com/office/drawing/2014/main" id="{93183294-A570-496A-A616-E27A2E0BC6F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29" name="AutoShape 1" descr="blob:https://web.whatsapp.com/34b6e80c-bc0c-4a28-b3e1-e4a36d430a7e">
          <a:extLst>
            <a:ext uri="{FF2B5EF4-FFF2-40B4-BE49-F238E27FC236}">
              <a16:creationId xmlns:a16="http://schemas.microsoft.com/office/drawing/2014/main" id="{B8C7ED62-37FE-4FD4-9275-2ED79829F6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0" name="AutoShape 1" descr="blob:https://web.whatsapp.com/34b6e80c-bc0c-4a28-b3e1-e4a36d430a7e">
          <a:extLst>
            <a:ext uri="{FF2B5EF4-FFF2-40B4-BE49-F238E27FC236}">
              <a16:creationId xmlns:a16="http://schemas.microsoft.com/office/drawing/2014/main" id="{08C34932-17AD-44D3-ABBB-155145F27B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1" name="AutoShape 1" descr="blob:https://web.whatsapp.com/34b6e80c-bc0c-4a28-b3e1-e4a36d430a7e">
          <a:extLst>
            <a:ext uri="{FF2B5EF4-FFF2-40B4-BE49-F238E27FC236}">
              <a16:creationId xmlns:a16="http://schemas.microsoft.com/office/drawing/2014/main" id="{49967465-4D8C-4381-9FDA-DB0238D33F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2" name="AutoShape 1" descr="blob:https://web.whatsapp.com/34b6e80c-bc0c-4a28-b3e1-e4a36d430a7e">
          <a:extLst>
            <a:ext uri="{FF2B5EF4-FFF2-40B4-BE49-F238E27FC236}">
              <a16:creationId xmlns:a16="http://schemas.microsoft.com/office/drawing/2014/main" id="{767BD40E-28CB-4425-82D0-EE556DB7D0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3" name="AutoShape 1" descr="blob:https://web.whatsapp.com/34b6e80c-bc0c-4a28-b3e1-e4a36d430a7e">
          <a:extLst>
            <a:ext uri="{FF2B5EF4-FFF2-40B4-BE49-F238E27FC236}">
              <a16:creationId xmlns:a16="http://schemas.microsoft.com/office/drawing/2014/main" id="{BF5FE3AC-8EE9-4614-85CC-859D76E0F3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4" name="AutoShape 1" descr="blob:https://web.whatsapp.com/34b6e80c-bc0c-4a28-b3e1-e4a36d430a7e">
          <a:extLst>
            <a:ext uri="{FF2B5EF4-FFF2-40B4-BE49-F238E27FC236}">
              <a16:creationId xmlns:a16="http://schemas.microsoft.com/office/drawing/2014/main" id="{253863B7-B1D9-4D76-A964-0F200EC6DC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5" name="AutoShape 1" descr="blob:https://web.whatsapp.com/34b6e80c-bc0c-4a28-b3e1-e4a36d430a7e">
          <a:extLst>
            <a:ext uri="{FF2B5EF4-FFF2-40B4-BE49-F238E27FC236}">
              <a16:creationId xmlns:a16="http://schemas.microsoft.com/office/drawing/2014/main" id="{11906E5C-43E4-4452-84AC-8162683D4F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6" name="AutoShape 1" descr="blob:https://web.whatsapp.com/34b6e80c-bc0c-4a28-b3e1-e4a36d430a7e">
          <a:extLst>
            <a:ext uri="{FF2B5EF4-FFF2-40B4-BE49-F238E27FC236}">
              <a16:creationId xmlns:a16="http://schemas.microsoft.com/office/drawing/2014/main" id="{4C698F21-CA39-4641-850C-E8283F8307B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7" name="AutoShape 1" descr="blob:https://web.whatsapp.com/34b6e80c-bc0c-4a28-b3e1-e4a36d430a7e">
          <a:extLst>
            <a:ext uri="{FF2B5EF4-FFF2-40B4-BE49-F238E27FC236}">
              <a16:creationId xmlns:a16="http://schemas.microsoft.com/office/drawing/2014/main" id="{C7F30784-0AAA-4917-B972-A1C8D0FE0F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8" name="AutoShape 1" descr="blob:https://web.whatsapp.com/34b6e80c-bc0c-4a28-b3e1-e4a36d430a7e">
          <a:extLst>
            <a:ext uri="{FF2B5EF4-FFF2-40B4-BE49-F238E27FC236}">
              <a16:creationId xmlns:a16="http://schemas.microsoft.com/office/drawing/2014/main" id="{BCDDA8F3-E8E9-4BC6-8D2F-25779C57B78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39" name="AutoShape 1" descr="blob:https://web.whatsapp.com/34b6e80c-bc0c-4a28-b3e1-e4a36d430a7e">
          <a:extLst>
            <a:ext uri="{FF2B5EF4-FFF2-40B4-BE49-F238E27FC236}">
              <a16:creationId xmlns:a16="http://schemas.microsoft.com/office/drawing/2014/main" id="{CFC3987C-6541-4A89-9B1F-0C733F4C21C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40" name="AutoShape 1" descr="blob:https://web.whatsapp.com/34b6e80c-bc0c-4a28-b3e1-e4a36d430a7e">
          <a:extLst>
            <a:ext uri="{FF2B5EF4-FFF2-40B4-BE49-F238E27FC236}">
              <a16:creationId xmlns:a16="http://schemas.microsoft.com/office/drawing/2014/main" id="{089168D0-1D50-4A5B-91BF-5E001F95807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41" name="AutoShape 1" descr="blob:https://web.whatsapp.com/34b6e80c-bc0c-4a28-b3e1-e4a36d430a7e">
          <a:extLst>
            <a:ext uri="{FF2B5EF4-FFF2-40B4-BE49-F238E27FC236}">
              <a16:creationId xmlns:a16="http://schemas.microsoft.com/office/drawing/2014/main" id="{77AE4B6E-543F-49B6-824D-BBB112F04BB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1436</xdr:row>
      <xdr:rowOff>0</xdr:rowOff>
    </xdr:from>
    <xdr:ext cx="304800" cy="307975"/>
    <xdr:sp macro="" textlink="">
      <xdr:nvSpPr>
        <xdr:cNvPr id="6242" name="AutoShape 1" descr="blob:https://web.whatsapp.com/34b6e80c-bc0c-4a28-b3e1-e4a36d430a7e">
          <a:extLst>
            <a:ext uri="{FF2B5EF4-FFF2-40B4-BE49-F238E27FC236}">
              <a16:creationId xmlns:a16="http://schemas.microsoft.com/office/drawing/2014/main" id="{E08B01C8-EB80-4FA5-A168-4C99F77722F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3" name="AutoShape 1" descr="blob:https://web.whatsapp.com/34b6e80c-bc0c-4a28-b3e1-e4a36d430a7e">
          <a:extLst>
            <a:ext uri="{FF2B5EF4-FFF2-40B4-BE49-F238E27FC236}">
              <a16:creationId xmlns:a16="http://schemas.microsoft.com/office/drawing/2014/main" id="{D32E20CF-1ACF-489B-9D27-D74E05A35EB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4" name="AutoShape 1" descr="blob:https://web.whatsapp.com/34b6e80c-bc0c-4a28-b3e1-e4a36d430a7e">
          <a:extLst>
            <a:ext uri="{FF2B5EF4-FFF2-40B4-BE49-F238E27FC236}">
              <a16:creationId xmlns:a16="http://schemas.microsoft.com/office/drawing/2014/main" id="{B09B80A2-35B7-4960-AD4A-EAA8837E12F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5" name="AutoShape 1" descr="blob:https://web.whatsapp.com/34b6e80c-bc0c-4a28-b3e1-e4a36d430a7e">
          <a:extLst>
            <a:ext uri="{FF2B5EF4-FFF2-40B4-BE49-F238E27FC236}">
              <a16:creationId xmlns:a16="http://schemas.microsoft.com/office/drawing/2014/main" id="{DE80923B-C84A-4E40-963C-24C1FFA9A1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6" name="AutoShape 1" descr="blob:https://web.whatsapp.com/34b6e80c-bc0c-4a28-b3e1-e4a36d430a7e">
          <a:extLst>
            <a:ext uri="{FF2B5EF4-FFF2-40B4-BE49-F238E27FC236}">
              <a16:creationId xmlns:a16="http://schemas.microsoft.com/office/drawing/2014/main" id="{B56EABEC-0F1B-4840-A3CB-093A54D2AA6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7" name="AutoShape 1" descr="blob:https://web.whatsapp.com/34b6e80c-bc0c-4a28-b3e1-e4a36d430a7e">
          <a:extLst>
            <a:ext uri="{FF2B5EF4-FFF2-40B4-BE49-F238E27FC236}">
              <a16:creationId xmlns:a16="http://schemas.microsoft.com/office/drawing/2014/main" id="{6792695E-C110-40EE-A674-FBF3C9AA30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8" name="AutoShape 1" descr="blob:https://web.whatsapp.com/34b6e80c-bc0c-4a28-b3e1-e4a36d430a7e">
          <a:extLst>
            <a:ext uri="{FF2B5EF4-FFF2-40B4-BE49-F238E27FC236}">
              <a16:creationId xmlns:a16="http://schemas.microsoft.com/office/drawing/2014/main" id="{59BA7CAD-2D26-4E6F-A720-D8B7E0B7F8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49" name="AutoShape 1" descr="blob:https://web.whatsapp.com/34b6e80c-bc0c-4a28-b3e1-e4a36d430a7e">
          <a:extLst>
            <a:ext uri="{FF2B5EF4-FFF2-40B4-BE49-F238E27FC236}">
              <a16:creationId xmlns:a16="http://schemas.microsoft.com/office/drawing/2014/main" id="{EA3D8642-4EA6-4D10-850E-0FC63005DAF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0" name="AutoShape 1" descr="blob:https://web.whatsapp.com/34b6e80c-bc0c-4a28-b3e1-e4a36d430a7e">
          <a:extLst>
            <a:ext uri="{FF2B5EF4-FFF2-40B4-BE49-F238E27FC236}">
              <a16:creationId xmlns:a16="http://schemas.microsoft.com/office/drawing/2014/main" id="{1E3E834D-33BE-4331-A103-43DF13DB437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1" name="AutoShape 1" descr="blob:https://web.whatsapp.com/34b6e80c-bc0c-4a28-b3e1-e4a36d430a7e">
          <a:extLst>
            <a:ext uri="{FF2B5EF4-FFF2-40B4-BE49-F238E27FC236}">
              <a16:creationId xmlns:a16="http://schemas.microsoft.com/office/drawing/2014/main" id="{0ACE85C3-8247-4656-9181-2ED0817654F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2" name="AutoShape 1" descr="blob:https://web.whatsapp.com/34b6e80c-bc0c-4a28-b3e1-e4a36d430a7e">
          <a:extLst>
            <a:ext uri="{FF2B5EF4-FFF2-40B4-BE49-F238E27FC236}">
              <a16:creationId xmlns:a16="http://schemas.microsoft.com/office/drawing/2014/main" id="{11192946-3DAA-4398-8975-E3588BEE9D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3" name="AutoShape 1" descr="blob:https://web.whatsapp.com/34b6e80c-bc0c-4a28-b3e1-e4a36d430a7e">
          <a:extLst>
            <a:ext uri="{FF2B5EF4-FFF2-40B4-BE49-F238E27FC236}">
              <a16:creationId xmlns:a16="http://schemas.microsoft.com/office/drawing/2014/main" id="{0DBB31A3-6F00-4218-B490-E8B0DAF95A0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4" name="AutoShape 1" descr="blob:https://web.whatsapp.com/34b6e80c-bc0c-4a28-b3e1-e4a36d430a7e">
          <a:extLst>
            <a:ext uri="{FF2B5EF4-FFF2-40B4-BE49-F238E27FC236}">
              <a16:creationId xmlns:a16="http://schemas.microsoft.com/office/drawing/2014/main" id="{B67BAAE2-538D-4B26-BD8B-2750F75B486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5" name="AutoShape 1" descr="blob:https://web.whatsapp.com/34b6e80c-bc0c-4a28-b3e1-e4a36d430a7e">
          <a:extLst>
            <a:ext uri="{FF2B5EF4-FFF2-40B4-BE49-F238E27FC236}">
              <a16:creationId xmlns:a16="http://schemas.microsoft.com/office/drawing/2014/main" id="{5D51A777-12AE-4A0C-A64A-DF2D0177239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6" name="AutoShape 1" descr="blob:https://web.whatsapp.com/34b6e80c-bc0c-4a28-b3e1-e4a36d430a7e">
          <a:extLst>
            <a:ext uri="{FF2B5EF4-FFF2-40B4-BE49-F238E27FC236}">
              <a16:creationId xmlns:a16="http://schemas.microsoft.com/office/drawing/2014/main" id="{7663868D-8CDF-42AE-81A6-77E0EACC641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7" name="AutoShape 1" descr="blob:https://web.whatsapp.com/34b6e80c-bc0c-4a28-b3e1-e4a36d430a7e">
          <a:extLst>
            <a:ext uri="{FF2B5EF4-FFF2-40B4-BE49-F238E27FC236}">
              <a16:creationId xmlns:a16="http://schemas.microsoft.com/office/drawing/2014/main" id="{97F2F756-2C30-46D3-8C8D-BAE5AB5F54A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1437</xdr:row>
      <xdr:rowOff>0</xdr:rowOff>
    </xdr:from>
    <xdr:ext cx="304800" cy="307975"/>
    <xdr:sp macro="" textlink="">
      <xdr:nvSpPr>
        <xdr:cNvPr id="6258" name="AutoShape 1" descr="blob:https://web.whatsapp.com/34b6e80c-bc0c-4a28-b3e1-e4a36d430a7e">
          <a:extLst>
            <a:ext uri="{FF2B5EF4-FFF2-40B4-BE49-F238E27FC236}">
              <a16:creationId xmlns:a16="http://schemas.microsoft.com/office/drawing/2014/main" id="{4102F11E-0B16-42D7-B592-BCA92997104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59" name="AutoShape 1" descr="blob:https://web.whatsapp.com/34b6e80c-bc0c-4a28-b3e1-e4a36d430a7e">
          <a:extLst>
            <a:ext uri="{FF2B5EF4-FFF2-40B4-BE49-F238E27FC236}">
              <a16:creationId xmlns:a16="http://schemas.microsoft.com/office/drawing/2014/main" id="{51AE9D42-4985-49EF-9D7F-D1570713CA7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0" name="AutoShape 1" descr="blob:https://web.whatsapp.com/34b6e80c-bc0c-4a28-b3e1-e4a36d430a7e">
          <a:extLst>
            <a:ext uri="{FF2B5EF4-FFF2-40B4-BE49-F238E27FC236}">
              <a16:creationId xmlns:a16="http://schemas.microsoft.com/office/drawing/2014/main" id="{B83DA3E3-8F0F-4C34-9F74-CFC786D87C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1" name="AutoShape 1" descr="blob:https://web.whatsapp.com/34b6e80c-bc0c-4a28-b3e1-e4a36d430a7e">
          <a:extLst>
            <a:ext uri="{FF2B5EF4-FFF2-40B4-BE49-F238E27FC236}">
              <a16:creationId xmlns:a16="http://schemas.microsoft.com/office/drawing/2014/main" id="{27E9A3CD-47E1-4D05-A03E-46C008B5EB8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2" name="AutoShape 1" descr="blob:https://web.whatsapp.com/34b6e80c-bc0c-4a28-b3e1-e4a36d430a7e">
          <a:extLst>
            <a:ext uri="{FF2B5EF4-FFF2-40B4-BE49-F238E27FC236}">
              <a16:creationId xmlns:a16="http://schemas.microsoft.com/office/drawing/2014/main" id="{C8AD852C-8491-4771-99ED-8F60DD8F2A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3" name="AutoShape 1" descr="blob:https://web.whatsapp.com/34b6e80c-bc0c-4a28-b3e1-e4a36d430a7e">
          <a:extLst>
            <a:ext uri="{FF2B5EF4-FFF2-40B4-BE49-F238E27FC236}">
              <a16:creationId xmlns:a16="http://schemas.microsoft.com/office/drawing/2014/main" id="{9FFF344E-17CA-4C89-992D-2B219C7E24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4" name="AutoShape 1" descr="blob:https://web.whatsapp.com/34b6e80c-bc0c-4a28-b3e1-e4a36d430a7e">
          <a:extLst>
            <a:ext uri="{FF2B5EF4-FFF2-40B4-BE49-F238E27FC236}">
              <a16:creationId xmlns:a16="http://schemas.microsoft.com/office/drawing/2014/main" id="{B6D0D192-67E7-46A6-83D9-9FE7760E53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5" name="AutoShape 1" descr="blob:https://web.whatsapp.com/34b6e80c-bc0c-4a28-b3e1-e4a36d430a7e">
          <a:extLst>
            <a:ext uri="{FF2B5EF4-FFF2-40B4-BE49-F238E27FC236}">
              <a16:creationId xmlns:a16="http://schemas.microsoft.com/office/drawing/2014/main" id="{06943C5F-E01A-4DE4-9BB4-CD8655557D1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6" name="AutoShape 1" descr="blob:https://web.whatsapp.com/34b6e80c-bc0c-4a28-b3e1-e4a36d430a7e">
          <a:extLst>
            <a:ext uri="{FF2B5EF4-FFF2-40B4-BE49-F238E27FC236}">
              <a16:creationId xmlns:a16="http://schemas.microsoft.com/office/drawing/2014/main" id="{5D06BEB8-BCE6-42CA-929E-218303E8FC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7" name="AutoShape 1" descr="blob:https://web.whatsapp.com/34b6e80c-bc0c-4a28-b3e1-e4a36d430a7e">
          <a:extLst>
            <a:ext uri="{FF2B5EF4-FFF2-40B4-BE49-F238E27FC236}">
              <a16:creationId xmlns:a16="http://schemas.microsoft.com/office/drawing/2014/main" id="{D26415B8-ACC5-4942-A0FC-4E8FEE5715F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8" name="AutoShape 1" descr="blob:https://web.whatsapp.com/34b6e80c-bc0c-4a28-b3e1-e4a36d430a7e">
          <a:extLst>
            <a:ext uri="{FF2B5EF4-FFF2-40B4-BE49-F238E27FC236}">
              <a16:creationId xmlns:a16="http://schemas.microsoft.com/office/drawing/2014/main" id="{C9FAFB60-4368-4B70-9A2A-8269578BF05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69" name="AutoShape 1" descr="blob:https://web.whatsapp.com/34b6e80c-bc0c-4a28-b3e1-e4a36d430a7e">
          <a:extLst>
            <a:ext uri="{FF2B5EF4-FFF2-40B4-BE49-F238E27FC236}">
              <a16:creationId xmlns:a16="http://schemas.microsoft.com/office/drawing/2014/main" id="{CD24EBDA-FC0B-495B-B95D-F899B6560E8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70" name="AutoShape 1" descr="blob:https://web.whatsapp.com/34b6e80c-bc0c-4a28-b3e1-e4a36d430a7e">
          <a:extLst>
            <a:ext uri="{FF2B5EF4-FFF2-40B4-BE49-F238E27FC236}">
              <a16:creationId xmlns:a16="http://schemas.microsoft.com/office/drawing/2014/main" id="{95B59E60-044B-47AF-88E1-C8DD3FF31A9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71" name="AutoShape 1" descr="blob:https://web.whatsapp.com/34b6e80c-bc0c-4a28-b3e1-e4a36d430a7e">
          <a:extLst>
            <a:ext uri="{FF2B5EF4-FFF2-40B4-BE49-F238E27FC236}">
              <a16:creationId xmlns:a16="http://schemas.microsoft.com/office/drawing/2014/main" id="{59E90FFC-E88D-4188-A963-57C23B05663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72" name="AutoShape 1" descr="blob:https://web.whatsapp.com/34b6e80c-bc0c-4a28-b3e1-e4a36d430a7e">
          <a:extLst>
            <a:ext uri="{FF2B5EF4-FFF2-40B4-BE49-F238E27FC236}">
              <a16:creationId xmlns:a16="http://schemas.microsoft.com/office/drawing/2014/main" id="{C35297AE-A9A6-43A7-A6AE-23EC9C860B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73" name="AutoShape 1" descr="blob:https://web.whatsapp.com/34b6e80c-bc0c-4a28-b3e1-e4a36d430a7e">
          <a:extLst>
            <a:ext uri="{FF2B5EF4-FFF2-40B4-BE49-F238E27FC236}">
              <a16:creationId xmlns:a16="http://schemas.microsoft.com/office/drawing/2014/main" id="{FEBEB0B0-A9F4-43F9-B16F-A8275B7691B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1438</xdr:row>
      <xdr:rowOff>0</xdr:rowOff>
    </xdr:from>
    <xdr:ext cx="304800" cy="307975"/>
    <xdr:sp macro="" textlink="">
      <xdr:nvSpPr>
        <xdr:cNvPr id="6274" name="AutoShape 1" descr="blob:https://web.whatsapp.com/34b6e80c-bc0c-4a28-b3e1-e4a36d430a7e">
          <a:extLst>
            <a:ext uri="{FF2B5EF4-FFF2-40B4-BE49-F238E27FC236}">
              <a16:creationId xmlns:a16="http://schemas.microsoft.com/office/drawing/2014/main" id="{E11180C7-77CB-4F02-8D8A-8B59B925EBB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75" name="AutoShape 1" descr="blob:https://web.whatsapp.com/34b6e80c-bc0c-4a28-b3e1-e4a36d430a7e">
          <a:extLst>
            <a:ext uri="{FF2B5EF4-FFF2-40B4-BE49-F238E27FC236}">
              <a16:creationId xmlns:a16="http://schemas.microsoft.com/office/drawing/2014/main" id="{50F1AF35-DECB-4809-873E-81369A3CE4C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76" name="AutoShape 1" descr="blob:https://web.whatsapp.com/34b6e80c-bc0c-4a28-b3e1-e4a36d430a7e">
          <a:extLst>
            <a:ext uri="{FF2B5EF4-FFF2-40B4-BE49-F238E27FC236}">
              <a16:creationId xmlns:a16="http://schemas.microsoft.com/office/drawing/2014/main" id="{DCD1320C-A62A-4FC9-A4F4-EE57B93ADC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77" name="AutoShape 1" descr="blob:https://web.whatsapp.com/34b6e80c-bc0c-4a28-b3e1-e4a36d430a7e">
          <a:extLst>
            <a:ext uri="{FF2B5EF4-FFF2-40B4-BE49-F238E27FC236}">
              <a16:creationId xmlns:a16="http://schemas.microsoft.com/office/drawing/2014/main" id="{F63A4E39-BBFC-4472-984C-6D62108FEA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78" name="AutoShape 1" descr="blob:https://web.whatsapp.com/34b6e80c-bc0c-4a28-b3e1-e4a36d430a7e">
          <a:extLst>
            <a:ext uri="{FF2B5EF4-FFF2-40B4-BE49-F238E27FC236}">
              <a16:creationId xmlns:a16="http://schemas.microsoft.com/office/drawing/2014/main" id="{6C4094E8-256D-4813-AD28-845E450C1BF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79" name="AutoShape 1" descr="blob:https://web.whatsapp.com/34b6e80c-bc0c-4a28-b3e1-e4a36d430a7e">
          <a:extLst>
            <a:ext uri="{FF2B5EF4-FFF2-40B4-BE49-F238E27FC236}">
              <a16:creationId xmlns:a16="http://schemas.microsoft.com/office/drawing/2014/main" id="{BC25FD68-A334-4867-A300-05A2D5AE55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0" name="AutoShape 1" descr="blob:https://web.whatsapp.com/34b6e80c-bc0c-4a28-b3e1-e4a36d430a7e">
          <a:extLst>
            <a:ext uri="{FF2B5EF4-FFF2-40B4-BE49-F238E27FC236}">
              <a16:creationId xmlns:a16="http://schemas.microsoft.com/office/drawing/2014/main" id="{3EEBD805-4BC1-4ACC-B99A-BDD64BD74C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1" name="AutoShape 1" descr="blob:https://web.whatsapp.com/34b6e80c-bc0c-4a28-b3e1-e4a36d430a7e">
          <a:extLst>
            <a:ext uri="{FF2B5EF4-FFF2-40B4-BE49-F238E27FC236}">
              <a16:creationId xmlns:a16="http://schemas.microsoft.com/office/drawing/2014/main" id="{A8D8F291-6BBE-4590-AA3F-52D47096D8D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2" name="AutoShape 1" descr="blob:https://web.whatsapp.com/34b6e80c-bc0c-4a28-b3e1-e4a36d430a7e">
          <a:extLst>
            <a:ext uri="{FF2B5EF4-FFF2-40B4-BE49-F238E27FC236}">
              <a16:creationId xmlns:a16="http://schemas.microsoft.com/office/drawing/2014/main" id="{8B3C4D49-567A-48C2-BC5A-B2911E51BF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3" name="AutoShape 1" descr="blob:https://web.whatsapp.com/34b6e80c-bc0c-4a28-b3e1-e4a36d430a7e">
          <a:extLst>
            <a:ext uri="{FF2B5EF4-FFF2-40B4-BE49-F238E27FC236}">
              <a16:creationId xmlns:a16="http://schemas.microsoft.com/office/drawing/2014/main" id="{5B3192AB-A1A4-4283-A982-0362C61DADA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4" name="AutoShape 1" descr="blob:https://web.whatsapp.com/34b6e80c-bc0c-4a28-b3e1-e4a36d430a7e">
          <a:extLst>
            <a:ext uri="{FF2B5EF4-FFF2-40B4-BE49-F238E27FC236}">
              <a16:creationId xmlns:a16="http://schemas.microsoft.com/office/drawing/2014/main" id="{A0033E96-7EAE-4B10-9302-8E90C32D98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5" name="AutoShape 1" descr="blob:https://web.whatsapp.com/34b6e80c-bc0c-4a28-b3e1-e4a36d430a7e">
          <a:extLst>
            <a:ext uri="{FF2B5EF4-FFF2-40B4-BE49-F238E27FC236}">
              <a16:creationId xmlns:a16="http://schemas.microsoft.com/office/drawing/2014/main" id="{66B136A8-94EC-49A4-AABE-47763C2F2B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6" name="AutoShape 1" descr="blob:https://web.whatsapp.com/34b6e80c-bc0c-4a28-b3e1-e4a36d430a7e">
          <a:extLst>
            <a:ext uri="{FF2B5EF4-FFF2-40B4-BE49-F238E27FC236}">
              <a16:creationId xmlns:a16="http://schemas.microsoft.com/office/drawing/2014/main" id="{0C83B0E3-5388-427A-8057-D77E7123E39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7" name="AutoShape 1" descr="blob:https://web.whatsapp.com/34b6e80c-bc0c-4a28-b3e1-e4a36d430a7e">
          <a:extLst>
            <a:ext uri="{FF2B5EF4-FFF2-40B4-BE49-F238E27FC236}">
              <a16:creationId xmlns:a16="http://schemas.microsoft.com/office/drawing/2014/main" id="{0EA41FDB-F8F6-4CF6-9B35-6097625167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8" name="AutoShape 1" descr="blob:https://web.whatsapp.com/34b6e80c-bc0c-4a28-b3e1-e4a36d430a7e">
          <a:extLst>
            <a:ext uri="{FF2B5EF4-FFF2-40B4-BE49-F238E27FC236}">
              <a16:creationId xmlns:a16="http://schemas.microsoft.com/office/drawing/2014/main" id="{C4CFF85A-25FF-4DA0-ADF1-F6DA18977D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89" name="AutoShape 1" descr="blob:https://web.whatsapp.com/34b6e80c-bc0c-4a28-b3e1-e4a36d430a7e">
          <a:extLst>
            <a:ext uri="{FF2B5EF4-FFF2-40B4-BE49-F238E27FC236}">
              <a16:creationId xmlns:a16="http://schemas.microsoft.com/office/drawing/2014/main" id="{F8FC9588-E126-48D3-90D0-8CE17CA50C3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1439</xdr:row>
      <xdr:rowOff>0</xdr:rowOff>
    </xdr:from>
    <xdr:ext cx="304800" cy="307975"/>
    <xdr:sp macro="" textlink="">
      <xdr:nvSpPr>
        <xdr:cNvPr id="6290" name="AutoShape 1" descr="blob:https://web.whatsapp.com/34b6e80c-bc0c-4a28-b3e1-e4a36d430a7e">
          <a:extLst>
            <a:ext uri="{FF2B5EF4-FFF2-40B4-BE49-F238E27FC236}">
              <a16:creationId xmlns:a16="http://schemas.microsoft.com/office/drawing/2014/main" id="{D0F06C62-55E2-499E-914E-9BF55F86038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1" name="AutoShape 1" descr="blob:https://web.whatsapp.com/34b6e80c-bc0c-4a28-b3e1-e4a36d430a7e">
          <a:extLst>
            <a:ext uri="{FF2B5EF4-FFF2-40B4-BE49-F238E27FC236}">
              <a16:creationId xmlns:a16="http://schemas.microsoft.com/office/drawing/2014/main" id="{74B168D5-3470-4223-8EC5-3E6F65EDC2F8}"/>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2" name="AutoShape 1" descr="blob:https://web.whatsapp.com/34b6e80c-bc0c-4a28-b3e1-e4a36d430a7e">
          <a:extLst>
            <a:ext uri="{FF2B5EF4-FFF2-40B4-BE49-F238E27FC236}">
              <a16:creationId xmlns:a16="http://schemas.microsoft.com/office/drawing/2014/main" id="{F50293BB-928C-4282-9A1B-766F40257F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3" name="AutoShape 1" descr="blob:https://web.whatsapp.com/34b6e80c-bc0c-4a28-b3e1-e4a36d430a7e">
          <a:extLst>
            <a:ext uri="{FF2B5EF4-FFF2-40B4-BE49-F238E27FC236}">
              <a16:creationId xmlns:a16="http://schemas.microsoft.com/office/drawing/2014/main" id="{40B4CE2D-2D64-4C1C-A94A-2BF080FD627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4" name="AutoShape 1" descr="blob:https://web.whatsapp.com/34b6e80c-bc0c-4a28-b3e1-e4a36d430a7e">
          <a:extLst>
            <a:ext uri="{FF2B5EF4-FFF2-40B4-BE49-F238E27FC236}">
              <a16:creationId xmlns:a16="http://schemas.microsoft.com/office/drawing/2014/main" id="{DB794F27-FD30-437C-B14B-9D5827C0D8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5" name="AutoShape 1" descr="blob:https://web.whatsapp.com/34b6e80c-bc0c-4a28-b3e1-e4a36d430a7e">
          <a:extLst>
            <a:ext uri="{FF2B5EF4-FFF2-40B4-BE49-F238E27FC236}">
              <a16:creationId xmlns:a16="http://schemas.microsoft.com/office/drawing/2014/main" id="{B4847440-703D-4830-B46F-E14A07E4CF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6" name="AutoShape 1" descr="blob:https://web.whatsapp.com/34b6e80c-bc0c-4a28-b3e1-e4a36d430a7e">
          <a:extLst>
            <a:ext uri="{FF2B5EF4-FFF2-40B4-BE49-F238E27FC236}">
              <a16:creationId xmlns:a16="http://schemas.microsoft.com/office/drawing/2014/main" id="{3C0BC004-8560-48BB-8CF7-B3308CE3EC4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7" name="AutoShape 1" descr="blob:https://web.whatsapp.com/34b6e80c-bc0c-4a28-b3e1-e4a36d430a7e">
          <a:extLst>
            <a:ext uri="{FF2B5EF4-FFF2-40B4-BE49-F238E27FC236}">
              <a16:creationId xmlns:a16="http://schemas.microsoft.com/office/drawing/2014/main" id="{B8ADD861-A6C4-4FD1-956D-91BD55F90C2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8" name="AutoShape 1" descr="blob:https://web.whatsapp.com/34b6e80c-bc0c-4a28-b3e1-e4a36d430a7e">
          <a:extLst>
            <a:ext uri="{FF2B5EF4-FFF2-40B4-BE49-F238E27FC236}">
              <a16:creationId xmlns:a16="http://schemas.microsoft.com/office/drawing/2014/main" id="{6091C214-7FA5-474C-AB69-0F6958D94A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299" name="AutoShape 1" descr="blob:https://web.whatsapp.com/34b6e80c-bc0c-4a28-b3e1-e4a36d430a7e">
          <a:extLst>
            <a:ext uri="{FF2B5EF4-FFF2-40B4-BE49-F238E27FC236}">
              <a16:creationId xmlns:a16="http://schemas.microsoft.com/office/drawing/2014/main" id="{8A8035E5-EE42-4E35-BA6B-93AECC9617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0" name="AutoShape 1" descr="blob:https://web.whatsapp.com/34b6e80c-bc0c-4a28-b3e1-e4a36d430a7e">
          <a:extLst>
            <a:ext uri="{FF2B5EF4-FFF2-40B4-BE49-F238E27FC236}">
              <a16:creationId xmlns:a16="http://schemas.microsoft.com/office/drawing/2014/main" id="{67463E94-F316-4B1E-9300-F556C83DBC7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1" name="AutoShape 1" descr="blob:https://web.whatsapp.com/34b6e80c-bc0c-4a28-b3e1-e4a36d430a7e">
          <a:extLst>
            <a:ext uri="{FF2B5EF4-FFF2-40B4-BE49-F238E27FC236}">
              <a16:creationId xmlns:a16="http://schemas.microsoft.com/office/drawing/2014/main" id="{13AFFE2F-0704-4FA5-B47D-278D49F0CD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2" name="AutoShape 1" descr="blob:https://web.whatsapp.com/34b6e80c-bc0c-4a28-b3e1-e4a36d430a7e">
          <a:extLst>
            <a:ext uri="{FF2B5EF4-FFF2-40B4-BE49-F238E27FC236}">
              <a16:creationId xmlns:a16="http://schemas.microsoft.com/office/drawing/2014/main" id="{7243F774-4A9E-49ED-8663-650F4CA375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3" name="AutoShape 1" descr="blob:https://web.whatsapp.com/34b6e80c-bc0c-4a28-b3e1-e4a36d430a7e">
          <a:extLst>
            <a:ext uri="{FF2B5EF4-FFF2-40B4-BE49-F238E27FC236}">
              <a16:creationId xmlns:a16="http://schemas.microsoft.com/office/drawing/2014/main" id="{F939C2E3-69B6-4B4C-88B6-1911D041E7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4" name="AutoShape 1" descr="blob:https://web.whatsapp.com/34b6e80c-bc0c-4a28-b3e1-e4a36d430a7e">
          <a:extLst>
            <a:ext uri="{FF2B5EF4-FFF2-40B4-BE49-F238E27FC236}">
              <a16:creationId xmlns:a16="http://schemas.microsoft.com/office/drawing/2014/main" id="{357F9E51-855B-4C63-8524-1974EDF067C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5" name="AutoShape 1" descr="blob:https://web.whatsapp.com/34b6e80c-bc0c-4a28-b3e1-e4a36d430a7e">
          <a:extLst>
            <a:ext uri="{FF2B5EF4-FFF2-40B4-BE49-F238E27FC236}">
              <a16:creationId xmlns:a16="http://schemas.microsoft.com/office/drawing/2014/main" id="{C74D4B96-9719-4951-97C7-1696B26C54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1440</xdr:row>
      <xdr:rowOff>0</xdr:rowOff>
    </xdr:from>
    <xdr:ext cx="304800" cy="307975"/>
    <xdr:sp macro="" textlink="">
      <xdr:nvSpPr>
        <xdr:cNvPr id="6306" name="AutoShape 1" descr="blob:https://web.whatsapp.com/34b6e80c-bc0c-4a28-b3e1-e4a36d430a7e">
          <a:extLst>
            <a:ext uri="{FF2B5EF4-FFF2-40B4-BE49-F238E27FC236}">
              <a16:creationId xmlns:a16="http://schemas.microsoft.com/office/drawing/2014/main" id="{D2C59186-5B17-4084-8FF0-71D92BBE31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07" name="AutoShape 1" descr="blob:https://web.whatsapp.com/34b6e80c-bc0c-4a28-b3e1-e4a36d430a7e">
          <a:extLst>
            <a:ext uri="{FF2B5EF4-FFF2-40B4-BE49-F238E27FC236}">
              <a16:creationId xmlns:a16="http://schemas.microsoft.com/office/drawing/2014/main" id="{0C34D26A-23F2-448D-A43D-9D05441CDBBE}"/>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08" name="AutoShape 1" descr="blob:https://web.whatsapp.com/34b6e80c-bc0c-4a28-b3e1-e4a36d430a7e">
          <a:extLst>
            <a:ext uri="{FF2B5EF4-FFF2-40B4-BE49-F238E27FC236}">
              <a16:creationId xmlns:a16="http://schemas.microsoft.com/office/drawing/2014/main" id="{0CB4D2A5-AF99-4478-BFD4-80572DBA42E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09" name="AutoShape 1" descr="blob:https://web.whatsapp.com/34b6e80c-bc0c-4a28-b3e1-e4a36d430a7e">
          <a:extLst>
            <a:ext uri="{FF2B5EF4-FFF2-40B4-BE49-F238E27FC236}">
              <a16:creationId xmlns:a16="http://schemas.microsoft.com/office/drawing/2014/main" id="{1FC5F61A-660F-4B2C-B010-12D93055C7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0" name="AutoShape 1" descr="blob:https://web.whatsapp.com/34b6e80c-bc0c-4a28-b3e1-e4a36d430a7e">
          <a:extLst>
            <a:ext uri="{FF2B5EF4-FFF2-40B4-BE49-F238E27FC236}">
              <a16:creationId xmlns:a16="http://schemas.microsoft.com/office/drawing/2014/main" id="{7E353F02-E6A4-4054-BAB5-C366982D08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1" name="AutoShape 1" descr="blob:https://web.whatsapp.com/34b6e80c-bc0c-4a28-b3e1-e4a36d430a7e">
          <a:extLst>
            <a:ext uri="{FF2B5EF4-FFF2-40B4-BE49-F238E27FC236}">
              <a16:creationId xmlns:a16="http://schemas.microsoft.com/office/drawing/2014/main" id="{0A383F4A-EC21-4F03-A00F-FE6B9346CAA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2" name="AutoShape 1" descr="blob:https://web.whatsapp.com/34b6e80c-bc0c-4a28-b3e1-e4a36d430a7e">
          <a:extLst>
            <a:ext uri="{FF2B5EF4-FFF2-40B4-BE49-F238E27FC236}">
              <a16:creationId xmlns:a16="http://schemas.microsoft.com/office/drawing/2014/main" id="{C3411CE0-D98B-42AB-BAF9-C593A3B208F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3" name="AutoShape 1" descr="blob:https://web.whatsapp.com/34b6e80c-bc0c-4a28-b3e1-e4a36d430a7e">
          <a:extLst>
            <a:ext uri="{FF2B5EF4-FFF2-40B4-BE49-F238E27FC236}">
              <a16:creationId xmlns:a16="http://schemas.microsoft.com/office/drawing/2014/main" id="{C47BAC32-3EC9-4362-B48C-C90A7B24A8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4" name="AutoShape 1" descr="blob:https://web.whatsapp.com/34b6e80c-bc0c-4a28-b3e1-e4a36d430a7e">
          <a:extLst>
            <a:ext uri="{FF2B5EF4-FFF2-40B4-BE49-F238E27FC236}">
              <a16:creationId xmlns:a16="http://schemas.microsoft.com/office/drawing/2014/main" id="{65AD4AD2-E9B5-4338-BA6C-F99A8C6C920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5" name="AutoShape 1" descr="blob:https://web.whatsapp.com/34b6e80c-bc0c-4a28-b3e1-e4a36d430a7e">
          <a:extLst>
            <a:ext uri="{FF2B5EF4-FFF2-40B4-BE49-F238E27FC236}">
              <a16:creationId xmlns:a16="http://schemas.microsoft.com/office/drawing/2014/main" id="{AABACBDA-F044-4388-BEA3-F58B29087CA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6" name="AutoShape 1" descr="blob:https://web.whatsapp.com/34b6e80c-bc0c-4a28-b3e1-e4a36d430a7e">
          <a:extLst>
            <a:ext uri="{FF2B5EF4-FFF2-40B4-BE49-F238E27FC236}">
              <a16:creationId xmlns:a16="http://schemas.microsoft.com/office/drawing/2014/main" id="{C56F051E-5AE3-4CAB-BC90-7EE6FE658FC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7" name="AutoShape 1" descr="blob:https://web.whatsapp.com/34b6e80c-bc0c-4a28-b3e1-e4a36d430a7e">
          <a:extLst>
            <a:ext uri="{FF2B5EF4-FFF2-40B4-BE49-F238E27FC236}">
              <a16:creationId xmlns:a16="http://schemas.microsoft.com/office/drawing/2014/main" id="{E4FEC6E8-F9C4-4A93-9DE0-189992321D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8" name="AutoShape 1" descr="blob:https://web.whatsapp.com/34b6e80c-bc0c-4a28-b3e1-e4a36d430a7e">
          <a:extLst>
            <a:ext uri="{FF2B5EF4-FFF2-40B4-BE49-F238E27FC236}">
              <a16:creationId xmlns:a16="http://schemas.microsoft.com/office/drawing/2014/main" id="{D382BD3E-F85F-4DAB-A35A-8AF8D65174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19" name="AutoShape 1" descr="blob:https://web.whatsapp.com/34b6e80c-bc0c-4a28-b3e1-e4a36d430a7e">
          <a:extLst>
            <a:ext uri="{FF2B5EF4-FFF2-40B4-BE49-F238E27FC236}">
              <a16:creationId xmlns:a16="http://schemas.microsoft.com/office/drawing/2014/main" id="{56B70D11-9FA9-491C-863B-280CC178F61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20" name="AutoShape 1" descr="blob:https://web.whatsapp.com/34b6e80c-bc0c-4a28-b3e1-e4a36d430a7e">
          <a:extLst>
            <a:ext uri="{FF2B5EF4-FFF2-40B4-BE49-F238E27FC236}">
              <a16:creationId xmlns:a16="http://schemas.microsoft.com/office/drawing/2014/main" id="{DFC34B21-5222-469E-BB7E-7541C7BBF32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21" name="AutoShape 1" descr="blob:https://web.whatsapp.com/34b6e80c-bc0c-4a28-b3e1-e4a36d430a7e">
          <a:extLst>
            <a:ext uri="{FF2B5EF4-FFF2-40B4-BE49-F238E27FC236}">
              <a16:creationId xmlns:a16="http://schemas.microsoft.com/office/drawing/2014/main" id="{E2186B8E-D0E8-4DEB-870E-CA914112C1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1441</xdr:row>
      <xdr:rowOff>0</xdr:rowOff>
    </xdr:from>
    <xdr:ext cx="304800" cy="307975"/>
    <xdr:sp macro="" textlink="">
      <xdr:nvSpPr>
        <xdr:cNvPr id="6322" name="AutoShape 1" descr="blob:https://web.whatsapp.com/34b6e80c-bc0c-4a28-b3e1-e4a36d430a7e">
          <a:extLst>
            <a:ext uri="{FF2B5EF4-FFF2-40B4-BE49-F238E27FC236}">
              <a16:creationId xmlns:a16="http://schemas.microsoft.com/office/drawing/2014/main" id="{EA58265C-5BAF-4DD5-A6ED-9036380E60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3" name="AutoShape 1" descr="blob:https://web.whatsapp.com/34b6e80c-bc0c-4a28-b3e1-e4a36d430a7e">
          <a:extLst>
            <a:ext uri="{FF2B5EF4-FFF2-40B4-BE49-F238E27FC236}">
              <a16:creationId xmlns:a16="http://schemas.microsoft.com/office/drawing/2014/main" id="{4BA7E8EB-760C-4C75-A84A-FE1D86CD5B6F}"/>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4" name="AutoShape 1" descr="blob:https://web.whatsapp.com/34b6e80c-bc0c-4a28-b3e1-e4a36d430a7e">
          <a:extLst>
            <a:ext uri="{FF2B5EF4-FFF2-40B4-BE49-F238E27FC236}">
              <a16:creationId xmlns:a16="http://schemas.microsoft.com/office/drawing/2014/main" id="{6FEE59A0-28CB-43A4-989E-2EBF2769C1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5" name="AutoShape 1" descr="blob:https://web.whatsapp.com/34b6e80c-bc0c-4a28-b3e1-e4a36d430a7e">
          <a:extLst>
            <a:ext uri="{FF2B5EF4-FFF2-40B4-BE49-F238E27FC236}">
              <a16:creationId xmlns:a16="http://schemas.microsoft.com/office/drawing/2014/main" id="{53C8D496-74AE-4A57-A2ED-2D836F39C8F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6" name="AutoShape 1" descr="blob:https://web.whatsapp.com/34b6e80c-bc0c-4a28-b3e1-e4a36d430a7e">
          <a:extLst>
            <a:ext uri="{FF2B5EF4-FFF2-40B4-BE49-F238E27FC236}">
              <a16:creationId xmlns:a16="http://schemas.microsoft.com/office/drawing/2014/main" id="{99B64F97-6B7D-412E-BF53-09F0BA55A3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7" name="AutoShape 1" descr="blob:https://web.whatsapp.com/34b6e80c-bc0c-4a28-b3e1-e4a36d430a7e">
          <a:extLst>
            <a:ext uri="{FF2B5EF4-FFF2-40B4-BE49-F238E27FC236}">
              <a16:creationId xmlns:a16="http://schemas.microsoft.com/office/drawing/2014/main" id="{C69BDAD2-DFE2-48A2-9629-CCC4CEB2B6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8" name="AutoShape 1" descr="blob:https://web.whatsapp.com/34b6e80c-bc0c-4a28-b3e1-e4a36d430a7e">
          <a:extLst>
            <a:ext uri="{FF2B5EF4-FFF2-40B4-BE49-F238E27FC236}">
              <a16:creationId xmlns:a16="http://schemas.microsoft.com/office/drawing/2014/main" id="{FE38B674-F18F-4312-BF01-DEA88AAE6F1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29" name="AutoShape 1" descr="blob:https://web.whatsapp.com/34b6e80c-bc0c-4a28-b3e1-e4a36d430a7e">
          <a:extLst>
            <a:ext uri="{FF2B5EF4-FFF2-40B4-BE49-F238E27FC236}">
              <a16:creationId xmlns:a16="http://schemas.microsoft.com/office/drawing/2014/main" id="{7AE4CFAA-0CBD-4EB0-823B-ECEE2645E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0" name="AutoShape 1" descr="blob:https://web.whatsapp.com/34b6e80c-bc0c-4a28-b3e1-e4a36d430a7e">
          <a:extLst>
            <a:ext uri="{FF2B5EF4-FFF2-40B4-BE49-F238E27FC236}">
              <a16:creationId xmlns:a16="http://schemas.microsoft.com/office/drawing/2014/main" id="{8D5F8602-6CA9-427E-AB75-D641CC1AC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1" name="AutoShape 1" descr="blob:https://web.whatsapp.com/34b6e80c-bc0c-4a28-b3e1-e4a36d430a7e">
          <a:extLst>
            <a:ext uri="{FF2B5EF4-FFF2-40B4-BE49-F238E27FC236}">
              <a16:creationId xmlns:a16="http://schemas.microsoft.com/office/drawing/2014/main" id="{7C0B6A85-9027-4576-8D71-A918C3FD1B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2" name="AutoShape 1" descr="blob:https://web.whatsapp.com/34b6e80c-bc0c-4a28-b3e1-e4a36d430a7e">
          <a:extLst>
            <a:ext uri="{FF2B5EF4-FFF2-40B4-BE49-F238E27FC236}">
              <a16:creationId xmlns:a16="http://schemas.microsoft.com/office/drawing/2014/main" id="{31FC3DF7-C629-4175-B4B3-399A4C5EF4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3" name="AutoShape 1" descr="blob:https://web.whatsapp.com/34b6e80c-bc0c-4a28-b3e1-e4a36d430a7e">
          <a:extLst>
            <a:ext uri="{FF2B5EF4-FFF2-40B4-BE49-F238E27FC236}">
              <a16:creationId xmlns:a16="http://schemas.microsoft.com/office/drawing/2014/main" id="{471796E3-5201-462C-8992-07BC11C9733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4" name="AutoShape 1" descr="blob:https://web.whatsapp.com/34b6e80c-bc0c-4a28-b3e1-e4a36d430a7e">
          <a:extLst>
            <a:ext uri="{FF2B5EF4-FFF2-40B4-BE49-F238E27FC236}">
              <a16:creationId xmlns:a16="http://schemas.microsoft.com/office/drawing/2014/main" id="{61DA6A9E-725E-455C-BF34-1A226945794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5" name="AutoShape 1" descr="blob:https://web.whatsapp.com/34b6e80c-bc0c-4a28-b3e1-e4a36d430a7e">
          <a:extLst>
            <a:ext uri="{FF2B5EF4-FFF2-40B4-BE49-F238E27FC236}">
              <a16:creationId xmlns:a16="http://schemas.microsoft.com/office/drawing/2014/main" id="{3F83B06C-4958-45C1-A493-24078B7183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6" name="AutoShape 1" descr="blob:https://web.whatsapp.com/34b6e80c-bc0c-4a28-b3e1-e4a36d430a7e">
          <a:extLst>
            <a:ext uri="{FF2B5EF4-FFF2-40B4-BE49-F238E27FC236}">
              <a16:creationId xmlns:a16="http://schemas.microsoft.com/office/drawing/2014/main" id="{F736F10C-3BC0-4AEF-AA26-6FEC5DAF01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7" name="AutoShape 1" descr="blob:https://web.whatsapp.com/34b6e80c-bc0c-4a28-b3e1-e4a36d430a7e">
          <a:extLst>
            <a:ext uri="{FF2B5EF4-FFF2-40B4-BE49-F238E27FC236}">
              <a16:creationId xmlns:a16="http://schemas.microsoft.com/office/drawing/2014/main" id="{FBAAF931-4C4A-4E47-B5CF-D4877D777D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1442</xdr:row>
      <xdr:rowOff>0</xdr:rowOff>
    </xdr:from>
    <xdr:ext cx="304800" cy="307975"/>
    <xdr:sp macro="" textlink="">
      <xdr:nvSpPr>
        <xdr:cNvPr id="6338" name="AutoShape 1" descr="blob:https://web.whatsapp.com/34b6e80c-bc0c-4a28-b3e1-e4a36d430a7e">
          <a:extLst>
            <a:ext uri="{FF2B5EF4-FFF2-40B4-BE49-F238E27FC236}">
              <a16:creationId xmlns:a16="http://schemas.microsoft.com/office/drawing/2014/main" id="{9F3DAB20-2DDA-45E2-9838-F66E832837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39" name="AutoShape 1" descr="blob:https://web.whatsapp.com/34b6e80c-bc0c-4a28-b3e1-e4a36d430a7e">
          <a:extLst>
            <a:ext uri="{FF2B5EF4-FFF2-40B4-BE49-F238E27FC236}">
              <a16:creationId xmlns:a16="http://schemas.microsoft.com/office/drawing/2014/main" id="{5B41ECF1-E2A4-46C7-B0B9-1573F5686B2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0" name="AutoShape 1" descr="blob:https://web.whatsapp.com/34b6e80c-bc0c-4a28-b3e1-e4a36d430a7e">
          <a:extLst>
            <a:ext uri="{FF2B5EF4-FFF2-40B4-BE49-F238E27FC236}">
              <a16:creationId xmlns:a16="http://schemas.microsoft.com/office/drawing/2014/main" id="{395CEBB6-C8BE-489D-83EA-F347499874A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1" name="AutoShape 1" descr="blob:https://web.whatsapp.com/34b6e80c-bc0c-4a28-b3e1-e4a36d430a7e">
          <a:extLst>
            <a:ext uri="{FF2B5EF4-FFF2-40B4-BE49-F238E27FC236}">
              <a16:creationId xmlns:a16="http://schemas.microsoft.com/office/drawing/2014/main" id="{383E4A46-F9B8-4D0E-AE9C-F9D7BC444DD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2" name="AutoShape 1" descr="blob:https://web.whatsapp.com/34b6e80c-bc0c-4a28-b3e1-e4a36d430a7e">
          <a:extLst>
            <a:ext uri="{FF2B5EF4-FFF2-40B4-BE49-F238E27FC236}">
              <a16:creationId xmlns:a16="http://schemas.microsoft.com/office/drawing/2014/main" id="{D1BD197E-30A5-4B21-B6DC-21266004D8D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3" name="AutoShape 1" descr="blob:https://web.whatsapp.com/34b6e80c-bc0c-4a28-b3e1-e4a36d430a7e">
          <a:extLst>
            <a:ext uri="{FF2B5EF4-FFF2-40B4-BE49-F238E27FC236}">
              <a16:creationId xmlns:a16="http://schemas.microsoft.com/office/drawing/2014/main" id="{2EFC9DB5-A4DE-4D3E-BBE6-BA03E0667DE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4" name="AutoShape 1" descr="blob:https://web.whatsapp.com/34b6e80c-bc0c-4a28-b3e1-e4a36d430a7e">
          <a:extLst>
            <a:ext uri="{FF2B5EF4-FFF2-40B4-BE49-F238E27FC236}">
              <a16:creationId xmlns:a16="http://schemas.microsoft.com/office/drawing/2014/main" id="{BFACD123-85D8-467E-AB92-11D1F43053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5" name="AutoShape 1" descr="blob:https://web.whatsapp.com/34b6e80c-bc0c-4a28-b3e1-e4a36d430a7e">
          <a:extLst>
            <a:ext uri="{FF2B5EF4-FFF2-40B4-BE49-F238E27FC236}">
              <a16:creationId xmlns:a16="http://schemas.microsoft.com/office/drawing/2014/main" id="{BFE3363F-4C4C-48E0-9165-1A2E84DC30C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6" name="AutoShape 1" descr="blob:https://web.whatsapp.com/34b6e80c-bc0c-4a28-b3e1-e4a36d430a7e">
          <a:extLst>
            <a:ext uri="{FF2B5EF4-FFF2-40B4-BE49-F238E27FC236}">
              <a16:creationId xmlns:a16="http://schemas.microsoft.com/office/drawing/2014/main" id="{C8B72711-3D40-4AA1-8482-32CE7A062A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7" name="AutoShape 1" descr="blob:https://web.whatsapp.com/34b6e80c-bc0c-4a28-b3e1-e4a36d430a7e">
          <a:extLst>
            <a:ext uri="{FF2B5EF4-FFF2-40B4-BE49-F238E27FC236}">
              <a16:creationId xmlns:a16="http://schemas.microsoft.com/office/drawing/2014/main" id="{35BDFDD6-65FB-4759-8E9D-C9DC8918DCA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8" name="AutoShape 1" descr="blob:https://web.whatsapp.com/34b6e80c-bc0c-4a28-b3e1-e4a36d430a7e">
          <a:extLst>
            <a:ext uri="{FF2B5EF4-FFF2-40B4-BE49-F238E27FC236}">
              <a16:creationId xmlns:a16="http://schemas.microsoft.com/office/drawing/2014/main" id="{B9CB2BD5-F31F-417B-BF34-5B76DE81E32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49" name="AutoShape 1" descr="blob:https://web.whatsapp.com/34b6e80c-bc0c-4a28-b3e1-e4a36d430a7e">
          <a:extLst>
            <a:ext uri="{FF2B5EF4-FFF2-40B4-BE49-F238E27FC236}">
              <a16:creationId xmlns:a16="http://schemas.microsoft.com/office/drawing/2014/main" id="{A47B23EE-49D2-410E-A6DF-80F750D9101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50" name="AutoShape 1" descr="blob:https://web.whatsapp.com/34b6e80c-bc0c-4a28-b3e1-e4a36d430a7e">
          <a:extLst>
            <a:ext uri="{FF2B5EF4-FFF2-40B4-BE49-F238E27FC236}">
              <a16:creationId xmlns:a16="http://schemas.microsoft.com/office/drawing/2014/main" id="{7D691F27-0823-4BA4-94F2-6D224DC1C3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51" name="AutoShape 1" descr="blob:https://web.whatsapp.com/34b6e80c-bc0c-4a28-b3e1-e4a36d430a7e">
          <a:extLst>
            <a:ext uri="{FF2B5EF4-FFF2-40B4-BE49-F238E27FC236}">
              <a16:creationId xmlns:a16="http://schemas.microsoft.com/office/drawing/2014/main" id="{FCE8109D-1CFD-4374-8F31-DA0D1C8ABA2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52" name="AutoShape 1" descr="blob:https://web.whatsapp.com/34b6e80c-bc0c-4a28-b3e1-e4a36d430a7e">
          <a:extLst>
            <a:ext uri="{FF2B5EF4-FFF2-40B4-BE49-F238E27FC236}">
              <a16:creationId xmlns:a16="http://schemas.microsoft.com/office/drawing/2014/main" id="{92EBB78A-8148-42DC-A280-117DE61F09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53" name="AutoShape 1" descr="blob:https://web.whatsapp.com/34b6e80c-bc0c-4a28-b3e1-e4a36d430a7e">
          <a:extLst>
            <a:ext uri="{FF2B5EF4-FFF2-40B4-BE49-F238E27FC236}">
              <a16:creationId xmlns:a16="http://schemas.microsoft.com/office/drawing/2014/main" id="{4DD488A2-C2BF-45E0-B740-7455BCE3779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1443</xdr:row>
      <xdr:rowOff>0</xdr:rowOff>
    </xdr:from>
    <xdr:ext cx="304800" cy="307975"/>
    <xdr:sp macro="" textlink="">
      <xdr:nvSpPr>
        <xdr:cNvPr id="6354" name="AutoShape 1" descr="blob:https://web.whatsapp.com/34b6e80c-bc0c-4a28-b3e1-e4a36d430a7e">
          <a:extLst>
            <a:ext uri="{FF2B5EF4-FFF2-40B4-BE49-F238E27FC236}">
              <a16:creationId xmlns:a16="http://schemas.microsoft.com/office/drawing/2014/main" id="{34D87BC9-F106-4621-9B4E-6D8AD0990E6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55" name="AutoShape 1" descr="blob:https://web.whatsapp.com/34b6e80c-bc0c-4a28-b3e1-e4a36d430a7e">
          <a:extLst>
            <a:ext uri="{FF2B5EF4-FFF2-40B4-BE49-F238E27FC236}">
              <a16:creationId xmlns:a16="http://schemas.microsoft.com/office/drawing/2014/main" id="{83A15301-FFCA-45B4-8992-4FC0A5A1FB9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56" name="AutoShape 1" descr="blob:https://web.whatsapp.com/34b6e80c-bc0c-4a28-b3e1-e4a36d430a7e">
          <a:extLst>
            <a:ext uri="{FF2B5EF4-FFF2-40B4-BE49-F238E27FC236}">
              <a16:creationId xmlns:a16="http://schemas.microsoft.com/office/drawing/2014/main" id="{1206EB47-33A7-4752-B361-1AD5D44B887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57" name="AutoShape 1" descr="blob:https://web.whatsapp.com/34b6e80c-bc0c-4a28-b3e1-e4a36d430a7e">
          <a:extLst>
            <a:ext uri="{FF2B5EF4-FFF2-40B4-BE49-F238E27FC236}">
              <a16:creationId xmlns:a16="http://schemas.microsoft.com/office/drawing/2014/main" id="{DBBBF1AF-8717-4ACB-877E-1B0359EBCF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58" name="AutoShape 1" descr="blob:https://web.whatsapp.com/34b6e80c-bc0c-4a28-b3e1-e4a36d430a7e">
          <a:extLst>
            <a:ext uri="{FF2B5EF4-FFF2-40B4-BE49-F238E27FC236}">
              <a16:creationId xmlns:a16="http://schemas.microsoft.com/office/drawing/2014/main" id="{241722ED-1F68-451F-8096-B6C83D7C05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59" name="AutoShape 1" descr="blob:https://web.whatsapp.com/34b6e80c-bc0c-4a28-b3e1-e4a36d430a7e">
          <a:extLst>
            <a:ext uri="{FF2B5EF4-FFF2-40B4-BE49-F238E27FC236}">
              <a16:creationId xmlns:a16="http://schemas.microsoft.com/office/drawing/2014/main" id="{515F6D51-0421-4453-A4EA-89508ED85AD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0" name="AutoShape 1" descr="blob:https://web.whatsapp.com/34b6e80c-bc0c-4a28-b3e1-e4a36d430a7e">
          <a:extLst>
            <a:ext uri="{FF2B5EF4-FFF2-40B4-BE49-F238E27FC236}">
              <a16:creationId xmlns:a16="http://schemas.microsoft.com/office/drawing/2014/main" id="{AE01BB16-DD0A-4442-98F8-877CA5F10C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1" name="AutoShape 1" descr="blob:https://web.whatsapp.com/34b6e80c-bc0c-4a28-b3e1-e4a36d430a7e">
          <a:extLst>
            <a:ext uri="{FF2B5EF4-FFF2-40B4-BE49-F238E27FC236}">
              <a16:creationId xmlns:a16="http://schemas.microsoft.com/office/drawing/2014/main" id="{98DA8752-52D7-41AC-A0B7-5EA49EC4735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2" name="AutoShape 1" descr="blob:https://web.whatsapp.com/34b6e80c-bc0c-4a28-b3e1-e4a36d430a7e">
          <a:extLst>
            <a:ext uri="{FF2B5EF4-FFF2-40B4-BE49-F238E27FC236}">
              <a16:creationId xmlns:a16="http://schemas.microsoft.com/office/drawing/2014/main" id="{0726704D-4C23-4DA2-BDEF-2B824AF1763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3" name="AutoShape 1" descr="blob:https://web.whatsapp.com/34b6e80c-bc0c-4a28-b3e1-e4a36d430a7e">
          <a:extLst>
            <a:ext uri="{FF2B5EF4-FFF2-40B4-BE49-F238E27FC236}">
              <a16:creationId xmlns:a16="http://schemas.microsoft.com/office/drawing/2014/main" id="{E8872B3D-1DBB-4032-94E1-B65F5F837E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4" name="AutoShape 1" descr="blob:https://web.whatsapp.com/34b6e80c-bc0c-4a28-b3e1-e4a36d430a7e">
          <a:extLst>
            <a:ext uri="{FF2B5EF4-FFF2-40B4-BE49-F238E27FC236}">
              <a16:creationId xmlns:a16="http://schemas.microsoft.com/office/drawing/2014/main" id="{276BA0E8-D5BA-4AE3-B3C5-2437BA989C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5" name="AutoShape 1" descr="blob:https://web.whatsapp.com/34b6e80c-bc0c-4a28-b3e1-e4a36d430a7e">
          <a:extLst>
            <a:ext uri="{FF2B5EF4-FFF2-40B4-BE49-F238E27FC236}">
              <a16:creationId xmlns:a16="http://schemas.microsoft.com/office/drawing/2014/main" id="{2BD4BDA7-97DB-4796-9FB9-7AE6A13C3D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6" name="AutoShape 1" descr="blob:https://web.whatsapp.com/34b6e80c-bc0c-4a28-b3e1-e4a36d430a7e">
          <a:extLst>
            <a:ext uri="{FF2B5EF4-FFF2-40B4-BE49-F238E27FC236}">
              <a16:creationId xmlns:a16="http://schemas.microsoft.com/office/drawing/2014/main" id="{E681569D-36CA-453A-A87F-36B4160EEF3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7" name="AutoShape 1" descr="blob:https://web.whatsapp.com/34b6e80c-bc0c-4a28-b3e1-e4a36d430a7e">
          <a:extLst>
            <a:ext uri="{FF2B5EF4-FFF2-40B4-BE49-F238E27FC236}">
              <a16:creationId xmlns:a16="http://schemas.microsoft.com/office/drawing/2014/main" id="{DD6D88CD-4992-4C9F-A549-DFA7C5AB06B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8" name="AutoShape 1" descr="blob:https://web.whatsapp.com/34b6e80c-bc0c-4a28-b3e1-e4a36d430a7e">
          <a:extLst>
            <a:ext uri="{FF2B5EF4-FFF2-40B4-BE49-F238E27FC236}">
              <a16:creationId xmlns:a16="http://schemas.microsoft.com/office/drawing/2014/main" id="{9158E622-8605-4E7C-A3A5-36BAD52A7EF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69" name="AutoShape 1" descr="blob:https://web.whatsapp.com/34b6e80c-bc0c-4a28-b3e1-e4a36d430a7e">
          <a:extLst>
            <a:ext uri="{FF2B5EF4-FFF2-40B4-BE49-F238E27FC236}">
              <a16:creationId xmlns:a16="http://schemas.microsoft.com/office/drawing/2014/main" id="{F995F500-FE47-453C-8564-9EB30D3B127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1444</xdr:row>
      <xdr:rowOff>0</xdr:rowOff>
    </xdr:from>
    <xdr:ext cx="304800" cy="307975"/>
    <xdr:sp macro="" textlink="">
      <xdr:nvSpPr>
        <xdr:cNvPr id="6370" name="AutoShape 1" descr="blob:https://web.whatsapp.com/34b6e80c-bc0c-4a28-b3e1-e4a36d430a7e">
          <a:extLst>
            <a:ext uri="{FF2B5EF4-FFF2-40B4-BE49-F238E27FC236}">
              <a16:creationId xmlns:a16="http://schemas.microsoft.com/office/drawing/2014/main" id="{201CB75C-BF3D-423D-93FF-6605BA2ACD5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1" name="AutoShape 1" descr="blob:https://web.whatsapp.com/34b6e80c-bc0c-4a28-b3e1-e4a36d430a7e">
          <a:extLst>
            <a:ext uri="{FF2B5EF4-FFF2-40B4-BE49-F238E27FC236}">
              <a16:creationId xmlns:a16="http://schemas.microsoft.com/office/drawing/2014/main" id="{C37784E3-0103-466A-B0C4-40C0D38E5C2A}"/>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2" name="AutoShape 1" descr="blob:https://web.whatsapp.com/34b6e80c-bc0c-4a28-b3e1-e4a36d430a7e">
          <a:extLst>
            <a:ext uri="{FF2B5EF4-FFF2-40B4-BE49-F238E27FC236}">
              <a16:creationId xmlns:a16="http://schemas.microsoft.com/office/drawing/2014/main" id="{FE4A1CB0-103F-4457-8420-07F69F7C8D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3" name="AutoShape 1" descr="blob:https://web.whatsapp.com/34b6e80c-bc0c-4a28-b3e1-e4a36d430a7e">
          <a:extLst>
            <a:ext uri="{FF2B5EF4-FFF2-40B4-BE49-F238E27FC236}">
              <a16:creationId xmlns:a16="http://schemas.microsoft.com/office/drawing/2014/main" id="{13A3CDED-92D2-4F77-B182-E6E30E247F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4" name="AutoShape 1" descr="blob:https://web.whatsapp.com/34b6e80c-bc0c-4a28-b3e1-e4a36d430a7e">
          <a:extLst>
            <a:ext uri="{FF2B5EF4-FFF2-40B4-BE49-F238E27FC236}">
              <a16:creationId xmlns:a16="http://schemas.microsoft.com/office/drawing/2014/main" id="{1285A1AB-4314-438B-B5A0-EA3D1714E4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5" name="AutoShape 1" descr="blob:https://web.whatsapp.com/34b6e80c-bc0c-4a28-b3e1-e4a36d430a7e">
          <a:extLst>
            <a:ext uri="{FF2B5EF4-FFF2-40B4-BE49-F238E27FC236}">
              <a16:creationId xmlns:a16="http://schemas.microsoft.com/office/drawing/2014/main" id="{26539DB6-1A65-4289-9924-65D89719780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6" name="AutoShape 1" descr="blob:https://web.whatsapp.com/34b6e80c-bc0c-4a28-b3e1-e4a36d430a7e">
          <a:extLst>
            <a:ext uri="{FF2B5EF4-FFF2-40B4-BE49-F238E27FC236}">
              <a16:creationId xmlns:a16="http://schemas.microsoft.com/office/drawing/2014/main" id="{C23DAF59-FD86-4609-B3DD-C70B68DC132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7" name="AutoShape 1" descr="blob:https://web.whatsapp.com/34b6e80c-bc0c-4a28-b3e1-e4a36d430a7e">
          <a:extLst>
            <a:ext uri="{FF2B5EF4-FFF2-40B4-BE49-F238E27FC236}">
              <a16:creationId xmlns:a16="http://schemas.microsoft.com/office/drawing/2014/main" id="{2F80855C-A674-4AAB-89BC-5D52033AF8D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8" name="AutoShape 1" descr="blob:https://web.whatsapp.com/34b6e80c-bc0c-4a28-b3e1-e4a36d430a7e">
          <a:extLst>
            <a:ext uri="{FF2B5EF4-FFF2-40B4-BE49-F238E27FC236}">
              <a16:creationId xmlns:a16="http://schemas.microsoft.com/office/drawing/2014/main" id="{2E6E3930-4DE5-404C-AE22-56FD6715DDB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79" name="AutoShape 1" descr="blob:https://web.whatsapp.com/34b6e80c-bc0c-4a28-b3e1-e4a36d430a7e">
          <a:extLst>
            <a:ext uri="{FF2B5EF4-FFF2-40B4-BE49-F238E27FC236}">
              <a16:creationId xmlns:a16="http://schemas.microsoft.com/office/drawing/2014/main" id="{7E10A9C1-13AE-478D-A497-F1B46ED635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0" name="AutoShape 1" descr="blob:https://web.whatsapp.com/34b6e80c-bc0c-4a28-b3e1-e4a36d430a7e">
          <a:extLst>
            <a:ext uri="{FF2B5EF4-FFF2-40B4-BE49-F238E27FC236}">
              <a16:creationId xmlns:a16="http://schemas.microsoft.com/office/drawing/2014/main" id="{12718E96-B742-43CE-9C52-A08B6530B5F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1" name="AutoShape 1" descr="blob:https://web.whatsapp.com/34b6e80c-bc0c-4a28-b3e1-e4a36d430a7e">
          <a:extLst>
            <a:ext uri="{FF2B5EF4-FFF2-40B4-BE49-F238E27FC236}">
              <a16:creationId xmlns:a16="http://schemas.microsoft.com/office/drawing/2014/main" id="{72C389AF-A554-413B-9AD1-446CAF852D9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2" name="AutoShape 1" descr="blob:https://web.whatsapp.com/34b6e80c-bc0c-4a28-b3e1-e4a36d430a7e">
          <a:extLst>
            <a:ext uri="{FF2B5EF4-FFF2-40B4-BE49-F238E27FC236}">
              <a16:creationId xmlns:a16="http://schemas.microsoft.com/office/drawing/2014/main" id="{5EE00C45-0B6B-4562-8B0B-A64514CBE5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3" name="AutoShape 1" descr="blob:https://web.whatsapp.com/34b6e80c-bc0c-4a28-b3e1-e4a36d430a7e">
          <a:extLst>
            <a:ext uri="{FF2B5EF4-FFF2-40B4-BE49-F238E27FC236}">
              <a16:creationId xmlns:a16="http://schemas.microsoft.com/office/drawing/2014/main" id="{C7036D53-7888-49A3-A808-3C84613D267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4" name="AutoShape 1" descr="blob:https://web.whatsapp.com/34b6e80c-bc0c-4a28-b3e1-e4a36d430a7e">
          <a:extLst>
            <a:ext uri="{FF2B5EF4-FFF2-40B4-BE49-F238E27FC236}">
              <a16:creationId xmlns:a16="http://schemas.microsoft.com/office/drawing/2014/main" id="{84B6C7C2-03AE-4694-9867-2233844AD4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5" name="AutoShape 1" descr="blob:https://web.whatsapp.com/34b6e80c-bc0c-4a28-b3e1-e4a36d430a7e">
          <a:extLst>
            <a:ext uri="{FF2B5EF4-FFF2-40B4-BE49-F238E27FC236}">
              <a16:creationId xmlns:a16="http://schemas.microsoft.com/office/drawing/2014/main" id="{621F184B-556A-4DE8-802B-B1AC12F270D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1445</xdr:row>
      <xdr:rowOff>0</xdr:rowOff>
    </xdr:from>
    <xdr:ext cx="304800" cy="307975"/>
    <xdr:sp macro="" textlink="">
      <xdr:nvSpPr>
        <xdr:cNvPr id="6386" name="AutoShape 1" descr="blob:https://web.whatsapp.com/34b6e80c-bc0c-4a28-b3e1-e4a36d430a7e">
          <a:extLst>
            <a:ext uri="{FF2B5EF4-FFF2-40B4-BE49-F238E27FC236}">
              <a16:creationId xmlns:a16="http://schemas.microsoft.com/office/drawing/2014/main" id="{13C83B54-A012-4D5D-ADCE-40F7128791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87" name="AutoShape 1" descr="blob:https://web.whatsapp.com/34b6e80c-bc0c-4a28-b3e1-e4a36d430a7e">
          <a:extLst>
            <a:ext uri="{FF2B5EF4-FFF2-40B4-BE49-F238E27FC236}">
              <a16:creationId xmlns:a16="http://schemas.microsoft.com/office/drawing/2014/main" id="{9643661C-D39D-42A4-9F14-EF3CD8317293}"/>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88" name="AutoShape 1" descr="blob:https://web.whatsapp.com/34b6e80c-bc0c-4a28-b3e1-e4a36d430a7e">
          <a:extLst>
            <a:ext uri="{FF2B5EF4-FFF2-40B4-BE49-F238E27FC236}">
              <a16:creationId xmlns:a16="http://schemas.microsoft.com/office/drawing/2014/main" id="{054D4DA6-4420-4CBA-8691-50B82E02D0E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89" name="AutoShape 1" descr="blob:https://web.whatsapp.com/34b6e80c-bc0c-4a28-b3e1-e4a36d430a7e">
          <a:extLst>
            <a:ext uri="{FF2B5EF4-FFF2-40B4-BE49-F238E27FC236}">
              <a16:creationId xmlns:a16="http://schemas.microsoft.com/office/drawing/2014/main" id="{BFD94726-7707-4FEB-A5E5-047162D5C6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0" name="AutoShape 1" descr="blob:https://web.whatsapp.com/34b6e80c-bc0c-4a28-b3e1-e4a36d430a7e">
          <a:extLst>
            <a:ext uri="{FF2B5EF4-FFF2-40B4-BE49-F238E27FC236}">
              <a16:creationId xmlns:a16="http://schemas.microsoft.com/office/drawing/2014/main" id="{639C1512-2FD5-4BAA-B857-0D60892A489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1" name="AutoShape 1" descr="blob:https://web.whatsapp.com/34b6e80c-bc0c-4a28-b3e1-e4a36d430a7e">
          <a:extLst>
            <a:ext uri="{FF2B5EF4-FFF2-40B4-BE49-F238E27FC236}">
              <a16:creationId xmlns:a16="http://schemas.microsoft.com/office/drawing/2014/main" id="{5CE05CDF-00A2-4FD1-AD1A-F339AFA6A21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2" name="AutoShape 1" descr="blob:https://web.whatsapp.com/34b6e80c-bc0c-4a28-b3e1-e4a36d430a7e">
          <a:extLst>
            <a:ext uri="{FF2B5EF4-FFF2-40B4-BE49-F238E27FC236}">
              <a16:creationId xmlns:a16="http://schemas.microsoft.com/office/drawing/2014/main" id="{D4C5C9B5-3DDF-4940-B1F6-2E78F5C57D4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3" name="AutoShape 1" descr="blob:https://web.whatsapp.com/34b6e80c-bc0c-4a28-b3e1-e4a36d430a7e">
          <a:extLst>
            <a:ext uri="{FF2B5EF4-FFF2-40B4-BE49-F238E27FC236}">
              <a16:creationId xmlns:a16="http://schemas.microsoft.com/office/drawing/2014/main" id="{9B7E3F2D-BC05-46D2-8AFC-DC0F22F6138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4" name="AutoShape 1" descr="blob:https://web.whatsapp.com/34b6e80c-bc0c-4a28-b3e1-e4a36d430a7e">
          <a:extLst>
            <a:ext uri="{FF2B5EF4-FFF2-40B4-BE49-F238E27FC236}">
              <a16:creationId xmlns:a16="http://schemas.microsoft.com/office/drawing/2014/main" id="{69FECF4B-DAFB-4106-80ED-827172E78D1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5" name="AutoShape 1" descr="blob:https://web.whatsapp.com/34b6e80c-bc0c-4a28-b3e1-e4a36d430a7e">
          <a:extLst>
            <a:ext uri="{FF2B5EF4-FFF2-40B4-BE49-F238E27FC236}">
              <a16:creationId xmlns:a16="http://schemas.microsoft.com/office/drawing/2014/main" id="{BF698286-6105-40C8-A5E7-03846ADE3F4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6" name="AutoShape 1" descr="blob:https://web.whatsapp.com/34b6e80c-bc0c-4a28-b3e1-e4a36d430a7e">
          <a:extLst>
            <a:ext uri="{FF2B5EF4-FFF2-40B4-BE49-F238E27FC236}">
              <a16:creationId xmlns:a16="http://schemas.microsoft.com/office/drawing/2014/main" id="{C81099C6-A872-4B51-8C50-5799D71887C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7" name="AutoShape 1" descr="blob:https://web.whatsapp.com/34b6e80c-bc0c-4a28-b3e1-e4a36d430a7e">
          <a:extLst>
            <a:ext uri="{FF2B5EF4-FFF2-40B4-BE49-F238E27FC236}">
              <a16:creationId xmlns:a16="http://schemas.microsoft.com/office/drawing/2014/main" id="{DD93C7C2-73BD-43AE-AD4C-67B6D46D7B6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8" name="AutoShape 1" descr="blob:https://web.whatsapp.com/34b6e80c-bc0c-4a28-b3e1-e4a36d430a7e">
          <a:extLst>
            <a:ext uri="{FF2B5EF4-FFF2-40B4-BE49-F238E27FC236}">
              <a16:creationId xmlns:a16="http://schemas.microsoft.com/office/drawing/2014/main" id="{43EFB900-C989-45D3-8549-4A1ACFFD085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399" name="AutoShape 1" descr="blob:https://web.whatsapp.com/34b6e80c-bc0c-4a28-b3e1-e4a36d430a7e">
          <a:extLst>
            <a:ext uri="{FF2B5EF4-FFF2-40B4-BE49-F238E27FC236}">
              <a16:creationId xmlns:a16="http://schemas.microsoft.com/office/drawing/2014/main" id="{8A34C243-2FD0-444D-9407-70BB4366A23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400" name="AutoShape 1" descr="blob:https://web.whatsapp.com/34b6e80c-bc0c-4a28-b3e1-e4a36d430a7e">
          <a:extLst>
            <a:ext uri="{FF2B5EF4-FFF2-40B4-BE49-F238E27FC236}">
              <a16:creationId xmlns:a16="http://schemas.microsoft.com/office/drawing/2014/main" id="{5DE7A8AF-FB7D-49EB-90DE-0E0984DEE60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401" name="AutoShape 1" descr="blob:https://web.whatsapp.com/34b6e80c-bc0c-4a28-b3e1-e4a36d430a7e">
          <a:extLst>
            <a:ext uri="{FF2B5EF4-FFF2-40B4-BE49-F238E27FC236}">
              <a16:creationId xmlns:a16="http://schemas.microsoft.com/office/drawing/2014/main" id="{05DFDB82-004F-4279-8F29-E3CF7FADFCC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1446</xdr:row>
      <xdr:rowOff>0</xdr:rowOff>
    </xdr:from>
    <xdr:ext cx="304800" cy="307975"/>
    <xdr:sp macro="" textlink="">
      <xdr:nvSpPr>
        <xdr:cNvPr id="6402" name="AutoShape 1" descr="blob:https://web.whatsapp.com/34b6e80c-bc0c-4a28-b3e1-e4a36d430a7e">
          <a:extLst>
            <a:ext uri="{FF2B5EF4-FFF2-40B4-BE49-F238E27FC236}">
              <a16:creationId xmlns:a16="http://schemas.microsoft.com/office/drawing/2014/main" id="{A742DA8D-F001-4AEC-BA86-C6FF9147026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3" name="AutoShape 1" descr="blob:https://web.whatsapp.com/34b6e80c-bc0c-4a28-b3e1-e4a36d430a7e">
          <a:extLst>
            <a:ext uri="{FF2B5EF4-FFF2-40B4-BE49-F238E27FC236}">
              <a16:creationId xmlns:a16="http://schemas.microsoft.com/office/drawing/2014/main" id="{B20BA601-C91D-4798-B32C-EC28B0C5DB8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4" name="AutoShape 1" descr="blob:https://web.whatsapp.com/34b6e80c-bc0c-4a28-b3e1-e4a36d430a7e">
          <a:extLst>
            <a:ext uri="{FF2B5EF4-FFF2-40B4-BE49-F238E27FC236}">
              <a16:creationId xmlns:a16="http://schemas.microsoft.com/office/drawing/2014/main" id="{F1098047-138B-46EA-A1B7-50158EC167D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5" name="AutoShape 1" descr="blob:https://web.whatsapp.com/34b6e80c-bc0c-4a28-b3e1-e4a36d430a7e">
          <a:extLst>
            <a:ext uri="{FF2B5EF4-FFF2-40B4-BE49-F238E27FC236}">
              <a16:creationId xmlns:a16="http://schemas.microsoft.com/office/drawing/2014/main" id="{D576F6CB-FF04-4F9E-A749-67221A8E60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6" name="AutoShape 1" descr="blob:https://web.whatsapp.com/34b6e80c-bc0c-4a28-b3e1-e4a36d430a7e">
          <a:extLst>
            <a:ext uri="{FF2B5EF4-FFF2-40B4-BE49-F238E27FC236}">
              <a16:creationId xmlns:a16="http://schemas.microsoft.com/office/drawing/2014/main" id="{0FEEFD03-C4E4-4ED4-8915-4F995A82A56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7" name="AutoShape 1" descr="blob:https://web.whatsapp.com/34b6e80c-bc0c-4a28-b3e1-e4a36d430a7e">
          <a:extLst>
            <a:ext uri="{FF2B5EF4-FFF2-40B4-BE49-F238E27FC236}">
              <a16:creationId xmlns:a16="http://schemas.microsoft.com/office/drawing/2014/main" id="{4069ED6E-2D46-4EA1-8AC8-ACFF3B34BB8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8" name="AutoShape 1" descr="blob:https://web.whatsapp.com/34b6e80c-bc0c-4a28-b3e1-e4a36d430a7e">
          <a:extLst>
            <a:ext uri="{FF2B5EF4-FFF2-40B4-BE49-F238E27FC236}">
              <a16:creationId xmlns:a16="http://schemas.microsoft.com/office/drawing/2014/main" id="{879CA29A-E2FD-4046-85D9-A51CDEBB592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09" name="AutoShape 1" descr="blob:https://web.whatsapp.com/34b6e80c-bc0c-4a28-b3e1-e4a36d430a7e">
          <a:extLst>
            <a:ext uri="{FF2B5EF4-FFF2-40B4-BE49-F238E27FC236}">
              <a16:creationId xmlns:a16="http://schemas.microsoft.com/office/drawing/2014/main" id="{5783E152-2422-4EB2-A33C-43137A26703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0" name="AutoShape 1" descr="blob:https://web.whatsapp.com/34b6e80c-bc0c-4a28-b3e1-e4a36d430a7e">
          <a:extLst>
            <a:ext uri="{FF2B5EF4-FFF2-40B4-BE49-F238E27FC236}">
              <a16:creationId xmlns:a16="http://schemas.microsoft.com/office/drawing/2014/main" id="{1B5B3851-C920-4AB1-B900-E71B3C67A8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1" name="AutoShape 1" descr="blob:https://web.whatsapp.com/34b6e80c-bc0c-4a28-b3e1-e4a36d430a7e">
          <a:extLst>
            <a:ext uri="{FF2B5EF4-FFF2-40B4-BE49-F238E27FC236}">
              <a16:creationId xmlns:a16="http://schemas.microsoft.com/office/drawing/2014/main" id="{AFA25231-E149-45B5-8FCE-2B4DC80E0DB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2" name="AutoShape 1" descr="blob:https://web.whatsapp.com/34b6e80c-bc0c-4a28-b3e1-e4a36d430a7e">
          <a:extLst>
            <a:ext uri="{FF2B5EF4-FFF2-40B4-BE49-F238E27FC236}">
              <a16:creationId xmlns:a16="http://schemas.microsoft.com/office/drawing/2014/main" id="{91148E25-E662-4FBB-8080-0E023F78D8E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3" name="AutoShape 1" descr="blob:https://web.whatsapp.com/34b6e80c-bc0c-4a28-b3e1-e4a36d430a7e">
          <a:extLst>
            <a:ext uri="{FF2B5EF4-FFF2-40B4-BE49-F238E27FC236}">
              <a16:creationId xmlns:a16="http://schemas.microsoft.com/office/drawing/2014/main" id="{1FE0A91E-D6A7-4383-93A2-75BFB7F25E5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4" name="AutoShape 1" descr="blob:https://web.whatsapp.com/34b6e80c-bc0c-4a28-b3e1-e4a36d430a7e">
          <a:extLst>
            <a:ext uri="{FF2B5EF4-FFF2-40B4-BE49-F238E27FC236}">
              <a16:creationId xmlns:a16="http://schemas.microsoft.com/office/drawing/2014/main" id="{F40FED0E-6C11-4976-B9BC-0CF32CE497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5" name="AutoShape 1" descr="blob:https://web.whatsapp.com/34b6e80c-bc0c-4a28-b3e1-e4a36d430a7e">
          <a:extLst>
            <a:ext uri="{FF2B5EF4-FFF2-40B4-BE49-F238E27FC236}">
              <a16:creationId xmlns:a16="http://schemas.microsoft.com/office/drawing/2014/main" id="{C8050C87-34DE-448E-9872-B7BCD08EADA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6" name="AutoShape 1" descr="blob:https://web.whatsapp.com/34b6e80c-bc0c-4a28-b3e1-e4a36d430a7e">
          <a:extLst>
            <a:ext uri="{FF2B5EF4-FFF2-40B4-BE49-F238E27FC236}">
              <a16:creationId xmlns:a16="http://schemas.microsoft.com/office/drawing/2014/main" id="{8CBFC802-8B4F-49D4-85FF-AB80C807FDF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7" name="AutoShape 1" descr="blob:https://web.whatsapp.com/34b6e80c-bc0c-4a28-b3e1-e4a36d430a7e">
          <a:extLst>
            <a:ext uri="{FF2B5EF4-FFF2-40B4-BE49-F238E27FC236}">
              <a16:creationId xmlns:a16="http://schemas.microsoft.com/office/drawing/2014/main" id="{C505A4CD-FA36-46B7-B95C-861914673B4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1447</xdr:row>
      <xdr:rowOff>0</xdr:rowOff>
    </xdr:from>
    <xdr:ext cx="304800" cy="307975"/>
    <xdr:sp macro="" textlink="">
      <xdr:nvSpPr>
        <xdr:cNvPr id="6418" name="AutoShape 1" descr="blob:https://web.whatsapp.com/34b6e80c-bc0c-4a28-b3e1-e4a36d430a7e">
          <a:extLst>
            <a:ext uri="{FF2B5EF4-FFF2-40B4-BE49-F238E27FC236}">
              <a16:creationId xmlns:a16="http://schemas.microsoft.com/office/drawing/2014/main" id="{641C365D-6C1E-4E45-912B-0DD742E74D4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19" name="AutoShape 1" descr="blob:https://web.whatsapp.com/34b6e80c-bc0c-4a28-b3e1-e4a36d430a7e">
          <a:extLst>
            <a:ext uri="{FF2B5EF4-FFF2-40B4-BE49-F238E27FC236}">
              <a16:creationId xmlns:a16="http://schemas.microsoft.com/office/drawing/2014/main" id="{2CD89B97-BA13-48D0-A9FB-B219CCA3E5F7}"/>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0" name="AutoShape 1" descr="blob:https://web.whatsapp.com/34b6e80c-bc0c-4a28-b3e1-e4a36d430a7e">
          <a:extLst>
            <a:ext uri="{FF2B5EF4-FFF2-40B4-BE49-F238E27FC236}">
              <a16:creationId xmlns:a16="http://schemas.microsoft.com/office/drawing/2014/main" id="{54A5CBEA-3480-4FD7-803C-3B0685FEB73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1" name="AutoShape 1" descr="blob:https://web.whatsapp.com/34b6e80c-bc0c-4a28-b3e1-e4a36d430a7e">
          <a:extLst>
            <a:ext uri="{FF2B5EF4-FFF2-40B4-BE49-F238E27FC236}">
              <a16:creationId xmlns:a16="http://schemas.microsoft.com/office/drawing/2014/main" id="{B4E9B4B5-22CC-45FD-9B7B-6CAFC2F4F75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2" name="AutoShape 1" descr="blob:https://web.whatsapp.com/34b6e80c-bc0c-4a28-b3e1-e4a36d430a7e">
          <a:extLst>
            <a:ext uri="{FF2B5EF4-FFF2-40B4-BE49-F238E27FC236}">
              <a16:creationId xmlns:a16="http://schemas.microsoft.com/office/drawing/2014/main" id="{8B0B793C-B611-41FB-97C6-D4896305C7D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3" name="AutoShape 1" descr="blob:https://web.whatsapp.com/34b6e80c-bc0c-4a28-b3e1-e4a36d430a7e">
          <a:extLst>
            <a:ext uri="{FF2B5EF4-FFF2-40B4-BE49-F238E27FC236}">
              <a16:creationId xmlns:a16="http://schemas.microsoft.com/office/drawing/2014/main" id="{548ADC5B-AD21-4C80-A2E9-5943343EB8C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4" name="AutoShape 1" descr="blob:https://web.whatsapp.com/34b6e80c-bc0c-4a28-b3e1-e4a36d430a7e">
          <a:extLst>
            <a:ext uri="{FF2B5EF4-FFF2-40B4-BE49-F238E27FC236}">
              <a16:creationId xmlns:a16="http://schemas.microsoft.com/office/drawing/2014/main" id="{CED25224-DFFE-4DCE-B074-8918AF4014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5" name="AutoShape 1" descr="blob:https://web.whatsapp.com/34b6e80c-bc0c-4a28-b3e1-e4a36d430a7e">
          <a:extLst>
            <a:ext uri="{FF2B5EF4-FFF2-40B4-BE49-F238E27FC236}">
              <a16:creationId xmlns:a16="http://schemas.microsoft.com/office/drawing/2014/main" id="{90BB380B-CDAE-4677-B70A-07A4918FF65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6" name="AutoShape 1" descr="blob:https://web.whatsapp.com/34b6e80c-bc0c-4a28-b3e1-e4a36d430a7e">
          <a:extLst>
            <a:ext uri="{FF2B5EF4-FFF2-40B4-BE49-F238E27FC236}">
              <a16:creationId xmlns:a16="http://schemas.microsoft.com/office/drawing/2014/main" id="{53F07E37-160F-44D9-B713-28EAA9C55B8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7" name="AutoShape 1" descr="blob:https://web.whatsapp.com/34b6e80c-bc0c-4a28-b3e1-e4a36d430a7e">
          <a:extLst>
            <a:ext uri="{FF2B5EF4-FFF2-40B4-BE49-F238E27FC236}">
              <a16:creationId xmlns:a16="http://schemas.microsoft.com/office/drawing/2014/main" id="{C2D4468C-5D7A-463C-AAAE-0B1A9D12034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8" name="AutoShape 1" descr="blob:https://web.whatsapp.com/34b6e80c-bc0c-4a28-b3e1-e4a36d430a7e">
          <a:extLst>
            <a:ext uri="{FF2B5EF4-FFF2-40B4-BE49-F238E27FC236}">
              <a16:creationId xmlns:a16="http://schemas.microsoft.com/office/drawing/2014/main" id="{ACA0951C-F6B1-4483-9BFA-5893C61017E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29" name="AutoShape 1" descr="blob:https://web.whatsapp.com/34b6e80c-bc0c-4a28-b3e1-e4a36d430a7e">
          <a:extLst>
            <a:ext uri="{FF2B5EF4-FFF2-40B4-BE49-F238E27FC236}">
              <a16:creationId xmlns:a16="http://schemas.microsoft.com/office/drawing/2014/main" id="{68FDF87E-4219-45A6-BD76-CF95160F6F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30" name="AutoShape 1" descr="blob:https://web.whatsapp.com/34b6e80c-bc0c-4a28-b3e1-e4a36d430a7e">
          <a:extLst>
            <a:ext uri="{FF2B5EF4-FFF2-40B4-BE49-F238E27FC236}">
              <a16:creationId xmlns:a16="http://schemas.microsoft.com/office/drawing/2014/main" id="{FE3D7645-0686-4C66-AE88-B88EC89B3532}"/>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31" name="AutoShape 1" descr="blob:https://web.whatsapp.com/34b6e80c-bc0c-4a28-b3e1-e4a36d430a7e">
          <a:extLst>
            <a:ext uri="{FF2B5EF4-FFF2-40B4-BE49-F238E27FC236}">
              <a16:creationId xmlns:a16="http://schemas.microsoft.com/office/drawing/2014/main" id="{08FFF8D5-8BD3-41F4-9C5A-0E4D1C07B90C}"/>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32" name="AutoShape 1" descr="blob:https://web.whatsapp.com/34b6e80c-bc0c-4a28-b3e1-e4a36d430a7e">
          <a:extLst>
            <a:ext uri="{FF2B5EF4-FFF2-40B4-BE49-F238E27FC236}">
              <a16:creationId xmlns:a16="http://schemas.microsoft.com/office/drawing/2014/main" id="{B48D1CFD-AECD-4A20-801E-C3A1FAA423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33" name="AutoShape 1" descr="blob:https://web.whatsapp.com/34b6e80c-bc0c-4a28-b3e1-e4a36d430a7e">
          <a:extLst>
            <a:ext uri="{FF2B5EF4-FFF2-40B4-BE49-F238E27FC236}">
              <a16:creationId xmlns:a16="http://schemas.microsoft.com/office/drawing/2014/main" id="{F806C497-3CB5-406A-8A43-0E2413754FA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1448</xdr:row>
      <xdr:rowOff>0</xdr:rowOff>
    </xdr:from>
    <xdr:ext cx="304800" cy="307975"/>
    <xdr:sp macro="" textlink="">
      <xdr:nvSpPr>
        <xdr:cNvPr id="6434" name="AutoShape 1" descr="blob:https://web.whatsapp.com/34b6e80c-bc0c-4a28-b3e1-e4a36d430a7e">
          <a:extLst>
            <a:ext uri="{FF2B5EF4-FFF2-40B4-BE49-F238E27FC236}">
              <a16:creationId xmlns:a16="http://schemas.microsoft.com/office/drawing/2014/main" id="{297A61AA-249F-4C81-BFD0-B6B3184DDE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35" name="AutoShape 1" descr="blob:https://web.whatsapp.com/34b6e80c-bc0c-4a28-b3e1-e4a36d430a7e">
          <a:extLst>
            <a:ext uri="{FF2B5EF4-FFF2-40B4-BE49-F238E27FC236}">
              <a16:creationId xmlns:a16="http://schemas.microsoft.com/office/drawing/2014/main" id="{8799D22D-70F9-41F3-B0F8-7FAD075A1DF6}"/>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36" name="AutoShape 1" descr="blob:https://web.whatsapp.com/34b6e80c-bc0c-4a28-b3e1-e4a36d430a7e">
          <a:extLst>
            <a:ext uri="{FF2B5EF4-FFF2-40B4-BE49-F238E27FC236}">
              <a16:creationId xmlns:a16="http://schemas.microsoft.com/office/drawing/2014/main" id="{7396BBB6-325B-45AB-BB33-BFF4DBD00D3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37" name="AutoShape 1" descr="blob:https://web.whatsapp.com/34b6e80c-bc0c-4a28-b3e1-e4a36d430a7e">
          <a:extLst>
            <a:ext uri="{FF2B5EF4-FFF2-40B4-BE49-F238E27FC236}">
              <a16:creationId xmlns:a16="http://schemas.microsoft.com/office/drawing/2014/main" id="{768DB6F6-00ED-4682-9E30-DD17C2239CA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38" name="AutoShape 1" descr="blob:https://web.whatsapp.com/34b6e80c-bc0c-4a28-b3e1-e4a36d430a7e">
          <a:extLst>
            <a:ext uri="{FF2B5EF4-FFF2-40B4-BE49-F238E27FC236}">
              <a16:creationId xmlns:a16="http://schemas.microsoft.com/office/drawing/2014/main" id="{C32756A1-ACFB-4243-9D37-190F5DAE87E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39" name="AutoShape 1" descr="blob:https://web.whatsapp.com/34b6e80c-bc0c-4a28-b3e1-e4a36d430a7e">
          <a:extLst>
            <a:ext uri="{FF2B5EF4-FFF2-40B4-BE49-F238E27FC236}">
              <a16:creationId xmlns:a16="http://schemas.microsoft.com/office/drawing/2014/main" id="{C01D045E-657F-4F4F-B327-38BC91BDFD6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0" name="AutoShape 1" descr="blob:https://web.whatsapp.com/34b6e80c-bc0c-4a28-b3e1-e4a36d430a7e">
          <a:extLst>
            <a:ext uri="{FF2B5EF4-FFF2-40B4-BE49-F238E27FC236}">
              <a16:creationId xmlns:a16="http://schemas.microsoft.com/office/drawing/2014/main" id="{011D0CF2-8A6E-4E25-96C5-39BB36F0B6A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1" name="AutoShape 1" descr="blob:https://web.whatsapp.com/34b6e80c-bc0c-4a28-b3e1-e4a36d430a7e">
          <a:extLst>
            <a:ext uri="{FF2B5EF4-FFF2-40B4-BE49-F238E27FC236}">
              <a16:creationId xmlns:a16="http://schemas.microsoft.com/office/drawing/2014/main" id="{A95F33C6-518D-4B32-8A92-790C9B21184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2" name="AutoShape 1" descr="blob:https://web.whatsapp.com/34b6e80c-bc0c-4a28-b3e1-e4a36d430a7e">
          <a:extLst>
            <a:ext uri="{FF2B5EF4-FFF2-40B4-BE49-F238E27FC236}">
              <a16:creationId xmlns:a16="http://schemas.microsoft.com/office/drawing/2014/main" id="{5416F335-CF03-49EC-89DF-D750B1FD022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3" name="AutoShape 1" descr="blob:https://web.whatsapp.com/34b6e80c-bc0c-4a28-b3e1-e4a36d430a7e">
          <a:extLst>
            <a:ext uri="{FF2B5EF4-FFF2-40B4-BE49-F238E27FC236}">
              <a16:creationId xmlns:a16="http://schemas.microsoft.com/office/drawing/2014/main" id="{AC5672C7-149A-492B-A3FD-CCD34D91C82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4" name="AutoShape 1" descr="blob:https://web.whatsapp.com/34b6e80c-bc0c-4a28-b3e1-e4a36d430a7e">
          <a:extLst>
            <a:ext uri="{FF2B5EF4-FFF2-40B4-BE49-F238E27FC236}">
              <a16:creationId xmlns:a16="http://schemas.microsoft.com/office/drawing/2014/main" id="{F18F44F2-9A68-4DD5-A06A-8AC7A00A694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5" name="AutoShape 1" descr="blob:https://web.whatsapp.com/34b6e80c-bc0c-4a28-b3e1-e4a36d430a7e">
          <a:extLst>
            <a:ext uri="{FF2B5EF4-FFF2-40B4-BE49-F238E27FC236}">
              <a16:creationId xmlns:a16="http://schemas.microsoft.com/office/drawing/2014/main" id="{A69508E8-9596-452B-B5FE-27FDF2DD733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6" name="AutoShape 1" descr="blob:https://web.whatsapp.com/34b6e80c-bc0c-4a28-b3e1-e4a36d430a7e">
          <a:extLst>
            <a:ext uri="{FF2B5EF4-FFF2-40B4-BE49-F238E27FC236}">
              <a16:creationId xmlns:a16="http://schemas.microsoft.com/office/drawing/2014/main" id="{743DAA61-A929-4BFD-B057-1DF17883AB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7" name="AutoShape 1" descr="blob:https://web.whatsapp.com/34b6e80c-bc0c-4a28-b3e1-e4a36d430a7e">
          <a:extLst>
            <a:ext uri="{FF2B5EF4-FFF2-40B4-BE49-F238E27FC236}">
              <a16:creationId xmlns:a16="http://schemas.microsoft.com/office/drawing/2014/main" id="{0F5163D4-5AA1-4A9E-8C17-9986EC58467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8" name="AutoShape 1" descr="blob:https://web.whatsapp.com/34b6e80c-bc0c-4a28-b3e1-e4a36d430a7e">
          <a:extLst>
            <a:ext uri="{FF2B5EF4-FFF2-40B4-BE49-F238E27FC236}">
              <a16:creationId xmlns:a16="http://schemas.microsoft.com/office/drawing/2014/main" id="{C07A9BB3-00ED-4FAD-B7A4-263908740AE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49" name="AutoShape 1" descr="blob:https://web.whatsapp.com/34b6e80c-bc0c-4a28-b3e1-e4a36d430a7e">
          <a:extLst>
            <a:ext uri="{FF2B5EF4-FFF2-40B4-BE49-F238E27FC236}">
              <a16:creationId xmlns:a16="http://schemas.microsoft.com/office/drawing/2014/main" id="{0AB83CC7-FA0D-426C-AEC3-AE7FC6B1F28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1449</xdr:row>
      <xdr:rowOff>0</xdr:rowOff>
    </xdr:from>
    <xdr:ext cx="304800" cy="307975"/>
    <xdr:sp macro="" textlink="">
      <xdr:nvSpPr>
        <xdr:cNvPr id="6450" name="AutoShape 1" descr="blob:https://web.whatsapp.com/34b6e80c-bc0c-4a28-b3e1-e4a36d430a7e">
          <a:extLst>
            <a:ext uri="{FF2B5EF4-FFF2-40B4-BE49-F238E27FC236}">
              <a16:creationId xmlns:a16="http://schemas.microsoft.com/office/drawing/2014/main" id="{DD173B49-B04A-4DA6-82EC-A5306849ABE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1" name="AutoShape 1" descr="blob:https://web.whatsapp.com/34b6e80c-bc0c-4a28-b3e1-e4a36d430a7e">
          <a:extLst>
            <a:ext uri="{FF2B5EF4-FFF2-40B4-BE49-F238E27FC236}">
              <a16:creationId xmlns:a16="http://schemas.microsoft.com/office/drawing/2014/main" id="{47720701-5AFF-4AEE-B445-00E2BB97526B}"/>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2" name="AutoShape 1" descr="blob:https://web.whatsapp.com/34b6e80c-bc0c-4a28-b3e1-e4a36d430a7e">
          <a:extLst>
            <a:ext uri="{FF2B5EF4-FFF2-40B4-BE49-F238E27FC236}">
              <a16:creationId xmlns:a16="http://schemas.microsoft.com/office/drawing/2014/main" id="{C61D9D93-89E3-4482-BB9D-F78D7C3CCB5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3" name="AutoShape 1" descr="blob:https://web.whatsapp.com/34b6e80c-bc0c-4a28-b3e1-e4a36d430a7e">
          <a:extLst>
            <a:ext uri="{FF2B5EF4-FFF2-40B4-BE49-F238E27FC236}">
              <a16:creationId xmlns:a16="http://schemas.microsoft.com/office/drawing/2014/main" id="{632E0AFC-1098-413A-8AC1-7410FC1A9DC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4" name="AutoShape 1" descr="blob:https://web.whatsapp.com/34b6e80c-bc0c-4a28-b3e1-e4a36d430a7e">
          <a:extLst>
            <a:ext uri="{FF2B5EF4-FFF2-40B4-BE49-F238E27FC236}">
              <a16:creationId xmlns:a16="http://schemas.microsoft.com/office/drawing/2014/main" id="{8A2BB595-C62C-4891-9AB8-FFBA63C6E8E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5" name="AutoShape 1" descr="blob:https://web.whatsapp.com/34b6e80c-bc0c-4a28-b3e1-e4a36d430a7e">
          <a:extLst>
            <a:ext uri="{FF2B5EF4-FFF2-40B4-BE49-F238E27FC236}">
              <a16:creationId xmlns:a16="http://schemas.microsoft.com/office/drawing/2014/main" id="{50E1D7E1-D404-4FD5-B58C-8900225A03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6" name="AutoShape 1" descr="blob:https://web.whatsapp.com/34b6e80c-bc0c-4a28-b3e1-e4a36d430a7e">
          <a:extLst>
            <a:ext uri="{FF2B5EF4-FFF2-40B4-BE49-F238E27FC236}">
              <a16:creationId xmlns:a16="http://schemas.microsoft.com/office/drawing/2014/main" id="{89077C43-525A-4B2D-BE35-AD96C340F26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7" name="AutoShape 1" descr="blob:https://web.whatsapp.com/34b6e80c-bc0c-4a28-b3e1-e4a36d430a7e">
          <a:extLst>
            <a:ext uri="{FF2B5EF4-FFF2-40B4-BE49-F238E27FC236}">
              <a16:creationId xmlns:a16="http://schemas.microsoft.com/office/drawing/2014/main" id="{4BC47E97-0B13-4704-9EF0-0972966DCEF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8" name="AutoShape 1" descr="blob:https://web.whatsapp.com/34b6e80c-bc0c-4a28-b3e1-e4a36d430a7e">
          <a:extLst>
            <a:ext uri="{FF2B5EF4-FFF2-40B4-BE49-F238E27FC236}">
              <a16:creationId xmlns:a16="http://schemas.microsoft.com/office/drawing/2014/main" id="{FD262B0B-AEBC-4DF9-8E66-11152CDC858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59" name="AutoShape 1" descr="blob:https://web.whatsapp.com/34b6e80c-bc0c-4a28-b3e1-e4a36d430a7e">
          <a:extLst>
            <a:ext uri="{FF2B5EF4-FFF2-40B4-BE49-F238E27FC236}">
              <a16:creationId xmlns:a16="http://schemas.microsoft.com/office/drawing/2014/main" id="{5570C05F-117A-4D58-9B3B-BAAA1644C20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0" name="AutoShape 1" descr="blob:https://web.whatsapp.com/34b6e80c-bc0c-4a28-b3e1-e4a36d430a7e">
          <a:extLst>
            <a:ext uri="{FF2B5EF4-FFF2-40B4-BE49-F238E27FC236}">
              <a16:creationId xmlns:a16="http://schemas.microsoft.com/office/drawing/2014/main" id="{F4DBD3E0-4424-41AD-97CC-0D65C0D755A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1" name="AutoShape 1" descr="blob:https://web.whatsapp.com/34b6e80c-bc0c-4a28-b3e1-e4a36d430a7e">
          <a:extLst>
            <a:ext uri="{FF2B5EF4-FFF2-40B4-BE49-F238E27FC236}">
              <a16:creationId xmlns:a16="http://schemas.microsoft.com/office/drawing/2014/main" id="{A97A3600-C0C5-4C53-BA90-EED65C3FF09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2" name="AutoShape 1" descr="blob:https://web.whatsapp.com/34b6e80c-bc0c-4a28-b3e1-e4a36d430a7e">
          <a:extLst>
            <a:ext uri="{FF2B5EF4-FFF2-40B4-BE49-F238E27FC236}">
              <a16:creationId xmlns:a16="http://schemas.microsoft.com/office/drawing/2014/main" id="{B47CD265-6344-4009-8A51-D1A83833694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3" name="AutoShape 1" descr="blob:https://web.whatsapp.com/34b6e80c-bc0c-4a28-b3e1-e4a36d430a7e">
          <a:extLst>
            <a:ext uri="{FF2B5EF4-FFF2-40B4-BE49-F238E27FC236}">
              <a16:creationId xmlns:a16="http://schemas.microsoft.com/office/drawing/2014/main" id="{C4D0E54E-1FB1-4733-A203-4D4502C249F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4" name="AutoShape 1" descr="blob:https://web.whatsapp.com/34b6e80c-bc0c-4a28-b3e1-e4a36d430a7e">
          <a:extLst>
            <a:ext uri="{FF2B5EF4-FFF2-40B4-BE49-F238E27FC236}">
              <a16:creationId xmlns:a16="http://schemas.microsoft.com/office/drawing/2014/main" id="{B29B9097-A750-4C30-A426-997F479323D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5" name="AutoShape 1" descr="blob:https://web.whatsapp.com/34b6e80c-bc0c-4a28-b3e1-e4a36d430a7e">
          <a:extLst>
            <a:ext uri="{FF2B5EF4-FFF2-40B4-BE49-F238E27FC236}">
              <a16:creationId xmlns:a16="http://schemas.microsoft.com/office/drawing/2014/main" id="{2D9CAB3E-925A-4020-B14F-11AE30DD254E}"/>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1450</xdr:row>
      <xdr:rowOff>0</xdr:rowOff>
    </xdr:from>
    <xdr:ext cx="304800" cy="307975"/>
    <xdr:sp macro="" textlink="">
      <xdr:nvSpPr>
        <xdr:cNvPr id="6466" name="AutoShape 1" descr="blob:https://web.whatsapp.com/34b6e80c-bc0c-4a28-b3e1-e4a36d430a7e">
          <a:extLst>
            <a:ext uri="{FF2B5EF4-FFF2-40B4-BE49-F238E27FC236}">
              <a16:creationId xmlns:a16="http://schemas.microsoft.com/office/drawing/2014/main" id="{FD25489E-443C-4F9F-AA80-9131D247161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67" name="AutoShape 1" descr="blob:https://web.whatsapp.com/34b6e80c-bc0c-4a28-b3e1-e4a36d430a7e">
          <a:extLst>
            <a:ext uri="{FF2B5EF4-FFF2-40B4-BE49-F238E27FC236}">
              <a16:creationId xmlns:a16="http://schemas.microsoft.com/office/drawing/2014/main" id="{D0AB1D6E-0AA7-4403-9C38-B9DD4D7D8FF8}"/>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68" name="AutoShape 1" descr="blob:https://web.whatsapp.com/34b6e80c-bc0c-4a28-b3e1-e4a36d430a7e">
          <a:extLst>
            <a:ext uri="{FF2B5EF4-FFF2-40B4-BE49-F238E27FC236}">
              <a16:creationId xmlns:a16="http://schemas.microsoft.com/office/drawing/2014/main" id="{64E58711-1BA3-47ED-8115-B9210DABA59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69" name="AutoShape 1" descr="blob:https://web.whatsapp.com/34b6e80c-bc0c-4a28-b3e1-e4a36d430a7e">
          <a:extLst>
            <a:ext uri="{FF2B5EF4-FFF2-40B4-BE49-F238E27FC236}">
              <a16:creationId xmlns:a16="http://schemas.microsoft.com/office/drawing/2014/main" id="{BDA33B39-0F9A-4AED-9240-73389A34FE2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0" name="AutoShape 1" descr="blob:https://web.whatsapp.com/34b6e80c-bc0c-4a28-b3e1-e4a36d430a7e">
          <a:extLst>
            <a:ext uri="{FF2B5EF4-FFF2-40B4-BE49-F238E27FC236}">
              <a16:creationId xmlns:a16="http://schemas.microsoft.com/office/drawing/2014/main" id="{F7A3C95C-C6C5-43CB-ADAF-128F2C151C2D}"/>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1" name="AutoShape 1" descr="blob:https://web.whatsapp.com/34b6e80c-bc0c-4a28-b3e1-e4a36d430a7e">
          <a:extLst>
            <a:ext uri="{FF2B5EF4-FFF2-40B4-BE49-F238E27FC236}">
              <a16:creationId xmlns:a16="http://schemas.microsoft.com/office/drawing/2014/main" id="{F3CA9E42-A6FA-4721-AF3F-2FC6DEE2FDC5}"/>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2" name="AutoShape 1" descr="blob:https://web.whatsapp.com/34b6e80c-bc0c-4a28-b3e1-e4a36d430a7e">
          <a:extLst>
            <a:ext uri="{FF2B5EF4-FFF2-40B4-BE49-F238E27FC236}">
              <a16:creationId xmlns:a16="http://schemas.microsoft.com/office/drawing/2014/main" id="{BA939C66-EF63-475F-849E-EF7022441B2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3" name="AutoShape 1" descr="blob:https://web.whatsapp.com/34b6e80c-bc0c-4a28-b3e1-e4a36d430a7e">
          <a:extLst>
            <a:ext uri="{FF2B5EF4-FFF2-40B4-BE49-F238E27FC236}">
              <a16:creationId xmlns:a16="http://schemas.microsoft.com/office/drawing/2014/main" id="{4280A868-845F-4E1E-B3A6-A4A4B7679B8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4" name="AutoShape 1" descr="blob:https://web.whatsapp.com/34b6e80c-bc0c-4a28-b3e1-e4a36d430a7e">
          <a:extLst>
            <a:ext uri="{FF2B5EF4-FFF2-40B4-BE49-F238E27FC236}">
              <a16:creationId xmlns:a16="http://schemas.microsoft.com/office/drawing/2014/main" id="{5BADD4EB-4776-42A8-A32A-22D64A1DE70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5" name="AutoShape 1" descr="blob:https://web.whatsapp.com/34b6e80c-bc0c-4a28-b3e1-e4a36d430a7e">
          <a:extLst>
            <a:ext uri="{FF2B5EF4-FFF2-40B4-BE49-F238E27FC236}">
              <a16:creationId xmlns:a16="http://schemas.microsoft.com/office/drawing/2014/main" id="{BEA6E60D-8455-4167-9BF5-30ACA9186D5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6" name="AutoShape 1" descr="blob:https://web.whatsapp.com/34b6e80c-bc0c-4a28-b3e1-e4a36d430a7e">
          <a:extLst>
            <a:ext uri="{FF2B5EF4-FFF2-40B4-BE49-F238E27FC236}">
              <a16:creationId xmlns:a16="http://schemas.microsoft.com/office/drawing/2014/main" id="{2D8CB274-B5EA-40D2-B4A3-E2C44AC4308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7" name="AutoShape 1" descr="blob:https://web.whatsapp.com/34b6e80c-bc0c-4a28-b3e1-e4a36d430a7e">
          <a:extLst>
            <a:ext uri="{FF2B5EF4-FFF2-40B4-BE49-F238E27FC236}">
              <a16:creationId xmlns:a16="http://schemas.microsoft.com/office/drawing/2014/main" id="{9121C6BB-6301-4EBD-A459-C0894313AD41}"/>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8" name="AutoShape 1" descr="blob:https://web.whatsapp.com/34b6e80c-bc0c-4a28-b3e1-e4a36d430a7e">
          <a:extLst>
            <a:ext uri="{FF2B5EF4-FFF2-40B4-BE49-F238E27FC236}">
              <a16:creationId xmlns:a16="http://schemas.microsoft.com/office/drawing/2014/main" id="{27BBF5B7-AAF5-4274-98F6-6ABFB35A05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79" name="AutoShape 1" descr="blob:https://web.whatsapp.com/34b6e80c-bc0c-4a28-b3e1-e4a36d430a7e">
          <a:extLst>
            <a:ext uri="{FF2B5EF4-FFF2-40B4-BE49-F238E27FC236}">
              <a16:creationId xmlns:a16="http://schemas.microsoft.com/office/drawing/2014/main" id="{C17E4920-92A7-45BC-9027-C11560EB15D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80" name="AutoShape 1" descr="blob:https://web.whatsapp.com/34b6e80c-bc0c-4a28-b3e1-e4a36d430a7e">
          <a:extLst>
            <a:ext uri="{FF2B5EF4-FFF2-40B4-BE49-F238E27FC236}">
              <a16:creationId xmlns:a16="http://schemas.microsoft.com/office/drawing/2014/main" id="{12CEB23B-BE93-44BB-808F-474372929ED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81" name="AutoShape 1" descr="blob:https://web.whatsapp.com/34b6e80c-bc0c-4a28-b3e1-e4a36d430a7e">
          <a:extLst>
            <a:ext uri="{FF2B5EF4-FFF2-40B4-BE49-F238E27FC236}">
              <a16:creationId xmlns:a16="http://schemas.microsoft.com/office/drawing/2014/main" id="{050CA489-C4F3-4D87-9476-BA12DA8A1B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1451</xdr:row>
      <xdr:rowOff>0</xdr:rowOff>
    </xdr:from>
    <xdr:ext cx="304800" cy="307975"/>
    <xdr:sp macro="" textlink="">
      <xdr:nvSpPr>
        <xdr:cNvPr id="6482" name="AutoShape 1" descr="blob:https://web.whatsapp.com/34b6e80c-bc0c-4a28-b3e1-e4a36d430a7e">
          <a:extLst>
            <a:ext uri="{FF2B5EF4-FFF2-40B4-BE49-F238E27FC236}">
              <a16:creationId xmlns:a16="http://schemas.microsoft.com/office/drawing/2014/main" id="{93920AD6-1F0F-4A4F-98D9-26CE7D4E263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3" name="AutoShape 1" descr="blob:https://web.whatsapp.com/34b6e80c-bc0c-4a28-b3e1-e4a36d430a7e">
          <a:extLst>
            <a:ext uri="{FF2B5EF4-FFF2-40B4-BE49-F238E27FC236}">
              <a16:creationId xmlns:a16="http://schemas.microsoft.com/office/drawing/2014/main" id="{CD4A3A2E-37F9-4EAC-96CC-788CE39298DD}"/>
            </a:ext>
          </a:extLst>
        </xdr:cNvPr>
        <xdr:cNvSpPr>
          <a:spLocks noChangeAspect="1" noChangeArrowheads="1"/>
        </xdr:cNvSpPr>
      </xdr:nvSpPr>
      <xdr:spPr bwMode="auto">
        <a:xfrm>
          <a:off x="9409545" y="38772522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4" name="AutoShape 1" descr="blob:https://web.whatsapp.com/34b6e80c-bc0c-4a28-b3e1-e4a36d430a7e">
          <a:extLst>
            <a:ext uri="{FF2B5EF4-FFF2-40B4-BE49-F238E27FC236}">
              <a16:creationId xmlns:a16="http://schemas.microsoft.com/office/drawing/2014/main" id="{40AAA99C-39F0-4EDD-8467-2FEAFF82D57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5" name="AutoShape 1" descr="blob:https://web.whatsapp.com/34b6e80c-bc0c-4a28-b3e1-e4a36d430a7e">
          <a:extLst>
            <a:ext uri="{FF2B5EF4-FFF2-40B4-BE49-F238E27FC236}">
              <a16:creationId xmlns:a16="http://schemas.microsoft.com/office/drawing/2014/main" id="{3F3ADC18-42C0-46D5-9005-173613F084A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6" name="AutoShape 1" descr="blob:https://web.whatsapp.com/34b6e80c-bc0c-4a28-b3e1-e4a36d430a7e">
          <a:extLst>
            <a:ext uri="{FF2B5EF4-FFF2-40B4-BE49-F238E27FC236}">
              <a16:creationId xmlns:a16="http://schemas.microsoft.com/office/drawing/2014/main" id="{B03FF872-6807-40CE-B08C-9BF21062FD97}"/>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7" name="AutoShape 1" descr="blob:https://web.whatsapp.com/34b6e80c-bc0c-4a28-b3e1-e4a36d430a7e">
          <a:extLst>
            <a:ext uri="{FF2B5EF4-FFF2-40B4-BE49-F238E27FC236}">
              <a16:creationId xmlns:a16="http://schemas.microsoft.com/office/drawing/2014/main" id="{9BFB2138-1FC2-45D7-9BAF-1EA98CF953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8" name="AutoShape 1" descr="blob:https://web.whatsapp.com/34b6e80c-bc0c-4a28-b3e1-e4a36d430a7e">
          <a:extLst>
            <a:ext uri="{FF2B5EF4-FFF2-40B4-BE49-F238E27FC236}">
              <a16:creationId xmlns:a16="http://schemas.microsoft.com/office/drawing/2014/main" id="{301DF4A0-13E9-41D0-88B4-45140726B519}"/>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89" name="AutoShape 1" descr="blob:https://web.whatsapp.com/34b6e80c-bc0c-4a28-b3e1-e4a36d430a7e">
          <a:extLst>
            <a:ext uri="{FF2B5EF4-FFF2-40B4-BE49-F238E27FC236}">
              <a16:creationId xmlns:a16="http://schemas.microsoft.com/office/drawing/2014/main" id="{1FBA725A-A68A-4827-AEAA-E801197EC78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0" name="AutoShape 1" descr="blob:https://web.whatsapp.com/34b6e80c-bc0c-4a28-b3e1-e4a36d430a7e">
          <a:extLst>
            <a:ext uri="{FF2B5EF4-FFF2-40B4-BE49-F238E27FC236}">
              <a16:creationId xmlns:a16="http://schemas.microsoft.com/office/drawing/2014/main" id="{996F34FC-463D-4169-BBFB-64353D39047F}"/>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1" name="AutoShape 1" descr="blob:https://web.whatsapp.com/34b6e80c-bc0c-4a28-b3e1-e4a36d430a7e">
          <a:extLst>
            <a:ext uri="{FF2B5EF4-FFF2-40B4-BE49-F238E27FC236}">
              <a16:creationId xmlns:a16="http://schemas.microsoft.com/office/drawing/2014/main" id="{D5BB4A84-3067-48A0-9537-D998EB6E3E18}"/>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2" name="AutoShape 1" descr="blob:https://web.whatsapp.com/34b6e80c-bc0c-4a28-b3e1-e4a36d430a7e">
          <a:extLst>
            <a:ext uri="{FF2B5EF4-FFF2-40B4-BE49-F238E27FC236}">
              <a16:creationId xmlns:a16="http://schemas.microsoft.com/office/drawing/2014/main" id="{78255EF5-19DF-4539-9078-731FCCCA95C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3" name="AutoShape 1" descr="blob:https://web.whatsapp.com/34b6e80c-bc0c-4a28-b3e1-e4a36d430a7e">
          <a:extLst>
            <a:ext uri="{FF2B5EF4-FFF2-40B4-BE49-F238E27FC236}">
              <a16:creationId xmlns:a16="http://schemas.microsoft.com/office/drawing/2014/main" id="{76BF53E1-A868-4652-8307-8352F83552BB}"/>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4" name="AutoShape 1" descr="blob:https://web.whatsapp.com/34b6e80c-bc0c-4a28-b3e1-e4a36d430a7e">
          <a:extLst>
            <a:ext uri="{FF2B5EF4-FFF2-40B4-BE49-F238E27FC236}">
              <a16:creationId xmlns:a16="http://schemas.microsoft.com/office/drawing/2014/main" id="{3297AF49-77C0-4494-B93E-DCB46A3DF923}"/>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5" name="AutoShape 1" descr="blob:https://web.whatsapp.com/34b6e80c-bc0c-4a28-b3e1-e4a36d430a7e">
          <a:extLst>
            <a:ext uri="{FF2B5EF4-FFF2-40B4-BE49-F238E27FC236}">
              <a16:creationId xmlns:a16="http://schemas.microsoft.com/office/drawing/2014/main" id="{F55F3278-F79E-460D-B078-7B170EADF230}"/>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6" name="AutoShape 1" descr="blob:https://web.whatsapp.com/34b6e80c-bc0c-4a28-b3e1-e4a36d430a7e">
          <a:extLst>
            <a:ext uri="{FF2B5EF4-FFF2-40B4-BE49-F238E27FC236}">
              <a16:creationId xmlns:a16="http://schemas.microsoft.com/office/drawing/2014/main" id="{23C3B4FE-1C99-42C1-87D0-012DD61EAA44}"/>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7" name="AutoShape 1" descr="blob:https://web.whatsapp.com/34b6e80c-bc0c-4a28-b3e1-e4a36d430a7e">
          <a:extLst>
            <a:ext uri="{FF2B5EF4-FFF2-40B4-BE49-F238E27FC236}">
              <a16:creationId xmlns:a16="http://schemas.microsoft.com/office/drawing/2014/main" id="{4F1898A3-FC63-4A43-A27A-D031C64FA1AA}"/>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1452</xdr:row>
      <xdr:rowOff>0</xdr:rowOff>
    </xdr:from>
    <xdr:ext cx="304800" cy="307975"/>
    <xdr:sp macro="" textlink="">
      <xdr:nvSpPr>
        <xdr:cNvPr id="6498" name="AutoShape 1" descr="blob:https://web.whatsapp.com/34b6e80c-bc0c-4a28-b3e1-e4a36d430a7e">
          <a:extLst>
            <a:ext uri="{FF2B5EF4-FFF2-40B4-BE49-F238E27FC236}">
              <a16:creationId xmlns:a16="http://schemas.microsoft.com/office/drawing/2014/main" id="{C163466C-8610-41C6-846C-6CE3E29645B6}"/>
            </a:ext>
          </a:extLst>
        </xdr:cNvPr>
        <xdr:cNvSpPr>
          <a:spLocks noChangeAspect="1" noChangeArrowheads="1"/>
        </xdr:cNvSpPr>
      </xdr:nvSpPr>
      <xdr:spPr bwMode="auto">
        <a:xfrm>
          <a:off x="9409545" y="387455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0" name="AutoShape 1" descr="blob:https://web.whatsapp.com/34b6e80c-bc0c-4a28-b3e1-e4a36d430a7e">
          <a:extLst>
            <a:ext uri="{FF2B5EF4-FFF2-40B4-BE49-F238E27FC236}">
              <a16:creationId xmlns:a16="http://schemas.microsoft.com/office/drawing/2014/main" id="{3C886CCD-6442-4094-958A-AA964C60C5B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1" name="AutoShape 1" descr="blob:https://web.whatsapp.com/34b6e80c-bc0c-4a28-b3e1-e4a36d430a7e">
          <a:extLst>
            <a:ext uri="{FF2B5EF4-FFF2-40B4-BE49-F238E27FC236}">
              <a16:creationId xmlns:a16="http://schemas.microsoft.com/office/drawing/2014/main" id="{CE0F296D-6050-4D9E-A19F-3B8709F45D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2" name="AutoShape 1" descr="blob:https://web.whatsapp.com/34b6e80c-bc0c-4a28-b3e1-e4a36d430a7e">
          <a:extLst>
            <a:ext uri="{FF2B5EF4-FFF2-40B4-BE49-F238E27FC236}">
              <a16:creationId xmlns:a16="http://schemas.microsoft.com/office/drawing/2014/main" id="{DF4ABD3C-64E2-4A58-B4DB-FAE4DD64FB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3" name="AutoShape 1" descr="blob:https://web.whatsapp.com/34b6e80c-bc0c-4a28-b3e1-e4a36d430a7e">
          <a:extLst>
            <a:ext uri="{FF2B5EF4-FFF2-40B4-BE49-F238E27FC236}">
              <a16:creationId xmlns:a16="http://schemas.microsoft.com/office/drawing/2014/main" id="{050A3D88-7855-4B19-9E9D-7A89A63908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4" name="AutoShape 1" descr="blob:https://web.whatsapp.com/34b6e80c-bc0c-4a28-b3e1-e4a36d430a7e">
          <a:extLst>
            <a:ext uri="{FF2B5EF4-FFF2-40B4-BE49-F238E27FC236}">
              <a16:creationId xmlns:a16="http://schemas.microsoft.com/office/drawing/2014/main" id="{C6A91412-AF97-444A-A00F-696A95E8BF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5" name="AutoShape 1" descr="blob:https://web.whatsapp.com/34b6e80c-bc0c-4a28-b3e1-e4a36d430a7e">
          <a:extLst>
            <a:ext uri="{FF2B5EF4-FFF2-40B4-BE49-F238E27FC236}">
              <a16:creationId xmlns:a16="http://schemas.microsoft.com/office/drawing/2014/main" id="{5918590D-CEF1-4758-8468-F983C4C62A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6" name="AutoShape 1" descr="blob:https://web.whatsapp.com/34b6e80c-bc0c-4a28-b3e1-e4a36d430a7e">
          <a:extLst>
            <a:ext uri="{FF2B5EF4-FFF2-40B4-BE49-F238E27FC236}">
              <a16:creationId xmlns:a16="http://schemas.microsoft.com/office/drawing/2014/main" id="{07034EB5-E76F-4B27-8F76-C38BFD8E0C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7" name="AutoShape 1" descr="blob:https://web.whatsapp.com/34b6e80c-bc0c-4a28-b3e1-e4a36d430a7e">
          <a:extLst>
            <a:ext uri="{FF2B5EF4-FFF2-40B4-BE49-F238E27FC236}">
              <a16:creationId xmlns:a16="http://schemas.microsoft.com/office/drawing/2014/main" id="{9855B19C-6908-4245-A315-FE98F5760C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8" name="AutoShape 1" descr="blob:https://web.whatsapp.com/34b6e80c-bc0c-4a28-b3e1-e4a36d430a7e">
          <a:extLst>
            <a:ext uri="{FF2B5EF4-FFF2-40B4-BE49-F238E27FC236}">
              <a16:creationId xmlns:a16="http://schemas.microsoft.com/office/drawing/2014/main" id="{1C3985AB-4BE7-4644-904B-2728B6491BB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09" name="AutoShape 1" descr="blob:https://web.whatsapp.com/34b6e80c-bc0c-4a28-b3e1-e4a36d430a7e">
          <a:extLst>
            <a:ext uri="{FF2B5EF4-FFF2-40B4-BE49-F238E27FC236}">
              <a16:creationId xmlns:a16="http://schemas.microsoft.com/office/drawing/2014/main" id="{2AF3139B-246B-40EC-B690-76ED82B125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0" name="AutoShape 1" descr="blob:https://web.whatsapp.com/34b6e80c-bc0c-4a28-b3e1-e4a36d430a7e">
          <a:extLst>
            <a:ext uri="{FF2B5EF4-FFF2-40B4-BE49-F238E27FC236}">
              <a16:creationId xmlns:a16="http://schemas.microsoft.com/office/drawing/2014/main" id="{2554A94E-7F7B-44F1-9378-50291366317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1" name="AutoShape 1" descr="blob:https://web.whatsapp.com/34b6e80c-bc0c-4a28-b3e1-e4a36d430a7e">
          <a:extLst>
            <a:ext uri="{FF2B5EF4-FFF2-40B4-BE49-F238E27FC236}">
              <a16:creationId xmlns:a16="http://schemas.microsoft.com/office/drawing/2014/main" id="{769A9EF1-8113-47F4-B150-1E820FC7F2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2" name="AutoShape 1" descr="blob:https://web.whatsapp.com/34b6e80c-bc0c-4a28-b3e1-e4a36d430a7e">
          <a:extLst>
            <a:ext uri="{FF2B5EF4-FFF2-40B4-BE49-F238E27FC236}">
              <a16:creationId xmlns:a16="http://schemas.microsoft.com/office/drawing/2014/main" id="{BD742891-EC28-4DDD-9460-6490E91E83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3" name="AutoShape 1" descr="blob:https://web.whatsapp.com/34b6e80c-bc0c-4a28-b3e1-e4a36d430a7e">
          <a:extLst>
            <a:ext uri="{FF2B5EF4-FFF2-40B4-BE49-F238E27FC236}">
              <a16:creationId xmlns:a16="http://schemas.microsoft.com/office/drawing/2014/main" id="{E3D8D1B1-FB65-4E6B-857E-A8280492EA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4" name="AutoShape 1" descr="blob:https://web.whatsapp.com/34b6e80c-bc0c-4a28-b3e1-e4a36d430a7e">
          <a:extLst>
            <a:ext uri="{FF2B5EF4-FFF2-40B4-BE49-F238E27FC236}">
              <a16:creationId xmlns:a16="http://schemas.microsoft.com/office/drawing/2014/main" id="{C0357A0B-0C1F-4E0C-A74E-854ECB3F6B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1502</xdr:row>
      <xdr:rowOff>0</xdr:rowOff>
    </xdr:from>
    <xdr:ext cx="304800" cy="307975"/>
    <xdr:sp macro="" textlink="">
      <xdr:nvSpPr>
        <xdr:cNvPr id="6515" name="AutoShape 1" descr="blob:https://web.whatsapp.com/34b6e80c-bc0c-4a28-b3e1-e4a36d430a7e">
          <a:extLst>
            <a:ext uri="{FF2B5EF4-FFF2-40B4-BE49-F238E27FC236}">
              <a16:creationId xmlns:a16="http://schemas.microsoft.com/office/drawing/2014/main" id="{20F680EC-8236-41F9-B95E-21A474CAC5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16" name="AutoShape 1" descr="blob:https://web.whatsapp.com/34b6e80c-bc0c-4a28-b3e1-e4a36d430a7e">
          <a:extLst>
            <a:ext uri="{FF2B5EF4-FFF2-40B4-BE49-F238E27FC236}">
              <a16:creationId xmlns:a16="http://schemas.microsoft.com/office/drawing/2014/main" id="{FE938374-0FFA-459A-BCB0-100377E4660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17" name="AutoShape 1" descr="blob:https://web.whatsapp.com/34b6e80c-bc0c-4a28-b3e1-e4a36d430a7e">
          <a:extLst>
            <a:ext uri="{FF2B5EF4-FFF2-40B4-BE49-F238E27FC236}">
              <a16:creationId xmlns:a16="http://schemas.microsoft.com/office/drawing/2014/main" id="{B773C75D-29E0-4877-9C56-0A8FAAF838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18" name="AutoShape 1" descr="blob:https://web.whatsapp.com/34b6e80c-bc0c-4a28-b3e1-e4a36d430a7e">
          <a:extLst>
            <a:ext uri="{FF2B5EF4-FFF2-40B4-BE49-F238E27FC236}">
              <a16:creationId xmlns:a16="http://schemas.microsoft.com/office/drawing/2014/main" id="{93814250-975D-402A-B76C-D501056C6D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19" name="AutoShape 1" descr="blob:https://web.whatsapp.com/34b6e80c-bc0c-4a28-b3e1-e4a36d430a7e">
          <a:extLst>
            <a:ext uri="{FF2B5EF4-FFF2-40B4-BE49-F238E27FC236}">
              <a16:creationId xmlns:a16="http://schemas.microsoft.com/office/drawing/2014/main" id="{F49F81FF-2C81-4A37-A5B1-9B1D232D456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0" name="AutoShape 1" descr="blob:https://web.whatsapp.com/34b6e80c-bc0c-4a28-b3e1-e4a36d430a7e">
          <a:extLst>
            <a:ext uri="{FF2B5EF4-FFF2-40B4-BE49-F238E27FC236}">
              <a16:creationId xmlns:a16="http://schemas.microsoft.com/office/drawing/2014/main" id="{DC1A5182-699D-4621-9A28-A7FCA1A5F0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1" name="AutoShape 1" descr="blob:https://web.whatsapp.com/34b6e80c-bc0c-4a28-b3e1-e4a36d430a7e">
          <a:extLst>
            <a:ext uri="{FF2B5EF4-FFF2-40B4-BE49-F238E27FC236}">
              <a16:creationId xmlns:a16="http://schemas.microsoft.com/office/drawing/2014/main" id="{46609DD7-4E11-4F70-9D64-E2CD06080A6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2" name="AutoShape 1" descr="blob:https://web.whatsapp.com/34b6e80c-bc0c-4a28-b3e1-e4a36d430a7e">
          <a:extLst>
            <a:ext uri="{FF2B5EF4-FFF2-40B4-BE49-F238E27FC236}">
              <a16:creationId xmlns:a16="http://schemas.microsoft.com/office/drawing/2014/main" id="{8D3779CF-D97B-4A75-BB2E-D240894867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3" name="AutoShape 1" descr="blob:https://web.whatsapp.com/34b6e80c-bc0c-4a28-b3e1-e4a36d430a7e">
          <a:extLst>
            <a:ext uri="{FF2B5EF4-FFF2-40B4-BE49-F238E27FC236}">
              <a16:creationId xmlns:a16="http://schemas.microsoft.com/office/drawing/2014/main" id="{56F0192D-B81F-4963-BA1B-1A2B7FA817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4" name="AutoShape 1" descr="blob:https://web.whatsapp.com/34b6e80c-bc0c-4a28-b3e1-e4a36d430a7e">
          <a:extLst>
            <a:ext uri="{FF2B5EF4-FFF2-40B4-BE49-F238E27FC236}">
              <a16:creationId xmlns:a16="http://schemas.microsoft.com/office/drawing/2014/main" id="{6AAD1510-78CA-4ECA-BCCC-87FBCB76FC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5" name="AutoShape 1" descr="blob:https://web.whatsapp.com/34b6e80c-bc0c-4a28-b3e1-e4a36d430a7e">
          <a:extLst>
            <a:ext uri="{FF2B5EF4-FFF2-40B4-BE49-F238E27FC236}">
              <a16:creationId xmlns:a16="http://schemas.microsoft.com/office/drawing/2014/main" id="{3F4E4666-C99D-4058-99A6-842E6AF549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6" name="AutoShape 1" descr="blob:https://web.whatsapp.com/34b6e80c-bc0c-4a28-b3e1-e4a36d430a7e">
          <a:extLst>
            <a:ext uri="{FF2B5EF4-FFF2-40B4-BE49-F238E27FC236}">
              <a16:creationId xmlns:a16="http://schemas.microsoft.com/office/drawing/2014/main" id="{27EF3EC3-FC25-45BE-AC45-7E519E8997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7" name="AutoShape 1" descr="blob:https://web.whatsapp.com/34b6e80c-bc0c-4a28-b3e1-e4a36d430a7e">
          <a:extLst>
            <a:ext uri="{FF2B5EF4-FFF2-40B4-BE49-F238E27FC236}">
              <a16:creationId xmlns:a16="http://schemas.microsoft.com/office/drawing/2014/main" id="{2D5614EC-99FB-435A-AC5E-4C0502FECF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8" name="AutoShape 1" descr="blob:https://web.whatsapp.com/34b6e80c-bc0c-4a28-b3e1-e4a36d430a7e">
          <a:extLst>
            <a:ext uri="{FF2B5EF4-FFF2-40B4-BE49-F238E27FC236}">
              <a16:creationId xmlns:a16="http://schemas.microsoft.com/office/drawing/2014/main" id="{D3417C81-9950-4C67-8597-07D6178F639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29" name="AutoShape 1" descr="blob:https://web.whatsapp.com/34b6e80c-bc0c-4a28-b3e1-e4a36d430a7e">
          <a:extLst>
            <a:ext uri="{FF2B5EF4-FFF2-40B4-BE49-F238E27FC236}">
              <a16:creationId xmlns:a16="http://schemas.microsoft.com/office/drawing/2014/main" id="{1876B74A-02C9-4EF6-9E58-E27338D2AE7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0" name="AutoShape 1" descr="blob:https://web.whatsapp.com/34b6e80c-bc0c-4a28-b3e1-e4a36d430a7e">
          <a:extLst>
            <a:ext uri="{FF2B5EF4-FFF2-40B4-BE49-F238E27FC236}">
              <a16:creationId xmlns:a16="http://schemas.microsoft.com/office/drawing/2014/main" id="{DCF87CD5-593F-4FC9-B3E7-BE34BB4C69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1" name="AutoShape 1" descr="blob:https://web.whatsapp.com/34b6e80c-bc0c-4a28-b3e1-e4a36d430a7e">
          <a:extLst>
            <a:ext uri="{FF2B5EF4-FFF2-40B4-BE49-F238E27FC236}">
              <a16:creationId xmlns:a16="http://schemas.microsoft.com/office/drawing/2014/main" id="{5A64336D-7D53-47DE-80B4-B9F722D4F1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2" name="AutoShape 1" descr="blob:https://web.whatsapp.com/34b6e80c-bc0c-4a28-b3e1-e4a36d430a7e">
          <a:extLst>
            <a:ext uri="{FF2B5EF4-FFF2-40B4-BE49-F238E27FC236}">
              <a16:creationId xmlns:a16="http://schemas.microsoft.com/office/drawing/2014/main" id="{E0B3CFD4-EF45-4B66-90B0-4C1B87CE3E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3" name="AutoShape 1" descr="blob:https://web.whatsapp.com/34b6e80c-bc0c-4a28-b3e1-e4a36d430a7e">
          <a:extLst>
            <a:ext uri="{FF2B5EF4-FFF2-40B4-BE49-F238E27FC236}">
              <a16:creationId xmlns:a16="http://schemas.microsoft.com/office/drawing/2014/main" id="{B1A8CB00-B2E0-4CDE-BBDD-7EFFFF8E6B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4" name="AutoShape 1" descr="blob:https://web.whatsapp.com/34b6e80c-bc0c-4a28-b3e1-e4a36d430a7e">
          <a:extLst>
            <a:ext uri="{FF2B5EF4-FFF2-40B4-BE49-F238E27FC236}">
              <a16:creationId xmlns:a16="http://schemas.microsoft.com/office/drawing/2014/main" id="{6F4FAE1A-206F-451F-93C7-35BD37F842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5" name="AutoShape 1" descr="blob:https://web.whatsapp.com/34b6e80c-bc0c-4a28-b3e1-e4a36d430a7e">
          <a:extLst>
            <a:ext uri="{FF2B5EF4-FFF2-40B4-BE49-F238E27FC236}">
              <a16:creationId xmlns:a16="http://schemas.microsoft.com/office/drawing/2014/main" id="{23BF365C-2A74-4C40-8433-BEF2C8B04E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6" name="AutoShape 1" descr="blob:https://web.whatsapp.com/34b6e80c-bc0c-4a28-b3e1-e4a36d430a7e">
          <a:extLst>
            <a:ext uri="{FF2B5EF4-FFF2-40B4-BE49-F238E27FC236}">
              <a16:creationId xmlns:a16="http://schemas.microsoft.com/office/drawing/2014/main" id="{7608517A-BC91-4AA6-BFCA-53276ECDF7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7" name="AutoShape 1" descr="blob:https://web.whatsapp.com/34b6e80c-bc0c-4a28-b3e1-e4a36d430a7e">
          <a:extLst>
            <a:ext uri="{FF2B5EF4-FFF2-40B4-BE49-F238E27FC236}">
              <a16:creationId xmlns:a16="http://schemas.microsoft.com/office/drawing/2014/main" id="{AA69BC67-C1A9-4DFF-A777-C1E6A9A595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8" name="AutoShape 1" descr="blob:https://web.whatsapp.com/34b6e80c-bc0c-4a28-b3e1-e4a36d430a7e">
          <a:extLst>
            <a:ext uri="{FF2B5EF4-FFF2-40B4-BE49-F238E27FC236}">
              <a16:creationId xmlns:a16="http://schemas.microsoft.com/office/drawing/2014/main" id="{C2C48203-B4DC-4AF2-AE31-496E1CDCEC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39" name="AutoShape 1" descr="blob:https://web.whatsapp.com/34b6e80c-bc0c-4a28-b3e1-e4a36d430a7e">
          <a:extLst>
            <a:ext uri="{FF2B5EF4-FFF2-40B4-BE49-F238E27FC236}">
              <a16:creationId xmlns:a16="http://schemas.microsoft.com/office/drawing/2014/main" id="{D1CBC181-777D-4520-B2BF-944D22F28D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0" name="AutoShape 1" descr="blob:https://web.whatsapp.com/34b6e80c-bc0c-4a28-b3e1-e4a36d430a7e">
          <a:extLst>
            <a:ext uri="{FF2B5EF4-FFF2-40B4-BE49-F238E27FC236}">
              <a16:creationId xmlns:a16="http://schemas.microsoft.com/office/drawing/2014/main" id="{908F37DF-582D-4F6E-819E-4D9AD5F9C9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1" name="AutoShape 1" descr="blob:https://web.whatsapp.com/34b6e80c-bc0c-4a28-b3e1-e4a36d430a7e">
          <a:extLst>
            <a:ext uri="{FF2B5EF4-FFF2-40B4-BE49-F238E27FC236}">
              <a16:creationId xmlns:a16="http://schemas.microsoft.com/office/drawing/2014/main" id="{65CA349E-672D-4C24-8575-83364DB48D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2" name="AutoShape 1" descr="blob:https://web.whatsapp.com/34b6e80c-bc0c-4a28-b3e1-e4a36d430a7e">
          <a:extLst>
            <a:ext uri="{FF2B5EF4-FFF2-40B4-BE49-F238E27FC236}">
              <a16:creationId xmlns:a16="http://schemas.microsoft.com/office/drawing/2014/main" id="{70B4CA70-9115-4F57-A15E-6E9CB4A0ED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3" name="AutoShape 1" descr="blob:https://web.whatsapp.com/34b6e80c-bc0c-4a28-b3e1-e4a36d430a7e">
          <a:extLst>
            <a:ext uri="{FF2B5EF4-FFF2-40B4-BE49-F238E27FC236}">
              <a16:creationId xmlns:a16="http://schemas.microsoft.com/office/drawing/2014/main" id="{F78AC4F9-0AC0-428F-9E9F-E799CB064A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4" name="AutoShape 1" descr="blob:https://web.whatsapp.com/34b6e80c-bc0c-4a28-b3e1-e4a36d430a7e">
          <a:extLst>
            <a:ext uri="{FF2B5EF4-FFF2-40B4-BE49-F238E27FC236}">
              <a16:creationId xmlns:a16="http://schemas.microsoft.com/office/drawing/2014/main" id="{E3F3ECCC-D147-486F-8436-4A2B4CFDB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5" name="AutoShape 1" descr="blob:https://web.whatsapp.com/34b6e80c-bc0c-4a28-b3e1-e4a36d430a7e">
          <a:extLst>
            <a:ext uri="{FF2B5EF4-FFF2-40B4-BE49-F238E27FC236}">
              <a16:creationId xmlns:a16="http://schemas.microsoft.com/office/drawing/2014/main" id="{F9831D97-4145-4B61-A8E8-4218A4C5CEF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6" name="AutoShape 1" descr="blob:https://web.whatsapp.com/34b6e80c-bc0c-4a28-b3e1-e4a36d430a7e">
          <a:extLst>
            <a:ext uri="{FF2B5EF4-FFF2-40B4-BE49-F238E27FC236}">
              <a16:creationId xmlns:a16="http://schemas.microsoft.com/office/drawing/2014/main" id="{8456EB97-D8CA-462F-B304-6063295653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1503</xdr:row>
      <xdr:rowOff>0</xdr:rowOff>
    </xdr:from>
    <xdr:ext cx="304800" cy="307975"/>
    <xdr:sp macro="" textlink="">
      <xdr:nvSpPr>
        <xdr:cNvPr id="6547" name="AutoShape 1" descr="blob:https://web.whatsapp.com/34b6e80c-bc0c-4a28-b3e1-e4a36d430a7e">
          <a:extLst>
            <a:ext uri="{FF2B5EF4-FFF2-40B4-BE49-F238E27FC236}">
              <a16:creationId xmlns:a16="http://schemas.microsoft.com/office/drawing/2014/main" id="{CA13C726-AF0D-44F0-8ED8-AD784D2FD1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48" name="AutoShape 1" descr="blob:https://web.whatsapp.com/34b6e80c-bc0c-4a28-b3e1-e4a36d430a7e">
          <a:extLst>
            <a:ext uri="{FF2B5EF4-FFF2-40B4-BE49-F238E27FC236}">
              <a16:creationId xmlns:a16="http://schemas.microsoft.com/office/drawing/2014/main" id="{B204E7EF-0E16-4BF7-8BD8-CF805B3209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49" name="AutoShape 1" descr="blob:https://web.whatsapp.com/34b6e80c-bc0c-4a28-b3e1-e4a36d430a7e">
          <a:extLst>
            <a:ext uri="{FF2B5EF4-FFF2-40B4-BE49-F238E27FC236}">
              <a16:creationId xmlns:a16="http://schemas.microsoft.com/office/drawing/2014/main" id="{815D8228-4C42-4F6B-BB23-A24CDD5A51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0" name="AutoShape 1" descr="blob:https://web.whatsapp.com/34b6e80c-bc0c-4a28-b3e1-e4a36d430a7e">
          <a:extLst>
            <a:ext uri="{FF2B5EF4-FFF2-40B4-BE49-F238E27FC236}">
              <a16:creationId xmlns:a16="http://schemas.microsoft.com/office/drawing/2014/main" id="{0FA7BC85-340D-456F-8F99-4188FD8348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1" name="AutoShape 1" descr="blob:https://web.whatsapp.com/34b6e80c-bc0c-4a28-b3e1-e4a36d430a7e">
          <a:extLst>
            <a:ext uri="{FF2B5EF4-FFF2-40B4-BE49-F238E27FC236}">
              <a16:creationId xmlns:a16="http://schemas.microsoft.com/office/drawing/2014/main" id="{64A239CE-B76B-4CE4-93AD-EA73EDF6E8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2" name="AutoShape 1" descr="blob:https://web.whatsapp.com/34b6e80c-bc0c-4a28-b3e1-e4a36d430a7e">
          <a:extLst>
            <a:ext uri="{FF2B5EF4-FFF2-40B4-BE49-F238E27FC236}">
              <a16:creationId xmlns:a16="http://schemas.microsoft.com/office/drawing/2014/main" id="{0B31EC59-72FA-4E7D-BFB1-BA945C3BA5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3" name="AutoShape 1" descr="blob:https://web.whatsapp.com/34b6e80c-bc0c-4a28-b3e1-e4a36d430a7e">
          <a:extLst>
            <a:ext uri="{FF2B5EF4-FFF2-40B4-BE49-F238E27FC236}">
              <a16:creationId xmlns:a16="http://schemas.microsoft.com/office/drawing/2014/main" id="{4ECB4C63-5F36-43C1-899B-19DE28BFC6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4" name="AutoShape 1" descr="blob:https://web.whatsapp.com/34b6e80c-bc0c-4a28-b3e1-e4a36d430a7e">
          <a:extLst>
            <a:ext uri="{FF2B5EF4-FFF2-40B4-BE49-F238E27FC236}">
              <a16:creationId xmlns:a16="http://schemas.microsoft.com/office/drawing/2014/main" id="{4B5DBF78-4061-40B2-9861-533AC6AE449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5" name="AutoShape 1" descr="blob:https://web.whatsapp.com/34b6e80c-bc0c-4a28-b3e1-e4a36d430a7e">
          <a:extLst>
            <a:ext uri="{FF2B5EF4-FFF2-40B4-BE49-F238E27FC236}">
              <a16:creationId xmlns:a16="http://schemas.microsoft.com/office/drawing/2014/main" id="{592B9AA5-BB55-4F12-889C-EEFB83A925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6" name="AutoShape 1" descr="blob:https://web.whatsapp.com/34b6e80c-bc0c-4a28-b3e1-e4a36d430a7e">
          <a:extLst>
            <a:ext uri="{FF2B5EF4-FFF2-40B4-BE49-F238E27FC236}">
              <a16:creationId xmlns:a16="http://schemas.microsoft.com/office/drawing/2014/main" id="{4471449D-56D6-4EB6-AAD1-8BB56E27DC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7" name="AutoShape 1" descr="blob:https://web.whatsapp.com/34b6e80c-bc0c-4a28-b3e1-e4a36d430a7e">
          <a:extLst>
            <a:ext uri="{FF2B5EF4-FFF2-40B4-BE49-F238E27FC236}">
              <a16:creationId xmlns:a16="http://schemas.microsoft.com/office/drawing/2014/main" id="{0F17CFC5-674F-41A3-A99B-7ED1E3C1009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8" name="AutoShape 1" descr="blob:https://web.whatsapp.com/34b6e80c-bc0c-4a28-b3e1-e4a36d430a7e">
          <a:extLst>
            <a:ext uri="{FF2B5EF4-FFF2-40B4-BE49-F238E27FC236}">
              <a16:creationId xmlns:a16="http://schemas.microsoft.com/office/drawing/2014/main" id="{2F1FCE26-57D7-4691-8083-DD2105B575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59" name="AutoShape 1" descr="blob:https://web.whatsapp.com/34b6e80c-bc0c-4a28-b3e1-e4a36d430a7e">
          <a:extLst>
            <a:ext uri="{FF2B5EF4-FFF2-40B4-BE49-F238E27FC236}">
              <a16:creationId xmlns:a16="http://schemas.microsoft.com/office/drawing/2014/main" id="{1CE80210-D9C0-451B-9E59-DC0DE6BC6D2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0" name="AutoShape 1" descr="blob:https://web.whatsapp.com/34b6e80c-bc0c-4a28-b3e1-e4a36d430a7e">
          <a:extLst>
            <a:ext uri="{FF2B5EF4-FFF2-40B4-BE49-F238E27FC236}">
              <a16:creationId xmlns:a16="http://schemas.microsoft.com/office/drawing/2014/main" id="{8258692A-6B4E-4C4F-B422-40ACDFD67B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1" name="AutoShape 1" descr="blob:https://web.whatsapp.com/34b6e80c-bc0c-4a28-b3e1-e4a36d430a7e">
          <a:extLst>
            <a:ext uri="{FF2B5EF4-FFF2-40B4-BE49-F238E27FC236}">
              <a16:creationId xmlns:a16="http://schemas.microsoft.com/office/drawing/2014/main" id="{95846884-4A2F-4740-BC66-985C6B8DD7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2" name="AutoShape 1" descr="blob:https://web.whatsapp.com/34b6e80c-bc0c-4a28-b3e1-e4a36d430a7e">
          <a:extLst>
            <a:ext uri="{FF2B5EF4-FFF2-40B4-BE49-F238E27FC236}">
              <a16:creationId xmlns:a16="http://schemas.microsoft.com/office/drawing/2014/main" id="{9F2930DE-96C0-441E-B3F8-D4C0494908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3" name="AutoShape 1" descr="blob:https://web.whatsapp.com/34b6e80c-bc0c-4a28-b3e1-e4a36d430a7e">
          <a:extLst>
            <a:ext uri="{FF2B5EF4-FFF2-40B4-BE49-F238E27FC236}">
              <a16:creationId xmlns:a16="http://schemas.microsoft.com/office/drawing/2014/main" id="{36E528B3-0DE2-4E0C-985E-9A34851A70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4" name="AutoShape 1" descr="blob:https://web.whatsapp.com/34b6e80c-bc0c-4a28-b3e1-e4a36d430a7e">
          <a:extLst>
            <a:ext uri="{FF2B5EF4-FFF2-40B4-BE49-F238E27FC236}">
              <a16:creationId xmlns:a16="http://schemas.microsoft.com/office/drawing/2014/main" id="{F62FC5D1-0E74-4A47-A3AD-4BF5723C866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5" name="AutoShape 1" descr="blob:https://web.whatsapp.com/34b6e80c-bc0c-4a28-b3e1-e4a36d430a7e">
          <a:extLst>
            <a:ext uri="{FF2B5EF4-FFF2-40B4-BE49-F238E27FC236}">
              <a16:creationId xmlns:a16="http://schemas.microsoft.com/office/drawing/2014/main" id="{ABF46FB0-49A5-46BA-99FE-4DB9360BC3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6" name="AutoShape 1" descr="blob:https://web.whatsapp.com/34b6e80c-bc0c-4a28-b3e1-e4a36d430a7e">
          <a:extLst>
            <a:ext uri="{FF2B5EF4-FFF2-40B4-BE49-F238E27FC236}">
              <a16:creationId xmlns:a16="http://schemas.microsoft.com/office/drawing/2014/main" id="{A7565926-2D6A-4C83-B83E-A2870F226A7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7" name="AutoShape 1" descr="blob:https://web.whatsapp.com/34b6e80c-bc0c-4a28-b3e1-e4a36d430a7e">
          <a:extLst>
            <a:ext uri="{FF2B5EF4-FFF2-40B4-BE49-F238E27FC236}">
              <a16:creationId xmlns:a16="http://schemas.microsoft.com/office/drawing/2014/main" id="{C9D03764-C257-45F8-AAB6-129ABB6830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8" name="AutoShape 1" descr="blob:https://web.whatsapp.com/34b6e80c-bc0c-4a28-b3e1-e4a36d430a7e">
          <a:extLst>
            <a:ext uri="{FF2B5EF4-FFF2-40B4-BE49-F238E27FC236}">
              <a16:creationId xmlns:a16="http://schemas.microsoft.com/office/drawing/2014/main" id="{D9801AD2-EB33-4872-9A91-1FA3E4D25F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69" name="AutoShape 1" descr="blob:https://web.whatsapp.com/34b6e80c-bc0c-4a28-b3e1-e4a36d430a7e">
          <a:extLst>
            <a:ext uri="{FF2B5EF4-FFF2-40B4-BE49-F238E27FC236}">
              <a16:creationId xmlns:a16="http://schemas.microsoft.com/office/drawing/2014/main" id="{B9470438-5C5C-419B-BFD4-9C26C04D53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0" name="AutoShape 1" descr="blob:https://web.whatsapp.com/34b6e80c-bc0c-4a28-b3e1-e4a36d430a7e">
          <a:extLst>
            <a:ext uri="{FF2B5EF4-FFF2-40B4-BE49-F238E27FC236}">
              <a16:creationId xmlns:a16="http://schemas.microsoft.com/office/drawing/2014/main" id="{905D32B7-E838-4727-93AD-50D4B351B53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1" name="AutoShape 1" descr="blob:https://web.whatsapp.com/34b6e80c-bc0c-4a28-b3e1-e4a36d430a7e">
          <a:extLst>
            <a:ext uri="{FF2B5EF4-FFF2-40B4-BE49-F238E27FC236}">
              <a16:creationId xmlns:a16="http://schemas.microsoft.com/office/drawing/2014/main" id="{AFA05B84-0AAA-4680-9974-7C5A91EAD8D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2" name="AutoShape 1" descr="blob:https://web.whatsapp.com/34b6e80c-bc0c-4a28-b3e1-e4a36d430a7e">
          <a:extLst>
            <a:ext uri="{FF2B5EF4-FFF2-40B4-BE49-F238E27FC236}">
              <a16:creationId xmlns:a16="http://schemas.microsoft.com/office/drawing/2014/main" id="{297C608A-3893-4F07-AB92-38A604FE86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3" name="AutoShape 1" descr="blob:https://web.whatsapp.com/34b6e80c-bc0c-4a28-b3e1-e4a36d430a7e">
          <a:extLst>
            <a:ext uri="{FF2B5EF4-FFF2-40B4-BE49-F238E27FC236}">
              <a16:creationId xmlns:a16="http://schemas.microsoft.com/office/drawing/2014/main" id="{4E20D162-A8EE-4816-8DF2-7DD200B997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4" name="AutoShape 1" descr="blob:https://web.whatsapp.com/34b6e80c-bc0c-4a28-b3e1-e4a36d430a7e">
          <a:extLst>
            <a:ext uri="{FF2B5EF4-FFF2-40B4-BE49-F238E27FC236}">
              <a16:creationId xmlns:a16="http://schemas.microsoft.com/office/drawing/2014/main" id="{F974D8DD-37F3-444B-B26D-AB91B27606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5" name="AutoShape 1" descr="blob:https://web.whatsapp.com/34b6e80c-bc0c-4a28-b3e1-e4a36d430a7e">
          <a:extLst>
            <a:ext uri="{FF2B5EF4-FFF2-40B4-BE49-F238E27FC236}">
              <a16:creationId xmlns:a16="http://schemas.microsoft.com/office/drawing/2014/main" id="{9A3EF640-1AEC-4B13-8950-425EEB77FDA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6" name="AutoShape 1" descr="blob:https://web.whatsapp.com/34b6e80c-bc0c-4a28-b3e1-e4a36d430a7e">
          <a:extLst>
            <a:ext uri="{FF2B5EF4-FFF2-40B4-BE49-F238E27FC236}">
              <a16:creationId xmlns:a16="http://schemas.microsoft.com/office/drawing/2014/main" id="{E09CA26A-6F15-49AF-8090-85074FF00F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7" name="AutoShape 1" descr="blob:https://web.whatsapp.com/34b6e80c-bc0c-4a28-b3e1-e4a36d430a7e">
          <a:extLst>
            <a:ext uri="{FF2B5EF4-FFF2-40B4-BE49-F238E27FC236}">
              <a16:creationId xmlns:a16="http://schemas.microsoft.com/office/drawing/2014/main" id="{7B41E886-80A5-48EB-B1F9-7DDEC7F730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8" name="AutoShape 1" descr="blob:https://web.whatsapp.com/34b6e80c-bc0c-4a28-b3e1-e4a36d430a7e">
          <a:extLst>
            <a:ext uri="{FF2B5EF4-FFF2-40B4-BE49-F238E27FC236}">
              <a16:creationId xmlns:a16="http://schemas.microsoft.com/office/drawing/2014/main" id="{BF9D802F-A41A-48D3-BCF2-957E576108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1504</xdr:row>
      <xdr:rowOff>0</xdr:rowOff>
    </xdr:from>
    <xdr:ext cx="304800" cy="307975"/>
    <xdr:sp macro="" textlink="">
      <xdr:nvSpPr>
        <xdr:cNvPr id="6579" name="AutoShape 1" descr="blob:https://web.whatsapp.com/34b6e80c-bc0c-4a28-b3e1-e4a36d430a7e">
          <a:extLst>
            <a:ext uri="{FF2B5EF4-FFF2-40B4-BE49-F238E27FC236}">
              <a16:creationId xmlns:a16="http://schemas.microsoft.com/office/drawing/2014/main" id="{26C7019C-C954-444B-A6AB-22ACDF1F47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0" name="AutoShape 1" descr="blob:https://web.whatsapp.com/34b6e80c-bc0c-4a28-b3e1-e4a36d430a7e">
          <a:extLst>
            <a:ext uri="{FF2B5EF4-FFF2-40B4-BE49-F238E27FC236}">
              <a16:creationId xmlns:a16="http://schemas.microsoft.com/office/drawing/2014/main" id="{9C06DA9F-3CA4-4676-813E-A77316E283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1" name="AutoShape 1" descr="blob:https://web.whatsapp.com/34b6e80c-bc0c-4a28-b3e1-e4a36d430a7e">
          <a:extLst>
            <a:ext uri="{FF2B5EF4-FFF2-40B4-BE49-F238E27FC236}">
              <a16:creationId xmlns:a16="http://schemas.microsoft.com/office/drawing/2014/main" id="{4ED542C9-ECD2-4777-B00D-5CD935CCA7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2" name="AutoShape 1" descr="blob:https://web.whatsapp.com/34b6e80c-bc0c-4a28-b3e1-e4a36d430a7e">
          <a:extLst>
            <a:ext uri="{FF2B5EF4-FFF2-40B4-BE49-F238E27FC236}">
              <a16:creationId xmlns:a16="http://schemas.microsoft.com/office/drawing/2014/main" id="{763524E0-111B-41E3-A738-E578BB9D0C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3" name="AutoShape 1" descr="blob:https://web.whatsapp.com/34b6e80c-bc0c-4a28-b3e1-e4a36d430a7e">
          <a:extLst>
            <a:ext uri="{FF2B5EF4-FFF2-40B4-BE49-F238E27FC236}">
              <a16:creationId xmlns:a16="http://schemas.microsoft.com/office/drawing/2014/main" id="{3207AD0D-007C-4F48-8B4F-95CF8C5D7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4" name="AutoShape 1" descr="blob:https://web.whatsapp.com/34b6e80c-bc0c-4a28-b3e1-e4a36d430a7e">
          <a:extLst>
            <a:ext uri="{FF2B5EF4-FFF2-40B4-BE49-F238E27FC236}">
              <a16:creationId xmlns:a16="http://schemas.microsoft.com/office/drawing/2014/main" id="{00DE9B7A-035E-4741-9198-B61E3F7C08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5" name="AutoShape 1" descr="blob:https://web.whatsapp.com/34b6e80c-bc0c-4a28-b3e1-e4a36d430a7e">
          <a:extLst>
            <a:ext uri="{FF2B5EF4-FFF2-40B4-BE49-F238E27FC236}">
              <a16:creationId xmlns:a16="http://schemas.microsoft.com/office/drawing/2014/main" id="{4935424F-10D1-4FD5-BA92-9078426BF3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6" name="AutoShape 1" descr="blob:https://web.whatsapp.com/34b6e80c-bc0c-4a28-b3e1-e4a36d430a7e">
          <a:extLst>
            <a:ext uri="{FF2B5EF4-FFF2-40B4-BE49-F238E27FC236}">
              <a16:creationId xmlns:a16="http://schemas.microsoft.com/office/drawing/2014/main" id="{C9C65CED-2467-4F57-9614-C69D91088DC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7" name="AutoShape 1" descr="blob:https://web.whatsapp.com/34b6e80c-bc0c-4a28-b3e1-e4a36d430a7e">
          <a:extLst>
            <a:ext uri="{FF2B5EF4-FFF2-40B4-BE49-F238E27FC236}">
              <a16:creationId xmlns:a16="http://schemas.microsoft.com/office/drawing/2014/main" id="{32D597E8-CE1A-4C11-8A70-774F130E51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8" name="AutoShape 1" descr="blob:https://web.whatsapp.com/34b6e80c-bc0c-4a28-b3e1-e4a36d430a7e">
          <a:extLst>
            <a:ext uri="{FF2B5EF4-FFF2-40B4-BE49-F238E27FC236}">
              <a16:creationId xmlns:a16="http://schemas.microsoft.com/office/drawing/2014/main" id="{C137BBE3-065C-465A-B300-AE7360C80B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89" name="AutoShape 1" descr="blob:https://web.whatsapp.com/34b6e80c-bc0c-4a28-b3e1-e4a36d430a7e">
          <a:extLst>
            <a:ext uri="{FF2B5EF4-FFF2-40B4-BE49-F238E27FC236}">
              <a16:creationId xmlns:a16="http://schemas.microsoft.com/office/drawing/2014/main" id="{E4C97D72-22BB-4C30-A5AF-7E26409A23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0" name="AutoShape 1" descr="blob:https://web.whatsapp.com/34b6e80c-bc0c-4a28-b3e1-e4a36d430a7e">
          <a:extLst>
            <a:ext uri="{FF2B5EF4-FFF2-40B4-BE49-F238E27FC236}">
              <a16:creationId xmlns:a16="http://schemas.microsoft.com/office/drawing/2014/main" id="{BF59329D-0DEB-48A7-9F9A-406735800CC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1" name="AutoShape 1" descr="blob:https://web.whatsapp.com/34b6e80c-bc0c-4a28-b3e1-e4a36d430a7e">
          <a:extLst>
            <a:ext uri="{FF2B5EF4-FFF2-40B4-BE49-F238E27FC236}">
              <a16:creationId xmlns:a16="http://schemas.microsoft.com/office/drawing/2014/main" id="{5B1C9120-D10A-4D11-85B6-CEB8C972F7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2" name="AutoShape 1" descr="blob:https://web.whatsapp.com/34b6e80c-bc0c-4a28-b3e1-e4a36d430a7e">
          <a:extLst>
            <a:ext uri="{FF2B5EF4-FFF2-40B4-BE49-F238E27FC236}">
              <a16:creationId xmlns:a16="http://schemas.microsoft.com/office/drawing/2014/main" id="{FF017FAE-E458-45DC-ADE7-61C2BA56A9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3" name="AutoShape 1" descr="blob:https://web.whatsapp.com/34b6e80c-bc0c-4a28-b3e1-e4a36d430a7e">
          <a:extLst>
            <a:ext uri="{FF2B5EF4-FFF2-40B4-BE49-F238E27FC236}">
              <a16:creationId xmlns:a16="http://schemas.microsoft.com/office/drawing/2014/main" id="{3A468943-83D7-45EC-A43F-6FC297DB06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4" name="AutoShape 1" descr="blob:https://web.whatsapp.com/34b6e80c-bc0c-4a28-b3e1-e4a36d430a7e">
          <a:extLst>
            <a:ext uri="{FF2B5EF4-FFF2-40B4-BE49-F238E27FC236}">
              <a16:creationId xmlns:a16="http://schemas.microsoft.com/office/drawing/2014/main" id="{9727EE3E-7503-406B-9532-1B389BEB04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5" name="AutoShape 1" descr="blob:https://web.whatsapp.com/34b6e80c-bc0c-4a28-b3e1-e4a36d430a7e">
          <a:extLst>
            <a:ext uri="{FF2B5EF4-FFF2-40B4-BE49-F238E27FC236}">
              <a16:creationId xmlns:a16="http://schemas.microsoft.com/office/drawing/2014/main" id="{50441298-F7C3-4DC6-8FAD-3EEA708E7E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6" name="AutoShape 1" descr="blob:https://web.whatsapp.com/34b6e80c-bc0c-4a28-b3e1-e4a36d430a7e">
          <a:extLst>
            <a:ext uri="{FF2B5EF4-FFF2-40B4-BE49-F238E27FC236}">
              <a16:creationId xmlns:a16="http://schemas.microsoft.com/office/drawing/2014/main" id="{3EC10D3A-01FD-4F93-9FF1-EE4C225FC7C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7" name="AutoShape 1" descr="blob:https://web.whatsapp.com/34b6e80c-bc0c-4a28-b3e1-e4a36d430a7e">
          <a:extLst>
            <a:ext uri="{FF2B5EF4-FFF2-40B4-BE49-F238E27FC236}">
              <a16:creationId xmlns:a16="http://schemas.microsoft.com/office/drawing/2014/main" id="{79F60374-C9E8-4DF6-BFF2-969ECF0F8B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8" name="AutoShape 1" descr="blob:https://web.whatsapp.com/34b6e80c-bc0c-4a28-b3e1-e4a36d430a7e">
          <a:extLst>
            <a:ext uri="{FF2B5EF4-FFF2-40B4-BE49-F238E27FC236}">
              <a16:creationId xmlns:a16="http://schemas.microsoft.com/office/drawing/2014/main" id="{4275208C-0539-4DF4-A926-E3958D2D5E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599" name="AutoShape 1" descr="blob:https://web.whatsapp.com/34b6e80c-bc0c-4a28-b3e1-e4a36d430a7e">
          <a:extLst>
            <a:ext uri="{FF2B5EF4-FFF2-40B4-BE49-F238E27FC236}">
              <a16:creationId xmlns:a16="http://schemas.microsoft.com/office/drawing/2014/main" id="{5B7C94CA-ED70-45FF-BCBA-33409CD525B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0" name="AutoShape 1" descr="blob:https://web.whatsapp.com/34b6e80c-bc0c-4a28-b3e1-e4a36d430a7e">
          <a:extLst>
            <a:ext uri="{FF2B5EF4-FFF2-40B4-BE49-F238E27FC236}">
              <a16:creationId xmlns:a16="http://schemas.microsoft.com/office/drawing/2014/main" id="{969A547E-165A-4633-8240-2E2B8E8669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1" name="AutoShape 1" descr="blob:https://web.whatsapp.com/34b6e80c-bc0c-4a28-b3e1-e4a36d430a7e">
          <a:extLst>
            <a:ext uri="{FF2B5EF4-FFF2-40B4-BE49-F238E27FC236}">
              <a16:creationId xmlns:a16="http://schemas.microsoft.com/office/drawing/2014/main" id="{49B60BCA-7145-4AC5-8565-52BB00D046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2" name="AutoShape 1" descr="blob:https://web.whatsapp.com/34b6e80c-bc0c-4a28-b3e1-e4a36d430a7e">
          <a:extLst>
            <a:ext uri="{FF2B5EF4-FFF2-40B4-BE49-F238E27FC236}">
              <a16:creationId xmlns:a16="http://schemas.microsoft.com/office/drawing/2014/main" id="{3CC0695B-885E-4670-ACE5-B921DC76A1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3" name="AutoShape 1" descr="blob:https://web.whatsapp.com/34b6e80c-bc0c-4a28-b3e1-e4a36d430a7e">
          <a:extLst>
            <a:ext uri="{FF2B5EF4-FFF2-40B4-BE49-F238E27FC236}">
              <a16:creationId xmlns:a16="http://schemas.microsoft.com/office/drawing/2014/main" id="{6D6AC0C5-E7BC-4B01-B179-27767876A6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4" name="AutoShape 1" descr="blob:https://web.whatsapp.com/34b6e80c-bc0c-4a28-b3e1-e4a36d430a7e">
          <a:extLst>
            <a:ext uri="{FF2B5EF4-FFF2-40B4-BE49-F238E27FC236}">
              <a16:creationId xmlns:a16="http://schemas.microsoft.com/office/drawing/2014/main" id="{757F43BD-9DC3-446A-836F-2BD51AFCC5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5" name="AutoShape 1" descr="blob:https://web.whatsapp.com/34b6e80c-bc0c-4a28-b3e1-e4a36d430a7e">
          <a:extLst>
            <a:ext uri="{FF2B5EF4-FFF2-40B4-BE49-F238E27FC236}">
              <a16:creationId xmlns:a16="http://schemas.microsoft.com/office/drawing/2014/main" id="{5A45E732-4953-473F-BC2A-1060FE9FC5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6" name="AutoShape 1" descr="blob:https://web.whatsapp.com/34b6e80c-bc0c-4a28-b3e1-e4a36d430a7e">
          <a:extLst>
            <a:ext uri="{FF2B5EF4-FFF2-40B4-BE49-F238E27FC236}">
              <a16:creationId xmlns:a16="http://schemas.microsoft.com/office/drawing/2014/main" id="{8F75BCB3-2865-483A-AD34-0C67EAB542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7" name="AutoShape 1" descr="blob:https://web.whatsapp.com/34b6e80c-bc0c-4a28-b3e1-e4a36d430a7e">
          <a:extLst>
            <a:ext uri="{FF2B5EF4-FFF2-40B4-BE49-F238E27FC236}">
              <a16:creationId xmlns:a16="http://schemas.microsoft.com/office/drawing/2014/main" id="{7449CDB3-307A-42E2-866B-835AAD3EAD1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8" name="AutoShape 1" descr="blob:https://web.whatsapp.com/34b6e80c-bc0c-4a28-b3e1-e4a36d430a7e">
          <a:extLst>
            <a:ext uri="{FF2B5EF4-FFF2-40B4-BE49-F238E27FC236}">
              <a16:creationId xmlns:a16="http://schemas.microsoft.com/office/drawing/2014/main" id="{E330EB75-3928-47B9-98F4-F4FD2C561C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09" name="AutoShape 1" descr="blob:https://web.whatsapp.com/34b6e80c-bc0c-4a28-b3e1-e4a36d430a7e">
          <a:extLst>
            <a:ext uri="{FF2B5EF4-FFF2-40B4-BE49-F238E27FC236}">
              <a16:creationId xmlns:a16="http://schemas.microsoft.com/office/drawing/2014/main" id="{BAE8F9A0-7E11-4A3F-9820-9278DA08A3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10" name="AutoShape 1" descr="blob:https://web.whatsapp.com/34b6e80c-bc0c-4a28-b3e1-e4a36d430a7e">
          <a:extLst>
            <a:ext uri="{FF2B5EF4-FFF2-40B4-BE49-F238E27FC236}">
              <a16:creationId xmlns:a16="http://schemas.microsoft.com/office/drawing/2014/main" id="{08B7D601-F0B2-49C3-BE51-B73EA9B47C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1505</xdr:row>
      <xdr:rowOff>0</xdr:rowOff>
    </xdr:from>
    <xdr:ext cx="304800" cy="307975"/>
    <xdr:sp macro="" textlink="">
      <xdr:nvSpPr>
        <xdr:cNvPr id="6611" name="AutoShape 1" descr="blob:https://web.whatsapp.com/34b6e80c-bc0c-4a28-b3e1-e4a36d430a7e">
          <a:extLst>
            <a:ext uri="{FF2B5EF4-FFF2-40B4-BE49-F238E27FC236}">
              <a16:creationId xmlns:a16="http://schemas.microsoft.com/office/drawing/2014/main" id="{E669915B-8E30-4A8E-863B-C2D845E364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2" name="AutoShape 1" descr="blob:https://web.whatsapp.com/34b6e80c-bc0c-4a28-b3e1-e4a36d430a7e">
          <a:extLst>
            <a:ext uri="{FF2B5EF4-FFF2-40B4-BE49-F238E27FC236}">
              <a16:creationId xmlns:a16="http://schemas.microsoft.com/office/drawing/2014/main" id="{2A29AFD5-912A-452C-8B28-506D933740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3" name="AutoShape 1" descr="blob:https://web.whatsapp.com/34b6e80c-bc0c-4a28-b3e1-e4a36d430a7e">
          <a:extLst>
            <a:ext uri="{FF2B5EF4-FFF2-40B4-BE49-F238E27FC236}">
              <a16:creationId xmlns:a16="http://schemas.microsoft.com/office/drawing/2014/main" id="{C3C6A36A-5221-48CC-A512-C02B2665DD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4" name="AutoShape 1" descr="blob:https://web.whatsapp.com/34b6e80c-bc0c-4a28-b3e1-e4a36d430a7e">
          <a:extLst>
            <a:ext uri="{FF2B5EF4-FFF2-40B4-BE49-F238E27FC236}">
              <a16:creationId xmlns:a16="http://schemas.microsoft.com/office/drawing/2014/main" id="{A649C2D4-E935-49D8-B982-F3EF7A6E8C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5" name="AutoShape 1" descr="blob:https://web.whatsapp.com/34b6e80c-bc0c-4a28-b3e1-e4a36d430a7e">
          <a:extLst>
            <a:ext uri="{FF2B5EF4-FFF2-40B4-BE49-F238E27FC236}">
              <a16:creationId xmlns:a16="http://schemas.microsoft.com/office/drawing/2014/main" id="{8146477C-9633-4134-9C5D-1B8714E04D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6" name="AutoShape 1" descr="blob:https://web.whatsapp.com/34b6e80c-bc0c-4a28-b3e1-e4a36d430a7e">
          <a:extLst>
            <a:ext uri="{FF2B5EF4-FFF2-40B4-BE49-F238E27FC236}">
              <a16:creationId xmlns:a16="http://schemas.microsoft.com/office/drawing/2014/main" id="{52780A78-341F-4152-964D-6722E21DA6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7" name="AutoShape 1" descr="blob:https://web.whatsapp.com/34b6e80c-bc0c-4a28-b3e1-e4a36d430a7e">
          <a:extLst>
            <a:ext uri="{FF2B5EF4-FFF2-40B4-BE49-F238E27FC236}">
              <a16:creationId xmlns:a16="http://schemas.microsoft.com/office/drawing/2014/main" id="{21B93D27-E313-4C3F-B0E9-EABAE05B1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8" name="AutoShape 1" descr="blob:https://web.whatsapp.com/34b6e80c-bc0c-4a28-b3e1-e4a36d430a7e">
          <a:extLst>
            <a:ext uri="{FF2B5EF4-FFF2-40B4-BE49-F238E27FC236}">
              <a16:creationId xmlns:a16="http://schemas.microsoft.com/office/drawing/2014/main" id="{D47A033C-6CF3-45BA-AD98-1A671BE6B8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19" name="AutoShape 1" descr="blob:https://web.whatsapp.com/34b6e80c-bc0c-4a28-b3e1-e4a36d430a7e">
          <a:extLst>
            <a:ext uri="{FF2B5EF4-FFF2-40B4-BE49-F238E27FC236}">
              <a16:creationId xmlns:a16="http://schemas.microsoft.com/office/drawing/2014/main" id="{FAB1409A-BBA1-4B0A-AF92-E969832D98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0" name="AutoShape 1" descr="blob:https://web.whatsapp.com/34b6e80c-bc0c-4a28-b3e1-e4a36d430a7e">
          <a:extLst>
            <a:ext uri="{FF2B5EF4-FFF2-40B4-BE49-F238E27FC236}">
              <a16:creationId xmlns:a16="http://schemas.microsoft.com/office/drawing/2014/main" id="{2061770D-DE1E-4953-A227-0208458F80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1" name="AutoShape 1" descr="blob:https://web.whatsapp.com/34b6e80c-bc0c-4a28-b3e1-e4a36d430a7e">
          <a:extLst>
            <a:ext uri="{FF2B5EF4-FFF2-40B4-BE49-F238E27FC236}">
              <a16:creationId xmlns:a16="http://schemas.microsoft.com/office/drawing/2014/main" id="{3E5E1807-5132-46CE-917D-B19E91C0B2E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2" name="AutoShape 1" descr="blob:https://web.whatsapp.com/34b6e80c-bc0c-4a28-b3e1-e4a36d430a7e">
          <a:extLst>
            <a:ext uri="{FF2B5EF4-FFF2-40B4-BE49-F238E27FC236}">
              <a16:creationId xmlns:a16="http://schemas.microsoft.com/office/drawing/2014/main" id="{20269915-FADE-45FB-AF1B-D17481D62E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3" name="AutoShape 1" descr="blob:https://web.whatsapp.com/34b6e80c-bc0c-4a28-b3e1-e4a36d430a7e">
          <a:extLst>
            <a:ext uri="{FF2B5EF4-FFF2-40B4-BE49-F238E27FC236}">
              <a16:creationId xmlns:a16="http://schemas.microsoft.com/office/drawing/2014/main" id="{08ACFB34-6FEC-402C-AB63-20A211FF4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4" name="AutoShape 1" descr="blob:https://web.whatsapp.com/34b6e80c-bc0c-4a28-b3e1-e4a36d430a7e">
          <a:extLst>
            <a:ext uri="{FF2B5EF4-FFF2-40B4-BE49-F238E27FC236}">
              <a16:creationId xmlns:a16="http://schemas.microsoft.com/office/drawing/2014/main" id="{617BE27B-801F-4FD2-A630-BDACCC08D6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5" name="AutoShape 1" descr="blob:https://web.whatsapp.com/34b6e80c-bc0c-4a28-b3e1-e4a36d430a7e">
          <a:extLst>
            <a:ext uri="{FF2B5EF4-FFF2-40B4-BE49-F238E27FC236}">
              <a16:creationId xmlns:a16="http://schemas.microsoft.com/office/drawing/2014/main" id="{F2DD9476-61F8-42B1-B55C-20A1E532AB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6" name="AutoShape 1" descr="blob:https://web.whatsapp.com/34b6e80c-bc0c-4a28-b3e1-e4a36d430a7e">
          <a:extLst>
            <a:ext uri="{FF2B5EF4-FFF2-40B4-BE49-F238E27FC236}">
              <a16:creationId xmlns:a16="http://schemas.microsoft.com/office/drawing/2014/main" id="{3D73D46F-76F8-46C8-86A3-FA974DA38D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7" name="AutoShape 1" descr="blob:https://web.whatsapp.com/34b6e80c-bc0c-4a28-b3e1-e4a36d430a7e">
          <a:extLst>
            <a:ext uri="{FF2B5EF4-FFF2-40B4-BE49-F238E27FC236}">
              <a16:creationId xmlns:a16="http://schemas.microsoft.com/office/drawing/2014/main" id="{EFC72561-B432-43F9-8B6B-04C74EAE7A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8" name="AutoShape 1" descr="blob:https://web.whatsapp.com/34b6e80c-bc0c-4a28-b3e1-e4a36d430a7e">
          <a:extLst>
            <a:ext uri="{FF2B5EF4-FFF2-40B4-BE49-F238E27FC236}">
              <a16:creationId xmlns:a16="http://schemas.microsoft.com/office/drawing/2014/main" id="{35D4154D-5F02-4F3E-BF65-5212F413A9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29" name="AutoShape 1" descr="blob:https://web.whatsapp.com/34b6e80c-bc0c-4a28-b3e1-e4a36d430a7e">
          <a:extLst>
            <a:ext uri="{FF2B5EF4-FFF2-40B4-BE49-F238E27FC236}">
              <a16:creationId xmlns:a16="http://schemas.microsoft.com/office/drawing/2014/main" id="{7C471F07-C2AB-4E43-9EB8-FFA33BD60A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0" name="AutoShape 1" descr="blob:https://web.whatsapp.com/34b6e80c-bc0c-4a28-b3e1-e4a36d430a7e">
          <a:extLst>
            <a:ext uri="{FF2B5EF4-FFF2-40B4-BE49-F238E27FC236}">
              <a16:creationId xmlns:a16="http://schemas.microsoft.com/office/drawing/2014/main" id="{114F06D0-DD83-4068-8ACE-80DEF72AC1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1" name="AutoShape 1" descr="blob:https://web.whatsapp.com/34b6e80c-bc0c-4a28-b3e1-e4a36d430a7e">
          <a:extLst>
            <a:ext uri="{FF2B5EF4-FFF2-40B4-BE49-F238E27FC236}">
              <a16:creationId xmlns:a16="http://schemas.microsoft.com/office/drawing/2014/main" id="{72BCD4BE-2F96-4EA2-A695-DF03A7F025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2" name="AutoShape 1" descr="blob:https://web.whatsapp.com/34b6e80c-bc0c-4a28-b3e1-e4a36d430a7e">
          <a:extLst>
            <a:ext uri="{FF2B5EF4-FFF2-40B4-BE49-F238E27FC236}">
              <a16:creationId xmlns:a16="http://schemas.microsoft.com/office/drawing/2014/main" id="{A79427F1-C0F3-4549-8CC0-EF84C7527B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3" name="AutoShape 1" descr="blob:https://web.whatsapp.com/34b6e80c-bc0c-4a28-b3e1-e4a36d430a7e">
          <a:extLst>
            <a:ext uri="{FF2B5EF4-FFF2-40B4-BE49-F238E27FC236}">
              <a16:creationId xmlns:a16="http://schemas.microsoft.com/office/drawing/2014/main" id="{1D25FEDD-1E1F-40BB-9583-E5FE6282CF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4" name="AutoShape 1" descr="blob:https://web.whatsapp.com/34b6e80c-bc0c-4a28-b3e1-e4a36d430a7e">
          <a:extLst>
            <a:ext uri="{FF2B5EF4-FFF2-40B4-BE49-F238E27FC236}">
              <a16:creationId xmlns:a16="http://schemas.microsoft.com/office/drawing/2014/main" id="{BBA5AC28-5806-419F-992E-1AB373E4A4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5" name="AutoShape 1" descr="blob:https://web.whatsapp.com/34b6e80c-bc0c-4a28-b3e1-e4a36d430a7e">
          <a:extLst>
            <a:ext uri="{FF2B5EF4-FFF2-40B4-BE49-F238E27FC236}">
              <a16:creationId xmlns:a16="http://schemas.microsoft.com/office/drawing/2014/main" id="{AB3E6BCF-1EB2-46EB-AE5F-8340B5D73D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6" name="AutoShape 1" descr="blob:https://web.whatsapp.com/34b6e80c-bc0c-4a28-b3e1-e4a36d430a7e">
          <a:extLst>
            <a:ext uri="{FF2B5EF4-FFF2-40B4-BE49-F238E27FC236}">
              <a16:creationId xmlns:a16="http://schemas.microsoft.com/office/drawing/2014/main" id="{940086E0-3297-401D-B5F7-7871A21EB1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7" name="AutoShape 1" descr="blob:https://web.whatsapp.com/34b6e80c-bc0c-4a28-b3e1-e4a36d430a7e">
          <a:extLst>
            <a:ext uri="{FF2B5EF4-FFF2-40B4-BE49-F238E27FC236}">
              <a16:creationId xmlns:a16="http://schemas.microsoft.com/office/drawing/2014/main" id="{CDEE5A56-45F8-433A-BDC8-F6433E1FFD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8" name="AutoShape 1" descr="blob:https://web.whatsapp.com/34b6e80c-bc0c-4a28-b3e1-e4a36d430a7e">
          <a:extLst>
            <a:ext uri="{FF2B5EF4-FFF2-40B4-BE49-F238E27FC236}">
              <a16:creationId xmlns:a16="http://schemas.microsoft.com/office/drawing/2014/main" id="{89C363D3-FCA9-4A48-A7E5-8835077311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39" name="AutoShape 1" descr="blob:https://web.whatsapp.com/34b6e80c-bc0c-4a28-b3e1-e4a36d430a7e">
          <a:extLst>
            <a:ext uri="{FF2B5EF4-FFF2-40B4-BE49-F238E27FC236}">
              <a16:creationId xmlns:a16="http://schemas.microsoft.com/office/drawing/2014/main" id="{D64CF0C1-1D68-4B67-A496-CB40963310B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40" name="AutoShape 1" descr="blob:https://web.whatsapp.com/34b6e80c-bc0c-4a28-b3e1-e4a36d430a7e">
          <a:extLst>
            <a:ext uri="{FF2B5EF4-FFF2-40B4-BE49-F238E27FC236}">
              <a16:creationId xmlns:a16="http://schemas.microsoft.com/office/drawing/2014/main" id="{EE0A0917-C808-42C8-B298-ACC8D5CAF1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41" name="AutoShape 1" descr="blob:https://web.whatsapp.com/34b6e80c-bc0c-4a28-b3e1-e4a36d430a7e">
          <a:extLst>
            <a:ext uri="{FF2B5EF4-FFF2-40B4-BE49-F238E27FC236}">
              <a16:creationId xmlns:a16="http://schemas.microsoft.com/office/drawing/2014/main" id="{4D04C5DA-2535-4DF9-9873-197BD8DA98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42" name="AutoShape 1" descr="blob:https://web.whatsapp.com/34b6e80c-bc0c-4a28-b3e1-e4a36d430a7e">
          <a:extLst>
            <a:ext uri="{FF2B5EF4-FFF2-40B4-BE49-F238E27FC236}">
              <a16:creationId xmlns:a16="http://schemas.microsoft.com/office/drawing/2014/main" id="{09DEBFA3-02F8-456F-9242-0595900682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1506</xdr:row>
      <xdr:rowOff>0</xdr:rowOff>
    </xdr:from>
    <xdr:ext cx="304800" cy="307975"/>
    <xdr:sp macro="" textlink="">
      <xdr:nvSpPr>
        <xdr:cNvPr id="6643" name="AutoShape 1" descr="blob:https://web.whatsapp.com/34b6e80c-bc0c-4a28-b3e1-e4a36d430a7e">
          <a:extLst>
            <a:ext uri="{FF2B5EF4-FFF2-40B4-BE49-F238E27FC236}">
              <a16:creationId xmlns:a16="http://schemas.microsoft.com/office/drawing/2014/main" id="{0991C0EB-6A28-486D-A777-FAB94AFA3E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4" name="AutoShape 1" descr="blob:https://web.whatsapp.com/34b6e80c-bc0c-4a28-b3e1-e4a36d430a7e">
          <a:extLst>
            <a:ext uri="{FF2B5EF4-FFF2-40B4-BE49-F238E27FC236}">
              <a16:creationId xmlns:a16="http://schemas.microsoft.com/office/drawing/2014/main" id="{AE228B78-1FC4-4F1E-B4DF-4071C640055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5" name="AutoShape 1" descr="blob:https://web.whatsapp.com/34b6e80c-bc0c-4a28-b3e1-e4a36d430a7e">
          <a:extLst>
            <a:ext uri="{FF2B5EF4-FFF2-40B4-BE49-F238E27FC236}">
              <a16:creationId xmlns:a16="http://schemas.microsoft.com/office/drawing/2014/main" id="{1B19F0C8-4F3A-4FB9-8F76-CCD982F766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6" name="AutoShape 1" descr="blob:https://web.whatsapp.com/34b6e80c-bc0c-4a28-b3e1-e4a36d430a7e">
          <a:extLst>
            <a:ext uri="{FF2B5EF4-FFF2-40B4-BE49-F238E27FC236}">
              <a16:creationId xmlns:a16="http://schemas.microsoft.com/office/drawing/2014/main" id="{11253082-4EA0-4DE2-AE0A-0B58786758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7" name="AutoShape 1" descr="blob:https://web.whatsapp.com/34b6e80c-bc0c-4a28-b3e1-e4a36d430a7e">
          <a:extLst>
            <a:ext uri="{FF2B5EF4-FFF2-40B4-BE49-F238E27FC236}">
              <a16:creationId xmlns:a16="http://schemas.microsoft.com/office/drawing/2014/main" id="{9851F6D6-C116-4E1F-A95A-112AC481FC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8" name="AutoShape 1" descr="blob:https://web.whatsapp.com/34b6e80c-bc0c-4a28-b3e1-e4a36d430a7e">
          <a:extLst>
            <a:ext uri="{FF2B5EF4-FFF2-40B4-BE49-F238E27FC236}">
              <a16:creationId xmlns:a16="http://schemas.microsoft.com/office/drawing/2014/main" id="{31C50DFF-5E1A-43DD-8B7E-0F72A1E0CA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49" name="AutoShape 1" descr="blob:https://web.whatsapp.com/34b6e80c-bc0c-4a28-b3e1-e4a36d430a7e">
          <a:extLst>
            <a:ext uri="{FF2B5EF4-FFF2-40B4-BE49-F238E27FC236}">
              <a16:creationId xmlns:a16="http://schemas.microsoft.com/office/drawing/2014/main" id="{F670D526-BF16-4310-9E1D-A0CBCCFCD7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0" name="AutoShape 1" descr="blob:https://web.whatsapp.com/34b6e80c-bc0c-4a28-b3e1-e4a36d430a7e">
          <a:extLst>
            <a:ext uri="{FF2B5EF4-FFF2-40B4-BE49-F238E27FC236}">
              <a16:creationId xmlns:a16="http://schemas.microsoft.com/office/drawing/2014/main" id="{25899928-11C9-447E-B701-ABC264E4C5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1" name="AutoShape 1" descr="blob:https://web.whatsapp.com/34b6e80c-bc0c-4a28-b3e1-e4a36d430a7e">
          <a:extLst>
            <a:ext uri="{FF2B5EF4-FFF2-40B4-BE49-F238E27FC236}">
              <a16:creationId xmlns:a16="http://schemas.microsoft.com/office/drawing/2014/main" id="{6BDFBA08-2627-4B27-B884-90A7B83F18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2" name="AutoShape 1" descr="blob:https://web.whatsapp.com/34b6e80c-bc0c-4a28-b3e1-e4a36d430a7e">
          <a:extLst>
            <a:ext uri="{FF2B5EF4-FFF2-40B4-BE49-F238E27FC236}">
              <a16:creationId xmlns:a16="http://schemas.microsoft.com/office/drawing/2014/main" id="{6ACEF653-D2C4-4922-9096-A3D2CDDBE7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3" name="AutoShape 1" descr="blob:https://web.whatsapp.com/34b6e80c-bc0c-4a28-b3e1-e4a36d430a7e">
          <a:extLst>
            <a:ext uri="{FF2B5EF4-FFF2-40B4-BE49-F238E27FC236}">
              <a16:creationId xmlns:a16="http://schemas.microsoft.com/office/drawing/2014/main" id="{B9034A8A-4B58-4B70-BA6A-2EE32A6580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4" name="AutoShape 1" descr="blob:https://web.whatsapp.com/34b6e80c-bc0c-4a28-b3e1-e4a36d430a7e">
          <a:extLst>
            <a:ext uri="{FF2B5EF4-FFF2-40B4-BE49-F238E27FC236}">
              <a16:creationId xmlns:a16="http://schemas.microsoft.com/office/drawing/2014/main" id="{E5C268EB-408D-4475-83F8-0F44D9D1FD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5" name="AutoShape 1" descr="blob:https://web.whatsapp.com/34b6e80c-bc0c-4a28-b3e1-e4a36d430a7e">
          <a:extLst>
            <a:ext uri="{FF2B5EF4-FFF2-40B4-BE49-F238E27FC236}">
              <a16:creationId xmlns:a16="http://schemas.microsoft.com/office/drawing/2014/main" id="{466A9725-40E4-4DD4-848E-41C19C09C5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6" name="AutoShape 1" descr="blob:https://web.whatsapp.com/34b6e80c-bc0c-4a28-b3e1-e4a36d430a7e">
          <a:extLst>
            <a:ext uri="{FF2B5EF4-FFF2-40B4-BE49-F238E27FC236}">
              <a16:creationId xmlns:a16="http://schemas.microsoft.com/office/drawing/2014/main" id="{A3FD185B-B69E-4B0E-A89B-2C0B2FA608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7" name="AutoShape 1" descr="blob:https://web.whatsapp.com/34b6e80c-bc0c-4a28-b3e1-e4a36d430a7e">
          <a:extLst>
            <a:ext uri="{FF2B5EF4-FFF2-40B4-BE49-F238E27FC236}">
              <a16:creationId xmlns:a16="http://schemas.microsoft.com/office/drawing/2014/main" id="{9D92D840-D597-40C1-8E83-8934E4EE8C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8" name="AutoShape 1" descr="blob:https://web.whatsapp.com/34b6e80c-bc0c-4a28-b3e1-e4a36d430a7e">
          <a:extLst>
            <a:ext uri="{FF2B5EF4-FFF2-40B4-BE49-F238E27FC236}">
              <a16:creationId xmlns:a16="http://schemas.microsoft.com/office/drawing/2014/main" id="{6FC868AF-D834-4B67-A182-9BDFE56A58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59" name="AutoShape 1" descr="blob:https://web.whatsapp.com/34b6e80c-bc0c-4a28-b3e1-e4a36d430a7e">
          <a:extLst>
            <a:ext uri="{FF2B5EF4-FFF2-40B4-BE49-F238E27FC236}">
              <a16:creationId xmlns:a16="http://schemas.microsoft.com/office/drawing/2014/main" id="{E060BCE5-B7E2-4DF9-9F54-C868D65232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0" name="AutoShape 1" descr="blob:https://web.whatsapp.com/34b6e80c-bc0c-4a28-b3e1-e4a36d430a7e">
          <a:extLst>
            <a:ext uri="{FF2B5EF4-FFF2-40B4-BE49-F238E27FC236}">
              <a16:creationId xmlns:a16="http://schemas.microsoft.com/office/drawing/2014/main" id="{2B138826-8CC8-4737-BBCB-48B13ED6D2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1" name="AutoShape 1" descr="blob:https://web.whatsapp.com/34b6e80c-bc0c-4a28-b3e1-e4a36d430a7e">
          <a:extLst>
            <a:ext uri="{FF2B5EF4-FFF2-40B4-BE49-F238E27FC236}">
              <a16:creationId xmlns:a16="http://schemas.microsoft.com/office/drawing/2014/main" id="{1683D940-EB38-43E3-877C-C153C1A979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2" name="AutoShape 1" descr="blob:https://web.whatsapp.com/34b6e80c-bc0c-4a28-b3e1-e4a36d430a7e">
          <a:extLst>
            <a:ext uri="{FF2B5EF4-FFF2-40B4-BE49-F238E27FC236}">
              <a16:creationId xmlns:a16="http://schemas.microsoft.com/office/drawing/2014/main" id="{2D68A6CE-7F30-434B-8CED-8004C4E907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3" name="AutoShape 1" descr="blob:https://web.whatsapp.com/34b6e80c-bc0c-4a28-b3e1-e4a36d430a7e">
          <a:extLst>
            <a:ext uri="{FF2B5EF4-FFF2-40B4-BE49-F238E27FC236}">
              <a16:creationId xmlns:a16="http://schemas.microsoft.com/office/drawing/2014/main" id="{0B8F57D9-7E45-449D-8CBC-63451B8B3F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4" name="AutoShape 1" descr="blob:https://web.whatsapp.com/34b6e80c-bc0c-4a28-b3e1-e4a36d430a7e">
          <a:extLst>
            <a:ext uri="{FF2B5EF4-FFF2-40B4-BE49-F238E27FC236}">
              <a16:creationId xmlns:a16="http://schemas.microsoft.com/office/drawing/2014/main" id="{C83D3BDB-C7F8-42A0-A91B-3E128133B5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5" name="AutoShape 1" descr="blob:https://web.whatsapp.com/34b6e80c-bc0c-4a28-b3e1-e4a36d430a7e">
          <a:extLst>
            <a:ext uri="{FF2B5EF4-FFF2-40B4-BE49-F238E27FC236}">
              <a16:creationId xmlns:a16="http://schemas.microsoft.com/office/drawing/2014/main" id="{41EF009C-6942-4113-9182-352A0E61A1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6" name="AutoShape 1" descr="blob:https://web.whatsapp.com/34b6e80c-bc0c-4a28-b3e1-e4a36d430a7e">
          <a:extLst>
            <a:ext uri="{FF2B5EF4-FFF2-40B4-BE49-F238E27FC236}">
              <a16:creationId xmlns:a16="http://schemas.microsoft.com/office/drawing/2014/main" id="{297212E6-2723-488B-A01C-4CD659161E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7" name="AutoShape 1" descr="blob:https://web.whatsapp.com/34b6e80c-bc0c-4a28-b3e1-e4a36d430a7e">
          <a:extLst>
            <a:ext uri="{FF2B5EF4-FFF2-40B4-BE49-F238E27FC236}">
              <a16:creationId xmlns:a16="http://schemas.microsoft.com/office/drawing/2014/main" id="{252BA1B0-4714-4BE7-BFDF-22B2C6C231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8" name="AutoShape 1" descr="blob:https://web.whatsapp.com/34b6e80c-bc0c-4a28-b3e1-e4a36d430a7e">
          <a:extLst>
            <a:ext uri="{FF2B5EF4-FFF2-40B4-BE49-F238E27FC236}">
              <a16:creationId xmlns:a16="http://schemas.microsoft.com/office/drawing/2014/main" id="{B5CB0215-1825-4889-815D-4640D79EDD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69" name="AutoShape 1" descr="blob:https://web.whatsapp.com/34b6e80c-bc0c-4a28-b3e1-e4a36d430a7e">
          <a:extLst>
            <a:ext uri="{FF2B5EF4-FFF2-40B4-BE49-F238E27FC236}">
              <a16:creationId xmlns:a16="http://schemas.microsoft.com/office/drawing/2014/main" id="{C3C49751-4B89-4E88-A441-D929D0336D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0" name="AutoShape 1" descr="blob:https://web.whatsapp.com/34b6e80c-bc0c-4a28-b3e1-e4a36d430a7e">
          <a:extLst>
            <a:ext uri="{FF2B5EF4-FFF2-40B4-BE49-F238E27FC236}">
              <a16:creationId xmlns:a16="http://schemas.microsoft.com/office/drawing/2014/main" id="{E003BD45-AEC9-4D5C-9880-C43AE038242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1" name="AutoShape 1" descr="blob:https://web.whatsapp.com/34b6e80c-bc0c-4a28-b3e1-e4a36d430a7e">
          <a:extLst>
            <a:ext uri="{FF2B5EF4-FFF2-40B4-BE49-F238E27FC236}">
              <a16:creationId xmlns:a16="http://schemas.microsoft.com/office/drawing/2014/main" id="{110F5B1A-D822-4359-9D0A-A10753AFC8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2" name="AutoShape 1" descr="blob:https://web.whatsapp.com/34b6e80c-bc0c-4a28-b3e1-e4a36d430a7e">
          <a:extLst>
            <a:ext uri="{FF2B5EF4-FFF2-40B4-BE49-F238E27FC236}">
              <a16:creationId xmlns:a16="http://schemas.microsoft.com/office/drawing/2014/main" id="{71081F4B-A687-4F30-908F-AE979FE10A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3" name="AutoShape 1" descr="blob:https://web.whatsapp.com/34b6e80c-bc0c-4a28-b3e1-e4a36d430a7e">
          <a:extLst>
            <a:ext uri="{FF2B5EF4-FFF2-40B4-BE49-F238E27FC236}">
              <a16:creationId xmlns:a16="http://schemas.microsoft.com/office/drawing/2014/main" id="{EC7BED43-9C50-4B20-AA72-66DB065291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4" name="AutoShape 1" descr="blob:https://web.whatsapp.com/34b6e80c-bc0c-4a28-b3e1-e4a36d430a7e">
          <a:extLst>
            <a:ext uri="{FF2B5EF4-FFF2-40B4-BE49-F238E27FC236}">
              <a16:creationId xmlns:a16="http://schemas.microsoft.com/office/drawing/2014/main" id="{8E087AE0-228F-47DD-970B-F23393ACC6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1507</xdr:row>
      <xdr:rowOff>0</xdr:rowOff>
    </xdr:from>
    <xdr:ext cx="304800" cy="307975"/>
    <xdr:sp macro="" textlink="">
      <xdr:nvSpPr>
        <xdr:cNvPr id="6675" name="AutoShape 1" descr="blob:https://web.whatsapp.com/34b6e80c-bc0c-4a28-b3e1-e4a36d430a7e">
          <a:extLst>
            <a:ext uri="{FF2B5EF4-FFF2-40B4-BE49-F238E27FC236}">
              <a16:creationId xmlns:a16="http://schemas.microsoft.com/office/drawing/2014/main" id="{9DDEC1D0-EF90-44AC-8222-B6C4AB6F1C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76" name="AutoShape 1" descr="blob:https://web.whatsapp.com/34b6e80c-bc0c-4a28-b3e1-e4a36d430a7e">
          <a:extLst>
            <a:ext uri="{FF2B5EF4-FFF2-40B4-BE49-F238E27FC236}">
              <a16:creationId xmlns:a16="http://schemas.microsoft.com/office/drawing/2014/main" id="{EDB44310-492B-4921-A77D-4B37D5DE4F7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77" name="AutoShape 1" descr="blob:https://web.whatsapp.com/34b6e80c-bc0c-4a28-b3e1-e4a36d430a7e">
          <a:extLst>
            <a:ext uri="{FF2B5EF4-FFF2-40B4-BE49-F238E27FC236}">
              <a16:creationId xmlns:a16="http://schemas.microsoft.com/office/drawing/2014/main" id="{189CDD5D-DE7A-4847-B75B-65BDE6E625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78" name="AutoShape 1" descr="blob:https://web.whatsapp.com/34b6e80c-bc0c-4a28-b3e1-e4a36d430a7e">
          <a:extLst>
            <a:ext uri="{FF2B5EF4-FFF2-40B4-BE49-F238E27FC236}">
              <a16:creationId xmlns:a16="http://schemas.microsoft.com/office/drawing/2014/main" id="{AD9E3987-2770-441D-96A6-9C7F6DD2C5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79" name="AutoShape 1" descr="blob:https://web.whatsapp.com/34b6e80c-bc0c-4a28-b3e1-e4a36d430a7e">
          <a:extLst>
            <a:ext uri="{FF2B5EF4-FFF2-40B4-BE49-F238E27FC236}">
              <a16:creationId xmlns:a16="http://schemas.microsoft.com/office/drawing/2014/main" id="{D340199E-E08D-4E69-9F52-AB4682B06E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0" name="AutoShape 1" descr="blob:https://web.whatsapp.com/34b6e80c-bc0c-4a28-b3e1-e4a36d430a7e">
          <a:extLst>
            <a:ext uri="{FF2B5EF4-FFF2-40B4-BE49-F238E27FC236}">
              <a16:creationId xmlns:a16="http://schemas.microsoft.com/office/drawing/2014/main" id="{BCA6D2BE-979E-4650-829F-EE23D7893B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1" name="AutoShape 1" descr="blob:https://web.whatsapp.com/34b6e80c-bc0c-4a28-b3e1-e4a36d430a7e">
          <a:extLst>
            <a:ext uri="{FF2B5EF4-FFF2-40B4-BE49-F238E27FC236}">
              <a16:creationId xmlns:a16="http://schemas.microsoft.com/office/drawing/2014/main" id="{5A21443D-E338-4257-9BDD-C254D1D47E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2" name="AutoShape 1" descr="blob:https://web.whatsapp.com/34b6e80c-bc0c-4a28-b3e1-e4a36d430a7e">
          <a:extLst>
            <a:ext uri="{FF2B5EF4-FFF2-40B4-BE49-F238E27FC236}">
              <a16:creationId xmlns:a16="http://schemas.microsoft.com/office/drawing/2014/main" id="{B7F89236-00C7-498E-9CDB-99AB8FB339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3" name="AutoShape 1" descr="blob:https://web.whatsapp.com/34b6e80c-bc0c-4a28-b3e1-e4a36d430a7e">
          <a:extLst>
            <a:ext uri="{FF2B5EF4-FFF2-40B4-BE49-F238E27FC236}">
              <a16:creationId xmlns:a16="http://schemas.microsoft.com/office/drawing/2014/main" id="{987D4E26-B3D9-4D75-B81C-F725F6926E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4" name="AutoShape 1" descr="blob:https://web.whatsapp.com/34b6e80c-bc0c-4a28-b3e1-e4a36d430a7e">
          <a:extLst>
            <a:ext uri="{FF2B5EF4-FFF2-40B4-BE49-F238E27FC236}">
              <a16:creationId xmlns:a16="http://schemas.microsoft.com/office/drawing/2014/main" id="{5A0328DA-B46F-424F-8717-AB04E746D1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5" name="AutoShape 1" descr="blob:https://web.whatsapp.com/34b6e80c-bc0c-4a28-b3e1-e4a36d430a7e">
          <a:extLst>
            <a:ext uri="{FF2B5EF4-FFF2-40B4-BE49-F238E27FC236}">
              <a16:creationId xmlns:a16="http://schemas.microsoft.com/office/drawing/2014/main" id="{800E11C0-216A-4164-86AE-4C55E9650F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6" name="AutoShape 1" descr="blob:https://web.whatsapp.com/34b6e80c-bc0c-4a28-b3e1-e4a36d430a7e">
          <a:extLst>
            <a:ext uri="{FF2B5EF4-FFF2-40B4-BE49-F238E27FC236}">
              <a16:creationId xmlns:a16="http://schemas.microsoft.com/office/drawing/2014/main" id="{514E32A9-4E28-40BC-9296-2E0A9C4C42D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7" name="AutoShape 1" descr="blob:https://web.whatsapp.com/34b6e80c-bc0c-4a28-b3e1-e4a36d430a7e">
          <a:extLst>
            <a:ext uri="{FF2B5EF4-FFF2-40B4-BE49-F238E27FC236}">
              <a16:creationId xmlns:a16="http://schemas.microsoft.com/office/drawing/2014/main" id="{410AF5CB-89C4-4FB6-958C-1DF2D6CC8C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8" name="AutoShape 1" descr="blob:https://web.whatsapp.com/34b6e80c-bc0c-4a28-b3e1-e4a36d430a7e">
          <a:extLst>
            <a:ext uri="{FF2B5EF4-FFF2-40B4-BE49-F238E27FC236}">
              <a16:creationId xmlns:a16="http://schemas.microsoft.com/office/drawing/2014/main" id="{5303724C-8B17-4333-B464-E3401B5BB6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89" name="AutoShape 1" descr="blob:https://web.whatsapp.com/34b6e80c-bc0c-4a28-b3e1-e4a36d430a7e">
          <a:extLst>
            <a:ext uri="{FF2B5EF4-FFF2-40B4-BE49-F238E27FC236}">
              <a16:creationId xmlns:a16="http://schemas.microsoft.com/office/drawing/2014/main" id="{4FE9352C-5E56-4D94-B314-0844C8F2EB7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0" name="AutoShape 1" descr="blob:https://web.whatsapp.com/34b6e80c-bc0c-4a28-b3e1-e4a36d430a7e">
          <a:extLst>
            <a:ext uri="{FF2B5EF4-FFF2-40B4-BE49-F238E27FC236}">
              <a16:creationId xmlns:a16="http://schemas.microsoft.com/office/drawing/2014/main" id="{9251F898-B328-445C-A346-B5FFBC9C78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1" name="AutoShape 1" descr="blob:https://web.whatsapp.com/34b6e80c-bc0c-4a28-b3e1-e4a36d430a7e">
          <a:extLst>
            <a:ext uri="{FF2B5EF4-FFF2-40B4-BE49-F238E27FC236}">
              <a16:creationId xmlns:a16="http://schemas.microsoft.com/office/drawing/2014/main" id="{37F89A48-03E1-4398-85D4-D3FDAD38D0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2" name="AutoShape 1" descr="blob:https://web.whatsapp.com/34b6e80c-bc0c-4a28-b3e1-e4a36d430a7e">
          <a:extLst>
            <a:ext uri="{FF2B5EF4-FFF2-40B4-BE49-F238E27FC236}">
              <a16:creationId xmlns:a16="http://schemas.microsoft.com/office/drawing/2014/main" id="{17A4AA8A-8E4D-45B6-81AF-8F8BEC0546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3" name="AutoShape 1" descr="blob:https://web.whatsapp.com/34b6e80c-bc0c-4a28-b3e1-e4a36d430a7e">
          <a:extLst>
            <a:ext uri="{FF2B5EF4-FFF2-40B4-BE49-F238E27FC236}">
              <a16:creationId xmlns:a16="http://schemas.microsoft.com/office/drawing/2014/main" id="{061579B9-6918-4E0C-BBA7-AF356FA6AF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4" name="AutoShape 1" descr="blob:https://web.whatsapp.com/34b6e80c-bc0c-4a28-b3e1-e4a36d430a7e">
          <a:extLst>
            <a:ext uri="{FF2B5EF4-FFF2-40B4-BE49-F238E27FC236}">
              <a16:creationId xmlns:a16="http://schemas.microsoft.com/office/drawing/2014/main" id="{5CFEFA6F-393B-43BE-9EE3-7C71DEE335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5" name="AutoShape 1" descr="blob:https://web.whatsapp.com/34b6e80c-bc0c-4a28-b3e1-e4a36d430a7e">
          <a:extLst>
            <a:ext uri="{FF2B5EF4-FFF2-40B4-BE49-F238E27FC236}">
              <a16:creationId xmlns:a16="http://schemas.microsoft.com/office/drawing/2014/main" id="{3CED3C6B-02E5-44F7-A8A5-14CB6F9F65B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6" name="AutoShape 1" descr="blob:https://web.whatsapp.com/34b6e80c-bc0c-4a28-b3e1-e4a36d430a7e">
          <a:extLst>
            <a:ext uri="{FF2B5EF4-FFF2-40B4-BE49-F238E27FC236}">
              <a16:creationId xmlns:a16="http://schemas.microsoft.com/office/drawing/2014/main" id="{2106A70F-1BAA-4132-8F9B-237BF09F97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7" name="AutoShape 1" descr="blob:https://web.whatsapp.com/34b6e80c-bc0c-4a28-b3e1-e4a36d430a7e">
          <a:extLst>
            <a:ext uri="{FF2B5EF4-FFF2-40B4-BE49-F238E27FC236}">
              <a16:creationId xmlns:a16="http://schemas.microsoft.com/office/drawing/2014/main" id="{96808109-C260-41BF-BF68-9DB5169FBA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8" name="AutoShape 1" descr="blob:https://web.whatsapp.com/34b6e80c-bc0c-4a28-b3e1-e4a36d430a7e">
          <a:extLst>
            <a:ext uri="{FF2B5EF4-FFF2-40B4-BE49-F238E27FC236}">
              <a16:creationId xmlns:a16="http://schemas.microsoft.com/office/drawing/2014/main" id="{0AB4631B-182B-43EC-9D2D-19788C9C0D1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699" name="AutoShape 1" descr="blob:https://web.whatsapp.com/34b6e80c-bc0c-4a28-b3e1-e4a36d430a7e">
          <a:extLst>
            <a:ext uri="{FF2B5EF4-FFF2-40B4-BE49-F238E27FC236}">
              <a16:creationId xmlns:a16="http://schemas.microsoft.com/office/drawing/2014/main" id="{9BEAEE94-E5D3-4304-B084-ADA9CE8AD2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0" name="AutoShape 1" descr="blob:https://web.whatsapp.com/34b6e80c-bc0c-4a28-b3e1-e4a36d430a7e">
          <a:extLst>
            <a:ext uri="{FF2B5EF4-FFF2-40B4-BE49-F238E27FC236}">
              <a16:creationId xmlns:a16="http://schemas.microsoft.com/office/drawing/2014/main" id="{D737864A-81C3-46AF-9256-CBB8933AB9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1" name="AutoShape 1" descr="blob:https://web.whatsapp.com/34b6e80c-bc0c-4a28-b3e1-e4a36d430a7e">
          <a:extLst>
            <a:ext uri="{FF2B5EF4-FFF2-40B4-BE49-F238E27FC236}">
              <a16:creationId xmlns:a16="http://schemas.microsoft.com/office/drawing/2014/main" id="{452D86C4-B756-4CDD-B531-AAB8BD4490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2" name="AutoShape 1" descr="blob:https://web.whatsapp.com/34b6e80c-bc0c-4a28-b3e1-e4a36d430a7e">
          <a:extLst>
            <a:ext uri="{FF2B5EF4-FFF2-40B4-BE49-F238E27FC236}">
              <a16:creationId xmlns:a16="http://schemas.microsoft.com/office/drawing/2014/main" id="{E134A2A9-F9C6-4463-AFF0-F78B725434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3" name="AutoShape 1" descr="blob:https://web.whatsapp.com/34b6e80c-bc0c-4a28-b3e1-e4a36d430a7e">
          <a:extLst>
            <a:ext uri="{FF2B5EF4-FFF2-40B4-BE49-F238E27FC236}">
              <a16:creationId xmlns:a16="http://schemas.microsoft.com/office/drawing/2014/main" id="{BAF8C531-A198-4FEE-B764-D95406F400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4" name="AutoShape 1" descr="blob:https://web.whatsapp.com/34b6e80c-bc0c-4a28-b3e1-e4a36d430a7e">
          <a:extLst>
            <a:ext uri="{FF2B5EF4-FFF2-40B4-BE49-F238E27FC236}">
              <a16:creationId xmlns:a16="http://schemas.microsoft.com/office/drawing/2014/main" id="{99E298AC-2E91-44AD-896F-DB28DA4B45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5" name="AutoShape 1" descr="blob:https://web.whatsapp.com/34b6e80c-bc0c-4a28-b3e1-e4a36d430a7e">
          <a:extLst>
            <a:ext uri="{FF2B5EF4-FFF2-40B4-BE49-F238E27FC236}">
              <a16:creationId xmlns:a16="http://schemas.microsoft.com/office/drawing/2014/main" id="{581B01E1-6AB3-4346-BC72-9081B6B841A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6" name="AutoShape 1" descr="blob:https://web.whatsapp.com/34b6e80c-bc0c-4a28-b3e1-e4a36d430a7e">
          <a:extLst>
            <a:ext uri="{FF2B5EF4-FFF2-40B4-BE49-F238E27FC236}">
              <a16:creationId xmlns:a16="http://schemas.microsoft.com/office/drawing/2014/main" id="{092983E3-C0A6-409C-9200-DE48D02A1F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1508</xdr:row>
      <xdr:rowOff>0</xdr:rowOff>
    </xdr:from>
    <xdr:ext cx="304800" cy="307975"/>
    <xdr:sp macro="" textlink="">
      <xdr:nvSpPr>
        <xdr:cNvPr id="6707" name="AutoShape 1" descr="blob:https://web.whatsapp.com/34b6e80c-bc0c-4a28-b3e1-e4a36d430a7e">
          <a:extLst>
            <a:ext uri="{FF2B5EF4-FFF2-40B4-BE49-F238E27FC236}">
              <a16:creationId xmlns:a16="http://schemas.microsoft.com/office/drawing/2014/main" id="{554AE5A8-3DCB-4E25-BE59-E434B0F50B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08" name="AutoShape 1" descr="blob:https://web.whatsapp.com/34b6e80c-bc0c-4a28-b3e1-e4a36d430a7e">
          <a:extLst>
            <a:ext uri="{FF2B5EF4-FFF2-40B4-BE49-F238E27FC236}">
              <a16:creationId xmlns:a16="http://schemas.microsoft.com/office/drawing/2014/main" id="{055818E0-612F-458D-BCFC-38CB157032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09" name="AutoShape 1" descr="blob:https://web.whatsapp.com/34b6e80c-bc0c-4a28-b3e1-e4a36d430a7e">
          <a:extLst>
            <a:ext uri="{FF2B5EF4-FFF2-40B4-BE49-F238E27FC236}">
              <a16:creationId xmlns:a16="http://schemas.microsoft.com/office/drawing/2014/main" id="{F6227052-058A-4908-B52D-418997D7F0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0" name="AutoShape 1" descr="blob:https://web.whatsapp.com/34b6e80c-bc0c-4a28-b3e1-e4a36d430a7e">
          <a:extLst>
            <a:ext uri="{FF2B5EF4-FFF2-40B4-BE49-F238E27FC236}">
              <a16:creationId xmlns:a16="http://schemas.microsoft.com/office/drawing/2014/main" id="{D59A9D06-406D-4FE1-A29F-74166C35767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1" name="AutoShape 1" descr="blob:https://web.whatsapp.com/34b6e80c-bc0c-4a28-b3e1-e4a36d430a7e">
          <a:extLst>
            <a:ext uri="{FF2B5EF4-FFF2-40B4-BE49-F238E27FC236}">
              <a16:creationId xmlns:a16="http://schemas.microsoft.com/office/drawing/2014/main" id="{C444C16A-B736-403A-8033-B943F118DF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2" name="AutoShape 1" descr="blob:https://web.whatsapp.com/34b6e80c-bc0c-4a28-b3e1-e4a36d430a7e">
          <a:extLst>
            <a:ext uri="{FF2B5EF4-FFF2-40B4-BE49-F238E27FC236}">
              <a16:creationId xmlns:a16="http://schemas.microsoft.com/office/drawing/2014/main" id="{C9420E47-39A8-45DE-9289-395FCC0223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3" name="AutoShape 1" descr="blob:https://web.whatsapp.com/34b6e80c-bc0c-4a28-b3e1-e4a36d430a7e">
          <a:extLst>
            <a:ext uri="{FF2B5EF4-FFF2-40B4-BE49-F238E27FC236}">
              <a16:creationId xmlns:a16="http://schemas.microsoft.com/office/drawing/2014/main" id="{9C4D1D19-78D1-4F07-AE93-515CF408C7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4" name="AutoShape 1" descr="blob:https://web.whatsapp.com/34b6e80c-bc0c-4a28-b3e1-e4a36d430a7e">
          <a:extLst>
            <a:ext uri="{FF2B5EF4-FFF2-40B4-BE49-F238E27FC236}">
              <a16:creationId xmlns:a16="http://schemas.microsoft.com/office/drawing/2014/main" id="{7EE22E14-DB78-4C39-B5AC-149ADFF820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5" name="AutoShape 1" descr="blob:https://web.whatsapp.com/34b6e80c-bc0c-4a28-b3e1-e4a36d430a7e">
          <a:extLst>
            <a:ext uri="{FF2B5EF4-FFF2-40B4-BE49-F238E27FC236}">
              <a16:creationId xmlns:a16="http://schemas.microsoft.com/office/drawing/2014/main" id="{3DE20D39-94B9-475F-AF89-81AAB70CA2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6" name="AutoShape 1" descr="blob:https://web.whatsapp.com/34b6e80c-bc0c-4a28-b3e1-e4a36d430a7e">
          <a:extLst>
            <a:ext uri="{FF2B5EF4-FFF2-40B4-BE49-F238E27FC236}">
              <a16:creationId xmlns:a16="http://schemas.microsoft.com/office/drawing/2014/main" id="{39CACDA7-C191-4D94-94C3-76B4481FF1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7" name="AutoShape 1" descr="blob:https://web.whatsapp.com/34b6e80c-bc0c-4a28-b3e1-e4a36d430a7e">
          <a:extLst>
            <a:ext uri="{FF2B5EF4-FFF2-40B4-BE49-F238E27FC236}">
              <a16:creationId xmlns:a16="http://schemas.microsoft.com/office/drawing/2014/main" id="{A5220325-1003-4F65-8EF5-003323F97C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8" name="AutoShape 1" descr="blob:https://web.whatsapp.com/34b6e80c-bc0c-4a28-b3e1-e4a36d430a7e">
          <a:extLst>
            <a:ext uri="{FF2B5EF4-FFF2-40B4-BE49-F238E27FC236}">
              <a16:creationId xmlns:a16="http://schemas.microsoft.com/office/drawing/2014/main" id="{9BCDA45A-A624-4156-AE63-E7165DD2DF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19" name="AutoShape 1" descr="blob:https://web.whatsapp.com/34b6e80c-bc0c-4a28-b3e1-e4a36d430a7e">
          <a:extLst>
            <a:ext uri="{FF2B5EF4-FFF2-40B4-BE49-F238E27FC236}">
              <a16:creationId xmlns:a16="http://schemas.microsoft.com/office/drawing/2014/main" id="{7711F4F7-6AAF-40CD-94C3-B5078642F5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0" name="AutoShape 1" descr="blob:https://web.whatsapp.com/34b6e80c-bc0c-4a28-b3e1-e4a36d430a7e">
          <a:extLst>
            <a:ext uri="{FF2B5EF4-FFF2-40B4-BE49-F238E27FC236}">
              <a16:creationId xmlns:a16="http://schemas.microsoft.com/office/drawing/2014/main" id="{B2EE12D1-14DF-4BC0-8467-06A0CB2FF6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1" name="AutoShape 1" descr="blob:https://web.whatsapp.com/34b6e80c-bc0c-4a28-b3e1-e4a36d430a7e">
          <a:extLst>
            <a:ext uri="{FF2B5EF4-FFF2-40B4-BE49-F238E27FC236}">
              <a16:creationId xmlns:a16="http://schemas.microsoft.com/office/drawing/2014/main" id="{B23A40BE-1C88-44A1-A4CE-D6CDB73CA0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2" name="AutoShape 1" descr="blob:https://web.whatsapp.com/34b6e80c-bc0c-4a28-b3e1-e4a36d430a7e">
          <a:extLst>
            <a:ext uri="{FF2B5EF4-FFF2-40B4-BE49-F238E27FC236}">
              <a16:creationId xmlns:a16="http://schemas.microsoft.com/office/drawing/2014/main" id="{1CC0728F-3127-4D3D-B0CD-C0749658CAA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3" name="AutoShape 1" descr="blob:https://web.whatsapp.com/34b6e80c-bc0c-4a28-b3e1-e4a36d430a7e">
          <a:extLst>
            <a:ext uri="{FF2B5EF4-FFF2-40B4-BE49-F238E27FC236}">
              <a16:creationId xmlns:a16="http://schemas.microsoft.com/office/drawing/2014/main" id="{650430BA-A9A7-4081-97A8-1CDED070DB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4" name="AutoShape 1" descr="blob:https://web.whatsapp.com/34b6e80c-bc0c-4a28-b3e1-e4a36d430a7e">
          <a:extLst>
            <a:ext uri="{FF2B5EF4-FFF2-40B4-BE49-F238E27FC236}">
              <a16:creationId xmlns:a16="http://schemas.microsoft.com/office/drawing/2014/main" id="{FF2434FF-FC1E-4079-BA6B-17F06E7E5F7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5" name="AutoShape 1" descr="blob:https://web.whatsapp.com/34b6e80c-bc0c-4a28-b3e1-e4a36d430a7e">
          <a:extLst>
            <a:ext uri="{FF2B5EF4-FFF2-40B4-BE49-F238E27FC236}">
              <a16:creationId xmlns:a16="http://schemas.microsoft.com/office/drawing/2014/main" id="{F9B1E491-E514-4085-B0F6-62BF983659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6" name="AutoShape 1" descr="blob:https://web.whatsapp.com/34b6e80c-bc0c-4a28-b3e1-e4a36d430a7e">
          <a:extLst>
            <a:ext uri="{FF2B5EF4-FFF2-40B4-BE49-F238E27FC236}">
              <a16:creationId xmlns:a16="http://schemas.microsoft.com/office/drawing/2014/main" id="{57A1F97F-B688-4071-BC87-681BFDD9E0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7" name="AutoShape 1" descr="blob:https://web.whatsapp.com/34b6e80c-bc0c-4a28-b3e1-e4a36d430a7e">
          <a:extLst>
            <a:ext uri="{FF2B5EF4-FFF2-40B4-BE49-F238E27FC236}">
              <a16:creationId xmlns:a16="http://schemas.microsoft.com/office/drawing/2014/main" id="{2B6F8517-56F7-4D08-91D6-48C88479F8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8" name="AutoShape 1" descr="blob:https://web.whatsapp.com/34b6e80c-bc0c-4a28-b3e1-e4a36d430a7e">
          <a:extLst>
            <a:ext uri="{FF2B5EF4-FFF2-40B4-BE49-F238E27FC236}">
              <a16:creationId xmlns:a16="http://schemas.microsoft.com/office/drawing/2014/main" id="{2282EE38-DB20-4778-90D9-9CF276326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29" name="AutoShape 1" descr="blob:https://web.whatsapp.com/34b6e80c-bc0c-4a28-b3e1-e4a36d430a7e">
          <a:extLst>
            <a:ext uri="{FF2B5EF4-FFF2-40B4-BE49-F238E27FC236}">
              <a16:creationId xmlns:a16="http://schemas.microsoft.com/office/drawing/2014/main" id="{68FEF6C1-2D0A-4736-9B93-8035CE1F5F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0" name="AutoShape 1" descr="blob:https://web.whatsapp.com/34b6e80c-bc0c-4a28-b3e1-e4a36d430a7e">
          <a:extLst>
            <a:ext uri="{FF2B5EF4-FFF2-40B4-BE49-F238E27FC236}">
              <a16:creationId xmlns:a16="http://schemas.microsoft.com/office/drawing/2014/main" id="{CF4EA355-F7ED-4FC9-86CE-59910D8DED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1" name="AutoShape 1" descr="blob:https://web.whatsapp.com/34b6e80c-bc0c-4a28-b3e1-e4a36d430a7e">
          <a:extLst>
            <a:ext uri="{FF2B5EF4-FFF2-40B4-BE49-F238E27FC236}">
              <a16:creationId xmlns:a16="http://schemas.microsoft.com/office/drawing/2014/main" id="{978B04CD-8809-4EE9-B161-71B3FB8FB7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2" name="AutoShape 1" descr="blob:https://web.whatsapp.com/34b6e80c-bc0c-4a28-b3e1-e4a36d430a7e">
          <a:extLst>
            <a:ext uri="{FF2B5EF4-FFF2-40B4-BE49-F238E27FC236}">
              <a16:creationId xmlns:a16="http://schemas.microsoft.com/office/drawing/2014/main" id="{975163CF-10DA-4E8A-A64D-F1C2866038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3" name="AutoShape 1" descr="blob:https://web.whatsapp.com/34b6e80c-bc0c-4a28-b3e1-e4a36d430a7e">
          <a:extLst>
            <a:ext uri="{FF2B5EF4-FFF2-40B4-BE49-F238E27FC236}">
              <a16:creationId xmlns:a16="http://schemas.microsoft.com/office/drawing/2014/main" id="{1B09A9A0-7835-48C7-BBA8-FF0C556EB1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4" name="AutoShape 1" descr="blob:https://web.whatsapp.com/34b6e80c-bc0c-4a28-b3e1-e4a36d430a7e">
          <a:extLst>
            <a:ext uri="{FF2B5EF4-FFF2-40B4-BE49-F238E27FC236}">
              <a16:creationId xmlns:a16="http://schemas.microsoft.com/office/drawing/2014/main" id="{7101FA7A-D338-46E1-B2A6-B8E422BB2B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5" name="AutoShape 1" descr="blob:https://web.whatsapp.com/34b6e80c-bc0c-4a28-b3e1-e4a36d430a7e">
          <a:extLst>
            <a:ext uri="{FF2B5EF4-FFF2-40B4-BE49-F238E27FC236}">
              <a16:creationId xmlns:a16="http://schemas.microsoft.com/office/drawing/2014/main" id="{3F9811CE-87B7-49C6-A707-C8CBDEDC05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6" name="AutoShape 1" descr="blob:https://web.whatsapp.com/34b6e80c-bc0c-4a28-b3e1-e4a36d430a7e">
          <a:extLst>
            <a:ext uri="{FF2B5EF4-FFF2-40B4-BE49-F238E27FC236}">
              <a16:creationId xmlns:a16="http://schemas.microsoft.com/office/drawing/2014/main" id="{B2987C12-8880-4C2F-8156-97A0C5021B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7" name="AutoShape 1" descr="blob:https://web.whatsapp.com/34b6e80c-bc0c-4a28-b3e1-e4a36d430a7e">
          <a:extLst>
            <a:ext uri="{FF2B5EF4-FFF2-40B4-BE49-F238E27FC236}">
              <a16:creationId xmlns:a16="http://schemas.microsoft.com/office/drawing/2014/main" id="{C8B144B3-1092-4077-887A-C5D869F6CE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8" name="AutoShape 1" descr="blob:https://web.whatsapp.com/34b6e80c-bc0c-4a28-b3e1-e4a36d430a7e">
          <a:extLst>
            <a:ext uri="{FF2B5EF4-FFF2-40B4-BE49-F238E27FC236}">
              <a16:creationId xmlns:a16="http://schemas.microsoft.com/office/drawing/2014/main" id="{038B6A62-F11B-4228-BAE9-39B2F2B39D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1509</xdr:row>
      <xdr:rowOff>0</xdr:rowOff>
    </xdr:from>
    <xdr:ext cx="304800" cy="307975"/>
    <xdr:sp macro="" textlink="">
      <xdr:nvSpPr>
        <xdr:cNvPr id="6739" name="AutoShape 1" descr="blob:https://web.whatsapp.com/34b6e80c-bc0c-4a28-b3e1-e4a36d430a7e">
          <a:extLst>
            <a:ext uri="{FF2B5EF4-FFF2-40B4-BE49-F238E27FC236}">
              <a16:creationId xmlns:a16="http://schemas.microsoft.com/office/drawing/2014/main" id="{6C81CAA4-3F7D-4AFB-BE89-D0E13E1EBA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0" name="AutoShape 1" descr="blob:https://web.whatsapp.com/34b6e80c-bc0c-4a28-b3e1-e4a36d430a7e">
          <a:extLst>
            <a:ext uri="{FF2B5EF4-FFF2-40B4-BE49-F238E27FC236}">
              <a16:creationId xmlns:a16="http://schemas.microsoft.com/office/drawing/2014/main" id="{63CB0CE6-3427-4F42-A76C-D760247362A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1" name="AutoShape 1" descr="blob:https://web.whatsapp.com/34b6e80c-bc0c-4a28-b3e1-e4a36d430a7e">
          <a:extLst>
            <a:ext uri="{FF2B5EF4-FFF2-40B4-BE49-F238E27FC236}">
              <a16:creationId xmlns:a16="http://schemas.microsoft.com/office/drawing/2014/main" id="{8F832427-EB40-4529-9121-A3D4B8FEA4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2" name="AutoShape 1" descr="blob:https://web.whatsapp.com/34b6e80c-bc0c-4a28-b3e1-e4a36d430a7e">
          <a:extLst>
            <a:ext uri="{FF2B5EF4-FFF2-40B4-BE49-F238E27FC236}">
              <a16:creationId xmlns:a16="http://schemas.microsoft.com/office/drawing/2014/main" id="{462BB970-EEFC-4DA7-81FE-53FFE3A526D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3" name="AutoShape 1" descr="blob:https://web.whatsapp.com/34b6e80c-bc0c-4a28-b3e1-e4a36d430a7e">
          <a:extLst>
            <a:ext uri="{FF2B5EF4-FFF2-40B4-BE49-F238E27FC236}">
              <a16:creationId xmlns:a16="http://schemas.microsoft.com/office/drawing/2014/main" id="{02E62E70-D15D-4544-A9F5-514DB38A815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4" name="AutoShape 1" descr="blob:https://web.whatsapp.com/34b6e80c-bc0c-4a28-b3e1-e4a36d430a7e">
          <a:extLst>
            <a:ext uri="{FF2B5EF4-FFF2-40B4-BE49-F238E27FC236}">
              <a16:creationId xmlns:a16="http://schemas.microsoft.com/office/drawing/2014/main" id="{504FA257-CA34-4433-A0A3-11F6D60B44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5" name="AutoShape 1" descr="blob:https://web.whatsapp.com/34b6e80c-bc0c-4a28-b3e1-e4a36d430a7e">
          <a:extLst>
            <a:ext uri="{FF2B5EF4-FFF2-40B4-BE49-F238E27FC236}">
              <a16:creationId xmlns:a16="http://schemas.microsoft.com/office/drawing/2014/main" id="{222F0081-957A-47AC-9EA1-B9BCD5205A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6" name="AutoShape 1" descr="blob:https://web.whatsapp.com/34b6e80c-bc0c-4a28-b3e1-e4a36d430a7e">
          <a:extLst>
            <a:ext uri="{FF2B5EF4-FFF2-40B4-BE49-F238E27FC236}">
              <a16:creationId xmlns:a16="http://schemas.microsoft.com/office/drawing/2014/main" id="{EF6B1507-A159-47A1-91F0-98DFF4FBFD0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7" name="AutoShape 1" descr="blob:https://web.whatsapp.com/34b6e80c-bc0c-4a28-b3e1-e4a36d430a7e">
          <a:extLst>
            <a:ext uri="{FF2B5EF4-FFF2-40B4-BE49-F238E27FC236}">
              <a16:creationId xmlns:a16="http://schemas.microsoft.com/office/drawing/2014/main" id="{4B3F6662-E68D-4CE5-A06B-B812FCD3F2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8" name="AutoShape 1" descr="blob:https://web.whatsapp.com/34b6e80c-bc0c-4a28-b3e1-e4a36d430a7e">
          <a:extLst>
            <a:ext uri="{FF2B5EF4-FFF2-40B4-BE49-F238E27FC236}">
              <a16:creationId xmlns:a16="http://schemas.microsoft.com/office/drawing/2014/main" id="{62B997A9-C6C9-4453-89EB-AFF4EE9D05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49" name="AutoShape 1" descr="blob:https://web.whatsapp.com/34b6e80c-bc0c-4a28-b3e1-e4a36d430a7e">
          <a:extLst>
            <a:ext uri="{FF2B5EF4-FFF2-40B4-BE49-F238E27FC236}">
              <a16:creationId xmlns:a16="http://schemas.microsoft.com/office/drawing/2014/main" id="{10751E94-9778-44C0-AF5D-C6CDE5DE204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0" name="AutoShape 1" descr="blob:https://web.whatsapp.com/34b6e80c-bc0c-4a28-b3e1-e4a36d430a7e">
          <a:extLst>
            <a:ext uri="{FF2B5EF4-FFF2-40B4-BE49-F238E27FC236}">
              <a16:creationId xmlns:a16="http://schemas.microsoft.com/office/drawing/2014/main" id="{DE76AC34-AF74-44CD-AFB9-EE12D4E8754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1" name="AutoShape 1" descr="blob:https://web.whatsapp.com/34b6e80c-bc0c-4a28-b3e1-e4a36d430a7e">
          <a:extLst>
            <a:ext uri="{FF2B5EF4-FFF2-40B4-BE49-F238E27FC236}">
              <a16:creationId xmlns:a16="http://schemas.microsoft.com/office/drawing/2014/main" id="{26DBA006-0F2D-42F8-AF10-8811FCAE8F8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2" name="AutoShape 1" descr="blob:https://web.whatsapp.com/34b6e80c-bc0c-4a28-b3e1-e4a36d430a7e">
          <a:extLst>
            <a:ext uri="{FF2B5EF4-FFF2-40B4-BE49-F238E27FC236}">
              <a16:creationId xmlns:a16="http://schemas.microsoft.com/office/drawing/2014/main" id="{4308F1D1-2F90-4A8F-9E14-779D67DED5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3" name="AutoShape 1" descr="blob:https://web.whatsapp.com/34b6e80c-bc0c-4a28-b3e1-e4a36d430a7e">
          <a:extLst>
            <a:ext uri="{FF2B5EF4-FFF2-40B4-BE49-F238E27FC236}">
              <a16:creationId xmlns:a16="http://schemas.microsoft.com/office/drawing/2014/main" id="{17CAD356-DB9E-412F-A9D5-D2EA7B1FC1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4" name="AutoShape 1" descr="blob:https://web.whatsapp.com/34b6e80c-bc0c-4a28-b3e1-e4a36d430a7e">
          <a:extLst>
            <a:ext uri="{FF2B5EF4-FFF2-40B4-BE49-F238E27FC236}">
              <a16:creationId xmlns:a16="http://schemas.microsoft.com/office/drawing/2014/main" id="{C50E2927-31A9-4E89-9F66-EAAD5CE39B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5" name="AutoShape 1" descr="blob:https://web.whatsapp.com/34b6e80c-bc0c-4a28-b3e1-e4a36d430a7e">
          <a:extLst>
            <a:ext uri="{FF2B5EF4-FFF2-40B4-BE49-F238E27FC236}">
              <a16:creationId xmlns:a16="http://schemas.microsoft.com/office/drawing/2014/main" id="{0429CCBD-C422-4FFD-8473-9C88A25F19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6" name="AutoShape 1" descr="blob:https://web.whatsapp.com/34b6e80c-bc0c-4a28-b3e1-e4a36d430a7e">
          <a:extLst>
            <a:ext uri="{FF2B5EF4-FFF2-40B4-BE49-F238E27FC236}">
              <a16:creationId xmlns:a16="http://schemas.microsoft.com/office/drawing/2014/main" id="{4A5CB0DA-72C9-4C49-A712-53D6CA7FBB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7" name="AutoShape 1" descr="blob:https://web.whatsapp.com/34b6e80c-bc0c-4a28-b3e1-e4a36d430a7e">
          <a:extLst>
            <a:ext uri="{FF2B5EF4-FFF2-40B4-BE49-F238E27FC236}">
              <a16:creationId xmlns:a16="http://schemas.microsoft.com/office/drawing/2014/main" id="{4BF5DD6C-B403-4562-A5BD-A6D1143958A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8" name="AutoShape 1" descr="blob:https://web.whatsapp.com/34b6e80c-bc0c-4a28-b3e1-e4a36d430a7e">
          <a:extLst>
            <a:ext uri="{FF2B5EF4-FFF2-40B4-BE49-F238E27FC236}">
              <a16:creationId xmlns:a16="http://schemas.microsoft.com/office/drawing/2014/main" id="{1832C87F-E4B3-4404-8B8A-44B23C9E55E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59" name="AutoShape 1" descr="blob:https://web.whatsapp.com/34b6e80c-bc0c-4a28-b3e1-e4a36d430a7e">
          <a:extLst>
            <a:ext uri="{FF2B5EF4-FFF2-40B4-BE49-F238E27FC236}">
              <a16:creationId xmlns:a16="http://schemas.microsoft.com/office/drawing/2014/main" id="{553DB443-D8BA-43D5-B66E-8747BFCB4F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0" name="AutoShape 1" descr="blob:https://web.whatsapp.com/34b6e80c-bc0c-4a28-b3e1-e4a36d430a7e">
          <a:extLst>
            <a:ext uri="{FF2B5EF4-FFF2-40B4-BE49-F238E27FC236}">
              <a16:creationId xmlns:a16="http://schemas.microsoft.com/office/drawing/2014/main" id="{E487C36E-B6DB-465E-8224-FDD9EA0D33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1" name="AutoShape 1" descr="blob:https://web.whatsapp.com/34b6e80c-bc0c-4a28-b3e1-e4a36d430a7e">
          <a:extLst>
            <a:ext uri="{FF2B5EF4-FFF2-40B4-BE49-F238E27FC236}">
              <a16:creationId xmlns:a16="http://schemas.microsoft.com/office/drawing/2014/main" id="{758D1C0D-13E8-4333-BCE3-302817A149B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2" name="AutoShape 1" descr="blob:https://web.whatsapp.com/34b6e80c-bc0c-4a28-b3e1-e4a36d430a7e">
          <a:extLst>
            <a:ext uri="{FF2B5EF4-FFF2-40B4-BE49-F238E27FC236}">
              <a16:creationId xmlns:a16="http://schemas.microsoft.com/office/drawing/2014/main" id="{E87D3C7F-404A-4D46-930C-AE63DCBA2E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3" name="AutoShape 1" descr="blob:https://web.whatsapp.com/34b6e80c-bc0c-4a28-b3e1-e4a36d430a7e">
          <a:extLst>
            <a:ext uri="{FF2B5EF4-FFF2-40B4-BE49-F238E27FC236}">
              <a16:creationId xmlns:a16="http://schemas.microsoft.com/office/drawing/2014/main" id="{87E1B73F-CFC8-4F3A-9D3F-70794FE611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4" name="AutoShape 1" descr="blob:https://web.whatsapp.com/34b6e80c-bc0c-4a28-b3e1-e4a36d430a7e">
          <a:extLst>
            <a:ext uri="{FF2B5EF4-FFF2-40B4-BE49-F238E27FC236}">
              <a16:creationId xmlns:a16="http://schemas.microsoft.com/office/drawing/2014/main" id="{6BFD6979-AE4A-4803-82F4-0DD05574D2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5" name="AutoShape 1" descr="blob:https://web.whatsapp.com/34b6e80c-bc0c-4a28-b3e1-e4a36d430a7e">
          <a:extLst>
            <a:ext uri="{FF2B5EF4-FFF2-40B4-BE49-F238E27FC236}">
              <a16:creationId xmlns:a16="http://schemas.microsoft.com/office/drawing/2014/main" id="{728CAB58-03D7-4DB9-BF29-DEB2325D4B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6" name="AutoShape 1" descr="blob:https://web.whatsapp.com/34b6e80c-bc0c-4a28-b3e1-e4a36d430a7e">
          <a:extLst>
            <a:ext uri="{FF2B5EF4-FFF2-40B4-BE49-F238E27FC236}">
              <a16:creationId xmlns:a16="http://schemas.microsoft.com/office/drawing/2014/main" id="{3903241C-E2CF-4531-A727-6035FCBEFE1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7" name="AutoShape 1" descr="blob:https://web.whatsapp.com/34b6e80c-bc0c-4a28-b3e1-e4a36d430a7e">
          <a:extLst>
            <a:ext uri="{FF2B5EF4-FFF2-40B4-BE49-F238E27FC236}">
              <a16:creationId xmlns:a16="http://schemas.microsoft.com/office/drawing/2014/main" id="{077AD493-A091-47E9-885A-CDB89B475E8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8" name="AutoShape 1" descr="blob:https://web.whatsapp.com/34b6e80c-bc0c-4a28-b3e1-e4a36d430a7e">
          <a:extLst>
            <a:ext uri="{FF2B5EF4-FFF2-40B4-BE49-F238E27FC236}">
              <a16:creationId xmlns:a16="http://schemas.microsoft.com/office/drawing/2014/main" id="{37F2154F-6973-47FB-B229-39337C72C0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69" name="AutoShape 1" descr="blob:https://web.whatsapp.com/34b6e80c-bc0c-4a28-b3e1-e4a36d430a7e">
          <a:extLst>
            <a:ext uri="{FF2B5EF4-FFF2-40B4-BE49-F238E27FC236}">
              <a16:creationId xmlns:a16="http://schemas.microsoft.com/office/drawing/2014/main" id="{33C7C874-8D91-4383-8C64-457170CC11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70" name="AutoShape 1" descr="blob:https://web.whatsapp.com/34b6e80c-bc0c-4a28-b3e1-e4a36d430a7e">
          <a:extLst>
            <a:ext uri="{FF2B5EF4-FFF2-40B4-BE49-F238E27FC236}">
              <a16:creationId xmlns:a16="http://schemas.microsoft.com/office/drawing/2014/main" id="{4705BFAA-7AC9-4C85-B1EE-072CCC0391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1510</xdr:row>
      <xdr:rowOff>0</xdr:rowOff>
    </xdr:from>
    <xdr:ext cx="304800" cy="307975"/>
    <xdr:sp macro="" textlink="">
      <xdr:nvSpPr>
        <xdr:cNvPr id="6771" name="AutoShape 1" descr="blob:https://web.whatsapp.com/34b6e80c-bc0c-4a28-b3e1-e4a36d430a7e">
          <a:extLst>
            <a:ext uri="{FF2B5EF4-FFF2-40B4-BE49-F238E27FC236}">
              <a16:creationId xmlns:a16="http://schemas.microsoft.com/office/drawing/2014/main" id="{84B45C02-BFA9-48C1-92F1-D3BE998B47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2" name="AutoShape 1" descr="blob:https://web.whatsapp.com/34b6e80c-bc0c-4a28-b3e1-e4a36d430a7e">
          <a:extLst>
            <a:ext uri="{FF2B5EF4-FFF2-40B4-BE49-F238E27FC236}">
              <a16:creationId xmlns:a16="http://schemas.microsoft.com/office/drawing/2014/main" id="{E5115826-4823-4269-8C2F-5CCD30E550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3" name="AutoShape 1" descr="blob:https://web.whatsapp.com/34b6e80c-bc0c-4a28-b3e1-e4a36d430a7e">
          <a:extLst>
            <a:ext uri="{FF2B5EF4-FFF2-40B4-BE49-F238E27FC236}">
              <a16:creationId xmlns:a16="http://schemas.microsoft.com/office/drawing/2014/main" id="{8D4B1F87-D424-4E55-8DEC-8B2DB31F0E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4" name="AutoShape 1" descr="blob:https://web.whatsapp.com/34b6e80c-bc0c-4a28-b3e1-e4a36d430a7e">
          <a:extLst>
            <a:ext uri="{FF2B5EF4-FFF2-40B4-BE49-F238E27FC236}">
              <a16:creationId xmlns:a16="http://schemas.microsoft.com/office/drawing/2014/main" id="{8A045181-D141-401D-8194-B5AF156445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5" name="AutoShape 1" descr="blob:https://web.whatsapp.com/34b6e80c-bc0c-4a28-b3e1-e4a36d430a7e">
          <a:extLst>
            <a:ext uri="{FF2B5EF4-FFF2-40B4-BE49-F238E27FC236}">
              <a16:creationId xmlns:a16="http://schemas.microsoft.com/office/drawing/2014/main" id="{DB17C04A-B1BE-4F15-AE06-514120529F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6" name="AutoShape 1" descr="blob:https://web.whatsapp.com/34b6e80c-bc0c-4a28-b3e1-e4a36d430a7e">
          <a:extLst>
            <a:ext uri="{FF2B5EF4-FFF2-40B4-BE49-F238E27FC236}">
              <a16:creationId xmlns:a16="http://schemas.microsoft.com/office/drawing/2014/main" id="{3510CF2D-2E35-4A1C-889C-83FF6DA8E4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7" name="AutoShape 1" descr="blob:https://web.whatsapp.com/34b6e80c-bc0c-4a28-b3e1-e4a36d430a7e">
          <a:extLst>
            <a:ext uri="{FF2B5EF4-FFF2-40B4-BE49-F238E27FC236}">
              <a16:creationId xmlns:a16="http://schemas.microsoft.com/office/drawing/2014/main" id="{6AF1C763-D40F-46AF-B94D-D94A5A6C4A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8" name="AutoShape 1" descr="blob:https://web.whatsapp.com/34b6e80c-bc0c-4a28-b3e1-e4a36d430a7e">
          <a:extLst>
            <a:ext uri="{FF2B5EF4-FFF2-40B4-BE49-F238E27FC236}">
              <a16:creationId xmlns:a16="http://schemas.microsoft.com/office/drawing/2014/main" id="{BB4F7A35-E176-4936-9E55-96AA5EC7EC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79" name="AutoShape 1" descr="blob:https://web.whatsapp.com/34b6e80c-bc0c-4a28-b3e1-e4a36d430a7e">
          <a:extLst>
            <a:ext uri="{FF2B5EF4-FFF2-40B4-BE49-F238E27FC236}">
              <a16:creationId xmlns:a16="http://schemas.microsoft.com/office/drawing/2014/main" id="{68B63DA7-1135-487C-B03D-0D5933CC38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0" name="AutoShape 1" descr="blob:https://web.whatsapp.com/34b6e80c-bc0c-4a28-b3e1-e4a36d430a7e">
          <a:extLst>
            <a:ext uri="{FF2B5EF4-FFF2-40B4-BE49-F238E27FC236}">
              <a16:creationId xmlns:a16="http://schemas.microsoft.com/office/drawing/2014/main" id="{A653467D-B1D2-44C8-920E-B891829F66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1" name="AutoShape 1" descr="blob:https://web.whatsapp.com/34b6e80c-bc0c-4a28-b3e1-e4a36d430a7e">
          <a:extLst>
            <a:ext uri="{FF2B5EF4-FFF2-40B4-BE49-F238E27FC236}">
              <a16:creationId xmlns:a16="http://schemas.microsoft.com/office/drawing/2014/main" id="{B78CB4EB-0ACD-4250-ADE7-DBA9CD8C76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2" name="AutoShape 1" descr="blob:https://web.whatsapp.com/34b6e80c-bc0c-4a28-b3e1-e4a36d430a7e">
          <a:extLst>
            <a:ext uri="{FF2B5EF4-FFF2-40B4-BE49-F238E27FC236}">
              <a16:creationId xmlns:a16="http://schemas.microsoft.com/office/drawing/2014/main" id="{9165B8F7-F085-4915-BF61-91287ED271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3" name="AutoShape 1" descr="blob:https://web.whatsapp.com/34b6e80c-bc0c-4a28-b3e1-e4a36d430a7e">
          <a:extLst>
            <a:ext uri="{FF2B5EF4-FFF2-40B4-BE49-F238E27FC236}">
              <a16:creationId xmlns:a16="http://schemas.microsoft.com/office/drawing/2014/main" id="{0E8AA83B-6442-46A1-9FE7-5DE794FE6E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4" name="AutoShape 1" descr="blob:https://web.whatsapp.com/34b6e80c-bc0c-4a28-b3e1-e4a36d430a7e">
          <a:extLst>
            <a:ext uri="{FF2B5EF4-FFF2-40B4-BE49-F238E27FC236}">
              <a16:creationId xmlns:a16="http://schemas.microsoft.com/office/drawing/2014/main" id="{D38A385E-CA8F-4AA4-AD7E-964BE26F3A7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5" name="AutoShape 1" descr="blob:https://web.whatsapp.com/34b6e80c-bc0c-4a28-b3e1-e4a36d430a7e">
          <a:extLst>
            <a:ext uri="{FF2B5EF4-FFF2-40B4-BE49-F238E27FC236}">
              <a16:creationId xmlns:a16="http://schemas.microsoft.com/office/drawing/2014/main" id="{56EB25F8-197C-4E35-87D7-3435C2598C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6" name="AutoShape 1" descr="blob:https://web.whatsapp.com/34b6e80c-bc0c-4a28-b3e1-e4a36d430a7e">
          <a:extLst>
            <a:ext uri="{FF2B5EF4-FFF2-40B4-BE49-F238E27FC236}">
              <a16:creationId xmlns:a16="http://schemas.microsoft.com/office/drawing/2014/main" id="{D7ABBF95-7E58-48F8-A288-93EF88603F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7" name="AutoShape 1" descr="blob:https://web.whatsapp.com/34b6e80c-bc0c-4a28-b3e1-e4a36d430a7e">
          <a:extLst>
            <a:ext uri="{FF2B5EF4-FFF2-40B4-BE49-F238E27FC236}">
              <a16:creationId xmlns:a16="http://schemas.microsoft.com/office/drawing/2014/main" id="{F41F04C9-A699-43D6-912E-CD0F0359D7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8" name="AutoShape 1" descr="blob:https://web.whatsapp.com/34b6e80c-bc0c-4a28-b3e1-e4a36d430a7e">
          <a:extLst>
            <a:ext uri="{FF2B5EF4-FFF2-40B4-BE49-F238E27FC236}">
              <a16:creationId xmlns:a16="http://schemas.microsoft.com/office/drawing/2014/main" id="{05465B63-A9A2-43F4-BC05-8CEE6C4B69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89" name="AutoShape 1" descr="blob:https://web.whatsapp.com/34b6e80c-bc0c-4a28-b3e1-e4a36d430a7e">
          <a:extLst>
            <a:ext uri="{FF2B5EF4-FFF2-40B4-BE49-F238E27FC236}">
              <a16:creationId xmlns:a16="http://schemas.microsoft.com/office/drawing/2014/main" id="{E2550A69-423B-4E8A-BDE3-EBFDBA0D0E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0" name="AutoShape 1" descr="blob:https://web.whatsapp.com/34b6e80c-bc0c-4a28-b3e1-e4a36d430a7e">
          <a:extLst>
            <a:ext uri="{FF2B5EF4-FFF2-40B4-BE49-F238E27FC236}">
              <a16:creationId xmlns:a16="http://schemas.microsoft.com/office/drawing/2014/main" id="{1E2E8461-B15C-4533-8148-3F66DDBAC70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1" name="AutoShape 1" descr="blob:https://web.whatsapp.com/34b6e80c-bc0c-4a28-b3e1-e4a36d430a7e">
          <a:extLst>
            <a:ext uri="{FF2B5EF4-FFF2-40B4-BE49-F238E27FC236}">
              <a16:creationId xmlns:a16="http://schemas.microsoft.com/office/drawing/2014/main" id="{2214F9A5-6490-4CD8-A3BD-C564662029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2" name="AutoShape 1" descr="blob:https://web.whatsapp.com/34b6e80c-bc0c-4a28-b3e1-e4a36d430a7e">
          <a:extLst>
            <a:ext uri="{FF2B5EF4-FFF2-40B4-BE49-F238E27FC236}">
              <a16:creationId xmlns:a16="http://schemas.microsoft.com/office/drawing/2014/main" id="{EBB6CA36-8E14-4F6A-954C-D563FC6E8D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3" name="AutoShape 1" descr="blob:https://web.whatsapp.com/34b6e80c-bc0c-4a28-b3e1-e4a36d430a7e">
          <a:extLst>
            <a:ext uri="{FF2B5EF4-FFF2-40B4-BE49-F238E27FC236}">
              <a16:creationId xmlns:a16="http://schemas.microsoft.com/office/drawing/2014/main" id="{FBD874DF-6D23-4DFA-9448-22F8D363B4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4" name="AutoShape 1" descr="blob:https://web.whatsapp.com/34b6e80c-bc0c-4a28-b3e1-e4a36d430a7e">
          <a:extLst>
            <a:ext uri="{FF2B5EF4-FFF2-40B4-BE49-F238E27FC236}">
              <a16:creationId xmlns:a16="http://schemas.microsoft.com/office/drawing/2014/main" id="{AF6AFC8A-0C64-4951-95D1-76373535B2E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5" name="AutoShape 1" descr="blob:https://web.whatsapp.com/34b6e80c-bc0c-4a28-b3e1-e4a36d430a7e">
          <a:extLst>
            <a:ext uri="{FF2B5EF4-FFF2-40B4-BE49-F238E27FC236}">
              <a16:creationId xmlns:a16="http://schemas.microsoft.com/office/drawing/2014/main" id="{D58C75D0-6CAB-4C49-90AB-9C19F77F02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6" name="AutoShape 1" descr="blob:https://web.whatsapp.com/34b6e80c-bc0c-4a28-b3e1-e4a36d430a7e">
          <a:extLst>
            <a:ext uri="{FF2B5EF4-FFF2-40B4-BE49-F238E27FC236}">
              <a16:creationId xmlns:a16="http://schemas.microsoft.com/office/drawing/2014/main" id="{6E5AD944-C20E-4851-859D-A3BDD8DA72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7" name="AutoShape 1" descr="blob:https://web.whatsapp.com/34b6e80c-bc0c-4a28-b3e1-e4a36d430a7e">
          <a:extLst>
            <a:ext uri="{FF2B5EF4-FFF2-40B4-BE49-F238E27FC236}">
              <a16:creationId xmlns:a16="http://schemas.microsoft.com/office/drawing/2014/main" id="{87445F7F-D8DA-4F2B-8F4D-31FD113207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8" name="AutoShape 1" descr="blob:https://web.whatsapp.com/34b6e80c-bc0c-4a28-b3e1-e4a36d430a7e">
          <a:extLst>
            <a:ext uri="{FF2B5EF4-FFF2-40B4-BE49-F238E27FC236}">
              <a16:creationId xmlns:a16="http://schemas.microsoft.com/office/drawing/2014/main" id="{B7815A29-D2AE-46BA-A4DA-E855BEBFE5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799" name="AutoShape 1" descr="blob:https://web.whatsapp.com/34b6e80c-bc0c-4a28-b3e1-e4a36d430a7e">
          <a:extLst>
            <a:ext uri="{FF2B5EF4-FFF2-40B4-BE49-F238E27FC236}">
              <a16:creationId xmlns:a16="http://schemas.microsoft.com/office/drawing/2014/main" id="{D5FC3C1D-58B0-4CE3-9113-C8D0FBD75A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800" name="AutoShape 1" descr="blob:https://web.whatsapp.com/34b6e80c-bc0c-4a28-b3e1-e4a36d430a7e">
          <a:extLst>
            <a:ext uri="{FF2B5EF4-FFF2-40B4-BE49-F238E27FC236}">
              <a16:creationId xmlns:a16="http://schemas.microsoft.com/office/drawing/2014/main" id="{DBF9B8FD-866E-46D6-B5F6-09D3323CFD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801" name="AutoShape 1" descr="blob:https://web.whatsapp.com/34b6e80c-bc0c-4a28-b3e1-e4a36d430a7e">
          <a:extLst>
            <a:ext uri="{FF2B5EF4-FFF2-40B4-BE49-F238E27FC236}">
              <a16:creationId xmlns:a16="http://schemas.microsoft.com/office/drawing/2014/main" id="{A84BF3C2-94B6-4C8A-98C1-3E6254AE0FA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802" name="AutoShape 1" descr="blob:https://web.whatsapp.com/34b6e80c-bc0c-4a28-b3e1-e4a36d430a7e">
          <a:extLst>
            <a:ext uri="{FF2B5EF4-FFF2-40B4-BE49-F238E27FC236}">
              <a16:creationId xmlns:a16="http://schemas.microsoft.com/office/drawing/2014/main" id="{CE469370-7EE5-4DE4-8132-79FD8D6B1C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1511</xdr:row>
      <xdr:rowOff>0</xdr:rowOff>
    </xdr:from>
    <xdr:ext cx="304800" cy="307975"/>
    <xdr:sp macro="" textlink="">
      <xdr:nvSpPr>
        <xdr:cNvPr id="6803" name="AutoShape 1" descr="blob:https://web.whatsapp.com/34b6e80c-bc0c-4a28-b3e1-e4a36d430a7e">
          <a:extLst>
            <a:ext uri="{FF2B5EF4-FFF2-40B4-BE49-F238E27FC236}">
              <a16:creationId xmlns:a16="http://schemas.microsoft.com/office/drawing/2014/main" id="{00DEE297-442C-4905-BD07-BB10E1BDE0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4" name="AutoShape 1" descr="blob:https://web.whatsapp.com/34b6e80c-bc0c-4a28-b3e1-e4a36d430a7e">
          <a:extLst>
            <a:ext uri="{FF2B5EF4-FFF2-40B4-BE49-F238E27FC236}">
              <a16:creationId xmlns:a16="http://schemas.microsoft.com/office/drawing/2014/main" id="{92D42C19-DD34-4B0B-9792-1FB1CF9D701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5" name="AutoShape 1" descr="blob:https://web.whatsapp.com/34b6e80c-bc0c-4a28-b3e1-e4a36d430a7e">
          <a:extLst>
            <a:ext uri="{FF2B5EF4-FFF2-40B4-BE49-F238E27FC236}">
              <a16:creationId xmlns:a16="http://schemas.microsoft.com/office/drawing/2014/main" id="{827D420E-F2BD-418C-AFA5-9F9ADFF744C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6" name="AutoShape 1" descr="blob:https://web.whatsapp.com/34b6e80c-bc0c-4a28-b3e1-e4a36d430a7e">
          <a:extLst>
            <a:ext uri="{FF2B5EF4-FFF2-40B4-BE49-F238E27FC236}">
              <a16:creationId xmlns:a16="http://schemas.microsoft.com/office/drawing/2014/main" id="{A2F4A911-54C4-45E2-A587-F5B755723D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7" name="AutoShape 1" descr="blob:https://web.whatsapp.com/34b6e80c-bc0c-4a28-b3e1-e4a36d430a7e">
          <a:extLst>
            <a:ext uri="{FF2B5EF4-FFF2-40B4-BE49-F238E27FC236}">
              <a16:creationId xmlns:a16="http://schemas.microsoft.com/office/drawing/2014/main" id="{5322F857-380B-4C0F-960C-41D0C879D9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8" name="AutoShape 1" descr="blob:https://web.whatsapp.com/34b6e80c-bc0c-4a28-b3e1-e4a36d430a7e">
          <a:extLst>
            <a:ext uri="{FF2B5EF4-FFF2-40B4-BE49-F238E27FC236}">
              <a16:creationId xmlns:a16="http://schemas.microsoft.com/office/drawing/2014/main" id="{FED3A9C0-DC45-4988-9096-DE7D213144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09" name="AutoShape 1" descr="blob:https://web.whatsapp.com/34b6e80c-bc0c-4a28-b3e1-e4a36d430a7e">
          <a:extLst>
            <a:ext uri="{FF2B5EF4-FFF2-40B4-BE49-F238E27FC236}">
              <a16:creationId xmlns:a16="http://schemas.microsoft.com/office/drawing/2014/main" id="{0753B3D3-D9E4-428A-BD5C-54BC8057BB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0" name="AutoShape 1" descr="blob:https://web.whatsapp.com/34b6e80c-bc0c-4a28-b3e1-e4a36d430a7e">
          <a:extLst>
            <a:ext uri="{FF2B5EF4-FFF2-40B4-BE49-F238E27FC236}">
              <a16:creationId xmlns:a16="http://schemas.microsoft.com/office/drawing/2014/main" id="{6BB2F295-1520-4037-B4DC-A4B9A1B9F2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1" name="AutoShape 1" descr="blob:https://web.whatsapp.com/34b6e80c-bc0c-4a28-b3e1-e4a36d430a7e">
          <a:extLst>
            <a:ext uri="{FF2B5EF4-FFF2-40B4-BE49-F238E27FC236}">
              <a16:creationId xmlns:a16="http://schemas.microsoft.com/office/drawing/2014/main" id="{FBFDA03C-404F-41B7-8D96-6ED1B3D111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2" name="AutoShape 1" descr="blob:https://web.whatsapp.com/34b6e80c-bc0c-4a28-b3e1-e4a36d430a7e">
          <a:extLst>
            <a:ext uri="{FF2B5EF4-FFF2-40B4-BE49-F238E27FC236}">
              <a16:creationId xmlns:a16="http://schemas.microsoft.com/office/drawing/2014/main" id="{533A011F-FB6D-4E3A-A416-F8A3FB08F9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3" name="AutoShape 1" descr="blob:https://web.whatsapp.com/34b6e80c-bc0c-4a28-b3e1-e4a36d430a7e">
          <a:extLst>
            <a:ext uri="{FF2B5EF4-FFF2-40B4-BE49-F238E27FC236}">
              <a16:creationId xmlns:a16="http://schemas.microsoft.com/office/drawing/2014/main" id="{08AEC571-F088-426A-A817-0D4A9FB6BB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4" name="AutoShape 1" descr="blob:https://web.whatsapp.com/34b6e80c-bc0c-4a28-b3e1-e4a36d430a7e">
          <a:extLst>
            <a:ext uri="{FF2B5EF4-FFF2-40B4-BE49-F238E27FC236}">
              <a16:creationId xmlns:a16="http://schemas.microsoft.com/office/drawing/2014/main" id="{ED571B31-6CD4-4FA4-ADB3-A6ADA49351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5" name="AutoShape 1" descr="blob:https://web.whatsapp.com/34b6e80c-bc0c-4a28-b3e1-e4a36d430a7e">
          <a:extLst>
            <a:ext uri="{FF2B5EF4-FFF2-40B4-BE49-F238E27FC236}">
              <a16:creationId xmlns:a16="http://schemas.microsoft.com/office/drawing/2014/main" id="{BC986227-E708-4E52-BD2D-72D6C4A2CB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6" name="AutoShape 1" descr="blob:https://web.whatsapp.com/34b6e80c-bc0c-4a28-b3e1-e4a36d430a7e">
          <a:extLst>
            <a:ext uri="{FF2B5EF4-FFF2-40B4-BE49-F238E27FC236}">
              <a16:creationId xmlns:a16="http://schemas.microsoft.com/office/drawing/2014/main" id="{E58F0971-4EB4-4775-B8F2-883625D550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7" name="AutoShape 1" descr="blob:https://web.whatsapp.com/34b6e80c-bc0c-4a28-b3e1-e4a36d430a7e">
          <a:extLst>
            <a:ext uri="{FF2B5EF4-FFF2-40B4-BE49-F238E27FC236}">
              <a16:creationId xmlns:a16="http://schemas.microsoft.com/office/drawing/2014/main" id="{AB0FC4E2-BFA9-4519-A4D1-A5A3A1C0F5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8" name="AutoShape 1" descr="blob:https://web.whatsapp.com/34b6e80c-bc0c-4a28-b3e1-e4a36d430a7e">
          <a:extLst>
            <a:ext uri="{FF2B5EF4-FFF2-40B4-BE49-F238E27FC236}">
              <a16:creationId xmlns:a16="http://schemas.microsoft.com/office/drawing/2014/main" id="{A66D7397-BA5C-4C8A-AEDD-DF3E147220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19" name="AutoShape 1" descr="blob:https://web.whatsapp.com/34b6e80c-bc0c-4a28-b3e1-e4a36d430a7e">
          <a:extLst>
            <a:ext uri="{FF2B5EF4-FFF2-40B4-BE49-F238E27FC236}">
              <a16:creationId xmlns:a16="http://schemas.microsoft.com/office/drawing/2014/main" id="{03C27C39-95C9-45C1-9C93-2B48F6D79F2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0" name="AutoShape 1" descr="blob:https://web.whatsapp.com/34b6e80c-bc0c-4a28-b3e1-e4a36d430a7e">
          <a:extLst>
            <a:ext uri="{FF2B5EF4-FFF2-40B4-BE49-F238E27FC236}">
              <a16:creationId xmlns:a16="http://schemas.microsoft.com/office/drawing/2014/main" id="{89CD44FF-65DE-46C8-B453-9A90FCF845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1" name="AutoShape 1" descr="blob:https://web.whatsapp.com/34b6e80c-bc0c-4a28-b3e1-e4a36d430a7e">
          <a:extLst>
            <a:ext uri="{FF2B5EF4-FFF2-40B4-BE49-F238E27FC236}">
              <a16:creationId xmlns:a16="http://schemas.microsoft.com/office/drawing/2014/main" id="{6928DE7B-340B-4DEF-846A-6CA95C4660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2" name="AutoShape 1" descr="blob:https://web.whatsapp.com/34b6e80c-bc0c-4a28-b3e1-e4a36d430a7e">
          <a:extLst>
            <a:ext uri="{FF2B5EF4-FFF2-40B4-BE49-F238E27FC236}">
              <a16:creationId xmlns:a16="http://schemas.microsoft.com/office/drawing/2014/main" id="{E4FF5E1A-A5D7-48EA-AD72-327BCD9B9A3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3" name="AutoShape 1" descr="blob:https://web.whatsapp.com/34b6e80c-bc0c-4a28-b3e1-e4a36d430a7e">
          <a:extLst>
            <a:ext uri="{FF2B5EF4-FFF2-40B4-BE49-F238E27FC236}">
              <a16:creationId xmlns:a16="http://schemas.microsoft.com/office/drawing/2014/main" id="{86EEEF2E-8C7A-4903-B206-EFB03E6FBA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4" name="AutoShape 1" descr="blob:https://web.whatsapp.com/34b6e80c-bc0c-4a28-b3e1-e4a36d430a7e">
          <a:extLst>
            <a:ext uri="{FF2B5EF4-FFF2-40B4-BE49-F238E27FC236}">
              <a16:creationId xmlns:a16="http://schemas.microsoft.com/office/drawing/2014/main" id="{04BC6E54-AB89-4065-A63B-AFDA0D851E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5" name="AutoShape 1" descr="blob:https://web.whatsapp.com/34b6e80c-bc0c-4a28-b3e1-e4a36d430a7e">
          <a:extLst>
            <a:ext uri="{FF2B5EF4-FFF2-40B4-BE49-F238E27FC236}">
              <a16:creationId xmlns:a16="http://schemas.microsoft.com/office/drawing/2014/main" id="{382B0ACB-3EF7-4337-879C-CF5E03FF72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6" name="AutoShape 1" descr="blob:https://web.whatsapp.com/34b6e80c-bc0c-4a28-b3e1-e4a36d430a7e">
          <a:extLst>
            <a:ext uri="{FF2B5EF4-FFF2-40B4-BE49-F238E27FC236}">
              <a16:creationId xmlns:a16="http://schemas.microsoft.com/office/drawing/2014/main" id="{9510DA34-CDC0-4E25-8FCD-BD18B82CCD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7" name="AutoShape 1" descr="blob:https://web.whatsapp.com/34b6e80c-bc0c-4a28-b3e1-e4a36d430a7e">
          <a:extLst>
            <a:ext uri="{FF2B5EF4-FFF2-40B4-BE49-F238E27FC236}">
              <a16:creationId xmlns:a16="http://schemas.microsoft.com/office/drawing/2014/main" id="{805B1C3A-04BC-44E0-8730-927DDA0731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8" name="AutoShape 1" descr="blob:https://web.whatsapp.com/34b6e80c-bc0c-4a28-b3e1-e4a36d430a7e">
          <a:extLst>
            <a:ext uri="{FF2B5EF4-FFF2-40B4-BE49-F238E27FC236}">
              <a16:creationId xmlns:a16="http://schemas.microsoft.com/office/drawing/2014/main" id="{31A0AFD4-A882-4704-B199-BEDBED0E0C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29" name="AutoShape 1" descr="blob:https://web.whatsapp.com/34b6e80c-bc0c-4a28-b3e1-e4a36d430a7e">
          <a:extLst>
            <a:ext uri="{FF2B5EF4-FFF2-40B4-BE49-F238E27FC236}">
              <a16:creationId xmlns:a16="http://schemas.microsoft.com/office/drawing/2014/main" id="{D16C1092-49CE-4BC2-8397-B415B485C97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0" name="AutoShape 1" descr="blob:https://web.whatsapp.com/34b6e80c-bc0c-4a28-b3e1-e4a36d430a7e">
          <a:extLst>
            <a:ext uri="{FF2B5EF4-FFF2-40B4-BE49-F238E27FC236}">
              <a16:creationId xmlns:a16="http://schemas.microsoft.com/office/drawing/2014/main" id="{12BA6BAC-9D03-4C42-B4E5-76026E0F54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1" name="AutoShape 1" descr="blob:https://web.whatsapp.com/34b6e80c-bc0c-4a28-b3e1-e4a36d430a7e">
          <a:extLst>
            <a:ext uri="{FF2B5EF4-FFF2-40B4-BE49-F238E27FC236}">
              <a16:creationId xmlns:a16="http://schemas.microsoft.com/office/drawing/2014/main" id="{FB79A2FE-2C28-4972-A377-585215B648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2" name="AutoShape 1" descr="blob:https://web.whatsapp.com/34b6e80c-bc0c-4a28-b3e1-e4a36d430a7e">
          <a:extLst>
            <a:ext uri="{FF2B5EF4-FFF2-40B4-BE49-F238E27FC236}">
              <a16:creationId xmlns:a16="http://schemas.microsoft.com/office/drawing/2014/main" id="{3259C715-CF23-4F38-A750-26A3DFB5F88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3" name="AutoShape 1" descr="blob:https://web.whatsapp.com/34b6e80c-bc0c-4a28-b3e1-e4a36d430a7e">
          <a:extLst>
            <a:ext uri="{FF2B5EF4-FFF2-40B4-BE49-F238E27FC236}">
              <a16:creationId xmlns:a16="http://schemas.microsoft.com/office/drawing/2014/main" id="{47C2DB1C-7FFB-41C3-982D-68AB79DB59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4" name="AutoShape 1" descr="blob:https://web.whatsapp.com/34b6e80c-bc0c-4a28-b3e1-e4a36d430a7e">
          <a:extLst>
            <a:ext uri="{FF2B5EF4-FFF2-40B4-BE49-F238E27FC236}">
              <a16:creationId xmlns:a16="http://schemas.microsoft.com/office/drawing/2014/main" id="{3BA7B34B-BEB2-4425-8D34-4DBF34DA2E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1512</xdr:row>
      <xdr:rowOff>0</xdr:rowOff>
    </xdr:from>
    <xdr:ext cx="304800" cy="307975"/>
    <xdr:sp macro="" textlink="">
      <xdr:nvSpPr>
        <xdr:cNvPr id="6835" name="AutoShape 1" descr="blob:https://web.whatsapp.com/34b6e80c-bc0c-4a28-b3e1-e4a36d430a7e">
          <a:extLst>
            <a:ext uri="{FF2B5EF4-FFF2-40B4-BE49-F238E27FC236}">
              <a16:creationId xmlns:a16="http://schemas.microsoft.com/office/drawing/2014/main" id="{7EB5C722-3F52-4566-980D-49A1CA7149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36" name="AutoShape 1" descr="blob:https://web.whatsapp.com/34b6e80c-bc0c-4a28-b3e1-e4a36d430a7e">
          <a:extLst>
            <a:ext uri="{FF2B5EF4-FFF2-40B4-BE49-F238E27FC236}">
              <a16:creationId xmlns:a16="http://schemas.microsoft.com/office/drawing/2014/main" id="{268EE3F6-3374-43D6-98F9-2DDAE7D225D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37" name="AutoShape 1" descr="blob:https://web.whatsapp.com/34b6e80c-bc0c-4a28-b3e1-e4a36d430a7e">
          <a:extLst>
            <a:ext uri="{FF2B5EF4-FFF2-40B4-BE49-F238E27FC236}">
              <a16:creationId xmlns:a16="http://schemas.microsoft.com/office/drawing/2014/main" id="{C2EA69F6-F70A-43FD-B3BA-CBAD2F1707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38" name="AutoShape 1" descr="blob:https://web.whatsapp.com/34b6e80c-bc0c-4a28-b3e1-e4a36d430a7e">
          <a:extLst>
            <a:ext uri="{FF2B5EF4-FFF2-40B4-BE49-F238E27FC236}">
              <a16:creationId xmlns:a16="http://schemas.microsoft.com/office/drawing/2014/main" id="{438468F3-6D40-4B41-B8FC-E2ABFC3632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39" name="AutoShape 1" descr="blob:https://web.whatsapp.com/34b6e80c-bc0c-4a28-b3e1-e4a36d430a7e">
          <a:extLst>
            <a:ext uri="{FF2B5EF4-FFF2-40B4-BE49-F238E27FC236}">
              <a16:creationId xmlns:a16="http://schemas.microsoft.com/office/drawing/2014/main" id="{1313FC50-7610-42D3-B4B2-E917D963A5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0" name="AutoShape 1" descr="blob:https://web.whatsapp.com/34b6e80c-bc0c-4a28-b3e1-e4a36d430a7e">
          <a:extLst>
            <a:ext uri="{FF2B5EF4-FFF2-40B4-BE49-F238E27FC236}">
              <a16:creationId xmlns:a16="http://schemas.microsoft.com/office/drawing/2014/main" id="{2C00882B-9EE4-4A5A-8967-E8C66D75E5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1" name="AutoShape 1" descr="blob:https://web.whatsapp.com/34b6e80c-bc0c-4a28-b3e1-e4a36d430a7e">
          <a:extLst>
            <a:ext uri="{FF2B5EF4-FFF2-40B4-BE49-F238E27FC236}">
              <a16:creationId xmlns:a16="http://schemas.microsoft.com/office/drawing/2014/main" id="{56E35279-9060-4366-8554-C6D2A76470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2" name="AutoShape 1" descr="blob:https://web.whatsapp.com/34b6e80c-bc0c-4a28-b3e1-e4a36d430a7e">
          <a:extLst>
            <a:ext uri="{FF2B5EF4-FFF2-40B4-BE49-F238E27FC236}">
              <a16:creationId xmlns:a16="http://schemas.microsoft.com/office/drawing/2014/main" id="{09B9CDDB-ADBC-472B-B376-8B77EA0F4E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3" name="AutoShape 1" descr="blob:https://web.whatsapp.com/34b6e80c-bc0c-4a28-b3e1-e4a36d430a7e">
          <a:extLst>
            <a:ext uri="{FF2B5EF4-FFF2-40B4-BE49-F238E27FC236}">
              <a16:creationId xmlns:a16="http://schemas.microsoft.com/office/drawing/2014/main" id="{26DF5A90-940A-42F6-9A9A-9FE729A8CE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4" name="AutoShape 1" descr="blob:https://web.whatsapp.com/34b6e80c-bc0c-4a28-b3e1-e4a36d430a7e">
          <a:extLst>
            <a:ext uri="{FF2B5EF4-FFF2-40B4-BE49-F238E27FC236}">
              <a16:creationId xmlns:a16="http://schemas.microsoft.com/office/drawing/2014/main" id="{3754AFFB-BF9B-40C5-976D-5CEADFFC1A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5" name="AutoShape 1" descr="blob:https://web.whatsapp.com/34b6e80c-bc0c-4a28-b3e1-e4a36d430a7e">
          <a:extLst>
            <a:ext uri="{FF2B5EF4-FFF2-40B4-BE49-F238E27FC236}">
              <a16:creationId xmlns:a16="http://schemas.microsoft.com/office/drawing/2014/main" id="{11BBFE8F-3DFC-47C4-8F62-76C9ABF7E2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6" name="AutoShape 1" descr="blob:https://web.whatsapp.com/34b6e80c-bc0c-4a28-b3e1-e4a36d430a7e">
          <a:extLst>
            <a:ext uri="{FF2B5EF4-FFF2-40B4-BE49-F238E27FC236}">
              <a16:creationId xmlns:a16="http://schemas.microsoft.com/office/drawing/2014/main" id="{F4F70108-C27B-4720-BDEB-21462D346C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7" name="AutoShape 1" descr="blob:https://web.whatsapp.com/34b6e80c-bc0c-4a28-b3e1-e4a36d430a7e">
          <a:extLst>
            <a:ext uri="{FF2B5EF4-FFF2-40B4-BE49-F238E27FC236}">
              <a16:creationId xmlns:a16="http://schemas.microsoft.com/office/drawing/2014/main" id="{64F5BD2E-B785-4E28-8707-969D6E6D0D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8" name="AutoShape 1" descr="blob:https://web.whatsapp.com/34b6e80c-bc0c-4a28-b3e1-e4a36d430a7e">
          <a:extLst>
            <a:ext uri="{FF2B5EF4-FFF2-40B4-BE49-F238E27FC236}">
              <a16:creationId xmlns:a16="http://schemas.microsoft.com/office/drawing/2014/main" id="{66734A15-61CE-4731-B5EF-028F00599F2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49" name="AutoShape 1" descr="blob:https://web.whatsapp.com/34b6e80c-bc0c-4a28-b3e1-e4a36d430a7e">
          <a:extLst>
            <a:ext uri="{FF2B5EF4-FFF2-40B4-BE49-F238E27FC236}">
              <a16:creationId xmlns:a16="http://schemas.microsoft.com/office/drawing/2014/main" id="{6302CB7D-55DE-460C-8A95-DDF88E713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0" name="AutoShape 1" descr="blob:https://web.whatsapp.com/34b6e80c-bc0c-4a28-b3e1-e4a36d430a7e">
          <a:extLst>
            <a:ext uri="{FF2B5EF4-FFF2-40B4-BE49-F238E27FC236}">
              <a16:creationId xmlns:a16="http://schemas.microsoft.com/office/drawing/2014/main" id="{B7670622-4D9F-4A25-A272-6E786E1C98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1" name="AutoShape 1" descr="blob:https://web.whatsapp.com/34b6e80c-bc0c-4a28-b3e1-e4a36d430a7e">
          <a:extLst>
            <a:ext uri="{FF2B5EF4-FFF2-40B4-BE49-F238E27FC236}">
              <a16:creationId xmlns:a16="http://schemas.microsoft.com/office/drawing/2014/main" id="{A136CB41-B387-4674-8F54-47EC313079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2" name="AutoShape 1" descr="blob:https://web.whatsapp.com/34b6e80c-bc0c-4a28-b3e1-e4a36d430a7e">
          <a:extLst>
            <a:ext uri="{FF2B5EF4-FFF2-40B4-BE49-F238E27FC236}">
              <a16:creationId xmlns:a16="http://schemas.microsoft.com/office/drawing/2014/main" id="{0783EEC3-D0FA-44A8-AB01-2F4994A1CF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3" name="AutoShape 1" descr="blob:https://web.whatsapp.com/34b6e80c-bc0c-4a28-b3e1-e4a36d430a7e">
          <a:extLst>
            <a:ext uri="{FF2B5EF4-FFF2-40B4-BE49-F238E27FC236}">
              <a16:creationId xmlns:a16="http://schemas.microsoft.com/office/drawing/2014/main" id="{C54E86C9-0D8C-452D-883E-8F345247D2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4" name="AutoShape 1" descr="blob:https://web.whatsapp.com/34b6e80c-bc0c-4a28-b3e1-e4a36d430a7e">
          <a:extLst>
            <a:ext uri="{FF2B5EF4-FFF2-40B4-BE49-F238E27FC236}">
              <a16:creationId xmlns:a16="http://schemas.microsoft.com/office/drawing/2014/main" id="{CD3B4C8F-4566-40CE-9E4C-166A9F4CCE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5" name="AutoShape 1" descr="blob:https://web.whatsapp.com/34b6e80c-bc0c-4a28-b3e1-e4a36d430a7e">
          <a:extLst>
            <a:ext uri="{FF2B5EF4-FFF2-40B4-BE49-F238E27FC236}">
              <a16:creationId xmlns:a16="http://schemas.microsoft.com/office/drawing/2014/main" id="{74F97C34-5AFC-45BA-B090-28615E10BA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6" name="AutoShape 1" descr="blob:https://web.whatsapp.com/34b6e80c-bc0c-4a28-b3e1-e4a36d430a7e">
          <a:extLst>
            <a:ext uri="{FF2B5EF4-FFF2-40B4-BE49-F238E27FC236}">
              <a16:creationId xmlns:a16="http://schemas.microsoft.com/office/drawing/2014/main" id="{16564375-9EBF-4E44-BF8B-A5C91A5E7A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7" name="AutoShape 1" descr="blob:https://web.whatsapp.com/34b6e80c-bc0c-4a28-b3e1-e4a36d430a7e">
          <a:extLst>
            <a:ext uri="{FF2B5EF4-FFF2-40B4-BE49-F238E27FC236}">
              <a16:creationId xmlns:a16="http://schemas.microsoft.com/office/drawing/2014/main" id="{2D2CB48C-2B3A-4698-820B-2B9E2EF093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8" name="AutoShape 1" descr="blob:https://web.whatsapp.com/34b6e80c-bc0c-4a28-b3e1-e4a36d430a7e">
          <a:extLst>
            <a:ext uri="{FF2B5EF4-FFF2-40B4-BE49-F238E27FC236}">
              <a16:creationId xmlns:a16="http://schemas.microsoft.com/office/drawing/2014/main" id="{801131ED-3EAE-4715-AF58-B23FBF1497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59" name="AutoShape 1" descr="blob:https://web.whatsapp.com/34b6e80c-bc0c-4a28-b3e1-e4a36d430a7e">
          <a:extLst>
            <a:ext uri="{FF2B5EF4-FFF2-40B4-BE49-F238E27FC236}">
              <a16:creationId xmlns:a16="http://schemas.microsoft.com/office/drawing/2014/main" id="{823B9320-EB12-4677-8910-233C2BEB09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0" name="AutoShape 1" descr="blob:https://web.whatsapp.com/34b6e80c-bc0c-4a28-b3e1-e4a36d430a7e">
          <a:extLst>
            <a:ext uri="{FF2B5EF4-FFF2-40B4-BE49-F238E27FC236}">
              <a16:creationId xmlns:a16="http://schemas.microsoft.com/office/drawing/2014/main" id="{4C88D854-8BEE-45BC-850A-20EDBC599F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1" name="AutoShape 1" descr="blob:https://web.whatsapp.com/34b6e80c-bc0c-4a28-b3e1-e4a36d430a7e">
          <a:extLst>
            <a:ext uri="{FF2B5EF4-FFF2-40B4-BE49-F238E27FC236}">
              <a16:creationId xmlns:a16="http://schemas.microsoft.com/office/drawing/2014/main" id="{BC1E47CB-86A4-470F-A95B-49D34596588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2" name="AutoShape 1" descr="blob:https://web.whatsapp.com/34b6e80c-bc0c-4a28-b3e1-e4a36d430a7e">
          <a:extLst>
            <a:ext uri="{FF2B5EF4-FFF2-40B4-BE49-F238E27FC236}">
              <a16:creationId xmlns:a16="http://schemas.microsoft.com/office/drawing/2014/main" id="{70045ADF-3A45-4434-A74E-CA199CABA6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3" name="AutoShape 1" descr="blob:https://web.whatsapp.com/34b6e80c-bc0c-4a28-b3e1-e4a36d430a7e">
          <a:extLst>
            <a:ext uri="{FF2B5EF4-FFF2-40B4-BE49-F238E27FC236}">
              <a16:creationId xmlns:a16="http://schemas.microsoft.com/office/drawing/2014/main" id="{0B90D41A-9C49-4B8D-9E0E-CFD9652360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4" name="AutoShape 1" descr="blob:https://web.whatsapp.com/34b6e80c-bc0c-4a28-b3e1-e4a36d430a7e">
          <a:extLst>
            <a:ext uri="{FF2B5EF4-FFF2-40B4-BE49-F238E27FC236}">
              <a16:creationId xmlns:a16="http://schemas.microsoft.com/office/drawing/2014/main" id="{77812E53-C1C0-4F28-A699-38178ABF42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5" name="AutoShape 1" descr="blob:https://web.whatsapp.com/34b6e80c-bc0c-4a28-b3e1-e4a36d430a7e">
          <a:extLst>
            <a:ext uri="{FF2B5EF4-FFF2-40B4-BE49-F238E27FC236}">
              <a16:creationId xmlns:a16="http://schemas.microsoft.com/office/drawing/2014/main" id="{C770434E-73C5-4702-BD5E-1788C83B6C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6" name="AutoShape 1" descr="blob:https://web.whatsapp.com/34b6e80c-bc0c-4a28-b3e1-e4a36d430a7e">
          <a:extLst>
            <a:ext uri="{FF2B5EF4-FFF2-40B4-BE49-F238E27FC236}">
              <a16:creationId xmlns:a16="http://schemas.microsoft.com/office/drawing/2014/main" id="{CF66FE1C-A3D5-4D75-AFED-F19837046D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1513</xdr:row>
      <xdr:rowOff>0</xdr:rowOff>
    </xdr:from>
    <xdr:ext cx="304800" cy="307975"/>
    <xdr:sp macro="" textlink="">
      <xdr:nvSpPr>
        <xdr:cNvPr id="6867" name="AutoShape 1" descr="blob:https://web.whatsapp.com/34b6e80c-bc0c-4a28-b3e1-e4a36d430a7e">
          <a:extLst>
            <a:ext uri="{FF2B5EF4-FFF2-40B4-BE49-F238E27FC236}">
              <a16:creationId xmlns:a16="http://schemas.microsoft.com/office/drawing/2014/main" id="{00E51432-21BB-4256-9EE5-311F3E1510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68" name="AutoShape 1" descr="blob:https://web.whatsapp.com/34b6e80c-bc0c-4a28-b3e1-e4a36d430a7e">
          <a:extLst>
            <a:ext uri="{FF2B5EF4-FFF2-40B4-BE49-F238E27FC236}">
              <a16:creationId xmlns:a16="http://schemas.microsoft.com/office/drawing/2014/main" id="{7662AA8E-FD2B-4044-9475-8F9CB39CD6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69" name="AutoShape 1" descr="blob:https://web.whatsapp.com/34b6e80c-bc0c-4a28-b3e1-e4a36d430a7e">
          <a:extLst>
            <a:ext uri="{FF2B5EF4-FFF2-40B4-BE49-F238E27FC236}">
              <a16:creationId xmlns:a16="http://schemas.microsoft.com/office/drawing/2014/main" id="{03A197FC-2A13-41E1-BAEA-145B00ACBF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0" name="AutoShape 1" descr="blob:https://web.whatsapp.com/34b6e80c-bc0c-4a28-b3e1-e4a36d430a7e">
          <a:extLst>
            <a:ext uri="{FF2B5EF4-FFF2-40B4-BE49-F238E27FC236}">
              <a16:creationId xmlns:a16="http://schemas.microsoft.com/office/drawing/2014/main" id="{A9FBF35F-4EFD-4681-8724-3B1F922BD2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1" name="AutoShape 1" descr="blob:https://web.whatsapp.com/34b6e80c-bc0c-4a28-b3e1-e4a36d430a7e">
          <a:extLst>
            <a:ext uri="{FF2B5EF4-FFF2-40B4-BE49-F238E27FC236}">
              <a16:creationId xmlns:a16="http://schemas.microsoft.com/office/drawing/2014/main" id="{33FDAFEE-7686-474A-90E3-727C67FC0C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2" name="AutoShape 1" descr="blob:https://web.whatsapp.com/34b6e80c-bc0c-4a28-b3e1-e4a36d430a7e">
          <a:extLst>
            <a:ext uri="{FF2B5EF4-FFF2-40B4-BE49-F238E27FC236}">
              <a16:creationId xmlns:a16="http://schemas.microsoft.com/office/drawing/2014/main" id="{E386A6ED-B1B9-4E9F-8F96-E46518249F6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3" name="AutoShape 1" descr="blob:https://web.whatsapp.com/34b6e80c-bc0c-4a28-b3e1-e4a36d430a7e">
          <a:extLst>
            <a:ext uri="{FF2B5EF4-FFF2-40B4-BE49-F238E27FC236}">
              <a16:creationId xmlns:a16="http://schemas.microsoft.com/office/drawing/2014/main" id="{C06D8B16-D0FA-4DB9-9D69-326D484341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4" name="AutoShape 1" descr="blob:https://web.whatsapp.com/34b6e80c-bc0c-4a28-b3e1-e4a36d430a7e">
          <a:extLst>
            <a:ext uri="{FF2B5EF4-FFF2-40B4-BE49-F238E27FC236}">
              <a16:creationId xmlns:a16="http://schemas.microsoft.com/office/drawing/2014/main" id="{EEB8D0A9-0EE3-447B-B0EB-9E1F92B66C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5" name="AutoShape 1" descr="blob:https://web.whatsapp.com/34b6e80c-bc0c-4a28-b3e1-e4a36d430a7e">
          <a:extLst>
            <a:ext uri="{FF2B5EF4-FFF2-40B4-BE49-F238E27FC236}">
              <a16:creationId xmlns:a16="http://schemas.microsoft.com/office/drawing/2014/main" id="{7D8106AE-4D16-473E-BAB8-70F4691C94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6" name="AutoShape 1" descr="blob:https://web.whatsapp.com/34b6e80c-bc0c-4a28-b3e1-e4a36d430a7e">
          <a:extLst>
            <a:ext uri="{FF2B5EF4-FFF2-40B4-BE49-F238E27FC236}">
              <a16:creationId xmlns:a16="http://schemas.microsoft.com/office/drawing/2014/main" id="{8FD87E40-CA74-42A5-9B3C-B7C2045597C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7" name="AutoShape 1" descr="blob:https://web.whatsapp.com/34b6e80c-bc0c-4a28-b3e1-e4a36d430a7e">
          <a:extLst>
            <a:ext uri="{FF2B5EF4-FFF2-40B4-BE49-F238E27FC236}">
              <a16:creationId xmlns:a16="http://schemas.microsoft.com/office/drawing/2014/main" id="{154FFE8F-5D48-4CBC-AA91-FB86070DA9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8" name="AutoShape 1" descr="blob:https://web.whatsapp.com/34b6e80c-bc0c-4a28-b3e1-e4a36d430a7e">
          <a:extLst>
            <a:ext uri="{FF2B5EF4-FFF2-40B4-BE49-F238E27FC236}">
              <a16:creationId xmlns:a16="http://schemas.microsoft.com/office/drawing/2014/main" id="{9AA5781A-12B9-4BC0-A735-F794E0A42B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79" name="AutoShape 1" descr="blob:https://web.whatsapp.com/34b6e80c-bc0c-4a28-b3e1-e4a36d430a7e">
          <a:extLst>
            <a:ext uri="{FF2B5EF4-FFF2-40B4-BE49-F238E27FC236}">
              <a16:creationId xmlns:a16="http://schemas.microsoft.com/office/drawing/2014/main" id="{ACA62D2E-DC9E-47EA-A513-927BC8320DD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0" name="AutoShape 1" descr="blob:https://web.whatsapp.com/34b6e80c-bc0c-4a28-b3e1-e4a36d430a7e">
          <a:extLst>
            <a:ext uri="{FF2B5EF4-FFF2-40B4-BE49-F238E27FC236}">
              <a16:creationId xmlns:a16="http://schemas.microsoft.com/office/drawing/2014/main" id="{A380CA06-B28D-4E3F-9278-31CD0E360F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1" name="AutoShape 1" descr="blob:https://web.whatsapp.com/34b6e80c-bc0c-4a28-b3e1-e4a36d430a7e">
          <a:extLst>
            <a:ext uri="{FF2B5EF4-FFF2-40B4-BE49-F238E27FC236}">
              <a16:creationId xmlns:a16="http://schemas.microsoft.com/office/drawing/2014/main" id="{D33E62CB-B8B1-4E2D-8846-98821782BA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2" name="AutoShape 1" descr="blob:https://web.whatsapp.com/34b6e80c-bc0c-4a28-b3e1-e4a36d430a7e">
          <a:extLst>
            <a:ext uri="{FF2B5EF4-FFF2-40B4-BE49-F238E27FC236}">
              <a16:creationId xmlns:a16="http://schemas.microsoft.com/office/drawing/2014/main" id="{1FA96B01-FC0F-4536-8452-F1EE4D8752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3" name="AutoShape 1" descr="blob:https://web.whatsapp.com/34b6e80c-bc0c-4a28-b3e1-e4a36d430a7e">
          <a:extLst>
            <a:ext uri="{FF2B5EF4-FFF2-40B4-BE49-F238E27FC236}">
              <a16:creationId xmlns:a16="http://schemas.microsoft.com/office/drawing/2014/main" id="{CA4AC332-4B22-448C-9E83-B40299B3C8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4" name="AutoShape 1" descr="blob:https://web.whatsapp.com/34b6e80c-bc0c-4a28-b3e1-e4a36d430a7e">
          <a:extLst>
            <a:ext uri="{FF2B5EF4-FFF2-40B4-BE49-F238E27FC236}">
              <a16:creationId xmlns:a16="http://schemas.microsoft.com/office/drawing/2014/main" id="{32F7365C-B844-4B6A-AA81-2F4AF6F5FF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5" name="AutoShape 1" descr="blob:https://web.whatsapp.com/34b6e80c-bc0c-4a28-b3e1-e4a36d430a7e">
          <a:extLst>
            <a:ext uri="{FF2B5EF4-FFF2-40B4-BE49-F238E27FC236}">
              <a16:creationId xmlns:a16="http://schemas.microsoft.com/office/drawing/2014/main" id="{92D04B69-B89B-44AB-8013-3A1DE625F0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6" name="AutoShape 1" descr="blob:https://web.whatsapp.com/34b6e80c-bc0c-4a28-b3e1-e4a36d430a7e">
          <a:extLst>
            <a:ext uri="{FF2B5EF4-FFF2-40B4-BE49-F238E27FC236}">
              <a16:creationId xmlns:a16="http://schemas.microsoft.com/office/drawing/2014/main" id="{493ADEB0-F61B-4DB3-AB11-D4A31A6DC6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7" name="AutoShape 1" descr="blob:https://web.whatsapp.com/34b6e80c-bc0c-4a28-b3e1-e4a36d430a7e">
          <a:extLst>
            <a:ext uri="{FF2B5EF4-FFF2-40B4-BE49-F238E27FC236}">
              <a16:creationId xmlns:a16="http://schemas.microsoft.com/office/drawing/2014/main" id="{B255BDBA-639F-454B-8436-505BA55BFE5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8" name="AutoShape 1" descr="blob:https://web.whatsapp.com/34b6e80c-bc0c-4a28-b3e1-e4a36d430a7e">
          <a:extLst>
            <a:ext uri="{FF2B5EF4-FFF2-40B4-BE49-F238E27FC236}">
              <a16:creationId xmlns:a16="http://schemas.microsoft.com/office/drawing/2014/main" id="{1B4579E3-E147-449D-B239-F23814893D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89" name="AutoShape 1" descr="blob:https://web.whatsapp.com/34b6e80c-bc0c-4a28-b3e1-e4a36d430a7e">
          <a:extLst>
            <a:ext uri="{FF2B5EF4-FFF2-40B4-BE49-F238E27FC236}">
              <a16:creationId xmlns:a16="http://schemas.microsoft.com/office/drawing/2014/main" id="{E984D8B0-71FD-4176-BA05-255F9683D3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0" name="AutoShape 1" descr="blob:https://web.whatsapp.com/34b6e80c-bc0c-4a28-b3e1-e4a36d430a7e">
          <a:extLst>
            <a:ext uri="{FF2B5EF4-FFF2-40B4-BE49-F238E27FC236}">
              <a16:creationId xmlns:a16="http://schemas.microsoft.com/office/drawing/2014/main" id="{83BD3096-7FB0-4D0E-86CF-1E681531A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1" name="AutoShape 1" descr="blob:https://web.whatsapp.com/34b6e80c-bc0c-4a28-b3e1-e4a36d430a7e">
          <a:extLst>
            <a:ext uri="{FF2B5EF4-FFF2-40B4-BE49-F238E27FC236}">
              <a16:creationId xmlns:a16="http://schemas.microsoft.com/office/drawing/2014/main" id="{DE1396DF-7FE2-423E-BFEB-E08B9C5D9A3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2" name="AutoShape 1" descr="blob:https://web.whatsapp.com/34b6e80c-bc0c-4a28-b3e1-e4a36d430a7e">
          <a:extLst>
            <a:ext uri="{FF2B5EF4-FFF2-40B4-BE49-F238E27FC236}">
              <a16:creationId xmlns:a16="http://schemas.microsoft.com/office/drawing/2014/main" id="{E0B2A972-21D6-44D3-A509-585E38C865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3" name="AutoShape 1" descr="blob:https://web.whatsapp.com/34b6e80c-bc0c-4a28-b3e1-e4a36d430a7e">
          <a:extLst>
            <a:ext uri="{FF2B5EF4-FFF2-40B4-BE49-F238E27FC236}">
              <a16:creationId xmlns:a16="http://schemas.microsoft.com/office/drawing/2014/main" id="{6C747A26-4088-4A0D-A820-117DBAA246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4" name="AutoShape 1" descr="blob:https://web.whatsapp.com/34b6e80c-bc0c-4a28-b3e1-e4a36d430a7e">
          <a:extLst>
            <a:ext uri="{FF2B5EF4-FFF2-40B4-BE49-F238E27FC236}">
              <a16:creationId xmlns:a16="http://schemas.microsoft.com/office/drawing/2014/main" id="{05A82A89-F6D5-4BE3-9425-96A08D1231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5" name="AutoShape 1" descr="blob:https://web.whatsapp.com/34b6e80c-bc0c-4a28-b3e1-e4a36d430a7e">
          <a:extLst>
            <a:ext uri="{FF2B5EF4-FFF2-40B4-BE49-F238E27FC236}">
              <a16:creationId xmlns:a16="http://schemas.microsoft.com/office/drawing/2014/main" id="{DCCDF62C-ED6F-41C7-988B-C165AABCFF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6" name="AutoShape 1" descr="blob:https://web.whatsapp.com/34b6e80c-bc0c-4a28-b3e1-e4a36d430a7e">
          <a:extLst>
            <a:ext uri="{FF2B5EF4-FFF2-40B4-BE49-F238E27FC236}">
              <a16:creationId xmlns:a16="http://schemas.microsoft.com/office/drawing/2014/main" id="{FF9162D2-9A36-455B-A597-0CA5027FFD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7" name="AutoShape 1" descr="blob:https://web.whatsapp.com/34b6e80c-bc0c-4a28-b3e1-e4a36d430a7e">
          <a:extLst>
            <a:ext uri="{FF2B5EF4-FFF2-40B4-BE49-F238E27FC236}">
              <a16:creationId xmlns:a16="http://schemas.microsoft.com/office/drawing/2014/main" id="{5730DDC8-5C2E-4BFB-BDFF-DE84AADCD75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8" name="AutoShape 1" descr="blob:https://web.whatsapp.com/34b6e80c-bc0c-4a28-b3e1-e4a36d430a7e">
          <a:extLst>
            <a:ext uri="{FF2B5EF4-FFF2-40B4-BE49-F238E27FC236}">
              <a16:creationId xmlns:a16="http://schemas.microsoft.com/office/drawing/2014/main" id="{B77F60D7-612F-4D18-B1E8-C6A6BEC370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1514</xdr:row>
      <xdr:rowOff>0</xdr:rowOff>
    </xdr:from>
    <xdr:ext cx="304800" cy="307975"/>
    <xdr:sp macro="" textlink="">
      <xdr:nvSpPr>
        <xdr:cNvPr id="6899" name="AutoShape 1" descr="blob:https://web.whatsapp.com/34b6e80c-bc0c-4a28-b3e1-e4a36d430a7e">
          <a:extLst>
            <a:ext uri="{FF2B5EF4-FFF2-40B4-BE49-F238E27FC236}">
              <a16:creationId xmlns:a16="http://schemas.microsoft.com/office/drawing/2014/main" id="{5261FBE9-2523-4683-A2B3-9B983D8BA8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0" name="AutoShape 1" descr="blob:https://web.whatsapp.com/34b6e80c-bc0c-4a28-b3e1-e4a36d430a7e">
          <a:extLst>
            <a:ext uri="{FF2B5EF4-FFF2-40B4-BE49-F238E27FC236}">
              <a16:creationId xmlns:a16="http://schemas.microsoft.com/office/drawing/2014/main" id="{B6A2AD5C-A442-4153-839E-98BEA168AF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1" name="AutoShape 1" descr="blob:https://web.whatsapp.com/34b6e80c-bc0c-4a28-b3e1-e4a36d430a7e">
          <a:extLst>
            <a:ext uri="{FF2B5EF4-FFF2-40B4-BE49-F238E27FC236}">
              <a16:creationId xmlns:a16="http://schemas.microsoft.com/office/drawing/2014/main" id="{B6FD877D-FC0C-4BA4-9BB2-9DB449AC45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2" name="AutoShape 1" descr="blob:https://web.whatsapp.com/34b6e80c-bc0c-4a28-b3e1-e4a36d430a7e">
          <a:extLst>
            <a:ext uri="{FF2B5EF4-FFF2-40B4-BE49-F238E27FC236}">
              <a16:creationId xmlns:a16="http://schemas.microsoft.com/office/drawing/2014/main" id="{971E30B7-FC2D-4ED1-803F-F33E19DBA0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3" name="AutoShape 1" descr="blob:https://web.whatsapp.com/34b6e80c-bc0c-4a28-b3e1-e4a36d430a7e">
          <a:extLst>
            <a:ext uri="{FF2B5EF4-FFF2-40B4-BE49-F238E27FC236}">
              <a16:creationId xmlns:a16="http://schemas.microsoft.com/office/drawing/2014/main" id="{843E6228-9D75-46CD-B440-03EB9C4566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4" name="AutoShape 1" descr="blob:https://web.whatsapp.com/34b6e80c-bc0c-4a28-b3e1-e4a36d430a7e">
          <a:extLst>
            <a:ext uri="{FF2B5EF4-FFF2-40B4-BE49-F238E27FC236}">
              <a16:creationId xmlns:a16="http://schemas.microsoft.com/office/drawing/2014/main" id="{26E3614F-694F-4C21-AA86-2634A58D03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5" name="AutoShape 1" descr="blob:https://web.whatsapp.com/34b6e80c-bc0c-4a28-b3e1-e4a36d430a7e">
          <a:extLst>
            <a:ext uri="{FF2B5EF4-FFF2-40B4-BE49-F238E27FC236}">
              <a16:creationId xmlns:a16="http://schemas.microsoft.com/office/drawing/2014/main" id="{C8AEAFDB-E4B1-43CC-80ED-150999CE83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6" name="AutoShape 1" descr="blob:https://web.whatsapp.com/34b6e80c-bc0c-4a28-b3e1-e4a36d430a7e">
          <a:extLst>
            <a:ext uri="{FF2B5EF4-FFF2-40B4-BE49-F238E27FC236}">
              <a16:creationId xmlns:a16="http://schemas.microsoft.com/office/drawing/2014/main" id="{CE0499C7-9731-4FA0-BF42-8AB014A45F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7" name="AutoShape 1" descr="blob:https://web.whatsapp.com/34b6e80c-bc0c-4a28-b3e1-e4a36d430a7e">
          <a:extLst>
            <a:ext uri="{FF2B5EF4-FFF2-40B4-BE49-F238E27FC236}">
              <a16:creationId xmlns:a16="http://schemas.microsoft.com/office/drawing/2014/main" id="{532C6DBF-C87A-4A44-BC77-2B42C2ACD02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8" name="AutoShape 1" descr="blob:https://web.whatsapp.com/34b6e80c-bc0c-4a28-b3e1-e4a36d430a7e">
          <a:extLst>
            <a:ext uri="{FF2B5EF4-FFF2-40B4-BE49-F238E27FC236}">
              <a16:creationId xmlns:a16="http://schemas.microsoft.com/office/drawing/2014/main" id="{B8774898-87C1-498A-9A7E-A4CF544139D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09" name="AutoShape 1" descr="blob:https://web.whatsapp.com/34b6e80c-bc0c-4a28-b3e1-e4a36d430a7e">
          <a:extLst>
            <a:ext uri="{FF2B5EF4-FFF2-40B4-BE49-F238E27FC236}">
              <a16:creationId xmlns:a16="http://schemas.microsoft.com/office/drawing/2014/main" id="{4A74D080-6D8A-4A9A-A343-F42EB1305D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0" name="AutoShape 1" descr="blob:https://web.whatsapp.com/34b6e80c-bc0c-4a28-b3e1-e4a36d430a7e">
          <a:extLst>
            <a:ext uri="{FF2B5EF4-FFF2-40B4-BE49-F238E27FC236}">
              <a16:creationId xmlns:a16="http://schemas.microsoft.com/office/drawing/2014/main" id="{B442A533-793F-4DC0-962C-AF7A9E9C39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1" name="AutoShape 1" descr="blob:https://web.whatsapp.com/34b6e80c-bc0c-4a28-b3e1-e4a36d430a7e">
          <a:extLst>
            <a:ext uri="{FF2B5EF4-FFF2-40B4-BE49-F238E27FC236}">
              <a16:creationId xmlns:a16="http://schemas.microsoft.com/office/drawing/2014/main" id="{38CC194C-CFCA-41B9-8348-1F731E17A4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2" name="AutoShape 1" descr="blob:https://web.whatsapp.com/34b6e80c-bc0c-4a28-b3e1-e4a36d430a7e">
          <a:extLst>
            <a:ext uri="{FF2B5EF4-FFF2-40B4-BE49-F238E27FC236}">
              <a16:creationId xmlns:a16="http://schemas.microsoft.com/office/drawing/2014/main" id="{1527CE82-56A5-4EB5-9B51-9D41726447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3" name="AutoShape 1" descr="blob:https://web.whatsapp.com/34b6e80c-bc0c-4a28-b3e1-e4a36d430a7e">
          <a:extLst>
            <a:ext uri="{FF2B5EF4-FFF2-40B4-BE49-F238E27FC236}">
              <a16:creationId xmlns:a16="http://schemas.microsoft.com/office/drawing/2014/main" id="{11D5184A-DFF4-4905-A5E8-D306368180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4" name="AutoShape 1" descr="blob:https://web.whatsapp.com/34b6e80c-bc0c-4a28-b3e1-e4a36d430a7e">
          <a:extLst>
            <a:ext uri="{FF2B5EF4-FFF2-40B4-BE49-F238E27FC236}">
              <a16:creationId xmlns:a16="http://schemas.microsoft.com/office/drawing/2014/main" id="{2324E953-7374-4879-ABD9-90B2F44719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5" name="AutoShape 1" descr="blob:https://web.whatsapp.com/34b6e80c-bc0c-4a28-b3e1-e4a36d430a7e">
          <a:extLst>
            <a:ext uri="{FF2B5EF4-FFF2-40B4-BE49-F238E27FC236}">
              <a16:creationId xmlns:a16="http://schemas.microsoft.com/office/drawing/2014/main" id="{0FDB5D9F-0CD6-4B35-9F05-CD17046525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6" name="AutoShape 1" descr="blob:https://web.whatsapp.com/34b6e80c-bc0c-4a28-b3e1-e4a36d430a7e">
          <a:extLst>
            <a:ext uri="{FF2B5EF4-FFF2-40B4-BE49-F238E27FC236}">
              <a16:creationId xmlns:a16="http://schemas.microsoft.com/office/drawing/2014/main" id="{60935460-F3A0-4A39-9EC7-5EEC9B19CF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7" name="AutoShape 1" descr="blob:https://web.whatsapp.com/34b6e80c-bc0c-4a28-b3e1-e4a36d430a7e">
          <a:extLst>
            <a:ext uri="{FF2B5EF4-FFF2-40B4-BE49-F238E27FC236}">
              <a16:creationId xmlns:a16="http://schemas.microsoft.com/office/drawing/2014/main" id="{FD12B052-2188-44A4-AEC5-E3365B813D7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8" name="AutoShape 1" descr="blob:https://web.whatsapp.com/34b6e80c-bc0c-4a28-b3e1-e4a36d430a7e">
          <a:extLst>
            <a:ext uri="{FF2B5EF4-FFF2-40B4-BE49-F238E27FC236}">
              <a16:creationId xmlns:a16="http://schemas.microsoft.com/office/drawing/2014/main" id="{378E531E-0D41-4849-94A5-3ACAE8A909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19" name="AutoShape 1" descr="blob:https://web.whatsapp.com/34b6e80c-bc0c-4a28-b3e1-e4a36d430a7e">
          <a:extLst>
            <a:ext uri="{FF2B5EF4-FFF2-40B4-BE49-F238E27FC236}">
              <a16:creationId xmlns:a16="http://schemas.microsoft.com/office/drawing/2014/main" id="{65E31A93-B103-48CF-B14A-E7EF777979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0" name="AutoShape 1" descr="blob:https://web.whatsapp.com/34b6e80c-bc0c-4a28-b3e1-e4a36d430a7e">
          <a:extLst>
            <a:ext uri="{FF2B5EF4-FFF2-40B4-BE49-F238E27FC236}">
              <a16:creationId xmlns:a16="http://schemas.microsoft.com/office/drawing/2014/main" id="{CFA9CBCE-8C2E-4F1A-9C15-B392FF530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1" name="AutoShape 1" descr="blob:https://web.whatsapp.com/34b6e80c-bc0c-4a28-b3e1-e4a36d430a7e">
          <a:extLst>
            <a:ext uri="{FF2B5EF4-FFF2-40B4-BE49-F238E27FC236}">
              <a16:creationId xmlns:a16="http://schemas.microsoft.com/office/drawing/2014/main" id="{40080354-F842-48F4-90C1-E7E5117C083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2" name="AutoShape 1" descr="blob:https://web.whatsapp.com/34b6e80c-bc0c-4a28-b3e1-e4a36d430a7e">
          <a:extLst>
            <a:ext uri="{FF2B5EF4-FFF2-40B4-BE49-F238E27FC236}">
              <a16:creationId xmlns:a16="http://schemas.microsoft.com/office/drawing/2014/main" id="{497DA078-5B63-4932-92F2-DFFD799F8A2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3" name="AutoShape 1" descr="blob:https://web.whatsapp.com/34b6e80c-bc0c-4a28-b3e1-e4a36d430a7e">
          <a:extLst>
            <a:ext uri="{FF2B5EF4-FFF2-40B4-BE49-F238E27FC236}">
              <a16:creationId xmlns:a16="http://schemas.microsoft.com/office/drawing/2014/main" id="{867711C7-AD66-447E-A849-AA46DF9AD24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4" name="AutoShape 1" descr="blob:https://web.whatsapp.com/34b6e80c-bc0c-4a28-b3e1-e4a36d430a7e">
          <a:extLst>
            <a:ext uri="{FF2B5EF4-FFF2-40B4-BE49-F238E27FC236}">
              <a16:creationId xmlns:a16="http://schemas.microsoft.com/office/drawing/2014/main" id="{E61EA283-ADC5-418E-ACA0-43419752E0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5" name="AutoShape 1" descr="blob:https://web.whatsapp.com/34b6e80c-bc0c-4a28-b3e1-e4a36d430a7e">
          <a:extLst>
            <a:ext uri="{FF2B5EF4-FFF2-40B4-BE49-F238E27FC236}">
              <a16:creationId xmlns:a16="http://schemas.microsoft.com/office/drawing/2014/main" id="{AF4C8C81-3089-47E2-A3B2-9E3033B38A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6" name="AutoShape 1" descr="blob:https://web.whatsapp.com/34b6e80c-bc0c-4a28-b3e1-e4a36d430a7e">
          <a:extLst>
            <a:ext uri="{FF2B5EF4-FFF2-40B4-BE49-F238E27FC236}">
              <a16:creationId xmlns:a16="http://schemas.microsoft.com/office/drawing/2014/main" id="{A2B36B64-ABB8-4DB2-A91D-0800A22BE3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7" name="AutoShape 1" descr="blob:https://web.whatsapp.com/34b6e80c-bc0c-4a28-b3e1-e4a36d430a7e">
          <a:extLst>
            <a:ext uri="{FF2B5EF4-FFF2-40B4-BE49-F238E27FC236}">
              <a16:creationId xmlns:a16="http://schemas.microsoft.com/office/drawing/2014/main" id="{38F0A4AD-02FF-4753-8E9B-31B94CBB0A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8" name="AutoShape 1" descr="blob:https://web.whatsapp.com/34b6e80c-bc0c-4a28-b3e1-e4a36d430a7e">
          <a:extLst>
            <a:ext uri="{FF2B5EF4-FFF2-40B4-BE49-F238E27FC236}">
              <a16:creationId xmlns:a16="http://schemas.microsoft.com/office/drawing/2014/main" id="{D56B5DF5-FAB7-4A31-9797-79D1282678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29" name="AutoShape 1" descr="blob:https://web.whatsapp.com/34b6e80c-bc0c-4a28-b3e1-e4a36d430a7e">
          <a:extLst>
            <a:ext uri="{FF2B5EF4-FFF2-40B4-BE49-F238E27FC236}">
              <a16:creationId xmlns:a16="http://schemas.microsoft.com/office/drawing/2014/main" id="{7D508559-D655-4EC1-B648-C5F2DD2D7F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30" name="AutoShape 1" descr="blob:https://web.whatsapp.com/34b6e80c-bc0c-4a28-b3e1-e4a36d430a7e">
          <a:extLst>
            <a:ext uri="{FF2B5EF4-FFF2-40B4-BE49-F238E27FC236}">
              <a16:creationId xmlns:a16="http://schemas.microsoft.com/office/drawing/2014/main" id="{24D21404-AF9F-4F02-8A04-1E57FBAC61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1515</xdr:row>
      <xdr:rowOff>0</xdr:rowOff>
    </xdr:from>
    <xdr:ext cx="304800" cy="307975"/>
    <xdr:sp macro="" textlink="">
      <xdr:nvSpPr>
        <xdr:cNvPr id="6931" name="AutoShape 1" descr="blob:https://web.whatsapp.com/34b6e80c-bc0c-4a28-b3e1-e4a36d430a7e">
          <a:extLst>
            <a:ext uri="{FF2B5EF4-FFF2-40B4-BE49-F238E27FC236}">
              <a16:creationId xmlns:a16="http://schemas.microsoft.com/office/drawing/2014/main" id="{1A4AC048-90B0-4BFF-8072-D3A4B47750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2" name="AutoShape 1" descr="blob:https://web.whatsapp.com/34b6e80c-bc0c-4a28-b3e1-e4a36d430a7e">
          <a:extLst>
            <a:ext uri="{FF2B5EF4-FFF2-40B4-BE49-F238E27FC236}">
              <a16:creationId xmlns:a16="http://schemas.microsoft.com/office/drawing/2014/main" id="{DBF66FFE-AD96-4D6F-8A6F-9F00C23B0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3" name="AutoShape 1" descr="blob:https://web.whatsapp.com/34b6e80c-bc0c-4a28-b3e1-e4a36d430a7e">
          <a:extLst>
            <a:ext uri="{FF2B5EF4-FFF2-40B4-BE49-F238E27FC236}">
              <a16:creationId xmlns:a16="http://schemas.microsoft.com/office/drawing/2014/main" id="{54B4DC47-3CB6-4FE1-997B-AA581873AA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4" name="AutoShape 1" descr="blob:https://web.whatsapp.com/34b6e80c-bc0c-4a28-b3e1-e4a36d430a7e">
          <a:extLst>
            <a:ext uri="{FF2B5EF4-FFF2-40B4-BE49-F238E27FC236}">
              <a16:creationId xmlns:a16="http://schemas.microsoft.com/office/drawing/2014/main" id="{D42B66D5-BDE7-4AD5-826A-B2BBB43E72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5" name="AutoShape 1" descr="blob:https://web.whatsapp.com/34b6e80c-bc0c-4a28-b3e1-e4a36d430a7e">
          <a:extLst>
            <a:ext uri="{FF2B5EF4-FFF2-40B4-BE49-F238E27FC236}">
              <a16:creationId xmlns:a16="http://schemas.microsoft.com/office/drawing/2014/main" id="{0234738F-8A32-4305-851A-21FC11A3AC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6" name="AutoShape 1" descr="blob:https://web.whatsapp.com/34b6e80c-bc0c-4a28-b3e1-e4a36d430a7e">
          <a:extLst>
            <a:ext uri="{FF2B5EF4-FFF2-40B4-BE49-F238E27FC236}">
              <a16:creationId xmlns:a16="http://schemas.microsoft.com/office/drawing/2014/main" id="{19E4A92E-6A6F-4635-8A88-38825392F8C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7" name="AutoShape 1" descr="blob:https://web.whatsapp.com/34b6e80c-bc0c-4a28-b3e1-e4a36d430a7e">
          <a:extLst>
            <a:ext uri="{FF2B5EF4-FFF2-40B4-BE49-F238E27FC236}">
              <a16:creationId xmlns:a16="http://schemas.microsoft.com/office/drawing/2014/main" id="{B6BDF21F-179C-47DB-80F4-16F711460C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8" name="AutoShape 1" descr="blob:https://web.whatsapp.com/34b6e80c-bc0c-4a28-b3e1-e4a36d430a7e">
          <a:extLst>
            <a:ext uri="{FF2B5EF4-FFF2-40B4-BE49-F238E27FC236}">
              <a16:creationId xmlns:a16="http://schemas.microsoft.com/office/drawing/2014/main" id="{EF8247CE-0708-4E11-9FF0-13F90B8A5B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39" name="AutoShape 1" descr="blob:https://web.whatsapp.com/34b6e80c-bc0c-4a28-b3e1-e4a36d430a7e">
          <a:extLst>
            <a:ext uri="{FF2B5EF4-FFF2-40B4-BE49-F238E27FC236}">
              <a16:creationId xmlns:a16="http://schemas.microsoft.com/office/drawing/2014/main" id="{973BB5AD-BFB5-4D64-B51B-0D5C80E7AC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0" name="AutoShape 1" descr="blob:https://web.whatsapp.com/34b6e80c-bc0c-4a28-b3e1-e4a36d430a7e">
          <a:extLst>
            <a:ext uri="{FF2B5EF4-FFF2-40B4-BE49-F238E27FC236}">
              <a16:creationId xmlns:a16="http://schemas.microsoft.com/office/drawing/2014/main" id="{E5E1801C-C565-4C0E-83DC-E7A91261D0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1" name="AutoShape 1" descr="blob:https://web.whatsapp.com/34b6e80c-bc0c-4a28-b3e1-e4a36d430a7e">
          <a:extLst>
            <a:ext uri="{FF2B5EF4-FFF2-40B4-BE49-F238E27FC236}">
              <a16:creationId xmlns:a16="http://schemas.microsoft.com/office/drawing/2014/main" id="{3CA69D5E-AF92-4379-A3BF-B5656F8E09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2" name="AutoShape 1" descr="blob:https://web.whatsapp.com/34b6e80c-bc0c-4a28-b3e1-e4a36d430a7e">
          <a:extLst>
            <a:ext uri="{FF2B5EF4-FFF2-40B4-BE49-F238E27FC236}">
              <a16:creationId xmlns:a16="http://schemas.microsoft.com/office/drawing/2014/main" id="{9863F186-0B37-499F-81BE-13F1C6E22E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3" name="AutoShape 1" descr="blob:https://web.whatsapp.com/34b6e80c-bc0c-4a28-b3e1-e4a36d430a7e">
          <a:extLst>
            <a:ext uri="{FF2B5EF4-FFF2-40B4-BE49-F238E27FC236}">
              <a16:creationId xmlns:a16="http://schemas.microsoft.com/office/drawing/2014/main" id="{4B9B994D-7313-4895-8645-D84099E495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4" name="AutoShape 1" descr="blob:https://web.whatsapp.com/34b6e80c-bc0c-4a28-b3e1-e4a36d430a7e">
          <a:extLst>
            <a:ext uri="{FF2B5EF4-FFF2-40B4-BE49-F238E27FC236}">
              <a16:creationId xmlns:a16="http://schemas.microsoft.com/office/drawing/2014/main" id="{884221C4-EC02-4FA1-ACAB-EC2C8E1DEB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5" name="AutoShape 1" descr="blob:https://web.whatsapp.com/34b6e80c-bc0c-4a28-b3e1-e4a36d430a7e">
          <a:extLst>
            <a:ext uri="{FF2B5EF4-FFF2-40B4-BE49-F238E27FC236}">
              <a16:creationId xmlns:a16="http://schemas.microsoft.com/office/drawing/2014/main" id="{66A999AE-B5CB-4F1D-8906-E170C3C509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6" name="AutoShape 1" descr="blob:https://web.whatsapp.com/34b6e80c-bc0c-4a28-b3e1-e4a36d430a7e">
          <a:extLst>
            <a:ext uri="{FF2B5EF4-FFF2-40B4-BE49-F238E27FC236}">
              <a16:creationId xmlns:a16="http://schemas.microsoft.com/office/drawing/2014/main" id="{9CE01B89-8FFE-4AAC-8213-BF4C26949B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7" name="AutoShape 1" descr="blob:https://web.whatsapp.com/34b6e80c-bc0c-4a28-b3e1-e4a36d430a7e">
          <a:extLst>
            <a:ext uri="{FF2B5EF4-FFF2-40B4-BE49-F238E27FC236}">
              <a16:creationId xmlns:a16="http://schemas.microsoft.com/office/drawing/2014/main" id="{C2CE2957-94EC-4CCF-8619-71FDA0DE28D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8" name="AutoShape 1" descr="blob:https://web.whatsapp.com/34b6e80c-bc0c-4a28-b3e1-e4a36d430a7e">
          <a:extLst>
            <a:ext uri="{FF2B5EF4-FFF2-40B4-BE49-F238E27FC236}">
              <a16:creationId xmlns:a16="http://schemas.microsoft.com/office/drawing/2014/main" id="{399EB72F-AC38-4F09-9F1A-CC7879EAC8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49" name="AutoShape 1" descr="blob:https://web.whatsapp.com/34b6e80c-bc0c-4a28-b3e1-e4a36d430a7e">
          <a:extLst>
            <a:ext uri="{FF2B5EF4-FFF2-40B4-BE49-F238E27FC236}">
              <a16:creationId xmlns:a16="http://schemas.microsoft.com/office/drawing/2014/main" id="{34D2D1E2-5755-4A94-9EC8-E908EAB35BA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0" name="AutoShape 1" descr="blob:https://web.whatsapp.com/34b6e80c-bc0c-4a28-b3e1-e4a36d430a7e">
          <a:extLst>
            <a:ext uri="{FF2B5EF4-FFF2-40B4-BE49-F238E27FC236}">
              <a16:creationId xmlns:a16="http://schemas.microsoft.com/office/drawing/2014/main" id="{CC40FAEE-C726-4A74-8600-A5419530AC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1" name="AutoShape 1" descr="blob:https://web.whatsapp.com/34b6e80c-bc0c-4a28-b3e1-e4a36d430a7e">
          <a:extLst>
            <a:ext uri="{FF2B5EF4-FFF2-40B4-BE49-F238E27FC236}">
              <a16:creationId xmlns:a16="http://schemas.microsoft.com/office/drawing/2014/main" id="{81EE262F-9AE5-4D47-A08A-535B3E6914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2" name="AutoShape 1" descr="blob:https://web.whatsapp.com/34b6e80c-bc0c-4a28-b3e1-e4a36d430a7e">
          <a:extLst>
            <a:ext uri="{FF2B5EF4-FFF2-40B4-BE49-F238E27FC236}">
              <a16:creationId xmlns:a16="http://schemas.microsoft.com/office/drawing/2014/main" id="{8EC358A9-971C-426E-A35E-F95A338616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3" name="AutoShape 1" descr="blob:https://web.whatsapp.com/34b6e80c-bc0c-4a28-b3e1-e4a36d430a7e">
          <a:extLst>
            <a:ext uri="{FF2B5EF4-FFF2-40B4-BE49-F238E27FC236}">
              <a16:creationId xmlns:a16="http://schemas.microsoft.com/office/drawing/2014/main" id="{6CC4E86A-67BC-4291-A834-535FCBF496B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4" name="AutoShape 1" descr="blob:https://web.whatsapp.com/34b6e80c-bc0c-4a28-b3e1-e4a36d430a7e">
          <a:extLst>
            <a:ext uri="{FF2B5EF4-FFF2-40B4-BE49-F238E27FC236}">
              <a16:creationId xmlns:a16="http://schemas.microsoft.com/office/drawing/2014/main" id="{B3303556-1C3C-4351-8C4D-B7AB93C375A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5" name="AutoShape 1" descr="blob:https://web.whatsapp.com/34b6e80c-bc0c-4a28-b3e1-e4a36d430a7e">
          <a:extLst>
            <a:ext uri="{FF2B5EF4-FFF2-40B4-BE49-F238E27FC236}">
              <a16:creationId xmlns:a16="http://schemas.microsoft.com/office/drawing/2014/main" id="{67F8B4EE-26C3-42D4-9A37-8E3312CF89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6" name="AutoShape 1" descr="blob:https://web.whatsapp.com/34b6e80c-bc0c-4a28-b3e1-e4a36d430a7e">
          <a:extLst>
            <a:ext uri="{FF2B5EF4-FFF2-40B4-BE49-F238E27FC236}">
              <a16:creationId xmlns:a16="http://schemas.microsoft.com/office/drawing/2014/main" id="{4972D7EC-1FC8-4235-8A23-835172033C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7" name="AutoShape 1" descr="blob:https://web.whatsapp.com/34b6e80c-bc0c-4a28-b3e1-e4a36d430a7e">
          <a:extLst>
            <a:ext uri="{FF2B5EF4-FFF2-40B4-BE49-F238E27FC236}">
              <a16:creationId xmlns:a16="http://schemas.microsoft.com/office/drawing/2014/main" id="{1AE433DC-71F1-4CAF-BA38-1114FCA257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8" name="AutoShape 1" descr="blob:https://web.whatsapp.com/34b6e80c-bc0c-4a28-b3e1-e4a36d430a7e">
          <a:extLst>
            <a:ext uri="{FF2B5EF4-FFF2-40B4-BE49-F238E27FC236}">
              <a16:creationId xmlns:a16="http://schemas.microsoft.com/office/drawing/2014/main" id="{3C5BC022-5A26-471B-B3EC-9EA7D6DB08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59" name="AutoShape 1" descr="blob:https://web.whatsapp.com/34b6e80c-bc0c-4a28-b3e1-e4a36d430a7e">
          <a:extLst>
            <a:ext uri="{FF2B5EF4-FFF2-40B4-BE49-F238E27FC236}">
              <a16:creationId xmlns:a16="http://schemas.microsoft.com/office/drawing/2014/main" id="{B507E718-D341-43ED-BE38-F4985891FD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60" name="AutoShape 1" descr="blob:https://web.whatsapp.com/34b6e80c-bc0c-4a28-b3e1-e4a36d430a7e">
          <a:extLst>
            <a:ext uri="{FF2B5EF4-FFF2-40B4-BE49-F238E27FC236}">
              <a16:creationId xmlns:a16="http://schemas.microsoft.com/office/drawing/2014/main" id="{83058E59-BE45-4E79-834E-15215FBCC8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61" name="AutoShape 1" descr="blob:https://web.whatsapp.com/34b6e80c-bc0c-4a28-b3e1-e4a36d430a7e">
          <a:extLst>
            <a:ext uri="{FF2B5EF4-FFF2-40B4-BE49-F238E27FC236}">
              <a16:creationId xmlns:a16="http://schemas.microsoft.com/office/drawing/2014/main" id="{47B6972D-E68A-4D12-A8FD-E4A3461A16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62" name="AutoShape 1" descr="blob:https://web.whatsapp.com/34b6e80c-bc0c-4a28-b3e1-e4a36d430a7e">
          <a:extLst>
            <a:ext uri="{FF2B5EF4-FFF2-40B4-BE49-F238E27FC236}">
              <a16:creationId xmlns:a16="http://schemas.microsoft.com/office/drawing/2014/main" id="{22AAA607-C5DA-480E-BD82-F800185C1C9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1516</xdr:row>
      <xdr:rowOff>0</xdr:rowOff>
    </xdr:from>
    <xdr:ext cx="304800" cy="307975"/>
    <xdr:sp macro="" textlink="">
      <xdr:nvSpPr>
        <xdr:cNvPr id="6963" name="AutoShape 1" descr="blob:https://web.whatsapp.com/34b6e80c-bc0c-4a28-b3e1-e4a36d430a7e">
          <a:extLst>
            <a:ext uri="{FF2B5EF4-FFF2-40B4-BE49-F238E27FC236}">
              <a16:creationId xmlns:a16="http://schemas.microsoft.com/office/drawing/2014/main" id="{1FC7EB77-CB22-44AF-A098-8C94A2CB05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4" name="AutoShape 1" descr="blob:https://web.whatsapp.com/34b6e80c-bc0c-4a28-b3e1-e4a36d430a7e">
          <a:extLst>
            <a:ext uri="{FF2B5EF4-FFF2-40B4-BE49-F238E27FC236}">
              <a16:creationId xmlns:a16="http://schemas.microsoft.com/office/drawing/2014/main" id="{4A25C2EB-BA58-465F-9AA4-A27D87331C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5" name="AutoShape 1" descr="blob:https://web.whatsapp.com/34b6e80c-bc0c-4a28-b3e1-e4a36d430a7e">
          <a:extLst>
            <a:ext uri="{FF2B5EF4-FFF2-40B4-BE49-F238E27FC236}">
              <a16:creationId xmlns:a16="http://schemas.microsoft.com/office/drawing/2014/main" id="{C9492711-8C06-4A00-B5B3-09443A6505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6" name="AutoShape 1" descr="blob:https://web.whatsapp.com/34b6e80c-bc0c-4a28-b3e1-e4a36d430a7e">
          <a:extLst>
            <a:ext uri="{FF2B5EF4-FFF2-40B4-BE49-F238E27FC236}">
              <a16:creationId xmlns:a16="http://schemas.microsoft.com/office/drawing/2014/main" id="{AA30D10B-152C-4CC9-9936-EACB529702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7" name="AutoShape 1" descr="blob:https://web.whatsapp.com/34b6e80c-bc0c-4a28-b3e1-e4a36d430a7e">
          <a:extLst>
            <a:ext uri="{FF2B5EF4-FFF2-40B4-BE49-F238E27FC236}">
              <a16:creationId xmlns:a16="http://schemas.microsoft.com/office/drawing/2014/main" id="{43DC18EF-F6E6-4E83-95D1-A0FA0E41185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8" name="AutoShape 1" descr="blob:https://web.whatsapp.com/34b6e80c-bc0c-4a28-b3e1-e4a36d430a7e">
          <a:extLst>
            <a:ext uri="{FF2B5EF4-FFF2-40B4-BE49-F238E27FC236}">
              <a16:creationId xmlns:a16="http://schemas.microsoft.com/office/drawing/2014/main" id="{E6CFE62B-06B7-4B91-BDEC-3B2E1B473D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69" name="AutoShape 1" descr="blob:https://web.whatsapp.com/34b6e80c-bc0c-4a28-b3e1-e4a36d430a7e">
          <a:extLst>
            <a:ext uri="{FF2B5EF4-FFF2-40B4-BE49-F238E27FC236}">
              <a16:creationId xmlns:a16="http://schemas.microsoft.com/office/drawing/2014/main" id="{3BE8CC46-49AA-4606-85AA-E223498CEE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0" name="AutoShape 1" descr="blob:https://web.whatsapp.com/34b6e80c-bc0c-4a28-b3e1-e4a36d430a7e">
          <a:extLst>
            <a:ext uri="{FF2B5EF4-FFF2-40B4-BE49-F238E27FC236}">
              <a16:creationId xmlns:a16="http://schemas.microsoft.com/office/drawing/2014/main" id="{B9775B8C-6EF5-42DB-B455-6965BF62DDA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1" name="AutoShape 1" descr="blob:https://web.whatsapp.com/34b6e80c-bc0c-4a28-b3e1-e4a36d430a7e">
          <a:extLst>
            <a:ext uri="{FF2B5EF4-FFF2-40B4-BE49-F238E27FC236}">
              <a16:creationId xmlns:a16="http://schemas.microsoft.com/office/drawing/2014/main" id="{EB1F14F6-F86C-407A-A21A-6C5A4A49BA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2" name="AutoShape 1" descr="blob:https://web.whatsapp.com/34b6e80c-bc0c-4a28-b3e1-e4a36d430a7e">
          <a:extLst>
            <a:ext uri="{FF2B5EF4-FFF2-40B4-BE49-F238E27FC236}">
              <a16:creationId xmlns:a16="http://schemas.microsoft.com/office/drawing/2014/main" id="{FC39AD43-6C4B-4859-A58F-7DF4A4ADC3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3" name="AutoShape 1" descr="blob:https://web.whatsapp.com/34b6e80c-bc0c-4a28-b3e1-e4a36d430a7e">
          <a:extLst>
            <a:ext uri="{FF2B5EF4-FFF2-40B4-BE49-F238E27FC236}">
              <a16:creationId xmlns:a16="http://schemas.microsoft.com/office/drawing/2014/main" id="{BF10D08A-C413-4418-9891-218656AF546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4" name="AutoShape 1" descr="blob:https://web.whatsapp.com/34b6e80c-bc0c-4a28-b3e1-e4a36d430a7e">
          <a:extLst>
            <a:ext uri="{FF2B5EF4-FFF2-40B4-BE49-F238E27FC236}">
              <a16:creationId xmlns:a16="http://schemas.microsoft.com/office/drawing/2014/main" id="{6152AEF3-1498-4677-ACD3-470A7C97E3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5" name="AutoShape 1" descr="blob:https://web.whatsapp.com/34b6e80c-bc0c-4a28-b3e1-e4a36d430a7e">
          <a:extLst>
            <a:ext uri="{FF2B5EF4-FFF2-40B4-BE49-F238E27FC236}">
              <a16:creationId xmlns:a16="http://schemas.microsoft.com/office/drawing/2014/main" id="{9838646A-56BA-4B37-AE53-CDC59D60B6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6" name="AutoShape 1" descr="blob:https://web.whatsapp.com/34b6e80c-bc0c-4a28-b3e1-e4a36d430a7e">
          <a:extLst>
            <a:ext uri="{FF2B5EF4-FFF2-40B4-BE49-F238E27FC236}">
              <a16:creationId xmlns:a16="http://schemas.microsoft.com/office/drawing/2014/main" id="{E8A65931-AC41-42DE-ABA3-E5A08CFF63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7" name="AutoShape 1" descr="blob:https://web.whatsapp.com/34b6e80c-bc0c-4a28-b3e1-e4a36d430a7e">
          <a:extLst>
            <a:ext uri="{FF2B5EF4-FFF2-40B4-BE49-F238E27FC236}">
              <a16:creationId xmlns:a16="http://schemas.microsoft.com/office/drawing/2014/main" id="{A65FF4F9-C629-44AB-BC38-3E4592C342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8" name="AutoShape 1" descr="blob:https://web.whatsapp.com/34b6e80c-bc0c-4a28-b3e1-e4a36d430a7e">
          <a:extLst>
            <a:ext uri="{FF2B5EF4-FFF2-40B4-BE49-F238E27FC236}">
              <a16:creationId xmlns:a16="http://schemas.microsoft.com/office/drawing/2014/main" id="{75C6F943-A616-4BCC-8DD1-1369C98515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79" name="AutoShape 1" descr="blob:https://web.whatsapp.com/34b6e80c-bc0c-4a28-b3e1-e4a36d430a7e">
          <a:extLst>
            <a:ext uri="{FF2B5EF4-FFF2-40B4-BE49-F238E27FC236}">
              <a16:creationId xmlns:a16="http://schemas.microsoft.com/office/drawing/2014/main" id="{8F0E8299-FF40-4E79-B92C-8C465D26377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0" name="AutoShape 1" descr="blob:https://web.whatsapp.com/34b6e80c-bc0c-4a28-b3e1-e4a36d430a7e">
          <a:extLst>
            <a:ext uri="{FF2B5EF4-FFF2-40B4-BE49-F238E27FC236}">
              <a16:creationId xmlns:a16="http://schemas.microsoft.com/office/drawing/2014/main" id="{E6AB64A1-62E6-4F6E-A425-5A5FE8A6A7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1" name="AutoShape 1" descr="blob:https://web.whatsapp.com/34b6e80c-bc0c-4a28-b3e1-e4a36d430a7e">
          <a:extLst>
            <a:ext uri="{FF2B5EF4-FFF2-40B4-BE49-F238E27FC236}">
              <a16:creationId xmlns:a16="http://schemas.microsoft.com/office/drawing/2014/main" id="{3F71CD18-3A90-47AC-9E1F-8FB3EE59F7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2" name="AutoShape 1" descr="blob:https://web.whatsapp.com/34b6e80c-bc0c-4a28-b3e1-e4a36d430a7e">
          <a:extLst>
            <a:ext uri="{FF2B5EF4-FFF2-40B4-BE49-F238E27FC236}">
              <a16:creationId xmlns:a16="http://schemas.microsoft.com/office/drawing/2014/main" id="{F5019753-46BA-43A0-A284-5D9DFD53F4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3" name="AutoShape 1" descr="blob:https://web.whatsapp.com/34b6e80c-bc0c-4a28-b3e1-e4a36d430a7e">
          <a:extLst>
            <a:ext uri="{FF2B5EF4-FFF2-40B4-BE49-F238E27FC236}">
              <a16:creationId xmlns:a16="http://schemas.microsoft.com/office/drawing/2014/main" id="{FA108081-03BC-43D2-83BF-9E1DC425061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4" name="AutoShape 1" descr="blob:https://web.whatsapp.com/34b6e80c-bc0c-4a28-b3e1-e4a36d430a7e">
          <a:extLst>
            <a:ext uri="{FF2B5EF4-FFF2-40B4-BE49-F238E27FC236}">
              <a16:creationId xmlns:a16="http://schemas.microsoft.com/office/drawing/2014/main" id="{D2E5DE50-C7C7-4E2D-B701-698E45425E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5" name="AutoShape 1" descr="blob:https://web.whatsapp.com/34b6e80c-bc0c-4a28-b3e1-e4a36d430a7e">
          <a:extLst>
            <a:ext uri="{FF2B5EF4-FFF2-40B4-BE49-F238E27FC236}">
              <a16:creationId xmlns:a16="http://schemas.microsoft.com/office/drawing/2014/main" id="{1211656A-E47D-4AA4-8568-979D44CF305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6" name="AutoShape 1" descr="blob:https://web.whatsapp.com/34b6e80c-bc0c-4a28-b3e1-e4a36d430a7e">
          <a:extLst>
            <a:ext uri="{FF2B5EF4-FFF2-40B4-BE49-F238E27FC236}">
              <a16:creationId xmlns:a16="http://schemas.microsoft.com/office/drawing/2014/main" id="{093449AD-152C-4164-8E26-1A2D1D8013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7" name="AutoShape 1" descr="blob:https://web.whatsapp.com/34b6e80c-bc0c-4a28-b3e1-e4a36d430a7e">
          <a:extLst>
            <a:ext uri="{FF2B5EF4-FFF2-40B4-BE49-F238E27FC236}">
              <a16:creationId xmlns:a16="http://schemas.microsoft.com/office/drawing/2014/main" id="{FDD04304-FCB9-430F-83E0-8A4F12D6306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8" name="AutoShape 1" descr="blob:https://web.whatsapp.com/34b6e80c-bc0c-4a28-b3e1-e4a36d430a7e">
          <a:extLst>
            <a:ext uri="{FF2B5EF4-FFF2-40B4-BE49-F238E27FC236}">
              <a16:creationId xmlns:a16="http://schemas.microsoft.com/office/drawing/2014/main" id="{AED3F6EE-EBD5-4491-AA12-45806C9367D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89" name="AutoShape 1" descr="blob:https://web.whatsapp.com/34b6e80c-bc0c-4a28-b3e1-e4a36d430a7e">
          <a:extLst>
            <a:ext uri="{FF2B5EF4-FFF2-40B4-BE49-F238E27FC236}">
              <a16:creationId xmlns:a16="http://schemas.microsoft.com/office/drawing/2014/main" id="{AAF6D4E0-635D-42FC-8BE8-5292034EE3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0" name="AutoShape 1" descr="blob:https://web.whatsapp.com/34b6e80c-bc0c-4a28-b3e1-e4a36d430a7e">
          <a:extLst>
            <a:ext uri="{FF2B5EF4-FFF2-40B4-BE49-F238E27FC236}">
              <a16:creationId xmlns:a16="http://schemas.microsoft.com/office/drawing/2014/main" id="{913CF24D-8570-4165-9BE3-01A8518A2D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1" name="AutoShape 1" descr="blob:https://web.whatsapp.com/34b6e80c-bc0c-4a28-b3e1-e4a36d430a7e">
          <a:extLst>
            <a:ext uri="{FF2B5EF4-FFF2-40B4-BE49-F238E27FC236}">
              <a16:creationId xmlns:a16="http://schemas.microsoft.com/office/drawing/2014/main" id="{4DB09CF3-E3FE-433B-BE7D-B1DC7C2439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2" name="AutoShape 1" descr="blob:https://web.whatsapp.com/34b6e80c-bc0c-4a28-b3e1-e4a36d430a7e">
          <a:extLst>
            <a:ext uri="{FF2B5EF4-FFF2-40B4-BE49-F238E27FC236}">
              <a16:creationId xmlns:a16="http://schemas.microsoft.com/office/drawing/2014/main" id="{DA041778-ECF5-4541-9C7A-8330AF101BD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3" name="AutoShape 1" descr="blob:https://web.whatsapp.com/34b6e80c-bc0c-4a28-b3e1-e4a36d430a7e">
          <a:extLst>
            <a:ext uri="{FF2B5EF4-FFF2-40B4-BE49-F238E27FC236}">
              <a16:creationId xmlns:a16="http://schemas.microsoft.com/office/drawing/2014/main" id="{A152E936-0F67-4185-B2CA-87CFDFF6E62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4" name="AutoShape 1" descr="blob:https://web.whatsapp.com/34b6e80c-bc0c-4a28-b3e1-e4a36d430a7e">
          <a:extLst>
            <a:ext uri="{FF2B5EF4-FFF2-40B4-BE49-F238E27FC236}">
              <a16:creationId xmlns:a16="http://schemas.microsoft.com/office/drawing/2014/main" id="{DEA24443-03DC-4640-B5B6-404C4D8F6D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1517</xdr:row>
      <xdr:rowOff>0</xdr:rowOff>
    </xdr:from>
    <xdr:ext cx="304800" cy="307975"/>
    <xdr:sp macro="" textlink="">
      <xdr:nvSpPr>
        <xdr:cNvPr id="6995" name="AutoShape 1" descr="blob:https://web.whatsapp.com/34b6e80c-bc0c-4a28-b3e1-e4a36d430a7e">
          <a:extLst>
            <a:ext uri="{FF2B5EF4-FFF2-40B4-BE49-F238E27FC236}">
              <a16:creationId xmlns:a16="http://schemas.microsoft.com/office/drawing/2014/main" id="{2FE73D92-824A-4912-AF2B-F4D05DB04D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6996" name="AutoShape 1" descr="blob:https://web.whatsapp.com/34b6e80c-bc0c-4a28-b3e1-e4a36d430a7e">
          <a:extLst>
            <a:ext uri="{FF2B5EF4-FFF2-40B4-BE49-F238E27FC236}">
              <a16:creationId xmlns:a16="http://schemas.microsoft.com/office/drawing/2014/main" id="{229167A8-6113-43C2-A62D-CCB35E55DE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6997" name="AutoShape 1" descr="blob:https://web.whatsapp.com/34b6e80c-bc0c-4a28-b3e1-e4a36d430a7e">
          <a:extLst>
            <a:ext uri="{FF2B5EF4-FFF2-40B4-BE49-F238E27FC236}">
              <a16:creationId xmlns:a16="http://schemas.microsoft.com/office/drawing/2014/main" id="{5DE11B7B-018E-4B1C-9A72-ADB481F4F83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6998" name="AutoShape 1" descr="blob:https://web.whatsapp.com/34b6e80c-bc0c-4a28-b3e1-e4a36d430a7e">
          <a:extLst>
            <a:ext uri="{FF2B5EF4-FFF2-40B4-BE49-F238E27FC236}">
              <a16:creationId xmlns:a16="http://schemas.microsoft.com/office/drawing/2014/main" id="{203DE470-5D01-4E18-BFB4-952086BF5E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6999" name="AutoShape 1" descr="blob:https://web.whatsapp.com/34b6e80c-bc0c-4a28-b3e1-e4a36d430a7e">
          <a:extLst>
            <a:ext uri="{FF2B5EF4-FFF2-40B4-BE49-F238E27FC236}">
              <a16:creationId xmlns:a16="http://schemas.microsoft.com/office/drawing/2014/main" id="{B3B62C4F-7CD2-4F74-BBA9-917ED64D4F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0" name="AutoShape 1" descr="blob:https://web.whatsapp.com/34b6e80c-bc0c-4a28-b3e1-e4a36d430a7e">
          <a:extLst>
            <a:ext uri="{FF2B5EF4-FFF2-40B4-BE49-F238E27FC236}">
              <a16:creationId xmlns:a16="http://schemas.microsoft.com/office/drawing/2014/main" id="{86E9CDE8-9089-44FB-9979-75734DB0BA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1" name="AutoShape 1" descr="blob:https://web.whatsapp.com/34b6e80c-bc0c-4a28-b3e1-e4a36d430a7e">
          <a:extLst>
            <a:ext uri="{FF2B5EF4-FFF2-40B4-BE49-F238E27FC236}">
              <a16:creationId xmlns:a16="http://schemas.microsoft.com/office/drawing/2014/main" id="{290FE44B-252A-4343-86C8-A013CAEC12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2" name="AutoShape 1" descr="blob:https://web.whatsapp.com/34b6e80c-bc0c-4a28-b3e1-e4a36d430a7e">
          <a:extLst>
            <a:ext uri="{FF2B5EF4-FFF2-40B4-BE49-F238E27FC236}">
              <a16:creationId xmlns:a16="http://schemas.microsoft.com/office/drawing/2014/main" id="{A77BBB03-63A1-4352-A712-778A43C6E5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3" name="AutoShape 1" descr="blob:https://web.whatsapp.com/34b6e80c-bc0c-4a28-b3e1-e4a36d430a7e">
          <a:extLst>
            <a:ext uri="{FF2B5EF4-FFF2-40B4-BE49-F238E27FC236}">
              <a16:creationId xmlns:a16="http://schemas.microsoft.com/office/drawing/2014/main" id="{0E1C9553-7025-4FF8-8C15-ED0D4839EB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4" name="AutoShape 1" descr="blob:https://web.whatsapp.com/34b6e80c-bc0c-4a28-b3e1-e4a36d430a7e">
          <a:extLst>
            <a:ext uri="{FF2B5EF4-FFF2-40B4-BE49-F238E27FC236}">
              <a16:creationId xmlns:a16="http://schemas.microsoft.com/office/drawing/2014/main" id="{A5669214-BF18-4F7A-8178-9727BC4519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5" name="AutoShape 1" descr="blob:https://web.whatsapp.com/34b6e80c-bc0c-4a28-b3e1-e4a36d430a7e">
          <a:extLst>
            <a:ext uri="{FF2B5EF4-FFF2-40B4-BE49-F238E27FC236}">
              <a16:creationId xmlns:a16="http://schemas.microsoft.com/office/drawing/2014/main" id="{0A74E357-2E87-4A6E-8371-C73C59C53A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6" name="AutoShape 1" descr="blob:https://web.whatsapp.com/34b6e80c-bc0c-4a28-b3e1-e4a36d430a7e">
          <a:extLst>
            <a:ext uri="{FF2B5EF4-FFF2-40B4-BE49-F238E27FC236}">
              <a16:creationId xmlns:a16="http://schemas.microsoft.com/office/drawing/2014/main" id="{42595B7C-3B49-4908-B602-57863E412B8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7" name="AutoShape 1" descr="blob:https://web.whatsapp.com/34b6e80c-bc0c-4a28-b3e1-e4a36d430a7e">
          <a:extLst>
            <a:ext uri="{FF2B5EF4-FFF2-40B4-BE49-F238E27FC236}">
              <a16:creationId xmlns:a16="http://schemas.microsoft.com/office/drawing/2014/main" id="{0F60054F-8A21-44B2-B051-77D68B5126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8" name="AutoShape 1" descr="blob:https://web.whatsapp.com/34b6e80c-bc0c-4a28-b3e1-e4a36d430a7e">
          <a:extLst>
            <a:ext uri="{FF2B5EF4-FFF2-40B4-BE49-F238E27FC236}">
              <a16:creationId xmlns:a16="http://schemas.microsoft.com/office/drawing/2014/main" id="{4C88B4A3-F456-4886-901D-BA642B83333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09" name="AutoShape 1" descr="blob:https://web.whatsapp.com/34b6e80c-bc0c-4a28-b3e1-e4a36d430a7e">
          <a:extLst>
            <a:ext uri="{FF2B5EF4-FFF2-40B4-BE49-F238E27FC236}">
              <a16:creationId xmlns:a16="http://schemas.microsoft.com/office/drawing/2014/main" id="{E2D747F9-4816-4A42-A0E8-903E9163BC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0" name="AutoShape 1" descr="blob:https://web.whatsapp.com/34b6e80c-bc0c-4a28-b3e1-e4a36d430a7e">
          <a:extLst>
            <a:ext uri="{FF2B5EF4-FFF2-40B4-BE49-F238E27FC236}">
              <a16:creationId xmlns:a16="http://schemas.microsoft.com/office/drawing/2014/main" id="{EEFD23FC-B709-4F06-B4B6-8D31C80B52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1" name="AutoShape 1" descr="blob:https://web.whatsapp.com/34b6e80c-bc0c-4a28-b3e1-e4a36d430a7e">
          <a:extLst>
            <a:ext uri="{FF2B5EF4-FFF2-40B4-BE49-F238E27FC236}">
              <a16:creationId xmlns:a16="http://schemas.microsoft.com/office/drawing/2014/main" id="{B9AFB82C-B77A-42E8-ABA5-F64C41DCCB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2" name="AutoShape 1" descr="blob:https://web.whatsapp.com/34b6e80c-bc0c-4a28-b3e1-e4a36d430a7e">
          <a:extLst>
            <a:ext uri="{FF2B5EF4-FFF2-40B4-BE49-F238E27FC236}">
              <a16:creationId xmlns:a16="http://schemas.microsoft.com/office/drawing/2014/main" id="{85AAFBFE-D2CE-423F-8BD0-606F15BD6B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3" name="AutoShape 1" descr="blob:https://web.whatsapp.com/34b6e80c-bc0c-4a28-b3e1-e4a36d430a7e">
          <a:extLst>
            <a:ext uri="{FF2B5EF4-FFF2-40B4-BE49-F238E27FC236}">
              <a16:creationId xmlns:a16="http://schemas.microsoft.com/office/drawing/2014/main" id="{9D4F471A-CEF3-4B58-B51B-A516E6BEFD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4" name="AutoShape 1" descr="blob:https://web.whatsapp.com/34b6e80c-bc0c-4a28-b3e1-e4a36d430a7e">
          <a:extLst>
            <a:ext uri="{FF2B5EF4-FFF2-40B4-BE49-F238E27FC236}">
              <a16:creationId xmlns:a16="http://schemas.microsoft.com/office/drawing/2014/main" id="{D91D2C01-24ED-4BBB-959E-F8D794377B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5" name="AutoShape 1" descr="blob:https://web.whatsapp.com/34b6e80c-bc0c-4a28-b3e1-e4a36d430a7e">
          <a:extLst>
            <a:ext uri="{FF2B5EF4-FFF2-40B4-BE49-F238E27FC236}">
              <a16:creationId xmlns:a16="http://schemas.microsoft.com/office/drawing/2014/main" id="{DA55E330-CE11-4DFC-886D-0A6B60CF18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6" name="AutoShape 1" descr="blob:https://web.whatsapp.com/34b6e80c-bc0c-4a28-b3e1-e4a36d430a7e">
          <a:extLst>
            <a:ext uri="{FF2B5EF4-FFF2-40B4-BE49-F238E27FC236}">
              <a16:creationId xmlns:a16="http://schemas.microsoft.com/office/drawing/2014/main" id="{14CF06F1-C32A-463C-A6FB-631CB68C75B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7" name="AutoShape 1" descr="blob:https://web.whatsapp.com/34b6e80c-bc0c-4a28-b3e1-e4a36d430a7e">
          <a:extLst>
            <a:ext uri="{FF2B5EF4-FFF2-40B4-BE49-F238E27FC236}">
              <a16:creationId xmlns:a16="http://schemas.microsoft.com/office/drawing/2014/main" id="{CAF36FEA-3912-42CB-8543-71379C352A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8" name="AutoShape 1" descr="blob:https://web.whatsapp.com/34b6e80c-bc0c-4a28-b3e1-e4a36d430a7e">
          <a:extLst>
            <a:ext uri="{FF2B5EF4-FFF2-40B4-BE49-F238E27FC236}">
              <a16:creationId xmlns:a16="http://schemas.microsoft.com/office/drawing/2014/main" id="{B61B0EA7-DC97-4711-A8E3-1CE10C2937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19" name="AutoShape 1" descr="blob:https://web.whatsapp.com/34b6e80c-bc0c-4a28-b3e1-e4a36d430a7e">
          <a:extLst>
            <a:ext uri="{FF2B5EF4-FFF2-40B4-BE49-F238E27FC236}">
              <a16:creationId xmlns:a16="http://schemas.microsoft.com/office/drawing/2014/main" id="{79378102-8404-45C4-A620-DED9707DEC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0" name="AutoShape 1" descr="blob:https://web.whatsapp.com/34b6e80c-bc0c-4a28-b3e1-e4a36d430a7e">
          <a:extLst>
            <a:ext uri="{FF2B5EF4-FFF2-40B4-BE49-F238E27FC236}">
              <a16:creationId xmlns:a16="http://schemas.microsoft.com/office/drawing/2014/main" id="{93505DC6-D920-45CB-86A4-A41800585E1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1" name="AutoShape 1" descr="blob:https://web.whatsapp.com/34b6e80c-bc0c-4a28-b3e1-e4a36d430a7e">
          <a:extLst>
            <a:ext uri="{FF2B5EF4-FFF2-40B4-BE49-F238E27FC236}">
              <a16:creationId xmlns:a16="http://schemas.microsoft.com/office/drawing/2014/main" id="{A122C53F-37AD-4CB6-A99B-3D7605AB8E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2" name="AutoShape 1" descr="blob:https://web.whatsapp.com/34b6e80c-bc0c-4a28-b3e1-e4a36d430a7e">
          <a:extLst>
            <a:ext uri="{FF2B5EF4-FFF2-40B4-BE49-F238E27FC236}">
              <a16:creationId xmlns:a16="http://schemas.microsoft.com/office/drawing/2014/main" id="{00BB68D6-800F-4C23-BD8B-78C0C33762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3" name="AutoShape 1" descr="blob:https://web.whatsapp.com/34b6e80c-bc0c-4a28-b3e1-e4a36d430a7e">
          <a:extLst>
            <a:ext uri="{FF2B5EF4-FFF2-40B4-BE49-F238E27FC236}">
              <a16:creationId xmlns:a16="http://schemas.microsoft.com/office/drawing/2014/main" id="{00A8EF76-CC3A-434C-9C07-CED9E92AF4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4" name="AutoShape 1" descr="blob:https://web.whatsapp.com/34b6e80c-bc0c-4a28-b3e1-e4a36d430a7e">
          <a:extLst>
            <a:ext uri="{FF2B5EF4-FFF2-40B4-BE49-F238E27FC236}">
              <a16:creationId xmlns:a16="http://schemas.microsoft.com/office/drawing/2014/main" id="{E5284222-4964-4707-9850-AEA55BD817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5" name="AutoShape 1" descr="blob:https://web.whatsapp.com/34b6e80c-bc0c-4a28-b3e1-e4a36d430a7e">
          <a:extLst>
            <a:ext uri="{FF2B5EF4-FFF2-40B4-BE49-F238E27FC236}">
              <a16:creationId xmlns:a16="http://schemas.microsoft.com/office/drawing/2014/main" id="{189EC5EC-A8E3-4C40-8F1D-E6FC1A4610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6" name="AutoShape 1" descr="blob:https://web.whatsapp.com/34b6e80c-bc0c-4a28-b3e1-e4a36d430a7e">
          <a:extLst>
            <a:ext uri="{FF2B5EF4-FFF2-40B4-BE49-F238E27FC236}">
              <a16:creationId xmlns:a16="http://schemas.microsoft.com/office/drawing/2014/main" id="{5B58BD0B-7511-4052-8E7A-77955DFB1B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1518</xdr:row>
      <xdr:rowOff>0</xdr:rowOff>
    </xdr:from>
    <xdr:ext cx="304800" cy="307975"/>
    <xdr:sp macro="" textlink="">
      <xdr:nvSpPr>
        <xdr:cNvPr id="7027" name="AutoShape 1" descr="blob:https://web.whatsapp.com/34b6e80c-bc0c-4a28-b3e1-e4a36d430a7e">
          <a:extLst>
            <a:ext uri="{FF2B5EF4-FFF2-40B4-BE49-F238E27FC236}">
              <a16:creationId xmlns:a16="http://schemas.microsoft.com/office/drawing/2014/main" id="{6A5D557D-9DF8-4204-AB11-883CF1A2EE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28" name="AutoShape 1" descr="blob:https://web.whatsapp.com/34b6e80c-bc0c-4a28-b3e1-e4a36d430a7e">
          <a:extLst>
            <a:ext uri="{FF2B5EF4-FFF2-40B4-BE49-F238E27FC236}">
              <a16:creationId xmlns:a16="http://schemas.microsoft.com/office/drawing/2014/main" id="{3DB3D48B-1E38-415C-A70B-48DA4B2E4B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29" name="AutoShape 1" descr="blob:https://web.whatsapp.com/34b6e80c-bc0c-4a28-b3e1-e4a36d430a7e">
          <a:extLst>
            <a:ext uri="{FF2B5EF4-FFF2-40B4-BE49-F238E27FC236}">
              <a16:creationId xmlns:a16="http://schemas.microsoft.com/office/drawing/2014/main" id="{634A7EAC-B113-4B53-A16E-6C7839DC1C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0" name="AutoShape 1" descr="blob:https://web.whatsapp.com/34b6e80c-bc0c-4a28-b3e1-e4a36d430a7e">
          <a:extLst>
            <a:ext uri="{FF2B5EF4-FFF2-40B4-BE49-F238E27FC236}">
              <a16:creationId xmlns:a16="http://schemas.microsoft.com/office/drawing/2014/main" id="{E8703EC6-6455-4AD2-BD10-7202A6EE16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1" name="AutoShape 1" descr="blob:https://web.whatsapp.com/34b6e80c-bc0c-4a28-b3e1-e4a36d430a7e">
          <a:extLst>
            <a:ext uri="{FF2B5EF4-FFF2-40B4-BE49-F238E27FC236}">
              <a16:creationId xmlns:a16="http://schemas.microsoft.com/office/drawing/2014/main" id="{4AB35313-803F-4408-AA77-116CEE2993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2" name="AutoShape 1" descr="blob:https://web.whatsapp.com/34b6e80c-bc0c-4a28-b3e1-e4a36d430a7e">
          <a:extLst>
            <a:ext uri="{FF2B5EF4-FFF2-40B4-BE49-F238E27FC236}">
              <a16:creationId xmlns:a16="http://schemas.microsoft.com/office/drawing/2014/main" id="{CEC4728E-A568-45A3-A777-955A14E234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3" name="AutoShape 1" descr="blob:https://web.whatsapp.com/34b6e80c-bc0c-4a28-b3e1-e4a36d430a7e">
          <a:extLst>
            <a:ext uri="{FF2B5EF4-FFF2-40B4-BE49-F238E27FC236}">
              <a16:creationId xmlns:a16="http://schemas.microsoft.com/office/drawing/2014/main" id="{B294A17C-C17C-413D-BEA8-6706D86E30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4" name="AutoShape 1" descr="blob:https://web.whatsapp.com/34b6e80c-bc0c-4a28-b3e1-e4a36d430a7e">
          <a:extLst>
            <a:ext uri="{FF2B5EF4-FFF2-40B4-BE49-F238E27FC236}">
              <a16:creationId xmlns:a16="http://schemas.microsoft.com/office/drawing/2014/main" id="{853985D2-B556-4B73-AC11-2145368B198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5" name="AutoShape 1" descr="blob:https://web.whatsapp.com/34b6e80c-bc0c-4a28-b3e1-e4a36d430a7e">
          <a:extLst>
            <a:ext uri="{FF2B5EF4-FFF2-40B4-BE49-F238E27FC236}">
              <a16:creationId xmlns:a16="http://schemas.microsoft.com/office/drawing/2014/main" id="{556276FD-623D-473E-B12F-4C6C02C6CF0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6" name="AutoShape 1" descr="blob:https://web.whatsapp.com/34b6e80c-bc0c-4a28-b3e1-e4a36d430a7e">
          <a:extLst>
            <a:ext uri="{FF2B5EF4-FFF2-40B4-BE49-F238E27FC236}">
              <a16:creationId xmlns:a16="http://schemas.microsoft.com/office/drawing/2014/main" id="{BF7F6106-A934-4157-B6A1-C0C554AF21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7" name="AutoShape 1" descr="blob:https://web.whatsapp.com/34b6e80c-bc0c-4a28-b3e1-e4a36d430a7e">
          <a:extLst>
            <a:ext uri="{FF2B5EF4-FFF2-40B4-BE49-F238E27FC236}">
              <a16:creationId xmlns:a16="http://schemas.microsoft.com/office/drawing/2014/main" id="{DA05EFB4-1F76-414D-941E-F42BA615E1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8" name="AutoShape 1" descr="blob:https://web.whatsapp.com/34b6e80c-bc0c-4a28-b3e1-e4a36d430a7e">
          <a:extLst>
            <a:ext uri="{FF2B5EF4-FFF2-40B4-BE49-F238E27FC236}">
              <a16:creationId xmlns:a16="http://schemas.microsoft.com/office/drawing/2014/main" id="{B81A84A6-D2C1-4F79-A139-37B2DF8C25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39" name="AutoShape 1" descr="blob:https://web.whatsapp.com/34b6e80c-bc0c-4a28-b3e1-e4a36d430a7e">
          <a:extLst>
            <a:ext uri="{FF2B5EF4-FFF2-40B4-BE49-F238E27FC236}">
              <a16:creationId xmlns:a16="http://schemas.microsoft.com/office/drawing/2014/main" id="{34E50FEB-01B8-45CF-B737-4D722768F2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0" name="AutoShape 1" descr="blob:https://web.whatsapp.com/34b6e80c-bc0c-4a28-b3e1-e4a36d430a7e">
          <a:extLst>
            <a:ext uri="{FF2B5EF4-FFF2-40B4-BE49-F238E27FC236}">
              <a16:creationId xmlns:a16="http://schemas.microsoft.com/office/drawing/2014/main" id="{45E10366-D332-4991-B1DF-4F6E707EA7B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1" name="AutoShape 1" descr="blob:https://web.whatsapp.com/34b6e80c-bc0c-4a28-b3e1-e4a36d430a7e">
          <a:extLst>
            <a:ext uri="{FF2B5EF4-FFF2-40B4-BE49-F238E27FC236}">
              <a16:creationId xmlns:a16="http://schemas.microsoft.com/office/drawing/2014/main" id="{98FB00C4-CF17-441C-9177-41C1C1C014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2" name="AutoShape 1" descr="blob:https://web.whatsapp.com/34b6e80c-bc0c-4a28-b3e1-e4a36d430a7e">
          <a:extLst>
            <a:ext uri="{FF2B5EF4-FFF2-40B4-BE49-F238E27FC236}">
              <a16:creationId xmlns:a16="http://schemas.microsoft.com/office/drawing/2014/main" id="{0B21A237-10ED-4754-BB17-4C4B14FBD9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3" name="AutoShape 1" descr="blob:https://web.whatsapp.com/34b6e80c-bc0c-4a28-b3e1-e4a36d430a7e">
          <a:extLst>
            <a:ext uri="{FF2B5EF4-FFF2-40B4-BE49-F238E27FC236}">
              <a16:creationId xmlns:a16="http://schemas.microsoft.com/office/drawing/2014/main" id="{E422E56F-15EF-4D19-8EB0-93EFA64FCD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4" name="AutoShape 1" descr="blob:https://web.whatsapp.com/34b6e80c-bc0c-4a28-b3e1-e4a36d430a7e">
          <a:extLst>
            <a:ext uri="{FF2B5EF4-FFF2-40B4-BE49-F238E27FC236}">
              <a16:creationId xmlns:a16="http://schemas.microsoft.com/office/drawing/2014/main" id="{6B0272A3-6F5D-47A5-9AED-7E180E25E0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5" name="AutoShape 1" descr="blob:https://web.whatsapp.com/34b6e80c-bc0c-4a28-b3e1-e4a36d430a7e">
          <a:extLst>
            <a:ext uri="{FF2B5EF4-FFF2-40B4-BE49-F238E27FC236}">
              <a16:creationId xmlns:a16="http://schemas.microsoft.com/office/drawing/2014/main" id="{08C4E20F-9110-4634-B597-A69705AD8D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6" name="AutoShape 1" descr="blob:https://web.whatsapp.com/34b6e80c-bc0c-4a28-b3e1-e4a36d430a7e">
          <a:extLst>
            <a:ext uri="{FF2B5EF4-FFF2-40B4-BE49-F238E27FC236}">
              <a16:creationId xmlns:a16="http://schemas.microsoft.com/office/drawing/2014/main" id="{43D3B12F-B6DF-4622-B522-EA0A3330BB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7" name="AutoShape 1" descr="blob:https://web.whatsapp.com/34b6e80c-bc0c-4a28-b3e1-e4a36d430a7e">
          <a:extLst>
            <a:ext uri="{FF2B5EF4-FFF2-40B4-BE49-F238E27FC236}">
              <a16:creationId xmlns:a16="http://schemas.microsoft.com/office/drawing/2014/main" id="{7820A937-E697-48CC-A86C-AF4BC44D4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8" name="AutoShape 1" descr="blob:https://web.whatsapp.com/34b6e80c-bc0c-4a28-b3e1-e4a36d430a7e">
          <a:extLst>
            <a:ext uri="{FF2B5EF4-FFF2-40B4-BE49-F238E27FC236}">
              <a16:creationId xmlns:a16="http://schemas.microsoft.com/office/drawing/2014/main" id="{7E7D9654-67D9-4534-BEB7-2CFD6B13CF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49" name="AutoShape 1" descr="blob:https://web.whatsapp.com/34b6e80c-bc0c-4a28-b3e1-e4a36d430a7e">
          <a:extLst>
            <a:ext uri="{FF2B5EF4-FFF2-40B4-BE49-F238E27FC236}">
              <a16:creationId xmlns:a16="http://schemas.microsoft.com/office/drawing/2014/main" id="{7F691319-2AE6-4895-856C-991CB62EEC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0" name="AutoShape 1" descr="blob:https://web.whatsapp.com/34b6e80c-bc0c-4a28-b3e1-e4a36d430a7e">
          <a:extLst>
            <a:ext uri="{FF2B5EF4-FFF2-40B4-BE49-F238E27FC236}">
              <a16:creationId xmlns:a16="http://schemas.microsoft.com/office/drawing/2014/main" id="{97F878D9-6562-497A-84FA-DF4F54BD81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1" name="AutoShape 1" descr="blob:https://web.whatsapp.com/34b6e80c-bc0c-4a28-b3e1-e4a36d430a7e">
          <a:extLst>
            <a:ext uri="{FF2B5EF4-FFF2-40B4-BE49-F238E27FC236}">
              <a16:creationId xmlns:a16="http://schemas.microsoft.com/office/drawing/2014/main" id="{9B36007E-8E85-41FD-B476-C0FB8DEA31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2" name="AutoShape 1" descr="blob:https://web.whatsapp.com/34b6e80c-bc0c-4a28-b3e1-e4a36d430a7e">
          <a:extLst>
            <a:ext uri="{FF2B5EF4-FFF2-40B4-BE49-F238E27FC236}">
              <a16:creationId xmlns:a16="http://schemas.microsoft.com/office/drawing/2014/main" id="{29B58149-99B9-4CDB-A7D8-B6ADD5A3A3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3" name="AutoShape 1" descr="blob:https://web.whatsapp.com/34b6e80c-bc0c-4a28-b3e1-e4a36d430a7e">
          <a:extLst>
            <a:ext uri="{FF2B5EF4-FFF2-40B4-BE49-F238E27FC236}">
              <a16:creationId xmlns:a16="http://schemas.microsoft.com/office/drawing/2014/main" id="{8007C9BA-FF07-41CF-870E-8B8E9E4025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4" name="AutoShape 1" descr="blob:https://web.whatsapp.com/34b6e80c-bc0c-4a28-b3e1-e4a36d430a7e">
          <a:extLst>
            <a:ext uri="{FF2B5EF4-FFF2-40B4-BE49-F238E27FC236}">
              <a16:creationId xmlns:a16="http://schemas.microsoft.com/office/drawing/2014/main" id="{F8495B13-1739-4DF4-A3B0-87849C6493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5" name="AutoShape 1" descr="blob:https://web.whatsapp.com/34b6e80c-bc0c-4a28-b3e1-e4a36d430a7e">
          <a:extLst>
            <a:ext uri="{FF2B5EF4-FFF2-40B4-BE49-F238E27FC236}">
              <a16:creationId xmlns:a16="http://schemas.microsoft.com/office/drawing/2014/main" id="{EC1AFF24-3F8E-47D1-87AE-E8A3154A97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6" name="AutoShape 1" descr="blob:https://web.whatsapp.com/34b6e80c-bc0c-4a28-b3e1-e4a36d430a7e">
          <a:extLst>
            <a:ext uri="{FF2B5EF4-FFF2-40B4-BE49-F238E27FC236}">
              <a16:creationId xmlns:a16="http://schemas.microsoft.com/office/drawing/2014/main" id="{A4B00041-DA76-4F48-AB33-EAFF20E45B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7" name="AutoShape 1" descr="blob:https://web.whatsapp.com/34b6e80c-bc0c-4a28-b3e1-e4a36d430a7e">
          <a:extLst>
            <a:ext uri="{FF2B5EF4-FFF2-40B4-BE49-F238E27FC236}">
              <a16:creationId xmlns:a16="http://schemas.microsoft.com/office/drawing/2014/main" id="{47422120-7A1E-4AEF-B1BA-B8EFF7A885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8" name="AutoShape 1" descr="blob:https://web.whatsapp.com/34b6e80c-bc0c-4a28-b3e1-e4a36d430a7e">
          <a:extLst>
            <a:ext uri="{FF2B5EF4-FFF2-40B4-BE49-F238E27FC236}">
              <a16:creationId xmlns:a16="http://schemas.microsoft.com/office/drawing/2014/main" id="{B297A931-9494-471B-B54B-9D11FF8E4F2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1519</xdr:row>
      <xdr:rowOff>0</xdr:rowOff>
    </xdr:from>
    <xdr:ext cx="304800" cy="307975"/>
    <xdr:sp macro="" textlink="">
      <xdr:nvSpPr>
        <xdr:cNvPr id="7059" name="AutoShape 1" descr="blob:https://web.whatsapp.com/34b6e80c-bc0c-4a28-b3e1-e4a36d430a7e">
          <a:extLst>
            <a:ext uri="{FF2B5EF4-FFF2-40B4-BE49-F238E27FC236}">
              <a16:creationId xmlns:a16="http://schemas.microsoft.com/office/drawing/2014/main" id="{3D4D7EA9-C197-48B5-9448-CC6F4B77EB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0" name="AutoShape 1" descr="blob:https://web.whatsapp.com/34b6e80c-bc0c-4a28-b3e1-e4a36d430a7e">
          <a:extLst>
            <a:ext uri="{FF2B5EF4-FFF2-40B4-BE49-F238E27FC236}">
              <a16:creationId xmlns:a16="http://schemas.microsoft.com/office/drawing/2014/main" id="{455611FA-4C65-4398-9133-D0598F3545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1" name="AutoShape 1" descr="blob:https://web.whatsapp.com/34b6e80c-bc0c-4a28-b3e1-e4a36d430a7e">
          <a:extLst>
            <a:ext uri="{FF2B5EF4-FFF2-40B4-BE49-F238E27FC236}">
              <a16:creationId xmlns:a16="http://schemas.microsoft.com/office/drawing/2014/main" id="{B063D913-6E73-4B43-A20B-7680E41DD7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2" name="AutoShape 1" descr="blob:https://web.whatsapp.com/34b6e80c-bc0c-4a28-b3e1-e4a36d430a7e">
          <a:extLst>
            <a:ext uri="{FF2B5EF4-FFF2-40B4-BE49-F238E27FC236}">
              <a16:creationId xmlns:a16="http://schemas.microsoft.com/office/drawing/2014/main" id="{6AF3E304-3493-4C7C-A303-7DC72587C8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3" name="AutoShape 1" descr="blob:https://web.whatsapp.com/34b6e80c-bc0c-4a28-b3e1-e4a36d430a7e">
          <a:extLst>
            <a:ext uri="{FF2B5EF4-FFF2-40B4-BE49-F238E27FC236}">
              <a16:creationId xmlns:a16="http://schemas.microsoft.com/office/drawing/2014/main" id="{12CDB054-3470-4DF5-8635-DD36F9CFCD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4" name="AutoShape 1" descr="blob:https://web.whatsapp.com/34b6e80c-bc0c-4a28-b3e1-e4a36d430a7e">
          <a:extLst>
            <a:ext uri="{FF2B5EF4-FFF2-40B4-BE49-F238E27FC236}">
              <a16:creationId xmlns:a16="http://schemas.microsoft.com/office/drawing/2014/main" id="{F7EBCF31-CC9A-43E7-B291-1969C01A3C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5" name="AutoShape 1" descr="blob:https://web.whatsapp.com/34b6e80c-bc0c-4a28-b3e1-e4a36d430a7e">
          <a:extLst>
            <a:ext uri="{FF2B5EF4-FFF2-40B4-BE49-F238E27FC236}">
              <a16:creationId xmlns:a16="http://schemas.microsoft.com/office/drawing/2014/main" id="{175592D8-E537-4225-B347-89AE1F13888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6" name="AutoShape 1" descr="blob:https://web.whatsapp.com/34b6e80c-bc0c-4a28-b3e1-e4a36d430a7e">
          <a:extLst>
            <a:ext uri="{FF2B5EF4-FFF2-40B4-BE49-F238E27FC236}">
              <a16:creationId xmlns:a16="http://schemas.microsoft.com/office/drawing/2014/main" id="{545AB6EE-C6BA-4678-88E4-C68E10CE56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7" name="AutoShape 1" descr="blob:https://web.whatsapp.com/34b6e80c-bc0c-4a28-b3e1-e4a36d430a7e">
          <a:extLst>
            <a:ext uri="{FF2B5EF4-FFF2-40B4-BE49-F238E27FC236}">
              <a16:creationId xmlns:a16="http://schemas.microsoft.com/office/drawing/2014/main" id="{6CA8F5E7-051A-4641-9D14-ECEF610D87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8" name="AutoShape 1" descr="blob:https://web.whatsapp.com/34b6e80c-bc0c-4a28-b3e1-e4a36d430a7e">
          <a:extLst>
            <a:ext uri="{FF2B5EF4-FFF2-40B4-BE49-F238E27FC236}">
              <a16:creationId xmlns:a16="http://schemas.microsoft.com/office/drawing/2014/main" id="{D3020293-0DFF-4715-9A83-BB67C3A373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69" name="AutoShape 1" descr="blob:https://web.whatsapp.com/34b6e80c-bc0c-4a28-b3e1-e4a36d430a7e">
          <a:extLst>
            <a:ext uri="{FF2B5EF4-FFF2-40B4-BE49-F238E27FC236}">
              <a16:creationId xmlns:a16="http://schemas.microsoft.com/office/drawing/2014/main" id="{50D528D1-5F1B-46AA-AA11-65B2AB8427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0" name="AutoShape 1" descr="blob:https://web.whatsapp.com/34b6e80c-bc0c-4a28-b3e1-e4a36d430a7e">
          <a:extLst>
            <a:ext uri="{FF2B5EF4-FFF2-40B4-BE49-F238E27FC236}">
              <a16:creationId xmlns:a16="http://schemas.microsoft.com/office/drawing/2014/main" id="{0525465B-75BC-4175-902D-EAF159AE0D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1" name="AutoShape 1" descr="blob:https://web.whatsapp.com/34b6e80c-bc0c-4a28-b3e1-e4a36d430a7e">
          <a:extLst>
            <a:ext uri="{FF2B5EF4-FFF2-40B4-BE49-F238E27FC236}">
              <a16:creationId xmlns:a16="http://schemas.microsoft.com/office/drawing/2014/main" id="{50500B3A-C336-4C9C-876D-5198F013FF8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2" name="AutoShape 1" descr="blob:https://web.whatsapp.com/34b6e80c-bc0c-4a28-b3e1-e4a36d430a7e">
          <a:extLst>
            <a:ext uri="{FF2B5EF4-FFF2-40B4-BE49-F238E27FC236}">
              <a16:creationId xmlns:a16="http://schemas.microsoft.com/office/drawing/2014/main" id="{126E33C2-0AC0-430D-8DF9-BEE85128C1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3" name="AutoShape 1" descr="blob:https://web.whatsapp.com/34b6e80c-bc0c-4a28-b3e1-e4a36d430a7e">
          <a:extLst>
            <a:ext uri="{FF2B5EF4-FFF2-40B4-BE49-F238E27FC236}">
              <a16:creationId xmlns:a16="http://schemas.microsoft.com/office/drawing/2014/main" id="{9B12CC53-C1BA-460E-8737-F3C22DD6A2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4" name="AutoShape 1" descr="blob:https://web.whatsapp.com/34b6e80c-bc0c-4a28-b3e1-e4a36d430a7e">
          <a:extLst>
            <a:ext uri="{FF2B5EF4-FFF2-40B4-BE49-F238E27FC236}">
              <a16:creationId xmlns:a16="http://schemas.microsoft.com/office/drawing/2014/main" id="{47D2B0C0-6B73-437A-B3E2-EE37462B0E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5" name="AutoShape 1" descr="blob:https://web.whatsapp.com/34b6e80c-bc0c-4a28-b3e1-e4a36d430a7e">
          <a:extLst>
            <a:ext uri="{FF2B5EF4-FFF2-40B4-BE49-F238E27FC236}">
              <a16:creationId xmlns:a16="http://schemas.microsoft.com/office/drawing/2014/main" id="{9493954E-6EBC-447B-B5A4-839542B1645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6" name="AutoShape 1" descr="blob:https://web.whatsapp.com/34b6e80c-bc0c-4a28-b3e1-e4a36d430a7e">
          <a:extLst>
            <a:ext uri="{FF2B5EF4-FFF2-40B4-BE49-F238E27FC236}">
              <a16:creationId xmlns:a16="http://schemas.microsoft.com/office/drawing/2014/main" id="{9A636983-523A-4900-8A6D-430108ED42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7" name="AutoShape 1" descr="blob:https://web.whatsapp.com/34b6e80c-bc0c-4a28-b3e1-e4a36d430a7e">
          <a:extLst>
            <a:ext uri="{FF2B5EF4-FFF2-40B4-BE49-F238E27FC236}">
              <a16:creationId xmlns:a16="http://schemas.microsoft.com/office/drawing/2014/main" id="{E96637F6-5475-4391-A82C-876B695DDFF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8" name="AutoShape 1" descr="blob:https://web.whatsapp.com/34b6e80c-bc0c-4a28-b3e1-e4a36d430a7e">
          <a:extLst>
            <a:ext uri="{FF2B5EF4-FFF2-40B4-BE49-F238E27FC236}">
              <a16:creationId xmlns:a16="http://schemas.microsoft.com/office/drawing/2014/main" id="{0D95291C-321C-4CA0-8D0C-A7C48B7B98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79" name="AutoShape 1" descr="blob:https://web.whatsapp.com/34b6e80c-bc0c-4a28-b3e1-e4a36d430a7e">
          <a:extLst>
            <a:ext uri="{FF2B5EF4-FFF2-40B4-BE49-F238E27FC236}">
              <a16:creationId xmlns:a16="http://schemas.microsoft.com/office/drawing/2014/main" id="{9E859F75-FC9B-4531-8ABB-D8BADA555D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0" name="AutoShape 1" descr="blob:https://web.whatsapp.com/34b6e80c-bc0c-4a28-b3e1-e4a36d430a7e">
          <a:extLst>
            <a:ext uri="{FF2B5EF4-FFF2-40B4-BE49-F238E27FC236}">
              <a16:creationId xmlns:a16="http://schemas.microsoft.com/office/drawing/2014/main" id="{3F59AE89-8B34-4B62-BCCD-65B887CC669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1" name="AutoShape 1" descr="blob:https://web.whatsapp.com/34b6e80c-bc0c-4a28-b3e1-e4a36d430a7e">
          <a:extLst>
            <a:ext uri="{FF2B5EF4-FFF2-40B4-BE49-F238E27FC236}">
              <a16:creationId xmlns:a16="http://schemas.microsoft.com/office/drawing/2014/main" id="{D727680A-5078-40DC-9086-874BDD8155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2" name="AutoShape 1" descr="blob:https://web.whatsapp.com/34b6e80c-bc0c-4a28-b3e1-e4a36d430a7e">
          <a:extLst>
            <a:ext uri="{FF2B5EF4-FFF2-40B4-BE49-F238E27FC236}">
              <a16:creationId xmlns:a16="http://schemas.microsoft.com/office/drawing/2014/main" id="{2B978697-A229-47CD-A854-A5906FD3D1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3" name="AutoShape 1" descr="blob:https://web.whatsapp.com/34b6e80c-bc0c-4a28-b3e1-e4a36d430a7e">
          <a:extLst>
            <a:ext uri="{FF2B5EF4-FFF2-40B4-BE49-F238E27FC236}">
              <a16:creationId xmlns:a16="http://schemas.microsoft.com/office/drawing/2014/main" id="{0A9481AE-F6A0-425E-8D5E-67827C37B26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4" name="AutoShape 1" descr="blob:https://web.whatsapp.com/34b6e80c-bc0c-4a28-b3e1-e4a36d430a7e">
          <a:extLst>
            <a:ext uri="{FF2B5EF4-FFF2-40B4-BE49-F238E27FC236}">
              <a16:creationId xmlns:a16="http://schemas.microsoft.com/office/drawing/2014/main" id="{F29A18A4-0012-4104-BB1F-7ABF917AB4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5" name="AutoShape 1" descr="blob:https://web.whatsapp.com/34b6e80c-bc0c-4a28-b3e1-e4a36d430a7e">
          <a:extLst>
            <a:ext uri="{FF2B5EF4-FFF2-40B4-BE49-F238E27FC236}">
              <a16:creationId xmlns:a16="http://schemas.microsoft.com/office/drawing/2014/main" id="{4CEA580D-BDB7-454A-8B9F-3508CD2F51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6" name="AutoShape 1" descr="blob:https://web.whatsapp.com/34b6e80c-bc0c-4a28-b3e1-e4a36d430a7e">
          <a:extLst>
            <a:ext uri="{FF2B5EF4-FFF2-40B4-BE49-F238E27FC236}">
              <a16:creationId xmlns:a16="http://schemas.microsoft.com/office/drawing/2014/main" id="{FD6D0D5F-DFD3-4087-A527-6DFAF95673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7" name="AutoShape 1" descr="blob:https://web.whatsapp.com/34b6e80c-bc0c-4a28-b3e1-e4a36d430a7e">
          <a:extLst>
            <a:ext uri="{FF2B5EF4-FFF2-40B4-BE49-F238E27FC236}">
              <a16:creationId xmlns:a16="http://schemas.microsoft.com/office/drawing/2014/main" id="{1AA94740-AE87-45CD-83B4-9F3079E2F5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8" name="AutoShape 1" descr="blob:https://web.whatsapp.com/34b6e80c-bc0c-4a28-b3e1-e4a36d430a7e">
          <a:extLst>
            <a:ext uri="{FF2B5EF4-FFF2-40B4-BE49-F238E27FC236}">
              <a16:creationId xmlns:a16="http://schemas.microsoft.com/office/drawing/2014/main" id="{235E5BB3-37C3-45D6-87CA-2A0732A88A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89" name="AutoShape 1" descr="blob:https://web.whatsapp.com/34b6e80c-bc0c-4a28-b3e1-e4a36d430a7e">
          <a:extLst>
            <a:ext uri="{FF2B5EF4-FFF2-40B4-BE49-F238E27FC236}">
              <a16:creationId xmlns:a16="http://schemas.microsoft.com/office/drawing/2014/main" id="{A4D43B28-CA42-4D3A-A282-8F8EC8280A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90" name="AutoShape 1" descr="blob:https://web.whatsapp.com/34b6e80c-bc0c-4a28-b3e1-e4a36d430a7e">
          <a:extLst>
            <a:ext uri="{FF2B5EF4-FFF2-40B4-BE49-F238E27FC236}">
              <a16:creationId xmlns:a16="http://schemas.microsoft.com/office/drawing/2014/main" id="{146D936C-2A5F-4453-917B-82E34715EF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1520</xdr:row>
      <xdr:rowOff>0</xdr:rowOff>
    </xdr:from>
    <xdr:ext cx="304800" cy="307975"/>
    <xdr:sp macro="" textlink="">
      <xdr:nvSpPr>
        <xdr:cNvPr id="7091" name="AutoShape 1" descr="blob:https://web.whatsapp.com/34b6e80c-bc0c-4a28-b3e1-e4a36d430a7e">
          <a:extLst>
            <a:ext uri="{FF2B5EF4-FFF2-40B4-BE49-F238E27FC236}">
              <a16:creationId xmlns:a16="http://schemas.microsoft.com/office/drawing/2014/main" id="{D8D876A3-A576-4389-909B-442EC05EE0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2" name="AutoShape 1" descr="blob:https://web.whatsapp.com/34b6e80c-bc0c-4a28-b3e1-e4a36d430a7e">
          <a:extLst>
            <a:ext uri="{FF2B5EF4-FFF2-40B4-BE49-F238E27FC236}">
              <a16:creationId xmlns:a16="http://schemas.microsoft.com/office/drawing/2014/main" id="{BF526B2B-ED65-4142-9560-51FDC1FC3C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3" name="AutoShape 1" descr="blob:https://web.whatsapp.com/34b6e80c-bc0c-4a28-b3e1-e4a36d430a7e">
          <a:extLst>
            <a:ext uri="{FF2B5EF4-FFF2-40B4-BE49-F238E27FC236}">
              <a16:creationId xmlns:a16="http://schemas.microsoft.com/office/drawing/2014/main" id="{5FBB0FEE-0DC9-4783-8EF6-AD489483F7F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4" name="AutoShape 1" descr="blob:https://web.whatsapp.com/34b6e80c-bc0c-4a28-b3e1-e4a36d430a7e">
          <a:extLst>
            <a:ext uri="{FF2B5EF4-FFF2-40B4-BE49-F238E27FC236}">
              <a16:creationId xmlns:a16="http://schemas.microsoft.com/office/drawing/2014/main" id="{17C41F6C-95B1-4FCF-ABD4-E15903647A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5" name="AutoShape 1" descr="blob:https://web.whatsapp.com/34b6e80c-bc0c-4a28-b3e1-e4a36d430a7e">
          <a:extLst>
            <a:ext uri="{FF2B5EF4-FFF2-40B4-BE49-F238E27FC236}">
              <a16:creationId xmlns:a16="http://schemas.microsoft.com/office/drawing/2014/main" id="{B62CE833-84E1-4979-8E31-9CB4CFF4BA1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6" name="AutoShape 1" descr="blob:https://web.whatsapp.com/34b6e80c-bc0c-4a28-b3e1-e4a36d430a7e">
          <a:extLst>
            <a:ext uri="{FF2B5EF4-FFF2-40B4-BE49-F238E27FC236}">
              <a16:creationId xmlns:a16="http://schemas.microsoft.com/office/drawing/2014/main" id="{6DAAA145-E6B6-4DD9-8C61-9BE9E38930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7" name="AutoShape 1" descr="blob:https://web.whatsapp.com/34b6e80c-bc0c-4a28-b3e1-e4a36d430a7e">
          <a:extLst>
            <a:ext uri="{FF2B5EF4-FFF2-40B4-BE49-F238E27FC236}">
              <a16:creationId xmlns:a16="http://schemas.microsoft.com/office/drawing/2014/main" id="{DC6F97D4-7C9B-4A65-8E46-9ADB67D95E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8" name="AutoShape 1" descr="blob:https://web.whatsapp.com/34b6e80c-bc0c-4a28-b3e1-e4a36d430a7e">
          <a:extLst>
            <a:ext uri="{FF2B5EF4-FFF2-40B4-BE49-F238E27FC236}">
              <a16:creationId xmlns:a16="http://schemas.microsoft.com/office/drawing/2014/main" id="{ACE226FD-4F7C-4631-BD38-0E6E671741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099" name="AutoShape 1" descr="blob:https://web.whatsapp.com/34b6e80c-bc0c-4a28-b3e1-e4a36d430a7e">
          <a:extLst>
            <a:ext uri="{FF2B5EF4-FFF2-40B4-BE49-F238E27FC236}">
              <a16:creationId xmlns:a16="http://schemas.microsoft.com/office/drawing/2014/main" id="{86138E97-9C16-42D5-AA50-C96F3CD2B0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0" name="AutoShape 1" descr="blob:https://web.whatsapp.com/34b6e80c-bc0c-4a28-b3e1-e4a36d430a7e">
          <a:extLst>
            <a:ext uri="{FF2B5EF4-FFF2-40B4-BE49-F238E27FC236}">
              <a16:creationId xmlns:a16="http://schemas.microsoft.com/office/drawing/2014/main" id="{534A3A28-B539-4D8B-A1DE-1C45FF648A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1" name="AutoShape 1" descr="blob:https://web.whatsapp.com/34b6e80c-bc0c-4a28-b3e1-e4a36d430a7e">
          <a:extLst>
            <a:ext uri="{FF2B5EF4-FFF2-40B4-BE49-F238E27FC236}">
              <a16:creationId xmlns:a16="http://schemas.microsoft.com/office/drawing/2014/main" id="{DF50A9A6-BD7F-4602-8414-AE36520A9A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2" name="AutoShape 1" descr="blob:https://web.whatsapp.com/34b6e80c-bc0c-4a28-b3e1-e4a36d430a7e">
          <a:extLst>
            <a:ext uri="{FF2B5EF4-FFF2-40B4-BE49-F238E27FC236}">
              <a16:creationId xmlns:a16="http://schemas.microsoft.com/office/drawing/2014/main" id="{33C3BA1D-8EB8-4BFD-BA31-6D409D0C77B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3" name="AutoShape 1" descr="blob:https://web.whatsapp.com/34b6e80c-bc0c-4a28-b3e1-e4a36d430a7e">
          <a:extLst>
            <a:ext uri="{FF2B5EF4-FFF2-40B4-BE49-F238E27FC236}">
              <a16:creationId xmlns:a16="http://schemas.microsoft.com/office/drawing/2014/main" id="{D6FF6E66-E79E-4390-8FF0-92C9B2F7FF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4" name="AutoShape 1" descr="blob:https://web.whatsapp.com/34b6e80c-bc0c-4a28-b3e1-e4a36d430a7e">
          <a:extLst>
            <a:ext uri="{FF2B5EF4-FFF2-40B4-BE49-F238E27FC236}">
              <a16:creationId xmlns:a16="http://schemas.microsoft.com/office/drawing/2014/main" id="{C0DF9935-989E-439F-B23C-F7FD3C7967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5" name="AutoShape 1" descr="blob:https://web.whatsapp.com/34b6e80c-bc0c-4a28-b3e1-e4a36d430a7e">
          <a:extLst>
            <a:ext uri="{FF2B5EF4-FFF2-40B4-BE49-F238E27FC236}">
              <a16:creationId xmlns:a16="http://schemas.microsoft.com/office/drawing/2014/main" id="{D89FC625-5F27-4B39-BF78-C6FF593A46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6" name="AutoShape 1" descr="blob:https://web.whatsapp.com/34b6e80c-bc0c-4a28-b3e1-e4a36d430a7e">
          <a:extLst>
            <a:ext uri="{FF2B5EF4-FFF2-40B4-BE49-F238E27FC236}">
              <a16:creationId xmlns:a16="http://schemas.microsoft.com/office/drawing/2014/main" id="{CE46A8C3-D2AE-4754-8A3B-09F16BE2F6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7" name="AutoShape 1" descr="blob:https://web.whatsapp.com/34b6e80c-bc0c-4a28-b3e1-e4a36d430a7e">
          <a:extLst>
            <a:ext uri="{FF2B5EF4-FFF2-40B4-BE49-F238E27FC236}">
              <a16:creationId xmlns:a16="http://schemas.microsoft.com/office/drawing/2014/main" id="{ABC727B4-5098-4657-84DF-DAFC8697F5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8" name="AutoShape 1" descr="blob:https://web.whatsapp.com/34b6e80c-bc0c-4a28-b3e1-e4a36d430a7e">
          <a:extLst>
            <a:ext uri="{FF2B5EF4-FFF2-40B4-BE49-F238E27FC236}">
              <a16:creationId xmlns:a16="http://schemas.microsoft.com/office/drawing/2014/main" id="{248EEB2A-D20A-4380-B905-455439902A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09" name="AutoShape 1" descr="blob:https://web.whatsapp.com/34b6e80c-bc0c-4a28-b3e1-e4a36d430a7e">
          <a:extLst>
            <a:ext uri="{FF2B5EF4-FFF2-40B4-BE49-F238E27FC236}">
              <a16:creationId xmlns:a16="http://schemas.microsoft.com/office/drawing/2014/main" id="{B3CC70A2-2FC5-48B8-89EC-525C70A54A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0" name="AutoShape 1" descr="blob:https://web.whatsapp.com/34b6e80c-bc0c-4a28-b3e1-e4a36d430a7e">
          <a:extLst>
            <a:ext uri="{FF2B5EF4-FFF2-40B4-BE49-F238E27FC236}">
              <a16:creationId xmlns:a16="http://schemas.microsoft.com/office/drawing/2014/main" id="{63FA9C64-EFD6-4093-BB0D-AF5CCBC3451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1" name="AutoShape 1" descr="blob:https://web.whatsapp.com/34b6e80c-bc0c-4a28-b3e1-e4a36d430a7e">
          <a:extLst>
            <a:ext uri="{FF2B5EF4-FFF2-40B4-BE49-F238E27FC236}">
              <a16:creationId xmlns:a16="http://schemas.microsoft.com/office/drawing/2014/main" id="{63DF971B-9884-429C-B2F9-75767EF197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2" name="AutoShape 1" descr="blob:https://web.whatsapp.com/34b6e80c-bc0c-4a28-b3e1-e4a36d430a7e">
          <a:extLst>
            <a:ext uri="{FF2B5EF4-FFF2-40B4-BE49-F238E27FC236}">
              <a16:creationId xmlns:a16="http://schemas.microsoft.com/office/drawing/2014/main" id="{967F8925-BFD5-49EC-97B4-C59CCAB005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3" name="AutoShape 1" descr="blob:https://web.whatsapp.com/34b6e80c-bc0c-4a28-b3e1-e4a36d430a7e">
          <a:extLst>
            <a:ext uri="{FF2B5EF4-FFF2-40B4-BE49-F238E27FC236}">
              <a16:creationId xmlns:a16="http://schemas.microsoft.com/office/drawing/2014/main" id="{5D1766A5-7ABB-4619-8273-DE42CFCD64C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4" name="AutoShape 1" descr="blob:https://web.whatsapp.com/34b6e80c-bc0c-4a28-b3e1-e4a36d430a7e">
          <a:extLst>
            <a:ext uri="{FF2B5EF4-FFF2-40B4-BE49-F238E27FC236}">
              <a16:creationId xmlns:a16="http://schemas.microsoft.com/office/drawing/2014/main" id="{95B6BD5E-ACAE-4C42-9319-FA0F0371DD6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5" name="AutoShape 1" descr="blob:https://web.whatsapp.com/34b6e80c-bc0c-4a28-b3e1-e4a36d430a7e">
          <a:extLst>
            <a:ext uri="{FF2B5EF4-FFF2-40B4-BE49-F238E27FC236}">
              <a16:creationId xmlns:a16="http://schemas.microsoft.com/office/drawing/2014/main" id="{02599923-BDF1-438B-B811-EF5F1C21F6F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6" name="AutoShape 1" descr="blob:https://web.whatsapp.com/34b6e80c-bc0c-4a28-b3e1-e4a36d430a7e">
          <a:extLst>
            <a:ext uri="{FF2B5EF4-FFF2-40B4-BE49-F238E27FC236}">
              <a16:creationId xmlns:a16="http://schemas.microsoft.com/office/drawing/2014/main" id="{28957539-5048-4145-B704-117999AB9C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7" name="AutoShape 1" descr="blob:https://web.whatsapp.com/34b6e80c-bc0c-4a28-b3e1-e4a36d430a7e">
          <a:extLst>
            <a:ext uri="{FF2B5EF4-FFF2-40B4-BE49-F238E27FC236}">
              <a16:creationId xmlns:a16="http://schemas.microsoft.com/office/drawing/2014/main" id="{0F70E24A-DE61-49FF-8B37-6BEE51786A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8" name="AutoShape 1" descr="blob:https://web.whatsapp.com/34b6e80c-bc0c-4a28-b3e1-e4a36d430a7e">
          <a:extLst>
            <a:ext uri="{FF2B5EF4-FFF2-40B4-BE49-F238E27FC236}">
              <a16:creationId xmlns:a16="http://schemas.microsoft.com/office/drawing/2014/main" id="{4FE58C54-2765-48CB-A168-31C4BC5EBE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19" name="AutoShape 1" descr="blob:https://web.whatsapp.com/34b6e80c-bc0c-4a28-b3e1-e4a36d430a7e">
          <a:extLst>
            <a:ext uri="{FF2B5EF4-FFF2-40B4-BE49-F238E27FC236}">
              <a16:creationId xmlns:a16="http://schemas.microsoft.com/office/drawing/2014/main" id="{644DA455-B075-4D65-A09D-B63ED3115A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20" name="AutoShape 1" descr="blob:https://web.whatsapp.com/34b6e80c-bc0c-4a28-b3e1-e4a36d430a7e">
          <a:extLst>
            <a:ext uri="{FF2B5EF4-FFF2-40B4-BE49-F238E27FC236}">
              <a16:creationId xmlns:a16="http://schemas.microsoft.com/office/drawing/2014/main" id="{1BF646C5-63A2-4E48-A2FC-660B3ABCE9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21" name="AutoShape 1" descr="blob:https://web.whatsapp.com/34b6e80c-bc0c-4a28-b3e1-e4a36d430a7e">
          <a:extLst>
            <a:ext uri="{FF2B5EF4-FFF2-40B4-BE49-F238E27FC236}">
              <a16:creationId xmlns:a16="http://schemas.microsoft.com/office/drawing/2014/main" id="{ABF8F7A2-1D01-4DBA-9A46-FC9A00F99A4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22" name="AutoShape 1" descr="blob:https://web.whatsapp.com/34b6e80c-bc0c-4a28-b3e1-e4a36d430a7e">
          <a:extLst>
            <a:ext uri="{FF2B5EF4-FFF2-40B4-BE49-F238E27FC236}">
              <a16:creationId xmlns:a16="http://schemas.microsoft.com/office/drawing/2014/main" id="{2B826493-A40E-4038-9082-AB15A1CFF24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1521</xdr:row>
      <xdr:rowOff>0</xdr:rowOff>
    </xdr:from>
    <xdr:ext cx="304800" cy="307975"/>
    <xdr:sp macro="" textlink="">
      <xdr:nvSpPr>
        <xdr:cNvPr id="7123" name="AutoShape 1" descr="blob:https://web.whatsapp.com/34b6e80c-bc0c-4a28-b3e1-e4a36d430a7e">
          <a:extLst>
            <a:ext uri="{FF2B5EF4-FFF2-40B4-BE49-F238E27FC236}">
              <a16:creationId xmlns:a16="http://schemas.microsoft.com/office/drawing/2014/main" id="{753F524B-2698-4104-801B-F2AAB81CD96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4" name="AutoShape 1" descr="blob:https://web.whatsapp.com/34b6e80c-bc0c-4a28-b3e1-e4a36d430a7e">
          <a:extLst>
            <a:ext uri="{FF2B5EF4-FFF2-40B4-BE49-F238E27FC236}">
              <a16:creationId xmlns:a16="http://schemas.microsoft.com/office/drawing/2014/main" id="{E316A72A-2DF5-45E7-94D7-5ED398486A4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5" name="AutoShape 1" descr="blob:https://web.whatsapp.com/34b6e80c-bc0c-4a28-b3e1-e4a36d430a7e">
          <a:extLst>
            <a:ext uri="{FF2B5EF4-FFF2-40B4-BE49-F238E27FC236}">
              <a16:creationId xmlns:a16="http://schemas.microsoft.com/office/drawing/2014/main" id="{CFB6B560-1DBF-4C0D-94A4-7DBD2D80787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6" name="AutoShape 1" descr="blob:https://web.whatsapp.com/34b6e80c-bc0c-4a28-b3e1-e4a36d430a7e">
          <a:extLst>
            <a:ext uri="{FF2B5EF4-FFF2-40B4-BE49-F238E27FC236}">
              <a16:creationId xmlns:a16="http://schemas.microsoft.com/office/drawing/2014/main" id="{20D1BC8C-25B1-4CA8-82D9-32C9A67A8F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7" name="AutoShape 1" descr="blob:https://web.whatsapp.com/34b6e80c-bc0c-4a28-b3e1-e4a36d430a7e">
          <a:extLst>
            <a:ext uri="{FF2B5EF4-FFF2-40B4-BE49-F238E27FC236}">
              <a16:creationId xmlns:a16="http://schemas.microsoft.com/office/drawing/2014/main" id="{25460E97-8FD4-414C-BCC6-9699A6DA91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8" name="AutoShape 1" descr="blob:https://web.whatsapp.com/34b6e80c-bc0c-4a28-b3e1-e4a36d430a7e">
          <a:extLst>
            <a:ext uri="{FF2B5EF4-FFF2-40B4-BE49-F238E27FC236}">
              <a16:creationId xmlns:a16="http://schemas.microsoft.com/office/drawing/2014/main" id="{ED89B919-C76C-455E-B89F-42D79298D24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29" name="AutoShape 1" descr="blob:https://web.whatsapp.com/34b6e80c-bc0c-4a28-b3e1-e4a36d430a7e">
          <a:extLst>
            <a:ext uri="{FF2B5EF4-FFF2-40B4-BE49-F238E27FC236}">
              <a16:creationId xmlns:a16="http://schemas.microsoft.com/office/drawing/2014/main" id="{98534F2C-06C5-474E-BCDC-DC9CBF7DF9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0" name="AutoShape 1" descr="blob:https://web.whatsapp.com/34b6e80c-bc0c-4a28-b3e1-e4a36d430a7e">
          <a:extLst>
            <a:ext uri="{FF2B5EF4-FFF2-40B4-BE49-F238E27FC236}">
              <a16:creationId xmlns:a16="http://schemas.microsoft.com/office/drawing/2014/main" id="{60DF5A47-84D1-4FBE-80EF-C57D282272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1" name="AutoShape 1" descr="blob:https://web.whatsapp.com/34b6e80c-bc0c-4a28-b3e1-e4a36d430a7e">
          <a:extLst>
            <a:ext uri="{FF2B5EF4-FFF2-40B4-BE49-F238E27FC236}">
              <a16:creationId xmlns:a16="http://schemas.microsoft.com/office/drawing/2014/main" id="{59EA6FF1-3A7B-4FC2-B8D0-DA24CEBEC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2" name="AutoShape 1" descr="blob:https://web.whatsapp.com/34b6e80c-bc0c-4a28-b3e1-e4a36d430a7e">
          <a:extLst>
            <a:ext uri="{FF2B5EF4-FFF2-40B4-BE49-F238E27FC236}">
              <a16:creationId xmlns:a16="http://schemas.microsoft.com/office/drawing/2014/main" id="{EDE7FC4B-982A-4924-9B64-7EDE7BC24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3" name="AutoShape 1" descr="blob:https://web.whatsapp.com/34b6e80c-bc0c-4a28-b3e1-e4a36d430a7e">
          <a:extLst>
            <a:ext uri="{FF2B5EF4-FFF2-40B4-BE49-F238E27FC236}">
              <a16:creationId xmlns:a16="http://schemas.microsoft.com/office/drawing/2014/main" id="{D27001F4-B64A-4B82-B542-D0B9663445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4" name="AutoShape 1" descr="blob:https://web.whatsapp.com/34b6e80c-bc0c-4a28-b3e1-e4a36d430a7e">
          <a:extLst>
            <a:ext uri="{FF2B5EF4-FFF2-40B4-BE49-F238E27FC236}">
              <a16:creationId xmlns:a16="http://schemas.microsoft.com/office/drawing/2014/main" id="{80CC6C8B-9046-4A1E-BF60-0F75835770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5" name="AutoShape 1" descr="blob:https://web.whatsapp.com/34b6e80c-bc0c-4a28-b3e1-e4a36d430a7e">
          <a:extLst>
            <a:ext uri="{FF2B5EF4-FFF2-40B4-BE49-F238E27FC236}">
              <a16:creationId xmlns:a16="http://schemas.microsoft.com/office/drawing/2014/main" id="{53BE1345-FD0A-4D21-B5E0-6EB2BB2E81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6" name="AutoShape 1" descr="blob:https://web.whatsapp.com/34b6e80c-bc0c-4a28-b3e1-e4a36d430a7e">
          <a:extLst>
            <a:ext uri="{FF2B5EF4-FFF2-40B4-BE49-F238E27FC236}">
              <a16:creationId xmlns:a16="http://schemas.microsoft.com/office/drawing/2014/main" id="{A39BBC43-590F-4C34-AB6F-9DCA6BA4AEA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7" name="AutoShape 1" descr="blob:https://web.whatsapp.com/34b6e80c-bc0c-4a28-b3e1-e4a36d430a7e">
          <a:extLst>
            <a:ext uri="{FF2B5EF4-FFF2-40B4-BE49-F238E27FC236}">
              <a16:creationId xmlns:a16="http://schemas.microsoft.com/office/drawing/2014/main" id="{EE55E4E2-77C1-4053-B876-7CB2F3C1E1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8" name="AutoShape 1" descr="blob:https://web.whatsapp.com/34b6e80c-bc0c-4a28-b3e1-e4a36d430a7e">
          <a:extLst>
            <a:ext uri="{FF2B5EF4-FFF2-40B4-BE49-F238E27FC236}">
              <a16:creationId xmlns:a16="http://schemas.microsoft.com/office/drawing/2014/main" id="{603E7473-B4EF-43D5-870C-FC595D6F90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39" name="AutoShape 1" descr="blob:https://web.whatsapp.com/34b6e80c-bc0c-4a28-b3e1-e4a36d430a7e">
          <a:extLst>
            <a:ext uri="{FF2B5EF4-FFF2-40B4-BE49-F238E27FC236}">
              <a16:creationId xmlns:a16="http://schemas.microsoft.com/office/drawing/2014/main" id="{D15CA399-E121-47F2-8A81-C8CADD9FB5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0" name="AutoShape 1" descr="blob:https://web.whatsapp.com/34b6e80c-bc0c-4a28-b3e1-e4a36d430a7e">
          <a:extLst>
            <a:ext uri="{FF2B5EF4-FFF2-40B4-BE49-F238E27FC236}">
              <a16:creationId xmlns:a16="http://schemas.microsoft.com/office/drawing/2014/main" id="{3C8D6FC0-2188-4039-8D42-465BAAE24CF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1" name="AutoShape 1" descr="blob:https://web.whatsapp.com/34b6e80c-bc0c-4a28-b3e1-e4a36d430a7e">
          <a:extLst>
            <a:ext uri="{FF2B5EF4-FFF2-40B4-BE49-F238E27FC236}">
              <a16:creationId xmlns:a16="http://schemas.microsoft.com/office/drawing/2014/main" id="{E46B139B-616E-4606-AFB9-D14522B8BA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2" name="AutoShape 1" descr="blob:https://web.whatsapp.com/34b6e80c-bc0c-4a28-b3e1-e4a36d430a7e">
          <a:extLst>
            <a:ext uri="{FF2B5EF4-FFF2-40B4-BE49-F238E27FC236}">
              <a16:creationId xmlns:a16="http://schemas.microsoft.com/office/drawing/2014/main" id="{4EC0DB9B-8FDF-48EB-83AF-53ED8D504E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3" name="AutoShape 1" descr="blob:https://web.whatsapp.com/34b6e80c-bc0c-4a28-b3e1-e4a36d430a7e">
          <a:extLst>
            <a:ext uri="{FF2B5EF4-FFF2-40B4-BE49-F238E27FC236}">
              <a16:creationId xmlns:a16="http://schemas.microsoft.com/office/drawing/2014/main" id="{BE3633E1-1D8E-489F-9D5C-C8E7DDADF83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4" name="AutoShape 1" descr="blob:https://web.whatsapp.com/34b6e80c-bc0c-4a28-b3e1-e4a36d430a7e">
          <a:extLst>
            <a:ext uri="{FF2B5EF4-FFF2-40B4-BE49-F238E27FC236}">
              <a16:creationId xmlns:a16="http://schemas.microsoft.com/office/drawing/2014/main" id="{A6DFE52C-F102-46B9-9965-EF85B69EAA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5" name="AutoShape 1" descr="blob:https://web.whatsapp.com/34b6e80c-bc0c-4a28-b3e1-e4a36d430a7e">
          <a:extLst>
            <a:ext uri="{FF2B5EF4-FFF2-40B4-BE49-F238E27FC236}">
              <a16:creationId xmlns:a16="http://schemas.microsoft.com/office/drawing/2014/main" id="{9EC5B047-67C8-43D3-AE56-8506042B0C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6" name="AutoShape 1" descr="blob:https://web.whatsapp.com/34b6e80c-bc0c-4a28-b3e1-e4a36d430a7e">
          <a:extLst>
            <a:ext uri="{FF2B5EF4-FFF2-40B4-BE49-F238E27FC236}">
              <a16:creationId xmlns:a16="http://schemas.microsoft.com/office/drawing/2014/main" id="{B64B4295-B1F8-438E-91C9-5F3A499292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7" name="AutoShape 1" descr="blob:https://web.whatsapp.com/34b6e80c-bc0c-4a28-b3e1-e4a36d430a7e">
          <a:extLst>
            <a:ext uri="{FF2B5EF4-FFF2-40B4-BE49-F238E27FC236}">
              <a16:creationId xmlns:a16="http://schemas.microsoft.com/office/drawing/2014/main" id="{E51BDFFE-192B-44F0-BCF7-C159549FD1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8" name="AutoShape 1" descr="blob:https://web.whatsapp.com/34b6e80c-bc0c-4a28-b3e1-e4a36d430a7e">
          <a:extLst>
            <a:ext uri="{FF2B5EF4-FFF2-40B4-BE49-F238E27FC236}">
              <a16:creationId xmlns:a16="http://schemas.microsoft.com/office/drawing/2014/main" id="{461EEB4B-5297-45C4-B219-5C1751CB402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49" name="AutoShape 1" descr="blob:https://web.whatsapp.com/34b6e80c-bc0c-4a28-b3e1-e4a36d430a7e">
          <a:extLst>
            <a:ext uri="{FF2B5EF4-FFF2-40B4-BE49-F238E27FC236}">
              <a16:creationId xmlns:a16="http://schemas.microsoft.com/office/drawing/2014/main" id="{0E24C029-882B-4E50-B7E1-289161E602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0" name="AutoShape 1" descr="blob:https://web.whatsapp.com/34b6e80c-bc0c-4a28-b3e1-e4a36d430a7e">
          <a:extLst>
            <a:ext uri="{FF2B5EF4-FFF2-40B4-BE49-F238E27FC236}">
              <a16:creationId xmlns:a16="http://schemas.microsoft.com/office/drawing/2014/main" id="{C5D92B09-E3AD-450F-AB88-FF0312A14C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1" name="AutoShape 1" descr="blob:https://web.whatsapp.com/34b6e80c-bc0c-4a28-b3e1-e4a36d430a7e">
          <a:extLst>
            <a:ext uri="{FF2B5EF4-FFF2-40B4-BE49-F238E27FC236}">
              <a16:creationId xmlns:a16="http://schemas.microsoft.com/office/drawing/2014/main" id="{BA1DE178-2A6C-4799-8A41-D9CAEC2B5F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2" name="AutoShape 1" descr="blob:https://web.whatsapp.com/34b6e80c-bc0c-4a28-b3e1-e4a36d430a7e">
          <a:extLst>
            <a:ext uri="{FF2B5EF4-FFF2-40B4-BE49-F238E27FC236}">
              <a16:creationId xmlns:a16="http://schemas.microsoft.com/office/drawing/2014/main" id="{EAA8936E-2EB3-4605-A29B-F6E2B98C5DF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3" name="AutoShape 1" descr="blob:https://web.whatsapp.com/34b6e80c-bc0c-4a28-b3e1-e4a36d430a7e">
          <a:extLst>
            <a:ext uri="{FF2B5EF4-FFF2-40B4-BE49-F238E27FC236}">
              <a16:creationId xmlns:a16="http://schemas.microsoft.com/office/drawing/2014/main" id="{95DFB8E3-5EB9-4AFC-8EEC-51E40D42F0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4" name="AutoShape 1" descr="blob:https://web.whatsapp.com/34b6e80c-bc0c-4a28-b3e1-e4a36d430a7e">
          <a:extLst>
            <a:ext uri="{FF2B5EF4-FFF2-40B4-BE49-F238E27FC236}">
              <a16:creationId xmlns:a16="http://schemas.microsoft.com/office/drawing/2014/main" id="{700206D1-490D-47AF-AD85-2C10F34E08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1522</xdr:row>
      <xdr:rowOff>0</xdr:rowOff>
    </xdr:from>
    <xdr:ext cx="304800" cy="307975"/>
    <xdr:sp macro="" textlink="">
      <xdr:nvSpPr>
        <xdr:cNvPr id="7155" name="AutoShape 1" descr="blob:https://web.whatsapp.com/34b6e80c-bc0c-4a28-b3e1-e4a36d430a7e">
          <a:extLst>
            <a:ext uri="{FF2B5EF4-FFF2-40B4-BE49-F238E27FC236}">
              <a16:creationId xmlns:a16="http://schemas.microsoft.com/office/drawing/2014/main" id="{E1402421-3D22-4132-9E07-D09E1F2BBA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56" name="AutoShape 1" descr="blob:https://web.whatsapp.com/34b6e80c-bc0c-4a28-b3e1-e4a36d430a7e">
          <a:extLst>
            <a:ext uri="{FF2B5EF4-FFF2-40B4-BE49-F238E27FC236}">
              <a16:creationId xmlns:a16="http://schemas.microsoft.com/office/drawing/2014/main" id="{FDE16927-D496-4ED7-84DB-2A12ACAB2A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57" name="AutoShape 1" descr="blob:https://web.whatsapp.com/34b6e80c-bc0c-4a28-b3e1-e4a36d430a7e">
          <a:extLst>
            <a:ext uri="{FF2B5EF4-FFF2-40B4-BE49-F238E27FC236}">
              <a16:creationId xmlns:a16="http://schemas.microsoft.com/office/drawing/2014/main" id="{07E62A83-BD7E-4BDE-916D-0375BF4E4E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58" name="AutoShape 1" descr="blob:https://web.whatsapp.com/34b6e80c-bc0c-4a28-b3e1-e4a36d430a7e">
          <a:extLst>
            <a:ext uri="{FF2B5EF4-FFF2-40B4-BE49-F238E27FC236}">
              <a16:creationId xmlns:a16="http://schemas.microsoft.com/office/drawing/2014/main" id="{6424FF46-BC0E-4DD4-A45B-F3DB81C731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59" name="AutoShape 1" descr="blob:https://web.whatsapp.com/34b6e80c-bc0c-4a28-b3e1-e4a36d430a7e">
          <a:extLst>
            <a:ext uri="{FF2B5EF4-FFF2-40B4-BE49-F238E27FC236}">
              <a16:creationId xmlns:a16="http://schemas.microsoft.com/office/drawing/2014/main" id="{8A3E0E4B-E4B2-4724-AE32-7A2E755A6C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0" name="AutoShape 1" descr="blob:https://web.whatsapp.com/34b6e80c-bc0c-4a28-b3e1-e4a36d430a7e">
          <a:extLst>
            <a:ext uri="{FF2B5EF4-FFF2-40B4-BE49-F238E27FC236}">
              <a16:creationId xmlns:a16="http://schemas.microsoft.com/office/drawing/2014/main" id="{5017E5F4-CFA7-4DF1-B4FE-5191C8266BC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1" name="AutoShape 1" descr="blob:https://web.whatsapp.com/34b6e80c-bc0c-4a28-b3e1-e4a36d430a7e">
          <a:extLst>
            <a:ext uri="{FF2B5EF4-FFF2-40B4-BE49-F238E27FC236}">
              <a16:creationId xmlns:a16="http://schemas.microsoft.com/office/drawing/2014/main" id="{3A588ABC-ECBC-4015-8348-7ECEA89C64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2" name="AutoShape 1" descr="blob:https://web.whatsapp.com/34b6e80c-bc0c-4a28-b3e1-e4a36d430a7e">
          <a:extLst>
            <a:ext uri="{FF2B5EF4-FFF2-40B4-BE49-F238E27FC236}">
              <a16:creationId xmlns:a16="http://schemas.microsoft.com/office/drawing/2014/main" id="{7F627F3E-D12A-481A-965D-C42D2B0032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3" name="AutoShape 1" descr="blob:https://web.whatsapp.com/34b6e80c-bc0c-4a28-b3e1-e4a36d430a7e">
          <a:extLst>
            <a:ext uri="{FF2B5EF4-FFF2-40B4-BE49-F238E27FC236}">
              <a16:creationId xmlns:a16="http://schemas.microsoft.com/office/drawing/2014/main" id="{B194B7C0-4FB8-486F-B456-8E7AEDDA93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4" name="AutoShape 1" descr="blob:https://web.whatsapp.com/34b6e80c-bc0c-4a28-b3e1-e4a36d430a7e">
          <a:extLst>
            <a:ext uri="{FF2B5EF4-FFF2-40B4-BE49-F238E27FC236}">
              <a16:creationId xmlns:a16="http://schemas.microsoft.com/office/drawing/2014/main" id="{FAEC9141-1EC9-432D-8232-90D1CDDBC5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5" name="AutoShape 1" descr="blob:https://web.whatsapp.com/34b6e80c-bc0c-4a28-b3e1-e4a36d430a7e">
          <a:extLst>
            <a:ext uri="{FF2B5EF4-FFF2-40B4-BE49-F238E27FC236}">
              <a16:creationId xmlns:a16="http://schemas.microsoft.com/office/drawing/2014/main" id="{2AC521EC-538C-417C-8F2C-55B02815D7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6" name="AutoShape 1" descr="blob:https://web.whatsapp.com/34b6e80c-bc0c-4a28-b3e1-e4a36d430a7e">
          <a:extLst>
            <a:ext uri="{FF2B5EF4-FFF2-40B4-BE49-F238E27FC236}">
              <a16:creationId xmlns:a16="http://schemas.microsoft.com/office/drawing/2014/main" id="{A5D1398B-76A1-43A9-B2FE-D2B07A643B9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7" name="AutoShape 1" descr="blob:https://web.whatsapp.com/34b6e80c-bc0c-4a28-b3e1-e4a36d430a7e">
          <a:extLst>
            <a:ext uri="{FF2B5EF4-FFF2-40B4-BE49-F238E27FC236}">
              <a16:creationId xmlns:a16="http://schemas.microsoft.com/office/drawing/2014/main" id="{84E7F7DD-1EB9-4DC6-9C2B-2CBA14EAFF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8" name="AutoShape 1" descr="blob:https://web.whatsapp.com/34b6e80c-bc0c-4a28-b3e1-e4a36d430a7e">
          <a:extLst>
            <a:ext uri="{FF2B5EF4-FFF2-40B4-BE49-F238E27FC236}">
              <a16:creationId xmlns:a16="http://schemas.microsoft.com/office/drawing/2014/main" id="{952AFE41-36FA-48EF-BE20-27378185391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69" name="AutoShape 1" descr="blob:https://web.whatsapp.com/34b6e80c-bc0c-4a28-b3e1-e4a36d430a7e">
          <a:extLst>
            <a:ext uri="{FF2B5EF4-FFF2-40B4-BE49-F238E27FC236}">
              <a16:creationId xmlns:a16="http://schemas.microsoft.com/office/drawing/2014/main" id="{5EB27C3A-3444-4710-B555-3E308A1F74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0" name="AutoShape 1" descr="blob:https://web.whatsapp.com/34b6e80c-bc0c-4a28-b3e1-e4a36d430a7e">
          <a:extLst>
            <a:ext uri="{FF2B5EF4-FFF2-40B4-BE49-F238E27FC236}">
              <a16:creationId xmlns:a16="http://schemas.microsoft.com/office/drawing/2014/main" id="{ED7635FB-FE9B-4AA9-B725-D93E505CB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1" name="AutoShape 1" descr="blob:https://web.whatsapp.com/34b6e80c-bc0c-4a28-b3e1-e4a36d430a7e">
          <a:extLst>
            <a:ext uri="{FF2B5EF4-FFF2-40B4-BE49-F238E27FC236}">
              <a16:creationId xmlns:a16="http://schemas.microsoft.com/office/drawing/2014/main" id="{918C5FE9-A3DA-40F5-96B3-C5B59350309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2" name="AutoShape 1" descr="blob:https://web.whatsapp.com/34b6e80c-bc0c-4a28-b3e1-e4a36d430a7e">
          <a:extLst>
            <a:ext uri="{FF2B5EF4-FFF2-40B4-BE49-F238E27FC236}">
              <a16:creationId xmlns:a16="http://schemas.microsoft.com/office/drawing/2014/main" id="{5AAF2677-592A-4191-BF8B-E9AE61D0CA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3" name="AutoShape 1" descr="blob:https://web.whatsapp.com/34b6e80c-bc0c-4a28-b3e1-e4a36d430a7e">
          <a:extLst>
            <a:ext uri="{FF2B5EF4-FFF2-40B4-BE49-F238E27FC236}">
              <a16:creationId xmlns:a16="http://schemas.microsoft.com/office/drawing/2014/main" id="{455F3D08-A358-4BF8-BCC3-1B4B6DAD6F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4" name="AutoShape 1" descr="blob:https://web.whatsapp.com/34b6e80c-bc0c-4a28-b3e1-e4a36d430a7e">
          <a:extLst>
            <a:ext uri="{FF2B5EF4-FFF2-40B4-BE49-F238E27FC236}">
              <a16:creationId xmlns:a16="http://schemas.microsoft.com/office/drawing/2014/main" id="{746261B5-49DE-4B2D-84ED-6D5F49AB715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5" name="AutoShape 1" descr="blob:https://web.whatsapp.com/34b6e80c-bc0c-4a28-b3e1-e4a36d430a7e">
          <a:extLst>
            <a:ext uri="{FF2B5EF4-FFF2-40B4-BE49-F238E27FC236}">
              <a16:creationId xmlns:a16="http://schemas.microsoft.com/office/drawing/2014/main" id="{F653F8B5-A04E-4C00-AD46-7543D9E0A2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6" name="AutoShape 1" descr="blob:https://web.whatsapp.com/34b6e80c-bc0c-4a28-b3e1-e4a36d430a7e">
          <a:extLst>
            <a:ext uri="{FF2B5EF4-FFF2-40B4-BE49-F238E27FC236}">
              <a16:creationId xmlns:a16="http://schemas.microsoft.com/office/drawing/2014/main" id="{F3E64329-E8CA-4F00-AC27-59BD15F51D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7" name="AutoShape 1" descr="blob:https://web.whatsapp.com/34b6e80c-bc0c-4a28-b3e1-e4a36d430a7e">
          <a:extLst>
            <a:ext uri="{FF2B5EF4-FFF2-40B4-BE49-F238E27FC236}">
              <a16:creationId xmlns:a16="http://schemas.microsoft.com/office/drawing/2014/main" id="{05D9DEDD-0F06-4EC1-8C69-66276FF900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8" name="AutoShape 1" descr="blob:https://web.whatsapp.com/34b6e80c-bc0c-4a28-b3e1-e4a36d430a7e">
          <a:extLst>
            <a:ext uri="{FF2B5EF4-FFF2-40B4-BE49-F238E27FC236}">
              <a16:creationId xmlns:a16="http://schemas.microsoft.com/office/drawing/2014/main" id="{1DD41A73-B175-45A7-BD7F-2708699A577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79" name="AutoShape 1" descr="blob:https://web.whatsapp.com/34b6e80c-bc0c-4a28-b3e1-e4a36d430a7e">
          <a:extLst>
            <a:ext uri="{FF2B5EF4-FFF2-40B4-BE49-F238E27FC236}">
              <a16:creationId xmlns:a16="http://schemas.microsoft.com/office/drawing/2014/main" id="{3CFD2D28-C41A-4C00-B261-F168D655458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0" name="AutoShape 1" descr="blob:https://web.whatsapp.com/34b6e80c-bc0c-4a28-b3e1-e4a36d430a7e">
          <a:extLst>
            <a:ext uri="{FF2B5EF4-FFF2-40B4-BE49-F238E27FC236}">
              <a16:creationId xmlns:a16="http://schemas.microsoft.com/office/drawing/2014/main" id="{4E4A77AF-13FC-47AA-8631-00C3412579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1" name="AutoShape 1" descr="blob:https://web.whatsapp.com/34b6e80c-bc0c-4a28-b3e1-e4a36d430a7e">
          <a:extLst>
            <a:ext uri="{FF2B5EF4-FFF2-40B4-BE49-F238E27FC236}">
              <a16:creationId xmlns:a16="http://schemas.microsoft.com/office/drawing/2014/main" id="{7E0FE613-3899-4873-B9A2-CC2981805AB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2" name="AutoShape 1" descr="blob:https://web.whatsapp.com/34b6e80c-bc0c-4a28-b3e1-e4a36d430a7e">
          <a:extLst>
            <a:ext uri="{FF2B5EF4-FFF2-40B4-BE49-F238E27FC236}">
              <a16:creationId xmlns:a16="http://schemas.microsoft.com/office/drawing/2014/main" id="{E9319C73-8B42-4A29-A51F-FF89760F95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3" name="AutoShape 1" descr="blob:https://web.whatsapp.com/34b6e80c-bc0c-4a28-b3e1-e4a36d430a7e">
          <a:extLst>
            <a:ext uri="{FF2B5EF4-FFF2-40B4-BE49-F238E27FC236}">
              <a16:creationId xmlns:a16="http://schemas.microsoft.com/office/drawing/2014/main" id="{9C66D254-5BD8-4D29-AAF9-566C323D52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4" name="AutoShape 1" descr="blob:https://web.whatsapp.com/34b6e80c-bc0c-4a28-b3e1-e4a36d430a7e">
          <a:extLst>
            <a:ext uri="{FF2B5EF4-FFF2-40B4-BE49-F238E27FC236}">
              <a16:creationId xmlns:a16="http://schemas.microsoft.com/office/drawing/2014/main" id="{350D6EA2-AA97-4A7B-A39F-3CD6668902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5" name="AutoShape 1" descr="blob:https://web.whatsapp.com/34b6e80c-bc0c-4a28-b3e1-e4a36d430a7e">
          <a:extLst>
            <a:ext uri="{FF2B5EF4-FFF2-40B4-BE49-F238E27FC236}">
              <a16:creationId xmlns:a16="http://schemas.microsoft.com/office/drawing/2014/main" id="{7867F983-284D-453D-AD9C-222E72C4644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6" name="AutoShape 1" descr="blob:https://web.whatsapp.com/34b6e80c-bc0c-4a28-b3e1-e4a36d430a7e">
          <a:extLst>
            <a:ext uri="{FF2B5EF4-FFF2-40B4-BE49-F238E27FC236}">
              <a16:creationId xmlns:a16="http://schemas.microsoft.com/office/drawing/2014/main" id="{85702AF8-9E5B-499F-ABAE-1B20B89596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1523</xdr:row>
      <xdr:rowOff>0</xdr:rowOff>
    </xdr:from>
    <xdr:ext cx="304800" cy="307975"/>
    <xdr:sp macro="" textlink="">
      <xdr:nvSpPr>
        <xdr:cNvPr id="7187" name="AutoShape 1" descr="blob:https://web.whatsapp.com/34b6e80c-bc0c-4a28-b3e1-e4a36d430a7e">
          <a:extLst>
            <a:ext uri="{FF2B5EF4-FFF2-40B4-BE49-F238E27FC236}">
              <a16:creationId xmlns:a16="http://schemas.microsoft.com/office/drawing/2014/main" id="{28B1F9AE-426F-4EC7-BE54-4D44A75B58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88" name="AutoShape 1" descr="blob:https://web.whatsapp.com/34b6e80c-bc0c-4a28-b3e1-e4a36d430a7e">
          <a:extLst>
            <a:ext uri="{FF2B5EF4-FFF2-40B4-BE49-F238E27FC236}">
              <a16:creationId xmlns:a16="http://schemas.microsoft.com/office/drawing/2014/main" id="{7548423B-7350-41B8-A393-E8D893382F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89" name="AutoShape 1" descr="blob:https://web.whatsapp.com/34b6e80c-bc0c-4a28-b3e1-e4a36d430a7e">
          <a:extLst>
            <a:ext uri="{FF2B5EF4-FFF2-40B4-BE49-F238E27FC236}">
              <a16:creationId xmlns:a16="http://schemas.microsoft.com/office/drawing/2014/main" id="{BE11CD7E-61A9-42E1-9165-1B0C96D97B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0" name="AutoShape 1" descr="blob:https://web.whatsapp.com/34b6e80c-bc0c-4a28-b3e1-e4a36d430a7e">
          <a:extLst>
            <a:ext uri="{FF2B5EF4-FFF2-40B4-BE49-F238E27FC236}">
              <a16:creationId xmlns:a16="http://schemas.microsoft.com/office/drawing/2014/main" id="{C18C09D0-3AD0-48B8-B3C3-E5D6292B030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1" name="AutoShape 1" descr="blob:https://web.whatsapp.com/34b6e80c-bc0c-4a28-b3e1-e4a36d430a7e">
          <a:extLst>
            <a:ext uri="{FF2B5EF4-FFF2-40B4-BE49-F238E27FC236}">
              <a16:creationId xmlns:a16="http://schemas.microsoft.com/office/drawing/2014/main" id="{6BB42783-0C6A-406C-A923-7BF2035040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2" name="AutoShape 1" descr="blob:https://web.whatsapp.com/34b6e80c-bc0c-4a28-b3e1-e4a36d430a7e">
          <a:extLst>
            <a:ext uri="{FF2B5EF4-FFF2-40B4-BE49-F238E27FC236}">
              <a16:creationId xmlns:a16="http://schemas.microsoft.com/office/drawing/2014/main" id="{468DA46F-FFB7-468B-8A2B-224FA11295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3" name="AutoShape 1" descr="blob:https://web.whatsapp.com/34b6e80c-bc0c-4a28-b3e1-e4a36d430a7e">
          <a:extLst>
            <a:ext uri="{FF2B5EF4-FFF2-40B4-BE49-F238E27FC236}">
              <a16:creationId xmlns:a16="http://schemas.microsoft.com/office/drawing/2014/main" id="{C90A6F77-409F-44FA-9AB4-4CB25A281E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4" name="AutoShape 1" descr="blob:https://web.whatsapp.com/34b6e80c-bc0c-4a28-b3e1-e4a36d430a7e">
          <a:extLst>
            <a:ext uri="{FF2B5EF4-FFF2-40B4-BE49-F238E27FC236}">
              <a16:creationId xmlns:a16="http://schemas.microsoft.com/office/drawing/2014/main" id="{0A0A0BBF-30A4-4065-A77D-2C15D9659E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5" name="AutoShape 1" descr="blob:https://web.whatsapp.com/34b6e80c-bc0c-4a28-b3e1-e4a36d430a7e">
          <a:extLst>
            <a:ext uri="{FF2B5EF4-FFF2-40B4-BE49-F238E27FC236}">
              <a16:creationId xmlns:a16="http://schemas.microsoft.com/office/drawing/2014/main" id="{418E4624-F1B3-459B-BEAD-B9FE60454B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6" name="AutoShape 1" descr="blob:https://web.whatsapp.com/34b6e80c-bc0c-4a28-b3e1-e4a36d430a7e">
          <a:extLst>
            <a:ext uri="{FF2B5EF4-FFF2-40B4-BE49-F238E27FC236}">
              <a16:creationId xmlns:a16="http://schemas.microsoft.com/office/drawing/2014/main" id="{5ACC2F70-5D15-4BF5-8F2E-F0A7CF8880C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7" name="AutoShape 1" descr="blob:https://web.whatsapp.com/34b6e80c-bc0c-4a28-b3e1-e4a36d430a7e">
          <a:extLst>
            <a:ext uri="{FF2B5EF4-FFF2-40B4-BE49-F238E27FC236}">
              <a16:creationId xmlns:a16="http://schemas.microsoft.com/office/drawing/2014/main" id="{D50E751B-BDCE-4E58-83F4-326E18BED43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8" name="AutoShape 1" descr="blob:https://web.whatsapp.com/34b6e80c-bc0c-4a28-b3e1-e4a36d430a7e">
          <a:extLst>
            <a:ext uri="{FF2B5EF4-FFF2-40B4-BE49-F238E27FC236}">
              <a16:creationId xmlns:a16="http://schemas.microsoft.com/office/drawing/2014/main" id="{0D33F946-C564-4636-BC84-823681B399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199" name="AutoShape 1" descr="blob:https://web.whatsapp.com/34b6e80c-bc0c-4a28-b3e1-e4a36d430a7e">
          <a:extLst>
            <a:ext uri="{FF2B5EF4-FFF2-40B4-BE49-F238E27FC236}">
              <a16:creationId xmlns:a16="http://schemas.microsoft.com/office/drawing/2014/main" id="{6D3334CF-2F5B-4858-8FAD-456E86115E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0" name="AutoShape 1" descr="blob:https://web.whatsapp.com/34b6e80c-bc0c-4a28-b3e1-e4a36d430a7e">
          <a:extLst>
            <a:ext uri="{FF2B5EF4-FFF2-40B4-BE49-F238E27FC236}">
              <a16:creationId xmlns:a16="http://schemas.microsoft.com/office/drawing/2014/main" id="{57A55392-BFF3-4287-8013-EF7DA98A39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1" name="AutoShape 1" descr="blob:https://web.whatsapp.com/34b6e80c-bc0c-4a28-b3e1-e4a36d430a7e">
          <a:extLst>
            <a:ext uri="{FF2B5EF4-FFF2-40B4-BE49-F238E27FC236}">
              <a16:creationId xmlns:a16="http://schemas.microsoft.com/office/drawing/2014/main" id="{3479C7EE-FC3A-44CE-ABA0-616A0F76865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2" name="AutoShape 1" descr="blob:https://web.whatsapp.com/34b6e80c-bc0c-4a28-b3e1-e4a36d430a7e">
          <a:extLst>
            <a:ext uri="{FF2B5EF4-FFF2-40B4-BE49-F238E27FC236}">
              <a16:creationId xmlns:a16="http://schemas.microsoft.com/office/drawing/2014/main" id="{6A0F6976-9AF3-4B99-A356-523637B52C7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3" name="AutoShape 1" descr="blob:https://web.whatsapp.com/34b6e80c-bc0c-4a28-b3e1-e4a36d430a7e">
          <a:extLst>
            <a:ext uri="{FF2B5EF4-FFF2-40B4-BE49-F238E27FC236}">
              <a16:creationId xmlns:a16="http://schemas.microsoft.com/office/drawing/2014/main" id="{DCE12F00-64D0-45CE-BB50-5419A8BF7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4" name="AutoShape 1" descr="blob:https://web.whatsapp.com/34b6e80c-bc0c-4a28-b3e1-e4a36d430a7e">
          <a:extLst>
            <a:ext uri="{FF2B5EF4-FFF2-40B4-BE49-F238E27FC236}">
              <a16:creationId xmlns:a16="http://schemas.microsoft.com/office/drawing/2014/main" id="{ADF15423-A98A-41C4-ADA1-BE915DBA22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5" name="AutoShape 1" descr="blob:https://web.whatsapp.com/34b6e80c-bc0c-4a28-b3e1-e4a36d430a7e">
          <a:extLst>
            <a:ext uri="{FF2B5EF4-FFF2-40B4-BE49-F238E27FC236}">
              <a16:creationId xmlns:a16="http://schemas.microsoft.com/office/drawing/2014/main" id="{172D9D95-B70B-4AFC-8462-F76314756A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6" name="AutoShape 1" descr="blob:https://web.whatsapp.com/34b6e80c-bc0c-4a28-b3e1-e4a36d430a7e">
          <a:extLst>
            <a:ext uri="{FF2B5EF4-FFF2-40B4-BE49-F238E27FC236}">
              <a16:creationId xmlns:a16="http://schemas.microsoft.com/office/drawing/2014/main" id="{57F893F2-BF2F-49CA-8C7B-60A3BBC41C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7" name="AutoShape 1" descr="blob:https://web.whatsapp.com/34b6e80c-bc0c-4a28-b3e1-e4a36d430a7e">
          <a:extLst>
            <a:ext uri="{FF2B5EF4-FFF2-40B4-BE49-F238E27FC236}">
              <a16:creationId xmlns:a16="http://schemas.microsoft.com/office/drawing/2014/main" id="{A4514B18-5227-4C36-9E08-2336B78381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8" name="AutoShape 1" descr="blob:https://web.whatsapp.com/34b6e80c-bc0c-4a28-b3e1-e4a36d430a7e">
          <a:extLst>
            <a:ext uri="{FF2B5EF4-FFF2-40B4-BE49-F238E27FC236}">
              <a16:creationId xmlns:a16="http://schemas.microsoft.com/office/drawing/2014/main" id="{B9A852EB-B55C-40B9-9A4D-6348548CE0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09" name="AutoShape 1" descr="blob:https://web.whatsapp.com/34b6e80c-bc0c-4a28-b3e1-e4a36d430a7e">
          <a:extLst>
            <a:ext uri="{FF2B5EF4-FFF2-40B4-BE49-F238E27FC236}">
              <a16:creationId xmlns:a16="http://schemas.microsoft.com/office/drawing/2014/main" id="{48EC99FF-4CFD-4125-A949-5DB5ADB806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0" name="AutoShape 1" descr="blob:https://web.whatsapp.com/34b6e80c-bc0c-4a28-b3e1-e4a36d430a7e">
          <a:extLst>
            <a:ext uri="{FF2B5EF4-FFF2-40B4-BE49-F238E27FC236}">
              <a16:creationId xmlns:a16="http://schemas.microsoft.com/office/drawing/2014/main" id="{6DFD0366-71A2-449D-A77F-ACAF493E40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1" name="AutoShape 1" descr="blob:https://web.whatsapp.com/34b6e80c-bc0c-4a28-b3e1-e4a36d430a7e">
          <a:extLst>
            <a:ext uri="{FF2B5EF4-FFF2-40B4-BE49-F238E27FC236}">
              <a16:creationId xmlns:a16="http://schemas.microsoft.com/office/drawing/2014/main" id="{2D2E8AA5-FF19-464C-9A99-CE8844A00C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2" name="AutoShape 1" descr="blob:https://web.whatsapp.com/34b6e80c-bc0c-4a28-b3e1-e4a36d430a7e">
          <a:extLst>
            <a:ext uri="{FF2B5EF4-FFF2-40B4-BE49-F238E27FC236}">
              <a16:creationId xmlns:a16="http://schemas.microsoft.com/office/drawing/2014/main" id="{36C536E8-B715-4B8B-89E8-16E610EE091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3" name="AutoShape 1" descr="blob:https://web.whatsapp.com/34b6e80c-bc0c-4a28-b3e1-e4a36d430a7e">
          <a:extLst>
            <a:ext uri="{FF2B5EF4-FFF2-40B4-BE49-F238E27FC236}">
              <a16:creationId xmlns:a16="http://schemas.microsoft.com/office/drawing/2014/main" id="{617D1BF1-9339-4FC7-A795-BBDE1ACF5B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4" name="AutoShape 1" descr="blob:https://web.whatsapp.com/34b6e80c-bc0c-4a28-b3e1-e4a36d430a7e">
          <a:extLst>
            <a:ext uri="{FF2B5EF4-FFF2-40B4-BE49-F238E27FC236}">
              <a16:creationId xmlns:a16="http://schemas.microsoft.com/office/drawing/2014/main" id="{AACF16AD-2366-4591-99B1-7FB321D4590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5" name="AutoShape 1" descr="blob:https://web.whatsapp.com/34b6e80c-bc0c-4a28-b3e1-e4a36d430a7e">
          <a:extLst>
            <a:ext uri="{FF2B5EF4-FFF2-40B4-BE49-F238E27FC236}">
              <a16:creationId xmlns:a16="http://schemas.microsoft.com/office/drawing/2014/main" id="{B84EA270-2EE3-48F7-B251-24152091F4E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6" name="AutoShape 1" descr="blob:https://web.whatsapp.com/34b6e80c-bc0c-4a28-b3e1-e4a36d430a7e">
          <a:extLst>
            <a:ext uri="{FF2B5EF4-FFF2-40B4-BE49-F238E27FC236}">
              <a16:creationId xmlns:a16="http://schemas.microsoft.com/office/drawing/2014/main" id="{D88F33FF-B091-4E70-A5D8-347E3C5857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7" name="AutoShape 1" descr="blob:https://web.whatsapp.com/34b6e80c-bc0c-4a28-b3e1-e4a36d430a7e">
          <a:extLst>
            <a:ext uri="{FF2B5EF4-FFF2-40B4-BE49-F238E27FC236}">
              <a16:creationId xmlns:a16="http://schemas.microsoft.com/office/drawing/2014/main" id="{717BA82C-9BD4-4AA5-B38A-D9A0636C7D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8" name="AutoShape 1" descr="blob:https://web.whatsapp.com/34b6e80c-bc0c-4a28-b3e1-e4a36d430a7e">
          <a:extLst>
            <a:ext uri="{FF2B5EF4-FFF2-40B4-BE49-F238E27FC236}">
              <a16:creationId xmlns:a16="http://schemas.microsoft.com/office/drawing/2014/main" id="{70059DE5-0E47-48BA-B502-A383044CE8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1524</xdr:row>
      <xdr:rowOff>0</xdr:rowOff>
    </xdr:from>
    <xdr:ext cx="304800" cy="307975"/>
    <xdr:sp macro="" textlink="">
      <xdr:nvSpPr>
        <xdr:cNvPr id="7219" name="AutoShape 1" descr="blob:https://web.whatsapp.com/34b6e80c-bc0c-4a28-b3e1-e4a36d430a7e">
          <a:extLst>
            <a:ext uri="{FF2B5EF4-FFF2-40B4-BE49-F238E27FC236}">
              <a16:creationId xmlns:a16="http://schemas.microsoft.com/office/drawing/2014/main" id="{1499232B-3FF7-4973-ADB9-42747DC1DE7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0" name="AutoShape 1" descr="blob:https://web.whatsapp.com/34b6e80c-bc0c-4a28-b3e1-e4a36d430a7e">
          <a:extLst>
            <a:ext uri="{FF2B5EF4-FFF2-40B4-BE49-F238E27FC236}">
              <a16:creationId xmlns:a16="http://schemas.microsoft.com/office/drawing/2014/main" id="{B8216B5E-F0B3-43EF-81A6-24491EC1C3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1" name="AutoShape 1" descr="blob:https://web.whatsapp.com/34b6e80c-bc0c-4a28-b3e1-e4a36d430a7e">
          <a:extLst>
            <a:ext uri="{FF2B5EF4-FFF2-40B4-BE49-F238E27FC236}">
              <a16:creationId xmlns:a16="http://schemas.microsoft.com/office/drawing/2014/main" id="{876765CA-EE33-4841-8E6E-000000B0FD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2" name="AutoShape 1" descr="blob:https://web.whatsapp.com/34b6e80c-bc0c-4a28-b3e1-e4a36d430a7e">
          <a:extLst>
            <a:ext uri="{FF2B5EF4-FFF2-40B4-BE49-F238E27FC236}">
              <a16:creationId xmlns:a16="http://schemas.microsoft.com/office/drawing/2014/main" id="{65511B51-2399-4A00-8C91-A39F843872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3" name="AutoShape 1" descr="blob:https://web.whatsapp.com/34b6e80c-bc0c-4a28-b3e1-e4a36d430a7e">
          <a:extLst>
            <a:ext uri="{FF2B5EF4-FFF2-40B4-BE49-F238E27FC236}">
              <a16:creationId xmlns:a16="http://schemas.microsoft.com/office/drawing/2014/main" id="{529115B5-03A2-4B9A-B303-0663F2AC15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4" name="AutoShape 1" descr="blob:https://web.whatsapp.com/34b6e80c-bc0c-4a28-b3e1-e4a36d430a7e">
          <a:extLst>
            <a:ext uri="{FF2B5EF4-FFF2-40B4-BE49-F238E27FC236}">
              <a16:creationId xmlns:a16="http://schemas.microsoft.com/office/drawing/2014/main" id="{7329F2A1-7FCB-4044-907F-52016DEC51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5" name="AutoShape 1" descr="blob:https://web.whatsapp.com/34b6e80c-bc0c-4a28-b3e1-e4a36d430a7e">
          <a:extLst>
            <a:ext uri="{FF2B5EF4-FFF2-40B4-BE49-F238E27FC236}">
              <a16:creationId xmlns:a16="http://schemas.microsoft.com/office/drawing/2014/main" id="{BD28BF6A-F880-4E43-9219-5D36499A8A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6" name="AutoShape 1" descr="blob:https://web.whatsapp.com/34b6e80c-bc0c-4a28-b3e1-e4a36d430a7e">
          <a:extLst>
            <a:ext uri="{FF2B5EF4-FFF2-40B4-BE49-F238E27FC236}">
              <a16:creationId xmlns:a16="http://schemas.microsoft.com/office/drawing/2014/main" id="{82CD4556-9FBD-4C37-8F24-7091DDCA7E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7" name="AutoShape 1" descr="blob:https://web.whatsapp.com/34b6e80c-bc0c-4a28-b3e1-e4a36d430a7e">
          <a:extLst>
            <a:ext uri="{FF2B5EF4-FFF2-40B4-BE49-F238E27FC236}">
              <a16:creationId xmlns:a16="http://schemas.microsoft.com/office/drawing/2014/main" id="{FAD7B598-18F7-418B-A3D0-B8B85A0A5AC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8" name="AutoShape 1" descr="blob:https://web.whatsapp.com/34b6e80c-bc0c-4a28-b3e1-e4a36d430a7e">
          <a:extLst>
            <a:ext uri="{FF2B5EF4-FFF2-40B4-BE49-F238E27FC236}">
              <a16:creationId xmlns:a16="http://schemas.microsoft.com/office/drawing/2014/main" id="{A2933A38-AD00-4941-B046-CA19250B47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29" name="AutoShape 1" descr="blob:https://web.whatsapp.com/34b6e80c-bc0c-4a28-b3e1-e4a36d430a7e">
          <a:extLst>
            <a:ext uri="{FF2B5EF4-FFF2-40B4-BE49-F238E27FC236}">
              <a16:creationId xmlns:a16="http://schemas.microsoft.com/office/drawing/2014/main" id="{9DCE7F9B-20F7-47CD-AE19-ADC279081D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0" name="AutoShape 1" descr="blob:https://web.whatsapp.com/34b6e80c-bc0c-4a28-b3e1-e4a36d430a7e">
          <a:extLst>
            <a:ext uri="{FF2B5EF4-FFF2-40B4-BE49-F238E27FC236}">
              <a16:creationId xmlns:a16="http://schemas.microsoft.com/office/drawing/2014/main" id="{BC0D5237-5075-4A29-A423-C375F3EDB4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1" name="AutoShape 1" descr="blob:https://web.whatsapp.com/34b6e80c-bc0c-4a28-b3e1-e4a36d430a7e">
          <a:extLst>
            <a:ext uri="{FF2B5EF4-FFF2-40B4-BE49-F238E27FC236}">
              <a16:creationId xmlns:a16="http://schemas.microsoft.com/office/drawing/2014/main" id="{052855F4-44EB-4850-B80A-B0994FB005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2" name="AutoShape 1" descr="blob:https://web.whatsapp.com/34b6e80c-bc0c-4a28-b3e1-e4a36d430a7e">
          <a:extLst>
            <a:ext uri="{FF2B5EF4-FFF2-40B4-BE49-F238E27FC236}">
              <a16:creationId xmlns:a16="http://schemas.microsoft.com/office/drawing/2014/main" id="{D121DF46-9AD0-449D-89E9-68BBF48235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3" name="AutoShape 1" descr="blob:https://web.whatsapp.com/34b6e80c-bc0c-4a28-b3e1-e4a36d430a7e">
          <a:extLst>
            <a:ext uri="{FF2B5EF4-FFF2-40B4-BE49-F238E27FC236}">
              <a16:creationId xmlns:a16="http://schemas.microsoft.com/office/drawing/2014/main" id="{26745AFA-281D-4021-9793-B7024AD7EE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4" name="AutoShape 1" descr="blob:https://web.whatsapp.com/34b6e80c-bc0c-4a28-b3e1-e4a36d430a7e">
          <a:extLst>
            <a:ext uri="{FF2B5EF4-FFF2-40B4-BE49-F238E27FC236}">
              <a16:creationId xmlns:a16="http://schemas.microsoft.com/office/drawing/2014/main" id="{AC261F5D-6DCB-4049-AE99-541BC796D42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5" name="AutoShape 1" descr="blob:https://web.whatsapp.com/34b6e80c-bc0c-4a28-b3e1-e4a36d430a7e">
          <a:extLst>
            <a:ext uri="{FF2B5EF4-FFF2-40B4-BE49-F238E27FC236}">
              <a16:creationId xmlns:a16="http://schemas.microsoft.com/office/drawing/2014/main" id="{B723B76B-6EAF-4C69-9B7E-246056D6F3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6" name="AutoShape 1" descr="blob:https://web.whatsapp.com/34b6e80c-bc0c-4a28-b3e1-e4a36d430a7e">
          <a:extLst>
            <a:ext uri="{FF2B5EF4-FFF2-40B4-BE49-F238E27FC236}">
              <a16:creationId xmlns:a16="http://schemas.microsoft.com/office/drawing/2014/main" id="{2F640BE8-ACFD-4F7F-9EEC-96B06AF48C3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7" name="AutoShape 1" descr="blob:https://web.whatsapp.com/34b6e80c-bc0c-4a28-b3e1-e4a36d430a7e">
          <a:extLst>
            <a:ext uri="{FF2B5EF4-FFF2-40B4-BE49-F238E27FC236}">
              <a16:creationId xmlns:a16="http://schemas.microsoft.com/office/drawing/2014/main" id="{625B05FC-B5F8-4FFF-B0DF-DB930693711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8" name="AutoShape 1" descr="blob:https://web.whatsapp.com/34b6e80c-bc0c-4a28-b3e1-e4a36d430a7e">
          <a:extLst>
            <a:ext uri="{FF2B5EF4-FFF2-40B4-BE49-F238E27FC236}">
              <a16:creationId xmlns:a16="http://schemas.microsoft.com/office/drawing/2014/main" id="{94E79955-5ED0-4648-A9D7-6FF089EE03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39" name="AutoShape 1" descr="blob:https://web.whatsapp.com/34b6e80c-bc0c-4a28-b3e1-e4a36d430a7e">
          <a:extLst>
            <a:ext uri="{FF2B5EF4-FFF2-40B4-BE49-F238E27FC236}">
              <a16:creationId xmlns:a16="http://schemas.microsoft.com/office/drawing/2014/main" id="{A08D07F7-937E-41A5-9FDB-3C2B0E85F9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0" name="AutoShape 1" descr="blob:https://web.whatsapp.com/34b6e80c-bc0c-4a28-b3e1-e4a36d430a7e">
          <a:extLst>
            <a:ext uri="{FF2B5EF4-FFF2-40B4-BE49-F238E27FC236}">
              <a16:creationId xmlns:a16="http://schemas.microsoft.com/office/drawing/2014/main" id="{A2FA0572-20B4-4F26-9956-68E2C0CB09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1" name="AutoShape 1" descr="blob:https://web.whatsapp.com/34b6e80c-bc0c-4a28-b3e1-e4a36d430a7e">
          <a:extLst>
            <a:ext uri="{FF2B5EF4-FFF2-40B4-BE49-F238E27FC236}">
              <a16:creationId xmlns:a16="http://schemas.microsoft.com/office/drawing/2014/main" id="{D0CE668D-585D-471B-B21D-631E43578D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2" name="AutoShape 1" descr="blob:https://web.whatsapp.com/34b6e80c-bc0c-4a28-b3e1-e4a36d430a7e">
          <a:extLst>
            <a:ext uri="{FF2B5EF4-FFF2-40B4-BE49-F238E27FC236}">
              <a16:creationId xmlns:a16="http://schemas.microsoft.com/office/drawing/2014/main" id="{EA760228-95DE-41E6-BDB5-FE4D8A04BB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3" name="AutoShape 1" descr="blob:https://web.whatsapp.com/34b6e80c-bc0c-4a28-b3e1-e4a36d430a7e">
          <a:extLst>
            <a:ext uri="{FF2B5EF4-FFF2-40B4-BE49-F238E27FC236}">
              <a16:creationId xmlns:a16="http://schemas.microsoft.com/office/drawing/2014/main" id="{BB364C3A-13C1-4D9F-9D6B-3B1174ED2F8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4" name="AutoShape 1" descr="blob:https://web.whatsapp.com/34b6e80c-bc0c-4a28-b3e1-e4a36d430a7e">
          <a:extLst>
            <a:ext uri="{FF2B5EF4-FFF2-40B4-BE49-F238E27FC236}">
              <a16:creationId xmlns:a16="http://schemas.microsoft.com/office/drawing/2014/main" id="{FFBF6E60-4941-41F1-80F9-617E27700B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5" name="AutoShape 1" descr="blob:https://web.whatsapp.com/34b6e80c-bc0c-4a28-b3e1-e4a36d430a7e">
          <a:extLst>
            <a:ext uri="{FF2B5EF4-FFF2-40B4-BE49-F238E27FC236}">
              <a16:creationId xmlns:a16="http://schemas.microsoft.com/office/drawing/2014/main" id="{074C960D-B3A8-4552-805F-34B7413815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6" name="AutoShape 1" descr="blob:https://web.whatsapp.com/34b6e80c-bc0c-4a28-b3e1-e4a36d430a7e">
          <a:extLst>
            <a:ext uri="{FF2B5EF4-FFF2-40B4-BE49-F238E27FC236}">
              <a16:creationId xmlns:a16="http://schemas.microsoft.com/office/drawing/2014/main" id="{DF97D940-EC5F-48A7-8641-EC3BA69F0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7" name="AutoShape 1" descr="blob:https://web.whatsapp.com/34b6e80c-bc0c-4a28-b3e1-e4a36d430a7e">
          <a:extLst>
            <a:ext uri="{FF2B5EF4-FFF2-40B4-BE49-F238E27FC236}">
              <a16:creationId xmlns:a16="http://schemas.microsoft.com/office/drawing/2014/main" id="{FC10854B-AA19-4EB8-8C0E-3B0D43413F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8" name="AutoShape 1" descr="blob:https://web.whatsapp.com/34b6e80c-bc0c-4a28-b3e1-e4a36d430a7e">
          <a:extLst>
            <a:ext uri="{FF2B5EF4-FFF2-40B4-BE49-F238E27FC236}">
              <a16:creationId xmlns:a16="http://schemas.microsoft.com/office/drawing/2014/main" id="{3E6D13E2-2841-4D9F-B726-7790A8A43E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49" name="AutoShape 1" descr="blob:https://web.whatsapp.com/34b6e80c-bc0c-4a28-b3e1-e4a36d430a7e">
          <a:extLst>
            <a:ext uri="{FF2B5EF4-FFF2-40B4-BE49-F238E27FC236}">
              <a16:creationId xmlns:a16="http://schemas.microsoft.com/office/drawing/2014/main" id="{006389A6-F300-490B-9266-B6236DB8C2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50" name="AutoShape 1" descr="blob:https://web.whatsapp.com/34b6e80c-bc0c-4a28-b3e1-e4a36d430a7e">
          <a:extLst>
            <a:ext uri="{FF2B5EF4-FFF2-40B4-BE49-F238E27FC236}">
              <a16:creationId xmlns:a16="http://schemas.microsoft.com/office/drawing/2014/main" id="{7CA38655-9548-472B-8E94-0D4E63C64C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1525</xdr:row>
      <xdr:rowOff>0</xdr:rowOff>
    </xdr:from>
    <xdr:ext cx="304800" cy="307975"/>
    <xdr:sp macro="" textlink="">
      <xdr:nvSpPr>
        <xdr:cNvPr id="7251" name="AutoShape 1" descr="blob:https://web.whatsapp.com/34b6e80c-bc0c-4a28-b3e1-e4a36d430a7e">
          <a:extLst>
            <a:ext uri="{FF2B5EF4-FFF2-40B4-BE49-F238E27FC236}">
              <a16:creationId xmlns:a16="http://schemas.microsoft.com/office/drawing/2014/main" id="{B4326BF9-F1B8-4BB8-8A67-C7BA2F890E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2" name="AutoShape 1" descr="blob:https://web.whatsapp.com/34b6e80c-bc0c-4a28-b3e1-e4a36d430a7e">
          <a:extLst>
            <a:ext uri="{FF2B5EF4-FFF2-40B4-BE49-F238E27FC236}">
              <a16:creationId xmlns:a16="http://schemas.microsoft.com/office/drawing/2014/main" id="{341509B6-AD60-4248-A921-90905C8835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3" name="AutoShape 1" descr="blob:https://web.whatsapp.com/34b6e80c-bc0c-4a28-b3e1-e4a36d430a7e">
          <a:extLst>
            <a:ext uri="{FF2B5EF4-FFF2-40B4-BE49-F238E27FC236}">
              <a16:creationId xmlns:a16="http://schemas.microsoft.com/office/drawing/2014/main" id="{6942BAA7-6199-44F9-9FBD-7D2F4BC5380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4" name="AutoShape 1" descr="blob:https://web.whatsapp.com/34b6e80c-bc0c-4a28-b3e1-e4a36d430a7e">
          <a:extLst>
            <a:ext uri="{FF2B5EF4-FFF2-40B4-BE49-F238E27FC236}">
              <a16:creationId xmlns:a16="http://schemas.microsoft.com/office/drawing/2014/main" id="{31ACE1A4-625B-47C6-8534-8BB6558E53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5" name="AutoShape 1" descr="blob:https://web.whatsapp.com/34b6e80c-bc0c-4a28-b3e1-e4a36d430a7e">
          <a:extLst>
            <a:ext uri="{FF2B5EF4-FFF2-40B4-BE49-F238E27FC236}">
              <a16:creationId xmlns:a16="http://schemas.microsoft.com/office/drawing/2014/main" id="{33EECBBD-2373-4D77-885A-2EACE0AD25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6" name="AutoShape 1" descr="blob:https://web.whatsapp.com/34b6e80c-bc0c-4a28-b3e1-e4a36d430a7e">
          <a:extLst>
            <a:ext uri="{FF2B5EF4-FFF2-40B4-BE49-F238E27FC236}">
              <a16:creationId xmlns:a16="http://schemas.microsoft.com/office/drawing/2014/main" id="{B2FB6EDF-ED93-46FA-B5CD-8BFCE3180AA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7" name="AutoShape 1" descr="blob:https://web.whatsapp.com/34b6e80c-bc0c-4a28-b3e1-e4a36d430a7e">
          <a:extLst>
            <a:ext uri="{FF2B5EF4-FFF2-40B4-BE49-F238E27FC236}">
              <a16:creationId xmlns:a16="http://schemas.microsoft.com/office/drawing/2014/main" id="{F5AD5592-6BCF-4102-AAC6-F597604147D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8" name="AutoShape 1" descr="blob:https://web.whatsapp.com/34b6e80c-bc0c-4a28-b3e1-e4a36d430a7e">
          <a:extLst>
            <a:ext uri="{FF2B5EF4-FFF2-40B4-BE49-F238E27FC236}">
              <a16:creationId xmlns:a16="http://schemas.microsoft.com/office/drawing/2014/main" id="{6D3701EC-C3E1-44BE-99A5-969FC9E272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59" name="AutoShape 1" descr="blob:https://web.whatsapp.com/34b6e80c-bc0c-4a28-b3e1-e4a36d430a7e">
          <a:extLst>
            <a:ext uri="{FF2B5EF4-FFF2-40B4-BE49-F238E27FC236}">
              <a16:creationId xmlns:a16="http://schemas.microsoft.com/office/drawing/2014/main" id="{3D013A98-33FE-4C85-A98A-C74C4B545D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0" name="AutoShape 1" descr="blob:https://web.whatsapp.com/34b6e80c-bc0c-4a28-b3e1-e4a36d430a7e">
          <a:extLst>
            <a:ext uri="{FF2B5EF4-FFF2-40B4-BE49-F238E27FC236}">
              <a16:creationId xmlns:a16="http://schemas.microsoft.com/office/drawing/2014/main" id="{F2A4C2DF-D5D1-4907-8CE0-9F25D271A5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1" name="AutoShape 1" descr="blob:https://web.whatsapp.com/34b6e80c-bc0c-4a28-b3e1-e4a36d430a7e">
          <a:extLst>
            <a:ext uri="{FF2B5EF4-FFF2-40B4-BE49-F238E27FC236}">
              <a16:creationId xmlns:a16="http://schemas.microsoft.com/office/drawing/2014/main" id="{BF6AACA5-9139-4363-9EAC-B9368C5D6D9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2" name="AutoShape 1" descr="blob:https://web.whatsapp.com/34b6e80c-bc0c-4a28-b3e1-e4a36d430a7e">
          <a:extLst>
            <a:ext uri="{FF2B5EF4-FFF2-40B4-BE49-F238E27FC236}">
              <a16:creationId xmlns:a16="http://schemas.microsoft.com/office/drawing/2014/main" id="{83C27EB6-3EE1-493E-900B-75E94BE7A00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3" name="AutoShape 1" descr="blob:https://web.whatsapp.com/34b6e80c-bc0c-4a28-b3e1-e4a36d430a7e">
          <a:extLst>
            <a:ext uri="{FF2B5EF4-FFF2-40B4-BE49-F238E27FC236}">
              <a16:creationId xmlns:a16="http://schemas.microsoft.com/office/drawing/2014/main" id="{9D5158F9-C947-4BE7-8BCD-8DC30C5989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4" name="AutoShape 1" descr="blob:https://web.whatsapp.com/34b6e80c-bc0c-4a28-b3e1-e4a36d430a7e">
          <a:extLst>
            <a:ext uri="{FF2B5EF4-FFF2-40B4-BE49-F238E27FC236}">
              <a16:creationId xmlns:a16="http://schemas.microsoft.com/office/drawing/2014/main" id="{5890F288-999B-44B7-96BE-D23D1A0451F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5" name="AutoShape 1" descr="blob:https://web.whatsapp.com/34b6e80c-bc0c-4a28-b3e1-e4a36d430a7e">
          <a:extLst>
            <a:ext uri="{FF2B5EF4-FFF2-40B4-BE49-F238E27FC236}">
              <a16:creationId xmlns:a16="http://schemas.microsoft.com/office/drawing/2014/main" id="{5E424549-993B-440C-81A4-3D653BE49E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6" name="AutoShape 1" descr="blob:https://web.whatsapp.com/34b6e80c-bc0c-4a28-b3e1-e4a36d430a7e">
          <a:extLst>
            <a:ext uri="{FF2B5EF4-FFF2-40B4-BE49-F238E27FC236}">
              <a16:creationId xmlns:a16="http://schemas.microsoft.com/office/drawing/2014/main" id="{46FB4A81-30AE-411F-8FA1-C0F0783EE8C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7" name="AutoShape 1" descr="blob:https://web.whatsapp.com/34b6e80c-bc0c-4a28-b3e1-e4a36d430a7e">
          <a:extLst>
            <a:ext uri="{FF2B5EF4-FFF2-40B4-BE49-F238E27FC236}">
              <a16:creationId xmlns:a16="http://schemas.microsoft.com/office/drawing/2014/main" id="{AB05DC20-E98A-4F36-B80E-6CA788CC8C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8" name="AutoShape 1" descr="blob:https://web.whatsapp.com/34b6e80c-bc0c-4a28-b3e1-e4a36d430a7e">
          <a:extLst>
            <a:ext uri="{FF2B5EF4-FFF2-40B4-BE49-F238E27FC236}">
              <a16:creationId xmlns:a16="http://schemas.microsoft.com/office/drawing/2014/main" id="{9DBD5DBA-8DFB-444F-9478-4E508712168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69" name="AutoShape 1" descr="blob:https://web.whatsapp.com/34b6e80c-bc0c-4a28-b3e1-e4a36d430a7e">
          <a:extLst>
            <a:ext uri="{FF2B5EF4-FFF2-40B4-BE49-F238E27FC236}">
              <a16:creationId xmlns:a16="http://schemas.microsoft.com/office/drawing/2014/main" id="{FD28E9BD-FCF9-4A68-B650-B119423A9D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0" name="AutoShape 1" descr="blob:https://web.whatsapp.com/34b6e80c-bc0c-4a28-b3e1-e4a36d430a7e">
          <a:extLst>
            <a:ext uri="{FF2B5EF4-FFF2-40B4-BE49-F238E27FC236}">
              <a16:creationId xmlns:a16="http://schemas.microsoft.com/office/drawing/2014/main" id="{0DC13A47-CE0A-4DC1-BFD8-3E2DD4C179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1" name="AutoShape 1" descr="blob:https://web.whatsapp.com/34b6e80c-bc0c-4a28-b3e1-e4a36d430a7e">
          <a:extLst>
            <a:ext uri="{FF2B5EF4-FFF2-40B4-BE49-F238E27FC236}">
              <a16:creationId xmlns:a16="http://schemas.microsoft.com/office/drawing/2014/main" id="{52829D13-C2A2-40AD-B8CB-5A4EF77CDA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2" name="AutoShape 1" descr="blob:https://web.whatsapp.com/34b6e80c-bc0c-4a28-b3e1-e4a36d430a7e">
          <a:extLst>
            <a:ext uri="{FF2B5EF4-FFF2-40B4-BE49-F238E27FC236}">
              <a16:creationId xmlns:a16="http://schemas.microsoft.com/office/drawing/2014/main" id="{4BBB014D-C08F-49DD-BF25-8C430A97214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3" name="AutoShape 1" descr="blob:https://web.whatsapp.com/34b6e80c-bc0c-4a28-b3e1-e4a36d430a7e">
          <a:extLst>
            <a:ext uri="{FF2B5EF4-FFF2-40B4-BE49-F238E27FC236}">
              <a16:creationId xmlns:a16="http://schemas.microsoft.com/office/drawing/2014/main" id="{532C8103-47CE-4DA9-A0DE-03D971E0A3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4" name="AutoShape 1" descr="blob:https://web.whatsapp.com/34b6e80c-bc0c-4a28-b3e1-e4a36d430a7e">
          <a:extLst>
            <a:ext uri="{FF2B5EF4-FFF2-40B4-BE49-F238E27FC236}">
              <a16:creationId xmlns:a16="http://schemas.microsoft.com/office/drawing/2014/main" id="{E3574136-F36B-439C-842C-A463509463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5" name="AutoShape 1" descr="blob:https://web.whatsapp.com/34b6e80c-bc0c-4a28-b3e1-e4a36d430a7e">
          <a:extLst>
            <a:ext uri="{FF2B5EF4-FFF2-40B4-BE49-F238E27FC236}">
              <a16:creationId xmlns:a16="http://schemas.microsoft.com/office/drawing/2014/main" id="{9A525D33-94A9-4CA7-BA4D-EFD8F42D35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6" name="AutoShape 1" descr="blob:https://web.whatsapp.com/34b6e80c-bc0c-4a28-b3e1-e4a36d430a7e">
          <a:extLst>
            <a:ext uri="{FF2B5EF4-FFF2-40B4-BE49-F238E27FC236}">
              <a16:creationId xmlns:a16="http://schemas.microsoft.com/office/drawing/2014/main" id="{3A2826E9-80F6-4900-B2E8-7A88C157B1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7" name="AutoShape 1" descr="blob:https://web.whatsapp.com/34b6e80c-bc0c-4a28-b3e1-e4a36d430a7e">
          <a:extLst>
            <a:ext uri="{FF2B5EF4-FFF2-40B4-BE49-F238E27FC236}">
              <a16:creationId xmlns:a16="http://schemas.microsoft.com/office/drawing/2014/main" id="{2C252BE1-F7BC-41CD-A6BC-14E34E04AA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8" name="AutoShape 1" descr="blob:https://web.whatsapp.com/34b6e80c-bc0c-4a28-b3e1-e4a36d430a7e">
          <a:extLst>
            <a:ext uri="{FF2B5EF4-FFF2-40B4-BE49-F238E27FC236}">
              <a16:creationId xmlns:a16="http://schemas.microsoft.com/office/drawing/2014/main" id="{350316E4-44B8-4385-9600-1EEA4DCB3F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79" name="AutoShape 1" descr="blob:https://web.whatsapp.com/34b6e80c-bc0c-4a28-b3e1-e4a36d430a7e">
          <a:extLst>
            <a:ext uri="{FF2B5EF4-FFF2-40B4-BE49-F238E27FC236}">
              <a16:creationId xmlns:a16="http://schemas.microsoft.com/office/drawing/2014/main" id="{1A1D66E2-4B9A-4407-9103-3492ED36FE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80" name="AutoShape 1" descr="blob:https://web.whatsapp.com/34b6e80c-bc0c-4a28-b3e1-e4a36d430a7e">
          <a:extLst>
            <a:ext uri="{FF2B5EF4-FFF2-40B4-BE49-F238E27FC236}">
              <a16:creationId xmlns:a16="http://schemas.microsoft.com/office/drawing/2014/main" id="{D98732F5-6192-4FDF-8630-82388B506C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81" name="AutoShape 1" descr="blob:https://web.whatsapp.com/34b6e80c-bc0c-4a28-b3e1-e4a36d430a7e">
          <a:extLst>
            <a:ext uri="{FF2B5EF4-FFF2-40B4-BE49-F238E27FC236}">
              <a16:creationId xmlns:a16="http://schemas.microsoft.com/office/drawing/2014/main" id="{7C0473CA-4639-41AF-B65F-997143A0998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82" name="AutoShape 1" descr="blob:https://web.whatsapp.com/34b6e80c-bc0c-4a28-b3e1-e4a36d430a7e">
          <a:extLst>
            <a:ext uri="{FF2B5EF4-FFF2-40B4-BE49-F238E27FC236}">
              <a16:creationId xmlns:a16="http://schemas.microsoft.com/office/drawing/2014/main" id="{3B424CEC-EDB3-4D9E-89CE-76B33A1DC2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1526</xdr:row>
      <xdr:rowOff>0</xdr:rowOff>
    </xdr:from>
    <xdr:ext cx="304800" cy="307975"/>
    <xdr:sp macro="" textlink="">
      <xdr:nvSpPr>
        <xdr:cNvPr id="7283" name="AutoShape 1" descr="blob:https://web.whatsapp.com/34b6e80c-bc0c-4a28-b3e1-e4a36d430a7e">
          <a:extLst>
            <a:ext uri="{FF2B5EF4-FFF2-40B4-BE49-F238E27FC236}">
              <a16:creationId xmlns:a16="http://schemas.microsoft.com/office/drawing/2014/main" id="{01A5F879-7086-46A4-A0D5-9889EF79D6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4" name="AutoShape 1" descr="blob:https://web.whatsapp.com/34b6e80c-bc0c-4a28-b3e1-e4a36d430a7e">
          <a:extLst>
            <a:ext uri="{FF2B5EF4-FFF2-40B4-BE49-F238E27FC236}">
              <a16:creationId xmlns:a16="http://schemas.microsoft.com/office/drawing/2014/main" id="{942DDEAB-113C-4159-AAB6-09D6492B32A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5" name="AutoShape 1" descr="blob:https://web.whatsapp.com/34b6e80c-bc0c-4a28-b3e1-e4a36d430a7e">
          <a:extLst>
            <a:ext uri="{FF2B5EF4-FFF2-40B4-BE49-F238E27FC236}">
              <a16:creationId xmlns:a16="http://schemas.microsoft.com/office/drawing/2014/main" id="{034CC7DB-3B62-417D-855D-C9D5775ABD9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6" name="AutoShape 1" descr="blob:https://web.whatsapp.com/34b6e80c-bc0c-4a28-b3e1-e4a36d430a7e">
          <a:extLst>
            <a:ext uri="{FF2B5EF4-FFF2-40B4-BE49-F238E27FC236}">
              <a16:creationId xmlns:a16="http://schemas.microsoft.com/office/drawing/2014/main" id="{33B04DFF-6210-4CF8-A5B1-00A701ECBF5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7" name="AutoShape 1" descr="blob:https://web.whatsapp.com/34b6e80c-bc0c-4a28-b3e1-e4a36d430a7e">
          <a:extLst>
            <a:ext uri="{FF2B5EF4-FFF2-40B4-BE49-F238E27FC236}">
              <a16:creationId xmlns:a16="http://schemas.microsoft.com/office/drawing/2014/main" id="{0A5E15C5-1D6B-43AB-AC8F-F2FE95DB12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8" name="AutoShape 1" descr="blob:https://web.whatsapp.com/34b6e80c-bc0c-4a28-b3e1-e4a36d430a7e">
          <a:extLst>
            <a:ext uri="{FF2B5EF4-FFF2-40B4-BE49-F238E27FC236}">
              <a16:creationId xmlns:a16="http://schemas.microsoft.com/office/drawing/2014/main" id="{2ECB9608-FDEB-425E-825E-2895BAFC55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89" name="AutoShape 1" descr="blob:https://web.whatsapp.com/34b6e80c-bc0c-4a28-b3e1-e4a36d430a7e">
          <a:extLst>
            <a:ext uri="{FF2B5EF4-FFF2-40B4-BE49-F238E27FC236}">
              <a16:creationId xmlns:a16="http://schemas.microsoft.com/office/drawing/2014/main" id="{B52B3C82-AAFE-45A5-8785-D2FACC8029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0" name="AutoShape 1" descr="blob:https://web.whatsapp.com/34b6e80c-bc0c-4a28-b3e1-e4a36d430a7e">
          <a:extLst>
            <a:ext uri="{FF2B5EF4-FFF2-40B4-BE49-F238E27FC236}">
              <a16:creationId xmlns:a16="http://schemas.microsoft.com/office/drawing/2014/main" id="{B2AC78DE-978E-41EC-AB97-DA155699D5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1" name="AutoShape 1" descr="blob:https://web.whatsapp.com/34b6e80c-bc0c-4a28-b3e1-e4a36d430a7e">
          <a:extLst>
            <a:ext uri="{FF2B5EF4-FFF2-40B4-BE49-F238E27FC236}">
              <a16:creationId xmlns:a16="http://schemas.microsoft.com/office/drawing/2014/main" id="{FA3AAC4C-8F3E-4442-9E15-1BD8D3E94BB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2" name="AutoShape 1" descr="blob:https://web.whatsapp.com/34b6e80c-bc0c-4a28-b3e1-e4a36d430a7e">
          <a:extLst>
            <a:ext uri="{FF2B5EF4-FFF2-40B4-BE49-F238E27FC236}">
              <a16:creationId xmlns:a16="http://schemas.microsoft.com/office/drawing/2014/main" id="{7FEC83C5-1299-4A38-9EC7-5A00916909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3" name="AutoShape 1" descr="blob:https://web.whatsapp.com/34b6e80c-bc0c-4a28-b3e1-e4a36d430a7e">
          <a:extLst>
            <a:ext uri="{FF2B5EF4-FFF2-40B4-BE49-F238E27FC236}">
              <a16:creationId xmlns:a16="http://schemas.microsoft.com/office/drawing/2014/main" id="{40A33ED7-6817-4BFA-B2D8-DC13165097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4" name="AutoShape 1" descr="blob:https://web.whatsapp.com/34b6e80c-bc0c-4a28-b3e1-e4a36d430a7e">
          <a:extLst>
            <a:ext uri="{FF2B5EF4-FFF2-40B4-BE49-F238E27FC236}">
              <a16:creationId xmlns:a16="http://schemas.microsoft.com/office/drawing/2014/main" id="{27FBE652-5A18-4C19-BF37-7E73DA4ECF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5" name="AutoShape 1" descr="blob:https://web.whatsapp.com/34b6e80c-bc0c-4a28-b3e1-e4a36d430a7e">
          <a:extLst>
            <a:ext uri="{FF2B5EF4-FFF2-40B4-BE49-F238E27FC236}">
              <a16:creationId xmlns:a16="http://schemas.microsoft.com/office/drawing/2014/main" id="{111E0360-8BA3-4FD7-95DB-C8C36EDF48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6" name="AutoShape 1" descr="blob:https://web.whatsapp.com/34b6e80c-bc0c-4a28-b3e1-e4a36d430a7e">
          <a:extLst>
            <a:ext uri="{FF2B5EF4-FFF2-40B4-BE49-F238E27FC236}">
              <a16:creationId xmlns:a16="http://schemas.microsoft.com/office/drawing/2014/main" id="{E54D259F-BEE2-4277-9CA0-CD4D8A7552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7" name="AutoShape 1" descr="blob:https://web.whatsapp.com/34b6e80c-bc0c-4a28-b3e1-e4a36d430a7e">
          <a:extLst>
            <a:ext uri="{FF2B5EF4-FFF2-40B4-BE49-F238E27FC236}">
              <a16:creationId xmlns:a16="http://schemas.microsoft.com/office/drawing/2014/main" id="{DC5D8759-C0FC-467B-B6E6-6FA11BBCD7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8" name="AutoShape 1" descr="blob:https://web.whatsapp.com/34b6e80c-bc0c-4a28-b3e1-e4a36d430a7e">
          <a:extLst>
            <a:ext uri="{FF2B5EF4-FFF2-40B4-BE49-F238E27FC236}">
              <a16:creationId xmlns:a16="http://schemas.microsoft.com/office/drawing/2014/main" id="{38105839-FE55-4BD1-B7D2-7047D4C02E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299" name="AutoShape 1" descr="blob:https://web.whatsapp.com/34b6e80c-bc0c-4a28-b3e1-e4a36d430a7e">
          <a:extLst>
            <a:ext uri="{FF2B5EF4-FFF2-40B4-BE49-F238E27FC236}">
              <a16:creationId xmlns:a16="http://schemas.microsoft.com/office/drawing/2014/main" id="{6E7CB188-98BC-40B9-8344-D9C1C58B5A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0" name="AutoShape 1" descr="blob:https://web.whatsapp.com/34b6e80c-bc0c-4a28-b3e1-e4a36d430a7e">
          <a:extLst>
            <a:ext uri="{FF2B5EF4-FFF2-40B4-BE49-F238E27FC236}">
              <a16:creationId xmlns:a16="http://schemas.microsoft.com/office/drawing/2014/main" id="{CE352FA0-EA33-40DC-9B02-4E3288370E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1" name="AutoShape 1" descr="blob:https://web.whatsapp.com/34b6e80c-bc0c-4a28-b3e1-e4a36d430a7e">
          <a:extLst>
            <a:ext uri="{FF2B5EF4-FFF2-40B4-BE49-F238E27FC236}">
              <a16:creationId xmlns:a16="http://schemas.microsoft.com/office/drawing/2014/main" id="{6A7FA6FD-B9CB-40C5-897E-94C7609819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2" name="AutoShape 1" descr="blob:https://web.whatsapp.com/34b6e80c-bc0c-4a28-b3e1-e4a36d430a7e">
          <a:extLst>
            <a:ext uri="{FF2B5EF4-FFF2-40B4-BE49-F238E27FC236}">
              <a16:creationId xmlns:a16="http://schemas.microsoft.com/office/drawing/2014/main" id="{FFFE60B8-DC78-4C0C-A5CA-9CEDE2C2A1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3" name="AutoShape 1" descr="blob:https://web.whatsapp.com/34b6e80c-bc0c-4a28-b3e1-e4a36d430a7e">
          <a:extLst>
            <a:ext uri="{FF2B5EF4-FFF2-40B4-BE49-F238E27FC236}">
              <a16:creationId xmlns:a16="http://schemas.microsoft.com/office/drawing/2014/main" id="{6FDEB21D-0C27-4484-9B01-2A96C62A03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4" name="AutoShape 1" descr="blob:https://web.whatsapp.com/34b6e80c-bc0c-4a28-b3e1-e4a36d430a7e">
          <a:extLst>
            <a:ext uri="{FF2B5EF4-FFF2-40B4-BE49-F238E27FC236}">
              <a16:creationId xmlns:a16="http://schemas.microsoft.com/office/drawing/2014/main" id="{FD77E337-0DA1-4F3C-B39B-2D6F196CF5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5" name="AutoShape 1" descr="blob:https://web.whatsapp.com/34b6e80c-bc0c-4a28-b3e1-e4a36d430a7e">
          <a:extLst>
            <a:ext uri="{FF2B5EF4-FFF2-40B4-BE49-F238E27FC236}">
              <a16:creationId xmlns:a16="http://schemas.microsoft.com/office/drawing/2014/main" id="{193628FB-7988-409C-943F-F82CA8AC63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6" name="AutoShape 1" descr="blob:https://web.whatsapp.com/34b6e80c-bc0c-4a28-b3e1-e4a36d430a7e">
          <a:extLst>
            <a:ext uri="{FF2B5EF4-FFF2-40B4-BE49-F238E27FC236}">
              <a16:creationId xmlns:a16="http://schemas.microsoft.com/office/drawing/2014/main" id="{40D50889-EADE-413A-94F2-F5FE96D5D8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7" name="AutoShape 1" descr="blob:https://web.whatsapp.com/34b6e80c-bc0c-4a28-b3e1-e4a36d430a7e">
          <a:extLst>
            <a:ext uri="{FF2B5EF4-FFF2-40B4-BE49-F238E27FC236}">
              <a16:creationId xmlns:a16="http://schemas.microsoft.com/office/drawing/2014/main" id="{80E2F65B-31FE-4D9C-9894-59103F97F10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8" name="AutoShape 1" descr="blob:https://web.whatsapp.com/34b6e80c-bc0c-4a28-b3e1-e4a36d430a7e">
          <a:extLst>
            <a:ext uri="{FF2B5EF4-FFF2-40B4-BE49-F238E27FC236}">
              <a16:creationId xmlns:a16="http://schemas.microsoft.com/office/drawing/2014/main" id="{A1C9F893-8D7D-42D1-A796-2A21462D8A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09" name="AutoShape 1" descr="blob:https://web.whatsapp.com/34b6e80c-bc0c-4a28-b3e1-e4a36d430a7e">
          <a:extLst>
            <a:ext uri="{FF2B5EF4-FFF2-40B4-BE49-F238E27FC236}">
              <a16:creationId xmlns:a16="http://schemas.microsoft.com/office/drawing/2014/main" id="{6D65E5E3-BBF9-4DD5-B345-E2B1FD2960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0" name="AutoShape 1" descr="blob:https://web.whatsapp.com/34b6e80c-bc0c-4a28-b3e1-e4a36d430a7e">
          <a:extLst>
            <a:ext uri="{FF2B5EF4-FFF2-40B4-BE49-F238E27FC236}">
              <a16:creationId xmlns:a16="http://schemas.microsoft.com/office/drawing/2014/main" id="{C6DAAE49-0ADA-42B5-A7CB-41CE0D2E13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1" name="AutoShape 1" descr="blob:https://web.whatsapp.com/34b6e80c-bc0c-4a28-b3e1-e4a36d430a7e">
          <a:extLst>
            <a:ext uri="{FF2B5EF4-FFF2-40B4-BE49-F238E27FC236}">
              <a16:creationId xmlns:a16="http://schemas.microsoft.com/office/drawing/2014/main" id="{5CE29F0C-EEA3-48F7-97DB-A2F25E72F01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2" name="AutoShape 1" descr="blob:https://web.whatsapp.com/34b6e80c-bc0c-4a28-b3e1-e4a36d430a7e">
          <a:extLst>
            <a:ext uri="{FF2B5EF4-FFF2-40B4-BE49-F238E27FC236}">
              <a16:creationId xmlns:a16="http://schemas.microsoft.com/office/drawing/2014/main" id="{88185CD4-F206-496A-809E-945F38894F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3" name="AutoShape 1" descr="blob:https://web.whatsapp.com/34b6e80c-bc0c-4a28-b3e1-e4a36d430a7e">
          <a:extLst>
            <a:ext uri="{FF2B5EF4-FFF2-40B4-BE49-F238E27FC236}">
              <a16:creationId xmlns:a16="http://schemas.microsoft.com/office/drawing/2014/main" id="{B52B7760-02D2-4CD0-BBFF-4258EC529F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4" name="AutoShape 1" descr="blob:https://web.whatsapp.com/34b6e80c-bc0c-4a28-b3e1-e4a36d430a7e">
          <a:extLst>
            <a:ext uri="{FF2B5EF4-FFF2-40B4-BE49-F238E27FC236}">
              <a16:creationId xmlns:a16="http://schemas.microsoft.com/office/drawing/2014/main" id="{20816E5E-30AA-4C11-8BE4-793231062B6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1527</xdr:row>
      <xdr:rowOff>0</xdr:rowOff>
    </xdr:from>
    <xdr:ext cx="304800" cy="307975"/>
    <xdr:sp macro="" textlink="">
      <xdr:nvSpPr>
        <xdr:cNvPr id="7315" name="AutoShape 1" descr="blob:https://web.whatsapp.com/34b6e80c-bc0c-4a28-b3e1-e4a36d430a7e">
          <a:extLst>
            <a:ext uri="{FF2B5EF4-FFF2-40B4-BE49-F238E27FC236}">
              <a16:creationId xmlns:a16="http://schemas.microsoft.com/office/drawing/2014/main" id="{FFE9E5EC-4935-4BD3-AEF4-1788B75B42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16" name="AutoShape 1" descr="blob:https://web.whatsapp.com/34b6e80c-bc0c-4a28-b3e1-e4a36d430a7e">
          <a:extLst>
            <a:ext uri="{FF2B5EF4-FFF2-40B4-BE49-F238E27FC236}">
              <a16:creationId xmlns:a16="http://schemas.microsoft.com/office/drawing/2014/main" id="{D5A2B853-3E0C-4CC1-833C-EB319562A7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17" name="AutoShape 1" descr="blob:https://web.whatsapp.com/34b6e80c-bc0c-4a28-b3e1-e4a36d430a7e">
          <a:extLst>
            <a:ext uri="{FF2B5EF4-FFF2-40B4-BE49-F238E27FC236}">
              <a16:creationId xmlns:a16="http://schemas.microsoft.com/office/drawing/2014/main" id="{96922BBE-88FE-46D8-B1EF-9C0AA820FDA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18" name="AutoShape 1" descr="blob:https://web.whatsapp.com/34b6e80c-bc0c-4a28-b3e1-e4a36d430a7e">
          <a:extLst>
            <a:ext uri="{FF2B5EF4-FFF2-40B4-BE49-F238E27FC236}">
              <a16:creationId xmlns:a16="http://schemas.microsoft.com/office/drawing/2014/main" id="{7721CFE3-3CE5-48A6-830F-BD626C0A29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19" name="AutoShape 1" descr="blob:https://web.whatsapp.com/34b6e80c-bc0c-4a28-b3e1-e4a36d430a7e">
          <a:extLst>
            <a:ext uri="{FF2B5EF4-FFF2-40B4-BE49-F238E27FC236}">
              <a16:creationId xmlns:a16="http://schemas.microsoft.com/office/drawing/2014/main" id="{53803DE4-0C10-4A3D-AAF3-83111450AC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0" name="AutoShape 1" descr="blob:https://web.whatsapp.com/34b6e80c-bc0c-4a28-b3e1-e4a36d430a7e">
          <a:extLst>
            <a:ext uri="{FF2B5EF4-FFF2-40B4-BE49-F238E27FC236}">
              <a16:creationId xmlns:a16="http://schemas.microsoft.com/office/drawing/2014/main" id="{229408B5-81C6-4FC9-8C9A-082E2CA762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1" name="AutoShape 1" descr="blob:https://web.whatsapp.com/34b6e80c-bc0c-4a28-b3e1-e4a36d430a7e">
          <a:extLst>
            <a:ext uri="{FF2B5EF4-FFF2-40B4-BE49-F238E27FC236}">
              <a16:creationId xmlns:a16="http://schemas.microsoft.com/office/drawing/2014/main" id="{D9BDB642-D598-45E3-B6ED-8632F3434F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2" name="AutoShape 1" descr="blob:https://web.whatsapp.com/34b6e80c-bc0c-4a28-b3e1-e4a36d430a7e">
          <a:extLst>
            <a:ext uri="{FF2B5EF4-FFF2-40B4-BE49-F238E27FC236}">
              <a16:creationId xmlns:a16="http://schemas.microsoft.com/office/drawing/2014/main" id="{DAAF72B2-A770-4719-A049-EFEEDE0894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3" name="AutoShape 1" descr="blob:https://web.whatsapp.com/34b6e80c-bc0c-4a28-b3e1-e4a36d430a7e">
          <a:extLst>
            <a:ext uri="{FF2B5EF4-FFF2-40B4-BE49-F238E27FC236}">
              <a16:creationId xmlns:a16="http://schemas.microsoft.com/office/drawing/2014/main" id="{6599B9C9-93F7-4C71-B7C2-095B2C2A12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4" name="AutoShape 1" descr="blob:https://web.whatsapp.com/34b6e80c-bc0c-4a28-b3e1-e4a36d430a7e">
          <a:extLst>
            <a:ext uri="{FF2B5EF4-FFF2-40B4-BE49-F238E27FC236}">
              <a16:creationId xmlns:a16="http://schemas.microsoft.com/office/drawing/2014/main" id="{C8B0D947-4CDE-4FA9-86F5-8A75EA7931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5" name="AutoShape 1" descr="blob:https://web.whatsapp.com/34b6e80c-bc0c-4a28-b3e1-e4a36d430a7e">
          <a:extLst>
            <a:ext uri="{FF2B5EF4-FFF2-40B4-BE49-F238E27FC236}">
              <a16:creationId xmlns:a16="http://schemas.microsoft.com/office/drawing/2014/main" id="{2C093BBC-412D-44BD-91C4-E54303096D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6" name="AutoShape 1" descr="blob:https://web.whatsapp.com/34b6e80c-bc0c-4a28-b3e1-e4a36d430a7e">
          <a:extLst>
            <a:ext uri="{FF2B5EF4-FFF2-40B4-BE49-F238E27FC236}">
              <a16:creationId xmlns:a16="http://schemas.microsoft.com/office/drawing/2014/main" id="{5E5D162A-D91A-411D-ACB9-0BE9C6F921E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7" name="AutoShape 1" descr="blob:https://web.whatsapp.com/34b6e80c-bc0c-4a28-b3e1-e4a36d430a7e">
          <a:extLst>
            <a:ext uri="{FF2B5EF4-FFF2-40B4-BE49-F238E27FC236}">
              <a16:creationId xmlns:a16="http://schemas.microsoft.com/office/drawing/2014/main" id="{2482BA1E-89C9-4C82-BFA8-1B268E2E9EA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8" name="AutoShape 1" descr="blob:https://web.whatsapp.com/34b6e80c-bc0c-4a28-b3e1-e4a36d430a7e">
          <a:extLst>
            <a:ext uri="{FF2B5EF4-FFF2-40B4-BE49-F238E27FC236}">
              <a16:creationId xmlns:a16="http://schemas.microsoft.com/office/drawing/2014/main" id="{DA652F03-3962-4FF9-B2E6-BC3E9B1B51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29" name="AutoShape 1" descr="blob:https://web.whatsapp.com/34b6e80c-bc0c-4a28-b3e1-e4a36d430a7e">
          <a:extLst>
            <a:ext uri="{FF2B5EF4-FFF2-40B4-BE49-F238E27FC236}">
              <a16:creationId xmlns:a16="http://schemas.microsoft.com/office/drawing/2014/main" id="{2A3766E4-0EDF-4117-9C62-E1DD73D30C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0" name="AutoShape 1" descr="blob:https://web.whatsapp.com/34b6e80c-bc0c-4a28-b3e1-e4a36d430a7e">
          <a:extLst>
            <a:ext uri="{FF2B5EF4-FFF2-40B4-BE49-F238E27FC236}">
              <a16:creationId xmlns:a16="http://schemas.microsoft.com/office/drawing/2014/main" id="{85BD88EC-36C6-4B79-9210-735EFA32E5C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1" name="AutoShape 1" descr="blob:https://web.whatsapp.com/34b6e80c-bc0c-4a28-b3e1-e4a36d430a7e">
          <a:extLst>
            <a:ext uri="{FF2B5EF4-FFF2-40B4-BE49-F238E27FC236}">
              <a16:creationId xmlns:a16="http://schemas.microsoft.com/office/drawing/2014/main" id="{1878E6D6-4921-46E1-8545-A21E830BAB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2" name="AutoShape 1" descr="blob:https://web.whatsapp.com/34b6e80c-bc0c-4a28-b3e1-e4a36d430a7e">
          <a:extLst>
            <a:ext uri="{FF2B5EF4-FFF2-40B4-BE49-F238E27FC236}">
              <a16:creationId xmlns:a16="http://schemas.microsoft.com/office/drawing/2014/main" id="{CB783E3A-EDA4-42A6-891D-695CF166BE1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3" name="AutoShape 1" descr="blob:https://web.whatsapp.com/34b6e80c-bc0c-4a28-b3e1-e4a36d430a7e">
          <a:extLst>
            <a:ext uri="{FF2B5EF4-FFF2-40B4-BE49-F238E27FC236}">
              <a16:creationId xmlns:a16="http://schemas.microsoft.com/office/drawing/2014/main" id="{816143BA-0F9A-41FB-BA3B-50B2729CD9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4" name="AutoShape 1" descr="blob:https://web.whatsapp.com/34b6e80c-bc0c-4a28-b3e1-e4a36d430a7e">
          <a:extLst>
            <a:ext uri="{FF2B5EF4-FFF2-40B4-BE49-F238E27FC236}">
              <a16:creationId xmlns:a16="http://schemas.microsoft.com/office/drawing/2014/main" id="{9BDAB5C9-499A-420A-A576-78DA1E8473C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5" name="AutoShape 1" descr="blob:https://web.whatsapp.com/34b6e80c-bc0c-4a28-b3e1-e4a36d430a7e">
          <a:extLst>
            <a:ext uri="{FF2B5EF4-FFF2-40B4-BE49-F238E27FC236}">
              <a16:creationId xmlns:a16="http://schemas.microsoft.com/office/drawing/2014/main" id="{7DCA935A-F0F8-4A24-AD83-8EBE92DEEE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6" name="AutoShape 1" descr="blob:https://web.whatsapp.com/34b6e80c-bc0c-4a28-b3e1-e4a36d430a7e">
          <a:extLst>
            <a:ext uri="{FF2B5EF4-FFF2-40B4-BE49-F238E27FC236}">
              <a16:creationId xmlns:a16="http://schemas.microsoft.com/office/drawing/2014/main" id="{518EB800-7C92-4369-925A-8F4733B8EF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7" name="AutoShape 1" descr="blob:https://web.whatsapp.com/34b6e80c-bc0c-4a28-b3e1-e4a36d430a7e">
          <a:extLst>
            <a:ext uri="{FF2B5EF4-FFF2-40B4-BE49-F238E27FC236}">
              <a16:creationId xmlns:a16="http://schemas.microsoft.com/office/drawing/2014/main" id="{03FD1C53-3BA7-4E56-8B2A-52E0FC4DE8C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8" name="AutoShape 1" descr="blob:https://web.whatsapp.com/34b6e80c-bc0c-4a28-b3e1-e4a36d430a7e">
          <a:extLst>
            <a:ext uri="{FF2B5EF4-FFF2-40B4-BE49-F238E27FC236}">
              <a16:creationId xmlns:a16="http://schemas.microsoft.com/office/drawing/2014/main" id="{8D7DC2DD-5EFD-40A1-B5B0-0CC6E7DFA8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39" name="AutoShape 1" descr="blob:https://web.whatsapp.com/34b6e80c-bc0c-4a28-b3e1-e4a36d430a7e">
          <a:extLst>
            <a:ext uri="{FF2B5EF4-FFF2-40B4-BE49-F238E27FC236}">
              <a16:creationId xmlns:a16="http://schemas.microsoft.com/office/drawing/2014/main" id="{5B90F56C-B43A-417B-AC52-D6F71FD079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0" name="AutoShape 1" descr="blob:https://web.whatsapp.com/34b6e80c-bc0c-4a28-b3e1-e4a36d430a7e">
          <a:extLst>
            <a:ext uri="{FF2B5EF4-FFF2-40B4-BE49-F238E27FC236}">
              <a16:creationId xmlns:a16="http://schemas.microsoft.com/office/drawing/2014/main" id="{B6909DA3-716A-428C-BC72-8A6634E0697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1" name="AutoShape 1" descr="blob:https://web.whatsapp.com/34b6e80c-bc0c-4a28-b3e1-e4a36d430a7e">
          <a:extLst>
            <a:ext uri="{FF2B5EF4-FFF2-40B4-BE49-F238E27FC236}">
              <a16:creationId xmlns:a16="http://schemas.microsoft.com/office/drawing/2014/main" id="{4CF8B826-6EE7-4A57-9C98-21A6003EE5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2" name="AutoShape 1" descr="blob:https://web.whatsapp.com/34b6e80c-bc0c-4a28-b3e1-e4a36d430a7e">
          <a:extLst>
            <a:ext uri="{FF2B5EF4-FFF2-40B4-BE49-F238E27FC236}">
              <a16:creationId xmlns:a16="http://schemas.microsoft.com/office/drawing/2014/main" id="{9C8A881D-3738-49FA-B53F-0D4C2855399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3" name="AutoShape 1" descr="blob:https://web.whatsapp.com/34b6e80c-bc0c-4a28-b3e1-e4a36d430a7e">
          <a:extLst>
            <a:ext uri="{FF2B5EF4-FFF2-40B4-BE49-F238E27FC236}">
              <a16:creationId xmlns:a16="http://schemas.microsoft.com/office/drawing/2014/main" id="{DAEBEB0B-9D80-412F-A5D5-7277CC4351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4" name="AutoShape 1" descr="blob:https://web.whatsapp.com/34b6e80c-bc0c-4a28-b3e1-e4a36d430a7e">
          <a:extLst>
            <a:ext uri="{FF2B5EF4-FFF2-40B4-BE49-F238E27FC236}">
              <a16:creationId xmlns:a16="http://schemas.microsoft.com/office/drawing/2014/main" id="{09E10E00-39FD-46E8-88EA-58FA9F3B0B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5" name="AutoShape 1" descr="blob:https://web.whatsapp.com/34b6e80c-bc0c-4a28-b3e1-e4a36d430a7e">
          <a:extLst>
            <a:ext uri="{FF2B5EF4-FFF2-40B4-BE49-F238E27FC236}">
              <a16:creationId xmlns:a16="http://schemas.microsoft.com/office/drawing/2014/main" id="{855F74AD-D040-4618-AB4F-BBE7894A3E9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6" name="AutoShape 1" descr="blob:https://web.whatsapp.com/34b6e80c-bc0c-4a28-b3e1-e4a36d430a7e">
          <a:extLst>
            <a:ext uri="{FF2B5EF4-FFF2-40B4-BE49-F238E27FC236}">
              <a16:creationId xmlns:a16="http://schemas.microsoft.com/office/drawing/2014/main" id="{3AD10A9C-72C8-4B55-ACD2-45F225BA79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1528</xdr:row>
      <xdr:rowOff>0</xdr:rowOff>
    </xdr:from>
    <xdr:ext cx="304800" cy="307975"/>
    <xdr:sp macro="" textlink="">
      <xdr:nvSpPr>
        <xdr:cNvPr id="7347" name="AutoShape 1" descr="blob:https://web.whatsapp.com/34b6e80c-bc0c-4a28-b3e1-e4a36d430a7e">
          <a:extLst>
            <a:ext uri="{FF2B5EF4-FFF2-40B4-BE49-F238E27FC236}">
              <a16:creationId xmlns:a16="http://schemas.microsoft.com/office/drawing/2014/main" id="{6817073D-4F91-4B1A-AB14-28F4E7C3FE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48" name="AutoShape 1" descr="blob:https://web.whatsapp.com/34b6e80c-bc0c-4a28-b3e1-e4a36d430a7e">
          <a:extLst>
            <a:ext uri="{FF2B5EF4-FFF2-40B4-BE49-F238E27FC236}">
              <a16:creationId xmlns:a16="http://schemas.microsoft.com/office/drawing/2014/main" id="{39EFFE53-376E-4BEC-9E8C-DAB1582B62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49" name="AutoShape 1" descr="blob:https://web.whatsapp.com/34b6e80c-bc0c-4a28-b3e1-e4a36d430a7e">
          <a:extLst>
            <a:ext uri="{FF2B5EF4-FFF2-40B4-BE49-F238E27FC236}">
              <a16:creationId xmlns:a16="http://schemas.microsoft.com/office/drawing/2014/main" id="{1DA7C5A3-97B6-4691-9058-B430FB8685B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0" name="AutoShape 1" descr="blob:https://web.whatsapp.com/34b6e80c-bc0c-4a28-b3e1-e4a36d430a7e">
          <a:extLst>
            <a:ext uri="{FF2B5EF4-FFF2-40B4-BE49-F238E27FC236}">
              <a16:creationId xmlns:a16="http://schemas.microsoft.com/office/drawing/2014/main" id="{3D66C387-B950-43D8-B7D1-F8B1066A072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1" name="AutoShape 1" descr="blob:https://web.whatsapp.com/34b6e80c-bc0c-4a28-b3e1-e4a36d430a7e">
          <a:extLst>
            <a:ext uri="{FF2B5EF4-FFF2-40B4-BE49-F238E27FC236}">
              <a16:creationId xmlns:a16="http://schemas.microsoft.com/office/drawing/2014/main" id="{11A84FE4-ECE8-4126-92FE-7C93F52670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2" name="AutoShape 1" descr="blob:https://web.whatsapp.com/34b6e80c-bc0c-4a28-b3e1-e4a36d430a7e">
          <a:extLst>
            <a:ext uri="{FF2B5EF4-FFF2-40B4-BE49-F238E27FC236}">
              <a16:creationId xmlns:a16="http://schemas.microsoft.com/office/drawing/2014/main" id="{09BC5AF5-E461-414F-8B58-E30BEDB319D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3" name="AutoShape 1" descr="blob:https://web.whatsapp.com/34b6e80c-bc0c-4a28-b3e1-e4a36d430a7e">
          <a:extLst>
            <a:ext uri="{FF2B5EF4-FFF2-40B4-BE49-F238E27FC236}">
              <a16:creationId xmlns:a16="http://schemas.microsoft.com/office/drawing/2014/main" id="{7AD966DC-23E6-47FA-BE08-783F28E561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4" name="AutoShape 1" descr="blob:https://web.whatsapp.com/34b6e80c-bc0c-4a28-b3e1-e4a36d430a7e">
          <a:extLst>
            <a:ext uri="{FF2B5EF4-FFF2-40B4-BE49-F238E27FC236}">
              <a16:creationId xmlns:a16="http://schemas.microsoft.com/office/drawing/2014/main" id="{EBF3C248-EBF3-4131-B9C2-BA263354DD3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5" name="AutoShape 1" descr="blob:https://web.whatsapp.com/34b6e80c-bc0c-4a28-b3e1-e4a36d430a7e">
          <a:extLst>
            <a:ext uri="{FF2B5EF4-FFF2-40B4-BE49-F238E27FC236}">
              <a16:creationId xmlns:a16="http://schemas.microsoft.com/office/drawing/2014/main" id="{8FB83D72-1D0E-4BC5-85F7-B4A4EFDE47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6" name="AutoShape 1" descr="blob:https://web.whatsapp.com/34b6e80c-bc0c-4a28-b3e1-e4a36d430a7e">
          <a:extLst>
            <a:ext uri="{FF2B5EF4-FFF2-40B4-BE49-F238E27FC236}">
              <a16:creationId xmlns:a16="http://schemas.microsoft.com/office/drawing/2014/main" id="{6B28639B-8B2C-4B0F-BBDC-78E40B2457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7" name="AutoShape 1" descr="blob:https://web.whatsapp.com/34b6e80c-bc0c-4a28-b3e1-e4a36d430a7e">
          <a:extLst>
            <a:ext uri="{FF2B5EF4-FFF2-40B4-BE49-F238E27FC236}">
              <a16:creationId xmlns:a16="http://schemas.microsoft.com/office/drawing/2014/main" id="{FDFAAF16-B042-4469-BEFC-8E8ABC889F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8" name="AutoShape 1" descr="blob:https://web.whatsapp.com/34b6e80c-bc0c-4a28-b3e1-e4a36d430a7e">
          <a:extLst>
            <a:ext uri="{FF2B5EF4-FFF2-40B4-BE49-F238E27FC236}">
              <a16:creationId xmlns:a16="http://schemas.microsoft.com/office/drawing/2014/main" id="{049AA684-16B0-4F66-853C-4B12F9CF87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59" name="AutoShape 1" descr="blob:https://web.whatsapp.com/34b6e80c-bc0c-4a28-b3e1-e4a36d430a7e">
          <a:extLst>
            <a:ext uri="{FF2B5EF4-FFF2-40B4-BE49-F238E27FC236}">
              <a16:creationId xmlns:a16="http://schemas.microsoft.com/office/drawing/2014/main" id="{6997FD27-C366-4C74-8BAA-840A0DFE99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0" name="AutoShape 1" descr="blob:https://web.whatsapp.com/34b6e80c-bc0c-4a28-b3e1-e4a36d430a7e">
          <a:extLst>
            <a:ext uri="{FF2B5EF4-FFF2-40B4-BE49-F238E27FC236}">
              <a16:creationId xmlns:a16="http://schemas.microsoft.com/office/drawing/2014/main" id="{70B2F143-6961-40C4-90E7-5DAE122812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1" name="AutoShape 1" descr="blob:https://web.whatsapp.com/34b6e80c-bc0c-4a28-b3e1-e4a36d430a7e">
          <a:extLst>
            <a:ext uri="{FF2B5EF4-FFF2-40B4-BE49-F238E27FC236}">
              <a16:creationId xmlns:a16="http://schemas.microsoft.com/office/drawing/2014/main" id="{BAC0D8B0-83B4-4341-8668-6CA4E1E10A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2" name="AutoShape 1" descr="blob:https://web.whatsapp.com/34b6e80c-bc0c-4a28-b3e1-e4a36d430a7e">
          <a:extLst>
            <a:ext uri="{FF2B5EF4-FFF2-40B4-BE49-F238E27FC236}">
              <a16:creationId xmlns:a16="http://schemas.microsoft.com/office/drawing/2014/main" id="{EA7CFD27-87BC-477F-A035-5DD5CF7A39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3" name="AutoShape 1" descr="blob:https://web.whatsapp.com/34b6e80c-bc0c-4a28-b3e1-e4a36d430a7e">
          <a:extLst>
            <a:ext uri="{FF2B5EF4-FFF2-40B4-BE49-F238E27FC236}">
              <a16:creationId xmlns:a16="http://schemas.microsoft.com/office/drawing/2014/main" id="{CE5846BF-0222-49DC-A5AC-27BCA4334E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4" name="AutoShape 1" descr="blob:https://web.whatsapp.com/34b6e80c-bc0c-4a28-b3e1-e4a36d430a7e">
          <a:extLst>
            <a:ext uri="{FF2B5EF4-FFF2-40B4-BE49-F238E27FC236}">
              <a16:creationId xmlns:a16="http://schemas.microsoft.com/office/drawing/2014/main" id="{E25C9DCE-0260-48EB-BC22-BDD67C1C01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5" name="AutoShape 1" descr="blob:https://web.whatsapp.com/34b6e80c-bc0c-4a28-b3e1-e4a36d430a7e">
          <a:extLst>
            <a:ext uri="{FF2B5EF4-FFF2-40B4-BE49-F238E27FC236}">
              <a16:creationId xmlns:a16="http://schemas.microsoft.com/office/drawing/2014/main" id="{FE1F6FC8-45EC-4983-A4C8-9B20FB4B04E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6" name="AutoShape 1" descr="blob:https://web.whatsapp.com/34b6e80c-bc0c-4a28-b3e1-e4a36d430a7e">
          <a:extLst>
            <a:ext uri="{FF2B5EF4-FFF2-40B4-BE49-F238E27FC236}">
              <a16:creationId xmlns:a16="http://schemas.microsoft.com/office/drawing/2014/main" id="{30D5AED7-3B3F-47EA-8909-1AF86B8C2D8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7" name="AutoShape 1" descr="blob:https://web.whatsapp.com/34b6e80c-bc0c-4a28-b3e1-e4a36d430a7e">
          <a:extLst>
            <a:ext uri="{FF2B5EF4-FFF2-40B4-BE49-F238E27FC236}">
              <a16:creationId xmlns:a16="http://schemas.microsoft.com/office/drawing/2014/main" id="{E69BCC98-C461-4296-8136-33B39AF896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8" name="AutoShape 1" descr="blob:https://web.whatsapp.com/34b6e80c-bc0c-4a28-b3e1-e4a36d430a7e">
          <a:extLst>
            <a:ext uri="{FF2B5EF4-FFF2-40B4-BE49-F238E27FC236}">
              <a16:creationId xmlns:a16="http://schemas.microsoft.com/office/drawing/2014/main" id="{DFA1540A-AC31-441C-8EAD-46CD0082C7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69" name="AutoShape 1" descr="blob:https://web.whatsapp.com/34b6e80c-bc0c-4a28-b3e1-e4a36d430a7e">
          <a:extLst>
            <a:ext uri="{FF2B5EF4-FFF2-40B4-BE49-F238E27FC236}">
              <a16:creationId xmlns:a16="http://schemas.microsoft.com/office/drawing/2014/main" id="{455241F9-0E8E-410D-9D1B-BB93EE2D5A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0" name="AutoShape 1" descr="blob:https://web.whatsapp.com/34b6e80c-bc0c-4a28-b3e1-e4a36d430a7e">
          <a:extLst>
            <a:ext uri="{FF2B5EF4-FFF2-40B4-BE49-F238E27FC236}">
              <a16:creationId xmlns:a16="http://schemas.microsoft.com/office/drawing/2014/main" id="{AA51838E-CE31-4ABD-8077-E81EE493C3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1" name="AutoShape 1" descr="blob:https://web.whatsapp.com/34b6e80c-bc0c-4a28-b3e1-e4a36d430a7e">
          <a:extLst>
            <a:ext uri="{FF2B5EF4-FFF2-40B4-BE49-F238E27FC236}">
              <a16:creationId xmlns:a16="http://schemas.microsoft.com/office/drawing/2014/main" id="{C9AD60ED-86EE-4010-8CFD-E2B6EE75678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2" name="AutoShape 1" descr="blob:https://web.whatsapp.com/34b6e80c-bc0c-4a28-b3e1-e4a36d430a7e">
          <a:extLst>
            <a:ext uri="{FF2B5EF4-FFF2-40B4-BE49-F238E27FC236}">
              <a16:creationId xmlns:a16="http://schemas.microsoft.com/office/drawing/2014/main" id="{B522B708-11C9-4ABB-921C-DAD93BD222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3" name="AutoShape 1" descr="blob:https://web.whatsapp.com/34b6e80c-bc0c-4a28-b3e1-e4a36d430a7e">
          <a:extLst>
            <a:ext uri="{FF2B5EF4-FFF2-40B4-BE49-F238E27FC236}">
              <a16:creationId xmlns:a16="http://schemas.microsoft.com/office/drawing/2014/main" id="{D0774BF1-B257-475E-8AEC-39BD3316DD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4" name="AutoShape 1" descr="blob:https://web.whatsapp.com/34b6e80c-bc0c-4a28-b3e1-e4a36d430a7e">
          <a:extLst>
            <a:ext uri="{FF2B5EF4-FFF2-40B4-BE49-F238E27FC236}">
              <a16:creationId xmlns:a16="http://schemas.microsoft.com/office/drawing/2014/main" id="{E00F94CA-1C24-4B3A-9B7C-2073D77406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5" name="AutoShape 1" descr="blob:https://web.whatsapp.com/34b6e80c-bc0c-4a28-b3e1-e4a36d430a7e">
          <a:extLst>
            <a:ext uri="{FF2B5EF4-FFF2-40B4-BE49-F238E27FC236}">
              <a16:creationId xmlns:a16="http://schemas.microsoft.com/office/drawing/2014/main" id="{A24CBD11-8122-4804-B061-21F6CADCFE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6" name="AutoShape 1" descr="blob:https://web.whatsapp.com/34b6e80c-bc0c-4a28-b3e1-e4a36d430a7e">
          <a:extLst>
            <a:ext uri="{FF2B5EF4-FFF2-40B4-BE49-F238E27FC236}">
              <a16:creationId xmlns:a16="http://schemas.microsoft.com/office/drawing/2014/main" id="{7AB73BF2-2333-4DB8-88E8-A74E4AE5C8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7" name="AutoShape 1" descr="blob:https://web.whatsapp.com/34b6e80c-bc0c-4a28-b3e1-e4a36d430a7e">
          <a:extLst>
            <a:ext uri="{FF2B5EF4-FFF2-40B4-BE49-F238E27FC236}">
              <a16:creationId xmlns:a16="http://schemas.microsoft.com/office/drawing/2014/main" id="{AD11C8E4-014E-46F4-8026-CCBFE124FFE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8" name="AutoShape 1" descr="blob:https://web.whatsapp.com/34b6e80c-bc0c-4a28-b3e1-e4a36d430a7e">
          <a:extLst>
            <a:ext uri="{FF2B5EF4-FFF2-40B4-BE49-F238E27FC236}">
              <a16:creationId xmlns:a16="http://schemas.microsoft.com/office/drawing/2014/main" id="{19AB703A-1325-419D-A5D1-8AFBF616811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1529</xdr:row>
      <xdr:rowOff>0</xdr:rowOff>
    </xdr:from>
    <xdr:ext cx="304800" cy="307975"/>
    <xdr:sp macro="" textlink="">
      <xdr:nvSpPr>
        <xdr:cNvPr id="7379" name="AutoShape 1" descr="blob:https://web.whatsapp.com/34b6e80c-bc0c-4a28-b3e1-e4a36d430a7e">
          <a:extLst>
            <a:ext uri="{FF2B5EF4-FFF2-40B4-BE49-F238E27FC236}">
              <a16:creationId xmlns:a16="http://schemas.microsoft.com/office/drawing/2014/main" id="{2DE6116D-CEDC-4FA8-AD10-E5EA2DFF7DA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0" name="AutoShape 1" descr="blob:https://web.whatsapp.com/34b6e80c-bc0c-4a28-b3e1-e4a36d430a7e">
          <a:extLst>
            <a:ext uri="{FF2B5EF4-FFF2-40B4-BE49-F238E27FC236}">
              <a16:creationId xmlns:a16="http://schemas.microsoft.com/office/drawing/2014/main" id="{016FDACF-CBE6-4978-B7FB-A31FBCFDD6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1" name="AutoShape 1" descr="blob:https://web.whatsapp.com/34b6e80c-bc0c-4a28-b3e1-e4a36d430a7e">
          <a:extLst>
            <a:ext uri="{FF2B5EF4-FFF2-40B4-BE49-F238E27FC236}">
              <a16:creationId xmlns:a16="http://schemas.microsoft.com/office/drawing/2014/main" id="{204FD252-D7E4-41FE-B493-E40D1887B93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2" name="AutoShape 1" descr="blob:https://web.whatsapp.com/34b6e80c-bc0c-4a28-b3e1-e4a36d430a7e">
          <a:extLst>
            <a:ext uri="{FF2B5EF4-FFF2-40B4-BE49-F238E27FC236}">
              <a16:creationId xmlns:a16="http://schemas.microsoft.com/office/drawing/2014/main" id="{96CA8CBC-75DC-41AA-970B-AA266236C53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3" name="AutoShape 1" descr="blob:https://web.whatsapp.com/34b6e80c-bc0c-4a28-b3e1-e4a36d430a7e">
          <a:extLst>
            <a:ext uri="{FF2B5EF4-FFF2-40B4-BE49-F238E27FC236}">
              <a16:creationId xmlns:a16="http://schemas.microsoft.com/office/drawing/2014/main" id="{0EA946E8-D76C-4F81-82EC-7209AD0F5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4" name="AutoShape 1" descr="blob:https://web.whatsapp.com/34b6e80c-bc0c-4a28-b3e1-e4a36d430a7e">
          <a:extLst>
            <a:ext uri="{FF2B5EF4-FFF2-40B4-BE49-F238E27FC236}">
              <a16:creationId xmlns:a16="http://schemas.microsoft.com/office/drawing/2014/main" id="{42331243-2294-4901-845D-1747C1714C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5" name="AutoShape 1" descr="blob:https://web.whatsapp.com/34b6e80c-bc0c-4a28-b3e1-e4a36d430a7e">
          <a:extLst>
            <a:ext uri="{FF2B5EF4-FFF2-40B4-BE49-F238E27FC236}">
              <a16:creationId xmlns:a16="http://schemas.microsoft.com/office/drawing/2014/main" id="{1E1D04B3-8E1B-4396-9646-90A26144B6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6" name="AutoShape 1" descr="blob:https://web.whatsapp.com/34b6e80c-bc0c-4a28-b3e1-e4a36d430a7e">
          <a:extLst>
            <a:ext uri="{FF2B5EF4-FFF2-40B4-BE49-F238E27FC236}">
              <a16:creationId xmlns:a16="http://schemas.microsoft.com/office/drawing/2014/main" id="{A1875D3E-80B9-461D-B81A-109E7A2964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7" name="AutoShape 1" descr="blob:https://web.whatsapp.com/34b6e80c-bc0c-4a28-b3e1-e4a36d430a7e">
          <a:extLst>
            <a:ext uri="{FF2B5EF4-FFF2-40B4-BE49-F238E27FC236}">
              <a16:creationId xmlns:a16="http://schemas.microsoft.com/office/drawing/2014/main" id="{3A10DAEE-AB98-4D2C-BBB6-67A6D22934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8" name="AutoShape 1" descr="blob:https://web.whatsapp.com/34b6e80c-bc0c-4a28-b3e1-e4a36d430a7e">
          <a:extLst>
            <a:ext uri="{FF2B5EF4-FFF2-40B4-BE49-F238E27FC236}">
              <a16:creationId xmlns:a16="http://schemas.microsoft.com/office/drawing/2014/main" id="{50603864-92BC-4FA0-9A4F-E934B03278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89" name="AutoShape 1" descr="blob:https://web.whatsapp.com/34b6e80c-bc0c-4a28-b3e1-e4a36d430a7e">
          <a:extLst>
            <a:ext uri="{FF2B5EF4-FFF2-40B4-BE49-F238E27FC236}">
              <a16:creationId xmlns:a16="http://schemas.microsoft.com/office/drawing/2014/main" id="{58AA68EC-3D91-4106-BF83-345EC03484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0" name="AutoShape 1" descr="blob:https://web.whatsapp.com/34b6e80c-bc0c-4a28-b3e1-e4a36d430a7e">
          <a:extLst>
            <a:ext uri="{FF2B5EF4-FFF2-40B4-BE49-F238E27FC236}">
              <a16:creationId xmlns:a16="http://schemas.microsoft.com/office/drawing/2014/main" id="{1BCA3E19-F2F0-4B97-ADC7-ADC54F9A0B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1" name="AutoShape 1" descr="blob:https://web.whatsapp.com/34b6e80c-bc0c-4a28-b3e1-e4a36d430a7e">
          <a:extLst>
            <a:ext uri="{FF2B5EF4-FFF2-40B4-BE49-F238E27FC236}">
              <a16:creationId xmlns:a16="http://schemas.microsoft.com/office/drawing/2014/main" id="{6902937E-5BEA-4469-9FCF-6327F2627F1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2" name="AutoShape 1" descr="blob:https://web.whatsapp.com/34b6e80c-bc0c-4a28-b3e1-e4a36d430a7e">
          <a:extLst>
            <a:ext uri="{FF2B5EF4-FFF2-40B4-BE49-F238E27FC236}">
              <a16:creationId xmlns:a16="http://schemas.microsoft.com/office/drawing/2014/main" id="{C3436934-E781-4B2C-ACA5-BCE43CF76B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3" name="AutoShape 1" descr="blob:https://web.whatsapp.com/34b6e80c-bc0c-4a28-b3e1-e4a36d430a7e">
          <a:extLst>
            <a:ext uri="{FF2B5EF4-FFF2-40B4-BE49-F238E27FC236}">
              <a16:creationId xmlns:a16="http://schemas.microsoft.com/office/drawing/2014/main" id="{8B2E8238-BCEC-4E47-9435-91E214B1BE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4" name="AutoShape 1" descr="blob:https://web.whatsapp.com/34b6e80c-bc0c-4a28-b3e1-e4a36d430a7e">
          <a:extLst>
            <a:ext uri="{FF2B5EF4-FFF2-40B4-BE49-F238E27FC236}">
              <a16:creationId xmlns:a16="http://schemas.microsoft.com/office/drawing/2014/main" id="{35152351-08E4-45DA-A26C-C859994808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5" name="AutoShape 1" descr="blob:https://web.whatsapp.com/34b6e80c-bc0c-4a28-b3e1-e4a36d430a7e">
          <a:extLst>
            <a:ext uri="{FF2B5EF4-FFF2-40B4-BE49-F238E27FC236}">
              <a16:creationId xmlns:a16="http://schemas.microsoft.com/office/drawing/2014/main" id="{AD30DAE3-8B4C-47B1-B8A9-46C5986DA2E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6" name="AutoShape 1" descr="blob:https://web.whatsapp.com/34b6e80c-bc0c-4a28-b3e1-e4a36d430a7e">
          <a:extLst>
            <a:ext uri="{FF2B5EF4-FFF2-40B4-BE49-F238E27FC236}">
              <a16:creationId xmlns:a16="http://schemas.microsoft.com/office/drawing/2014/main" id="{A55D59C3-3DDD-41B5-A282-F39B06072C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7" name="AutoShape 1" descr="blob:https://web.whatsapp.com/34b6e80c-bc0c-4a28-b3e1-e4a36d430a7e">
          <a:extLst>
            <a:ext uri="{FF2B5EF4-FFF2-40B4-BE49-F238E27FC236}">
              <a16:creationId xmlns:a16="http://schemas.microsoft.com/office/drawing/2014/main" id="{2F8A062C-D474-44B0-958C-5586E050A9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8" name="AutoShape 1" descr="blob:https://web.whatsapp.com/34b6e80c-bc0c-4a28-b3e1-e4a36d430a7e">
          <a:extLst>
            <a:ext uri="{FF2B5EF4-FFF2-40B4-BE49-F238E27FC236}">
              <a16:creationId xmlns:a16="http://schemas.microsoft.com/office/drawing/2014/main" id="{11E68304-2F08-4A46-A5F9-0C2A7702F9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399" name="AutoShape 1" descr="blob:https://web.whatsapp.com/34b6e80c-bc0c-4a28-b3e1-e4a36d430a7e">
          <a:extLst>
            <a:ext uri="{FF2B5EF4-FFF2-40B4-BE49-F238E27FC236}">
              <a16:creationId xmlns:a16="http://schemas.microsoft.com/office/drawing/2014/main" id="{A9FCD45D-5B8D-465B-8979-F45218B7EF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0" name="AutoShape 1" descr="blob:https://web.whatsapp.com/34b6e80c-bc0c-4a28-b3e1-e4a36d430a7e">
          <a:extLst>
            <a:ext uri="{FF2B5EF4-FFF2-40B4-BE49-F238E27FC236}">
              <a16:creationId xmlns:a16="http://schemas.microsoft.com/office/drawing/2014/main" id="{02919EC5-10D2-42B1-9BE0-B09DCCC08B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1" name="AutoShape 1" descr="blob:https://web.whatsapp.com/34b6e80c-bc0c-4a28-b3e1-e4a36d430a7e">
          <a:extLst>
            <a:ext uri="{FF2B5EF4-FFF2-40B4-BE49-F238E27FC236}">
              <a16:creationId xmlns:a16="http://schemas.microsoft.com/office/drawing/2014/main" id="{40914747-FC4A-42C9-A16F-2B8A699486F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2" name="AutoShape 1" descr="blob:https://web.whatsapp.com/34b6e80c-bc0c-4a28-b3e1-e4a36d430a7e">
          <a:extLst>
            <a:ext uri="{FF2B5EF4-FFF2-40B4-BE49-F238E27FC236}">
              <a16:creationId xmlns:a16="http://schemas.microsoft.com/office/drawing/2014/main" id="{33EDCE90-642A-4CA5-A52D-C3CEA7E66A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3" name="AutoShape 1" descr="blob:https://web.whatsapp.com/34b6e80c-bc0c-4a28-b3e1-e4a36d430a7e">
          <a:extLst>
            <a:ext uri="{FF2B5EF4-FFF2-40B4-BE49-F238E27FC236}">
              <a16:creationId xmlns:a16="http://schemas.microsoft.com/office/drawing/2014/main" id="{72DCD6B6-176E-4B27-A5BD-0FC2DBCAAE7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4" name="AutoShape 1" descr="blob:https://web.whatsapp.com/34b6e80c-bc0c-4a28-b3e1-e4a36d430a7e">
          <a:extLst>
            <a:ext uri="{FF2B5EF4-FFF2-40B4-BE49-F238E27FC236}">
              <a16:creationId xmlns:a16="http://schemas.microsoft.com/office/drawing/2014/main" id="{A026E0C6-0149-44A8-978E-EB567801D2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5" name="AutoShape 1" descr="blob:https://web.whatsapp.com/34b6e80c-bc0c-4a28-b3e1-e4a36d430a7e">
          <a:extLst>
            <a:ext uri="{FF2B5EF4-FFF2-40B4-BE49-F238E27FC236}">
              <a16:creationId xmlns:a16="http://schemas.microsoft.com/office/drawing/2014/main" id="{80D013EE-27C9-4FD6-84D0-553B5A0FD2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6" name="AutoShape 1" descr="blob:https://web.whatsapp.com/34b6e80c-bc0c-4a28-b3e1-e4a36d430a7e">
          <a:extLst>
            <a:ext uri="{FF2B5EF4-FFF2-40B4-BE49-F238E27FC236}">
              <a16:creationId xmlns:a16="http://schemas.microsoft.com/office/drawing/2014/main" id="{A6B036E0-C21D-4DDF-9B19-BF8A14D6A15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7" name="AutoShape 1" descr="blob:https://web.whatsapp.com/34b6e80c-bc0c-4a28-b3e1-e4a36d430a7e">
          <a:extLst>
            <a:ext uri="{FF2B5EF4-FFF2-40B4-BE49-F238E27FC236}">
              <a16:creationId xmlns:a16="http://schemas.microsoft.com/office/drawing/2014/main" id="{E4AD4F9D-8147-4EEB-8E41-682E849282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8" name="AutoShape 1" descr="blob:https://web.whatsapp.com/34b6e80c-bc0c-4a28-b3e1-e4a36d430a7e">
          <a:extLst>
            <a:ext uri="{FF2B5EF4-FFF2-40B4-BE49-F238E27FC236}">
              <a16:creationId xmlns:a16="http://schemas.microsoft.com/office/drawing/2014/main" id="{4131AC4F-C68D-4AD7-AAA0-FB93547190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09" name="AutoShape 1" descr="blob:https://web.whatsapp.com/34b6e80c-bc0c-4a28-b3e1-e4a36d430a7e">
          <a:extLst>
            <a:ext uri="{FF2B5EF4-FFF2-40B4-BE49-F238E27FC236}">
              <a16:creationId xmlns:a16="http://schemas.microsoft.com/office/drawing/2014/main" id="{998C4285-B31B-4C6D-A88F-AAF8777955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10" name="AutoShape 1" descr="blob:https://web.whatsapp.com/34b6e80c-bc0c-4a28-b3e1-e4a36d430a7e">
          <a:extLst>
            <a:ext uri="{FF2B5EF4-FFF2-40B4-BE49-F238E27FC236}">
              <a16:creationId xmlns:a16="http://schemas.microsoft.com/office/drawing/2014/main" id="{EA541CCD-0D36-41F0-A3C7-42942A4C52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1530</xdr:row>
      <xdr:rowOff>0</xdr:rowOff>
    </xdr:from>
    <xdr:ext cx="304800" cy="307975"/>
    <xdr:sp macro="" textlink="">
      <xdr:nvSpPr>
        <xdr:cNvPr id="7411" name="AutoShape 1" descr="blob:https://web.whatsapp.com/34b6e80c-bc0c-4a28-b3e1-e4a36d430a7e">
          <a:extLst>
            <a:ext uri="{FF2B5EF4-FFF2-40B4-BE49-F238E27FC236}">
              <a16:creationId xmlns:a16="http://schemas.microsoft.com/office/drawing/2014/main" id="{C17493F0-BE7A-4485-8BCE-A8217F91C91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2" name="AutoShape 1" descr="blob:https://web.whatsapp.com/34b6e80c-bc0c-4a28-b3e1-e4a36d430a7e">
          <a:extLst>
            <a:ext uri="{FF2B5EF4-FFF2-40B4-BE49-F238E27FC236}">
              <a16:creationId xmlns:a16="http://schemas.microsoft.com/office/drawing/2014/main" id="{A568A68E-90D4-4A7C-8CFC-E285DFC0CED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3" name="AutoShape 1" descr="blob:https://web.whatsapp.com/34b6e80c-bc0c-4a28-b3e1-e4a36d430a7e">
          <a:extLst>
            <a:ext uri="{FF2B5EF4-FFF2-40B4-BE49-F238E27FC236}">
              <a16:creationId xmlns:a16="http://schemas.microsoft.com/office/drawing/2014/main" id="{B26D0C60-99A8-4B89-86E4-D535DCB8F3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4" name="AutoShape 1" descr="blob:https://web.whatsapp.com/34b6e80c-bc0c-4a28-b3e1-e4a36d430a7e">
          <a:extLst>
            <a:ext uri="{FF2B5EF4-FFF2-40B4-BE49-F238E27FC236}">
              <a16:creationId xmlns:a16="http://schemas.microsoft.com/office/drawing/2014/main" id="{65A88769-977A-40D0-8983-BA8B5A6861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5" name="AutoShape 1" descr="blob:https://web.whatsapp.com/34b6e80c-bc0c-4a28-b3e1-e4a36d430a7e">
          <a:extLst>
            <a:ext uri="{FF2B5EF4-FFF2-40B4-BE49-F238E27FC236}">
              <a16:creationId xmlns:a16="http://schemas.microsoft.com/office/drawing/2014/main" id="{FCED8A76-FE9A-4377-BE35-F82D1945BF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6" name="AutoShape 1" descr="blob:https://web.whatsapp.com/34b6e80c-bc0c-4a28-b3e1-e4a36d430a7e">
          <a:extLst>
            <a:ext uri="{FF2B5EF4-FFF2-40B4-BE49-F238E27FC236}">
              <a16:creationId xmlns:a16="http://schemas.microsoft.com/office/drawing/2014/main" id="{0E629D55-728B-474E-8D17-3D8F97981D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7" name="AutoShape 1" descr="blob:https://web.whatsapp.com/34b6e80c-bc0c-4a28-b3e1-e4a36d430a7e">
          <a:extLst>
            <a:ext uri="{FF2B5EF4-FFF2-40B4-BE49-F238E27FC236}">
              <a16:creationId xmlns:a16="http://schemas.microsoft.com/office/drawing/2014/main" id="{EBF1A960-3447-42CE-9BB4-40B885D98C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8" name="AutoShape 1" descr="blob:https://web.whatsapp.com/34b6e80c-bc0c-4a28-b3e1-e4a36d430a7e">
          <a:extLst>
            <a:ext uri="{FF2B5EF4-FFF2-40B4-BE49-F238E27FC236}">
              <a16:creationId xmlns:a16="http://schemas.microsoft.com/office/drawing/2014/main" id="{B566ED3F-DBDD-4040-A724-CDA1BACBC0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19" name="AutoShape 1" descr="blob:https://web.whatsapp.com/34b6e80c-bc0c-4a28-b3e1-e4a36d430a7e">
          <a:extLst>
            <a:ext uri="{FF2B5EF4-FFF2-40B4-BE49-F238E27FC236}">
              <a16:creationId xmlns:a16="http://schemas.microsoft.com/office/drawing/2014/main" id="{C4A9BFE5-08C0-43B6-84BE-CE52090C68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0" name="AutoShape 1" descr="blob:https://web.whatsapp.com/34b6e80c-bc0c-4a28-b3e1-e4a36d430a7e">
          <a:extLst>
            <a:ext uri="{FF2B5EF4-FFF2-40B4-BE49-F238E27FC236}">
              <a16:creationId xmlns:a16="http://schemas.microsoft.com/office/drawing/2014/main" id="{DA359695-1DE7-43E4-A0A0-BDB1526E6E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1" name="AutoShape 1" descr="blob:https://web.whatsapp.com/34b6e80c-bc0c-4a28-b3e1-e4a36d430a7e">
          <a:extLst>
            <a:ext uri="{FF2B5EF4-FFF2-40B4-BE49-F238E27FC236}">
              <a16:creationId xmlns:a16="http://schemas.microsoft.com/office/drawing/2014/main" id="{81B0F38F-AF03-4E33-8677-F6716B402A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2" name="AutoShape 1" descr="blob:https://web.whatsapp.com/34b6e80c-bc0c-4a28-b3e1-e4a36d430a7e">
          <a:extLst>
            <a:ext uri="{FF2B5EF4-FFF2-40B4-BE49-F238E27FC236}">
              <a16:creationId xmlns:a16="http://schemas.microsoft.com/office/drawing/2014/main" id="{4BB093C3-EB81-4EE7-9B51-0CE85FE3B8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3" name="AutoShape 1" descr="blob:https://web.whatsapp.com/34b6e80c-bc0c-4a28-b3e1-e4a36d430a7e">
          <a:extLst>
            <a:ext uri="{FF2B5EF4-FFF2-40B4-BE49-F238E27FC236}">
              <a16:creationId xmlns:a16="http://schemas.microsoft.com/office/drawing/2014/main" id="{4E4204B0-3141-473B-B07D-6F2CA2EFE65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4" name="AutoShape 1" descr="blob:https://web.whatsapp.com/34b6e80c-bc0c-4a28-b3e1-e4a36d430a7e">
          <a:extLst>
            <a:ext uri="{FF2B5EF4-FFF2-40B4-BE49-F238E27FC236}">
              <a16:creationId xmlns:a16="http://schemas.microsoft.com/office/drawing/2014/main" id="{4DE339DC-8DEA-4B77-AEBB-F2855B0E16F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5" name="AutoShape 1" descr="blob:https://web.whatsapp.com/34b6e80c-bc0c-4a28-b3e1-e4a36d430a7e">
          <a:extLst>
            <a:ext uri="{FF2B5EF4-FFF2-40B4-BE49-F238E27FC236}">
              <a16:creationId xmlns:a16="http://schemas.microsoft.com/office/drawing/2014/main" id="{B9901CA4-5A95-42B9-961F-07228A7E718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6" name="AutoShape 1" descr="blob:https://web.whatsapp.com/34b6e80c-bc0c-4a28-b3e1-e4a36d430a7e">
          <a:extLst>
            <a:ext uri="{FF2B5EF4-FFF2-40B4-BE49-F238E27FC236}">
              <a16:creationId xmlns:a16="http://schemas.microsoft.com/office/drawing/2014/main" id="{5A967121-4B37-4F69-9353-40306659DB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7" name="AutoShape 1" descr="blob:https://web.whatsapp.com/34b6e80c-bc0c-4a28-b3e1-e4a36d430a7e">
          <a:extLst>
            <a:ext uri="{FF2B5EF4-FFF2-40B4-BE49-F238E27FC236}">
              <a16:creationId xmlns:a16="http://schemas.microsoft.com/office/drawing/2014/main" id="{5986DAE6-92DC-4C84-88B7-C30D31A5A2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8" name="AutoShape 1" descr="blob:https://web.whatsapp.com/34b6e80c-bc0c-4a28-b3e1-e4a36d430a7e">
          <a:extLst>
            <a:ext uri="{FF2B5EF4-FFF2-40B4-BE49-F238E27FC236}">
              <a16:creationId xmlns:a16="http://schemas.microsoft.com/office/drawing/2014/main" id="{4E320FE4-7A88-48CC-AD2C-BD30B22872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29" name="AutoShape 1" descr="blob:https://web.whatsapp.com/34b6e80c-bc0c-4a28-b3e1-e4a36d430a7e">
          <a:extLst>
            <a:ext uri="{FF2B5EF4-FFF2-40B4-BE49-F238E27FC236}">
              <a16:creationId xmlns:a16="http://schemas.microsoft.com/office/drawing/2014/main" id="{B1EDB15F-523F-497D-9395-4902BA51066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0" name="AutoShape 1" descr="blob:https://web.whatsapp.com/34b6e80c-bc0c-4a28-b3e1-e4a36d430a7e">
          <a:extLst>
            <a:ext uri="{FF2B5EF4-FFF2-40B4-BE49-F238E27FC236}">
              <a16:creationId xmlns:a16="http://schemas.microsoft.com/office/drawing/2014/main" id="{922AFB46-B531-42CB-B01F-475C095E5E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1" name="AutoShape 1" descr="blob:https://web.whatsapp.com/34b6e80c-bc0c-4a28-b3e1-e4a36d430a7e">
          <a:extLst>
            <a:ext uri="{FF2B5EF4-FFF2-40B4-BE49-F238E27FC236}">
              <a16:creationId xmlns:a16="http://schemas.microsoft.com/office/drawing/2014/main" id="{EA76B7BB-580D-404A-AE85-1E8D845FBB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2" name="AutoShape 1" descr="blob:https://web.whatsapp.com/34b6e80c-bc0c-4a28-b3e1-e4a36d430a7e">
          <a:extLst>
            <a:ext uri="{FF2B5EF4-FFF2-40B4-BE49-F238E27FC236}">
              <a16:creationId xmlns:a16="http://schemas.microsoft.com/office/drawing/2014/main" id="{B21F0112-AE1D-4109-86F4-9ED8B36768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3" name="AutoShape 1" descr="blob:https://web.whatsapp.com/34b6e80c-bc0c-4a28-b3e1-e4a36d430a7e">
          <a:extLst>
            <a:ext uri="{FF2B5EF4-FFF2-40B4-BE49-F238E27FC236}">
              <a16:creationId xmlns:a16="http://schemas.microsoft.com/office/drawing/2014/main" id="{4A603456-8B37-4EFF-8323-5042211C95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4" name="AutoShape 1" descr="blob:https://web.whatsapp.com/34b6e80c-bc0c-4a28-b3e1-e4a36d430a7e">
          <a:extLst>
            <a:ext uri="{FF2B5EF4-FFF2-40B4-BE49-F238E27FC236}">
              <a16:creationId xmlns:a16="http://schemas.microsoft.com/office/drawing/2014/main" id="{739E9510-C2B3-4D56-867A-2DCE19873C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5" name="AutoShape 1" descr="blob:https://web.whatsapp.com/34b6e80c-bc0c-4a28-b3e1-e4a36d430a7e">
          <a:extLst>
            <a:ext uri="{FF2B5EF4-FFF2-40B4-BE49-F238E27FC236}">
              <a16:creationId xmlns:a16="http://schemas.microsoft.com/office/drawing/2014/main" id="{273AB346-6387-486A-A919-8BEA12089F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6" name="AutoShape 1" descr="blob:https://web.whatsapp.com/34b6e80c-bc0c-4a28-b3e1-e4a36d430a7e">
          <a:extLst>
            <a:ext uri="{FF2B5EF4-FFF2-40B4-BE49-F238E27FC236}">
              <a16:creationId xmlns:a16="http://schemas.microsoft.com/office/drawing/2014/main" id="{C68448C6-8544-4C8E-AB69-B5BFC9C33E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7" name="AutoShape 1" descr="blob:https://web.whatsapp.com/34b6e80c-bc0c-4a28-b3e1-e4a36d430a7e">
          <a:extLst>
            <a:ext uri="{FF2B5EF4-FFF2-40B4-BE49-F238E27FC236}">
              <a16:creationId xmlns:a16="http://schemas.microsoft.com/office/drawing/2014/main" id="{22AD4F2C-A638-423E-97E1-0C3B271AF1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8" name="AutoShape 1" descr="blob:https://web.whatsapp.com/34b6e80c-bc0c-4a28-b3e1-e4a36d430a7e">
          <a:extLst>
            <a:ext uri="{FF2B5EF4-FFF2-40B4-BE49-F238E27FC236}">
              <a16:creationId xmlns:a16="http://schemas.microsoft.com/office/drawing/2014/main" id="{637D661B-D8D5-4AC0-A85F-EA3C54BD45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39" name="AutoShape 1" descr="blob:https://web.whatsapp.com/34b6e80c-bc0c-4a28-b3e1-e4a36d430a7e">
          <a:extLst>
            <a:ext uri="{FF2B5EF4-FFF2-40B4-BE49-F238E27FC236}">
              <a16:creationId xmlns:a16="http://schemas.microsoft.com/office/drawing/2014/main" id="{EF3C197C-6B29-4A93-A99D-2F4B145778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40" name="AutoShape 1" descr="blob:https://web.whatsapp.com/34b6e80c-bc0c-4a28-b3e1-e4a36d430a7e">
          <a:extLst>
            <a:ext uri="{FF2B5EF4-FFF2-40B4-BE49-F238E27FC236}">
              <a16:creationId xmlns:a16="http://schemas.microsoft.com/office/drawing/2014/main" id="{D2D9F20A-9E2D-4A35-A89B-DDAAB0CA83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41" name="AutoShape 1" descr="blob:https://web.whatsapp.com/34b6e80c-bc0c-4a28-b3e1-e4a36d430a7e">
          <a:extLst>
            <a:ext uri="{FF2B5EF4-FFF2-40B4-BE49-F238E27FC236}">
              <a16:creationId xmlns:a16="http://schemas.microsoft.com/office/drawing/2014/main" id="{CEDD78E6-2521-4A90-8A7A-655D7D628E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42" name="AutoShape 1" descr="blob:https://web.whatsapp.com/34b6e80c-bc0c-4a28-b3e1-e4a36d430a7e">
          <a:extLst>
            <a:ext uri="{FF2B5EF4-FFF2-40B4-BE49-F238E27FC236}">
              <a16:creationId xmlns:a16="http://schemas.microsoft.com/office/drawing/2014/main" id="{36A58BF3-1E29-4ACE-AEDF-A82D5475F5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1531</xdr:row>
      <xdr:rowOff>0</xdr:rowOff>
    </xdr:from>
    <xdr:ext cx="304800" cy="307975"/>
    <xdr:sp macro="" textlink="">
      <xdr:nvSpPr>
        <xdr:cNvPr id="7443" name="AutoShape 1" descr="blob:https://web.whatsapp.com/34b6e80c-bc0c-4a28-b3e1-e4a36d430a7e">
          <a:extLst>
            <a:ext uri="{FF2B5EF4-FFF2-40B4-BE49-F238E27FC236}">
              <a16:creationId xmlns:a16="http://schemas.microsoft.com/office/drawing/2014/main" id="{B7EAF089-41A9-415C-B885-0440F84C17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4" name="AutoShape 1" descr="blob:https://web.whatsapp.com/34b6e80c-bc0c-4a28-b3e1-e4a36d430a7e">
          <a:extLst>
            <a:ext uri="{FF2B5EF4-FFF2-40B4-BE49-F238E27FC236}">
              <a16:creationId xmlns:a16="http://schemas.microsoft.com/office/drawing/2014/main" id="{6C361CD6-5F69-421E-82D6-9B8D574B68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5" name="AutoShape 1" descr="blob:https://web.whatsapp.com/34b6e80c-bc0c-4a28-b3e1-e4a36d430a7e">
          <a:extLst>
            <a:ext uri="{FF2B5EF4-FFF2-40B4-BE49-F238E27FC236}">
              <a16:creationId xmlns:a16="http://schemas.microsoft.com/office/drawing/2014/main" id="{9597772D-857C-42E0-92F0-F35EFEC58D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6" name="AutoShape 1" descr="blob:https://web.whatsapp.com/34b6e80c-bc0c-4a28-b3e1-e4a36d430a7e">
          <a:extLst>
            <a:ext uri="{FF2B5EF4-FFF2-40B4-BE49-F238E27FC236}">
              <a16:creationId xmlns:a16="http://schemas.microsoft.com/office/drawing/2014/main" id="{27862233-BC2C-4F6F-A010-517A533F43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7" name="AutoShape 1" descr="blob:https://web.whatsapp.com/34b6e80c-bc0c-4a28-b3e1-e4a36d430a7e">
          <a:extLst>
            <a:ext uri="{FF2B5EF4-FFF2-40B4-BE49-F238E27FC236}">
              <a16:creationId xmlns:a16="http://schemas.microsoft.com/office/drawing/2014/main" id="{75CC10CF-5654-4ED8-AC82-96EAF0F763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8" name="AutoShape 1" descr="blob:https://web.whatsapp.com/34b6e80c-bc0c-4a28-b3e1-e4a36d430a7e">
          <a:extLst>
            <a:ext uri="{FF2B5EF4-FFF2-40B4-BE49-F238E27FC236}">
              <a16:creationId xmlns:a16="http://schemas.microsoft.com/office/drawing/2014/main" id="{227FD8AF-283C-4E2B-8058-BF6D747CFE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49" name="AutoShape 1" descr="blob:https://web.whatsapp.com/34b6e80c-bc0c-4a28-b3e1-e4a36d430a7e">
          <a:extLst>
            <a:ext uri="{FF2B5EF4-FFF2-40B4-BE49-F238E27FC236}">
              <a16:creationId xmlns:a16="http://schemas.microsoft.com/office/drawing/2014/main" id="{39A04FF5-779A-4D28-88A1-42CA8EA075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0" name="AutoShape 1" descr="blob:https://web.whatsapp.com/34b6e80c-bc0c-4a28-b3e1-e4a36d430a7e">
          <a:extLst>
            <a:ext uri="{FF2B5EF4-FFF2-40B4-BE49-F238E27FC236}">
              <a16:creationId xmlns:a16="http://schemas.microsoft.com/office/drawing/2014/main" id="{B12BEAE8-1DA3-4854-BD9C-6D2ACCDFD76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1" name="AutoShape 1" descr="blob:https://web.whatsapp.com/34b6e80c-bc0c-4a28-b3e1-e4a36d430a7e">
          <a:extLst>
            <a:ext uri="{FF2B5EF4-FFF2-40B4-BE49-F238E27FC236}">
              <a16:creationId xmlns:a16="http://schemas.microsoft.com/office/drawing/2014/main" id="{9A2191A1-D476-45AF-B73C-1AACE422F5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2" name="AutoShape 1" descr="blob:https://web.whatsapp.com/34b6e80c-bc0c-4a28-b3e1-e4a36d430a7e">
          <a:extLst>
            <a:ext uri="{FF2B5EF4-FFF2-40B4-BE49-F238E27FC236}">
              <a16:creationId xmlns:a16="http://schemas.microsoft.com/office/drawing/2014/main" id="{EE7A27E1-0B32-4807-A2F0-DF0C0F956A3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3" name="AutoShape 1" descr="blob:https://web.whatsapp.com/34b6e80c-bc0c-4a28-b3e1-e4a36d430a7e">
          <a:extLst>
            <a:ext uri="{FF2B5EF4-FFF2-40B4-BE49-F238E27FC236}">
              <a16:creationId xmlns:a16="http://schemas.microsoft.com/office/drawing/2014/main" id="{F130A44F-9825-499E-B77C-95A86A407F7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4" name="AutoShape 1" descr="blob:https://web.whatsapp.com/34b6e80c-bc0c-4a28-b3e1-e4a36d430a7e">
          <a:extLst>
            <a:ext uri="{FF2B5EF4-FFF2-40B4-BE49-F238E27FC236}">
              <a16:creationId xmlns:a16="http://schemas.microsoft.com/office/drawing/2014/main" id="{E22E04A3-D835-40E2-8E16-25BFBF0C4A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5" name="AutoShape 1" descr="blob:https://web.whatsapp.com/34b6e80c-bc0c-4a28-b3e1-e4a36d430a7e">
          <a:extLst>
            <a:ext uri="{FF2B5EF4-FFF2-40B4-BE49-F238E27FC236}">
              <a16:creationId xmlns:a16="http://schemas.microsoft.com/office/drawing/2014/main" id="{1386E71D-860A-469A-B10B-83F245A94D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6" name="AutoShape 1" descr="blob:https://web.whatsapp.com/34b6e80c-bc0c-4a28-b3e1-e4a36d430a7e">
          <a:extLst>
            <a:ext uri="{FF2B5EF4-FFF2-40B4-BE49-F238E27FC236}">
              <a16:creationId xmlns:a16="http://schemas.microsoft.com/office/drawing/2014/main" id="{B33753E2-61FD-48D8-9F6B-31D8207ECB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7" name="AutoShape 1" descr="blob:https://web.whatsapp.com/34b6e80c-bc0c-4a28-b3e1-e4a36d430a7e">
          <a:extLst>
            <a:ext uri="{FF2B5EF4-FFF2-40B4-BE49-F238E27FC236}">
              <a16:creationId xmlns:a16="http://schemas.microsoft.com/office/drawing/2014/main" id="{DEF9E961-22CB-4486-A0B1-EB44E87776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8" name="AutoShape 1" descr="blob:https://web.whatsapp.com/34b6e80c-bc0c-4a28-b3e1-e4a36d430a7e">
          <a:extLst>
            <a:ext uri="{FF2B5EF4-FFF2-40B4-BE49-F238E27FC236}">
              <a16:creationId xmlns:a16="http://schemas.microsoft.com/office/drawing/2014/main" id="{22249B06-A16D-4346-BCC4-4F721672B07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59" name="AutoShape 1" descr="blob:https://web.whatsapp.com/34b6e80c-bc0c-4a28-b3e1-e4a36d430a7e">
          <a:extLst>
            <a:ext uri="{FF2B5EF4-FFF2-40B4-BE49-F238E27FC236}">
              <a16:creationId xmlns:a16="http://schemas.microsoft.com/office/drawing/2014/main" id="{4FCF9C36-9A53-4E9A-B7FA-4D75A52442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0" name="AutoShape 1" descr="blob:https://web.whatsapp.com/34b6e80c-bc0c-4a28-b3e1-e4a36d430a7e">
          <a:extLst>
            <a:ext uri="{FF2B5EF4-FFF2-40B4-BE49-F238E27FC236}">
              <a16:creationId xmlns:a16="http://schemas.microsoft.com/office/drawing/2014/main" id="{97F67757-4B16-4750-A93B-803D6EB5709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1" name="AutoShape 1" descr="blob:https://web.whatsapp.com/34b6e80c-bc0c-4a28-b3e1-e4a36d430a7e">
          <a:extLst>
            <a:ext uri="{FF2B5EF4-FFF2-40B4-BE49-F238E27FC236}">
              <a16:creationId xmlns:a16="http://schemas.microsoft.com/office/drawing/2014/main" id="{227AADFE-0094-4041-981F-9D9DE495EC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2" name="AutoShape 1" descr="blob:https://web.whatsapp.com/34b6e80c-bc0c-4a28-b3e1-e4a36d430a7e">
          <a:extLst>
            <a:ext uri="{FF2B5EF4-FFF2-40B4-BE49-F238E27FC236}">
              <a16:creationId xmlns:a16="http://schemas.microsoft.com/office/drawing/2014/main" id="{FD88C090-6A61-4F69-A569-648C678BD3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3" name="AutoShape 1" descr="blob:https://web.whatsapp.com/34b6e80c-bc0c-4a28-b3e1-e4a36d430a7e">
          <a:extLst>
            <a:ext uri="{FF2B5EF4-FFF2-40B4-BE49-F238E27FC236}">
              <a16:creationId xmlns:a16="http://schemas.microsoft.com/office/drawing/2014/main" id="{7D0057F5-3860-4361-BBD6-3DB8287E23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4" name="AutoShape 1" descr="blob:https://web.whatsapp.com/34b6e80c-bc0c-4a28-b3e1-e4a36d430a7e">
          <a:extLst>
            <a:ext uri="{FF2B5EF4-FFF2-40B4-BE49-F238E27FC236}">
              <a16:creationId xmlns:a16="http://schemas.microsoft.com/office/drawing/2014/main" id="{234902FE-45BC-4EEC-A3D2-BAED1FA1C9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5" name="AutoShape 1" descr="blob:https://web.whatsapp.com/34b6e80c-bc0c-4a28-b3e1-e4a36d430a7e">
          <a:extLst>
            <a:ext uri="{FF2B5EF4-FFF2-40B4-BE49-F238E27FC236}">
              <a16:creationId xmlns:a16="http://schemas.microsoft.com/office/drawing/2014/main" id="{50F859CD-8649-4F05-9884-8712251CB1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6" name="AutoShape 1" descr="blob:https://web.whatsapp.com/34b6e80c-bc0c-4a28-b3e1-e4a36d430a7e">
          <a:extLst>
            <a:ext uri="{FF2B5EF4-FFF2-40B4-BE49-F238E27FC236}">
              <a16:creationId xmlns:a16="http://schemas.microsoft.com/office/drawing/2014/main" id="{901D1787-0C4C-421D-8711-70F6FD4D08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7" name="AutoShape 1" descr="blob:https://web.whatsapp.com/34b6e80c-bc0c-4a28-b3e1-e4a36d430a7e">
          <a:extLst>
            <a:ext uri="{FF2B5EF4-FFF2-40B4-BE49-F238E27FC236}">
              <a16:creationId xmlns:a16="http://schemas.microsoft.com/office/drawing/2014/main" id="{78C5F09D-3760-4354-8FE7-A29861729AC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8" name="AutoShape 1" descr="blob:https://web.whatsapp.com/34b6e80c-bc0c-4a28-b3e1-e4a36d430a7e">
          <a:extLst>
            <a:ext uri="{FF2B5EF4-FFF2-40B4-BE49-F238E27FC236}">
              <a16:creationId xmlns:a16="http://schemas.microsoft.com/office/drawing/2014/main" id="{A51F4581-BCE2-49B3-8FD1-DB237ABE219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69" name="AutoShape 1" descr="blob:https://web.whatsapp.com/34b6e80c-bc0c-4a28-b3e1-e4a36d430a7e">
          <a:extLst>
            <a:ext uri="{FF2B5EF4-FFF2-40B4-BE49-F238E27FC236}">
              <a16:creationId xmlns:a16="http://schemas.microsoft.com/office/drawing/2014/main" id="{EA48A7AC-67E8-4CF9-9CEA-209CD4C93B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0" name="AutoShape 1" descr="blob:https://web.whatsapp.com/34b6e80c-bc0c-4a28-b3e1-e4a36d430a7e">
          <a:extLst>
            <a:ext uri="{FF2B5EF4-FFF2-40B4-BE49-F238E27FC236}">
              <a16:creationId xmlns:a16="http://schemas.microsoft.com/office/drawing/2014/main" id="{4FBD3F23-35CC-4F43-B4F1-4FA448927C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1" name="AutoShape 1" descr="blob:https://web.whatsapp.com/34b6e80c-bc0c-4a28-b3e1-e4a36d430a7e">
          <a:extLst>
            <a:ext uri="{FF2B5EF4-FFF2-40B4-BE49-F238E27FC236}">
              <a16:creationId xmlns:a16="http://schemas.microsoft.com/office/drawing/2014/main" id="{A8CB93F7-46F9-4939-84A2-32EEBF782C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2" name="AutoShape 1" descr="blob:https://web.whatsapp.com/34b6e80c-bc0c-4a28-b3e1-e4a36d430a7e">
          <a:extLst>
            <a:ext uri="{FF2B5EF4-FFF2-40B4-BE49-F238E27FC236}">
              <a16:creationId xmlns:a16="http://schemas.microsoft.com/office/drawing/2014/main" id="{05895576-8534-4AAC-86A6-54111E89E7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3" name="AutoShape 1" descr="blob:https://web.whatsapp.com/34b6e80c-bc0c-4a28-b3e1-e4a36d430a7e">
          <a:extLst>
            <a:ext uri="{FF2B5EF4-FFF2-40B4-BE49-F238E27FC236}">
              <a16:creationId xmlns:a16="http://schemas.microsoft.com/office/drawing/2014/main" id="{168CD8DA-56CF-46DC-8AB0-5C0D500939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4" name="AutoShape 1" descr="blob:https://web.whatsapp.com/34b6e80c-bc0c-4a28-b3e1-e4a36d430a7e">
          <a:extLst>
            <a:ext uri="{FF2B5EF4-FFF2-40B4-BE49-F238E27FC236}">
              <a16:creationId xmlns:a16="http://schemas.microsoft.com/office/drawing/2014/main" id="{A90E0657-139D-4AF1-959B-03C21573D63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1532</xdr:row>
      <xdr:rowOff>0</xdr:rowOff>
    </xdr:from>
    <xdr:ext cx="304800" cy="307975"/>
    <xdr:sp macro="" textlink="">
      <xdr:nvSpPr>
        <xdr:cNvPr id="7475" name="AutoShape 1" descr="blob:https://web.whatsapp.com/34b6e80c-bc0c-4a28-b3e1-e4a36d430a7e">
          <a:extLst>
            <a:ext uri="{FF2B5EF4-FFF2-40B4-BE49-F238E27FC236}">
              <a16:creationId xmlns:a16="http://schemas.microsoft.com/office/drawing/2014/main" id="{8DC93BC9-41BB-4268-9E5C-AED74386A7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76" name="AutoShape 1" descr="blob:https://web.whatsapp.com/34b6e80c-bc0c-4a28-b3e1-e4a36d430a7e">
          <a:extLst>
            <a:ext uri="{FF2B5EF4-FFF2-40B4-BE49-F238E27FC236}">
              <a16:creationId xmlns:a16="http://schemas.microsoft.com/office/drawing/2014/main" id="{0A133E63-66CA-45AE-B142-0B5675CFC1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77" name="AutoShape 1" descr="blob:https://web.whatsapp.com/34b6e80c-bc0c-4a28-b3e1-e4a36d430a7e">
          <a:extLst>
            <a:ext uri="{FF2B5EF4-FFF2-40B4-BE49-F238E27FC236}">
              <a16:creationId xmlns:a16="http://schemas.microsoft.com/office/drawing/2014/main" id="{2A0939A1-3900-495B-8ED8-2C269BE90B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78" name="AutoShape 1" descr="blob:https://web.whatsapp.com/34b6e80c-bc0c-4a28-b3e1-e4a36d430a7e">
          <a:extLst>
            <a:ext uri="{FF2B5EF4-FFF2-40B4-BE49-F238E27FC236}">
              <a16:creationId xmlns:a16="http://schemas.microsoft.com/office/drawing/2014/main" id="{4EF3EA39-97F8-4F88-85DB-D16EE6FB064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79" name="AutoShape 1" descr="blob:https://web.whatsapp.com/34b6e80c-bc0c-4a28-b3e1-e4a36d430a7e">
          <a:extLst>
            <a:ext uri="{FF2B5EF4-FFF2-40B4-BE49-F238E27FC236}">
              <a16:creationId xmlns:a16="http://schemas.microsoft.com/office/drawing/2014/main" id="{27417E49-526B-40FC-947F-BDD8F4EBD2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0" name="AutoShape 1" descr="blob:https://web.whatsapp.com/34b6e80c-bc0c-4a28-b3e1-e4a36d430a7e">
          <a:extLst>
            <a:ext uri="{FF2B5EF4-FFF2-40B4-BE49-F238E27FC236}">
              <a16:creationId xmlns:a16="http://schemas.microsoft.com/office/drawing/2014/main" id="{66ACE7DC-C31A-4504-BB2B-A025640E5E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1" name="AutoShape 1" descr="blob:https://web.whatsapp.com/34b6e80c-bc0c-4a28-b3e1-e4a36d430a7e">
          <a:extLst>
            <a:ext uri="{FF2B5EF4-FFF2-40B4-BE49-F238E27FC236}">
              <a16:creationId xmlns:a16="http://schemas.microsoft.com/office/drawing/2014/main" id="{1F468DF8-D0AF-4899-B21D-92F6D68BF0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2" name="AutoShape 1" descr="blob:https://web.whatsapp.com/34b6e80c-bc0c-4a28-b3e1-e4a36d430a7e">
          <a:extLst>
            <a:ext uri="{FF2B5EF4-FFF2-40B4-BE49-F238E27FC236}">
              <a16:creationId xmlns:a16="http://schemas.microsoft.com/office/drawing/2014/main" id="{D8092BB0-7334-4725-8C7C-315091EF68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3" name="AutoShape 1" descr="blob:https://web.whatsapp.com/34b6e80c-bc0c-4a28-b3e1-e4a36d430a7e">
          <a:extLst>
            <a:ext uri="{FF2B5EF4-FFF2-40B4-BE49-F238E27FC236}">
              <a16:creationId xmlns:a16="http://schemas.microsoft.com/office/drawing/2014/main" id="{8B09752A-7B8D-44E5-B445-AAC30267F32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4" name="AutoShape 1" descr="blob:https://web.whatsapp.com/34b6e80c-bc0c-4a28-b3e1-e4a36d430a7e">
          <a:extLst>
            <a:ext uri="{FF2B5EF4-FFF2-40B4-BE49-F238E27FC236}">
              <a16:creationId xmlns:a16="http://schemas.microsoft.com/office/drawing/2014/main" id="{204A4E73-0262-4B16-A0EB-042C39FA741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5" name="AutoShape 1" descr="blob:https://web.whatsapp.com/34b6e80c-bc0c-4a28-b3e1-e4a36d430a7e">
          <a:extLst>
            <a:ext uri="{FF2B5EF4-FFF2-40B4-BE49-F238E27FC236}">
              <a16:creationId xmlns:a16="http://schemas.microsoft.com/office/drawing/2014/main" id="{FE58B888-E012-44C0-A2FC-84560A2CCEA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6" name="AutoShape 1" descr="blob:https://web.whatsapp.com/34b6e80c-bc0c-4a28-b3e1-e4a36d430a7e">
          <a:extLst>
            <a:ext uri="{FF2B5EF4-FFF2-40B4-BE49-F238E27FC236}">
              <a16:creationId xmlns:a16="http://schemas.microsoft.com/office/drawing/2014/main" id="{13BE352C-7295-4831-AB7D-A43EBAA8661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7" name="AutoShape 1" descr="blob:https://web.whatsapp.com/34b6e80c-bc0c-4a28-b3e1-e4a36d430a7e">
          <a:extLst>
            <a:ext uri="{FF2B5EF4-FFF2-40B4-BE49-F238E27FC236}">
              <a16:creationId xmlns:a16="http://schemas.microsoft.com/office/drawing/2014/main" id="{191768A1-F433-44B2-9F91-A05EBF0892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8" name="AutoShape 1" descr="blob:https://web.whatsapp.com/34b6e80c-bc0c-4a28-b3e1-e4a36d430a7e">
          <a:extLst>
            <a:ext uri="{FF2B5EF4-FFF2-40B4-BE49-F238E27FC236}">
              <a16:creationId xmlns:a16="http://schemas.microsoft.com/office/drawing/2014/main" id="{BB8FD47D-0A90-4BA0-B661-9BEFD4DA1D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89" name="AutoShape 1" descr="blob:https://web.whatsapp.com/34b6e80c-bc0c-4a28-b3e1-e4a36d430a7e">
          <a:extLst>
            <a:ext uri="{FF2B5EF4-FFF2-40B4-BE49-F238E27FC236}">
              <a16:creationId xmlns:a16="http://schemas.microsoft.com/office/drawing/2014/main" id="{666F53D0-16D3-49F4-A534-6C399AE9A9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0" name="AutoShape 1" descr="blob:https://web.whatsapp.com/34b6e80c-bc0c-4a28-b3e1-e4a36d430a7e">
          <a:extLst>
            <a:ext uri="{FF2B5EF4-FFF2-40B4-BE49-F238E27FC236}">
              <a16:creationId xmlns:a16="http://schemas.microsoft.com/office/drawing/2014/main" id="{F0445D78-D2D9-4B3E-80C8-AD13569A16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1" name="AutoShape 1" descr="blob:https://web.whatsapp.com/34b6e80c-bc0c-4a28-b3e1-e4a36d430a7e">
          <a:extLst>
            <a:ext uri="{FF2B5EF4-FFF2-40B4-BE49-F238E27FC236}">
              <a16:creationId xmlns:a16="http://schemas.microsoft.com/office/drawing/2014/main" id="{1DA475A9-27CD-44A6-BEF2-70EFAD3827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2" name="AutoShape 1" descr="blob:https://web.whatsapp.com/34b6e80c-bc0c-4a28-b3e1-e4a36d430a7e">
          <a:extLst>
            <a:ext uri="{FF2B5EF4-FFF2-40B4-BE49-F238E27FC236}">
              <a16:creationId xmlns:a16="http://schemas.microsoft.com/office/drawing/2014/main" id="{E506E95C-C706-4E39-98F5-772D5CDDF3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3" name="AutoShape 1" descr="blob:https://web.whatsapp.com/34b6e80c-bc0c-4a28-b3e1-e4a36d430a7e">
          <a:extLst>
            <a:ext uri="{FF2B5EF4-FFF2-40B4-BE49-F238E27FC236}">
              <a16:creationId xmlns:a16="http://schemas.microsoft.com/office/drawing/2014/main" id="{21A4BEE9-E661-4157-B58E-C054CA2564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4" name="AutoShape 1" descr="blob:https://web.whatsapp.com/34b6e80c-bc0c-4a28-b3e1-e4a36d430a7e">
          <a:extLst>
            <a:ext uri="{FF2B5EF4-FFF2-40B4-BE49-F238E27FC236}">
              <a16:creationId xmlns:a16="http://schemas.microsoft.com/office/drawing/2014/main" id="{F315955A-6B3D-4A31-83D8-0F0543D359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5" name="AutoShape 1" descr="blob:https://web.whatsapp.com/34b6e80c-bc0c-4a28-b3e1-e4a36d430a7e">
          <a:extLst>
            <a:ext uri="{FF2B5EF4-FFF2-40B4-BE49-F238E27FC236}">
              <a16:creationId xmlns:a16="http://schemas.microsoft.com/office/drawing/2014/main" id="{0D3ABA30-8423-4A39-B141-F35F2A5DCA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6" name="AutoShape 1" descr="blob:https://web.whatsapp.com/34b6e80c-bc0c-4a28-b3e1-e4a36d430a7e">
          <a:extLst>
            <a:ext uri="{FF2B5EF4-FFF2-40B4-BE49-F238E27FC236}">
              <a16:creationId xmlns:a16="http://schemas.microsoft.com/office/drawing/2014/main" id="{72358C03-7822-4BD2-9BD1-6B7CFE43B2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7" name="AutoShape 1" descr="blob:https://web.whatsapp.com/34b6e80c-bc0c-4a28-b3e1-e4a36d430a7e">
          <a:extLst>
            <a:ext uri="{FF2B5EF4-FFF2-40B4-BE49-F238E27FC236}">
              <a16:creationId xmlns:a16="http://schemas.microsoft.com/office/drawing/2014/main" id="{DAD6AD43-F8A2-4C71-BCB5-6A5409AD0D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8" name="AutoShape 1" descr="blob:https://web.whatsapp.com/34b6e80c-bc0c-4a28-b3e1-e4a36d430a7e">
          <a:extLst>
            <a:ext uri="{FF2B5EF4-FFF2-40B4-BE49-F238E27FC236}">
              <a16:creationId xmlns:a16="http://schemas.microsoft.com/office/drawing/2014/main" id="{599556E2-1D67-475B-817D-1A977E2676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499" name="AutoShape 1" descr="blob:https://web.whatsapp.com/34b6e80c-bc0c-4a28-b3e1-e4a36d430a7e">
          <a:extLst>
            <a:ext uri="{FF2B5EF4-FFF2-40B4-BE49-F238E27FC236}">
              <a16:creationId xmlns:a16="http://schemas.microsoft.com/office/drawing/2014/main" id="{A964ED28-FFC9-4168-9C10-6320C121D4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0" name="AutoShape 1" descr="blob:https://web.whatsapp.com/34b6e80c-bc0c-4a28-b3e1-e4a36d430a7e">
          <a:extLst>
            <a:ext uri="{FF2B5EF4-FFF2-40B4-BE49-F238E27FC236}">
              <a16:creationId xmlns:a16="http://schemas.microsoft.com/office/drawing/2014/main" id="{627AE9A4-47A8-423E-BB3E-70C3C21D56A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1" name="AutoShape 1" descr="blob:https://web.whatsapp.com/34b6e80c-bc0c-4a28-b3e1-e4a36d430a7e">
          <a:extLst>
            <a:ext uri="{FF2B5EF4-FFF2-40B4-BE49-F238E27FC236}">
              <a16:creationId xmlns:a16="http://schemas.microsoft.com/office/drawing/2014/main" id="{4C5D4EE0-5441-4D9B-A7FC-87DAA1D7895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2" name="AutoShape 1" descr="blob:https://web.whatsapp.com/34b6e80c-bc0c-4a28-b3e1-e4a36d430a7e">
          <a:extLst>
            <a:ext uri="{FF2B5EF4-FFF2-40B4-BE49-F238E27FC236}">
              <a16:creationId xmlns:a16="http://schemas.microsoft.com/office/drawing/2014/main" id="{2D17E5E1-C093-458F-A151-77446374A45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3" name="AutoShape 1" descr="blob:https://web.whatsapp.com/34b6e80c-bc0c-4a28-b3e1-e4a36d430a7e">
          <a:extLst>
            <a:ext uri="{FF2B5EF4-FFF2-40B4-BE49-F238E27FC236}">
              <a16:creationId xmlns:a16="http://schemas.microsoft.com/office/drawing/2014/main" id="{6B318E70-3476-4CA8-BD38-EBE6D7CDA9B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4" name="AutoShape 1" descr="blob:https://web.whatsapp.com/34b6e80c-bc0c-4a28-b3e1-e4a36d430a7e">
          <a:extLst>
            <a:ext uri="{FF2B5EF4-FFF2-40B4-BE49-F238E27FC236}">
              <a16:creationId xmlns:a16="http://schemas.microsoft.com/office/drawing/2014/main" id="{BBD5F3EE-9AD8-46B5-B76A-ABAB18F826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5" name="AutoShape 1" descr="blob:https://web.whatsapp.com/34b6e80c-bc0c-4a28-b3e1-e4a36d430a7e">
          <a:extLst>
            <a:ext uri="{FF2B5EF4-FFF2-40B4-BE49-F238E27FC236}">
              <a16:creationId xmlns:a16="http://schemas.microsoft.com/office/drawing/2014/main" id="{A1A40AD3-7E76-4A91-909D-8A185BA0EC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6" name="AutoShape 1" descr="blob:https://web.whatsapp.com/34b6e80c-bc0c-4a28-b3e1-e4a36d430a7e">
          <a:extLst>
            <a:ext uri="{FF2B5EF4-FFF2-40B4-BE49-F238E27FC236}">
              <a16:creationId xmlns:a16="http://schemas.microsoft.com/office/drawing/2014/main" id="{7A8C6C41-8420-482F-84C7-14D873A74BE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1533</xdr:row>
      <xdr:rowOff>0</xdr:rowOff>
    </xdr:from>
    <xdr:ext cx="304800" cy="307975"/>
    <xdr:sp macro="" textlink="">
      <xdr:nvSpPr>
        <xdr:cNvPr id="7507" name="AutoShape 1" descr="blob:https://web.whatsapp.com/34b6e80c-bc0c-4a28-b3e1-e4a36d430a7e">
          <a:extLst>
            <a:ext uri="{FF2B5EF4-FFF2-40B4-BE49-F238E27FC236}">
              <a16:creationId xmlns:a16="http://schemas.microsoft.com/office/drawing/2014/main" id="{4CDD423E-BD70-4F91-8AD3-D91419570A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08" name="AutoShape 1" descr="blob:https://web.whatsapp.com/34b6e80c-bc0c-4a28-b3e1-e4a36d430a7e">
          <a:extLst>
            <a:ext uri="{FF2B5EF4-FFF2-40B4-BE49-F238E27FC236}">
              <a16:creationId xmlns:a16="http://schemas.microsoft.com/office/drawing/2014/main" id="{D2EBDEDE-75F3-4039-9278-5273DD1317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09" name="AutoShape 1" descr="blob:https://web.whatsapp.com/34b6e80c-bc0c-4a28-b3e1-e4a36d430a7e">
          <a:extLst>
            <a:ext uri="{FF2B5EF4-FFF2-40B4-BE49-F238E27FC236}">
              <a16:creationId xmlns:a16="http://schemas.microsoft.com/office/drawing/2014/main" id="{6D7C8037-0928-4579-A3BA-EAD1D8EABE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0" name="AutoShape 1" descr="blob:https://web.whatsapp.com/34b6e80c-bc0c-4a28-b3e1-e4a36d430a7e">
          <a:extLst>
            <a:ext uri="{FF2B5EF4-FFF2-40B4-BE49-F238E27FC236}">
              <a16:creationId xmlns:a16="http://schemas.microsoft.com/office/drawing/2014/main" id="{99811F93-8B08-4ABA-9A9A-0E57936A32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1" name="AutoShape 1" descr="blob:https://web.whatsapp.com/34b6e80c-bc0c-4a28-b3e1-e4a36d430a7e">
          <a:extLst>
            <a:ext uri="{FF2B5EF4-FFF2-40B4-BE49-F238E27FC236}">
              <a16:creationId xmlns:a16="http://schemas.microsoft.com/office/drawing/2014/main" id="{A5F82190-9B1F-457D-A42D-E4EB539992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2" name="AutoShape 1" descr="blob:https://web.whatsapp.com/34b6e80c-bc0c-4a28-b3e1-e4a36d430a7e">
          <a:extLst>
            <a:ext uri="{FF2B5EF4-FFF2-40B4-BE49-F238E27FC236}">
              <a16:creationId xmlns:a16="http://schemas.microsoft.com/office/drawing/2014/main" id="{A03F1382-331B-4419-8E0F-49023E5255B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3" name="AutoShape 1" descr="blob:https://web.whatsapp.com/34b6e80c-bc0c-4a28-b3e1-e4a36d430a7e">
          <a:extLst>
            <a:ext uri="{FF2B5EF4-FFF2-40B4-BE49-F238E27FC236}">
              <a16:creationId xmlns:a16="http://schemas.microsoft.com/office/drawing/2014/main" id="{92EF635D-2F70-4909-9E3C-7247D20CE8E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4" name="AutoShape 1" descr="blob:https://web.whatsapp.com/34b6e80c-bc0c-4a28-b3e1-e4a36d430a7e">
          <a:extLst>
            <a:ext uri="{FF2B5EF4-FFF2-40B4-BE49-F238E27FC236}">
              <a16:creationId xmlns:a16="http://schemas.microsoft.com/office/drawing/2014/main" id="{BD7C07A4-915F-4FEF-B4D5-2C1064DEC0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5" name="AutoShape 1" descr="blob:https://web.whatsapp.com/34b6e80c-bc0c-4a28-b3e1-e4a36d430a7e">
          <a:extLst>
            <a:ext uri="{FF2B5EF4-FFF2-40B4-BE49-F238E27FC236}">
              <a16:creationId xmlns:a16="http://schemas.microsoft.com/office/drawing/2014/main" id="{E2368948-6B4F-42A9-B1F8-232E4A8963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6" name="AutoShape 1" descr="blob:https://web.whatsapp.com/34b6e80c-bc0c-4a28-b3e1-e4a36d430a7e">
          <a:extLst>
            <a:ext uri="{FF2B5EF4-FFF2-40B4-BE49-F238E27FC236}">
              <a16:creationId xmlns:a16="http://schemas.microsoft.com/office/drawing/2014/main" id="{B121B1C1-E92E-4C49-A72F-42258443FA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7" name="AutoShape 1" descr="blob:https://web.whatsapp.com/34b6e80c-bc0c-4a28-b3e1-e4a36d430a7e">
          <a:extLst>
            <a:ext uri="{FF2B5EF4-FFF2-40B4-BE49-F238E27FC236}">
              <a16:creationId xmlns:a16="http://schemas.microsoft.com/office/drawing/2014/main" id="{C3959BA5-F637-402B-A7A6-EA8D0199326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8" name="AutoShape 1" descr="blob:https://web.whatsapp.com/34b6e80c-bc0c-4a28-b3e1-e4a36d430a7e">
          <a:extLst>
            <a:ext uri="{FF2B5EF4-FFF2-40B4-BE49-F238E27FC236}">
              <a16:creationId xmlns:a16="http://schemas.microsoft.com/office/drawing/2014/main" id="{E7685351-AE65-4EAC-9165-ABE338AF1A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19" name="AutoShape 1" descr="blob:https://web.whatsapp.com/34b6e80c-bc0c-4a28-b3e1-e4a36d430a7e">
          <a:extLst>
            <a:ext uri="{FF2B5EF4-FFF2-40B4-BE49-F238E27FC236}">
              <a16:creationId xmlns:a16="http://schemas.microsoft.com/office/drawing/2014/main" id="{FF659772-DCDF-44AA-B1E4-2EF0C0BF4F4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0" name="AutoShape 1" descr="blob:https://web.whatsapp.com/34b6e80c-bc0c-4a28-b3e1-e4a36d430a7e">
          <a:extLst>
            <a:ext uri="{FF2B5EF4-FFF2-40B4-BE49-F238E27FC236}">
              <a16:creationId xmlns:a16="http://schemas.microsoft.com/office/drawing/2014/main" id="{A19E6D31-2B5B-4DBD-8481-939BE7B888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1" name="AutoShape 1" descr="blob:https://web.whatsapp.com/34b6e80c-bc0c-4a28-b3e1-e4a36d430a7e">
          <a:extLst>
            <a:ext uri="{FF2B5EF4-FFF2-40B4-BE49-F238E27FC236}">
              <a16:creationId xmlns:a16="http://schemas.microsoft.com/office/drawing/2014/main" id="{401A5D77-7B58-4D54-9300-162A61AC06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2" name="AutoShape 1" descr="blob:https://web.whatsapp.com/34b6e80c-bc0c-4a28-b3e1-e4a36d430a7e">
          <a:extLst>
            <a:ext uri="{FF2B5EF4-FFF2-40B4-BE49-F238E27FC236}">
              <a16:creationId xmlns:a16="http://schemas.microsoft.com/office/drawing/2014/main" id="{C9CB01DD-2C80-4968-9343-A3C77FF6C7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3" name="AutoShape 1" descr="blob:https://web.whatsapp.com/34b6e80c-bc0c-4a28-b3e1-e4a36d430a7e">
          <a:extLst>
            <a:ext uri="{FF2B5EF4-FFF2-40B4-BE49-F238E27FC236}">
              <a16:creationId xmlns:a16="http://schemas.microsoft.com/office/drawing/2014/main" id="{0755E863-1865-40A3-8DD1-F85CAC458B3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4" name="AutoShape 1" descr="blob:https://web.whatsapp.com/34b6e80c-bc0c-4a28-b3e1-e4a36d430a7e">
          <a:extLst>
            <a:ext uri="{FF2B5EF4-FFF2-40B4-BE49-F238E27FC236}">
              <a16:creationId xmlns:a16="http://schemas.microsoft.com/office/drawing/2014/main" id="{0F4F35AD-AEFE-44D8-8493-2391FD26B58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5" name="AutoShape 1" descr="blob:https://web.whatsapp.com/34b6e80c-bc0c-4a28-b3e1-e4a36d430a7e">
          <a:extLst>
            <a:ext uri="{FF2B5EF4-FFF2-40B4-BE49-F238E27FC236}">
              <a16:creationId xmlns:a16="http://schemas.microsoft.com/office/drawing/2014/main" id="{9D4ECC5A-4267-41DB-A8F8-DB2C67D1567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6" name="AutoShape 1" descr="blob:https://web.whatsapp.com/34b6e80c-bc0c-4a28-b3e1-e4a36d430a7e">
          <a:extLst>
            <a:ext uri="{FF2B5EF4-FFF2-40B4-BE49-F238E27FC236}">
              <a16:creationId xmlns:a16="http://schemas.microsoft.com/office/drawing/2014/main" id="{135464CE-E6D6-428D-AC36-8CE720324D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7" name="AutoShape 1" descr="blob:https://web.whatsapp.com/34b6e80c-bc0c-4a28-b3e1-e4a36d430a7e">
          <a:extLst>
            <a:ext uri="{FF2B5EF4-FFF2-40B4-BE49-F238E27FC236}">
              <a16:creationId xmlns:a16="http://schemas.microsoft.com/office/drawing/2014/main" id="{EB4213D7-98E6-4F8D-B9CF-994C796323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8" name="AutoShape 1" descr="blob:https://web.whatsapp.com/34b6e80c-bc0c-4a28-b3e1-e4a36d430a7e">
          <a:extLst>
            <a:ext uri="{FF2B5EF4-FFF2-40B4-BE49-F238E27FC236}">
              <a16:creationId xmlns:a16="http://schemas.microsoft.com/office/drawing/2014/main" id="{D2CAABA3-11D6-4555-B931-D1ADD9ACD5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29" name="AutoShape 1" descr="blob:https://web.whatsapp.com/34b6e80c-bc0c-4a28-b3e1-e4a36d430a7e">
          <a:extLst>
            <a:ext uri="{FF2B5EF4-FFF2-40B4-BE49-F238E27FC236}">
              <a16:creationId xmlns:a16="http://schemas.microsoft.com/office/drawing/2014/main" id="{EFE9D86A-E82A-49DC-A719-6E1BE74E2C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0" name="AutoShape 1" descr="blob:https://web.whatsapp.com/34b6e80c-bc0c-4a28-b3e1-e4a36d430a7e">
          <a:extLst>
            <a:ext uri="{FF2B5EF4-FFF2-40B4-BE49-F238E27FC236}">
              <a16:creationId xmlns:a16="http://schemas.microsoft.com/office/drawing/2014/main" id="{0057A5EA-3482-4DBB-AF0A-E3214D9BE3F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1" name="AutoShape 1" descr="blob:https://web.whatsapp.com/34b6e80c-bc0c-4a28-b3e1-e4a36d430a7e">
          <a:extLst>
            <a:ext uri="{FF2B5EF4-FFF2-40B4-BE49-F238E27FC236}">
              <a16:creationId xmlns:a16="http://schemas.microsoft.com/office/drawing/2014/main" id="{730D0B33-DDDA-4454-9D4C-E7F56F8E4F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2" name="AutoShape 1" descr="blob:https://web.whatsapp.com/34b6e80c-bc0c-4a28-b3e1-e4a36d430a7e">
          <a:extLst>
            <a:ext uri="{FF2B5EF4-FFF2-40B4-BE49-F238E27FC236}">
              <a16:creationId xmlns:a16="http://schemas.microsoft.com/office/drawing/2014/main" id="{EE1EF134-E9BF-4A0F-B138-F3A2A282E6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3" name="AutoShape 1" descr="blob:https://web.whatsapp.com/34b6e80c-bc0c-4a28-b3e1-e4a36d430a7e">
          <a:extLst>
            <a:ext uri="{FF2B5EF4-FFF2-40B4-BE49-F238E27FC236}">
              <a16:creationId xmlns:a16="http://schemas.microsoft.com/office/drawing/2014/main" id="{DE9A6C98-C839-4C48-B7B5-88BDBE1624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4" name="AutoShape 1" descr="blob:https://web.whatsapp.com/34b6e80c-bc0c-4a28-b3e1-e4a36d430a7e">
          <a:extLst>
            <a:ext uri="{FF2B5EF4-FFF2-40B4-BE49-F238E27FC236}">
              <a16:creationId xmlns:a16="http://schemas.microsoft.com/office/drawing/2014/main" id="{DCB0635A-3402-4E33-BD2C-4493D3609E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5" name="AutoShape 1" descr="blob:https://web.whatsapp.com/34b6e80c-bc0c-4a28-b3e1-e4a36d430a7e">
          <a:extLst>
            <a:ext uri="{FF2B5EF4-FFF2-40B4-BE49-F238E27FC236}">
              <a16:creationId xmlns:a16="http://schemas.microsoft.com/office/drawing/2014/main" id="{78A52ADE-2511-48E8-8F1D-81239649CD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6" name="AutoShape 1" descr="blob:https://web.whatsapp.com/34b6e80c-bc0c-4a28-b3e1-e4a36d430a7e">
          <a:extLst>
            <a:ext uri="{FF2B5EF4-FFF2-40B4-BE49-F238E27FC236}">
              <a16:creationId xmlns:a16="http://schemas.microsoft.com/office/drawing/2014/main" id="{107DD15E-6C81-4D27-B9E0-B722143DCF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7" name="AutoShape 1" descr="blob:https://web.whatsapp.com/34b6e80c-bc0c-4a28-b3e1-e4a36d430a7e">
          <a:extLst>
            <a:ext uri="{FF2B5EF4-FFF2-40B4-BE49-F238E27FC236}">
              <a16:creationId xmlns:a16="http://schemas.microsoft.com/office/drawing/2014/main" id="{B2F5859D-8444-4DFB-8C08-01E172708E9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8" name="AutoShape 1" descr="blob:https://web.whatsapp.com/34b6e80c-bc0c-4a28-b3e1-e4a36d430a7e">
          <a:extLst>
            <a:ext uri="{FF2B5EF4-FFF2-40B4-BE49-F238E27FC236}">
              <a16:creationId xmlns:a16="http://schemas.microsoft.com/office/drawing/2014/main" id="{338CFE1F-104F-49EE-A1D8-5D5C3C603CE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1534</xdr:row>
      <xdr:rowOff>0</xdr:rowOff>
    </xdr:from>
    <xdr:ext cx="304800" cy="307975"/>
    <xdr:sp macro="" textlink="">
      <xdr:nvSpPr>
        <xdr:cNvPr id="7539" name="AutoShape 1" descr="blob:https://web.whatsapp.com/34b6e80c-bc0c-4a28-b3e1-e4a36d430a7e">
          <a:extLst>
            <a:ext uri="{FF2B5EF4-FFF2-40B4-BE49-F238E27FC236}">
              <a16:creationId xmlns:a16="http://schemas.microsoft.com/office/drawing/2014/main" id="{E84A986C-F791-4445-A29B-967B1EC989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0" name="AutoShape 1" descr="blob:https://web.whatsapp.com/34b6e80c-bc0c-4a28-b3e1-e4a36d430a7e">
          <a:extLst>
            <a:ext uri="{FF2B5EF4-FFF2-40B4-BE49-F238E27FC236}">
              <a16:creationId xmlns:a16="http://schemas.microsoft.com/office/drawing/2014/main" id="{E0B7901F-E841-4715-B604-A2B729CC07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1" name="AutoShape 1" descr="blob:https://web.whatsapp.com/34b6e80c-bc0c-4a28-b3e1-e4a36d430a7e">
          <a:extLst>
            <a:ext uri="{FF2B5EF4-FFF2-40B4-BE49-F238E27FC236}">
              <a16:creationId xmlns:a16="http://schemas.microsoft.com/office/drawing/2014/main" id="{E16CAFF9-2C9E-4822-AF12-AF6BE5107C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2" name="AutoShape 1" descr="blob:https://web.whatsapp.com/34b6e80c-bc0c-4a28-b3e1-e4a36d430a7e">
          <a:extLst>
            <a:ext uri="{FF2B5EF4-FFF2-40B4-BE49-F238E27FC236}">
              <a16:creationId xmlns:a16="http://schemas.microsoft.com/office/drawing/2014/main" id="{FAFFD77F-3416-496C-A2FC-603521D72B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3" name="AutoShape 1" descr="blob:https://web.whatsapp.com/34b6e80c-bc0c-4a28-b3e1-e4a36d430a7e">
          <a:extLst>
            <a:ext uri="{FF2B5EF4-FFF2-40B4-BE49-F238E27FC236}">
              <a16:creationId xmlns:a16="http://schemas.microsoft.com/office/drawing/2014/main" id="{6B8B6FC6-79AB-4D66-B8FF-8E6924C0B72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4" name="AutoShape 1" descr="blob:https://web.whatsapp.com/34b6e80c-bc0c-4a28-b3e1-e4a36d430a7e">
          <a:extLst>
            <a:ext uri="{FF2B5EF4-FFF2-40B4-BE49-F238E27FC236}">
              <a16:creationId xmlns:a16="http://schemas.microsoft.com/office/drawing/2014/main" id="{37660078-552F-4A12-B9F5-FFB410FD9BC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5" name="AutoShape 1" descr="blob:https://web.whatsapp.com/34b6e80c-bc0c-4a28-b3e1-e4a36d430a7e">
          <a:extLst>
            <a:ext uri="{FF2B5EF4-FFF2-40B4-BE49-F238E27FC236}">
              <a16:creationId xmlns:a16="http://schemas.microsoft.com/office/drawing/2014/main" id="{FF12CAB5-2D0E-4005-B621-E5E31B7D447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6" name="AutoShape 1" descr="blob:https://web.whatsapp.com/34b6e80c-bc0c-4a28-b3e1-e4a36d430a7e">
          <a:extLst>
            <a:ext uri="{FF2B5EF4-FFF2-40B4-BE49-F238E27FC236}">
              <a16:creationId xmlns:a16="http://schemas.microsoft.com/office/drawing/2014/main" id="{FF89F099-8A94-4173-B6C9-9767F52262A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7" name="AutoShape 1" descr="blob:https://web.whatsapp.com/34b6e80c-bc0c-4a28-b3e1-e4a36d430a7e">
          <a:extLst>
            <a:ext uri="{FF2B5EF4-FFF2-40B4-BE49-F238E27FC236}">
              <a16:creationId xmlns:a16="http://schemas.microsoft.com/office/drawing/2014/main" id="{E300190B-2104-4FE8-A53E-273A7B33CB9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8" name="AutoShape 1" descr="blob:https://web.whatsapp.com/34b6e80c-bc0c-4a28-b3e1-e4a36d430a7e">
          <a:extLst>
            <a:ext uri="{FF2B5EF4-FFF2-40B4-BE49-F238E27FC236}">
              <a16:creationId xmlns:a16="http://schemas.microsoft.com/office/drawing/2014/main" id="{94FF70BE-9867-4EB5-A931-B7B1B80BE1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49" name="AutoShape 1" descr="blob:https://web.whatsapp.com/34b6e80c-bc0c-4a28-b3e1-e4a36d430a7e">
          <a:extLst>
            <a:ext uri="{FF2B5EF4-FFF2-40B4-BE49-F238E27FC236}">
              <a16:creationId xmlns:a16="http://schemas.microsoft.com/office/drawing/2014/main" id="{23F10110-B348-4C62-9C41-CEE449F551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0" name="AutoShape 1" descr="blob:https://web.whatsapp.com/34b6e80c-bc0c-4a28-b3e1-e4a36d430a7e">
          <a:extLst>
            <a:ext uri="{FF2B5EF4-FFF2-40B4-BE49-F238E27FC236}">
              <a16:creationId xmlns:a16="http://schemas.microsoft.com/office/drawing/2014/main" id="{744FD896-1D85-4A30-9C6D-DC635C28D9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1" name="AutoShape 1" descr="blob:https://web.whatsapp.com/34b6e80c-bc0c-4a28-b3e1-e4a36d430a7e">
          <a:extLst>
            <a:ext uri="{FF2B5EF4-FFF2-40B4-BE49-F238E27FC236}">
              <a16:creationId xmlns:a16="http://schemas.microsoft.com/office/drawing/2014/main" id="{4E570633-5B7F-4FBB-8941-9C67E877F0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2" name="AutoShape 1" descr="blob:https://web.whatsapp.com/34b6e80c-bc0c-4a28-b3e1-e4a36d430a7e">
          <a:extLst>
            <a:ext uri="{FF2B5EF4-FFF2-40B4-BE49-F238E27FC236}">
              <a16:creationId xmlns:a16="http://schemas.microsoft.com/office/drawing/2014/main" id="{5AF2EA70-CDA0-4CFF-B9CE-9D810734CD1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3" name="AutoShape 1" descr="blob:https://web.whatsapp.com/34b6e80c-bc0c-4a28-b3e1-e4a36d430a7e">
          <a:extLst>
            <a:ext uri="{FF2B5EF4-FFF2-40B4-BE49-F238E27FC236}">
              <a16:creationId xmlns:a16="http://schemas.microsoft.com/office/drawing/2014/main" id="{46048EA5-6660-4ACB-8A31-D6FA48F94F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4" name="AutoShape 1" descr="blob:https://web.whatsapp.com/34b6e80c-bc0c-4a28-b3e1-e4a36d430a7e">
          <a:extLst>
            <a:ext uri="{FF2B5EF4-FFF2-40B4-BE49-F238E27FC236}">
              <a16:creationId xmlns:a16="http://schemas.microsoft.com/office/drawing/2014/main" id="{BB88100C-6E25-4935-9F5F-21174CEC51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5" name="AutoShape 1" descr="blob:https://web.whatsapp.com/34b6e80c-bc0c-4a28-b3e1-e4a36d430a7e">
          <a:extLst>
            <a:ext uri="{FF2B5EF4-FFF2-40B4-BE49-F238E27FC236}">
              <a16:creationId xmlns:a16="http://schemas.microsoft.com/office/drawing/2014/main" id="{452F63B8-E94B-4FEF-B64D-264D13DE6C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6" name="AutoShape 1" descr="blob:https://web.whatsapp.com/34b6e80c-bc0c-4a28-b3e1-e4a36d430a7e">
          <a:extLst>
            <a:ext uri="{FF2B5EF4-FFF2-40B4-BE49-F238E27FC236}">
              <a16:creationId xmlns:a16="http://schemas.microsoft.com/office/drawing/2014/main" id="{BD2369DC-79A5-443C-9357-D76AB5D3FB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7" name="AutoShape 1" descr="blob:https://web.whatsapp.com/34b6e80c-bc0c-4a28-b3e1-e4a36d430a7e">
          <a:extLst>
            <a:ext uri="{FF2B5EF4-FFF2-40B4-BE49-F238E27FC236}">
              <a16:creationId xmlns:a16="http://schemas.microsoft.com/office/drawing/2014/main" id="{448601DF-8C59-4007-9004-BA97226D1D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8" name="AutoShape 1" descr="blob:https://web.whatsapp.com/34b6e80c-bc0c-4a28-b3e1-e4a36d430a7e">
          <a:extLst>
            <a:ext uri="{FF2B5EF4-FFF2-40B4-BE49-F238E27FC236}">
              <a16:creationId xmlns:a16="http://schemas.microsoft.com/office/drawing/2014/main" id="{8F0F2F71-FD6B-41DD-BACE-82C4EE7735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59" name="AutoShape 1" descr="blob:https://web.whatsapp.com/34b6e80c-bc0c-4a28-b3e1-e4a36d430a7e">
          <a:extLst>
            <a:ext uri="{FF2B5EF4-FFF2-40B4-BE49-F238E27FC236}">
              <a16:creationId xmlns:a16="http://schemas.microsoft.com/office/drawing/2014/main" id="{7468BB1E-A7A3-47CE-831A-701C183090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0" name="AutoShape 1" descr="blob:https://web.whatsapp.com/34b6e80c-bc0c-4a28-b3e1-e4a36d430a7e">
          <a:extLst>
            <a:ext uri="{FF2B5EF4-FFF2-40B4-BE49-F238E27FC236}">
              <a16:creationId xmlns:a16="http://schemas.microsoft.com/office/drawing/2014/main" id="{A6DD0BD3-C261-4D35-B7F8-7A2B7EFC08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1" name="AutoShape 1" descr="blob:https://web.whatsapp.com/34b6e80c-bc0c-4a28-b3e1-e4a36d430a7e">
          <a:extLst>
            <a:ext uri="{FF2B5EF4-FFF2-40B4-BE49-F238E27FC236}">
              <a16:creationId xmlns:a16="http://schemas.microsoft.com/office/drawing/2014/main" id="{FE530DA0-3EBF-400E-99A5-A8E94CEAFA1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2" name="AutoShape 1" descr="blob:https://web.whatsapp.com/34b6e80c-bc0c-4a28-b3e1-e4a36d430a7e">
          <a:extLst>
            <a:ext uri="{FF2B5EF4-FFF2-40B4-BE49-F238E27FC236}">
              <a16:creationId xmlns:a16="http://schemas.microsoft.com/office/drawing/2014/main" id="{66A4621B-6467-423F-944B-3BCFF12992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3" name="AutoShape 1" descr="blob:https://web.whatsapp.com/34b6e80c-bc0c-4a28-b3e1-e4a36d430a7e">
          <a:extLst>
            <a:ext uri="{FF2B5EF4-FFF2-40B4-BE49-F238E27FC236}">
              <a16:creationId xmlns:a16="http://schemas.microsoft.com/office/drawing/2014/main" id="{866B1A00-0E5C-4D14-AA22-35624AD216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4" name="AutoShape 1" descr="blob:https://web.whatsapp.com/34b6e80c-bc0c-4a28-b3e1-e4a36d430a7e">
          <a:extLst>
            <a:ext uri="{FF2B5EF4-FFF2-40B4-BE49-F238E27FC236}">
              <a16:creationId xmlns:a16="http://schemas.microsoft.com/office/drawing/2014/main" id="{955CAFC2-890A-4BE5-AF83-24C5D4D439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5" name="AutoShape 1" descr="blob:https://web.whatsapp.com/34b6e80c-bc0c-4a28-b3e1-e4a36d430a7e">
          <a:extLst>
            <a:ext uri="{FF2B5EF4-FFF2-40B4-BE49-F238E27FC236}">
              <a16:creationId xmlns:a16="http://schemas.microsoft.com/office/drawing/2014/main" id="{2AAED33B-557E-4851-B898-C2BFA7EB21A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6" name="AutoShape 1" descr="blob:https://web.whatsapp.com/34b6e80c-bc0c-4a28-b3e1-e4a36d430a7e">
          <a:extLst>
            <a:ext uri="{FF2B5EF4-FFF2-40B4-BE49-F238E27FC236}">
              <a16:creationId xmlns:a16="http://schemas.microsoft.com/office/drawing/2014/main" id="{5BBF097E-1AAA-4CD9-AB59-DE3013C0CA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7" name="AutoShape 1" descr="blob:https://web.whatsapp.com/34b6e80c-bc0c-4a28-b3e1-e4a36d430a7e">
          <a:extLst>
            <a:ext uri="{FF2B5EF4-FFF2-40B4-BE49-F238E27FC236}">
              <a16:creationId xmlns:a16="http://schemas.microsoft.com/office/drawing/2014/main" id="{FC63F9ED-F08B-44D9-B3EE-C2E3F932D1A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8" name="AutoShape 1" descr="blob:https://web.whatsapp.com/34b6e80c-bc0c-4a28-b3e1-e4a36d430a7e">
          <a:extLst>
            <a:ext uri="{FF2B5EF4-FFF2-40B4-BE49-F238E27FC236}">
              <a16:creationId xmlns:a16="http://schemas.microsoft.com/office/drawing/2014/main" id="{0CBE3034-99F3-4073-A77D-9B34F9B93E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69" name="AutoShape 1" descr="blob:https://web.whatsapp.com/34b6e80c-bc0c-4a28-b3e1-e4a36d430a7e">
          <a:extLst>
            <a:ext uri="{FF2B5EF4-FFF2-40B4-BE49-F238E27FC236}">
              <a16:creationId xmlns:a16="http://schemas.microsoft.com/office/drawing/2014/main" id="{2B23FEF0-5A5C-4728-B801-1BCFCA6076C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70" name="AutoShape 1" descr="blob:https://web.whatsapp.com/34b6e80c-bc0c-4a28-b3e1-e4a36d430a7e">
          <a:extLst>
            <a:ext uri="{FF2B5EF4-FFF2-40B4-BE49-F238E27FC236}">
              <a16:creationId xmlns:a16="http://schemas.microsoft.com/office/drawing/2014/main" id="{3FCF3FA9-2A28-41ED-A956-6570E75B9A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1535</xdr:row>
      <xdr:rowOff>0</xdr:rowOff>
    </xdr:from>
    <xdr:ext cx="304800" cy="307975"/>
    <xdr:sp macro="" textlink="">
      <xdr:nvSpPr>
        <xdr:cNvPr id="7571" name="AutoShape 1" descr="blob:https://web.whatsapp.com/34b6e80c-bc0c-4a28-b3e1-e4a36d430a7e">
          <a:extLst>
            <a:ext uri="{FF2B5EF4-FFF2-40B4-BE49-F238E27FC236}">
              <a16:creationId xmlns:a16="http://schemas.microsoft.com/office/drawing/2014/main" id="{85FBD16C-BC94-4741-9BFA-5A793694156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2" name="AutoShape 1" descr="blob:https://web.whatsapp.com/34b6e80c-bc0c-4a28-b3e1-e4a36d430a7e">
          <a:extLst>
            <a:ext uri="{FF2B5EF4-FFF2-40B4-BE49-F238E27FC236}">
              <a16:creationId xmlns:a16="http://schemas.microsoft.com/office/drawing/2014/main" id="{E0B4ECED-372A-4A80-8ED1-02302D9BFF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3" name="AutoShape 1" descr="blob:https://web.whatsapp.com/34b6e80c-bc0c-4a28-b3e1-e4a36d430a7e">
          <a:extLst>
            <a:ext uri="{FF2B5EF4-FFF2-40B4-BE49-F238E27FC236}">
              <a16:creationId xmlns:a16="http://schemas.microsoft.com/office/drawing/2014/main" id="{EB547C19-C199-4B2F-ABF5-4299C44431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4" name="AutoShape 1" descr="blob:https://web.whatsapp.com/34b6e80c-bc0c-4a28-b3e1-e4a36d430a7e">
          <a:extLst>
            <a:ext uri="{FF2B5EF4-FFF2-40B4-BE49-F238E27FC236}">
              <a16:creationId xmlns:a16="http://schemas.microsoft.com/office/drawing/2014/main" id="{A414C469-F35F-42C4-A459-12B3E59542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5" name="AutoShape 1" descr="blob:https://web.whatsapp.com/34b6e80c-bc0c-4a28-b3e1-e4a36d430a7e">
          <a:extLst>
            <a:ext uri="{FF2B5EF4-FFF2-40B4-BE49-F238E27FC236}">
              <a16:creationId xmlns:a16="http://schemas.microsoft.com/office/drawing/2014/main" id="{C28A9AC9-19A2-46E0-AD10-522250F209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6" name="AutoShape 1" descr="blob:https://web.whatsapp.com/34b6e80c-bc0c-4a28-b3e1-e4a36d430a7e">
          <a:extLst>
            <a:ext uri="{FF2B5EF4-FFF2-40B4-BE49-F238E27FC236}">
              <a16:creationId xmlns:a16="http://schemas.microsoft.com/office/drawing/2014/main" id="{A810DDBC-3E23-40C9-8B64-7618832643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7" name="AutoShape 1" descr="blob:https://web.whatsapp.com/34b6e80c-bc0c-4a28-b3e1-e4a36d430a7e">
          <a:extLst>
            <a:ext uri="{FF2B5EF4-FFF2-40B4-BE49-F238E27FC236}">
              <a16:creationId xmlns:a16="http://schemas.microsoft.com/office/drawing/2014/main" id="{4E72F8B6-D1B5-474F-AA3D-3949A1B0D0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8" name="AutoShape 1" descr="blob:https://web.whatsapp.com/34b6e80c-bc0c-4a28-b3e1-e4a36d430a7e">
          <a:extLst>
            <a:ext uri="{FF2B5EF4-FFF2-40B4-BE49-F238E27FC236}">
              <a16:creationId xmlns:a16="http://schemas.microsoft.com/office/drawing/2014/main" id="{368C4DF4-9F37-4338-8011-FCAD2F3BB69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79" name="AutoShape 1" descr="blob:https://web.whatsapp.com/34b6e80c-bc0c-4a28-b3e1-e4a36d430a7e">
          <a:extLst>
            <a:ext uri="{FF2B5EF4-FFF2-40B4-BE49-F238E27FC236}">
              <a16:creationId xmlns:a16="http://schemas.microsoft.com/office/drawing/2014/main" id="{63879F5C-27AD-428F-969C-85A68FA425F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0" name="AutoShape 1" descr="blob:https://web.whatsapp.com/34b6e80c-bc0c-4a28-b3e1-e4a36d430a7e">
          <a:extLst>
            <a:ext uri="{FF2B5EF4-FFF2-40B4-BE49-F238E27FC236}">
              <a16:creationId xmlns:a16="http://schemas.microsoft.com/office/drawing/2014/main" id="{CF74CD36-4AF6-4858-83E3-35E2061BA05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1" name="AutoShape 1" descr="blob:https://web.whatsapp.com/34b6e80c-bc0c-4a28-b3e1-e4a36d430a7e">
          <a:extLst>
            <a:ext uri="{FF2B5EF4-FFF2-40B4-BE49-F238E27FC236}">
              <a16:creationId xmlns:a16="http://schemas.microsoft.com/office/drawing/2014/main" id="{88E4BBC3-913A-4BE2-8E8F-60950CCD67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2" name="AutoShape 1" descr="blob:https://web.whatsapp.com/34b6e80c-bc0c-4a28-b3e1-e4a36d430a7e">
          <a:extLst>
            <a:ext uri="{FF2B5EF4-FFF2-40B4-BE49-F238E27FC236}">
              <a16:creationId xmlns:a16="http://schemas.microsoft.com/office/drawing/2014/main" id="{73F79CBA-C8D1-45F1-A8DA-165FD6A4B00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3" name="AutoShape 1" descr="blob:https://web.whatsapp.com/34b6e80c-bc0c-4a28-b3e1-e4a36d430a7e">
          <a:extLst>
            <a:ext uri="{FF2B5EF4-FFF2-40B4-BE49-F238E27FC236}">
              <a16:creationId xmlns:a16="http://schemas.microsoft.com/office/drawing/2014/main" id="{CEBA64E5-AEB4-433B-8EB1-ADD728E23C9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4" name="AutoShape 1" descr="blob:https://web.whatsapp.com/34b6e80c-bc0c-4a28-b3e1-e4a36d430a7e">
          <a:extLst>
            <a:ext uri="{FF2B5EF4-FFF2-40B4-BE49-F238E27FC236}">
              <a16:creationId xmlns:a16="http://schemas.microsoft.com/office/drawing/2014/main" id="{EB778FFE-9563-4F0F-85E9-55AEEB63D4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5" name="AutoShape 1" descr="blob:https://web.whatsapp.com/34b6e80c-bc0c-4a28-b3e1-e4a36d430a7e">
          <a:extLst>
            <a:ext uri="{FF2B5EF4-FFF2-40B4-BE49-F238E27FC236}">
              <a16:creationId xmlns:a16="http://schemas.microsoft.com/office/drawing/2014/main" id="{22CF5CC7-7DD7-454A-8616-80C36D86908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6" name="AutoShape 1" descr="blob:https://web.whatsapp.com/34b6e80c-bc0c-4a28-b3e1-e4a36d430a7e">
          <a:extLst>
            <a:ext uri="{FF2B5EF4-FFF2-40B4-BE49-F238E27FC236}">
              <a16:creationId xmlns:a16="http://schemas.microsoft.com/office/drawing/2014/main" id="{9C30FDB5-930E-430E-8AF7-BEB7D4EDF7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7" name="AutoShape 1" descr="blob:https://web.whatsapp.com/34b6e80c-bc0c-4a28-b3e1-e4a36d430a7e">
          <a:extLst>
            <a:ext uri="{FF2B5EF4-FFF2-40B4-BE49-F238E27FC236}">
              <a16:creationId xmlns:a16="http://schemas.microsoft.com/office/drawing/2014/main" id="{15F4DC23-87A0-45BC-A835-6438EBD10C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8" name="AutoShape 1" descr="blob:https://web.whatsapp.com/34b6e80c-bc0c-4a28-b3e1-e4a36d430a7e">
          <a:extLst>
            <a:ext uri="{FF2B5EF4-FFF2-40B4-BE49-F238E27FC236}">
              <a16:creationId xmlns:a16="http://schemas.microsoft.com/office/drawing/2014/main" id="{625DE3E8-8EDE-495B-AA11-DD1778506C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89" name="AutoShape 1" descr="blob:https://web.whatsapp.com/34b6e80c-bc0c-4a28-b3e1-e4a36d430a7e">
          <a:extLst>
            <a:ext uri="{FF2B5EF4-FFF2-40B4-BE49-F238E27FC236}">
              <a16:creationId xmlns:a16="http://schemas.microsoft.com/office/drawing/2014/main" id="{E064FCFD-3BEB-4473-A0F5-77FFF07D5FB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0" name="AutoShape 1" descr="blob:https://web.whatsapp.com/34b6e80c-bc0c-4a28-b3e1-e4a36d430a7e">
          <a:extLst>
            <a:ext uri="{FF2B5EF4-FFF2-40B4-BE49-F238E27FC236}">
              <a16:creationId xmlns:a16="http://schemas.microsoft.com/office/drawing/2014/main" id="{BE4C3F9C-128F-4475-8490-5A903369E91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1" name="AutoShape 1" descr="blob:https://web.whatsapp.com/34b6e80c-bc0c-4a28-b3e1-e4a36d430a7e">
          <a:extLst>
            <a:ext uri="{FF2B5EF4-FFF2-40B4-BE49-F238E27FC236}">
              <a16:creationId xmlns:a16="http://schemas.microsoft.com/office/drawing/2014/main" id="{2776E33A-7CE3-4F25-8C1D-FB7E2C547E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2" name="AutoShape 1" descr="blob:https://web.whatsapp.com/34b6e80c-bc0c-4a28-b3e1-e4a36d430a7e">
          <a:extLst>
            <a:ext uri="{FF2B5EF4-FFF2-40B4-BE49-F238E27FC236}">
              <a16:creationId xmlns:a16="http://schemas.microsoft.com/office/drawing/2014/main" id="{4EB54F26-20FF-4DBD-BBEF-95F387D3BC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3" name="AutoShape 1" descr="blob:https://web.whatsapp.com/34b6e80c-bc0c-4a28-b3e1-e4a36d430a7e">
          <a:extLst>
            <a:ext uri="{FF2B5EF4-FFF2-40B4-BE49-F238E27FC236}">
              <a16:creationId xmlns:a16="http://schemas.microsoft.com/office/drawing/2014/main" id="{1F3F9DAA-6E7F-48F5-863A-B5A16D0DD62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4" name="AutoShape 1" descr="blob:https://web.whatsapp.com/34b6e80c-bc0c-4a28-b3e1-e4a36d430a7e">
          <a:extLst>
            <a:ext uri="{FF2B5EF4-FFF2-40B4-BE49-F238E27FC236}">
              <a16:creationId xmlns:a16="http://schemas.microsoft.com/office/drawing/2014/main" id="{A5E8255A-09FA-4025-A8F6-6EE0111FA7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5" name="AutoShape 1" descr="blob:https://web.whatsapp.com/34b6e80c-bc0c-4a28-b3e1-e4a36d430a7e">
          <a:extLst>
            <a:ext uri="{FF2B5EF4-FFF2-40B4-BE49-F238E27FC236}">
              <a16:creationId xmlns:a16="http://schemas.microsoft.com/office/drawing/2014/main" id="{A9D88664-FC09-4229-ACDC-C3AE18EF3E3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6" name="AutoShape 1" descr="blob:https://web.whatsapp.com/34b6e80c-bc0c-4a28-b3e1-e4a36d430a7e">
          <a:extLst>
            <a:ext uri="{FF2B5EF4-FFF2-40B4-BE49-F238E27FC236}">
              <a16:creationId xmlns:a16="http://schemas.microsoft.com/office/drawing/2014/main" id="{A0C32029-B59D-47D4-89DD-DBE733E8F0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7" name="AutoShape 1" descr="blob:https://web.whatsapp.com/34b6e80c-bc0c-4a28-b3e1-e4a36d430a7e">
          <a:extLst>
            <a:ext uri="{FF2B5EF4-FFF2-40B4-BE49-F238E27FC236}">
              <a16:creationId xmlns:a16="http://schemas.microsoft.com/office/drawing/2014/main" id="{30559C39-EBA1-44B8-A57A-4ABBFEF8F9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8" name="AutoShape 1" descr="blob:https://web.whatsapp.com/34b6e80c-bc0c-4a28-b3e1-e4a36d430a7e">
          <a:extLst>
            <a:ext uri="{FF2B5EF4-FFF2-40B4-BE49-F238E27FC236}">
              <a16:creationId xmlns:a16="http://schemas.microsoft.com/office/drawing/2014/main" id="{C8FCEAAA-29EF-4A48-B902-60783DD7CF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599" name="AutoShape 1" descr="blob:https://web.whatsapp.com/34b6e80c-bc0c-4a28-b3e1-e4a36d430a7e">
          <a:extLst>
            <a:ext uri="{FF2B5EF4-FFF2-40B4-BE49-F238E27FC236}">
              <a16:creationId xmlns:a16="http://schemas.microsoft.com/office/drawing/2014/main" id="{2FF40468-107F-4B55-80B6-BC79B7C373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600" name="AutoShape 1" descr="blob:https://web.whatsapp.com/34b6e80c-bc0c-4a28-b3e1-e4a36d430a7e">
          <a:extLst>
            <a:ext uri="{FF2B5EF4-FFF2-40B4-BE49-F238E27FC236}">
              <a16:creationId xmlns:a16="http://schemas.microsoft.com/office/drawing/2014/main" id="{E38BD5EB-1FA6-4DA0-874F-93EFA1C8C20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601" name="AutoShape 1" descr="blob:https://web.whatsapp.com/34b6e80c-bc0c-4a28-b3e1-e4a36d430a7e">
          <a:extLst>
            <a:ext uri="{FF2B5EF4-FFF2-40B4-BE49-F238E27FC236}">
              <a16:creationId xmlns:a16="http://schemas.microsoft.com/office/drawing/2014/main" id="{CCE6C3B7-4E34-4569-882A-B2A0330EDBB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602" name="AutoShape 1" descr="blob:https://web.whatsapp.com/34b6e80c-bc0c-4a28-b3e1-e4a36d430a7e">
          <a:extLst>
            <a:ext uri="{FF2B5EF4-FFF2-40B4-BE49-F238E27FC236}">
              <a16:creationId xmlns:a16="http://schemas.microsoft.com/office/drawing/2014/main" id="{2B59A29F-3933-476A-B942-A2306AD530C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1536</xdr:row>
      <xdr:rowOff>0</xdr:rowOff>
    </xdr:from>
    <xdr:ext cx="304800" cy="307975"/>
    <xdr:sp macro="" textlink="">
      <xdr:nvSpPr>
        <xdr:cNvPr id="7603" name="AutoShape 1" descr="blob:https://web.whatsapp.com/34b6e80c-bc0c-4a28-b3e1-e4a36d430a7e">
          <a:extLst>
            <a:ext uri="{FF2B5EF4-FFF2-40B4-BE49-F238E27FC236}">
              <a16:creationId xmlns:a16="http://schemas.microsoft.com/office/drawing/2014/main" id="{94DAF356-576A-443F-89F7-494CC3D6AB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4" name="AutoShape 1" descr="blob:https://web.whatsapp.com/34b6e80c-bc0c-4a28-b3e1-e4a36d430a7e">
          <a:extLst>
            <a:ext uri="{FF2B5EF4-FFF2-40B4-BE49-F238E27FC236}">
              <a16:creationId xmlns:a16="http://schemas.microsoft.com/office/drawing/2014/main" id="{D9006229-1828-4984-B215-7074AD7951B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5" name="AutoShape 1" descr="blob:https://web.whatsapp.com/34b6e80c-bc0c-4a28-b3e1-e4a36d430a7e">
          <a:extLst>
            <a:ext uri="{FF2B5EF4-FFF2-40B4-BE49-F238E27FC236}">
              <a16:creationId xmlns:a16="http://schemas.microsoft.com/office/drawing/2014/main" id="{F93DD070-A3E3-4BD2-90C1-05C3155962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6" name="AutoShape 1" descr="blob:https://web.whatsapp.com/34b6e80c-bc0c-4a28-b3e1-e4a36d430a7e">
          <a:extLst>
            <a:ext uri="{FF2B5EF4-FFF2-40B4-BE49-F238E27FC236}">
              <a16:creationId xmlns:a16="http://schemas.microsoft.com/office/drawing/2014/main" id="{92832ACF-F6DB-4985-A03D-43746BEA381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7" name="AutoShape 1" descr="blob:https://web.whatsapp.com/34b6e80c-bc0c-4a28-b3e1-e4a36d430a7e">
          <a:extLst>
            <a:ext uri="{FF2B5EF4-FFF2-40B4-BE49-F238E27FC236}">
              <a16:creationId xmlns:a16="http://schemas.microsoft.com/office/drawing/2014/main" id="{82FD2F5F-7C39-460B-A926-B80EBD682E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8" name="AutoShape 1" descr="blob:https://web.whatsapp.com/34b6e80c-bc0c-4a28-b3e1-e4a36d430a7e">
          <a:extLst>
            <a:ext uri="{FF2B5EF4-FFF2-40B4-BE49-F238E27FC236}">
              <a16:creationId xmlns:a16="http://schemas.microsoft.com/office/drawing/2014/main" id="{6F5B4FFD-9312-4E43-9632-58FB558EEF3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09" name="AutoShape 1" descr="blob:https://web.whatsapp.com/34b6e80c-bc0c-4a28-b3e1-e4a36d430a7e">
          <a:extLst>
            <a:ext uri="{FF2B5EF4-FFF2-40B4-BE49-F238E27FC236}">
              <a16:creationId xmlns:a16="http://schemas.microsoft.com/office/drawing/2014/main" id="{B470FBA6-88A8-493A-940C-E472E2C4E9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0" name="AutoShape 1" descr="blob:https://web.whatsapp.com/34b6e80c-bc0c-4a28-b3e1-e4a36d430a7e">
          <a:extLst>
            <a:ext uri="{FF2B5EF4-FFF2-40B4-BE49-F238E27FC236}">
              <a16:creationId xmlns:a16="http://schemas.microsoft.com/office/drawing/2014/main" id="{93E6A75F-FF46-4ED5-8FDC-0E08109C96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1" name="AutoShape 1" descr="blob:https://web.whatsapp.com/34b6e80c-bc0c-4a28-b3e1-e4a36d430a7e">
          <a:extLst>
            <a:ext uri="{FF2B5EF4-FFF2-40B4-BE49-F238E27FC236}">
              <a16:creationId xmlns:a16="http://schemas.microsoft.com/office/drawing/2014/main" id="{57C18FDA-EDF2-4A35-A2BD-923BFF32E2D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2" name="AutoShape 1" descr="blob:https://web.whatsapp.com/34b6e80c-bc0c-4a28-b3e1-e4a36d430a7e">
          <a:extLst>
            <a:ext uri="{FF2B5EF4-FFF2-40B4-BE49-F238E27FC236}">
              <a16:creationId xmlns:a16="http://schemas.microsoft.com/office/drawing/2014/main" id="{936B5871-BCB3-4D64-8DEA-903F6D2344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3" name="AutoShape 1" descr="blob:https://web.whatsapp.com/34b6e80c-bc0c-4a28-b3e1-e4a36d430a7e">
          <a:extLst>
            <a:ext uri="{FF2B5EF4-FFF2-40B4-BE49-F238E27FC236}">
              <a16:creationId xmlns:a16="http://schemas.microsoft.com/office/drawing/2014/main" id="{28276421-242A-40AC-9C62-6F8C9EDD62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4" name="AutoShape 1" descr="blob:https://web.whatsapp.com/34b6e80c-bc0c-4a28-b3e1-e4a36d430a7e">
          <a:extLst>
            <a:ext uri="{FF2B5EF4-FFF2-40B4-BE49-F238E27FC236}">
              <a16:creationId xmlns:a16="http://schemas.microsoft.com/office/drawing/2014/main" id="{E7E8F126-E337-4B23-B96C-A5143AFA003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5" name="AutoShape 1" descr="blob:https://web.whatsapp.com/34b6e80c-bc0c-4a28-b3e1-e4a36d430a7e">
          <a:extLst>
            <a:ext uri="{FF2B5EF4-FFF2-40B4-BE49-F238E27FC236}">
              <a16:creationId xmlns:a16="http://schemas.microsoft.com/office/drawing/2014/main" id="{8AEA28DC-5CEA-4C48-A8B8-098087B933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6" name="AutoShape 1" descr="blob:https://web.whatsapp.com/34b6e80c-bc0c-4a28-b3e1-e4a36d430a7e">
          <a:extLst>
            <a:ext uri="{FF2B5EF4-FFF2-40B4-BE49-F238E27FC236}">
              <a16:creationId xmlns:a16="http://schemas.microsoft.com/office/drawing/2014/main" id="{5F98F4B4-6FAF-4618-9E3E-6CEA0BDB84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7" name="AutoShape 1" descr="blob:https://web.whatsapp.com/34b6e80c-bc0c-4a28-b3e1-e4a36d430a7e">
          <a:extLst>
            <a:ext uri="{FF2B5EF4-FFF2-40B4-BE49-F238E27FC236}">
              <a16:creationId xmlns:a16="http://schemas.microsoft.com/office/drawing/2014/main" id="{34BDCB09-BB2C-493E-809E-B215D0DD9EF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8" name="AutoShape 1" descr="blob:https://web.whatsapp.com/34b6e80c-bc0c-4a28-b3e1-e4a36d430a7e">
          <a:extLst>
            <a:ext uri="{FF2B5EF4-FFF2-40B4-BE49-F238E27FC236}">
              <a16:creationId xmlns:a16="http://schemas.microsoft.com/office/drawing/2014/main" id="{483FB219-05EF-4EEB-846C-7987D71785D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19" name="AutoShape 1" descr="blob:https://web.whatsapp.com/34b6e80c-bc0c-4a28-b3e1-e4a36d430a7e">
          <a:extLst>
            <a:ext uri="{FF2B5EF4-FFF2-40B4-BE49-F238E27FC236}">
              <a16:creationId xmlns:a16="http://schemas.microsoft.com/office/drawing/2014/main" id="{A9BE1F41-7066-4D2D-B3F7-192225B9429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0" name="AutoShape 1" descr="blob:https://web.whatsapp.com/34b6e80c-bc0c-4a28-b3e1-e4a36d430a7e">
          <a:extLst>
            <a:ext uri="{FF2B5EF4-FFF2-40B4-BE49-F238E27FC236}">
              <a16:creationId xmlns:a16="http://schemas.microsoft.com/office/drawing/2014/main" id="{DE5545AD-74AE-4F20-AD6B-F78167CCB8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1" name="AutoShape 1" descr="blob:https://web.whatsapp.com/34b6e80c-bc0c-4a28-b3e1-e4a36d430a7e">
          <a:extLst>
            <a:ext uri="{FF2B5EF4-FFF2-40B4-BE49-F238E27FC236}">
              <a16:creationId xmlns:a16="http://schemas.microsoft.com/office/drawing/2014/main" id="{455C33A3-311E-4A6F-A5D3-FB9BDE63965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2" name="AutoShape 1" descr="blob:https://web.whatsapp.com/34b6e80c-bc0c-4a28-b3e1-e4a36d430a7e">
          <a:extLst>
            <a:ext uri="{FF2B5EF4-FFF2-40B4-BE49-F238E27FC236}">
              <a16:creationId xmlns:a16="http://schemas.microsoft.com/office/drawing/2014/main" id="{8ADA6A75-A8BB-4CC0-97C4-73D62A0A88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3" name="AutoShape 1" descr="blob:https://web.whatsapp.com/34b6e80c-bc0c-4a28-b3e1-e4a36d430a7e">
          <a:extLst>
            <a:ext uri="{FF2B5EF4-FFF2-40B4-BE49-F238E27FC236}">
              <a16:creationId xmlns:a16="http://schemas.microsoft.com/office/drawing/2014/main" id="{37313B1A-80CA-4206-A1EE-0BDDC47C6F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4" name="AutoShape 1" descr="blob:https://web.whatsapp.com/34b6e80c-bc0c-4a28-b3e1-e4a36d430a7e">
          <a:extLst>
            <a:ext uri="{FF2B5EF4-FFF2-40B4-BE49-F238E27FC236}">
              <a16:creationId xmlns:a16="http://schemas.microsoft.com/office/drawing/2014/main" id="{129E192A-DFB6-482D-A17E-9BA0461A24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5" name="AutoShape 1" descr="blob:https://web.whatsapp.com/34b6e80c-bc0c-4a28-b3e1-e4a36d430a7e">
          <a:extLst>
            <a:ext uri="{FF2B5EF4-FFF2-40B4-BE49-F238E27FC236}">
              <a16:creationId xmlns:a16="http://schemas.microsoft.com/office/drawing/2014/main" id="{5B84E27D-25A3-4200-908E-428F476939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6" name="AutoShape 1" descr="blob:https://web.whatsapp.com/34b6e80c-bc0c-4a28-b3e1-e4a36d430a7e">
          <a:extLst>
            <a:ext uri="{FF2B5EF4-FFF2-40B4-BE49-F238E27FC236}">
              <a16:creationId xmlns:a16="http://schemas.microsoft.com/office/drawing/2014/main" id="{71A849DA-16C0-42FD-96BA-486E68520B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7" name="AutoShape 1" descr="blob:https://web.whatsapp.com/34b6e80c-bc0c-4a28-b3e1-e4a36d430a7e">
          <a:extLst>
            <a:ext uri="{FF2B5EF4-FFF2-40B4-BE49-F238E27FC236}">
              <a16:creationId xmlns:a16="http://schemas.microsoft.com/office/drawing/2014/main" id="{C781F429-AC75-4ED4-8748-3356F246F9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8" name="AutoShape 1" descr="blob:https://web.whatsapp.com/34b6e80c-bc0c-4a28-b3e1-e4a36d430a7e">
          <a:extLst>
            <a:ext uri="{FF2B5EF4-FFF2-40B4-BE49-F238E27FC236}">
              <a16:creationId xmlns:a16="http://schemas.microsoft.com/office/drawing/2014/main" id="{F01ACF4B-8363-440A-A1F8-88B51FBC66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29" name="AutoShape 1" descr="blob:https://web.whatsapp.com/34b6e80c-bc0c-4a28-b3e1-e4a36d430a7e">
          <a:extLst>
            <a:ext uri="{FF2B5EF4-FFF2-40B4-BE49-F238E27FC236}">
              <a16:creationId xmlns:a16="http://schemas.microsoft.com/office/drawing/2014/main" id="{B94071A5-A10B-4956-941A-0A8351EB1AD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0" name="AutoShape 1" descr="blob:https://web.whatsapp.com/34b6e80c-bc0c-4a28-b3e1-e4a36d430a7e">
          <a:extLst>
            <a:ext uri="{FF2B5EF4-FFF2-40B4-BE49-F238E27FC236}">
              <a16:creationId xmlns:a16="http://schemas.microsoft.com/office/drawing/2014/main" id="{30391EC2-2543-437B-8435-6EFA608EEC2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1" name="AutoShape 1" descr="blob:https://web.whatsapp.com/34b6e80c-bc0c-4a28-b3e1-e4a36d430a7e">
          <a:extLst>
            <a:ext uri="{FF2B5EF4-FFF2-40B4-BE49-F238E27FC236}">
              <a16:creationId xmlns:a16="http://schemas.microsoft.com/office/drawing/2014/main" id="{9123F38C-39FC-4273-B12A-4EF87AA1B48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2" name="AutoShape 1" descr="blob:https://web.whatsapp.com/34b6e80c-bc0c-4a28-b3e1-e4a36d430a7e">
          <a:extLst>
            <a:ext uri="{FF2B5EF4-FFF2-40B4-BE49-F238E27FC236}">
              <a16:creationId xmlns:a16="http://schemas.microsoft.com/office/drawing/2014/main" id="{D6CBCEE9-8168-417C-AF77-231BC08E3F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3" name="AutoShape 1" descr="blob:https://web.whatsapp.com/34b6e80c-bc0c-4a28-b3e1-e4a36d430a7e">
          <a:extLst>
            <a:ext uri="{FF2B5EF4-FFF2-40B4-BE49-F238E27FC236}">
              <a16:creationId xmlns:a16="http://schemas.microsoft.com/office/drawing/2014/main" id="{0E3B3BDE-BB0F-4273-B261-0E21E895F4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4" name="AutoShape 1" descr="blob:https://web.whatsapp.com/34b6e80c-bc0c-4a28-b3e1-e4a36d430a7e">
          <a:extLst>
            <a:ext uri="{FF2B5EF4-FFF2-40B4-BE49-F238E27FC236}">
              <a16:creationId xmlns:a16="http://schemas.microsoft.com/office/drawing/2014/main" id="{10F4E9C1-58CA-4298-A7D8-A915093ADE9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1537</xdr:row>
      <xdr:rowOff>0</xdr:rowOff>
    </xdr:from>
    <xdr:ext cx="304800" cy="307975"/>
    <xdr:sp macro="" textlink="">
      <xdr:nvSpPr>
        <xdr:cNvPr id="7635" name="AutoShape 1" descr="blob:https://web.whatsapp.com/34b6e80c-bc0c-4a28-b3e1-e4a36d430a7e">
          <a:extLst>
            <a:ext uri="{FF2B5EF4-FFF2-40B4-BE49-F238E27FC236}">
              <a16:creationId xmlns:a16="http://schemas.microsoft.com/office/drawing/2014/main" id="{3C19E0C0-4DFA-4C06-8E5D-31D4C21F0E2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36" name="AutoShape 1" descr="blob:https://web.whatsapp.com/34b6e80c-bc0c-4a28-b3e1-e4a36d430a7e">
          <a:extLst>
            <a:ext uri="{FF2B5EF4-FFF2-40B4-BE49-F238E27FC236}">
              <a16:creationId xmlns:a16="http://schemas.microsoft.com/office/drawing/2014/main" id="{149E1594-E1A2-420E-859B-2516A1C193E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37" name="AutoShape 1" descr="blob:https://web.whatsapp.com/34b6e80c-bc0c-4a28-b3e1-e4a36d430a7e">
          <a:extLst>
            <a:ext uri="{FF2B5EF4-FFF2-40B4-BE49-F238E27FC236}">
              <a16:creationId xmlns:a16="http://schemas.microsoft.com/office/drawing/2014/main" id="{4F8E2CF1-9A41-473C-ACA7-1FC5355E1F3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38" name="AutoShape 1" descr="blob:https://web.whatsapp.com/34b6e80c-bc0c-4a28-b3e1-e4a36d430a7e">
          <a:extLst>
            <a:ext uri="{FF2B5EF4-FFF2-40B4-BE49-F238E27FC236}">
              <a16:creationId xmlns:a16="http://schemas.microsoft.com/office/drawing/2014/main" id="{F32207ED-9FA0-42E9-A9B2-8B2B25BEB16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39" name="AutoShape 1" descr="blob:https://web.whatsapp.com/34b6e80c-bc0c-4a28-b3e1-e4a36d430a7e">
          <a:extLst>
            <a:ext uri="{FF2B5EF4-FFF2-40B4-BE49-F238E27FC236}">
              <a16:creationId xmlns:a16="http://schemas.microsoft.com/office/drawing/2014/main" id="{A46B407D-6B0B-47EE-B64D-D6E29A96DA0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0" name="AutoShape 1" descr="blob:https://web.whatsapp.com/34b6e80c-bc0c-4a28-b3e1-e4a36d430a7e">
          <a:extLst>
            <a:ext uri="{FF2B5EF4-FFF2-40B4-BE49-F238E27FC236}">
              <a16:creationId xmlns:a16="http://schemas.microsoft.com/office/drawing/2014/main" id="{4BE75B70-8D51-4915-90DD-75EBB7A7E46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1" name="AutoShape 1" descr="blob:https://web.whatsapp.com/34b6e80c-bc0c-4a28-b3e1-e4a36d430a7e">
          <a:extLst>
            <a:ext uri="{FF2B5EF4-FFF2-40B4-BE49-F238E27FC236}">
              <a16:creationId xmlns:a16="http://schemas.microsoft.com/office/drawing/2014/main" id="{0D506A18-75E7-4FF2-BAD2-88AFEB1480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2" name="AutoShape 1" descr="blob:https://web.whatsapp.com/34b6e80c-bc0c-4a28-b3e1-e4a36d430a7e">
          <a:extLst>
            <a:ext uri="{FF2B5EF4-FFF2-40B4-BE49-F238E27FC236}">
              <a16:creationId xmlns:a16="http://schemas.microsoft.com/office/drawing/2014/main" id="{6D487B98-EB8E-45EF-8B66-471F1A5C9DD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3" name="AutoShape 1" descr="blob:https://web.whatsapp.com/34b6e80c-bc0c-4a28-b3e1-e4a36d430a7e">
          <a:extLst>
            <a:ext uri="{FF2B5EF4-FFF2-40B4-BE49-F238E27FC236}">
              <a16:creationId xmlns:a16="http://schemas.microsoft.com/office/drawing/2014/main" id="{A09AA994-46FD-4C5B-97BB-5AD91725584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4" name="AutoShape 1" descr="blob:https://web.whatsapp.com/34b6e80c-bc0c-4a28-b3e1-e4a36d430a7e">
          <a:extLst>
            <a:ext uri="{FF2B5EF4-FFF2-40B4-BE49-F238E27FC236}">
              <a16:creationId xmlns:a16="http://schemas.microsoft.com/office/drawing/2014/main" id="{E0BA3D65-2B6B-4444-8083-B562286451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5" name="AutoShape 1" descr="blob:https://web.whatsapp.com/34b6e80c-bc0c-4a28-b3e1-e4a36d430a7e">
          <a:extLst>
            <a:ext uri="{FF2B5EF4-FFF2-40B4-BE49-F238E27FC236}">
              <a16:creationId xmlns:a16="http://schemas.microsoft.com/office/drawing/2014/main" id="{C847222B-C3F1-4913-8748-19902D7B0D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6" name="AutoShape 1" descr="blob:https://web.whatsapp.com/34b6e80c-bc0c-4a28-b3e1-e4a36d430a7e">
          <a:extLst>
            <a:ext uri="{FF2B5EF4-FFF2-40B4-BE49-F238E27FC236}">
              <a16:creationId xmlns:a16="http://schemas.microsoft.com/office/drawing/2014/main" id="{BB8646B0-EA98-40B1-BA1B-E882039651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7" name="AutoShape 1" descr="blob:https://web.whatsapp.com/34b6e80c-bc0c-4a28-b3e1-e4a36d430a7e">
          <a:extLst>
            <a:ext uri="{FF2B5EF4-FFF2-40B4-BE49-F238E27FC236}">
              <a16:creationId xmlns:a16="http://schemas.microsoft.com/office/drawing/2014/main" id="{33B6C11C-CD87-4002-89F8-D05AF4BAEED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8" name="AutoShape 1" descr="blob:https://web.whatsapp.com/34b6e80c-bc0c-4a28-b3e1-e4a36d430a7e">
          <a:extLst>
            <a:ext uri="{FF2B5EF4-FFF2-40B4-BE49-F238E27FC236}">
              <a16:creationId xmlns:a16="http://schemas.microsoft.com/office/drawing/2014/main" id="{67C9BF2C-B754-4CAE-8F91-B136BFBFB6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49" name="AutoShape 1" descr="blob:https://web.whatsapp.com/34b6e80c-bc0c-4a28-b3e1-e4a36d430a7e">
          <a:extLst>
            <a:ext uri="{FF2B5EF4-FFF2-40B4-BE49-F238E27FC236}">
              <a16:creationId xmlns:a16="http://schemas.microsoft.com/office/drawing/2014/main" id="{8B6EF04E-6B5F-4400-9351-1F2268F0A3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0" name="AutoShape 1" descr="blob:https://web.whatsapp.com/34b6e80c-bc0c-4a28-b3e1-e4a36d430a7e">
          <a:extLst>
            <a:ext uri="{FF2B5EF4-FFF2-40B4-BE49-F238E27FC236}">
              <a16:creationId xmlns:a16="http://schemas.microsoft.com/office/drawing/2014/main" id="{5AE93234-6BBA-4A9C-B9A1-3A2D202748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1" name="AutoShape 1" descr="blob:https://web.whatsapp.com/34b6e80c-bc0c-4a28-b3e1-e4a36d430a7e">
          <a:extLst>
            <a:ext uri="{FF2B5EF4-FFF2-40B4-BE49-F238E27FC236}">
              <a16:creationId xmlns:a16="http://schemas.microsoft.com/office/drawing/2014/main" id="{6A25F965-BD2D-4748-B8CD-C970AB3CA0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2" name="AutoShape 1" descr="blob:https://web.whatsapp.com/34b6e80c-bc0c-4a28-b3e1-e4a36d430a7e">
          <a:extLst>
            <a:ext uri="{FF2B5EF4-FFF2-40B4-BE49-F238E27FC236}">
              <a16:creationId xmlns:a16="http://schemas.microsoft.com/office/drawing/2014/main" id="{5F7155F7-EC37-4E1A-95D7-B8BCDBEF29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3" name="AutoShape 1" descr="blob:https://web.whatsapp.com/34b6e80c-bc0c-4a28-b3e1-e4a36d430a7e">
          <a:extLst>
            <a:ext uri="{FF2B5EF4-FFF2-40B4-BE49-F238E27FC236}">
              <a16:creationId xmlns:a16="http://schemas.microsoft.com/office/drawing/2014/main" id="{7232A94C-3CB7-4D15-8C40-6B797C2026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4" name="AutoShape 1" descr="blob:https://web.whatsapp.com/34b6e80c-bc0c-4a28-b3e1-e4a36d430a7e">
          <a:extLst>
            <a:ext uri="{FF2B5EF4-FFF2-40B4-BE49-F238E27FC236}">
              <a16:creationId xmlns:a16="http://schemas.microsoft.com/office/drawing/2014/main" id="{CFFE153C-63F9-42A9-9E29-578052CD81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5" name="AutoShape 1" descr="blob:https://web.whatsapp.com/34b6e80c-bc0c-4a28-b3e1-e4a36d430a7e">
          <a:extLst>
            <a:ext uri="{FF2B5EF4-FFF2-40B4-BE49-F238E27FC236}">
              <a16:creationId xmlns:a16="http://schemas.microsoft.com/office/drawing/2014/main" id="{160D6EB2-8702-4089-9103-8A3BC83E2BE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6" name="AutoShape 1" descr="blob:https://web.whatsapp.com/34b6e80c-bc0c-4a28-b3e1-e4a36d430a7e">
          <a:extLst>
            <a:ext uri="{FF2B5EF4-FFF2-40B4-BE49-F238E27FC236}">
              <a16:creationId xmlns:a16="http://schemas.microsoft.com/office/drawing/2014/main" id="{3D6F3871-D1A5-4D20-90BE-08F7EFAD24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7" name="AutoShape 1" descr="blob:https://web.whatsapp.com/34b6e80c-bc0c-4a28-b3e1-e4a36d430a7e">
          <a:extLst>
            <a:ext uri="{FF2B5EF4-FFF2-40B4-BE49-F238E27FC236}">
              <a16:creationId xmlns:a16="http://schemas.microsoft.com/office/drawing/2014/main" id="{24F8CCA7-CEB4-4921-A6BC-1F58C2FF2C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8" name="AutoShape 1" descr="blob:https://web.whatsapp.com/34b6e80c-bc0c-4a28-b3e1-e4a36d430a7e">
          <a:extLst>
            <a:ext uri="{FF2B5EF4-FFF2-40B4-BE49-F238E27FC236}">
              <a16:creationId xmlns:a16="http://schemas.microsoft.com/office/drawing/2014/main" id="{E187C93A-87E1-4665-9497-A38468AA52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59" name="AutoShape 1" descr="blob:https://web.whatsapp.com/34b6e80c-bc0c-4a28-b3e1-e4a36d430a7e">
          <a:extLst>
            <a:ext uri="{FF2B5EF4-FFF2-40B4-BE49-F238E27FC236}">
              <a16:creationId xmlns:a16="http://schemas.microsoft.com/office/drawing/2014/main" id="{662A3567-BC2F-4140-979C-079E9A94648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0" name="AutoShape 1" descr="blob:https://web.whatsapp.com/34b6e80c-bc0c-4a28-b3e1-e4a36d430a7e">
          <a:extLst>
            <a:ext uri="{FF2B5EF4-FFF2-40B4-BE49-F238E27FC236}">
              <a16:creationId xmlns:a16="http://schemas.microsoft.com/office/drawing/2014/main" id="{F44FC6FE-4A3E-4809-8238-884297656AE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1" name="AutoShape 1" descr="blob:https://web.whatsapp.com/34b6e80c-bc0c-4a28-b3e1-e4a36d430a7e">
          <a:extLst>
            <a:ext uri="{FF2B5EF4-FFF2-40B4-BE49-F238E27FC236}">
              <a16:creationId xmlns:a16="http://schemas.microsoft.com/office/drawing/2014/main" id="{B18CB59D-3A8D-4AEB-89B5-A8C6B6C1C37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2" name="AutoShape 1" descr="blob:https://web.whatsapp.com/34b6e80c-bc0c-4a28-b3e1-e4a36d430a7e">
          <a:extLst>
            <a:ext uri="{FF2B5EF4-FFF2-40B4-BE49-F238E27FC236}">
              <a16:creationId xmlns:a16="http://schemas.microsoft.com/office/drawing/2014/main" id="{6055CE96-FB29-4EC2-89F9-09DC744518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3" name="AutoShape 1" descr="blob:https://web.whatsapp.com/34b6e80c-bc0c-4a28-b3e1-e4a36d430a7e">
          <a:extLst>
            <a:ext uri="{FF2B5EF4-FFF2-40B4-BE49-F238E27FC236}">
              <a16:creationId xmlns:a16="http://schemas.microsoft.com/office/drawing/2014/main" id="{76702695-A554-48CA-9CE4-69D39045E16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4" name="AutoShape 1" descr="blob:https://web.whatsapp.com/34b6e80c-bc0c-4a28-b3e1-e4a36d430a7e">
          <a:extLst>
            <a:ext uri="{FF2B5EF4-FFF2-40B4-BE49-F238E27FC236}">
              <a16:creationId xmlns:a16="http://schemas.microsoft.com/office/drawing/2014/main" id="{ED76A03C-30F6-47B8-8003-55604381F2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5" name="AutoShape 1" descr="blob:https://web.whatsapp.com/34b6e80c-bc0c-4a28-b3e1-e4a36d430a7e">
          <a:extLst>
            <a:ext uri="{FF2B5EF4-FFF2-40B4-BE49-F238E27FC236}">
              <a16:creationId xmlns:a16="http://schemas.microsoft.com/office/drawing/2014/main" id="{C302F60B-F290-4F87-9079-9EC9596B314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6" name="AutoShape 1" descr="blob:https://web.whatsapp.com/34b6e80c-bc0c-4a28-b3e1-e4a36d430a7e">
          <a:extLst>
            <a:ext uri="{FF2B5EF4-FFF2-40B4-BE49-F238E27FC236}">
              <a16:creationId xmlns:a16="http://schemas.microsoft.com/office/drawing/2014/main" id="{CCF6530B-C98A-49F0-91CE-EDAE7BCFC1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1538</xdr:row>
      <xdr:rowOff>0</xdr:rowOff>
    </xdr:from>
    <xdr:ext cx="304800" cy="307975"/>
    <xdr:sp macro="" textlink="">
      <xdr:nvSpPr>
        <xdr:cNvPr id="7667" name="AutoShape 1" descr="blob:https://web.whatsapp.com/34b6e80c-bc0c-4a28-b3e1-e4a36d430a7e">
          <a:extLst>
            <a:ext uri="{FF2B5EF4-FFF2-40B4-BE49-F238E27FC236}">
              <a16:creationId xmlns:a16="http://schemas.microsoft.com/office/drawing/2014/main" id="{33A023B1-6FB4-486F-9FC5-4A7813AF6DE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68" name="AutoShape 1" descr="blob:https://web.whatsapp.com/34b6e80c-bc0c-4a28-b3e1-e4a36d430a7e">
          <a:extLst>
            <a:ext uri="{FF2B5EF4-FFF2-40B4-BE49-F238E27FC236}">
              <a16:creationId xmlns:a16="http://schemas.microsoft.com/office/drawing/2014/main" id="{599978DF-4F53-4C3C-94DF-036B9C69AD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69" name="AutoShape 1" descr="blob:https://web.whatsapp.com/34b6e80c-bc0c-4a28-b3e1-e4a36d430a7e">
          <a:extLst>
            <a:ext uri="{FF2B5EF4-FFF2-40B4-BE49-F238E27FC236}">
              <a16:creationId xmlns:a16="http://schemas.microsoft.com/office/drawing/2014/main" id="{F16A14F8-85D4-4F1A-8B3E-22129AFFCA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0" name="AutoShape 1" descr="blob:https://web.whatsapp.com/34b6e80c-bc0c-4a28-b3e1-e4a36d430a7e">
          <a:extLst>
            <a:ext uri="{FF2B5EF4-FFF2-40B4-BE49-F238E27FC236}">
              <a16:creationId xmlns:a16="http://schemas.microsoft.com/office/drawing/2014/main" id="{2AAA895D-6CD9-454E-A792-8FB2294D14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1" name="AutoShape 1" descr="blob:https://web.whatsapp.com/34b6e80c-bc0c-4a28-b3e1-e4a36d430a7e">
          <a:extLst>
            <a:ext uri="{FF2B5EF4-FFF2-40B4-BE49-F238E27FC236}">
              <a16:creationId xmlns:a16="http://schemas.microsoft.com/office/drawing/2014/main" id="{B79DF6CE-9892-42E1-9085-95DBAF3A4D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2" name="AutoShape 1" descr="blob:https://web.whatsapp.com/34b6e80c-bc0c-4a28-b3e1-e4a36d430a7e">
          <a:extLst>
            <a:ext uri="{FF2B5EF4-FFF2-40B4-BE49-F238E27FC236}">
              <a16:creationId xmlns:a16="http://schemas.microsoft.com/office/drawing/2014/main" id="{FA658AC3-8CD3-4A86-8E6B-9A315DCB05F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3" name="AutoShape 1" descr="blob:https://web.whatsapp.com/34b6e80c-bc0c-4a28-b3e1-e4a36d430a7e">
          <a:extLst>
            <a:ext uri="{FF2B5EF4-FFF2-40B4-BE49-F238E27FC236}">
              <a16:creationId xmlns:a16="http://schemas.microsoft.com/office/drawing/2014/main" id="{8CBC1976-D585-4963-AD5B-4392C17190D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4" name="AutoShape 1" descr="blob:https://web.whatsapp.com/34b6e80c-bc0c-4a28-b3e1-e4a36d430a7e">
          <a:extLst>
            <a:ext uri="{FF2B5EF4-FFF2-40B4-BE49-F238E27FC236}">
              <a16:creationId xmlns:a16="http://schemas.microsoft.com/office/drawing/2014/main" id="{CBA9A1CC-159A-46A4-BFC8-5CEB60A1FE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5" name="AutoShape 1" descr="blob:https://web.whatsapp.com/34b6e80c-bc0c-4a28-b3e1-e4a36d430a7e">
          <a:extLst>
            <a:ext uri="{FF2B5EF4-FFF2-40B4-BE49-F238E27FC236}">
              <a16:creationId xmlns:a16="http://schemas.microsoft.com/office/drawing/2014/main" id="{020768B7-6BE6-4C88-BC50-FF5C0E83B5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6" name="AutoShape 1" descr="blob:https://web.whatsapp.com/34b6e80c-bc0c-4a28-b3e1-e4a36d430a7e">
          <a:extLst>
            <a:ext uri="{FF2B5EF4-FFF2-40B4-BE49-F238E27FC236}">
              <a16:creationId xmlns:a16="http://schemas.microsoft.com/office/drawing/2014/main" id="{E92DCF7B-A9A4-46F8-913B-42E065CCF4D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7" name="AutoShape 1" descr="blob:https://web.whatsapp.com/34b6e80c-bc0c-4a28-b3e1-e4a36d430a7e">
          <a:extLst>
            <a:ext uri="{FF2B5EF4-FFF2-40B4-BE49-F238E27FC236}">
              <a16:creationId xmlns:a16="http://schemas.microsoft.com/office/drawing/2014/main" id="{2F57E62E-F431-4237-9237-B0598F6AFF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8" name="AutoShape 1" descr="blob:https://web.whatsapp.com/34b6e80c-bc0c-4a28-b3e1-e4a36d430a7e">
          <a:extLst>
            <a:ext uri="{FF2B5EF4-FFF2-40B4-BE49-F238E27FC236}">
              <a16:creationId xmlns:a16="http://schemas.microsoft.com/office/drawing/2014/main" id="{CE1CE1F8-8F16-4120-883D-CDB0C3AACF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79" name="AutoShape 1" descr="blob:https://web.whatsapp.com/34b6e80c-bc0c-4a28-b3e1-e4a36d430a7e">
          <a:extLst>
            <a:ext uri="{FF2B5EF4-FFF2-40B4-BE49-F238E27FC236}">
              <a16:creationId xmlns:a16="http://schemas.microsoft.com/office/drawing/2014/main" id="{5A9B00F5-2506-4679-8641-2C6F1D7456D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0" name="AutoShape 1" descr="blob:https://web.whatsapp.com/34b6e80c-bc0c-4a28-b3e1-e4a36d430a7e">
          <a:extLst>
            <a:ext uri="{FF2B5EF4-FFF2-40B4-BE49-F238E27FC236}">
              <a16:creationId xmlns:a16="http://schemas.microsoft.com/office/drawing/2014/main" id="{19C96E34-7719-4ED0-9673-A3802F59B2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1" name="AutoShape 1" descr="blob:https://web.whatsapp.com/34b6e80c-bc0c-4a28-b3e1-e4a36d430a7e">
          <a:extLst>
            <a:ext uri="{FF2B5EF4-FFF2-40B4-BE49-F238E27FC236}">
              <a16:creationId xmlns:a16="http://schemas.microsoft.com/office/drawing/2014/main" id="{A68A35F6-A2D5-4933-B3BA-6E1C094146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2" name="AutoShape 1" descr="blob:https://web.whatsapp.com/34b6e80c-bc0c-4a28-b3e1-e4a36d430a7e">
          <a:extLst>
            <a:ext uri="{FF2B5EF4-FFF2-40B4-BE49-F238E27FC236}">
              <a16:creationId xmlns:a16="http://schemas.microsoft.com/office/drawing/2014/main" id="{0013A25D-B4BB-48D8-8B11-855578D67C0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3" name="AutoShape 1" descr="blob:https://web.whatsapp.com/34b6e80c-bc0c-4a28-b3e1-e4a36d430a7e">
          <a:extLst>
            <a:ext uri="{FF2B5EF4-FFF2-40B4-BE49-F238E27FC236}">
              <a16:creationId xmlns:a16="http://schemas.microsoft.com/office/drawing/2014/main" id="{BCDBAF78-C94C-432F-AE49-684BE528810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4" name="AutoShape 1" descr="blob:https://web.whatsapp.com/34b6e80c-bc0c-4a28-b3e1-e4a36d430a7e">
          <a:extLst>
            <a:ext uri="{FF2B5EF4-FFF2-40B4-BE49-F238E27FC236}">
              <a16:creationId xmlns:a16="http://schemas.microsoft.com/office/drawing/2014/main" id="{4D83BBC9-A38D-4F9D-96F3-1A7BA659D41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5" name="AutoShape 1" descr="blob:https://web.whatsapp.com/34b6e80c-bc0c-4a28-b3e1-e4a36d430a7e">
          <a:extLst>
            <a:ext uri="{FF2B5EF4-FFF2-40B4-BE49-F238E27FC236}">
              <a16:creationId xmlns:a16="http://schemas.microsoft.com/office/drawing/2014/main" id="{0385A6F2-E890-4DE2-9A77-263C3BE19E3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6" name="AutoShape 1" descr="blob:https://web.whatsapp.com/34b6e80c-bc0c-4a28-b3e1-e4a36d430a7e">
          <a:extLst>
            <a:ext uri="{FF2B5EF4-FFF2-40B4-BE49-F238E27FC236}">
              <a16:creationId xmlns:a16="http://schemas.microsoft.com/office/drawing/2014/main" id="{402E2D8D-18B2-4F0F-A316-3ABEB2849F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7" name="AutoShape 1" descr="blob:https://web.whatsapp.com/34b6e80c-bc0c-4a28-b3e1-e4a36d430a7e">
          <a:extLst>
            <a:ext uri="{FF2B5EF4-FFF2-40B4-BE49-F238E27FC236}">
              <a16:creationId xmlns:a16="http://schemas.microsoft.com/office/drawing/2014/main" id="{F0B643CF-A1F1-400E-A6C2-40ADC8040EB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8" name="AutoShape 1" descr="blob:https://web.whatsapp.com/34b6e80c-bc0c-4a28-b3e1-e4a36d430a7e">
          <a:extLst>
            <a:ext uri="{FF2B5EF4-FFF2-40B4-BE49-F238E27FC236}">
              <a16:creationId xmlns:a16="http://schemas.microsoft.com/office/drawing/2014/main" id="{43F2FD1E-9638-4003-8078-30422B828B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89" name="AutoShape 1" descr="blob:https://web.whatsapp.com/34b6e80c-bc0c-4a28-b3e1-e4a36d430a7e">
          <a:extLst>
            <a:ext uri="{FF2B5EF4-FFF2-40B4-BE49-F238E27FC236}">
              <a16:creationId xmlns:a16="http://schemas.microsoft.com/office/drawing/2014/main" id="{1CD147B4-AC85-409A-B8F5-F8D5BB66FD7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0" name="AutoShape 1" descr="blob:https://web.whatsapp.com/34b6e80c-bc0c-4a28-b3e1-e4a36d430a7e">
          <a:extLst>
            <a:ext uri="{FF2B5EF4-FFF2-40B4-BE49-F238E27FC236}">
              <a16:creationId xmlns:a16="http://schemas.microsoft.com/office/drawing/2014/main" id="{7369264E-08B7-416D-921F-E7D8068042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1" name="AutoShape 1" descr="blob:https://web.whatsapp.com/34b6e80c-bc0c-4a28-b3e1-e4a36d430a7e">
          <a:extLst>
            <a:ext uri="{FF2B5EF4-FFF2-40B4-BE49-F238E27FC236}">
              <a16:creationId xmlns:a16="http://schemas.microsoft.com/office/drawing/2014/main" id="{9A418DB5-5D15-4E90-9E75-4385C2BC684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2" name="AutoShape 1" descr="blob:https://web.whatsapp.com/34b6e80c-bc0c-4a28-b3e1-e4a36d430a7e">
          <a:extLst>
            <a:ext uri="{FF2B5EF4-FFF2-40B4-BE49-F238E27FC236}">
              <a16:creationId xmlns:a16="http://schemas.microsoft.com/office/drawing/2014/main" id="{02D7B05B-30B3-462F-9BA7-1827C802D6D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3" name="AutoShape 1" descr="blob:https://web.whatsapp.com/34b6e80c-bc0c-4a28-b3e1-e4a36d430a7e">
          <a:extLst>
            <a:ext uri="{FF2B5EF4-FFF2-40B4-BE49-F238E27FC236}">
              <a16:creationId xmlns:a16="http://schemas.microsoft.com/office/drawing/2014/main" id="{DE4A8F49-F585-4DCF-8B13-8DDB1BD8A65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4" name="AutoShape 1" descr="blob:https://web.whatsapp.com/34b6e80c-bc0c-4a28-b3e1-e4a36d430a7e">
          <a:extLst>
            <a:ext uri="{FF2B5EF4-FFF2-40B4-BE49-F238E27FC236}">
              <a16:creationId xmlns:a16="http://schemas.microsoft.com/office/drawing/2014/main" id="{531BB8C3-4D22-4937-B4EE-A298775EE8D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5" name="AutoShape 1" descr="blob:https://web.whatsapp.com/34b6e80c-bc0c-4a28-b3e1-e4a36d430a7e">
          <a:extLst>
            <a:ext uri="{FF2B5EF4-FFF2-40B4-BE49-F238E27FC236}">
              <a16:creationId xmlns:a16="http://schemas.microsoft.com/office/drawing/2014/main" id="{05ED34DD-C288-442F-955C-DC6C1BE337D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6" name="AutoShape 1" descr="blob:https://web.whatsapp.com/34b6e80c-bc0c-4a28-b3e1-e4a36d430a7e">
          <a:extLst>
            <a:ext uri="{FF2B5EF4-FFF2-40B4-BE49-F238E27FC236}">
              <a16:creationId xmlns:a16="http://schemas.microsoft.com/office/drawing/2014/main" id="{9821FECA-038A-4DD3-BFBF-45369CEFF1A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7" name="AutoShape 1" descr="blob:https://web.whatsapp.com/34b6e80c-bc0c-4a28-b3e1-e4a36d430a7e">
          <a:extLst>
            <a:ext uri="{FF2B5EF4-FFF2-40B4-BE49-F238E27FC236}">
              <a16:creationId xmlns:a16="http://schemas.microsoft.com/office/drawing/2014/main" id="{6D3359A8-86E4-4CF7-BD69-049F1C8DAEF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8" name="AutoShape 1" descr="blob:https://web.whatsapp.com/34b6e80c-bc0c-4a28-b3e1-e4a36d430a7e">
          <a:extLst>
            <a:ext uri="{FF2B5EF4-FFF2-40B4-BE49-F238E27FC236}">
              <a16:creationId xmlns:a16="http://schemas.microsoft.com/office/drawing/2014/main" id="{F2C74D74-B521-4FC7-B4F1-CB31FF0555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1539</xdr:row>
      <xdr:rowOff>0</xdr:rowOff>
    </xdr:from>
    <xdr:ext cx="304800" cy="307975"/>
    <xdr:sp macro="" textlink="">
      <xdr:nvSpPr>
        <xdr:cNvPr id="7699" name="AutoShape 1" descr="blob:https://web.whatsapp.com/34b6e80c-bc0c-4a28-b3e1-e4a36d430a7e">
          <a:extLst>
            <a:ext uri="{FF2B5EF4-FFF2-40B4-BE49-F238E27FC236}">
              <a16:creationId xmlns:a16="http://schemas.microsoft.com/office/drawing/2014/main" id="{199045C1-6B9D-40A0-9235-FC827BDBAD3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0" name="AutoShape 1" descr="blob:https://web.whatsapp.com/34b6e80c-bc0c-4a28-b3e1-e4a36d430a7e">
          <a:extLst>
            <a:ext uri="{FF2B5EF4-FFF2-40B4-BE49-F238E27FC236}">
              <a16:creationId xmlns:a16="http://schemas.microsoft.com/office/drawing/2014/main" id="{167D4C35-AE41-477C-A2D2-BAB61219B0F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1" name="AutoShape 1" descr="blob:https://web.whatsapp.com/34b6e80c-bc0c-4a28-b3e1-e4a36d430a7e">
          <a:extLst>
            <a:ext uri="{FF2B5EF4-FFF2-40B4-BE49-F238E27FC236}">
              <a16:creationId xmlns:a16="http://schemas.microsoft.com/office/drawing/2014/main" id="{96F82D6C-085B-43CA-92A5-BB6DFB5449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2" name="AutoShape 1" descr="blob:https://web.whatsapp.com/34b6e80c-bc0c-4a28-b3e1-e4a36d430a7e">
          <a:extLst>
            <a:ext uri="{FF2B5EF4-FFF2-40B4-BE49-F238E27FC236}">
              <a16:creationId xmlns:a16="http://schemas.microsoft.com/office/drawing/2014/main" id="{C43FDD6B-60F3-4C33-BA79-6E1734AD8B7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3" name="AutoShape 1" descr="blob:https://web.whatsapp.com/34b6e80c-bc0c-4a28-b3e1-e4a36d430a7e">
          <a:extLst>
            <a:ext uri="{FF2B5EF4-FFF2-40B4-BE49-F238E27FC236}">
              <a16:creationId xmlns:a16="http://schemas.microsoft.com/office/drawing/2014/main" id="{754E2333-1983-4D9B-995E-AF57F1F1A2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4" name="AutoShape 1" descr="blob:https://web.whatsapp.com/34b6e80c-bc0c-4a28-b3e1-e4a36d430a7e">
          <a:extLst>
            <a:ext uri="{FF2B5EF4-FFF2-40B4-BE49-F238E27FC236}">
              <a16:creationId xmlns:a16="http://schemas.microsoft.com/office/drawing/2014/main" id="{F3D9ED30-6038-4361-B51F-8EB51C1CFD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5" name="AutoShape 1" descr="blob:https://web.whatsapp.com/34b6e80c-bc0c-4a28-b3e1-e4a36d430a7e">
          <a:extLst>
            <a:ext uri="{FF2B5EF4-FFF2-40B4-BE49-F238E27FC236}">
              <a16:creationId xmlns:a16="http://schemas.microsoft.com/office/drawing/2014/main" id="{F0EFF17C-63EB-4791-A433-623E3585A2B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6" name="AutoShape 1" descr="blob:https://web.whatsapp.com/34b6e80c-bc0c-4a28-b3e1-e4a36d430a7e">
          <a:extLst>
            <a:ext uri="{FF2B5EF4-FFF2-40B4-BE49-F238E27FC236}">
              <a16:creationId xmlns:a16="http://schemas.microsoft.com/office/drawing/2014/main" id="{04F8EC5B-4AFB-4183-8CA2-8D9FAEAC6D1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7" name="AutoShape 1" descr="blob:https://web.whatsapp.com/34b6e80c-bc0c-4a28-b3e1-e4a36d430a7e">
          <a:extLst>
            <a:ext uri="{FF2B5EF4-FFF2-40B4-BE49-F238E27FC236}">
              <a16:creationId xmlns:a16="http://schemas.microsoft.com/office/drawing/2014/main" id="{C303C30B-3BCE-454E-B20F-99DEF57234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8" name="AutoShape 1" descr="blob:https://web.whatsapp.com/34b6e80c-bc0c-4a28-b3e1-e4a36d430a7e">
          <a:extLst>
            <a:ext uri="{FF2B5EF4-FFF2-40B4-BE49-F238E27FC236}">
              <a16:creationId xmlns:a16="http://schemas.microsoft.com/office/drawing/2014/main" id="{AF225D85-32FE-4BC1-BB22-11C76CFBE4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09" name="AutoShape 1" descr="blob:https://web.whatsapp.com/34b6e80c-bc0c-4a28-b3e1-e4a36d430a7e">
          <a:extLst>
            <a:ext uri="{FF2B5EF4-FFF2-40B4-BE49-F238E27FC236}">
              <a16:creationId xmlns:a16="http://schemas.microsoft.com/office/drawing/2014/main" id="{CBB35063-A3BD-4109-BAC6-98A336BB92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0" name="AutoShape 1" descr="blob:https://web.whatsapp.com/34b6e80c-bc0c-4a28-b3e1-e4a36d430a7e">
          <a:extLst>
            <a:ext uri="{FF2B5EF4-FFF2-40B4-BE49-F238E27FC236}">
              <a16:creationId xmlns:a16="http://schemas.microsoft.com/office/drawing/2014/main" id="{03B36927-C7EE-4D74-A909-AD96A69AFC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1" name="AutoShape 1" descr="blob:https://web.whatsapp.com/34b6e80c-bc0c-4a28-b3e1-e4a36d430a7e">
          <a:extLst>
            <a:ext uri="{FF2B5EF4-FFF2-40B4-BE49-F238E27FC236}">
              <a16:creationId xmlns:a16="http://schemas.microsoft.com/office/drawing/2014/main" id="{4D24B0F3-231D-4675-87E0-9E37CEEC147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2" name="AutoShape 1" descr="blob:https://web.whatsapp.com/34b6e80c-bc0c-4a28-b3e1-e4a36d430a7e">
          <a:extLst>
            <a:ext uri="{FF2B5EF4-FFF2-40B4-BE49-F238E27FC236}">
              <a16:creationId xmlns:a16="http://schemas.microsoft.com/office/drawing/2014/main" id="{AC34F3FD-DDA2-4B39-A255-4C259A465E4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3" name="AutoShape 1" descr="blob:https://web.whatsapp.com/34b6e80c-bc0c-4a28-b3e1-e4a36d430a7e">
          <a:extLst>
            <a:ext uri="{FF2B5EF4-FFF2-40B4-BE49-F238E27FC236}">
              <a16:creationId xmlns:a16="http://schemas.microsoft.com/office/drawing/2014/main" id="{BF0E0A00-81CC-4061-995A-03F1B9C88DE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4" name="AutoShape 1" descr="blob:https://web.whatsapp.com/34b6e80c-bc0c-4a28-b3e1-e4a36d430a7e">
          <a:extLst>
            <a:ext uri="{FF2B5EF4-FFF2-40B4-BE49-F238E27FC236}">
              <a16:creationId xmlns:a16="http://schemas.microsoft.com/office/drawing/2014/main" id="{F2BCFF67-5A2C-436B-A870-7482129A99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5" name="AutoShape 1" descr="blob:https://web.whatsapp.com/34b6e80c-bc0c-4a28-b3e1-e4a36d430a7e">
          <a:extLst>
            <a:ext uri="{FF2B5EF4-FFF2-40B4-BE49-F238E27FC236}">
              <a16:creationId xmlns:a16="http://schemas.microsoft.com/office/drawing/2014/main" id="{E61D894C-AA73-4DE4-83FD-6E2FE2C6E6B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6" name="AutoShape 1" descr="blob:https://web.whatsapp.com/34b6e80c-bc0c-4a28-b3e1-e4a36d430a7e">
          <a:extLst>
            <a:ext uri="{FF2B5EF4-FFF2-40B4-BE49-F238E27FC236}">
              <a16:creationId xmlns:a16="http://schemas.microsoft.com/office/drawing/2014/main" id="{965383AD-F526-4B18-A291-F27D209FBAD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7" name="AutoShape 1" descr="blob:https://web.whatsapp.com/34b6e80c-bc0c-4a28-b3e1-e4a36d430a7e">
          <a:extLst>
            <a:ext uri="{FF2B5EF4-FFF2-40B4-BE49-F238E27FC236}">
              <a16:creationId xmlns:a16="http://schemas.microsoft.com/office/drawing/2014/main" id="{E2C2AC6A-0A86-4750-8860-F0E7ED9346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8" name="AutoShape 1" descr="blob:https://web.whatsapp.com/34b6e80c-bc0c-4a28-b3e1-e4a36d430a7e">
          <a:extLst>
            <a:ext uri="{FF2B5EF4-FFF2-40B4-BE49-F238E27FC236}">
              <a16:creationId xmlns:a16="http://schemas.microsoft.com/office/drawing/2014/main" id="{C37A63CB-B1CD-4D7F-8099-2974EEBCC21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19" name="AutoShape 1" descr="blob:https://web.whatsapp.com/34b6e80c-bc0c-4a28-b3e1-e4a36d430a7e">
          <a:extLst>
            <a:ext uri="{FF2B5EF4-FFF2-40B4-BE49-F238E27FC236}">
              <a16:creationId xmlns:a16="http://schemas.microsoft.com/office/drawing/2014/main" id="{107D1BE1-A802-44AA-A885-D08F0230B3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0" name="AutoShape 1" descr="blob:https://web.whatsapp.com/34b6e80c-bc0c-4a28-b3e1-e4a36d430a7e">
          <a:extLst>
            <a:ext uri="{FF2B5EF4-FFF2-40B4-BE49-F238E27FC236}">
              <a16:creationId xmlns:a16="http://schemas.microsoft.com/office/drawing/2014/main" id="{2C53B53C-F32A-4C23-A3F8-882897DB0D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1" name="AutoShape 1" descr="blob:https://web.whatsapp.com/34b6e80c-bc0c-4a28-b3e1-e4a36d430a7e">
          <a:extLst>
            <a:ext uri="{FF2B5EF4-FFF2-40B4-BE49-F238E27FC236}">
              <a16:creationId xmlns:a16="http://schemas.microsoft.com/office/drawing/2014/main" id="{683475D7-2B9C-4795-A5BD-5F454DC37F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2" name="AutoShape 1" descr="blob:https://web.whatsapp.com/34b6e80c-bc0c-4a28-b3e1-e4a36d430a7e">
          <a:extLst>
            <a:ext uri="{FF2B5EF4-FFF2-40B4-BE49-F238E27FC236}">
              <a16:creationId xmlns:a16="http://schemas.microsoft.com/office/drawing/2014/main" id="{CA70BD7D-7D52-421B-A868-D82B4DBCA76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3" name="AutoShape 1" descr="blob:https://web.whatsapp.com/34b6e80c-bc0c-4a28-b3e1-e4a36d430a7e">
          <a:extLst>
            <a:ext uri="{FF2B5EF4-FFF2-40B4-BE49-F238E27FC236}">
              <a16:creationId xmlns:a16="http://schemas.microsoft.com/office/drawing/2014/main" id="{CDD378B6-3022-4422-ADFE-841118EBA2C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4" name="AutoShape 1" descr="blob:https://web.whatsapp.com/34b6e80c-bc0c-4a28-b3e1-e4a36d430a7e">
          <a:extLst>
            <a:ext uri="{FF2B5EF4-FFF2-40B4-BE49-F238E27FC236}">
              <a16:creationId xmlns:a16="http://schemas.microsoft.com/office/drawing/2014/main" id="{D36864F6-407B-4046-B03A-757C31C166F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5" name="AutoShape 1" descr="blob:https://web.whatsapp.com/34b6e80c-bc0c-4a28-b3e1-e4a36d430a7e">
          <a:extLst>
            <a:ext uri="{FF2B5EF4-FFF2-40B4-BE49-F238E27FC236}">
              <a16:creationId xmlns:a16="http://schemas.microsoft.com/office/drawing/2014/main" id="{EA2BA676-CC08-48D5-A44B-E36FDF763CA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6" name="AutoShape 1" descr="blob:https://web.whatsapp.com/34b6e80c-bc0c-4a28-b3e1-e4a36d430a7e">
          <a:extLst>
            <a:ext uri="{FF2B5EF4-FFF2-40B4-BE49-F238E27FC236}">
              <a16:creationId xmlns:a16="http://schemas.microsoft.com/office/drawing/2014/main" id="{34D9E061-40EE-4A09-AD3F-980E62775B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7" name="AutoShape 1" descr="blob:https://web.whatsapp.com/34b6e80c-bc0c-4a28-b3e1-e4a36d430a7e">
          <a:extLst>
            <a:ext uri="{FF2B5EF4-FFF2-40B4-BE49-F238E27FC236}">
              <a16:creationId xmlns:a16="http://schemas.microsoft.com/office/drawing/2014/main" id="{0AA6FD6D-2211-42DE-8745-E0E8F9EFDF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8" name="AutoShape 1" descr="blob:https://web.whatsapp.com/34b6e80c-bc0c-4a28-b3e1-e4a36d430a7e">
          <a:extLst>
            <a:ext uri="{FF2B5EF4-FFF2-40B4-BE49-F238E27FC236}">
              <a16:creationId xmlns:a16="http://schemas.microsoft.com/office/drawing/2014/main" id="{F578BACB-ED1A-4075-AC11-CC8F7A4AD58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29" name="AutoShape 1" descr="blob:https://web.whatsapp.com/34b6e80c-bc0c-4a28-b3e1-e4a36d430a7e">
          <a:extLst>
            <a:ext uri="{FF2B5EF4-FFF2-40B4-BE49-F238E27FC236}">
              <a16:creationId xmlns:a16="http://schemas.microsoft.com/office/drawing/2014/main" id="{B8B71170-0A50-4970-A024-44CEB1AF30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30" name="AutoShape 1" descr="blob:https://web.whatsapp.com/34b6e80c-bc0c-4a28-b3e1-e4a36d430a7e">
          <a:extLst>
            <a:ext uri="{FF2B5EF4-FFF2-40B4-BE49-F238E27FC236}">
              <a16:creationId xmlns:a16="http://schemas.microsoft.com/office/drawing/2014/main" id="{66F30E6B-6083-41A3-936C-C0DC51A1844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1540</xdr:row>
      <xdr:rowOff>0</xdr:rowOff>
    </xdr:from>
    <xdr:ext cx="304800" cy="307975"/>
    <xdr:sp macro="" textlink="">
      <xdr:nvSpPr>
        <xdr:cNvPr id="7731" name="AutoShape 1" descr="blob:https://web.whatsapp.com/34b6e80c-bc0c-4a28-b3e1-e4a36d430a7e">
          <a:extLst>
            <a:ext uri="{FF2B5EF4-FFF2-40B4-BE49-F238E27FC236}">
              <a16:creationId xmlns:a16="http://schemas.microsoft.com/office/drawing/2014/main" id="{6CECB724-865B-4204-965C-4E815CD431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2" name="AutoShape 1" descr="blob:https://web.whatsapp.com/34b6e80c-bc0c-4a28-b3e1-e4a36d430a7e">
          <a:extLst>
            <a:ext uri="{FF2B5EF4-FFF2-40B4-BE49-F238E27FC236}">
              <a16:creationId xmlns:a16="http://schemas.microsoft.com/office/drawing/2014/main" id="{4BFD56FD-0FCA-4778-B4D2-412DC72E36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3" name="AutoShape 1" descr="blob:https://web.whatsapp.com/34b6e80c-bc0c-4a28-b3e1-e4a36d430a7e">
          <a:extLst>
            <a:ext uri="{FF2B5EF4-FFF2-40B4-BE49-F238E27FC236}">
              <a16:creationId xmlns:a16="http://schemas.microsoft.com/office/drawing/2014/main" id="{F77CC2F2-AC9C-4CFB-A35A-CE53F788258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4" name="AutoShape 1" descr="blob:https://web.whatsapp.com/34b6e80c-bc0c-4a28-b3e1-e4a36d430a7e">
          <a:extLst>
            <a:ext uri="{FF2B5EF4-FFF2-40B4-BE49-F238E27FC236}">
              <a16:creationId xmlns:a16="http://schemas.microsoft.com/office/drawing/2014/main" id="{EF16A8B1-B0AD-47A2-8757-96DBAD6808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5" name="AutoShape 1" descr="blob:https://web.whatsapp.com/34b6e80c-bc0c-4a28-b3e1-e4a36d430a7e">
          <a:extLst>
            <a:ext uri="{FF2B5EF4-FFF2-40B4-BE49-F238E27FC236}">
              <a16:creationId xmlns:a16="http://schemas.microsoft.com/office/drawing/2014/main" id="{D99A6E7D-9D07-4327-AFD0-3EA6BBF16F2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6" name="AutoShape 1" descr="blob:https://web.whatsapp.com/34b6e80c-bc0c-4a28-b3e1-e4a36d430a7e">
          <a:extLst>
            <a:ext uri="{FF2B5EF4-FFF2-40B4-BE49-F238E27FC236}">
              <a16:creationId xmlns:a16="http://schemas.microsoft.com/office/drawing/2014/main" id="{2588BA13-4B7F-43F7-B2E4-CB417CA9AB3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7" name="AutoShape 1" descr="blob:https://web.whatsapp.com/34b6e80c-bc0c-4a28-b3e1-e4a36d430a7e">
          <a:extLst>
            <a:ext uri="{FF2B5EF4-FFF2-40B4-BE49-F238E27FC236}">
              <a16:creationId xmlns:a16="http://schemas.microsoft.com/office/drawing/2014/main" id="{4E1E35CC-1587-4301-92F4-E7DAF19A752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8" name="AutoShape 1" descr="blob:https://web.whatsapp.com/34b6e80c-bc0c-4a28-b3e1-e4a36d430a7e">
          <a:extLst>
            <a:ext uri="{FF2B5EF4-FFF2-40B4-BE49-F238E27FC236}">
              <a16:creationId xmlns:a16="http://schemas.microsoft.com/office/drawing/2014/main" id="{143B2410-C3B3-4C84-9AB6-EE36886638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39" name="AutoShape 1" descr="blob:https://web.whatsapp.com/34b6e80c-bc0c-4a28-b3e1-e4a36d430a7e">
          <a:extLst>
            <a:ext uri="{FF2B5EF4-FFF2-40B4-BE49-F238E27FC236}">
              <a16:creationId xmlns:a16="http://schemas.microsoft.com/office/drawing/2014/main" id="{33175820-3B9D-4F39-8F52-C61379AA027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0" name="AutoShape 1" descr="blob:https://web.whatsapp.com/34b6e80c-bc0c-4a28-b3e1-e4a36d430a7e">
          <a:extLst>
            <a:ext uri="{FF2B5EF4-FFF2-40B4-BE49-F238E27FC236}">
              <a16:creationId xmlns:a16="http://schemas.microsoft.com/office/drawing/2014/main" id="{F587BA31-B726-46B2-A7F1-AA3FBA50F44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1" name="AutoShape 1" descr="blob:https://web.whatsapp.com/34b6e80c-bc0c-4a28-b3e1-e4a36d430a7e">
          <a:extLst>
            <a:ext uri="{FF2B5EF4-FFF2-40B4-BE49-F238E27FC236}">
              <a16:creationId xmlns:a16="http://schemas.microsoft.com/office/drawing/2014/main" id="{367F2E8C-7617-4859-9E8D-8AB5AD4AC2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2" name="AutoShape 1" descr="blob:https://web.whatsapp.com/34b6e80c-bc0c-4a28-b3e1-e4a36d430a7e">
          <a:extLst>
            <a:ext uri="{FF2B5EF4-FFF2-40B4-BE49-F238E27FC236}">
              <a16:creationId xmlns:a16="http://schemas.microsoft.com/office/drawing/2014/main" id="{9FEF6B11-74CA-4C23-ABFC-64725E2C91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3" name="AutoShape 1" descr="blob:https://web.whatsapp.com/34b6e80c-bc0c-4a28-b3e1-e4a36d430a7e">
          <a:extLst>
            <a:ext uri="{FF2B5EF4-FFF2-40B4-BE49-F238E27FC236}">
              <a16:creationId xmlns:a16="http://schemas.microsoft.com/office/drawing/2014/main" id="{FDAF3612-8326-4C5F-A0C4-FE5BBFD94F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4" name="AutoShape 1" descr="blob:https://web.whatsapp.com/34b6e80c-bc0c-4a28-b3e1-e4a36d430a7e">
          <a:extLst>
            <a:ext uri="{FF2B5EF4-FFF2-40B4-BE49-F238E27FC236}">
              <a16:creationId xmlns:a16="http://schemas.microsoft.com/office/drawing/2014/main" id="{23619911-7379-41A9-9404-FF3278A3A1D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5" name="AutoShape 1" descr="blob:https://web.whatsapp.com/34b6e80c-bc0c-4a28-b3e1-e4a36d430a7e">
          <a:extLst>
            <a:ext uri="{FF2B5EF4-FFF2-40B4-BE49-F238E27FC236}">
              <a16:creationId xmlns:a16="http://schemas.microsoft.com/office/drawing/2014/main" id="{7E103BD2-41E4-4199-8513-1EB0958CBF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6" name="AutoShape 1" descr="blob:https://web.whatsapp.com/34b6e80c-bc0c-4a28-b3e1-e4a36d430a7e">
          <a:extLst>
            <a:ext uri="{FF2B5EF4-FFF2-40B4-BE49-F238E27FC236}">
              <a16:creationId xmlns:a16="http://schemas.microsoft.com/office/drawing/2014/main" id="{60176C94-AB08-47BC-9A93-D02BDCACE2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7" name="AutoShape 1" descr="blob:https://web.whatsapp.com/34b6e80c-bc0c-4a28-b3e1-e4a36d430a7e">
          <a:extLst>
            <a:ext uri="{FF2B5EF4-FFF2-40B4-BE49-F238E27FC236}">
              <a16:creationId xmlns:a16="http://schemas.microsoft.com/office/drawing/2014/main" id="{790A7155-3E19-4E1F-8A19-5789C8529EF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8" name="AutoShape 1" descr="blob:https://web.whatsapp.com/34b6e80c-bc0c-4a28-b3e1-e4a36d430a7e">
          <a:extLst>
            <a:ext uri="{FF2B5EF4-FFF2-40B4-BE49-F238E27FC236}">
              <a16:creationId xmlns:a16="http://schemas.microsoft.com/office/drawing/2014/main" id="{67AF71DE-098C-41F4-84DE-A3289B5AE9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49" name="AutoShape 1" descr="blob:https://web.whatsapp.com/34b6e80c-bc0c-4a28-b3e1-e4a36d430a7e">
          <a:extLst>
            <a:ext uri="{FF2B5EF4-FFF2-40B4-BE49-F238E27FC236}">
              <a16:creationId xmlns:a16="http://schemas.microsoft.com/office/drawing/2014/main" id="{1C1F913D-FFE7-4038-91A2-BF0B42BAEF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0" name="AutoShape 1" descr="blob:https://web.whatsapp.com/34b6e80c-bc0c-4a28-b3e1-e4a36d430a7e">
          <a:extLst>
            <a:ext uri="{FF2B5EF4-FFF2-40B4-BE49-F238E27FC236}">
              <a16:creationId xmlns:a16="http://schemas.microsoft.com/office/drawing/2014/main" id="{381C9109-A36F-4028-9725-724157C8874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1" name="AutoShape 1" descr="blob:https://web.whatsapp.com/34b6e80c-bc0c-4a28-b3e1-e4a36d430a7e">
          <a:extLst>
            <a:ext uri="{FF2B5EF4-FFF2-40B4-BE49-F238E27FC236}">
              <a16:creationId xmlns:a16="http://schemas.microsoft.com/office/drawing/2014/main" id="{770F141C-A18A-4CB2-B67D-DE62569B5A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2" name="AutoShape 1" descr="blob:https://web.whatsapp.com/34b6e80c-bc0c-4a28-b3e1-e4a36d430a7e">
          <a:extLst>
            <a:ext uri="{FF2B5EF4-FFF2-40B4-BE49-F238E27FC236}">
              <a16:creationId xmlns:a16="http://schemas.microsoft.com/office/drawing/2014/main" id="{9ECF7CEC-DA42-4EC9-81C2-6CB48713A2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3" name="AutoShape 1" descr="blob:https://web.whatsapp.com/34b6e80c-bc0c-4a28-b3e1-e4a36d430a7e">
          <a:extLst>
            <a:ext uri="{FF2B5EF4-FFF2-40B4-BE49-F238E27FC236}">
              <a16:creationId xmlns:a16="http://schemas.microsoft.com/office/drawing/2014/main" id="{BE14C6D2-B3FF-42B7-A40F-5499A9A358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4" name="AutoShape 1" descr="blob:https://web.whatsapp.com/34b6e80c-bc0c-4a28-b3e1-e4a36d430a7e">
          <a:extLst>
            <a:ext uri="{FF2B5EF4-FFF2-40B4-BE49-F238E27FC236}">
              <a16:creationId xmlns:a16="http://schemas.microsoft.com/office/drawing/2014/main" id="{C34764B1-A76B-48BF-9CBE-E6645F13FA9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5" name="AutoShape 1" descr="blob:https://web.whatsapp.com/34b6e80c-bc0c-4a28-b3e1-e4a36d430a7e">
          <a:extLst>
            <a:ext uri="{FF2B5EF4-FFF2-40B4-BE49-F238E27FC236}">
              <a16:creationId xmlns:a16="http://schemas.microsoft.com/office/drawing/2014/main" id="{05C509A6-2D76-4793-90E1-9134B77DEA1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6" name="AutoShape 1" descr="blob:https://web.whatsapp.com/34b6e80c-bc0c-4a28-b3e1-e4a36d430a7e">
          <a:extLst>
            <a:ext uri="{FF2B5EF4-FFF2-40B4-BE49-F238E27FC236}">
              <a16:creationId xmlns:a16="http://schemas.microsoft.com/office/drawing/2014/main" id="{2C5B5BDC-3A4D-4138-94D4-669BEF99CF5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7" name="AutoShape 1" descr="blob:https://web.whatsapp.com/34b6e80c-bc0c-4a28-b3e1-e4a36d430a7e">
          <a:extLst>
            <a:ext uri="{FF2B5EF4-FFF2-40B4-BE49-F238E27FC236}">
              <a16:creationId xmlns:a16="http://schemas.microsoft.com/office/drawing/2014/main" id="{A5FC531B-6D4F-43DD-B34B-A9A10B6AC0E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8" name="AutoShape 1" descr="blob:https://web.whatsapp.com/34b6e80c-bc0c-4a28-b3e1-e4a36d430a7e">
          <a:extLst>
            <a:ext uri="{FF2B5EF4-FFF2-40B4-BE49-F238E27FC236}">
              <a16:creationId xmlns:a16="http://schemas.microsoft.com/office/drawing/2014/main" id="{D42CCA56-FCEB-47D5-ADD8-8FD1A3E51AA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59" name="AutoShape 1" descr="blob:https://web.whatsapp.com/34b6e80c-bc0c-4a28-b3e1-e4a36d430a7e">
          <a:extLst>
            <a:ext uri="{FF2B5EF4-FFF2-40B4-BE49-F238E27FC236}">
              <a16:creationId xmlns:a16="http://schemas.microsoft.com/office/drawing/2014/main" id="{0292A5E0-8657-45F4-A47C-35A0BC82CE3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60" name="AutoShape 1" descr="blob:https://web.whatsapp.com/34b6e80c-bc0c-4a28-b3e1-e4a36d430a7e">
          <a:extLst>
            <a:ext uri="{FF2B5EF4-FFF2-40B4-BE49-F238E27FC236}">
              <a16:creationId xmlns:a16="http://schemas.microsoft.com/office/drawing/2014/main" id="{6B154292-DDF4-4E48-BC76-7AA4B2577F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61" name="AutoShape 1" descr="blob:https://web.whatsapp.com/34b6e80c-bc0c-4a28-b3e1-e4a36d430a7e">
          <a:extLst>
            <a:ext uri="{FF2B5EF4-FFF2-40B4-BE49-F238E27FC236}">
              <a16:creationId xmlns:a16="http://schemas.microsoft.com/office/drawing/2014/main" id="{BA2CF40D-244C-409B-A5EB-487AD9A945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62" name="AutoShape 1" descr="blob:https://web.whatsapp.com/34b6e80c-bc0c-4a28-b3e1-e4a36d430a7e">
          <a:extLst>
            <a:ext uri="{FF2B5EF4-FFF2-40B4-BE49-F238E27FC236}">
              <a16:creationId xmlns:a16="http://schemas.microsoft.com/office/drawing/2014/main" id="{237BA590-4763-4E72-8F06-D0E9A8844C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1541</xdr:row>
      <xdr:rowOff>0</xdr:rowOff>
    </xdr:from>
    <xdr:ext cx="304800" cy="307975"/>
    <xdr:sp macro="" textlink="">
      <xdr:nvSpPr>
        <xdr:cNvPr id="7763" name="AutoShape 1" descr="blob:https://web.whatsapp.com/34b6e80c-bc0c-4a28-b3e1-e4a36d430a7e">
          <a:extLst>
            <a:ext uri="{FF2B5EF4-FFF2-40B4-BE49-F238E27FC236}">
              <a16:creationId xmlns:a16="http://schemas.microsoft.com/office/drawing/2014/main" id="{23911BB9-1D10-4FB9-9D19-F4AD1D3E5D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4" name="AutoShape 1" descr="blob:https://web.whatsapp.com/34b6e80c-bc0c-4a28-b3e1-e4a36d430a7e">
          <a:extLst>
            <a:ext uri="{FF2B5EF4-FFF2-40B4-BE49-F238E27FC236}">
              <a16:creationId xmlns:a16="http://schemas.microsoft.com/office/drawing/2014/main" id="{DE978148-8617-4519-B984-48852C4C97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5" name="AutoShape 1" descr="blob:https://web.whatsapp.com/34b6e80c-bc0c-4a28-b3e1-e4a36d430a7e">
          <a:extLst>
            <a:ext uri="{FF2B5EF4-FFF2-40B4-BE49-F238E27FC236}">
              <a16:creationId xmlns:a16="http://schemas.microsoft.com/office/drawing/2014/main" id="{60CF47AC-84A5-431F-B6CF-AA171B660A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6" name="AutoShape 1" descr="blob:https://web.whatsapp.com/34b6e80c-bc0c-4a28-b3e1-e4a36d430a7e">
          <a:extLst>
            <a:ext uri="{FF2B5EF4-FFF2-40B4-BE49-F238E27FC236}">
              <a16:creationId xmlns:a16="http://schemas.microsoft.com/office/drawing/2014/main" id="{7D3E1737-FA64-4452-B379-C49F8BFB1C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7" name="AutoShape 1" descr="blob:https://web.whatsapp.com/34b6e80c-bc0c-4a28-b3e1-e4a36d430a7e">
          <a:extLst>
            <a:ext uri="{FF2B5EF4-FFF2-40B4-BE49-F238E27FC236}">
              <a16:creationId xmlns:a16="http://schemas.microsoft.com/office/drawing/2014/main" id="{C371D960-1587-4514-893C-45D1F20D013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8" name="AutoShape 1" descr="blob:https://web.whatsapp.com/34b6e80c-bc0c-4a28-b3e1-e4a36d430a7e">
          <a:extLst>
            <a:ext uri="{FF2B5EF4-FFF2-40B4-BE49-F238E27FC236}">
              <a16:creationId xmlns:a16="http://schemas.microsoft.com/office/drawing/2014/main" id="{352ECEBA-E970-47C9-8B72-46ECA3253D2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69" name="AutoShape 1" descr="blob:https://web.whatsapp.com/34b6e80c-bc0c-4a28-b3e1-e4a36d430a7e">
          <a:extLst>
            <a:ext uri="{FF2B5EF4-FFF2-40B4-BE49-F238E27FC236}">
              <a16:creationId xmlns:a16="http://schemas.microsoft.com/office/drawing/2014/main" id="{43D66877-37EF-4D27-844E-EC95EEF713D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0" name="AutoShape 1" descr="blob:https://web.whatsapp.com/34b6e80c-bc0c-4a28-b3e1-e4a36d430a7e">
          <a:extLst>
            <a:ext uri="{FF2B5EF4-FFF2-40B4-BE49-F238E27FC236}">
              <a16:creationId xmlns:a16="http://schemas.microsoft.com/office/drawing/2014/main" id="{E31FF04C-921F-4440-80AD-996E7162D7A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1" name="AutoShape 1" descr="blob:https://web.whatsapp.com/34b6e80c-bc0c-4a28-b3e1-e4a36d430a7e">
          <a:extLst>
            <a:ext uri="{FF2B5EF4-FFF2-40B4-BE49-F238E27FC236}">
              <a16:creationId xmlns:a16="http://schemas.microsoft.com/office/drawing/2014/main" id="{6C3BECE9-1F40-470C-868F-CE6B7536A9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2" name="AutoShape 1" descr="blob:https://web.whatsapp.com/34b6e80c-bc0c-4a28-b3e1-e4a36d430a7e">
          <a:extLst>
            <a:ext uri="{FF2B5EF4-FFF2-40B4-BE49-F238E27FC236}">
              <a16:creationId xmlns:a16="http://schemas.microsoft.com/office/drawing/2014/main" id="{979102DD-593D-41C3-957E-C0E570F3188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3" name="AutoShape 1" descr="blob:https://web.whatsapp.com/34b6e80c-bc0c-4a28-b3e1-e4a36d430a7e">
          <a:extLst>
            <a:ext uri="{FF2B5EF4-FFF2-40B4-BE49-F238E27FC236}">
              <a16:creationId xmlns:a16="http://schemas.microsoft.com/office/drawing/2014/main" id="{3F8F436A-B549-4F60-AD50-B47CC01EB34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4" name="AutoShape 1" descr="blob:https://web.whatsapp.com/34b6e80c-bc0c-4a28-b3e1-e4a36d430a7e">
          <a:extLst>
            <a:ext uri="{FF2B5EF4-FFF2-40B4-BE49-F238E27FC236}">
              <a16:creationId xmlns:a16="http://schemas.microsoft.com/office/drawing/2014/main" id="{E855B1E4-25E4-43B5-A631-935CD63016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5" name="AutoShape 1" descr="blob:https://web.whatsapp.com/34b6e80c-bc0c-4a28-b3e1-e4a36d430a7e">
          <a:extLst>
            <a:ext uri="{FF2B5EF4-FFF2-40B4-BE49-F238E27FC236}">
              <a16:creationId xmlns:a16="http://schemas.microsoft.com/office/drawing/2014/main" id="{914AB95C-2808-4DF4-9390-D6564342CF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6" name="AutoShape 1" descr="blob:https://web.whatsapp.com/34b6e80c-bc0c-4a28-b3e1-e4a36d430a7e">
          <a:extLst>
            <a:ext uri="{FF2B5EF4-FFF2-40B4-BE49-F238E27FC236}">
              <a16:creationId xmlns:a16="http://schemas.microsoft.com/office/drawing/2014/main" id="{F77014B0-2900-44BD-B66D-F2F743412B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7" name="AutoShape 1" descr="blob:https://web.whatsapp.com/34b6e80c-bc0c-4a28-b3e1-e4a36d430a7e">
          <a:extLst>
            <a:ext uri="{FF2B5EF4-FFF2-40B4-BE49-F238E27FC236}">
              <a16:creationId xmlns:a16="http://schemas.microsoft.com/office/drawing/2014/main" id="{491755A2-6D95-47E5-9CA0-5C30698642C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8" name="AutoShape 1" descr="blob:https://web.whatsapp.com/34b6e80c-bc0c-4a28-b3e1-e4a36d430a7e">
          <a:extLst>
            <a:ext uri="{FF2B5EF4-FFF2-40B4-BE49-F238E27FC236}">
              <a16:creationId xmlns:a16="http://schemas.microsoft.com/office/drawing/2014/main" id="{29B8CCA5-98E1-4C32-88D9-E3A92A6A98B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79" name="AutoShape 1" descr="blob:https://web.whatsapp.com/34b6e80c-bc0c-4a28-b3e1-e4a36d430a7e">
          <a:extLst>
            <a:ext uri="{FF2B5EF4-FFF2-40B4-BE49-F238E27FC236}">
              <a16:creationId xmlns:a16="http://schemas.microsoft.com/office/drawing/2014/main" id="{2F052553-0384-45BE-B57E-1A9D2B2152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0" name="AutoShape 1" descr="blob:https://web.whatsapp.com/34b6e80c-bc0c-4a28-b3e1-e4a36d430a7e">
          <a:extLst>
            <a:ext uri="{FF2B5EF4-FFF2-40B4-BE49-F238E27FC236}">
              <a16:creationId xmlns:a16="http://schemas.microsoft.com/office/drawing/2014/main" id="{40C9171E-D3B0-448D-B3C4-3A1BF5EF75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1" name="AutoShape 1" descr="blob:https://web.whatsapp.com/34b6e80c-bc0c-4a28-b3e1-e4a36d430a7e">
          <a:extLst>
            <a:ext uri="{FF2B5EF4-FFF2-40B4-BE49-F238E27FC236}">
              <a16:creationId xmlns:a16="http://schemas.microsoft.com/office/drawing/2014/main" id="{B06DB17A-4E9D-497F-9D15-3B4C1D4FD1E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2" name="AutoShape 1" descr="blob:https://web.whatsapp.com/34b6e80c-bc0c-4a28-b3e1-e4a36d430a7e">
          <a:extLst>
            <a:ext uri="{FF2B5EF4-FFF2-40B4-BE49-F238E27FC236}">
              <a16:creationId xmlns:a16="http://schemas.microsoft.com/office/drawing/2014/main" id="{412C1325-758A-4412-A2FC-4A49B89E6B9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3" name="AutoShape 1" descr="blob:https://web.whatsapp.com/34b6e80c-bc0c-4a28-b3e1-e4a36d430a7e">
          <a:extLst>
            <a:ext uri="{FF2B5EF4-FFF2-40B4-BE49-F238E27FC236}">
              <a16:creationId xmlns:a16="http://schemas.microsoft.com/office/drawing/2014/main" id="{AFAC57A4-51AC-43E9-A66E-17DB4A57F3D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4" name="AutoShape 1" descr="blob:https://web.whatsapp.com/34b6e80c-bc0c-4a28-b3e1-e4a36d430a7e">
          <a:extLst>
            <a:ext uri="{FF2B5EF4-FFF2-40B4-BE49-F238E27FC236}">
              <a16:creationId xmlns:a16="http://schemas.microsoft.com/office/drawing/2014/main" id="{A39C1D7A-D605-4EE4-B934-FB5CEA2C840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5" name="AutoShape 1" descr="blob:https://web.whatsapp.com/34b6e80c-bc0c-4a28-b3e1-e4a36d430a7e">
          <a:extLst>
            <a:ext uri="{FF2B5EF4-FFF2-40B4-BE49-F238E27FC236}">
              <a16:creationId xmlns:a16="http://schemas.microsoft.com/office/drawing/2014/main" id="{3CF3680A-1E32-431F-A1EE-5C6FC872796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6" name="AutoShape 1" descr="blob:https://web.whatsapp.com/34b6e80c-bc0c-4a28-b3e1-e4a36d430a7e">
          <a:extLst>
            <a:ext uri="{FF2B5EF4-FFF2-40B4-BE49-F238E27FC236}">
              <a16:creationId xmlns:a16="http://schemas.microsoft.com/office/drawing/2014/main" id="{3030553B-0EF8-4541-B44B-D821E87094B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7" name="AutoShape 1" descr="blob:https://web.whatsapp.com/34b6e80c-bc0c-4a28-b3e1-e4a36d430a7e">
          <a:extLst>
            <a:ext uri="{FF2B5EF4-FFF2-40B4-BE49-F238E27FC236}">
              <a16:creationId xmlns:a16="http://schemas.microsoft.com/office/drawing/2014/main" id="{2AF89977-75D6-47D4-9874-6A49B5EC83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8" name="AutoShape 1" descr="blob:https://web.whatsapp.com/34b6e80c-bc0c-4a28-b3e1-e4a36d430a7e">
          <a:extLst>
            <a:ext uri="{FF2B5EF4-FFF2-40B4-BE49-F238E27FC236}">
              <a16:creationId xmlns:a16="http://schemas.microsoft.com/office/drawing/2014/main" id="{38E685BE-4B73-4936-9027-C9F207D2A85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89" name="AutoShape 1" descr="blob:https://web.whatsapp.com/34b6e80c-bc0c-4a28-b3e1-e4a36d430a7e">
          <a:extLst>
            <a:ext uri="{FF2B5EF4-FFF2-40B4-BE49-F238E27FC236}">
              <a16:creationId xmlns:a16="http://schemas.microsoft.com/office/drawing/2014/main" id="{A3B7C090-3C8E-492F-B7B2-494F006687A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0" name="AutoShape 1" descr="blob:https://web.whatsapp.com/34b6e80c-bc0c-4a28-b3e1-e4a36d430a7e">
          <a:extLst>
            <a:ext uri="{FF2B5EF4-FFF2-40B4-BE49-F238E27FC236}">
              <a16:creationId xmlns:a16="http://schemas.microsoft.com/office/drawing/2014/main" id="{A037410E-4F42-4399-8306-E111871A951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1" name="AutoShape 1" descr="blob:https://web.whatsapp.com/34b6e80c-bc0c-4a28-b3e1-e4a36d430a7e">
          <a:extLst>
            <a:ext uri="{FF2B5EF4-FFF2-40B4-BE49-F238E27FC236}">
              <a16:creationId xmlns:a16="http://schemas.microsoft.com/office/drawing/2014/main" id="{42CE3A4C-FAA5-4974-B6C7-50869899FF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2" name="AutoShape 1" descr="blob:https://web.whatsapp.com/34b6e80c-bc0c-4a28-b3e1-e4a36d430a7e">
          <a:extLst>
            <a:ext uri="{FF2B5EF4-FFF2-40B4-BE49-F238E27FC236}">
              <a16:creationId xmlns:a16="http://schemas.microsoft.com/office/drawing/2014/main" id="{0E393231-C0E2-4171-994F-391225C193E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3" name="AutoShape 1" descr="blob:https://web.whatsapp.com/34b6e80c-bc0c-4a28-b3e1-e4a36d430a7e">
          <a:extLst>
            <a:ext uri="{FF2B5EF4-FFF2-40B4-BE49-F238E27FC236}">
              <a16:creationId xmlns:a16="http://schemas.microsoft.com/office/drawing/2014/main" id="{DBCAE292-D092-457E-A615-D6FB31B0412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4" name="AutoShape 1" descr="blob:https://web.whatsapp.com/34b6e80c-bc0c-4a28-b3e1-e4a36d430a7e">
          <a:extLst>
            <a:ext uri="{FF2B5EF4-FFF2-40B4-BE49-F238E27FC236}">
              <a16:creationId xmlns:a16="http://schemas.microsoft.com/office/drawing/2014/main" id="{1E095781-2CF4-4789-B657-60D603AA62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1542</xdr:row>
      <xdr:rowOff>0</xdr:rowOff>
    </xdr:from>
    <xdr:ext cx="304800" cy="307975"/>
    <xdr:sp macro="" textlink="">
      <xdr:nvSpPr>
        <xdr:cNvPr id="7795" name="AutoShape 1" descr="blob:https://web.whatsapp.com/34b6e80c-bc0c-4a28-b3e1-e4a36d430a7e">
          <a:extLst>
            <a:ext uri="{FF2B5EF4-FFF2-40B4-BE49-F238E27FC236}">
              <a16:creationId xmlns:a16="http://schemas.microsoft.com/office/drawing/2014/main" id="{7DFD23DD-DF0B-4B9C-A80F-ED67C59162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796" name="AutoShape 1" descr="blob:https://web.whatsapp.com/34b6e80c-bc0c-4a28-b3e1-e4a36d430a7e">
          <a:extLst>
            <a:ext uri="{FF2B5EF4-FFF2-40B4-BE49-F238E27FC236}">
              <a16:creationId xmlns:a16="http://schemas.microsoft.com/office/drawing/2014/main" id="{2C68ACF3-FFD5-42BF-A1A6-0996717B7F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797" name="AutoShape 1" descr="blob:https://web.whatsapp.com/34b6e80c-bc0c-4a28-b3e1-e4a36d430a7e">
          <a:extLst>
            <a:ext uri="{FF2B5EF4-FFF2-40B4-BE49-F238E27FC236}">
              <a16:creationId xmlns:a16="http://schemas.microsoft.com/office/drawing/2014/main" id="{673F037E-27D2-447F-8E77-8D54FF4E28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798" name="AutoShape 1" descr="blob:https://web.whatsapp.com/34b6e80c-bc0c-4a28-b3e1-e4a36d430a7e">
          <a:extLst>
            <a:ext uri="{FF2B5EF4-FFF2-40B4-BE49-F238E27FC236}">
              <a16:creationId xmlns:a16="http://schemas.microsoft.com/office/drawing/2014/main" id="{F3E8CAFE-EF03-426D-8D01-202C5A2558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799" name="AutoShape 1" descr="blob:https://web.whatsapp.com/34b6e80c-bc0c-4a28-b3e1-e4a36d430a7e">
          <a:extLst>
            <a:ext uri="{FF2B5EF4-FFF2-40B4-BE49-F238E27FC236}">
              <a16:creationId xmlns:a16="http://schemas.microsoft.com/office/drawing/2014/main" id="{D935E4A0-199B-4986-8485-D19E42EED5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0" name="AutoShape 1" descr="blob:https://web.whatsapp.com/34b6e80c-bc0c-4a28-b3e1-e4a36d430a7e">
          <a:extLst>
            <a:ext uri="{FF2B5EF4-FFF2-40B4-BE49-F238E27FC236}">
              <a16:creationId xmlns:a16="http://schemas.microsoft.com/office/drawing/2014/main" id="{B506E227-A4B9-40C8-AA5D-3C19703568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1" name="AutoShape 1" descr="blob:https://web.whatsapp.com/34b6e80c-bc0c-4a28-b3e1-e4a36d430a7e">
          <a:extLst>
            <a:ext uri="{FF2B5EF4-FFF2-40B4-BE49-F238E27FC236}">
              <a16:creationId xmlns:a16="http://schemas.microsoft.com/office/drawing/2014/main" id="{859960A3-B819-4AFD-B23D-2CA766C3A18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2" name="AutoShape 1" descr="blob:https://web.whatsapp.com/34b6e80c-bc0c-4a28-b3e1-e4a36d430a7e">
          <a:extLst>
            <a:ext uri="{FF2B5EF4-FFF2-40B4-BE49-F238E27FC236}">
              <a16:creationId xmlns:a16="http://schemas.microsoft.com/office/drawing/2014/main" id="{EA47E314-2E9C-4064-9795-7F1D3E1E6E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3" name="AutoShape 1" descr="blob:https://web.whatsapp.com/34b6e80c-bc0c-4a28-b3e1-e4a36d430a7e">
          <a:extLst>
            <a:ext uri="{FF2B5EF4-FFF2-40B4-BE49-F238E27FC236}">
              <a16:creationId xmlns:a16="http://schemas.microsoft.com/office/drawing/2014/main" id="{EA5A2F4C-723D-4A95-8A35-49876AF3CD3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4" name="AutoShape 1" descr="blob:https://web.whatsapp.com/34b6e80c-bc0c-4a28-b3e1-e4a36d430a7e">
          <a:extLst>
            <a:ext uri="{FF2B5EF4-FFF2-40B4-BE49-F238E27FC236}">
              <a16:creationId xmlns:a16="http://schemas.microsoft.com/office/drawing/2014/main" id="{0C644532-9E96-49E0-9A55-50D6F44ABD9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5" name="AutoShape 1" descr="blob:https://web.whatsapp.com/34b6e80c-bc0c-4a28-b3e1-e4a36d430a7e">
          <a:extLst>
            <a:ext uri="{FF2B5EF4-FFF2-40B4-BE49-F238E27FC236}">
              <a16:creationId xmlns:a16="http://schemas.microsoft.com/office/drawing/2014/main" id="{08645D89-627B-44E5-AF2C-260AD6C80A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6" name="AutoShape 1" descr="blob:https://web.whatsapp.com/34b6e80c-bc0c-4a28-b3e1-e4a36d430a7e">
          <a:extLst>
            <a:ext uri="{FF2B5EF4-FFF2-40B4-BE49-F238E27FC236}">
              <a16:creationId xmlns:a16="http://schemas.microsoft.com/office/drawing/2014/main" id="{C97B40C9-8C8B-4EA0-9FC3-9BBEC6D5B32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7" name="AutoShape 1" descr="blob:https://web.whatsapp.com/34b6e80c-bc0c-4a28-b3e1-e4a36d430a7e">
          <a:extLst>
            <a:ext uri="{FF2B5EF4-FFF2-40B4-BE49-F238E27FC236}">
              <a16:creationId xmlns:a16="http://schemas.microsoft.com/office/drawing/2014/main" id="{86E23220-432F-41E0-9896-E81D38D224F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8" name="AutoShape 1" descr="blob:https://web.whatsapp.com/34b6e80c-bc0c-4a28-b3e1-e4a36d430a7e">
          <a:extLst>
            <a:ext uri="{FF2B5EF4-FFF2-40B4-BE49-F238E27FC236}">
              <a16:creationId xmlns:a16="http://schemas.microsoft.com/office/drawing/2014/main" id="{0A7BF43D-3DFE-4EFA-B2D6-C6B29AFD19B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09" name="AutoShape 1" descr="blob:https://web.whatsapp.com/34b6e80c-bc0c-4a28-b3e1-e4a36d430a7e">
          <a:extLst>
            <a:ext uri="{FF2B5EF4-FFF2-40B4-BE49-F238E27FC236}">
              <a16:creationId xmlns:a16="http://schemas.microsoft.com/office/drawing/2014/main" id="{30D6128B-CBDE-4629-AC70-475E08CB1C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0" name="AutoShape 1" descr="blob:https://web.whatsapp.com/34b6e80c-bc0c-4a28-b3e1-e4a36d430a7e">
          <a:extLst>
            <a:ext uri="{FF2B5EF4-FFF2-40B4-BE49-F238E27FC236}">
              <a16:creationId xmlns:a16="http://schemas.microsoft.com/office/drawing/2014/main" id="{E2E049BE-17A0-4972-8AE7-99314FDD3AE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1" name="AutoShape 1" descr="blob:https://web.whatsapp.com/34b6e80c-bc0c-4a28-b3e1-e4a36d430a7e">
          <a:extLst>
            <a:ext uri="{FF2B5EF4-FFF2-40B4-BE49-F238E27FC236}">
              <a16:creationId xmlns:a16="http://schemas.microsoft.com/office/drawing/2014/main" id="{20105674-F32C-476A-9939-642814742E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2" name="AutoShape 1" descr="blob:https://web.whatsapp.com/34b6e80c-bc0c-4a28-b3e1-e4a36d430a7e">
          <a:extLst>
            <a:ext uri="{FF2B5EF4-FFF2-40B4-BE49-F238E27FC236}">
              <a16:creationId xmlns:a16="http://schemas.microsoft.com/office/drawing/2014/main" id="{80DE210A-8FA8-4DFE-99D0-E9C5CD1D964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3" name="AutoShape 1" descr="blob:https://web.whatsapp.com/34b6e80c-bc0c-4a28-b3e1-e4a36d430a7e">
          <a:extLst>
            <a:ext uri="{FF2B5EF4-FFF2-40B4-BE49-F238E27FC236}">
              <a16:creationId xmlns:a16="http://schemas.microsoft.com/office/drawing/2014/main" id="{0FBECA12-08AD-45F0-8595-9C9626BC194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4" name="AutoShape 1" descr="blob:https://web.whatsapp.com/34b6e80c-bc0c-4a28-b3e1-e4a36d430a7e">
          <a:extLst>
            <a:ext uri="{FF2B5EF4-FFF2-40B4-BE49-F238E27FC236}">
              <a16:creationId xmlns:a16="http://schemas.microsoft.com/office/drawing/2014/main" id="{EACAF04D-65B8-41A8-B5EC-00AF0D8CD34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5" name="AutoShape 1" descr="blob:https://web.whatsapp.com/34b6e80c-bc0c-4a28-b3e1-e4a36d430a7e">
          <a:extLst>
            <a:ext uri="{FF2B5EF4-FFF2-40B4-BE49-F238E27FC236}">
              <a16:creationId xmlns:a16="http://schemas.microsoft.com/office/drawing/2014/main" id="{1AFC6007-F145-4CE3-9248-BCA1CF16D1A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6" name="AutoShape 1" descr="blob:https://web.whatsapp.com/34b6e80c-bc0c-4a28-b3e1-e4a36d430a7e">
          <a:extLst>
            <a:ext uri="{FF2B5EF4-FFF2-40B4-BE49-F238E27FC236}">
              <a16:creationId xmlns:a16="http://schemas.microsoft.com/office/drawing/2014/main" id="{A587142E-12D0-4CD0-B16A-3F2C219ED75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7" name="AutoShape 1" descr="blob:https://web.whatsapp.com/34b6e80c-bc0c-4a28-b3e1-e4a36d430a7e">
          <a:extLst>
            <a:ext uri="{FF2B5EF4-FFF2-40B4-BE49-F238E27FC236}">
              <a16:creationId xmlns:a16="http://schemas.microsoft.com/office/drawing/2014/main" id="{9797B6B6-E840-4EBA-AFE7-4D298BFEE7D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8" name="AutoShape 1" descr="blob:https://web.whatsapp.com/34b6e80c-bc0c-4a28-b3e1-e4a36d430a7e">
          <a:extLst>
            <a:ext uri="{FF2B5EF4-FFF2-40B4-BE49-F238E27FC236}">
              <a16:creationId xmlns:a16="http://schemas.microsoft.com/office/drawing/2014/main" id="{55D2C3D8-B3C0-4C50-92E0-0B955E0544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19" name="AutoShape 1" descr="blob:https://web.whatsapp.com/34b6e80c-bc0c-4a28-b3e1-e4a36d430a7e">
          <a:extLst>
            <a:ext uri="{FF2B5EF4-FFF2-40B4-BE49-F238E27FC236}">
              <a16:creationId xmlns:a16="http://schemas.microsoft.com/office/drawing/2014/main" id="{D63B579E-EBD8-4E1D-AECF-972EC3B5B9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0" name="AutoShape 1" descr="blob:https://web.whatsapp.com/34b6e80c-bc0c-4a28-b3e1-e4a36d430a7e">
          <a:extLst>
            <a:ext uri="{FF2B5EF4-FFF2-40B4-BE49-F238E27FC236}">
              <a16:creationId xmlns:a16="http://schemas.microsoft.com/office/drawing/2014/main" id="{81752955-3992-4A86-8AD3-6FDCA3065D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1" name="AutoShape 1" descr="blob:https://web.whatsapp.com/34b6e80c-bc0c-4a28-b3e1-e4a36d430a7e">
          <a:extLst>
            <a:ext uri="{FF2B5EF4-FFF2-40B4-BE49-F238E27FC236}">
              <a16:creationId xmlns:a16="http://schemas.microsoft.com/office/drawing/2014/main" id="{EEB574E6-8178-4D32-8161-C05B3C42393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2" name="AutoShape 1" descr="blob:https://web.whatsapp.com/34b6e80c-bc0c-4a28-b3e1-e4a36d430a7e">
          <a:extLst>
            <a:ext uri="{FF2B5EF4-FFF2-40B4-BE49-F238E27FC236}">
              <a16:creationId xmlns:a16="http://schemas.microsoft.com/office/drawing/2014/main" id="{30A68CA4-5C98-4422-B85C-1CF449389FA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3" name="AutoShape 1" descr="blob:https://web.whatsapp.com/34b6e80c-bc0c-4a28-b3e1-e4a36d430a7e">
          <a:extLst>
            <a:ext uri="{FF2B5EF4-FFF2-40B4-BE49-F238E27FC236}">
              <a16:creationId xmlns:a16="http://schemas.microsoft.com/office/drawing/2014/main" id="{9CBAE9A8-F153-48E4-AEE8-6500B8C67DD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4" name="AutoShape 1" descr="blob:https://web.whatsapp.com/34b6e80c-bc0c-4a28-b3e1-e4a36d430a7e">
          <a:extLst>
            <a:ext uri="{FF2B5EF4-FFF2-40B4-BE49-F238E27FC236}">
              <a16:creationId xmlns:a16="http://schemas.microsoft.com/office/drawing/2014/main" id="{4BFD216B-E411-4503-838D-576F54044BE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5" name="AutoShape 1" descr="blob:https://web.whatsapp.com/34b6e80c-bc0c-4a28-b3e1-e4a36d430a7e">
          <a:extLst>
            <a:ext uri="{FF2B5EF4-FFF2-40B4-BE49-F238E27FC236}">
              <a16:creationId xmlns:a16="http://schemas.microsoft.com/office/drawing/2014/main" id="{03DDA62C-6324-4AEF-8B03-52831C78547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6" name="AutoShape 1" descr="blob:https://web.whatsapp.com/34b6e80c-bc0c-4a28-b3e1-e4a36d430a7e">
          <a:extLst>
            <a:ext uri="{FF2B5EF4-FFF2-40B4-BE49-F238E27FC236}">
              <a16:creationId xmlns:a16="http://schemas.microsoft.com/office/drawing/2014/main" id="{FC9522A3-1E0A-4CDB-83B7-844CBA927B7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1543</xdr:row>
      <xdr:rowOff>0</xdr:rowOff>
    </xdr:from>
    <xdr:ext cx="304800" cy="307975"/>
    <xdr:sp macro="" textlink="">
      <xdr:nvSpPr>
        <xdr:cNvPr id="7827" name="AutoShape 1" descr="blob:https://web.whatsapp.com/34b6e80c-bc0c-4a28-b3e1-e4a36d430a7e">
          <a:extLst>
            <a:ext uri="{FF2B5EF4-FFF2-40B4-BE49-F238E27FC236}">
              <a16:creationId xmlns:a16="http://schemas.microsoft.com/office/drawing/2014/main" id="{DBD4DACF-1C8F-462C-95A0-DBF5086D25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28" name="AutoShape 1" descr="blob:https://web.whatsapp.com/34b6e80c-bc0c-4a28-b3e1-e4a36d430a7e">
          <a:extLst>
            <a:ext uri="{FF2B5EF4-FFF2-40B4-BE49-F238E27FC236}">
              <a16:creationId xmlns:a16="http://schemas.microsoft.com/office/drawing/2014/main" id="{01DA7E64-3FDF-4445-B7C7-CA22E87028A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29" name="AutoShape 1" descr="blob:https://web.whatsapp.com/34b6e80c-bc0c-4a28-b3e1-e4a36d430a7e">
          <a:extLst>
            <a:ext uri="{FF2B5EF4-FFF2-40B4-BE49-F238E27FC236}">
              <a16:creationId xmlns:a16="http://schemas.microsoft.com/office/drawing/2014/main" id="{D277190A-693E-449A-A1F0-7ABEB5E7EE4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0" name="AutoShape 1" descr="blob:https://web.whatsapp.com/34b6e80c-bc0c-4a28-b3e1-e4a36d430a7e">
          <a:extLst>
            <a:ext uri="{FF2B5EF4-FFF2-40B4-BE49-F238E27FC236}">
              <a16:creationId xmlns:a16="http://schemas.microsoft.com/office/drawing/2014/main" id="{24A3E983-5B91-448C-8D18-7671BDC2E71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1" name="AutoShape 1" descr="blob:https://web.whatsapp.com/34b6e80c-bc0c-4a28-b3e1-e4a36d430a7e">
          <a:extLst>
            <a:ext uri="{FF2B5EF4-FFF2-40B4-BE49-F238E27FC236}">
              <a16:creationId xmlns:a16="http://schemas.microsoft.com/office/drawing/2014/main" id="{2E06A770-7E59-4304-8889-8904C6C52E1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2" name="AutoShape 1" descr="blob:https://web.whatsapp.com/34b6e80c-bc0c-4a28-b3e1-e4a36d430a7e">
          <a:extLst>
            <a:ext uri="{FF2B5EF4-FFF2-40B4-BE49-F238E27FC236}">
              <a16:creationId xmlns:a16="http://schemas.microsoft.com/office/drawing/2014/main" id="{14A47496-5C06-4AF3-96E5-B6561302096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3" name="AutoShape 1" descr="blob:https://web.whatsapp.com/34b6e80c-bc0c-4a28-b3e1-e4a36d430a7e">
          <a:extLst>
            <a:ext uri="{FF2B5EF4-FFF2-40B4-BE49-F238E27FC236}">
              <a16:creationId xmlns:a16="http://schemas.microsoft.com/office/drawing/2014/main" id="{71E5092B-FBBE-43F2-8095-E0EDD44A122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4" name="AutoShape 1" descr="blob:https://web.whatsapp.com/34b6e80c-bc0c-4a28-b3e1-e4a36d430a7e">
          <a:extLst>
            <a:ext uri="{FF2B5EF4-FFF2-40B4-BE49-F238E27FC236}">
              <a16:creationId xmlns:a16="http://schemas.microsoft.com/office/drawing/2014/main" id="{D09C968B-793E-4581-89FF-6823FD2725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5" name="AutoShape 1" descr="blob:https://web.whatsapp.com/34b6e80c-bc0c-4a28-b3e1-e4a36d430a7e">
          <a:extLst>
            <a:ext uri="{FF2B5EF4-FFF2-40B4-BE49-F238E27FC236}">
              <a16:creationId xmlns:a16="http://schemas.microsoft.com/office/drawing/2014/main" id="{B807B1F3-3C88-4C55-95EE-B08B1D232F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6" name="AutoShape 1" descr="blob:https://web.whatsapp.com/34b6e80c-bc0c-4a28-b3e1-e4a36d430a7e">
          <a:extLst>
            <a:ext uri="{FF2B5EF4-FFF2-40B4-BE49-F238E27FC236}">
              <a16:creationId xmlns:a16="http://schemas.microsoft.com/office/drawing/2014/main" id="{6D08871D-72C7-4E85-9564-3C1FC93FDC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7" name="AutoShape 1" descr="blob:https://web.whatsapp.com/34b6e80c-bc0c-4a28-b3e1-e4a36d430a7e">
          <a:extLst>
            <a:ext uri="{FF2B5EF4-FFF2-40B4-BE49-F238E27FC236}">
              <a16:creationId xmlns:a16="http://schemas.microsoft.com/office/drawing/2014/main" id="{4E2495B7-8CF9-488D-9AFB-4047A5E0DDF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8" name="AutoShape 1" descr="blob:https://web.whatsapp.com/34b6e80c-bc0c-4a28-b3e1-e4a36d430a7e">
          <a:extLst>
            <a:ext uri="{FF2B5EF4-FFF2-40B4-BE49-F238E27FC236}">
              <a16:creationId xmlns:a16="http://schemas.microsoft.com/office/drawing/2014/main" id="{03D1E438-F173-4AA1-B85B-75CA9ABDEF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39" name="AutoShape 1" descr="blob:https://web.whatsapp.com/34b6e80c-bc0c-4a28-b3e1-e4a36d430a7e">
          <a:extLst>
            <a:ext uri="{FF2B5EF4-FFF2-40B4-BE49-F238E27FC236}">
              <a16:creationId xmlns:a16="http://schemas.microsoft.com/office/drawing/2014/main" id="{64463D1B-67F7-4F9F-B376-F61A795490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0" name="AutoShape 1" descr="blob:https://web.whatsapp.com/34b6e80c-bc0c-4a28-b3e1-e4a36d430a7e">
          <a:extLst>
            <a:ext uri="{FF2B5EF4-FFF2-40B4-BE49-F238E27FC236}">
              <a16:creationId xmlns:a16="http://schemas.microsoft.com/office/drawing/2014/main" id="{41F66EE5-41C1-47B8-A109-9B721C014F9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1" name="AutoShape 1" descr="blob:https://web.whatsapp.com/34b6e80c-bc0c-4a28-b3e1-e4a36d430a7e">
          <a:extLst>
            <a:ext uri="{FF2B5EF4-FFF2-40B4-BE49-F238E27FC236}">
              <a16:creationId xmlns:a16="http://schemas.microsoft.com/office/drawing/2014/main" id="{1E365843-6FBF-4288-AC11-2A6F0C72439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2" name="AutoShape 1" descr="blob:https://web.whatsapp.com/34b6e80c-bc0c-4a28-b3e1-e4a36d430a7e">
          <a:extLst>
            <a:ext uri="{FF2B5EF4-FFF2-40B4-BE49-F238E27FC236}">
              <a16:creationId xmlns:a16="http://schemas.microsoft.com/office/drawing/2014/main" id="{180BD80B-DF9C-4383-9339-568719454B8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3" name="AutoShape 1" descr="blob:https://web.whatsapp.com/34b6e80c-bc0c-4a28-b3e1-e4a36d430a7e">
          <a:extLst>
            <a:ext uri="{FF2B5EF4-FFF2-40B4-BE49-F238E27FC236}">
              <a16:creationId xmlns:a16="http://schemas.microsoft.com/office/drawing/2014/main" id="{9FDB1F93-40EF-4453-BACD-8305AD52A8E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4" name="AutoShape 1" descr="blob:https://web.whatsapp.com/34b6e80c-bc0c-4a28-b3e1-e4a36d430a7e">
          <a:extLst>
            <a:ext uri="{FF2B5EF4-FFF2-40B4-BE49-F238E27FC236}">
              <a16:creationId xmlns:a16="http://schemas.microsoft.com/office/drawing/2014/main" id="{C0F8C69B-64B7-470F-8A56-6C57884DCA7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5" name="AutoShape 1" descr="blob:https://web.whatsapp.com/34b6e80c-bc0c-4a28-b3e1-e4a36d430a7e">
          <a:extLst>
            <a:ext uri="{FF2B5EF4-FFF2-40B4-BE49-F238E27FC236}">
              <a16:creationId xmlns:a16="http://schemas.microsoft.com/office/drawing/2014/main" id="{87966FA4-3000-4955-AF42-D6BE19C0AA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6" name="AutoShape 1" descr="blob:https://web.whatsapp.com/34b6e80c-bc0c-4a28-b3e1-e4a36d430a7e">
          <a:extLst>
            <a:ext uri="{FF2B5EF4-FFF2-40B4-BE49-F238E27FC236}">
              <a16:creationId xmlns:a16="http://schemas.microsoft.com/office/drawing/2014/main" id="{98836C9E-88E1-46B2-9D6A-6EBAB0AC696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7" name="AutoShape 1" descr="blob:https://web.whatsapp.com/34b6e80c-bc0c-4a28-b3e1-e4a36d430a7e">
          <a:extLst>
            <a:ext uri="{FF2B5EF4-FFF2-40B4-BE49-F238E27FC236}">
              <a16:creationId xmlns:a16="http://schemas.microsoft.com/office/drawing/2014/main" id="{FF4854DA-4681-4A0E-9B92-196203EECF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8" name="AutoShape 1" descr="blob:https://web.whatsapp.com/34b6e80c-bc0c-4a28-b3e1-e4a36d430a7e">
          <a:extLst>
            <a:ext uri="{FF2B5EF4-FFF2-40B4-BE49-F238E27FC236}">
              <a16:creationId xmlns:a16="http://schemas.microsoft.com/office/drawing/2014/main" id="{27D43544-C257-4682-A26E-8F28C304B4A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49" name="AutoShape 1" descr="blob:https://web.whatsapp.com/34b6e80c-bc0c-4a28-b3e1-e4a36d430a7e">
          <a:extLst>
            <a:ext uri="{FF2B5EF4-FFF2-40B4-BE49-F238E27FC236}">
              <a16:creationId xmlns:a16="http://schemas.microsoft.com/office/drawing/2014/main" id="{F8304B80-95E2-4E53-8C45-86E233FF5D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0" name="AutoShape 1" descr="blob:https://web.whatsapp.com/34b6e80c-bc0c-4a28-b3e1-e4a36d430a7e">
          <a:extLst>
            <a:ext uri="{FF2B5EF4-FFF2-40B4-BE49-F238E27FC236}">
              <a16:creationId xmlns:a16="http://schemas.microsoft.com/office/drawing/2014/main" id="{6CC0F83F-D1F6-4439-A187-4239A070370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1" name="AutoShape 1" descr="blob:https://web.whatsapp.com/34b6e80c-bc0c-4a28-b3e1-e4a36d430a7e">
          <a:extLst>
            <a:ext uri="{FF2B5EF4-FFF2-40B4-BE49-F238E27FC236}">
              <a16:creationId xmlns:a16="http://schemas.microsoft.com/office/drawing/2014/main" id="{30A0BFB9-1605-445C-9347-21CD5E0523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2" name="AutoShape 1" descr="blob:https://web.whatsapp.com/34b6e80c-bc0c-4a28-b3e1-e4a36d430a7e">
          <a:extLst>
            <a:ext uri="{FF2B5EF4-FFF2-40B4-BE49-F238E27FC236}">
              <a16:creationId xmlns:a16="http://schemas.microsoft.com/office/drawing/2014/main" id="{6A141DF9-4661-4FD1-B451-59E52B748B4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3" name="AutoShape 1" descr="blob:https://web.whatsapp.com/34b6e80c-bc0c-4a28-b3e1-e4a36d430a7e">
          <a:extLst>
            <a:ext uri="{FF2B5EF4-FFF2-40B4-BE49-F238E27FC236}">
              <a16:creationId xmlns:a16="http://schemas.microsoft.com/office/drawing/2014/main" id="{3DC19CC2-9B74-4516-91E7-47E924AF6C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4" name="AutoShape 1" descr="blob:https://web.whatsapp.com/34b6e80c-bc0c-4a28-b3e1-e4a36d430a7e">
          <a:extLst>
            <a:ext uri="{FF2B5EF4-FFF2-40B4-BE49-F238E27FC236}">
              <a16:creationId xmlns:a16="http://schemas.microsoft.com/office/drawing/2014/main" id="{F8406D9C-028C-4093-8474-DCDA045544C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5" name="AutoShape 1" descr="blob:https://web.whatsapp.com/34b6e80c-bc0c-4a28-b3e1-e4a36d430a7e">
          <a:extLst>
            <a:ext uri="{FF2B5EF4-FFF2-40B4-BE49-F238E27FC236}">
              <a16:creationId xmlns:a16="http://schemas.microsoft.com/office/drawing/2014/main" id="{491C6E1B-6EA4-47D5-A8C8-C80A8F4A0B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6" name="AutoShape 1" descr="blob:https://web.whatsapp.com/34b6e80c-bc0c-4a28-b3e1-e4a36d430a7e">
          <a:extLst>
            <a:ext uri="{FF2B5EF4-FFF2-40B4-BE49-F238E27FC236}">
              <a16:creationId xmlns:a16="http://schemas.microsoft.com/office/drawing/2014/main" id="{05C025EB-7281-42EC-BF40-0A2F68D132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7" name="AutoShape 1" descr="blob:https://web.whatsapp.com/34b6e80c-bc0c-4a28-b3e1-e4a36d430a7e">
          <a:extLst>
            <a:ext uri="{FF2B5EF4-FFF2-40B4-BE49-F238E27FC236}">
              <a16:creationId xmlns:a16="http://schemas.microsoft.com/office/drawing/2014/main" id="{932DEEBD-242A-4977-8166-51E02901E41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8" name="AutoShape 1" descr="blob:https://web.whatsapp.com/34b6e80c-bc0c-4a28-b3e1-e4a36d430a7e">
          <a:extLst>
            <a:ext uri="{FF2B5EF4-FFF2-40B4-BE49-F238E27FC236}">
              <a16:creationId xmlns:a16="http://schemas.microsoft.com/office/drawing/2014/main" id="{E7B44AE6-9533-4992-8A44-A96F2286A7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1544</xdr:row>
      <xdr:rowOff>0</xdr:rowOff>
    </xdr:from>
    <xdr:ext cx="304800" cy="307975"/>
    <xdr:sp macro="" textlink="">
      <xdr:nvSpPr>
        <xdr:cNvPr id="7859" name="AutoShape 1" descr="blob:https://web.whatsapp.com/34b6e80c-bc0c-4a28-b3e1-e4a36d430a7e">
          <a:extLst>
            <a:ext uri="{FF2B5EF4-FFF2-40B4-BE49-F238E27FC236}">
              <a16:creationId xmlns:a16="http://schemas.microsoft.com/office/drawing/2014/main" id="{8A86EFD8-3D30-4A74-A61C-9954FB188F4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0" name="AutoShape 1" descr="blob:https://web.whatsapp.com/34b6e80c-bc0c-4a28-b3e1-e4a36d430a7e">
          <a:extLst>
            <a:ext uri="{FF2B5EF4-FFF2-40B4-BE49-F238E27FC236}">
              <a16:creationId xmlns:a16="http://schemas.microsoft.com/office/drawing/2014/main" id="{24775576-8CC8-48EE-ACD4-59C66D74691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1" name="AutoShape 1" descr="blob:https://web.whatsapp.com/34b6e80c-bc0c-4a28-b3e1-e4a36d430a7e">
          <a:extLst>
            <a:ext uri="{FF2B5EF4-FFF2-40B4-BE49-F238E27FC236}">
              <a16:creationId xmlns:a16="http://schemas.microsoft.com/office/drawing/2014/main" id="{FC61AA61-B801-46E6-A04F-BB001D2D771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2" name="AutoShape 1" descr="blob:https://web.whatsapp.com/34b6e80c-bc0c-4a28-b3e1-e4a36d430a7e">
          <a:extLst>
            <a:ext uri="{FF2B5EF4-FFF2-40B4-BE49-F238E27FC236}">
              <a16:creationId xmlns:a16="http://schemas.microsoft.com/office/drawing/2014/main" id="{089E7286-B0AC-4046-84A9-B04F3514386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3" name="AutoShape 1" descr="blob:https://web.whatsapp.com/34b6e80c-bc0c-4a28-b3e1-e4a36d430a7e">
          <a:extLst>
            <a:ext uri="{FF2B5EF4-FFF2-40B4-BE49-F238E27FC236}">
              <a16:creationId xmlns:a16="http://schemas.microsoft.com/office/drawing/2014/main" id="{4EB2CDC8-EBF2-4C22-B4E7-A6E1408B26D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4" name="AutoShape 1" descr="blob:https://web.whatsapp.com/34b6e80c-bc0c-4a28-b3e1-e4a36d430a7e">
          <a:extLst>
            <a:ext uri="{FF2B5EF4-FFF2-40B4-BE49-F238E27FC236}">
              <a16:creationId xmlns:a16="http://schemas.microsoft.com/office/drawing/2014/main" id="{02C42BF3-78DF-4E33-99DF-EA4298F334A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5" name="AutoShape 1" descr="blob:https://web.whatsapp.com/34b6e80c-bc0c-4a28-b3e1-e4a36d430a7e">
          <a:extLst>
            <a:ext uri="{FF2B5EF4-FFF2-40B4-BE49-F238E27FC236}">
              <a16:creationId xmlns:a16="http://schemas.microsoft.com/office/drawing/2014/main" id="{92F374CE-795A-402B-97E7-BD68454FB4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6" name="AutoShape 1" descr="blob:https://web.whatsapp.com/34b6e80c-bc0c-4a28-b3e1-e4a36d430a7e">
          <a:extLst>
            <a:ext uri="{FF2B5EF4-FFF2-40B4-BE49-F238E27FC236}">
              <a16:creationId xmlns:a16="http://schemas.microsoft.com/office/drawing/2014/main" id="{12392E19-CF40-4079-918F-411EEA7C21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7" name="AutoShape 1" descr="blob:https://web.whatsapp.com/34b6e80c-bc0c-4a28-b3e1-e4a36d430a7e">
          <a:extLst>
            <a:ext uri="{FF2B5EF4-FFF2-40B4-BE49-F238E27FC236}">
              <a16:creationId xmlns:a16="http://schemas.microsoft.com/office/drawing/2014/main" id="{B15FE288-7364-4BF0-AA00-55156BC9398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8" name="AutoShape 1" descr="blob:https://web.whatsapp.com/34b6e80c-bc0c-4a28-b3e1-e4a36d430a7e">
          <a:extLst>
            <a:ext uri="{FF2B5EF4-FFF2-40B4-BE49-F238E27FC236}">
              <a16:creationId xmlns:a16="http://schemas.microsoft.com/office/drawing/2014/main" id="{F13210D9-0124-4D51-B764-9334B786AD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69" name="AutoShape 1" descr="blob:https://web.whatsapp.com/34b6e80c-bc0c-4a28-b3e1-e4a36d430a7e">
          <a:extLst>
            <a:ext uri="{FF2B5EF4-FFF2-40B4-BE49-F238E27FC236}">
              <a16:creationId xmlns:a16="http://schemas.microsoft.com/office/drawing/2014/main" id="{44DEEAE0-1AE8-4F13-9EE6-1BB0C370DF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0" name="AutoShape 1" descr="blob:https://web.whatsapp.com/34b6e80c-bc0c-4a28-b3e1-e4a36d430a7e">
          <a:extLst>
            <a:ext uri="{FF2B5EF4-FFF2-40B4-BE49-F238E27FC236}">
              <a16:creationId xmlns:a16="http://schemas.microsoft.com/office/drawing/2014/main" id="{59DD3D00-4069-439F-9D89-D1C9365CF5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1" name="AutoShape 1" descr="blob:https://web.whatsapp.com/34b6e80c-bc0c-4a28-b3e1-e4a36d430a7e">
          <a:extLst>
            <a:ext uri="{FF2B5EF4-FFF2-40B4-BE49-F238E27FC236}">
              <a16:creationId xmlns:a16="http://schemas.microsoft.com/office/drawing/2014/main" id="{5860A6B9-2E06-4FEE-BD14-EC1704BE9D7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2" name="AutoShape 1" descr="blob:https://web.whatsapp.com/34b6e80c-bc0c-4a28-b3e1-e4a36d430a7e">
          <a:extLst>
            <a:ext uri="{FF2B5EF4-FFF2-40B4-BE49-F238E27FC236}">
              <a16:creationId xmlns:a16="http://schemas.microsoft.com/office/drawing/2014/main" id="{63475A2A-B73E-4DBC-8C0B-946D5914A1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3" name="AutoShape 1" descr="blob:https://web.whatsapp.com/34b6e80c-bc0c-4a28-b3e1-e4a36d430a7e">
          <a:extLst>
            <a:ext uri="{FF2B5EF4-FFF2-40B4-BE49-F238E27FC236}">
              <a16:creationId xmlns:a16="http://schemas.microsoft.com/office/drawing/2014/main" id="{2E500169-4439-42A9-AADB-08CDADC695F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4" name="AutoShape 1" descr="blob:https://web.whatsapp.com/34b6e80c-bc0c-4a28-b3e1-e4a36d430a7e">
          <a:extLst>
            <a:ext uri="{FF2B5EF4-FFF2-40B4-BE49-F238E27FC236}">
              <a16:creationId xmlns:a16="http://schemas.microsoft.com/office/drawing/2014/main" id="{AC6ADA32-49A7-4D67-B7C3-EEAACCF2DFC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5" name="AutoShape 1" descr="blob:https://web.whatsapp.com/34b6e80c-bc0c-4a28-b3e1-e4a36d430a7e">
          <a:extLst>
            <a:ext uri="{FF2B5EF4-FFF2-40B4-BE49-F238E27FC236}">
              <a16:creationId xmlns:a16="http://schemas.microsoft.com/office/drawing/2014/main" id="{94EA1926-4A32-47BC-AB3E-5B225AABA9F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6" name="AutoShape 1" descr="blob:https://web.whatsapp.com/34b6e80c-bc0c-4a28-b3e1-e4a36d430a7e">
          <a:extLst>
            <a:ext uri="{FF2B5EF4-FFF2-40B4-BE49-F238E27FC236}">
              <a16:creationId xmlns:a16="http://schemas.microsoft.com/office/drawing/2014/main" id="{F7B2D065-BBD8-4752-9BA8-FA02D742B2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7" name="AutoShape 1" descr="blob:https://web.whatsapp.com/34b6e80c-bc0c-4a28-b3e1-e4a36d430a7e">
          <a:extLst>
            <a:ext uri="{FF2B5EF4-FFF2-40B4-BE49-F238E27FC236}">
              <a16:creationId xmlns:a16="http://schemas.microsoft.com/office/drawing/2014/main" id="{64C20C22-43C0-47B4-A9E9-8AD4FDAC76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8" name="AutoShape 1" descr="blob:https://web.whatsapp.com/34b6e80c-bc0c-4a28-b3e1-e4a36d430a7e">
          <a:extLst>
            <a:ext uri="{FF2B5EF4-FFF2-40B4-BE49-F238E27FC236}">
              <a16:creationId xmlns:a16="http://schemas.microsoft.com/office/drawing/2014/main" id="{5863A444-04BA-4DDE-BE72-5C9BA2831A3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79" name="AutoShape 1" descr="blob:https://web.whatsapp.com/34b6e80c-bc0c-4a28-b3e1-e4a36d430a7e">
          <a:extLst>
            <a:ext uri="{FF2B5EF4-FFF2-40B4-BE49-F238E27FC236}">
              <a16:creationId xmlns:a16="http://schemas.microsoft.com/office/drawing/2014/main" id="{AD7CEFD7-DC7A-4236-A989-90E9DC2431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0" name="AutoShape 1" descr="blob:https://web.whatsapp.com/34b6e80c-bc0c-4a28-b3e1-e4a36d430a7e">
          <a:extLst>
            <a:ext uri="{FF2B5EF4-FFF2-40B4-BE49-F238E27FC236}">
              <a16:creationId xmlns:a16="http://schemas.microsoft.com/office/drawing/2014/main" id="{66577B95-8C87-499A-832A-39787563937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1" name="AutoShape 1" descr="blob:https://web.whatsapp.com/34b6e80c-bc0c-4a28-b3e1-e4a36d430a7e">
          <a:extLst>
            <a:ext uri="{FF2B5EF4-FFF2-40B4-BE49-F238E27FC236}">
              <a16:creationId xmlns:a16="http://schemas.microsoft.com/office/drawing/2014/main" id="{6D61A618-C7B6-44E1-9526-39BC84C78FE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2" name="AutoShape 1" descr="blob:https://web.whatsapp.com/34b6e80c-bc0c-4a28-b3e1-e4a36d430a7e">
          <a:extLst>
            <a:ext uri="{FF2B5EF4-FFF2-40B4-BE49-F238E27FC236}">
              <a16:creationId xmlns:a16="http://schemas.microsoft.com/office/drawing/2014/main" id="{4DA8E4B4-2EAE-4D90-875F-CAFFBD1693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3" name="AutoShape 1" descr="blob:https://web.whatsapp.com/34b6e80c-bc0c-4a28-b3e1-e4a36d430a7e">
          <a:extLst>
            <a:ext uri="{FF2B5EF4-FFF2-40B4-BE49-F238E27FC236}">
              <a16:creationId xmlns:a16="http://schemas.microsoft.com/office/drawing/2014/main" id="{B6BF6876-B67D-4C0D-82E7-8C7E644D6F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4" name="AutoShape 1" descr="blob:https://web.whatsapp.com/34b6e80c-bc0c-4a28-b3e1-e4a36d430a7e">
          <a:extLst>
            <a:ext uri="{FF2B5EF4-FFF2-40B4-BE49-F238E27FC236}">
              <a16:creationId xmlns:a16="http://schemas.microsoft.com/office/drawing/2014/main" id="{FD706CD7-DF97-43A4-A330-FC17CDB1CC6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5" name="AutoShape 1" descr="blob:https://web.whatsapp.com/34b6e80c-bc0c-4a28-b3e1-e4a36d430a7e">
          <a:extLst>
            <a:ext uri="{FF2B5EF4-FFF2-40B4-BE49-F238E27FC236}">
              <a16:creationId xmlns:a16="http://schemas.microsoft.com/office/drawing/2014/main" id="{B4C95F80-5F69-4E6A-9E5F-AE7D0D5341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6" name="AutoShape 1" descr="blob:https://web.whatsapp.com/34b6e80c-bc0c-4a28-b3e1-e4a36d430a7e">
          <a:extLst>
            <a:ext uri="{FF2B5EF4-FFF2-40B4-BE49-F238E27FC236}">
              <a16:creationId xmlns:a16="http://schemas.microsoft.com/office/drawing/2014/main" id="{8C9AECA3-AF78-45E5-9BF7-99E2120E12A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7" name="AutoShape 1" descr="blob:https://web.whatsapp.com/34b6e80c-bc0c-4a28-b3e1-e4a36d430a7e">
          <a:extLst>
            <a:ext uri="{FF2B5EF4-FFF2-40B4-BE49-F238E27FC236}">
              <a16:creationId xmlns:a16="http://schemas.microsoft.com/office/drawing/2014/main" id="{28DAF5F5-95EB-482A-9624-5A1EA8A66B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8" name="AutoShape 1" descr="blob:https://web.whatsapp.com/34b6e80c-bc0c-4a28-b3e1-e4a36d430a7e">
          <a:extLst>
            <a:ext uri="{FF2B5EF4-FFF2-40B4-BE49-F238E27FC236}">
              <a16:creationId xmlns:a16="http://schemas.microsoft.com/office/drawing/2014/main" id="{762A9495-6DD6-4BBA-A463-EA136237747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89" name="AutoShape 1" descr="blob:https://web.whatsapp.com/34b6e80c-bc0c-4a28-b3e1-e4a36d430a7e">
          <a:extLst>
            <a:ext uri="{FF2B5EF4-FFF2-40B4-BE49-F238E27FC236}">
              <a16:creationId xmlns:a16="http://schemas.microsoft.com/office/drawing/2014/main" id="{73CB2E5D-9356-4CA9-9841-BA31C16E2A0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90" name="AutoShape 1" descr="blob:https://web.whatsapp.com/34b6e80c-bc0c-4a28-b3e1-e4a36d430a7e">
          <a:extLst>
            <a:ext uri="{FF2B5EF4-FFF2-40B4-BE49-F238E27FC236}">
              <a16:creationId xmlns:a16="http://schemas.microsoft.com/office/drawing/2014/main" id="{9949BF27-A97C-41BD-BA8A-87E7271E8BF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1545</xdr:row>
      <xdr:rowOff>0</xdr:rowOff>
    </xdr:from>
    <xdr:ext cx="304800" cy="307975"/>
    <xdr:sp macro="" textlink="">
      <xdr:nvSpPr>
        <xdr:cNvPr id="7891" name="AutoShape 1" descr="blob:https://web.whatsapp.com/34b6e80c-bc0c-4a28-b3e1-e4a36d430a7e">
          <a:extLst>
            <a:ext uri="{FF2B5EF4-FFF2-40B4-BE49-F238E27FC236}">
              <a16:creationId xmlns:a16="http://schemas.microsoft.com/office/drawing/2014/main" id="{5EB89EF9-0DE8-4990-B8AE-B74929E43E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2" name="AutoShape 1" descr="blob:https://web.whatsapp.com/34b6e80c-bc0c-4a28-b3e1-e4a36d430a7e">
          <a:extLst>
            <a:ext uri="{FF2B5EF4-FFF2-40B4-BE49-F238E27FC236}">
              <a16:creationId xmlns:a16="http://schemas.microsoft.com/office/drawing/2014/main" id="{34CF5744-E3BF-4F25-9DEB-BBDEA4D4D6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3" name="AutoShape 1" descr="blob:https://web.whatsapp.com/34b6e80c-bc0c-4a28-b3e1-e4a36d430a7e">
          <a:extLst>
            <a:ext uri="{FF2B5EF4-FFF2-40B4-BE49-F238E27FC236}">
              <a16:creationId xmlns:a16="http://schemas.microsoft.com/office/drawing/2014/main" id="{62B3DD04-8EAF-4AC6-97E1-82ECE7591B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4" name="AutoShape 1" descr="blob:https://web.whatsapp.com/34b6e80c-bc0c-4a28-b3e1-e4a36d430a7e">
          <a:extLst>
            <a:ext uri="{FF2B5EF4-FFF2-40B4-BE49-F238E27FC236}">
              <a16:creationId xmlns:a16="http://schemas.microsoft.com/office/drawing/2014/main" id="{5E9EE54A-CB67-40B5-AF2A-C55B0026AA0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5" name="AutoShape 1" descr="blob:https://web.whatsapp.com/34b6e80c-bc0c-4a28-b3e1-e4a36d430a7e">
          <a:extLst>
            <a:ext uri="{FF2B5EF4-FFF2-40B4-BE49-F238E27FC236}">
              <a16:creationId xmlns:a16="http://schemas.microsoft.com/office/drawing/2014/main" id="{5CBD3259-3491-46CB-B6CF-3E2B37BDF34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6" name="AutoShape 1" descr="blob:https://web.whatsapp.com/34b6e80c-bc0c-4a28-b3e1-e4a36d430a7e">
          <a:extLst>
            <a:ext uri="{FF2B5EF4-FFF2-40B4-BE49-F238E27FC236}">
              <a16:creationId xmlns:a16="http://schemas.microsoft.com/office/drawing/2014/main" id="{B38905B5-9BC0-4FE4-AD3E-9BA289C0DB1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7" name="AutoShape 1" descr="blob:https://web.whatsapp.com/34b6e80c-bc0c-4a28-b3e1-e4a36d430a7e">
          <a:extLst>
            <a:ext uri="{FF2B5EF4-FFF2-40B4-BE49-F238E27FC236}">
              <a16:creationId xmlns:a16="http://schemas.microsoft.com/office/drawing/2014/main" id="{14BCD564-A667-4DFD-BC9E-985F4330562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8" name="AutoShape 1" descr="blob:https://web.whatsapp.com/34b6e80c-bc0c-4a28-b3e1-e4a36d430a7e">
          <a:extLst>
            <a:ext uri="{FF2B5EF4-FFF2-40B4-BE49-F238E27FC236}">
              <a16:creationId xmlns:a16="http://schemas.microsoft.com/office/drawing/2014/main" id="{50B21A07-8C05-45B5-B58D-22D18031C6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899" name="AutoShape 1" descr="blob:https://web.whatsapp.com/34b6e80c-bc0c-4a28-b3e1-e4a36d430a7e">
          <a:extLst>
            <a:ext uri="{FF2B5EF4-FFF2-40B4-BE49-F238E27FC236}">
              <a16:creationId xmlns:a16="http://schemas.microsoft.com/office/drawing/2014/main" id="{6186DC9F-0CE6-47BA-81E4-F9E88DE7F7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0" name="AutoShape 1" descr="blob:https://web.whatsapp.com/34b6e80c-bc0c-4a28-b3e1-e4a36d430a7e">
          <a:extLst>
            <a:ext uri="{FF2B5EF4-FFF2-40B4-BE49-F238E27FC236}">
              <a16:creationId xmlns:a16="http://schemas.microsoft.com/office/drawing/2014/main" id="{28EA741F-6B42-46E4-BDBC-D50E0174A60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1" name="AutoShape 1" descr="blob:https://web.whatsapp.com/34b6e80c-bc0c-4a28-b3e1-e4a36d430a7e">
          <a:extLst>
            <a:ext uri="{FF2B5EF4-FFF2-40B4-BE49-F238E27FC236}">
              <a16:creationId xmlns:a16="http://schemas.microsoft.com/office/drawing/2014/main" id="{7821DC58-3961-40A3-9211-19E49886843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2" name="AutoShape 1" descr="blob:https://web.whatsapp.com/34b6e80c-bc0c-4a28-b3e1-e4a36d430a7e">
          <a:extLst>
            <a:ext uri="{FF2B5EF4-FFF2-40B4-BE49-F238E27FC236}">
              <a16:creationId xmlns:a16="http://schemas.microsoft.com/office/drawing/2014/main" id="{278598DE-BE6B-428A-9E66-47AAF3F0CF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3" name="AutoShape 1" descr="blob:https://web.whatsapp.com/34b6e80c-bc0c-4a28-b3e1-e4a36d430a7e">
          <a:extLst>
            <a:ext uri="{FF2B5EF4-FFF2-40B4-BE49-F238E27FC236}">
              <a16:creationId xmlns:a16="http://schemas.microsoft.com/office/drawing/2014/main" id="{B6DD713D-442B-4979-83ED-6A9B90FF26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4" name="AutoShape 1" descr="blob:https://web.whatsapp.com/34b6e80c-bc0c-4a28-b3e1-e4a36d430a7e">
          <a:extLst>
            <a:ext uri="{FF2B5EF4-FFF2-40B4-BE49-F238E27FC236}">
              <a16:creationId xmlns:a16="http://schemas.microsoft.com/office/drawing/2014/main" id="{414A98E6-19C7-4790-98DB-672C347B94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5" name="AutoShape 1" descr="blob:https://web.whatsapp.com/34b6e80c-bc0c-4a28-b3e1-e4a36d430a7e">
          <a:extLst>
            <a:ext uri="{FF2B5EF4-FFF2-40B4-BE49-F238E27FC236}">
              <a16:creationId xmlns:a16="http://schemas.microsoft.com/office/drawing/2014/main" id="{4DBAB60B-0E7F-4772-B460-EC2B061E29F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6" name="AutoShape 1" descr="blob:https://web.whatsapp.com/34b6e80c-bc0c-4a28-b3e1-e4a36d430a7e">
          <a:extLst>
            <a:ext uri="{FF2B5EF4-FFF2-40B4-BE49-F238E27FC236}">
              <a16:creationId xmlns:a16="http://schemas.microsoft.com/office/drawing/2014/main" id="{4F5063D4-55B1-4D94-B163-F07086A9DE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7" name="AutoShape 1" descr="blob:https://web.whatsapp.com/34b6e80c-bc0c-4a28-b3e1-e4a36d430a7e">
          <a:extLst>
            <a:ext uri="{FF2B5EF4-FFF2-40B4-BE49-F238E27FC236}">
              <a16:creationId xmlns:a16="http://schemas.microsoft.com/office/drawing/2014/main" id="{2EB8D89E-FF84-4E70-98C9-1BE6CC613C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8" name="AutoShape 1" descr="blob:https://web.whatsapp.com/34b6e80c-bc0c-4a28-b3e1-e4a36d430a7e">
          <a:extLst>
            <a:ext uri="{FF2B5EF4-FFF2-40B4-BE49-F238E27FC236}">
              <a16:creationId xmlns:a16="http://schemas.microsoft.com/office/drawing/2014/main" id="{1D47320C-C86F-499E-A5AD-8FC07CB274D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09" name="AutoShape 1" descr="blob:https://web.whatsapp.com/34b6e80c-bc0c-4a28-b3e1-e4a36d430a7e">
          <a:extLst>
            <a:ext uri="{FF2B5EF4-FFF2-40B4-BE49-F238E27FC236}">
              <a16:creationId xmlns:a16="http://schemas.microsoft.com/office/drawing/2014/main" id="{24681F1F-93BD-4866-BF71-5B2BAAF589E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0" name="AutoShape 1" descr="blob:https://web.whatsapp.com/34b6e80c-bc0c-4a28-b3e1-e4a36d430a7e">
          <a:extLst>
            <a:ext uri="{FF2B5EF4-FFF2-40B4-BE49-F238E27FC236}">
              <a16:creationId xmlns:a16="http://schemas.microsoft.com/office/drawing/2014/main" id="{0506A08F-7FD1-47DF-A2E9-2B216E1DBE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1" name="AutoShape 1" descr="blob:https://web.whatsapp.com/34b6e80c-bc0c-4a28-b3e1-e4a36d430a7e">
          <a:extLst>
            <a:ext uri="{FF2B5EF4-FFF2-40B4-BE49-F238E27FC236}">
              <a16:creationId xmlns:a16="http://schemas.microsoft.com/office/drawing/2014/main" id="{6B3D9915-97DD-4AA9-9353-0C957C66F8D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2" name="AutoShape 1" descr="blob:https://web.whatsapp.com/34b6e80c-bc0c-4a28-b3e1-e4a36d430a7e">
          <a:extLst>
            <a:ext uri="{FF2B5EF4-FFF2-40B4-BE49-F238E27FC236}">
              <a16:creationId xmlns:a16="http://schemas.microsoft.com/office/drawing/2014/main" id="{2E2C6D77-1403-4A06-8339-27207579731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3" name="AutoShape 1" descr="blob:https://web.whatsapp.com/34b6e80c-bc0c-4a28-b3e1-e4a36d430a7e">
          <a:extLst>
            <a:ext uri="{FF2B5EF4-FFF2-40B4-BE49-F238E27FC236}">
              <a16:creationId xmlns:a16="http://schemas.microsoft.com/office/drawing/2014/main" id="{35A32C38-BF78-431A-921F-77935A804AB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4" name="AutoShape 1" descr="blob:https://web.whatsapp.com/34b6e80c-bc0c-4a28-b3e1-e4a36d430a7e">
          <a:extLst>
            <a:ext uri="{FF2B5EF4-FFF2-40B4-BE49-F238E27FC236}">
              <a16:creationId xmlns:a16="http://schemas.microsoft.com/office/drawing/2014/main" id="{6071E51A-2863-4FA4-B342-08FDF82C2CB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5" name="AutoShape 1" descr="blob:https://web.whatsapp.com/34b6e80c-bc0c-4a28-b3e1-e4a36d430a7e">
          <a:extLst>
            <a:ext uri="{FF2B5EF4-FFF2-40B4-BE49-F238E27FC236}">
              <a16:creationId xmlns:a16="http://schemas.microsoft.com/office/drawing/2014/main" id="{25788F74-A4D1-458F-99DA-EBDAB93433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6" name="AutoShape 1" descr="blob:https://web.whatsapp.com/34b6e80c-bc0c-4a28-b3e1-e4a36d430a7e">
          <a:extLst>
            <a:ext uri="{FF2B5EF4-FFF2-40B4-BE49-F238E27FC236}">
              <a16:creationId xmlns:a16="http://schemas.microsoft.com/office/drawing/2014/main" id="{A020D4D3-D8F0-4FC3-B428-3AB6D70ED8A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7" name="AutoShape 1" descr="blob:https://web.whatsapp.com/34b6e80c-bc0c-4a28-b3e1-e4a36d430a7e">
          <a:extLst>
            <a:ext uri="{FF2B5EF4-FFF2-40B4-BE49-F238E27FC236}">
              <a16:creationId xmlns:a16="http://schemas.microsoft.com/office/drawing/2014/main" id="{DF21C385-79A1-453C-9D76-FC0699D0C70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8" name="AutoShape 1" descr="blob:https://web.whatsapp.com/34b6e80c-bc0c-4a28-b3e1-e4a36d430a7e">
          <a:extLst>
            <a:ext uri="{FF2B5EF4-FFF2-40B4-BE49-F238E27FC236}">
              <a16:creationId xmlns:a16="http://schemas.microsoft.com/office/drawing/2014/main" id="{76F74A4C-C06E-4891-8DAF-2BAE615039F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19" name="AutoShape 1" descr="blob:https://web.whatsapp.com/34b6e80c-bc0c-4a28-b3e1-e4a36d430a7e">
          <a:extLst>
            <a:ext uri="{FF2B5EF4-FFF2-40B4-BE49-F238E27FC236}">
              <a16:creationId xmlns:a16="http://schemas.microsoft.com/office/drawing/2014/main" id="{104278B2-E382-4DA9-BD97-F07088D5D32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20" name="AutoShape 1" descr="blob:https://web.whatsapp.com/34b6e80c-bc0c-4a28-b3e1-e4a36d430a7e">
          <a:extLst>
            <a:ext uri="{FF2B5EF4-FFF2-40B4-BE49-F238E27FC236}">
              <a16:creationId xmlns:a16="http://schemas.microsoft.com/office/drawing/2014/main" id="{52C0CEA1-7F6D-4A94-B337-31F955AEA70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21" name="AutoShape 1" descr="blob:https://web.whatsapp.com/34b6e80c-bc0c-4a28-b3e1-e4a36d430a7e">
          <a:extLst>
            <a:ext uri="{FF2B5EF4-FFF2-40B4-BE49-F238E27FC236}">
              <a16:creationId xmlns:a16="http://schemas.microsoft.com/office/drawing/2014/main" id="{8C380A68-BF1B-47C7-BD19-A0E495D6A20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22" name="AutoShape 1" descr="blob:https://web.whatsapp.com/34b6e80c-bc0c-4a28-b3e1-e4a36d430a7e">
          <a:extLst>
            <a:ext uri="{FF2B5EF4-FFF2-40B4-BE49-F238E27FC236}">
              <a16:creationId xmlns:a16="http://schemas.microsoft.com/office/drawing/2014/main" id="{11C73834-2007-46A1-9CD9-B8BD3BC599B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1546</xdr:row>
      <xdr:rowOff>0</xdr:rowOff>
    </xdr:from>
    <xdr:ext cx="304800" cy="307975"/>
    <xdr:sp macro="" textlink="">
      <xdr:nvSpPr>
        <xdr:cNvPr id="7923" name="AutoShape 1" descr="blob:https://web.whatsapp.com/34b6e80c-bc0c-4a28-b3e1-e4a36d430a7e">
          <a:extLst>
            <a:ext uri="{FF2B5EF4-FFF2-40B4-BE49-F238E27FC236}">
              <a16:creationId xmlns:a16="http://schemas.microsoft.com/office/drawing/2014/main" id="{017FB044-4CFF-46A6-A6B3-81C90360B59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4" name="AutoShape 1" descr="blob:https://web.whatsapp.com/34b6e80c-bc0c-4a28-b3e1-e4a36d430a7e">
          <a:extLst>
            <a:ext uri="{FF2B5EF4-FFF2-40B4-BE49-F238E27FC236}">
              <a16:creationId xmlns:a16="http://schemas.microsoft.com/office/drawing/2014/main" id="{7404F0E8-5F11-4AED-A447-E2956C0216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5" name="AutoShape 1" descr="blob:https://web.whatsapp.com/34b6e80c-bc0c-4a28-b3e1-e4a36d430a7e">
          <a:extLst>
            <a:ext uri="{FF2B5EF4-FFF2-40B4-BE49-F238E27FC236}">
              <a16:creationId xmlns:a16="http://schemas.microsoft.com/office/drawing/2014/main" id="{ED2EB678-3FC9-4550-BA3D-A63670AE7F1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6" name="AutoShape 1" descr="blob:https://web.whatsapp.com/34b6e80c-bc0c-4a28-b3e1-e4a36d430a7e">
          <a:extLst>
            <a:ext uri="{FF2B5EF4-FFF2-40B4-BE49-F238E27FC236}">
              <a16:creationId xmlns:a16="http://schemas.microsoft.com/office/drawing/2014/main" id="{DD5EF765-1E64-4A38-B5F8-97CA9854C2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7" name="AutoShape 1" descr="blob:https://web.whatsapp.com/34b6e80c-bc0c-4a28-b3e1-e4a36d430a7e">
          <a:extLst>
            <a:ext uri="{FF2B5EF4-FFF2-40B4-BE49-F238E27FC236}">
              <a16:creationId xmlns:a16="http://schemas.microsoft.com/office/drawing/2014/main" id="{DB2B8CE8-E8F1-4019-B795-4F181CF62A6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8" name="AutoShape 1" descr="blob:https://web.whatsapp.com/34b6e80c-bc0c-4a28-b3e1-e4a36d430a7e">
          <a:extLst>
            <a:ext uri="{FF2B5EF4-FFF2-40B4-BE49-F238E27FC236}">
              <a16:creationId xmlns:a16="http://schemas.microsoft.com/office/drawing/2014/main" id="{49D5E3F6-907F-499C-8ED7-1CDA4EEA57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29" name="AutoShape 1" descr="blob:https://web.whatsapp.com/34b6e80c-bc0c-4a28-b3e1-e4a36d430a7e">
          <a:extLst>
            <a:ext uri="{FF2B5EF4-FFF2-40B4-BE49-F238E27FC236}">
              <a16:creationId xmlns:a16="http://schemas.microsoft.com/office/drawing/2014/main" id="{AAE2985F-6020-41F3-97CC-D7763CBE2E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0" name="AutoShape 1" descr="blob:https://web.whatsapp.com/34b6e80c-bc0c-4a28-b3e1-e4a36d430a7e">
          <a:extLst>
            <a:ext uri="{FF2B5EF4-FFF2-40B4-BE49-F238E27FC236}">
              <a16:creationId xmlns:a16="http://schemas.microsoft.com/office/drawing/2014/main" id="{C0C98530-CAF1-49AB-9142-8095E691547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1" name="AutoShape 1" descr="blob:https://web.whatsapp.com/34b6e80c-bc0c-4a28-b3e1-e4a36d430a7e">
          <a:extLst>
            <a:ext uri="{FF2B5EF4-FFF2-40B4-BE49-F238E27FC236}">
              <a16:creationId xmlns:a16="http://schemas.microsoft.com/office/drawing/2014/main" id="{ADE9B50D-0410-4007-A00F-342242D9DCB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2" name="AutoShape 1" descr="blob:https://web.whatsapp.com/34b6e80c-bc0c-4a28-b3e1-e4a36d430a7e">
          <a:extLst>
            <a:ext uri="{FF2B5EF4-FFF2-40B4-BE49-F238E27FC236}">
              <a16:creationId xmlns:a16="http://schemas.microsoft.com/office/drawing/2014/main" id="{873744FF-2B38-47CE-99C7-CA526CD6B1B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3" name="AutoShape 1" descr="blob:https://web.whatsapp.com/34b6e80c-bc0c-4a28-b3e1-e4a36d430a7e">
          <a:extLst>
            <a:ext uri="{FF2B5EF4-FFF2-40B4-BE49-F238E27FC236}">
              <a16:creationId xmlns:a16="http://schemas.microsoft.com/office/drawing/2014/main" id="{2356B18E-C45E-4145-9393-08DC28904B1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4" name="AutoShape 1" descr="blob:https://web.whatsapp.com/34b6e80c-bc0c-4a28-b3e1-e4a36d430a7e">
          <a:extLst>
            <a:ext uri="{FF2B5EF4-FFF2-40B4-BE49-F238E27FC236}">
              <a16:creationId xmlns:a16="http://schemas.microsoft.com/office/drawing/2014/main" id="{D65A6FA1-CB73-4D65-A8D5-D1341717F4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5" name="AutoShape 1" descr="blob:https://web.whatsapp.com/34b6e80c-bc0c-4a28-b3e1-e4a36d430a7e">
          <a:extLst>
            <a:ext uri="{FF2B5EF4-FFF2-40B4-BE49-F238E27FC236}">
              <a16:creationId xmlns:a16="http://schemas.microsoft.com/office/drawing/2014/main" id="{6A515E14-C5B8-4DFC-8B37-1DA6A7A03C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6" name="AutoShape 1" descr="blob:https://web.whatsapp.com/34b6e80c-bc0c-4a28-b3e1-e4a36d430a7e">
          <a:extLst>
            <a:ext uri="{FF2B5EF4-FFF2-40B4-BE49-F238E27FC236}">
              <a16:creationId xmlns:a16="http://schemas.microsoft.com/office/drawing/2014/main" id="{49F1EFD5-EA0D-4621-828F-86AFCF3B853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7" name="AutoShape 1" descr="blob:https://web.whatsapp.com/34b6e80c-bc0c-4a28-b3e1-e4a36d430a7e">
          <a:extLst>
            <a:ext uri="{FF2B5EF4-FFF2-40B4-BE49-F238E27FC236}">
              <a16:creationId xmlns:a16="http://schemas.microsoft.com/office/drawing/2014/main" id="{548EF1F9-B763-490C-8E57-A0DF08ECE8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8" name="AutoShape 1" descr="blob:https://web.whatsapp.com/34b6e80c-bc0c-4a28-b3e1-e4a36d430a7e">
          <a:extLst>
            <a:ext uri="{FF2B5EF4-FFF2-40B4-BE49-F238E27FC236}">
              <a16:creationId xmlns:a16="http://schemas.microsoft.com/office/drawing/2014/main" id="{F8E0284F-F10C-4ADB-9DA2-2A7CA33A4D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39" name="AutoShape 1" descr="blob:https://web.whatsapp.com/34b6e80c-bc0c-4a28-b3e1-e4a36d430a7e">
          <a:extLst>
            <a:ext uri="{FF2B5EF4-FFF2-40B4-BE49-F238E27FC236}">
              <a16:creationId xmlns:a16="http://schemas.microsoft.com/office/drawing/2014/main" id="{78E3B527-9D96-4F9B-A2AF-735C9D592D2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0" name="AutoShape 1" descr="blob:https://web.whatsapp.com/34b6e80c-bc0c-4a28-b3e1-e4a36d430a7e">
          <a:extLst>
            <a:ext uri="{FF2B5EF4-FFF2-40B4-BE49-F238E27FC236}">
              <a16:creationId xmlns:a16="http://schemas.microsoft.com/office/drawing/2014/main" id="{6CE31B9F-8188-43D7-9F92-6E08196E06F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1" name="AutoShape 1" descr="blob:https://web.whatsapp.com/34b6e80c-bc0c-4a28-b3e1-e4a36d430a7e">
          <a:extLst>
            <a:ext uri="{FF2B5EF4-FFF2-40B4-BE49-F238E27FC236}">
              <a16:creationId xmlns:a16="http://schemas.microsoft.com/office/drawing/2014/main" id="{849A18C6-71D5-41B7-841B-D93E9AEE37B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2" name="AutoShape 1" descr="blob:https://web.whatsapp.com/34b6e80c-bc0c-4a28-b3e1-e4a36d430a7e">
          <a:extLst>
            <a:ext uri="{FF2B5EF4-FFF2-40B4-BE49-F238E27FC236}">
              <a16:creationId xmlns:a16="http://schemas.microsoft.com/office/drawing/2014/main" id="{3FF4BAC3-0E67-4547-924D-A327185F03A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3" name="AutoShape 1" descr="blob:https://web.whatsapp.com/34b6e80c-bc0c-4a28-b3e1-e4a36d430a7e">
          <a:extLst>
            <a:ext uri="{FF2B5EF4-FFF2-40B4-BE49-F238E27FC236}">
              <a16:creationId xmlns:a16="http://schemas.microsoft.com/office/drawing/2014/main" id="{376EBA46-48F5-4D07-8D72-85CDF99F36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4" name="AutoShape 1" descr="blob:https://web.whatsapp.com/34b6e80c-bc0c-4a28-b3e1-e4a36d430a7e">
          <a:extLst>
            <a:ext uri="{FF2B5EF4-FFF2-40B4-BE49-F238E27FC236}">
              <a16:creationId xmlns:a16="http://schemas.microsoft.com/office/drawing/2014/main" id="{6AB76D97-46C4-471B-B4D1-6F0D08973A9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5" name="AutoShape 1" descr="blob:https://web.whatsapp.com/34b6e80c-bc0c-4a28-b3e1-e4a36d430a7e">
          <a:extLst>
            <a:ext uri="{FF2B5EF4-FFF2-40B4-BE49-F238E27FC236}">
              <a16:creationId xmlns:a16="http://schemas.microsoft.com/office/drawing/2014/main" id="{1C20E633-B991-4DB6-9A75-253D3A8A094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6" name="AutoShape 1" descr="blob:https://web.whatsapp.com/34b6e80c-bc0c-4a28-b3e1-e4a36d430a7e">
          <a:extLst>
            <a:ext uri="{FF2B5EF4-FFF2-40B4-BE49-F238E27FC236}">
              <a16:creationId xmlns:a16="http://schemas.microsoft.com/office/drawing/2014/main" id="{A24026CD-6CB7-4717-A255-1C80A3A4648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7" name="AutoShape 1" descr="blob:https://web.whatsapp.com/34b6e80c-bc0c-4a28-b3e1-e4a36d430a7e">
          <a:extLst>
            <a:ext uri="{FF2B5EF4-FFF2-40B4-BE49-F238E27FC236}">
              <a16:creationId xmlns:a16="http://schemas.microsoft.com/office/drawing/2014/main" id="{46C4BC13-8857-4D19-A3E3-CFE915800E1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8" name="AutoShape 1" descr="blob:https://web.whatsapp.com/34b6e80c-bc0c-4a28-b3e1-e4a36d430a7e">
          <a:extLst>
            <a:ext uri="{FF2B5EF4-FFF2-40B4-BE49-F238E27FC236}">
              <a16:creationId xmlns:a16="http://schemas.microsoft.com/office/drawing/2014/main" id="{ACADAE9C-4CF3-4C14-9140-E2214BBDFFC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49" name="AutoShape 1" descr="blob:https://web.whatsapp.com/34b6e80c-bc0c-4a28-b3e1-e4a36d430a7e">
          <a:extLst>
            <a:ext uri="{FF2B5EF4-FFF2-40B4-BE49-F238E27FC236}">
              <a16:creationId xmlns:a16="http://schemas.microsoft.com/office/drawing/2014/main" id="{0167BE3B-229D-47B0-A18D-83B526CF23B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0" name="AutoShape 1" descr="blob:https://web.whatsapp.com/34b6e80c-bc0c-4a28-b3e1-e4a36d430a7e">
          <a:extLst>
            <a:ext uri="{FF2B5EF4-FFF2-40B4-BE49-F238E27FC236}">
              <a16:creationId xmlns:a16="http://schemas.microsoft.com/office/drawing/2014/main" id="{93CC127E-5919-4A42-8DD0-40286D1DAE2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1" name="AutoShape 1" descr="blob:https://web.whatsapp.com/34b6e80c-bc0c-4a28-b3e1-e4a36d430a7e">
          <a:extLst>
            <a:ext uri="{FF2B5EF4-FFF2-40B4-BE49-F238E27FC236}">
              <a16:creationId xmlns:a16="http://schemas.microsoft.com/office/drawing/2014/main" id="{E0109290-7CA6-43CB-B3C0-BB1BF020ED6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2" name="AutoShape 1" descr="blob:https://web.whatsapp.com/34b6e80c-bc0c-4a28-b3e1-e4a36d430a7e">
          <a:extLst>
            <a:ext uri="{FF2B5EF4-FFF2-40B4-BE49-F238E27FC236}">
              <a16:creationId xmlns:a16="http://schemas.microsoft.com/office/drawing/2014/main" id="{72CF125D-585B-4924-A965-8193301B988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3" name="AutoShape 1" descr="blob:https://web.whatsapp.com/34b6e80c-bc0c-4a28-b3e1-e4a36d430a7e">
          <a:extLst>
            <a:ext uri="{FF2B5EF4-FFF2-40B4-BE49-F238E27FC236}">
              <a16:creationId xmlns:a16="http://schemas.microsoft.com/office/drawing/2014/main" id="{CA38F40D-D633-4C32-8922-74B99D14AF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4" name="AutoShape 1" descr="blob:https://web.whatsapp.com/34b6e80c-bc0c-4a28-b3e1-e4a36d430a7e">
          <a:extLst>
            <a:ext uri="{FF2B5EF4-FFF2-40B4-BE49-F238E27FC236}">
              <a16:creationId xmlns:a16="http://schemas.microsoft.com/office/drawing/2014/main" id="{58E29CBD-5788-4605-B62A-E1FFD92394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1547</xdr:row>
      <xdr:rowOff>0</xdr:rowOff>
    </xdr:from>
    <xdr:ext cx="304800" cy="307975"/>
    <xdr:sp macro="" textlink="">
      <xdr:nvSpPr>
        <xdr:cNvPr id="7955" name="AutoShape 1" descr="blob:https://web.whatsapp.com/34b6e80c-bc0c-4a28-b3e1-e4a36d430a7e">
          <a:extLst>
            <a:ext uri="{FF2B5EF4-FFF2-40B4-BE49-F238E27FC236}">
              <a16:creationId xmlns:a16="http://schemas.microsoft.com/office/drawing/2014/main" id="{70995544-BDB2-49EA-BCE9-2FBE65D9D7C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56" name="AutoShape 1" descr="blob:https://web.whatsapp.com/34b6e80c-bc0c-4a28-b3e1-e4a36d430a7e">
          <a:extLst>
            <a:ext uri="{FF2B5EF4-FFF2-40B4-BE49-F238E27FC236}">
              <a16:creationId xmlns:a16="http://schemas.microsoft.com/office/drawing/2014/main" id="{86229E4C-C2F1-40A1-A988-DA09D45E85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57" name="AutoShape 1" descr="blob:https://web.whatsapp.com/34b6e80c-bc0c-4a28-b3e1-e4a36d430a7e">
          <a:extLst>
            <a:ext uri="{FF2B5EF4-FFF2-40B4-BE49-F238E27FC236}">
              <a16:creationId xmlns:a16="http://schemas.microsoft.com/office/drawing/2014/main" id="{70CE48B2-3E99-4022-AE7C-1904D80F0F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58" name="AutoShape 1" descr="blob:https://web.whatsapp.com/34b6e80c-bc0c-4a28-b3e1-e4a36d430a7e">
          <a:extLst>
            <a:ext uri="{FF2B5EF4-FFF2-40B4-BE49-F238E27FC236}">
              <a16:creationId xmlns:a16="http://schemas.microsoft.com/office/drawing/2014/main" id="{7A2391B4-0975-4372-89DB-FD9CBC548EC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59" name="AutoShape 1" descr="blob:https://web.whatsapp.com/34b6e80c-bc0c-4a28-b3e1-e4a36d430a7e">
          <a:extLst>
            <a:ext uri="{FF2B5EF4-FFF2-40B4-BE49-F238E27FC236}">
              <a16:creationId xmlns:a16="http://schemas.microsoft.com/office/drawing/2014/main" id="{15AF1D33-8E71-4D2D-AFCE-28610AD19D7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0" name="AutoShape 1" descr="blob:https://web.whatsapp.com/34b6e80c-bc0c-4a28-b3e1-e4a36d430a7e">
          <a:extLst>
            <a:ext uri="{FF2B5EF4-FFF2-40B4-BE49-F238E27FC236}">
              <a16:creationId xmlns:a16="http://schemas.microsoft.com/office/drawing/2014/main" id="{226117D6-FB48-4F14-83FD-BA8923119FE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1" name="AutoShape 1" descr="blob:https://web.whatsapp.com/34b6e80c-bc0c-4a28-b3e1-e4a36d430a7e">
          <a:extLst>
            <a:ext uri="{FF2B5EF4-FFF2-40B4-BE49-F238E27FC236}">
              <a16:creationId xmlns:a16="http://schemas.microsoft.com/office/drawing/2014/main" id="{BAC58016-BC3A-41D5-ACF4-95E39BE023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2" name="AutoShape 1" descr="blob:https://web.whatsapp.com/34b6e80c-bc0c-4a28-b3e1-e4a36d430a7e">
          <a:extLst>
            <a:ext uri="{FF2B5EF4-FFF2-40B4-BE49-F238E27FC236}">
              <a16:creationId xmlns:a16="http://schemas.microsoft.com/office/drawing/2014/main" id="{15BF4380-7CC6-4C6F-9594-A441877F56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3" name="AutoShape 1" descr="blob:https://web.whatsapp.com/34b6e80c-bc0c-4a28-b3e1-e4a36d430a7e">
          <a:extLst>
            <a:ext uri="{FF2B5EF4-FFF2-40B4-BE49-F238E27FC236}">
              <a16:creationId xmlns:a16="http://schemas.microsoft.com/office/drawing/2014/main" id="{2932BB15-2A12-4ABD-9666-6E53617B86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4" name="AutoShape 1" descr="blob:https://web.whatsapp.com/34b6e80c-bc0c-4a28-b3e1-e4a36d430a7e">
          <a:extLst>
            <a:ext uri="{FF2B5EF4-FFF2-40B4-BE49-F238E27FC236}">
              <a16:creationId xmlns:a16="http://schemas.microsoft.com/office/drawing/2014/main" id="{53D8C73E-D1E4-420E-8DAF-389D2A2EA6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5" name="AutoShape 1" descr="blob:https://web.whatsapp.com/34b6e80c-bc0c-4a28-b3e1-e4a36d430a7e">
          <a:extLst>
            <a:ext uri="{FF2B5EF4-FFF2-40B4-BE49-F238E27FC236}">
              <a16:creationId xmlns:a16="http://schemas.microsoft.com/office/drawing/2014/main" id="{1C2955F9-704B-4A58-85BD-544530056AB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6" name="AutoShape 1" descr="blob:https://web.whatsapp.com/34b6e80c-bc0c-4a28-b3e1-e4a36d430a7e">
          <a:extLst>
            <a:ext uri="{FF2B5EF4-FFF2-40B4-BE49-F238E27FC236}">
              <a16:creationId xmlns:a16="http://schemas.microsoft.com/office/drawing/2014/main" id="{FA3AD55B-1AEC-43B8-8D2F-145E33B497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7" name="AutoShape 1" descr="blob:https://web.whatsapp.com/34b6e80c-bc0c-4a28-b3e1-e4a36d430a7e">
          <a:extLst>
            <a:ext uri="{FF2B5EF4-FFF2-40B4-BE49-F238E27FC236}">
              <a16:creationId xmlns:a16="http://schemas.microsoft.com/office/drawing/2014/main" id="{668CC734-83CB-4F08-8435-8BFF00E1F0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8" name="AutoShape 1" descr="blob:https://web.whatsapp.com/34b6e80c-bc0c-4a28-b3e1-e4a36d430a7e">
          <a:extLst>
            <a:ext uri="{FF2B5EF4-FFF2-40B4-BE49-F238E27FC236}">
              <a16:creationId xmlns:a16="http://schemas.microsoft.com/office/drawing/2014/main" id="{5EDF5782-CEF2-4FA9-A9CA-F97295F47A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69" name="AutoShape 1" descr="blob:https://web.whatsapp.com/34b6e80c-bc0c-4a28-b3e1-e4a36d430a7e">
          <a:extLst>
            <a:ext uri="{FF2B5EF4-FFF2-40B4-BE49-F238E27FC236}">
              <a16:creationId xmlns:a16="http://schemas.microsoft.com/office/drawing/2014/main" id="{CAF39ACE-D84B-406B-A720-308D767D06B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0" name="AutoShape 1" descr="blob:https://web.whatsapp.com/34b6e80c-bc0c-4a28-b3e1-e4a36d430a7e">
          <a:extLst>
            <a:ext uri="{FF2B5EF4-FFF2-40B4-BE49-F238E27FC236}">
              <a16:creationId xmlns:a16="http://schemas.microsoft.com/office/drawing/2014/main" id="{841614CF-7EF3-42F4-8312-DE187F23AF5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1" name="AutoShape 1" descr="blob:https://web.whatsapp.com/34b6e80c-bc0c-4a28-b3e1-e4a36d430a7e">
          <a:extLst>
            <a:ext uri="{FF2B5EF4-FFF2-40B4-BE49-F238E27FC236}">
              <a16:creationId xmlns:a16="http://schemas.microsoft.com/office/drawing/2014/main" id="{B7BDF212-839C-4D1A-B32D-75DF9D38792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2" name="AutoShape 1" descr="blob:https://web.whatsapp.com/34b6e80c-bc0c-4a28-b3e1-e4a36d430a7e">
          <a:extLst>
            <a:ext uri="{FF2B5EF4-FFF2-40B4-BE49-F238E27FC236}">
              <a16:creationId xmlns:a16="http://schemas.microsoft.com/office/drawing/2014/main" id="{E4845201-D158-4E16-B226-88A74D4A5AE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3" name="AutoShape 1" descr="blob:https://web.whatsapp.com/34b6e80c-bc0c-4a28-b3e1-e4a36d430a7e">
          <a:extLst>
            <a:ext uri="{FF2B5EF4-FFF2-40B4-BE49-F238E27FC236}">
              <a16:creationId xmlns:a16="http://schemas.microsoft.com/office/drawing/2014/main" id="{3259D1B4-FAF8-430F-8479-1212BED5B73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4" name="AutoShape 1" descr="blob:https://web.whatsapp.com/34b6e80c-bc0c-4a28-b3e1-e4a36d430a7e">
          <a:extLst>
            <a:ext uri="{FF2B5EF4-FFF2-40B4-BE49-F238E27FC236}">
              <a16:creationId xmlns:a16="http://schemas.microsoft.com/office/drawing/2014/main" id="{C8D36F51-4E25-4E38-8B2B-AE9C52842D4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5" name="AutoShape 1" descr="blob:https://web.whatsapp.com/34b6e80c-bc0c-4a28-b3e1-e4a36d430a7e">
          <a:extLst>
            <a:ext uri="{FF2B5EF4-FFF2-40B4-BE49-F238E27FC236}">
              <a16:creationId xmlns:a16="http://schemas.microsoft.com/office/drawing/2014/main" id="{64BA9BE0-FE6D-46CF-81A8-2D7CCB82EB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6" name="AutoShape 1" descr="blob:https://web.whatsapp.com/34b6e80c-bc0c-4a28-b3e1-e4a36d430a7e">
          <a:extLst>
            <a:ext uri="{FF2B5EF4-FFF2-40B4-BE49-F238E27FC236}">
              <a16:creationId xmlns:a16="http://schemas.microsoft.com/office/drawing/2014/main" id="{691E2580-D717-4C3C-8C6F-C1F36C0DF42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7" name="AutoShape 1" descr="blob:https://web.whatsapp.com/34b6e80c-bc0c-4a28-b3e1-e4a36d430a7e">
          <a:extLst>
            <a:ext uri="{FF2B5EF4-FFF2-40B4-BE49-F238E27FC236}">
              <a16:creationId xmlns:a16="http://schemas.microsoft.com/office/drawing/2014/main" id="{B4D2D551-0129-4FEE-A507-27A9D56EC0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8" name="AutoShape 1" descr="blob:https://web.whatsapp.com/34b6e80c-bc0c-4a28-b3e1-e4a36d430a7e">
          <a:extLst>
            <a:ext uri="{FF2B5EF4-FFF2-40B4-BE49-F238E27FC236}">
              <a16:creationId xmlns:a16="http://schemas.microsoft.com/office/drawing/2014/main" id="{3E0A4516-12C0-4471-B7AD-E5DA8192640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79" name="AutoShape 1" descr="blob:https://web.whatsapp.com/34b6e80c-bc0c-4a28-b3e1-e4a36d430a7e">
          <a:extLst>
            <a:ext uri="{FF2B5EF4-FFF2-40B4-BE49-F238E27FC236}">
              <a16:creationId xmlns:a16="http://schemas.microsoft.com/office/drawing/2014/main" id="{0E75555B-2082-4AA8-B2F1-8440B00CD90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0" name="AutoShape 1" descr="blob:https://web.whatsapp.com/34b6e80c-bc0c-4a28-b3e1-e4a36d430a7e">
          <a:extLst>
            <a:ext uri="{FF2B5EF4-FFF2-40B4-BE49-F238E27FC236}">
              <a16:creationId xmlns:a16="http://schemas.microsoft.com/office/drawing/2014/main" id="{F68EDE7A-3FA0-48FD-9C3C-81D91DAA6E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1" name="AutoShape 1" descr="blob:https://web.whatsapp.com/34b6e80c-bc0c-4a28-b3e1-e4a36d430a7e">
          <a:extLst>
            <a:ext uri="{FF2B5EF4-FFF2-40B4-BE49-F238E27FC236}">
              <a16:creationId xmlns:a16="http://schemas.microsoft.com/office/drawing/2014/main" id="{98C46944-99B7-4A15-A42D-BE615B1D98E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2" name="AutoShape 1" descr="blob:https://web.whatsapp.com/34b6e80c-bc0c-4a28-b3e1-e4a36d430a7e">
          <a:extLst>
            <a:ext uri="{FF2B5EF4-FFF2-40B4-BE49-F238E27FC236}">
              <a16:creationId xmlns:a16="http://schemas.microsoft.com/office/drawing/2014/main" id="{9CCEBD55-CFA7-442A-BC9A-36DDF07ED6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3" name="AutoShape 1" descr="blob:https://web.whatsapp.com/34b6e80c-bc0c-4a28-b3e1-e4a36d430a7e">
          <a:extLst>
            <a:ext uri="{FF2B5EF4-FFF2-40B4-BE49-F238E27FC236}">
              <a16:creationId xmlns:a16="http://schemas.microsoft.com/office/drawing/2014/main" id="{9F7F2658-DC7E-4D04-8CDD-3D98B6068BB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4" name="AutoShape 1" descr="blob:https://web.whatsapp.com/34b6e80c-bc0c-4a28-b3e1-e4a36d430a7e">
          <a:extLst>
            <a:ext uri="{FF2B5EF4-FFF2-40B4-BE49-F238E27FC236}">
              <a16:creationId xmlns:a16="http://schemas.microsoft.com/office/drawing/2014/main" id="{34D0B9FD-F2D6-403A-B9D3-C3B4C0DF2D8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5" name="AutoShape 1" descr="blob:https://web.whatsapp.com/34b6e80c-bc0c-4a28-b3e1-e4a36d430a7e">
          <a:extLst>
            <a:ext uri="{FF2B5EF4-FFF2-40B4-BE49-F238E27FC236}">
              <a16:creationId xmlns:a16="http://schemas.microsoft.com/office/drawing/2014/main" id="{A4A9AA42-579B-43F5-81ED-C4F27AFFFB7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6" name="AutoShape 1" descr="blob:https://web.whatsapp.com/34b6e80c-bc0c-4a28-b3e1-e4a36d430a7e">
          <a:extLst>
            <a:ext uri="{FF2B5EF4-FFF2-40B4-BE49-F238E27FC236}">
              <a16:creationId xmlns:a16="http://schemas.microsoft.com/office/drawing/2014/main" id="{FEAEE870-70F7-462F-B407-9E47D11EAD4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1548</xdr:row>
      <xdr:rowOff>0</xdr:rowOff>
    </xdr:from>
    <xdr:ext cx="304800" cy="307975"/>
    <xdr:sp macro="" textlink="">
      <xdr:nvSpPr>
        <xdr:cNvPr id="7987" name="AutoShape 1" descr="blob:https://web.whatsapp.com/34b6e80c-bc0c-4a28-b3e1-e4a36d430a7e">
          <a:extLst>
            <a:ext uri="{FF2B5EF4-FFF2-40B4-BE49-F238E27FC236}">
              <a16:creationId xmlns:a16="http://schemas.microsoft.com/office/drawing/2014/main" id="{B86923A1-B8D5-41F6-B8E9-41236121FA2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88" name="AutoShape 1" descr="blob:https://web.whatsapp.com/34b6e80c-bc0c-4a28-b3e1-e4a36d430a7e">
          <a:extLst>
            <a:ext uri="{FF2B5EF4-FFF2-40B4-BE49-F238E27FC236}">
              <a16:creationId xmlns:a16="http://schemas.microsoft.com/office/drawing/2014/main" id="{A395938E-C178-47B7-922B-710F5F4C40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89" name="AutoShape 1" descr="blob:https://web.whatsapp.com/34b6e80c-bc0c-4a28-b3e1-e4a36d430a7e">
          <a:extLst>
            <a:ext uri="{FF2B5EF4-FFF2-40B4-BE49-F238E27FC236}">
              <a16:creationId xmlns:a16="http://schemas.microsoft.com/office/drawing/2014/main" id="{1F670D6C-24D9-4640-841A-4A1EE26802B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0" name="AutoShape 1" descr="blob:https://web.whatsapp.com/34b6e80c-bc0c-4a28-b3e1-e4a36d430a7e">
          <a:extLst>
            <a:ext uri="{FF2B5EF4-FFF2-40B4-BE49-F238E27FC236}">
              <a16:creationId xmlns:a16="http://schemas.microsoft.com/office/drawing/2014/main" id="{75DE23C6-4A34-4D16-8154-9A89033609A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1" name="AutoShape 1" descr="blob:https://web.whatsapp.com/34b6e80c-bc0c-4a28-b3e1-e4a36d430a7e">
          <a:extLst>
            <a:ext uri="{FF2B5EF4-FFF2-40B4-BE49-F238E27FC236}">
              <a16:creationId xmlns:a16="http://schemas.microsoft.com/office/drawing/2014/main" id="{D45DDDF7-F735-4D00-B70B-E99D2BF6712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2" name="AutoShape 1" descr="blob:https://web.whatsapp.com/34b6e80c-bc0c-4a28-b3e1-e4a36d430a7e">
          <a:extLst>
            <a:ext uri="{FF2B5EF4-FFF2-40B4-BE49-F238E27FC236}">
              <a16:creationId xmlns:a16="http://schemas.microsoft.com/office/drawing/2014/main" id="{2C6692A2-FC2B-4F45-A662-9F76F483106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3" name="AutoShape 1" descr="blob:https://web.whatsapp.com/34b6e80c-bc0c-4a28-b3e1-e4a36d430a7e">
          <a:extLst>
            <a:ext uri="{FF2B5EF4-FFF2-40B4-BE49-F238E27FC236}">
              <a16:creationId xmlns:a16="http://schemas.microsoft.com/office/drawing/2014/main" id="{009F7295-643E-4AA5-B7CC-B599231310A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4" name="AutoShape 1" descr="blob:https://web.whatsapp.com/34b6e80c-bc0c-4a28-b3e1-e4a36d430a7e">
          <a:extLst>
            <a:ext uri="{FF2B5EF4-FFF2-40B4-BE49-F238E27FC236}">
              <a16:creationId xmlns:a16="http://schemas.microsoft.com/office/drawing/2014/main" id="{E4FDC67E-B080-4276-852E-929A8817C3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5" name="AutoShape 1" descr="blob:https://web.whatsapp.com/34b6e80c-bc0c-4a28-b3e1-e4a36d430a7e">
          <a:extLst>
            <a:ext uri="{FF2B5EF4-FFF2-40B4-BE49-F238E27FC236}">
              <a16:creationId xmlns:a16="http://schemas.microsoft.com/office/drawing/2014/main" id="{B073C965-8C84-4569-A1E3-6E87EEA7467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6" name="AutoShape 1" descr="blob:https://web.whatsapp.com/34b6e80c-bc0c-4a28-b3e1-e4a36d430a7e">
          <a:extLst>
            <a:ext uri="{FF2B5EF4-FFF2-40B4-BE49-F238E27FC236}">
              <a16:creationId xmlns:a16="http://schemas.microsoft.com/office/drawing/2014/main" id="{75EB2D82-66E4-4296-8F22-B52E4EED2FE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7" name="AutoShape 1" descr="blob:https://web.whatsapp.com/34b6e80c-bc0c-4a28-b3e1-e4a36d430a7e">
          <a:extLst>
            <a:ext uri="{FF2B5EF4-FFF2-40B4-BE49-F238E27FC236}">
              <a16:creationId xmlns:a16="http://schemas.microsoft.com/office/drawing/2014/main" id="{E928FF7B-EDD0-4A5F-ABA2-C68185ABD0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8" name="AutoShape 1" descr="blob:https://web.whatsapp.com/34b6e80c-bc0c-4a28-b3e1-e4a36d430a7e">
          <a:extLst>
            <a:ext uri="{FF2B5EF4-FFF2-40B4-BE49-F238E27FC236}">
              <a16:creationId xmlns:a16="http://schemas.microsoft.com/office/drawing/2014/main" id="{46353F87-0E47-45C3-A404-B6A02BE6BE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7999" name="AutoShape 1" descr="blob:https://web.whatsapp.com/34b6e80c-bc0c-4a28-b3e1-e4a36d430a7e">
          <a:extLst>
            <a:ext uri="{FF2B5EF4-FFF2-40B4-BE49-F238E27FC236}">
              <a16:creationId xmlns:a16="http://schemas.microsoft.com/office/drawing/2014/main" id="{2C0D37EB-DFA5-41CB-B929-BE230F13262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0" name="AutoShape 1" descr="blob:https://web.whatsapp.com/34b6e80c-bc0c-4a28-b3e1-e4a36d430a7e">
          <a:extLst>
            <a:ext uri="{FF2B5EF4-FFF2-40B4-BE49-F238E27FC236}">
              <a16:creationId xmlns:a16="http://schemas.microsoft.com/office/drawing/2014/main" id="{CF74891A-5224-4786-9BF0-577876BFEF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1" name="AutoShape 1" descr="blob:https://web.whatsapp.com/34b6e80c-bc0c-4a28-b3e1-e4a36d430a7e">
          <a:extLst>
            <a:ext uri="{FF2B5EF4-FFF2-40B4-BE49-F238E27FC236}">
              <a16:creationId xmlns:a16="http://schemas.microsoft.com/office/drawing/2014/main" id="{65D0B554-0F98-45FB-8B7D-101F5279588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2" name="AutoShape 1" descr="blob:https://web.whatsapp.com/34b6e80c-bc0c-4a28-b3e1-e4a36d430a7e">
          <a:extLst>
            <a:ext uri="{FF2B5EF4-FFF2-40B4-BE49-F238E27FC236}">
              <a16:creationId xmlns:a16="http://schemas.microsoft.com/office/drawing/2014/main" id="{FC4EE965-C3CB-40AD-9653-616CFAB8A30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3" name="AutoShape 1" descr="blob:https://web.whatsapp.com/34b6e80c-bc0c-4a28-b3e1-e4a36d430a7e">
          <a:extLst>
            <a:ext uri="{FF2B5EF4-FFF2-40B4-BE49-F238E27FC236}">
              <a16:creationId xmlns:a16="http://schemas.microsoft.com/office/drawing/2014/main" id="{FB6E8F8B-22E6-43D4-96F9-A534D3289CE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4" name="AutoShape 1" descr="blob:https://web.whatsapp.com/34b6e80c-bc0c-4a28-b3e1-e4a36d430a7e">
          <a:extLst>
            <a:ext uri="{FF2B5EF4-FFF2-40B4-BE49-F238E27FC236}">
              <a16:creationId xmlns:a16="http://schemas.microsoft.com/office/drawing/2014/main" id="{07077DA2-60B5-49D1-B15A-7A0B9D847D6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5" name="AutoShape 1" descr="blob:https://web.whatsapp.com/34b6e80c-bc0c-4a28-b3e1-e4a36d430a7e">
          <a:extLst>
            <a:ext uri="{FF2B5EF4-FFF2-40B4-BE49-F238E27FC236}">
              <a16:creationId xmlns:a16="http://schemas.microsoft.com/office/drawing/2014/main" id="{110A1A14-A164-4F9C-8FDE-77492E4EF62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6" name="AutoShape 1" descr="blob:https://web.whatsapp.com/34b6e80c-bc0c-4a28-b3e1-e4a36d430a7e">
          <a:extLst>
            <a:ext uri="{FF2B5EF4-FFF2-40B4-BE49-F238E27FC236}">
              <a16:creationId xmlns:a16="http://schemas.microsoft.com/office/drawing/2014/main" id="{D1C8599A-0888-4C05-B3C4-304C38E558D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7" name="AutoShape 1" descr="blob:https://web.whatsapp.com/34b6e80c-bc0c-4a28-b3e1-e4a36d430a7e">
          <a:extLst>
            <a:ext uri="{FF2B5EF4-FFF2-40B4-BE49-F238E27FC236}">
              <a16:creationId xmlns:a16="http://schemas.microsoft.com/office/drawing/2014/main" id="{43778692-A245-4CF8-BDF8-ED2B62A611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8" name="AutoShape 1" descr="blob:https://web.whatsapp.com/34b6e80c-bc0c-4a28-b3e1-e4a36d430a7e">
          <a:extLst>
            <a:ext uri="{FF2B5EF4-FFF2-40B4-BE49-F238E27FC236}">
              <a16:creationId xmlns:a16="http://schemas.microsoft.com/office/drawing/2014/main" id="{3891FFEF-7834-4A8B-84AE-E13C218CE99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09" name="AutoShape 1" descr="blob:https://web.whatsapp.com/34b6e80c-bc0c-4a28-b3e1-e4a36d430a7e">
          <a:extLst>
            <a:ext uri="{FF2B5EF4-FFF2-40B4-BE49-F238E27FC236}">
              <a16:creationId xmlns:a16="http://schemas.microsoft.com/office/drawing/2014/main" id="{D6A55901-ABAD-490F-9299-C8A79E432B0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0" name="AutoShape 1" descr="blob:https://web.whatsapp.com/34b6e80c-bc0c-4a28-b3e1-e4a36d430a7e">
          <a:extLst>
            <a:ext uri="{FF2B5EF4-FFF2-40B4-BE49-F238E27FC236}">
              <a16:creationId xmlns:a16="http://schemas.microsoft.com/office/drawing/2014/main" id="{8BD31F63-B2BF-47D1-9BAA-A054EDE307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1" name="AutoShape 1" descr="blob:https://web.whatsapp.com/34b6e80c-bc0c-4a28-b3e1-e4a36d430a7e">
          <a:extLst>
            <a:ext uri="{FF2B5EF4-FFF2-40B4-BE49-F238E27FC236}">
              <a16:creationId xmlns:a16="http://schemas.microsoft.com/office/drawing/2014/main" id="{D1CCEFB5-4F46-40A5-BA74-FF3BE1475F3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2" name="AutoShape 1" descr="blob:https://web.whatsapp.com/34b6e80c-bc0c-4a28-b3e1-e4a36d430a7e">
          <a:extLst>
            <a:ext uri="{FF2B5EF4-FFF2-40B4-BE49-F238E27FC236}">
              <a16:creationId xmlns:a16="http://schemas.microsoft.com/office/drawing/2014/main" id="{27016112-1F31-4008-B7D8-05B68D40C6F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3" name="AutoShape 1" descr="blob:https://web.whatsapp.com/34b6e80c-bc0c-4a28-b3e1-e4a36d430a7e">
          <a:extLst>
            <a:ext uri="{FF2B5EF4-FFF2-40B4-BE49-F238E27FC236}">
              <a16:creationId xmlns:a16="http://schemas.microsoft.com/office/drawing/2014/main" id="{14F9270F-1A06-41BD-ACAE-FB3D41C333D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4" name="AutoShape 1" descr="blob:https://web.whatsapp.com/34b6e80c-bc0c-4a28-b3e1-e4a36d430a7e">
          <a:extLst>
            <a:ext uri="{FF2B5EF4-FFF2-40B4-BE49-F238E27FC236}">
              <a16:creationId xmlns:a16="http://schemas.microsoft.com/office/drawing/2014/main" id="{B1309645-2143-4110-8F8A-51186294A75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5" name="AutoShape 1" descr="blob:https://web.whatsapp.com/34b6e80c-bc0c-4a28-b3e1-e4a36d430a7e">
          <a:extLst>
            <a:ext uri="{FF2B5EF4-FFF2-40B4-BE49-F238E27FC236}">
              <a16:creationId xmlns:a16="http://schemas.microsoft.com/office/drawing/2014/main" id="{D14C43FB-90F8-4168-A9B1-7FC9D4DF5AF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6" name="AutoShape 1" descr="blob:https://web.whatsapp.com/34b6e80c-bc0c-4a28-b3e1-e4a36d430a7e">
          <a:extLst>
            <a:ext uri="{FF2B5EF4-FFF2-40B4-BE49-F238E27FC236}">
              <a16:creationId xmlns:a16="http://schemas.microsoft.com/office/drawing/2014/main" id="{23A46DDF-7FCF-4352-B7BC-8E93CEEEBD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7" name="AutoShape 1" descr="blob:https://web.whatsapp.com/34b6e80c-bc0c-4a28-b3e1-e4a36d430a7e">
          <a:extLst>
            <a:ext uri="{FF2B5EF4-FFF2-40B4-BE49-F238E27FC236}">
              <a16:creationId xmlns:a16="http://schemas.microsoft.com/office/drawing/2014/main" id="{AA304C48-0763-4A5F-B773-62E11FAB76B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8" name="AutoShape 1" descr="blob:https://web.whatsapp.com/34b6e80c-bc0c-4a28-b3e1-e4a36d430a7e">
          <a:extLst>
            <a:ext uri="{FF2B5EF4-FFF2-40B4-BE49-F238E27FC236}">
              <a16:creationId xmlns:a16="http://schemas.microsoft.com/office/drawing/2014/main" id="{645B11AE-60BC-4EB6-9D04-66CA91CC04C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1549</xdr:row>
      <xdr:rowOff>0</xdr:rowOff>
    </xdr:from>
    <xdr:ext cx="304800" cy="307975"/>
    <xdr:sp macro="" textlink="">
      <xdr:nvSpPr>
        <xdr:cNvPr id="8019" name="AutoShape 1" descr="blob:https://web.whatsapp.com/34b6e80c-bc0c-4a28-b3e1-e4a36d430a7e">
          <a:extLst>
            <a:ext uri="{FF2B5EF4-FFF2-40B4-BE49-F238E27FC236}">
              <a16:creationId xmlns:a16="http://schemas.microsoft.com/office/drawing/2014/main" id="{219007D1-D1D2-4B45-8FBD-5FB07866704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0" name="AutoShape 1" descr="blob:https://web.whatsapp.com/34b6e80c-bc0c-4a28-b3e1-e4a36d430a7e">
          <a:extLst>
            <a:ext uri="{FF2B5EF4-FFF2-40B4-BE49-F238E27FC236}">
              <a16:creationId xmlns:a16="http://schemas.microsoft.com/office/drawing/2014/main" id="{75CDC64D-272C-42C4-A648-4626710498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1" name="AutoShape 1" descr="blob:https://web.whatsapp.com/34b6e80c-bc0c-4a28-b3e1-e4a36d430a7e">
          <a:extLst>
            <a:ext uri="{FF2B5EF4-FFF2-40B4-BE49-F238E27FC236}">
              <a16:creationId xmlns:a16="http://schemas.microsoft.com/office/drawing/2014/main" id="{B01E68DE-5B23-4DAD-96DC-5223CAF0B86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2" name="AutoShape 1" descr="blob:https://web.whatsapp.com/34b6e80c-bc0c-4a28-b3e1-e4a36d430a7e">
          <a:extLst>
            <a:ext uri="{FF2B5EF4-FFF2-40B4-BE49-F238E27FC236}">
              <a16:creationId xmlns:a16="http://schemas.microsoft.com/office/drawing/2014/main" id="{0A8E6F19-CDC9-46ED-87F8-F65422109F7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3" name="AutoShape 1" descr="blob:https://web.whatsapp.com/34b6e80c-bc0c-4a28-b3e1-e4a36d430a7e">
          <a:extLst>
            <a:ext uri="{FF2B5EF4-FFF2-40B4-BE49-F238E27FC236}">
              <a16:creationId xmlns:a16="http://schemas.microsoft.com/office/drawing/2014/main" id="{A163916C-02C0-4E6B-9614-D9C310561B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4" name="AutoShape 1" descr="blob:https://web.whatsapp.com/34b6e80c-bc0c-4a28-b3e1-e4a36d430a7e">
          <a:extLst>
            <a:ext uri="{FF2B5EF4-FFF2-40B4-BE49-F238E27FC236}">
              <a16:creationId xmlns:a16="http://schemas.microsoft.com/office/drawing/2014/main" id="{FF5E2533-3257-484C-9432-5378472B857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5" name="AutoShape 1" descr="blob:https://web.whatsapp.com/34b6e80c-bc0c-4a28-b3e1-e4a36d430a7e">
          <a:extLst>
            <a:ext uri="{FF2B5EF4-FFF2-40B4-BE49-F238E27FC236}">
              <a16:creationId xmlns:a16="http://schemas.microsoft.com/office/drawing/2014/main" id="{BE154222-FFEE-4717-BE51-88FA0BD352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6" name="AutoShape 1" descr="blob:https://web.whatsapp.com/34b6e80c-bc0c-4a28-b3e1-e4a36d430a7e">
          <a:extLst>
            <a:ext uri="{FF2B5EF4-FFF2-40B4-BE49-F238E27FC236}">
              <a16:creationId xmlns:a16="http://schemas.microsoft.com/office/drawing/2014/main" id="{CB164B99-7238-4564-94DA-151E96963E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7" name="AutoShape 1" descr="blob:https://web.whatsapp.com/34b6e80c-bc0c-4a28-b3e1-e4a36d430a7e">
          <a:extLst>
            <a:ext uri="{FF2B5EF4-FFF2-40B4-BE49-F238E27FC236}">
              <a16:creationId xmlns:a16="http://schemas.microsoft.com/office/drawing/2014/main" id="{18D73E3E-4233-4931-A6A2-1C82B2EC2D3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8" name="AutoShape 1" descr="blob:https://web.whatsapp.com/34b6e80c-bc0c-4a28-b3e1-e4a36d430a7e">
          <a:extLst>
            <a:ext uri="{FF2B5EF4-FFF2-40B4-BE49-F238E27FC236}">
              <a16:creationId xmlns:a16="http://schemas.microsoft.com/office/drawing/2014/main" id="{F94491F1-D247-47C0-8316-E9483AFCC08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29" name="AutoShape 1" descr="blob:https://web.whatsapp.com/34b6e80c-bc0c-4a28-b3e1-e4a36d430a7e">
          <a:extLst>
            <a:ext uri="{FF2B5EF4-FFF2-40B4-BE49-F238E27FC236}">
              <a16:creationId xmlns:a16="http://schemas.microsoft.com/office/drawing/2014/main" id="{867F94EF-793B-4535-B240-DAF8C29CCA4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0" name="AutoShape 1" descr="blob:https://web.whatsapp.com/34b6e80c-bc0c-4a28-b3e1-e4a36d430a7e">
          <a:extLst>
            <a:ext uri="{FF2B5EF4-FFF2-40B4-BE49-F238E27FC236}">
              <a16:creationId xmlns:a16="http://schemas.microsoft.com/office/drawing/2014/main" id="{6C6FEE3C-FA14-468D-AB94-568D87D79A5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1" name="AutoShape 1" descr="blob:https://web.whatsapp.com/34b6e80c-bc0c-4a28-b3e1-e4a36d430a7e">
          <a:extLst>
            <a:ext uri="{FF2B5EF4-FFF2-40B4-BE49-F238E27FC236}">
              <a16:creationId xmlns:a16="http://schemas.microsoft.com/office/drawing/2014/main" id="{7018CDDD-444D-43F3-B580-14AF666D2C6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2" name="AutoShape 1" descr="blob:https://web.whatsapp.com/34b6e80c-bc0c-4a28-b3e1-e4a36d430a7e">
          <a:extLst>
            <a:ext uri="{FF2B5EF4-FFF2-40B4-BE49-F238E27FC236}">
              <a16:creationId xmlns:a16="http://schemas.microsoft.com/office/drawing/2014/main" id="{684C965C-7658-4DAD-8193-7371683900E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3" name="AutoShape 1" descr="blob:https://web.whatsapp.com/34b6e80c-bc0c-4a28-b3e1-e4a36d430a7e">
          <a:extLst>
            <a:ext uri="{FF2B5EF4-FFF2-40B4-BE49-F238E27FC236}">
              <a16:creationId xmlns:a16="http://schemas.microsoft.com/office/drawing/2014/main" id="{94DF8FB9-F7B3-46AF-8723-FEA89B5054E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4" name="AutoShape 1" descr="blob:https://web.whatsapp.com/34b6e80c-bc0c-4a28-b3e1-e4a36d430a7e">
          <a:extLst>
            <a:ext uri="{FF2B5EF4-FFF2-40B4-BE49-F238E27FC236}">
              <a16:creationId xmlns:a16="http://schemas.microsoft.com/office/drawing/2014/main" id="{E7A9FBEA-4ACD-435B-811C-1315FF5BCB4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5" name="AutoShape 1" descr="blob:https://web.whatsapp.com/34b6e80c-bc0c-4a28-b3e1-e4a36d430a7e">
          <a:extLst>
            <a:ext uri="{FF2B5EF4-FFF2-40B4-BE49-F238E27FC236}">
              <a16:creationId xmlns:a16="http://schemas.microsoft.com/office/drawing/2014/main" id="{C61F577B-EB6A-4412-AA4A-924FBEF485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6" name="AutoShape 1" descr="blob:https://web.whatsapp.com/34b6e80c-bc0c-4a28-b3e1-e4a36d430a7e">
          <a:extLst>
            <a:ext uri="{FF2B5EF4-FFF2-40B4-BE49-F238E27FC236}">
              <a16:creationId xmlns:a16="http://schemas.microsoft.com/office/drawing/2014/main" id="{E8BDDE0A-4F64-47F7-998D-9291F90A24C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7" name="AutoShape 1" descr="blob:https://web.whatsapp.com/34b6e80c-bc0c-4a28-b3e1-e4a36d430a7e">
          <a:extLst>
            <a:ext uri="{FF2B5EF4-FFF2-40B4-BE49-F238E27FC236}">
              <a16:creationId xmlns:a16="http://schemas.microsoft.com/office/drawing/2014/main" id="{D855B23F-15AD-4EDA-9F0D-35158B2D0E5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8" name="AutoShape 1" descr="blob:https://web.whatsapp.com/34b6e80c-bc0c-4a28-b3e1-e4a36d430a7e">
          <a:extLst>
            <a:ext uri="{FF2B5EF4-FFF2-40B4-BE49-F238E27FC236}">
              <a16:creationId xmlns:a16="http://schemas.microsoft.com/office/drawing/2014/main" id="{50E8E250-86E1-4580-BF22-FB8B865CF10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39" name="AutoShape 1" descr="blob:https://web.whatsapp.com/34b6e80c-bc0c-4a28-b3e1-e4a36d430a7e">
          <a:extLst>
            <a:ext uri="{FF2B5EF4-FFF2-40B4-BE49-F238E27FC236}">
              <a16:creationId xmlns:a16="http://schemas.microsoft.com/office/drawing/2014/main" id="{065ACB4B-A58F-4733-B340-CB1B1A7E7A4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0" name="AutoShape 1" descr="blob:https://web.whatsapp.com/34b6e80c-bc0c-4a28-b3e1-e4a36d430a7e">
          <a:extLst>
            <a:ext uri="{FF2B5EF4-FFF2-40B4-BE49-F238E27FC236}">
              <a16:creationId xmlns:a16="http://schemas.microsoft.com/office/drawing/2014/main" id="{9A07FD2F-D92D-46C8-8EA6-FC09598B130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1" name="AutoShape 1" descr="blob:https://web.whatsapp.com/34b6e80c-bc0c-4a28-b3e1-e4a36d430a7e">
          <a:extLst>
            <a:ext uri="{FF2B5EF4-FFF2-40B4-BE49-F238E27FC236}">
              <a16:creationId xmlns:a16="http://schemas.microsoft.com/office/drawing/2014/main" id="{D9AAD486-1428-4CE5-B750-D1EF13D1722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2" name="AutoShape 1" descr="blob:https://web.whatsapp.com/34b6e80c-bc0c-4a28-b3e1-e4a36d430a7e">
          <a:extLst>
            <a:ext uri="{FF2B5EF4-FFF2-40B4-BE49-F238E27FC236}">
              <a16:creationId xmlns:a16="http://schemas.microsoft.com/office/drawing/2014/main" id="{E837EB73-B716-4CFE-8051-EEB83C205AC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3" name="AutoShape 1" descr="blob:https://web.whatsapp.com/34b6e80c-bc0c-4a28-b3e1-e4a36d430a7e">
          <a:extLst>
            <a:ext uri="{FF2B5EF4-FFF2-40B4-BE49-F238E27FC236}">
              <a16:creationId xmlns:a16="http://schemas.microsoft.com/office/drawing/2014/main" id="{4FB9CF64-C785-4920-BA25-7A2F35ED13F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4" name="AutoShape 1" descr="blob:https://web.whatsapp.com/34b6e80c-bc0c-4a28-b3e1-e4a36d430a7e">
          <a:extLst>
            <a:ext uri="{FF2B5EF4-FFF2-40B4-BE49-F238E27FC236}">
              <a16:creationId xmlns:a16="http://schemas.microsoft.com/office/drawing/2014/main" id="{57BAEAFA-85FB-47DF-B2EB-65CE236BF6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5" name="AutoShape 1" descr="blob:https://web.whatsapp.com/34b6e80c-bc0c-4a28-b3e1-e4a36d430a7e">
          <a:extLst>
            <a:ext uri="{FF2B5EF4-FFF2-40B4-BE49-F238E27FC236}">
              <a16:creationId xmlns:a16="http://schemas.microsoft.com/office/drawing/2014/main" id="{FA2E0454-EA8B-4634-A16F-58E60232B81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6" name="AutoShape 1" descr="blob:https://web.whatsapp.com/34b6e80c-bc0c-4a28-b3e1-e4a36d430a7e">
          <a:extLst>
            <a:ext uri="{FF2B5EF4-FFF2-40B4-BE49-F238E27FC236}">
              <a16:creationId xmlns:a16="http://schemas.microsoft.com/office/drawing/2014/main" id="{ECFC76B6-CCBB-4FCA-9DFD-5ECEAC5EA6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7" name="AutoShape 1" descr="blob:https://web.whatsapp.com/34b6e80c-bc0c-4a28-b3e1-e4a36d430a7e">
          <a:extLst>
            <a:ext uri="{FF2B5EF4-FFF2-40B4-BE49-F238E27FC236}">
              <a16:creationId xmlns:a16="http://schemas.microsoft.com/office/drawing/2014/main" id="{591E3C62-9968-460D-9A16-6F82B9D4563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8" name="AutoShape 1" descr="blob:https://web.whatsapp.com/34b6e80c-bc0c-4a28-b3e1-e4a36d430a7e">
          <a:extLst>
            <a:ext uri="{FF2B5EF4-FFF2-40B4-BE49-F238E27FC236}">
              <a16:creationId xmlns:a16="http://schemas.microsoft.com/office/drawing/2014/main" id="{2F3EF8C6-E5AB-4870-B570-8E6821547CE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49" name="AutoShape 1" descr="blob:https://web.whatsapp.com/34b6e80c-bc0c-4a28-b3e1-e4a36d430a7e">
          <a:extLst>
            <a:ext uri="{FF2B5EF4-FFF2-40B4-BE49-F238E27FC236}">
              <a16:creationId xmlns:a16="http://schemas.microsoft.com/office/drawing/2014/main" id="{EE9A3047-3F92-4639-9DAE-E78F5A27C72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50" name="AutoShape 1" descr="blob:https://web.whatsapp.com/34b6e80c-bc0c-4a28-b3e1-e4a36d430a7e">
          <a:extLst>
            <a:ext uri="{FF2B5EF4-FFF2-40B4-BE49-F238E27FC236}">
              <a16:creationId xmlns:a16="http://schemas.microsoft.com/office/drawing/2014/main" id="{BCFA144C-878D-4602-9F1E-AE9E9C5CB10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1550</xdr:row>
      <xdr:rowOff>0</xdr:rowOff>
    </xdr:from>
    <xdr:ext cx="304800" cy="307975"/>
    <xdr:sp macro="" textlink="">
      <xdr:nvSpPr>
        <xdr:cNvPr id="8051" name="AutoShape 1" descr="blob:https://web.whatsapp.com/34b6e80c-bc0c-4a28-b3e1-e4a36d430a7e">
          <a:extLst>
            <a:ext uri="{FF2B5EF4-FFF2-40B4-BE49-F238E27FC236}">
              <a16:creationId xmlns:a16="http://schemas.microsoft.com/office/drawing/2014/main" id="{56BFDFC6-61E3-409A-B78E-7DAD8F3B70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2" name="AutoShape 1" descr="blob:https://web.whatsapp.com/34b6e80c-bc0c-4a28-b3e1-e4a36d430a7e">
          <a:extLst>
            <a:ext uri="{FF2B5EF4-FFF2-40B4-BE49-F238E27FC236}">
              <a16:creationId xmlns:a16="http://schemas.microsoft.com/office/drawing/2014/main" id="{D88B43C3-6F01-4419-B4F8-09994A03969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3" name="AutoShape 1" descr="blob:https://web.whatsapp.com/34b6e80c-bc0c-4a28-b3e1-e4a36d430a7e">
          <a:extLst>
            <a:ext uri="{FF2B5EF4-FFF2-40B4-BE49-F238E27FC236}">
              <a16:creationId xmlns:a16="http://schemas.microsoft.com/office/drawing/2014/main" id="{6FDDDDB8-2829-4C67-B831-79A998C3067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4" name="AutoShape 1" descr="blob:https://web.whatsapp.com/34b6e80c-bc0c-4a28-b3e1-e4a36d430a7e">
          <a:extLst>
            <a:ext uri="{FF2B5EF4-FFF2-40B4-BE49-F238E27FC236}">
              <a16:creationId xmlns:a16="http://schemas.microsoft.com/office/drawing/2014/main" id="{AB357786-F7EC-4E1C-B1A1-2CC1C8FA108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5" name="AutoShape 1" descr="blob:https://web.whatsapp.com/34b6e80c-bc0c-4a28-b3e1-e4a36d430a7e">
          <a:extLst>
            <a:ext uri="{FF2B5EF4-FFF2-40B4-BE49-F238E27FC236}">
              <a16:creationId xmlns:a16="http://schemas.microsoft.com/office/drawing/2014/main" id="{4F90240D-0255-409A-889C-0DFA3CEAB25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6" name="AutoShape 1" descr="blob:https://web.whatsapp.com/34b6e80c-bc0c-4a28-b3e1-e4a36d430a7e">
          <a:extLst>
            <a:ext uri="{FF2B5EF4-FFF2-40B4-BE49-F238E27FC236}">
              <a16:creationId xmlns:a16="http://schemas.microsoft.com/office/drawing/2014/main" id="{B1B09405-2F18-4442-BAC5-0EECB04EC49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7" name="AutoShape 1" descr="blob:https://web.whatsapp.com/34b6e80c-bc0c-4a28-b3e1-e4a36d430a7e">
          <a:extLst>
            <a:ext uri="{FF2B5EF4-FFF2-40B4-BE49-F238E27FC236}">
              <a16:creationId xmlns:a16="http://schemas.microsoft.com/office/drawing/2014/main" id="{514BA941-65EE-411E-81FB-245AF8D33B6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8" name="AutoShape 1" descr="blob:https://web.whatsapp.com/34b6e80c-bc0c-4a28-b3e1-e4a36d430a7e">
          <a:extLst>
            <a:ext uri="{FF2B5EF4-FFF2-40B4-BE49-F238E27FC236}">
              <a16:creationId xmlns:a16="http://schemas.microsoft.com/office/drawing/2014/main" id="{9448AF71-B3BB-431E-BD19-F8172CCC46B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59" name="AutoShape 1" descr="blob:https://web.whatsapp.com/34b6e80c-bc0c-4a28-b3e1-e4a36d430a7e">
          <a:extLst>
            <a:ext uri="{FF2B5EF4-FFF2-40B4-BE49-F238E27FC236}">
              <a16:creationId xmlns:a16="http://schemas.microsoft.com/office/drawing/2014/main" id="{13E8B740-17DF-4A0D-A7C2-24E42ABB3E6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0" name="AutoShape 1" descr="blob:https://web.whatsapp.com/34b6e80c-bc0c-4a28-b3e1-e4a36d430a7e">
          <a:extLst>
            <a:ext uri="{FF2B5EF4-FFF2-40B4-BE49-F238E27FC236}">
              <a16:creationId xmlns:a16="http://schemas.microsoft.com/office/drawing/2014/main" id="{EAB70D67-8F63-44A1-A7DA-04F88F7BBE5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1" name="AutoShape 1" descr="blob:https://web.whatsapp.com/34b6e80c-bc0c-4a28-b3e1-e4a36d430a7e">
          <a:extLst>
            <a:ext uri="{FF2B5EF4-FFF2-40B4-BE49-F238E27FC236}">
              <a16:creationId xmlns:a16="http://schemas.microsoft.com/office/drawing/2014/main" id="{94331608-B4C6-44FA-911B-062AD18B7D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2" name="AutoShape 1" descr="blob:https://web.whatsapp.com/34b6e80c-bc0c-4a28-b3e1-e4a36d430a7e">
          <a:extLst>
            <a:ext uri="{FF2B5EF4-FFF2-40B4-BE49-F238E27FC236}">
              <a16:creationId xmlns:a16="http://schemas.microsoft.com/office/drawing/2014/main" id="{BCEA6065-CEBD-4239-97C0-047DBF67900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3" name="AutoShape 1" descr="blob:https://web.whatsapp.com/34b6e80c-bc0c-4a28-b3e1-e4a36d430a7e">
          <a:extLst>
            <a:ext uri="{FF2B5EF4-FFF2-40B4-BE49-F238E27FC236}">
              <a16:creationId xmlns:a16="http://schemas.microsoft.com/office/drawing/2014/main" id="{AD4446C9-0295-4363-8669-06789E9CA9F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4" name="AutoShape 1" descr="blob:https://web.whatsapp.com/34b6e80c-bc0c-4a28-b3e1-e4a36d430a7e">
          <a:extLst>
            <a:ext uri="{FF2B5EF4-FFF2-40B4-BE49-F238E27FC236}">
              <a16:creationId xmlns:a16="http://schemas.microsoft.com/office/drawing/2014/main" id="{D5E3542C-816E-4F90-9940-5FF7BCC9BA5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5" name="AutoShape 1" descr="blob:https://web.whatsapp.com/34b6e80c-bc0c-4a28-b3e1-e4a36d430a7e">
          <a:extLst>
            <a:ext uri="{FF2B5EF4-FFF2-40B4-BE49-F238E27FC236}">
              <a16:creationId xmlns:a16="http://schemas.microsoft.com/office/drawing/2014/main" id="{A479F1D4-5A0C-4D7D-BFB9-B5CC2E67E19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6" name="AutoShape 1" descr="blob:https://web.whatsapp.com/34b6e80c-bc0c-4a28-b3e1-e4a36d430a7e">
          <a:extLst>
            <a:ext uri="{FF2B5EF4-FFF2-40B4-BE49-F238E27FC236}">
              <a16:creationId xmlns:a16="http://schemas.microsoft.com/office/drawing/2014/main" id="{7C1F1709-50A4-4753-8174-D5399D88E11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7" name="AutoShape 1" descr="blob:https://web.whatsapp.com/34b6e80c-bc0c-4a28-b3e1-e4a36d430a7e">
          <a:extLst>
            <a:ext uri="{FF2B5EF4-FFF2-40B4-BE49-F238E27FC236}">
              <a16:creationId xmlns:a16="http://schemas.microsoft.com/office/drawing/2014/main" id="{74C8A195-9983-4362-8C77-00B3829BEC8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8" name="AutoShape 1" descr="blob:https://web.whatsapp.com/34b6e80c-bc0c-4a28-b3e1-e4a36d430a7e">
          <a:extLst>
            <a:ext uri="{FF2B5EF4-FFF2-40B4-BE49-F238E27FC236}">
              <a16:creationId xmlns:a16="http://schemas.microsoft.com/office/drawing/2014/main" id="{52B9D475-8EA5-4479-93F9-72D4DE9AE91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69" name="AutoShape 1" descr="blob:https://web.whatsapp.com/34b6e80c-bc0c-4a28-b3e1-e4a36d430a7e">
          <a:extLst>
            <a:ext uri="{FF2B5EF4-FFF2-40B4-BE49-F238E27FC236}">
              <a16:creationId xmlns:a16="http://schemas.microsoft.com/office/drawing/2014/main" id="{D4BF7D8F-BE34-48E7-B407-185C35EC0F3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0" name="AutoShape 1" descr="blob:https://web.whatsapp.com/34b6e80c-bc0c-4a28-b3e1-e4a36d430a7e">
          <a:extLst>
            <a:ext uri="{FF2B5EF4-FFF2-40B4-BE49-F238E27FC236}">
              <a16:creationId xmlns:a16="http://schemas.microsoft.com/office/drawing/2014/main" id="{DCF78C8F-A2B3-4F32-8A03-4311FF44C95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1" name="AutoShape 1" descr="blob:https://web.whatsapp.com/34b6e80c-bc0c-4a28-b3e1-e4a36d430a7e">
          <a:extLst>
            <a:ext uri="{FF2B5EF4-FFF2-40B4-BE49-F238E27FC236}">
              <a16:creationId xmlns:a16="http://schemas.microsoft.com/office/drawing/2014/main" id="{8D407304-9C0C-428D-B94C-C4D0C4881EE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2" name="AutoShape 1" descr="blob:https://web.whatsapp.com/34b6e80c-bc0c-4a28-b3e1-e4a36d430a7e">
          <a:extLst>
            <a:ext uri="{FF2B5EF4-FFF2-40B4-BE49-F238E27FC236}">
              <a16:creationId xmlns:a16="http://schemas.microsoft.com/office/drawing/2014/main" id="{48621A70-1007-4D59-A006-9EA20D8B1D9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3" name="AutoShape 1" descr="blob:https://web.whatsapp.com/34b6e80c-bc0c-4a28-b3e1-e4a36d430a7e">
          <a:extLst>
            <a:ext uri="{FF2B5EF4-FFF2-40B4-BE49-F238E27FC236}">
              <a16:creationId xmlns:a16="http://schemas.microsoft.com/office/drawing/2014/main" id="{C46869AB-DE23-4160-85B2-6A0A21DA64C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4" name="AutoShape 1" descr="blob:https://web.whatsapp.com/34b6e80c-bc0c-4a28-b3e1-e4a36d430a7e">
          <a:extLst>
            <a:ext uri="{FF2B5EF4-FFF2-40B4-BE49-F238E27FC236}">
              <a16:creationId xmlns:a16="http://schemas.microsoft.com/office/drawing/2014/main" id="{B8619A2B-D44D-47E9-BE90-70F7EAF0951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5" name="AutoShape 1" descr="blob:https://web.whatsapp.com/34b6e80c-bc0c-4a28-b3e1-e4a36d430a7e">
          <a:extLst>
            <a:ext uri="{FF2B5EF4-FFF2-40B4-BE49-F238E27FC236}">
              <a16:creationId xmlns:a16="http://schemas.microsoft.com/office/drawing/2014/main" id="{451BB572-E538-476D-92BB-1506AA9352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6" name="AutoShape 1" descr="blob:https://web.whatsapp.com/34b6e80c-bc0c-4a28-b3e1-e4a36d430a7e">
          <a:extLst>
            <a:ext uri="{FF2B5EF4-FFF2-40B4-BE49-F238E27FC236}">
              <a16:creationId xmlns:a16="http://schemas.microsoft.com/office/drawing/2014/main" id="{6F7E9EB6-B4CC-4692-B8FA-C5DDCD92DF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7" name="AutoShape 1" descr="blob:https://web.whatsapp.com/34b6e80c-bc0c-4a28-b3e1-e4a36d430a7e">
          <a:extLst>
            <a:ext uri="{FF2B5EF4-FFF2-40B4-BE49-F238E27FC236}">
              <a16:creationId xmlns:a16="http://schemas.microsoft.com/office/drawing/2014/main" id="{A6F7CFB8-71AA-4043-A2F6-63CEAC341B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8" name="AutoShape 1" descr="blob:https://web.whatsapp.com/34b6e80c-bc0c-4a28-b3e1-e4a36d430a7e">
          <a:extLst>
            <a:ext uri="{FF2B5EF4-FFF2-40B4-BE49-F238E27FC236}">
              <a16:creationId xmlns:a16="http://schemas.microsoft.com/office/drawing/2014/main" id="{1610E818-EA5F-4101-A292-505ADCBBFD7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79" name="AutoShape 1" descr="blob:https://web.whatsapp.com/34b6e80c-bc0c-4a28-b3e1-e4a36d430a7e">
          <a:extLst>
            <a:ext uri="{FF2B5EF4-FFF2-40B4-BE49-F238E27FC236}">
              <a16:creationId xmlns:a16="http://schemas.microsoft.com/office/drawing/2014/main" id="{F19891A2-DB80-4845-B086-9018B97A64C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80" name="AutoShape 1" descr="blob:https://web.whatsapp.com/34b6e80c-bc0c-4a28-b3e1-e4a36d430a7e">
          <a:extLst>
            <a:ext uri="{FF2B5EF4-FFF2-40B4-BE49-F238E27FC236}">
              <a16:creationId xmlns:a16="http://schemas.microsoft.com/office/drawing/2014/main" id="{4D03DC3C-F22B-491F-B928-D6C74B4CB37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81" name="AutoShape 1" descr="blob:https://web.whatsapp.com/34b6e80c-bc0c-4a28-b3e1-e4a36d430a7e">
          <a:extLst>
            <a:ext uri="{FF2B5EF4-FFF2-40B4-BE49-F238E27FC236}">
              <a16:creationId xmlns:a16="http://schemas.microsoft.com/office/drawing/2014/main" id="{4DC20AFF-308B-4229-8800-377F0518768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82" name="AutoShape 1" descr="blob:https://web.whatsapp.com/34b6e80c-bc0c-4a28-b3e1-e4a36d430a7e">
          <a:extLst>
            <a:ext uri="{FF2B5EF4-FFF2-40B4-BE49-F238E27FC236}">
              <a16:creationId xmlns:a16="http://schemas.microsoft.com/office/drawing/2014/main" id="{F01E6D1F-E90E-4EE2-A242-E50A250ED6C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1551</xdr:row>
      <xdr:rowOff>0</xdr:rowOff>
    </xdr:from>
    <xdr:ext cx="304800" cy="307975"/>
    <xdr:sp macro="" textlink="">
      <xdr:nvSpPr>
        <xdr:cNvPr id="8083" name="AutoShape 1" descr="blob:https://web.whatsapp.com/34b6e80c-bc0c-4a28-b3e1-e4a36d430a7e">
          <a:extLst>
            <a:ext uri="{FF2B5EF4-FFF2-40B4-BE49-F238E27FC236}">
              <a16:creationId xmlns:a16="http://schemas.microsoft.com/office/drawing/2014/main" id="{26248DB1-1450-438A-BAC0-3539E2638D88}"/>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4" name="AutoShape 1" descr="blob:https://web.whatsapp.com/34b6e80c-bc0c-4a28-b3e1-e4a36d430a7e">
          <a:extLst>
            <a:ext uri="{FF2B5EF4-FFF2-40B4-BE49-F238E27FC236}">
              <a16:creationId xmlns:a16="http://schemas.microsoft.com/office/drawing/2014/main" id="{9244D857-90B9-4DB9-9D84-28F80E230FC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5" name="AutoShape 1" descr="blob:https://web.whatsapp.com/34b6e80c-bc0c-4a28-b3e1-e4a36d430a7e">
          <a:extLst>
            <a:ext uri="{FF2B5EF4-FFF2-40B4-BE49-F238E27FC236}">
              <a16:creationId xmlns:a16="http://schemas.microsoft.com/office/drawing/2014/main" id="{128FD245-360E-4E54-BB48-952F9080BB0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6" name="AutoShape 1" descr="blob:https://web.whatsapp.com/34b6e80c-bc0c-4a28-b3e1-e4a36d430a7e">
          <a:extLst>
            <a:ext uri="{FF2B5EF4-FFF2-40B4-BE49-F238E27FC236}">
              <a16:creationId xmlns:a16="http://schemas.microsoft.com/office/drawing/2014/main" id="{2C35B5F2-C4E0-46F1-956B-26F5D64A3F0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7" name="AutoShape 1" descr="blob:https://web.whatsapp.com/34b6e80c-bc0c-4a28-b3e1-e4a36d430a7e">
          <a:extLst>
            <a:ext uri="{FF2B5EF4-FFF2-40B4-BE49-F238E27FC236}">
              <a16:creationId xmlns:a16="http://schemas.microsoft.com/office/drawing/2014/main" id="{9C73DC17-3CA9-4AE0-AEE8-B7842B6B8B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8" name="AutoShape 1" descr="blob:https://web.whatsapp.com/34b6e80c-bc0c-4a28-b3e1-e4a36d430a7e">
          <a:extLst>
            <a:ext uri="{FF2B5EF4-FFF2-40B4-BE49-F238E27FC236}">
              <a16:creationId xmlns:a16="http://schemas.microsoft.com/office/drawing/2014/main" id="{D23A1095-A4BA-4E72-98F7-359DFF8F8EC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89" name="AutoShape 1" descr="blob:https://web.whatsapp.com/34b6e80c-bc0c-4a28-b3e1-e4a36d430a7e">
          <a:extLst>
            <a:ext uri="{FF2B5EF4-FFF2-40B4-BE49-F238E27FC236}">
              <a16:creationId xmlns:a16="http://schemas.microsoft.com/office/drawing/2014/main" id="{EDC0378A-0C76-41DD-98FB-C96DFF2C125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0" name="AutoShape 1" descr="blob:https://web.whatsapp.com/34b6e80c-bc0c-4a28-b3e1-e4a36d430a7e">
          <a:extLst>
            <a:ext uri="{FF2B5EF4-FFF2-40B4-BE49-F238E27FC236}">
              <a16:creationId xmlns:a16="http://schemas.microsoft.com/office/drawing/2014/main" id="{C406147F-BDA5-4F27-B98F-65FA4E7B290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1" name="AutoShape 1" descr="blob:https://web.whatsapp.com/34b6e80c-bc0c-4a28-b3e1-e4a36d430a7e">
          <a:extLst>
            <a:ext uri="{FF2B5EF4-FFF2-40B4-BE49-F238E27FC236}">
              <a16:creationId xmlns:a16="http://schemas.microsoft.com/office/drawing/2014/main" id="{F112484E-D9A8-4E97-8F2D-3E5D4E6F475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2" name="AutoShape 1" descr="blob:https://web.whatsapp.com/34b6e80c-bc0c-4a28-b3e1-e4a36d430a7e">
          <a:extLst>
            <a:ext uri="{FF2B5EF4-FFF2-40B4-BE49-F238E27FC236}">
              <a16:creationId xmlns:a16="http://schemas.microsoft.com/office/drawing/2014/main" id="{E9F633FC-5B79-4CAD-AAEF-E12E20400DD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3" name="AutoShape 1" descr="blob:https://web.whatsapp.com/34b6e80c-bc0c-4a28-b3e1-e4a36d430a7e">
          <a:extLst>
            <a:ext uri="{FF2B5EF4-FFF2-40B4-BE49-F238E27FC236}">
              <a16:creationId xmlns:a16="http://schemas.microsoft.com/office/drawing/2014/main" id="{76977773-FF76-48CA-85DE-BA41BE11510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4" name="AutoShape 1" descr="blob:https://web.whatsapp.com/34b6e80c-bc0c-4a28-b3e1-e4a36d430a7e">
          <a:extLst>
            <a:ext uri="{FF2B5EF4-FFF2-40B4-BE49-F238E27FC236}">
              <a16:creationId xmlns:a16="http://schemas.microsoft.com/office/drawing/2014/main" id="{5F587BD9-7656-4E5E-9863-AA33153EF14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5" name="AutoShape 1" descr="blob:https://web.whatsapp.com/34b6e80c-bc0c-4a28-b3e1-e4a36d430a7e">
          <a:extLst>
            <a:ext uri="{FF2B5EF4-FFF2-40B4-BE49-F238E27FC236}">
              <a16:creationId xmlns:a16="http://schemas.microsoft.com/office/drawing/2014/main" id="{5992ADD7-D56B-4C13-9C56-7EA041105C3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6" name="AutoShape 1" descr="blob:https://web.whatsapp.com/34b6e80c-bc0c-4a28-b3e1-e4a36d430a7e">
          <a:extLst>
            <a:ext uri="{FF2B5EF4-FFF2-40B4-BE49-F238E27FC236}">
              <a16:creationId xmlns:a16="http://schemas.microsoft.com/office/drawing/2014/main" id="{9C962A82-BB27-4725-9690-0AFEFF5AD877}"/>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7" name="AutoShape 1" descr="blob:https://web.whatsapp.com/34b6e80c-bc0c-4a28-b3e1-e4a36d430a7e">
          <a:extLst>
            <a:ext uri="{FF2B5EF4-FFF2-40B4-BE49-F238E27FC236}">
              <a16:creationId xmlns:a16="http://schemas.microsoft.com/office/drawing/2014/main" id="{303D352C-03C3-42BB-873E-1577FB3CC3D3}"/>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8" name="AutoShape 1" descr="blob:https://web.whatsapp.com/34b6e80c-bc0c-4a28-b3e1-e4a36d430a7e">
          <a:extLst>
            <a:ext uri="{FF2B5EF4-FFF2-40B4-BE49-F238E27FC236}">
              <a16:creationId xmlns:a16="http://schemas.microsoft.com/office/drawing/2014/main" id="{A8BAEBBF-2B58-4A55-A690-EE4992C6C5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099" name="AutoShape 1" descr="blob:https://web.whatsapp.com/34b6e80c-bc0c-4a28-b3e1-e4a36d430a7e">
          <a:extLst>
            <a:ext uri="{FF2B5EF4-FFF2-40B4-BE49-F238E27FC236}">
              <a16:creationId xmlns:a16="http://schemas.microsoft.com/office/drawing/2014/main" id="{1BC5EDC9-3B45-4C96-AC06-DA63161F37D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0" name="AutoShape 1" descr="blob:https://web.whatsapp.com/34b6e80c-bc0c-4a28-b3e1-e4a36d430a7e">
          <a:extLst>
            <a:ext uri="{FF2B5EF4-FFF2-40B4-BE49-F238E27FC236}">
              <a16:creationId xmlns:a16="http://schemas.microsoft.com/office/drawing/2014/main" id="{59ABC101-0F1B-42F7-A795-3A596AE0AD5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1" name="AutoShape 1" descr="blob:https://web.whatsapp.com/34b6e80c-bc0c-4a28-b3e1-e4a36d430a7e">
          <a:extLst>
            <a:ext uri="{FF2B5EF4-FFF2-40B4-BE49-F238E27FC236}">
              <a16:creationId xmlns:a16="http://schemas.microsoft.com/office/drawing/2014/main" id="{5951E86B-5DF1-448B-AAED-7AF01B7CA21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2" name="AutoShape 1" descr="blob:https://web.whatsapp.com/34b6e80c-bc0c-4a28-b3e1-e4a36d430a7e">
          <a:extLst>
            <a:ext uri="{FF2B5EF4-FFF2-40B4-BE49-F238E27FC236}">
              <a16:creationId xmlns:a16="http://schemas.microsoft.com/office/drawing/2014/main" id="{AC7787A3-3A71-4216-9E37-564733D623C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3" name="AutoShape 1" descr="blob:https://web.whatsapp.com/34b6e80c-bc0c-4a28-b3e1-e4a36d430a7e">
          <a:extLst>
            <a:ext uri="{FF2B5EF4-FFF2-40B4-BE49-F238E27FC236}">
              <a16:creationId xmlns:a16="http://schemas.microsoft.com/office/drawing/2014/main" id="{1F09BEDF-38E2-435D-96F7-68D1102F03C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4" name="AutoShape 1" descr="blob:https://web.whatsapp.com/34b6e80c-bc0c-4a28-b3e1-e4a36d430a7e">
          <a:extLst>
            <a:ext uri="{FF2B5EF4-FFF2-40B4-BE49-F238E27FC236}">
              <a16:creationId xmlns:a16="http://schemas.microsoft.com/office/drawing/2014/main" id="{F8BEE6BF-CA86-43D6-B798-A3C610F3AFFE}"/>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5" name="AutoShape 1" descr="blob:https://web.whatsapp.com/34b6e80c-bc0c-4a28-b3e1-e4a36d430a7e">
          <a:extLst>
            <a:ext uri="{FF2B5EF4-FFF2-40B4-BE49-F238E27FC236}">
              <a16:creationId xmlns:a16="http://schemas.microsoft.com/office/drawing/2014/main" id="{794ED18C-D492-4064-B6BE-392C96F2A18C}"/>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6" name="AutoShape 1" descr="blob:https://web.whatsapp.com/34b6e80c-bc0c-4a28-b3e1-e4a36d430a7e">
          <a:extLst>
            <a:ext uri="{FF2B5EF4-FFF2-40B4-BE49-F238E27FC236}">
              <a16:creationId xmlns:a16="http://schemas.microsoft.com/office/drawing/2014/main" id="{EC7DFC25-7ECC-4D45-852B-0142D595C4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7" name="AutoShape 1" descr="blob:https://web.whatsapp.com/34b6e80c-bc0c-4a28-b3e1-e4a36d430a7e">
          <a:extLst>
            <a:ext uri="{FF2B5EF4-FFF2-40B4-BE49-F238E27FC236}">
              <a16:creationId xmlns:a16="http://schemas.microsoft.com/office/drawing/2014/main" id="{81EC5E8F-9FDA-4999-A941-AA1FD8FDBF9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8" name="AutoShape 1" descr="blob:https://web.whatsapp.com/34b6e80c-bc0c-4a28-b3e1-e4a36d430a7e">
          <a:extLst>
            <a:ext uri="{FF2B5EF4-FFF2-40B4-BE49-F238E27FC236}">
              <a16:creationId xmlns:a16="http://schemas.microsoft.com/office/drawing/2014/main" id="{A5396086-7714-4B53-97E9-A039405C1D6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09" name="AutoShape 1" descr="blob:https://web.whatsapp.com/34b6e80c-bc0c-4a28-b3e1-e4a36d430a7e">
          <a:extLst>
            <a:ext uri="{FF2B5EF4-FFF2-40B4-BE49-F238E27FC236}">
              <a16:creationId xmlns:a16="http://schemas.microsoft.com/office/drawing/2014/main" id="{516B0614-C089-4771-BDF8-7F41F117F6A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0" name="AutoShape 1" descr="blob:https://web.whatsapp.com/34b6e80c-bc0c-4a28-b3e1-e4a36d430a7e">
          <a:extLst>
            <a:ext uri="{FF2B5EF4-FFF2-40B4-BE49-F238E27FC236}">
              <a16:creationId xmlns:a16="http://schemas.microsoft.com/office/drawing/2014/main" id="{8482013F-4048-4F40-99AB-72DC17CE3FB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1" name="AutoShape 1" descr="blob:https://web.whatsapp.com/34b6e80c-bc0c-4a28-b3e1-e4a36d430a7e">
          <a:extLst>
            <a:ext uri="{FF2B5EF4-FFF2-40B4-BE49-F238E27FC236}">
              <a16:creationId xmlns:a16="http://schemas.microsoft.com/office/drawing/2014/main" id="{E2976A10-9266-4CD4-A774-9EC205A4624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2" name="AutoShape 1" descr="blob:https://web.whatsapp.com/34b6e80c-bc0c-4a28-b3e1-e4a36d430a7e">
          <a:extLst>
            <a:ext uri="{FF2B5EF4-FFF2-40B4-BE49-F238E27FC236}">
              <a16:creationId xmlns:a16="http://schemas.microsoft.com/office/drawing/2014/main" id="{44A0BF8D-DAAB-40A6-90A1-6E49FCE6BF6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3" name="AutoShape 1" descr="blob:https://web.whatsapp.com/34b6e80c-bc0c-4a28-b3e1-e4a36d430a7e">
          <a:extLst>
            <a:ext uri="{FF2B5EF4-FFF2-40B4-BE49-F238E27FC236}">
              <a16:creationId xmlns:a16="http://schemas.microsoft.com/office/drawing/2014/main" id="{ECEDF56F-DFE6-47CE-A710-51312A6878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4" name="AutoShape 1" descr="blob:https://web.whatsapp.com/34b6e80c-bc0c-4a28-b3e1-e4a36d430a7e">
          <a:extLst>
            <a:ext uri="{FF2B5EF4-FFF2-40B4-BE49-F238E27FC236}">
              <a16:creationId xmlns:a16="http://schemas.microsoft.com/office/drawing/2014/main" id="{3ABF37F2-9405-48C3-AFBC-EDC613A9DFDB}"/>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1552</xdr:row>
      <xdr:rowOff>0</xdr:rowOff>
    </xdr:from>
    <xdr:ext cx="304800" cy="307975"/>
    <xdr:sp macro="" textlink="">
      <xdr:nvSpPr>
        <xdr:cNvPr id="8115" name="AutoShape 1" descr="blob:https://web.whatsapp.com/34b6e80c-bc0c-4a28-b3e1-e4a36d430a7e">
          <a:extLst>
            <a:ext uri="{FF2B5EF4-FFF2-40B4-BE49-F238E27FC236}">
              <a16:creationId xmlns:a16="http://schemas.microsoft.com/office/drawing/2014/main" id="{8556F134-E51A-457F-ACD3-FA3AF7B8F8E4}"/>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16" name="AutoShape 1" descr="blob:https://web.whatsapp.com/34b6e80c-bc0c-4a28-b3e1-e4a36d430a7e">
          <a:extLst>
            <a:ext uri="{FF2B5EF4-FFF2-40B4-BE49-F238E27FC236}">
              <a16:creationId xmlns:a16="http://schemas.microsoft.com/office/drawing/2014/main" id="{1C7F3940-D442-434F-BE52-D2ADA0BBA7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17" name="AutoShape 1" descr="blob:https://web.whatsapp.com/34b6e80c-bc0c-4a28-b3e1-e4a36d430a7e">
          <a:extLst>
            <a:ext uri="{FF2B5EF4-FFF2-40B4-BE49-F238E27FC236}">
              <a16:creationId xmlns:a16="http://schemas.microsoft.com/office/drawing/2014/main" id="{26B814C5-84A7-4CE9-BE42-AB119255F79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18" name="AutoShape 1" descr="blob:https://web.whatsapp.com/34b6e80c-bc0c-4a28-b3e1-e4a36d430a7e">
          <a:extLst>
            <a:ext uri="{FF2B5EF4-FFF2-40B4-BE49-F238E27FC236}">
              <a16:creationId xmlns:a16="http://schemas.microsoft.com/office/drawing/2014/main" id="{8956DF9A-D1A3-4610-8965-8291EFC48F0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19" name="AutoShape 1" descr="blob:https://web.whatsapp.com/34b6e80c-bc0c-4a28-b3e1-e4a36d430a7e">
          <a:extLst>
            <a:ext uri="{FF2B5EF4-FFF2-40B4-BE49-F238E27FC236}">
              <a16:creationId xmlns:a16="http://schemas.microsoft.com/office/drawing/2014/main" id="{DBD44393-20A4-4AEE-A763-AAC908977A8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0" name="AutoShape 1" descr="blob:https://web.whatsapp.com/34b6e80c-bc0c-4a28-b3e1-e4a36d430a7e">
          <a:extLst>
            <a:ext uri="{FF2B5EF4-FFF2-40B4-BE49-F238E27FC236}">
              <a16:creationId xmlns:a16="http://schemas.microsoft.com/office/drawing/2014/main" id="{C22919A2-258B-4FBF-BBE6-12D72D7C67AA}"/>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1" name="AutoShape 1" descr="blob:https://web.whatsapp.com/34b6e80c-bc0c-4a28-b3e1-e4a36d430a7e">
          <a:extLst>
            <a:ext uri="{FF2B5EF4-FFF2-40B4-BE49-F238E27FC236}">
              <a16:creationId xmlns:a16="http://schemas.microsoft.com/office/drawing/2014/main" id="{257805A3-5828-49A5-8D8F-787731C6CD8D}"/>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2" name="AutoShape 1" descr="blob:https://web.whatsapp.com/34b6e80c-bc0c-4a28-b3e1-e4a36d430a7e">
          <a:extLst>
            <a:ext uri="{FF2B5EF4-FFF2-40B4-BE49-F238E27FC236}">
              <a16:creationId xmlns:a16="http://schemas.microsoft.com/office/drawing/2014/main" id="{E045B423-E97B-42E1-A2ED-A49E28F9B15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3" name="AutoShape 1" descr="blob:https://web.whatsapp.com/34b6e80c-bc0c-4a28-b3e1-e4a36d430a7e">
          <a:extLst>
            <a:ext uri="{FF2B5EF4-FFF2-40B4-BE49-F238E27FC236}">
              <a16:creationId xmlns:a16="http://schemas.microsoft.com/office/drawing/2014/main" id="{EB693688-AC35-45E3-8FE2-326BF4EE6FE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4" name="AutoShape 1" descr="blob:https://web.whatsapp.com/34b6e80c-bc0c-4a28-b3e1-e4a36d430a7e">
          <a:extLst>
            <a:ext uri="{FF2B5EF4-FFF2-40B4-BE49-F238E27FC236}">
              <a16:creationId xmlns:a16="http://schemas.microsoft.com/office/drawing/2014/main" id="{34CC26ED-CE23-4DA2-8828-E4BACCD763C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5" name="AutoShape 1" descr="blob:https://web.whatsapp.com/34b6e80c-bc0c-4a28-b3e1-e4a36d430a7e">
          <a:extLst>
            <a:ext uri="{FF2B5EF4-FFF2-40B4-BE49-F238E27FC236}">
              <a16:creationId xmlns:a16="http://schemas.microsoft.com/office/drawing/2014/main" id="{87BAFB74-85AD-49BB-94D0-83DED3A2B9F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6" name="AutoShape 1" descr="blob:https://web.whatsapp.com/34b6e80c-bc0c-4a28-b3e1-e4a36d430a7e">
          <a:extLst>
            <a:ext uri="{FF2B5EF4-FFF2-40B4-BE49-F238E27FC236}">
              <a16:creationId xmlns:a16="http://schemas.microsoft.com/office/drawing/2014/main" id="{140893A7-F4B3-4572-8A54-FD1A200E29A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7" name="AutoShape 1" descr="blob:https://web.whatsapp.com/34b6e80c-bc0c-4a28-b3e1-e4a36d430a7e">
          <a:extLst>
            <a:ext uri="{FF2B5EF4-FFF2-40B4-BE49-F238E27FC236}">
              <a16:creationId xmlns:a16="http://schemas.microsoft.com/office/drawing/2014/main" id="{60279D15-26FF-4458-B60E-D36224BF3401}"/>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8" name="AutoShape 1" descr="blob:https://web.whatsapp.com/34b6e80c-bc0c-4a28-b3e1-e4a36d430a7e">
          <a:extLst>
            <a:ext uri="{FF2B5EF4-FFF2-40B4-BE49-F238E27FC236}">
              <a16:creationId xmlns:a16="http://schemas.microsoft.com/office/drawing/2014/main" id="{33052BDD-048C-4E8A-95E0-EE00350D9060}"/>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29" name="AutoShape 1" descr="blob:https://web.whatsapp.com/34b6e80c-bc0c-4a28-b3e1-e4a36d430a7e">
          <a:extLst>
            <a:ext uri="{FF2B5EF4-FFF2-40B4-BE49-F238E27FC236}">
              <a16:creationId xmlns:a16="http://schemas.microsoft.com/office/drawing/2014/main" id="{1E00A362-62A0-4E38-A261-FD59C3A3509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0" name="AutoShape 1" descr="blob:https://web.whatsapp.com/34b6e80c-bc0c-4a28-b3e1-e4a36d430a7e">
          <a:extLst>
            <a:ext uri="{FF2B5EF4-FFF2-40B4-BE49-F238E27FC236}">
              <a16:creationId xmlns:a16="http://schemas.microsoft.com/office/drawing/2014/main" id="{9630F3F6-B81F-424D-8D0D-158A66BC935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1" name="AutoShape 1" descr="blob:https://web.whatsapp.com/34b6e80c-bc0c-4a28-b3e1-e4a36d430a7e">
          <a:extLst>
            <a:ext uri="{FF2B5EF4-FFF2-40B4-BE49-F238E27FC236}">
              <a16:creationId xmlns:a16="http://schemas.microsoft.com/office/drawing/2014/main" id="{26CA9753-9BA9-4947-9DEC-834063A129B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2" name="AutoShape 1" descr="blob:https://web.whatsapp.com/34b6e80c-bc0c-4a28-b3e1-e4a36d430a7e">
          <a:extLst>
            <a:ext uri="{FF2B5EF4-FFF2-40B4-BE49-F238E27FC236}">
              <a16:creationId xmlns:a16="http://schemas.microsoft.com/office/drawing/2014/main" id="{D4945656-3022-434E-9AA6-FC94D3F60F29}"/>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3" name="AutoShape 1" descr="blob:https://web.whatsapp.com/34b6e80c-bc0c-4a28-b3e1-e4a36d430a7e">
          <a:extLst>
            <a:ext uri="{FF2B5EF4-FFF2-40B4-BE49-F238E27FC236}">
              <a16:creationId xmlns:a16="http://schemas.microsoft.com/office/drawing/2014/main" id="{AFF5803B-C01D-4744-B5F0-AFC8686F295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4" name="AutoShape 1" descr="blob:https://web.whatsapp.com/34b6e80c-bc0c-4a28-b3e1-e4a36d430a7e">
          <a:extLst>
            <a:ext uri="{FF2B5EF4-FFF2-40B4-BE49-F238E27FC236}">
              <a16:creationId xmlns:a16="http://schemas.microsoft.com/office/drawing/2014/main" id="{E142CF31-B208-4B15-A3D5-3E93D16CAB3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5" name="AutoShape 1" descr="blob:https://web.whatsapp.com/34b6e80c-bc0c-4a28-b3e1-e4a36d430a7e">
          <a:extLst>
            <a:ext uri="{FF2B5EF4-FFF2-40B4-BE49-F238E27FC236}">
              <a16:creationId xmlns:a16="http://schemas.microsoft.com/office/drawing/2014/main" id="{66255C91-B551-4E4D-ACC0-F26E70F76497}"/>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6" name="AutoShape 1" descr="blob:https://web.whatsapp.com/34b6e80c-bc0c-4a28-b3e1-e4a36d430a7e">
          <a:extLst>
            <a:ext uri="{FF2B5EF4-FFF2-40B4-BE49-F238E27FC236}">
              <a16:creationId xmlns:a16="http://schemas.microsoft.com/office/drawing/2014/main" id="{E269BB17-E865-44AB-96CA-4A7E5AEE0D6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7" name="AutoShape 1" descr="blob:https://web.whatsapp.com/34b6e80c-bc0c-4a28-b3e1-e4a36d430a7e">
          <a:extLst>
            <a:ext uri="{FF2B5EF4-FFF2-40B4-BE49-F238E27FC236}">
              <a16:creationId xmlns:a16="http://schemas.microsoft.com/office/drawing/2014/main" id="{DB65A066-E4DA-47A5-A7FF-C5F57E7868B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8" name="AutoShape 1" descr="blob:https://web.whatsapp.com/34b6e80c-bc0c-4a28-b3e1-e4a36d430a7e">
          <a:extLst>
            <a:ext uri="{FF2B5EF4-FFF2-40B4-BE49-F238E27FC236}">
              <a16:creationId xmlns:a16="http://schemas.microsoft.com/office/drawing/2014/main" id="{DC05E9FB-97E8-4841-BC56-5554A35E3E70}"/>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39" name="AutoShape 1" descr="blob:https://web.whatsapp.com/34b6e80c-bc0c-4a28-b3e1-e4a36d430a7e">
          <a:extLst>
            <a:ext uri="{FF2B5EF4-FFF2-40B4-BE49-F238E27FC236}">
              <a16:creationId xmlns:a16="http://schemas.microsoft.com/office/drawing/2014/main" id="{5E405046-38E8-453A-B6DF-3DC59342306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0" name="AutoShape 1" descr="blob:https://web.whatsapp.com/34b6e80c-bc0c-4a28-b3e1-e4a36d430a7e">
          <a:extLst>
            <a:ext uri="{FF2B5EF4-FFF2-40B4-BE49-F238E27FC236}">
              <a16:creationId xmlns:a16="http://schemas.microsoft.com/office/drawing/2014/main" id="{E96FCC8E-582C-4B02-8976-6CE4335E762A}"/>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1" name="AutoShape 1" descr="blob:https://web.whatsapp.com/34b6e80c-bc0c-4a28-b3e1-e4a36d430a7e">
          <a:extLst>
            <a:ext uri="{FF2B5EF4-FFF2-40B4-BE49-F238E27FC236}">
              <a16:creationId xmlns:a16="http://schemas.microsoft.com/office/drawing/2014/main" id="{3F72BC3C-3768-4EF0-835A-27F0FD322DF5}"/>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2" name="AutoShape 1" descr="blob:https://web.whatsapp.com/34b6e80c-bc0c-4a28-b3e1-e4a36d430a7e">
          <a:extLst>
            <a:ext uri="{FF2B5EF4-FFF2-40B4-BE49-F238E27FC236}">
              <a16:creationId xmlns:a16="http://schemas.microsoft.com/office/drawing/2014/main" id="{9D07DD2C-7964-4A08-BDBD-874EBC86ECB1}"/>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3" name="AutoShape 1" descr="blob:https://web.whatsapp.com/34b6e80c-bc0c-4a28-b3e1-e4a36d430a7e">
          <a:extLst>
            <a:ext uri="{FF2B5EF4-FFF2-40B4-BE49-F238E27FC236}">
              <a16:creationId xmlns:a16="http://schemas.microsoft.com/office/drawing/2014/main" id="{E1FDA2B0-A2EA-4AE8-896D-3FA08E35B0D3}"/>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4" name="AutoShape 1" descr="blob:https://web.whatsapp.com/34b6e80c-bc0c-4a28-b3e1-e4a36d430a7e">
          <a:extLst>
            <a:ext uri="{FF2B5EF4-FFF2-40B4-BE49-F238E27FC236}">
              <a16:creationId xmlns:a16="http://schemas.microsoft.com/office/drawing/2014/main" id="{8C950D41-67C3-45AC-9A21-C57FB0FE4E9D}"/>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5" name="AutoShape 1" descr="blob:https://web.whatsapp.com/34b6e80c-bc0c-4a28-b3e1-e4a36d430a7e">
          <a:extLst>
            <a:ext uri="{FF2B5EF4-FFF2-40B4-BE49-F238E27FC236}">
              <a16:creationId xmlns:a16="http://schemas.microsoft.com/office/drawing/2014/main" id="{82183145-B462-44ED-BFC9-2E3B23431A36}"/>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6" name="AutoShape 1" descr="blob:https://web.whatsapp.com/34b6e80c-bc0c-4a28-b3e1-e4a36d430a7e">
          <a:extLst>
            <a:ext uri="{FF2B5EF4-FFF2-40B4-BE49-F238E27FC236}">
              <a16:creationId xmlns:a16="http://schemas.microsoft.com/office/drawing/2014/main" id="{3B37FEC6-C07B-4955-B65D-ABC712275CCF}"/>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1553</xdr:row>
      <xdr:rowOff>0</xdr:rowOff>
    </xdr:from>
    <xdr:ext cx="304800" cy="307975"/>
    <xdr:sp macro="" textlink="">
      <xdr:nvSpPr>
        <xdr:cNvPr id="8147" name="AutoShape 1" descr="blob:https://web.whatsapp.com/34b6e80c-bc0c-4a28-b3e1-e4a36d430a7e">
          <a:extLst>
            <a:ext uri="{FF2B5EF4-FFF2-40B4-BE49-F238E27FC236}">
              <a16:creationId xmlns:a16="http://schemas.microsoft.com/office/drawing/2014/main" id="{A2662C64-EE19-4C8F-914A-54EA612E8422}"/>
            </a:ext>
          </a:extLst>
        </xdr:cNvPr>
        <xdr:cNvSpPr>
          <a:spLocks noChangeAspect="1" noChangeArrowheads="1"/>
        </xdr:cNvSpPr>
      </xdr:nvSpPr>
      <xdr:spPr bwMode="auto">
        <a:xfrm>
          <a:off x="9409545" y="39644204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48" name="AutoShape 1" descr="blob:https://web.whatsapp.com/34b6e80c-bc0c-4a28-b3e1-e4a36d430a7e">
          <a:extLst>
            <a:ext uri="{FF2B5EF4-FFF2-40B4-BE49-F238E27FC236}">
              <a16:creationId xmlns:a16="http://schemas.microsoft.com/office/drawing/2014/main" id="{B43FC550-144A-483C-A88E-54F44A0C27C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49" name="AutoShape 1" descr="blob:https://web.whatsapp.com/34b6e80c-bc0c-4a28-b3e1-e4a36d430a7e">
          <a:extLst>
            <a:ext uri="{FF2B5EF4-FFF2-40B4-BE49-F238E27FC236}">
              <a16:creationId xmlns:a16="http://schemas.microsoft.com/office/drawing/2014/main" id="{79C3A6C0-B456-4D79-BF99-0C03D7942BA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0" name="AutoShape 1" descr="blob:https://web.whatsapp.com/34b6e80c-bc0c-4a28-b3e1-e4a36d430a7e">
          <a:extLst>
            <a:ext uri="{FF2B5EF4-FFF2-40B4-BE49-F238E27FC236}">
              <a16:creationId xmlns:a16="http://schemas.microsoft.com/office/drawing/2014/main" id="{AE7673F8-4EBD-49C6-8B27-8C2F4BBC0A5E}"/>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1" name="AutoShape 1" descr="blob:https://web.whatsapp.com/34b6e80c-bc0c-4a28-b3e1-e4a36d430a7e">
          <a:extLst>
            <a:ext uri="{FF2B5EF4-FFF2-40B4-BE49-F238E27FC236}">
              <a16:creationId xmlns:a16="http://schemas.microsoft.com/office/drawing/2014/main" id="{65093C35-A223-4DDA-A6F9-121B1BCDDCE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2" name="AutoShape 1" descr="blob:https://web.whatsapp.com/34b6e80c-bc0c-4a28-b3e1-e4a36d430a7e">
          <a:extLst>
            <a:ext uri="{FF2B5EF4-FFF2-40B4-BE49-F238E27FC236}">
              <a16:creationId xmlns:a16="http://schemas.microsoft.com/office/drawing/2014/main" id="{10BEFCC5-E3C6-4BC2-AEF5-6DA50CBB98D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3" name="AutoShape 1" descr="blob:https://web.whatsapp.com/34b6e80c-bc0c-4a28-b3e1-e4a36d430a7e">
          <a:extLst>
            <a:ext uri="{FF2B5EF4-FFF2-40B4-BE49-F238E27FC236}">
              <a16:creationId xmlns:a16="http://schemas.microsoft.com/office/drawing/2014/main" id="{97057785-E32C-4832-A23A-6BFAEE0E99B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4" name="AutoShape 1" descr="blob:https://web.whatsapp.com/34b6e80c-bc0c-4a28-b3e1-e4a36d430a7e">
          <a:extLst>
            <a:ext uri="{FF2B5EF4-FFF2-40B4-BE49-F238E27FC236}">
              <a16:creationId xmlns:a16="http://schemas.microsoft.com/office/drawing/2014/main" id="{DAE083AD-D4E2-4747-8133-0C35B8B8C719}"/>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5" name="AutoShape 1" descr="blob:https://web.whatsapp.com/34b6e80c-bc0c-4a28-b3e1-e4a36d430a7e">
          <a:extLst>
            <a:ext uri="{FF2B5EF4-FFF2-40B4-BE49-F238E27FC236}">
              <a16:creationId xmlns:a16="http://schemas.microsoft.com/office/drawing/2014/main" id="{327DCA7D-50B4-403B-8214-B752B4DDF93B}"/>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6" name="AutoShape 1" descr="blob:https://web.whatsapp.com/34b6e80c-bc0c-4a28-b3e1-e4a36d430a7e">
          <a:extLst>
            <a:ext uri="{FF2B5EF4-FFF2-40B4-BE49-F238E27FC236}">
              <a16:creationId xmlns:a16="http://schemas.microsoft.com/office/drawing/2014/main" id="{D0AF5790-B6B3-42A4-8356-FB755C4A66CC}"/>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7" name="AutoShape 1" descr="blob:https://web.whatsapp.com/34b6e80c-bc0c-4a28-b3e1-e4a36d430a7e">
          <a:extLst>
            <a:ext uri="{FF2B5EF4-FFF2-40B4-BE49-F238E27FC236}">
              <a16:creationId xmlns:a16="http://schemas.microsoft.com/office/drawing/2014/main" id="{92EFDD9A-5C98-4AE1-8333-D035C7FF0EF4}"/>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8" name="AutoShape 1" descr="blob:https://web.whatsapp.com/34b6e80c-bc0c-4a28-b3e1-e4a36d430a7e">
          <a:extLst>
            <a:ext uri="{FF2B5EF4-FFF2-40B4-BE49-F238E27FC236}">
              <a16:creationId xmlns:a16="http://schemas.microsoft.com/office/drawing/2014/main" id="{FDA68F5A-95BD-497B-B8D2-26298D6B9C2F}"/>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59" name="AutoShape 1" descr="blob:https://web.whatsapp.com/34b6e80c-bc0c-4a28-b3e1-e4a36d430a7e">
          <a:extLst>
            <a:ext uri="{FF2B5EF4-FFF2-40B4-BE49-F238E27FC236}">
              <a16:creationId xmlns:a16="http://schemas.microsoft.com/office/drawing/2014/main" id="{5BE27C4E-B04D-4ED4-A2CA-44D246B1966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60" name="AutoShape 1" descr="blob:https://web.whatsapp.com/34b6e80c-bc0c-4a28-b3e1-e4a36d430a7e">
          <a:extLst>
            <a:ext uri="{FF2B5EF4-FFF2-40B4-BE49-F238E27FC236}">
              <a16:creationId xmlns:a16="http://schemas.microsoft.com/office/drawing/2014/main" id="{6C830AAD-9EA5-45B3-AA13-0D59BCCFD1B5}"/>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61" name="AutoShape 1" descr="blob:https://web.whatsapp.com/34b6e80c-bc0c-4a28-b3e1-e4a36d430a7e">
          <a:extLst>
            <a:ext uri="{FF2B5EF4-FFF2-40B4-BE49-F238E27FC236}">
              <a16:creationId xmlns:a16="http://schemas.microsoft.com/office/drawing/2014/main" id="{A9A0F565-6F59-438F-9890-2DB059D4BA22}"/>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62" name="AutoShape 1" descr="blob:https://web.whatsapp.com/34b6e80c-bc0c-4a28-b3e1-e4a36d430a7e">
          <a:extLst>
            <a:ext uri="{FF2B5EF4-FFF2-40B4-BE49-F238E27FC236}">
              <a16:creationId xmlns:a16="http://schemas.microsoft.com/office/drawing/2014/main" id="{BFF74FB9-FC33-4249-B034-52C7B31B2636}"/>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163" name="AutoShape 1" descr="blob:https://web.whatsapp.com/34b6e80c-bc0c-4a28-b3e1-e4a36d430a7e">
          <a:extLst>
            <a:ext uri="{FF2B5EF4-FFF2-40B4-BE49-F238E27FC236}">
              <a16:creationId xmlns:a16="http://schemas.microsoft.com/office/drawing/2014/main" id="{B1BCAA94-46A1-4925-8B0D-391C5F748178}"/>
            </a:ext>
          </a:extLst>
        </xdr:cNvPr>
        <xdr:cNvSpPr>
          <a:spLocks noChangeAspect="1" noChangeArrowheads="1"/>
        </xdr:cNvSpPr>
      </xdr:nvSpPr>
      <xdr:spPr bwMode="auto">
        <a:xfrm>
          <a:off x="9409545" y="39671143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4" name="AutoShape 1" descr="blob:https://web.whatsapp.com/34b6e80c-bc0c-4a28-b3e1-e4a36d430a7e">
          <a:extLst>
            <a:ext uri="{FF2B5EF4-FFF2-40B4-BE49-F238E27FC236}">
              <a16:creationId xmlns:a16="http://schemas.microsoft.com/office/drawing/2014/main" id="{E982E16B-9B7C-4C4D-BB65-AE84049FFC7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5" name="AutoShape 1" descr="blob:https://web.whatsapp.com/34b6e80c-bc0c-4a28-b3e1-e4a36d430a7e">
          <a:extLst>
            <a:ext uri="{FF2B5EF4-FFF2-40B4-BE49-F238E27FC236}">
              <a16:creationId xmlns:a16="http://schemas.microsoft.com/office/drawing/2014/main" id="{0A500E8B-478A-458B-9695-F0AB9D27183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6" name="AutoShape 1" descr="blob:https://web.whatsapp.com/34b6e80c-bc0c-4a28-b3e1-e4a36d430a7e">
          <a:extLst>
            <a:ext uri="{FF2B5EF4-FFF2-40B4-BE49-F238E27FC236}">
              <a16:creationId xmlns:a16="http://schemas.microsoft.com/office/drawing/2014/main" id="{F16F02E7-1A24-452B-B1E8-B18F871FE9F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7" name="AutoShape 1" descr="blob:https://web.whatsapp.com/34b6e80c-bc0c-4a28-b3e1-e4a36d430a7e">
          <a:extLst>
            <a:ext uri="{FF2B5EF4-FFF2-40B4-BE49-F238E27FC236}">
              <a16:creationId xmlns:a16="http://schemas.microsoft.com/office/drawing/2014/main" id="{2A702FE4-239D-4DEF-9071-8055E388AAF0}"/>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8" name="AutoShape 1" descr="blob:https://web.whatsapp.com/34b6e80c-bc0c-4a28-b3e1-e4a36d430a7e">
          <a:extLst>
            <a:ext uri="{FF2B5EF4-FFF2-40B4-BE49-F238E27FC236}">
              <a16:creationId xmlns:a16="http://schemas.microsoft.com/office/drawing/2014/main" id="{7211BE0B-762F-419A-8618-91C34D0B805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69" name="AutoShape 1" descr="blob:https://web.whatsapp.com/34b6e80c-bc0c-4a28-b3e1-e4a36d430a7e">
          <a:extLst>
            <a:ext uri="{FF2B5EF4-FFF2-40B4-BE49-F238E27FC236}">
              <a16:creationId xmlns:a16="http://schemas.microsoft.com/office/drawing/2014/main" id="{B2B4AA1F-E0F1-4127-A21D-31F9C3878C7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0" name="AutoShape 1" descr="blob:https://web.whatsapp.com/34b6e80c-bc0c-4a28-b3e1-e4a36d430a7e">
          <a:extLst>
            <a:ext uri="{FF2B5EF4-FFF2-40B4-BE49-F238E27FC236}">
              <a16:creationId xmlns:a16="http://schemas.microsoft.com/office/drawing/2014/main" id="{FE78E41E-88D3-4D64-ADD0-9CADF437D3E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1" name="AutoShape 1" descr="blob:https://web.whatsapp.com/34b6e80c-bc0c-4a28-b3e1-e4a36d430a7e">
          <a:extLst>
            <a:ext uri="{FF2B5EF4-FFF2-40B4-BE49-F238E27FC236}">
              <a16:creationId xmlns:a16="http://schemas.microsoft.com/office/drawing/2014/main" id="{14C7A7A1-C407-4439-B02D-297189753FF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2" name="AutoShape 1" descr="blob:https://web.whatsapp.com/34b6e80c-bc0c-4a28-b3e1-e4a36d430a7e">
          <a:extLst>
            <a:ext uri="{FF2B5EF4-FFF2-40B4-BE49-F238E27FC236}">
              <a16:creationId xmlns:a16="http://schemas.microsoft.com/office/drawing/2014/main" id="{FDF9B72C-6435-4628-BB90-93399F9BC6C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3" name="AutoShape 1" descr="blob:https://web.whatsapp.com/34b6e80c-bc0c-4a28-b3e1-e4a36d430a7e">
          <a:extLst>
            <a:ext uri="{FF2B5EF4-FFF2-40B4-BE49-F238E27FC236}">
              <a16:creationId xmlns:a16="http://schemas.microsoft.com/office/drawing/2014/main" id="{16C91300-6C19-41C0-A76C-FA6D2A8E15A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4" name="AutoShape 1" descr="blob:https://web.whatsapp.com/34b6e80c-bc0c-4a28-b3e1-e4a36d430a7e">
          <a:extLst>
            <a:ext uri="{FF2B5EF4-FFF2-40B4-BE49-F238E27FC236}">
              <a16:creationId xmlns:a16="http://schemas.microsoft.com/office/drawing/2014/main" id="{2A42AE22-26C7-4054-B016-2A239E7BE20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5" name="AutoShape 1" descr="blob:https://web.whatsapp.com/34b6e80c-bc0c-4a28-b3e1-e4a36d430a7e">
          <a:extLst>
            <a:ext uri="{FF2B5EF4-FFF2-40B4-BE49-F238E27FC236}">
              <a16:creationId xmlns:a16="http://schemas.microsoft.com/office/drawing/2014/main" id="{62509973-DC31-4CEE-BCAB-9A6E3EEB28B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6" name="AutoShape 1" descr="blob:https://web.whatsapp.com/34b6e80c-bc0c-4a28-b3e1-e4a36d430a7e">
          <a:extLst>
            <a:ext uri="{FF2B5EF4-FFF2-40B4-BE49-F238E27FC236}">
              <a16:creationId xmlns:a16="http://schemas.microsoft.com/office/drawing/2014/main" id="{F91DC126-92CC-4A39-80D5-22EE5F86E27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7" name="AutoShape 1" descr="blob:https://web.whatsapp.com/34b6e80c-bc0c-4a28-b3e1-e4a36d430a7e">
          <a:extLst>
            <a:ext uri="{FF2B5EF4-FFF2-40B4-BE49-F238E27FC236}">
              <a16:creationId xmlns:a16="http://schemas.microsoft.com/office/drawing/2014/main" id="{40499B4F-CB62-4AB2-A128-EA009D73AAC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8" name="AutoShape 1" descr="blob:https://web.whatsapp.com/34b6e80c-bc0c-4a28-b3e1-e4a36d430a7e">
          <a:extLst>
            <a:ext uri="{FF2B5EF4-FFF2-40B4-BE49-F238E27FC236}">
              <a16:creationId xmlns:a16="http://schemas.microsoft.com/office/drawing/2014/main" id="{CC2B4B57-1F5D-421D-BDA3-9BE44323F68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79" name="AutoShape 1" descr="blob:https://web.whatsapp.com/34b6e80c-bc0c-4a28-b3e1-e4a36d430a7e">
          <a:extLst>
            <a:ext uri="{FF2B5EF4-FFF2-40B4-BE49-F238E27FC236}">
              <a16:creationId xmlns:a16="http://schemas.microsoft.com/office/drawing/2014/main" id="{AD8D1547-E24D-4D1F-8A31-9C6BC09EBC5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0" name="AutoShape 1" descr="blob:https://web.whatsapp.com/34b6e80c-bc0c-4a28-b3e1-e4a36d430a7e">
          <a:extLst>
            <a:ext uri="{FF2B5EF4-FFF2-40B4-BE49-F238E27FC236}">
              <a16:creationId xmlns:a16="http://schemas.microsoft.com/office/drawing/2014/main" id="{9B1AC388-DE1B-4AB1-84B3-7D4736C7F06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1" name="AutoShape 1" descr="blob:https://web.whatsapp.com/34b6e80c-bc0c-4a28-b3e1-e4a36d430a7e">
          <a:extLst>
            <a:ext uri="{FF2B5EF4-FFF2-40B4-BE49-F238E27FC236}">
              <a16:creationId xmlns:a16="http://schemas.microsoft.com/office/drawing/2014/main" id="{0BB60F91-9F1C-44CE-9B73-F2FD542FD8B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2" name="AutoShape 1" descr="blob:https://web.whatsapp.com/34b6e80c-bc0c-4a28-b3e1-e4a36d430a7e">
          <a:extLst>
            <a:ext uri="{FF2B5EF4-FFF2-40B4-BE49-F238E27FC236}">
              <a16:creationId xmlns:a16="http://schemas.microsoft.com/office/drawing/2014/main" id="{7DB0F64A-E876-404E-8FF8-F9C27E873E6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3" name="AutoShape 1" descr="blob:https://web.whatsapp.com/34b6e80c-bc0c-4a28-b3e1-e4a36d430a7e">
          <a:extLst>
            <a:ext uri="{FF2B5EF4-FFF2-40B4-BE49-F238E27FC236}">
              <a16:creationId xmlns:a16="http://schemas.microsoft.com/office/drawing/2014/main" id="{459E3D32-D458-407A-9BDF-8A63F86A2C6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4" name="AutoShape 1" descr="blob:https://web.whatsapp.com/34b6e80c-bc0c-4a28-b3e1-e4a36d430a7e">
          <a:extLst>
            <a:ext uri="{FF2B5EF4-FFF2-40B4-BE49-F238E27FC236}">
              <a16:creationId xmlns:a16="http://schemas.microsoft.com/office/drawing/2014/main" id="{F337B55C-CEFB-4C6C-920C-E88127987D1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5" name="AutoShape 1" descr="blob:https://web.whatsapp.com/34b6e80c-bc0c-4a28-b3e1-e4a36d430a7e">
          <a:extLst>
            <a:ext uri="{FF2B5EF4-FFF2-40B4-BE49-F238E27FC236}">
              <a16:creationId xmlns:a16="http://schemas.microsoft.com/office/drawing/2014/main" id="{5F569ECE-A2A1-4D0D-A84B-3D6342C35D8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6" name="AutoShape 1" descr="blob:https://web.whatsapp.com/34b6e80c-bc0c-4a28-b3e1-e4a36d430a7e">
          <a:extLst>
            <a:ext uri="{FF2B5EF4-FFF2-40B4-BE49-F238E27FC236}">
              <a16:creationId xmlns:a16="http://schemas.microsoft.com/office/drawing/2014/main" id="{31D57471-83F7-4079-BCCB-868043DE84B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7" name="AutoShape 1" descr="blob:https://web.whatsapp.com/34b6e80c-bc0c-4a28-b3e1-e4a36d430a7e">
          <a:extLst>
            <a:ext uri="{FF2B5EF4-FFF2-40B4-BE49-F238E27FC236}">
              <a16:creationId xmlns:a16="http://schemas.microsoft.com/office/drawing/2014/main" id="{24D6E8E3-E24B-40AB-943D-CBEED59A4CB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8" name="AutoShape 1" descr="blob:https://web.whatsapp.com/34b6e80c-bc0c-4a28-b3e1-e4a36d430a7e">
          <a:extLst>
            <a:ext uri="{FF2B5EF4-FFF2-40B4-BE49-F238E27FC236}">
              <a16:creationId xmlns:a16="http://schemas.microsoft.com/office/drawing/2014/main" id="{867F1598-A654-4E08-A5E8-31FC9D99B5D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89" name="AutoShape 1" descr="blob:https://web.whatsapp.com/34b6e80c-bc0c-4a28-b3e1-e4a36d430a7e">
          <a:extLst>
            <a:ext uri="{FF2B5EF4-FFF2-40B4-BE49-F238E27FC236}">
              <a16:creationId xmlns:a16="http://schemas.microsoft.com/office/drawing/2014/main" id="{7FDC05AC-B218-4131-85CD-18E52E373BF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90" name="AutoShape 1" descr="blob:https://web.whatsapp.com/34b6e80c-bc0c-4a28-b3e1-e4a36d430a7e">
          <a:extLst>
            <a:ext uri="{FF2B5EF4-FFF2-40B4-BE49-F238E27FC236}">
              <a16:creationId xmlns:a16="http://schemas.microsoft.com/office/drawing/2014/main" id="{F53E7551-1C38-4439-BD48-EEB0BD86DE6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91" name="AutoShape 1" descr="blob:https://web.whatsapp.com/34b6e80c-bc0c-4a28-b3e1-e4a36d430a7e">
          <a:extLst>
            <a:ext uri="{FF2B5EF4-FFF2-40B4-BE49-F238E27FC236}">
              <a16:creationId xmlns:a16="http://schemas.microsoft.com/office/drawing/2014/main" id="{078C1DE2-05C4-4F5A-9342-69DF9EF45AA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192" name="AutoShape 1" descr="blob:https://web.whatsapp.com/34b6e80c-bc0c-4a28-b3e1-e4a36d430a7e">
          <a:extLst>
            <a:ext uri="{FF2B5EF4-FFF2-40B4-BE49-F238E27FC236}">
              <a16:creationId xmlns:a16="http://schemas.microsoft.com/office/drawing/2014/main" id="{D7F45F9E-0BCD-4F31-A627-918F132966B1}"/>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196" name="AutoShape 1" descr="blob:https://web.whatsapp.com/34b6e80c-bc0c-4a28-b3e1-e4a36d430a7e">
          <a:extLst>
            <a:ext uri="{FF2B5EF4-FFF2-40B4-BE49-F238E27FC236}">
              <a16:creationId xmlns:a16="http://schemas.microsoft.com/office/drawing/2014/main" id="{4827A852-FE0B-4ADF-90EB-6B764B0D219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197" name="AutoShape 1" descr="blob:https://web.whatsapp.com/34b6e80c-bc0c-4a28-b3e1-e4a36d430a7e">
          <a:extLst>
            <a:ext uri="{FF2B5EF4-FFF2-40B4-BE49-F238E27FC236}">
              <a16:creationId xmlns:a16="http://schemas.microsoft.com/office/drawing/2014/main" id="{96CB379D-3BAF-40DE-A67B-D395A69438A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198" name="AutoShape 1" descr="blob:https://web.whatsapp.com/34b6e80c-bc0c-4a28-b3e1-e4a36d430a7e">
          <a:extLst>
            <a:ext uri="{FF2B5EF4-FFF2-40B4-BE49-F238E27FC236}">
              <a16:creationId xmlns:a16="http://schemas.microsoft.com/office/drawing/2014/main" id="{F7E453C0-58E5-4159-BAA4-B980F0CC9290}"/>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199" name="AutoShape 1" descr="blob:https://web.whatsapp.com/34b6e80c-bc0c-4a28-b3e1-e4a36d430a7e">
          <a:extLst>
            <a:ext uri="{FF2B5EF4-FFF2-40B4-BE49-F238E27FC236}">
              <a16:creationId xmlns:a16="http://schemas.microsoft.com/office/drawing/2014/main" id="{9AF0638B-ABDD-4B6D-B303-2A1EA469BB96}"/>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0" name="AutoShape 1" descr="blob:https://web.whatsapp.com/34b6e80c-bc0c-4a28-b3e1-e4a36d430a7e">
          <a:extLst>
            <a:ext uri="{FF2B5EF4-FFF2-40B4-BE49-F238E27FC236}">
              <a16:creationId xmlns:a16="http://schemas.microsoft.com/office/drawing/2014/main" id="{1D50467C-B602-4B1C-8521-5E88CE183FC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1" name="AutoShape 1" descr="blob:https://web.whatsapp.com/34b6e80c-bc0c-4a28-b3e1-e4a36d430a7e">
          <a:extLst>
            <a:ext uri="{FF2B5EF4-FFF2-40B4-BE49-F238E27FC236}">
              <a16:creationId xmlns:a16="http://schemas.microsoft.com/office/drawing/2014/main" id="{B7AE889B-D42A-4C3D-B288-EC939E555CC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2" name="AutoShape 1" descr="blob:https://web.whatsapp.com/34b6e80c-bc0c-4a28-b3e1-e4a36d430a7e">
          <a:extLst>
            <a:ext uri="{FF2B5EF4-FFF2-40B4-BE49-F238E27FC236}">
              <a16:creationId xmlns:a16="http://schemas.microsoft.com/office/drawing/2014/main" id="{1D420CE1-37E6-47BC-BCAD-DBA269EF20C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3" name="AutoShape 1" descr="blob:https://web.whatsapp.com/34b6e80c-bc0c-4a28-b3e1-e4a36d430a7e">
          <a:extLst>
            <a:ext uri="{FF2B5EF4-FFF2-40B4-BE49-F238E27FC236}">
              <a16:creationId xmlns:a16="http://schemas.microsoft.com/office/drawing/2014/main" id="{1387A3C7-0DC8-4552-B3FC-21B97FBE3ADB}"/>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4" name="AutoShape 1" descr="blob:https://web.whatsapp.com/34b6e80c-bc0c-4a28-b3e1-e4a36d430a7e">
          <a:extLst>
            <a:ext uri="{FF2B5EF4-FFF2-40B4-BE49-F238E27FC236}">
              <a16:creationId xmlns:a16="http://schemas.microsoft.com/office/drawing/2014/main" id="{4D97F3C8-A97D-4646-B607-67DD70B61580}"/>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5" name="AutoShape 1" descr="blob:https://web.whatsapp.com/34b6e80c-bc0c-4a28-b3e1-e4a36d430a7e">
          <a:extLst>
            <a:ext uri="{FF2B5EF4-FFF2-40B4-BE49-F238E27FC236}">
              <a16:creationId xmlns:a16="http://schemas.microsoft.com/office/drawing/2014/main" id="{B1FE49AD-3156-4ACC-AF4D-4D51DB98FD3B}"/>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6" name="AutoShape 1" descr="blob:https://web.whatsapp.com/34b6e80c-bc0c-4a28-b3e1-e4a36d430a7e">
          <a:extLst>
            <a:ext uri="{FF2B5EF4-FFF2-40B4-BE49-F238E27FC236}">
              <a16:creationId xmlns:a16="http://schemas.microsoft.com/office/drawing/2014/main" id="{A3B822F5-C970-4F48-ADF7-4BE4ED2B6B4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7" name="AutoShape 1" descr="blob:https://web.whatsapp.com/34b6e80c-bc0c-4a28-b3e1-e4a36d430a7e">
          <a:extLst>
            <a:ext uri="{FF2B5EF4-FFF2-40B4-BE49-F238E27FC236}">
              <a16:creationId xmlns:a16="http://schemas.microsoft.com/office/drawing/2014/main" id="{3F053F38-2E20-4C6C-A636-F12BDF02FE6F}"/>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8" name="AutoShape 1" descr="blob:https://web.whatsapp.com/34b6e80c-bc0c-4a28-b3e1-e4a36d430a7e">
          <a:extLst>
            <a:ext uri="{FF2B5EF4-FFF2-40B4-BE49-F238E27FC236}">
              <a16:creationId xmlns:a16="http://schemas.microsoft.com/office/drawing/2014/main" id="{C153EFA4-8E12-4F8C-9147-93198C7A1B2A}"/>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09" name="AutoShape 1" descr="blob:https://web.whatsapp.com/34b6e80c-bc0c-4a28-b3e1-e4a36d430a7e">
          <a:extLst>
            <a:ext uri="{FF2B5EF4-FFF2-40B4-BE49-F238E27FC236}">
              <a16:creationId xmlns:a16="http://schemas.microsoft.com/office/drawing/2014/main" id="{9F172687-FEA9-4521-84E5-63CA15ED9D8D}"/>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0" name="AutoShape 1" descr="blob:https://web.whatsapp.com/34b6e80c-bc0c-4a28-b3e1-e4a36d430a7e">
          <a:extLst>
            <a:ext uri="{FF2B5EF4-FFF2-40B4-BE49-F238E27FC236}">
              <a16:creationId xmlns:a16="http://schemas.microsoft.com/office/drawing/2014/main" id="{9E1D0D6A-11A2-456F-B7FF-F371BDFA117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1" name="AutoShape 1" descr="blob:https://web.whatsapp.com/34b6e80c-bc0c-4a28-b3e1-e4a36d430a7e">
          <a:extLst>
            <a:ext uri="{FF2B5EF4-FFF2-40B4-BE49-F238E27FC236}">
              <a16:creationId xmlns:a16="http://schemas.microsoft.com/office/drawing/2014/main" id="{E4E5AF91-D6ED-4AE8-B772-93870E0E70A4}"/>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2" name="AutoShape 1" descr="blob:https://web.whatsapp.com/34b6e80c-bc0c-4a28-b3e1-e4a36d430a7e">
          <a:extLst>
            <a:ext uri="{FF2B5EF4-FFF2-40B4-BE49-F238E27FC236}">
              <a16:creationId xmlns:a16="http://schemas.microsoft.com/office/drawing/2014/main" id="{73A88012-467B-469E-9599-2912E84F418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3" name="AutoShape 1" descr="blob:https://web.whatsapp.com/34b6e80c-bc0c-4a28-b3e1-e4a36d430a7e">
          <a:extLst>
            <a:ext uri="{FF2B5EF4-FFF2-40B4-BE49-F238E27FC236}">
              <a16:creationId xmlns:a16="http://schemas.microsoft.com/office/drawing/2014/main" id="{A9E886E3-38E4-443F-A844-2ED53F46712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4" name="AutoShape 1" descr="blob:https://web.whatsapp.com/34b6e80c-bc0c-4a28-b3e1-e4a36d430a7e">
          <a:extLst>
            <a:ext uri="{FF2B5EF4-FFF2-40B4-BE49-F238E27FC236}">
              <a16:creationId xmlns:a16="http://schemas.microsoft.com/office/drawing/2014/main" id="{91C03402-7F6F-49F1-8D25-68581CE20B6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5" name="AutoShape 1" descr="blob:https://web.whatsapp.com/34b6e80c-bc0c-4a28-b3e1-e4a36d430a7e">
          <a:extLst>
            <a:ext uri="{FF2B5EF4-FFF2-40B4-BE49-F238E27FC236}">
              <a16:creationId xmlns:a16="http://schemas.microsoft.com/office/drawing/2014/main" id="{A4CC683F-AF54-4007-B551-8101AEAFD8A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6" name="AutoShape 1" descr="blob:https://web.whatsapp.com/34b6e80c-bc0c-4a28-b3e1-e4a36d430a7e">
          <a:extLst>
            <a:ext uri="{FF2B5EF4-FFF2-40B4-BE49-F238E27FC236}">
              <a16:creationId xmlns:a16="http://schemas.microsoft.com/office/drawing/2014/main" id="{DC9AB667-A9F4-450E-940E-E83C0CE125AB}"/>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7" name="AutoShape 1" descr="blob:https://web.whatsapp.com/34b6e80c-bc0c-4a28-b3e1-e4a36d430a7e">
          <a:extLst>
            <a:ext uri="{FF2B5EF4-FFF2-40B4-BE49-F238E27FC236}">
              <a16:creationId xmlns:a16="http://schemas.microsoft.com/office/drawing/2014/main" id="{87DC9CBD-8EE6-488B-A507-45453A5D36E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8" name="AutoShape 1" descr="blob:https://web.whatsapp.com/34b6e80c-bc0c-4a28-b3e1-e4a36d430a7e">
          <a:extLst>
            <a:ext uri="{FF2B5EF4-FFF2-40B4-BE49-F238E27FC236}">
              <a16:creationId xmlns:a16="http://schemas.microsoft.com/office/drawing/2014/main" id="{4C446F02-B1C5-4D74-B924-D46375DF257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19" name="AutoShape 1" descr="blob:https://web.whatsapp.com/34b6e80c-bc0c-4a28-b3e1-e4a36d430a7e">
          <a:extLst>
            <a:ext uri="{FF2B5EF4-FFF2-40B4-BE49-F238E27FC236}">
              <a16:creationId xmlns:a16="http://schemas.microsoft.com/office/drawing/2014/main" id="{97501356-31D4-49B9-9334-5115D14DCE2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0" name="AutoShape 1" descr="blob:https://web.whatsapp.com/34b6e80c-bc0c-4a28-b3e1-e4a36d430a7e">
          <a:extLst>
            <a:ext uri="{FF2B5EF4-FFF2-40B4-BE49-F238E27FC236}">
              <a16:creationId xmlns:a16="http://schemas.microsoft.com/office/drawing/2014/main" id="{D9EC63D1-E9D4-426C-9BC2-C911D2CDBCC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1" name="AutoShape 1" descr="blob:https://web.whatsapp.com/34b6e80c-bc0c-4a28-b3e1-e4a36d430a7e">
          <a:extLst>
            <a:ext uri="{FF2B5EF4-FFF2-40B4-BE49-F238E27FC236}">
              <a16:creationId xmlns:a16="http://schemas.microsoft.com/office/drawing/2014/main" id="{0F3D2E82-D2F4-44D9-B976-4CBE35A7462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2" name="AutoShape 1" descr="blob:https://web.whatsapp.com/34b6e80c-bc0c-4a28-b3e1-e4a36d430a7e">
          <a:extLst>
            <a:ext uri="{FF2B5EF4-FFF2-40B4-BE49-F238E27FC236}">
              <a16:creationId xmlns:a16="http://schemas.microsoft.com/office/drawing/2014/main" id="{6DDA2164-5F0F-4263-906D-A9B2B0CC34A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3" name="AutoShape 1" descr="blob:https://web.whatsapp.com/34b6e80c-bc0c-4a28-b3e1-e4a36d430a7e">
          <a:extLst>
            <a:ext uri="{FF2B5EF4-FFF2-40B4-BE49-F238E27FC236}">
              <a16:creationId xmlns:a16="http://schemas.microsoft.com/office/drawing/2014/main" id="{A2AAAEB2-E1AF-4843-9501-0621753C9EB2}"/>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4" name="AutoShape 1" descr="blob:https://web.whatsapp.com/34b6e80c-bc0c-4a28-b3e1-e4a36d430a7e">
          <a:extLst>
            <a:ext uri="{FF2B5EF4-FFF2-40B4-BE49-F238E27FC236}">
              <a16:creationId xmlns:a16="http://schemas.microsoft.com/office/drawing/2014/main" id="{DEDA8B47-55D3-45B5-9F2E-EA50969B030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5" name="AutoShape 1" descr="blob:https://web.whatsapp.com/34b6e80c-bc0c-4a28-b3e1-e4a36d430a7e">
          <a:extLst>
            <a:ext uri="{FF2B5EF4-FFF2-40B4-BE49-F238E27FC236}">
              <a16:creationId xmlns:a16="http://schemas.microsoft.com/office/drawing/2014/main" id="{2BF9DB8B-DE2B-404C-821D-0E29085C3A8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6" name="AutoShape 1" descr="blob:https://web.whatsapp.com/34b6e80c-bc0c-4a28-b3e1-e4a36d430a7e">
          <a:extLst>
            <a:ext uri="{FF2B5EF4-FFF2-40B4-BE49-F238E27FC236}">
              <a16:creationId xmlns:a16="http://schemas.microsoft.com/office/drawing/2014/main" id="{1F595B9F-2905-41C2-A15E-4B2A642D55CF}"/>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7" name="AutoShape 1" descr="blob:https://web.whatsapp.com/34b6e80c-bc0c-4a28-b3e1-e4a36d430a7e">
          <a:extLst>
            <a:ext uri="{FF2B5EF4-FFF2-40B4-BE49-F238E27FC236}">
              <a16:creationId xmlns:a16="http://schemas.microsoft.com/office/drawing/2014/main" id="{D208F0A0-3295-44DD-A793-26BC3BE5E4D6}"/>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8" name="AutoShape 1" descr="blob:https://web.whatsapp.com/34b6e80c-bc0c-4a28-b3e1-e4a36d430a7e">
          <a:extLst>
            <a:ext uri="{FF2B5EF4-FFF2-40B4-BE49-F238E27FC236}">
              <a16:creationId xmlns:a16="http://schemas.microsoft.com/office/drawing/2014/main" id="{7B4400D8-BD82-4B8D-94DF-04221F36AE13}"/>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29" name="AutoShape 1" descr="blob:https://web.whatsapp.com/34b6e80c-bc0c-4a28-b3e1-e4a36d430a7e">
          <a:extLst>
            <a:ext uri="{FF2B5EF4-FFF2-40B4-BE49-F238E27FC236}">
              <a16:creationId xmlns:a16="http://schemas.microsoft.com/office/drawing/2014/main" id="{5A68AC10-48AB-43EF-AEC9-B9C66106396D}"/>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0" name="AutoShape 1" descr="blob:https://web.whatsapp.com/34b6e80c-bc0c-4a28-b3e1-e4a36d430a7e">
          <a:extLst>
            <a:ext uri="{FF2B5EF4-FFF2-40B4-BE49-F238E27FC236}">
              <a16:creationId xmlns:a16="http://schemas.microsoft.com/office/drawing/2014/main" id="{CE98AF6F-F5A7-47BE-8613-A84A89675A34}"/>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1" name="AutoShape 1" descr="blob:https://web.whatsapp.com/34b6e80c-bc0c-4a28-b3e1-e4a36d430a7e">
          <a:extLst>
            <a:ext uri="{FF2B5EF4-FFF2-40B4-BE49-F238E27FC236}">
              <a16:creationId xmlns:a16="http://schemas.microsoft.com/office/drawing/2014/main" id="{6D17C830-272D-4024-AB9B-072D6F3E7D6A}"/>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2" name="AutoShape 1" descr="blob:https://web.whatsapp.com/34b6e80c-bc0c-4a28-b3e1-e4a36d430a7e">
          <a:extLst>
            <a:ext uri="{FF2B5EF4-FFF2-40B4-BE49-F238E27FC236}">
              <a16:creationId xmlns:a16="http://schemas.microsoft.com/office/drawing/2014/main" id="{52FE9BAC-CD2E-4DDA-BA2F-C3FE42C7DD07}"/>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3" name="AutoShape 1" descr="blob:https://web.whatsapp.com/34b6e80c-bc0c-4a28-b3e1-e4a36d430a7e">
          <a:extLst>
            <a:ext uri="{FF2B5EF4-FFF2-40B4-BE49-F238E27FC236}">
              <a16:creationId xmlns:a16="http://schemas.microsoft.com/office/drawing/2014/main" id="{2B11857B-9D4B-421F-90C6-AAA8DD8A6D3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4" name="AutoShape 1" descr="blob:https://web.whatsapp.com/34b6e80c-bc0c-4a28-b3e1-e4a36d430a7e">
          <a:extLst>
            <a:ext uri="{FF2B5EF4-FFF2-40B4-BE49-F238E27FC236}">
              <a16:creationId xmlns:a16="http://schemas.microsoft.com/office/drawing/2014/main" id="{2DB12978-1410-4933-9D35-F32022FB6A3A}"/>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5" name="AutoShape 1" descr="blob:https://web.whatsapp.com/34b6e80c-bc0c-4a28-b3e1-e4a36d430a7e">
          <a:extLst>
            <a:ext uri="{FF2B5EF4-FFF2-40B4-BE49-F238E27FC236}">
              <a16:creationId xmlns:a16="http://schemas.microsoft.com/office/drawing/2014/main" id="{A258552A-F3E9-480A-A938-859AF07A08E9}"/>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6" name="AutoShape 1" descr="blob:https://web.whatsapp.com/34b6e80c-bc0c-4a28-b3e1-e4a36d430a7e">
          <a:extLst>
            <a:ext uri="{FF2B5EF4-FFF2-40B4-BE49-F238E27FC236}">
              <a16:creationId xmlns:a16="http://schemas.microsoft.com/office/drawing/2014/main" id="{7CA10489-D692-42CE-B372-B7775215835E}"/>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7" name="AutoShape 1" descr="blob:https://web.whatsapp.com/34b6e80c-bc0c-4a28-b3e1-e4a36d430a7e">
          <a:extLst>
            <a:ext uri="{FF2B5EF4-FFF2-40B4-BE49-F238E27FC236}">
              <a16:creationId xmlns:a16="http://schemas.microsoft.com/office/drawing/2014/main" id="{2D2AFCF7-E81B-4DA7-8E1E-AA6351EA10D1}"/>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8" name="AutoShape 1" descr="blob:https://web.whatsapp.com/34b6e80c-bc0c-4a28-b3e1-e4a36d430a7e">
          <a:extLst>
            <a:ext uri="{FF2B5EF4-FFF2-40B4-BE49-F238E27FC236}">
              <a16:creationId xmlns:a16="http://schemas.microsoft.com/office/drawing/2014/main" id="{3A1B9228-0D3D-4CE7-A604-04571E54348C}"/>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39" name="AutoShape 1" descr="blob:https://web.whatsapp.com/34b6e80c-bc0c-4a28-b3e1-e4a36d430a7e">
          <a:extLst>
            <a:ext uri="{FF2B5EF4-FFF2-40B4-BE49-F238E27FC236}">
              <a16:creationId xmlns:a16="http://schemas.microsoft.com/office/drawing/2014/main" id="{4D803167-DE23-4ED8-9469-4458799C133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40" name="AutoShape 1" descr="blob:https://web.whatsapp.com/34b6e80c-bc0c-4a28-b3e1-e4a36d430a7e">
          <a:extLst>
            <a:ext uri="{FF2B5EF4-FFF2-40B4-BE49-F238E27FC236}">
              <a16:creationId xmlns:a16="http://schemas.microsoft.com/office/drawing/2014/main" id="{AD6C6C60-AD79-48CD-9863-86DD898B197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41" name="AutoShape 1" descr="blob:https://web.whatsapp.com/34b6e80c-bc0c-4a28-b3e1-e4a36d430a7e">
          <a:extLst>
            <a:ext uri="{FF2B5EF4-FFF2-40B4-BE49-F238E27FC236}">
              <a16:creationId xmlns:a16="http://schemas.microsoft.com/office/drawing/2014/main" id="{F74132EC-FF36-480B-84B3-AC2F545F9E1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42" name="AutoShape 1" descr="blob:https://web.whatsapp.com/34b6e80c-bc0c-4a28-b3e1-e4a36d430a7e">
          <a:extLst>
            <a:ext uri="{FF2B5EF4-FFF2-40B4-BE49-F238E27FC236}">
              <a16:creationId xmlns:a16="http://schemas.microsoft.com/office/drawing/2014/main" id="{77755039-5DC6-443A-82DE-E6F7E72953A8}"/>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1556</xdr:row>
      <xdr:rowOff>0</xdr:rowOff>
    </xdr:from>
    <xdr:ext cx="304800" cy="307975"/>
    <xdr:sp macro="" textlink="">
      <xdr:nvSpPr>
        <xdr:cNvPr id="8243" name="AutoShape 1" descr="blob:https://web.whatsapp.com/34b6e80c-bc0c-4a28-b3e1-e4a36d430a7e">
          <a:extLst>
            <a:ext uri="{FF2B5EF4-FFF2-40B4-BE49-F238E27FC236}">
              <a16:creationId xmlns:a16="http://schemas.microsoft.com/office/drawing/2014/main" id="{C9E710D6-1A94-4F77-8CA0-FE929E03D335}"/>
            </a:ext>
          </a:extLst>
        </xdr:cNvPr>
        <xdr:cNvSpPr>
          <a:spLocks noChangeAspect="1" noChangeArrowheads="1"/>
        </xdr:cNvSpPr>
      </xdr:nvSpPr>
      <xdr:spPr bwMode="auto">
        <a:xfrm>
          <a:off x="9409545" y="424728409"/>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4" name="AutoShape 1" descr="blob:https://web.whatsapp.com/34b6e80c-bc0c-4a28-b3e1-e4a36d430a7e">
          <a:extLst>
            <a:ext uri="{FF2B5EF4-FFF2-40B4-BE49-F238E27FC236}">
              <a16:creationId xmlns:a16="http://schemas.microsoft.com/office/drawing/2014/main" id="{EE8F476C-8DC6-4058-B5C1-43BF8E7C805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5" name="AutoShape 1" descr="blob:https://web.whatsapp.com/34b6e80c-bc0c-4a28-b3e1-e4a36d430a7e">
          <a:extLst>
            <a:ext uri="{FF2B5EF4-FFF2-40B4-BE49-F238E27FC236}">
              <a16:creationId xmlns:a16="http://schemas.microsoft.com/office/drawing/2014/main" id="{6FB792F2-B26D-4D3E-AE3F-60F86DCD5E7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6" name="AutoShape 1" descr="blob:https://web.whatsapp.com/34b6e80c-bc0c-4a28-b3e1-e4a36d430a7e">
          <a:extLst>
            <a:ext uri="{FF2B5EF4-FFF2-40B4-BE49-F238E27FC236}">
              <a16:creationId xmlns:a16="http://schemas.microsoft.com/office/drawing/2014/main" id="{A1388E3B-0D49-45D6-AE34-98263AA72E0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7" name="AutoShape 1" descr="blob:https://web.whatsapp.com/34b6e80c-bc0c-4a28-b3e1-e4a36d430a7e">
          <a:extLst>
            <a:ext uri="{FF2B5EF4-FFF2-40B4-BE49-F238E27FC236}">
              <a16:creationId xmlns:a16="http://schemas.microsoft.com/office/drawing/2014/main" id="{D783E21D-CC16-4AB1-84B7-46C9D583E25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8" name="AutoShape 1" descr="blob:https://web.whatsapp.com/34b6e80c-bc0c-4a28-b3e1-e4a36d430a7e">
          <a:extLst>
            <a:ext uri="{FF2B5EF4-FFF2-40B4-BE49-F238E27FC236}">
              <a16:creationId xmlns:a16="http://schemas.microsoft.com/office/drawing/2014/main" id="{2A66EDB2-AD5A-479C-88DD-24A801A210E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49" name="AutoShape 1" descr="blob:https://web.whatsapp.com/34b6e80c-bc0c-4a28-b3e1-e4a36d430a7e">
          <a:extLst>
            <a:ext uri="{FF2B5EF4-FFF2-40B4-BE49-F238E27FC236}">
              <a16:creationId xmlns:a16="http://schemas.microsoft.com/office/drawing/2014/main" id="{0680EC56-D608-4642-AFE9-CD31EEB1B269}"/>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0" name="AutoShape 1" descr="blob:https://web.whatsapp.com/34b6e80c-bc0c-4a28-b3e1-e4a36d430a7e">
          <a:extLst>
            <a:ext uri="{FF2B5EF4-FFF2-40B4-BE49-F238E27FC236}">
              <a16:creationId xmlns:a16="http://schemas.microsoft.com/office/drawing/2014/main" id="{26EE551C-55A5-4A20-BD1F-FC9DD0CFE0C5}"/>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1" name="AutoShape 1" descr="blob:https://web.whatsapp.com/34b6e80c-bc0c-4a28-b3e1-e4a36d430a7e">
          <a:extLst>
            <a:ext uri="{FF2B5EF4-FFF2-40B4-BE49-F238E27FC236}">
              <a16:creationId xmlns:a16="http://schemas.microsoft.com/office/drawing/2014/main" id="{F161A1C6-6C69-4E90-B541-237658548959}"/>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2" name="AutoShape 1" descr="blob:https://web.whatsapp.com/34b6e80c-bc0c-4a28-b3e1-e4a36d430a7e">
          <a:extLst>
            <a:ext uri="{FF2B5EF4-FFF2-40B4-BE49-F238E27FC236}">
              <a16:creationId xmlns:a16="http://schemas.microsoft.com/office/drawing/2014/main" id="{26C0A7AC-9B40-4E37-A87F-54823204005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3" name="AutoShape 1" descr="blob:https://web.whatsapp.com/34b6e80c-bc0c-4a28-b3e1-e4a36d430a7e">
          <a:extLst>
            <a:ext uri="{FF2B5EF4-FFF2-40B4-BE49-F238E27FC236}">
              <a16:creationId xmlns:a16="http://schemas.microsoft.com/office/drawing/2014/main" id="{9D864A0A-441C-49A4-BC37-D71320E1C6F8}"/>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4" name="AutoShape 1" descr="blob:https://web.whatsapp.com/34b6e80c-bc0c-4a28-b3e1-e4a36d430a7e">
          <a:extLst>
            <a:ext uri="{FF2B5EF4-FFF2-40B4-BE49-F238E27FC236}">
              <a16:creationId xmlns:a16="http://schemas.microsoft.com/office/drawing/2014/main" id="{0C2CAD11-7A98-4579-A6F6-BE3474906834}"/>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5" name="AutoShape 1" descr="blob:https://web.whatsapp.com/34b6e80c-bc0c-4a28-b3e1-e4a36d430a7e">
          <a:extLst>
            <a:ext uri="{FF2B5EF4-FFF2-40B4-BE49-F238E27FC236}">
              <a16:creationId xmlns:a16="http://schemas.microsoft.com/office/drawing/2014/main" id="{EE37247F-4595-4BB9-9DBF-E4395CB9633C}"/>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6" name="AutoShape 1" descr="blob:https://web.whatsapp.com/34b6e80c-bc0c-4a28-b3e1-e4a36d430a7e">
          <a:extLst>
            <a:ext uri="{FF2B5EF4-FFF2-40B4-BE49-F238E27FC236}">
              <a16:creationId xmlns:a16="http://schemas.microsoft.com/office/drawing/2014/main" id="{5DB98CD5-9CD1-4517-8D69-77DD36621ED3}"/>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7" name="AutoShape 1" descr="blob:https://web.whatsapp.com/34b6e80c-bc0c-4a28-b3e1-e4a36d430a7e">
          <a:extLst>
            <a:ext uri="{FF2B5EF4-FFF2-40B4-BE49-F238E27FC236}">
              <a16:creationId xmlns:a16="http://schemas.microsoft.com/office/drawing/2014/main" id="{6258F4C6-C2EA-4163-8F0D-0D65F5F99C5F}"/>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8258" name="AutoShape 1" descr="blob:https://web.whatsapp.com/34b6e80c-bc0c-4a28-b3e1-e4a36d430a7e">
          <a:extLst>
            <a:ext uri="{FF2B5EF4-FFF2-40B4-BE49-F238E27FC236}">
              <a16:creationId xmlns:a16="http://schemas.microsoft.com/office/drawing/2014/main" id="{541550E4-2E64-43B8-A62F-21BCA5B09D81}"/>
            </a:ext>
          </a:extLst>
        </xdr:cNvPr>
        <xdr:cNvSpPr>
          <a:spLocks noChangeAspect="1" noChangeArrowheads="1"/>
        </xdr:cNvSpPr>
      </xdr:nvSpPr>
      <xdr:spPr bwMode="auto">
        <a:xfrm>
          <a:off x="9409545" y="42499780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80</xdr:col>
      <xdr:colOff>0</xdr:colOff>
      <xdr:row>437</xdr:row>
      <xdr:rowOff>0</xdr:rowOff>
    </xdr:from>
    <xdr:ext cx="304800" cy="307975"/>
    <xdr:sp macro="" textlink="">
      <xdr:nvSpPr>
        <xdr:cNvPr id="8356" name="AutoShape 1" descr="blob:https://web.whatsapp.com/34b6e80c-bc0c-4a28-b3e1-e4a36d430a7e">
          <a:extLst>
            <a:ext uri="{FF2B5EF4-FFF2-40B4-BE49-F238E27FC236}">
              <a16:creationId xmlns:a16="http://schemas.microsoft.com/office/drawing/2014/main" id="{16285E87-F486-443D-A529-C74AC376F97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80</xdr:col>
      <xdr:colOff>0</xdr:colOff>
      <xdr:row>438</xdr:row>
      <xdr:rowOff>0</xdr:rowOff>
    </xdr:from>
    <xdr:ext cx="304800" cy="307975"/>
    <xdr:sp macro="" textlink="">
      <xdr:nvSpPr>
        <xdr:cNvPr id="8357" name="AutoShape 1" descr="blob:https://web.whatsapp.com/34b6e80c-bc0c-4a28-b3e1-e4a36d430a7e">
          <a:extLst>
            <a:ext uri="{FF2B5EF4-FFF2-40B4-BE49-F238E27FC236}">
              <a16:creationId xmlns:a16="http://schemas.microsoft.com/office/drawing/2014/main" id="{D355968A-8E61-4094-AE3C-76615D7A5F58}"/>
            </a:ext>
          </a:extLst>
        </xdr:cNvPr>
        <xdr:cNvSpPr>
          <a:spLocks noChangeAspect="1" noChangeArrowheads="1"/>
        </xdr:cNvSpPr>
      </xdr:nvSpPr>
      <xdr:spPr bwMode="auto">
        <a:xfrm>
          <a:off x="9226742" y="118225455"/>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80</xdr:col>
      <xdr:colOff>0</xdr:colOff>
      <xdr:row>437</xdr:row>
      <xdr:rowOff>0</xdr:rowOff>
    </xdr:from>
    <xdr:ext cx="304800" cy="307975"/>
    <xdr:sp macro="" textlink="">
      <xdr:nvSpPr>
        <xdr:cNvPr id="8358" name="AutoShape 1" descr="blob:https://web.whatsapp.com/34b6e80c-bc0c-4a28-b3e1-e4a36d430a7e">
          <a:extLst>
            <a:ext uri="{FF2B5EF4-FFF2-40B4-BE49-F238E27FC236}">
              <a16:creationId xmlns:a16="http://schemas.microsoft.com/office/drawing/2014/main" id="{4D49C7A5-1DD0-4A77-9588-2E0F33F2EDB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80</xdr:col>
      <xdr:colOff>0</xdr:colOff>
      <xdr:row>437</xdr:row>
      <xdr:rowOff>0</xdr:rowOff>
    </xdr:from>
    <xdr:ext cx="304800" cy="307975"/>
    <xdr:sp macro="" textlink="">
      <xdr:nvSpPr>
        <xdr:cNvPr id="8359" name="AutoShape 1" descr="blob:https://web.whatsapp.com/34b6e80c-bc0c-4a28-b3e1-e4a36d430a7e">
          <a:extLst>
            <a:ext uri="{FF2B5EF4-FFF2-40B4-BE49-F238E27FC236}">
              <a16:creationId xmlns:a16="http://schemas.microsoft.com/office/drawing/2014/main" id="{692214C5-4BC0-4FFE-B77D-F78E8064C10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80</xdr:col>
      <xdr:colOff>0</xdr:colOff>
      <xdr:row>437</xdr:row>
      <xdr:rowOff>0</xdr:rowOff>
    </xdr:from>
    <xdr:ext cx="304800" cy="307975"/>
    <xdr:sp macro="" textlink="">
      <xdr:nvSpPr>
        <xdr:cNvPr id="8360" name="AutoShape 1" descr="blob:https://web.whatsapp.com/34b6e80c-bc0c-4a28-b3e1-e4a36d430a7e">
          <a:extLst>
            <a:ext uri="{FF2B5EF4-FFF2-40B4-BE49-F238E27FC236}">
              <a16:creationId xmlns:a16="http://schemas.microsoft.com/office/drawing/2014/main" id="{11A2AB0F-1CC2-42C4-B975-83E2685A35B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440</xdr:row>
      <xdr:rowOff>0</xdr:rowOff>
    </xdr:from>
    <xdr:ext cx="304800" cy="307975"/>
    <xdr:sp macro="" textlink="">
      <xdr:nvSpPr>
        <xdr:cNvPr id="8361" name="AutoShape 1" descr="blob:https://web.whatsapp.com/34b6e80c-bc0c-4a28-b3e1-e4a36d430a7e">
          <a:extLst>
            <a:ext uri="{FF2B5EF4-FFF2-40B4-BE49-F238E27FC236}">
              <a16:creationId xmlns:a16="http://schemas.microsoft.com/office/drawing/2014/main" id="{3E7EAD78-A7F0-4515-B736-C88377570B4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440</xdr:row>
      <xdr:rowOff>0</xdr:rowOff>
    </xdr:from>
    <xdr:ext cx="304800" cy="307975"/>
    <xdr:sp macro="" textlink="">
      <xdr:nvSpPr>
        <xdr:cNvPr id="8362" name="AutoShape 1" descr="blob:https://web.whatsapp.com/34b6e80c-bc0c-4a28-b3e1-e4a36d430a7e">
          <a:extLst>
            <a:ext uri="{FF2B5EF4-FFF2-40B4-BE49-F238E27FC236}">
              <a16:creationId xmlns:a16="http://schemas.microsoft.com/office/drawing/2014/main" id="{7E2424DE-823F-4981-9318-3627F427185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440</xdr:row>
      <xdr:rowOff>0</xdr:rowOff>
    </xdr:from>
    <xdr:ext cx="304800" cy="307975"/>
    <xdr:sp macro="" textlink="">
      <xdr:nvSpPr>
        <xdr:cNvPr id="8363" name="AutoShape 1" descr="blob:https://web.whatsapp.com/34b6e80c-bc0c-4a28-b3e1-e4a36d430a7e">
          <a:extLst>
            <a:ext uri="{FF2B5EF4-FFF2-40B4-BE49-F238E27FC236}">
              <a16:creationId xmlns:a16="http://schemas.microsoft.com/office/drawing/2014/main" id="{79D68E96-B0CD-4886-82FA-582C56FB379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440</xdr:row>
      <xdr:rowOff>0</xdr:rowOff>
    </xdr:from>
    <xdr:ext cx="304800" cy="307975"/>
    <xdr:sp macro="" textlink="">
      <xdr:nvSpPr>
        <xdr:cNvPr id="8364" name="AutoShape 1" descr="blob:https://web.whatsapp.com/34b6e80c-bc0c-4a28-b3e1-e4a36d430a7e">
          <a:extLst>
            <a:ext uri="{FF2B5EF4-FFF2-40B4-BE49-F238E27FC236}">
              <a16:creationId xmlns:a16="http://schemas.microsoft.com/office/drawing/2014/main" id="{437DBFCC-9F1C-4162-B78C-54AC09E96AC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441</xdr:row>
      <xdr:rowOff>0</xdr:rowOff>
    </xdr:from>
    <xdr:ext cx="304800" cy="307975"/>
    <xdr:sp macro="" textlink="">
      <xdr:nvSpPr>
        <xdr:cNvPr id="8365" name="AutoShape 1" descr="blob:https://web.whatsapp.com/34b6e80c-bc0c-4a28-b3e1-e4a36d430a7e">
          <a:extLst>
            <a:ext uri="{FF2B5EF4-FFF2-40B4-BE49-F238E27FC236}">
              <a16:creationId xmlns:a16="http://schemas.microsoft.com/office/drawing/2014/main" id="{12ADB2BE-66BB-4439-A9C6-08734E1CE0D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441</xdr:row>
      <xdr:rowOff>0</xdr:rowOff>
    </xdr:from>
    <xdr:ext cx="304800" cy="307975"/>
    <xdr:sp macro="" textlink="">
      <xdr:nvSpPr>
        <xdr:cNvPr id="8366" name="AutoShape 1" descr="blob:https://web.whatsapp.com/34b6e80c-bc0c-4a28-b3e1-e4a36d430a7e">
          <a:extLst>
            <a:ext uri="{FF2B5EF4-FFF2-40B4-BE49-F238E27FC236}">
              <a16:creationId xmlns:a16="http://schemas.microsoft.com/office/drawing/2014/main" id="{BA8584B2-C881-48DA-BDDD-1725804C5E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441</xdr:row>
      <xdr:rowOff>0</xdr:rowOff>
    </xdr:from>
    <xdr:ext cx="304800" cy="307975"/>
    <xdr:sp macro="" textlink="">
      <xdr:nvSpPr>
        <xdr:cNvPr id="8367" name="AutoShape 1" descr="blob:https://web.whatsapp.com/34b6e80c-bc0c-4a28-b3e1-e4a36d430a7e">
          <a:extLst>
            <a:ext uri="{FF2B5EF4-FFF2-40B4-BE49-F238E27FC236}">
              <a16:creationId xmlns:a16="http://schemas.microsoft.com/office/drawing/2014/main" id="{D3089CE9-6E9D-43F6-83A4-1A451F7656F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441</xdr:row>
      <xdr:rowOff>0</xdr:rowOff>
    </xdr:from>
    <xdr:ext cx="304800" cy="307975"/>
    <xdr:sp macro="" textlink="">
      <xdr:nvSpPr>
        <xdr:cNvPr id="8368" name="AutoShape 1" descr="blob:https://web.whatsapp.com/34b6e80c-bc0c-4a28-b3e1-e4a36d430a7e">
          <a:extLst>
            <a:ext uri="{FF2B5EF4-FFF2-40B4-BE49-F238E27FC236}">
              <a16:creationId xmlns:a16="http://schemas.microsoft.com/office/drawing/2014/main" id="{FA92894E-D3D7-4E8E-B92F-78BC2E76E02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442</xdr:row>
      <xdr:rowOff>0</xdr:rowOff>
    </xdr:from>
    <xdr:ext cx="304800" cy="307975"/>
    <xdr:sp macro="" textlink="">
      <xdr:nvSpPr>
        <xdr:cNvPr id="8369" name="AutoShape 1" descr="blob:https://web.whatsapp.com/34b6e80c-bc0c-4a28-b3e1-e4a36d430a7e">
          <a:extLst>
            <a:ext uri="{FF2B5EF4-FFF2-40B4-BE49-F238E27FC236}">
              <a16:creationId xmlns:a16="http://schemas.microsoft.com/office/drawing/2014/main" id="{943B1562-D1FB-4058-AA97-19BA7442F4D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442</xdr:row>
      <xdr:rowOff>0</xdr:rowOff>
    </xdr:from>
    <xdr:ext cx="304800" cy="307975"/>
    <xdr:sp macro="" textlink="">
      <xdr:nvSpPr>
        <xdr:cNvPr id="8370" name="AutoShape 1" descr="blob:https://web.whatsapp.com/34b6e80c-bc0c-4a28-b3e1-e4a36d430a7e">
          <a:extLst>
            <a:ext uri="{FF2B5EF4-FFF2-40B4-BE49-F238E27FC236}">
              <a16:creationId xmlns:a16="http://schemas.microsoft.com/office/drawing/2014/main" id="{BD758565-14BD-4193-AE31-7273DF9562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442</xdr:row>
      <xdr:rowOff>0</xdr:rowOff>
    </xdr:from>
    <xdr:ext cx="304800" cy="307975"/>
    <xdr:sp macro="" textlink="">
      <xdr:nvSpPr>
        <xdr:cNvPr id="8371" name="AutoShape 1" descr="blob:https://web.whatsapp.com/34b6e80c-bc0c-4a28-b3e1-e4a36d430a7e">
          <a:extLst>
            <a:ext uri="{FF2B5EF4-FFF2-40B4-BE49-F238E27FC236}">
              <a16:creationId xmlns:a16="http://schemas.microsoft.com/office/drawing/2014/main" id="{ABB32084-702C-4514-88D7-2C137ECE56F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442</xdr:row>
      <xdr:rowOff>0</xdr:rowOff>
    </xdr:from>
    <xdr:ext cx="304800" cy="307975"/>
    <xdr:sp macro="" textlink="">
      <xdr:nvSpPr>
        <xdr:cNvPr id="8372" name="AutoShape 1" descr="blob:https://web.whatsapp.com/34b6e80c-bc0c-4a28-b3e1-e4a36d430a7e">
          <a:extLst>
            <a:ext uri="{FF2B5EF4-FFF2-40B4-BE49-F238E27FC236}">
              <a16:creationId xmlns:a16="http://schemas.microsoft.com/office/drawing/2014/main" id="{3291DBCB-967C-4573-9F31-9C07D560111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443</xdr:row>
      <xdr:rowOff>0</xdr:rowOff>
    </xdr:from>
    <xdr:ext cx="304800" cy="307975"/>
    <xdr:sp macro="" textlink="">
      <xdr:nvSpPr>
        <xdr:cNvPr id="8373" name="AutoShape 1" descr="blob:https://web.whatsapp.com/34b6e80c-bc0c-4a28-b3e1-e4a36d430a7e">
          <a:extLst>
            <a:ext uri="{FF2B5EF4-FFF2-40B4-BE49-F238E27FC236}">
              <a16:creationId xmlns:a16="http://schemas.microsoft.com/office/drawing/2014/main" id="{A5231A29-6E31-4694-A8F2-03375BBC7BC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443</xdr:row>
      <xdr:rowOff>0</xdr:rowOff>
    </xdr:from>
    <xdr:ext cx="304800" cy="307975"/>
    <xdr:sp macro="" textlink="">
      <xdr:nvSpPr>
        <xdr:cNvPr id="8374" name="AutoShape 1" descr="blob:https://web.whatsapp.com/34b6e80c-bc0c-4a28-b3e1-e4a36d430a7e">
          <a:extLst>
            <a:ext uri="{FF2B5EF4-FFF2-40B4-BE49-F238E27FC236}">
              <a16:creationId xmlns:a16="http://schemas.microsoft.com/office/drawing/2014/main" id="{90170A03-FB0C-47FF-9774-327BC6B327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443</xdr:row>
      <xdr:rowOff>0</xdr:rowOff>
    </xdr:from>
    <xdr:ext cx="304800" cy="307975"/>
    <xdr:sp macro="" textlink="">
      <xdr:nvSpPr>
        <xdr:cNvPr id="8375" name="AutoShape 1" descr="blob:https://web.whatsapp.com/34b6e80c-bc0c-4a28-b3e1-e4a36d430a7e">
          <a:extLst>
            <a:ext uri="{FF2B5EF4-FFF2-40B4-BE49-F238E27FC236}">
              <a16:creationId xmlns:a16="http://schemas.microsoft.com/office/drawing/2014/main" id="{91CB2BF8-9917-4AB5-B078-D1C066751A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443</xdr:row>
      <xdr:rowOff>0</xdr:rowOff>
    </xdr:from>
    <xdr:ext cx="304800" cy="307975"/>
    <xdr:sp macro="" textlink="">
      <xdr:nvSpPr>
        <xdr:cNvPr id="8376" name="AutoShape 1" descr="blob:https://web.whatsapp.com/34b6e80c-bc0c-4a28-b3e1-e4a36d430a7e">
          <a:extLst>
            <a:ext uri="{FF2B5EF4-FFF2-40B4-BE49-F238E27FC236}">
              <a16:creationId xmlns:a16="http://schemas.microsoft.com/office/drawing/2014/main" id="{322668E1-7F9F-4196-BCEA-DBA18080902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444</xdr:row>
      <xdr:rowOff>0</xdr:rowOff>
    </xdr:from>
    <xdr:ext cx="304800" cy="307975"/>
    <xdr:sp macro="" textlink="">
      <xdr:nvSpPr>
        <xdr:cNvPr id="8377" name="AutoShape 1" descr="blob:https://web.whatsapp.com/34b6e80c-bc0c-4a28-b3e1-e4a36d430a7e">
          <a:extLst>
            <a:ext uri="{FF2B5EF4-FFF2-40B4-BE49-F238E27FC236}">
              <a16:creationId xmlns:a16="http://schemas.microsoft.com/office/drawing/2014/main" id="{9246F8A9-5161-4FF1-84B6-56779204ACA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444</xdr:row>
      <xdr:rowOff>0</xdr:rowOff>
    </xdr:from>
    <xdr:ext cx="304800" cy="307975"/>
    <xdr:sp macro="" textlink="">
      <xdr:nvSpPr>
        <xdr:cNvPr id="8378" name="AutoShape 1" descr="blob:https://web.whatsapp.com/34b6e80c-bc0c-4a28-b3e1-e4a36d430a7e">
          <a:extLst>
            <a:ext uri="{FF2B5EF4-FFF2-40B4-BE49-F238E27FC236}">
              <a16:creationId xmlns:a16="http://schemas.microsoft.com/office/drawing/2014/main" id="{F40CD3FC-AB46-42D5-A797-802E600F772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444</xdr:row>
      <xdr:rowOff>0</xdr:rowOff>
    </xdr:from>
    <xdr:ext cx="304800" cy="307975"/>
    <xdr:sp macro="" textlink="">
      <xdr:nvSpPr>
        <xdr:cNvPr id="8379" name="AutoShape 1" descr="blob:https://web.whatsapp.com/34b6e80c-bc0c-4a28-b3e1-e4a36d430a7e">
          <a:extLst>
            <a:ext uri="{FF2B5EF4-FFF2-40B4-BE49-F238E27FC236}">
              <a16:creationId xmlns:a16="http://schemas.microsoft.com/office/drawing/2014/main" id="{44A60048-ED87-4775-87FB-8FCFD468C16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444</xdr:row>
      <xdr:rowOff>0</xdr:rowOff>
    </xdr:from>
    <xdr:ext cx="304800" cy="307975"/>
    <xdr:sp macro="" textlink="">
      <xdr:nvSpPr>
        <xdr:cNvPr id="8380" name="AutoShape 1" descr="blob:https://web.whatsapp.com/34b6e80c-bc0c-4a28-b3e1-e4a36d430a7e">
          <a:extLst>
            <a:ext uri="{FF2B5EF4-FFF2-40B4-BE49-F238E27FC236}">
              <a16:creationId xmlns:a16="http://schemas.microsoft.com/office/drawing/2014/main" id="{AB763A8C-B3B7-40A1-A674-263D3036459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445</xdr:row>
      <xdr:rowOff>0</xdr:rowOff>
    </xdr:from>
    <xdr:ext cx="304800" cy="307975"/>
    <xdr:sp macro="" textlink="">
      <xdr:nvSpPr>
        <xdr:cNvPr id="8381" name="AutoShape 1" descr="blob:https://web.whatsapp.com/34b6e80c-bc0c-4a28-b3e1-e4a36d430a7e">
          <a:extLst>
            <a:ext uri="{FF2B5EF4-FFF2-40B4-BE49-F238E27FC236}">
              <a16:creationId xmlns:a16="http://schemas.microsoft.com/office/drawing/2014/main" id="{18534A19-4B3E-4933-B527-FF367121E79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445</xdr:row>
      <xdr:rowOff>0</xdr:rowOff>
    </xdr:from>
    <xdr:ext cx="304800" cy="307975"/>
    <xdr:sp macro="" textlink="">
      <xdr:nvSpPr>
        <xdr:cNvPr id="8382" name="AutoShape 1" descr="blob:https://web.whatsapp.com/34b6e80c-bc0c-4a28-b3e1-e4a36d430a7e">
          <a:extLst>
            <a:ext uri="{FF2B5EF4-FFF2-40B4-BE49-F238E27FC236}">
              <a16:creationId xmlns:a16="http://schemas.microsoft.com/office/drawing/2014/main" id="{2FB91E7B-3D2F-401C-829B-ACAAAA16D2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445</xdr:row>
      <xdr:rowOff>0</xdr:rowOff>
    </xdr:from>
    <xdr:ext cx="304800" cy="307975"/>
    <xdr:sp macro="" textlink="">
      <xdr:nvSpPr>
        <xdr:cNvPr id="8383" name="AutoShape 1" descr="blob:https://web.whatsapp.com/34b6e80c-bc0c-4a28-b3e1-e4a36d430a7e">
          <a:extLst>
            <a:ext uri="{FF2B5EF4-FFF2-40B4-BE49-F238E27FC236}">
              <a16:creationId xmlns:a16="http://schemas.microsoft.com/office/drawing/2014/main" id="{4514752D-B049-42BC-B0BF-EDD14BF4566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445</xdr:row>
      <xdr:rowOff>0</xdr:rowOff>
    </xdr:from>
    <xdr:ext cx="304800" cy="307975"/>
    <xdr:sp macro="" textlink="">
      <xdr:nvSpPr>
        <xdr:cNvPr id="8384" name="AutoShape 1" descr="blob:https://web.whatsapp.com/34b6e80c-bc0c-4a28-b3e1-e4a36d430a7e">
          <a:extLst>
            <a:ext uri="{FF2B5EF4-FFF2-40B4-BE49-F238E27FC236}">
              <a16:creationId xmlns:a16="http://schemas.microsoft.com/office/drawing/2014/main" id="{AAD6AC73-1279-43B7-B6D7-0B325702F5E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446</xdr:row>
      <xdr:rowOff>0</xdr:rowOff>
    </xdr:from>
    <xdr:ext cx="304800" cy="307975"/>
    <xdr:sp macro="" textlink="">
      <xdr:nvSpPr>
        <xdr:cNvPr id="8385" name="AutoShape 1" descr="blob:https://web.whatsapp.com/34b6e80c-bc0c-4a28-b3e1-e4a36d430a7e">
          <a:extLst>
            <a:ext uri="{FF2B5EF4-FFF2-40B4-BE49-F238E27FC236}">
              <a16:creationId xmlns:a16="http://schemas.microsoft.com/office/drawing/2014/main" id="{01370425-003E-48C8-A4CB-590D0E4A6D9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446</xdr:row>
      <xdr:rowOff>0</xdr:rowOff>
    </xdr:from>
    <xdr:ext cx="304800" cy="307975"/>
    <xdr:sp macro="" textlink="">
      <xdr:nvSpPr>
        <xdr:cNvPr id="8386" name="AutoShape 1" descr="blob:https://web.whatsapp.com/34b6e80c-bc0c-4a28-b3e1-e4a36d430a7e">
          <a:extLst>
            <a:ext uri="{FF2B5EF4-FFF2-40B4-BE49-F238E27FC236}">
              <a16:creationId xmlns:a16="http://schemas.microsoft.com/office/drawing/2014/main" id="{95226E77-C68F-49D2-A6A1-9051674453F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446</xdr:row>
      <xdr:rowOff>0</xdr:rowOff>
    </xdr:from>
    <xdr:ext cx="304800" cy="307975"/>
    <xdr:sp macro="" textlink="">
      <xdr:nvSpPr>
        <xdr:cNvPr id="8387" name="AutoShape 1" descr="blob:https://web.whatsapp.com/34b6e80c-bc0c-4a28-b3e1-e4a36d430a7e">
          <a:extLst>
            <a:ext uri="{FF2B5EF4-FFF2-40B4-BE49-F238E27FC236}">
              <a16:creationId xmlns:a16="http://schemas.microsoft.com/office/drawing/2014/main" id="{909DFF9E-9E67-4DA9-93E6-245C12E457F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446</xdr:row>
      <xdr:rowOff>0</xdr:rowOff>
    </xdr:from>
    <xdr:ext cx="304800" cy="307975"/>
    <xdr:sp macro="" textlink="">
      <xdr:nvSpPr>
        <xdr:cNvPr id="8388" name="AutoShape 1" descr="blob:https://web.whatsapp.com/34b6e80c-bc0c-4a28-b3e1-e4a36d430a7e">
          <a:extLst>
            <a:ext uri="{FF2B5EF4-FFF2-40B4-BE49-F238E27FC236}">
              <a16:creationId xmlns:a16="http://schemas.microsoft.com/office/drawing/2014/main" id="{844E4AB4-CFCD-42E0-9130-3B23174C986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447</xdr:row>
      <xdr:rowOff>0</xdr:rowOff>
    </xdr:from>
    <xdr:ext cx="304800" cy="307975"/>
    <xdr:sp macro="" textlink="">
      <xdr:nvSpPr>
        <xdr:cNvPr id="8389" name="AutoShape 1" descr="blob:https://web.whatsapp.com/34b6e80c-bc0c-4a28-b3e1-e4a36d430a7e">
          <a:extLst>
            <a:ext uri="{FF2B5EF4-FFF2-40B4-BE49-F238E27FC236}">
              <a16:creationId xmlns:a16="http://schemas.microsoft.com/office/drawing/2014/main" id="{8A715768-4967-4671-9C43-B552E188865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447</xdr:row>
      <xdr:rowOff>0</xdr:rowOff>
    </xdr:from>
    <xdr:ext cx="304800" cy="307975"/>
    <xdr:sp macro="" textlink="">
      <xdr:nvSpPr>
        <xdr:cNvPr id="8390" name="AutoShape 1" descr="blob:https://web.whatsapp.com/34b6e80c-bc0c-4a28-b3e1-e4a36d430a7e">
          <a:extLst>
            <a:ext uri="{FF2B5EF4-FFF2-40B4-BE49-F238E27FC236}">
              <a16:creationId xmlns:a16="http://schemas.microsoft.com/office/drawing/2014/main" id="{C46E3F63-1373-4074-93DA-3FCA100D444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447</xdr:row>
      <xdr:rowOff>0</xdr:rowOff>
    </xdr:from>
    <xdr:ext cx="304800" cy="307975"/>
    <xdr:sp macro="" textlink="">
      <xdr:nvSpPr>
        <xdr:cNvPr id="8391" name="AutoShape 1" descr="blob:https://web.whatsapp.com/34b6e80c-bc0c-4a28-b3e1-e4a36d430a7e">
          <a:extLst>
            <a:ext uri="{FF2B5EF4-FFF2-40B4-BE49-F238E27FC236}">
              <a16:creationId xmlns:a16="http://schemas.microsoft.com/office/drawing/2014/main" id="{F15A66BA-FD64-4928-A70D-33F5C791A21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447</xdr:row>
      <xdr:rowOff>0</xdr:rowOff>
    </xdr:from>
    <xdr:ext cx="304800" cy="307975"/>
    <xdr:sp macro="" textlink="">
      <xdr:nvSpPr>
        <xdr:cNvPr id="8392" name="AutoShape 1" descr="blob:https://web.whatsapp.com/34b6e80c-bc0c-4a28-b3e1-e4a36d430a7e">
          <a:extLst>
            <a:ext uri="{FF2B5EF4-FFF2-40B4-BE49-F238E27FC236}">
              <a16:creationId xmlns:a16="http://schemas.microsoft.com/office/drawing/2014/main" id="{D83C73AF-BDDE-4320-8786-E8D4A333ADC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448</xdr:row>
      <xdr:rowOff>0</xdr:rowOff>
    </xdr:from>
    <xdr:ext cx="304800" cy="307975"/>
    <xdr:sp macro="" textlink="">
      <xdr:nvSpPr>
        <xdr:cNvPr id="8393" name="AutoShape 1" descr="blob:https://web.whatsapp.com/34b6e80c-bc0c-4a28-b3e1-e4a36d430a7e">
          <a:extLst>
            <a:ext uri="{FF2B5EF4-FFF2-40B4-BE49-F238E27FC236}">
              <a16:creationId xmlns:a16="http://schemas.microsoft.com/office/drawing/2014/main" id="{15F46EE0-A4F4-4497-A55B-08301167C35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448</xdr:row>
      <xdr:rowOff>0</xdr:rowOff>
    </xdr:from>
    <xdr:ext cx="304800" cy="307975"/>
    <xdr:sp macro="" textlink="">
      <xdr:nvSpPr>
        <xdr:cNvPr id="8394" name="AutoShape 1" descr="blob:https://web.whatsapp.com/34b6e80c-bc0c-4a28-b3e1-e4a36d430a7e">
          <a:extLst>
            <a:ext uri="{FF2B5EF4-FFF2-40B4-BE49-F238E27FC236}">
              <a16:creationId xmlns:a16="http://schemas.microsoft.com/office/drawing/2014/main" id="{D17CDDB9-9125-438D-978B-B68FE942A44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448</xdr:row>
      <xdr:rowOff>0</xdr:rowOff>
    </xdr:from>
    <xdr:ext cx="304800" cy="307975"/>
    <xdr:sp macro="" textlink="">
      <xdr:nvSpPr>
        <xdr:cNvPr id="8395" name="AutoShape 1" descr="blob:https://web.whatsapp.com/34b6e80c-bc0c-4a28-b3e1-e4a36d430a7e">
          <a:extLst>
            <a:ext uri="{FF2B5EF4-FFF2-40B4-BE49-F238E27FC236}">
              <a16:creationId xmlns:a16="http://schemas.microsoft.com/office/drawing/2014/main" id="{1CC9DF05-A4A8-4E2A-A4EC-F6B07726EA0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448</xdr:row>
      <xdr:rowOff>0</xdr:rowOff>
    </xdr:from>
    <xdr:ext cx="304800" cy="307975"/>
    <xdr:sp macro="" textlink="">
      <xdr:nvSpPr>
        <xdr:cNvPr id="8396" name="AutoShape 1" descr="blob:https://web.whatsapp.com/34b6e80c-bc0c-4a28-b3e1-e4a36d430a7e">
          <a:extLst>
            <a:ext uri="{FF2B5EF4-FFF2-40B4-BE49-F238E27FC236}">
              <a16:creationId xmlns:a16="http://schemas.microsoft.com/office/drawing/2014/main" id="{1E3E61CE-6C74-4167-8F98-B4952C4B14B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449</xdr:row>
      <xdr:rowOff>0</xdr:rowOff>
    </xdr:from>
    <xdr:ext cx="304800" cy="307975"/>
    <xdr:sp macro="" textlink="">
      <xdr:nvSpPr>
        <xdr:cNvPr id="8397" name="AutoShape 1" descr="blob:https://web.whatsapp.com/34b6e80c-bc0c-4a28-b3e1-e4a36d430a7e">
          <a:extLst>
            <a:ext uri="{FF2B5EF4-FFF2-40B4-BE49-F238E27FC236}">
              <a16:creationId xmlns:a16="http://schemas.microsoft.com/office/drawing/2014/main" id="{42929D8B-0A9A-454A-AE3D-50060658A1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449</xdr:row>
      <xdr:rowOff>0</xdr:rowOff>
    </xdr:from>
    <xdr:ext cx="304800" cy="307975"/>
    <xdr:sp macro="" textlink="">
      <xdr:nvSpPr>
        <xdr:cNvPr id="8398" name="AutoShape 1" descr="blob:https://web.whatsapp.com/34b6e80c-bc0c-4a28-b3e1-e4a36d430a7e">
          <a:extLst>
            <a:ext uri="{FF2B5EF4-FFF2-40B4-BE49-F238E27FC236}">
              <a16:creationId xmlns:a16="http://schemas.microsoft.com/office/drawing/2014/main" id="{A83A4051-D4EB-4102-8571-37270AB1991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449</xdr:row>
      <xdr:rowOff>0</xdr:rowOff>
    </xdr:from>
    <xdr:ext cx="304800" cy="307975"/>
    <xdr:sp macro="" textlink="">
      <xdr:nvSpPr>
        <xdr:cNvPr id="8399" name="AutoShape 1" descr="blob:https://web.whatsapp.com/34b6e80c-bc0c-4a28-b3e1-e4a36d430a7e">
          <a:extLst>
            <a:ext uri="{FF2B5EF4-FFF2-40B4-BE49-F238E27FC236}">
              <a16:creationId xmlns:a16="http://schemas.microsoft.com/office/drawing/2014/main" id="{F0AA7AE9-6CDA-4D88-B41A-4230AB628CE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449</xdr:row>
      <xdr:rowOff>0</xdr:rowOff>
    </xdr:from>
    <xdr:ext cx="304800" cy="307975"/>
    <xdr:sp macro="" textlink="">
      <xdr:nvSpPr>
        <xdr:cNvPr id="8400" name="AutoShape 1" descr="blob:https://web.whatsapp.com/34b6e80c-bc0c-4a28-b3e1-e4a36d430a7e">
          <a:extLst>
            <a:ext uri="{FF2B5EF4-FFF2-40B4-BE49-F238E27FC236}">
              <a16:creationId xmlns:a16="http://schemas.microsoft.com/office/drawing/2014/main" id="{3B36D577-2606-4BD9-A95C-73B1EBC8C4E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450</xdr:row>
      <xdr:rowOff>0</xdr:rowOff>
    </xdr:from>
    <xdr:ext cx="304800" cy="307975"/>
    <xdr:sp macro="" textlink="">
      <xdr:nvSpPr>
        <xdr:cNvPr id="8401" name="AutoShape 1" descr="blob:https://web.whatsapp.com/34b6e80c-bc0c-4a28-b3e1-e4a36d430a7e">
          <a:extLst>
            <a:ext uri="{FF2B5EF4-FFF2-40B4-BE49-F238E27FC236}">
              <a16:creationId xmlns:a16="http://schemas.microsoft.com/office/drawing/2014/main" id="{7B141E41-32BE-47A8-9028-CE81B604D6C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450</xdr:row>
      <xdr:rowOff>0</xdr:rowOff>
    </xdr:from>
    <xdr:ext cx="304800" cy="307975"/>
    <xdr:sp macro="" textlink="">
      <xdr:nvSpPr>
        <xdr:cNvPr id="8402" name="AutoShape 1" descr="blob:https://web.whatsapp.com/34b6e80c-bc0c-4a28-b3e1-e4a36d430a7e">
          <a:extLst>
            <a:ext uri="{FF2B5EF4-FFF2-40B4-BE49-F238E27FC236}">
              <a16:creationId xmlns:a16="http://schemas.microsoft.com/office/drawing/2014/main" id="{E8481E89-829C-4765-8D9B-64979921F7D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450</xdr:row>
      <xdr:rowOff>0</xdr:rowOff>
    </xdr:from>
    <xdr:ext cx="304800" cy="307975"/>
    <xdr:sp macro="" textlink="">
      <xdr:nvSpPr>
        <xdr:cNvPr id="8403" name="AutoShape 1" descr="blob:https://web.whatsapp.com/34b6e80c-bc0c-4a28-b3e1-e4a36d430a7e">
          <a:extLst>
            <a:ext uri="{FF2B5EF4-FFF2-40B4-BE49-F238E27FC236}">
              <a16:creationId xmlns:a16="http://schemas.microsoft.com/office/drawing/2014/main" id="{95F51E65-283A-4720-9AC7-F21B11B73F8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450</xdr:row>
      <xdr:rowOff>0</xdr:rowOff>
    </xdr:from>
    <xdr:ext cx="304800" cy="307975"/>
    <xdr:sp macro="" textlink="">
      <xdr:nvSpPr>
        <xdr:cNvPr id="8404" name="AutoShape 1" descr="blob:https://web.whatsapp.com/34b6e80c-bc0c-4a28-b3e1-e4a36d430a7e">
          <a:extLst>
            <a:ext uri="{FF2B5EF4-FFF2-40B4-BE49-F238E27FC236}">
              <a16:creationId xmlns:a16="http://schemas.microsoft.com/office/drawing/2014/main" id="{1E53C8C8-2EBB-440E-B05F-6404C3DC32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451</xdr:row>
      <xdr:rowOff>0</xdr:rowOff>
    </xdr:from>
    <xdr:ext cx="304800" cy="307975"/>
    <xdr:sp macro="" textlink="">
      <xdr:nvSpPr>
        <xdr:cNvPr id="8405" name="AutoShape 1" descr="blob:https://web.whatsapp.com/34b6e80c-bc0c-4a28-b3e1-e4a36d430a7e">
          <a:extLst>
            <a:ext uri="{FF2B5EF4-FFF2-40B4-BE49-F238E27FC236}">
              <a16:creationId xmlns:a16="http://schemas.microsoft.com/office/drawing/2014/main" id="{0759FD98-8472-48D4-AAA1-FE0E56AB674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451</xdr:row>
      <xdr:rowOff>0</xdr:rowOff>
    </xdr:from>
    <xdr:ext cx="304800" cy="307975"/>
    <xdr:sp macro="" textlink="">
      <xdr:nvSpPr>
        <xdr:cNvPr id="8406" name="AutoShape 1" descr="blob:https://web.whatsapp.com/34b6e80c-bc0c-4a28-b3e1-e4a36d430a7e">
          <a:extLst>
            <a:ext uri="{FF2B5EF4-FFF2-40B4-BE49-F238E27FC236}">
              <a16:creationId xmlns:a16="http://schemas.microsoft.com/office/drawing/2014/main" id="{538C8DD4-3FD2-4F8E-8C47-4896D8465B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451</xdr:row>
      <xdr:rowOff>0</xdr:rowOff>
    </xdr:from>
    <xdr:ext cx="304800" cy="307975"/>
    <xdr:sp macro="" textlink="">
      <xdr:nvSpPr>
        <xdr:cNvPr id="8407" name="AutoShape 1" descr="blob:https://web.whatsapp.com/34b6e80c-bc0c-4a28-b3e1-e4a36d430a7e">
          <a:extLst>
            <a:ext uri="{FF2B5EF4-FFF2-40B4-BE49-F238E27FC236}">
              <a16:creationId xmlns:a16="http://schemas.microsoft.com/office/drawing/2014/main" id="{049F13B3-D659-4B76-B084-027A587E24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451</xdr:row>
      <xdr:rowOff>0</xdr:rowOff>
    </xdr:from>
    <xdr:ext cx="304800" cy="307975"/>
    <xdr:sp macro="" textlink="">
      <xdr:nvSpPr>
        <xdr:cNvPr id="8408" name="AutoShape 1" descr="blob:https://web.whatsapp.com/34b6e80c-bc0c-4a28-b3e1-e4a36d430a7e">
          <a:extLst>
            <a:ext uri="{FF2B5EF4-FFF2-40B4-BE49-F238E27FC236}">
              <a16:creationId xmlns:a16="http://schemas.microsoft.com/office/drawing/2014/main" id="{A0A44F8A-0711-49AD-BB48-2EAF5461F32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452</xdr:row>
      <xdr:rowOff>0</xdr:rowOff>
    </xdr:from>
    <xdr:ext cx="304800" cy="307975"/>
    <xdr:sp macro="" textlink="">
      <xdr:nvSpPr>
        <xdr:cNvPr id="8409" name="AutoShape 1" descr="blob:https://web.whatsapp.com/34b6e80c-bc0c-4a28-b3e1-e4a36d430a7e">
          <a:extLst>
            <a:ext uri="{FF2B5EF4-FFF2-40B4-BE49-F238E27FC236}">
              <a16:creationId xmlns:a16="http://schemas.microsoft.com/office/drawing/2014/main" id="{445E3867-AC8E-47AC-B64C-0F52791B1E1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452</xdr:row>
      <xdr:rowOff>0</xdr:rowOff>
    </xdr:from>
    <xdr:ext cx="304800" cy="307975"/>
    <xdr:sp macro="" textlink="">
      <xdr:nvSpPr>
        <xdr:cNvPr id="8410" name="AutoShape 1" descr="blob:https://web.whatsapp.com/34b6e80c-bc0c-4a28-b3e1-e4a36d430a7e">
          <a:extLst>
            <a:ext uri="{FF2B5EF4-FFF2-40B4-BE49-F238E27FC236}">
              <a16:creationId xmlns:a16="http://schemas.microsoft.com/office/drawing/2014/main" id="{9C8C448F-E12D-4820-A5F5-C62934597F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452</xdr:row>
      <xdr:rowOff>0</xdr:rowOff>
    </xdr:from>
    <xdr:ext cx="304800" cy="307975"/>
    <xdr:sp macro="" textlink="">
      <xdr:nvSpPr>
        <xdr:cNvPr id="8411" name="AutoShape 1" descr="blob:https://web.whatsapp.com/34b6e80c-bc0c-4a28-b3e1-e4a36d430a7e">
          <a:extLst>
            <a:ext uri="{FF2B5EF4-FFF2-40B4-BE49-F238E27FC236}">
              <a16:creationId xmlns:a16="http://schemas.microsoft.com/office/drawing/2014/main" id="{7A4382E1-9F85-4D5C-9DA5-4DE27681EB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452</xdr:row>
      <xdr:rowOff>0</xdr:rowOff>
    </xdr:from>
    <xdr:ext cx="304800" cy="307975"/>
    <xdr:sp macro="" textlink="">
      <xdr:nvSpPr>
        <xdr:cNvPr id="8412" name="AutoShape 1" descr="blob:https://web.whatsapp.com/34b6e80c-bc0c-4a28-b3e1-e4a36d430a7e">
          <a:extLst>
            <a:ext uri="{FF2B5EF4-FFF2-40B4-BE49-F238E27FC236}">
              <a16:creationId xmlns:a16="http://schemas.microsoft.com/office/drawing/2014/main" id="{FAE15210-7FFC-460A-AEE4-1223D9FE544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453</xdr:row>
      <xdr:rowOff>0</xdr:rowOff>
    </xdr:from>
    <xdr:ext cx="304800" cy="307975"/>
    <xdr:sp macro="" textlink="">
      <xdr:nvSpPr>
        <xdr:cNvPr id="8413" name="AutoShape 1" descr="blob:https://web.whatsapp.com/34b6e80c-bc0c-4a28-b3e1-e4a36d430a7e">
          <a:extLst>
            <a:ext uri="{FF2B5EF4-FFF2-40B4-BE49-F238E27FC236}">
              <a16:creationId xmlns:a16="http://schemas.microsoft.com/office/drawing/2014/main" id="{65498C16-2A3F-4334-A719-ADEC3014B8E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453</xdr:row>
      <xdr:rowOff>0</xdr:rowOff>
    </xdr:from>
    <xdr:ext cx="304800" cy="307975"/>
    <xdr:sp macro="" textlink="">
      <xdr:nvSpPr>
        <xdr:cNvPr id="8414" name="AutoShape 1" descr="blob:https://web.whatsapp.com/34b6e80c-bc0c-4a28-b3e1-e4a36d430a7e">
          <a:extLst>
            <a:ext uri="{FF2B5EF4-FFF2-40B4-BE49-F238E27FC236}">
              <a16:creationId xmlns:a16="http://schemas.microsoft.com/office/drawing/2014/main" id="{09E895A5-5C84-4A23-B60E-E5E6DFE4246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453</xdr:row>
      <xdr:rowOff>0</xdr:rowOff>
    </xdr:from>
    <xdr:ext cx="304800" cy="307975"/>
    <xdr:sp macro="" textlink="">
      <xdr:nvSpPr>
        <xdr:cNvPr id="8415" name="AutoShape 1" descr="blob:https://web.whatsapp.com/34b6e80c-bc0c-4a28-b3e1-e4a36d430a7e">
          <a:extLst>
            <a:ext uri="{FF2B5EF4-FFF2-40B4-BE49-F238E27FC236}">
              <a16:creationId xmlns:a16="http://schemas.microsoft.com/office/drawing/2014/main" id="{9446AC50-22A2-4249-AED0-2667F62FF4B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453</xdr:row>
      <xdr:rowOff>0</xdr:rowOff>
    </xdr:from>
    <xdr:ext cx="304800" cy="307975"/>
    <xdr:sp macro="" textlink="">
      <xdr:nvSpPr>
        <xdr:cNvPr id="8416" name="AutoShape 1" descr="blob:https://web.whatsapp.com/34b6e80c-bc0c-4a28-b3e1-e4a36d430a7e">
          <a:extLst>
            <a:ext uri="{FF2B5EF4-FFF2-40B4-BE49-F238E27FC236}">
              <a16:creationId xmlns:a16="http://schemas.microsoft.com/office/drawing/2014/main" id="{C8A89B29-1BE6-4CEF-8044-A8C7F59D70A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454</xdr:row>
      <xdr:rowOff>0</xdr:rowOff>
    </xdr:from>
    <xdr:ext cx="304800" cy="307975"/>
    <xdr:sp macro="" textlink="">
      <xdr:nvSpPr>
        <xdr:cNvPr id="8417" name="AutoShape 1" descr="blob:https://web.whatsapp.com/34b6e80c-bc0c-4a28-b3e1-e4a36d430a7e">
          <a:extLst>
            <a:ext uri="{FF2B5EF4-FFF2-40B4-BE49-F238E27FC236}">
              <a16:creationId xmlns:a16="http://schemas.microsoft.com/office/drawing/2014/main" id="{C1028203-5233-4990-9754-838263D9DDE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454</xdr:row>
      <xdr:rowOff>0</xdr:rowOff>
    </xdr:from>
    <xdr:ext cx="304800" cy="307975"/>
    <xdr:sp macro="" textlink="">
      <xdr:nvSpPr>
        <xdr:cNvPr id="8418" name="AutoShape 1" descr="blob:https://web.whatsapp.com/34b6e80c-bc0c-4a28-b3e1-e4a36d430a7e">
          <a:extLst>
            <a:ext uri="{FF2B5EF4-FFF2-40B4-BE49-F238E27FC236}">
              <a16:creationId xmlns:a16="http://schemas.microsoft.com/office/drawing/2014/main" id="{B04AA7E7-2F8D-456A-9BE2-74DBF647174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454</xdr:row>
      <xdr:rowOff>0</xdr:rowOff>
    </xdr:from>
    <xdr:ext cx="304800" cy="307975"/>
    <xdr:sp macro="" textlink="">
      <xdr:nvSpPr>
        <xdr:cNvPr id="8419" name="AutoShape 1" descr="blob:https://web.whatsapp.com/34b6e80c-bc0c-4a28-b3e1-e4a36d430a7e">
          <a:extLst>
            <a:ext uri="{FF2B5EF4-FFF2-40B4-BE49-F238E27FC236}">
              <a16:creationId xmlns:a16="http://schemas.microsoft.com/office/drawing/2014/main" id="{9EEACB7A-D791-47E2-ADE0-1D5C327E687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454</xdr:row>
      <xdr:rowOff>0</xdr:rowOff>
    </xdr:from>
    <xdr:ext cx="304800" cy="307975"/>
    <xdr:sp macro="" textlink="">
      <xdr:nvSpPr>
        <xdr:cNvPr id="8420" name="AutoShape 1" descr="blob:https://web.whatsapp.com/34b6e80c-bc0c-4a28-b3e1-e4a36d430a7e">
          <a:extLst>
            <a:ext uri="{FF2B5EF4-FFF2-40B4-BE49-F238E27FC236}">
              <a16:creationId xmlns:a16="http://schemas.microsoft.com/office/drawing/2014/main" id="{79BC6CCE-4A54-4767-B72C-ED9D1FA3A5D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455</xdr:row>
      <xdr:rowOff>0</xdr:rowOff>
    </xdr:from>
    <xdr:ext cx="304800" cy="307975"/>
    <xdr:sp macro="" textlink="">
      <xdr:nvSpPr>
        <xdr:cNvPr id="8421" name="AutoShape 1" descr="blob:https://web.whatsapp.com/34b6e80c-bc0c-4a28-b3e1-e4a36d430a7e">
          <a:extLst>
            <a:ext uri="{FF2B5EF4-FFF2-40B4-BE49-F238E27FC236}">
              <a16:creationId xmlns:a16="http://schemas.microsoft.com/office/drawing/2014/main" id="{6F45F54A-096B-4876-A213-1A02A28AEF4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455</xdr:row>
      <xdr:rowOff>0</xdr:rowOff>
    </xdr:from>
    <xdr:ext cx="304800" cy="307975"/>
    <xdr:sp macro="" textlink="">
      <xdr:nvSpPr>
        <xdr:cNvPr id="8422" name="AutoShape 1" descr="blob:https://web.whatsapp.com/34b6e80c-bc0c-4a28-b3e1-e4a36d430a7e">
          <a:extLst>
            <a:ext uri="{FF2B5EF4-FFF2-40B4-BE49-F238E27FC236}">
              <a16:creationId xmlns:a16="http://schemas.microsoft.com/office/drawing/2014/main" id="{38CAFA40-6748-4DF0-99FD-B5A25D93C69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455</xdr:row>
      <xdr:rowOff>0</xdr:rowOff>
    </xdr:from>
    <xdr:ext cx="304800" cy="307975"/>
    <xdr:sp macro="" textlink="">
      <xdr:nvSpPr>
        <xdr:cNvPr id="8423" name="AutoShape 1" descr="blob:https://web.whatsapp.com/34b6e80c-bc0c-4a28-b3e1-e4a36d430a7e">
          <a:extLst>
            <a:ext uri="{FF2B5EF4-FFF2-40B4-BE49-F238E27FC236}">
              <a16:creationId xmlns:a16="http://schemas.microsoft.com/office/drawing/2014/main" id="{BD15D1AF-9FAC-43F7-BF0C-312FB837387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455</xdr:row>
      <xdr:rowOff>0</xdr:rowOff>
    </xdr:from>
    <xdr:ext cx="304800" cy="307975"/>
    <xdr:sp macro="" textlink="">
      <xdr:nvSpPr>
        <xdr:cNvPr id="8424" name="AutoShape 1" descr="blob:https://web.whatsapp.com/34b6e80c-bc0c-4a28-b3e1-e4a36d430a7e">
          <a:extLst>
            <a:ext uri="{FF2B5EF4-FFF2-40B4-BE49-F238E27FC236}">
              <a16:creationId xmlns:a16="http://schemas.microsoft.com/office/drawing/2014/main" id="{F4724CB0-9602-4C94-AD00-E5CCB13099E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456</xdr:row>
      <xdr:rowOff>0</xdr:rowOff>
    </xdr:from>
    <xdr:ext cx="304800" cy="307975"/>
    <xdr:sp macro="" textlink="">
      <xdr:nvSpPr>
        <xdr:cNvPr id="8425" name="AutoShape 1" descr="blob:https://web.whatsapp.com/34b6e80c-bc0c-4a28-b3e1-e4a36d430a7e">
          <a:extLst>
            <a:ext uri="{FF2B5EF4-FFF2-40B4-BE49-F238E27FC236}">
              <a16:creationId xmlns:a16="http://schemas.microsoft.com/office/drawing/2014/main" id="{918DE1F4-0AE4-4AF6-B46B-001BB78271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456</xdr:row>
      <xdr:rowOff>0</xdr:rowOff>
    </xdr:from>
    <xdr:ext cx="304800" cy="307975"/>
    <xdr:sp macro="" textlink="">
      <xdr:nvSpPr>
        <xdr:cNvPr id="8426" name="AutoShape 1" descr="blob:https://web.whatsapp.com/34b6e80c-bc0c-4a28-b3e1-e4a36d430a7e">
          <a:extLst>
            <a:ext uri="{FF2B5EF4-FFF2-40B4-BE49-F238E27FC236}">
              <a16:creationId xmlns:a16="http://schemas.microsoft.com/office/drawing/2014/main" id="{790E6AB7-FDA2-49FF-9384-D7B043F4847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456</xdr:row>
      <xdr:rowOff>0</xdr:rowOff>
    </xdr:from>
    <xdr:ext cx="304800" cy="307975"/>
    <xdr:sp macro="" textlink="">
      <xdr:nvSpPr>
        <xdr:cNvPr id="8427" name="AutoShape 1" descr="blob:https://web.whatsapp.com/34b6e80c-bc0c-4a28-b3e1-e4a36d430a7e">
          <a:extLst>
            <a:ext uri="{FF2B5EF4-FFF2-40B4-BE49-F238E27FC236}">
              <a16:creationId xmlns:a16="http://schemas.microsoft.com/office/drawing/2014/main" id="{77DD0ED9-1754-496D-A7B3-6BD33220E33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456</xdr:row>
      <xdr:rowOff>0</xdr:rowOff>
    </xdr:from>
    <xdr:ext cx="304800" cy="307975"/>
    <xdr:sp macro="" textlink="">
      <xdr:nvSpPr>
        <xdr:cNvPr id="8428" name="AutoShape 1" descr="blob:https://web.whatsapp.com/34b6e80c-bc0c-4a28-b3e1-e4a36d430a7e">
          <a:extLst>
            <a:ext uri="{FF2B5EF4-FFF2-40B4-BE49-F238E27FC236}">
              <a16:creationId xmlns:a16="http://schemas.microsoft.com/office/drawing/2014/main" id="{3F71E1B2-CA44-4ED0-AC90-9CBA0A0CAC8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457</xdr:row>
      <xdr:rowOff>0</xdr:rowOff>
    </xdr:from>
    <xdr:ext cx="304800" cy="307975"/>
    <xdr:sp macro="" textlink="">
      <xdr:nvSpPr>
        <xdr:cNvPr id="8429" name="AutoShape 1" descr="blob:https://web.whatsapp.com/34b6e80c-bc0c-4a28-b3e1-e4a36d430a7e">
          <a:extLst>
            <a:ext uri="{FF2B5EF4-FFF2-40B4-BE49-F238E27FC236}">
              <a16:creationId xmlns:a16="http://schemas.microsoft.com/office/drawing/2014/main" id="{615AA6E9-72DA-480C-B0FA-1C35E7EF95C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457</xdr:row>
      <xdr:rowOff>0</xdr:rowOff>
    </xdr:from>
    <xdr:ext cx="304800" cy="307975"/>
    <xdr:sp macro="" textlink="">
      <xdr:nvSpPr>
        <xdr:cNvPr id="8430" name="AutoShape 1" descr="blob:https://web.whatsapp.com/34b6e80c-bc0c-4a28-b3e1-e4a36d430a7e">
          <a:extLst>
            <a:ext uri="{FF2B5EF4-FFF2-40B4-BE49-F238E27FC236}">
              <a16:creationId xmlns:a16="http://schemas.microsoft.com/office/drawing/2014/main" id="{9D7EBA78-166E-4599-AF7D-A9A03A6DDEB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457</xdr:row>
      <xdr:rowOff>0</xdr:rowOff>
    </xdr:from>
    <xdr:ext cx="304800" cy="307975"/>
    <xdr:sp macro="" textlink="">
      <xdr:nvSpPr>
        <xdr:cNvPr id="8431" name="AutoShape 1" descr="blob:https://web.whatsapp.com/34b6e80c-bc0c-4a28-b3e1-e4a36d430a7e">
          <a:extLst>
            <a:ext uri="{FF2B5EF4-FFF2-40B4-BE49-F238E27FC236}">
              <a16:creationId xmlns:a16="http://schemas.microsoft.com/office/drawing/2014/main" id="{E6339B29-5FE1-493E-AD88-D75ED655F05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457</xdr:row>
      <xdr:rowOff>0</xdr:rowOff>
    </xdr:from>
    <xdr:ext cx="304800" cy="307975"/>
    <xdr:sp macro="" textlink="">
      <xdr:nvSpPr>
        <xdr:cNvPr id="8432" name="AutoShape 1" descr="blob:https://web.whatsapp.com/34b6e80c-bc0c-4a28-b3e1-e4a36d430a7e">
          <a:extLst>
            <a:ext uri="{FF2B5EF4-FFF2-40B4-BE49-F238E27FC236}">
              <a16:creationId xmlns:a16="http://schemas.microsoft.com/office/drawing/2014/main" id="{E785775D-5B32-4346-897B-A8971085837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458</xdr:row>
      <xdr:rowOff>0</xdr:rowOff>
    </xdr:from>
    <xdr:ext cx="304800" cy="307975"/>
    <xdr:sp macro="" textlink="">
      <xdr:nvSpPr>
        <xdr:cNvPr id="8433" name="AutoShape 1" descr="blob:https://web.whatsapp.com/34b6e80c-bc0c-4a28-b3e1-e4a36d430a7e">
          <a:extLst>
            <a:ext uri="{FF2B5EF4-FFF2-40B4-BE49-F238E27FC236}">
              <a16:creationId xmlns:a16="http://schemas.microsoft.com/office/drawing/2014/main" id="{5796F345-BA62-4A42-84C8-1634842DE01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458</xdr:row>
      <xdr:rowOff>0</xdr:rowOff>
    </xdr:from>
    <xdr:ext cx="304800" cy="307975"/>
    <xdr:sp macro="" textlink="">
      <xdr:nvSpPr>
        <xdr:cNvPr id="8434" name="AutoShape 1" descr="blob:https://web.whatsapp.com/34b6e80c-bc0c-4a28-b3e1-e4a36d430a7e">
          <a:extLst>
            <a:ext uri="{FF2B5EF4-FFF2-40B4-BE49-F238E27FC236}">
              <a16:creationId xmlns:a16="http://schemas.microsoft.com/office/drawing/2014/main" id="{7963F612-2BA0-4C15-984F-E39CC9C55F8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458</xdr:row>
      <xdr:rowOff>0</xdr:rowOff>
    </xdr:from>
    <xdr:ext cx="304800" cy="307975"/>
    <xdr:sp macro="" textlink="">
      <xdr:nvSpPr>
        <xdr:cNvPr id="8435" name="AutoShape 1" descr="blob:https://web.whatsapp.com/34b6e80c-bc0c-4a28-b3e1-e4a36d430a7e">
          <a:extLst>
            <a:ext uri="{FF2B5EF4-FFF2-40B4-BE49-F238E27FC236}">
              <a16:creationId xmlns:a16="http://schemas.microsoft.com/office/drawing/2014/main" id="{CA53F057-C9C6-4BEB-8EDF-9B8B66E881F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458</xdr:row>
      <xdr:rowOff>0</xdr:rowOff>
    </xdr:from>
    <xdr:ext cx="304800" cy="307975"/>
    <xdr:sp macro="" textlink="">
      <xdr:nvSpPr>
        <xdr:cNvPr id="8436" name="AutoShape 1" descr="blob:https://web.whatsapp.com/34b6e80c-bc0c-4a28-b3e1-e4a36d430a7e">
          <a:extLst>
            <a:ext uri="{FF2B5EF4-FFF2-40B4-BE49-F238E27FC236}">
              <a16:creationId xmlns:a16="http://schemas.microsoft.com/office/drawing/2014/main" id="{DEB99E50-AC1B-4958-8F77-7FAC7BA3FB8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459</xdr:row>
      <xdr:rowOff>0</xdr:rowOff>
    </xdr:from>
    <xdr:ext cx="304800" cy="307975"/>
    <xdr:sp macro="" textlink="">
      <xdr:nvSpPr>
        <xdr:cNvPr id="8437" name="AutoShape 1" descr="blob:https://web.whatsapp.com/34b6e80c-bc0c-4a28-b3e1-e4a36d430a7e">
          <a:extLst>
            <a:ext uri="{FF2B5EF4-FFF2-40B4-BE49-F238E27FC236}">
              <a16:creationId xmlns:a16="http://schemas.microsoft.com/office/drawing/2014/main" id="{3164D02D-C11D-4950-BA9E-02F0FF4E3FD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459</xdr:row>
      <xdr:rowOff>0</xdr:rowOff>
    </xdr:from>
    <xdr:ext cx="304800" cy="307975"/>
    <xdr:sp macro="" textlink="">
      <xdr:nvSpPr>
        <xdr:cNvPr id="8438" name="AutoShape 1" descr="blob:https://web.whatsapp.com/34b6e80c-bc0c-4a28-b3e1-e4a36d430a7e">
          <a:extLst>
            <a:ext uri="{FF2B5EF4-FFF2-40B4-BE49-F238E27FC236}">
              <a16:creationId xmlns:a16="http://schemas.microsoft.com/office/drawing/2014/main" id="{362113FB-A384-41C0-9DBD-93698082657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459</xdr:row>
      <xdr:rowOff>0</xdr:rowOff>
    </xdr:from>
    <xdr:ext cx="304800" cy="307975"/>
    <xdr:sp macro="" textlink="">
      <xdr:nvSpPr>
        <xdr:cNvPr id="8439" name="AutoShape 1" descr="blob:https://web.whatsapp.com/34b6e80c-bc0c-4a28-b3e1-e4a36d430a7e">
          <a:extLst>
            <a:ext uri="{FF2B5EF4-FFF2-40B4-BE49-F238E27FC236}">
              <a16:creationId xmlns:a16="http://schemas.microsoft.com/office/drawing/2014/main" id="{42E8E38F-C94F-4E09-9477-AC6C6858440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459</xdr:row>
      <xdr:rowOff>0</xdr:rowOff>
    </xdr:from>
    <xdr:ext cx="304800" cy="307975"/>
    <xdr:sp macro="" textlink="">
      <xdr:nvSpPr>
        <xdr:cNvPr id="8440" name="AutoShape 1" descr="blob:https://web.whatsapp.com/34b6e80c-bc0c-4a28-b3e1-e4a36d430a7e">
          <a:extLst>
            <a:ext uri="{FF2B5EF4-FFF2-40B4-BE49-F238E27FC236}">
              <a16:creationId xmlns:a16="http://schemas.microsoft.com/office/drawing/2014/main" id="{8D2F954E-2C16-420C-A899-6B1E6166494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460</xdr:row>
      <xdr:rowOff>0</xdr:rowOff>
    </xdr:from>
    <xdr:ext cx="304800" cy="307975"/>
    <xdr:sp macro="" textlink="">
      <xdr:nvSpPr>
        <xdr:cNvPr id="8441" name="AutoShape 1" descr="blob:https://web.whatsapp.com/34b6e80c-bc0c-4a28-b3e1-e4a36d430a7e">
          <a:extLst>
            <a:ext uri="{FF2B5EF4-FFF2-40B4-BE49-F238E27FC236}">
              <a16:creationId xmlns:a16="http://schemas.microsoft.com/office/drawing/2014/main" id="{C081CC72-723F-49CA-89F1-78BD504C0E3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460</xdr:row>
      <xdr:rowOff>0</xdr:rowOff>
    </xdr:from>
    <xdr:ext cx="304800" cy="307975"/>
    <xdr:sp macro="" textlink="">
      <xdr:nvSpPr>
        <xdr:cNvPr id="8442" name="AutoShape 1" descr="blob:https://web.whatsapp.com/34b6e80c-bc0c-4a28-b3e1-e4a36d430a7e">
          <a:extLst>
            <a:ext uri="{FF2B5EF4-FFF2-40B4-BE49-F238E27FC236}">
              <a16:creationId xmlns:a16="http://schemas.microsoft.com/office/drawing/2014/main" id="{51D31580-6EB3-4292-A994-7726258670E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460</xdr:row>
      <xdr:rowOff>0</xdr:rowOff>
    </xdr:from>
    <xdr:ext cx="304800" cy="307975"/>
    <xdr:sp macro="" textlink="">
      <xdr:nvSpPr>
        <xdr:cNvPr id="8443" name="AutoShape 1" descr="blob:https://web.whatsapp.com/34b6e80c-bc0c-4a28-b3e1-e4a36d430a7e">
          <a:extLst>
            <a:ext uri="{FF2B5EF4-FFF2-40B4-BE49-F238E27FC236}">
              <a16:creationId xmlns:a16="http://schemas.microsoft.com/office/drawing/2014/main" id="{7ED3657C-5964-4B5C-8BF4-C99BADE83BF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460</xdr:row>
      <xdr:rowOff>0</xdr:rowOff>
    </xdr:from>
    <xdr:ext cx="304800" cy="307975"/>
    <xdr:sp macro="" textlink="">
      <xdr:nvSpPr>
        <xdr:cNvPr id="8444" name="AutoShape 1" descr="blob:https://web.whatsapp.com/34b6e80c-bc0c-4a28-b3e1-e4a36d430a7e">
          <a:extLst>
            <a:ext uri="{FF2B5EF4-FFF2-40B4-BE49-F238E27FC236}">
              <a16:creationId xmlns:a16="http://schemas.microsoft.com/office/drawing/2014/main" id="{E9721F87-5615-4014-B83B-E01ED9AAF1F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461</xdr:row>
      <xdr:rowOff>0</xdr:rowOff>
    </xdr:from>
    <xdr:ext cx="304800" cy="307975"/>
    <xdr:sp macro="" textlink="">
      <xdr:nvSpPr>
        <xdr:cNvPr id="8445" name="AutoShape 1" descr="blob:https://web.whatsapp.com/34b6e80c-bc0c-4a28-b3e1-e4a36d430a7e">
          <a:extLst>
            <a:ext uri="{FF2B5EF4-FFF2-40B4-BE49-F238E27FC236}">
              <a16:creationId xmlns:a16="http://schemas.microsoft.com/office/drawing/2014/main" id="{F643CEF5-B09F-409D-9B0C-B4E10570708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461</xdr:row>
      <xdr:rowOff>0</xdr:rowOff>
    </xdr:from>
    <xdr:ext cx="304800" cy="307975"/>
    <xdr:sp macro="" textlink="">
      <xdr:nvSpPr>
        <xdr:cNvPr id="8446" name="AutoShape 1" descr="blob:https://web.whatsapp.com/34b6e80c-bc0c-4a28-b3e1-e4a36d430a7e">
          <a:extLst>
            <a:ext uri="{FF2B5EF4-FFF2-40B4-BE49-F238E27FC236}">
              <a16:creationId xmlns:a16="http://schemas.microsoft.com/office/drawing/2014/main" id="{DBED0A8B-ED67-4DB3-994F-DACE1B77427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461</xdr:row>
      <xdr:rowOff>0</xdr:rowOff>
    </xdr:from>
    <xdr:ext cx="304800" cy="307975"/>
    <xdr:sp macro="" textlink="">
      <xdr:nvSpPr>
        <xdr:cNvPr id="8447" name="AutoShape 1" descr="blob:https://web.whatsapp.com/34b6e80c-bc0c-4a28-b3e1-e4a36d430a7e">
          <a:extLst>
            <a:ext uri="{FF2B5EF4-FFF2-40B4-BE49-F238E27FC236}">
              <a16:creationId xmlns:a16="http://schemas.microsoft.com/office/drawing/2014/main" id="{55816C46-A599-44F6-AC1B-7D7998D4B9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461</xdr:row>
      <xdr:rowOff>0</xdr:rowOff>
    </xdr:from>
    <xdr:ext cx="304800" cy="307975"/>
    <xdr:sp macro="" textlink="">
      <xdr:nvSpPr>
        <xdr:cNvPr id="8448" name="AutoShape 1" descr="blob:https://web.whatsapp.com/34b6e80c-bc0c-4a28-b3e1-e4a36d430a7e">
          <a:extLst>
            <a:ext uri="{FF2B5EF4-FFF2-40B4-BE49-F238E27FC236}">
              <a16:creationId xmlns:a16="http://schemas.microsoft.com/office/drawing/2014/main" id="{D087DC98-E77C-4228-A5D3-4E49A22257F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462</xdr:row>
      <xdr:rowOff>0</xdr:rowOff>
    </xdr:from>
    <xdr:ext cx="304800" cy="307975"/>
    <xdr:sp macro="" textlink="">
      <xdr:nvSpPr>
        <xdr:cNvPr id="8449" name="AutoShape 1" descr="blob:https://web.whatsapp.com/34b6e80c-bc0c-4a28-b3e1-e4a36d430a7e">
          <a:extLst>
            <a:ext uri="{FF2B5EF4-FFF2-40B4-BE49-F238E27FC236}">
              <a16:creationId xmlns:a16="http://schemas.microsoft.com/office/drawing/2014/main" id="{738BBD92-D2F4-4D3A-A4A4-BC8096751EE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462</xdr:row>
      <xdr:rowOff>0</xdr:rowOff>
    </xdr:from>
    <xdr:ext cx="304800" cy="307975"/>
    <xdr:sp macro="" textlink="">
      <xdr:nvSpPr>
        <xdr:cNvPr id="8450" name="AutoShape 1" descr="blob:https://web.whatsapp.com/34b6e80c-bc0c-4a28-b3e1-e4a36d430a7e">
          <a:extLst>
            <a:ext uri="{FF2B5EF4-FFF2-40B4-BE49-F238E27FC236}">
              <a16:creationId xmlns:a16="http://schemas.microsoft.com/office/drawing/2014/main" id="{DA01943A-7989-40B1-B901-42F1376AFE7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462</xdr:row>
      <xdr:rowOff>0</xdr:rowOff>
    </xdr:from>
    <xdr:ext cx="304800" cy="307975"/>
    <xdr:sp macro="" textlink="">
      <xdr:nvSpPr>
        <xdr:cNvPr id="8451" name="AutoShape 1" descr="blob:https://web.whatsapp.com/34b6e80c-bc0c-4a28-b3e1-e4a36d430a7e">
          <a:extLst>
            <a:ext uri="{FF2B5EF4-FFF2-40B4-BE49-F238E27FC236}">
              <a16:creationId xmlns:a16="http://schemas.microsoft.com/office/drawing/2014/main" id="{12A15CEF-00FE-48FF-B15D-FD1DAFEDDFC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462</xdr:row>
      <xdr:rowOff>0</xdr:rowOff>
    </xdr:from>
    <xdr:ext cx="304800" cy="307975"/>
    <xdr:sp macro="" textlink="">
      <xdr:nvSpPr>
        <xdr:cNvPr id="8452" name="AutoShape 1" descr="blob:https://web.whatsapp.com/34b6e80c-bc0c-4a28-b3e1-e4a36d430a7e">
          <a:extLst>
            <a:ext uri="{FF2B5EF4-FFF2-40B4-BE49-F238E27FC236}">
              <a16:creationId xmlns:a16="http://schemas.microsoft.com/office/drawing/2014/main" id="{BABD4972-6F9B-48F3-8D93-B1F2C1DE250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463</xdr:row>
      <xdr:rowOff>0</xdr:rowOff>
    </xdr:from>
    <xdr:ext cx="304800" cy="307975"/>
    <xdr:sp macro="" textlink="">
      <xdr:nvSpPr>
        <xdr:cNvPr id="8453" name="AutoShape 1" descr="blob:https://web.whatsapp.com/34b6e80c-bc0c-4a28-b3e1-e4a36d430a7e">
          <a:extLst>
            <a:ext uri="{FF2B5EF4-FFF2-40B4-BE49-F238E27FC236}">
              <a16:creationId xmlns:a16="http://schemas.microsoft.com/office/drawing/2014/main" id="{6CDBB64E-F882-4ED6-ACB9-3599E624709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463</xdr:row>
      <xdr:rowOff>0</xdr:rowOff>
    </xdr:from>
    <xdr:ext cx="304800" cy="307975"/>
    <xdr:sp macro="" textlink="">
      <xdr:nvSpPr>
        <xdr:cNvPr id="8454" name="AutoShape 1" descr="blob:https://web.whatsapp.com/34b6e80c-bc0c-4a28-b3e1-e4a36d430a7e">
          <a:extLst>
            <a:ext uri="{FF2B5EF4-FFF2-40B4-BE49-F238E27FC236}">
              <a16:creationId xmlns:a16="http://schemas.microsoft.com/office/drawing/2014/main" id="{B45DCBB9-6284-4F25-BA53-D88A21B664C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463</xdr:row>
      <xdr:rowOff>0</xdr:rowOff>
    </xdr:from>
    <xdr:ext cx="304800" cy="307975"/>
    <xdr:sp macro="" textlink="">
      <xdr:nvSpPr>
        <xdr:cNvPr id="8455" name="AutoShape 1" descr="blob:https://web.whatsapp.com/34b6e80c-bc0c-4a28-b3e1-e4a36d430a7e">
          <a:extLst>
            <a:ext uri="{FF2B5EF4-FFF2-40B4-BE49-F238E27FC236}">
              <a16:creationId xmlns:a16="http://schemas.microsoft.com/office/drawing/2014/main" id="{7AC6E5AE-3FCA-4CE9-B3CF-AA21DD58ED7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463</xdr:row>
      <xdr:rowOff>0</xdr:rowOff>
    </xdr:from>
    <xdr:ext cx="304800" cy="307975"/>
    <xdr:sp macro="" textlink="">
      <xdr:nvSpPr>
        <xdr:cNvPr id="8456" name="AutoShape 1" descr="blob:https://web.whatsapp.com/34b6e80c-bc0c-4a28-b3e1-e4a36d430a7e">
          <a:extLst>
            <a:ext uri="{FF2B5EF4-FFF2-40B4-BE49-F238E27FC236}">
              <a16:creationId xmlns:a16="http://schemas.microsoft.com/office/drawing/2014/main" id="{85DF43B5-4901-4B14-8513-AA253EF4E15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464</xdr:row>
      <xdr:rowOff>0</xdr:rowOff>
    </xdr:from>
    <xdr:ext cx="304800" cy="307975"/>
    <xdr:sp macro="" textlink="">
      <xdr:nvSpPr>
        <xdr:cNvPr id="8457" name="AutoShape 1" descr="blob:https://web.whatsapp.com/34b6e80c-bc0c-4a28-b3e1-e4a36d430a7e">
          <a:extLst>
            <a:ext uri="{FF2B5EF4-FFF2-40B4-BE49-F238E27FC236}">
              <a16:creationId xmlns:a16="http://schemas.microsoft.com/office/drawing/2014/main" id="{2C877D53-8097-4241-B901-780E3A232A9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464</xdr:row>
      <xdr:rowOff>0</xdr:rowOff>
    </xdr:from>
    <xdr:ext cx="304800" cy="307975"/>
    <xdr:sp macro="" textlink="">
      <xdr:nvSpPr>
        <xdr:cNvPr id="8458" name="AutoShape 1" descr="blob:https://web.whatsapp.com/34b6e80c-bc0c-4a28-b3e1-e4a36d430a7e">
          <a:extLst>
            <a:ext uri="{FF2B5EF4-FFF2-40B4-BE49-F238E27FC236}">
              <a16:creationId xmlns:a16="http://schemas.microsoft.com/office/drawing/2014/main" id="{18190F46-B833-4E96-82ED-2876D023FA2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464</xdr:row>
      <xdr:rowOff>0</xdr:rowOff>
    </xdr:from>
    <xdr:ext cx="304800" cy="307975"/>
    <xdr:sp macro="" textlink="">
      <xdr:nvSpPr>
        <xdr:cNvPr id="8459" name="AutoShape 1" descr="blob:https://web.whatsapp.com/34b6e80c-bc0c-4a28-b3e1-e4a36d430a7e">
          <a:extLst>
            <a:ext uri="{FF2B5EF4-FFF2-40B4-BE49-F238E27FC236}">
              <a16:creationId xmlns:a16="http://schemas.microsoft.com/office/drawing/2014/main" id="{BF0EBDD6-E3AD-4A5A-BD73-F8739D3583A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464</xdr:row>
      <xdr:rowOff>0</xdr:rowOff>
    </xdr:from>
    <xdr:ext cx="304800" cy="307975"/>
    <xdr:sp macro="" textlink="">
      <xdr:nvSpPr>
        <xdr:cNvPr id="8460" name="AutoShape 1" descr="blob:https://web.whatsapp.com/34b6e80c-bc0c-4a28-b3e1-e4a36d430a7e">
          <a:extLst>
            <a:ext uri="{FF2B5EF4-FFF2-40B4-BE49-F238E27FC236}">
              <a16:creationId xmlns:a16="http://schemas.microsoft.com/office/drawing/2014/main" id="{065FEB8B-1B1F-472A-BE52-DF3E0BADB7B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465</xdr:row>
      <xdr:rowOff>0</xdr:rowOff>
    </xdr:from>
    <xdr:ext cx="304800" cy="307975"/>
    <xdr:sp macro="" textlink="">
      <xdr:nvSpPr>
        <xdr:cNvPr id="8461" name="AutoShape 1" descr="blob:https://web.whatsapp.com/34b6e80c-bc0c-4a28-b3e1-e4a36d430a7e">
          <a:extLst>
            <a:ext uri="{FF2B5EF4-FFF2-40B4-BE49-F238E27FC236}">
              <a16:creationId xmlns:a16="http://schemas.microsoft.com/office/drawing/2014/main" id="{646ED05E-946F-4AA9-9F36-C516EFD2DCF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465</xdr:row>
      <xdr:rowOff>0</xdr:rowOff>
    </xdr:from>
    <xdr:ext cx="304800" cy="307975"/>
    <xdr:sp macro="" textlink="">
      <xdr:nvSpPr>
        <xdr:cNvPr id="8462" name="AutoShape 1" descr="blob:https://web.whatsapp.com/34b6e80c-bc0c-4a28-b3e1-e4a36d430a7e">
          <a:extLst>
            <a:ext uri="{FF2B5EF4-FFF2-40B4-BE49-F238E27FC236}">
              <a16:creationId xmlns:a16="http://schemas.microsoft.com/office/drawing/2014/main" id="{22988675-676F-4A10-BCBE-EC899996229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465</xdr:row>
      <xdr:rowOff>0</xdr:rowOff>
    </xdr:from>
    <xdr:ext cx="304800" cy="307975"/>
    <xdr:sp macro="" textlink="">
      <xdr:nvSpPr>
        <xdr:cNvPr id="8463" name="AutoShape 1" descr="blob:https://web.whatsapp.com/34b6e80c-bc0c-4a28-b3e1-e4a36d430a7e">
          <a:extLst>
            <a:ext uri="{FF2B5EF4-FFF2-40B4-BE49-F238E27FC236}">
              <a16:creationId xmlns:a16="http://schemas.microsoft.com/office/drawing/2014/main" id="{F91B6C44-A357-42F0-A5D5-36EDBE57830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465</xdr:row>
      <xdr:rowOff>0</xdr:rowOff>
    </xdr:from>
    <xdr:ext cx="304800" cy="307975"/>
    <xdr:sp macro="" textlink="">
      <xdr:nvSpPr>
        <xdr:cNvPr id="8464" name="AutoShape 1" descr="blob:https://web.whatsapp.com/34b6e80c-bc0c-4a28-b3e1-e4a36d430a7e">
          <a:extLst>
            <a:ext uri="{FF2B5EF4-FFF2-40B4-BE49-F238E27FC236}">
              <a16:creationId xmlns:a16="http://schemas.microsoft.com/office/drawing/2014/main" id="{BE86E19D-B953-4104-8C42-BD0C311B470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466</xdr:row>
      <xdr:rowOff>0</xdr:rowOff>
    </xdr:from>
    <xdr:ext cx="304800" cy="307975"/>
    <xdr:sp macro="" textlink="">
      <xdr:nvSpPr>
        <xdr:cNvPr id="8465" name="AutoShape 1" descr="blob:https://web.whatsapp.com/34b6e80c-bc0c-4a28-b3e1-e4a36d430a7e">
          <a:extLst>
            <a:ext uri="{FF2B5EF4-FFF2-40B4-BE49-F238E27FC236}">
              <a16:creationId xmlns:a16="http://schemas.microsoft.com/office/drawing/2014/main" id="{49704EAB-B0C0-4D99-825B-AD8586E73F3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466</xdr:row>
      <xdr:rowOff>0</xdr:rowOff>
    </xdr:from>
    <xdr:ext cx="304800" cy="307975"/>
    <xdr:sp macro="" textlink="">
      <xdr:nvSpPr>
        <xdr:cNvPr id="8466" name="AutoShape 1" descr="blob:https://web.whatsapp.com/34b6e80c-bc0c-4a28-b3e1-e4a36d430a7e">
          <a:extLst>
            <a:ext uri="{FF2B5EF4-FFF2-40B4-BE49-F238E27FC236}">
              <a16:creationId xmlns:a16="http://schemas.microsoft.com/office/drawing/2014/main" id="{D1F3B800-BA14-48A2-9C3A-01ABA879A73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466</xdr:row>
      <xdr:rowOff>0</xdr:rowOff>
    </xdr:from>
    <xdr:ext cx="304800" cy="307975"/>
    <xdr:sp macro="" textlink="">
      <xdr:nvSpPr>
        <xdr:cNvPr id="8467" name="AutoShape 1" descr="blob:https://web.whatsapp.com/34b6e80c-bc0c-4a28-b3e1-e4a36d430a7e">
          <a:extLst>
            <a:ext uri="{FF2B5EF4-FFF2-40B4-BE49-F238E27FC236}">
              <a16:creationId xmlns:a16="http://schemas.microsoft.com/office/drawing/2014/main" id="{66E071B4-BD53-44C9-80C9-ECCFCF122B7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466</xdr:row>
      <xdr:rowOff>0</xdr:rowOff>
    </xdr:from>
    <xdr:ext cx="304800" cy="307975"/>
    <xdr:sp macro="" textlink="">
      <xdr:nvSpPr>
        <xdr:cNvPr id="8468" name="AutoShape 1" descr="blob:https://web.whatsapp.com/34b6e80c-bc0c-4a28-b3e1-e4a36d430a7e">
          <a:extLst>
            <a:ext uri="{FF2B5EF4-FFF2-40B4-BE49-F238E27FC236}">
              <a16:creationId xmlns:a16="http://schemas.microsoft.com/office/drawing/2014/main" id="{ECFC193E-539D-4AFE-BF94-0ACD8C4041D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467</xdr:row>
      <xdr:rowOff>0</xdr:rowOff>
    </xdr:from>
    <xdr:ext cx="304800" cy="307975"/>
    <xdr:sp macro="" textlink="">
      <xdr:nvSpPr>
        <xdr:cNvPr id="8469" name="AutoShape 1" descr="blob:https://web.whatsapp.com/34b6e80c-bc0c-4a28-b3e1-e4a36d430a7e">
          <a:extLst>
            <a:ext uri="{FF2B5EF4-FFF2-40B4-BE49-F238E27FC236}">
              <a16:creationId xmlns:a16="http://schemas.microsoft.com/office/drawing/2014/main" id="{8B60FB4E-7A17-4B29-83B8-24FB264750B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467</xdr:row>
      <xdr:rowOff>0</xdr:rowOff>
    </xdr:from>
    <xdr:ext cx="304800" cy="307975"/>
    <xdr:sp macro="" textlink="">
      <xdr:nvSpPr>
        <xdr:cNvPr id="8470" name="AutoShape 1" descr="blob:https://web.whatsapp.com/34b6e80c-bc0c-4a28-b3e1-e4a36d430a7e">
          <a:extLst>
            <a:ext uri="{FF2B5EF4-FFF2-40B4-BE49-F238E27FC236}">
              <a16:creationId xmlns:a16="http://schemas.microsoft.com/office/drawing/2014/main" id="{CC516ED1-3510-4940-AF54-7AA5B5EE43A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467</xdr:row>
      <xdr:rowOff>0</xdr:rowOff>
    </xdr:from>
    <xdr:ext cx="304800" cy="307975"/>
    <xdr:sp macro="" textlink="">
      <xdr:nvSpPr>
        <xdr:cNvPr id="8471" name="AutoShape 1" descr="blob:https://web.whatsapp.com/34b6e80c-bc0c-4a28-b3e1-e4a36d430a7e">
          <a:extLst>
            <a:ext uri="{FF2B5EF4-FFF2-40B4-BE49-F238E27FC236}">
              <a16:creationId xmlns:a16="http://schemas.microsoft.com/office/drawing/2014/main" id="{BEAF0801-01C6-4A9B-A02B-CD7552B9F51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467</xdr:row>
      <xdr:rowOff>0</xdr:rowOff>
    </xdr:from>
    <xdr:ext cx="304800" cy="307975"/>
    <xdr:sp macro="" textlink="">
      <xdr:nvSpPr>
        <xdr:cNvPr id="8472" name="AutoShape 1" descr="blob:https://web.whatsapp.com/34b6e80c-bc0c-4a28-b3e1-e4a36d430a7e">
          <a:extLst>
            <a:ext uri="{FF2B5EF4-FFF2-40B4-BE49-F238E27FC236}">
              <a16:creationId xmlns:a16="http://schemas.microsoft.com/office/drawing/2014/main" id="{3315B2D6-6DBE-4CAF-860A-CA0D198FB98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468</xdr:row>
      <xdr:rowOff>0</xdr:rowOff>
    </xdr:from>
    <xdr:ext cx="304800" cy="307975"/>
    <xdr:sp macro="" textlink="">
      <xdr:nvSpPr>
        <xdr:cNvPr id="8473" name="AutoShape 1" descr="blob:https://web.whatsapp.com/34b6e80c-bc0c-4a28-b3e1-e4a36d430a7e">
          <a:extLst>
            <a:ext uri="{FF2B5EF4-FFF2-40B4-BE49-F238E27FC236}">
              <a16:creationId xmlns:a16="http://schemas.microsoft.com/office/drawing/2014/main" id="{2BD3E54B-F4CF-47D4-AC8D-222C3DBD44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468</xdr:row>
      <xdr:rowOff>0</xdr:rowOff>
    </xdr:from>
    <xdr:ext cx="304800" cy="307975"/>
    <xdr:sp macro="" textlink="">
      <xdr:nvSpPr>
        <xdr:cNvPr id="8474" name="AutoShape 1" descr="blob:https://web.whatsapp.com/34b6e80c-bc0c-4a28-b3e1-e4a36d430a7e">
          <a:extLst>
            <a:ext uri="{FF2B5EF4-FFF2-40B4-BE49-F238E27FC236}">
              <a16:creationId xmlns:a16="http://schemas.microsoft.com/office/drawing/2014/main" id="{F1C85EEA-41F3-4C55-A777-B1A971778B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468</xdr:row>
      <xdr:rowOff>0</xdr:rowOff>
    </xdr:from>
    <xdr:ext cx="304800" cy="307975"/>
    <xdr:sp macro="" textlink="">
      <xdr:nvSpPr>
        <xdr:cNvPr id="8475" name="AutoShape 1" descr="blob:https://web.whatsapp.com/34b6e80c-bc0c-4a28-b3e1-e4a36d430a7e">
          <a:extLst>
            <a:ext uri="{FF2B5EF4-FFF2-40B4-BE49-F238E27FC236}">
              <a16:creationId xmlns:a16="http://schemas.microsoft.com/office/drawing/2014/main" id="{3FD98AD6-51A3-4DD9-B5C1-0F28BD6DCB3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468</xdr:row>
      <xdr:rowOff>0</xdr:rowOff>
    </xdr:from>
    <xdr:ext cx="304800" cy="307975"/>
    <xdr:sp macro="" textlink="">
      <xdr:nvSpPr>
        <xdr:cNvPr id="8476" name="AutoShape 1" descr="blob:https://web.whatsapp.com/34b6e80c-bc0c-4a28-b3e1-e4a36d430a7e">
          <a:extLst>
            <a:ext uri="{FF2B5EF4-FFF2-40B4-BE49-F238E27FC236}">
              <a16:creationId xmlns:a16="http://schemas.microsoft.com/office/drawing/2014/main" id="{FFE6DC3B-41A9-4398-806A-83899A67515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469</xdr:row>
      <xdr:rowOff>0</xdr:rowOff>
    </xdr:from>
    <xdr:ext cx="304800" cy="307975"/>
    <xdr:sp macro="" textlink="">
      <xdr:nvSpPr>
        <xdr:cNvPr id="8477" name="AutoShape 1" descr="blob:https://web.whatsapp.com/34b6e80c-bc0c-4a28-b3e1-e4a36d430a7e">
          <a:extLst>
            <a:ext uri="{FF2B5EF4-FFF2-40B4-BE49-F238E27FC236}">
              <a16:creationId xmlns:a16="http://schemas.microsoft.com/office/drawing/2014/main" id="{D921AF45-7D7D-4049-89FE-AA01EB61C8A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469</xdr:row>
      <xdr:rowOff>0</xdr:rowOff>
    </xdr:from>
    <xdr:ext cx="304800" cy="307975"/>
    <xdr:sp macro="" textlink="">
      <xdr:nvSpPr>
        <xdr:cNvPr id="8478" name="AutoShape 1" descr="blob:https://web.whatsapp.com/34b6e80c-bc0c-4a28-b3e1-e4a36d430a7e">
          <a:extLst>
            <a:ext uri="{FF2B5EF4-FFF2-40B4-BE49-F238E27FC236}">
              <a16:creationId xmlns:a16="http://schemas.microsoft.com/office/drawing/2014/main" id="{51954DA2-851F-4BCA-A29E-86D05BE2B4F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469</xdr:row>
      <xdr:rowOff>0</xdr:rowOff>
    </xdr:from>
    <xdr:ext cx="304800" cy="307975"/>
    <xdr:sp macro="" textlink="">
      <xdr:nvSpPr>
        <xdr:cNvPr id="8479" name="AutoShape 1" descr="blob:https://web.whatsapp.com/34b6e80c-bc0c-4a28-b3e1-e4a36d430a7e">
          <a:extLst>
            <a:ext uri="{FF2B5EF4-FFF2-40B4-BE49-F238E27FC236}">
              <a16:creationId xmlns:a16="http://schemas.microsoft.com/office/drawing/2014/main" id="{846EA452-4BCA-4ABC-83F1-AB28749723A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469</xdr:row>
      <xdr:rowOff>0</xdr:rowOff>
    </xdr:from>
    <xdr:ext cx="304800" cy="307975"/>
    <xdr:sp macro="" textlink="">
      <xdr:nvSpPr>
        <xdr:cNvPr id="8480" name="AutoShape 1" descr="blob:https://web.whatsapp.com/34b6e80c-bc0c-4a28-b3e1-e4a36d430a7e">
          <a:extLst>
            <a:ext uri="{FF2B5EF4-FFF2-40B4-BE49-F238E27FC236}">
              <a16:creationId xmlns:a16="http://schemas.microsoft.com/office/drawing/2014/main" id="{CD84A436-FE8C-4D6A-8CD9-6C197B25ACA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470</xdr:row>
      <xdr:rowOff>0</xdr:rowOff>
    </xdr:from>
    <xdr:ext cx="304800" cy="307975"/>
    <xdr:sp macro="" textlink="">
      <xdr:nvSpPr>
        <xdr:cNvPr id="8481" name="AutoShape 1" descr="blob:https://web.whatsapp.com/34b6e80c-bc0c-4a28-b3e1-e4a36d430a7e">
          <a:extLst>
            <a:ext uri="{FF2B5EF4-FFF2-40B4-BE49-F238E27FC236}">
              <a16:creationId xmlns:a16="http://schemas.microsoft.com/office/drawing/2014/main" id="{A3227DC7-C856-47F6-AC30-90930E21154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470</xdr:row>
      <xdr:rowOff>0</xdr:rowOff>
    </xdr:from>
    <xdr:ext cx="304800" cy="307975"/>
    <xdr:sp macro="" textlink="">
      <xdr:nvSpPr>
        <xdr:cNvPr id="8482" name="AutoShape 1" descr="blob:https://web.whatsapp.com/34b6e80c-bc0c-4a28-b3e1-e4a36d430a7e">
          <a:extLst>
            <a:ext uri="{FF2B5EF4-FFF2-40B4-BE49-F238E27FC236}">
              <a16:creationId xmlns:a16="http://schemas.microsoft.com/office/drawing/2014/main" id="{D818640E-6318-4755-B968-FAFE80EA568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470</xdr:row>
      <xdr:rowOff>0</xdr:rowOff>
    </xdr:from>
    <xdr:ext cx="304800" cy="307975"/>
    <xdr:sp macro="" textlink="">
      <xdr:nvSpPr>
        <xdr:cNvPr id="8483" name="AutoShape 1" descr="blob:https://web.whatsapp.com/34b6e80c-bc0c-4a28-b3e1-e4a36d430a7e">
          <a:extLst>
            <a:ext uri="{FF2B5EF4-FFF2-40B4-BE49-F238E27FC236}">
              <a16:creationId xmlns:a16="http://schemas.microsoft.com/office/drawing/2014/main" id="{52A18694-A9AD-4CCF-B778-FA5229883EB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470</xdr:row>
      <xdr:rowOff>0</xdr:rowOff>
    </xdr:from>
    <xdr:ext cx="304800" cy="307975"/>
    <xdr:sp macro="" textlink="">
      <xdr:nvSpPr>
        <xdr:cNvPr id="8484" name="AutoShape 1" descr="blob:https://web.whatsapp.com/34b6e80c-bc0c-4a28-b3e1-e4a36d430a7e">
          <a:extLst>
            <a:ext uri="{FF2B5EF4-FFF2-40B4-BE49-F238E27FC236}">
              <a16:creationId xmlns:a16="http://schemas.microsoft.com/office/drawing/2014/main" id="{9C39FC6B-F224-424B-AD99-255FA02A0C5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471</xdr:row>
      <xdr:rowOff>0</xdr:rowOff>
    </xdr:from>
    <xdr:ext cx="304800" cy="307975"/>
    <xdr:sp macro="" textlink="">
      <xdr:nvSpPr>
        <xdr:cNvPr id="8485" name="AutoShape 1" descr="blob:https://web.whatsapp.com/34b6e80c-bc0c-4a28-b3e1-e4a36d430a7e">
          <a:extLst>
            <a:ext uri="{FF2B5EF4-FFF2-40B4-BE49-F238E27FC236}">
              <a16:creationId xmlns:a16="http://schemas.microsoft.com/office/drawing/2014/main" id="{9FE9711C-3FF4-4471-BE33-C5EB9D7D8EE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471</xdr:row>
      <xdr:rowOff>0</xdr:rowOff>
    </xdr:from>
    <xdr:ext cx="304800" cy="307975"/>
    <xdr:sp macro="" textlink="">
      <xdr:nvSpPr>
        <xdr:cNvPr id="8486" name="AutoShape 1" descr="blob:https://web.whatsapp.com/34b6e80c-bc0c-4a28-b3e1-e4a36d430a7e">
          <a:extLst>
            <a:ext uri="{FF2B5EF4-FFF2-40B4-BE49-F238E27FC236}">
              <a16:creationId xmlns:a16="http://schemas.microsoft.com/office/drawing/2014/main" id="{700825EC-4E1D-44F7-B4AC-D7D4DCD7F13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471</xdr:row>
      <xdr:rowOff>0</xdr:rowOff>
    </xdr:from>
    <xdr:ext cx="304800" cy="307975"/>
    <xdr:sp macro="" textlink="">
      <xdr:nvSpPr>
        <xdr:cNvPr id="8487" name="AutoShape 1" descr="blob:https://web.whatsapp.com/34b6e80c-bc0c-4a28-b3e1-e4a36d430a7e">
          <a:extLst>
            <a:ext uri="{FF2B5EF4-FFF2-40B4-BE49-F238E27FC236}">
              <a16:creationId xmlns:a16="http://schemas.microsoft.com/office/drawing/2014/main" id="{6B43EFD9-F40D-434F-A714-B7E507A26C6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471</xdr:row>
      <xdr:rowOff>0</xdr:rowOff>
    </xdr:from>
    <xdr:ext cx="304800" cy="307975"/>
    <xdr:sp macro="" textlink="">
      <xdr:nvSpPr>
        <xdr:cNvPr id="8488" name="AutoShape 1" descr="blob:https://web.whatsapp.com/34b6e80c-bc0c-4a28-b3e1-e4a36d430a7e">
          <a:extLst>
            <a:ext uri="{FF2B5EF4-FFF2-40B4-BE49-F238E27FC236}">
              <a16:creationId xmlns:a16="http://schemas.microsoft.com/office/drawing/2014/main" id="{10DE09A5-0EBE-4156-9B78-D8DA05EDA82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472</xdr:row>
      <xdr:rowOff>0</xdr:rowOff>
    </xdr:from>
    <xdr:ext cx="304800" cy="307975"/>
    <xdr:sp macro="" textlink="">
      <xdr:nvSpPr>
        <xdr:cNvPr id="8489" name="AutoShape 1" descr="blob:https://web.whatsapp.com/34b6e80c-bc0c-4a28-b3e1-e4a36d430a7e">
          <a:extLst>
            <a:ext uri="{FF2B5EF4-FFF2-40B4-BE49-F238E27FC236}">
              <a16:creationId xmlns:a16="http://schemas.microsoft.com/office/drawing/2014/main" id="{78072FF1-B030-4FCF-A800-FB6B9AD6B95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472</xdr:row>
      <xdr:rowOff>0</xdr:rowOff>
    </xdr:from>
    <xdr:ext cx="304800" cy="307975"/>
    <xdr:sp macro="" textlink="">
      <xdr:nvSpPr>
        <xdr:cNvPr id="8490" name="AutoShape 1" descr="blob:https://web.whatsapp.com/34b6e80c-bc0c-4a28-b3e1-e4a36d430a7e">
          <a:extLst>
            <a:ext uri="{FF2B5EF4-FFF2-40B4-BE49-F238E27FC236}">
              <a16:creationId xmlns:a16="http://schemas.microsoft.com/office/drawing/2014/main" id="{94C10D8B-AB40-4D7C-9469-220941D4993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472</xdr:row>
      <xdr:rowOff>0</xdr:rowOff>
    </xdr:from>
    <xdr:ext cx="304800" cy="307975"/>
    <xdr:sp macro="" textlink="">
      <xdr:nvSpPr>
        <xdr:cNvPr id="8491" name="AutoShape 1" descr="blob:https://web.whatsapp.com/34b6e80c-bc0c-4a28-b3e1-e4a36d430a7e">
          <a:extLst>
            <a:ext uri="{FF2B5EF4-FFF2-40B4-BE49-F238E27FC236}">
              <a16:creationId xmlns:a16="http://schemas.microsoft.com/office/drawing/2014/main" id="{15829F3D-F3C4-4FE1-8705-9A1A2EAF8BD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472</xdr:row>
      <xdr:rowOff>0</xdr:rowOff>
    </xdr:from>
    <xdr:ext cx="304800" cy="307975"/>
    <xdr:sp macro="" textlink="">
      <xdr:nvSpPr>
        <xdr:cNvPr id="8492" name="AutoShape 1" descr="blob:https://web.whatsapp.com/34b6e80c-bc0c-4a28-b3e1-e4a36d430a7e">
          <a:extLst>
            <a:ext uri="{FF2B5EF4-FFF2-40B4-BE49-F238E27FC236}">
              <a16:creationId xmlns:a16="http://schemas.microsoft.com/office/drawing/2014/main" id="{17084EDE-B5B1-4F3F-8778-1406B1F96B9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473</xdr:row>
      <xdr:rowOff>0</xdr:rowOff>
    </xdr:from>
    <xdr:ext cx="304800" cy="307975"/>
    <xdr:sp macro="" textlink="">
      <xdr:nvSpPr>
        <xdr:cNvPr id="8493" name="AutoShape 1" descr="blob:https://web.whatsapp.com/34b6e80c-bc0c-4a28-b3e1-e4a36d430a7e">
          <a:extLst>
            <a:ext uri="{FF2B5EF4-FFF2-40B4-BE49-F238E27FC236}">
              <a16:creationId xmlns:a16="http://schemas.microsoft.com/office/drawing/2014/main" id="{6E5245AD-D77F-47ED-A482-7A0F63BC856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473</xdr:row>
      <xdr:rowOff>0</xdr:rowOff>
    </xdr:from>
    <xdr:ext cx="304800" cy="307975"/>
    <xdr:sp macro="" textlink="">
      <xdr:nvSpPr>
        <xdr:cNvPr id="8494" name="AutoShape 1" descr="blob:https://web.whatsapp.com/34b6e80c-bc0c-4a28-b3e1-e4a36d430a7e">
          <a:extLst>
            <a:ext uri="{FF2B5EF4-FFF2-40B4-BE49-F238E27FC236}">
              <a16:creationId xmlns:a16="http://schemas.microsoft.com/office/drawing/2014/main" id="{B62165B2-0B4E-4EE9-B424-948CBAAC380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473</xdr:row>
      <xdr:rowOff>0</xdr:rowOff>
    </xdr:from>
    <xdr:ext cx="304800" cy="307975"/>
    <xdr:sp macro="" textlink="">
      <xdr:nvSpPr>
        <xdr:cNvPr id="8495" name="AutoShape 1" descr="blob:https://web.whatsapp.com/34b6e80c-bc0c-4a28-b3e1-e4a36d430a7e">
          <a:extLst>
            <a:ext uri="{FF2B5EF4-FFF2-40B4-BE49-F238E27FC236}">
              <a16:creationId xmlns:a16="http://schemas.microsoft.com/office/drawing/2014/main" id="{CBCAEBA7-1344-4F8D-BAAB-6C199314097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473</xdr:row>
      <xdr:rowOff>0</xdr:rowOff>
    </xdr:from>
    <xdr:ext cx="304800" cy="307975"/>
    <xdr:sp macro="" textlink="">
      <xdr:nvSpPr>
        <xdr:cNvPr id="8496" name="AutoShape 1" descr="blob:https://web.whatsapp.com/34b6e80c-bc0c-4a28-b3e1-e4a36d430a7e">
          <a:extLst>
            <a:ext uri="{FF2B5EF4-FFF2-40B4-BE49-F238E27FC236}">
              <a16:creationId xmlns:a16="http://schemas.microsoft.com/office/drawing/2014/main" id="{0CFA2F55-4360-4D1F-8551-9652ABE0322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474</xdr:row>
      <xdr:rowOff>0</xdr:rowOff>
    </xdr:from>
    <xdr:ext cx="304800" cy="307975"/>
    <xdr:sp macro="" textlink="">
      <xdr:nvSpPr>
        <xdr:cNvPr id="8497" name="AutoShape 1" descr="blob:https://web.whatsapp.com/34b6e80c-bc0c-4a28-b3e1-e4a36d430a7e">
          <a:extLst>
            <a:ext uri="{FF2B5EF4-FFF2-40B4-BE49-F238E27FC236}">
              <a16:creationId xmlns:a16="http://schemas.microsoft.com/office/drawing/2014/main" id="{94BCEE91-0E70-419D-B780-5DC4FC963BE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474</xdr:row>
      <xdr:rowOff>0</xdr:rowOff>
    </xdr:from>
    <xdr:ext cx="304800" cy="307975"/>
    <xdr:sp macro="" textlink="">
      <xdr:nvSpPr>
        <xdr:cNvPr id="8498" name="AutoShape 1" descr="blob:https://web.whatsapp.com/34b6e80c-bc0c-4a28-b3e1-e4a36d430a7e">
          <a:extLst>
            <a:ext uri="{FF2B5EF4-FFF2-40B4-BE49-F238E27FC236}">
              <a16:creationId xmlns:a16="http://schemas.microsoft.com/office/drawing/2014/main" id="{CA7C9EC3-E609-45BF-ADA2-76C3632DB65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474</xdr:row>
      <xdr:rowOff>0</xdr:rowOff>
    </xdr:from>
    <xdr:ext cx="304800" cy="307975"/>
    <xdr:sp macro="" textlink="">
      <xdr:nvSpPr>
        <xdr:cNvPr id="8499" name="AutoShape 1" descr="blob:https://web.whatsapp.com/34b6e80c-bc0c-4a28-b3e1-e4a36d430a7e">
          <a:extLst>
            <a:ext uri="{FF2B5EF4-FFF2-40B4-BE49-F238E27FC236}">
              <a16:creationId xmlns:a16="http://schemas.microsoft.com/office/drawing/2014/main" id="{3C062750-7385-4411-A33D-8BCA3D2C8B4A}"/>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474</xdr:row>
      <xdr:rowOff>0</xdr:rowOff>
    </xdr:from>
    <xdr:ext cx="304800" cy="307975"/>
    <xdr:sp macro="" textlink="">
      <xdr:nvSpPr>
        <xdr:cNvPr id="8500" name="AutoShape 1" descr="blob:https://web.whatsapp.com/34b6e80c-bc0c-4a28-b3e1-e4a36d430a7e">
          <a:extLst>
            <a:ext uri="{FF2B5EF4-FFF2-40B4-BE49-F238E27FC236}">
              <a16:creationId xmlns:a16="http://schemas.microsoft.com/office/drawing/2014/main" id="{0AFD51FE-96F1-4F08-968D-56EE5E68D77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475</xdr:row>
      <xdr:rowOff>0</xdr:rowOff>
    </xdr:from>
    <xdr:ext cx="304800" cy="307975"/>
    <xdr:sp macro="" textlink="">
      <xdr:nvSpPr>
        <xdr:cNvPr id="8501" name="AutoShape 1" descr="blob:https://web.whatsapp.com/34b6e80c-bc0c-4a28-b3e1-e4a36d430a7e">
          <a:extLst>
            <a:ext uri="{FF2B5EF4-FFF2-40B4-BE49-F238E27FC236}">
              <a16:creationId xmlns:a16="http://schemas.microsoft.com/office/drawing/2014/main" id="{B4AFA8AF-9DB7-4AE6-8223-3E9C1EC7F51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475</xdr:row>
      <xdr:rowOff>0</xdr:rowOff>
    </xdr:from>
    <xdr:ext cx="304800" cy="307975"/>
    <xdr:sp macro="" textlink="">
      <xdr:nvSpPr>
        <xdr:cNvPr id="8502" name="AutoShape 1" descr="blob:https://web.whatsapp.com/34b6e80c-bc0c-4a28-b3e1-e4a36d430a7e">
          <a:extLst>
            <a:ext uri="{FF2B5EF4-FFF2-40B4-BE49-F238E27FC236}">
              <a16:creationId xmlns:a16="http://schemas.microsoft.com/office/drawing/2014/main" id="{D971D7AD-74B9-4F5D-BE3A-E4A0E17AA73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475</xdr:row>
      <xdr:rowOff>0</xdr:rowOff>
    </xdr:from>
    <xdr:ext cx="304800" cy="307975"/>
    <xdr:sp macro="" textlink="">
      <xdr:nvSpPr>
        <xdr:cNvPr id="8503" name="AutoShape 1" descr="blob:https://web.whatsapp.com/34b6e80c-bc0c-4a28-b3e1-e4a36d430a7e">
          <a:extLst>
            <a:ext uri="{FF2B5EF4-FFF2-40B4-BE49-F238E27FC236}">
              <a16:creationId xmlns:a16="http://schemas.microsoft.com/office/drawing/2014/main" id="{DF068EBF-7D65-4EEE-B4C0-F707D11D6A7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475</xdr:row>
      <xdr:rowOff>0</xdr:rowOff>
    </xdr:from>
    <xdr:ext cx="304800" cy="307975"/>
    <xdr:sp macro="" textlink="">
      <xdr:nvSpPr>
        <xdr:cNvPr id="8504" name="AutoShape 1" descr="blob:https://web.whatsapp.com/34b6e80c-bc0c-4a28-b3e1-e4a36d430a7e">
          <a:extLst>
            <a:ext uri="{FF2B5EF4-FFF2-40B4-BE49-F238E27FC236}">
              <a16:creationId xmlns:a16="http://schemas.microsoft.com/office/drawing/2014/main" id="{066D4FAE-8912-4AC7-B993-37E82457CDB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476</xdr:row>
      <xdr:rowOff>0</xdr:rowOff>
    </xdr:from>
    <xdr:ext cx="304800" cy="307975"/>
    <xdr:sp macro="" textlink="">
      <xdr:nvSpPr>
        <xdr:cNvPr id="8505" name="AutoShape 1" descr="blob:https://web.whatsapp.com/34b6e80c-bc0c-4a28-b3e1-e4a36d430a7e">
          <a:extLst>
            <a:ext uri="{FF2B5EF4-FFF2-40B4-BE49-F238E27FC236}">
              <a16:creationId xmlns:a16="http://schemas.microsoft.com/office/drawing/2014/main" id="{332DD35D-22DA-4910-9918-B7B82E7E6C3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476</xdr:row>
      <xdr:rowOff>0</xdr:rowOff>
    </xdr:from>
    <xdr:ext cx="304800" cy="307975"/>
    <xdr:sp macro="" textlink="">
      <xdr:nvSpPr>
        <xdr:cNvPr id="8506" name="AutoShape 1" descr="blob:https://web.whatsapp.com/34b6e80c-bc0c-4a28-b3e1-e4a36d430a7e">
          <a:extLst>
            <a:ext uri="{FF2B5EF4-FFF2-40B4-BE49-F238E27FC236}">
              <a16:creationId xmlns:a16="http://schemas.microsoft.com/office/drawing/2014/main" id="{4F59BA2C-0297-4668-A839-7493AC609C6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476</xdr:row>
      <xdr:rowOff>0</xdr:rowOff>
    </xdr:from>
    <xdr:ext cx="304800" cy="307975"/>
    <xdr:sp macro="" textlink="">
      <xdr:nvSpPr>
        <xdr:cNvPr id="8507" name="AutoShape 1" descr="blob:https://web.whatsapp.com/34b6e80c-bc0c-4a28-b3e1-e4a36d430a7e">
          <a:extLst>
            <a:ext uri="{FF2B5EF4-FFF2-40B4-BE49-F238E27FC236}">
              <a16:creationId xmlns:a16="http://schemas.microsoft.com/office/drawing/2014/main" id="{5625CA1C-B90B-401D-A651-B7C77DDD68C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476</xdr:row>
      <xdr:rowOff>0</xdr:rowOff>
    </xdr:from>
    <xdr:ext cx="304800" cy="307975"/>
    <xdr:sp macro="" textlink="">
      <xdr:nvSpPr>
        <xdr:cNvPr id="8508" name="AutoShape 1" descr="blob:https://web.whatsapp.com/34b6e80c-bc0c-4a28-b3e1-e4a36d430a7e">
          <a:extLst>
            <a:ext uri="{FF2B5EF4-FFF2-40B4-BE49-F238E27FC236}">
              <a16:creationId xmlns:a16="http://schemas.microsoft.com/office/drawing/2014/main" id="{438F9A7A-BDF9-4F6E-883A-6B93A02B380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477</xdr:row>
      <xdr:rowOff>0</xdr:rowOff>
    </xdr:from>
    <xdr:ext cx="304800" cy="307975"/>
    <xdr:sp macro="" textlink="">
      <xdr:nvSpPr>
        <xdr:cNvPr id="8509" name="AutoShape 1" descr="blob:https://web.whatsapp.com/34b6e80c-bc0c-4a28-b3e1-e4a36d430a7e">
          <a:extLst>
            <a:ext uri="{FF2B5EF4-FFF2-40B4-BE49-F238E27FC236}">
              <a16:creationId xmlns:a16="http://schemas.microsoft.com/office/drawing/2014/main" id="{A9007F87-A2E7-44B2-970F-F4B72501D51B}"/>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477</xdr:row>
      <xdr:rowOff>0</xdr:rowOff>
    </xdr:from>
    <xdr:ext cx="304800" cy="307975"/>
    <xdr:sp macro="" textlink="">
      <xdr:nvSpPr>
        <xdr:cNvPr id="8510" name="AutoShape 1" descr="blob:https://web.whatsapp.com/34b6e80c-bc0c-4a28-b3e1-e4a36d430a7e">
          <a:extLst>
            <a:ext uri="{FF2B5EF4-FFF2-40B4-BE49-F238E27FC236}">
              <a16:creationId xmlns:a16="http://schemas.microsoft.com/office/drawing/2014/main" id="{C1593968-8519-4D04-95D7-4508FCB3637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477</xdr:row>
      <xdr:rowOff>0</xdr:rowOff>
    </xdr:from>
    <xdr:ext cx="304800" cy="307975"/>
    <xdr:sp macro="" textlink="">
      <xdr:nvSpPr>
        <xdr:cNvPr id="8511" name="AutoShape 1" descr="blob:https://web.whatsapp.com/34b6e80c-bc0c-4a28-b3e1-e4a36d430a7e">
          <a:extLst>
            <a:ext uri="{FF2B5EF4-FFF2-40B4-BE49-F238E27FC236}">
              <a16:creationId xmlns:a16="http://schemas.microsoft.com/office/drawing/2014/main" id="{0BCE4312-88AA-4650-A0AB-B8B99C03764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477</xdr:row>
      <xdr:rowOff>0</xdr:rowOff>
    </xdr:from>
    <xdr:ext cx="304800" cy="307975"/>
    <xdr:sp macro="" textlink="">
      <xdr:nvSpPr>
        <xdr:cNvPr id="8512" name="AutoShape 1" descr="blob:https://web.whatsapp.com/34b6e80c-bc0c-4a28-b3e1-e4a36d430a7e">
          <a:extLst>
            <a:ext uri="{FF2B5EF4-FFF2-40B4-BE49-F238E27FC236}">
              <a16:creationId xmlns:a16="http://schemas.microsoft.com/office/drawing/2014/main" id="{460BFE0D-47A5-4759-A8A6-C7DD3C97DF4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478</xdr:row>
      <xdr:rowOff>0</xdr:rowOff>
    </xdr:from>
    <xdr:ext cx="304800" cy="307975"/>
    <xdr:sp macro="" textlink="">
      <xdr:nvSpPr>
        <xdr:cNvPr id="8513" name="AutoShape 1" descr="blob:https://web.whatsapp.com/34b6e80c-bc0c-4a28-b3e1-e4a36d430a7e">
          <a:extLst>
            <a:ext uri="{FF2B5EF4-FFF2-40B4-BE49-F238E27FC236}">
              <a16:creationId xmlns:a16="http://schemas.microsoft.com/office/drawing/2014/main" id="{71A798DE-2C06-4060-B5D4-2BC232A4C1C2}"/>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478</xdr:row>
      <xdr:rowOff>0</xdr:rowOff>
    </xdr:from>
    <xdr:ext cx="304800" cy="307975"/>
    <xdr:sp macro="" textlink="">
      <xdr:nvSpPr>
        <xdr:cNvPr id="8514" name="AutoShape 1" descr="blob:https://web.whatsapp.com/34b6e80c-bc0c-4a28-b3e1-e4a36d430a7e">
          <a:extLst>
            <a:ext uri="{FF2B5EF4-FFF2-40B4-BE49-F238E27FC236}">
              <a16:creationId xmlns:a16="http://schemas.microsoft.com/office/drawing/2014/main" id="{F3FF43C5-4138-4773-B556-2614D365C37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478</xdr:row>
      <xdr:rowOff>0</xdr:rowOff>
    </xdr:from>
    <xdr:ext cx="304800" cy="307975"/>
    <xdr:sp macro="" textlink="">
      <xdr:nvSpPr>
        <xdr:cNvPr id="8515" name="AutoShape 1" descr="blob:https://web.whatsapp.com/34b6e80c-bc0c-4a28-b3e1-e4a36d430a7e">
          <a:extLst>
            <a:ext uri="{FF2B5EF4-FFF2-40B4-BE49-F238E27FC236}">
              <a16:creationId xmlns:a16="http://schemas.microsoft.com/office/drawing/2014/main" id="{01E7BC97-DF55-439F-B49C-232373D4A6F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478</xdr:row>
      <xdr:rowOff>0</xdr:rowOff>
    </xdr:from>
    <xdr:ext cx="304800" cy="307975"/>
    <xdr:sp macro="" textlink="">
      <xdr:nvSpPr>
        <xdr:cNvPr id="8516" name="AutoShape 1" descr="blob:https://web.whatsapp.com/34b6e80c-bc0c-4a28-b3e1-e4a36d430a7e">
          <a:extLst>
            <a:ext uri="{FF2B5EF4-FFF2-40B4-BE49-F238E27FC236}">
              <a16:creationId xmlns:a16="http://schemas.microsoft.com/office/drawing/2014/main" id="{582715D5-6B61-4B16-90E3-03D50301AE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479</xdr:row>
      <xdr:rowOff>0</xdr:rowOff>
    </xdr:from>
    <xdr:ext cx="304800" cy="307975"/>
    <xdr:sp macro="" textlink="">
      <xdr:nvSpPr>
        <xdr:cNvPr id="8517" name="AutoShape 1" descr="blob:https://web.whatsapp.com/34b6e80c-bc0c-4a28-b3e1-e4a36d430a7e">
          <a:extLst>
            <a:ext uri="{FF2B5EF4-FFF2-40B4-BE49-F238E27FC236}">
              <a16:creationId xmlns:a16="http://schemas.microsoft.com/office/drawing/2014/main" id="{B9891818-E261-4A21-ABCA-C0211C12B9B1}"/>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479</xdr:row>
      <xdr:rowOff>0</xdr:rowOff>
    </xdr:from>
    <xdr:ext cx="304800" cy="307975"/>
    <xdr:sp macro="" textlink="">
      <xdr:nvSpPr>
        <xdr:cNvPr id="8518" name="AutoShape 1" descr="blob:https://web.whatsapp.com/34b6e80c-bc0c-4a28-b3e1-e4a36d430a7e">
          <a:extLst>
            <a:ext uri="{FF2B5EF4-FFF2-40B4-BE49-F238E27FC236}">
              <a16:creationId xmlns:a16="http://schemas.microsoft.com/office/drawing/2014/main" id="{E642C7E5-82EB-4A21-BFD8-C9625982118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479</xdr:row>
      <xdr:rowOff>0</xdr:rowOff>
    </xdr:from>
    <xdr:ext cx="304800" cy="307975"/>
    <xdr:sp macro="" textlink="">
      <xdr:nvSpPr>
        <xdr:cNvPr id="8519" name="AutoShape 1" descr="blob:https://web.whatsapp.com/34b6e80c-bc0c-4a28-b3e1-e4a36d430a7e">
          <a:extLst>
            <a:ext uri="{FF2B5EF4-FFF2-40B4-BE49-F238E27FC236}">
              <a16:creationId xmlns:a16="http://schemas.microsoft.com/office/drawing/2014/main" id="{F53C35E4-0410-4B74-A3EA-C8A30363ECA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479</xdr:row>
      <xdr:rowOff>0</xdr:rowOff>
    </xdr:from>
    <xdr:ext cx="304800" cy="307975"/>
    <xdr:sp macro="" textlink="">
      <xdr:nvSpPr>
        <xdr:cNvPr id="8520" name="AutoShape 1" descr="blob:https://web.whatsapp.com/34b6e80c-bc0c-4a28-b3e1-e4a36d430a7e">
          <a:extLst>
            <a:ext uri="{FF2B5EF4-FFF2-40B4-BE49-F238E27FC236}">
              <a16:creationId xmlns:a16="http://schemas.microsoft.com/office/drawing/2014/main" id="{E6F78299-D387-4A08-98A8-49203B0AC48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480</xdr:row>
      <xdr:rowOff>0</xdr:rowOff>
    </xdr:from>
    <xdr:ext cx="304800" cy="307975"/>
    <xdr:sp macro="" textlink="">
      <xdr:nvSpPr>
        <xdr:cNvPr id="8521" name="AutoShape 1" descr="blob:https://web.whatsapp.com/34b6e80c-bc0c-4a28-b3e1-e4a36d430a7e">
          <a:extLst>
            <a:ext uri="{FF2B5EF4-FFF2-40B4-BE49-F238E27FC236}">
              <a16:creationId xmlns:a16="http://schemas.microsoft.com/office/drawing/2014/main" id="{3A325450-E094-431C-9AC8-530EF23AE604}"/>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480</xdr:row>
      <xdr:rowOff>0</xdr:rowOff>
    </xdr:from>
    <xdr:ext cx="304800" cy="307975"/>
    <xdr:sp macro="" textlink="">
      <xdr:nvSpPr>
        <xdr:cNvPr id="8522" name="AutoShape 1" descr="blob:https://web.whatsapp.com/34b6e80c-bc0c-4a28-b3e1-e4a36d430a7e">
          <a:extLst>
            <a:ext uri="{FF2B5EF4-FFF2-40B4-BE49-F238E27FC236}">
              <a16:creationId xmlns:a16="http://schemas.microsoft.com/office/drawing/2014/main" id="{AAB48B8A-4091-4787-9C51-FF59B665DFB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480</xdr:row>
      <xdr:rowOff>0</xdr:rowOff>
    </xdr:from>
    <xdr:ext cx="304800" cy="307975"/>
    <xdr:sp macro="" textlink="">
      <xdr:nvSpPr>
        <xdr:cNvPr id="8523" name="AutoShape 1" descr="blob:https://web.whatsapp.com/34b6e80c-bc0c-4a28-b3e1-e4a36d430a7e">
          <a:extLst>
            <a:ext uri="{FF2B5EF4-FFF2-40B4-BE49-F238E27FC236}">
              <a16:creationId xmlns:a16="http://schemas.microsoft.com/office/drawing/2014/main" id="{FFA15580-03CF-44F6-960D-F6C39B95F2C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480</xdr:row>
      <xdr:rowOff>0</xdr:rowOff>
    </xdr:from>
    <xdr:ext cx="304800" cy="307975"/>
    <xdr:sp macro="" textlink="">
      <xdr:nvSpPr>
        <xdr:cNvPr id="8524" name="AutoShape 1" descr="blob:https://web.whatsapp.com/34b6e80c-bc0c-4a28-b3e1-e4a36d430a7e">
          <a:extLst>
            <a:ext uri="{FF2B5EF4-FFF2-40B4-BE49-F238E27FC236}">
              <a16:creationId xmlns:a16="http://schemas.microsoft.com/office/drawing/2014/main" id="{2361E9D3-A99F-4A19-8FF1-47098524BE2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481</xdr:row>
      <xdr:rowOff>0</xdr:rowOff>
    </xdr:from>
    <xdr:ext cx="304800" cy="307975"/>
    <xdr:sp macro="" textlink="">
      <xdr:nvSpPr>
        <xdr:cNvPr id="8525" name="AutoShape 1" descr="blob:https://web.whatsapp.com/34b6e80c-bc0c-4a28-b3e1-e4a36d430a7e">
          <a:extLst>
            <a:ext uri="{FF2B5EF4-FFF2-40B4-BE49-F238E27FC236}">
              <a16:creationId xmlns:a16="http://schemas.microsoft.com/office/drawing/2014/main" id="{C35B41E1-08FF-4787-B557-2DDC7A4D1A3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481</xdr:row>
      <xdr:rowOff>0</xdr:rowOff>
    </xdr:from>
    <xdr:ext cx="304800" cy="307975"/>
    <xdr:sp macro="" textlink="">
      <xdr:nvSpPr>
        <xdr:cNvPr id="8526" name="AutoShape 1" descr="blob:https://web.whatsapp.com/34b6e80c-bc0c-4a28-b3e1-e4a36d430a7e">
          <a:extLst>
            <a:ext uri="{FF2B5EF4-FFF2-40B4-BE49-F238E27FC236}">
              <a16:creationId xmlns:a16="http://schemas.microsoft.com/office/drawing/2014/main" id="{528D1F3E-3D40-484B-880C-A56063E77B1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481</xdr:row>
      <xdr:rowOff>0</xdr:rowOff>
    </xdr:from>
    <xdr:ext cx="304800" cy="307975"/>
    <xdr:sp macro="" textlink="">
      <xdr:nvSpPr>
        <xdr:cNvPr id="8527" name="AutoShape 1" descr="blob:https://web.whatsapp.com/34b6e80c-bc0c-4a28-b3e1-e4a36d430a7e">
          <a:extLst>
            <a:ext uri="{FF2B5EF4-FFF2-40B4-BE49-F238E27FC236}">
              <a16:creationId xmlns:a16="http://schemas.microsoft.com/office/drawing/2014/main" id="{DA4E6759-F9FB-4A9A-AC38-E98C380DB0D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481</xdr:row>
      <xdr:rowOff>0</xdr:rowOff>
    </xdr:from>
    <xdr:ext cx="304800" cy="307975"/>
    <xdr:sp macro="" textlink="">
      <xdr:nvSpPr>
        <xdr:cNvPr id="8528" name="AutoShape 1" descr="blob:https://web.whatsapp.com/34b6e80c-bc0c-4a28-b3e1-e4a36d430a7e">
          <a:extLst>
            <a:ext uri="{FF2B5EF4-FFF2-40B4-BE49-F238E27FC236}">
              <a16:creationId xmlns:a16="http://schemas.microsoft.com/office/drawing/2014/main" id="{4F466836-F0EC-4716-85AE-7D33B87C927C}"/>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482</xdr:row>
      <xdr:rowOff>0</xdr:rowOff>
    </xdr:from>
    <xdr:ext cx="304800" cy="307975"/>
    <xdr:sp macro="" textlink="">
      <xdr:nvSpPr>
        <xdr:cNvPr id="8529" name="AutoShape 1" descr="blob:https://web.whatsapp.com/34b6e80c-bc0c-4a28-b3e1-e4a36d430a7e">
          <a:extLst>
            <a:ext uri="{FF2B5EF4-FFF2-40B4-BE49-F238E27FC236}">
              <a16:creationId xmlns:a16="http://schemas.microsoft.com/office/drawing/2014/main" id="{174A24A4-81E1-4B32-BA9A-C57CFD80FC09}"/>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482</xdr:row>
      <xdr:rowOff>0</xdr:rowOff>
    </xdr:from>
    <xdr:ext cx="304800" cy="307975"/>
    <xdr:sp macro="" textlink="">
      <xdr:nvSpPr>
        <xdr:cNvPr id="8530" name="AutoShape 1" descr="blob:https://web.whatsapp.com/34b6e80c-bc0c-4a28-b3e1-e4a36d430a7e">
          <a:extLst>
            <a:ext uri="{FF2B5EF4-FFF2-40B4-BE49-F238E27FC236}">
              <a16:creationId xmlns:a16="http://schemas.microsoft.com/office/drawing/2014/main" id="{3D586C0B-3276-4021-8210-5290767145E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482</xdr:row>
      <xdr:rowOff>0</xdr:rowOff>
    </xdr:from>
    <xdr:ext cx="304800" cy="307975"/>
    <xdr:sp macro="" textlink="">
      <xdr:nvSpPr>
        <xdr:cNvPr id="8531" name="AutoShape 1" descr="blob:https://web.whatsapp.com/34b6e80c-bc0c-4a28-b3e1-e4a36d430a7e">
          <a:extLst>
            <a:ext uri="{FF2B5EF4-FFF2-40B4-BE49-F238E27FC236}">
              <a16:creationId xmlns:a16="http://schemas.microsoft.com/office/drawing/2014/main" id="{6F5892B1-F607-4B31-8592-09397BF95A26}"/>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482</xdr:row>
      <xdr:rowOff>0</xdr:rowOff>
    </xdr:from>
    <xdr:ext cx="304800" cy="307975"/>
    <xdr:sp macro="" textlink="">
      <xdr:nvSpPr>
        <xdr:cNvPr id="8532" name="AutoShape 1" descr="blob:https://web.whatsapp.com/34b6e80c-bc0c-4a28-b3e1-e4a36d430a7e">
          <a:extLst>
            <a:ext uri="{FF2B5EF4-FFF2-40B4-BE49-F238E27FC236}">
              <a16:creationId xmlns:a16="http://schemas.microsoft.com/office/drawing/2014/main" id="{B0EA3A7A-B9D2-43C8-9049-34BFAE42E810}"/>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483</xdr:row>
      <xdr:rowOff>0</xdr:rowOff>
    </xdr:from>
    <xdr:ext cx="304800" cy="307975"/>
    <xdr:sp macro="" textlink="">
      <xdr:nvSpPr>
        <xdr:cNvPr id="8533" name="AutoShape 1" descr="blob:https://web.whatsapp.com/34b6e80c-bc0c-4a28-b3e1-e4a36d430a7e">
          <a:extLst>
            <a:ext uri="{FF2B5EF4-FFF2-40B4-BE49-F238E27FC236}">
              <a16:creationId xmlns:a16="http://schemas.microsoft.com/office/drawing/2014/main" id="{1C85D885-04F1-4834-B952-3CB3A7D7E33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483</xdr:row>
      <xdr:rowOff>0</xdr:rowOff>
    </xdr:from>
    <xdr:ext cx="304800" cy="307975"/>
    <xdr:sp macro="" textlink="">
      <xdr:nvSpPr>
        <xdr:cNvPr id="8534" name="AutoShape 1" descr="blob:https://web.whatsapp.com/34b6e80c-bc0c-4a28-b3e1-e4a36d430a7e">
          <a:extLst>
            <a:ext uri="{FF2B5EF4-FFF2-40B4-BE49-F238E27FC236}">
              <a16:creationId xmlns:a16="http://schemas.microsoft.com/office/drawing/2014/main" id="{DAE7B55F-A5AA-4DD4-97F1-AA5DA1C296CE}"/>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483</xdr:row>
      <xdr:rowOff>0</xdr:rowOff>
    </xdr:from>
    <xdr:ext cx="304800" cy="307975"/>
    <xdr:sp macro="" textlink="">
      <xdr:nvSpPr>
        <xdr:cNvPr id="8535" name="AutoShape 1" descr="blob:https://web.whatsapp.com/34b6e80c-bc0c-4a28-b3e1-e4a36d430a7e">
          <a:extLst>
            <a:ext uri="{FF2B5EF4-FFF2-40B4-BE49-F238E27FC236}">
              <a16:creationId xmlns:a16="http://schemas.microsoft.com/office/drawing/2014/main" id="{2EFCD6E6-D2B7-49A1-8798-D460BA5EEBED}"/>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483</xdr:row>
      <xdr:rowOff>0</xdr:rowOff>
    </xdr:from>
    <xdr:ext cx="304800" cy="307975"/>
    <xdr:sp macro="" textlink="">
      <xdr:nvSpPr>
        <xdr:cNvPr id="8536" name="AutoShape 1" descr="blob:https://web.whatsapp.com/34b6e80c-bc0c-4a28-b3e1-e4a36d430a7e">
          <a:extLst>
            <a:ext uri="{FF2B5EF4-FFF2-40B4-BE49-F238E27FC236}">
              <a16:creationId xmlns:a16="http://schemas.microsoft.com/office/drawing/2014/main" id="{E442683B-A48A-40D5-8F7A-F042CCEF1B07}"/>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484</xdr:row>
      <xdr:rowOff>0</xdr:rowOff>
    </xdr:from>
    <xdr:ext cx="304800" cy="307975"/>
    <xdr:sp macro="" textlink="">
      <xdr:nvSpPr>
        <xdr:cNvPr id="8537" name="AutoShape 1" descr="blob:https://web.whatsapp.com/34b6e80c-bc0c-4a28-b3e1-e4a36d430a7e">
          <a:extLst>
            <a:ext uri="{FF2B5EF4-FFF2-40B4-BE49-F238E27FC236}">
              <a16:creationId xmlns:a16="http://schemas.microsoft.com/office/drawing/2014/main" id="{90ADE266-7668-4A00-A806-9ED7D5D875CF}"/>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484</xdr:row>
      <xdr:rowOff>0</xdr:rowOff>
    </xdr:from>
    <xdr:ext cx="304800" cy="307975"/>
    <xdr:sp macro="" textlink="">
      <xdr:nvSpPr>
        <xdr:cNvPr id="8538" name="AutoShape 1" descr="blob:https://web.whatsapp.com/34b6e80c-bc0c-4a28-b3e1-e4a36d430a7e">
          <a:extLst>
            <a:ext uri="{FF2B5EF4-FFF2-40B4-BE49-F238E27FC236}">
              <a16:creationId xmlns:a16="http://schemas.microsoft.com/office/drawing/2014/main" id="{4A822D5C-6004-4927-851F-7FCF75013478}"/>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484</xdr:row>
      <xdr:rowOff>0</xdr:rowOff>
    </xdr:from>
    <xdr:ext cx="304800" cy="307975"/>
    <xdr:sp macro="" textlink="">
      <xdr:nvSpPr>
        <xdr:cNvPr id="8539" name="AutoShape 1" descr="blob:https://web.whatsapp.com/34b6e80c-bc0c-4a28-b3e1-e4a36d430a7e">
          <a:extLst>
            <a:ext uri="{FF2B5EF4-FFF2-40B4-BE49-F238E27FC236}">
              <a16:creationId xmlns:a16="http://schemas.microsoft.com/office/drawing/2014/main" id="{5960D8B4-396E-4E13-B13F-7031197812F3}"/>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78</xdr:col>
      <xdr:colOff>0</xdr:colOff>
      <xdr:row>484</xdr:row>
      <xdr:rowOff>0</xdr:rowOff>
    </xdr:from>
    <xdr:ext cx="304800" cy="307975"/>
    <xdr:sp macro="" textlink="">
      <xdr:nvSpPr>
        <xdr:cNvPr id="8540" name="AutoShape 1" descr="blob:https://web.whatsapp.com/34b6e80c-bc0c-4a28-b3e1-e4a36d430a7e">
          <a:extLst>
            <a:ext uri="{FF2B5EF4-FFF2-40B4-BE49-F238E27FC236}">
              <a16:creationId xmlns:a16="http://schemas.microsoft.com/office/drawing/2014/main" id="{A3B203FA-4C2E-4B1A-A451-A47CC1D88F15}"/>
            </a:ext>
          </a:extLst>
        </xdr:cNvPr>
        <xdr:cNvSpPr>
          <a:spLocks noChangeAspect="1" noChangeArrowheads="1"/>
        </xdr:cNvSpPr>
      </xdr:nvSpPr>
      <xdr:spPr bwMode="auto">
        <a:xfrm>
          <a:off x="9226742" y="117956061"/>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1662</xdr:row>
      <xdr:rowOff>0</xdr:rowOff>
    </xdr:from>
    <xdr:to>
      <xdr:col>7</xdr:col>
      <xdr:colOff>109538</xdr:colOff>
      <xdr:row>1675</xdr:row>
      <xdr:rowOff>104775</xdr:rowOff>
    </xdr:to>
    <xdr:pic>
      <xdr:nvPicPr>
        <xdr:cNvPr id="8195" name="Imagen 9">
          <a:extLst>
            <a:ext uri="{FF2B5EF4-FFF2-40B4-BE49-F238E27FC236}">
              <a16:creationId xmlns:a16="http://schemas.microsoft.com/office/drawing/2014/main" id="{31586AFB-5F83-42EE-A9C2-8FB957BDBFEC}"/>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t="28642"/>
        <a:stretch>
          <a:fillRect/>
        </a:stretch>
      </xdr:blipFill>
      <xdr:spPr bwMode="auto">
        <a:xfrm>
          <a:off x="2238375" y="444465075"/>
          <a:ext cx="7767638" cy="2581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40</xdr:col>
      <xdr:colOff>0</xdr:colOff>
      <xdr:row>1417</xdr:row>
      <xdr:rowOff>0</xdr:rowOff>
    </xdr:from>
    <xdr:ext cx="304800" cy="307975"/>
    <xdr:sp macro="" textlink="">
      <xdr:nvSpPr>
        <xdr:cNvPr id="35" name="AutoShape 1" descr="blob:https://web.whatsapp.com/34b6e80c-bc0c-4a28-b3e1-e4a36d430a7e">
          <a:extLst>
            <a:ext uri="{FF2B5EF4-FFF2-40B4-BE49-F238E27FC236}">
              <a16:creationId xmlns:a16="http://schemas.microsoft.com/office/drawing/2014/main" id="{BC4FC6C4-4DB8-4BF1-ACF3-A850567061CC}"/>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1418</xdr:row>
      <xdr:rowOff>0</xdr:rowOff>
    </xdr:from>
    <xdr:ext cx="304800" cy="307975"/>
    <xdr:sp macro="" textlink="">
      <xdr:nvSpPr>
        <xdr:cNvPr id="36" name="AutoShape 1" descr="blob:https://web.whatsapp.com/34b6e80c-bc0c-4a28-b3e1-e4a36d430a7e">
          <a:extLst>
            <a:ext uri="{FF2B5EF4-FFF2-40B4-BE49-F238E27FC236}">
              <a16:creationId xmlns:a16="http://schemas.microsoft.com/office/drawing/2014/main" id="{2E83B3B9-0C11-43D9-8598-38FFD0588473}"/>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38" name="AutoShape 1" descr="blob:https://web.whatsapp.com/34b6e80c-bc0c-4a28-b3e1-e4a36d430a7e">
          <a:extLst>
            <a:ext uri="{FF2B5EF4-FFF2-40B4-BE49-F238E27FC236}">
              <a16:creationId xmlns:a16="http://schemas.microsoft.com/office/drawing/2014/main" id="{320452E5-2221-4EC8-A150-2830624B144A}"/>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39" name="AutoShape 1" descr="blob:https://web.whatsapp.com/34b6e80c-bc0c-4a28-b3e1-e4a36d430a7e">
          <a:extLst>
            <a:ext uri="{FF2B5EF4-FFF2-40B4-BE49-F238E27FC236}">
              <a16:creationId xmlns:a16="http://schemas.microsoft.com/office/drawing/2014/main" id="{841498FD-DFD6-42D7-A136-5B0BFA7B17F5}"/>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4" name="AutoShape 1" descr="blob:https://web.whatsapp.com/34b6e80c-bc0c-4a28-b3e1-e4a36d430a7e">
          <a:extLst>
            <a:ext uri="{FF2B5EF4-FFF2-40B4-BE49-F238E27FC236}">
              <a16:creationId xmlns:a16="http://schemas.microsoft.com/office/drawing/2014/main" id="{A2C0FB6D-5526-4DE5-85F4-C1ABEE5FB3DC}"/>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5" name="AutoShape 1" descr="blob:https://web.whatsapp.com/34b6e80c-bc0c-4a28-b3e1-e4a36d430a7e">
          <a:extLst>
            <a:ext uri="{FF2B5EF4-FFF2-40B4-BE49-F238E27FC236}">
              <a16:creationId xmlns:a16="http://schemas.microsoft.com/office/drawing/2014/main" id="{C78D4AE7-9CBA-4FF6-A196-E6BE25FE0695}"/>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6" name="AutoShape 1" descr="blob:https://web.whatsapp.com/34b6e80c-bc0c-4a28-b3e1-e4a36d430a7e">
          <a:extLst>
            <a:ext uri="{FF2B5EF4-FFF2-40B4-BE49-F238E27FC236}">
              <a16:creationId xmlns:a16="http://schemas.microsoft.com/office/drawing/2014/main" id="{8E4F2BDD-F1D5-4140-94B0-E08DCE1C3432}"/>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7" name="AutoShape 1" descr="blob:https://web.whatsapp.com/34b6e80c-bc0c-4a28-b3e1-e4a36d430a7e">
          <a:extLst>
            <a:ext uri="{FF2B5EF4-FFF2-40B4-BE49-F238E27FC236}">
              <a16:creationId xmlns:a16="http://schemas.microsoft.com/office/drawing/2014/main" id="{B9DC917F-AE3E-4BC3-A23D-E6F4162833B0}"/>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9" name="AutoShape 1" descr="blob:https://web.whatsapp.com/34b6e80c-bc0c-4a28-b3e1-e4a36d430a7e">
          <a:extLst>
            <a:ext uri="{FF2B5EF4-FFF2-40B4-BE49-F238E27FC236}">
              <a16:creationId xmlns:a16="http://schemas.microsoft.com/office/drawing/2014/main" id="{6E1179C4-C4E9-43D2-B635-57B01DCFE56E}"/>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90" name="AutoShape 1" descr="blob:https://web.whatsapp.com/34b6e80c-bc0c-4a28-b3e1-e4a36d430a7e">
          <a:extLst>
            <a:ext uri="{FF2B5EF4-FFF2-40B4-BE49-F238E27FC236}">
              <a16:creationId xmlns:a16="http://schemas.microsoft.com/office/drawing/2014/main" id="{3169F978-510B-468D-91CA-24DE09473BDD}"/>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91" name="AutoShape 1" descr="blob:https://web.whatsapp.com/34b6e80c-bc0c-4a28-b3e1-e4a36d430a7e">
          <a:extLst>
            <a:ext uri="{FF2B5EF4-FFF2-40B4-BE49-F238E27FC236}">
              <a16:creationId xmlns:a16="http://schemas.microsoft.com/office/drawing/2014/main" id="{F3455D06-37FF-4A38-A4EC-10C9D1473EF2}"/>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92" name="AutoShape 1" descr="blob:https://web.whatsapp.com/34b6e80c-bc0c-4a28-b3e1-e4a36d430a7e">
          <a:extLst>
            <a:ext uri="{FF2B5EF4-FFF2-40B4-BE49-F238E27FC236}">
              <a16:creationId xmlns:a16="http://schemas.microsoft.com/office/drawing/2014/main" id="{BC695606-B8CC-431C-A960-907AFC7F87D7}"/>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93" name="AutoShape 1" descr="blob:https://web.whatsapp.com/34b6e80c-bc0c-4a28-b3e1-e4a36d430a7e">
          <a:extLst>
            <a:ext uri="{FF2B5EF4-FFF2-40B4-BE49-F238E27FC236}">
              <a16:creationId xmlns:a16="http://schemas.microsoft.com/office/drawing/2014/main" id="{B9E28E25-0B44-49EC-AC87-275D2F4129DB}"/>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09" name="AutoShape 1" descr="blob:https://web.whatsapp.com/34b6e80c-bc0c-4a28-b3e1-e4a36d430a7e">
          <a:extLst>
            <a:ext uri="{FF2B5EF4-FFF2-40B4-BE49-F238E27FC236}">
              <a16:creationId xmlns:a16="http://schemas.microsoft.com/office/drawing/2014/main" id="{C9613FC9-9799-4A4F-94F4-629601B006F1}"/>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5" name="AutoShape 1" descr="blob:https://web.whatsapp.com/34b6e80c-bc0c-4a28-b3e1-e4a36d430a7e">
          <a:extLst>
            <a:ext uri="{FF2B5EF4-FFF2-40B4-BE49-F238E27FC236}">
              <a16:creationId xmlns:a16="http://schemas.microsoft.com/office/drawing/2014/main" id="{5AE80F52-8884-4C47-9C67-9A6C70DE0D0F}"/>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6" name="AutoShape 1" descr="blob:https://web.whatsapp.com/34b6e80c-bc0c-4a28-b3e1-e4a36d430a7e">
          <a:extLst>
            <a:ext uri="{FF2B5EF4-FFF2-40B4-BE49-F238E27FC236}">
              <a16:creationId xmlns:a16="http://schemas.microsoft.com/office/drawing/2014/main" id="{1F1DA62B-59B3-479E-9EAD-99B507CC86A0}"/>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7" name="AutoShape 1" descr="blob:https://web.whatsapp.com/34b6e80c-bc0c-4a28-b3e1-e4a36d430a7e">
          <a:extLst>
            <a:ext uri="{FF2B5EF4-FFF2-40B4-BE49-F238E27FC236}">
              <a16:creationId xmlns:a16="http://schemas.microsoft.com/office/drawing/2014/main" id="{9179A45E-CD92-4724-877B-B538AEF6EF7C}"/>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8" name="AutoShape 1" descr="blob:https://web.whatsapp.com/34b6e80c-bc0c-4a28-b3e1-e4a36d430a7e">
          <a:extLst>
            <a:ext uri="{FF2B5EF4-FFF2-40B4-BE49-F238E27FC236}">
              <a16:creationId xmlns:a16="http://schemas.microsoft.com/office/drawing/2014/main" id="{9E920B3B-5A6E-4A75-82EF-8C71DFF6B17D}"/>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9" name="AutoShape 1" descr="blob:https://web.whatsapp.com/34b6e80c-bc0c-4a28-b3e1-e4a36d430a7e">
          <a:extLst>
            <a:ext uri="{FF2B5EF4-FFF2-40B4-BE49-F238E27FC236}">
              <a16:creationId xmlns:a16="http://schemas.microsoft.com/office/drawing/2014/main" id="{039C2258-02E5-4A96-966C-B87047FBE9A6}"/>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40" name="AutoShape 1" descr="blob:https://web.whatsapp.com/34b6e80c-bc0c-4a28-b3e1-e4a36d430a7e">
          <a:extLst>
            <a:ext uri="{FF2B5EF4-FFF2-40B4-BE49-F238E27FC236}">
              <a16:creationId xmlns:a16="http://schemas.microsoft.com/office/drawing/2014/main" id="{CEC26DF3-3D27-4A51-8F03-9030161BC3CA}"/>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41" name="AutoShape 1" descr="blob:https://web.whatsapp.com/34b6e80c-bc0c-4a28-b3e1-e4a36d430a7e">
          <a:extLst>
            <a:ext uri="{FF2B5EF4-FFF2-40B4-BE49-F238E27FC236}">
              <a16:creationId xmlns:a16="http://schemas.microsoft.com/office/drawing/2014/main" id="{A960616C-C877-459A-B240-7C8B4CFCE166}"/>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773" name="AutoShape 1" descr="blob:https://web.whatsapp.com/34b6e80c-bc0c-4a28-b3e1-e4a36d430a7e">
          <a:extLst>
            <a:ext uri="{FF2B5EF4-FFF2-40B4-BE49-F238E27FC236}">
              <a16:creationId xmlns:a16="http://schemas.microsoft.com/office/drawing/2014/main" id="{AA1E0242-AA63-4A2C-B2FC-426B73F4DECB}"/>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71" name="AutoShape 1" descr="blob:https://web.whatsapp.com/34b6e80c-bc0c-4a28-b3e1-e4a36d430a7e">
          <a:extLst>
            <a:ext uri="{FF2B5EF4-FFF2-40B4-BE49-F238E27FC236}">
              <a16:creationId xmlns:a16="http://schemas.microsoft.com/office/drawing/2014/main" id="{856C4138-37F7-46DA-A045-824BBA7158B1}"/>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312" name="AutoShape 1" descr="blob:https://web.whatsapp.com/34b6e80c-bc0c-4a28-b3e1-e4a36d430a7e">
          <a:extLst>
            <a:ext uri="{FF2B5EF4-FFF2-40B4-BE49-F238E27FC236}">
              <a16:creationId xmlns:a16="http://schemas.microsoft.com/office/drawing/2014/main" id="{51CCF420-3C30-4173-B153-184797DC060A}"/>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1469" name="AutoShape 1" descr="blob:https://web.whatsapp.com/34b6e80c-bc0c-4a28-b3e1-e4a36d430a7e">
          <a:extLst>
            <a:ext uri="{FF2B5EF4-FFF2-40B4-BE49-F238E27FC236}">
              <a16:creationId xmlns:a16="http://schemas.microsoft.com/office/drawing/2014/main" id="{500E1E8B-CC43-42E0-BB95-3C532CD5613A}"/>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0" name="AutoShape 1" descr="blob:https://web.whatsapp.com/34b6e80c-bc0c-4a28-b3e1-e4a36d430a7e">
          <a:extLst>
            <a:ext uri="{FF2B5EF4-FFF2-40B4-BE49-F238E27FC236}">
              <a16:creationId xmlns:a16="http://schemas.microsoft.com/office/drawing/2014/main" id="{3F8F94D6-0FAC-4133-B43C-7CBAB9582F3E}"/>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1" name="AutoShape 1" descr="blob:https://web.whatsapp.com/34b6e80c-bc0c-4a28-b3e1-e4a36d430a7e">
          <a:extLst>
            <a:ext uri="{FF2B5EF4-FFF2-40B4-BE49-F238E27FC236}">
              <a16:creationId xmlns:a16="http://schemas.microsoft.com/office/drawing/2014/main" id="{C2048FC8-4FA6-4C9F-8F15-E342B90C3274}"/>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2" name="AutoShape 1" descr="blob:https://web.whatsapp.com/34b6e80c-bc0c-4a28-b3e1-e4a36d430a7e">
          <a:extLst>
            <a:ext uri="{FF2B5EF4-FFF2-40B4-BE49-F238E27FC236}">
              <a16:creationId xmlns:a16="http://schemas.microsoft.com/office/drawing/2014/main" id="{06C7FF12-4481-4EBE-8520-BEDCD0FBD7E9}"/>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3" name="AutoShape 1" descr="blob:https://web.whatsapp.com/34b6e80c-bc0c-4a28-b3e1-e4a36d430a7e">
          <a:extLst>
            <a:ext uri="{FF2B5EF4-FFF2-40B4-BE49-F238E27FC236}">
              <a16:creationId xmlns:a16="http://schemas.microsoft.com/office/drawing/2014/main" id="{CB97F994-6274-425C-8E42-4FE99ED60FFA}"/>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4" name="AutoShape 1" descr="blob:https://web.whatsapp.com/34b6e80c-bc0c-4a28-b3e1-e4a36d430a7e">
          <a:extLst>
            <a:ext uri="{FF2B5EF4-FFF2-40B4-BE49-F238E27FC236}">
              <a16:creationId xmlns:a16="http://schemas.microsoft.com/office/drawing/2014/main" id="{EB05C44A-17EC-4B1F-9423-0597FEDA6D90}"/>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5" name="AutoShape 1" descr="blob:https://web.whatsapp.com/34b6e80c-bc0c-4a28-b3e1-e4a36d430a7e">
          <a:extLst>
            <a:ext uri="{FF2B5EF4-FFF2-40B4-BE49-F238E27FC236}">
              <a16:creationId xmlns:a16="http://schemas.microsoft.com/office/drawing/2014/main" id="{9833BA6F-D24C-4859-A6B8-21D49423EBFB}"/>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6" name="AutoShape 1" descr="blob:https://web.whatsapp.com/34b6e80c-bc0c-4a28-b3e1-e4a36d430a7e">
          <a:extLst>
            <a:ext uri="{FF2B5EF4-FFF2-40B4-BE49-F238E27FC236}">
              <a16:creationId xmlns:a16="http://schemas.microsoft.com/office/drawing/2014/main" id="{8753FE52-8169-466F-B8A3-1DB16B902C86}"/>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7" name="AutoShape 1" descr="blob:https://web.whatsapp.com/34b6e80c-bc0c-4a28-b3e1-e4a36d430a7e">
          <a:extLst>
            <a:ext uri="{FF2B5EF4-FFF2-40B4-BE49-F238E27FC236}">
              <a16:creationId xmlns:a16="http://schemas.microsoft.com/office/drawing/2014/main" id="{F3FB7CF7-BBBF-42AE-86C6-9DED0312BEE6}"/>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1417</xdr:row>
      <xdr:rowOff>0</xdr:rowOff>
    </xdr:from>
    <xdr:ext cx="304800" cy="307975"/>
    <xdr:sp macro="" textlink="">
      <xdr:nvSpPr>
        <xdr:cNvPr id="8268" name="AutoShape 1" descr="blob:https://web.whatsapp.com/34b6e80c-bc0c-4a28-b3e1-e4a36d430a7e">
          <a:extLst>
            <a:ext uri="{FF2B5EF4-FFF2-40B4-BE49-F238E27FC236}">
              <a16:creationId xmlns:a16="http://schemas.microsoft.com/office/drawing/2014/main" id="{B7A5C40C-53A0-401C-B918-ADC790BB3F9B}"/>
            </a:ext>
          </a:extLst>
        </xdr:cNvPr>
        <xdr:cNvSpPr>
          <a:spLocks noChangeAspect="1" noChangeArrowheads="1"/>
        </xdr:cNvSpPr>
      </xdr:nvSpPr>
      <xdr:spPr bwMode="auto">
        <a:xfrm>
          <a:off x="6011333" y="4137342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69" name="AutoShape 1" descr="blob:https://web.whatsapp.com/34b6e80c-bc0c-4a28-b3e1-e4a36d430a7e">
          <a:extLst>
            <a:ext uri="{FF2B5EF4-FFF2-40B4-BE49-F238E27FC236}">
              <a16:creationId xmlns:a16="http://schemas.microsoft.com/office/drawing/2014/main" id="{15D39FE2-EDCE-4F25-AB3B-F78C714537F6}"/>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0" name="AutoShape 1" descr="blob:https://web.whatsapp.com/34b6e80c-bc0c-4a28-b3e1-e4a36d430a7e">
          <a:extLst>
            <a:ext uri="{FF2B5EF4-FFF2-40B4-BE49-F238E27FC236}">
              <a16:creationId xmlns:a16="http://schemas.microsoft.com/office/drawing/2014/main" id="{DED00910-A72A-460D-A23E-24DB727068E3}"/>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1" name="AutoShape 1" descr="blob:https://web.whatsapp.com/34b6e80c-bc0c-4a28-b3e1-e4a36d430a7e">
          <a:extLst>
            <a:ext uri="{FF2B5EF4-FFF2-40B4-BE49-F238E27FC236}">
              <a16:creationId xmlns:a16="http://schemas.microsoft.com/office/drawing/2014/main" id="{573AE27B-066C-4B0C-9CB8-39543D6079DD}"/>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2" name="AutoShape 1" descr="blob:https://web.whatsapp.com/34b6e80c-bc0c-4a28-b3e1-e4a36d430a7e">
          <a:extLst>
            <a:ext uri="{FF2B5EF4-FFF2-40B4-BE49-F238E27FC236}">
              <a16:creationId xmlns:a16="http://schemas.microsoft.com/office/drawing/2014/main" id="{87633897-65A0-48E3-B673-C6E04C538FD3}"/>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3" name="AutoShape 1" descr="blob:https://web.whatsapp.com/34b6e80c-bc0c-4a28-b3e1-e4a36d430a7e">
          <a:extLst>
            <a:ext uri="{FF2B5EF4-FFF2-40B4-BE49-F238E27FC236}">
              <a16:creationId xmlns:a16="http://schemas.microsoft.com/office/drawing/2014/main" id="{0007A151-2B78-466C-A528-791047BE9BB2}"/>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4" name="AutoShape 1" descr="blob:https://web.whatsapp.com/34b6e80c-bc0c-4a28-b3e1-e4a36d430a7e">
          <a:extLst>
            <a:ext uri="{FF2B5EF4-FFF2-40B4-BE49-F238E27FC236}">
              <a16:creationId xmlns:a16="http://schemas.microsoft.com/office/drawing/2014/main" id="{55010AD9-9DDE-4A1F-A261-63172C7E3560}"/>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5" name="AutoShape 1" descr="blob:https://web.whatsapp.com/34b6e80c-bc0c-4a28-b3e1-e4a36d430a7e">
          <a:extLst>
            <a:ext uri="{FF2B5EF4-FFF2-40B4-BE49-F238E27FC236}">
              <a16:creationId xmlns:a16="http://schemas.microsoft.com/office/drawing/2014/main" id="{92D8AF75-3729-449F-8714-60C80589A88B}"/>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6" name="AutoShape 1" descr="blob:https://web.whatsapp.com/34b6e80c-bc0c-4a28-b3e1-e4a36d430a7e">
          <a:extLst>
            <a:ext uri="{FF2B5EF4-FFF2-40B4-BE49-F238E27FC236}">
              <a16:creationId xmlns:a16="http://schemas.microsoft.com/office/drawing/2014/main" id="{877CDC12-7847-4B81-A6E4-B71DB855C621}"/>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7" name="AutoShape 1" descr="blob:https://web.whatsapp.com/34b6e80c-bc0c-4a28-b3e1-e4a36d430a7e">
          <a:extLst>
            <a:ext uri="{FF2B5EF4-FFF2-40B4-BE49-F238E27FC236}">
              <a16:creationId xmlns:a16="http://schemas.microsoft.com/office/drawing/2014/main" id="{BAB0AE53-17BC-41FC-9F07-E0B19627F9FC}"/>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8" name="AutoShape 1" descr="blob:https://web.whatsapp.com/34b6e80c-bc0c-4a28-b3e1-e4a36d430a7e">
          <a:extLst>
            <a:ext uri="{FF2B5EF4-FFF2-40B4-BE49-F238E27FC236}">
              <a16:creationId xmlns:a16="http://schemas.microsoft.com/office/drawing/2014/main" id="{4330B05D-07E1-4EF6-B666-257FFAC74FED}"/>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79" name="AutoShape 1" descr="blob:https://web.whatsapp.com/34b6e80c-bc0c-4a28-b3e1-e4a36d430a7e">
          <a:extLst>
            <a:ext uri="{FF2B5EF4-FFF2-40B4-BE49-F238E27FC236}">
              <a16:creationId xmlns:a16="http://schemas.microsoft.com/office/drawing/2014/main" id="{BED1F030-BDCC-476D-81A7-0B9B50FFA4E6}"/>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0" name="AutoShape 1" descr="blob:https://web.whatsapp.com/34b6e80c-bc0c-4a28-b3e1-e4a36d430a7e">
          <a:extLst>
            <a:ext uri="{FF2B5EF4-FFF2-40B4-BE49-F238E27FC236}">
              <a16:creationId xmlns:a16="http://schemas.microsoft.com/office/drawing/2014/main" id="{E6E1E35F-7EC7-4C0B-A76F-52701F15AEE7}"/>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1" name="AutoShape 1" descr="blob:https://web.whatsapp.com/34b6e80c-bc0c-4a28-b3e1-e4a36d430a7e">
          <a:extLst>
            <a:ext uri="{FF2B5EF4-FFF2-40B4-BE49-F238E27FC236}">
              <a16:creationId xmlns:a16="http://schemas.microsoft.com/office/drawing/2014/main" id="{9D0F8209-28A2-47AF-A4D3-2CDB39244D0F}"/>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2" name="AutoShape 1" descr="blob:https://web.whatsapp.com/34b6e80c-bc0c-4a28-b3e1-e4a36d430a7e">
          <a:extLst>
            <a:ext uri="{FF2B5EF4-FFF2-40B4-BE49-F238E27FC236}">
              <a16:creationId xmlns:a16="http://schemas.microsoft.com/office/drawing/2014/main" id="{BC38CB66-8C0B-450E-A5A3-A61D960DBF6E}"/>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3" name="AutoShape 1" descr="blob:https://web.whatsapp.com/34b6e80c-bc0c-4a28-b3e1-e4a36d430a7e">
          <a:extLst>
            <a:ext uri="{FF2B5EF4-FFF2-40B4-BE49-F238E27FC236}">
              <a16:creationId xmlns:a16="http://schemas.microsoft.com/office/drawing/2014/main" id="{50A2CB6F-72BB-4646-98F1-02873004F925}"/>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4" name="AutoShape 1" descr="blob:https://web.whatsapp.com/34b6e80c-bc0c-4a28-b3e1-e4a36d430a7e">
          <a:extLst>
            <a:ext uri="{FF2B5EF4-FFF2-40B4-BE49-F238E27FC236}">
              <a16:creationId xmlns:a16="http://schemas.microsoft.com/office/drawing/2014/main" id="{8BC1156B-602A-4975-9BD3-33839389E021}"/>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5" name="AutoShape 1" descr="blob:https://web.whatsapp.com/34b6e80c-bc0c-4a28-b3e1-e4a36d430a7e">
          <a:extLst>
            <a:ext uri="{FF2B5EF4-FFF2-40B4-BE49-F238E27FC236}">
              <a16:creationId xmlns:a16="http://schemas.microsoft.com/office/drawing/2014/main" id="{B9EDA0F3-A35A-43D1-AD30-BF74A1F302FB}"/>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6" name="AutoShape 1" descr="blob:https://web.whatsapp.com/34b6e80c-bc0c-4a28-b3e1-e4a36d430a7e">
          <a:extLst>
            <a:ext uri="{FF2B5EF4-FFF2-40B4-BE49-F238E27FC236}">
              <a16:creationId xmlns:a16="http://schemas.microsoft.com/office/drawing/2014/main" id="{12B12148-190C-42D6-AD5D-653BA8931889}"/>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7" name="AutoShape 1" descr="blob:https://web.whatsapp.com/34b6e80c-bc0c-4a28-b3e1-e4a36d430a7e">
          <a:extLst>
            <a:ext uri="{FF2B5EF4-FFF2-40B4-BE49-F238E27FC236}">
              <a16:creationId xmlns:a16="http://schemas.microsoft.com/office/drawing/2014/main" id="{BF3434F1-C921-4AFF-8673-4A0199EE7852}"/>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8" name="AutoShape 1" descr="blob:https://web.whatsapp.com/34b6e80c-bc0c-4a28-b3e1-e4a36d430a7e">
          <a:extLst>
            <a:ext uri="{FF2B5EF4-FFF2-40B4-BE49-F238E27FC236}">
              <a16:creationId xmlns:a16="http://schemas.microsoft.com/office/drawing/2014/main" id="{D6DE69BF-006A-4531-9624-34371DA997A7}"/>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89" name="AutoShape 1" descr="blob:https://web.whatsapp.com/34b6e80c-bc0c-4a28-b3e1-e4a36d430a7e">
          <a:extLst>
            <a:ext uri="{FF2B5EF4-FFF2-40B4-BE49-F238E27FC236}">
              <a16:creationId xmlns:a16="http://schemas.microsoft.com/office/drawing/2014/main" id="{1BBCA67A-D3ED-42A3-9CAE-8CA8D70969BD}"/>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0" name="AutoShape 1" descr="blob:https://web.whatsapp.com/34b6e80c-bc0c-4a28-b3e1-e4a36d430a7e">
          <a:extLst>
            <a:ext uri="{FF2B5EF4-FFF2-40B4-BE49-F238E27FC236}">
              <a16:creationId xmlns:a16="http://schemas.microsoft.com/office/drawing/2014/main" id="{8F23848A-E0BA-41E9-B80F-F805272F9BE9}"/>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1" name="AutoShape 1" descr="blob:https://web.whatsapp.com/34b6e80c-bc0c-4a28-b3e1-e4a36d430a7e">
          <a:extLst>
            <a:ext uri="{FF2B5EF4-FFF2-40B4-BE49-F238E27FC236}">
              <a16:creationId xmlns:a16="http://schemas.microsoft.com/office/drawing/2014/main" id="{116EC6B4-0AB5-4867-9EF0-3B340B96B336}"/>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2" name="AutoShape 1" descr="blob:https://web.whatsapp.com/34b6e80c-bc0c-4a28-b3e1-e4a36d430a7e">
          <a:extLst>
            <a:ext uri="{FF2B5EF4-FFF2-40B4-BE49-F238E27FC236}">
              <a16:creationId xmlns:a16="http://schemas.microsoft.com/office/drawing/2014/main" id="{D354E36A-3573-4687-897E-F783493C389C}"/>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3" name="AutoShape 1" descr="blob:https://web.whatsapp.com/34b6e80c-bc0c-4a28-b3e1-e4a36d430a7e">
          <a:extLst>
            <a:ext uri="{FF2B5EF4-FFF2-40B4-BE49-F238E27FC236}">
              <a16:creationId xmlns:a16="http://schemas.microsoft.com/office/drawing/2014/main" id="{06B56201-74E1-4718-B5EA-12D377AAA72F}"/>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4" name="AutoShape 1" descr="blob:https://web.whatsapp.com/34b6e80c-bc0c-4a28-b3e1-e4a36d430a7e">
          <a:extLst>
            <a:ext uri="{FF2B5EF4-FFF2-40B4-BE49-F238E27FC236}">
              <a16:creationId xmlns:a16="http://schemas.microsoft.com/office/drawing/2014/main" id="{8E68A137-CFDC-41DE-B7F7-4241E8377456}"/>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5" name="AutoShape 1" descr="blob:https://web.whatsapp.com/34b6e80c-bc0c-4a28-b3e1-e4a36d430a7e">
          <a:extLst>
            <a:ext uri="{FF2B5EF4-FFF2-40B4-BE49-F238E27FC236}">
              <a16:creationId xmlns:a16="http://schemas.microsoft.com/office/drawing/2014/main" id="{0287AA3B-E07F-4EC4-87A7-059E8CB6B16A}"/>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6" name="AutoShape 1" descr="blob:https://web.whatsapp.com/34b6e80c-bc0c-4a28-b3e1-e4a36d430a7e">
          <a:extLst>
            <a:ext uri="{FF2B5EF4-FFF2-40B4-BE49-F238E27FC236}">
              <a16:creationId xmlns:a16="http://schemas.microsoft.com/office/drawing/2014/main" id="{9F2123D0-52CA-42F2-A039-B366CD644BD5}"/>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7" name="AutoShape 1" descr="blob:https://web.whatsapp.com/34b6e80c-bc0c-4a28-b3e1-e4a36d430a7e">
          <a:extLst>
            <a:ext uri="{FF2B5EF4-FFF2-40B4-BE49-F238E27FC236}">
              <a16:creationId xmlns:a16="http://schemas.microsoft.com/office/drawing/2014/main" id="{8912ACFD-4FB4-4351-93A0-8E3E33106F4D}"/>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8" name="AutoShape 1" descr="blob:https://web.whatsapp.com/34b6e80c-bc0c-4a28-b3e1-e4a36d430a7e">
          <a:extLst>
            <a:ext uri="{FF2B5EF4-FFF2-40B4-BE49-F238E27FC236}">
              <a16:creationId xmlns:a16="http://schemas.microsoft.com/office/drawing/2014/main" id="{8B85215B-9CD2-4909-9CD4-0642C1002762}"/>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299" name="AutoShape 1" descr="blob:https://web.whatsapp.com/34b6e80c-bc0c-4a28-b3e1-e4a36d430a7e">
          <a:extLst>
            <a:ext uri="{FF2B5EF4-FFF2-40B4-BE49-F238E27FC236}">
              <a16:creationId xmlns:a16="http://schemas.microsoft.com/office/drawing/2014/main" id="{5A8DC2BA-7E5E-4FE6-98F2-D935CAE6E149}"/>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1418</xdr:row>
      <xdr:rowOff>0</xdr:rowOff>
    </xdr:from>
    <xdr:ext cx="304800" cy="307975"/>
    <xdr:sp macro="" textlink="">
      <xdr:nvSpPr>
        <xdr:cNvPr id="8300" name="AutoShape 1" descr="blob:https://web.whatsapp.com/34b6e80c-bc0c-4a28-b3e1-e4a36d430a7e">
          <a:extLst>
            <a:ext uri="{FF2B5EF4-FFF2-40B4-BE49-F238E27FC236}">
              <a16:creationId xmlns:a16="http://schemas.microsoft.com/office/drawing/2014/main" id="{DAB1C971-D863-4F63-B359-D720A5F7EA57}"/>
            </a:ext>
          </a:extLst>
        </xdr:cNvPr>
        <xdr:cNvSpPr>
          <a:spLocks noChangeAspect="1" noChangeArrowheads="1"/>
        </xdr:cNvSpPr>
      </xdr:nvSpPr>
      <xdr:spPr bwMode="auto">
        <a:xfrm>
          <a:off x="6011333" y="4139988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1554</xdr:row>
      <xdr:rowOff>0</xdr:rowOff>
    </xdr:from>
    <xdr:ext cx="304800" cy="307975"/>
    <xdr:sp macro="" textlink="">
      <xdr:nvSpPr>
        <xdr:cNvPr id="8301" name="AutoShape 1" descr="blob:https://web.whatsapp.com/34b6e80c-bc0c-4a28-b3e1-e4a36d430a7e">
          <a:extLst>
            <a:ext uri="{FF2B5EF4-FFF2-40B4-BE49-F238E27FC236}">
              <a16:creationId xmlns:a16="http://schemas.microsoft.com/office/drawing/2014/main" id="{D65B3DC2-3954-4FD0-8B79-BE9D5F0D35C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1555</xdr:row>
      <xdr:rowOff>0</xdr:rowOff>
    </xdr:from>
    <xdr:ext cx="304800" cy="307975"/>
    <xdr:sp macro="" textlink="">
      <xdr:nvSpPr>
        <xdr:cNvPr id="8302" name="AutoShape 1" descr="blob:https://web.whatsapp.com/34b6e80c-bc0c-4a28-b3e1-e4a36d430a7e">
          <a:extLst>
            <a:ext uri="{FF2B5EF4-FFF2-40B4-BE49-F238E27FC236}">
              <a16:creationId xmlns:a16="http://schemas.microsoft.com/office/drawing/2014/main" id="{52F4694E-9DFA-4854-B27F-A6AB38E29C8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1555</xdr:row>
      <xdr:rowOff>0</xdr:rowOff>
    </xdr:from>
    <xdr:ext cx="304800" cy="307975"/>
    <xdr:sp macro="" textlink="">
      <xdr:nvSpPr>
        <xdr:cNvPr id="8303" name="AutoShape 1" descr="blob:https://web.whatsapp.com/34b6e80c-bc0c-4a28-b3e1-e4a36d430a7e">
          <a:extLst>
            <a:ext uri="{FF2B5EF4-FFF2-40B4-BE49-F238E27FC236}">
              <a16:creationId xmlns:a16="http://schemas.microsoft.com/office/drawing/2014/main" id="{4DD5148B-F8DC-4225-9A51-C397F0B0A43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1555</xdr:row>
      <xdr:rowOff>0</xdr:rowOff>
    </xdr:from>
    <xdr:ext cx="304800" cy="307975"/>
    <xdr:sp macro="" textlink="">
      <xdr:nvSpPr>
        <xdr:cNvPr id="8304" name="AutoShape 1" descr="blob:https://web.whatsapp.com/34b6e80c-bc0c-4a28-b3e1-e4a36d430a7e">
          <a:extLst>
            <a:ext uri="{FF2B5EF4-FFF2-40B4-BE49-F238E27FC236}">
              <a16:creationId xmlns:a16="http://schemas.microsoft.com/office/drawing/2014/main" id="{ACC65026-6ED3-47B2-AB4A-F93332115C1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05" name="AutoShape 1" descr="blob:https://web.whatsapp.com/34b6e80c-bc0c-4a28-b3e1-e4a36d430a7e">
          <a:extLst>
            <a:ext uri="{FF2B5EF4-FFF2-40B4-BE49-F238E27FC236}">
              <a16:creationId xmlns:a16="http://schemas.microsoft.com/office/drawing/2014/main" id="{B8A80679-4015-4324-9D0A-C0D3DE573D4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06" name="AutoShape 1" descr="blob:https://web.whatsapp.com/34b6e80c-bc0c-4a28-b3e1-e4a36d430a7e">
          <a:extLst>
            <a:ext uri="{FF2B5EF4-FFF2-40B4-BE49-F238E27FC236}">
              <a16:creationId xmlns:a16="http://schemas.microsoft.com/office/drawing/2014/main" id="{7E01ECCC-DCD4-4875-8ADC-BB0FECB3C82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07" name="AutoShape 1" descr="blob:https://web.whatsapp.com/34b6e80c-bc0c-4a28-b3e1-e4a36d430a7e">
          <a:extLst>
            <a:ext uri="{FF2B5EF4-FFF2-40B4-BE49-F238E27FC236}">
              <a16:creationId xmlns:a16="http://schemas.microsoft.com/office/drawing/2014/main" id="{5306E69B-1A24-4261-AB45-EFAA233C181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08" name="AutoShape 1" descr="blob:https://web.whatsapp.com/34b6e80c-bc0c-4a28-b3e1-e4a36d430a7e">
          <a:extLst>
            <a:ext uri="{FF2B5EF4-FFF2-40B4-BE49-F238E27FC236}">
              <a16:creationId xmlns:a16="http://schemas.microsoft.com/office/drawing/2014/main" id="{25B03941-5C61-43D6-978A-44EFB7FC84B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09" name="AutoShape 1" descr="blob:https://web.whatsapp.com/34b6e80c-bc0c-4a28-b3e1-e4a36d430a7e">
          <a:extLst>
            <a:ext uri="{FF2B5EF4-FFF2-40B4-BE49-F238E27FC236}">
              <a16:creationId xmlns:a16="http://schemas.microsoft.com/office/drawing/2014/main" id="{EDC7B61B-CBDA-4B58-8418-991FEE8C0E6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0" name="AutoShape 1" descr="blob:https://web.whatsapp.com/34b6e80c-bc0c-4a28-b3e1-e4a36d430a7e">
          <a:extLst>
            <a:ext uri="{FF2B5EF4-FFF2-40B4-BE49-F238E27FC236}">
              <a16:creationId xmlns:a16="http://schemas.microsoft.com/office/drawing/2014/main" id="{6F3E1B12-BD63-4D3B-A7B8-F98D7F5E289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1" name="AutoShape 1" descr="blob:https://web.whatsapp.com/34b6e80c-bc0c-4a28-b3e1-e4a36d430a7e">
          <a:extLst>
            <a:ext uri="{FF2B5EF4-FFF2-40B4-BE49-F238E27FC236}">
              <a16:creationId xmlns:a16="http://schemas.microsoft.com/office/drawing/2014/main" id="{BB2413BE-FF86-4C25-8F71-EDE7AF8D2B0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2" name="AutoShape 1" descr="blob:https://web.whatsapp.com/34b6e80c-bc0c-4a28-b3e1-e4a36d430a7e">
          <a:extLst>
            <a:ext uri="{FF2B5EF4-FFF2-40B4-BE49-F238E27FC236}">
              <a16:creationId xmlns:a16="http://schemas.microsoft.com/office/drawing/2014/main" id="{0554700E-8E71-4A95-8CFA-1534BEA9269A}"/>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3" name="AutoShape 1" descr="blob:https://web.whatsapp.com/34b6e80c-bc0c-4a28-b3e1-e4a36d430a7e">
          <a:extLst>
            <a:ext uri="{FF2B5EF4-FFF2-40B4-BE49-F238E27FC236}">
              <a16:creationId xmlns:a16="http://schemas.microsoft.com/office/drawing/2014/main" id="{730053CE-9936-44D9-9887-13C14FB1ADA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4" name="AutoShape 1" descr="blob:https://web.whatsapp.com/34b6e80c-bc0c-4a28-b3e1-e4a36d430a7e">
          <a:extLst>
            <a:ext uri="{FF2B5EF4-FFF2-40B4-BE49-F238E27FC236}">
              <a16:creationId xmlns:a16="http://schemas.microsoft.com/office/drawing/2014/main" id="{F21CFAE9-E89E-4326-B542-7EBCE4C16FB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5" name="AutoShape 1" descr="blob:https://web.whatsapp.com/34b6e80c-bc0c-4a28-b3e1-e4a36d430a7e">
          <a:extLst>
            <a:ext uri="{FF2B5EF4-FFF2-40B4-BE49-F238E27FC236}">
              <a16:creationId xmlns:a16="http://schemas.microsoft.com/office/drawing/2014/main" id="{0BB14F14-EA7A-4E73-B37A-D8CEAB33244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6" name="AutoShape 1" descr="blob:https://web.whatsapp.com/34b6e80c-bc0c-4a28-b3e1-e4a36d430a7e">
          <a:extLst>
            <a:ext uri="{FF2B5EF4-FFF2-40B4-BE49-F238E27FC236}">
              <a16:creationId xmlns:a16="http://schemas.microsoft.com/office/drawing/2014/main" id="{CB0E94D6-F0B2-4B58-BA50-494A1292376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7" name="AutoShape 1" descr="blob:https://web.whatsapp.com/34b6e80c-bc0c-4a28-b3e1-e4a36d430a7e">
          <a:extLst>
            <a:ext uri="{FF2B5EF4-FFF2-40B4-BE49-F238E27FC236}">
              <a16:creationId xmlns:a16="http://schemas.microsoft.com/office/drawing/2014/main" id="{6506F002-4978-4F88-A9CD-E6A44604729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8" name="AutoShape 1" descr="blob:https://web.whatsapp.com/34b6e80c-bc0c-4a28-b3e1-e4a36d430a7e">
          <a:extLst>
            <a:ext uri="{FF2B5EF4-FFF2-40B4-BE49-F238E27FC236}">
              <a16:creationId xmlns:a16="http://schemas.microsoft.com/office/drawing/2014/main" id="{AFF477D1-0076-461C-B55F-1550E6F1A97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19" name="AutoShape 1" descr="blob:https://web.whatsapp.com/34b6e80c-bc0c-4a28-b3e1-e4a36d430a7e">
          <a:extLst>
            <a:ext uri="{FF2B5EF4-FFF2-40B4-BE49-F238E27FC236}">
              <a16:creationId xmlns:a16="http://schemas.microsoft.com/office/drawing/2014/main" id="{015B0210-A8B3-4FDF-A1C1-1DE9490CD9D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20" name="AutoShape 1" descr="blob:https://web.whatsapp.com/34b6e80c-bc0c-4a28-b3e1-e4a36d430a7e">
          <a:extLst>
            <a:ext uri="{FF2B5EF4-FFF2-40B4-BE49-F238E27FC236}">
              <a16:creationId xmlns:a16="http://schemas.microsoft.com/office/drawing/2014/main" id="{E33D1179-E502-4480-9184-18A68203CBA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1" name="AutoShape 1" descr="blob:https://web.whatsapp.com/34b6e80c-bc0c-4a28-b3e1-e4a36d430a7e">
          <a:extLst>
            <a:ext uri="{FF2B5EF4-FFF2-40B4-BE49-F238E27FC236}">
              <a16:creationId xmlns:a16="http://schemas.microsoft.com/office/drawing/2014/main" id="{0E613F28-46BB-49DB-8893-B13FD9A6681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2" name="AutoShape 1" descr="blob:https://web.whatsapp.com/34b6e80c-bc0c-4a28-b3e1-e4a36d430a7e">
          <a:extLst>
            <a:ext uri="{FF2B5EF4-FFF2-40B4-BE49-F238E27FC236}">
              <a16:creationId xmlns:a16="http://schemas.microsoft.com/office/drawing/2014/main" id="{CB1829E8-5CDE-4DD9-B289-DD1B43881B0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3" name="AutoShape 1" descr="blob:https://web.whatsapp.com/34b6e80c-bc0c-4a28-b3e1-e4a36d430a7e">
          <a:extLst>
            <a:ext uri="{FF2B5EF4-FFF2-40B4-BE49-F238E27FC236}">
              <a16:creationId xmlns:a16="http://schemas.microsoft.com/office/drawing/2014/main" id="{21E8B895-0361-4999-B0D3-D12FD174520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4" name="AutoShape 1" descr="blob:https://web.whatsapp.com/34b6e80c-bc0c-4a28-b3e1-e4a36d430a7e">
          <a:extLst>
            <a:ext uri="{FF2B5EF4-FFF2-40B4-BE49-F238E27FC236}">
              <a16:creationId xmlns:a16="http://schemas.microsoft.com/office/drawing/2014/main" id="{547BD892-8F92-404A-933F-090AC557CC2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5" name="AutoShape 1" descr="blob:https://web.whatsapp.com/34b6e80c-bc0c-4a28-b3e1-e4a36d430a7e">
          <a:extLst>
            <a:ext uri="{FF2B5EF4-FFF2-40B4-BE49-F238E27FC236}">
              <a16:creationId xmlns:a16="http://schemas.microsoft.com/office/drawing/2014/main" id="{CD2A79B1-E1DA-4B0E-95D3-5AB91B0B74A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6" name="AutoShape 1" descr="blob:https://web.whatsapp.com/34b6e80c-bc0c-4a28-b3e1-e4a36d430a7e">
          <a:extLst>
            <a:ext uri="{FF2B5EF4-FFF2-40B4-BE49-F238E27FC236}">
              <a16:creationId xmlns:a16="http://schemas.microsoft.com/office/drawing/2014/main" id="{A9189A96-3C25-4125-8756-69227586E7F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7" name="AutoShape 1" descr="blob:https://web.whatsapp.com/34b6e80c-bc0c-4a28-b3e1-e4a36d430a7e">
          <a:extLst>
            <a:ext uri="{FF2B5EF4-FFF2-40B4-BE49-F238E27FC236}">
              <a16:creationId xmlns:a16="http://schemas.microsoft.com/office/drawing/2014/main" id="{9F9B4666-33BC-456A-A96B-17AE3A27EC3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8" name="AutoShape 1" descr="blob:https://web.whatsapp.com/34b6e80c-bc0c-4a28-b3e1-e4a36d430a7e">
          <a:extLst>
            <a:ext uri="{FF2B5EF4-FFF2-40B4-BE49-F238E27FC236}">
              <a16:creationId xmlns:a16="http://schemas.microsoft.com/office/drawing/2014/main" id="{F5777231-F692-4799-B5BC-B890C429BC6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29" name="AutoShape 1" descr="blob:https://web.whatsapp.com/34b6e80c-bc0c-4a28-b3e1-e4a36d430a7e">
          <a:extLst>
            <a:ext uri="{FF2B5EF4-FFF2-40B4-BE49-F238E27FC236}">
              <a16:creationId xmlns:a16="http://schemas.microsoft.com/office/drawing/2014/main" id="{5A6E534B-3331-4161-B356-09ECA1C97D4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0" name="AutoShape 1" descr="blob:https://web.whatsapp.com/34b6e80c-bc0c-4a28-b3e1-e4a36d430a7e">
          <a:extLst>
            <a:ext uri="{FF2B5EF4-FFF2-40B4-BE49-F238E27FC236}">
              <a16:creationId xmlns:a16="http://schemas.microsoft.com/office/drawing/2014/main" id="{7867ADAC-D70F-4CF1-B17A-A0BF3D3AE3F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1" name="AutoShape 1" descr="blob:https://web.whatsapp.com/34b6e80c-bc0c-4a28-b3e1-e4a36d430a7e">
          <a:extLst>
            <a:ext uri="{FF2B5EF4-FFF2-40B4-BE49-F238E27FC236}">
              <a16:creationId xmlns:a16="http://schemas.microsoft.com/office/drawing/2014/main" id="{DEC256E7-CA79-4FB8-AEF6-79736FFB478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2" name="AutoShape 1" descr="blob:https://web.whatsapp.com/34b6e80c-bc0c-4a28-b3e1-e4a36d430a7e">
          <a:extLst>
            <a:ext uri="{FF2B5EF4-FFF2-40B4-BE49-F238E27FC236}">
              <a16:creationId xmlns:a16="http://schemas.microsoft.com/office/drawing/2014/main" id="{BDEFC356-9965-480F-9A4A-44C5B4D8A1B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3" name="AutoShape 1" descr="blob:https://web.whatsapp.com/34b6e80c-bc0c-4a28-b3e1-e4a36d430a7e">
          <a:extLst>
            <a:ext uri="{FF2B5EF4-FFF2-40B4-BE49-F238E27FC236}">
              <a16:creationId xmlns:a16="http://schemas.microsoft.com/office/drawing/2014/main" id="{79B686ED-5348-44BE-A67A-EF522384A0C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4" name="AutoShape 1" descr="blob:https://web.whatsapp.com/34b6e80c-bc0c-4a28-b3e1-e4a36d430a7e">
          <a:extLst>
            <a:ext uri="{FF2B5EF4-FFF2-40B4-BE49-F238E27FC236}">
              <a16:creationId xmlns:a16="http://schemas.microsoft.com/office/drawing/2014/main" id="{F86DB7E8-EF37-43C8-AC1A-6894C832C6D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5" name="AutoShape 1" descr="blob:https://web.whatsapp.com/34b6e80c-bc0c-4a28-b3e1-e4a36d430a7e">
          <a:extLst>
            <a:ext uri="{FF2B5EF4-FFF2-40B4-BE49-F238E27FC236}">
              <a16:creationId xmlns:a16="http://schemas.microsoft.com/office/drawing/2014/main" id="{E4CD0732-3E54-4EE0-B090-10A2B8D951E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336" name="AutoShape 1" descr="blob:https://web.whatsapp.com/34b6e80c-bc0c-4a28-b3e1-e4a36d430a7e">
          <a:extLst>
            <a:ext uri="{FF2B5EF4-FFF2-40B4-BE49-F238E27FC236}">
              <a16:creationId xmlns:a16="http://schemas.microsoft.com/office/drawing/2014/main" id="{E52805AE-338E-4F6B-96F1-7729A7A2218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1554</xdr:row>
      <xdr:rowOff>0</xdr:rowOff>
    </xdr:from>
    <xdr:ext cx="304800" cy="307975"/>
    <xdr:sp macro="" textlink="">
      <xdr:nvSpPr>
        <xdr:cNvPr id="8337" name="AutoShape 1" descr="blob:https://web.whatsapp.com/34b6e80c-bc0c-4a28-b3e1-e4a36d430a7e">
          <a:extLst>
            <a:ext uri="{FF2B5EF4-FFF2-40B4-BE49-F238E27FC236}">
              <a16:creationId xmlns:a16="http://schemas.microsoft.com/office/drawing/2014/main" id="{FEC569A6-C12B-4FF6-9B0B-21EBB0CB772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1555</xdr:row>
      <xdr:rowOff>0</xdr:rowOff>
    </xdr:from>
    <xdr:ext cx="304800" cy="307975"/>
    <xdr:sp macro="" textlink="">
      <xdr:nvSpPr>
        <xdr:cNvPr id="8338" name="AutoShape 1" descr="blob:https://web.whatsapp.com/34b6e80c-bc0c-4a28-b3e1-e4a36d430a7e">
          <a:extLst>
            <a:ext uri="{FF2B5EF4-FFF2-40B4-BE49-F238E27FC236}">
              <a16:creationId xmlns:a16="http://schemas.microsoft.com/office/drawing/2014/main" id="{B8DFD4A4-3EEF-4CFB-879F-07D67456F08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39" name="AutoShape 1" descr="blob:https://web.whatsapp.com/34b6e80c-bc0c-4a28-b3e1-e4a36d430a7e">
          <a:extLst>
            <a:ext uri="{FF2B5EF4-FFF2-40B4-BE49-F238E27FC236}">
              <a16:creationId xmlns:a16="http://schemas.microsoft.com/office/drawing/2014/main" id="{9B1A2B85-F7B0-4014-82D1-F8CDAF15509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0" name="AutoShape 1" descr="blob:https://web.whatsapp.com/34b6e80c-bc0c-4a28-b3e1-e4a36d430a7e">
          <a:extLst>
            <a:ext uri="{FF2B5EF4-FFF2-40B4-BE49-F238E27FC236}">
              <a16:creationId xmlns:a16="http://schemas.microsoft.com/office/drawing/2014/main" id="{A4B52AC0-81CE-467C-9AE6-728DC40BD59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1" name="AutoShape 1" descr="blob:https://web.whatsapp.com/34b6e80c-bc0c-4a28-b3e1-e4a36d430a7e">
          <a:extLst>
            <a:ext uri="{FF2B5EF4-FFF2-40B4-BE49-F238E27FC236}">
              <a16:creationId xmlns:a16="http://schemas.microsoft.com/office/drawing/2014/main" id="{71A2DAFD-765C-477E-B989-29715263A24A}"/>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2" name="AutoShape 1" descr="blob:https://web.whatsapp.com/34b6e80c-bc0c-4a28-b3e1-e4a36d430a7e">
          <a:extLst>
            <a:ext uri="{FF2B5EF4-FFF2-40B4-BE49-F238E27FC236}">
              <a16:creationId xmlns:a16="http://schemas.microsoft.com/office/drawing/2014/main" id="{1BD0D54D-F0AC-46B6-B17C-57C1ED4AC06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3" name="AutoShape 1" descr="blob:https://web.whatsapp.com/34b6e80c-bc0c-4a28-b3e1-e4a36d430a7e">
          <a:extLst>
            <a:ext uri="{FF2B5EF4-FFF2-40B4-BE49-F238E27FC236}">
              <a16:creationId xmlns:a16="http://schemas.microsoft.com/office/drawing/2014/main" id="{6763699B-7317-4F43-BEB7-2F162FB9C9C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4" name="AutoShape 1" descr="blob:https://web.whatsapp.com/34b6e80c-bc0c-4a28-b3e1-e4a36d430a7e">
          <a:extLst>
            <a:ext uri="{FF2B5EF4-FFF2-40B4-BE49-F238E27FC236}">
              <a16:creationId xmlns:a16="http://schemas.microsoft.com/office/drawing/2014/main" id="{E76A8704-925D-491F-9597-6AA399F100B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5" name="AutoShape 1" descr="blob:https://web.whatsapp.com/34b6e80c-bc0c-4a28-b3e1-e4a36d430a7e">
          <a:extLst>
            <a:ext uri="{FF2B5EF4-FFF2-40B4-BE49-F238E27FC236}">
              <a16:creationId xmlns:a16="http://schemas.microsoft.com/office/drawing/2014/main" id="{9346875D-CC31-4082-AA66-9C01F663D4F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6" name="AutoShape 1" descr="blob:https://web.whatsapp.com/34b6e80c-bc0c-4a28-b3e1-e4a36d430a7e">
          <a:extLst>
            <a:ext uri="{FF2B5EF4-FFF2-40B4-BE49-F238E27FC236}">
              <a16:creationId xmlns:a16="http://schemas.microsoft.com/office/drawing/2014/main" id="{B19538B2-FABB-4C10-A240-B875E87070E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7" name="AutoShape 1" descr="blob:https://web.whatsapp.com/34b6e80c-bc0c-4a28-b3e1-e4a36d430a7e">
          <a:extLst>
            <a:ext uri="{FF2B5EF4-FFF2-40B4-BE49-F238E27FC236}">
              <a16:creationId xmlns:a16="http://schemas.microsoft.com/office/drawing/2014/main" id="{16678222-C16D-48FD-962D-8B66B46E04C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8" name="AutoShape 1" descr="blob:https://web.whatsapp.com/34b6e80c-bc0c-4a28-b3e1-e4a36d430a7e">
          <a:extLst>
            <a:ext uri="{FF2B5EF4-FFF2-40B4-BE49-F238E27FC236}">
              <a16:creationId xmlns:a16="http://schemas.microsoft.com/office/drawing/2014/main" id="{6965CD58-48CE-4527-B13F-14C7E4A7B06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49" name="AutoShape 1" descr="blob:https://web.whatsapp.com/34b6e80c-bc0c-4a28-b3e1-e4a36d430a7e">
          <a:extLst>
            <a:ext uri="{FF2B5EF4-FFF2-40B4-BE49-F238E27FC236}">
              <a16:creationId xmlns:a16="http://schemas.microsoft.com/office/drawing/2014/main" id="{C2B68F20-BE5E-4145-9F36-68426A7C09B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0" name="AutoShape 1" descr="blob:https://web.whatsapp.com/34b6e80c-bc0c-4a28-b3e1-e4a36d430a7e">
          <a:extLst>
            <a:ext uri="{FF2B5EF4-FFF2-40B4-BE49-F238E27FC236}">
              <a16:creationId xmlns:a16="http://schemas.microsoft.com/office/drawing/2014/main" id="{1FBE96E2-5F8A-45D7-8D79-0674B1013497}"/>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1" name="AutoShape 1" descr="blob:https://web.whatsapp.com/34b6e80c-bc0c-4a28-b3e1-e4a36d430a7e">
          <a:extLst>
            <a:ext uri="{FF2B5EF4-FFF2-40B4-BE49-F238E27FC236}">
              <a16:creationId xmlns:a16="http://schemas.microsoft.com/office/drawing/2014/main" id="{7AEF5DA6-7275-4646-9621-7066DD6D4B4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2" name="AutoShape 1" descr="blob:https://web.whatsapp.com/34b6e80c-bc0c-4a28-b3e1-e4a36d430a7e">
          <a:extLst>
            <a:ext uri="{FF2B5EF4-FFF2-40B4-BE49-F238E27FC236}">
              <a16:creationId xmlns:a16="http://schemas.microsoft.com/office/drawing/2014/main" id="{32B977F3-51FF-43D4-B0D2-7FD6807E6A3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3" name="AutoShape 1" descr="blob:https://web.whatsapp.com/34b6e80c-bc0c-4a28-b3e1-e4a36d430a7e">
          <a:extLst>
            <a:ext uri="{FF2B5EF4-FFF2-40B4-BE49-F238E27FC236}">
              <a16:creationId xmlns:a16="http://schemas.microsoft.com/office/drawing/2014/main" id="{C2515DB6-4B27-4888-ACF8-26A4CD22E9B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4" name="AutoShape 1" descr="blob:https://web.whatsapp.com/34b6e80c-bc0c-4a28-b3e1-e4a36d430a7e">
          <a:extLst>
            <a:ext uri="{FF2B5EF4-FFF2-40B4-BE49-F238E27FC236}">
              <a16:creationId xmlns:a16="http://schemas.microsoft.com/office/drawing/2014/main" id="{5BC53625-C0CD-49F1-8C6C-7D4580502FA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355" name="AutoShape 1" descr="blob:https://web.whatsapp.com/34b6e80c-bc0c-4a28-b3e1-e4a36d430a7e">
          <a:extLst>
            <a:ext uri="{FF2B5EF4-FFF2-40B4-BE49-F238E27FC236}">
              <a16:creationId xmlns:a16="http://schemas.microsoft.com/office/drawing/2014/main" id="{A927F86B-A0D5-4636-B98C-7C1CC982AE3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1" name="AutoShape 1" descr="blob:https://web.whatsapp.com/34b6e80c-bc0c-4a28-b3e1-e4a36d430a7e">
          <a:extLst>
            <a:ext uri="{FF2B5EF4-FFF2-40B4-BE49-F238E27FC236}">
              <a16:creationId xmlns:a16="http://schemas.microsoft.com/office/drawing/2014/main" id="{1CE13326-6BFB-4257-9DAF-6871F5285E4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2" name="AutoShape 1" descr="blob:https://web.whatsapp.com/34b6e80c-bc0c-4a28-b3e1-e4a36d430a7e">
          <a:extLst>
            <a:ext uri="{FF2B5EF4-FFF2-40B4-BE49-F238E27FC236}">
              <a16:creationId xmlns:a16="http://schemas.microsoft.com/office/drawing/2014/main" id="{195271CB-05DA-4234-9B31-49E7FEB3652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3" name="AutoShape 1" descr="blob:https://web.whatsapp.com/34b6e80c-bc0c-4a28-b3e1-e4a36d430a7e">
          <a:extLst>
            <a:ext uri="{FF2B5EF4-FFF2-40B4-BE49-F238E27FC236}">
              <a16:creationId xmlns:a16="http://schemas.microsoft.com/office/drawing/2014/main" id="{0A2BBFCB-370D-4D81-81D2-D43B0AD67A4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4" name="AutoShape 1" descr="blob:https://web.whatsapp.com/34b6e80c-bc0c-4a28-b3e1-e4a36d430a7e">
          <a:extLst>
            <a:ext uri="{FF2B5EF4-FFF2-40B4-BE49-F238E27FC236}">
              <a16:creationId xmlns:a16="http://schemas.microsoft.com/office/drawing/2014/main" id="{404BD13F-6236-4402-8042-2B4EE460D91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5" name="AutoShape 1" descr="blob:https://web.whatsapp.com/34b6e80c-bc0c-4a28-b3e1-e4a36d430a7e">
          <a:extLst>
            <a:ext uri="{FF2B5EF4-FFF2-40B4-BE49-F238E27FC236}">
              <a16:creationId xmlns:a16="http://schemas.microsoft.com/office/drawing/2014/main" id="{933CBECF-9FE7-4AD3-8E61-F1293062E3D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6" name="AutoShape 1" descr="blob:https://web.whatsapp.com/34b6e80c-bc0c-4a28-b3e1-e4a36d430a7e">
          <a:extLst>
            <a:ext uri="{FF2B5EF4-FFF2-40B4-BE49-F238E27FC236}">
              <a16:creationId xmlns:a16="http://schemas.microsoft.com/office/drawing/2014/main" id="{0C602870-33B5-427B-84D8-60508956747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7" name="AutoShape 1" descr="blob:https://web.whatsapp.com/34b6e80c-bc0c-4a28-b3e1-e4a36d430a7e">
          <a:extLst>
            <a:ext uri="{FF2B5EF4-FFF2-40B4-BE49-F238E27FC236}">
              <a16:creationId xmlns:a16="http://schemas.microsoft.com/office/drawing/2014/main" id="{8D860407-0FD3-4F06-A981-18C17C45122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8" name="AutoShape 1" descr="blob:https://web.whatsapp.com/34b6e80c-bc0c-4a28-b3e1-e4a36d430a7e">
          <a:extLst>
            <a:ext uri="{FF2B5EF4-FFF2-40B4-BE49-F238E27FC236}">
              <a16:creationId xmlns:a16="http://schemas.microsoft.com/office/drawing/2014/main" id="{A47F721D-DD47-4246-AB49-8E93E06D1F5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49" name="AutoShape 1" descr="blob:https://web.whatsapp.com/34b6e80c-bc0c-4a28-b3e1-e4a36d430a7e">
          <a:extLst>
            <a:ext uri="{FF2B5EF4-FFF2-40B4-BE49-F238E27FC236}">
              <a16:creationId xmlns:a16="http://schemas.microsoft.com/office/drawing/2014/main" id="{27B05BA5-90CF-4459-9E80-B85536A110A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0" name="AutoShape 1" descr="blob:https://web.whatsapp.com/34b6e80c-bc0c-4a28-b3e1-e4a36d430a7e">
          <a:extLst>
            <a:ext uri="{FF2B5EF4-FFF2-40B4-BE49-F238E27FC236}">
              <a16:creationId xmlns:a16="http://schemas.microsoft.com/office/drawing/2014/main" id="{D9727D62-83B4-4380-BE80-F999D410261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1" name="AutoShape 1" descr="blob:https://web.whatsapp.com/34b6e80c-bc0c-4a28-b3e1-e4a36d430a7e">
          <a:extLst>
            <a:ext uri="{FF2B5EF4-FFF2-40B4-BE49-F238E27FC236}">
              <a16:creationId xmlns:a16="http://schemas.microsoft.com/office/drawing/2014/main" id="{52393691-316D-439A-B92C-62E72F88338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2" name="AutoShape 1" descr="blob:https://web.whatsapp.com/34b6e80c-bc0c-4a28-b3e1-e4a36d430a7e">
          <a:extLst>
            <a:ext uri="{FF2B5EF4-FFF2-40B4-BE49-F238E27FC236}">
              <a16:creationId xmlns:a16="http://schemas.microsoft.com/office/drawing/2014/main" id="{2F56EB71-AC15-4C47-A691-A284DE8CDD9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3" name="AutoShape 1" descr="blob:https://web.whatsapp.com/34b6e80c-bc0c-4a28-b3e1-e4a36d430a7e">
          <a:extLst>
            <a:ext uri="{FF2B5EF4-FFF2-40B4-BE49-F238E27FC236}">
              <a16:creationId xmlns:a16="http://schemas.microsoft.com/office/drawing/2014/main" id="{052173E2-E295-40E7-B0D7-26789A4549B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4" name="AutoShape 1" descr="blob:https://web.whatsapp.com/34b6e80c-bc0c-4a28-b3e1-e4a36d430a7e">
          <a:extLst>
            <a:ext uri="{FF2B5EF4-FFF2-40B4-BE49-F238E27FC236}">
              <a16:creationId xmlns:a16="http://schemas.microsoft.com/office/drawing/2014/main" id="{26158199-8834-4B56-8891-8C50AB4B3DA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1554</xdr:row>
      <xdr:rowOff>0</xdr:rowOff>
    </xdr:from>
    <xdr:ext cx="304800" cy="307975"/>
    <xdr:sp macro="" textlink="">
      <xdr:nvSpPr>
        <xdr:cNvPr id="8555" name="AutoShape 1" descr="blob:https://web.whatsapp.com/34b6e80c-bc0c-4a28-b3e1-e4a36d430a7e">
          <a:extLst>
            <a:ext uri="{FF2B5EF4-FFF2-40B4-BE49-F238E27FC236}">
              <a16:creationId xmlns:a16="http://schemas.microsoft.com/office/drawing/2014/main" id="{B6F2020F-CAC1-4512-B1FE-E01D2145605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56" name="AutoShape 1" descr="blob:https://web.whatsapp.com/34b6e80c-bc0c-4a28-b3e1-e4a36d430a7e">
          <a:extLst>
            <a:ext uri="{FF2B5EF4-FFF2-40B4-BE49-F238E27FC236}">
              <a16:creationId xmlns:a16="http://schemas.microsoft.com/office/drawing/2014/main" id="{EC7EB2C1-FA03-44D2-9887-2C5454FA674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57" name="AutoShape 1" descr="blob:https://web.whatsapp.com/34b6e80c-bc0c-4a28-b3e1-e4a36d430a7e">
          <a:extLst>
            <a:ext uri="{FF2B5EF4-FFF2-40B4-BE49-F238E27FC236}">
              <a16:creationId xmlns:a16="http://schemas.microsoft.com/office/drawing/2014/main" id="{BFE08F9C-DBF2-4ADB-ABB9-B344949E34D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58" name="AutoShape 1" descr="blob:https://web.whatsapp.com/34b6e80c-bc0c-4a28-b3e1-e4a36d430a7e">
          <a:extLst>
            <a:ext uri="{FF2B5EF4-FFF2-40B4-BE49-F238E27FC236}">
              <a16:creationId xmlns:a16="http://schemas.microsoft.com/office/drawing/2014/main" id="{87CC572B-04F0-4638-B72F-2556925FBA2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59" name="AutoShape 1" descr="blob:https://web.whatsapp.com/34b6e80c-bc0c-4a28-b3e1-e4a36d430a7e">
          <a:extLst>
            <a:ext uri="{FF2B5EF4-FFF2-40B4-BE49-F238E27FC236}">
              <a16:creationId xmlns:a16="http://schemas.microsoft.com/office/drawing/2014/main" id="{9C9C4D83-18A7-4E85-99BB-CB6D809DADE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0" name="AutoShape 1" descr="blob:https://web.whatsapp.com/34b6e80c-bc0c-4a28-b3e1-e4a36d430a7e">
          <a:extLst>
            <a:ext uri="{FF2B5EF4-FFF2-40B4-BE49-F238E27FC236}">
              <a16:creationId xmlns:a16="http://schemas.microsoft.com/office/drawing/2014/main" id="{94EBF249-C6AA-43C2-A530-9B568184C62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1" name="AutoShape 1" descr="blob:https://web.whatsapp.com/34b6e80c-bc0c-4a28-b3e1-e4a36d430a7e">
          <a:extLst>
            <a:ext uri="{FF2B5EF4-FFF2-40B4-BE49-F238E27FC236}">
              <a16:creationId xmlns:a16="http://schemas.microsoft.com/office/drawing/2014/main" id="{34AC1504-222A-4277-8F06-9E24008ABD7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2" name="AutoShape 1" descr="blob:https://web.whatsapp.com/34b6e80c-bc0c-4a28-b3e1-e4a36d430a7e">
          <a:extLst>
            <a:ext uri="{FF2B5EF4-FFF2-40B4-BE49-F238E27FC236}">
              <a16:creationId xmlns:a16="http://schemas.microsoft.com/office/drawing/2014/main" id="{FDAD8441-463E-4E12-90A1-1BC8F33F334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3" name="AutoShape 1" descr="blob:https://web.whatsapp.com/34b6e80c-bc0c-4a28-b3e1-e4a36d430a7e">
          <a:extLst>
            <a:ext uri="{FF2B5EF4-FFF2-40B4-BE49-F238E27FC236}">
              <a16:creationId xmlns:a16="http://schemas.microsoft.com/office/drawing/2014/main" id="{0BB84530-709F-4CF2-A037-34C6E2E032D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4" name="AutoShape 1" descr="blob:https://web.whatsapp.com/34b6e80c-bc0c-4a28-b3e1-e4a36d430a7e">
          <a:extLst>
            <a:ext uri="{FF2B5EF4-FFF2-40B4-BE49-F238E27FC236}">
              <a16:creationId xmlns:a16="http://schemas.microsoft.com/office/drawing/2014/main" id="{E6425B1D-9AF7-417D-A6FB-71717463D82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5" name="AutoShape 1" descr="blob:https://web.whatsapp.com/34b6e80c-bc0c-4a28-b3e1-e4a36d430a7e">
          <a:extLst>
            <a:ext uri="{FF2B5EF4-FFF2-40B4-BE49-F238E27FC236}">
              <a16:creationId xmlns:a16="http://schemas.microsoft.com/office/drawing/2014/main" id="{98157329-ADB3-4BB8-B8A3-39E01A1D1EA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6" name="AutoShape 1" descr="blob:https://web.whatsapp.com/34b6e80c-bc0c-4a28-b3e1-e4a36d430a7e">
          <a:extLst>
            <a:ext uri="{FF2B5EF4-FFF2-40B4-BE49-F238E27FC236}">
              <a16:creationId xmlns:a16="http://schemas.microsoft.com/office/drawing/2014/main" id="{FA718302-9612-44C3-AE67-EDDC2362926F}"/>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7" name="AutoShape 1" descr="blob:https://web.whatsapp.com/34b6e80c-bc0c-4a28-b3e1-e4a36d430a7e">
          <a:extLst>
            <a:ext uri="{FF2B5EF4-FFF2-40B4-BE49-F238E27FC236}">
              <a16:creationId xmlns:a16="http://schemas.microsoft.com/office/drawing/2014/main" id="{D1DD2C6B-E5A9-4876-8928-DE7F2FBEC71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8" name="AutoShape 1" descr="blob:https://web.whatsapp.com/34b6e80c-bc0c-4a28-b3e1-e4a36d430a7e">
          <a:extLst>
            <a:ext uri="{FF2B5EF4-FFF2-40B4-BE49-F238E27FC236}">
              <a16:creationId xmlns:a16="http://schemas.microsoft.com/office/drawing/2014/main" id="{464E8760-5E88-47AC-A111-DD29AFF4F54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69" name="AutoShape 1" descr="blob:https://web.whatsapp.com/34b6e80c-bc0c-4a28-b3e1-e4a36d430a7e">
          <a:extLst>
            <a:ext uri="{FF2B5EF4-FFF2-40B4-BE49-F238E27FC236}">
              <a16:creationId xmlns:a16="http://schemas.microsoft.com/office/drawing/2014/main" id="{A6D3DA45-A967-4543-9DBF-0610387CA3B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0" name="AutoShape 1" descr="blob:https://web.whatsapp.com/34b6e80c-bc0c-4a28-b3e1-e4a36d430a7e">
          <a:extLst>
            <a:ext uri="{FF2B5EF4-FFF2-40B4-BE49-F238E27FC236}">
              <a16:creationId xmlns:a16="http://schemas.microsoft.com/office/drawing/2014/main" id="{523A0D38-821F-430D-9CF9-2181B887241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1" name="AutoShape 1" descr="blob:https://web.whatsapp.com/34b6e80c-bc0c-4a28-b3e1-e4a36d430a7e">
          <a:extLst>
            <a:ext uri="{FF2B5EF4-FFF2-40B4-BE49-F238E27FC236}">
              <a16:creationId xmlns:a16="http://schemas.microsoft.com/office/drawing/2014/main" id="{17CE6F7D-415E-4E16-8C7C-63E9E87AD8D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2" name="AutoShape 1" descr="blob:https://web.whatsapp.com/34b6e80c-bc0c-4a28-b3e1-e4a36d430a7e">
          <a:extLst>
            <a:ext uri="{FF2B5EF4-FFF2-40B4-BE49-F238E27FC236}">
              <a16:creationId xmlns:a16="http://schemas.microsoft.com/office/drawing/2014/main" id="{C9931C3E-8429-44E5-8137-FEE79D90566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3" name="AutoShape 1" descr="blob:https://web.whatsapp.com/34b6e80c-bc0c-4a28-b3e1-e4a36d430a7e">
          <a:extLst>
            <a:ext uri="{FF2B5EF4-FFF2-40B4-BE49-F238E27FC236}">
              <a16:creationId xmlns:a16="http://schemas.microsoft.com/office/drawing/2014/main" id="{06BC9C88-DAC9-4880-A05B-0B27AD91AA8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4" name="AutoShape 1" descr="blob:https://web.whatsapp.com/34b6e80c-bc0c-4a28-b3e1-e4a36d430a7e">
          <a:extLst>
            <a:ext uri="{FF2B5EF4-FFF2-40B4-BE49-F238E27FC236}">
              <a16:creationId xmlns:a16="http://schemas.microsoft.com/office/drawing/2014/main" id="{C2C5C827-7106-4C3A-ADB0-ACBACD98E4A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8575" name="AutoShape 1" descr="blob:https://web.whatsapp.com/34b6e80c-bc0c-4a28-b3e1-e4a36d430a7e">
          <a:extLst>
            <a:ext uri="{FF2B5EF4-FFF2-40B4-BE49-F238E27FC236}">
              <a16:creationId xmlns:a16="http://schemas.microsoft.com/office/drawing/2014/main" id="{17A0BC87-6E8C-48C0-ADC1-989D0ACAD86F}"/>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286" name="AutoShape 1" descr="blob:https://web.whatsapp.com/34b6e80c-bc0c-4a28-b3e1-e4a36d430a7e">
          <a:extLst>
            <a:ext uri="{FF2B5EF4-FFF2-40B4-BE49-F238E27FC236}">
              <a16:creationId xmlns:a16="http://schemas.microsoft.com/office/drawing/2014/main" id="{FC1ABE6E-1264-4817-B6A8-0B8A923CDBA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439" name="AutoShape 1" descr="blob:https://web.whatsapp.com/34b6e80c-bc0c-4a28-b3e1-e4a36d430a7e">
          <a:extLst>
            <a:ext uri="{FF2B5EF4-FFF2-40B4-BE49-F238E27FC236}">
              <a16:creationId xmlns:a16="http://schemas.microsoft.com/office/drawing/2014/main" id="{1C571433-6F43-42D9-846C-897EE55857F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22" name="AutoShape 1" descr="blob:https://web.whatsapp.com/34b6e80c-bc0c-4a28-b3e1-e4a36d430a7e">
          <a:extLst>
            <a:ext uri="{FF2B5EF4-FFF2-40B4-BE49-F238E27FC236}">
              <a16:creationId xmlns:a16="http://schemas.microsoft.com/office/drawing/2014/main" id="{C0EF1A8C-F3D9-43F6-AB3F-EFF20648655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23" name="AutoShape 1" descr="blob:https://web.whatsapp.com/34b6e80c-bc0c-4a28-b3e1-e4a36d430a7e">
          <a:extLst>
            <a:ext uri="{FF2B5EF4-FFF2-40B4-BE49-F238E27FC236}">
              <a16:creationId xmlns:a16="http://schemas.microsoft.com/office/drawing/2014/main" id="{24671506-816E-4B5B-AF93-DC846435526F}"/>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33" name="AutoShape 1" descr="blob:https://web.whatsapp.com/34b6e80c-bc0c-4a28-b3e1-e4a36d430a7e">
          <a:extLst>
            <a:ext uri="{FF2B5EF4-FFF2-40B4-BE49-F238E27FC236}">
              <a16:creationId xmlns:a16="http://schemas.microsoft.com/office/drawing/2014/main" id="{7FD7A1F3-7398-486B-BEF9-227B297A36B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34" name="AutoShape 1" descr="blob:https://web.whatsapp.com/34b6e80c-bc0c-4a28-b3e1-e4a36d430a7e">
          <a:extLst>
            <a:ext uri="{FF2B5EF4-FFF2-40B4-BE49-F238E27FC236}">
              <a16:creationId xmlns:a16="http://schemas.microsoft.com/office/drawing/2014/main" id="{F8CF0087-B8DA-495E-8E6B-338CE8E33F2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48" name="AutoShape 1" descr="blob:https://web.whatsapp.com/34b6e80c-bc0c-4a28-b3e1-e4a36d430a7e">
          <a:extLst>
            <a:ext uri="{FF2B5EF4-FFF2-40B4-BE49-F238E27FC236}">
              <a16:creationId xmlns:a16="http://schemas.microsoft.com/office/drawing/2014/main" id="{844A6F45-9B10-480F-AC56-68B056E2795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49" name="AutoShape 1" descr="blob:https://web.whatsapp.com/34b6e80c-bc0c-4a28-b3e1-e4a36d430a7e">
          <a:extLst>
            <a:ext uri="{FF2B5EF4-FFF2-40B4-BE49-F238E27FC236}">
              <a16:creationId xmlns:a16="http://schemas.microsoft.com/office/drawing/2014/main" id="{3892EC14-6DB5-46F7-8810-B104306A814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65" name="AutoShape 1" descr="blob:https://web.whatsapp.com/34b6e80c-bc0c-4a28-b3e1-e4a36d430a7e">
          <a:extLst>
            <a:ext uri="{FF2B5EF4-FFF2-40B4-BE49-F238E27FC236}">
              <a16:creationId xmlns:a16="http://schemas.microsoft.com/office/drawing/2014/main" id="{401279CC-08C5-4656-8C4C-2F27BCAC024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66" name="AutoShape 1" descr="blob:https://web.whatsapp.com/34b6e80c-bc0c-4a28-b3e1-e4a36d430a7e">
          <a:extLst>
            <a:ext uri="{FF2B5EF4-FFF2-40B4-BE49-F238E27FC236}">
              <a16:creationId xmlns:a16="http://schemas.microsoft.com/office/drawing/2014/main" id="{04C5D990-92A8-425A-B85E-7DE040C2330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72" name="AutoShape 1" descr="blob:https://web.whatsapp.com/34b6e80c-bc0c-4a28-b3e1-e4a36d430a7e">
          <a:extLst>
            <a:ext uri="{FF2B5EF4-FFF2-40B4-BE49-F238E27FC236}">
              <a16:creationId xmlns:a16="http://schemas.microsoft.com/office/drawing/2014/main" id="{CB52084A-BA1B-44DE-8CB8-FD57B5B00C9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1555</xdr:row>
      <xdr:rowOff>0</xdr:rowOff>
    </xdr:from>
    <xdr:ext cx="304800" cy="307975"/>
    <xdr:sp macro="" textlink="">
      <xdr:nvSpPr>
        <xdr:cNvPr id="2573" name="AutoShape 1" descr="blob:https://web.whatsapp.com/34b6e80c-bc0c-4a28-b3e1-e4a36d430a7e">
          <a:extLst>
            <a:ext uri="{FF2B5EF4-FFF2-40B4-BE49-F238E27FC236}">
              <a16:creationId xmlns:a16="http://schemas.microsoft.com/office/drawing/2014/main" id="{1ED40736-B6DA-4B6A-A0C5-9A24CAEAEDFC}"/>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1557</xdr:row>
      <xdr:rowOff>0</xdr:rowOff>
    </xdr:from>
    <xdr:ext cx="304800" cy="307975"/>
    <xdr:sp macro="" textlink="">
      <xdr:nvSpPr>
        <xdr:cNvPr id="2584" name="AutoShape 1" descr="blob:https://web.whatsapp.com/34b6e80c-bc0c-4a28-b3e1-e4a36d430a7e">
          <a:extLst>
            <a:ext uri="{FF2B5EF4-FFF2-40B4-BE49-F238E27FC236}">
              <a16:creationId xmlns:a16="http://schemas.microsoft.com/office/drawing/2014/main" id="{DA4DE4DB-4670-42BE-91D6-12EB2D8BDAE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2585" name="AutoShape 1" descr="blob:https://web.whatsapp.com/34b6e80c-bc0c-4a28-b3e1-e4a36d430a7e">
          <a:extLst>
            <a:ext uri="{FF2B5EF4-FFF2-40B4-BE49-F238E27FC236}">
              <a16:creationId xmlns:a16="http://schemas.microsoft.com/office/drawing/2014/main" id="{5DBFB338-D422-40F6-B4F6-F52E5CB2B95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2627" name="AutoShape 1" descr="blob:https://web.whatsapp.com/34b6e80c-bc0c-4a28-b3e1-e4a36d430a7e">
          <a:extLst>
            <a:ext uri="{FF2B5EF4-FFF2-40B4-BE49-F238E27FC236}">
              <a16:creationId xmlns:a16="http://schemas.microsoft.com/office/drawing/2014/main" id="{8239ADEA-CE21-4014-9ED1-AB0D028C0FA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2631" name="AutoShape 1" descr="blob:https://web.whatsapp.com/34b6e80c-bc0c-4a28-b3e1-e4a36d430a7e">
          <a:extLst>
            <a:ext uri="{FF2B5EF4-FFF2-40B4-BE49-F238E27FC236}">
              <a16:creationId xmlns:a16="http://schemas.microsoft.com/office/drawing/2014/main" id="{DC493038-9A76-45F8-B132-87648ABDCF6C}"/>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36" name="AutoShape 1" descr="blob:https://web.whatsapp.com/34b6e80c-bc0c-4a28-b3e1-e4a36d430a7e">
          <a:extLst>
            <a:ext uri="{FF2B5EF4-FFF2-40B4-BE49-F238E27FC236}">
              <a16:creationId xmlns:a16="http://schemas.microsoft.com/office/drawing/2014/main" id="{B0C21024-E3FC-4978-B1C8-602DC34FDC4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38" name="AutoShape 1" descr="blob:https://web.whatsapp.com/34b6e80c-bc0c-4a28-b3e1-e4a36d430a7e">
          <a:extLst>
            <a:ext uri="{FF2B5EF4-FFF2-40B4-BE49-F238E27FC236}">
              <a16:creationId xmlns:a16="http://schemas.microsoft.com/office/drawing/2014/main" id="{B033B39C-FB24-421E-B4BF-E76E1BFD05D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40" name="AutoShape 1" descr="blob:https://web.whatsapp.com/34b6e80c-bc0c-4a28-b3e1-e4a36d430a7e">
          <a:extLst>
            <a:ext uri="{FF2B5EF4-FFF2-40B4-BE49-F238E27FC236}">
              <a16:creationId xmlns:a16="http://schemas.microsoft.com/office/drawing/2014/main" id="{341B7FBC-9C3C-43EA-A369-F8050B846C7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50" name="AutoShape 1" descr="blob:https://web.whatsapp.com/34b6e80c-bc0c-4a28-b3e1-e4a36d430a7e">
          <a:extLst>
            <a:ext uri="{FF2B5EF4-FFF2-40B4-BE49-F238E27FC236}">
              <a16:creationId xmlns:a16="http://schemas.microsoft.com/office/drawing/2014/main" id="{18E418AE-2DCE-47A0-BB69-BE98AF3CAF0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55" name="AutoShape 1" descr="blob:https://web.whatsapp.com/34b6e80c-bc0c-4a28-b3e1-e4a36d430a7e">
          <a:extLst>
            <a:ext uri="{FF2B5EF4-FFF2-40B4-BE49-F238E27FC236}">
              <a16:creationId xmlns:a16="http://schemas.microsoft.com/office/drawing/2014/main" id="{F93BA509-9C3E-45E6-A336-01CAF936CFF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658" name="AutoShape 1" descr="blob:https://web.whatsapp.com/34b6e80c-bc0c-4a28-b3e1-e4a36d430a7e">
          <a:extLst>
            <a:ext uri="{FF2B5EF4-FFF2-40B4-BE49-F238E27FC236}">
              <a16:creationId xmlns:a16="http://schemas.microsoft.com/office/drawing/2014/main" id="{C46C6B2E-DA5B-4156-935D-D6D477DADEA7}"/>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35" name="AutoShape 1" descr="blob:https://web.whatsapp.com/34b6e80c-bc0c-4a28-b3e1-e4a36d430a7e">
          <a:extLst>
            <a:ext uri="{FF2B5EF4-FFF2-40B4-BE49-F238E27FC236}">
              <a16:creationId xmlns:a16="http://schemas.microsoft.com/office/drawing/2014/main" id="{0D43EDDD-61EA-4B66-B99A-C9FA6415E7B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47" name="AutoShape 1" descr="blob:https://web.whatsapp.com/34b6e80c-bc0c-4a28-b3e1-e4a36d430a7e">
          <a:extLst>
            <a:ext uri="{FF2B5EF4-FFF2-40B4-BE49-F238E27FC236}">
              <a16:creationId xmlns:a16="http://schemas.microsoft.com/office/drawing/2014/main" id="{1AFD9E09-BED1-4D4B-86E3-EBD67A1EB2E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74" name="AutoShape 1" descr="blob:https://web.whatsapp.com/34b6e80c-bc0c-4a28-b3e1-e4a36d430a7e">
          <a:extLst>
            <a:ext uri="{FF2B5EF4-FFF2-40B4-BE49-F238E27FC236}">
              <a16:creationId xmlns:a16="http://schemas.microsoft.com/office/drawing/2014/main" id="{F6D558FF-74D4-44D2-AFA4-C0CC5386DDA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75" name="AutoShape 1" descr="blob:https://web.whatsapp.com/34b6e80c-bc0c-4a28-b3e1-e4a36d430a7e">
          <a:extLst>
            <a:ext uri="{FF2B5EF4-FFF2-40B4-BE49-F238E27FC236}">
              <a16:creationId xmlns:a16="http://schemas.microsoft.com/office/drawing/2014/main" id="{770191C3-26EC-4AB3-A7FB-27C6DFD89A4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88" name="AutoShape 1" descr="blob:https://web.whatsapp.com/34b6e80c-bc0c-4a28-b3e1-e4a36d430a7e">
          <a:extLst>
            <a:ext uri="{FF2B5EF4-FFF2-40B4-BE49-F238E27FC236}">
              <a16:creationId xmlns:a16="http://schemas.microsoft.com/office/drawing/2014/main" id="{A2D79FF4-6F47-4A69-9AAE-C1B0D424DCB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91" name="AutoShape 1" descr="blob:https://web.whatsapp.com/34b6e80c-bc0c-4a28-b3e1-e4a36d430a7e">
          <a:extLst>
            <a:ext uri="{FF2B5EF4-FFF2-40B4-BE49-F238E27FC236}">
              <a16:creationId xmlns:a16="http://schemas.microsoft.com/office/drawing/2014/main" id="{2B149FA9-F5AE-4346-A2DC-5C7150B863D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2794" name="AutoShape 1" descr="blob:https://web.whatsapp.com/34b6e80c-bc0c-4a28-b3e1-e4a36d430a7e">
          <a:extLst>
            <a:ext uri="{FF2B5EF4-FFF2-40B4-BE49-F238E27FC236}">
              <a16:creationId xmlns:a16="http://schemas.microsoft.com/office/drawing/2014/main" id="{DEC75673-CCB6-43FC-B0D1-8C377A5B548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038" name="AutoShape 1" descr="blob:https://web.whatsapp.com/34b6e80c-bc0c-4a28-b3e1-e4a36d430a7e">
          <a:extLst>
            <a:ext uri="{FF2B5EF4-FFF2-40B4-BE49-F238E27FC236}">
              <a16:creationId xmlns:a16="http://schemas.microsoft.com/office/drawing/2014/main" id="{AD66E2C3-2055-4344-924E-D33384C311A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039" name="AutoShape 1" descr="blob:https://web.whatsapp.com/34b6e80c-bc0c-4a28-b3e1-e4a36d430a7e">
          <a:extLst>
            <a:ext uri="{FF2B5EF4-FFF2-40B4-BE49-F238E27FC236}">
              <a16:creationId xmlns:a16="http://schemas.microsoft.com/office/drawing/2014/main" id="{EA050073-D70F-4942-856F-829A25F2150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040" name="AutoShape 1" descr="blob:https://web.whatsapp.com/34b6e80c-bc0c-4a28-b3e1-e4a36d430a7e">
          <a:extLst>
            <a:ext uri="{FF2B5EF4-FFF2-40B4-BE49-F238E27FC236}">
              <a16:creationId xmlns:a16="http://schemas.microsoft.com/office/drawing/2014/main" id="{2841A414-D5C5-45CD-BDFE-DC78E542186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41" name="AutoShape 1" descr="blob:https://web.whatsapp.com/34b6e80c-bc0c-4a28-b3e1-e4a36d430a7e">
          <a:extLst>
            <a:ext uri="{FF2B5EF4-FFF2-40B4-BE49-F238E27FC236}">
              <a16:creationId xmlns:a16="http://schemas.microsoft.com/office/drawing/2014/main" id="{EAF37958-7FC2-43CF-88CF-E471ADB0F57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1" name="AutoShape 1" descr="blob:https://web.whatsapp.com/34b6e80c-bc0c-4a28-b3e1-e4a36d430a7e">
          <a:extLst>
            <a:ext uri="{FF2B5EF4-FFF2-40B4-BE49-F238E27FC236}">
              <a16:creationId xmlns:a16="http://schemas.microsoft.com/office/drawing/2014/main" id="{513B966A-32AA-4BA2-8759-950EF9C6DCD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2" name="AutoShape 1" descr="blob:https://web.whatsapp.com/34b6e80c-bc0c-4a28-b3e1-e4a36d430a7e">
          <a:extLst>
            <a:ext uri="{FF2B5EF4-FFF2-40B4-BE49-F238E27FC236}">
              <a16:creationId xmlns:a16="http://schemas.microsoft.com/office/drawing/2014/main" id="{D03E583C-C25A-45BE-9F2D-828DF5E2592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3" name="AutoShape 1" descr="blob:https://web.whatsapp.com/34b6e80c-bc0c-4a28-b3e1-e4a36d430a7e">
          <a:extLst>
            <a:ext uri="{FF2B5EF4-FFF2-40B4-BE49-F238E27FC236}">
              <a16:creationId xmlns:a16="http://schemas.microsoft.com/office/drawing/2014/main" id="{F6504DF4-FC0F-4700-B7B4-EFE0C54E539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4" name="AutoShape 1" descr="blob:https://web.whatsapp.com/34b6e80c-bc0c-4a28-b3e1-e4a36d430a7e">
          <a:extLst>
            <a:ext uri="{FF2B5EF4-FFF2-40B4-BE49-F238E27FC236}">
              <a16:creationId xmlns:a16="http://schemas.microsoft.com/office/drawing/2014/main" id="{2FC2A4A0-F0DB-41D4-A882-F7AF9EEEF7B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5" name="AutoShape 1" descr="blob:https://web.whatsapp.com/34b6e80c-bc0c-4a28-b3e1-e4a36d430a7e">
          <a:extLst>
            <a:ext uri="{FF2B5EF4-FFF2-40B4-BE49-F238E27FC236}">
              <a16:creationId xmlns:a16="http://schemas.microsoft.com/office/drawing/2014/main" id="{5A011709-3E12-46EF-B5D4-4292CDDA858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6" name="AutoShape 1" descr="blob:https://web.whatsapp.com/34b6e80c-bc0c-4a28-b3e1-e4a36d430a7e">
          <a:extLst>
            <a:ext uri="{FF2B5EF4-FFF2-40B4-BE49-F238E27FC236}">
              <a16:creationId xmlns:a16="http://schemas.microsoft.com/office/drawing/2014/main" id="{472DC8EB-B091-4DF5-8CB8-B13AAD128C0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77" name="AutoShape 1" descr="blob:https://web.whatsapp.com/34b6e80c-bc0c-4a28-b3e1-e4a36d430a7e">
          <a:extLst>
            <a:ext uri="{FF2B5EF4-FFF2-40B4-BE49-F238E27FC236}">
              <a16:creationId xmlns:a16="http://schemas.microsoft.com/office/drawing/2014/main" id="{13D65709-E3BB-401D-8966-6B1CDAABF1C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81" name="AutoShape 1" descr="blob:https://web.whatsapp.com/34b6e80c-bc0c-4a28-b3e1-e4a36d430a7e">
          <a:extLst>
            <a:ext uri="{FF2B5EF4-FFF2-40B4-BE49-F238E27FC236}">
              <a16:creationId xmlns:a16="http://schemas.microsoft.com/office/drawing/2014/main" id="{30FD8A77-3B78-482E-AC9C-D90625439AC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82" name="AutoShape 1" descr="blob:https://web.whatsapp.com/34b6e80c-bc0c-4a28-b3e1-e4a36d430a7e">
          <a:extLst>
            <a:ext uri="{FF2B5EF4-FFF2-40B4-BE49-F238E27FC236}">
              <a16:creationId xmlns:a16="http://schemas.microsoft.com/office/drawing/2014/main" id="{4F289BD9-5C78-48B3-A745-80E20E27456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083" name="AutoShape 1" descr="blob:https://web.whatsapp.com/34b6e80c-bc0c-4a28-b3e1-e4a36d430a7e">
          <a:extLst>
            <a:ext uri="{FF2B5EF4-FFF2-40B4-BE49-F238E27FC236}">
              <a16:creationId xmlns:a16="http://schemas.microsoft.com/office/drawing/2014/main" id="{7A552F7C-13EA-41B5-B176-88F9EC34E31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108" name="AutoShape 1" descr="blob:https://web.whatsapp.com/34b6e80c-bc0c-4a28-b3e1-e4a36d430a7e">
          <a:extLst>
            <a:ext uri="{FF2B5EF4-FFF2-40B4-BE49-F238E27FC236}">
              <a16:creationId xmlns:a16="http://schemas.microsoft.com/office/drawing/2014/main" id="{7657AE5F-AA1E-4358-9E35-39BFE9DFCFA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281" name="AutoShape 1" descr="blob:https://web.whatsapp.com/34b6e80c-bc0c-4a28-b3e1-e4a36d430a7e">
          <a:extLst>
            <a:ext uri="{FF2B5EF4-FFF2-40B4-BE49-F238E27FC236}">
              <a16:creationId xmlns:a16="http://schemas.microsoft.com/office/drawing/2014/main" id="{5BA5E54C-5B14-4F21-B3BD-B0DD2416425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282" name="AutoShape 1" descr="blob:https://web.whatsapp.com/34b6e80c-bc0c-4a28-b3e1-e4a36d430a7e">
          <a:extLst>
            <a:ext uri="{FF2B5EF4-FFF2-40B4-BE49-F238E27FC236}">
              <a16:creationId xmlns:a16="http://schemas.microsoft.com/office/drawing/2014/main" id="{E7CA915A-44BA-43BA-B8CE-CFBDDEAFE85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283" name="AutoShape 1" descr="blob:https://web.whatsapp.com/34b6e80c-bc0c-4a28-b3e1-e4a36d430a7e">
          <a:extLst>
            <a:ext uri="{FF2B5EF4-FFF2-40B4-BE49-F238E27FC236}">
              <a16:creationId xmlns:a16="http://schemas.microsoft.com/office/drawing/2014/main" id="{AF9BE738-8796-41FA-8070-60606DD5B4A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284" name="AutoShape 1" descr="blob:https://web.whatsapp.com/34b6e80c-bc0c-4a28-b3e1-e4a36d430a7e">
          <a:extLst>
            <a:ext uri="{FF2B5EF4-FFF2-40B4-BE49-F238E27FC236}">
              <a16:creationId xmlns:a16="http://schemas.microsoft.com/office/drawing/2014/main" id="{39737990-3300-43FE-BA15-81474AF1932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1557</xdr:row>
      <xdr:rowOff>0</xdr:rowOff>
    </xdr:from>
    <xdr:ext cx="304800" cy="307975"/>
    <xdr:sp macro="" textlink="">
      <xdr:nvSpPr>
        <xdr:cNvPr id="3285" name="AutoShape 1" descr="blob:https://web.whatsapp.com/34b6e80c-bc0c-4a28-b3e1-e4a36d430a7e">
          <a:extLst>
            <a:ext uri="{FF2B5EF4-FFF2-40B4-BE49-F238E27FC236}">
              <a16:creationId xmlns:a16="http://schemas.microsoft.com/office/drawing/2014/main" id="{1AD5E0B9-F39D-40D4-B03C-887B65C7E9C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3286" name="AutoShape 1" descr="blob:https://web.whatsapp.com/34b6e80c-bc0c-4a28-b3e1-e4a36d430a7e">
          <a:extLst>
            <a:ext uri="{FF2B5EF4-FFF2-40B4-BE49-F238E27FC236}">
              <a16:creationId xmlns:a16="http://schemas.microsoft.com/office/drawing/2014/main" id="{A775D186-B368-4D9B-BC35-CC0A1E7E0E9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87" name="AutoShape 1" descr="blob:https://web.whatsapp.com/34b6e80c-bc0c-4a28-b3e1-e4a36d430a7e">
          <a:extLst>
            <a:ext uri="{FF2B5EF4-FFF2-40B4-BE49-F238E27FC236}">
              <a16:creationId xmlns:a16="http://schemas.microsoft.com/office/drawing/2014/main" id="{560AD10F-9965-41A9-8759-53DE0E39C54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88" name="AutoShape 1" descr="blob:https://web.whatsapp.com/34b6e80c-bc0c-4a28-b3e1-e4a36d430a7e">
          <a:extLst>
            <a:ext uri="{FF2B5EF4-FFF2-40B4-BE49-F238E27FC236}">
              <a16:creationId xmlns:a16="http://schemas.microsoft.com/office/drawing/2014/main" id="{E6CDAAC9-AEFF-443C-99DD-7816D16585F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89" name="AutoShape 1" descr="blob:https://web.whatsapp.com/34b6e80c-bc0c-4a28-b3e1-e4a36d430a7e">
          <a:extLst>
            <a:ext uri="{FF2B5EF4-FFF2-40B4-BE49-F238E27FC236}">
              <a16:creationId xmlns:a16="http://schemas.microsoft.com/office/drawing/2014/main" id="{BB0D1CC2-466C-48DE-B718-87DFE12CCDC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0" name="AutoShape 1" descr="blob:https://web.whatsapp.com/34b6e80c-bc0c-4a28-b3e1-e4a36d430a7e">
          <a:extLst>
            <a:ext uri="{FF2B5EF4-FFF2-40B4-BE49-F238E27FC236}">
              <a16:creationId xmlns:a16="http://schemas.microsoft.com/office/drawing/2014/main" id="{B41B3CFE-4305-42F1-9106-4DED3B2F2DE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1" name="AutoShape 1" descr="blob:https://web.whatsapp.com/34b6e80c-bc0c-4a28-b3e1-e4a36d430a7e">
          <a:extLst>
            <a:ext uri="{FF2B5EF4-FFF2-40B4-BE49-F238E27FC236}">
              <a16:creationId xmlns:a16="http://schemas.microsoft.com/office/drawing/2014/main" id="{8766AA60-E5C0-4F21-8325-C5480CB9663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2" name="AutoShape 1" descr="blob:https://web.whatsapp.com/34b6e80c-bc0c-4a28-b3e1-e4a36d430a7e">
          <a:extLst>
            <a:ext uri="{FF2B5EF4-FFF2-40B4-BE49-F238E27FC236}">
              <a16:creationId xmlns:a16="http://schemas.microsoft.com/office/drawing/2014/main" id="{4C1A866F-6E38-4D6A-A6EE-630FF1680E1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3" name="AutoShape 1" descr="blob:https://web.whatsapp.com/34b6e80c-bc0c-4a28-b3e1-e4a36d430a7e">
          <a:extLst>
            <a:ext uri="{FF2B5EF4-FFF2-40B4-BE49-F238E27FC236}">
              <a16:creationId xmlns:a16="http://schemas.microsoft.com/office/drawing/2014/main" id="{8B0A6753-F18B-4F59-AF8D-CAB5A683F90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4" name="AutoShape 1" descr="blob:https://web.whatsapp.com/34b6e80c-bc0c-4a28-b3e1-e4a36d430a7e">
          <a:extLst>
            <a:ext uri="{FF2B5EF4-FFF2-40B4-BE49-F238E27FC236}">
              <a16:creationId xmlns:a16="http://schemas.microsoft.com/office/drawing/2014/main" id="{B817A532-77C6-49D4-939F-75BC71CD0EC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5" name="AutoShape 1" descr="blob:https://web.whatsapp.com/34b6e80c-bc0c-4a28-b3e1-e4a36d430a7e">
          <a:extLst>
            <a:ext uri="{FF2B5EF4-FFF2-40B4-BE49-F238E27FC236}">
              <a16:creationId xmlns:a16="http://schemas.microsoft.com/office/drawing/2014/main" id="{2EBB8759-6541-4BDE-A010-491A00D911E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6" name="AutoShape 1" descr="blob:https://web.whatsapp.com/34b6e80c-bc0c-4a28-b3e1-e4a36d430a7e">
          <a:extLst>
            <a:ext uri="{FF2B5EF4-FFF2-40B4-BE49-F238E27FC236}">
              <a16:creationId xmlns:a16="http://schemas.microsoft.com/office/drawing/2014/main" id="{B8C5E2C1-9B45-4C4A-822F-6C73CB787AE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7" name="AutoShape 1" descr="blob:https://web.whatsapp.com/34b6e80c-bc0c-4a28-b3e1-e4a36d430a7e">
          <a:extLst>
            <a:ext uri="{FF2B5EF4-FFF2-40B4-BE49-F238E27FC236}">
              <a16:creationId xmlns:a16="http://schemas.microsoft.com/office/drawing/2014/main" id="{A027E020-A68B-4273-9C3C-C77EE365CDA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8" name="AutoShape 1" descr="blob:https://web.whatsapp.com/34b6e80c-bc0c-4a28-b3e1-e4a36d430a7e">
          <a:extLst>
            <a:ext uri="{FF2B5EF4-FFF2-40B4-BE49-F238E27FC236}">
              <a16:creationId xmlns:a16="http://schemas.microsoft.com/office/drawing/2014/main" id="{7FCE8E57-E790-4FF2-9FEE-55CC02EDAC3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299" name="AutoShape 1" descr="blob:https://web.whatsapp.com/34b6e80c-bc0c-4a28-b3e1-e4a36d430a7e">
          <a:extLst>
            <a:ext uri="{FF2B5EF4-FFF2-40B4-BE49-F238E27FC236}">
              <a16:creationId xmlns:a16="http://schemas.microsoft.com/office/drawing/2014/main" id="{A2F7C749-EF19-41B6-A34E-ED99D57303A7}"/>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0" name="AutoShape 1" descr="blob:https://web.whatsapp.com/34b6e80c-bc0c-4a28-b3e1-e4a36d430a7e">
          <a:extLst>
            <a:ext uri="{FF2B5EF4-FFF2-40B4-BE49-F238E27FC236}">
              <a16:creationId xmlns:a16="http://schemas.microsoft.com/office/drawing/2014/main" id="{43C58F42-116F-4BA8-8A17-87A1B12C779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1" name="AutoShape 1" descr="blob:https://web.whatsapp.com/34b6e80c-bc0c-4a28-b3e1-e4a36d430a7e">
          <a:extLst>
            <a:ext uri="{FF2B5EF4-FFF2-40B4-BE49-F238E27FC236}">
              <a16:creationId xmlns:a16="http://schemas.microsoft.com/office/drawing/2014/main" id="{8EDDA707-2139-4121-9853-2B08F9574DD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2" name="AutoShape 1" descr="blob:https://web.whatsapp.com/34b6e80c-bc0c-4a28-b3e1-e4a36d430a7e">
          <a:extLst>
            <a:ext uri="{FF2B5EF4-FFF2-40B4-BE49-F238E27FC236}">
              <a16:creationId xmlns:a16="http://schemas.microsoft.com/office/drawing/2014/main" id="{23FAE5DD-6FE5-4544-9FF3-AECC7AB428C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3" name="AutoShape 1" descr="blob:https://web.whatsapp.com/34b6e80c-bc0c-4a28-b3e1-e4a36d430a7e">
          <a:extLst>
            <a:ext uri="{FF2B5EF4-FFF2-40B4-BE49-F238E27FC236}">
              <a16:creationId xmlns:a16="http://schemas.microsoft.com/office/drawing/2014/main" id="{1C6BF926-53A7-43F9-9852-B33ED649F2A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4" name="AutoShape 1" descr="blob:https://web.whatsapp.com/34b6e80c-bc0c-4a28-b3e1-e4a36d430a7e">
          <a:extLst>
            <a:ext uri="{FF2B5EF4-FFF2-40B4-BE49-F238E27FC236}">
              <a16:creationId xmlns:a16="http://schemas.microsoft.com/office/drawing/2014/main" id="{473E9EAB-B4DC-4771-B77B-B4367A461BE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5" name="AutoShape 1" descr="blob:https://web.whatsapp.com/34b6e80c-bc0c-4a28-b3e1-e4a36d430a7e">
          <a:extLst>
            <a:ext uri="{FF2B5EF4-FFF2-40B4-BE49-F238E27FC236}">
              <a16:creationId xmlns:a16="http://schemas.microsoft.com/office/drawing/2014/main" id="{B3B2BD49-9319-4644-A9D3-D2A2F783AF4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6" name="AutoShape 1" descr="blob:https://web.whatsapp.com/34b6e80c-bc0c-4a28-b3e1-e4a36d430a7e">
          <a:extLst>
            <a:ext uri="{FF2B5EF4-FFF2-40B4-BE49-F238E27FC236}">
              <a16:creationId xmlns:a16="http://schemas.microsoft.com/office/drawing/2014/main" id="{68BF71A2-5A20-4498-BCCD-B1086D06D58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7" name="AutoShape 1" descr="blob:https://web.whatsapp.com/34b6e80c-bc0c-4a28-b3e1-e4a36d430a7e">
          <a:extLst>
            <a:ext uri="{FF2B5EF4-FFF2-40B4-BE49-F238E27FC236}">
              <a16:creationId xmlns:a16="http://schemas.microsoft.com/office/drawing/2014/main" id="{4236FB36-CF7B-4FA1-8354-4807D4610AC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8" name="AutoShape 1" descr="blob:https://web.whatsapp.com/34b6e80c-bc0c-4a28-b3e1-e4a36d430a7e">
          <a:extLst>
            <a:ext uri="{FF2B5EF4-FFF2-40B4-BE49-F238E27FC236}">
              <a16:creationId xmlns:a16="http://schemas.microsoft.com/office/drawing/2014/main" id="{1DA2C6E5-2102-4B79-BBD7-208234C9162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09" name="AutoShape 1" descr="blob:https://web.whatsapp.com/34b6e80c-bc0c-4a28-b3e1-e4a36d430a7e">
          <a:extLst>
            <a:ext uri="{FF2B5EF4-FFF2-40B4-BE49-F238E27FC236}">
              <a16:creationId xmlns:a16="http://schemas.microsoft.com/office/drawing/2014/main" id="{C51F3328-E1A6-4127-8F6C-A1838B74514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0" name="AutoShape 1" descr="blob:https://web.whatsapp.com/34b6e80c-bc0c-4a28-b3e1-e4a36d430a7e">
          <a:extLst>
            <a:ext uri="{FF2B5EF4-FFF2-40B4-BE49-F238E27FC236}">
              <a16:creationId xmlns:a16="http://schemas.microsoft.com/office/drawing/2014/main" id="{C3F0A3EA-BA5B-47F8-977E-53191E387F8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1" name="AutoShape 1" descr="blob:https://web.whatsapp.com/34b6e80c-bc0c-4a28-b3e1-e4a36d430a7e">
          <a:extLst>
            <a:ext uri="{FF2B5EF4-FFF2-40B4-BE49-F238E27FC236}">
              <a16:creationId xmlns:a16="http://schemas.microsoft.com/office/drawing/2014/main" id="{1B39DC68-3E25-45A2-A589-54300D538A1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2" name="AutoShape 1" descr="blob:https://web.whatsapp.com/34b6e80c-bc0c-4a28-b3e1-e4a36d430a7e">
          <a:extLst>
            <a:ext uri="{FF2B5EF4-FFF2-40B4-BE49-F238E27FC236}">
              <a16:creationId xmlns:a16="http://schemas.microsoft.com/office/drawing/2014/main" id="{455D3828-42EC-46A5-B8F7-BFAEA941653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3" name="AutoShape 1" descr="blob:https://web.whatsapp.com/34b6e80c-bc0c-4a28-b3e1-e4a36d430a7e">
          <a:extLst>
            <a:ext uri="{FF2B5EF4-FFF2-40B4-BE49-F238E27FC236}">
              <a16:creationId xmlns:a16="http://schemas.microsoft.com/office/drawing/2014/main" id="{9C26CD2F-22DC-41D3-9D91-B0CEFBE922A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4" name="AutoShape 1" descr="blob:https://web.whatsapp.com/34b6e80c-bc0c-4a28-b3e1-e4a36d430a7e">
          <a:extLst>
            <a:ext uri="{FF2B5EF4-FFF2-40B4-BE49-F238E27FC236}">
              <a16:creationId xmlns:a16="http://schemas.microsoft.com/office/drawing/2014/main" id="{F4250257-11E9-4C4A-AA0F-626D07CBF6C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5" name="AutoShape 1" descr="blob:https://web.whatsapp.com/34b6e80c-bc0c-4a28-b3e1-e4a36d430a7e">
          <a:extLst>
            <a:ext uri="{FF2B5EF4-FFF2-40B4-BE49-F238E27FC236}">
              <a16:creationId xmlns:a16="http://schemas.microsoft.com/office/drawing/2014/main" id="{BBA8C850-D25C-47AB-994E-3A42ED07F5B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6" name="AutoShape 1" descr="blob:https://web.whatsapp.com/34b6e80c-bc0c-4a28-b3e1-e4a36d430a7e">
          <a:extLst>
            <a:ext uri="{FF2B5EF4-FFF2-40B4-BE49-F238E27FC236}">
              <a16:creationId xmlns:a16="http://schemas.microsoft.com/office/drawing/2014/main" id="{3FF363A7-D156-4720-9AB5-60D34F475067}"/>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7" name="AutoShape 1" descr="blob:https://web.whatsapp.com/34b6e80c-bc0c-4a28-b3e1-e4a36d430a7e">
          <a:extLst>
            <a:ext uri="{FF2B5EF4-FFF2-40B4-BE49-F238E27FC236}">
              <a16:creationId xmlns:a16="http://schemas.microsoft.com/office/drawing/2014/main" id="{B2DE21B7-7D05-4C9F-AABC-4AFD11CC7407}"/>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1557</xdr:row>
      <xdr:rowOff>0</xdr:rowOff>
    </xdr:from>
    <xdr:ext cx="304800" cy="307975"/>
    <xdr:sp macro="" textlink="">
      <xdr:nvSpPr>
        <xdr:cNvPr id="3318" name="AutoShape 1" descr="blob:https://web.whatsapp.com/34b6e80c-bc0c-4a28-b3e1-e4a36d430a7e">
          <a:extLst>
            <a:ext uri="{FF2B5EF4-FFF2-40B4-BE49-F238E27FC236}">
              <a16:creationId xmlns:a16="http://schemas.microsoft.com/office/drawing/2014/main" id="{AFD3D8E9-06C7-46E7-905B-2323C4A0379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19" name="AutoShape 1" descr="blob:https://web.whatsapp.com/34b6e80c-bc0c-4a28-b3e1-e4a36d430a7e">
          <a:extLst>
            <a:ext uri="{FF2B5EF4-FFF2-40B4-BE49-F238E27FC236}">
              <a16:creationId xmlns:a16="http://schemas.microsoft.com/office/drawing/2014/main" id="{20ACF633-0729-4265-92C9-0AB40C3AB09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0" name="AutoShape 1" descr="blob:https://web.whatsapp.com/34b6e80c-bc0c-4a28-b3e1-e4a36d430a7e">
          <a:extLst>
            <a:ext uri="{FF2B5EF4-FFF2-40B4-BE49-F238E27FC236}">
              <a16:creationId xmlns:a16="http://schemas.microsoft.com/office/drawing/2014/main" id="{9BF6D1C3-A65E-4B6E-A798-40478ABA8EE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1" name="AutoShape 1" descr="blob:https://web.whatsapp.com/34b6e80c-bc0c-4a28-b3e1-e4a36d430a7e">
          <a:extLst>
            <a:ext uri="{FF2B5EF4-FFF2-40B4-BE49-F238E27FC236}">
              <a16:creationId xmlns:a16="http://schemas.microsoft.com/office/drawing/2014/main" id="{C9A1B7C5-111E-4D5A-997D-1945F8B253C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2" name="AutoShape 1" descr="blob:https://web.whatsapp.com/34b6e80c-bc0c-4a28-b3e1-e4a36d430a7e">
          <a:extLst>
            <a:ext uri="{FF2B5EF4-FFF2-40B4-BE49-F238E27FC236}">
              <a16:creationId xmlns:a16="http://schemas.microsoft.com/office/drawing/2014/main" id="{457DCFC5-2CF9-431F-82A2-4A38CDA1EF4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3" name="AutoShape 1" descr="blob:https://web.whatsapp.com/34b6e80c-bc0c-4a28-b3e1-e4a36d430a7e">
          <a:extLst>
            <a:ext uri="{FF2B5EF4-FFF2-40B4-BE49-F238E27FC236}">
              <a16:creationId xmlns:a16="http://schemas.microsoft.com/office/drawing/2014/main" id="{A5FCE6C1-0F41-48C0-843A-24C300EAFCD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4" name="AutoShape 1" descr="blob:https://web.whatsapp.com/34b6e80c-bc0c-4a28-b3e1-e4a36d430a7e">
          <a:extLst>
            <a:ext uri="{FF2B5EF4-FFF2-40B4-BE49-F238E27FC236}">
              <a16:creationId xmlns:a16="http://schemas.microsoft.com/office/drawing/2014/main" id="{E5D6276F-1AC8-45D2-98FF-208E5D746CB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5" name="AutoShape 1" descr="blob:https://web.whatsapp.com/34b6e80c-bc0c-4a28-b3e1-e4a36d430a7e">
          <a:extLst>
            <a:ext uri="{FF2B5EF4-FFF2-40B4-BE49-F238E27FC236}">
              <a16:creationId xmlns:a16="http://schemas.microsoft.com/office/drawing/2014/main" id="{2BA2B5BC-2AEE-4917-ACFC-BA01F67472C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6" name="AutoShape 1" descr="blob:https://web.whatsapp.com/34b6e80c-bc0c-4a28-b3e1-e4a36d430a7e">
          <a:extLst>
            <a:ext uri="{FF2B5EF4-FFF2-40B4-BE49-F238E27FC236}">
              <a16:creationId xmlns:a16="http://schemas.microsoft.com/office/drawing/2014/main" id="{2A9605BB-C06B-4817-98F1-E77CAE93590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27" name="AutoShape 1" descr="blob:https://web.whatsapp.com/34b6e80c-bc0c-4a28-b3e1-e4a36d430a7e">
          <a:extLst>
            <a:ext uri="{FF2B5EF4-FFF2-40B4-BE49-F238E27FC236}">
              <a16:creationId xmlns:a16="http://schemas.microsoft.com/office/drawing/2014/main" id="{E80C625A-CA1F-43E8-BDFE-2F1A876A164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2" name="AutoShape 1" descr="blob:https://web.whatsapp.com/34b6e80c-bc0c-4a28-b3e1-e4a36d430a7e">
          <a:extLst>
            <a:ext uri="{FF2B5EF4-FFF2-40B4-BE49-F238E27FC236}">
              <a16:creationId xmlns:a16="http://schemas.microsoft.com/office/drawing/2014/main" id="{BB6349B6-5A41-4D1C-BEC7-3008581A58D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3" name="AutoShape 1" descr="blob:https://web.whatsapp.com/34b6e80c-bc0c-4a28-b3e1-e4a36d430a7e">
          <a:extLst>
            <a:ext uri="{FF2B5EF4-FFF2-40B4-BE49-F238E27FC236}">
              <a16:creationId xmlns:a16="http://schemas.microsoft.com/office/drawing/2014/main" id="{BE6DA770-1C24-45FD-9794-D3FD0F53B81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4" name="AutoShape 1" descr="blob:https://web.whatsapp.com/34b6e80c-bc0c-4a28-b3e1-e4a36d430a7e">
          <a:extLst>
            <a:ext uri="{FF2B5EF4-FFF2-40B4-BE49-F238E27FC236}">
              <a16:creationId xmlns:a16="http://schemas.microsoft.com/office/drawing/2014/main" id="{A32BB5A7-2E7E-4571-9C13-F762F4338C7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5" name="AutoShape 1" descr="blob:https://web.whatsapp.com/34b6e80c-bc0c-4a28-b3e1-e4a36d430a7e">
          <a:extLst>
            <a:ext uri="{FF2B5EF4-FFF2-40B4-BE49-F238E27FC236}">
              <a16:creationId xmlns:a16="http://schemas.microsoft.com/office/drawing/2014/main" id="{89CE4F01-BB03-48BD-8721-2B2DE4B9256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6" name="AutoShape 1" descr="blob:https://web.whatsapp.com/34b6e80c-bc0c-4a28-b3e1-e4a36d430a7e">
          <a:extLst>
            <a:ext uri="{FF2B5EF4-FFF2-40B4-BE49-F238E27FC236}">
              <a16:creationId xmlns:a16="http://schemas.microsoft.com/office/drawing/2014/main" id="{258E8F40-EC4A-4ABA-B448-92BA36DB718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7" name="AutoShape 1" descr="blob:https://web.whatsapp.com/34b6e80c-bc0c-4a28-b3e1-e4a36d430a7e">
          <a:extLst>
            <a:ext uri="{FF2B5EF4-FFF2-40B4-BE49-F238E27FC236}">
              <a16:creationId xmlns:a16="http://schemas.microsoft.com/office/drawing/2014/main" id="{D9A7B6F3-6159-4F07-8AB8-003C183DDD7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8" name="AutoShape 1" descr="blob:https://web.whatsapp.com/34b6e80c-bc0c-4a28-b3e1-e4a36d430a7e">
          <a:extLst>
            <a:ext uri="{FF2B5EF4-FFF2-40B4-BE49-F238E27FC236}">
              <a16:creationId xmlns:a16="http://schemas.microsoft.com/office/drawing/2014/main" id="{D1AD8D93-740B-4795-BB22-B5EE29E5842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399" name="AutoShape 1" descr="blob:https://web.whatsapp.com/34b6e80c-bc0c-4a28-b3e1-e4a36d430a7e">
          <a:extLst>
            <a:ext uri="{FF2B5EF4-FFF2-40B4-BE49-F238E27FC236}">
              <a16:creationId xmlns:a16="http://schemas.microsoft.com/office/drawing/2014/main" id="{821A54D7-EDBD-4ABB-AD82-D4E009EA20E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400" name="AutoShape 1" descr="blob:https://web.whatsapp.com/34b6e80c-bc0c-4a28-b3e1-e4a36d430a7e">
          <a:extLst>
            <a:ext uri="{FF2B5EF4-FFF2-40B4-BE49-F238E27FC236}">
              <a16:creationId xmlns:a16="http://schemas.microsoft.com/office/drawing/2014/main" id="{8D2167CD-77DA-4B33-8527-C88C21564D2C}"/>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88" name="AutoShape 1" descr="blob:https://web.whatsapp.com/34b6e80c-bc0c-4a28-b3e1-e4a36d430a7e">
          <a:extLst>
            <a:ext uri="{FF2B5EF4-FFF2-40B4-BE49-F238E27FC236}">
              <a16:creationId xmlns:a16="http://schemas.microsoft.com/office/drawing/2014/main" id="{EEBAA686-110B-4BDB-835B-B3F75558B04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89" name="AutoShape 1" descr="blob:https://web.whatsapp.com/34b6e80c-bc0c-4a28-b3e1-e4a36d430a7e">
          <a:extLst>
            <a:ext uri="{FF2B5EF4-FFF2-40B4-BE49-F238E27FC236}">
              <a16:creationId xmlns:a16="http://schemas.microsoft.com/office/drawing/2014/main" id="{9308BA48-63B4-4F25-85D9-C25F6E04BA8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0" name="AutoShape 1" descr="blob:https://web.whatsapp.com/34b6e80c-bc0c-4a28-b3e1-e4a36d430a7e">
          <a:extLst>
            <a:ext uri="{FF2B5EF4-FFF2-40B4-BE49-F238E27FC236}">
              <a16:creationId xmlns:a16="http://schemas.microsoft.com/office/drawing/2014/main" id="{3E16661A-0DE2-4CCC-997D-C411534D9FFE}"/>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1" name="AutoShape 1" descr="blob:https://web.whatsapp.com/34b6e80c-bc0c-4a28-b3e1-e4a36d430a7e">
          <a:extLst>
            <a:ext uri="{FF2B5EF4-FFF2-40B4-BE49-F238E27FC236}">
              <a16:creationId xmlns:a16="http://schemas.microsoft.com/office/drawing/2014/main" id="{6C1F4220-3FD6-417C-84DA-16C037A39FF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2" name="AutoShape 1" descr="blob:https://web.whatsapp.com/34b6e80c-bc0c-4a28-b3e1-e4a36d430a7e">
          <a:extLst>
            <a:ext uri="{FF2B5EF4-FFF2-40B4-BE49-F238E27FC236}">
              <a16:creationId xmlns:a16="http://schemas.microsoft.com/office/drawing/2014/main" id="{C18F308E-25D6-495A-A739-FE9BD9282DD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3" name="AutoShape 1" descr="blob:https://web.whatsapp.com/34b6e80c-bc0c-4a28-b3e1-e4a36d430a7e">
          <a:extLst>
            <a:ext uri="{FF2B5EF4-FFF2-40B4-BE49-F238E27FC236}">
              <a16:creationId xmlns:a16="http://schemas.microsoft.com/office/drawing/2014/main" id="{273D0D46-66DD-4149-8433-C31DC09E7B3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4" name="AutoShape 1" descr="blob:https://web.whatsapp.com/34b6e80c-bc0c-4a28-b3e1-e4a36d430a7e">
          <a:extLst>
            <a:ext uri="{FF2B5EF4-FFF2-40B4-BE49-F238E27FC236}">
              <a16:creationId xmlns:a16="http://schemas.microsoft.com/office/drawing/2014/main" id="{2FFB4374-5445-45DB-9B0C-5E11C5DB36C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5" name="AutoShape 1" descr="blob:https://web.whatsapp.com/34b6e80c-bc0c-4a28-b3e1-e4a36d430a7e">
          <a:extLst>
            <a:ext uri="{FF2B5EF4-FFF2-40B4-BE49-F238E27FC236}">
              <a16:creationId xmlns:a16="http://schemas.microsoft.com/office/drawing/2014/main" id="{FAFAC960-922C-443F-96CD-C2732371AD4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6" name="AutoShape 1" descr="blob:https://web.whatsapp.com/34b6e80c-bc0c-4a28-b3e1-e4a36d430a7e">
          <a:extLst>
            <a:ext uri="{FF2B5EF4-FFF2-40B4-BE49-F238E27FC236}">
              <a16:creationId xmlns:a16="http://schemas.microsoft.com/office/drawing/2014/main" id="{B09485A5-789F-4E81-8904-70A2B7C0112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7" name="AutoShape 1" descr="blob:https://web.whatsapp.com/34b6e80c-bc0c-4a28-b3e1-e4a36d430a7e">
          <a:extLst>
            <a:ext uri="{FF2B5EF4-FFF2-40B4-BE49-F238E27FC236}">
              <a16:creationId xmlns:a16="http://schemas.microsoft.com/office/drawing/2014/main" id="{5FED3201-D99E-497F-B521-055B0956DA5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8" name="AutoShape 1" descr="blob:https://web.whatsapp.com/34b6e80c-bc0c-4a28-b3e1-e4a36d430a7e">
          <a:extLst>
            <a:ext uri="{FF2B5EF4-FFF2-40B4-BE49-F238E27FC236}">
              <a16:creationId xmlns:a16="http://schemas.microsoft.com/office/drawing/2014/main" id="{CDF5E89F-8030-4387-8D01-C8B2D080CC1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3999" name="AutoShape 1" descr="blob:https://web.whatsapp.com/34b6e80c-bc0c-4a28-b3e1-e4a36d430a7e">
          <a:extLst>
            <a:ext uri="{FF2B5EF4-FFF2-40B4-BE49-F238E27FC236}">
              <a16:creationId xmlns:a16="http://schemas.microsoft.com/office/drawing/2014/main" id="{6B0AD029-301E-4D9D-8E8F-39D15632DD2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0" name="AutoShape 1" descr="blob:https://web.whatsapp.com/34b6e80c-bc0c-4a28-b3e1-e4a36d430a7e">
          <a:extLst>
            <a:ext uri="{FF2B5EF4-FFF2-40B4-BE49-F238E27FC236}">
              <a16:creationId xmlns:a16="http://schemas.microsoft.com/office/drawing/2014/main" id="{66B2E7E5-0BE3-46DD-B99E-F909C8C7BF7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1" name="AutoShape 1" descr="blob:https://web.whatsapp.com/34b6e80c-bc0c-4a28-b3e1-e4a36d430a7e">
          <a:extLst>
            <a:ext uri="{FF2B5EF4-FFF2-40B4-BE49-F238E27FC236}">
              <a16:creationId xmlns:a16="http://schemas.microsoft.com/office/drawing/2014/main" id="{30ED1F15-6A4B-437E-9A26-EA800A4B8D9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4002" name="AutoShape 1" descr="blob:https://web.whatsapp.com/34b6e80c-bc0c-4a28-b3e1-e4a36d430a7e">
          <a:extLst>
            <a:ext uri="{FF2B5EF4-FFF2-40B4-BE49-F238E27FC236}">
              <a16:creationId xmlns:a16="http://schemas.microsoft.com/office/drawing/2014/main" id="{F012DA94-3354-48EB-9E85-A3496ADAF82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1559</xdr:row>
      <xdr:rowOff>0</xdr:rowOff>
    </xdr:from>
    <xdr:ext cx="304800" cy="307975"/>
    <xdr:sp macro="" textlink="">
      <xdr:nvSpPr>
        <xdr:cNvPr id="4003" name="AutoShape 1" descr="blob:https://web.whatsapp.com/34b6e80c-bc0c-4a28-b3e1-e4a36d430a7e">
          <a:extLst>
            <a:ext uri="{FF2B5EF4-FFF2-40B4-BE49-F238E27FC236}">
              <a16:creationId xmlns:a16="http://schemas.microsoft.com/office/drawing/2014/main" id="{D89BFEF6-6BCC-4C5E-9E52-CA148065314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1559</xdr:row>
      <xdr:rowOff>0</xdr:rowOff>
    </xdr:from>
    <xdr:ext cx="304800" cy="307975"/>
    <xdr:sp macro="" textlink="">
      <xdr:nvSpPr>
        <xdr:cNvPr id="4004" name="AutoShape 1" descr="blob:https://web.whatsapp.com/34b6e80c-bc0c-4a28-b3e1-e4a36d430a7e">
          <a:extLst>
            <a:ext uri="{FF2B5EF4-FFF2-40B4-BE49-F238E27FC236}">
              <a16:creationId xmlns:a16="http://schemas.microsoft.com/office/drawing/2014/main" id="{B796AEFB-2A59-4BCB-87B8-2CE78982BE7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1559</xdr:row>
      <xdr:rowOff>0</xdr:rowOff>
    </xdr:from>
    <xdr:ext cx="304800" cy="307975"/>
    <xdr:sp macro="" textlink="">
      <xdr:nvSpPr>
        <xdr:cNvPr id="4005" name="AutoShape 1" descr="blob:https://web.whatsapp.com/34b6e80c-bc0c-4a28-b3e1-e4a36d430a7e">
          <a:extLst>
            <a:ext uri="{FF2B5EF4-FFF2-40B4-BE49-F238E27FC236}">
              <a16:creationId xmlns:a16="http://schemas.microsoft.com/office/drawing/2014/main" id="{26B2DD29-E348-4C3A-8A6E-50EA2DA156C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6" name="AutoShape 1" descr="blob:https://web.whatsapp.com/34b6e80c-bc0c-4a28-b3e1-e4a36d430a7e">
          <a:extLst>
            <a:ext uri="{FF2B5EF4-FFF2-40B4-BE49-F238E27FC236}">
              <a16:creationId xmlns:a16="http://schemas.microsoft.com/office/drawing/2014/main" id="{58D678CC-4961-405E-8EBB-DDE5F07E11C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7" name="AutoShape 1" descr="blob:https://web.whatsapp.com/34b6e80c-bc0c-4a28-b3e1-e4a36d430a7e">
          <a:extLst>
            <a:ext uri="{FF2B5EF4-FFF2-40B4-BE49-F238E27FC236}">
              <a16:creationId xmlns:a16="http://schemas.microsoft.com/office/drawing/2014/main" id="{54A35B20-FE9F-491F-9AF3-0DDA0D1577DF}"/>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8" name="AutoShape 1" descr="blob:https://web.whatsapp.com/34b6e80c-bc0c-4a28-b3e1-e4a36d430a7e">
          <a:extLst>
            <a:ext uri="{FF2B5EF4-FFF2-40B4-BE49-F238E27FC236}">
              <a16:creationId xmlns:a16="http://schemas.microsoft.com/office/drawing/2014/main" id="{1FB83D8D-E806-40B3-9164-CD1A116278F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09" name="AutoShape 1" descr="blob:https://web.whatsapp.com/34b6e80c-bc0c-4a28-b3e1-e4a36d430a7e">
          <a:extLst>
            <a:ext uri="{FF2B5EF4-FFF2-40B4-BE49-F238E27FC236}">
              <a16:creationId xmlns:a16="http://schemas.microsoft.com/office/drawing/2014/main" id="{189F9163-D069-4279-BC65-14718F4A527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0" name="AutoShape 1" descr="blob:https://web.whatsapp.com/34b6e80c-bc0c-4a28-b3e1-e4a36d430a7e">
          <a:extLst>
            <a:ext uri="{FF2B5EF4-FFF2-40B4-BE49-F238E27FC236}">
              <a16:creationId xmlns:a16="http://schemas.microsoft.com/office/drawing/2014/main" id="{DFB5429D-B946-466F-990B-F35D35173B3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1" name="AutoShape 1" descr="blob:https://web.whatsapp.com/34b6e80c-bc0c-4a28-b3e1-e4a36d430a7e">
          <a:extLst>
            <a:ext uri="{FF2B5EF4-FFF2-40B4-BE49-F238E27FC236}">
              <a16:creationId xmlns:a16="http://schemas.microsoft.com/office/drawing/2014/main" id="{68DB1FC7-8C46-417A-99F1-3F2888B5259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2" name="AutoShape 1" descr="blob:https://web.whatsapp.com/34b6e80c-bc0c-4a28-b3e1-e4a36d430a7e">
          <a:extLst>
            <a:ext uri="{FF2B5EF4-FFF2-40B4-BE49-F238E27FC236}">
              <a16:creationId xmlns:a16="http://schemas.microsoft.com/office/drawing/2014/main" id="{EAB2AF0C-6218-4B8E-8C88-A3CFCD891CD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3" name="AutoShape 1" descr="blob:https://web.whatsapp.com/34b6e80c-bc0c-4a28-b3e1-e4a36d430a7e">
          <a:extLst>
            <a:ext uri="{FF2B5EF4-FFF2-40B4-BE49-F238E27FC236}">
              <a16:creationId xmlns:a16="http://schemas.microsoft.com/office/drawing/2014/main" id="{DAB015F8-5AFC-4C7E-9D3B-34F89900BF3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4" name="AutoShape 1" descr="blob:https://web.whatsapp.com/34b6e80c-bc0c-4a28-b3e1-e4a36d430a7e">
          <a:extLst>
            <a:ext uri="{FF2B5EF4-FFF2-40B4-BE49-F238E27FC236}">
              <a16:creationId xmlns:a16="http://schemas.microsoft.com/office/drawing/2014/main" id="{E0283D50-779B-4C31-8F84-5E8B75C3713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5" name="AutoShape 1" descr="blob:https://web.whatsapp.com/34b6e80c-bc0c-4a28-b3e1-e4a36d430a7e">
          <a:extLst>
            <a:ext uri="{FF2B5EF4-FFF2-40B4-BE49-F238E27FC236}">
              <a16:creationId xmlns:a16="http://schemas.microsoft.com/office/drawing/2014/main" id="{FCEACA21-9C7A-482E-BF22-DD490E28148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6" name="AutoShape 1" descr="blob:https://web.whatsapp.com/34b6e80c-bc0c-4a28-b3e1-e4a36d430a7e">
          <a:extLst>
            <a:ext uri="{FF2B5EF4-FFF2-40B4-BE49-F238E27FC236}">
              <a16:creationId xmlns:a16="http://schemas.microsoft.com/office/drawing/2014/main" id="{C870D08D-C2B1-4DDB-B549-4A1C1EFB58A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7" name="AutoShape 1" descr="blob:https://web.whatsapp.com/34b6e80c-bc0c-4a28-b3e1-e4a36d430a7e">
          <a:extLst>
            <a:ext uri="{FF2B5EF4-FFF2-40B4-BE49-F238E27FC236}">
              <a16:creationId xmlns:a16="http://schemas.microsoft.com/office/drawing/2014/main" id="{D722EEBA-AB29-49FC-B14F-CD17E2629BE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8" name="AutoShape 1" descr="blob:https://web.whatsapp.com/34b6e80c-bc0c-4a28-b3e1-e4a36d430a7e">
          <a:extLst>
            <a:ext uri="{FF2B5EF4-FFF2-40B4-BE49-F238E27FC236}">
              <a16:creationId xmlns:a16="http://schemas.microsoft.com/office/drawing/2014/main" id="{6E558A1F-17E2-4FAB-AAA9-7C1C0E43598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19" name="AutoShape 1" descr="blob:https://web.whatsapp.com/34b6e80c-bc0c-4a28-b3e1-e4a36d430a7e">
          <a:extLst>
            <a:ext uri="{FF2B5EF4-FFF2-40B4-BE49-F238E27FC236}">
              <a16:creationId xmlns:a16="http://schemas.microsoft.com/office/drawing/2014/main" id="{61DC1E3B-E744-47BB-BAF3-D7F8D826926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20" name="AutoShape 1" descr="blob:https://web.whatsapp.com/34b6e80c-bc0c-4a28-b3e1-e4a36d430a7e">
          <a:extLst>
            <a:ext uri="{FF2B5EF4-FFF2-40B4-BE49-F238E27FC236}">
              <a16:creationId xmlns:a16="http://schemas.microsoft.com/office/drawing/2014/main" id="{B6883392-E8A5-4918-B9B5-0E0E3086771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021" name="AutoShape 1" descr="blob:https://web.whatsapp.com/34b6e80c-bc0c-4a28-b3e1-e4a36d430a7e">
          <a:extLst>
            <a:ext uri="{FF2B5EF4-FFF2-40B4-BE49-F238E27FC236}">
              <a16:creationId xmlns:a16="http://schemas.microsoft.com/office/drawing/2014/main" id="{14564636-461D-4B60-9F35-9F24F221138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2" name="AutoShape 1" descr="blob:https://web.whatsapp.com/34b6e80c-bc0c-4a28-b3e1-e4a36d430a7e">
          <a:extLst>
            <a:ext uri="{FF2B5EF4-FFF2-40B4-BE49-F238E27FC236}">
              <a16:creationId xmlns:a16="http://schemas.microsoft.com/office/drawing/2014/main" id="{38EB6AEF-9856-4928-9EC4-F00C283503E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3" name="AutoShape 1" descr="blob:https://web.whatsapp.com/34b6e80c-bc0c-4a28-b3e1-e4a36d430a7e">
          <a:extLst>
            <a:ext uri="{FF2B5EF4-FFF2-40B4-BE49-F238E27FC236}">
              <a16:creationId xmlns:a16="http://schemas.microsoft.com/office/drawing/2014/main" id="{29A2DF85-1175-4278-8B75-6B05A659A72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4" name="AutoShape 1" descr="blob:https://web.whatsapp.com/34b6e80c-bc0c-4a28-b3e1-e4a36d430a7e">
          <a:extLst>
            <a:ext uri="{FF2B5EF4-FFF2-40B4-BE49-F238E27FC236}">
              <a16:creationId xmlns:a16="http://schemas.microsoft.com/office/drawing/2014/main" id="{41B8FE1B-0F64-4BD6-9C47-9F6A430877A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5" name="AutoShape 1" descr="blob:https://web.whatsapp.com/34b6e80c-bc0c-4a28-b3e1-e4a36d430a7e">
          <a:extLst>
            <a:ext uri="{FF2B5EF4-FFF2-40B4-BE49-F238E27FC236}">
              <a16:creationId xmlns:a16="http://schemas.microsoft.com/office/drawing/2014/main" id="{729C6712-3B1D-4EE3-BA73-69FA2994A0B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6" name="AutoShape 1" descr="blob:https://web.whatsapp.com/34b6e80c-bc0c-4a28-b3e1-e4a36d430a7e">
          <a:extLst>
            <a:ext uri="{FF2B5EF4-FFF2-40B4-BE49-F238E27FC236}">
              <a16:creationId xmlns:a16="http://schemas.microsoft.com/office/drawing/2014/main" id="{40945BD4-760D-44DB-A917-837302D9188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7" name="AutoShape 1" descr="blob:https://web.whatsapp.com/34b6e80c-bc0c-4a28-b3e1-e4a36d430a7e">
          <a:extLst>
            <a:ext uri="{FF2B5EF4-FFF2-40B4-BE49-F238E27FC236}">
              <a16:creationId xmlns:a16="http://schemas.microsoft.com/office/drawing/2014/main" id="{347A9B65-47EC-47BA-A0A5-C276A6012D6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8" name="AutoShape 1" descr="blob:https://web.whatsapp.com/34b6e80c-bc0c-4a28-b3e1-e4a36d430a7e">
          <a:extLst>
            <a:ext uri="{FF2B5EF4-FFF2-40B4-BE49-F238E27FC236}">
              <a16:creationId xmlns:a16="http://schemas.microsoft.com/office/drawing/2014/main" id="{7A0E2CA4-6C6F-4ED4-952E-1BA3B89DD8D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29" name="AutoShape 1" descr="blob:https://web.whatsapp.com/34b6e80c-bc0c-4a28-b3e1-e4a36d430a7e">
          <a:extLst>
            <a:ext uri="{FF2B5EF4-FFF2-40B4-BE49-F238E27FC236}">
              <a16:creationId xmlns:a16="http://schemas.microsoft.com/office/drawing/2014/main" id="{30A836FE-DB20-4A9D-948F-2BEC8C1E93B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30" name="AutoShape 1" descr="blob:https://web.whatsapp.com/34b6e80c-bc0c-4a28-b3e1-e4a36d430a7e">
          <a:extLst>
            <a:ext uri="{FF2B5EF4-FFF2-40B4-BE49-F238E27FC236}">
              <a16:creationId xmlns:a16="http://schemas.microsoft.com/office/drawing/2014/main" id="{39B8A8D4-C2BC-4B18-BCD0-06C1B6E69F8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31" name="AutoShape 1" descr="blob:https://web.whatsapp.com/34b6e80c-bc0c-4a28-b3e1-e4a36d430a7e">
          <a:extLst>
            <a:ext uri="{FF2B5EF4-FFF2-40B4-BE49-F238E27FC236}">
              <a16:creationId xmlns:a16="http://schemas.microsoft.com/office/drawing/2014/main" id="{4891FC41-6EC4-4C42-86BA-41D4A0BEDF3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96" name="AutoShape 1" descr="blob:https://web.whatsapp.com/34b6e80c-bc0c-4a28-b3e1-e4a36d430a7e">
          <a:extLst>
            <a:ext uri="{FF2B5EF4-FFF2-40B4-BE49-F238E27FC236}">
              <a16:creationId xmlns:a16="http://schemas.microsoft.com/office/drawing/2014/main" id="{2649BAB1-B378-4B04-8982-EEA16991725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97" name="AutoShape 1" descr="blob:https://web.whatsapp.com/34b6e80c-bc0c-4a28-b3e1-e4a36d430a7e">
          <a:extLst>
            <a:ext uri="{FF2B5EF4-FFF2-40B4-BE49-F238E27FC236}">
              <a16:creationId xmlns:a16="http://schemas.microsoft.com/office/drawing/2014/main" id="{BEBD4491-8F39-489D-883D-384E6B4F3CA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98" name="AutoShape 1" descr="blob:https://web.whatsapp.com/34b6e80c-bc0c-4a28-b3e1-e4a36d430a7e">
          <a:extLst>
            <a:ext uri="{FF2B5EF4-FFF2-40B4-BE49-F238E27FC236}">
              <a16:creationId xmlns:a16="http://schemas.microsoft.com/office/drawing/2014/main" id="{CE18B060-7EAB-41D2-94C1-C193BBFF333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099" name="AutoShape 1" descr="blob:https://web.whatsapp.com/34b6e80c-bc0c-4a28-b3e1-e4a36d430a7e">
          <a:extLst>
            <a:ext uri="{FF2B5EF4-FFF2-40B4-BE49-F238E27FC236}">
              <a16:creationId xmlns:a16="http://schemas.microsoft.com/office/drawing/2014/main" id="{FA136AEC-B49C-4E50-B4F9-90338F60127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100" name="AutoShape 1" descr="blob:https://web.whatsapp.com/34b6e80c-bc0c-4a28-b3e1-e4a36d430a7e">
          <a:extLst>
            <a:ext uri="{FF2B5EF4-FFF2-40B4-BE49-F238E27FC236}">
              <a16:creationId xmlns:a16="http://schemas.microsoft.com/office/drawing/2014/main" id="{AF92C210-2806-48EF-B7B4-4BA5FF78D5B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101" name="AutoShape 1" descr="blob:https://web.whatsapp.com/34b6e80c-bc0c-4a28-b3e1-e4a36d430a7e">
          <a:extLst>
            <a:ext uri="{FF2B5EF4-FFF2-40B4-BE49-F238E27FC236}">
              <a16:creationId xmlns:a16="http://schemas.microsoft.com/office/drawing/2014/main" id="{958B7C2B-C31A-47F8-89AF-FBD0063E68F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1558</xdr:row>
      <xdr:rowOff>0</xdr:rowOff>
    </xdr:from>
    <xdr:ext cx="304800" cy="307975"/>
    <xdr:sp macro="" textlink="">
      <xdr:nvSpPr>
        <xdr:cNvPr id="4102" name="AutoShape 1" descr="blob:https://web.whatsapp.com/34b6e80c-bc0c-4a28-b3e1-e4a36d430a7e">
          <a:extLst>
            <a:ext uri="{FF2B5EF4-FFF2-40B4-BE49-F238E27FC236}">
              <a16:creationId xmlns:a16="http://schemas.microsoft.com/office/drawing/2014/main" id="{60E7ED61-8479-4030-AC74-204F946E8BA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1559</xdr:row>
      <xdr:rowOff>0</xdr:rowOff>
    </xdr:from>
    <xdr:ext cx="304800" cy="307975"/>
    <xdr:sp macro="" textlink="">
      <xdr:nvSpPr>
        <xdr:cNvPr id="4103" name="AutoShape 1" descr="blob:https://web.whatsapp.com/34b6e80c-bc0c-4a28-b3e1-e4a36d430a7e">
          <a:extLst>
            <a:ext uri="{FF2B5EF4-FFF2-40B4-BE49-F238E27FC236}">
              <a16:creationId xmlns:a16="http://schemas.microsoft.com/office/drawing/2014/main" id="{194F05C0-63EE-484E-9A49-D2ECD4DFA67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4" name="AutoShape 1" descr="blob:https://web.whatsapp.com/34b6e80c-bc0c-4a28-b3e1-e4a36d430a7e">
          <a:extLst>
            <a:ext uri="{FF2B5EF4-FFF2-40B4-BE49-F238E27FC236}">
              <a16:creationId xmlns:a16="http://schemas.microsoft.com/office/drawing/2014/main" id="{5EE07883-B180-4C37-87AA-BEE69C030E4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5" name="AutoShape 1" descr="blob:https://web.whatsapp.com/34b6e80c-bc0c-4a28-b3e1-e4a36d430a7e">
          <a:extLst>
            <a:ext uri="{FF2B5EF4-FFF2-40B4-BE49-F238E27FC236}">
              <a16:creationId xmlns:a16="http://schemas.microsoft.com/office/drawing/2014/main" id="{353FF09C-EEE0-4D4E-A3C3-4B963B708DD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6" name="AutoShape 1" descr="blob:https://web.whatsapp.com/34b6e80c-bc0c-4a28-b3e1-e4a36d430a7e">
          <a:extLst>
            <a:ext uri="{FF2B5EF4-FFF2-40B4-BE49-F238E27FC236}">
              <a16:creationId xmlns:a16="http://schemas.microsoft.com/office/drawing/2014/main" id="{DB61AB8A-EFF3-4BC8-92C6-222D0D790E6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7" name="AutoShape 1" descr="blob:https://web.whatsapp.com/34b6e80c-bc0c-4a28-b3e1-e4a36d430a7e">
          <a:extLst>
            <a:ext uri="{FF2B5EF4-FFF2-40B4-BE49-F238E27FC236}">
              <a16:creationId xmlns:a16="http://schemas.microsoft.com/office/drawing/2014/main" id="{88909CD6-2674-4C17-85C3-49BDD7EA8DA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8" name="AutoShape 1" descr="blob:https://web.whatsapp.com/34b6e80c-bc0c-4a28-b3e1-e4a36d430a7e">
          <a:extLst>
            <a:ext uri="{FF2B5EF4-FFF2-40B4-BE49-F238E27FC236}">
              <a16:creationId xmlns:a16="http://schemas.microsoft.com/office/drawing/2014/main" id="{38B7CAC0-9CBD-4F51-8DC4-8508CA7F1893}"/>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09" name="AutoShape 1" descr="blob:https://web.whatsapp.com/34b6e80c-bc0c-4a28-b3e1-e4a36d430a7e">
          <a:extLst>
            <a:ext uri="{FF2B5EF4-FFF2-40B4-BE49-F238E27FC236}">
              <a16:creationId xmlns:a16="http://schemas.microsoft.com/office/drawing/2014/main" id="{1FE290B3-E8B2-4C55-9209-7A5AB30BB5B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0" name="AutoShape 1" descr="blob:https://web.whatsapp.com/34b6e80c-bc0c-4a28-b3e1-e4a36d430a7e">
          <a:extLst>
            <a:ext uri="{FF2B5EF4-FFF2-40B4-BE49-F238E27FC236}">
              <a16:creationId xmlns:a16="http://schemas.microsoft.com/office/drawing/2014/main" id="{8934974C-3D12-4591-AEBF-43EDFF08AF3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1" name="AutoShape 1" descr="blob:https://web.whatsapp.com/34b6e80c-bc0c-4a28-b3e1-e4a36d430a7e">
          <a:extLst>
            <a:ext uri="{FF2B5EF4-FFF2-40B4-BE49-F238E27FC236}">
              <a16:creationId xmlns:a16="http://schemas.microsoft.com/office/drawing/2014/main" id="{FBE7F163-64EF-468A-AE2E-81FAA1D366D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2" name="AutoShape 1" descr="blob:https://web.whatsapp.com/34b6e80c-bc0c-4a28-b3e1-e4a36d430a7e">
          <a:extLst>
            <a:ext uri="{FF2B5EF4-FFF2-40B4-BE49-F238E27FC236}">
              <a16:creationId xmlns:a16="http://schemas.microsoft.com/office/drawing/2014/main" id="{395244D9-C492-4A18-89D7-F54E2F7D32C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3" name="AutoShape 1" descr="blob:https://web.whatsapp.com/34b6e80c-bc0c-4a28-b3e1-e4a36d430a7e">
          <a:extLst>
            <a:ext uri="{FF2B5EF4-FFF2-40B4-BE49-F238E27FC236}">
              <a16:creationId xmlns:a16="http://schemas.microsoft.com/office/drawing/2014/main" id="{594289C8-5B33-4FA8-8D91-E4A17C93FBB1}"/>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4" name="AutoShape 1" descr="blob:https://web.whatsapp.com/34b6e80c-bc0c-4a28-b3e1-e4a36d430a7e">
          <a:extLst>
            <a:ext uri="{FF2B5EF4-FFF2-40B4-BE49-F238E27FC236}">
              <a16:creationId xmlns:a16="http://schemas.microsoft.com/office/drawing/2014/main" id="{684193BC-8BF2-4D19-A5A9-FF745A3A6B0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5" name="AutoShape 1" descr="blob:https://web.whatsapp.com/34b6e80c-bc0c-4a28-b3e1-e4a36d430a7e">
          <a:extLst>
            <a:ext uri="{FF2B5EF4-FFF2-40B4-BE49-F238E27FC236}">
              <a16:creationId xmlns:a16="http://schemas.microsoft.com/office/drawing/2014/main" id="{3E4A821C-7FE4-4EF6-9349-5C8761FB07D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6" name="AutoShape 1" descr="blob:https://web.whatsapp.com/34b6e80c-bc0c-4a28-b3e1-e4a36d430a7e">
          <a:extLst>
            <a:ext uri="{FF2B5EF4-FFF2-40B4-BE49-F238E27FC236}">
              <a16:creationId xmlns:a16="http://schemas.microsoft.com/office/drawing/2014/main" id="{A002A48F-FA67-4509-A2B4-6200DDAAD69A}"/>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7" name="AutoShape 1" descr="blob:https://web.whatsapp.com/34b6e80c-bc0c-4a28-b3e1-e4a36d430a7e">
          <a:extLst>
            <a:ext uri="{FF2B5EF4-FFF2-40B4-BE49-F238E27FC236}">
              <a16:creationId xmlns:a16="http://schemas.microsoft.com/office/drawing/2014/main" id="{030D5A6A-09DA-4F72-8BB7-58DCBA030B1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8" name="AutoShape 1" descr="blob:https://web.whatsapp.com/34b6e80c-bc0c-4a28-b3e1-e4a36d430a7e">
          <a:extLst>
            <a:ext uri="{FF2B5EF4-FFF2-40B4-BE49-F238E27FC236}">
              <a16:creationId xmlns:a16="http://schemas.microsoft.com/office/drawing/2014/main" id="{3730219E-A064-44F5-8C71-4BB4063D2E8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19" name="AutoShape 1" descr="blob:https://web.whatsapp.com/34b6e80c-bc0c-4a28-b3e1-e4a36d430a7e">
          <a:extLst>
            <a:ext uri="{FF2B5EF4-FFF2-40B4-BE49-F238E27FC236}">
              <a16:creationId xmlns:a16="http://schemas.microsoft.com/office/drawing/2014/main" id="{1DC46114-E052-40BF-B638-FC4866E1F19A}"/>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0" name="AutoShape 1" descr="blob:https://web.whatsapp.com/34b6e80c-bc0c-4a28-b3e1-e4a36d430a7e">
          <a:extLst>
            <a:ext uri="{FF2B5EF4-FFF2-40B4-BE49-F238E27FC236}">
              <a16:creationId xmlns:a16="http://schemas.microsoft.com/office/drawing/2014/main" id="{BEAE5C25-8D39-4616-AD81-40EE85A5C28D}"/>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1" name="AutoShape 1" descr="blob:https://web.whatsapp.com/34b6e80c-bc0c-4a28-b3e1-e4a36d430a7e">
          <a:extLst>
            <a:ext uri="{FF2B5EF4-FFF2-40B4-BE49-F238E27FC236}">
              <a16:creationId xmlns:a16="http://schemas.microsoft.com/office/drawing/2014/main" id="{31A1D938-D95E-4AF9-A86A-AF278EE8C91B}"/>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2" name="AutoShape 1" descr="blob:https://web.whatsapp.com/34b6e80c-bc0c-4a28-b3e1-e4a36d430a7e">
          <a:extLst>
            <a:ext uri="{FF2B5EF4-FFF2-40B4-BE49-F238E27FC236}">
              <a16:creationId xmlns:a16="http://schemas.microsoft.com/office/drawing/2014/main" id="{38C2522A-EA88-4A27-BBD6-C1B21E362C3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3" name="AutoShape 1" descr="blob:https://web.whatsapp.com/34b6e80c-bc0c-4a28-b3e1-e4a36d430a7e">
          <a:extLst>
            <a:ext uri="{FF2B5EF4-FFF2-40B4-BE49-F238E27FC236}">
              <a16:creationId xmlns:a16="http://schemas.microsoft.com/office/drawing/2014/main" id="{6A52C534-918E-4658-8D54-D66F5D2BF624}"/>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4" name="AutoShape 1" descr="blob:https://web.whatsapp.com/34b6e80c-bc0c-4a28-b3e1-e4a36d430a7e">
          <a:extLst>
            <a:ext uri="{FF2B5EF4-FFF2-40B4-BE49-F238E27FC236}">
              <a16:creationId xmlns:a16="http://schemas.microsoft.com/office/drawing/2014/main" id="{9DCA4420-A5F4-4763-9DFC-8F65D680279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5" name="AutoShape 1" descr="blob:https://web.whatsapp.com/34b6e80c-bc0c-4a28-b3e1-e4a36d430a7e">
          <a:extLst>
            <a:ext uri="{FF2B5EF4-FFF2-40B4-BE49-F238E27FC236}">
              <a16:creationId xmlns:a16="http://schemas.microsoft.com/office/drawing/2014/main" id="{BF70F3C9-1992-49A0-A812-084B9696620A}"/>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6" name="AutoShape 1" descr="blob:https://web.whatsapp.com/34b6e80c-bc0c-4a28-b3e1-e4a36d430a7e">
          <a:extLst>
            <a:ext uri="{FF2B5EF4-FFF2-40B4-BE49-F238E27FC236}">
              <a16:creationId xmlns:a16="http://schemas.microsoft.com/office/drawing/2014/main" id="{3D0EEAC0-CB33-4E25-845B-C468E1D1CEEE}"/>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7" name="AutoShape 1" descr="blob:https://web.whatsapp.com/34b6e80c-bc0c-4a28-b3e1-e4a36d430a7e">
          <a:extLst>
            <a:ext uri="{FF2B5EF4-FFF2-40B4-BE49-F238E27FC236}">
              <a16:creationId xmlns:a16="http://schemas.microsoft.com/office/drawing/2014/main" id="{874B6CFC-9310-49CD-94CB-695CEFB1491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8" name="AutoShape 1" descr="blob:https://web.whatsapp.com/34b6e80c-bc0c-4a28-b3e1-e4a36d430a7e">
          <a:extLst>
            <a:ext uri="{FF2B5EF4-FFF2-40B4-BE49-F238E27FC236}">
              <a16:creationId xmlns:a16="http://schemas.microsoft.com/office/drawing/2014/main" id="{6BE7B650-0F34-4897-8BEB-D940B670C2E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29" name="AutoShape 1" descr="blob:https://web.whatsapp.com/34b6e80c-bc0c-4a28-b3e1-e4a36d430a7e">
          <a:extLst>
            <a:ext uri="{FF2B5EF4-FFF2-40B4-BE49-F238E27FC236}">
              <a16:creationId xmlns:a16="http://schemas.microsoft.com/office/drawing/2014/main" id="{729594CA-989A-4F7F-B611-F4D52D44CED2}"/>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0" name="AutoShape 1" descr="blob:https://web.whatsapp.com/34b6e80c-bc0c-4a28-b3e1-e4a36d430a7e">
          <a:extLst>
            <a:ext uri="{FF2B5EF4-FFF2-40B4-BE49-F238E27FC236}">
              <a16:creationId xmlns:a16="http://schemas.microsoft.com/office/drawing/2014/main" id="{D4DAD194-2B6B-49F2-86EA-C7B3CE13A966}"/>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1" name="AutoShape 1" descr="blob:https://web.whatsapp.com/34b6e80c-bc0c-4a28-b3e1-e4a36d430a7e">
          <a:extLst>
            <a:ext uri="{FF2B5EF4-FFF2-40B4-BE49-F238E27FC236}">
              <a16:creationId xmlns:a16="http://schemas.microsoft.com/office/drawing/2014/main" id="{0BE0F96D-82BF-46F3-939F-1F1160379548}"/>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2" name="AutoShape 1" descr="blob:https://web.whatsapp.com/34b6e80c-bc0c-4a28-b3e1-e4a36d430a7e">
          <a:extLst>
            <a:ext uri="{FF2B5EF4-FFF2-40B4-BE49-F238E27FC236}">
              <a16:creationId xmlns:a16="http://schemas.microsoft.com/office/drawing/2014/main" id="{B2E3E771-6467-452F-AD35-589F9D76BD49}"/>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3" name="AutoShape 1" descr="blob:https://web.whatsapp.com/34b6e80c-bc0c-4a28-b3e1-e4a36d430a7e">
          <a:extLst>
            <a:ext uri="{FF2B5EF4-FFF2-40B4-BE49-F238E27FC236}">
              <a16:creationId xmlns:a16="http://schemas.microsoft.com/office/drawing/2014/main" id="{7D783932-9677-41A8-83F3-CB7CDC49C8B5}"/>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4" name="AutoShape 1" descr="blob:https://web.whatsapp.com/34b6e80c-bc0c-4a28-b3e1-e4a36d430a7e">
          <a:extLst>
            <a:ext uri="{FF2B5EF4-FFF2-40B4-BE49-F238E27FC236}">
              <a16:creationId xmlns:a16="http://schemas.microsoft.com/office/drawing/2014/main" id="{E9C679CD-A621-4B80-A7D5-1C905DE76CDC}"/>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1558</xdr:row>
      <xdr:rowOff>0</xdr:rowOff>
    </xdr:from>
    <xdr:ext cx="304800" cy="307975"/>
    <xdr:sp macro="" textlink="">
      <xdr:nvSpPr>
        <xdr:cNvPr id="4135" name="AutoShape 1" descr="blob:https://web.whatsapp.com/34b6e80c-bc0c-4a28-b3e1-e4a36d430a7e">
          <a:extLst>
            <a:ext uri="{FF2B5EF4-FFF2-40B4-BE49-F238E27FC236}">
              <a16:creationId xmlns:a16="http://schemas.microsoft.com/office/drawing/2014/main" id="{0ACAE3AB-BF51-45E5-AEB6-28A60A411800}"/>
            </a:ext>
          </a:extLst>
        </xdr:cNvPr>
        <xdr:cNvSpPr>
          <a:spLocks noChangeAspect="1" noChangeArrowheads="1"/>
        </xdr:cNvSpPr>
      </xdr:nvSpPr>
      <xdr:spPr bwMode="auto">
        <a:xfrm>
          <a:off x="6011333" y="382333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136" name="AutoShape 1" descr="blob:https://web.whatsapp.com/34b6e80c-bc0c-4a28-b3e1-e4a36d430a7e">
          <a:extLst>
            <a:ext uri="{FF2B5EF4-FFF2-40B4-BE49-F238E27FC236}">
              <a16:creationId xmlns:a16="http://schemas.microsoft.com/office/drawing/2014/main" id="{FA83387B-5453-4990-83E9-921FB777188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406" name="AutoShape 1" descr="blob:https://web.whatsapp.com/34b6e80c-bc0c-4a28-b3e1-e4a36d430a7e">
          <a:extLst>
            <a:ext uri="{FF2B5EF4-FFF2-40B4-BE49-F238E27FC236}">
              <a16:creationId xmlns:a16="http://schemas.microsoft.com/office/drawing/2014/main" id="{19C3CA6C-81F2-47F9-A1D2-3DEA8649DE9D}"/>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39" name="AutoShape 1" descr="blob:https://web.whatsapp.com/34b6e80c-bc0c-4a28-b3e1-e4a36d430a7e">
          <a:extLst>
            <a:ext uri="{FF2B5EF4-FFF2-40B4-BE49-F238E27FC236}">
              <a16:creationId xmlns:a16="http://schemas.microsoft.com/office/drawing/2014/main" id="{8ACD1A23-F7FB-47D2-A534-E6028F666C5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0" name="AutoShape 1" descr="blob:https://web.whatsapp.com/34b6e80c-bc0c-4a28-b3e1-e4a36d430a7e">
          <a:extLst>
            <a:ext uri="{FF2B5EF4-FFF2-40B4-BE49-F238E27FC236}">
              <a16:creationId xmlns:a16="http://schemas.microsoft.com/office/drawing/2014/main" id="{93E948C1-6B84-4654-AF95-8A598147CDFC}"/>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1" name="AutoShape 1" descr="blob:https://web.whatsapp.com/34b6e80c-bc0c-4a28-b3e1-e4a36d430a7e">
          <a:extLst>
            <a:ext uri="{FF2B5EF4-FFF2-40B4-BE49-F238E27FC236}">
              <a16:creationId xmlns:a16="http://schemas.microsoft.com/office/drawing/2014/main" id="{69F5AEE8-81F5-4466-ACC1-1880FF876EE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2" name="AutoShape 1" descr="blob:https://web.whatsapp.com/34b6e80c-bc0c-4a28-b3e1-e4a36d430a7e">
          <a:extLst>
            <a:ext uri="{FF2B5EF4-FFF2-40B4-BE49-F238E27FC236}">
              <a16:creationId xmlns:a16="http://schemas.microsoft.com/office/drawing/2014/main" id="{ED797A6E-C4DC-4037-8BDB-BBE78B99DCE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3" name="AutoShape 1" descr="blob:https://web.whatsapp.com/34b6e80c-bc0c-4a28-b3e1-e4a36d430a7e">
          <a:extLst>
            <a:ext uri="{FF2B5EF4-FFF2-40B4-BE49-F238E27FC236}">
              <a16:creationId xmlns:a16="http://schemas.microsoft.com/office/drawing/2014/main" id="{27F997EC-C483-405A-B5A2-76B3EDD151E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4" name="AutoShape 1" descr="blob:https://web.whatsapp.com/34b6e80c-bc0c-4a28-b3e1-e4a36d430a7e">
          <a:extLst>
            <a:ext uri="{FF2B5EF4-FFF2-40B4-BE49-F238E27FC236}">
              <a16:creationId xmlns:a16="http://schemas.microsoft.com/office/drawing/2014/main" id="{DF345970-425B-4BBE-ADC7-D89161BCC36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5" name="AutoShape 1" descr="blob:https://web.whatsapp.com/34b6e80c-bc0c-4a28-b3e1-e4a36d430a7e">
          <a:extLst>
            <a:ext uri="{FF2B5EF4-FFF2-40B4-BE49-F238E27FC236}">
              <a16:creationId xmlns:a16="http://schemas.microsoft.com/office/drawing/2014/main" id="{30073080-5593-4098-90FB-0EF7B60E33F8}"/>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6" name="AutoShape 1" descr="blob:https://web.whatsapp.com/34b6e80c-bc0c-4a28-b3e1-e4a36d430a7e">
          <a:extLst>
            <a:ext uri="{FF2B5EF4-FFF2-40B4-BE49-F238E27FC236}">
              <a16:creationId xmlns:a16="http://schemas.microsoft.com/office/drawing/2014/main" id="{7D2FEE2A-D5F9-413A-B6DC-3DC7413939F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7" name="AutoShape 1" descr="blob:https://web.whatsapp.com/34b6e80c-bc0c-4a28-b3e1-e4a36d430a7e">
          <a:extLst>
            <a:ext uri="{FF2B5EF4-FFF2-40B4-BE49-F238E27FC236}">
              <a16:creationId xmlns:a16="http://schemas.microsoft.com/office/drawing/2014/main" id="{5D52E0E0-A47D-4364-9219-7D09AF202C90}"/>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8" name="AutoShape 1" descr="blob:https://web.whatsapp.com/34b6e80c-bc0c-4a28-b3e1-e4a36d430a7e">
          <a:extLst>
            <a:ext uri="{FF2B5EF4-FFF2-40B4-BE49-F238E27FC236}">
              <a16:creationId xmlns:a16="http://schemas.microsoft.com/office/drawing/2014/main" id="{14126EC0-F5B2-4CED-B9C7-131C86C6E0E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49" name="AutoShape 1" descr="blob:https://web.whatsapp.com/34b6e80c-bc0c-4a28-b3e1-e4a36d430a7e">
          <a:extLst>
            <a:ext uri="{FF2B5EF4-FFF2-40B4-BE49-F238E27FC236}">
              <a16:creationId xmlns:a16="http://schemas.microsoft.com/office/drawing/2014/main" id="{15A806F9-6CD9-4FF9-A55E-B2F20F681B21}"/>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0" name="AutoShape 1" descr="blob:https://web.whatsapp.com/34b6e80c-bc0c-4a28-b3e1-e4a36d430a7e">
          <a:extLst>
            <a:ext uri="{FF2B5EF4-FFF2-40B4-BE49-F238E27FC236}">
              <a16:creationId xmlns:a16="http://schemas.microsoft.com/office/drawing/2014/main" id="{0FA3A715-7B25-4F1A-8079-02A512E414F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1" name="AutoShape 1" descr="blob:https://web.whatsapp.com/34b6e80c-bc0c-4a28-b3e1-e4a36d430a7e">
          <a:extLst>
            <a:ext uri="{FF2B5EF4-FFF2-40B4-BE49-F238E27FC236}">
              <a16:creationId xmlns:a16="http://schemas.microsoft.com/office/drawing/2014/main" id="{A66E0D65-01EC-4A46-B2CA-575171E6498F}"/>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2" name="AutoShape 1" descr="blob:https://web.whatsapp.com/34b6e80c-bc0c-4a28-b3e1-e4a36d430a7e">
          <a:extLst>
            <a:ext uri="{FF2B5EF4-FFF2-40B4-BE49-F238E27FC236}">
              <a16:creationId xmlns:a16="http://schemas.microsoft.com/office/drawing/2014/main" id="{A5BCC245-4688-448C-83CE-BB1D51E7348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3" name="AutoShape 1" descr="blob:https://web.whatsapp.com/34b6e80c-bc0c-4a28-b3e1-e4a36d430a7e">
          <a:extLst>
            <a:ext uri="{FF2B5EF4-FFF2-40B4-BE49-F238E27FC236}">
              <a16:creationId xmlns:a16="http://schemas.microsoft.com/office/drawing/2014/main" id="{503C1CBC-C06E-4AF2-A5E8-1190A619492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4" name="AutoShape 1" descr="blob:https://web.whatsapp.com/34b6e80c-bc0c-4a28-b3e1-e4a36d430a7e">
          <a:extLst>
            <a:ext uri="{FF2B5EF4-FFF2-40B4-BE49-F238E27FC236}">
              <a16:creationId xmlns:a16="http://schemas.microsoft.com/office/drawing/2014/main" id="{58222145-3078-451D-BD69-5A9B89E6B719}"/>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5" name="AutoShape 1" descr="blob:https://web.whatsapp.com/34b6e80c-bc0c-4a28-b3e1-e4a36d430a7e">
          <a:extLst>
            <a:ext uri="{FF2B5EF4-FFF2-40B4-BE49-F238E27FC236}">
              <a16:creationId xmlns:a16="http://schemas.microsoft.com/office/drawing/2014/main" id="{B6201E5A-0FC1-42DA-A5D0-EC0AE26DFF3B}"/>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6" name="AutoShape 1" descr="blob:https://web.whatsapp.com/34b6e80c-bc0c-4a28-b3e1-e4a36d430a7e">
          <a:extLst>
            <a:ext uri="{FF2B5EF4-FFF2-40B4-BE49-F238E27FC236}">
              <a16:creationId xmlns:a16="http://schemas.microsoft.com/office/drawing/2014/main" id="{13E8254D-11D9-48B2-A4FC-A2C9108DE4F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7" name="AutoShape 1" descr="blob:https://web.whatsapp.com/34b6e80c-bc0c-4a28-b3e1-e4a36d430a7e">
          <a:extLst>
            <a:ext uri="{FF2B5EF4-FFF2-40B4-BE49-F238E27FC236}">
              <a16:creationId xmlns:a16="http://schemas.microsoft.com/office/drawing/2014/main" id="{59AD4CA6-1BBD-4043-A4CB-8479ECD4486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8" name="AutoShape 1" descr="blob:https://web.whatsapp.com/34b6e80c-bc0c-4a28-b3e1-e4a36d430a7e">
          <a:extLst>
            <a:ext uri="{FF2B5EF4-FFF2-40B4-BE49-F238E27FC236}">
              <a16:creationId xmlns:a16="http://schemas.microsoft.com/office/drawing/2014/main" id="{C618F1B3-352F-4708-9725-5AC03931EC4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59" name="AutoShape 1" descr="blob:https://web.whatsapp.com/34b6e80c-bc0c-4a28-b3e1-e4a36d430a7e">
          <a:extLst>
            <a:ext uri="{FF2B5EF4-FFF2-40B4-BE49-F238E27FC236}">
              <a16:creationId xmlns:a16="http://schemas.microsoft.com/office/drawing/2014/main" id="{B6A6266E-C6CD-4220-AA17-EF0FB08D379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60" name="AutoShape 1" descr="blob:https://web.whatsapp.com/34b6e80c-bc0c-4a28-b3e1-e4a36d430a7e">
          <a:extLst>
            <a:ext uri="{FF2B5EF4-FFF2-40B4-BE49-F238E27FC236}">
              <a16:creationId xmlns:a16="http://schemas.microsoft.com/office/drawing/2014/main" id="{17BC3ADD-9705-4B26-B674-14933B80C7E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61" name="AutoShape 1" descr="blob:https://web.whatsapp.com/34b6e80c-bc0c-4a28-b3e1-e4a36d430a7e">
          <a:extLst>
            <a:ext uri="{FF2B5EF4-FFF2-40B4-BE49-F238E27FC236}">
              <a16:creationId xmlns:a16="http://schemas.microsoft.com/office/drawing/2014/main" id="{88743B98-6B5A-40C0-A08D-B23E7303C89A}"/>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62" name="AutoShape 1" descr="blob:https://web.whatsapp.com/34b6e80c-bc0c-4a28-b3e1-e4a36d430a7e">
          <a:extLst>
            <a:ext uri="{FF2B5EF4-FFF2-40B4-BE49-F238E27FC236}">
              <a16:creationId xmlns:a16="http://schemas.microsoft.com/office/drawing/2014/main" id="{C1D8A9BA-C7E4-49BA-B4AE-EB6FD3B616C7}"/>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863" name="AutoShape 1" descr="blob:https://web.whatsapp.com/34b6e80c-bc0c-4a28-b3e1-e4a36d430a7e">
          <a:extLst>
            <a:ext uri="{FF2B5EF4-FFF2-40B4-BE49-F238E27FC236}">
              <a16:creationId xmlns:a16="http://schemas.microsoft.com/office/drawing/2014/main" id="{CEB8557F-7B52-4FCF-82FF-E88841F1F322}"/>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928" name="AutoShape 1" descr="blob:https://web.whatsapp.com/34b6e80c-bc0c-4a28-b3e1-e4a36d430a7e">
          <a:extLst>
            <a:ext uri="{FF2B5EF4-FFF2-40B4-BE49-F238E27FC236}">
              <a16:creationId xmlns:a16="http://schemas.microsoft.com/office/drawing/2014/main" id="{3F2F62B5-3356-475E-AC50-B86F03BBA736}"/>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929" name="AutoShape 1" descr="blob:https://web.whatsapp.com/34b6e80c-bc0c-4a28-b3e1-e4a36d430a7e">
          <a:extLst>
            <a:ext uri="{FF2B5EF4-FFF2-40B4-BE49-F238E27FC236}">
              <a16:creationId xmlns:a16="http://schemas.microsoft.com/office/drawing/2014/main" id="{FECAF2BD-7138-4576-B5D8-A2CC0B9947D3}"/>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930" name="AutoShape 1" descr="blob:https://web.whatsapp.com/34b6e80c-bc0c-4a28-b3e1-e4a36d430a7e">
          <a:extLst>
            <a:ext uri="{FF2B5EF4-FFF2-40B4-BE49-F238E27FC236}">
              <a16:creationId xmlns:a16="http://schemas.microsoft.com/office/drawing/2014/main" id="{B6D6C638-5888-494E-8DBC-126DFD258594}"/>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931" name="AutoShape 1" descr="blob:https://web.whatsapp.com/34b6e80c-bc0c-4a28-b3e1-e4a36d430a7e">
          <a:extLst>
            <a:ext uri="{FF2B5EF4-FFF2-40B4-BE49-F238E27FC236}">
              <a16:creationId xmlns:a16="http://schemas.microsoft.com/office/drawing/2014/main" id="{D03AFBFD-08FD-4553-B9D8-274E6B0A004C}"/>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1559</xdr:row>
      <xdr:rowOff>0</xdr:rowOff>
    </xdr:from>
    <xdr:ext cx="304800" cy="307975"/>
    <xdr:sp macro="" textlink="">
      <xdr:nvSpPr>
        <xdr:cNvPr id="4932" name="AutoShape 1" descr="blob:https://web.whatsapp.com/34b6e80c-bc0c-4a28-b3e1-e4a36d430a7e">
          <a:extLst>
            <a:ext uri="{FF2B5EF4-FFF2-40B4-BE49-F238E27FC236}">
              <a16:creationId xmlns:a16="http://schemas.microsoft.com/office/drawing/2014/main" id="{4EB3DE82-C41E-4FF1-94F5-60CC3329D555}"/>
            </a:ext>
          </a:extLst>
        </xdr:cNvPr>
        <xdr:cNvSpPr>
          <a:spLocks noChangeAspect="1" noChangeArrowheads="1"/>
        </xdr:cNvSpPr>
      </xdr:nvSpPr>
      <xdr:spPr bwMode="auto">
        <a:xfrm>
          <a:off x="6011333" y="38256633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193</xdr:row>
      <xdr:rowOff>0</xdr:rowOff>
    </xdr:from>
    <xdr:ext cx="304800" cy="307975"/>
    <xdr:sp macro="" textlink="">
      <xdr:nvSpPr>
        <xdr:cNvPr id="8193" name="AutoShape 1" descr="blob:https://web.whatsapp.com/34b6e80c-bc0c-4a28-b3e1-e4a36d430a7e">
          <a:extLst>
            <a:ext uri="{FF2B5EF4-FFF2-40B4-BE49-F238E27FC236}">
              <a16:creationId xmlns:a16="http://schemas.microsoft.com/office/drawing/2014/main" id="{DFB64755-0984-45D5-BB41-591A467E5543}"/>
            </a:ext>
          </a:extLst>
        </xdr:cNvPr>
        <xdr:cNvSpPr>
          <a:spLocks noChangeAspect="1" noChangeArrowheads="1"/>
        </xdr:cNvSpPr>
      </xdr:nvSpPr>
      <xdr:spPr bwMode="auto">
        <a:xfrm>
          <a:off x="6011333" y="5498041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689</xdr:row>
      <xdr:rowOff>0</xdr:rowOff>
    </xdr:from>
    <xdr:ext cx="304800" cy="307975"/>
    <xdr:sp macro="" textlink="">
      <xdr:nvSpPr>
        <xdr:cNvPr id="8194" name="AutoShape 1" descr="blob:https://web.whatsapp.com/34b6e80c-bc0c-4a28-b3e1-e4a36d430a7e">
          <a:extLst>
            <a:ext uri="{FF2B5EF4-FFF2-40B4-BE49-F238E27FC236}">
              <a16:creationId xmlns:a16="http://schemas.microsoft.com/office/drawing/2014/main" id="{42B3D7FD-EC25-450C-BADD-337446E3FA1E}"/>
            </a:ext>
          </a:extLst>
        </xdr:cNvPr>
        <xdr:cNvSpPr>
          <a:spLocks noChangeAspect="1" noChangeArrowheads="1"/>
        </xdr:cNvSpPr>
      </xdr:nvSpPr>
      <xdr:spPr bwMode="auto">
        <a:xfrm>
          <a:off x="6011333" y="177683583"/>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40</xdr:col>
      <xdr:colOff>0</xdr:colOff>
      <xdr:row>690</xdr:row>
      <xdr:rowOff>0</xdr:rowOff>
    </xdr:from>
    <xdr:ext cx="304800" cy="307975"/>
    <xdr:sp macro="" textlink="">
      <xdr:nvSpPr>
        <xdr:cNvPr id="8259" name="AutoShape 1" descr="blob:https://web.whatsapp.com/34b6e80c-bc0c-4a28-b3e1-e4a36d430a7e">
          <a:extLst>
            <a:ext uri="{FF2B5EF4-FFF2-40B4-BE49-F238E27FC236}">
              <a16:creationId xmlns:a16="http://schemas.microsoft.com/office/drawing/2014/main" id="{CDDC23CE-0620-412F-A8D8-89B0562B07C9}"/>
            </a:ext>
          </a:extLst>
        </xdr:cNvPr>
        <xdr:cNvSpPr>
          <a:spLocks noChangeAspect="1" noChangeArrowheads="1"/>
        </xdr:cNvSpPr>
      </xdr:nvSpPr>
      <xdr:spPr bwMode="auto">
        <a:xfrm>
          <a:off x="6011333" y="177948167"/>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1125</xdr:row>
      <xdr:rowOff>0</xdr:rowOff>
    </xdr:from>
    <xdr:ext cx="304800" cy="307975"/>
    <xdr:sp macro="" textlink="">
      <xdr:nvSpPr>
        <xdr:cNvPr id="4633" name="AutoShape 1" descr="blob:https://web.whatsapp.com/34b6e80c-bc0c-4a28-b3e1-e4a36d430a7e">
          <a:extLst>
            <a:ext uri="{FF2B5EF4-FFF2-40B4-BE49-F238E27FC236}">
              <a16:creationId xmlns:a16="http://schemas.microsoft.com/office/drawing/2014/main" id="{10D693FE-73E7-43D7-A085-0274D3A841D7}"/>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1126</xdr:row>
      <xdr:rowOff>0</xdr:rowOff>
    </xdr:from>
    <xdr:ext cx="304800" cy="307975"/>
    <xdr:sp macro="" textlink="">
      <xdr:nvSpPr>
        <xdr:cNvPr id="4933" name="AutoShape 1" descr="blob:https://web.whatsapp.com/34b6e80c-bc0c-4a28-b3e1-e4a36d430a7e">
          <a:extLst>
            <a:ext uri="{FF2B5EF4-FFF2-40B4-BE49-F238E27FC236}">
              <a16:creationId xmlns:a16="http://schemas.microsoft.com/office/drawing/2014/main" id="{FA2C749E-048B-431E-BA92-D22DAF5795C2}"/>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1127</xdr:row>
      <xdr:rowOff>0</xdr:rowOff>
    </xdr:from>
    <xdr:ext cx="304800" cy="307975"/>
    <xdr:sp macro="" textlink="">
      <xdr:nvSpPr>
        <xdr:cNvPr id="4934" name="AutoShape 1" descr="blob:https://web.whatsapp.com/34b6e80c-bc0c-4a28-b3e1-e4a36d430a7e">
          <a:extLst>
            <a:ext uri="{FF2B5EF4-FFF2-40B4-BE49-F238E27FC236}">
              <a16:creationId xmlns:a16="http://schemas.microsoft.com/office/drawing/2014/main" id="{791520F5-CBE2-46B1-8E8C-09070397A1FB}"/>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1128</xdr:row>
      <xdr:rowOff>0</xdr:rowOff>
    </xdr:from>
    <xdr:ext cx="304800" cy="307975"/>
    <xdr:sp macro="" textlink="">
      <xdr:nvSpPr>
        <xdr:cNvPr id="4935" name="AutoShape 1" descr="blob:https://web.whatsapp.com/34b6e80c-bc0c-4a28-b3e1-e4a36d430a7e">
          <a:extLst>
            <a:ext uri="{FF2B5EF4-FFF2-40B4-BE49-F238E27FC236}">
              <a16:creationId xmlns:a16="http://schemas.microsoft.com/office/drawing/2014/main" id="{ACEB81C1-BE34-44CF-BDB2-B024D7AE0ABB}"/>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1129</xdr:row>
      <xdr:rowOff>0</xdr:rowOff>
    </xdr:from>
    <xdr:ext cx="304800" cy="307975"/>
    <xdr:sp macro="" textlink="">
      <xdr:nvSpPr>
        <xdr:cNvPr id="4936" name="AutoShape 1" descr="blob:https://web.whatsapp.com/34b6e80c-bc0c-4a28-b3e1-e4a36d430a7e">
          <a:extLst>
            <a:ext uri="{FF2B5EF4-FFF2-40B4-BE49-F238E27FC236}">
              <a16:creationId xmlns:a16="http://schemas.microsoft.com/office/drawing/2014/main" id="{33B3A43E-53B0-48C3-BC0C-746767527502}"/>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1130</xdr:row>
      <xdr:rowOff>0</xdr:rowOff>
    </xdr:from>
    <xdr:ext cx="304800" cy="307975"/>
    <xdr:sp macro="" textlink="">
      <xdr:nvSpPr>
        <xdr:cNvPr id="4937" name="AutoShape 1" descr="blob:https://web.whatsapp.com/34b6e80c-bc0c-4a28-b3e1-e4a36d430a7e">
          <a:extLst>
            <a:ext uri="{FF2B5EF4-FFF2-40B4-BE49-F238E27FC236}">
              <a16:creationId xmlns:a16="http://schemas.microsoft.com/office/drawing/2014/main" id="{58DA5057-151C-471E-A455-F5346E8FDFF3}"/>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1131</xdr:row>
      <xdr:rowOff>0</xdr:rowOff>
    </xdr:from>
    <xdr:ext cx="304800" cy="307975"/>
    <xdr:sp macro="" textlink="">
      <xdr:nvSpPr>
        <xdr:cNvPr id="4938" name="AutoShape 1" descr="blob:https://web.whatsapp.com/34b6e80c-bc0c-4a28-b3e1-e4a36d430a7e">
          <a:extLst>
            <a:ext uri="{FF2B5EF4-FFF2-40B4-BE49-F238E27FC236}">
              <a16:creationId xmlns:a16="http://schemas.microsoft.com/office/drawing/2014/main" id="{04393528-7D88-4E28-A5EE-FF0705FC4671}"/>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1132</xdr:row>
      <xdr:rowOff>0</xdr:rowOff>
    </xdr:from>
    <xdr:ext cx="304800" cy="307975"/>
    <xdr:sp macro="" textlink="">
      <xdr:nvSpPr>
        <xdr:cNvPr id="4939" name="AutoShape 1" descr="blob:https://web.whatsapp.com/34b6e80c-bc0c-4a28-b3e1-e4a36d430a7e">
          <a:extLst>
            <a:ext uri="{FF2B5EF4-FFF2-40B4-BE49-F238E27FC236}">
              <a16:creationId xmlns:a16="http://schemas.microsoft.com/office/drawing/2014/main" id="{09974450-2A7A-4755-8104-2CF5A249E44C}"/>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1133</xdr:row>
      <xdr:rowOff>0</xdr:rowOff>
    </xdr:from>
    <xdr:ext cx="304800" cy="307975"/>
    <xdr:sp macro="" textlink="">
      <xdr:nvSpPr>
        <xdr:cNvPr id="4940" name="AutoShape 1" descr="blob:https://web.whatsapp.com/34b6e80c-bc0c-4a28-b3e1-e4a36d430a7e">
          <a:extLst>
            <a:ext uri="{FF2B5EF4-FFF2-40B4-BE49-F238E27FC236}">
              <a16:creationId xmlns:a16="http://schemas.microsoft.com/office/drawing/2014/main" id="{15172697-04CD-4490-BAEF-3321A84E3F1F}"/>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1134</xdr:row>
      <xdr:rowOff>0</xdr:rowOff>
    </xdr:from>
    <xdr:ext cx="304800" cy="307975"/>
    <xdr:sp macro="" textlink="">
      <xdr:nvSpPr>
        <xdr:cNvPr id="4941" name="AutoShape 1" descr="blob:https://web.whatsapp.com/34b6e80c-bc0c-4a28-b3e1-e4a36d430a7e">
          <a:extLst>
            <a:ext uri="{FF2B5EF4-FFF2-40B4-BE49-F238E27FC236}">
              <a16:creationId xmlns:a16="http://schemas.microsoft.com/office/drawing/2014/main" id="{BD6C0236-ADD2-4DAA-ACDB-2A8BEA0BFCD6}"/>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51</xdr:col>
      <xdr:colOff>0</xdr:colOff>
      <xdr:row>1135</xdr:row>
      <xdr:rowOff>0</xdr:rowOff>
    </xdr:from>
    <xdr:ext cx="304800" cy="307975"/>
    <xdr:sp macro="" textlink="">
      <xdr:nvSpPr>
        <xdr:cNvPr id="4942" name="AutoShape 1" descr="blob:https://web.whatsapp.com/34b6e80c-bc0c-4a28-b3e1-e4a36d430a7e">
          <a:extLst>
            <a:ext uri="{FF2B5EF4-FFF2-40B4-BE49-F238E27FC236}">
              <a16:creationId xmlns:a16="http://schemas.microsoft.com/office/drawing/2014/main" id="{ED7BBB0D-FB6E-44DF-B5EF-8117C1A926CF}"/>
            </a:ext>
          </a:extLst>
        </xdr:cNvPr>
        <xdr:cNvSpPr>
          <a:spLocks noChangeAspect="1" noChangeArrowheads="1"/>
        </xdr:cNvSpPr>
      </xdr:nvSpPr>
      <xdr:spPr bwMode="auto">
        <a:xfrm>
          <a:off x="6011333" y="30079950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84</xdr:col>
      <xdr:colOff>0</xdr:colOff>
      <xdr:row>1557</xdr:row>
      <xdr:rowOff>257175</xdr:rowOff>
    </xdr:from>
    <xdr:ext cx="304800" cy="307975"/>
    <xdr:sp macro="" textlink="">
      <xdr:nvSpPr>
        <xdr:cNvPr id="4943" name="AutoShape 1" descr="blob:https://web.whatsapp.com/34b6e80c-bc0c-4a28-b3e1-e4a36d430a7e">
          <a:extLst>
            <a:ext uri="{FF2B5EF4-FFF2-40B4-BE49-F238E27FC236}">
              <a16:creationId xmlns:a16="http://schemas.microsoft.com/office/drawing/2014/main" id="{F1BF59DC-1DB6-4B41-8552-6707C58AB277}"/>
            </a:ext>
          </a:extLst>
        </xdr:cNvPr>
        <xdr:cNvSpPr>
          <a:spLocks noChangeAspect="1" noChangeArrowheads="1"/>
        </xdr:cNvSpPr>
      </xdr:nvSpPr>
      <xdr:spPr bwMode="auto">
        <a:xfrm>
          <a:off x="7419975" y="423043350"/>
          <a:ext cx="304800" cy="3079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fuerzaaereacolombia-my.sharepoint.com/personal/ivonne_rincon_fac_mil_co/Documents/ESTRUCTURACI&#211;N%20ECONOMICA%20Y%20FINANCIERA/ESTRUCTURACION%202025/31.%20MANTENIMIENTO%20VEH%20BOMBEROS%20-%20DILOS/PRIMERA%20REVISION/COTIZACION%20RB.xlsx" TargetMode="External"/><Relationship Id="rId2" Type="http://schemas.microsoft.com/office/2019/04/relationships/externalLinkLongPath" Target="PRIMERA%20REVISION/COTIZACION%20RB.xlsx?49D34FCD" TargetMode="External"/><Relationship Id="rId1" Type="http://schemas.openxmlformats.org/officeDocument/2006/relationships/externalLinkPath" Target="file:///\\49D34FCD\COTIZACION%20R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Gráfico1"/>
      <sheetName val="ANEXO TECNICO BOMBEROS"/>
      <sheetName val="VERIFICACION"/>
      <sheetName val="Hoja1"/>
    </sheetNames>
    <sheetDataSet>
      <sheetData sheetId="0" refreshError="1"/>
      <sheetData sheetId="1" refreshError="1"/>
      <sheetData sheetId="2">
        <row r="591">
          <cell r="G591">
            <v>10000</v>
          </cell>
        </row>
      </sheetData>
      <sheetData sheetId="3"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B0537-401C-4FAE-83F0-F27672E6CE86}">
  <sheetPr>
    <tabColor rgb="FF00FFFF"/>
  </sheetPr>
  <dimension ref="A1:DO1661"/>
  <sheetViews>
    <sheetView showGridLines="0" tabSelected="1" topLeftCell="A3" zoomScale="90" zoomScaleNormal="90" zoomScaleSheetLayoutView="90" workbookViewId="0">
      <pane xSplit="3" ySplit="6" topLeftCell="D1621" activePane="bottomRight" state="frozen"/>
      <selection activeCell="A3" sqref="A3"/>
      <selection pane="topRight" activeCell="D3" sqref="D3"/>
      <selection pane="bottomLeft" activeCell="A9" sqref="A9"/>
      <selection pane="bottomRight" activeCell="A1592" sqref="A1592:J1622"/>
    </sheetView>
  </sheetViews>
  <sheetFormatPr baseColWidth="10" defaultColWidth="11.42578125" defaultRowHeight="15" customHeight="1" x14ac:dyDescent="0.25"/>
  <cols>
    <col min="1" max="1" width="7.140625" style="75" customWidth="1"/>
    <col min="2" max="2" width="26.42578125" style="76" customWidth="1"/>
    <col min="3" max="3" width="56.42578125" style="76" customWidth="1"/>
    <col min="4" max="4" width="11.140625" style="2" customWidth="1"/>
    <col min="5" max="6" width="16.140625" style="78" customWidth="1"/>
    <col min="7" max="9" width="15" style="78" customWidth="1"/>
    <col min="10" max="11" width="17.85546875" style="78" customWidth="1"/>
    <col min="12" max="12" width="19.7109375" style="78" customWidth="1"/>
    <col min="13" max="13" width="14.28515625" style="78" customWidth="1"/>
    <col min="14" max="14" width="15.28515625" style="78" customWidth="1"/>
    <col min="15" max="15" width="14.7109375" style="78" customWidth="1"/>
    <col min="16" max="17" width="14.5703125" style="78" customWidth="1"/>
    <col min="18" max="18" width="12.42578125" style="78" customWidth="1"/>
    <col min="19" max="19" width="18.85546875" style="78" customWidth="1"/>
    <col min="20" max="20" width="15.5703125" style="78" customWidth="1"/>
    <col min="21" max="21" width="17.28515625" style="78" customWidth="1"/>
    <col min="22" max="22" width="9.7109375" style="2" customWidth="1"/>
    <col min="23" max="23" width="17.28515625" style="78" customWidth="1"/>
    <col min="24" max="26" width="15" style="78" customWidth="1"/>
    <col min="27" max="27" width="12.42578125" style="78" customWidth="1"/>
    <col min="28" max="28" width="17.28515625" style="78" customWidth="1"/>
    <col min="29" max="29" width="15.7109375" style="78" customWidth="1"/>
    <col min="30" max="30" width="17" style="78" customWidth="1"/>
    <col min="31" max="31" width="10.28515625" style="2" customWidth="1"/>
    <col min="32" max="32" width="16" style="78" customWidth="1"/>
    <col min="33" max="33" width="19.28515625" style="78" customWidth="1"/>
    <col min="34" max="35" width="13.28515625" style="78" customWidth="1"/>
    <col min="36" max="36" width="12.42578125" style="78" customWidth="1"/>
    <col min="37" max="37" width="18.42578125" style="78" customWidth="1"/>
    <col min="38" max="38" width="16" style="78" customWidth="1"/>
    <col min="39" max="39" width="17.140625" style="78" customWidth="1"/>
    <col min="40" max="40" width="10.28515625" style="2" customWidth="1"/>
    <col min="41" max="41" width="16.7109375" style="78" customWidth="1"/>
    <col min="42" max="42" width="14.85546875" style="78" customWidth="1"/>
    <col min="43" max="44" width="13.7109375" style="78" customWidth="1"/>
    <col min="45" max="45" width="12.42578125" style="78" customWidth="1"/>
    <col min="46" max="47" width="16.28515625" style="78" customWidth="1"/>
    <col min="48" max="48" width="16.7109375" style="78" customWidth="1"/>
    <col min="49" max="49" width="9.5703125" style="2" customWidth="1"/>
    <col min="50" max="51" width="15.140625" style="2" customWidth="1"/>
    <col min="52" max="53" width="14.140625" style="2" customWidth="1"/>
    <col min="54" max="54" width="12.28515625" style="2" customWidth="1"/>
    <col min="55" max="55" width="16" style="2" customWidth="1"/>
    <col min="56" max="56" width="17" style="78" customWidth="1"/>
    <col min="57" max="57" width="17.7109375" style="78" customWidth="1"/>
    <col min="58" max="58" width="10.28515625" style="2" customWidth="1"/>
    <col min="59" max="59" width="15.140625" style="78" customWidth="1"/>
    <col min="60" max="60" width="15" style="78" customWidth="1"/>
    <col min="61" max="62" width="14" style="78" customWidth="1"/>
    <col min="63" max="63" width="12.42578125" style="78" customWidth="1"/>
    <col min="64" max="64" width="15.5703125" style="78" customWidth="1"/>
    <col min="65" max="65" width="16.42578125" style="78" customWidth="1"/>
    <col min="66" max="66" width="16.7109375" style="78" customWidth="1"/>
    <col min="67" max="67" width="10.85546875" style="2" customWidth="1"/>
    <col min="68" max="68" width="15.140625" style="78" customWidth="1"/>
    <col min="69" max="69" width="15.28515625" style="78" customWidth="1"/>
    <col min="70" max="71" width="13.28515625" style="78" hidden="1" customWidth="1"/>
    <col min="72" max="72" width="12.42578125" style="78" hidden="1" customWidth="1"/>
    <col min="73" max="73" width="15.7109375" style="78" hidden="1" customWidth="1"/>
    <col min="74" max="74" width="17.140625" style="78" hidden="1" customWidth="1"/>
    <col min="75" max="75" width="16.140625" style="78" hidden="1" customWidth="1"/>
    <col min="76" max="76" width="10.140625" style="2" customWidth="1"/>
    <col min="77" max="77" width="15.42578125" style="2" customWidth="1"/>
    <col min="78" max="78" width="14" style="2" customWidth="1"/>
    <col min="79" max="79" width="14" style="2" hidden="1" customWidth="1"/>
    <col min="80" max="80" width="13.85546875" style="2" hidden="1" customWidth="1"/>
    <col min="81" max="81" width="12.140625" style="2" hidden="1" customWidth="1"/>
    <col min="82" max="82" width="17.42578125" style="78" hidden="1" customWidth="1"/>
    <col min="83" max="83" width="15.85546875" style="78" hidden="1" customWidth="1"/>
    <col min="84" max="84" width="16.42578125" style="78" hidden="1" customWidth="1"/>
    <col min="85" max="85" width="11.7109375" style="2" customWidth="1"/>
    <col min="86" max="86" width="15.85546875" style="78" customWidth="1"/>
    <col min="87" max="87" width="14.140625" style="78" hidden="1" customWidth="1"/>
    <col min="88" max="89" width="13.85546875" style="78" hidden="1" customWidth="1"/>
    <col min="90" max="90" width="12.42578125" style="78" hidden="1" customWidth="1"/>
    <col min="91" max="91" width="15.7109375" style="78" hidden="1" customWidth="1"/>
    <col min="92" max="92" width="15.28515625" style="78" hidden="1" customWidth="1"/>
    <col min="93" max="93" width="15.5703125" style="78" hidden="1" customWidth="1"/>
    <col min="94" max="94" width="10.140625" style="2" customWidth="1"/>
    <col min="95" max="95" width="14.5703125" style="78" hidden="1" customWidth="1"/>
    <col min="96" max="96" width="13.5703125" style="78" hidden="1" customWidth="1"/>
    <col min="97" max="97" width="12.42578125" style="78" hidden="1" customWidth="1"/>
    <col min="98" max="98" width="14.140625" style="78" hidden="1" customWidth="1"/>
    <col min="99" max="99" width="12.42578125" style="78" hidden="1" customWidth="1"/>
    <col min="100" max="100" width="16.140625" style="78" hidden="1" customWidth="1"/>
    <col min="101" max="101" width="15.5703125" style="78" hidden="1" customWidth="1"/>
    <col min="102" max="102" width="16.7109375" style="78" hidden="1" customWidth="1"/>
    <col min="103" max="103" width="10.85546875" style="2" customWidth="1"/>
    <col min="104" max="104" width="14.5703125" style="78" customWidth="1"/>
    <col min="105" max="105" width="15.42578125" style="78" customWidth="1"/>
    <col min="106" max="106" width="14.5703125" style="78" hidden="1" customWidth="1"/>
    <col min="107" max="107" width="14.85546875" style="78" hidden="1" customWidth="1"/>
    <col min="108" max="108" width="12.42578125" style="78" hidden="1" customWidth="1"/>
    <col min="109" max="109" width="15.85546875" style="78" hidden="1" customWidth="1"/>
    <col min="110" max="111" width="16" style="78" hidden="1" customWidth="1"/>
    <col min="112" max="112" width="12.42578125" style="2" customWidth="1"/>
    <col min="113" max="113" width="14.28515625" style="2" customWidth="1"/>
    <col min="114" max="114" width="14" style="2" customWidth="1"/>
    <col min="115" max="116" width="12.42578125" style="2" customWidth="1"/>
    <col min="117" max="117" width="17.5703125" style="2" customWidth="1"/>
    <col min="118" max="118" width="14.28515625" style="2" customWidth="1"/>
    <col min="119" max="119" width="16.85546875" style="2" customWidth="1"/>
    <col min="120" max="16384" width="11.42578125" style="2"/>
  </cols>
  <sheetData>
    <row r="1" spans="1:119" s="1" customFormat="1" ht="50.45" hidden="1" customHeight="1" thickBot="1" x14ac:dyDescent="0.3">
      <c r="A1" s="218" t="s">
        <v>0</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c r="AN1" s="218"/>
      <c r="AO1" s="218"/>
      <c r="AP1" s="218"/>
      <c r="AQ1" s="218"/>
      <c r="AR1" s="218"/>
      <c r="AS1" s="218"/>
      <c r="AT1" s="218"/>
      <c r="AU1" s="218"/>
      <c r="AV1" s="218"/>
      <c r="AW1" s="218"/>
      <c r="AX1" s="218"/>
      <c r="AY1" s="218"/>
      <c r="AZ1" s="218"/>
      <c r="BA1" s="218"/>
      <c r="BB1" s="218"/>
      <c r="BC1" s="218"/>
      <c r="BD1" s="218"/>
      <c r="BE1" s="218"/>
      <c r="BF1" s="218"/>
      <c r="BG1" s="218"/>
      <c r="BH1" s="218"/>
      <c r="BI1" s="218"/>
      <c r="BJ1" s="218"/>
      <c r="BK1" s="218"/>
      <c r="BL1" s="218"/>
      <c r="BM1" s="218"/>
      <c r="BN1" s="218"/>
      <c r="BO1" s="218"/>
      <c r="BP1" s="218"/>
      <c r="BQ1" s="218"/>
      <c r="BR1" s="218"/>
      <c r="BS1" s="218"/>
      <c r="BT1" s="218"/>
      <c r="BU1" s="218"/>
      <c r="BV1" s="218"/>
      <c r="BW1" s="218"/>
      <c r="BX1" s="218"/>
      <c r="BY1" s="218"/>
      <c r="BZ1" s="218"/>
      <c r="CA1" s="218"/>
      <c r="CB1" s="218"/>
      <c r="CC1" s="218"/>
      <c r="CD1" s="218"/>
      <c r="CE1" s="218"/>
      <c r="CF1" s="218"/>
      <c r="CG1" s="218"/>
      <c r="CH1" s="218"/>
      <c r="CI1" s="218"/>
      <c r="CJ1" s="218"/>
      <c r="CK1" s="218"/>
      <c r="CL1" s="218"/>
      <c r="CM1" s="218"/>
      <c r="CN1" s="218"/>
      <c r="CO1" s="218"/>
      <c r="CP1" s="218"/>
      <c r="CQ1" s="218"/>
      <c r="CR1" s="218"/>
      <c r="CS1" s="218"/>
      <c r="CT1" s="218"/>
      <c r="CU1" s="218"/>
      <c r="CV1" s="218"/>
      <c r="CW1" s="218"/>
      <c r="CX1" s="218"/>
      <c r="CY1" s="218"/>
      <c r="CZ1" s="218"/>
      <c r="DA1" s="218"/>
      <c r="DB1" s="218"/>
      <c r="DC1" s="218"/>
      <c r="DD1" s="218"/>
      <c r="DE1" s="218"/>
      <c r="DF1" s="218"/>
      <c r="DG1" s="218"/>
    </row>
    <row r="2" spans="1:119" ht="45.75" hidden="1" customHeight="1" x14ac:dyDescent="0.25">
      <c r="A2" s="218"/>
      <c r="B2" s="218"/>
      <c r="C2" s="218"/>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8"/>
      <c r="AG2" s="218"/>
      <c r="AH2" s="218"/>
      <c r="AI2" s="218"/>
      <c r="AJ2" s="218"/>
      <c r="AK2" s="218"/>
      <c r="AL2" s="218"/>
      <c r="AM2" s="218"/>
      <c r="AN2" s="218"/>
      <c r="AO2" s="218"/>
      <c r="AP2" s="218"/>
      <c r="AQ2" s="218"/>
      <c r="AR2" s="218"/>
      <c r="AS2" s="218"/>
      <c r="AT2" s="218"/>
      <c r="AU2" s="218"/>
      <c r="AV2" s="218"/>
      <c r="AW2" s="218"/>
      <c r="AX2" s="218"/>
      <c r="AY2" s="218"/>
      <c r="AZ2" s="218"/>
      <c r="BA2" s="218"/>
      <c r="BB2" s="218"/>
      <c r="BC2" s="218"/>
      <c r="BD2" s="218"/>
      <c r="BE2" s="218"/>
      <c r="BF2" s="218"/>
      <c r="BG2" s="218"/>
      <c r="BH2" s="218"/>
      <c r="BI2" s="218"/>
      <c r="BJ2" s="218"/>
      <c r="BK2" s="218"/>
      <c r="BL2" s="218"/>
      <c r="BM2" s="218"/>
      <c r="BN2" s="218"/>
      <c r="BO2" s="218"/>
      <c r="BP2" s="218"/>
      <c r="BQ2" s="218"/>
      <c r="BR2" s="218"/>
      <c r="BS2" s="218"/>
      <c r="BT2" s="218"/>
      <c r="BU2" s="218"/>
      <c r="BV2" s="218"/>
      <c r="BW2" s="218"/>
      <c r="BX2" s="218"/>
      <c r="BY2" s="218"/>
      <c r="BZ2" s="218"/>
      <c r="CA2" s="218"/>
      <c r="CB2" s="218"/>
      <c r="CC2" s="218"/>
      <c r="CD2" s="218"/>
      <c r="CE2" s="218"/>
      <c r="CF2" s="218"/>
      <c r="CG2" s="218"/>
      <c r="CH2" s="218"/>
      <c r="CI2" s="218"/>
      <c r="CJ2" s="218"/>
      <c r="CK2" s="218"/>
      <c r="CL2" s="218"/>
      <c r="CM2" s="218"/>
      <c r="CN2" s="218"/>
      <c r="CO2" s="218"/>
      <c r="CP2" s="218"/>
      <c r="CQ2" s="218"/>
      <c r="CR2" s="218"/>
      <c r="CS2" s="218"/>
      <c r="CT2" s="218"/>
      <c r="CU2" s="218"/>
      <c r="CV2" s="218"/>
      <c r="CW2" s="218"/>
      <c r="CX2" s="218"/>
      <c r="CY2" s="218"/>
      <c r="CZ2" s="218"/>
      <c r="DA2" s="218"/>
      <c r="DB2" s="218"/>
      <c r="DC2" s="218"/>
      <c r="DD2" s="218"/>
      <c r="DE2" s="218"/>
      <c r="DF2" s="218"/>
      <c r="DG2" s="218"/>
    </row>
    <row r="3" spans="1:119" s="3" customFormat="1" ht="69" customHeight="1" x14ac:dyDescent="0.25">
      <c r="A3" s="231" t="s">
        <v>3149</v>
      </c>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row>
    <row r="4" spans="1:119" ht="6.75" customHeight="1" thickBot="1" x14ac:dyDescent="0.3">
      <c r="A4" s="4"/>
      <c r="B4" s="5"/>
      <c r="C4" s="5"/>
      <c r="D4" s="4"/>
      <c r="E4" s="6"/>
      <c r="F4" s="6"/>
      <c r="G4" s="6"/>
      <c r="H4" s="6"/>
      <c r="I4" s="6"/>
      <c r="J4" s="6"/>
      <c r="K4" s="6"/>
      <c r="L4" s="6"/>
      <c r="M4" s="6"/>
      <c r="N4" s="6"/>
      <c r="O4" s="6"/>
      <c r="P4" s="6"/>
      <c r="Q4" s="6"/>
      <c r="R4" s="6"/>
      <c r="S4" s="6"/>
      <c r="T4" s="6"/>
      <c r="U4" s="6"/>
      <c r="V4" s="4"/>
      <c r="W4" s="6"/>
      <c r="X4" s="6"/>
      <c r="Y4" s="6"/>
      <c r="Z4" s="6"/>
      <c r="AA4" s="6"/>
      <c r="AB4" s="6"/>
      <c r="AC4" s="6"/>
      <c r="AD4" s="6"/>
      <c r="AE4" s="4"/>
      <c r="AF4" s="6"/>
      <c r="AG4" s="6"/>
      <c r="AH4" s="6"/>
      <c r="AI4" s="6"/>
      <c r="AJ4" s="6"/>
      <c r="AK4" s="6"/>
      <c r="AL4" s="6"/>
      <c r="AM4" s="6"/>
      <c r="AN4" s="4"/>
      <c r="AO4" s="6"/>
      <c r="AP4" s="6"/>
      <c r="AQ4" s="6"/>
      <c r="AR4" s="6"/>
      <c r="AS4" s="6"/>
      <c r="AT4" s="6"/>
      <c r="AU4" s="6"/>
      <c r="AV4" s="6"/>
      <c r="AW4" s="4"/>
      <c r="AX4" s="4"/>
      <c r="AY4" s="4"/>
      <c r="AZ4" s="4"/>
      <c r="BA4" s="4"/>
      <c r="BB4" s="4"/>
      <c r="BC4" s="4"/>
      <c r="BD4" s="6"/>
      <c r="BE4" s="6"/>
      <c r="BF4" s="4"/>
      <c r="BG4" s="6"/>
      <c r="BH4" s="6"/>
      <c r="BI4" s="6"/>
      <c r="BJ4" s="6"/>
      <c r="BK4" s="6"/>
      <c r="BL4" s="6"/>
      <c r="BM4" s="6"/>
      <c r="BN4" s="6"/>
      <c r="BO4" s="4"/>
      <c r="BP4" s="6"/>
      <c r="BQ4" s="6"/>
      <c r="BR4" s="6"/>
      <c r="BS4" s="6"/>
      <c r="BT4" s="6"/>
      <c r="BU4" s="6"/>
      <c r="BV4" s="6"/>
      <c r="BW4" s="6"/>
      <c r="BX4" s="4"/>
      <c r="BY4" s="4"/>
      <c r="BZ4" s="4"/>
      <c r="CA4" s="4"/>
      <c r="CB4" s="4"/>
      <c r="CC4" s="4"/>
      <c r="CD4" s="6"/>
      <c r="CE4" s="6"/>
      <c r="CF4" s="6"/>
      <c r="CG4" s="4"/>
      <c r="CH4" s="6"/>
      <c r="CI4" s="6"/>
      <c r="CJ4" s="6"/>
      <c r="CK4" s="6"/>
      <c r="CL4" s="6"/>
      <c r="CM4" s="6"/>
      <c r="CN4" s="6"/>
      <c r="CO4" s="6"/>
      <c r="CP4" s="4"/>
      <c r="CQ4" s="6"/>
      <c r="CR4" s="6"/>
      <c r="CS4" s="6"/>
      <c r="CT4" s="6"/>
      <c r="CU4" s="6"/>
      <c r="CV4" s="6"/>
      <c r="CW4" s="6"/>
      <c r="CX4" s="6"/>
      <c r="CY4" s="4"/>
      <c r="CZ4" s="6"/>
      <c r="DA4" s="6"/>
      <c r="DB4" s="6"/>
      <c r="DC4" s="6"/>
      <c r="DD4" s="6"/>
      <c r="DE4" s="6"/>
      <c r="DF4" s="6"/>
      <c r="DG4" s="6"/>
      <c r="DH4" s="4"/>
      <c r="DI4" s="4"/>
      <c r="DJ4" s="4"/>
      <c r="DK4" s="4"/>
      <c r="DL4" s="4"/>
      <c r="DM4" s="7"/>
      <c r="DN4" s="7"/>
      <c r="DO4" s="7"/>
    </row>
    <row r="5" spans="1:119" s="8" customFormat="1" ht="21" customHeight="1" thickBot="1" x14ac:dyDescent="0.3">
      <c r="A5" s="219" t="s">
        <v>1</v>
      </c>
      <c r="B5" s="219"/>
      <c r="C5" s="219"/>
      <c r="D5" s="220" t="s">
        <v>2</v>
      </c>
      <c r="E5" s="221"/>
      <c r="F5" s="221"/>
      <c r="G5" s="221"/>
      <c r="H5" s="221"/>
      <c r="I5" s="221"/>
      <c r="J5" s="221"/>
      <c r="K5" s="221"/>
      <c r="L5" s="221"/>
      <c r="M5" s="221"/>
      <c r="N5" s="221"/>
      <c r="O5" s="221"/>
      <c r="P5" s="221"/>
      <c r="Q5" s="221"/>
      <c r="R5" s="221"/>
      <c r="S5" s="221"/>
      <c r="T5" s="221"/>
      <c r="U5" s="221"/>
      <c r="V5" s="221"/>
      <c r="W5" s="221"/>
      <c r="X5" s="221"/>
      <c r="Y5" s="221"/>
      <c r="Z5" s="221"/>
      <c r="AA5" s="221"/>
      <c r="AB5" s="221"/>
      <c r="AC5" s="221"/>
      <c r="AD5" s="221"/>
      <c r="AE5" s="222" t="s">
        <v>3</v>
      </c>
      <c r="AF5" s="223"/>
      <c r="AG5" s="223"/>
      <c r="AH5" s="223"/>
      <c r="AI5" s="223"/>
      <c r="AJ5" s="223"/>
      <c r="AK5" s="223"/>
      <c r="AL5" s="223"/>
      <c r="AM5" s="224"/>
      <c r="AN5" s="228" t="s">
        <v>4</v>
      </c>
      <c r="AO5" s="229"/>
      <c r="AP5" s="229"/>
      <c r="AQ5" s="229"/>
      <c r="AR5" s="229"/>
      <c r="AS5" s="229"/>
      <c r="AT5" s="229"/>
      <c r="AU5" s="229"/>
      <c r="AV5" s="229"/>
      <c r="AW5" s="229"/>
      <c r="AX5" s="229"/>
      <c r="AY5" s="229"/>
      <c r="AZ5" s="229"/>
      <c r="BA5" s="229"/>
      <c r="BB5" s="229"/>
      <c r="BC5" s="229"/>
      <c r="BD5" s="229"/>
      <c r="BE5" s="229"/>
      <c r="BF5" s="222" t="s">
        <v>5</v>
      </c>
      <c r="BG5" s="223"/>
      <c r="BH5" s="223"/>
      <c r="BI5" s="223"/>
      <c r="BJ5" s="223"/>
      <c r="BK5" s="223"/>
      <c r="BL5" s="223"/>
      <c r="BM5" s="223"/>
      <c r="BN5" s="223"/>
      <c r="BO5" s="228" t="s">
        <v>6</v>
      </c>
      <c r="BP5" s="229"/>
      <c r="BQ5" s="229"/>
      <c r="BR5" s="229"/>
      <c r="BS5" s="229"/>
      <c r="BT5" s="229"/>
      <c r="BU5" s="229"/>
      <c r="BV5" s="229"/>
      <c r="BW5" s="229"/>
      <c r="BX5" s="226"/>
      <c r="BY5" s="226"/>
      <c r="BZ5" s="226"/>
      <c r="CA5" s="226"/>
      <c r="CB5" s="226"/>
      <c r="CC5" s="226"/>
      <c r="CD5" s="226"/>
      <c r="CE5" s="226"/>
      <c r="CF5" s="226"/>
      <c r="CG5" s="229" t="s">
        <v>7</v>
      </c>
      <c r="CH5" s="229"/>
      <c r="CI5" s="229"/>
      <c r="CJ5" s="229"/>
      <c r="CK5" s="229"/>
      <c r="CL5" s="229"/>
      <c r="CM5" s="229"/>
      <c r="CN5" s="229"/>
      <c r="CO5" s="229"/>
      <c r="CP5" s="229"/>
      <c r="CQ5" s="229"/>
      <c r="CR5" s="229"/>
      <c r="CS5" s="229"/>
      <c r="CT5" s="229"/>
      <c r="CU5" s="229"/>
      <c r="CV5" s="229"/>
      <c r="CW5" s="229"/>
      <c r="CX5" s="230"/>
      <c r="CY5" s="222" t="s">
        <v>8</v>
      </c>
      <c r="CZ5" s="223"/>
      <c r="DA5" s="223"/>
      <c r="DB5" s="223"/>
      <c r="DC5" s="223"/>
      <c r="DD5" s="223"/>
      <c r="DE5" s="223"/>
      <c r="DF5" s="223"/>
      <c r="DG5" s="223"/>
      <c r="DH5" s="222" t="s">
        <v>9</v>
      </c>
      <c r="DI5" s="232"/>
      <c r="DJ5" s="232"/>
      <c r="DK5" s="232"/>
      <c r="DL5" s="232"/>
      <c r="DM5" s="223"/>
      <c r="DN5" s="223"/>
      <c r="DO5" s="224"/>
    </row>
    <row r="6" spans="1:119" s="9" customFormat="1" ht="15" customHeight="1" thickBot="1" x14ac:dyDescent="0.3">
      <c r="A6" s="233" t="s">
        <v>10</v>
      </c>
      <c r="B6" s="233" t="s">
        <v>11</v>
      </c>
      <c r="C6" s="234" t="s">
        <v>12</v>
      </c>
      <c r="D6" s="235" t="s">
        <v>13</v>
      </c>
      <c r="E6" s="236"/>
      <c r="F6" s="236"/>
      <c r="G6" s="236"/>
      <c r="H6" s="236"/>
      <c r="I6" s="236"/>
      <c r="J6" s="236"/>
      <c r="K6" s="236"/>
      <c r="L6" s="236"/>
      <c r="M6" s="237" t="s">
        <v>14</v>
      </c>
      <c r="N6" s="238"/>
      <c r="O6" s="238"/>
      <c r="P6" s="238"/>
      <c r="Q6" s="238"/>
      <c r="R6" s="238"/>
      <c r="S6" s="238"/>
      <c r="T6" s="238"/>
      <c r="U6" s="239"/>
      <c r="V6" s="237" t="s">
        <v>15</v>
      </c>
      <c r="W6" s="238"/>
      <c r="X6" s="238"/>
      <c r="Y6" s="238"/>
      <c r="Z6" s="238"/>
      <c r="AA6" s="238"/>
      <c r="AB6" s="238"/>
      <c r="AC6" s="238"/>
      <c r="AD6" s="240"/>
      <c r="AE6" s="225"/>
      <c r="AF6" s="226"/>
      <c r="AG6" s="226"/>
      <c r="AH6" s="226"/>
      <c r="AI6" s="226"/>
      <c r="AJ6" s="226"/>
      <c r="AK6" s="226"/>
      <c r="AL6" s="226"/>
      <c r="AM6" s="227"/>
      <c r="AN6" s="237" t="s">
        <v>16</v>
      </c>
      <c r="AO6" s="238"/>
      <c r="AP6" s="238"/>
      <c r="AQ6" s="238"/>
      <c r="AR6" s="238"/>
      <c r="AS6" s="238"/>
      <c r="AT6" s="238"/>
      <c r="AU6" s="238"/>
      <c r="AV6" s="239"/>
      <c r="AW6" s="237" t="s">
        <v>17</v>
      </c>
      <c r="AX6" s="241"/>
      <c r="AY6" s="241"/>
      <c r="AZ6" s="241"/>
      <c r="BA6" s="241"/>
      <c r="BB6" s="241"/>
      <c r="BC6" s="241"/>
      <c r="BD6" s="238"/>
      <c r="BE6" s="238"/>
      <c r="BF6" s="225"/>
      <c r="BG6" s="226"/>
      <c r="BH6" s="226"/>
      <c r="BI6" s="226"/>
      <c r="BJ6" s="226"/>
      <c r="BK6" s="226"/>
      <c r="BL6" s="226"/>
      <c r="BM6" s="226"/>
      <c r="BN6" s="226"/>
      <c r="BO6" s="237" t="s">
        <v>18</v>
      </c>
      <c r="BP6" s="238"/>
      <c r="BQ6" s="238"/>
      <c r="BR6" s="238"/>
      <c r="BS6" s="238"/>
      <c r="BT6" s="238"/>
      <c r="BU6" s="238"/>
      <c r="BV6" s="238"/>
      <c r="BW6" s="239"/>
      <c r="BX6" s="242" t="s">
        <v>19</v>
      </c>
      <c r="BY6" s="242"/>
      <c r="BZ6" s="242"/>
      <c r="CA6" s="242"/>
      <c r="CB6" s="242"/>
      <c r="CC6" s="242"/>
      <c r="CD6" s="243"/>
      <c r="CE6" s="243"/>
      <c r="CF6" s="244"/>
      <c r="CG6" s="237" t="s">
        <v>20</v>
      </c>
      <c r="CH6" s="238"/>
      <c r="CI6" s="238"/>
      <c r="CJ6" s="238"/>
      <c r="CK6" s="238"/>
      <c r="CL6" s="238"/>
      <c r="CM6" s="238"/>
      <c r="CN6" s="238"/>
      <c r="CO6" s="238"/>
      <c r="CP6" s="237" t="s">
        <v>7</v>
      </c>
      <c r="CQ6" s="238"/>
      <c r="CR6" s="238"/>
      <c r="CS6" s="238"/>
      <c r="CT6" s="238"/>
      <c r="CU6" s="238"/>
      <c r="CV6" s="238"/>
      <c r="CW6" s="238"/>
      <c r="CX6" s="240"/>
      <c r="CY6" s="213" t="s">
        <v>8</v>
      </c>
      <c r="CZ6" s="215"/>
      <c r="DA6" s="215"/>
      <c r="DB6" s="215"/>
      <c r="DC6" s="215"/>
      <c r="DD6" s="215"/>
      <c r="DE6" s="215"/>
      <c r="DF6" s="215"/>
      <c r="DG6" s="215"/>
      <c r="DH6" s="213" t="s">
        <v>21</v>
      </c>
      <c r="DI6" s="214"/>
      <c r="DJ6" s="214"/>
      <c r="DK6" s="214"/>
      <c r="DL6" s="214"/>
      <c r="DM6" s="215"/>
      <c r="DN6" s="215"/>
      <c r="DO6" s="216"/>
    </row>
    <row r="7" spans="1:119" s="10" customFormat="1" ht="135" customHeight="1" x14ac:dyDescent="0.25">
      <c r="A7" s="233"/>
      <c r="B7" s="233"/>
      <c r="C7" s="234"/>
      <c r="D7" s="213"/>
      <c r="E7" s="215"/>
      <c r="F7" s="215"/>
      <c r="G7" s="215"/>
      <c r="H7" s="215"/>
      <c r="I7" s="215"/>
      <c r="J7" s="215"/>
      <c r="K7" s="215"/>
      <c r="L7" s="217"/>
      <c r="M7" s="213"/>
      <c r="N7" s="215"/>
      <c r="O7" s="215"/>
      <c r="P7" s="215"/>
      <c r="Q7" s="215"/>
      <c r="R7" s="215"/>
      <c r="S7" s="215"/>
      <c r="T7" s="215"/>
      <c r="U7" s="216"/>
      <c r="V7" s="213"/>
      <c r="W7" s="215"/>
      <c r="X7" s="215"/>
      <c r="Y7" s="215"/>
      <c r="Z7" s="215"/>
      <c r="AA7" s="215"/>
      <c r="AB7" s="215"/>
      <c r="AC7" s="215"/>
      <c r="AD7" s="217"/>
      <c r="AE7" s="213"/>
      <c r="AF7" s="215"/>
      <c r="AG7" s="215"/>
      <c r="AH7" s="215"/>
      <c r="AI7" s="215"/>
      <c r="AJ7" s="215"/>
      <c r="AK7" s="215"/>
      <c r="AL7" s="215"/>
      <c r="AM7" s="216"/>
      <c r="AN7" s="213"/>
      <c r="AO7" s="215"/>
      <c r="AP7" s="215"/>
      <c r="AQ7" s="215"/>
      <c r="AR7" s="215"/>
      <c r="AS7" s="215"/>
      <c r="AT7" s="215"/>
      <c r="AU7" s="215"/>
      <c r="AV7" s="216"/>
      <c r="AW7" s="213"/>
      <c r="AX7" s="214"/>
      <c r="AY7" s="214"/>
      <c r="AZ7" s="214"/>
      <c r="BA7" s="214"/>
      <c r="BB7" s="214"/>
      <c r="BC7" s="214"/>
      <c r="BD7" s="215"/>
      <c r="BE7" s="215"/>
      <c r="BF7" s="213"/>
      <c r="BG7" s="215"/>
      <c r="BH7" s="215"/>
      <c r="BI7" s="215"/>
      <c r="BJ7" s="215"/>
      <c r="BK7" s="215"/>
      <c r="BL7" s="215"/>
      <c r="BM7" s="215"/>
      <c r="BN7" s="215"/>
      <c r="BO7" s="213"/>
      <c r="BP7" s="215"/>
      <c r="BQ7" s="215"/>
      <c r="BR7" s="215"/>
      <c r="BS7" s="215"/>
      <c r="BT7" s="215"/>
      <c r="BU7" s="215"/>
      <c r="BV7" s="215"/>
      <c r="BW7" s="216"/>
      <c r="BX7" s="237"/>
      <c r="BY7" s="241"/>
      <c r="BZ7" s="241"/>
      <c r="CA7" s="241"/>
      <c r="CB7" s="241"/>
      <c r="CC7" s="241"/>
      <c r="CD7" s="238"/>
      <c r="CE7" s="238"/>
      <c r="CF7" s="240"/>
      <c r="CG7" s="213"/>
      <c r="CH7" s="215"/>
      <c r="CI7" s="215"/>
      <c r="CJ7" s="215"/>
      <c r="CK7" s="215"/>
      <c r="CL7" s="215"/>
      <c r="CM7" s="215"/>
      <c r="CN7" s="215"/>
      <c r="CO7" s="215"/>
      <c r="CP7" s="213"/>
      <c r="CQ7" s="215"/>
      <c r="CR7" s="215"/>
      <c r="CS7" s="215"/>
      <c r="CT7" s="215"/>
      <c r="CU7" s="215"/>
      <c r="CV7" s="215"/>
      <c r="CW7" s="215"/>
      <c r="CX7" s="217"/>
      <c r="CY7" s="213"/>
      <c r="CZ7" s="215"/>
      <c r="DA7" s="215"/>
      <c r="DB7" s="215"/>
      <c r="DC7" s="215"/>
      <c r="DD7" s="215"/>
      <c r="DE7" s="215"/>
      <c r="DF7" s="215"/>
      <c r="DG7" s="215"/>
      <c r="DH7" s="213"/>
      <c r="DI7" s="214"/>
      <c r="DJ7" s="214"/>
      <c r="DK7" s="214"/>
      <c r="DL7" s="214"/>
      <c r="DM7" s="215"/>
      <c r="DN7" s="215"/>
      <c r="DO7" s="216"/>
    </row>
    <row r="8" spans="1:119" s="16" customFormat="1" ht="63" customHeight="1" x14ac:dyDescent="0.25">
      <c r="A8" s="233"/>
      <c r="B8" s="233"/>
      <c r="C8" s="234"/>
      <c r="D8" s="11" t="s">
        <v>22</v>
      </c>
      <c r="E8" s="13" t="s">
        <v>3144</v>
      </c>
      <c r="F8" s="13" t="s">
        <v>3145</v>
      </c>
      <c r="G8" s="137" t="s">
        <v>3156</v>
      </c>
      <c r="H8" s="137" t="s">
        <v>3158</v>
      </c>
      <c r="I8" s="146" t="s">
        <v>3151</v>
      </c>
      <c r="J8" s="13" t="s">
        <v>3146</v>
      </c>
      <c r="K8" s="13" t="s">
        <v>25</v>
      </c>
      <c r="L8" s="12" t="s">
        <v>23</v>
      </c>
      <c r="M8" s="11" t="s">
        <v>22</v>
      </c>
      <c r="N8" s="13" t="s">
        <v>3144</v>
      </c>
      <c r="O8" s="13" t="s">
        <v>3145</v>
      </c>
      <c r="P8" s="137" t="s">
        <v>3152</v>
      </c>
      <c r="Q8" s="137" t="s">
        <v>3158</v>
      </c>
      <c r="R8" s="146" t="s">
        <v>3151</v>
      </c>
      <c r="S8" s="13" t="s">
        <v>3146</v>
      </c>
      <c r="T8" s="13" t="s">
        <v>25</v>
      </c>
      <c r="U8" s="12" t="s">
        <v>23</v>
      </c>
      <c r="V8" s="11" t="s">
        <v>22</v>
      </c>
      <c r="W8" s="13" t="s">
        <v>3144</v>
      </c>
      <c r="X8" s="13" t="s">
        <v>3145</v>
      </c>
      <c r="Y8" s="137" t="s">
        <v>3152</v>
      </c>
      <c r="Z8" s="137" t="s">
        <v>3158</v>
      </c>
      <c r="AA8" s="146" t="s">
        <v>3151</v>
      </c>
      <c r="AB8" s="13" t="s">
        <v>3146</v>
      </c>
      <c r="AC8" s="13" t="s">
        <v>25</v>
      </c>
      <c r="AD8" s="12" t="s">
        <v>23</v>
      </c>
      <c r="AE8" s="11" t="s">
        <v>22</v>
      </c>
      <c r="AF8" s="13" t="s">
        <v>3144</v>
      </c>
      <c r="AG8" s="13" t="s">
        <v>3145</v>
      </c>
      <c r="AH8" s="137" t="s">
        <v>3152</v>
      </c>
      <c r="AI8" s="137" t="s">
        <v>3158</v>
      </c>
      <c r="AJ8" s="146" t="s">
        <v>3151</v>
      </c>
      <c r="AK8" s="13" t="s">
        <v>3146</v>
      </c>
      <c r="AL8" s="13" t="s">
        <v>25</v>
      </c>
      <c r="AM8" s="12" t="s">
        <v>23</v>
      </c>
      <c r="AN8" s="11" t="s">
        <v>22</v>
      </c>
      <c r="AO8" s="13" t="s">
        <v>3144</v>
      </c>
      <c r="AP8" s="13" t="s">
        <v>3145</v>
      </c>
      <c r="AQ8" s="137" t="s">
        <v>3152</v>
      </c>
      <c r="AR8" s="137" t="s">
        <v>3158</v>
      </c>
      <c r="AS8" s="146" t="s">
        <v>3151</v>
      </c>
      <c r="AT8" s="13" t="s">
        <v>3146</v>
      </c>
      <c r="AU8" s="13" t="s">
        <v>25</v>
      </c>
      <c r="AV8" s="12" t="s">
        <v>23</v>
      </c>
      <c r="AW8" s="11" t="s">
        <v>22</v>
      </c>
      <c r="AX8" s="13" t="s">
        <v>3144</v>
      </c>
      <c r="AY8" s="13" t="s">
        <v>3145</v>
      </c>
      <c r="AZ8" s="137" t="s">
        <v>3152</v>
      </c>
      <c r="BA8" s="137" t="s">
        <v>3158</v>
      </c>
      <c r="BB8" s="146" t="s">
        <v>3151</v>
      </c>
      <c r="BC8" s="13" t="s">
        <v>3146</v>
      </c>
      <c r="BD8" s="13" t="s">
        <v>25</v>
      </c>
      <c r="BE8" s="12" t="s">
        <v>23</v>
      </c>
      <c r="BF8" s="11" t="s">
        <v>22</v>
      </c>
      <c r="BG8" s="13" t="s">
        <v>3144</v>
      </c>
      <c r="BH8" s="13" t="s">
        <v>3145</v>
      </c>
      <c r="BI8" s="137" t="s">
        <v>3152</v>
      </c>
      <c r="BJ8" s="137" t="s">
        <v>3158</v>
      </c>
      <c r="BK8" s="146" t="s">
        <v>3151</v>
      </c>
      <c r="BL8" s="13" t="s">
        <v>3146</v>
      </c>
      <c r="BM8" s="13" t="s">
        <v>25</v>
      </c>
      <c r="BN8" s="12" t="s">
        <v>23</v>
      </c>
      <c r="BO8" s="11" t="s">
        <v>22</v>
      </c>
      <c r="BP8" s="13" t="s">
        <v>3144</v>
      </c>
      <c r="BQ8" s="13" t="s">
        <v>3145</v>
      </c>
      <c r="BR8" s="137" t="s">
        <v>3152</v>
      </c>
      <c r="BS8" s="137" t="s">
        <v>3158</v>
      </c>
      <c r="BT8" s="146" t="s">
        <v>3151</v>
      </c>
      <c r="BU8" s="13" t="s">
        <v>3146</v>
      </c>
      <c r="BV8" s="13" t="s">
        <v>25</v>
      </c>
      <c r="BW8" s="12" t="s">
        <v>23</v>
      </c>
      <c r="BX8" s="11" t="s">
        <v>22</v>
      </c>
      <c r="BY8" s="13" t="s">
        <v>3144</v>
      </c>
      <c r="BZ8" s="13" t="s">
        <v>3145</v>
      </c>
      <c r="CA8" s="137" t="s">
        <v>3152</v>
      </c>
      <c r="CB8" s="137" t="s">
        <v>3158</v>
      </c>
      <c r="CC8" s="146" t="s">
        <v>3151</v>
      </c>
      <c r="CD8" s="13" t="s">
        <v>3146</v>
      </c>
      <c r="CE8" s="13" t="s">
        <v>25</v>
      </c>
      <c r="CF8" s="12" t="s">
        <v>23</v>
      </c>
      <c r="CG8" s="11" t="s">
        <v>22</v>
      </c>
      <c r="CH8" s="13" t="s">
        <v>3144</v>
      </c>
      <c r="CI8" s="13" t="s">
        <v>3145</v>
      </c>
      <c r="CJ8" s="137" t="s">
        <v>3152</v>
      </c>
      <c r="CK8" s="137" t="s">
        <v>3158</v>
      </c>
      <c r="CL8" s="146" t="s">
        <v>3151</v>
      </c>
      <c r="CM8" s="13" t="s">
        <v>3146</v>
      </c>
      <c r="CN8" s="13" t="s">
        <v>25</v>
      </c>
      <c r="CO8" s="12" t="s">
        <v>23</v>
      </c>
      <c r="CP8" s="11" t="s">
        <v>22</v>
      </c>
      <c r="CQ8" s="13" t="s">
        <v>3144</v>
      </c>
      <c r="CR8" s="13" t="s">
        <v>3145</v>
      </c>
      <c r="CS8" s="137" t="s">
        <v>3152</v>
      </c>
      <c r="CT8" s="137" t="s">
        <v>3158</v>
      </c>
      <c r="CU8" s="146" t="s">
        <v>3151</v>
      </c>
      <c r="CV8" s="13" t="s">
        <v>3146</v>
      </c>
      <c r="CW8" s="13" t="s">
        <v>25</v>
      </c>
      <c r="CX8" s="12" t="s">
        <v>23</v>
      </c>
      <c r="CY8" s="11" t="s">
        <v>22</v>
      </c>
      <c r="CZ8" s="13" t="s">
        <v>3144</v>
      </c>
      <c r="DA8" s="13" t="s">
        <v>3145</v>
      </c>
      <c r="DB8" s="137" t="s">
        <v>3152</v>
      </c>
      <c r="DC8" s="137" t="s">
        <v>3158</v>
      </c>
      <c r="DD8" s="146" t="s">
        <v>3151</v>
      </c>
      <c r="DE8" s="13" t="s">
        <v>3146</v>
      </c>
      <c r="DF8" s="13" t="s">
        <v>25</v>
      </c>
      <c r="DG8" s="12" t="s">
        <v>23</v>
      </c>
      <c r="DH8" s="11" t="s">
        <v>22</v>
      </c>
      <c r="DI8" s="13" t="s">
        <v>3144</v>
      </c>
      <c r="DJ8" s="13" t="s">
        <v>3145</v>
      </c>
      <c r="DK8" s="137" t="s">
        <v>3152</v>
      </c>
      <c r="DL8" s="146" t="s">
        <v>3151</v>
      </c>
      <c r="DM8" s="13" t="s">
        <v>3146</v>
      </c>
      <c r="DN8" s="13" t="s">
        <v>25</v>
      </c>
      <c r="DO8" s="12" t="s">
        <v>23</v>
      </c>
    </row>
    <row r="9" spans="1:119" s="10" customFormat="1" ht="15" customHeight="1" x14ac:dyDescent="0.25">
      <c r="A9" s="245" t="s">
        <v>27</v>
      </c>
      <c r="B9" s="245"/>
      <c r="C9" s="246"/>
      <c r="D9" s="17"/>
      <c r="E9" s="18"/>
      <c r="F9" s="18"/>
      <c r="G9" s="18"/>
      <c r="H9" s="18"/>
      <c r="I9" s="18"/>
      <c r="J9" s="18"/>
      <c r="K9" s="18"/>
      <c r="L9" s="19"/>
      <c r="M9" s="20"/>
      <c r="N9" s="18"/>
      <c r="O9" s="18"/>
      <c r="P9" s="18"/>
      <c r="Q9" s="18"/>
      <c r="R9" s="18"/>
      <c r="S9" s="18"/>
      <c r="T9" s="18"/>
      <c r="U9" s="21"/>
      <c r="V9" s="17"/>
      <c r="W9" s="18"/>
      <c r="X9" s="18"/>
      <c r="Y9" s="18"/>
      <c r="Z9" s="18"/>
      <c r="AA9" s="18"/>
      <c r="AB9" s="18"/>
      <c r="AC9" s="18"/>
      <c r="AD9" s="19"/>
      <c r="AE9" s="17"/>
      <c r="AF9" s="18"/>
      <c r="AG9" s="18"/>
      <c r="AH9" s="18"/>
      <c r="AI9" s="18"/>
      <c r="AJ9" s="18"/>
      <c r="AK9" s="18"/>
      <c r="AL9" s="18"/>
      <c r="AM9" s="21"/>
      <c r="AN9" s="17"/>
      <c r="AO9" s="18"/>
      <c r="AP9" s="18"/>
      <c r="AQ9" s="18"/>
      <c r="AR9" s="18"/>
      <c r="AS9" s="18"/>
      <c r="AT9" s="18"/>
      <c r="AU9" s="18"/>
      <c r="AV9" s="21"/>
      <c r="AW9" s="17"/>
      <c r="AX9" s="117"/>
      <c r="AY9" s="117"/>
      <c r="AZ9" s="117"/>
      <c r="BA9" s="117"/>
      <c r="BB9" s="117"/>
      <c r="BC9" s="117"/>
      <c r="BD9" s="22"/>
      <c r="BE9" s="18"/>
      <c r="BF9" s="17"/>
      <c r="BG9" s="18"/>
      <c r="BH9" s="18"/>
      <c r="BI9" s="18"/>
      <c r="BJ9" s="18"/>
      <c r="BK9" s="18"/>
      <c r="BL9" s="18"/>
      <c r="BM9" s="18"/>
      <c r="BN9" s="18"/>
      <c r="BO9" s="17"/>
      <c r="BP9" s="18"/>
      <c r="BQ9" s="18"/>
      <c r="BR9" s="18"/>
      <c r="BS9" s="18"/>
      <c r="BT9" s="18"/>
      <c r="BU9" s="18"/>
      <c r="BV9" s="18"/>
      <c r="BW9" s="21"/>
      <c r="BX9" s="17"/>
      <c r="BY9" s="117"/>
      <c r="BZ9" s="117"/>
      <c r="CA9" s="117"/>
      <c r="CB9" s="117"/>
      <c r="CC9" s="117"/>
      <c r="CD9" s="18"/>
      <c r="CE9" s="18"/>
      <c r="CF9" s="19"/>
      <c r="CG9" s="17"/>
      <c r="CH9" s="18"/>
      <c r="CI9" s="18"/>
      <c r="CJ9" s="18"/>
      <c r="CK9" s="18"/>
      <c r="CL9" s="18"/>
      <c r="CM9" s="18"/>
      <c r="CN9" s="18"/>
      <c r="CO9" s="18"/>
      <c r="CP9" s="17"/>
      <c r="CQ9" s="18"/>
      <c r="CR9" s="18"/>
      <c r="CS9" s="18"/>
      <c r="CT9" s="18"/>
      <c r="CU9" s="18"/>
      <c r="CV9" s="18"/>
      <c r="CW9" s="18"/>
      <c r="CX9" s="19"/>
      <c r="CY9" s="17"/>
      <c r="CZ9" s="18"/>
      <c r="DA9" s="18"/>
      <c r="DB9" s="18"/>
      <c r="DC9" s="18"/>
      <c r="DD9" s="18"/>
      <c r="DE9" s="18"/>
      <c r="DF9" s="18"/>
      <c r="DG9" s="18"/>
      <c r="DH9" s="17"/>
      <c r="DI9" s="117"/>
      <c r="DJ9" s="117"/>
      <c r="DK9" s="117"/>
      <c r="DL9" s="117"/>
      <c r="DM9" s="18"/>
      <c r="DN9" s="18"/>
      <c r="DO9" s="21"/>
    </row>
    <row r="10" spans="1:119" ht="16.5" x14ac:dyDescent="0.25">
      <c r="A10" s="23">
        <v>1</v>
      </c>
      <c r="B10" s="24" t="s">
        <v>28</v>
      </c>
      <c r="C10" s="25" t="s">
        <v>29</v>
      </c>
      <c r="D10" s="26">
        <v>1</v>
      </c>
      <c r="E10" s="27">
        <v>500000</v>
      </c>
      <c r="F10" s="27">
        <v>475000</v>
      </c>
      <c r="G10" s="145"/>
      <c r="H10" s="145"/>
      <c r="I10" s="143">
        <f>+STDEVA(E10:F10)/AVERAGE(E10:F10)</f>
        <v>3.6261886214694748E-2</v>
      </c>
      <c r="J10" s="27">
        <f>+AVERAGE(E10:G10)</f>
        <v>487500</v>
      </c>
      <c r="K10" s="28">
        <f>J10*19%</f>
        <v>92625</v>
      </c>
      <c r="L10" s="29">
        <f>+J10+K10</f>
        <v>580125</v>
      </c>
      <c r="M10" s="26">
        <v>1</v>
      </c>
      <c r="N10" s="27">
        <v>500000</v>
      </c>
      <c r="O10" s="27">
        <v>475000</v>
      </c>
      <c r="P10" s="145"/>
      <c r="Q10" s="145"/>
      <c r="R10" s="151">
        <f t="shared" ref="R10:R12" si="0">+STDEVA(N10:O10)/AVERAGE(N10:O10)</f>
        <v>3.6261886214694748E-2</v>
      </c>
      <c r="S10" s="27">
        <f>+MEDIAN(N10:P10)</f>
        <v>487500</v>
      </c>
      <c r="T10" s="28">
        <f>+S10*19%</f>
        <v>92625</v>
      </c>
      <c r="U10" s="30">
        <f>+T10+S10</f>
        <v>580125</v>
      </c>
      <c r="V10" s="26">
        <v>1</v>
      </c>
      <c r="W10" s="27">
        <v>500000</v>
      </c>
      <c r="X10" s="27">
        <v>475000</v>
      </c>
      <c r="Y10" s="145"/>
      <c r="Z10" s="145"/>
      <c r="AA10" s="151">
        <f>+STDEVA(W10:X10)/AVERAGE(W10:X10)</f>
        <v>3.6261886214694748E-2</v>
      </c>
      <c r="AB10" s="27">
        <f>+MEDIAN(W10:Y10)</f>
        <v>487500</v>
      </c>
      <c r="AC10" s="28">
        <f>+AB10*19%</f>
        <v>92625</v>
      </c>
      <c r="AD10" s="29">
        <f>+AC10+AB10</f>
        <v>580125</v>
      </c>
      <c r="AE10" s="26">
        <v>1</v>
      </c>
      <c r="AF10" s="27">
        <v>500000</v>
      </c>
      <c r="AG10" s="27">
        <v>550000</v>
      </c>
      <c r="AH10" s="145"/>
      <c r="AI10" s="145"/>
      <c r="AJ10" s="151">
        <f>+STDEVA(AF10:AG10)/AVERAGE(AF10:AG10)</f>
        <v>6.7343502970147393E-2</v>
      </c>
      <c r="AK10" s="27">
        <f>+AVERAGE(AF10:AH10)</f>
        <v>525000</v>
      </c>
      <c r="AL10" s="28">
        <f>+AK10*19%</f>
        <v>99750</v>
      </c>
      <c r="AM10" s="30">
        <f>+AL10+AK10</f>
        <v>624750</v>
      </c>
      <c r="AN10" s="26">
        <v>1</v>
      </c>
      <c r="AO10" s="27">
        <v>500000</v>
      </c>
      <c r="AP10" s="27">
        <v>550000</v>
      </c>
      <c r="AQ10" s="145"/>
      <c r="AR10" s="145"/>
      <c r="AS10" s="153">
        <f>+STDEVA(AO10:AP10)/AVERAGE(AO10:AP10)</f>
        <v>6.7343502970147393E-2</v>
      </c>
      <c r="AT10" s="27">
        <f>+AVERAGE(AO10:AQ10)</f>
        <v>525000</v>
      </c>
      <c r="AU10" s="28">
        <f>+AT10*19%</f>
        <v>99750</v>
      </c>
      <c r="AV10" s="30">
        <f>+AU10+AT10</f>
        <v>624750</v>
      </c>
      <c r="AW10" s="26">
        <v>1</v>
      </c>
      <c r="AX10" s="27">
        <v>500000</v>
      </c>
      <c r="AY10" s="27">
        <v>550000</v>
      </c>
      <c r="AZ10" s="145"/>
      <c r="BA10" s="145"/>
      <c r="BB10" s="151">
        <f>+STDEVA(AX10:AY10)/AVERAGE(AX10:AY10)</f>
        <v>6.7343502970147393E-2</v>
      </c>
      <c r="BC10" s="27">
        <f>+AVERAGE(AX10:AZ10)</f>
        <v>525000</v>
      </c>
      <c r="BD10" s="27">
        <f>+BC10*19%</f>
        <v>99750</v>
      </c>
      <c r="BE10" s="28">
        <f>+BD10+BC10</f>
        <v>624750</v>
      </c>
      <c r="BF10" s="26">
        <v>1</v>
      </c>
      <c r="BG10" s="27">
        <v>400000</v>
      </c>
      <c r="BH10" s="27">
        <v>448000</v>
      </c>
      <c r="BI10" s="145"/>
      <c r="BJ10" s="145"/>
      <c r="BK10" s="168">
        <f>+STDEVA(BG10:BH10)/AVERAGE(BG10:BH10)</f>
        <v>8.0049824285269522E-2</v>
      </c>
      <c r="BL10" s="27">
        <f>+AVERAGE(BG10:BI10)</f>
        <v>424000</v>
      </c>
      <c r="BM10" s="27">
        <f>+BL10*19%</f>
        <v>80560</v>
      </c>
      <c r="BN10" s="28">
        <f>+BM10+BL10</f>
        <v>504560</v>
      </c>
      <c r="BO10" s="31" t="s">
        <v>30</v>
      </c>
      <c r="BP10" s="32" t="s">
        <v>30</v>
      </c>
      <c r="BQ10" s="32" t="s">
        <v>30</v>
      </c>
      <c r="BR10" s="32" t="s">
        <v>30</v>
      </c>
      <c r="BS10" s="32" t="s">
        <v>30</v>
      </c>
      <c r="BT10" s="32" t="s">
        <v>30</v>
      </c>
      <c r="BU10" s="32" t="s">
        <v>30</v>
      </c>
      <c r="BV10" s="32" t="s">
        <v>30</v>
      </c>
      <c r="BW10" s="33" t="s">
        <v>30</v>
      </c>
      <c r="BX10" s="31" t="s">
        <v>30</v>
      </c>
      <c r="BY10" s="43" t="s">
        <v>30</v>
      </c>
      <c r="BZ10" s="43" t="s">
        <v>30</v>
      </c>
      <c r="CA10" s="43" t="s">
        <v>30</v>
      </c>
      <c r="CB10" s="43" t="s">
        <v>30</v>
      </c>
      <c r="CC10" s="43" t="s">
        <v>30</v>
      </c>
      <c r="CD10" s="32" t="s">
        <v>30</v>
      </c>
      <c r="CE10" s="32" t="s">
        <v>30</v>
      </c>
      <c r="CF10" s="34" t="s">
        <v>30</v>
      </c>
      <c r="CG10" s="26">
        <v>1</v>
      </c>
      <c r="CH10" s="27">
        <v>320000</v>
      </c>
      <c r="CI10" s="27">
        <v>384000</v>
      </c>
      <c r="CJ10" s="148"/>
      <c r="CK10" s="148"/>
      <c r="CL10" s="151">
        <f>+STDEVA(CH10:CI10)/AVERAGE(CH10:CI10)</f>
        <v>0.12856486930664501</v>
      </c>
      <c r="CM10" s="27">
        <f>+AVERAGE(CH10:CJ10)</f>
        <v>352000</v>
      </c>
      <c r="CN10" s="27">
        <f>+CM10*19%</f>
        <v>66880</v>
      </c>
      <c r="CO10" s="28">
        <f>+CN10+CM10</f>
        <v>418880</v>
      </c>
      <c r="CP10" s="26">
        <v>1</v>
      </c>
      <c r="CQ10" s="27">
        <v>320000</v>
      </c>
      <c r="CR10" s="27">
        <v>384000</v>
      </c>
      <c r="CS10" s="148"/>
      <c r="CT10" s="148"/>
      <c r="CU10" s="151">
        <f>+STDEVA(CQ10:CR10)/AVERAGE(CQ10:CR10)</f>
        <v>0.12856486930664501</v>
      </c>
      <c r="CV10" s="27">
        <f>+AVERAGE(CQ10:CS10)</f>
        <v>352000</v>
      </c>
      <c r="CW10" s="28">
        <f>+CV10*19%</f>
        <v>66880</v>
      </c>
      <c r="CX10" s="29">
        <f>+CW10+CV10</f>
        <v>418880</v>
      </c>
      <c r="CY10" s="31" t="s">
        <v>30</v>
      </c>
      <c r="CZ10" s="32" t="s">
        <v>30</v>
      </c>
      <c r="DA10" s="32" t="s">
        <v>30</v>
      </c>
      <c r="DB10" s="32" t="s">
        <v>30</v>
      </c>
      <c r="DC10" s="32" t="s">
        <v>30</v>
      </c>
      <c r="DD10" s="32" t="s">
        <v>30</v>
      </c>
      <c r="DE10" s="32" t="s">
        <v>30</v>
      </c>
      <c r="DF10" s="32" t="s">
        <v>30</v>
      </c>
      <c r="DG10" s="32" t="s">
        <v>30</v>
      </c>
      <c r="DH10" s="31" t="s">
        <v>30</v>
      </c>
      <c r="DI10" s="43" t="s">
        <v>30</v>
      </c>
      <c r="DJ10" s="43" t="s">
        <v>30</v>
      </c>
      <c r="DK10" s="43" t="s">
        <v>30</v>
      </c>
      <c r="DL10" s="43" t="s">
        <v>30</v>
      </c>
      <c r="DM10" s="32" t="s">
        <v>30</v>
      </c>
      <c r="DN10" s="32" t="s">
        <v>30</v>
      </c>
      <c r="DO10" s="33" t="s">
        <v>30</v>
      </c>
    </row>
    <row r="11" spans="1:119" ht="22.5" x14ac:dyDescent="0.25">
      <c r="A11" s="23">
        <v>2</v>
      </c>
      <c r="B11" s="24" t="s">
        <v>28</v>
      </c>
      <c r="C11" s="25" t="s">
        <v>31</v>
      </c>
      <c r="D11" s="26">
        <v>1</v>
      </c>
      <c r="E11" s="27">
        <v>10000000</v>
      </c>
      <c r="F11" s="27">
        <v>9500000</v>
      </c>
      <c r="G11" s="145"/>
      <c r="H11" s="145"/>
      <c r="I11" s="143">
        <f t="shared" ref="I11:I13" si="1">+STDEVA(E11:F11)/AVERAGE(E11:F11)</f>
        <v>3.6261886214694741E-2</v>
      </c>
      <c r="J11" s="27">
        <f t="shared" ref="J11:J13" si="2">+AVERAGE(E11:G11)</f>
        <v>9750000</v>
      </c>
      <c r="K11" s="28">
        <f t="shared" ref="K11:K13" si="3">J11*19%</f>
        <v>1852500</v>
      </c>
      <c r="L11" s="29">
        <f t="shared" ref="L11:L74" si="4">+J11+K11</f>
        <v>11602500</v>
      </c>
      <c r="M11" s="26">
        <v>1</v>
      </c>
      <c r="N11" s="27">
        <v>10000000</v>
      </c>
      <c r="O11" s="27">
        <v>9500000</v>
      </c>
      <c r="P11" s="145"/>
      <c r="Q11" s="145"/>
      <c r="R11" s="151">
        <f t="shared" si="0"/>
        <v>3.6261886214694741E-2</v>
      </c>
      <c r="S11" s="27">
        <f>+MEDIAN(N11:P11)</f>
        <v>9750000</v>
      </c>
      <c r="T11" s="28">
        <f t="shared" ref="T11:T13" si="5">+S11*19%</f>
        <v>1852500</v>
      </c>
      <c r="U11" s="30">
        <f t="shared" ref="U11:U13" si="6">+T11+S11</f>
        <v>11602500</v>
      </c>
      <c r="V11" s="26">
        <v>1</v>
      </c>
      <c r="W11" s="27">
        <v>10000000</v>
      </c>
      <c r="X11" s="27">
        <v>9500000</v>
      </c>
      <c r="Y11" s="145"/>
      <c r="Z11" s="145"/>
      <c r="AA11" s="151">
        <f t="shared" ref="AA11:AA13" si="7">+STDEVA(W11:X11)/AVERAGE(W11:X11)</f>
        <v>3.6261886214694741E-2</v>
      </c>
      <c r="AB11" s="27">
        <f t="shared" ref="AB11:AB13" si="8">+MEDIAN(W11:Y11)</f>
        <v>9750000</v>
      </c>
      <c r="AC11" s="28">
        <f t="shared" ref="AC11:AC13" si="9">+AB11*19%</f>
        <v>1852500</v>
      </c>
      <c r="AD11" s="29">
        <f t="shared" ref="AD11:AD13" si="10">+AC11+AB11</f>
        <v>11602500</v>
      </c>
      <c r="AE11" s="26">
        <v>1</v>
      </c>
      <c r="AF11" s="27">
        <v>10000000</v>
      </c>
      <c r="AG11" s="27">
        <v>11000000</v>
      </c>
      <c r="AH11" s="145"/>
      <c r="AI11" s="145"/>
      <c r="AJ11" s="151">
        <f t="shared" ref="AJ11:AJ13" si="11">+STDEVA(AF11:AG11)/AVERAGE(AF11:AG11)</f>
        <v>6.7343502970147379E-2</v>
      </c>
      <c r="AK11" s="27">
        <f t="shared" ref="AK11:AK13" si="12">+AVERAGE(AF11:AH11)</f>
        <v>10500000</v>
      </c>
      <c r="AL11" s="28">
        <f t="shared" ref="AL11:AL13" si="13">+AK11*19%</f>
        <v>1995000</v>
      </c>
      <c r="AM11" s="30">
        <f t="shared" ref="AM11:AM13" si="14">+AL11+AK11</f>
        <v>12495000</v>
      </c>
      <c r="AN11" s="26">
        <v>1</v>
      </c>
      <c r="AO11" s="27">
        <v>10000000</v>
      </c>
      <c r="AP11" s="27">
        <v>11000000</v>
      </c>
      <c r="AQ11" s="145"/>
      <c r="AR11" s="145"/>
      <c r="AS11" s="153">
        <f t="shared" ref="AS11:AS13" si="15">+STDEVA(AO11:AP11)/AT11</f>
        <v>6.7343502970147379E-2</v>
      </c>
      <c r="AT11" s="27">
        <f t="shared" ref="AT11:AT13" si="16">+AVERAGE(AO11:AQ11)</f>
        <v>10500000</v>
      </c>
      <c r="AU11" s="28">
        <f t="shared" ref="AU11:AU13" si="17">+AT11*19%</f>
        <v>1995000</v>
      </c>
      <c r="AV11" s="30">
        <f t="shared" ref="AV11:AV13" si="18">+AU11+AT11</f>
        <v>12495000</v>
      </c>
      <c r="AW11" s="26">
        <v>1</v>
      </c>
      <c r="AX11" s="27">
        <v>10000000</v>
      </c>
      <c r="AY11" s="27">
        <v>11000000</v>
      </c>
      <c r="AZ11" s="145"/>
      <c r="BA11" s="145"/>
      <c r="BB11" s="151">
        <f t="shared" ref="BB11:BB13" si="19">+STDEVA(AX11:AY11)/AVERAGE(AX11:AY11)</f>
        <v>6.7343502970147379E-2</v>
      </c>
      <c r="BC11" s="27">
        <f t="shared" ref="BC11:BC13" si="20">+AVERAGE(AX11:AZ11)</f>
        <v>10500000</v>
      </c>
      <c r="BD11" s="27">
        <f t="shared" ref="BD11:BD13" si="21">+BC11*19%</f>
        <v>1995000</v>
      </c>
      <c r="BE11" s="28">
        <f t="shared" ref="BE11:BE13" si="22">+BD11+BC11</f>
        <v>12495000</v>
      </c>
      <c r="BF11" s="26">
        <v>1</v>
      </c>
      <c r="BG11" s="27">
        <v>8000000</v>
      </c>
      <c r="BH11" s="27">
        <v>8960000</v>
      </c>
      <c r="BI11" s="145"/>
      <c r="BJ11" s="145"/>
      <c r="BK11" s="168">
        <f t="shared" ref="BK11:BK74" si="23">+STDEVA(BG11:BH11)/AVERAGE(BG11:BH11)</f>
        <v>8.0049824285269522E-2</v>
      </c>
      <c r="BL11" s="27">
        <f t="shared" ref="BL11:BL13" si="24">+AVERAGE(BG11:BI11)</f>
        <v>8480000</v>
      </c>
      <c r="BM11" s="27">
        <f t="shared" ref="BM11:BM13" si="25">+BL11*19%</f>
        <v>1611200</v>
      </c>
      <c r="BN11" s="28">
        <f t="shared" ref="BN11:BN13" si="26">+BM11+BL11</f>
        <v>10091200</v>
      </c>
      <c r="BO11" s="31" t="s">
        <v>30</v>
      </c>
      <c r="BP11" s="32" t="s">
        <v>30</v>
      </c>
      <c r="BQ11" s="32" t="s">
        <v>30</v>
      </c>
      <c r="BR11" s="32" t="s">
        <v>30</v>
      </c>
      <c r="BS11" s="32" t="s">
        <v>30</v>
      </c>
      <c r="BT11" s="32" t="s">
        <v>30</v>
      </c>
      <c r="BU11" s="32" t="s">
        <v>30</v>
      </c>
      <c r="BV11" s="32" t="s">
        <v>30</v>
      </c>
      <c r="BW11" s="33" t="s">
        <v>30</v>
      </c>
      <c r="BX11" s="31" t="s">
        <v>30</v>
      </c>
      <c r="BY11" s="43" t="s">
        <v>30</v>
      </c>
      <c r="BZ11" s="43" t="s">
        <v>30</v>
      </c>
      <c r="CA11" s="43" t="s">
        <v>30</v>
      </c>
      <c r="CB11" s="43" t="s">
        <v>30</v>
      </c>
      <c r="CC11" s="43" t="s">
        <v>30</v>
      </c>
      <c r="CD11" s="32" t="s">
        <v>30</v>
      </c>
      <c r="CE11" s="32" t="s">
        <v>30</v>
      </c>
      <c r="CF11" s="34" t="s">
        <v>30</v>
      </c>
      <c r="CG11" s="26">
        <v>1</v>
      </c>
      <c r="CH11" s="27">
        <v>6400000</v>
      </c>
      <c r="CI11" s="27">
        <v>7680000</v>
      </c>
      <c r="CJ11" s="148"/>
      <c r="CK11" s="148"/>
      <c r="CL11" s="151">
        <f>+STDEVA(CH11:CI11)/AVERAGE(CH11:CI11)</f>
        <v>0.12856486930664501</v>
      </c>
      <c r="CM11" s="27">
        <f>+AVERAGE(CH11:CJ11)</f>
        <v>7040000</v>
      </c>
      <c r="CN11" s="27">
        <f>+CM11*19%</f>
        <v>1337600</v>
      </c>
      <c r="CO11" s="28">
        <f>+CN11+CM11</f>
        <v>8377600</v>
      </c>
      <c r="CP11" s="26">
        <v>1</v>
      </c>
      <c r="CQ11" s="27">
        <v>6400000</v>
      </c>
      <c r="CR11" s="27">
        <v>7680000</v>
      </c>
      <c r="CS11" s="148"/>
      <c r="CT11" s="148"/>
      <c r="CU11" s="151">
        <f t="shared" ref="CU11:CU74" si="27">+STDEVA(CQ11:CR11)/AVERAGE(CQ11:CR11)</f>
        <v>0.12856486930664501</v>
      </c>
      <c r="CV11" s="27">
        <f>+AVERAGE(CQ11:CS11)</f>
        <v>7040000</v>
      </c>
      <c r="CW11" s="28">
        <f>+CV11*19%</f>
        <v>1337600</v>
      </c>
      <c r="CX11" s="29">
        <f>+CW11+CV11</f>
        <v>8377600</v>
      </c>
      <c r="CY11" s="31" t="s">
        <v>30</v>
      </c>
      <c r="CZ11" s="32" t="s">
        <v>30</v>
      </c>
      <c r="DA11" s="32" t="s">
        <v>30</v>
      </c>
      <c r="DB11" s="32" t="s">
        <v>30</v>
      </c>
      <c r="DC11" s="32" t="s">
        <v>30</v>
      </c>
      <c r="DD11" s="32" t="s">
        <v>30</v>
      </c>
      <c r="DE11" s="32" t="s">
        <v>30</v>
      </c>
      <c r="DF11" s="32" t="s">
        <v>30</v>
      </c>
      <c r="DG11" s="32" t="s">
        <v>30</v>
      </c>
      <c r="DH11" s="31" t="s">
        <v>30</v>
      </c>
      <c r="DI11" s="43" t="s">
        <v>30</v>
      </c>
      <c r="DJ11" s="43" t="s">
        <v>30</v>
      </c>
      <c r="DK11" s="43" t="s">
        <v>30</v>
      </c>
      <c r="DL11" s="43" t="s">
        <v>30</v>
      </c>
      <c r="DM11" s="32" t="s">
        <v>30</v>
      </c>
      <c r="DN11" s="32" t="s">
        <v>30</v>
      </c>
      <c r="DO11" s="33" t="s">
        <v>30</v>
      </c>
    </row>
    <row r="12" spans="1:119" ht="16.5" x14ac:dyDescent="0.25">
      <c r="A12" s="23">
        <v>3</v>
      </c>
      <c r="B12" s="24" t="s">
        <v>28</v>
      </c>
      <c r="C12" s="25" t="s">
        <v>32</v>
      </c>
      <c r="D12" s="26">
        <v>1</v>
      </c>
      <c r="E12" s="27">
        <v>500000</v>
      </c>
      <c r="F12" s="27">
        <v>475000</v>
      </c>
      <c r="G12" s="145"/>
      <c r="H12" s="145"/>
      <c r="I12" s="143">
        <f t="shared" si="1"/>
        <v>3.6261886214694748E-2</v>
      </c>
      <c r="J12" s="27">
        <f t="shared" si="2"/>
        <v>487500</v>
      </c>
      <c r="K12" s="28">
        <f t="shared" si="3"/>
        <v>92625</v>
      </c>
      <c r="L12" s="29">
        <f t="shared" si="4"/>
        <v>580125</v>
      </c>
      <c r="M12" s="26">
        <v>1</v>
      </c>
      <c r="N12" s="27">
        <v>500000</v>
      </c>
      <c r="O12" s="27">
        <v>475000</v>
      </c>
      <c r="P12" s="145"/>
      <c r="Q12" s="145"/>
      <c r="R12" s="151">
        <f t="shared" si="0"/>
        <v>3.6261886214694748E-2</v>
      </c>
      <c r="S12" s="27">
        <f>+MEDIAN(N12:P12)</f>
        <v>487500</v>
      </c>
      <c r="T12" s="28">
        <f t="shared" si="5"/>
        <v>92625</v>
      </c>
      <c r="U12" s="30">
        <f t="shared" si="6"/>
        <v>580125</v>
      </c>
      <c r="V12" s="26">
        <v>1</v>
      </c>
      <c r="W12" s="27">
        <v>500000</v>
      </c>
      <c r="X12" s="27">
        <v>475000</v>
      </c>
      <c r="Y12" s="145"/>
      <c r="Z12" s="145"/>
      <c r="AA12" s="151">
        <f t="shared" si="7"/>
        <v>3.6261886214694748E-2</v>
      </c>
      <c r="AB12" s="27">
        <f t="shared" si="8"/>
        <v>487500</v>
      </c>
      <c r="AC12" s="28">
        <f t="shared" si="9"/>
        <v>92625</v>
      </c>
      <c r="AD12" s="29">
        <f t="shared" si="10"/>
        <v>580125</v>
      </c>
      <c r="AE12" s="26">
        <v>1</v>
      </c>
      <c r="AF12" s="27">
        <v>500000</v>
      </c>
      <c r="AG12" s="27">
        <v>550000</v>
      </c>
      <c r="AH12" s="145"/>
      <c r="AI12" s="145"/>
      <c r="AJ12" s="151">
        <f t="shared" si="11"/>
        <v>6.7343502970147393E-2</v>
      </c>
      <c r="AK12" s="27">
        <f t="shared" si="12"/>
        <v>525000</v>
      </c>
      <c r="AL12" s="28">
        <f t="shared" si="13"/>
        <v>99750</v>
      </c>
      <c r="AM12" s="30">
        <f t="shared" si="14"/>
        <v>624750</v>
      </c>
      <c r="AN12" s="26">
        <v>1</v>
      </c>
      <c r="AO12" s="27">
        <v>500000</v>
      </c>
      <c r="AP12" s="27">
        <v>550000</v>
      </c>
      <c r="AQ12" s="145"/>
      <c r="AR12" s="145"/>
      <c r="AS12" s="153">
        <f t="shared" si="15"/>
        <v>6.7343502970147393E-2</v>
      </c>
      <c r="AT12" s="27">
        <f t="shared" si="16"/>
        <v>525000</v>
      </c>
      <c r="AU12" s="28">
        <f t="shared" si="17"/>
        <v>99750</v>
      </c>
      <c r="AV12" s="30">
        <f>+AU12+AT12</f>
        <v>624750</v>
      </c>
      <c r="AW12" s="26">
        <v>1</v>
      </c>
      <c r="AX12" s="27">
        <v>500000</v>
      </c>
      <c r="AY12" s="27">
        <v>550000</v>
      </c>
      <c r="AZ12" s="145"/>
      <c r="BA12" s="145"/>
      <c r="BB12" s="151">
        <f t="shared" si="19"/>
        <v>6.7343502970147393E-2</v>
      </c>
      <c r="BC12" s="27">
        <f t="shared" si="20"/>
        <v>525000</v>
      </c>
      <c r="BD12" s="27">
        <f t="shared" si="21"/>
        <v>99750</v>
      </c>
      <c r="BE12" s="28">
        <f t="shared" si="22"/>
        <v>624750</v>
      </c>
      <c r="BF12" s="26">
        <v>1</v>
      </c>
      <c r="BG12" s="27">
        <v>400000</v>
      </c>
      <c r="BH12" s="27">
        <v>448000</v>
      </c>
      <c r="BI12" s="145"/>
      <c r="BJ12" s="145"/>
      <c r="BK12" s="168">
        <f t="shared" si="23"/>
        <v>8.0049824285269522E-2</v>
      </c>
      <c r="BL12" s="27">
        <f t="shared" si="24"/>
        <v>424000</v>
      </c>
      <c r="BM12" s="27">
        <f t="shared" si="25"/>
        <v>80560</v>
      </c>
      <c r="BN12" s="28">
        <f>+BM12+BL12</f>
        <v>504560</v>
      </c>
      <c r="BO12" s="26">
        <v>1</v>
      </c>
      <c r="BP12" s="27">
        <v>400000</v>
      </c>
      <c r="BQ12" s="27">
        <v>350000</v>
      </c>
      <c r="BR12" s="148"/>
      <c r="BS12" s="148"/>
      <c r="BT12" s="143">
        <f>+STDEVA(BP12:BQ12)/AVERAGE(BP12:BQ12)</f>
        <v>9.428090415820635E-2</v>
      </c>
      <c r="BU12" s="27">
        <f>+AVERAGE(BP12:BR12)</f>
        <v>375000</v>
      </c>
      <c r="BV12" s="28">
        <f>+BU12*19%</f>
        <v>71250</v>
      </c>
      <c r="BW12" s="30">
        <f>+BV12+BU12</f>
        <v>446250</v>
      </c>
      <c r="BX12" s="26">
        <v>1</v>
      </c>
      <c r="BY12" s="28">
        <v>400000</v>
      </c>
      <c r="BZ12" s="28">
        <v>350000</v>
      </c>
      <c r="CA12" s="156"/>
      <c r="CB12" s="156"/>
      <c r="CC12" s="177">
        <f>+STDEVA(BY12:BZ12)/AVERAGE(BY12:BZ12)</f>
        <v>9.428090415820635E-2</v>
      </c>
      <c r="CD12" s="28">
        <f>+AVERAGE(BY12:CA12)</f>
        <v>375000</v>
      </c>
      <c r="CE12" s="28">
        <f>+CD12*19%</f>
        <v>71250</v>
      </c>
      <c r="CF12" s="29">
        <f>+CE12+CD12</f>
        <v>446250</v>
      </c>
      <c r="CG12" s="31" t="s">
        <v>30</v>
      </c>
      <c r="CH12" s="32" t="s">
        <v>30</v>
      </c>
      <c r="CI12" s="32" t="s">
        <v>30</v>
      </c>
      <c r="CJ12" s="32" t="s">
        <v>30</v>
      </c>
      <c r="CK12" s="32" t="s">
        <v>30</v>
      </c>
      <c r="CL12" s="32" t="s">
        <v>30</v>
      </c>
      <c r="CM12" s="32" t="s">
        <v>30</v>
      </c>
      <c r="CN12" s="32" t="s">
        <v>30</v>
      </c>
      <c r="CO12" s="32" t="s">
        <v>30</v>
      </c>
      <c r="CP12" s="31" t="s">
        <v>30</v>
      </c>
      <c r="CQ12" s="32" t="s">
        <v>30</v>
      </c>
      <c r="CR12" s="32" t="s">
        <v>30</v>
      </c>
      <c r="CS12" s="32" t="s">
        <v>30</v>
      </c>
      <c r="CT12" s="32" t="s">
        <v>30</v>
      </c>
      <c r="CU12" s="32" t="s">
        <v>30</v>
      </c>
      <c r="CV12" s="32" t="s">
        <v>30</v>
      </c>
      <c r="CW12" s="32" t="s">
        <v>30</v>
      </c>
      <c r="CX12" s="34" t="s">
        <v>30</v>
      </c>
      <c r="CY12" s="31" t="s">
        <v>30</v>
      </c>
      <c r="CZ12" s="32" t="s">
        <v>30</v>
      </c>
      <c r="DA12" s="32" t="s">
        <v>30</v>
      </c>
      <c r="DB12" s="32" t="s">
        <v>30</v>
      </c>
      <c r="DC12" s="32" t="s">
        <v>30</v>
      </c>
      <c r="DD12" s="32" t="s">
        <v>30</v>
      </c>
      <c r="DE12" s="32" t="s">
        <v>30</v>
      </c>
      <c r="DF12" s="32" t="s">
        <v>30</v>
      </c>
      <c r="DG12" s="32" t="s">
        <v>30</v>
      </c>
      <c r="DH12" s="31" t="s">
        <v>30</v>
      </c>
      <c r="DI12" s="43" t="s">
        <v>30</v>
      </c>
      <c r="DJ12" s="43" t="s">
        <v>30</v>
      </c>
      <c r="DK12" s="43" t="s">
        <v>30</v>
      </c>
      <c r="DL12" s="43" t="s">
        <v>30</v>
      </c>
      <c r="DM12" s="32" t="s">
        <v>30</v>
      </c>
      <c r="DN12" s="32" t="s">
        <v>30</v>
      </c>
      <c r="DO12" s="33" t="s">
        <v>30</v>
      </c>
    </row>
    <row r="13" spans="1:119" ht="24.75" customHeight="1" x14ac:dyDescent="0.25">
      <c r="A13" s="23">
        <v>4</v>
      </c>
      <c r="B13" s="24" t="s">
        <v>28</v>
      </c>
      <c r="C13" s="25" t="s">
        <v>33</v>
      </c>
      <c r="D13" s="26">
        <v>1</v>
      </c>
      <c r="E13" s="27">
        <v>5000000</v>
      </c>
      <c r="F13" s="27">
        <v>4750000</v>
      </c>
      <c r="G13" s="145"/>
      <c r="H13" s="145"/>
      <c r="I13" s="143">
        <f t="shared" si="1"/>
        <v>3.6261886214694741E-2</v>
      </c>
      <c r="J13" s="27">
        <f t="shared" si="2"/>
        <v>4875000</v>
      </c>
      <c r="K13" s="28">
        <f t="shared" si="3"/>
        <v>926250</v>
      </c>
      <c r="L13" s="29">
        <f t="shared" si="4"/>
        <v>5801250</v>
      </c>
      <c r="M13" s="26">
        <v>1</v>
      </c>
      <c r="N13" s="27">
        <v>5000000</v>
      </c>
      <c r="O13" s="27">
        <v>4750000</v>
      </c>
      <c r="P13" s="145"/>
      <c r="Q13" s="145"/>
      <c r="R13" s="151">
        <f>+STDEVA(N13:O13)/AVERAGE(N13:O13)</f>
        <v>3.6261886214694741E-2</v>
      </c>
      <c r="S13" s="27">
        <f t="shared" ref="S13" si="28">+MEDIAN(N13:P13)</f>
        <v>4875000</v>
      </c>
      <c r="T13" s="28">
        <f t="shared" si="5"/>
        <v>926250</v>
      </c>
      <c r="U13" s="30">
        <f t="shared" si="6"/>
        <v>5801250</v>
      </c>
      <c r="V13" s="26">
        <v>1</v>
      </c>
      <c r="W13" s="27">
        <v>5000000</v>
      </c>
      <c r="X13" s="27">
        <v>4750000</v>
      </c>
      <c r="Y13" s="145"/>
      <c r="Z13" s="145"/>
      <c r="AA13" s="151">
        <f t="shared" si="7"/>
        <v>3.6261886214694741E-2</v>
      </c>
      <c r="AB13" s="27">
        <f t="shared" si="8"/>
        <v>4875000</v>
      </c>
      <c r="AC13" s="28">
        <f t="shared" si="9"/>
        <v>926250</v>
      </c>
      <c r="AD13" s="29">
        <f t="shared" si="10"/>
        <v>5801250</v>
      </c>
      <c r="AE13" s="26">
        <v>1</v>
      </c>
      <c r="AF13" s="27">
        <v>5000000</v>
      </c>
      <c r="AG13" s="27">
        <v>5500000</v>
      </c>
      <c r="AH13" s="145"/>
      <c r="AI13" s="145"/>
      <c r="AJ13" s="151">
        <f t="shared" si="11"/>
        <v>6.7343502970147379E-2</v>
      </c>
      <c r="AK13" s="27">
        <f t="shared" si="12"/>
        <v>5250000</v>
      </c>
      <c r="AL13" s="28">
        <f t="shared" si="13"/>
        <v>997500</v>
      </c>
      <c r="AM13" s="30">
        <f t="shared" si="14"/>
        <v>6247500</v>
      </c>
      <c r="AN13" s="26">
        <v>1</v>
      </c>
      <c r="AO13" s="27">
        <v>5000000</v>
      </c>
      <c r="AP13" s="27">
        <v>5500000</v>
      </c>
      <c r="AQ13" s="145"/>
      <c r="AR13" s="145"/>
      <c r="AS13" s="153">
        <f t="shared" si="15"/>
        <v>6.7343502970147379E-2</v>
      </c>
      <c r="AT13" s="27">
        <f t="shared" si="16"/>
        <v>5250000</v>
      </c>
      <c r="AU13" s="28">
        <f t="shared" si="17"/>
        <v>997500</v>
      </c>
      <c r="AV13" s="30">
        <f t="shared" si="18"/>
        <v>6247500</v>
      </c>
      <c r="AW13" s="26">
        <v>1</v>
      </c>
      <c r="AX13" s="27">
        <v>5000000</v>
      </c>
      <c r="AY13" s="27">
        <v>5500000</v>
      </c>
      <c r="AZ13" s="145"/>
      <c r="BA13" s="145"/>
      <c r="BB13" s="151">
        <f t="shared" si="19"/>
        <v>6.7343502970147379E-2</v>
      </c>
      <c r="BC13" s="27">
        <f t="shared" si="20"/>
        <v>5250000</v>
      </c>
      <c r="BD13" s="27">
        <f t="shared" si="21"/>
        <v>997500</v>
      </c>
      <c r="BE13" s="28">
        <f t="shared" si="22"/>
        <v>6247500</v>
      </c>
      <c r="BF13" s="26">
        <v>1</v>
      </c>
      <c r="BG13" s="27">
        <v>4000000</v>
      </c>
      <c r="BH13" s="27">
        <v>4480000</v>
      </c>
      <c r="BI13" s="145"/>
      <c r="BJ13" s="145"/>
      <c r="BK13" s="168">
        <f t="shared" si="23"/>
        <v>8.0049824285269522E-2</v>
      </c>
      <c r="BL13" s="27">
        <f t="shared" si="24"/>
        <v>4240000</v>
      </c>
      <c r="BM13" s="27">
        <f t="shared" si="25"/>
        <v>805600</v>
      </c>
      <c r="BN13" s="28">
        <f t="shared" si="26"/>
        <v>5045600</v>
      </c>
      <c r="BO13" s="26">
        <v>1</v>
      </c>
      <c r="BP13" s="27">
        <v>4000000</v>
      </c>
      <c r="BQ13" s="27">
        <v>3250000</v>
      </c>
      <c r="BR13" s="148"/>
      <c r="BS13" s="148"/>
      <c r="BT13" s="143">
        <f t="shared" ref="BT13:BT76" si="29">+STDEVA(BP13:BQ13)/AVERAGE(BP13:BQ13)</f>
        <v>0.14629795472825122</v>
      </c>
      <c r="BU13" s="27">
        <f t="shared" ref="BU13:BU17" si="30">+AVERAGE(BP13:BR13)</f>
        <v>3625000</v>
      </c>
      <c r="BV13" s="28">
        <f t="shared" ref="BV13:BV17" si="31">+BU13*19%</f>
        <v>688750</v>
      </c>
      <c r="BW13" s="30">
        <f>+BV13+BU13</f>
        <v>4313750</v>
      </c>
      <c r="BX13" s="26">
        <v>1</v>
      </c>
      <c r="BY13" s="28">
        <v>4000000</v>
      </c>
      <c r="BZ13" s="28">
        <v>3250000</v>
      </c>
      <c r="CA13" s="156"/>
      <c r="CB13" s="156"/>
      <c r="CC13" s="177">
        <f t="shared" ref="CC13:CC76" si="32">+STDEVA(BY13:BZ13)/AVERAGE(BY13:BZ13)</f>
        <v>0.14629795472825122</v>
      </c>
      <c r="CD13" s="28">
        <f t="shared" ref="CD13:CD21" si="33">+AVERAGE(BY13:CA13)</f>
        <v>3625000</v>
      </c>
      <c r="CE13" s="28">
        <f t="shared" ref="CE13:CE21" si="34">+CD13*19%</f>
        <v>688750</v>
      </c>
      <c r="CF13" s="29">
        <f t="shared" ref="CF13:CF21" si="35">+CE13+CD13</f>
        <v>4313750</v>
      </c>
      <c r="CG13" s="31" t="s">
        <v>30</v>
      </c>
      <c r="CH13" s="32" t="s">
        <v>30</v>
      </c>
      <c r="CI13" s="32" t="s">
        <v>30</v>
      </c>
      <c r="CJ13" s="32" t="s">
        <v>30</v>
      </c>
      <c r="CK13" s="32" t="s">
        <v>30</v>
      </c>
      <c r="CL13" s="32" t="s">
        <v>30</v>
      </c>
      <c r="CM13" s="32" t="s">
        <v>30</v>
      </c>
      <c r="CN13" s="32" t="s">
        <v>30</v>
      </c>
      <c r="CO13" s="32" t="s">
        <v>30</v>
      </c>
      <c r="CP13" s="31" t="s">
        <v>30</v>
      </c>
      <c r="CQ13" s="32" t="s">
        <v>30</v>
      </c>
      <c r="CR13" s="32" t="s">
        <v>30</v>
      </c>
      <c r="CS13" s="32" t="s">
        <v>30</v>
      </c>
      <c r="CT13" s="32" t="s">
        <v>30</v>
      </c>
      <c r="CU13" s="32" t="s">
        <v>30</v>
      </c>
      <c r="CV13" s="32" t="s">
        <v>30</v>
      </c>
      <c r="CW13" s="32" t="s">
        <v>30</v>
      </c>
      <c r="CX13" s="34" t="s">
        <v>30</v>
      </c>
      <c r="CY13" s="31" t="s">
        <v>30</v>
      </c>
      <c r="CZ13" s="32" t="s">
        <v>30</v>
      </c>
      <c r="DA13" s="32" t="s">
        <v>30</v>
      </c>
      <c r="DB13" s="32" t="s">
        <v>30</v>
      </c>
      <c r="DC13" s="32" t="s">
        <v>30</v>
      </c>
      <c r="DD13" s="32" t="s">
        <v>30</v>
      </c>
      <c r="DE13" s="32" t="s">
        <v>30</v>
      </c>
      <c r="DF13" s="32" t="s">
        <v>30</v>
      </c>
      <c r="DG13" s="32" t="s">
        <v>30</v>
      </c>
      <c r="DH13" s="31" t="s">
        <v>30</v>
      </c>
      <c r="DI13" s="43" t="s">
        <v>30</v>
      </c>
      <c r="DJ13" s="43" t="s">
        <v>30</v>
      </c>
      <c r="DK13" s="43" t="s">
        <v>30</v>
      </c>
      <c r="DL13" s="43" t="s">
        <v>30</v>
      </c>
      <c r="DM13" s="32" t="s">
        <v>30</v>
      </c>
      <c r="DN13" s="32" t="s">
        <v>30</v>
      </c>
      <c r="DO13" s="33" t="s">
        <v>30</v>
      </c>
    </row>
    <row r="14" spans="1:119" ht="16.5" x14ac:dyDescent="0.25">
      <c r="A14" s="23">
        <f>+A13+1</f>
        <v>5</v>
      </c>
      <c r="B14" s="24" t="s">
        <v>28</v>
      </c>
      <c r="C14" s="25" t="s">
        <v>34</v>
      </c>
      <c r="D14" s="31" t="s">
        <v>30</v>
      </c>
      <c r="E14" s="32" t="s">
        <v>30</v>
      </c>
      <c r="F14" s="32" t="s">
        <v>30</v>
      </c>
      <c r="G14" s="32" t="s">
        <v>30</v>
      </c>
      <c r="H14" s="32" t="s">
        <v>30</v>
      </c>
      <c r="I14" s="32" t="s">
        <v>30</v>
      </c>
      <c r="J14" s="32" t="s">
        <v>30</v>
      </c>
      <c r="K14" s="32" t="s">
        <v>30</v>
      </c>
      <c r="L14" s="32" t="s">
        <v>30</v>
      </c>
      <c r="M14" s="31" t="s">
        <v>30</v>
      </c>
      <c r="N14" s="32" t="s">
        <v>30</v>
      </c>
      <c r="O14" s="32" t="s">
        <v>30</v>
      </c>
      <c r="P14" s="32" t="s">
        <v>30</v>
      </c>
      <c r="Q14" s="32" t="s">
        <v>30</v>
      </c>
      <c r="R14" s="32" t="s">
        <v>30</v>
      </c>
      <c r="S14" s="32" t="s">
        <v>30</v>
      </c>
      <c r="T14" s="32" t="s">
        <v>30</v>
      </c>
      <c r="U14" s="33" t="s">
        <v>30</v>
      </c>
      <c r="V14" s="31" t="s">
        <v>30</v>
      </c>
      <c r="W14" s="32" t="s">
        <v>30</v>
      </c>
      <c r="X14" s="32" t="s">
        <v>30</v>
      </c>
      <c r="Y14" s="32" t="s">
        <v>30</v>
      </c>
      <c r="Z14" s="32" t="s">
        <v>30</v>
      </c>
      <c r="AA14" s="32" t="s">
        <v>30</v>
      </c>
      <c r="AB14" s="32" t="s">
        <v>30</v>
      </c>
      <c r="AC14" s="32" t="s">
        <v>30</v>
      </c>
      <c r="AD14" s="34" t="s">
        <v>30</v>
      </c>
      <c r="AE14" s="31" t="s">
        <v>30</v>
      </c>
      <c r="AF14" s="32" t="s">
        <v>30</v>
      </c>
      <c r="AG14" s="32" t="s">
        <v>30</v>
      </c>
      <c r="AH14" s="32" t="s">
        <v>30</v>
      </c>
      <c r="AI14" s="32" t="s">
        <v>30</v>
      </c>
      <c r="AJ14" s="32" t="s">
        <v>30</v>
      </c>
      <c r="AK14" s="32" t="s">
        <v>30</v>
      </c>
      <c r="AL14" s="32" t="s">
        <v>30</v>
      </c>
      <c r="AM14" s="33" t="s">
        <v>30</v>
      </c>
      <c r="AN14" s="31" t="s">
        <v>30</v>
      </c>
      <c r="AO14" s="32" t="s">
        <v>30</v>
      </c>
      <c r="AP14" s="32" t="s">
        <v>30</v>
      </c>
      <c r="AQ14" s="32" t="s">
        <v>30</v>
      </c>
      <c r="AR14" s="32" t="s">
        <v>30</v>
      </c>
      <c r="AS14" s="32" t="s">
        <v>30</v>
      </c>
      <c r="AT14" s="32" t="s">
        <v>30</v>
      </c>
      <c r="AU14" s="32" t="s">
        <v>30</v>
      </c>
      <c r="AV14" s="33" t="s">
        <v>30</v>
      </c>
      <c r="AW14" s="31" t="s">
        <v>30</v>
      </c>
      <c r="AX14" s="32" t="s">
        <v>30</v>
      </c>
      <c r="AY14" s="32" t="s">
        <v>30</v>
      </c>
      <c r="AZ14" s="32" t="s">
        <v>30</v>
      </c>
      <c r="BA14" s="32" t="s">
        <v>30</v>
      </c>
      <c r="BB14" s="32" t="s">
        <v>30</v>
      </c>
      <c r="BC14" s="32" t="s">
        <v>30</v>
      </c>
      <c r="BD14" s="32" t="s">
        <v>30</v>
      </c>
      <c r="BE14" s="32" t="s">
        <v>30</v>
      </c>
      <c r="BF14" s="31" t="s">
        <v>30</v>
      </c>
      <c r="BG14" s="32" t="s">
        <v>30</v>
      </c>
      <c r="BH14" s="32" t="s">
        <v>30</v>
      </c>
      <c r="BI14" s="32" t="s">
        <v>30</v>
      </c>
      <c r="BJ14" s="32" t="s">
        <v>30</v>
      </c>
      <c r="BK14" s="32" t="s">
        <v>30</v>
      </c>
      <c r="BL14" s="32" t="s">
        <v>30</v>
      </c>
      <c r="BM14" s="32" t="s">
        <v>30</v>
      </c>
      <c r="BN14" s="32" t="s">
        <v>30</v>
      </c>
      <c r="BO14" s="26">
        <v>1</v>
      </c>
      <c r="BP14" s="27">
        <v>400000</v>
      </c>
      <c r="BQ14" s="27">
        <v>350000</v>
      </c>
      <c r="BR14" s="148"/>
      <c r="BS14" s="148"/>
      <c r="BT14" s="143">
        <f t="shared" si="29"/>
        <v>9.428090415820635E-2</v>
      </c>
      <c r="BU14" s="27">
        <f t="shared" si="30"/>
        <v>375000</v>
      </c>
      <c r="BV14" s="28">
        <f t="shared" si="31"/>
        <v>71250</v>
      </c>
      <c r="BW14" s="30">
        <f t="shared" ref="BW14:BW17" si="36">+BV14+BU14</f>
        <v>446250</v>
      </c>
      <c r="BX14" s="26">
        <v>1</v>
      </c>
      <c r="BY14" s="28">
        <v>400000</v>
      </c>
      <c r="BZ14" s="28">
        <v>350000</v>
      </c>
      <c r="CA14" s="28"/>
      <c r="CB14" s="28"/>
      <c r="CC14" s="177">
        <f t="shared" si="32"/>
        <v>9.428090415820635E-2</v>
      </c>
      <c r="CD14" s="28">
        <f t="shared" si="33"/>
        <v>375000</v>
      </c>
      <c r="CE14" s="28">
        <f t="shared" si="34"/>
        <v>71250</v>
      </c>
      <c r="CF14" s="29">
        <f t="shared" si="35"/>
        <v>446250</v>
      </c>
      <c r="CG14" s="31" t="s">
        <v>30</v>
      </c>
      <c r="CH14" s="32" t="s">
        <v>30</v>
      </c>
      <c r="CI14" s="32" t="s">
        <v>30</v>
      </c>
      <c r="CJ14" s="32" t="s">
        <v>30</v>
      </c>
      <c r="CK14" s="32" t="s">
        <v>30</v>
      </c>
      <c r="CL14" s="32" t="s">
        <v>30</v>
      </c>
      <c r="CM14" s="32" t="s">
        <v>30</v>
      </c>
      <c r="CN14" s="32" t="s">
        <v>30</v>
      </c>
      <c r="CO14" s="32" t="s">
        <v>30</v>
      </c>
      <c r="CP14" s="31" t="s">
        <v>30</v>
      </c>
      <c r="CQ14" s="32" t="s">
        <v>30</v>
      </c>
      <c r="CR14" s="32" t="s">
        <v>30</v>
      </c>
      <c r="CS14" s="32" t="s">
        <v>30</v>
      </c>
      <c r="CT14" s="32" t="s">
        <v>30</v>
      </c>
      <c r="CU14" s="32" t="s">
        <v>30</v>
      </c>
      <c r="CV14" s="32" t="s">
        <v>30</v>
      </c>
      <c r="CW14" s="32" t="s">
        <v>30</v>
      </c>
      <c r="CX14" s="34" t="s">
        <v>30</v>
      </c>
      <c r="CY14" s="26">
        <v>1</v>
      </c>
      <c r="CZ14" s="27">
        <v>320000</v>
      </c>
      <c r="DA14" s="27">
        <v>320000</v>
      </c>
      <c r="DB14" s="27"/>
      <c r="DC14" s="27"/>
      <c r="DD14" s="143">
        <f>+STDEVA(CZ14:DA14)/AVERAGE(CZ14:DA14)</f>
        <v>0</v>
      </c>
      <c r="DE14" s="27">
        <f>+AVERAGE(CZ14:DB14)</f>
        <v>320000</v>
      </c>
      <c r="DF14" s="27">
        <f>+DE14*19%</f>
        <v>60800</v>
      </c>
      <c r="DG14" s="28">
        <f>+DF14+DE14</f>
        <v>380800</v>
      </c>
      <c r="DH14" s="31" t="s">
        <v>30</v>
      </c>
      <c r="DI14" s="43" t="s">
        <v>30</v>
      </c>
      <c r="DJ14" s="43" t="s">
        <v>30</v>
      </c>
      <c r="DK14" s="43" t="s">
        <v>30</v>
      </c>
      <c r="DL14" s="43" t="s">
        <v>30</v>
      </c>
      <c r="DM14" s="32" t="s">
        <v>30</v>
      </c>
      <c r="DN14" s="32" t="s">
        <v>30</v>
      </c>
      <c r="DO14" s="33" t="s">
        <v>30</v>
      </c>
    </row>
    <row r="15" spans="1:119" ht="16.5" x14ac:dyDescent="0.25">
      <c r="A15" s="23">
        <f t="shared" ref="A15:A25" si="37">+A14+1</f>
        <v>6</v>
      </c>
      <c r="B15" s="24" t="s">
        <v>28</v>
      </c>
      <c r="C15" s="25" t="s">
        <v>35</v>
      </c>
      <c r="D15" s="31" t="s">
        <v>30</v>
      </c>
      <c r="E15" s="32" t="s">
        <v>30</v>
      </c>
      <c r="F15" s="32" t="s">
        <v>30</v>
      </c>
      <c r="G15" s="32" t="s">
        <v>30</v>
      </c>
      <c r="H15" s="32" t="s">
        <v>30</v>
      </c>
      <c r="I15" s="32" t="s">
        <v>30</v>
      </c>
      <c r="J15" s="32" t="s">
        <v>30</v>
      </c>
      <c r="K15" s="32" t="s">
        <v>30</v>
      </c>
      <c r="L15" s="32" t="s">
        <v>30</v>
      </c>
      <c r="M15" s="31" t="s">
        <v>30</v>
      </c>
      <c r="N15" s="32" t="s">
        <v>30</v>
      </c>
      <c r="O15" s="32" t="s">
        <v>30</v>
      </c>
      <c r="P15" s="32" t="s">
        <v>30</v>
      </c>
      <c r="Q15" s="32" t="s">
        <v>30</v>
      </c>
      <c r="R15" s="32" t="s">
        <v>30</v>
      </c>
      <c r="S15" s="32" t="s">
        <v>30</v>
      </c>
      <c r="T15" s="32" t="s">
        <v>30</v>
      </c>
      <c r="U15" s="33" t="s">
        <v>30</v>
      </c>
      <c r="V15" s="31" t="s">
        <v>30</v>
      </c>
      <c r="W15" s="32" t="s">
        <v>30</v>
      </c>
      <c r="X15" s="32" t="s">
        <v>30</v>
      </c>
      <c r="Y15" s="32" t="s">
        <v>30</v>
      </c>
      <c r="Z15" s="32" t="s">
        <v>30</v>
      </c>
      <c r="AA15" s="32" t="s">
        <v>30</v>
      </c>
      <c r="AB15" s="32" t="s">
        <v>30</v>
      </c>
      <c r="AC15" s="32" t="s">
        <v>30</v>
      </c>
      <c r="AD15" s="34" t="s">
        <v>30</v>
      </c>
      <c r="AE15" s="31" t="s">
        <v>30</v>
      </c>
      <c r="AF15" s="32" t="s">
        <v>30</v>
      </c>
      <c r="AG15" s="32" t="s">
        <v>30</v>
      </c>
      <c r="AH15" s="32" t="s">
        <v>30</v>
      </c>
      <c r="AI15" s="32" t="s">
        <v>30</v>
      </c>
      <c r="AJ15" s="32" t="s">
        <v>30</v>
      </c>
      <c r="AK15" s="32" t="s">
        <v>30</v>
      </c>
      <c r="AL15" s="32" t="s">
        <v>30</v>
      </c>
      <c r="AM15" s="33" t="s">
        <v>30</v>
      </c>
      <c r="AN15" s="31" t="s">
        <v>30</v>
      </c>
      <c r="AO15" s="32" t="s">
        <v>30</v>
      </c>
      <c r="AP15" s="32" t="s">
        <v>30</v>
      </c>
      <c r="AQ15" s="32" t="s">
        <v>30</v>
      </c>
      <c r="AR15" s="32" t="s">
        <v>30</v>
      </c>
      <c r="AS15" s="32" t="s">
        <v>30</v>
      </c>
      <c r="AT15" s="32" t="s">
        <v>30</v>
      </c>
      <c r="AU15" s="32" t="s">
        <v>30</v>
      </c>
      <c r="AV15" s="33" t="s">
        <v>30</v>
      </c>
      <c r="AW15" s="31" t="s">
        <v>30</v>
      </c>
      <c r="AX15" s="32" t="s">
        <v>30</v>
      </c>
      <c r="AY15" s="32" t="s">
        <v>30</v>
      </c>
      <c r="AZ15" s="32" t="s">
        <v>30</v>
      </c>
      <c r="BA15" s="32" t="s">
        <v>30</v>
      </c>
      <c r="BB15" s="32" t="s">
        <v>30</v>
      </c>
      <c r="BC15" s="32" t="s">
        <v>30</v>
      </c>
      <c r="BD15" s="32" t="s">
        <v>30</v>
      </c>
      <c r="BE15" s="32" t="s">
        <v>30</v>
      </c>
      <c r="BF15" s="31" t="s">
        <v>30</v>
      </c>
      <c r="BG15" s="32" t="s">
        <v>30</v>
      </c>
      <c r="BH15" s="32" t="s">
        <v>30</v>
      </c>
      <c r="BI15" s="32" t="s">
        <v>30</v>
      </c>
      <c r="BJ15" s="32" t="s">
        <v>30</v>
      </c>
      <c r="BK15" s="32" t="s">
        <v>30</v>
      </c>
      <c r="BL15" s="32" t="s">
        <v>30</v>
      </c>
      <c r="BM15" s="32" t="s">
        <v>30</v>
      </c>
      <c r="BN15" s="32" t="s">
        <v>30</v>
      </c>
      <c r="BO15" s="26">
        <v>1</v>
      </c>
      <c r="BP15" s="27">
        <v>6400000</v>
      </c>
      <c r="BQ15" s="27">
        <v>4850000</v>
      </c>
      <c r="BR15" s="148"/>
      <c r="BS15" s="148"/>
      <c r="BT15" s="143">
        <f t="shared" si="29"/>
        <v>0.19484720192695976</v>
      </c>
      <c r="BU15" s="27">
        <f t="shared" si="30"/>
        <v>5625000</v>
      </c>
      <c r="BV15" s="28">
        <f t="shared" si="31"/>
        <v>1068750</v>
      </c>
      <c r="BW15" s="30">
        <f t="shared" si="36"/>
        <v>6693750</v>
      </c>
      <c r="BX15" s="26">
        <v>1</v>
      </c>
      <c r="BY15" s="28">
        <v>6400000</v>
      </c>
      <c r="BZ15" s="28">
        <v>4850000</v>
      </c>
      <c r="CA15" s="28"/>
      <c r="CB15" s="28"/>
      <c r="CC15" s="177">
        <f t="shared" si="32"/>
        <v>0.19484720192695976</v>
      </c>
      <c r="CD15" s="28">
        <f t="shared" si="33"/>
        <v>5625000</v>
      </c>
      <c r="CE15" s="28">
        <f t="shared" si="34"/>
        <v>1068750</v>
      </c>
      <c r="CF15" s="29">
        <f t="shared" si="35"/>
        <v>6693750</v>
      </c>
      <c r="CG15" s="31" t="s">
        <v>30</v>
      </c>
      <c r="CH15" s="32" t="s">
        <v>30</v>
      </c>
      <c r="CI15" s="32" t="s">
        <v>30</v>
      </c>
      <c r="CJ15" s="32" t="s">
        <v>30</v>
      </c>
      <c r="CK15" s="32" t="s">
        <v>30</v>
      </c>
      <c r="CL15" s="32" t="s">
        <v>30</v>
      </c>
      <c r="CM15" s="32" t="s">
        <v>30</v>
      </c>
      <c r="CN15" s="32" t="s">
        <v>30</v>
      </c>
      <c r="CO15" s="32" t="s">
        <v>30</v>
      </c>
      <c r="CP15" s="31" t="s">
        <v>30</v>
      </c>
      <c r="CQ15" s="32" t="s">
        <v>30</v>
      </c>
      <c r="CR15" s="32" t="s">
        <v>30</v>
      </c>
      <c r="CS15" s="32" t="s">
        <v>30</v>
      </c>
      <c r="CT15" s="32" t="s">
        <v>30</v>
      </c>
      <c r="CU15" s="32" t="s">
        <v>30</v>
      </c>
      <c r="CV15" s="32" t="s">
        <v>30</v>
      </c>
      <c r="CW15" s="32" t="s">
        <v>30</v>
      </c>
      <c r="CX15" s="34" t="s">
        <v>30</v>
      </c>
      <c r="CY15" s="26">
        <v>1</v>
      </c>
      <c r="CZ15" s="27">
        <v>5120000</v>
      </c>
      <c r="DA15" s="27">
        <v>5120000</v>
      </c>
      <c r="DB15" s="27"/>
      <c r="DC15" s="27"/>
      <c r="DD15" s="143">
        <f t="shared" ref="DD15:DD78" si="38">+STDEVA(CZ15:DA15)/AVERAGE(CZ15:DA15)</f>
        <v>0</v>
      </c>
      <c r="DE15" s="27">
        <f>+AVERAGE(CZ15:DB15)</f>
        <v>5120000</v>
      </c>
      <c r="DF15" s="27">
        <f>+DE15*19%</f>
        <v>972800</v>
      </c>
      <c r="DG15" s="28">
        <f>+DF15+DE15</f>
        <v>6092800</v>
      </c>
      <c r="DH15" s="31" t="s">
        <v>30</v>
      </c>
      <c r="DI15" s="43" t="s">
        <v>30</v>
      </c>
      <c r="DJ15" s="43" t="s">
        <v>30</v>
      </c>
      <c r="DK15" s="43" t="s">
        <v>30</v>
      </c>
      <c r="DL15" s="43" t="s">
        <v>30</v>
      </c>
      <c r="DM15" s="32" t="s">
        <v>30</v>
      </c>
      <c r="DN15" s="32" t="s">
        <v>30</v>
      </c>
      <c r="DO15" s="33" t="s">
        <v>30</v>
      </c>
    </row>
    <row r="16" spans="1:119" ht="16.5" x14ac:dyDescent="0.25">
      <c r="A16" s="23">
        <f t="shared" si="37"/>
        <v>7</v>
      </c>
      <c r="B16" s="24" t="s">
        <v>28</v>
      </c>
      <c r="C16" s="25" t="s">
        <v>36</v>
      </c>
      <c r="D16" s="31" t="s">
        <v>30</v>
      </c>
      <c r="E16" s="32" t="s">
        <v>30</v>
      </c>
      <c r="F16" s="32" t="s">
        <v>30</v>
      </c>
      <c r="G16" s="32" t="s">
        <v>30</v>
      </c>
      <c r="H16" s="32" t="s">
        <v>30</v>
      </c>
      <c r="I16" s="32" t="s">
        <v>30</v>
      </c>
      <c r="J16" s="32" t="s">
        <v>30</v>
      </c>
      <c r="K16" s="32" t="s">
        <v>30</v>
      </c>
      <c r="L16" s="32" t="s">
        <v>30</v>
      </c>
      <c r="M16" s="31" t="s">
        <v>30</v>
      </c>
      <c r="N16" s="32" t="s">
        <v>30</v>
      </c>
      <c r="O16" s="32" t="s">
        <v>30</v>
      </c>
      <c r="P16" s="32" t="s">
        <v>30</v>
      </c>
      <c r="Q16" s="32" t="s">
        <v>30</v>
      </c>
      <c r="R16" s="32" t="s">
        <v>30</v>
      </c>
      <c r="S16" s="32" t="s">
        <v>30</v>
      </c>
      <c r="T16" s="32" t="s">
        <v>30</v>
      </c>
      <c r="U16" s="33" t="s">
        <v>30</v>
      </c>
      <c r="V16" s="31" t="s">
        <v>30</v>
      </c>
      <c r="W16" s="32" t="s">
        <v>30</v>
      </c>
      <c r="X16" s="32" t="s">
        <v>30</v>
      </c>
      <c r="Y16" s="32" t="s">
        <v>30</v>
      </c>
      <c r="Z16" s="32" t="s">
        <v>30</v>
      </c>
      <c r="AA16" s="32" t="s">
        <v>30</v>
      </c>
      <c r="AB16" s="32" t="s">
        <v>30</v>
      </c>
      <c r="AC16" s="32" t="s">
        <v>30</v>
      </c>
      <c r="AD16" s="34" t="s">
        <v>30</v>
      </c>
      <c r="AE16" s="31" t="s">
        <v>30</v>
      </c>
      <c r="AF16" s="32" t="s">
        <v>30</v>
      </c>
      <c r="AG16" s="32" t="s">
        <v>30</v>
      </c>
      <c r="AH16" s="32" t="s">
        <v>30</v>
      </c>
      <c r="AI16" s="32" t="s">
        <v>30</v>
      </c>
      <c r="AJ16" s="32" t="s">
        <v>30</v>
      </c>
      <c r="AK16" s="32" t="s">
        <v>30</v>
      </c>
      <c r="AL16" s="32" t="s">
        <v>30</v>
      </c>
      <c r="AM16" s="33" t="s">
        <v>30</v>
      </c>
      <c r="AN16" s="31" t="s">
        <v>30</v>
      </c>
      <c r="AO16" s="32" t="s">
        <v>30</v>
      </c>
      <c r="AP16" s="32" t="s">
        <v>30</v>
      </c>
      <c r="AQ16" s="32" t="s">
        <v>30</v>
      </c>
      <c r="AR16" s="32" t="s">
        <v>30</v>
      </c>
      <c r="AS16" s="32" t="s">
        <v>30</v>
      </c>
      <c r="AT16" s="32" t="s">
        <v>30</v>
      </c>
      <c r="AU16" s="32" t="s">
        <v>30</v>
      </c>
      <c r="AV16" s="33" t="s">
        <v>30</v>
      </c>
      <c r="AW16" s="31" t="s">
        <v>30</v>
      </c>
      <c r="AX16" s="32" t="s">
        <v>30</v>
      </c>
      <c r="AY16" s="32" t="s">
        <v>30</v>
      </c>
      <c r="AZ16" s="32" t="s">
        <v>30</v>
      </c>
      <c r="BA16" s="32" t="s">
        <v>30</v>
      </c>
      <c r="BB16" s="32" t="s">
        <v>30</v>
      </c>
      <c r="BC16" s="32" t="s">
        <v>30</v>
      </c>
      <c r="BD16" s="32" t="s">
        <v>30</v>
      </c>
      <c r="BE16" s="32" t="s">
        <v>30</v>
      </c>
      <c r="BF16" s="26">
        <v>1</v>
      </c>
      <c r="BG16" s="27">
        <v>400000</v>
      </c>
      <c r="BH16" s="27">
        <v>448000</v>
      </c>
      <c r="BI16" s="27"/>
      <c r="BJ16" s="27"/>
      <c r="BK16" s="143">
        <f t="shared" si="23"/>
        <v>8.0049824285269522E-2</v>
      </c>
      <c r="BL16" s="27">
        <f t="shared" ref="BL16:BL21" si="39">+AVERAGE(BG16:BI16)</f>
        <v>424000</v>
      </c>
      <c r="BM16" s="27">
        <f t="shared" ref="BM16:BM21" si="40">+BL16*19%</f>
        <v>80560</v>
      </c>
      <c r="BN16" s="28">
        <f t="shared" ref="BN16:BN21" si="41">+BM16+BL16</f>
        <v>504560</v>
      </c>
      <c r="BO16" s="26">
        <v>1</v>
      </c>
      <c r="BP16" s="27">
        <v>400000</v>
      </c>
      <c r="BQ16" s="27">
        <v>350000</v>
      </c>
      <c r="BR16" s="148"/>
      <c r="BS16" s="148"/>
      <c r="BT16" s="143">
        <f t="shared" si="29"/>
        <v>9.428090415820635E-2</v>
      </c>
      <c r="BU16" s="27">
        <f t="shared" si="30"/>
        <v>375000</v>
      </c>
      <c r="BV16" s="28">
        <f t="shared" si="31"/>
        <v>71250</v>
      </c>
      <c r="BW16" s="30">
        <f t="shared" si="36"/>
        <v>446250</v>
      </c>
      <c r="BX16" s="26">
        <v>1</v>
      </c>
      <c r="BY16" s="28">
        <v>400000</v>
      </c>
      <c r="BZ16" s="28">
        <v>350000</v>
      </c>
      <c r="CA16" s="28"/>
      <c r="CB16" s="28"/>
      <c r="CC16" s="177">
        <f t="shared" si="32"/>
        <v>9.428090415820635E-2</v>
      </c>
      <c r="CD16" s="28">
        <f t="shared" si="33"/>
        <v>375000</v>
      </c>
      <c r="CE16" s="28">
        <f t="shared" si="34"/>
        <v>71250</v>
      </c>
      <c r="CF16" s="29">
        <f>+CE16+CD16</f>
        <v>446250</v>
      </c>
      <c r="CG16" s="31" t="s">
        <v>30</v>
      </c>
      <c r="CH16" s="32" t="s">
        <v>30</v>
      </c>
      <c r="CI16" s="32" t="s">
        <v>30</v>
      </c>
      <c r="CJ16" s="32" t="s">
        <v>30</v>
      </c>
      <c r="CK16" s="32" t="s">
        <v>30</v>
      </c>
      <c r="CL16" s="32" t="s">
        <v>30</v>
      </c>
      <c r="CM16" s="32" t="s">
        <v>30</v>
      </c>
      <c r="CN16" s="32" t="s">
        <v>30</v>
      </c>
      <c r="CO16" s="32" t="s">
        <v>30</v>
      </c>
      <c r="CP16" s="31" t="s">
        <v>30</v>
      </c>
      <c r="CQ16" s="32" t="s">
        <v>30</v>
      </c>
      <c r="CR16" s="32" t="s">
        <v>30</v>
      </c>
      <c r="CS16" s="32" t="s">
        <v>30</v>
      </c>
      <c r="CT16" s="32" t="s">
        <v>30</v>
      </c>
      <c r="CU16" s="32" t="s">
        <v>30</v>
      </c>
      <c r="CV16" s="32" t="s">
        <v>30</v>
      </c>
      <c r="CW16" s="32" t="s">
        <v>30</v>
      </c>
      <c r="CX16" s="34" t="s">
        <v>30</v>
      </c>
      <c r="CY16" s="31" t="s">
        <v>30</v>
      </c>
      <c r="CZ16" s="32" t="s">
        <v>30</v>
      </c>
      <c r="DA16" s="32" t="s">
        <v>30</v>
      </c>
      <c r="DB16" s="32" t="s">
        <v>30</v>
      </c>
      <c r="DC16" s="32" t="s">
        <v>30</v>
      </c>
      <c r="DD16" s="32" t="s">
        <v>30</v>
      </c>
      <c r="DE16" s="32" t="s">
        <v>30</v>
      </c>
      <c r="DF16" s="32" t="s">
        <v>30</v>
      </c>
      <c r="DG16" s="32" t="s">
        <v>30</v>
      </c>
      <c r="DH16" s="31" t="s">
        <v>30</v>
      </c>
      <c r="DI16" s="43" t="s">
        <v>30</v>
      </c>
      <c r="DJ16" s="43" t="s">
        <v>30</v>
      </c>
      <c r="DK16" s="43" t="s">
        <v>30</v>
      </c>
      <c r="DL16" s="43" t="s">
        <v>30</v>
      </c>
      <c r="DM16" s="32" t="s">
        <v>30</v>
      </c>
      <c r="DN16" s="32" t="s">
        <v>30</v>
      </c>
      <c r="DO16" s="33" t="s">
        <v>30</v>
      </c>
    </row>
    <row r="17" spans="1:119" ht="16.5" x14ac:dyDescent="0.25">
      <c r="A17" s="23">
        <f t="shared" si="37"/>
        <v>8</v>
      </c>
      <c r="B17" s="24" t="s">
        <v>28</v>
      </c>
      <c r="C17" s="25" t="s">
        <v>37</v>
      </c>
      <c r="D17" s="31" t="s">
        <v>30</v>
      </c>
      <c r="E17" s="32" t="s">
        <v>30</v>
      </c>
      <c r="F17" s="32" t="s">
        <v>30</v>
      </c>
      <c r="G17" s="32" t="s">
        <v>30</v>
      </c>
      <c r="H17" s="32" t="s">
        <v>30</v>
      </c>
      <c r="I17" s="32" t="s">
        <v>30</v>
      </c>
      <c r="J17" s="32" t="s">
        <v>30</v>
      </c>
      <c r="K17" s="32" t="s">
        <v>30</v>
      </c>
      <c r="L17" s="32" t="s">
        <v>30</v>
      </c>
      <c r="M17" s="31" t="s">
        <v>30</v>
      </c>
      <c r="N17" s="32" t="s">
        <v>30</v>
      </c>
      <c r="O17" s="32" t="s">
        <v>30</v>
      </c>
      <c r="P17" s="32" t="s">
        <v>30</v>
      </c>
      <c r="Q17" s="32" t="s">
        <v>30</v>
      </c>
      <c r="R17" s="32" t="s">
        <v>30</v>
      </c>
      <c r="S17" s="32" t="s">
        <v>30</v>
      </c>
      <c r="T17" s="32" t="s">
        <v>30</v>
      </c>
      <c r="U17" s="33" t="s">
        <v>30</v>
      </c>
      <c r="V17" s="31" t="s">
        <v>30</v>
      </c>
      <c r="W17" s="32" t="s">
        <v>30</v>
      </c>
      <c r="X17" s="32" t="s">
        <v>30</v>
      </c>
      <c r="Y17" s="32" t="s">
        <v>30</v>
      </c>
      <c r="Z17" s="32" t="s">
        <v>30</v>
      </c>
      <c r="AA17" s="32" t="s">
        <v>30</v>
      </c>
      <c r="AB17" s="32" t="s">
        <v>30</v>
      </c>
      <c r="AC17" s="32" t="s">
        <v>30</v>
      </c>
      <c r="AD17" s="34" t="s">
        <v>30</v>
      </c>
      <c r="AE17" s="31" t="s">
        <v>30</v>
      </c>
      <c r="AF17" s="32" t="s">
        <v>30</v>
      </c>
      <c r="AG17" s="32" t="s">
        <v>30</v>
      </c>
      <c r="AH17" s="32" t="s">
        <v>30</v>
      </c>
      <c r="AI17" s="32" t="s">
        <v>30</v>
      </c>
      <c r="AJ17" s="32" t="s">
        <v>30</v>
      </c>
      <c r="AK17" s="32" t="s">
        <v>30</v>
      </c>
      <c r="AL17" s="32" t="s">
        <v>30</v>
      </c>
      <c r="AM17" s="33" t="s">
        <v>30</v>
      </c>
      <c r="AN17" s="31" t="s">
        <v>30</v>
      </c>
      <c r="AO17" s="32" t="s">
        <v>30</v>
      </c>
      <c r="AP17" s="32" t="s">
        <v>30</v>
      </c>
      <c r="AQ17" s="32" t="s">
        <v>30</v>
      </c>
      <c r="AR17" s="32" t="s">
        <v>30</v>
      </c>
      <c r="AS17" s="32" t="s">
        <v>30</v>
      </c>
      <c r="AT17" s="32" t="s">
        <v>30</v>
      </c>
      <c r="AU17" s="32" t="s">
        <v>30</v>
      </c>
      <c r="AV17" s="33" t="s">
        <v>30</v>
      </c>
      <c r="AW17" s="31" t="s">
        <v>30</v>
      </c>
      <c r="AX17" s="32" t="s">
        <v>30</v>
      </c>
      <c r="AY17" s="32" t="s">
        <v>30</v>
      </c>
      <c r="AZ17" s="32" t="s">
        <v>30</v>
      </c>
      <c r="BA17" s="32" t="s">
        <v>30</v>
      </c>
      <c r="BB17" s="32" t="s">
        <v>30</v>
      </c>
      <c r="BC17" s="32" t="s">
        <v>30</v>
      </c>
      <c r="BD17" s="32" t="s">
        <v>30</v>
      </c>
      <c r="BE17" s="32" t="s">
        <v>30</v>
      </c>
      <c r="BF17" s="26">
        <v>1</v>
      </c>
      <c r="BG17" s="27">
        <v>4000000</v>
      </c>
      <c r="BH17" s="27">
        <v>4480000</v>
      </c>
      <c r="BI17" s="27"/>
      <c r="BJ17" s="27"/>
      <c r="BK17" s="143">
        <f t="shared" si="23"/>
        <v>8.0049824285269522E-2</v>
      </c>
      <c r="BL17" s="27">
        <f t="shared" si="39"/>
        <v>4240000</v>
      </c>
      <c r="BM17" s="27">
        <f t="shared" si="40"/>
        <v>805600</v>
      </c>
      <c r="BN17" s="28">
        <f t="shared" si="41"/>
        <v>5045600</v>
      </c>
      <c r="BO17" s="26">
        <v>1</v>
      </c>
      <c r="BP17" s="27">
        <v>4000000</v>
      </c>
      <c r="BQ17" s="27">
        <v>3125000</v>
      </c>
      <c r="BR17" s="148"/>
      <c r="BS17" s="148"/>
      <c r="BT17" s="143">
        <f t="shared" si="29"/>
        <v>0.17367534976511695</v>
      </c>
      <c r="BU17" s="27">
        <f t="shared" si="30"/>
        <v>3562500</v>
      </c>
      <c r="BV17" s="28">
        <f t="shared" si="31"/>
        <v>676875</v>
      </c>
      <c r="BW17" s="30">
        <f t="shared" si="36"/>
        <v>4239375</v>
      </c>
      <c r="BX17" s="26">
        <v>1</v>
      </c>
      <c r="BY17" s="28">
        <v>4000000</v>
      </c>
      <c r="BZ17" s="28">
        <v>3125000</v>
      </c>
      <c r="CA17" s="28"/>
      <c r="CB17" s="28"/>
      <c r="CC17" s="177">
        <f t="shared" si="32"/>
        <v>0.17367534976511695</v>
      </c>
      <c r="CD17" s="28">
        <f t="shared" si="33"/>
        <v>3562500</v>
      </c>
      <c r="CE17" s="28">
        <f t="shared" si="34"/>
        <v>676875</v>
      </c>
      <c r="CF17" s="29">
        <f t="shared" si="35"/>
        <v>4239375</v>
      </c>
      <c r="CG17" s="31" t="s">
        <v>30</v>
      </c>
      <c r="CH17" s="32" t="s">
        <v>30</v>
      </c>
      <c r="CI17" s="32" t="s">
        <v>30</v>
      </c>
      <c r="CJ17" s="32" t="s">
        <v>30</v>
      </c>
      <c r="CK17" s="32" t="s">
        <v>30</v>
      </c>
      <c r="CL17" s="32" t="s">
        <v>30</v>
      </c>
      <c r="CM17" s="32" t="s">
        <v>30</v>
      </c>
      <c r="CN17" s="32" t="s">
        <v>30</v>
      </c>
      <c r="CO17" s="32" t="s">
        <v>30</v>
      </c>
      <c r="CP17" s="31" t="s">
        <v>30</v>
      </c>
      <c r="CQ17" s="32" t="s">
        <v>30</v>
      </c>
      <c r="CR17" s="32" t="s">
        <v>30</v>
      </c>
      <c r="CS17" s="32" t="s">
        <v>30</v>
      </c>
      <c r="CT17" s="32" t="s">
        <v>30</v>
      </c>
      <c r="CU17" s="32" t="s">
        <v>30</v>
      </c>
      <c r="CV17" s="32" t="s">
        <v>30</v>
      </c>
      <c r="CW17" s="32" t="s">
        <v>30</v>
      </c>
      <c r="CX17" s="34" t="s">
        <v>30</v>
      </c>
      <c r="CY17" s="31" t="s">
        <v>30</v>
      </c>
      <c r="CZ17" s="32" t="s">
        <v>30</v>
      </c>
      <c r="DA17" s="32" t="s">
        <v>30</v>
      </c>
      <c r="DB17" s="32" t="s">
        <v>30</v>
      </c>
      <c r="DC17" s="32" t="s">
        <v>30</v>
      </c>
      <c r="DD17" s="32" t="s">
        <v>30</v>
      </c>
      <c r="DE17" s="32" t="s">
        <v>30</v>
      </c>
      <c r="DF17" s="32" t="s">
        <v>30</v>
      </c>
      <c r="DG17" s="32" t="s">
        <v>30</v>
      </c>
      <c r="DH17" s="31" t="s">
        <v>30</v>
      </c>
      <c r="DI17" s="43" t="s">
        <v>30</v>
      </c>
      <c r="DJ17" s="43" t="s">
        <v>30</v>
      </c>
      <c r="DK17" s="43" t="s">
        <v>30</v>
      </c>
      <c r="DL17" s="43" t="s">
        <v>30</v>
      </c>
      <c r="DM17" s="32" t="s">
        <v>30</v>
      </c>
      <c r="DN17" s="32" t="s">
        <v>30</v>
      </c>
      <c r="DO17" s="33" t="s">
        <v>30</v>
      </c>
    </row>
    <row r="18" spans="1:119" ht="16.5" x14ac:dyDescent="0.25">
      <c r="A18" s="23">
        <f t="shared" si="37"/>
        <v>9</v>
      </c>
      <c r="B18" s="24" t="s">
        <v>28</v>
      </c>
      <c r="C18" s="25" t="s">
        <v>38</v>
      </c>
      <c r="D18" s="26">
        <v>1</v>
      </c>
      <c r="E18" s="27">
        <v>500000</v>
      </c>
      <c r="F18" s="27">
        <v>475000</v>
      </c>
      <c r="G18" s="145"/>
      <c r="H18" s="145"/>
      <c r="I18" s="143">
        <f t="shared" ref="I18:I25" si="42">+STDEVA(E18:F18)/AVERAGE(E18:F18)</f>
        <v>3.6261886214694748E-2</v>
      </c>
      <c r="J18" s="113">
        <f t="shared" ref="J18:J25" si="43">+AVERAGE(E18:F18)</f>
        <v>487500</v>
      </c>
      <c r="K18" s="28">
        <f t="shared" ref="K18:K25" si="44">J18*19%</f>
        <v>92625</v>
      </c>
      <c r="L18" s="29">
        <f t="shared" si="4"/>
        <v>580125</v>
      </c>
      <c r="M18" s="26">
        <v>1</v>
      </c>
      <c r="N18" s="27">
        <v>500000</v>
      </c>
      <c r="O18" s="27">
        <v>475000</v>
      </c>
      <c r="P18" s="145"/>
      <c r="Q18" s="145"/>
      <c r="R18" s="143">
        <f>+STDEVA(N18:O18)/AVERAGE(N18:O18)</f>
        <v>3.6261886214694748E-2</v>
      </c>
      <c r="S18" s="27">
        <f>MEDIAN(N18:P18)</f>
        <v>487500</v>
      </c>
      <c r="T18" s="28">
        <f t="shared" ref="T18:T35" si="45">+S18*19%</f>
        <v>92625</v>
      </c>
      <c r="U18" s="30">
        <f>+T18+S18</f>
        <v>580125</v>
      </c>
      <c r="V18" s="26">
        <v>1</v>
      </c>
      <c r="W18" s="27">
        <v>500000</v>
      </c>
      <c r="X18" s="27">
        <v>475000</v>
      </c>
      <c r="Y18" s="145"/>
      <c r="Z18" s="145"/>
      <c r="AA18" s="143">
        <f t="shared" ref="AA18:AA35" si="46">+STDEVA(W18:X18)/AVERAGE(W18:X18)</f>
        <v>3.6261886214694748E-2</v>
      </c>
      <c r="AB18" s="27">
        <f t="shared" ref="AB18:AB25" si="47">+AVERAGE(W18:Y18)</f>
        <v>487500</v>
      </c>
      <c r="AC18" s="28">
        <f t="shared" ref="AC18:AC35" si="48">+AB18*19%</f>
        <v>92625</v>
      </c>
      <c r="AD18" s="29">
        <f t="shared" ref="AD18:AD25" si="49">+AC18+AB18</f>
        <v>580125</v>
      </c>
      <c r="AE18" s="26">
        <v>1</v>
      </c>
      <c r="AF18" s="27">
        <v>500000</v>
      </c>
      <c r="AG18" s="27">
        <v>550000</v>
      </c>
      <c r="AH18" s="145"/>
      <c r="AI18" s="145"/>
      <c r="AJ18" s="143">
        <f t="shared" ref="AJ18:AJ35" si="50">+STDEVA(AF18:AG18)/AVERAGE(AF18:AG18)</f>
        <v>6.7343502970147393E-2</v>
      </c>
      <c r="AK18" s="27">
        <f t="shared" ref="AK18:AK25" si="51">+AVERAGE(AF18:AH18)</f>
        <v>525000</v>
      </c>
      <c r="AL18" s="28">
        <f t="shared" ref="AL18:AL35" si="52">+AK18*19%</f>
        <v>99750</v>
      </c>
      <c r="AM18" s="30">
        <f t="shared" ref="AM18:AM25" si="53">+AL18+AK18</f>
        <v>624750</v>
      </c>
      <c r="AN18" s="26">
        <v>1</v>
      </c>
      <c r="AO18" s="27">
        <v>500000</v>
      </c>
      <c r="AP18" s="27">
        <v>550000</v>
      </c>
      <c r="AQ18" s="145"/>
      <c r="AR18" s="145"/>
      <c r="AS18" s="143">
        <f t="shared" ref="AS18:AS25" si="54">+STDEVA(AO18:AP18)/AVERAGE(AO18:AP18)</f>
        <v>6.7343502970147393E-2</v>
      </c>
      <c r="AT18" s="27">
        <f t="shared" ref="AT18:AT25" si="55">+AVERAGE(AO18:AQ18)</f>
        <v>525000</v>
      </c>
      <c r="AU18" s="28">
        <f t="shared" ref="AU18:AU35" si="56">+AT18*19%</f>
        <v>99750</v>
      </c>
      <c r="AV18" s="30">
        <f t="shared" ref="AV18:AV25" si="57">+AU18+AT18</f>
        <v>624750</v>
      </c>
      <c r="AW18" s="26">
        <v>1</v>
      </c>
      <c r="AX18" s="27">
        <v>500000</v>
      </c>
      <c r="AY18" s="27">
        <v>550000</v>
      </c>
      <c r="AZ18" s="145"/>
      <c r="BA18" s="145"/>
      <c r="BB18" s="143">
        <f t="shared" ref="BB18:BB81" si="58">+STDEVA(AX18:AY18)/AVERAGE(AX18:AY18)</f>
        <v>6.7343502970147393E-2</v>
      </c>
      <c r="BC18" s="27">
        <f t="shared" ref="BC18:BC25" si="59">+AVERAGE(AX18:AZ18)</f>
        <v>525000</v>
      </c>
      <c r="BD18" s="27">
        <f t="shared" ref="BD18:BD35" si="60">+BC18*19%</f>
        <v>99750</v>
      </c>
      <c r="BE18" s="28">
        <f t="shared" ref="BE18:BE25" si="61">+BD18+BC18</f>
        <v>624750</v>
      </c>
      <c r="BF18" s="26">
        <v>1</v>
      </c>
      <c r="BG18" s="27">
        <v>400000</v>
      </c>
      <c r="BH18" s="27">
        <v>448000</v>
      </c>
      <c r="BI18" s="145"/>
      <c r="BJ18" s="145"/>
      <c r="BK18" s="143">
        <f t="shared" si="23"/>
        <v>8.0049824285269522E-2</v>
      </c>
      <c r="BL18" s="27">
        <f t="shared" si="39"/>
        <v>424000</v>
      </c>
      <c r="BM18" s="27">
        <f t="shared" si="40"/>
        <v>80560</v>
      </c>
      <c r="BN18" s="28">
        <f t="shared" si="41"/>
        <v>504560</v>
      </c>
      <c r="BO18" s="31" t="s">
        <v>30</v>
      </c>
      <c r="BP18" s="32" t="s">
        <v>30</v>
      </c>
      <c r="BQ18" s="32" t="s">
        <v>30</v>
      </c>
      <c r="BR18" s="32" t="s">
        <v>30</v>
      </c>
      <c r="BS18" s="32" t="s">
        <v>30</v>
      </c>
      <c r="BT18" s="32" t="s">
        <v>30</v>
      </c>
      <c r="BU18" s="32" t="s">
        <v>30</v>
      </c>
      <c r="BV18" s="32" t="s">
        <v>30</v>
      </c>
      <c r="BW18" s="33" t="s">
        <v>30</v>
      </c>
      <c r="BX18" s="26">
        <v>1</v>
      </c>
      <c r="BY18" s="28">
        <v>400000</v>
      </c>
      <c r="BZ18" s="28">
        <v>350000</v>
      </c>
      <c r="CA18" s="156"/>
      <c r="CB18" s="156"/>
      <c r="CC18" s="177">
        <f t="shared" si="32"/>
        <v>9.428090415820635E-2</v>
      </c>
      <c r="CD18" s="28">
        <f t="shared" si="33"/>
        <v>375000</v>
      </c>
      <c r="CE18" s="28">
        <f t="shared" si="34"/>
        <v>71250</v>
      </c>
      <c r="CF18" s="29">
        <f t="shared" si="35"/>
        <v>446250</v>
      </c>
      <c r="CG18" s="26">
        <v>1</v>
      </c>
      <c r="CH18" s="27">
        <v>320000</v>
      </c>
      <c r="CI18" s="27">
        <v>384000</v>
      </c>
      <c r="CJ18" s="148"/>
      <c r="CK18" s="148"/>
      <c r="CL18" s="143">
        <f>+STDEVA(CH18:CI18)/AVERAGE(CH18:CI18)</f>
        <v>0.12856486930664501</v>
      </c>
      <c r="CM18" s="27">
        <f>+AVERAGE(CH18:CJ18)</f>
        <v>352000</v>
      </c>
      <c r="CN18" s="27">
        <f t="shared" ref="CN18:CN21" si="62">+CM18*19%</f>
        <v>66880</v>
      </c>
      <c r="CO18" s="28">
        <f t="shared" ref="CO18:CO21" si="63">+CN18+CM18</f>
        <v>418880</v>
      </c>
      <c r="CP18" s="26">
        <v>1</v>
      </c>
      <c r="CQ18" s="27">
        <v>320000</v>
      </c>
      <c r="CR18" s="27">
        <v>384000</v>
      </c>
      <c r="CS18" s="148"/>
      <c r="CT18" s="148"/>
      <c r="CU18" s="143">
        <f t="shared" si="27"/>
        <v>0.12856486930664501</v>
      </c>
      <c r="CV18" s="27">
        <f t="shared" ref="CV18:CV21" si="64">+AVERAGE(CQ18:CS18)</f>
        <v>352000</v>
      </c>
      <c r="CW18" s="28">
        <f t="shared" ref="CW18:CW21" si="65">+CV18*19%</f>
        <v>66880</v>
      </c>
      <c r="CX18" s="29">
        <f t="shared" ref="CX18:CX21" si="66">+CW18+CV18</f>
        <v>418880</v>
      </c>
      <c r="CY18" s="26">
        <v>1</v>
      </c>
      <c r="CZ18" s="27">
        <v>320000</v>
      </c>
      <c r="DA18" s="27">
        <v>250000</v>
      </c>
      <c r="DB18" s="133"/>
      <c r="DC18" s="133"/>
      <c r="DD18" s="143">
        <f t="shared" si="38"/>
        <v>0.17367534976511692</v>
      </c>
      <c r="DE18" s="27">
        <f t="shared" ref="DE18:DE21" si="67">+AVERAGE(CZ18:DB18)</f>
        <v>285000</v>
      </c>
      <c r="DF18" s="27">
        <f t="shared" ref="DF18:DF21" si="68">+DE18*19%</f>
        <v>54150</v>
      </c>
      <c r="DG18" s="28">
        <f t="shared" ref="DG18:DG21" si="69">+DF18+DE18</f>
        <v>339150</v>
      </c>
      <c r="DH18" s="31" t="s">
        <v>30</v>
      </c>
      <c r="DI18" s="43" t="s">
        <v>30</v>
      </c>
      <c r="DJ18" s="43" t="s">
        <v>30</v>
      </c>
      <c r="DK18" s="43" t="s">
        <v>30</v>
      </c>
      <c r="DL18" s="43" t="s">
        <v>30</v>
      </c>
      <c r="DM18" s="32" t="s">
        <v>30</v>
      </c>
      <c r="DN18" s="32" t="s">
        <v>30</v>
      </c>
      <c r="DO18" s="33" t="s">
        <v>30</v>
      </c>
    </row>
    <row r="19" spans="1:119" ht="16.5" x14ac:dyDescent="0.25">
      <c r="A19" s="23">
        <f t="shared" si="37"/>
        <v>10</v>
      </c>
      <c r="B19" s="24" t="s">
        <v>28</v>
      </c>
      <c r="C19" s="25" t="s">
        <v>39</v>
      </c>
      <c r="D19" s="26">
        <v>1</v>
      </c>
      <c r="E19" s="27">
        <v>5000000</v>
      </c>
      <c r="F19" s="27">
        <v>4750000</v>
      </c>
      <c r="G19" s="145"/>
      <c r="H19" s="145"/>
      <c r="I19" s="143">
        <f t="shared" si="42"/>
        <v>3.6261886214694741E-2</v>
      </c>
      <c r="J19" s="113">
        <f t="shared" si="43"/>
        <v>4875000</v>
      </c>
      <c r="K19" s="28">
        <f t="shared" si="44"/>
        <v>926250</v>
      </c>
      <c r="L19" s="29">
        <f t="shared" si="4"/>
        <v>5801250</v>
      </c>
      <c r="M19" s="26">
        <v>1</v>
      </c>
      <c r="N19" s="27">
        <v>5000000</v>
      </c>
      <c r="O19" s="27">
        <v>4750000</v>
      </c>
      <c r="P19" s="145"/>
      <c r="Q19" s="145"/>
      <c r="R19" s="143">
        <f t="shared" ref="R19:R35" si="70">+STDEVA(N19:O19)/AVERAGE(N19:O19)</f>
        <v>3.6261886214694741E-2</v>
      </c>
      <c r="S19" s="27">
        <f t="shared" ref="S19:S25" si="71">MEDIAN(N19:P19)</f>
        <v>4875000</v>
      </c>
      <c r="T19" s="28">
        <f t="shared" si="45"/>
        <v>926250</v>
      </c>
      <c r="U19" s="30">
        <f t="shared" ref="U19:U25" si="72">+T19+S19</f>
        <v>5801250</v>
      </c>
      <c r="V19" s="26">
        <v>1</v>
      </c>
      <c r="W19" s="27">
        <v>5000000</v>
      </c>
      <c r="X19" s="27">
        <v>4750000</v>
      </c>
      <c r="Y19" s="145"/>
      <c r="Z19" s="145"/>
      <c r="AA19" s="143">
        <f t="shared" si="46"/>
        <v>3.6261886214694741E-2</v>
      </c>
      <c r="AB19" s="27">
        <f t="shared" si="47"/>
        <v>4875000</v>
      </c>
      <c r="AC19" s="28">
        <f t="shared" si="48"/>
        <v>926250</v>
      </c>
      <c r="AD19" s="29">
        <f t="shared" si="49"/>
        <v>5801250</v>
      </c>
      <c r="AE19" s="26">
        <v>1</v>
      </c>
      <c r="AF19" s="27">
        <v>5000000</v>
      </c>
      <c r="AG19" s="27">
        <v>5500000</v>
      </c>
      <c r="AH19" s="145"/>
      <c r="AI19" s="145"/>
      <c r="AJ19" s="143">
        <f t="shared" si="50"/>
        <v>6.7343502970147379E-2</v>
      </c>
      <c r="AK19" s="27">
        <f t="shared" si="51"/>
        <v>5250000</v>
      </c>
      <c r="AL19" s="28">
        <f t="shared" si="52"/>
        <v>997500</v>
      </c>
      <c r="AM19" s="30">
        <f t="shared" si="53"/>
        <v>6247500</v>
      </c>
      <c r="AN19" s="26">
        <v>1</v>
      </c>
      <c r="AO19" s="27">
        <v>5000000</v>
      </c>
      <c r="AP19" s="27">
        <v>5500000</v>
      </c>
      <c r="AQ19" s="145"/>
      <c r="AR19" s="145"/>
      <c r="AS19" s="143">
        <f t="shared" si="54"/>
        <v>6.7343502970147379E-2</v>
      </c>
      <c r="AT19" s="27">
        <f t="shared" si="55"/>
        <v>5250000</v>
      </c>
      <c r="AU19" s="28">
        <f t="shared" si="56"/>
        <v>997500</v>
      </c>
      <c r="AV19" s="30">
        <f t="shared" si="57"/>
        <v>6247500</v>
      </c>
      <c r="AW19" s="26">
        <v>1</v>
      </c>
      <c r="AX19" s="27">
        <v>5000000</v>
      </c>
      <c r="AY19" s="27">
        <v>5500000</v>
      </c>
      <c r="AZ19" s="145"/>
      <c r="BA19" s="145"/>
      <c r="BB19" s="143">
        <f t="shared" si="58"/>
        <v>6.7343502970147379E-2</v>
      </c>
      <c r="BC19" s="27">
        <f t="shared" si="59"/>
        <v>5250000</v>
      </c>
      <c r="BD19" s="27">
        <f t="shared" si="60"/>
        <v>997500</v>
      </c>
      <c r="BE19" s="28">
        <f t="shared" si="61"/>
        <v>6247500</v>
      </c>
      <c r="BF19" s="26">
        <v>1</v>
      </c>
      <c r="BG19" s="27">
        <v>4000000</v>
      </c>
      <c r="BH19" s="27">
        <v>4480000</v>
      </c>
      <c r="BI19" s="145"/>
      <c r="BJ19" s="145"/>
      <c r="BK19" s="143">
        <f t="shared" si="23"/>
        <v>8.0049824285269522E-2</v>
      </c>
      <c r="BL19" s="27">
        <f t="shared" si="39"/>
        <v>4240000</v>
      </c>
      <c r="BM19" s="27">
        <f t="shared" si="40"/>
        <v>805600</v>
      </c>
      <c r="BN19" s="28">
        <f t="shared" si="41"/>
        <v>5045600</v>
      </c>
      <c r="BO19" s="31" t="s">
        <v>30</v>
      </c>
      <c r="BP19" s="32" t="s">
        <v>30</v>
      </c>
      <c r="BQ19" s="32" t="s">
        <v>30</v>
      </c>
      <c r="BR19" s="32" t="s">
        <v>30</v>
      </c>
      <c r="BS19" s="32" t="s">
        <v>30</v>
      </c>
      <c r="BT19" s="32" t="s">
        <v>30</v>
      </c>
      <c r="BU19" s="32" t="s">
        <v>30</v>
      </c>
      <c r="BV19" s="32" t="s">
        <v>30</v>
      </c>
      <c r="BW19" s="33" t="s">
        <v>30</v>
      </c>
      <c r="BX19" s="26">
        <v>1</v>
      </c>
      <c r="BY19" s="28">
        <v>4000000</v>
      </c>
      <c r="BZ19" s="28">
        <v>3100000</v>
      </c>
      <c r="CA19" s="156"/>
      <c r="CB19" s="156"/>
      <c r="CC19" s="177">
        <f t="shared" si="32"/>
        <v>0.17926650790644866</v>
      </c>
      <c r="CD19" s="28">
        <f t="shared" si="33"/>
        <v>3550000</v>
      </c>
      <c r="CE19" s="28">
        <f t="shared" si="34"/>
        <v>674500</v>
      </c>
      <c r="CF19" s="29">
        <f t="shared" si="35"/>
        <v>4224500</v>
      </c>
      <c r="CG19" s="26">
        <v>1</v>
      </c>
      <c r="CH19" s="27">
        <v>3200000</v>
      </c>
      <c r="CI19" s="27">
        <v>3840000</v>
      </c>
      <c r="CJ19" s="148"/>
      <c r="CK19" s="148"/>
      <c r="CL19" s="143">
        <f>+STDEVA(CH19:CI19)/AVERAGE(CH19:CI19)</f>
        <v>0.12856486930664501</v>
      </c>
      <c r="CM19" s="27">
        <f>+AVERAGE(CH19:CJ19)</f>
        <v>3520000</v>
      </c>
      <c r="CN19" s="27">
        <f t="shared" si="62"/>
        <v>668800</v>
      </c>
      <c r="CO19" s="28">
        <f t="shared" si="63"/>
        <v>4188800</v>
      </c>
      <c r="CP19" s="26">
        <v>1</v>
      </c>
      <c r="CQ19" s="27">
        <v>3200000</v>
      </c>
      <c r="CR19" s="27">
        <v>3840000</v>
      </c>
      <c r="CS19" s="148"/>
      <c r="CT19" s="148"/>
      <c r="CU19" s="143">
        <f t="shared" si="27"/>
        <v>0.12856486930664501</v>
      </c>
      <c r="CV19" s="27">
        <f t="shared" si="64"/>
        <v>3520000</v>
      </c>
      <c r="CW19" s="28">
        <f t="shared" si="65"/>
        <v>668800</v>
      </c>
      <c r="CX19" s="29">
        <f t="shared" si="66"/>
        <v>4188800</v>
      </c>
      <c r="CY19" s="26">
        <v>1</v>
      </c>
      <c r="CZ19" s="27">
        <v>3200000</v>
      </c>
      <c r="DA19" s="27">
        <v>2560000</v>
      </c>
      <c r="DB19" s="133"/>
      <c r="DC19" s="133"/>
      <c r="DD19" s="143">
        <f t="shared" si="38"/>
        <v>0.15713484026367722</v>
      </c>
      <c r="DE19" s="27">
        <f t="shared" si="67"/>
        <v>2880000</v>
      </c>
      <c r="DF19" s="27">
        <f t="shared" si="68"/>
        <v>547200</v>
      </c>
      <c r="DG19" s="28">
        <f t="shared" si="69"/>
        <v>3427200</v>
      </c>
      <c r="DH19" s="31" t="s">
        <v>30</v>
      </c>
      <c r="DI19" s="43" t="s">
        <v>30</v>
      </c>
      <c r="DJ19" s="43" t="s">
        <v>30</v>
      </c>
      <c r="DK19" s="43" t="s">
        <v>30</v>
      </c>
      <c r="DL19" s="43" t="s">
        <v>30</v>
      </c>
      <c r="DM19" s="32" t="s">
        <v>30</v>
      </c>
      <c r="DN19" s="32" t="s">
        <v>30</v>
      </c>
      <c r="DO19" s="33" t="s">
        <v>30</v>
      </c>
    </row>
    <row r="20" spans="1:119" ht="16.5" x14ac:dyDescent="0.25">
      <c r="A20" s="23">
        <f t="shared" si="37"/>
        <v>11</v>
      </c>
      <c r="B20" s="24" t="s">
        <v>28</v>
      </c>
      <c r="C20" s="25" t="s">
        <v>40</v>
      </c>
      <c r="D20" s="26">
        <v>1</v>
      </c>
      <c r="E20" s="27">
        <v>5000000</v>
      </c>
      <c r="F20" s="27">
        <v>4750000</v>
      </c>
      <c r="G20" s="145"/>
      <c r="H20" s="145"/>
      <c r="I20" s="143">
        <f t="shared" si="42"/>
        <v>3.6261886214694741E-2</v>
      </c>
      <c r="J20" s="113">
        <f t="shared" si="43"/>
        <v>4875000</v>
      </c>
      <c r="K20" s="28">
        <f t="shared" si="44"/>
        <v>926250</v>
      </c>
      <c r="L20" s="29">
        <f t="shared" si="4"/>
        <v>5801250</v>
      </c>
      <c r="M20" s="26">
        <v>1</v>
      </c>
      <c r="N20" s="27">
        <v>5000000</v>
      </c>
      <c r="O20" s="27">
        <v>4750000</v>
      </c>
      <c r="P20" s="145"/>
      <c r="Q20" s="145"/>
      <c r="R20" s="143">
        <f t="shared" si="70"/>
        <v>3.6261886214694741E-2</v>
      </c>
      <c r="S20" s="27">
        <f t="shared" si="71"/>
        <v>4875000</v>
      </c>
      <c r="T20" s="28">
        <f t="shared" si="45"/>
        <v>926250</v>
      </c>
      <c r="U20" s="30">
        <f t="shared" si="72"/>
        <v>5801250</v>
      </c>
      <c r="V20" s="26">
        <v>1</v>
      </c>
      <c r="W20" s="27">
        <v>5000000</v>
      </c>
      <c r="X20" s="27">
        <v>4750000</v>
      </c>
      <c r="Y20" s="145"/>
      <c r="Z20" s="145"/>
      <c r="AA20" s="143">
        <f t="shared" si="46"/>
        <v>3.6261886214694741E-2</v>
      </c>
      <c r="AB20" s="27">
        <f t="shared" si="47"/>
        <v>4875000</v>
      </c>
      <c r="AC20" s="28">
        <f t="shared" si="48"/>
        <v>926250</v>
      </c>
      <c r="AD20" s="29">
        <f>+AC20+AB20</f>
        <v>5801250</v>
      </c>
      <c r="AE20" s="26">
        <v>1</v>
      </c>
      <c r="AF20" s="27">
        <v>5000000</v>
      </c>
      <c r="AG20" s="27">
        <v>5500000</v>
      </c>
      <c r="AH20" s="145"/>
      <c r="AI20" s="145"/>
      <c r="AJ20" s="143">
        <f t="shared" si="50"/>
        <v>6.7343502970147379E-2</v>
      </c>
      <c r="AK20" s="27">
        <f t="shared" si="51"/>
        <v>5250000</v>
      </c>
      <c r="AL20" s="28">
        <f t="shared" si="52"/>
        <v>997500</v>
      </c>
      <c r="AM20" s="30">
        <f t="shared" si="53"/>
        <v>6247500</v>
      </c>
      <c r="AN20" s="26">
        <v>1</v>
      </c>
      <c r="AO20" s="27">
        <v>5000000</v>
      </c>
      <c r="AP20" s="27">
        <v>5500000</v>
      </c>
      <c r="AQ20" s="145"/>
      <c r="AR20" s="145"/>
      <c r="AS20" s="143">
        <f t="shared" si="54"/>
        <v>6.7343502970147379E-2</v>
      </c>
      <c r="AT20" s="27">
        <f t="shared" si="55"/>
        <v>5250000</v>
      </c>
      <c r="AU20" s="28">
        <f t="shared" si="56"/>
        <v>997500</v>
      </c>
      <c r="AV20" s="30">
        <f t="shared" si="57"/>
        <v>6247500</v>
      </c>
      <c r="AW20" s="26">
        <v>1</v>
      </c>
      <c r="AX20" s="27">
        <v>5000000</v>
      </c>
      <c r="AY20" s="27">
        <v>5500000</v>
      </c>
      <c r="AZ20" s="145"/>
      <c r="BA20" s="145"/>
      <c r="BB20" s="143">
        <f t="shared" si="58"/>
        <v>6.7343502970147379E-2</v>
      </c>
      <c r="BC20" s="27">
        <f t="shared" si="59"/>
        <v>5250000</v>
      </c>
      <c r="BD20" s="27">
        <f t="shared" si="60"/>
        <v>997500</v>
      </c>
      <c r="BE20" s="28">
        <f t="shared" si="61"/>
        <v>6247500</v>
      </c>
      <c r="BF20" s="26">
        <v>1</v>
      </c>
      <c r="BG20" s="27">
        <v>4000000</v>
      </c>
      <c r="BH20" s="27">
        <v>4480000</v>
      </c>
      <c r="BI20" s="145"/>
      <c r="BJ20" s="145"/>
      <c r="BK20" s="143">
        <f t="shared" si="23"/>
        <v>8.0049824285269522E-2</v>
      </c>
      <c r="BL20" s="27">
        <f t="shared" si="39"/>
        <v>4240000</v>
      </c>
      <c r="BM20" s="27">
        <f t="shared" si="40"/>
        <v>805600</v>
      </c>
      <c r="BN20" s="28">
        <f t="shared" si="41"/>
        <v>5045600</v>
      </c>
      <c r="BO20" s="26">
        <v>1</v>
      </c>
      <c r="BP20" s="27">
        <v>4000000</v>
      </c>
      <c r="BQ20" s="27">
        <v>3250000</v>
      </c>
      <c r="BR20" s="148"/>
      <c r="BS20" s="148"/>
      <c r="BT20" s="143">
        <f t="shared" si="29"/>
        <v>0.14629795472825122</v>
      </c>
      <c r="BU20" s="27">
        <f t="shared" ref="BU20:BU21" si="73">+AVERAGE(BP20:BR20)</f>
        <v>3625000</v>
      </c>
      <c r="BV20" s="28">
        <f t="shared" ref="BV20:BV21" si="74">+BU20*19%</f>
        <v>688750</v>
      </c>
      <c r="BW20" s="30">
        <f>+BV20+BU20</f>
        <v>4313750</v>
      </c>
      <c r="BX20" s="26">
        <v>1</v>
      </c>
      <c r="BY20" s="28">
        <v>4000000</v>
      </c>
      <c r="BZ20" s="28">
        <v>3250000</v>
      </c>
      <c r="CA20" s="156"/>
      <c r="CB20" s="156"/>
      <c r="CC20" s="177">
        <f t="shared" si="32"/>
        <v>0.14629795472825122</v>
      </c>
      <c r="CD20" s="28">
        <f t="shared" si="33"/>
        <v>3625000</v>
      </c>
      <c r="CE20" s="28">
        <f t="shared" si="34"/>
        <v>688750</v>
      </c>
      <c r="CF20" s="29">
        <f t="shared" si="35"/>
        <v>4313750</v>
      </c>
      <c r="CG20" s="26">
        <v>1</v>
      </c>
      <c r="CH20" s="27">
        <v>3200000</v>
      </c>
      <c r="CI20" s="27">
        <v>3840000</v>
      </c>
      <c r="CJ20" s="148"/>
      <c r="CK20" s="148"/>
      <c r="CL20" s="143">
        <f>+STDEVA(CH20:CI20)/AVERAGE(CH20:CI20)</f>
        <v>0.12856486930664501</v>
      </c>
      <c r="CM20" s="27">
        <f>+AVERAGE(CH20:CJ20)</f>
        <v>3520000</v>
      </c>
      <c r="CN20" s="27">
        <f t="shared" si="62"/>
        <v>668800</v>
      </c>
      <c r="CO20" s="28">
        <f t="shared" si="63"/>
        <v>4188800</v>
      </c>
      <c r="CP20" s="26">
        <v>1</v>
      </c>
      <c r="CQ20" s="27">
        <v>3200000</v>
      </c>
      <c r="CR20" s="27">
        <v>3840000</v>
      </c>
      <c r="CS20" s="148"/>
      <c r="CT20" s="148"/>
      <c r="CU20" s="143">
        <f t="shared" si="27"/>
        <v>0.12856486930664501</v>
      </c>
      <c r="CV20" s="27">
        <f t="shared" si="64"/>
        <v>3520000</v>
      </c>
      <c r="CW20" s="28">
        <f t="shared" si="65"/>
        <v>668800</v>
      </c>
      <c r="CX20" s="29">
        <f t="shared" si="66"/>
        <v>4188800</v>
      </c>
      <c r="CY20" s="26">
        <v>1</v>
      </c>
      <c r="CZ20" s="27">
        <v>3200000</v>
      </c>
      <c r="DA20" s="27">
        <v>2560000</v>
      </c>
      <c r="DB20" s="133"/>
      <c r="DC20" s="133"/>
      <c r="DD20" s="143">
        <f t="shared" si="38"/>
        <v>0.15713484026367722</v>
      </c>
      <c r="DE20" s="27">
        <f t="shared" si="67"/>
        <v>2880000</v>
      </c>
      <c r="DF20" s="27">
        <f t="shared" si="68"/>
        <v>547200</v>
      </c>
      <c r="DG20" s="28">
        <f t="shared" si="69"/>
        <v>3427200</v>
      </c>
      <c r="DH20" s="31" t="s">
        <v>30</v>
      </c>
      <c r="DI20" s="43" t="s">
        <v>30</v>
      </c>
      <c r="DJ20" s="43" t="s">
        <v>30</v>
      </c>
      <c r="DK20" s="43" t="s">
        <v>30</v>
      </c>
      <c r="DL20" s="43" t="s">
        <v>30</v>
      </c>
      <c r="DM20" s="32" t="s">
        <v>30</v>
      </c>
      <c r="DN20" s="32" t="s">
        <v>30</v>
      </c>
      <c r="DO20" s="33" t="s">
        <v>30</v>
      </c>
    </row>
    <row r="21" spans="1:119" ht="16.5" x14ac:dyDescent="0.25">
      <c r="A21" s="23">
        <f t="shared" si="37"/>
        <v>12</v>
      </c>
      <c r="B21" s="24" t="s">
        <v>28</v>
      </c>
      <c r="C21" s="25" t="s">
        <v>41</v>
      </c>
      <c r="D21" s="26">
        <v>1</v>
      </c>
      <c r="E21" s="27">
        <v>500000</v>
      </c>
      <c r="F21" s="27">
        <v>475000</v>
      </c>
      <c r="G21" s="145"/>
      <c r="H21" s="145"/>
      <c r="I21" s="143">
        <f t="shared" si="42"/>
        <v>3.6261886214694748E-2</v>
      </c>
      <c r="J21" s="113">
        <f t="shared" si="43"/>
        <v>487500</v>
      </c>
      <c r="K21" s="28">
        <f t="shared" si="44"/>
        <v>92625</v>
      </c>
      <c r="L21" s="29">
        <f t="shared" si="4"/>
        <v>580125</v>
      </c>
      <c r="M21" s="26">
        <v>1</v>
      </c>
      <c r="N21" s="27">
        <v>500000</v>
      </c>
      <c r="O21" s="27">
        <v>475000</v>
      </c>
      <c r="P21" s="145"/>
      <c r="Q21" s="145"/>
      <c r="R21" s="143">
        <f t="shared" si="70"/>
        <v>3.6261886214694748E-2</v>
      </c>
      <c r="S21" s="27">
        <f t="shared" si="71"/>
        <v>487500</v>
      </c>
      <c r="T21" s="28">
        <f t="shared" si="45"/>
        <v>92625</v>
      </c>
      <c r="U21" s="30">
        <f t="shared" si="72"/>
        <v>580125</v>
      </c>
      <c r="V21" s="26">
        <v>1</v>
      </c>
      <c r="W21" s="27">
        <v>500000</v>
      </c>
      <c r="X21" s="27">
        <v>475000</v>
      </c>
      <c r="Y21" s="145"/>
      <c r="Z21" s="145"/>
      <c r="AA21" s="143">
        <f t="shared" si="46"/>
        <v>3.6261886214694748E-2</v>
      </c>
      <c r="AB21" s="27">
        <f t="shared" si="47"/>
        <v>487500</v>
      </c>
      <c r="AC21" s="28">
        <f t="shared" si="48"/>
        <v>92625</v>
      </c>
      <c r="AD21" s="29">
        <f t="shared" si="49"/>
        <v>580125</v>
      </c>
      <c r="AE21" s="26">
        <v>1</v>
      </c>
      <c r="AF21" s="27">
        <v>500000</v>
      </c>
      <c r="AG21" s="27">
        <v>550000</v>
      </c>
      <c r="AH21" s="145"/>
      <c r="AI21" s="145"/>
      <c r="AJ21" s="143">
        <f t="shared" si="50"/>
        <v>6.7343502970147393E-2</v>
      </c>
      <c r="AK21" s="27">
        <f t="shared" si="51"/>
        <v>525000</v>
      </c>
      <c r="AL21" s="28">
        <f t="shared" si="52"/>
        <v>99750</v>
      </c>
      <c r="AM21" s="30">
        <f t="shared" si="53"/>
        <v>624750</v>
      </c>
      <c r="AN21" s="26">
        <v>1</v>
      </c>
      <c r="AO21" s="27">
        <v>500000</v>
      </c>
      <c r="AP21" s="27">
        <v>550000</v>
      </c>
      <c r="AQ21" s="145"/>
      <c r="AR21" s="145"/>
      <c r="AS21" s="143">
        <f t="shared" si="54"/>
        <v>6.7343502970147393E-2</v>
      </c>
      <c r="AT21" s="27">
        <f t="shared" si="55"/>
        <v>525000</v>
      </c>
      <c r="AU21" s="28">
        <f t="shared" si="56"/>
        <v>99750</v>
      </c>
      <c r="AV21" s="30">
        <f t="shared" si="57"/>
        <v>624750</v>
      </c>
      <c r="AW21" s="26">
        <v>1</v>
      </c>
      <c r="AX21" s="27">
        <v>500000</v>
      </c>
      <c r="AY21" s="27">
        <v>550000</v>
      </c>
      <c r="AZ21" s="145"/>
      <c r="BA21" s="145"/>
      <c r="BB21" s="143">
        <f t="shared" si="58"/>
        <v>6.7343502970147393E-2</v>
      </c>
      <c r="BC21" s="27">
        <f t="shared" si="59"/>
        <v>525000</v>
      </c>
      <c r="BD21" s="27">
        <f t="shared" si="60"/>
        <v>99750</v>
      </c>
      <c r="BE21" s="28">
        <f t="shared" si="61"/>
        <v>624750</v>
      </c>
      <c r="BF21" s="26">
        <v>1</v>
      </c>
      <c r="BG21" s="27">
        <v>400000</v>
      </c>
      <c r="BH21" s="27">
        <v>448000</v>
      </c>
      <c r="BI21" s="145"/>
      <c r="BJ21" s="145"/>
      <c r="BK21" s="143">
        <f t="shared" si="23"/>
        <v>8.0049824285269522E-2</v>
      </c>
      <c r="BL21" s="27">
        <f t="shared" si="39"/>
        <v>424000</v>
      </c>
      <c r="BM21" s="27">
        <f t="shared" si="40"/>
        <v>80560</v>
      </c>
      <c r="BN21" s="28">
        <f t="shared" si="41"/>
        <v>504560</v>
      </c>
      <c r="BO21" s="26">
        <v>1</v>
      </c>
      <c r="BP21" s="27">
        <v>400000</v>
      </c>
      <c r="BQ21" s="27">
        <v>350000</v>
      </c>
      <c r="BR21" s="148"/>
      <c r="BS21" s="148"/>
      <c r="BT21" s="143">
        <f t="shared" si="29"/>
        <v>9.428090415820635E-2</v>
      </c>
      <c r="BU21" s="27">
        <f t="shared" si="73"/>
        <v>375000</v>
      </c>
      <c r="BV21" s="28">
        <f t="shared" si="74"/>
        <v>71250</v>
      </c>
      <c r="BW21" s="30">
        <f t="shared" ref="BW21" si="75">+BV21+BU21</f>
        <v>446250</v>
      </c>
      <c r="BX21" s="26">
        <v>1</v>
      </c>
      <c r="BY21" s="28">
        <v>400000</v>
      </c>
      <c r="BZ21" s="28">
        <v>350000</v>
      </c>
      <c r="CA21" s="156"/>
      <c r="CB21" s="156"/>
      <c r="CC21" s="177">
        <f t="shared" si="32"/>
        <v>9.428090415820635E-2</v>
      </c>
      <c r="CD21" s="28">
        <f t="shared" si="33"/>
        <v>375000</v>
      </c>
      <c r="CE21" s="28">
        <f t="shared" si="34"/>
        <v>71250</v>
      </c>
      <c r="CF21" s="29">
        <f t="shared" si="35"/>
        <v>446250</v>
      </c>
      <c r="CG21" s="26">
        <v>1</v>
      </c>
      <c r="CH21" s="27">
        <v>320000</v>
      </c>
      <c r="CI21" s="27">
        <v>384000</v>
      </c>
      <c r="CJ21" s="148"/>
      <c r="CK21" s="148"/>
      <c r="CL21" s="143">
        <f>+STDEVA(CH21:CI21)/AVERAGE(CH21:CI21)</f>
        <v>0.12856486930664501</v>
      </c>
      <c r="CM21" s="27">
        <f>+AVERAGE(CH21:CJ21)</f>
        <v>352000</v>
      </c>
      <c r="CN21" s="27">
        <f t="shared" si="62"/>
        <v>66880</v>
      </c>
      <c r="CO21" s="28">
        <f t="shared" si="63"/>
        <v>418880</v>
      </c>
      <c r="CP21" s="26">
        <v>1</v>
      </c>
      <c r="CQ21" s="27">
        <v>320000</v>
      </c>
      <c r="CR21" s="27">
        <v>384000</v>
      </c>
      <c r="CS21" s="148"/>
      <c r="CT21" s="148"/>
      <c r="CU21" s="143">
        <f t="shared" si="27"/>
        <v>0.12856486930664501</v>
      </c>
      <c r="CV21" s="27">
        <f t="shared" si="64"/>
        <v>352000</v>
      </c>
      <c r="CW21" s="28">
        <f t="shared" si="65"/>
        <v>66880</v>
      </c>
      <c r="CX21" s="29">
        <f t="shared" si="66"/>
        <v>418880</v>
      </c>
      <c r="CY21" s="26">
        <v>1</v>
      </c>
      <c r="CZ21" s="27">
        <v>320000</v>
      </c>
      <c r="DA21" s="27">
        <v>250000</v>
      </c>
      <c r="DB21" s="133"/>
      <c r="DC21" s="133"/>
      <c r="DD21" s="143">
        <f t="shared" si="38"/>
        <v>0.17367534976511692</v>
      </c>
      <c r="DE21" s="27">
        <f t="shared" si="67"/>
        <v>285000</v>
      </c>
      <c r="DF21" s="27">
        <f t="shared" si="68"/>
        <v>54150</v>
      </c>
      <c r="DG21" s="28">
        <f t="shared" si="69"/>
        <v>339150</v>
      </c>
      <c r="DH21" s="31" t="s">
        <v>30</v>
      </c>
      <c r="DI21" s="43" t="s">
        <v>30</v>
      </c>
      <c r="DJ21" s="43" t="s">
        <v>30</v>
      </c>
      <c r="DK21" s="43" t="s">
        <v>30</v>
      </c>
      <c r="DL21" s="43" t="s">
        <v>30</v>
      </c>
      <c r="DM21" s="32" t="s">
        <v>30</v>
      </c>
      <c r="DN21" s="32" t="s">
        <v>30</v>
      </c>
      <c r="DO21" s="33" t="s">
        <v>30</v>
      </c>
    </row>
    <row r="22" spans="1:119" ht="16.5" x14ac:dyDescent="0.25">
      <c r="A22" s="23">
        <f t="shared" si="37"/>
        <v>13</v>
      </c>
      <c r="B22" s="24" t="s">
        <v>28</v>
      </c>
      <c r="C22" s="25" t="s">
        <v>42</v>
      </c>
      <c r="D22" s="26">
        <v>1</v>
      </c>
      <c r="E22" s="27">
        <v>500000</v>
      </c>
      <c r="F22" s="27">
        <v>475000</v>
      </c>
      <c r="G22" s="145"/>
      <c r="H22" s="145"/>
      <c r="I22" s="143">
        <f t="shared" si="42"/>
        <v>3.6261886214694748E-2</v>
      </c>
      <c r="J22" s="113">
        <f t="shared" si="43"/>
        <v>487500</v>
      </c>
      <c r="K22" s="28">
        <f t="shared" si="44"/>
        <v>92625</v>
      </c>
      <c r="L22" s="29">
        <f t="shared" si="4"/>
        <v>580125</v>
      </c>
      <c r="M22" s="26">
        <v>1</v>
      </c>
      <c r="N22" s="27">
        <v>500000</v>
      </c>
      <c r="O22" s="27">
        <v>475000</v>
      </c>
      <c r="P22" s="145"/>
      <c r="Q22" s="145"/>
      <c r="R22" s="143">
        <f t="shared" si="70"/>
        <v>3.6261886214694748E-2</v>
      </c>
      <c r="S22" s="27">
        <f t="shared" si="71"/>
        <v>487500</v>
      </c>
      <c r="T22" s="28">
        <f t="shared" si="45"/>
        <v>92625</v>
      </c>
      <c r="U22" s="30">
        <f t="shared" si="72"/>
        <v>580125</v>
      </c>
      <c r="V22" s="26">
        <v>1</v>
      </c>
      <c r="W22" s="27">
        <v>500000</v>
      </c>
      <c r="X22" s="27">
        <v>475000</v>
      </c>
      <c r="Y22" s="145"/>
      <c r="Z22" s="145"/>
      <c r="AA22" s="143">
        <f t="shared" si="46"/>
        <v>3.6261886214694748E-2</v>
      </c>
      <c r="AB22" s="27">
        <f t="shared" si="47"/>
        <v>487500</v>
      </c>
      <c r="AC22" s="28">
        <f t="shared" si="48"/>
        <v>92625</v>
      </c>
      <c r="AD22" s="29">
        <f t="shared" si="49"/>
        <v>580125</v>
      </c>
      <c r="AE22" s="26">
        <v>1</v>
      </c>
      <c r="AF22" s="27">
        <v>500000</v>
      </c>
      <c r="AG22" s="27">
        <v>550000</v>
      </c>
      <c r="AH22" s="145"/>
      <c r="AI22" s="145"/>
      <c r="AJ22" s="143">
        <f t="shared" si="50"/>
        <v>6.7343502970147393E-2</v>
      </c>
      <c r="AK22" s="27">
        <f t="shared" si="51"/>
        <v>525000</v>
      </c>
      <c r="AL22" s="28">
        <f t="shared" si="52"/>
        <v>99750</v>
      </c>
      <c r="AM22" s="30">
        <f t="shared" si="53"/>
        <v>624750</v>
      </c>
      <c r="AN22" s="26">
        <v>1</v>
      </c>
      <c r="AO22" s="27">
        <v>500000</v>
      </c>
      <c r="AP22" s="27">
        <v>550000</v>
      </c>
      <c r="AQ22" s="145"/>
      <c r="AR22" s="145"/>
      <c r="AS22" s="143">
        <f t="shared" si="54"/>
        <v>6.7343502970147393E-2</v>
      </c>
      <c r="AT22" s="27">
        <f t="shared" si="55"/>
        <v>525000</v>
      </c>
      <c r="AU22" s="28">
        <f t="shared" si="56"/>
        <v>99750</v>
      </c>
      <c r="AV22" s="30">
        <f t="shared" si="57"/>
        <v>624750</v>
      </c>
      <c r="AW22" s="26">
        <v>1</v>
      </c>
      <c r="AX22" s="27">
        <v>500000</v>
      </c>
      <c r="AY22" s="27">
        <v>550000</v>
      </c>
      <c r="AZ22" s="145"/>
      <c r="BA22" s="145"/>
      <c r="BB22" s="143">
        <f t="shared" si="58"/>
        <v>6.7343502970147393E-2</v>
      </c>
      <c r="BC22" s="27">
        <f t="shared" si="59"/>
        <v>525000</v>
      </c>
      <c r="BD22" s="27">
        <f t="shared" si="60"/>
        <v>99750</v>
      </c>
      <c r="BE22" s="28">
        <f t="shared" si="61"/>
        <v>624750</v>
      </c>
      <c r="BF22" s="31" t="s">
        <v>30</v>
      </c>
      <c r="BG22" s="32" t="s">
        <v>30</v>
      </c>
      <c r="BH22" s="32" t="s">
        <v>30</v>
      </c>
      <c r="BI22" s="32" t="s">
        <v>30</v>
      </c>
      <c r="BJ22" s="32" t="s">
        <v>30</v>
      </c>
      <c r="BK22" s="32" t="s">
        <v>30</v>
      </c>
      <c r="BL22" s="32" t="s">
        <v>30</v>
      </c>
      <c r="BM22" s="32" t="s">
        <v>30</v>
      </c>
      <c r="BN22" s="32" t="s">
        <v>30</v>
      </c>
      <c r="BO22" s="31" t="s">
        <v>30</v>
      </c>
      <c r="BP22" s="32" t="s">
        <v>30</v>
      </c>
      <c r="BQ22" s="32" t="s">
        <v>30</v>
      </c>
      <c r="BR22" s="32" t="s">
        <v>30</v>
      </c>
      <c r="BS22" s="32" t="s">
        <v>30</v>
      </c>
      <c r="BT22" s="32" t="s">
        <v>30</v>
      </c>
      <c r="BU22" s="32" t="s">
        <v>30</v>
      </c>
      <c r="BV22" s="32" t="s">
        <v>30</v>
      </c>
      <c r="BW22" s="33" t="s">
        <v>30</v>
      </c>
      <c r="BX22" s="31" t="s">
        <v>30</v>
      </c>
      <c r="BY22" s="43" t="s">
        <v>30</v>
      </c>
      <c r="BZ22" s="43" t="s">
        <v>30</v>
      </c>
      <c r="CA22" s="43" t="s">
        <v>30</v>
      </c>
      <c r="CB22" s="43" t="s">
        <v>30</v>
      </c>
      <c r="CC22" s="43" t="s">
        <v>30</v>
      </c>
      <c r="CD22" s="32" t="s">
        <v>30</v>
      </c>
      <c r="CE22" s="32" t="s">
        <v>30</v>
      </c>
      <c r="CF22" s="34" t="s">
        <v>30</v>
      </c>
      <c r="CG22" s="31" t="s">
        <v>30</v>
      </c>
      <c r="CH22" s="32" t="s">
        <v>30</v>
      </c>
      <c r="CI22" s="32" t="s">
        <v>30</v>
      </c>
      <c r="CJ22" s="32" t="s">
        <v>30</v>
      </c>
      <c r="CK22" s="32" t="s">
        <v>30</v>
      </c>
      <c r="CL22" s="32" t="s">
        <v>30</v>
      </c>
      <c r="CM22" s="32" t="s">
        <v>30</v>
      </c>
      <c r="CN22" s="32" t="s">
        <v>30</v>
      </c>
      <c r="CO22" s="32" t="s">
        <v>30</v>
      </c>
      <c r="CP22" s="31" t="s">
        <v>30</v>
      </c>
      <c r="CQ22" s="32" t="s">
        <v>30</v>
      </c>
      <c r="CR22" s="32" t="s">
        <v>30</v>
      </c>
      <c r="CS22" s="32" t="s">
        <v>30</v>
      </c>
      <c r="CT22" s="32" t="s">
        <v>30</v>
      </c>
      <c r="CU22" s="32" t="s">
        <v>30</v>
      </c>
      <c r="CV22" s="32" t="s">
        <v>30</v>
      </c>
      <c r="CW22" s="32" t="s">
        <v>30</v>
      </c>
      <c r="CX22" s="34" t="s">
        <v>30</v>
      </c>
      <c r="CY22" s="31" t="s">
        <v>30</v>
      </c>
      <c r="CZ22" s="32" t="s">
        <v>30</v>
      </c>
      <c r="DA22" s="32" t="s">
        <v>30</v>
      </c>
      <c r="DB22" s="32" t="s">
        <v>30</v>
      </c>
      <c r="DC22" s="32" t="s">
        <v>30</v>
      </c>
      <c r="DD22" s="32" t="s">
        <v>30</v>
      </c>
      <c r="DE22" s="32" t="s">
        <v>30</v>
      </c>
      <c r="DF22" s="32" t="s">
        <v>30</v>
      </c>
      <c r="DG22" s="32" t="s">
        <v>30</v>
      </c>
      <c r="DH22" s="31" t="s">
        <v>30</v>
      </c>
      <c r="DI22" s="43" t="s">
        <v>30</v>
      </c>
      <c r="DJ22" s="43" t="s">
        <v>30</v>
      </c>
      <c r="DK22" s="43" t="s">
        <v>30</v>
      </c>
      <c r="DL22" s="43" t="s">
        <v>30</v>
      </c>
      <c r="DM22" s="32" t="s">
        <v>30</v>
      </c>
      <c r="DN22" s="32" t="s">
        <v>30</v>
      </c>
      <c r="DO22" s="33" t="s">
        <v>30</v>
      </c>
    </row>
    <row r="23" spans="1:119" ht="16.5" x14ac:dyDescent="0.25">
      <c r="A23" s="23">
        <f t="shared" si="37"/>
        <v>14</v>
      </c>
      <c r="B23" s="24" t="s">
        <v>28</v>
      </c>
      <c r="C23" s="25" t="s">
        <v>43</v>
      </c>
      <c r="D23" s="26">
        <v>1</v>
      </c>
      <c r="E23" s="27">
        <v>5000000</v>
      </c>
      <c r="F23" s="27">
        <v>4750000</v>
      </c>
      <c r="G23" s="145"/>
      <c r="H23" s="145"/>
      <c r="I23" s="143">
        <f t="shared" si="42"/>
        <v>3.6261886214694741E-2</v>
      </c>
      <c r="J23" s="113">
        <f t="shared" si="43"/>
        <v>4875000</v>
      </c>
      <c r="K23" s="28">
        <f t="shared" si="44"/>
        <v>926250</v>
      </c>
      <c r="L23" s="29">
        <f t="shared" si="4"/>
        <v>5801250</v>
      </c>
      <c r="M23" s="26">
        <v>1</v>
      </c>
      <c r="N23" s="27">
        <v>5000000</v>
      </c>
      <c r="O23" s="27">
        <v>4750000</v>
      </c>
      <c r="P23" s="145"/>
      <c r="Q23" s="145"/>
      <c r="R23" s="143">
        <f t="shared" si="70"/>
        <v>3.6261886214694741E-2</v>
      </c>
      <c r="S23" s="27">
        <f t="shared" si="71"/>
        <v>4875000</v>
      </c>
      <c r="T23" s="28">
        <f t="shared" si="45"/>
        <v>926250</v>
      </c>
      <c r="U23" s="30">
        <f t="shared" si="72"/>
        <v>5801250</v>
      </c>
      <c r="V23" s="26">
        <v>1</v>
      </c>
      <c r="W23" s="27">
        <v>5000000</v>
      </c>
      <c r="X23" s="27">
        <v>4750000</v>
      </c>
      <c r="Y23" s="145"/>
      <c r="Z23" s="145"/>
      <c r="AA23" s="143">
        <f t="shared" si="46"/>
        <v>3.6261886214694741E-2</v>
      </c>
      <c r="AB23" s="27">
        <f t="shared" si="47"/>
        <v>4875000</v>
      </c>
      <c r="AC23" s="28">
        <f t="shared" si="48"/>
        <v>926250</v>
      </c>
      <c r="AD23" s="29">
        <f t="shared" si="49"/>
        <v>5801250</v>
      </c>
      <c r="AE23" s="26">
        <v>1</v>
      </c>
      <c r="AF23" s="27">
        <v>5000000</v>
      </c>
      <c r="AG23" s="27">
        <v>5500000</v>
      </c>
      <c r="AH23" s="145"/>
      <c r="AI23" s="145"/>
      <c r="AJ23" s="143">
        <f t="shared" si="50"/>
        <v>6.7343502970147379E-2</v>
      </c>
      <c r="AK23" s="27">
        <f t="shared" si="51"/>
        <v>5250000</v>
      </c>
      <c r="AL23" s="28">
        <f t="shared" si="52"/>
        <v>997500</v>
      </c>
      <c r="AM23" s="30">
        <f t="shared" si="53"/>
        <v>6247500</v>
      </c>
      <c r="AN23" s="26">
        <v>1</v>
      </c>
      <c r="AO23" s="27">
        <v>5000000</v>
      </c>
      <c r="AP23" s="27">
        <v>5500000</v>
      </c>
      <c r="AQ23" s="145"/>
      <c r="AR23" s="145"/>
      <c r="AS23" s="143">
        <f t="shared" si="54"/>
        <v>6.7343502970147379E-2</v>
      </c>
      <c r="AT23" s="27">
        <f t="shared" si="55"/>
        <v>5250000</v>
      </c>
      <c r="AU23" s="28">
        <f t="shared" si="56"/>
        <v>997500</v>
      </c>
      <c r="AV23" s="30">
        <f t="shared" si="57"/>
        <v>6247500</v>
      </c>
      <c r="AW23" s="26">
        <v>1</v>
      </c>
      <c r="AX23" s="27">
        <v>5000000</v>
      </c>
      <c r="AY23" s="27">
        <v>5500000</v>
      </c>
      <c r="AZ23" s="145"/>
      <c r="BA23" s="145"/>
      <c r="BB23" s="143">
        <f t="shared" si="58"/>
        <v>6.7343502970147379E-2</v>
      </c>
      <c r="BC23" s="27">
        <f t="shared" si="59"/>
        <v>5250000</v>
      </c>
      <c r="BD23" s="27">
        <f t="shared" si="60"/>
        <v>997500</v>
      </c>
      <c r="BE23" s="28">
        <f t="shared" si="61"/>
        <v>6247500</v>
      </c>
      <c r="BF23" s="31" t="s">
        <v>30</v>
      </c>
      <c r="BG23" s="32" t="s">
        <v>30</v>
      </c>
      <c r="BH23" s="32" t="s">
        <v>30</v>
      </c>
      <c r="BI23" s="32" t="s">
        <v>30</v>
      </c>
      <c r="BJ23" s="32" t="s">
        <v>30</v>
      </c>
      <c r="BK23" s="32" t="s">
        <v>30</v>
      </c>
      <c r="BL23" s="32" t="s">
        <v>30</v>
      </c>
      <c r="BM23" s="32" t="s">
        <v>30</v>
      </c>
      <c r="BN23" s="32" t="s">
        <v>30</v>
      </c>
      <c r="BO23" s="31" t="s">
        <v>30</v>
      </c>
      <c r="BP23" s="32" t="s">
        <v>30</v>
      </c>
      <c r="BQ23" s="32" t="s">
        <v>30</v>
      </c>
      <c r="BR23" s="32" t="s">
        <v>30</v>
      </c>
      <c r="BS23" s="32" t="s">
        <v>30</v>
      </c>
      <c r="BT23" s="32" t="s">
        <v>30</v>
      </c>
      <c r="BU23" s="32" t="s">
        <v>30</v>
      </c>
      <c r="BV23" s="32" t="s">
        <v>30</v>
      </c>
      <c r="BW23" s="33" t="s">
        <v>30</v>
      </c>
      <c r="BX23" s="31" t="s">
        <v>30</v>
      </c>
      <c r="BY23" s="43" t="s">
        <v>30</v>
      </c>
      <c r="BZ23" s="43" t="s">
        <v>30</v>
      </c>
      <c r="CA23" s="43" t="s">
        <v>30</v>
      </c>
      <c r="CB23" s="43" t="s">
        <v>30</v>
      </c>
      <c r="CC23" s="43" t="s">
        <v>30</v>
      </c>
      <c r="CD23" s="32" t="s">
        <v>30</v>
      </c>
      <c r="CE23" s="32" t="s">
        <v>30</v>
      </c>
      <c r="CF23" s="34" t="s">
        <v>30</v>
      </c>
      <c r="CG23" s="31" t="s">
        <v>30</v>
      </c>
      <c r="CH23" s="32" t="s">
        <v>30</v>
      </c>
      <c r="CI23" s="32" t="s">
        <v>30</v>
      </c>
      <c r="CJ23" s="32" t="s">
        <v>30</v>
      </c>
      <c r="CK23" s="32" t="s">
        <v>30</v>
      </c>
      <c r="CL23" s="32" t="s">
        <v>30</v>
      </c>
      <c r="CM23" s="32" t="s">
        <v>30</v>
      </c>
      <c r="CN23" s="32" t="s">
        <v>30</v>
      </c>
      <c r="CO23" s="32" t="s">
        <v>30</v>
      </c>
      <c r="CP23" s="31" t="s">
        <v>30</v>
      </c>
      <c r="CQ23" s="32" t="s">
        <v>30</v>
      </c>
      <c r="CR23" s="32" t="s">
        <v>30</v>
      </c>
      <c r="CS23" s="32" t="s">
        <v>30</v>
      </c>
      <c r="CT23" s="32" t="s">
        <v>30</v>
      </c>
      <c r="CU23" s="32" t="s">
        <v>30</v>
      </c>
      <c r="CV23" s="32" t="s">
        <v>30</v>
      </c>
      <c r="CW23" s="32" t="s">
        <v>30</v>
      </c>
      <c r="CX23" s="34" t="s">
        <v>30</v>
      </c>
      <c r="CY23" s="31" t="s">
        <v>30</v>
      </c>
      <c r="CZ23" s="32" t="s">
        <v>30</v>
      </c>
      <c r="DA23" s="32" t="s">
        <v>30</v>
      </c>
      <c r="DB23" s="32" t="s">
        <v>30</v>
      </c>
      <c r="DC23" s="32" t="s">
        <v>30</v>
      </c>
      <c r="DD23" s="32" t="s">
        <v>30</v>
      </c>
      <c r="DE23" s="32" t="s">
        <v>30</v>
      </c>
      <c r="DF23" s="32" t="s">
        <v>30</v>
      </c>
      <c r="DG23" s="32" t="s">
        <v>30</v>
      </c>
      <c r="DH23" s="31" t="s">
        <v>30</v>
      </c>
      <c r="DI23" s="43" t="s">
        <v>30</v>
      </c>
      <c r="DJ23" s="43" t="s">
        <v>30</v>
      </c>
      <c r="DK23" s="43" t="s">
        <v>30</v>
      </c>
      <c r="DL23" s="43" t="s">
        <v>30</v>
      </c>
      <c r="DM23" s="32" t="s">
        <v>30</v>
      </c>
      <c r="DN23" s="32" t="s">
        <v>30</v>
      </c>
      <c r="DO23" s="33" t="s">
        <v>30</v>
      </c>
    </row>
    <row r="24" spans="1:119" ht="16.5" x14ac:dyDescent="0.25">
      <c r="A24" s="23">
        <f t="shared" si="37"/>
        <v>15</v>
      </c>
      <c r="B24" s="24" t="s">
        <v>28</v>
      </c>
      <c r="C24" s="25" t="s">
        <v>44</v>
      </c>
      <c r="D24" s="26">
        <v>1</v>
      </c>
      <c r="E24" s="27">
        <v>500000</v>
      </c>
      <c r="F24" s="27">
        <v>475000</v>
      </c>
      <c r="G24" s="145"/>
      <c r="H24" s="145"/>
      <c r="I24" s="143">
        <f t="shared" si="42"/>
        <v>3.6261886214694748E-2</v>
      </c>
      <c r="J24" s="113">
        <f t="shared" si="43"/>
        <v>487500</v>
      </c>
      <c r="K24" s="28">
        <f t="shared" si="44"/>
        <v>92625</v>
      </c>
      <c r="L24" s="29">
        <f t="shared" si="4"/>
        <v>580125</v>
      </c>
      <c r="M24" s="26">
        <v>1</v>
      </c>
      <c r="N24" s="27">
        <v>500000</v>
      </c>
      <c r="O24" s="27">
        <v>475000</v>
      </c>
      <c r="P24" s="145"/>
      <c r="Q24" s="145"/>
      <c r="R24" s="143">
        <f t="shared" si="70"/>
        <v>3.6261886214694748E-2</v>
      </c>
      <c r="S24" s="27">
        <f t="shared" si="71"/>
        <v>487500</v>
      </c>
      <c r="T24" s="28">
        <f t="shared" si="45"/>
        <v>92625</v>
      </c>
      <c r="U24" s="30">
        <f t="shared" si="72"/>
        <v>580125</v>
      </c>
      <c r="V24" s="26">
        <v>1</v>
      </c>
      <c r="W24" s="27">
        <v>500000</v>
      </c>
      <c r="X24" s="27">
        <v>475000</v>
      </c>
      <c r="Y24" s="145"/>
      <c r="Z24" s="145"/>
      <c r="AA24" s="143">
        <f t="shared" si="46"/>
        <v>3.6261886214694748E-2</v>
      </c>
      <c r="AB24" s="27">
        <f t="shared" si="47"/>
        <v>487500</v>
      </c>
      <c r="AC24" s="28">
        <f t="shared" si="48"/>
        <v>92625</v>
      </c>
      <c r="AD24" s="29">
        <f t="shared" si="49"/>
        <v>580125</v>
      </c>
      <c r="AE24" s="26">
        <v>1</v>
      </c>
      <c r="AF24" s="27">
        <v>500000</v>
      </c>
      <c r="AG24" s="27">
        <v>550000</v>
      </c>
      <c r="AH24" s="145"/>
      <c r="AI24" s="145"/>
      <c r="AJ24" s="143">
        <f t="shared" si="50"/>
        <v>6.7343502970147393E-2</v>
      </c>
      <c r="AK24" s="27">
        <f t="shared" si="51"/>
        <v>525000</v>
      </c>
      <c r="AL24" s="28">
        <f t="shared" si="52"/>
        <v>99750</v>
      </c>
      <c r="AM24" s="30">
        <f t="shared" si="53"/>
        <v>624750</v>
      </c>
      <c r="AN24" s="26">
        <v>1</v>
      </c>
      <c r="AO24" s="27">
        <v>500000</v>
      </c>
      <c r="AP24" s="27">
        <v>550000</v>
      </c>
      <c r="AQ24" s="145"/>
      <c r="AR24" s="145"/>
      <c r="AS24" s="143">
        <f t="shared" si="54"/>
        <v>6.7343502970147393E-2</v>
      </c>
      <c r="AT24" s="27">
        <f t="shared" si="55"/>
        <v>525000</v>
      </c>
      <c r="AU24" s="28">
        <f t="shared" si="56"/>
        <v>99750</v>
      </c>
      <c r="AV24" s="30">
        <f t="shared" si="57"/>
        <v>624750</v>
      </c>
      <c r="AW24" s="26">
        <v>1</v>
      </c>
      <c r="AX24" s="27">
        <v>500000</v>
      </c>
      <c r="AY24" s="27">
        <v>550000</v>
      </c>
      <c r="AZ24" s="145"/>
      <c r="BA24" s="145"/>
      <c r="BB24" s="143">
        <f t="shared" si="58"/>
        <v>6.7343502970147393E-2</v>
      </c>
      <c r="BC24" s="27">
        <f t="shared" si="59"/>
        <v>525000</v>
      </c>
      <c r="BD24" s="27">
        <f t="shared" si="60"/>
        <v>99750</v>
      </c>
      <c r="BE24" s="28">
        <f t="shared" si="61"/>
        <v>624750</v>
      </c>
      <c r="BF24" s="31" t="s">
        <v>30</v>
      </c>
      <c r="BG24" s="32" t="s">
        <v>30</v>
      </c>
      <c r="BH24" s="32" t="s">
        <v>30</v>
      </c>
      <c r="BI24" s="32" t="s">
        <v>30</v>
      </c>
      <c r="BJ24" s="32" t="s">
        <v>30</v>
      </c>
      <c r="BK24" s="32" t="s">
        <v>30</v>
      </c>
      <c r="BL24" s="32" t="s">
        <v>30</v>
      </c>
      <c r="BM24" s="32" t="s">
        <v>30</v>
      </c>
      <c r="BN24" s="32" t="s">
        <v>30</v>
      </c>
      <c r="BO24" s="31" t="s">
        <v>30</v>
      </c>
      <c r="BP24" s="32" t="s">
        <v>30</v>
      </c>
      <c r="BQ24" s="32" t="s">
        <v>30</v>
      </c>
      <c r="BR24" s="32" t="s">
        <v>30</v>
      </c>
      <c r="BS24" s="32" t="s">
        <v>30</v>
      </c>
      <c r="BT24" s="32" t="s">
        <v>30</v>
      </c>
      <c r="BU24" s="32" t="s">
        <v>30</v>
      </c>
      <c r="BV24" s="32" t="s">
        <v>30</v>
      </c>
      <c r="BW24" s="33" t="s">
        <v>30</v>
      </c>
      <c r="BX24" s="31" t="s">
        <v>30</v>
      </c>
      <c r="BY24" s="43" t="s">
        <v>30</v>
      </c>
      <c r="BZ24" s="43" t="s">
        <v>30</v>
      </c>
      <c r="CA24" s="43" t="s">
        <v>30</v>
      </c>
      <c r="CB24" s="43" t="s">
        <v>30</v>
      </c>
      <c r="CC24" s="43" t="s">
        <v>30</v>
      </c>
      <c r="CD24" s="32" t="s">
        <v>30</v>
      </c>
      <c r="CE24" s="32" t="s">
        <v>30</v>
      </c>
      <c r="CF24" s="34" t="s">
        <v>30</v>
      </c>
      <c r="CG24" s="31" t="s">
        <v>30</v>
      </c>
      <c r="CH24" s="32" t="s">
        <v>30</v>
      </c>
      <c r="CI24" s="32" t="s">
        <v>30</v>
      </c>
      <c r="CJ24" s="32" t="s">
        <v>30</v>
      </c>
      <c r="CK24" s="32" t="s">
        <v>30</v>
      </c>
      <c r="CL24" s="32" t="s">
        <v>30</v>
      </c>
      <c r="CM24" s="32" t="s">
        <v>30</v>
      </c>
      <c r="CN24" s="32" t="s">
        <v>30</v>
      </c>
      <c r="CO24" s="32" t="s">
        <v>30</v>
      </c>
      <c r="CP24" s="31" t="s">
        <v>30</v>
      </c>
      <c r="CQ24" s="32" t="s">
        <v>30</v>
      </c>
      <c r="CR24" s="32" t="s">
        <v>30</v>
      </c>
      <c r="CS24" s="32" t="s">
        <v>30</v>
      </c>
      <c r="CT24" s="32" t="s">
        <v>30</v>
      </c>
      <c r="CU24" s="32" t="s">
        <v>30</v>
      </c>
      <c r="CV24" s="32" t="s">
        <v>30</v>
      </c>
      <c r="CW24" s="32" t="s">
        <v>30</v>
      </c>
      <c r="CX24" s="34" t="s">
        <v>30</v>
      </c>
      <c r="CY24" s="31" t="s">
        <v>30</v>
      </c>
      <c r="CZ24" s="32" t="s">
        <v>30</v>
      </c>
      <c r="DA24" s="32" t="s">
        <v>30</v>
      </c>
      <c r="DB24" s="32" t="s">
        <v>30</v>
      </c>
      <c r="DC24" s="32" t="s">
        <v>30</v>
      </c>
      <c r="DD24" s="32" t="s">
        <v>30</v>
      </c>
      <c r="DE24" s="32" t="s">
        <v>30</v>
      </c>
      <c r="DF24" s="32" t="s">
        <v>30</v>
      </c>
      <c r="DG24" s="32" t="s">
        <v>30</v>
      </c>
      <c r="DH24" s="31" t="s">
        <v>30</v>
      </c>
      <c r="DI24" s="43" t="s">
        <v>30</v>
      </c>
      <c r="DJ24" s="43" t="s">
        <v>30</v>
      </c>
      <c r="DK24" s="43" t="s">
        <v>30</v>
      </c>
      <c r="DL24" s="43" t="s">
        <v>30</v>
      </c>
      <c r="DM24" s="32" t="s">
        <v>30</v>
      </c>
      <c r="DN24" s="32" t="s">
        <v>30</v>
      </c>
      <c r="DO24" s="33" t="s">
        <v>30</v>
      </c>
    </row>
    <row r="25" spans="1:119" ht="16.5" x14ac:dyDescent="0.25">
      <c r="A25" s="23">
        <f t="shared" si="37"/>
        <v>16</v>
      </c>
      <c r="B25" s="24" t="s">
        <v>28</v>
      </c>
      <c r="C25" s="25" t="s">
        <v>45</v>
      </c>
      <c r="D25" s="26">
        <v>1</v>
      </c>
      <c r="E25" s="27">
        <v>2000000</v>
      </c>
      <c r="F25" s="27">
        <v>1900000</v>
      </c>
      <c r="G25" s="145"/>
      <c r="H25" s="145"/>
      <c r="I25" s="143">
        <f t="shared" si="42"/>
        <v>3.6261886214694748E-2</v>
      </c>
      <c r="J25" s="113">
        <f t="shared" si="43"/>
        <v>1950000</v>
      </c>
      <c r="K25" s="28">
        <f t="shared" si="44"/>
        <v>370500</v>
      </c>
      <c r="L25" s="29">
        <f t="shared" si="4"/>
        <v>2320500</v>
      </c>
      <c r="M25" s="26">
        <v>1</v>
      </c>
      <c r="N25" s="27">
        <v>2000000</v>
      </c>
      <c r="O25" s="27">
        <v>1900000</v>
      </c>
      <c r="P25" s="145"/>
      <c r="Q25" s="145"/>
      <c r="R25" s="143">
        <f t="shared" si="70"/>
        <v>3.6261886214694748E-2</v>
      </c>
      <c r="S25" s="27">
        <f t="shared" si="71"/>
        <v>1950000</v>
      </c>
      <c r="T25" s="28">
        <f t="shared" si="45"/>
        <v>370500</v>
      </c>
      <c r="U25" s="30">
        <f t="shared" si="72"/>
        <v>2320500</v>
      </c>
      <c r="V25" s="26">
        <v>1</v>
      </c>
      <c r="W25" s="27">
        <v>2000000</v>
      </c>
      <c r="X25" s="27">
        <v>1900000</v>
      </c>
      <c r="Y25" s="145"/>
      <c r="Z25" s="145"/>
      <c r="AA25" s="143">
        <f t="shared" si="46"/>
        <v>3.6261886214694748E-2</v>
      </c>
      <c r="AB25" s="27">
        <f t="shared" si="47"/>
        <v>1950000</v>
      </c>
      <c r="AC25" s="28">
        <f t="shared" si="48"/>
        <v>370500</v>
      </c>
      <c r="AD25" s="29">
        <f t="shared" si="49"/>
        <v>2320500</v>
      </c>
      <c r="AE25" s="26">
        <v>1</v>
      </c>
      <c r="AF25" s="27">
        <v>2000000</v>
      </c>
      <c r="AG25" s="27">
        <v>2200000</v>
      </c>
      <c r="AH25" s="145"/>
      <c r="AI25" s="145"/>
      <c r="AJ25" s="143">
        <f t="shared" si="50"/>
        <v>6.7343502970147393E-2</v>
      </c>
      <c r="AK25" s="27">
        <f t="shared" si="51"/>
        <v>2100000</v>
      </c>
      <c r="AL25" s="28">
        <f t="shared" si="52"/>
        <v>399000</v>
      </c>
      <c r="AM25" s="30">
        <f t="shared" si="53"/>
        <v>2499000</v>
      </c>
      <c r="AN25" s="26">
        <v>1</v>
      </c>
      <c r="AO25" s="27">
        <v>2000000</v>
      </c>
      <c r="AP25" s="27">
        <v>2200000</v>
      </c>
      <c r="AQ25" s="145"/>
      <c r="AR25" s="145"/>
      <c r="AS25" s="143">
        <f t="shared" si="54"/>
        <v>6.7343502970147393E-2</v>
      </c>
      <c r="AT25" s="27">
        <f t="shared" si="55"/>
        <v>2100000</v>
      </c>
      <c r="AU25" s="28">
        <f t="shared" si="56"/>
        <v>399000</v>
      </c>
      <c r="AV25" s="30">
        <f t="shared" si="57"/>
        <v>2499000</v>
      </c>
      <c r="AW25" s="26">
        <v>1</v>
      </c>
      <c r="AX25" s="27">
        <v>2000000</v>
      </c>
      <c r="AY25" s="27">
        <v>2200000</v>
      </c>
      <c r="AZ25" s="145"/>
      <c r="BA25" s="145"/>
      <c r="BB25" s="143">
        <f t="shared" si="58"/>
        <v>6.7343502970147393E-2</v>
      </c>
      <c r="BC25" s="27">
        <f t="shared" si="59"/>
        <v>2100000</v>
      </c>
      <c r="BD25" s="27">
        <f t="shared" si="60"/>
        <v>399000</v>
      </c>
      <c r="BE25" s="28">
        <f t="shared" si="61"/>
        <v>2499000</v>
      </c>
      <c r="BF25" s="31" t="s">
        <v>30</v>
      </c>
      <c r="BG25" s="32" t="s">
        <v>30</v>
      </c>
      <c r="BH25" s="32" t="s">
        <v>30</v>
      </c>
      <c r="BI25" s="32" t="s">
        <v>30</v>
      </c>
      <c r="BJ25" s="32" t="s">
        <v>30</v>
      </c>
      <c r="BK25" s="32" t="s">
        <v>30</v>
      </c>
      <c r="BL25" s="32" t="s">
        <v>30</v>
      </c>
      <c r="BM25" s="32" t="s">
        <v>30</v>
      </c>
      <c r="BN25" s="32" t="s">
        <v>30</v>
      </c>
      <c r="BO25" s="31" t="s">
        <v>30</v>
      </c>
      <c r="BP25" s="32" t="s">
        <v>30</v>
      </c>
      <c r="BQ25" s="32" t="s">
        <v>30</v>
      </c>
      <c r="BR25" s="32" t="s">
        <v>30</v>
      </c>
      <c r="BS25" s="32" t="s">
        <v>30</v>
      </c>
      <c r="BT25" s="32" t="s">
        <v>30</v>
      </c>
      <c r="BU25" s="32" t="s">
        <v>30</v>
      </c>
      <c r="BV25" s="32" t="s">
        <v>30</v>
      </c>
      <c r="BW25" s="33" t="s">
        <v>30</v>
      </c>
      <c r="BX25" s="31" t="s">
        <v>30</v>
      </c>
      <c r="BY25" s="43" t="s">
        <v>30</v>
      </c>
      <c r="BZ25" s="43" t="s">
        <v>30</v>
      </c>
      <c r="CA25" s="43" t="s">
        <v>30</v>
      </c>
      <c r="CB25" s="43" t="s">
        <v>30</v>
      </c>
      <c r="CC25" s="43" t="s">
        <v>30</v>
      </c>
      <c r="CD25" s="32" t="s">
        <v>30</v>
      </c>
      <c r="CE25" s="32" t="s">
        <v>30</v>
      </c>
      <c r="CF25" s="34" t="s">
        <v>30</v>
      </c>
      <c r="CG25" s="31" t="s">
        <v>30</v>
      </c>
      <c r="CH25" s="32" t="s">
        <v>30</v>
      </c>
      <c r="CI25" s="32" t="s">
        <v>30</v>
      </c>
      <c r="CJ25" s="32" t="s">
        <v>30</v>
      </c>
      <c r="CK25" s="32" t="s">
        <v>30</v>
      </c>
      <c r="CL25" s="32" t="s">
        <v>30</v>
      </c>
      <c r="CM25" s="32" t="s">
        <v>30</v>
      </c>
      <c r="CN25" s="32" t="s">
        <v>30</v>
      </c>
      <c r="CO25" s="32" t="s">
        <v>30</v>
      </c>
      <c r="CP25" s="31" t="s">
        <v>30</v>
      </c>
      <c r="CQ25" s="32" t="s">
        <v>30</v>
      </c>
      <c r="CR25" s="32" t="s">
        <v>30</v>
      </c>
      <c r="CS25" s="32" t="s">
        <v>30</v>
      </c>
      <c r="CT25" s="32" t="s">
        <v>30</v>
      </c>
      <c r="CU25" s="32" t="s">
        <v>30</v>
      </c>
      <c r="CV25" s="32" t="s">
        <v>30</v>
      </c>
      <c r="CW25" s="32" t="s">
        <v>30</v>
      </c>
      <c r="CX25" s="34" t="s">
        <v>30</v>
      </c>
      <c r="CY25" s="31" t="s">
        <v>30</v>
      </c>
      <c r="CZ25" s="32" t="s">
        <v>30</v>
      </c>
      <c r="DA25" s="32" t="s">
        <v>30</v>
      </c>
      <c r="DB25" s="32" t="s">
        <v>30</v>
      </c>
      <c r="DC25" s="32" t="s">
        <v>30</v>
      </c>
      <c r="DD25" s="32" t="s">
        <v>30</v>
      </c>
      <c r="DE25" s="32" t="s">
        <v>30</v>
      </c>
      <c r="DF25" s="32" t="s">
        <v>30</v>
      </c>
      <c r="DG25" s="32" t="s">
        <v>30</v>
      </c>
      <c r="DH25" s="31" t="s">
        <v>30</v>
      </c>
      <c r="DI25" s="43" t="s">
        <v>30</v>
      </c>
      <c r="DJ25" s="43" t="s">
        <v>30</v>
      </c>
      <c r="DK25" s="43" t="s">
        <v>30</v>
      </c>
      <c r="DL25" s="43" t="s">
        <v>30</v>
      </c>
      <c r="DM25" s="32" t="s">
        <v>30</v>
      </c>
      <c r="DN25" s="32" t="s">
        <v>30</v>
      </c>
      <c r="DO25" s="33" t="s">
        <v>30</v>
      </c>
    </row>
    <row r="26" spans="1:119" ht="15" customHeight="1" x14ac:dyDescent="0.25">
      <c r="A26" s="245" t="s">
        <v>46</v>
      </c>
      <c r="B26" s="245"/>
      <c r="C26" s="246"/>
      <c r="D26" s="35"/>
      <c r="E26" s="36"/>
      <c r="F26" s="36"/>
      <c r="G26" s="36"/>
      <c r="H26" s="36"/>
      <c r="I26" s="36"/>
      <c r="J26" s="114"/>
      <c r="K26" s="36"/>
      <c r="L26" s="37"/>
      <c r="M26" s="35"/>
      <c r="N26" s="36"/>
      <c r="O26" s="36"/>
      <c r="P26" s="36"/>
      <c r="Q26" s="36"/>
      <c r="R26" s="36"/>
      <c r="S26" s="36"/>
      <c r="T26" s="36"/>
      <c r="U26" s="38"/>
      <c r="V26" s="39"/>
      <c r="W26" s="40"/>
      <c r="X26" s="40"/>
      <c r="Y26" s="40"/>
      <c r="Z26" s="40"/>
      <c r="AA26" s="40"/>
      <c r="AB26" s="40"/>
      <c r="AC26" s="40"/>
      <c r="AD26" s="41"/>
      <c r="AE26" s="39"/>
      <c r="AF26" s="40"/>
      <c r="AG26" s="40"/>
      <c r="AH26" s="40"/>
      <c r="AI26" s="40"/>
      <c r="AJ26" s="40"/>
      <c r="AK26" s="40"/>
      <c r="AL26" s="40"/>
      <c r="AM26" s="42"/>
      <c r="AN26" s="39"/>
      <c r="AO26" s="40"/>
      <c r="AP26" s="40"/>
      <c r="AQ26" s="40"/>
      <c r="AR26" s="40"/>
      <c r="AS26" s="166"/>
      <c r="AT26" s="40"/>
      <c r="AU26" s="40"/>
      <c r="AV26" s="42"/>
      <c r="AW26" s="39"/>
      <c r="AX26" s="118"/>
      <c r="AY26" s="118"/>
      <c r="AZ26" s="118"/>
      <c r="BA26" s="118"/>
      <c r="BB26" s="172"/>
      <c r="BC26" s="118"/>
      <c r="BD26" s="40"/>
      <c r="BE26" s="40"/>
      <c r="BF26" s="39"/>
      <c r="BG26" s="40"/>
      <c r="BH26" s="40"/>
      <c r="BI26" s="40"/>
      <c r="BJ26" s="40"/>
      <c r="BK26" s="166"/>
      <c r="BL26" s="40"/>
      <c r="BM26" s="40"/>
      <c r="BN26" s="40"/>
      <c r="BO26" s="39"/>
      <c r="BP26" s="40"/>
      <c r="BQ26" s="40"/>
      <c r="BR26" s="40"/>
      <c r="BS26" s="40"/>
      <c r="BT26" s="166"/>
      <c r="BU26" s="40"/>
      <c r="BV26" s="40"/>
      <c r="BW26" s="42"/>
      <c r="BX26" s="39"/>
      <c r="BY26" s="118"/>
      <c r="BZ26" s="118"/>
      <c r="CA26" s="118"/>
      <c r="CB26" s="118"/>
      <c r="CC26" s="172"/>
      <c r="CD26" s="40"/>
      <c r="CE26" s="40"/>
      <c r="CF26" s="41"/>
      <c r="CG26" s="39"/>
      <c r="CH26" s="40"/>
      <c r="CI26" s="40"/>
      <c r="CJ26" s="40"/>
      <c r="CK26" s="40"/>
      <c r="CL26" s="166"/>
      <c r="CM26" s="40"/>
      <c r="CN26" s="40"/>
      <c r="CO26" s="40"/>
      <c r="CP26" s="39"/>
      <c r="CQ26" s="40"/>
      <c r="CR26" s="40"/>
      <c r="CS26" s="40"/>
      <c r="CT26" s="40"/>
      <c r="CU26" s="166"/>
      <c r="CV26" s="40"/>
      <c r="CW26" s="40"/>
      <c r="CX26" s="41"/>
      <c r="CY26" s="39"/>
      <c r="CZ26" s="40"/>
      <c r="DA26" s="40"/>
      <c r="DB26" s="40"/>
      <c r="DC26" s="40"/>
      <c r="DD26" s="166"/>
      <c r="DE26" s="40"/>
      <c r="DF26" s="40"/>
      <c r="DG26" s="40"/>
      <c r="DH26" s="39"/>
      <c r="DI26" s="118"/>
      <c r="DJ26" s="118"/>
      <c r="DK26" s="118"/>
      <c r="DL26" s="118"/>
      <c r="DM26" s="40"/>
      <c r="DN26" s="40"/>
      <c r="DO26" s="42"/>
    </row>
    <row r="27" spans="1:119" ht="21" customHeight="1" x14ac:dyDescent="0.25">
      <c r="A27" s="23">
        <f>+A25+1</f>
        <v>17</v>
      </c>
      <c r="B27" s="24" t="s">
        <v>47</v>
      </c>
      <c r="C27" s="25" t="s">
        <v>48</v>
      </c>
      <c r="D27" s="26">
        <v>1</v>
      </c>
      <c r="E27" s="27">
        <v>500000</v>
      </c>
      <c r="F27" s="27">
        <v>575000</v>
      </c>
      <c r="G27" s="145"/>
      <c r="H27" s="145"/>
      <c r="I27" s="143">
        <f t="shared" ref="I27:I35" si="76">+STDEVA(E27:F27)/AVERAGE(E27:F27)</f>
        <v>9.8666062491146164E-2</v>
      </c>
      <c r="J27" s="113">
        <f t="shared" ref="J27:J35" si="77">+AVERAGE(E27:F27)</f>
        <v>537500</v>
      </c>
      <c r="K27" s="28">
        <f t="shared" ref="K27:K35" si="78">J27*19%</f>
        <v>102125</v>
      </c>
      <c r="L27" s="29">
        <f t="shared" si="4"/>
        <v>639625</v>
      </c>
      <c r="M27" s="26">
        <v>1</v>
      </c>
      <c r="N27" s="27">
        <v>500000</v>
      </c>
      <c r="O27" s="27">
        <v>575000</v>
      </c>
      <c r="P27" s="145"/>
      <c r="Q27" s="145"/>
      <c r="R27" s="143">
        <f>+STDEVA(N27:O27)/AVERAGE(N27:O27)</f>
        <v>9.8666062491146164E-2</v>
      </c>
      <c r="S27" s="27">
        <f t="shared" ref="S27:S35" si="79">+AVERAGE(N27:P27)</f>
        <v>537500</v>
      </c>
      <c r="T27" s="28">
        <f t="shared" si="45"/>
        <v>102125</v>
      </c>
      <c r="U27" s="30">
        <f t="shared" ref="U27:U35" si="80">+T27+S27</f>
        <v>639625</v>
      </c>
      <c r="V27" s="26">
        <v>1</v>
      </c>
      <c r="W27" s="27">
        <v>500000</v>
      </c>
      <c r="X27" s="27">
        <v>575000</v>
      </c>
      <c r="Y27" s="145"/>
      <c r="Z27" s="145"/>
      <c r="AA27" s="143">
        <f t="shared" si="46"/>
        <v>9.8666062491146164E-2</v>
      </c>
      <c r="AB27" s="27">
        <f t="shared" ref="AB27:AB35" si="81">+AVERAGE(W27:Y27)</f>
        <v>537500</v>
      </c>
      <c r="AC27" s="28">
        <f t="shared" si="48"/>
        <v>102125</v>
      </c>
      <c r="AD27" s="29">
        <f t="shared" ref="AD27:AD35" si="82">+AC27+AB27</f>
        <v>639625</v>
      </c>
      <c r="AE27" s="26">
        <v>1</v>
      </c>
      <c r="AF27" s="27">
        <v>500000</v>
      </c>
      <c r="AG27" s="27">
        <v>575000</v>
      </c>
      <c r="AH27" s="145"/>
      <c r="AI27" s="145"/>
      <c r="AJ27" s="143">
        <f t="shared" si="50"/>
        <v>9.8666062491146164E-2</v>
      </c>
      <c r="AK27" s="27">
        <f t="shared" ref="AK27:AK35" si="83">+AVERAGE(AF27:AH27)</f>
        <v>537500</v>
      </c>
      <c r="AL27" s="28">
        <f t="shared" si="52"/>
        <v>102125</v>
      </c>
      <c r="AM27" s="30">
        <f t="shared" ref="AM27:AM35" si="84">+AL27+AK27</f>
        <v>639625</v>
      </c>
      <c r="AN27" s="26">
        <v>1</v>
      </c>
      <c r="AO27" s="27">
        <v>500000</v>
      </c>
      <c r="AP27" s="27">
        <v>575000</v>
      </c>
      <c r="AQ27" s="145"/>
      <c r="AR27" s="145"/>
      <c r="AS27" s="143">
        <f t="shared" ref="AS27:AS35" si="85">+STDEVA(AO27:AP27)/AVERAGE(AO27:AP27)</f>
        <v>9.8666062491146164E-2</v>
      </c>
      <c r="AT27" s="27">
        <f t="shared" ref="AT27:AT35" si="86">+AVERAGE(AO27:AQ27)</f>
        <v>537500</v>
      </c>
      <c r="AU27" s="28">
        <f t="shared" si="56"/>
        <v>102125</v>
      </c>
      <c r="AV27" s="30">
        <f t="shared" ref="AV27:AV35" si="87">+AU27+AT27</f>
        <v>639625</v>
      </c>
      <c r="AW27" s="26">
        <v>1</v>
      </c>
      <c r="AX27" s="27">
        <v>500000</v>
      </c>
      <c r="AY27" s="27">
        <v>575000</v>
      </c>
      <c r="AZ27" s="145"/>
      <c r="BA27" s="145"/>
      <c r="BB27" s="143">
        <f t="shared" si="58"/>
        <v>9.8666062491146164E-2</v>
      </c>
      <c r="BC27" s="27">
        <f t="shared" ref="BC27:BC35" si="88">+AVERAGE(AX27:AZ27)</f>
        <v>537500</v>
      </c>
      <c r="BD27" s="27">
        <f t="shared" si="60"/>
        <v>102125</v>
      </c>
      <c r="BE27" s="27">
        <f t="shared" ref="BE27:BE35" si="89">+BD27+BC27</f>
        <v>639625</v>
      </c>
      <c r="BF27" s="26">
        <v>1</v>
      </c>
      <c r="BG27" s="27">
        <v>400000</v>
      </c>
      <c r="BH27" s="27">
        <v>448000</v>
      </c>
      <c r="BI27" s="145"/>
      <c r="BJ27" s="145"/>
      <c r="BK27" s="143">
        <f t="shared" si="23"/>
        <v>8.0049824285269522E-2</v>
      </c>
      <c r="BL27" s="27">
        <f t="shared" ref="BL27:BL35" si="90">+AVERAGE(BG27:BI27)</f>
        <v>424000</v>
      </c>
      <c r="BM27" s="27">
        <f t="shared" ref="BM27:BM35" si="91">+BL27*19%</f>
        <v>80560</v>
      </c>
      <c r="BN27" s="28">
        <f t="shared" ref="BN27:BN35" si="92">+BM27+BL27</f>
        <v>504560</v>
      </c>
      <c r="BO27" s="26">
        <v>1</v>
      </c>
      <c r="BP27" s="27">
        <v>400000</v>
      </c>
      <c r="BQ27" s="27">
        <v>350000</v>
      </c>
      <c r="BR27" s="148"/>
      <c r="BS27" s="148"/>
      <c r="BT27" s="143">
        <f t="shared" si="29"/>
        <v>9.428090415820635E-2</v>
      </c>
      <c r="BU27" s="27">
        <f t="shared" ref="BU27:BU28" si="93">+AVERAGE(BP27:BR27)</f>
        <v>375000</v>
      </c>
      <c r="BV27" s="28">
        <f t="shared" ref="BV27:BV28" si="94">+BU27*19%</f>
        <v>71250</v>
      </c>
      <c r="BW27" s="30">
        <f t="shared" ref="BW27:BW28" si="95">+BV27+BU27</f>
        <v>446250</v>
      </c>
      <c r="BX27" s="26">
        <v>1</v>
      </c>
      <c r="BY27" s="28">
        <v>400000</v>
      </c>
      <c r="BZ27" s="28">
        <v>400000</v>
      </c>
      <c r="CA27" s="156"/>
      <c r="CB27" s="156"/>
      <c r="CC27" s="177">
        <f t="shared" si="32"/>
        <v>0</v>
      </c>
      <c r="CD27" s="27">
        <f t="shared" ref="CD27:CD28" si="96">+AVERAGE(BY27:CA27)</f>
        <v>400000</v>
      </c>
      <c r="CE27" s="28">
        <f t="shared" ref="CE27:CE28" si="97">+CD27*19%</f>
        <v>76000</v>
      </c>
      <c r="CF27" s="29">
        <f t="shared" ref="CF27:CF28" si="98">+CE27+CD27</f>
        <v>476000</v>
      </c>
      <c r="CG27" s="26">
        <v>1</v>
      </c>
      <c r="CH27" s="27">
        <v>320000</v>
      </c>
      <c r="CI27" s="27">
        <v>384000</v>
      </c>
      <c r="CJ27" s="148"/>
      <c r="CK27" s="148"/>
      <c r="CL27" s="143">
        <f>+STDEVA(CH27:CI27)/AVERAGE(CH27:CI27)</f>
        <v>0.12856486930664501</v>
      </c>
      <c r="CM27" s="27">
        <f>+AVERAGE(CH27:CJ27)</f>
        <v>352000</v>
      </c>
      <c r="CN27" s="27">
        <f t="shared" ref="CN27:CN28" si="99">+CM27*19%</f>
        <v>66880</v>
      </c>
      <c r="CO27" s="28">
        <f t="shared" ref="CO27:CO28" si="100">+CN27+CM27</f>
        <v>418880</v>
      </c>
      <c r="CP27" s="26">
        <v>1</v>
      </c>
      <c r="CQ27" s="27">
        <v>320000</v>
      </c>
      <c r="CR27" s="27">
        <v>384000</v>
      </c>
      <c r="CS27" s="148"/>
      <c r="CT27" s="148"/>
      <c r="CU27" s="143">
        <f t="shared" si="27"/>
        <v>0.12856486930664501</v>
      </c>
      <c r="CV27" s="27">
        <f t="shared" ref="CV27:CV28" si="101">+AVERAGE(CQ27:CS27)</f>
        <v>352000</v>
      </c>
      <c r="CW27" s="28">
        <f t="shared" ref="CW27:CW28" si="102">+CV27*19%</f>
        <v>66880</v>
      </c>
      <c r="CX27" s="29">
        <f t="shared" ref="CX27:CX28" si="103">+CW27+CV27</f>
        <v>418880</v>
      </c>
      <c r="CY27" s="26">
        <v>1</v>
      </c>
      <c r="CZ27" s="27">
        <v>320000</v>
      </c>
      <c r="DA27" s="27">
        <v>250000</v>
      </c>
      <c r="DB27" s="133"/>
      <c r="DC27" s="133"/>
      <c r="DD27" s="143">
        <f t="shared" si="38"/>
        <v>0.17367534976511692</v>
      </c>
      <c r="DE27" s="27">
        <f>+AVERAGE(CZ27:DB27)</f>
        <v>285000</v>
      </c>
      <c r="DF27" s="27">
        <f>+DE27*19%</f>
        <v>54150</v>
      </c>
      <c r="DG27" s="28">
        <f>+DF27+DE27</f>
        <v>339150</v>
      </c>
      <c r="DH27" s="26">
        <v>1</v>
      </c>
      <c r="DI27" s="28">
        <v>320000</v>
      </c>
      <c r="DJ27" s="28">
        <v>384000</v>
      </c>
      <c r="DK27" s="182"/>
      <c r="DL27" s="177">
        <f>+STDEVA(DI27:DJ27)/AVERAGE(DI27:DJ27)</f>
        <v>0.12856486930664501</v>
      </c>
      <c r="DM27" s="28">
        <f>+AVERAGE(DI27:DK27)</f>
        <v>352000</v>
      </c>
      <c r="DN27" s="28">
        <f>DM27*19%</f>
        <v>66880</v>
      </c>
      <c r="DO27" s="30">
        <f>+DM27+DN27</f>
        <v>418880</v>
      </c>
    </row>
    <row r="28" spans="1:119" ht="21" customHeight="1" x14ac:dyDescent="0.25">
      <c r="A28" s="23">
        <f>+A27+1</f>
        <v>18</v>
      </c>
      <c r="B28" s="24" t="s">
        <v>47</v>
      </c>
      <c r="C28" s="25" t="s">
        <v>49</v>
      </c>
      <c r="D28" s="26">
        <v>1</v>
      </c>
      <c r="E28" s="27">
        <v>10000000</v>
      </c>
      <c r="F28" s="27">
        <v>11500000</v>
      </c>
      <c r="G28" s="145"/>
      <c r="H28" s="145"/>
      <c r="I28" s="143">
        <f t="shared" si="76"/>
        <v>9.8666062491146178E-2</v>
      </c>
      <c r="J28" s="113">
        <f t="shared" si="77"/>
        <v>10750000</v>
      </c>
      <c r="K28" s="28">
        <f t="shared" si="78"/>
        <v>2042500</v>
      </c>
      <c r="L28" s="29">
        <f t="shared" si="4"/>
        <v>12792500</v>
      </c>
      <c r="M28" s="26">
        <v>1</v>
      </c>
      <c r="N28" s="27">
        <v>10000000</v>
      </c>
      <c r="O28" s="27">
        <v>11500000</v>
      </c>
      <c r="P28" s="145"/>
      <c r="Q28" s="145"/>
      <c r="R28" s="143">
        <f t="shared" si="70"/>
        <v>9.8666062491146178E-2</v>
      </c>
      <c r="S28" s="27">
        <f t="shared" si="79"/>
        <v>10750000</v>
      </c>
      <c r="T28" s="28">
        <f t="shared" si="45"/>
        <v>2042500</v>
      </c>
      <c r="U28" s="30">
        <f t="shared" si="80"/>
        <v>12792500</v>
      </c>
      <c r="V28" s="26">
        <v>1</v>
      </c>
      <c r="W28" s="27">
        <v>10000000</v>
      </c>
      <c r="X28" s="27">
        <v>11500000</v>
      </c>
      <c r="Y28" s="145"/>
      <c r="Z28" s="145"/>
      <c r="AA28" s="143">
        <f t="shared" si="46"/>
        <v>9.8666062491146178E-2</v>
      </c>
      <c r="AB28" s="27">
        <f t="shared" si="81"/>
        <v>10750000</v>
      </c>
      <c r="AC28" s="28">
        <f t="shared" si="48"/>
        <v>2042500</v>
      </c>
      <c r="AD28" s="29">
        <f t="shared" si="82"/>
        <v>12792500</v>
      </c>
      <c r="AE28" s="26">
        <v>1</v>
      </c>
      <c r="AF28" s="27">
        <v>10000000</v>
      </c>
      <c r="AG28" s="27">
        <v>11500000</v>
      </c>
      <c r="AH28" s="145"/>
      <c r="AI28" s="145"/>
      <c r="AJ28" s="143">
        <f t="shared" si="50"/>
        <v>9.8666062491146178E-2</v>
      </c>
      <c r="AK28" s="27">
        <f t="shared" si="83"/>
        <v>10750000</v>
      </c>
      <c r="AL28" s="28">
        <f t="shared" si="52"/>
        <v>2042500</v>
      </c>
      <c r="AM28" s="30">
        <f t="shared" si="84"/>
        <v>12792500</v>
      </c>
      <c r="AN28" s="26">
        <v>1</v>
      </c>
      <c r="AO28" s="27">
        <v>10000000</v>
      </c>
      <c r="AP28" s="27">
        <v>11500000</v>
      </c>
      <c r="AQ28" s="145"/>
      <c r="AR28" s="145"/>
      <c r="AS28" s="143">
        <f t="shared" si="85"/>
        <v>9.8666062491146178E-2</v>
      </c>
      <c r="AT28" s="27">
        <f t="shared" si="86"/>
        <v>10750000</v>
      </c>
      <c r="AU28" s="28">
        <f t="shared" si="56"/>
        <v>2042500</v>
      </c>
      <c r="AV28" s="30">
        <f t="shared" si="87"/>
        <v>12792500</v>
      </c>
      <c r="AW28" s="26">
        <v>1</v>
      </c>
      <c r="AX28" s="27">
        <v>10000000</v>
      </c>
      <c r="AY28" s="27">
        <v>11500000</v>
      </c>
      <c r="AZ28" s="145"/>
      <c r="BA28" s="145"/>
      <c r="BB28" s="143">
        <f t="shared" si="58"/>
        <v>9.8666062491146178E-2</v>
      </c>
      <c r="BC28" s="27">
        <f t="shared" si="88"/>
        <v>10750000</v>
      </c>
      <c r="BD28" s="27">
        <f t="shared" si="60"/>
        <v>2042500</v>
      </c>
      <c r="BE28" s="27">
        <f t="shared" si="89"/>
        <v>12792500</v>
      </c>
      <c r="BF28" s="26">
        <v>1</v>
      </c>
      <c r="BG28" s="27">
        <v>8000000</v>
      </c>
      <c r="BH28" s="27">
        <v>8960000</v>
      </c>
      <c r="BI28" s="145"/>
      <c r="BJ28" s="145"/>
      <c r="BK28" s="143">
        <f t="shared" si="23"/>
        <v>8.0049824285269522E-2</v>
      </c>
      <c r="BL28" s="27">
        <f t="shared" si="90"/>
        <v>8480000</v>
      </c>
      <c r="BM28" s="27">
        <f t="shared" si="91"/>
        <v>1611200</v>
      </c>
      <c r="BN28" s="28">
        <f t="shared" si="92"/>
        <v>10091200</v>
      </c>
      <c r="BO28" s="26">
        <v>1</v>
      </c>
      <c r="BP28" s="27">
        <v>8000000</v>
      </c>
      <c r="BQ28" s="27">
        <v>7500000</v>
      </c>
      <c r="BR28" s="148"/>
      <c r="BS28" s="148"/>
      <c r="BT28" s="143">
        <f t="shared" si="29"/>
        <v>4.5619792334615966E-2</v>
      </c>
      <c r="BU28" s="27">
        <f t="shared" si="93"/>
        <v>7750000</v>
      </c>
      <c r="BV28" s="28">
        <f t="shared" si="94"/>
        <v>1472500</v>
      </c>
      <c r="BW28" s="30">
        <f t="shared" si="95"/>
        <v>9222500</v>
      </c>
      <c r="BX28" s="26">
        <v>1</v>
      </c>
      <c r="BY28" s="28">
        <v>8000000</v>
      </c>
      <c r="BZ28" s="28">
        <v>8000000</v>
      </c>
      <c r="CA28" s="156"/>
      <c r="CB28" s="156"/>
      <c r="CC28" s="177">
        <f t="shared" si="32"/>
        <v>0</v>
      </c>
      <c r="CD28" s="27">
        <f t="shared" si="96"/>
        <v>8000000</v>
      </c>
      <c r="CE28" s="28">
        <f t="shared" si="97"/>
        <v>1520000</v>
      </c>
      <c r="CF28" s="29">
        <f t="shared" si="98"/>
        <v>9520000</v>
      </c>
      <c r="CG28" s="26">
        <v>1</v>
      </c>
      <c r="CH28" s="27">
        <v>6400000</v>
      </c>
      <c r="CI28" s="27">
        <v>7680000</v>
      </c>
      <c r="CJ28" s="148"/>
      <c r="CK28" s="148"/>
      <c r="CL28" s="143">
        <f>+STDEVA(CH28:CI28)/AVERAGE(CH28:CI28)</f>
        <v>0.12856486930664501</v>
      </c>
      <c r="CM28" s="27">
        <f>+AVERAGE(CH28:CJ28)</f>
        <v>7040000</v>
      </c>
      <c r="CN28" s="27">
        <f t="shared" si="99"/>
        <v>1337600</v>
      </c>
      <c r="CO28" s="28">
        <f t="shared" si="100"/>
        <v>8377600</v>
      </c>
      <c r="CP28" s="26">
        <v>1</v>
      </c>
      <c r="CQ28" s="27">
        <v>6400000</v>
      </c>
      <c r="CR28" s="27">
        <v>7680000</v>
      </c>
      <c r="CS28" s="148"/>
      <c r="CT28" s="148"/>
      <c r="CU28" s="143">
        <f t="shared" si="27"/>
        <v>0.12856486930664501</v>
      </c>
      <c r="CV28" s="27">
        <f t="shared" si="101"/>
        <v>7040000</v>
      </c>
      <c r="CW28" s="28">
        <f t="shared" si="102"/>
        <v>1337600</v>
      </c>
      <c r="CX28" s="29">
        <f t="shared" si="103"/>
        <v>8377600</v>
      </c>
      <c r="CY28" s="26">
        <v>1</v>
      </c>
      <c r="CZ28" s="27">
        <v>6400000</v>
      </c>
      <c r="DA28" s="27">
        <v>5120000</v>
      </c>
      <c r="DB28" s="133"/>
      <c r="DC28" s="133"/>
      <c r="DD28" s="143">
        <f t="shared" si="38"/>
        <v>0.15713484026367722</v>
      </c>
      <c r="DE28" s="27">
        <f>+AVERAGE(CZ28:DB28)</f>
        <v>5760000</v>
      </c>
      <c r="DF28" s="27">
        <f>+DE28*19%</f>
        <v>1094400</v>
      </c>
      <c r="DG28" s="28">
        <f>+DF28+DE28</f>
        <v>6854400</v>
      </c>
      <c r="DH28" s="26">
        <v>1</v>
      </c>
      <c r="DI28" s="28">
        <v>6400000</v>
      </c>
      <c r="DJ28" s="28">
        <v>7680000</v>
      </c>
      <c r="DK28" s="182"/>
      <c r="DL28" s="177">
        <f t="shared" ref="DL28:DL72" si="104">+STDEVA(DI28:DJ28)/AVERAGE(DI28:DJ28)</f>
        <v>0.12856486930664501</v>
      </c>
      <c r="DM28" s="28">
        <f t="shared" ref="DM28:DM35" si="105">+AVERAGE(DI28:DK28)</f>
        <v>7040000</v>
      </c>
      <c r="DN28" s="28">
        <f t="shared" ref="DN28:DN35" si="106">DM28*19%</f>
        <v>1337600</v>
      </c>
      <c r="DO28" s="30">
        <f t="shared" ref="DO28:DO35" si="107">+DM28+DN28</f>
        <v>8377600</v>
      </c>
    </row>
    <row r="29" spans="1:119" ht="21" customHeight="1" x14ac:dyDescent="0.25">
      <c r="A29" s="23">
        <f t="shared" ref="A29:A35" si="108">+A28+1</f>
        <v>19</v>
      </c>
      <c r="B29" s="24" t="s">
        <v>47</v>
      </c>
      <c r="C29" s="25" t="s">
        <v>50</v>
      </c>
      <c r="D29" s="26">
        <v>1</v>
      </c>
      <c r="E29" s="27">
        <v>200000</v>
      </c>
      <c r="F29" s="27">
        <v>230000</v>
      </c>
      <c r="G29" s="145"/>
      <c r="H29" s="145"/>
      <c r="I29" s="143">
        <f t="shared" si="76"/>
        <v>9.8666062491146164E-2</v>
      </c>
      <c r="J29" s="113">
        <f t="shared" si="77"/>
        <v>215000</v>
      </c>
      <c r="K29" s="28">
        <f t="shared" si="78"/>
        <v>40850</v>
      </c>
      <c r="L29" s="29">
        <f t="shared" si="4"/>
        <v>255850</v>
      </c>
      <c r="M29" s="26">
        <v>1</v>
      </c>
      <c r="N29" s="27">
        <v>200000</v>
      </c>
      <c r="O29" s="27">
        <v>230000</v>
      </c>
      <c r="P29" s="145"/>
      <c r="Q29" s="145"/>
      <c r="R29" s="143">
        <f t="shared" si="70"/>
        <v>9.8666062491146164E-2</v>
      </c>
      <c r="S29" s="27">
        <f t="shared" si="79"/>
        <v>215000</v>
      </c>
      <c r="T29" s="28">
        <f t="shared" si="45"/>
        <v>40850</v>
      </c>
      <c r="U29" s="30">
        <f t="shared" si="80"/>
        <v>255850</v>
      </c>
      <c r="V29" s="26">
        <v>1</v>
      </c>
      <c r="W29" s="27">
        <v>200000</v>
      </c>
      <c r="X29" s="27">
        <v>230000</v>
      </c>
      <c r="Y29" s="145"/>
      <c r="Z29" s="145"/>
      <c r="AA29" s="143">
        <f t="shared" si="46"/>
        <v>9.8666062491146164E-2</v>
      </c>
      <c r="AB29" s="27">
        <f t="shared" si="81"/>
        <v>215000</v>
      </c>
      <c r="AC29" s="28">
        <f t="shared" si="48"/>
        <v>40850</v>
      </c>
      <c r="AD29" s="29">
        <f t="shared" si="82"/>
        <v>255850</v>
      </c>
      <c r="AE29" s="26">
        <v>1</v>
      </c>
      <c r="AF29" s="27">
        <v>200000</v>
      </c>
      <c r="AG29" s="27">
        <v>250000</v>
      </c>
      <c r="AH29" s="145"/>
      <c r="AI29" s="145"/>
      <c r="AJ29" s="143">
        <f t="shared" si="50"/>
        <v>0.15713484026367724</v>
      </c>
      <c r="AK29" s="27">
        <f t="shared" si="83"/>
        <v>225000</v>
      </c>
      <c r="AL29" s="28">
        <f t="shared" si="52"/>
        <v>42750</v>
      </c>
      <c r="AM29" s="30">
        <f t="shared" si="84"/>
        <v>267750</v>
      </c>
      <c r="AN29" s="26">
        <v>1</v>
      </c>
      <c r="AO29" s="27">
        <v>200000</v>
      </c>
      <c r="AP29" s="27">
        <v>250000</v>
      </c>
      <c r="AQ29" s="145"/>
      <c r="AR29" s="145"/>
      <c r="AS29" s="143">
        <f t="shared" si="85"/>
        <v>0.15713484026367724</v>
      </c>
      <c r="AT29" s="27">
        <f t="shared" si="86"/>
        <v>225000</v>
      </c>
      <c r="AU29" s="28">
        <f t="shared" si="56"/>
        <v>42750</v>
      </c>
      <c r="AV29" s="30">
        <f t="shared" si="87"/>
        <v>267750</v>
      </c>
      <c r="AW29" s="26">
        <v>1</v>
      </c>
      <c r="AX29" s="27">
        <v>200000</v>
      </c>
      <c r="AY29" s="27">
        <v>250000</v>
      </c>
      <c r="AZ29" s="145"/>
      <c r="BA29" s="145"/>
      <c r="BB29" s="143">
        <f t="shared" si="58"/>
        <v>0.15713484026367724</v>
      </c>
      <c r="BC29" s="27">
        <f t="shared" si="88"/>
        <v>225000</v>
      </c>
      <c r="BD29" s="27">
        <f t="shared" si="60"/>
        <v>42750</v>
      </c>
      <c r="BE29" s="27">
        <f t="shared" si="89"/>
        <v>267750</v>
      </c>
      <c r="BF29" s="26">
        <v>1</v>
      </c>
      <c r="BG29" s="27">
        <v>160000</v>
      </c>
      <c r="BH29" s="27">
        <v>179200</v>
      </c>
      <c r="BI29" s="145"/>
      <c r="BJ29" s="145"/>
      <c r="BK29" s="143">
        <f t="shared" si="23"/>
        <v>8.0049824285269536E-2</v>
      </c>
      <c r="BL29" s="27">
        <f t="shared" si="90"/>
        <v>169600</v>
      </c>
      <c r="BM29" s="27">
        <f t="shared" si="91"/>
        <v>32224</v>
      </c>
      <c r="BN29" s="28">
        <f t="shared" si="92"/>
        <v>201824</v>
      </c>
      <c r="BO29" s="31" t="s">
        <v>30</v>
      </c>
      <c r="BP29" s="32" t="s">
        <v>30</v>
      </c>
      <c r="BQ29" s="32" t="s">
        <v>30</v>
      </c>
      <c r="BR29" s="32" t="s">
        <v>30</v>
      </c>
      <c r="BS29" s="32" t="s">
        <v>30</v>
      </c>
      <c r="BT29" s="32" t="s">
        <v>30</v>
      </c>
      <c r="BU29" s="32" t="s">
        <v>30</v>
      </c>
      <c r="BV29" s="32" t="s">
        <v>30</v>
      </c>
      <c r="BW29" s="33" t="s">
        <v>30</v>
      </c>
      <c r="BX29" s="31" t="s">
        <v>30</v>
      </c>
      <c r="BY29" s="32" t="s">
        <v>30</v>
      </c>
      <c r="BZ29" s="43" t="s">
        <v>30</v>
      </c>
      <c r="CA29" s="43" t="s">
        <v>30</v>
      </c>
      <c r="CB29" s="43" t="s">
        <v>30</v>
      </c>
      <c r="CC29" s="43" t="s">
        <v>30</v>
      </c>
      <c r="CD29" s="32" t="s">
        <v>30</v>
      </c>
      <c r="CE29" s="32" t="s">
        <v>30</v>
      </c>
      <c r="CF29" s="34" t="s">
        <v>30</v>
      </c>
      <c r="CG29" s="31" t="s">
        <v>30</v>
      </c>
      <c r="CH29" s="32" t="s">
        <v>30</v>
      </c>
      <c r="CI29" s="32" t="s">
        <v>30</v>
      </c>
      <c r="CJ29" s="32" t="s">
        <v>30</v>
      </c>
      <c r="CK29" s="32" t="s">
        <v>30</v>
      </c>
      <c r="CL29" s="32" t="s">
        <v>30</v>
      </c>
      <c r="CM29" s="32" t="s">
        <v>30</v>
      </c>
      <c r="CN29" s="32" t="s">
        <v>30</v>
      </c>
      <c r="CO29" s="32" t="s">
        <v>30</v>
      </c>
      <c r="CP29" s="31" t="s">
        <v>30</v>
      </c>
      <c r="CQ29" s="32" t="s">
        <v>30</v>
      </c>
      <c r="CR29" s="32" t="s">
        <v>30</v>
      </c>
      <c r="CS29" s="32" t="s">
        <v>30</v>
      </c>
      <c r="CT29" s="32" t="s">
        <v>30</v>
      </c>
      <c r="CU29" s="32" t="s">
        <v>30</v>
      </c>
      <c r="CV29" s="32" t="s">
        <v>30</v>
      </c>
      <c r="CW29" s="32" t="s">
        <v>30</v>
      </c>
      <c r="CX29" s="34" t="s">
        <v>30</v>
      </c>
      <c r="CY29" s="31" t="s">
        <v>30</v>
      </c>
      <c r="CZ29" s="32" t="s">
        <v>30</v>
      </c>
      <c r="DA29" s="32" t="s">
        <v>30</v>
      </c>
      <c r="DB29" s="32" t="s">
        <v>30</v>
      </c>
      <c r="DC29" s="32" t="s">
        <v>30</v>
      </c>
      <c r="DD29" s="32" t="s">
        <v>30</v>
      </c>
      <c r="DE29" s="32" t="s">
        <v>30</v>
      </c>
      <c r="DF29" s="32" t="s">
        <v>30</v>
      </c>
      <c r="DG29" s="32" t="s">
        <v>30</v>
      </c>
      <c r="DH29" s="26">
        <v>1</v>
      </c>
      <c r="DI29" s="28">
        <v>128000</v>
      </c>
      <c r="DJ29" s="28">
        <v>153600</v>
      </c>
      <c r="DK29" s="182"/>
      <c r="DL29" s="177">
        <f t="shared" si="104"/>
        <v>0.12856486930664501</v>
      </c>
      <c r="DM29" s="28">
        <f t="shared" si="105"/>
        <v>140800</v>
      </c>
      <c r="DN29" s="28">
        <f t="shared" si="106"/>
        <v>26752</v>
      </c>
      <c r="DO29" s="30">
        <f t="shared" si="107"/>
        <v>167552</v>
      </c>
    </row>
    <row r="30" spans="1:119" ht="21" customHeight="1" x14ac:dyDescent="0.25">
      <c r="A30" s="23">
        <f t="shared" si="108"/>
        <v>20</v>
      </c>
      <c r="B30" s="24" t="s">
        <v>47</v>
      </c>
      <c r="C30" s="25" t="s">
        <v>51</v>
      </c>
      <c r="D30" s="26">
        <v>1</v>
      </c>
      <c r="E30" s="27">
        <v>2000000</v>
      </c>
      <c r="F30" s="27">
        <v>2300000</v>
      </c>
      <c r="G30" s="145"/>
      <c r="H30" s="145"/>
      <c r="I30" s="143">
        <f t="shared" si="76"/>
        <v>9.8666062491146164E-2</v>
      </c>
      <c r="J30" s="113">
        <f t="shared" si="77"/>
        <v>2150000</v>
      </c>
      <c r="K30" s="28">
        <f t="shared" si="78"/>
        <v>408500</v>
      </c>
      <c r="L30" s="29">
        <f t="shared" si="4"/>
        <v>2558500</v>
      </c>
      <c r="M30" s="26">
        <v>1</v>
      </c>
      <c r="N30" s="27">
        <v>2000000</v>
      </c>
      <c r="O30" s="27">
        <v>2300000</v>
      </c>
      <c r="P30" s="145"/>
      <c r="Q30" s="145"/>
      <c r="R30" s="143">
        <f t="shared" si="70"/>
        <v>9.8666062491146164E-2</v>
      </c>
      <c r="S30" s="27">
        <f t="shared" si="79"/>
        <v>2150000</v>
      </c>
      <c r="T30" s="28">
        <f t="shared" si="45"/>
        <v>408500</v>
      </c>
      <c r="U30" s="30">
        <f t="shared" si="80"/>
        <v>2558500</v>
      </c>
      <c r="V30" s="26">
        <v>1</v>
      </c>
      <c r="W30" s="27">
        <v>2000000</v>
      </c>
      <c r="X30" s="27">
        <v>2300000</v>
      </c>
      <c r="Y30" s="145"/>
      <c r="Z30" s="145"/>
      <c r="AA30" s="143">
        <f t="shared" si="46"/>
        <v>9.8666062491146164E-2</v>
      </c>
      <c r="AB30" s="27">
        <f t="shared" si="81"/>
        <v>2150000</v>
      </c>
      <c r="AC30" s="28">
        <f t="shared" si="48"/>
        <v>408500</v>
      </c>
      <c r="AD30" s="29">
        <f t="shared" si="82"/>
        <v>2558500</v>
      </c>
      <c r="AE30" s="26">
        <v>1</v>
      </c>
      <c r="AF30" s="27">
        <v>2000000</v>
      </c>
      <c r="AG30" s="27">
        <v>2300000</v>
      </c>
      <c r="AH30" s="145"/>
      <c r="AI30" s="145"/>
      <c r="AJ30" s="143">
        <f t="shared" si="50"/>
        <v>9.8666062491146164E-2</v>
      </c>
      <c r="AK30" s="27">
        <f t="shared" si="83"/>
        <v>2150000</v>
      </c>
      <c r="AL30" s="28">
        <f t="shared" si="52"/>
        <v>408500</v>
      </c>
      <c r="AM30" s="30">
        <f t="shared" si="84"/>
        <v>2558500</v>
      </c>
      <c r="AN30" s="26">
        <v>1</v>
      </c>
      <c r="AO30" s="27">
        <v>2000000</v>
      </c>
      <c r="AP30" s="27">
        <v>2300000</v>
      </c>
      <c r="AQ30" s="145"/>
      <c r="AR30" s="145"/>
      <c r="AS30" s="143">
        <f t="shared" si="85"/>
        <v>9.8666062491146164E-2</v>
      </c>
      <c r="AT30" s="27">
        <f t="shared" si="86"/>
        <v>2150000</v>
      </c>
      <c r="AU30" s="28">
        <f t="shared" si="56"/>
        <v>408500</v>
      </c>
      <c r="AV30" s="30">
        <f t="shared" si="87"/>
        <v>2558500</v>
      </c>
      <c r="AW30" s="26">
        <v>1</v>
      </c>
      <c r="AX30" s="27">
        <v>2000000</v>
      </c>
      <c r="AY30" s="27">
        <v>2300000</v>
      </c>
      <c r="AZ30" s="145"/>
      <c r="BA30" s="145"/>
      <c r="BB30" s="143">
        <f t="shared" si="58"/>
        <v>9.8666062491146164E-2</v>
      </c>
      <c r="BC30" s="27">
        <f t="shared" si="88"/>
        <v>2150000</v>
      </c>
      <c r="BD30" s="27">
        <f t="shared" si="60"/>
        <v>408500</v>
      </c>
      <c r="BE30" s="27">
        <f t="shared" si="89"/>
        <v>2558500</v>
      </c>
      <c r="BF30" s="26">
        <v>1</v>
      </c>
      <c r="BG30" s="27">
        <v>1600000</v>
      </c>
      <c r="BH30" s="27">
        <v>1792000</v>
      </c>
      <c r="BI30" s="145"/>
      <c r="BJ30" s="145"/>
      <c r="BK30" s="143">
        <f t="shared" si="23"/>
        <v>8.0049824285269522E-2</v>
      </c>
      <c r="BL30" s="27">
        <f t="shared" si="90"/>
        <v>1696000</v>
      </c>
      <c r="BM30" s="27">
        <f t="shared" si="91"/>
        <v>322240</v>
      </c>
      <c r="BN30" s="28">
        <f t="shared" si="92"/>
        <v>2018240</v>
      </c>
      <c r="BO30" s="31" t="s">
        <v>30</v>
      </c>
      <c r="BP30" s="32" t="s">
        <v>30</v>
      </c>
      <c r="BQ30" s="32" t="s">
        <v>30</v>
      </c>
      <c r="BR30" s="32" t="s">
        <v>30</v>
      </c>
      <c r="BS30" s="32" t="s">
        <v>30</v>
      </c>
      <c r="BT30" s="32" t="s">
        <v>30</v>
      </c>
      <c r="BU30" s="32" t="s">
        <v>30</v>
      </c>
      <c r="BV30" s="32" t="s">
        <v>30</v>
      </c>
      <c r="BW30" s="33" t="s">
        <v>30</v>
      </c>
      <c r="BX30" s="31" t="s">
        <v>30</v>
      </c>
      <c r="BY30" s="32" t="s">
        <v>30</v>
      </c>
      <c r="BZ30" s="43" t="s">
        <v>30</v>
      </c>
      <c r="CA30" s="43" t="s">
        <v>30</v>
      </c>
      <c r="CB30" s="43" t="s">
        <v>30</v>
      </c>
      <c r="CC30" s="43" t="s">
        <v>30</v>
      </c>
      <c r="CD30" s="32" t="s">
        <v>30</v>
      </c>
      <c r="CE30" s="32" t="s">
        <v>30</v>
      </c>
      <c r="CF30" s="34" t="s">
        <v>30</v>
      </c>
      <c r="CG30" s="31" t="s">
        <v>30</v>
      </c>
      <c r="CH30" s="32" t="s">
        <v>30</v>
      </c>
      <c r="CI30" s="32" t="s">
        <v>30</v>
      </c>
      <c r="CJ30" s="32" t="s">
        <v>30</v>
      </c>
      <c r="CK30" s="32" t="s">
        <v>30</v>
      </c>
      <c r="CL30" s="32" t="s">
        <v>30</v>
      </c>
      <c r="CM30" s="32" t="s">
        <v>30</v>
      </c>
      <c r="CN30" s="32" t="s">
        <v>30</v>
      </c>
      <c r="CO30" s="32" t="s">
        <v>30</v>
      </c>
      <c r="CP30" s="31" t="s">
        <v>30</v>
      </c>
      <c r="CQ30" s="32" t="s">
        <v>30</v>
      </c>
      <c r="CR30" s="32" t="s">
        <v>30</v>
      </c>
      <c r="CS30" s="32" t="s">
        <v>30</v>
      </c>
      <c r="CT30" s="32" t="s">
        <v>30</v>
      </c>
      <c r="CU30" s="32" t="s">
        <v>30</v>
      </c>
      <c r="CV30" s="32" t="s">
        <v>30</v>
      </c>
      <c r="CW30" s="32" t="s">
        <v>30</v>
      </c>
      <c r="CX30" s="34" t="s">
        <v>30</v>
      </c>
      <c r="CY30" s="31" t="s">
        <v>30</v>
      </c>
      <c r="CZ30" s="32" t="s">
        <v>30</v>
      </c>
      <c r="DA30" s="32" t="s">
        <v>30</v>
      </c>
      <c r="DB30" s="32" t="s">
        <v>30</v>
      </c>
      <c r="DC30" s="32" t="s">
        <v>30</v>
      </c>
      <c r="DD30" s="32" t="s">
        <v>30</v>
      </c>
      <c r="DE30" s="32" t="s">
        <v>30</v>
      </c>
      <c r="DF30" s="32" t="s">
        <v>30</v>
      </c>
      <c r="DG30" s="32" t="s">
        <v>30</v>
      </c>
      <c r="DH30" s="26">
        <v>1</v>
      </c>
      <c r="DI30" s="28">
        <v>1280000</v>
      </c>
      <c r="DJ30" s="28">
        <v>1536000</v>
      </c>
      <c r="DK30" s="182"/>
      <c r="DL30" s="177">
        <f t="shared" si="104"/>
        <v>0.12856486930664501</v>
      </c>
      <c r="DM30" s="28">
        <f t="shared" si="105"/>
        <v>1408000</v>
      </c>
      <c r="DN30" s="28">
        <f t="shared" si="106"/>
        <v>267520</v>
      </c>
      <c r="DO30" s="30">
        <f t="shared" si="107"/>
        <v>1675520</v>
      </c>
    </row>
    <row r="31" spans="1:119" ht="21" customHeight="1" x14ac:dyDescent="0.25">
      <c r="A31" s="23">
        <f t="shared" si="108"/>
        <v>21</v>
      </c>
      <c r="B31" s="24" t="s">
        <v>47</v>
      </c>
      <c r="C31" s="25" t="s">
        <v>52</v>
      </c>
      <c r="D31" s="26">
        <v>1</v>
      </c>
      <c r="E31" s="27">
        <v>500000</v>
      </c>
      <c r="F31" s="27">
        <v>575000</v>
      </c>
      <c r="G31" s="145"/>
      <c r="H31" s="145"/>
      <c r="I31" s="143">
        <f t="shared" si="76"/>
        <v>9.8666062491146164E-2</v>
      </c>
      <c r="J31" s="113">
        <f t="shared" si="77"/>
        <v>537500</v>
      </c>
      <c r="K31" s="28">
        <f t="shared" si="78"/>
        <v>102125</v>
      </c>
      <c r="L31" s="29">
        <f t="shared" si="4"/>
        <v>639625</v>
      </c>
      <c r="M31" s="26">
        <v>1</v>
      </c>
      <c r="N31" s="27">
        <v>500000</v>
      </c>
      <c r="O31" s="27">
        <v>575000</v>
      </c>
      <c r="P31" s="145"/>
      <c r="Q31" s="145"/>
      <c r="R31" s="143">
        <f t="shared" si="70"/>
        <v>9.8666062491146164E-2</v>
      </c>
      <c r="S31" s="27">
        <f t="shared" si="79"/>
        <v>537500</v>
      </c>
      <c r="T31" s="28">
        <f t="shared" si="45"/>
        <v>102125</v>
      </c>
      <c r="U31" s="30">
        <f t="shared" si="80"/>
        <v>639625</v>
      </c>
      <c r="V31" s="26">
        <v>1</v>
      </c>
      <c r="W31" s="27">
        <v>500000</v>
      </c>
      <c r="X31" s="27">
        <v>575000</v>
      </c>
      <c r="Y31" s="145"/>
      <c r="Z31" s="145"/>
      <c r="AA31" s="143">
        <f t="shared" si="46"/>
        <v>9.8666062491146164E-2</v>
      </c>
      <c r="AB31" s="27">
        <f t="shared" si="81"/>
        <v>537500</v>
      </c>
      <c r="AC31" s="28">
        <f t="shared" si="48"/>
        <v>102125</v>
      </c>
      <c r="AD31" s="29">
        <f t="shared" si="82"/>
        <v>639625</v>
      </c>
      <c r="AE31" s="26">
        <v>1</v>
      </c>
      <c r="AF31" s="27">
        <v>500000</v>
      </c>
      <c r="AG31" s="27">
        <v>575000</v>
      </c>
      <c r="AH31" s="145"/>
      <c r="AI31" s="145"/>
      <c r="AJ31" s="143">
        <f t="shared" si="50"/>
        <v>9.8666062491146164E-2</v>
      </c>
      <c r="AK31" s="27">
        <f t="shared" si="83"/>
        <v>537500</v>
      </c>
      <c r="AL31" s="28">
        <f t="shared" si="52"/>
        <v>102125</v>
      </c>
      <c r="AM31" s="30">
        <f t="shared" si="84"/>
        <v>639625</v>
      </c>
      <c r="AN31" s="26">
        <v>1</v>
      </c>
      <c r="AO31" s="27">
        <v>500000</v>
      </c>
      <c r="AP31" s="27">
        <v>575000</v>
      </c>
      <c r="AQ31" s="145"/>
      <c r="AR31" s="145"/>
      <c r="AS31" s="143">
        <f t="shared" si="85"/>
        <v>9.8666062491146164E-2</v>
      </c>
      <c r="AT31" s="27">
        <f t="shared" si="86"/>
        <v>537500</v>
      </c>
      <c r="AU31" s="28">
        <f t="shared" si="56"/>
        <v>102125</v>
      </c>
      <c r="AV31" s="30">
        <f t="shared" si="87"/>
        <v>639625</v>
      </c>
      <c r="AW31" s="26">
        <v>1</v>
      </c>
      <c r="AX31" s="27">
        <v>500000</v>
      </c>
      <c r="AY31" s="27">
        <v>575000</v>
      </c>
      <c r="AZ31" s="145"/>
      <c r="BA31" s="145"/>
      <c r="BB31" s="143">
        <f t="shared" si="58"/>
        <v>9.8666062491146164E-2</v>
      </c>
      <c r="BC31" s="27">
        <f t="shared" si="88"/>
        <v>537500</v>
      </c>
      <c r="BD31" s="27">
        <f t="shared" si="60"/>
        <v>102125</v>
      </c>
      <c r="BE31" s="27">
        <f t="shared" si="89"/>
        <v>639625</v>
      </c>
      <c r="BF31" s="26">
        <v>1</v>
      </c>
      <c r="BG31" s="27">
        <v>400000</v>
      </c>
      <c r="BH31" s="27">
        <v>448000</v>
      </c>
      <c r="BI31" s="145"/>
      <c r="BJ31" s="145"/>
      <c r="BK31" s="143">
        <f t="shared" si="23"/>
        <v>8.0049824285269522E-2</v>
      </c>
      <c r="BL31" s="27">
        <f t="shared" si="90"/>
        <v>424000</v>
      </c>
      <c r="BM31" s="27">
        <f t="shared" si="91"/>
        <v>80560</v>
      </c>
      <c r="BN31" s="28">
        <f t="shared" si="92"/>
        <v>504560</v>
      </c>
      <c r="BO31" s="26">
        <v>1</v>
      </c>
      <c r="BP31" s="27">
        <v>400000</v>
      </c>
      <c r="BQ31" s="27">
        <v>350000</v>
      </c>
      <c r="BR31" s="148"/>
      <c r="BS31" s="148"/>
      <c r="BT31" s="143">
        <f t="shared" si="29"/>
        <v>9.428090415820635E-2</v>
      </c>
      <c r="BU31" s="27">
        <f t="shared" ref="BU31:BU35" si="109">+AVERAGE(BP31:BR31)</f>
        <v>375000</v>
      </c>
      <c r="BV31" s="28">
        <f t="shared" ref="BV31:BV35" si="110">+BU31*19%</f>
        <v>71250</v>
      </c>
      <c r="BW31" s="30">
        <f t="shared" ref="BW31:BW34" si="111">+BV31+BU31</f>
        <v>446250</v>
      </c>
      <c r="BX31" s="26">
        <v>1</v>
      </c>
      <c r="BY31" s="28">
        <v>400000</v>
      </c>
      <c r="BZ31" s="28">
        <v>350000</v>
      </c>
      <c r="CA31" s="156"/>
      <c r="CB31" s="156"/>
      <c r="CC31" s="177">
        <f t="shared" si="32"/>
        <v>9.428090415820635E-2</v>
      </c>
      <c r="CD31" s="27">
        <f t="shared" ref="CD31:CD35" si="112">+AVERAGE(BY31:CA31)</f>
        <v>375000</v>
      </c>
      <c r="CE31" s="28">
        <f t="shared" ref="CE31:CE35" si="113">+CD31*19%</f>
        <v>71250</v>
      </c>
      <c r="CF31" s="29">
        <f>+CE31+CD31</f>
        <v>446250</v>
      </c>
      <c r="CG31" s="26">
        <v>1</v>
      </c>
      <c r="CH31" s="27">
        <v>320000</v>
      </c>
      <c r="CI31" s="27">
        <v>384000</v>
      </c>
      <c r="CJ31" s="148"/>
      <c r="CK31" s="148"/>
      <c r="CL31" s="143">
        <f>+STDEVA(CH31:CI31)/AVERAGE(CH31:CI31)</f>
        <v>0.12856486930664501</v>
      </c>
      <c r="CM31" s="27">
        <f>+AVERAGE(CH31:CJ31)</f>
        <v>352000</v>
      </c>
      <c r="CN31" s="27">
        <f t="shared" ref="CN31:CN45" si="114">+CM31*19%</f>
        <v>66880</v>
      </c>
      <c r="CO31" s="28">
        <f t="shared" ref="CO31:CO35" si="115">+CN31+CM31</f>
        <v>418880</v>
      </c>
      <c r="CP31" s="26">
        <v>1</v>
      </c>
      <c r="CQ31" s="27">
        <v>320000</v>
      </c>
      <c r="CR31" s="27">
        <v>384000</v>
      </c>
      <c r="CS31" s="148"/>
      <c r="CT31" s="148"/>
      <c r="CU31" s="143">
        <f t="shared" si="27"/>
        <v>0.12856486930664501</v>
      </c>
      <c r="CV31" s="27">
        <f t="shared" ref="CV31:CV35" si="116">+AVERAGE(CQ31:CS31)</f>
        <v>352000</v>
      </c>
      <c r="CW31" s="28">
        <f t="shared" ref="CW31:CW35" si="117">+CV31*19%</f>
        <v>66880</v>
      </c>
      <c r="CX31" s="29">
        <f t="shared" ref="CX31:CX35" si="118">+CW31+CV31</f>
        <v>418880</v>
      </c>
      <c r="CY31" s="26">
        <v>1</v>
      </c>
      <c r="CZ31" s="27">
        <v>320000</v>
      </c>
      <c r="DA31" s="27">
        <v>250000</v>
      </c>
      <c r="DB31" s="133"/>
      <c r="DC31" s="133"/>
      <c r="DD31" s="143">
        <f t="shared" si="38"/>
        <v>0.17367534976511692</v>
      </c>
      <c r="DE31" s="27">
        <f>+AVERAGE(CZ31:DB31)</f>
        <v>285000</v>
      </c>
      <c r="DF31" s="27">
        <f>+DE31*19%</f>
        <v>54150</v>
      </c>
      <c r="DG31" s="28">
        <f>+DF31+DE31</f>
        <v>339150</v>
      </c>
      <c r="DH31" s="26">
        <v>1</v>
      </c>
      <c r="DI31" s="28">
        <v>320000</v>
      </c>
      <c r="DJ31" s="28">
        <v>384000</v>
      </c>
      <c r="DK31" s="182"/>
      <c r="DL31" s="177">
        <f t="shared" si="104"/>
        <v>0.12856486930664501</v>
      </c>
      <c r="DM31" s="28">
        <f t="shared" si="105"/>
        <v>352000</v>
      </c>
      <c r="DN31" s="28">
        <f t="shared" si="106"/>
        <v>66880</v>
      </c>
      <c r="DO31" s="30">
        <f t="shared" si="107"/>
        <v>418880</v>
      </c>
    </row>
    <row r="32" spans="1:119" ht="21" customHeight="1" x14ac:dyDescent="0.25">
      <c r="A32" s="23">
        <f t="shared" si="108"/>
        <v>22</v>
      </c>
      <c r="B32" s="24" t="s">
        <v>47</v>
      </c>
      <c r="C32" s="25" t="s">
        <v>53</v>
      </c>
      <c r="D32" s="26">
        <v>1</v>
      </c>
      <c r="E32" s="27">
        <v>200000</v>
      </c>
      <c r="F32" s="27">
        <v>230000</v>
      </c>
      <c r="G32" s="145"/>
      <c r="H32" s="145"/>
      <c r="I32" s="143">
        <f t="shared" si="76"/>
        <v>9.8666062491146164E-2</v>
      </c>
      <c r="J32" s="113">
        <f t="shared" si="77"/>
        <v>215000</v>
      </c>
      <c r="K32" s="28">
        <f t="shared" si="78"/>
        <v>40850</v>
      </c>
      <c r="L32" s="29">
        <f t="shared" si="4"/>
        <v>255850</v>
      </c>
      <c r="M32" s="26">
        <v>1</v>
      </c>
      <c r="N32" s="27">
        <v>200000</v>
      </c>
      <c r="O32" s="27">
        <v>230000</v>
      </c>
      <c r="P32" s="145"/>
      <c r="Q32" s="145"/>
      <c r="R32" s="143">
        <f t="shared" si="70"/>
        <v>9.8666062491146164E-2</v>
      </c>
      <c r="S32" s="27">
        <f t="shared" si="79"/>
        <v>215000</v>
      </c>
      <c r="T32" s="28">
        <f t="shared" si="45"/>
        <v>40850</v>
      </c>
      <c r="U32" s="30">
        <f t="shared" si="80"/>
        <v>255850</v>
      </c>
      <c r="V32" s="26">
        <v>1</v>
      </c>
      <c r="W32" s="27">
        <v>200000</v>
      </c>
      <c r="X32" s="27">
        <v>230000</v>
      </c>
      <c r="Y32" s="145"/>
      <c r="Z32" s="145"/>
      <c r="AA32" s="143">
        <f t="shared" si="46"/>
        <v>9.8666062491146164E-2</v>
      </c>
      <c r="AB32" s="27">
        <f t="shared" si="81"/>
        <v>215000</v>
      </c>
      <c r="AC32" s="28">
        <f t="shared" si="48"/>
        <v>40850</v>
      </c>
      <c r="AD32" s="29">
        <f t="shared" si="82"/>
        <v>255850</v>
      </c>
      <c r="AE32" s="26">
        <v>1</v>
      </c>
      <c r="AF32" s="27">
        <v>200000</v>
      </c>
      <c r="AG32" s="27">
        <v>230000</v>
      </c>
      <c r="AH32" s="145"/>
      <c r="AI32" s="145"/>
      <c r="AJ32" s="143">
        <f t="shared" si="50"/>
        <v>9.8666062491146164E-2</v>
      </c>
      <c r="AK32" s="27">
        <f t="shared" si="83"/>
        <v>215000</v>
      </c>
      <c r="AL32" s="28">
        <f t="shared" si="52"/>
        <v>40850</v>
      </c>
      <c r="AM32" s="30">
        <f t="shared" si="84"/>
        <v>255850</v>
      </c>
      <c r="AN32" s="26">
        <v>1</v>
      </c>
      <c r="AO32" s="27">
        <v>200000</v>
      </c>
      <c r="AP32" s="27">
        <v>230000</v>
      </c>
      <c r="AQ32" s="145"/>
      <c r="AR32" s="145"/>
      <c r="AS32" s="143">
        <f t="shared" si="85"/>
        <v>9.8666062491146164E-2</v>
      </c>
      <c r="AT32" s="27">
        <f t="shared" si="86"/>
        <v>215000</v>
      </c>
      <c r="AU32" s="28">
        <f t="shared" si="56"/>
        <v>40850</v>
      </c>
      <c r="AV32" s="30">
        <f t="shared" si="87"/>
        <v>255850</v>
      </c>
      <c r="AW32" s="26">
        <v>1</v>
      </c>
      <c r="AX32" s="27">
        <v>200000</v>
      </c>
      <c r="AY32" s="27">
        <v>230000</v>
      </c>
      <c r="AZ32" s="145"/>
      <c r="BA32" s="145"/>
      <c r="BB32" s="143">
        <f t="shared" si="58"/>
        <v>9.8666062491146164E-2</v>
      </c>
      <c r="BC32" s="27">
        <f t="shared" si="88"/>
        <v>215000</v>
      </c>
      <c r="BD32" s="27">
        <f t="shared" si="60"/>
        <v>40850</v>
      </c>
      <c r="BE32" s="27">
        <f t="shared" si="89"/>
        <v>255850</v>
      </c>
      <c r="BF32" s="26">
        <v>1</v>
      </c>
      <c r="BG32" s="27">
        <v>160000</v>
      </c>
      <c r="BH32" s="27">
        <v>179200</v>
      </c>
      <c r="BI32" s="145"/>
      <c r="BJ32" s="145"/>
      <c r="BK32" s="143">
        <f t="shared" si="23"/>
        <v>8.0049824285269536E-2</v>
      </c>
      <c r="BL32" s="27">
        <f t="shared" si="90"/>
        <v>169600</v>
      </c>
      <c r="BM32" s="27">
        <f t="shared" si="91"/>
        <v>32224</v>
      </c>
      <c r="BN32" s="28">
        <f t="shared" si="92"/>
        <v>201824</v>
      </c>
      <c r="BO32" s="26">
        <v>1</v>
      </c>
      <c r="BP32" s="27">
        <v>160000</v>
      </c>
      <c r="BQ32" s="27">
        <v>180000</v>
      </c>
      <c r="BR32" s="148"/>
      <c r="BS32" s="148"/>
      <c r="BT32" s="143">
        <f t="shared" si="29"/>
        <v>8.3189033080770289E-2</v>
      </c>
      <c r="BU32" s="27">
        <f t="shared" si="109"/>
        <v>170000</v>
      </c>
      <c r="BV32" s="28">
        <f t="shared" si="110"/>
        <v>32300</v>
      </c>
      <c r="BW32" s="30">
        <f t="shared" si="111"/>
        <v>202300</v>
      </c>
      <c r="BX32" s="26">
        <v>1</v>
      </c>
      <c r="BY32" s="28">
        <v>160000</v>
      </c>
      <c r="BZ32" s="28">
        <v>180000</v>
      </c>
      <c r="CA32" s="156"/>
      <c r="CB32" s="156"/>
      <c r="CC32" s="177">
        <f t="shared" si="32"/>
        <v>8.3189033080770289E-2</v>
      </c>
      <c r="CD32" s="27">
        <f t="shared" si="112"/>
        <v>170000</v>
      </c>
      <c r="CE32" s="28">
        <f t="shared" si="113"/>
        <v>32300</v>
      </c>
      <c r="CF32" s="29">
        <f t="shared" ref="CF32:CF35" si="119">+CE32+CD32</f>
        <v>202300</v>
      </c>
      <c r="CG32" s="26">
        <v>1</v>
      </c>
      <c r="CH32" s="27">
        <v>128000</v>
      </c>
      <c r="CI32" s="27">
        <v>153600</v>
      </c>
      <c r="CJ32" s="148"/>
      <c r="CK32" s="148"/>
      <c r="CL32" s="143">
        <f>+STDEVA(CH32:CI32)/AVERAGE(CH32:CI32)</f>
        <v>0.12856486930664501</v>
      </c>
      <c r="CM32" s="27">
        <f>+AVERAGE(CH32:CJ32)</f>
        <v>140800</v>
      </c>
      <c r="CN32" s="27">
        <f t="shared" si="114"/>
        <v>26752</v>
      </c>
      <c r="CO32" s="28">
        <f t="shared" si="115"/>
        <v>167552</v>
      </c>
      <c r="CP32" s="26">
        <v>1</v>
      </c>
      <c r="CQ32" s="27">
        <v>128000</v>
      </c>
      <c r="CR32" s="27">
        <v>153600</v>
      </c>
      <c r="CS32" s="148"/>
      <c r="CT32" s="148"/>
      <c r="CU32" s="143">
        <f t="shared" si="27"/>
        <v>0.12856486930664501</v>
      </c>
      <c r="CV32" s="27">
        <f t="shared" si="116"/>
        <v>140800</v>
      </c>
      <c r="CW32" s="28">
        <f t="shared" si="117"/>
        <v>26752</v>
      </c>
      <c r="CX32" s="29">
        <f t="shared" si="118"/>
        <v>167552</v>
      </c>
      <c r="CY32" s="26">
        <v>1</v>
      </c>
      <c r="CZ32" s="27">
        <v>128000</v>
      </c>
      <c r="DA32" s="27">
        <v>250000</v>
      </c>
      <c r="DB32" s="133"/>
      <c r="DC32" s="133"/>
      <c r="DD32" s="163">
        <f t="shared" si="38"/>
        <v>0.45643929790877669</v>
      </c>
      <c r="DE32" s="198">
        <f>+CZ32</f>
        <v>128000</v>
      </c>
      <c r="DF32" s="27">
        <f t="shared" ref="DF32:DF45" si="120">+DE32*19%</f>
        <v>24320</v>
      </c>
      <c r="DG32" s="28">
        <f t="shared" ref="DG32:DG35" si="121">+DF32+DE32</f>
        <v>152320</v>
      </c>
      <c r="DH32" s="26">
        <v>1</v>
      </c>
      <c r="DI32" s="28">
        <v>128000</v>
      </c>
      <c r="DJ32" s="28">
        <v>200000</v>
      </c>
      <c r="DK32" s="182"/>
      <c r="DL32" s="177">
        <f t="shared" si="104"/>
        <v>0.31043712344775254</v>
      </c>
      <c r="DM32" s="28">
        <f t="shared" si="105"/>
        <v>164000</v>
      </c>
      <c r="DN32" s="28">
        <f t="shared" si="106"/>
        <v>31160</v>
      </c>
      <c r="DO32" s="30">
        <f t="shared" si="107"/>
        <v>195160</v>
      </c>
    </row>
    <row r="33" spans="1:119" ht="21" customHeight="1" x14ac:dyDescent="0.25">
      <c r="A33" s="23">
        <f t="shared" si="108"/>
        <v>23</v>
      </c>
      <c r="B33" s="24" t="s">
        <v>47</v>
      </c>
      <c r="C33" s="25" t="s">
        <v>54</v>
      </c>
      <c r="D33" s="26">
        <v>1</v>
      </c>
      <c r="E33" s="27">
        <v>200000</v>
      </c>
      <c r="F33" s="27">
        <v>230000</v>
      </c>
      <c r="G33" s="145"/>
      <c r="H33" s="145"/>
      <c r="I33" s="143">
        <f t="shared" si="76"/>
        <v>9.8666062491146164E-2</v>
      </c>
      <c r="J33" s="113">
        <f t="shared" si="77"/>
        <v>215000</v>
      </c>
      <c r="K33" s="28">
        <f t="shared" si="78"/>
        <v>40850</v>
      </c>
      <c r="L33" s="29">
        <f t="shared" si="4"/>
        <v>255850</v>
      </c>
      <c r="M33" s="26">
        <v>1</v>
      </c>
      <c r="N33" s="27">
        <v>200000</v>
      </c>
      <c r="O33" s="27">
        <v>230000</v>
      </c>
      <c r="P33" s="145"/>
      <c r="Q33" s="145"/>
      <c r="R33" s="143">
        <f t="shared" si="70"/>
        <v>9.8666062491146164E-2</v>
      </c>
      <c r="S33" s="27">
        <f t="shared" si="79"/>
        <v>215000</v>
      </c>
      <c r="T33" s="28">
        <f t="shared" si="45"/>
        <v>40850</v>
      </c>
      <c r="U33" s="30">
        <f t="shared" si="80"/>
        <v>255850</v>
      </c>
      <c r="V33" s="26">
        <v>1</v>
      </c>
      <c r="W33" s="27">
        <v>200000</v>
      </c>
      <c r="X33" s="27">
        <v>230000</v>
      </c>
      <c r="Y33" s="145"/>
      <c r="Z33" s="145"/>
      <c r="AA33" s="143">
        <f t="shared" si="46"/>
        <v>9.8666062491146164E-2</v>
      </c>
      <c r="AB33" s="27">
        <f t="shared" si="81"/>
        <v>215000</v>
      </c>
      <c r="AC33" s="28">
        <f t="shared" si="48"/>
        <v>40850</v>
      </c>
      <c r="AD33" s="29">
        <f t="shared" si="82"/>
        <v>255850</v>
      </c>
      <c r="AE33" s="26">
        <v>1</v>
      </c>
      <c r="AF33" s="27">
        <v>200000</v>
      </c>
      <c r="AG33" s="27">
        <v>250000</v>
      </c>
      <c r="AH33" s="145"/>
      <c r="AI33" s="145"/>
      <c r="AJ33" s="143">
        <f t="shared" si="50"/>
        <v>0.15713484026367724</v>
      </c>
      <c r="AK33" s="27">
        <f t="shared" si="83"/>
        <v>225000</v>
      </c>
      <c r="AL33" s="28">
        <f t="shared" si="52"/>
        <v>42750</v>
      </c>
      <c r="AM33" s="30">
        <f t="shared" si="84"/>
        <v>267750</v>
      </c>
      <c r="AN33" s="26">
        <v>1</v>
      </c>
      <c r="AO33" s="27">
        <v>200000</v>
      </c>
      <c r="AP33" s="27">
        <v>250000</v>
      </c>
      <c r="AQ33" s="145"/>
      <c r="AR33" s="145"/>
      <c r="AS33" s="143">
        <f t="shared" si="85"/>
        <v>0.15713484026367724</v>
      </c>
      <c r="AT33" s="27">
        <f t="shared" si="86"/>
        <v>225000</v>
      </c>
      <c r="AU33" s="28">
        <f t="shared" si="56"/>
        <v>42750</v>
      </c>
      <c r="AV33" s="30">
        <f t="shared" si="87"/>
        <v>267750</v>
      </c>
      <c r="AW33" s="26">
        <v>1</v>
      </c>
      <c r="AX33" s="27">
        <v>200000</v>
      </c>
      <c r="AY33" s="27">
        <v>250000</v>
      </c>
      <c r="AZ33" s="145"/>
      <c r="BA33" s="145"/>
      <c r="BB33" s="143">
        <f t="shared" si="58"/>
        <v>0.15713484026367724</v>
      </c>
      <c r="BC33" s="27">
        <f t="shared" si="88"/>
        <v>225000</v>
      </c>
      <c r="BD33" s="27">
        <f t="shared" si="60"/>
        <v>42750</v>
      </c>
      <c r="BE33" s="27">
        <f t="shared" si="89"/>
        <v>267750</v>
      </c>
      <c r="BF33" s="26">
        <v>1</v>
      </c>
      <c r="BG33" s="27">
        <v>160000</v>
      </c>
      <c r="BH33" s="27">
        <v>180000</v>
      </c>
      <c r="BI33" s="145"/>
      <c r="BJ33" s="145"/>
      <c r="BK33" s="143">
        <f t="shared" si="23"/>
        <v>8.3189033080770289E-2</v>
      </c>
      <c r="BL33" s="27">
        <f t="shared" si="90"/>
        <v>170000</v>
      </c>
      <c r="BM33" s="27">
        <f t="shared" si="91"/>
        <v>32300</v>
      </c>
      <c r="BN33" s="28">
        <f t="shared" si="92"/>
        <v>202300</v>
      </c>
      <c r="BO33" s="26">
        <v>1</v>
      </c>
      <c r="BP33" s="27">
        <v>160000</v>
      </c>
      <c r="BQ33" s="27">
        <v>180000</v>
      </c>
      <c r="BR33" s="148"/>
      <c r="BS33" s="148"/>
      <c r="BT33" s="143">
        <f t="shared" si="29"/>
        <v>8.3189033080770289E-2</v>
      </c>
      <c r="BU33" s="27">
        <f t="shared" si="109"/>
        <v>170000</v>
      </c>
      <c r="BV33" s="28">
        <f t="shared" si="110"/>
        <v>32300</v>
      </c>
      <c r="BW33" s="30">
        <f t="shared" si="111"/>
        <v>202300</v>
      </c>
      <c r="BX33" s="26">
        <v>1</v>
      </c>
      <c r="BY33" s="28">
        <v>160000</v>
      </c>
      <c r="BZ33" s="28">
        <v>180000</v>
      </c>
      <c r="CA33" s="156"/>
      <c r="CB33" s="156"/>
      <c r="CC33" s="177">
        <f t="shared" si="32"/>
        <v>8.3189033080770289E-2</v>
      </c>
      <c r="CD33" s="27">
        <f t="shared" si="112"/>
        <v>170000</v>
      </c>
      <c r="CE33" s="28">
        <f t="shared" si="113"/>
        <v>32300</v>
      </c>
      <c r="CF33" s="29">
        <f t="shared" si="119"/>
        <v>202300</v>
      </c>
      <c r="CG33" s="26">
        <v>1</v>
      </c>
      <c r="CH33" s="27">
        <v>128000</v>
      </c>
      <c r="CI33" s="27">
        <v>153600</v>
      </c>
      <c r="CJ33" s="148"/>
      <c r="CK33" s="148"/>
      <c r="CL33" s="143">
        <f>+STDEVA(CH33:CI33)/AVERAGE(CH33:CI33)</f>
        <v>0.12856486930664501</v>
      </c>
      <c r="CM33" s="27">
        <f>+AVERAGE(CH33:CJ33)</f>
        <v>140800</v>
      </c>
      <c r="CN33" s="27">
        <f t="shared" si="114"/>
        <v>26752</v>
      </c>
      <c r="CO33" s="28">
        <f t="shared" si="115"/>
        <v>167552</v>
      </c>
      <c r="CP33" s="26">
        <v>1</v>
      </c>
      <c r="CQ33" s="27">
        <v>128000</v>
      </c>
      <c r="CR33" s="27">
        <v>153600</v>
      </c>
      <c r="CS33" s="148"/>
      <c r="CT33" s="148"/>
      <c r="CU33" s="143">
        <f t="shared" si="27"/>
        <v>0.12856486930664501</v>
      </c>
      <c r="CV33" s="27">
        <f t="shared" si="116"/>
        <v>140800</v>
      </c>
      <c r="CW33" s="28">
        <f t="shared" si="117"/>
        <v>26752</v>
      </c>
      <c r="CX33" s="29">
        <f t="shared" si="118"/>
        <v>167552</v>
      </c>
      <c r="CY33" s="26">
        <v>1</v>
      </c>
      <c r="CZ33" s="27">
        <v>128000</v>
      </c>
      <c r="DA33" s="27">
        <v>250000</v>
      </c>
      <c r="DB33" s="133"/>
      <c r="DC33" s="133"/>
      <c r="DD33" s="163">
        <f t="shared" si="38"/>
        <v>0.45643929790877669</v>
      </c>
      <c r="DE33" s="198">
        <f t="shared" ref="DE33:DE35" si="122">+CZ33</f>
        <v>128000</v>
      </c>
      <c r="DF33" s="27">
        <f t="shared" si="120"/>
        <v>24320</v>
      </c>
      <c r="DG33" s="28">
        <f t="shared" si="121"/>
        <v>152320</v>
      </c>
      <c r="DH33" s="26">
        <v>1</v>
      </c>
      <c r="DI33" s="28">
        <v>128000</v>
      </c>
      <c r="DJ33" s="28">
        <v>200000</v>
      </c>
      <c r="DK33" s="182"/>
      <c r="DL33" s="177">
        <f t="shared" si="104"/>
        <v>0.31043712344775254</v>
      </c>
      <c r="DM33" s="28">
        <f t="shared" si="105"/>
        <v>164000</v>
      </c>
      <c r="DN33" s="28">
        <f t="shared" si="106"/>
        <v>31160</v>
      </c>
      <c r="DO33" s="30">
        <f t="shared" si="107"/>
        <v>195160</v>
      </c>
    </row>
    <row r="34" spans="1:119" ht="21" customHeight="1" x14ac:dyDescent="0.25">
      <c r="A34" s="23">
        <f t="shared" si="108"/>
        <v>24</v>
      </c>
      <c r="B34" s="24" t="s">
        <v>47</v>
      </c>
      <c r="C34" s="25" t="s">
        <v>55</v>
      </c>
      <c r="D34" s="26">
        <v>1</v>
      </c>
      <c r="E34" s="27">
        <v>200000</v>
      </c>
      <c r="F34" s="27">
        <v>230000</v>
      </c>
      <c r="G34" s="145"/>
      <c r="H34" s="145"/>
      <c r="I34" s="143">
        <f t="shared" si="76"/>
        <v>9.8666062491146164E-2</v>
      </c>
      <c r="J34" s="113">
        <f t="shared" si="77"/>
        <v>215000</v>
      </c>
      <c r="K34" s="28">
        <f t="shared" si="78"/>
        <v>40850</v>
      </c>
      <c r="L34" s="29">
        <f t="shared" si="4"/>
        <v>255850</v>
      </c>
      <c r="M34" s="26">
        <v>1</v>
      </c>
      <c r="N34" s="27">
        <v>200000</v>
      </c>
      <c r="O34" s="27">
        <v>230000</v>
      </c>
      <c r="P34" s="145"/>
      <c r="Q34" s="145"/>
      <c r="R34" s="143">
        <f t="shared" si="70"/>
        <v>9.8666062491146164E-2</v>
      </c>
      <c r="S34" s="27">
        <f t="shared" si="79"/>
        <v>215000</v>
      </c>
      <c r="T34" s="28">
        <f t="shared" si="45"/>
        <v>40850</v>
      </c>
      <c r="U34" s="30">
        <f t="shared" si="80"/>
        <v>255850</v>
      </c>
      <c r="V34" s="26">
        <v>1</v>
      </c>
      <c r="W34" s="27">
        <v>200000</v>
      </c>
      <c r="X34" s="27">
        <v>230000</v>
      </c>
      <c r="Y34" s="145"/>
      <c r="Z34" s="145"/>
      <c r="AA34" s="143">
        <f t="shared" si="46"/>
        <v>9.8666062491146164E-2</v>
      </c>
      <c r="AB34" s="27">
        <f t="shared" si="81"/>
        <v>215000</v>
      </c>
      <c r="AC34" s="28">
        <f t="shared" si="48"/>
        <v>40850</v>
      </c>
      <c r="AD34" s="29">
        <f t="shared" si="82"/>
        <v>255850</v>
      </c>
      <c r="AE34" s="26">
        <v>1</v>
      </c>
      <c r="AF34" s="27">
        <v>200000</v>
      </c>
      <c r="AG34" s="27">
        <v>250000</v>
      </c>
      <c r="AH34" s="145"/>
      <c r="AI34" s="145"/>
      <c r="AJ34" s="143">
        <f t="shared" si="50"/>
        <v>0.15713484026367724</v>
      </c>
      <c r="AK34" s="27">
        <f t="shared" si="83"/>
        <v>225000</v>
      </c>
      <c r="AL34" s="28">
        <f t="shared" si="52"/>
        <v>42750</v>
      </c>
      <c r="AM34" s="30">
        <f t="shared" si="84"/>
        <v>267750</v>
      </c>
      <c r="AN34" s="26">
        <v>1</v>
      </c>
      <c r="AO34" s="27">
        <v>200000</v>
      </c>
      <c r="AP34" s="27">
        <v>250000</v>
      </c>
      <c r="AQ34" s="145"/>
      <c r="AR34" s="145"/>
      <c r="AS34" s="143">
        <f t="shared" si="85"/>
        <v>0.15713484026367724</v>
      </c>
      <c r="AT34" s="27">
        <f t="shared" si="86"/>
        <v>225000</v>
      </c>
      <c r="AU34" s="28">
        <f t="shared" si="56"/>
        <v>42750</v>
      </c>
      <c r="AV34" s="30">
        <f t="shared" si="87"/>
        <v>267750</v>
      </c>
      <c r="AW34" s="26">
        <v>1</v>
      </c>
      <c r="AX34" s="27">
        <v>200000</v>
      </c>
      <c r="AY34" s="27">
        <v>250000</v>
      </c>
      <c r="AZ34" s="145"/>
      <c r="BA34" s="145"/>
      <c r="BB34" s="143">
        <f t="shared" si="58"/>
        <v>0.15713484026367724</v>
      </c>
      <c r="BC34" s="27">
        <f t="shared" si="88"/>
        <v>225000</v>
      </c>
      <c r="BD34" s="27">
        <f t="shared" si="60"/>
        <v>42750</v>
      </c>
      <c r="BE34" s="27">
        <f t="shared" si="89"/>
        <v>267750</v>
      </c>
      <c r="BF34" s="26">
        <v>1</v>
      </c>
      <c r="BG34" s="27">
        <v>160000</v>
      </c>
      <c r="BH34" s="27">
        <v>180000</v>
      </c>
      <c r="BI34" s="145"/>
      <c r="BJ34" s="145"/>
      <c r="BK34" s="143">
        <f t="shared" si="23"/>
        <v>8.3189033080770289E-2</v>
      </c>
      <c r="BL34" s="27">
        <f t="shared" si="90"/>
        <v>170000</v>
      </c>
      <c r="BM34" s="27">
        <f t="shared" si="91"/>
        <v>32300</v>
      </c>
      <c r="BN34" s="28">
        <f t="shared" si="92"/>
        <v>202300</v>
      </c>
      <c r="BO34" s="26">
        <v>1</v>
      </c>
      <c r="BP34" s="27">
        <v>160000</v>
      </c>
      <c r="BQ34" s="27">
        <v>180000</v>
      </c>
      <c r="BR34" s="148"/>
      <c r="BS34" s="148"/>
      <c r="BT34" s="143">
        <f t="shared" si="29"/>
        <v>8.3189033080770289E-2</v>
      </c>
      <c r="BU34" s="27">
        <f t="shared" si="109"/>
        <v>170000</v>
      </c>
      <c r="BV34" s="28">
        <f t="shared" si="110"/>
        <v>32300</v>
      </c>
      <c r="BW34" s="30">
        <f t="shared" si="111"/>
        <v>202300</v>
      </c>
      <c r="BX34" s="26">
        <v>1</v>
      </c>
      <c r="BY34" s="28">
        <v>160000</v>
      </c>
      <c r="BZ34" s="28">
        <v>180000</v>
      </c>
      <c r="CA34" s="156"/>
      <c r="CB34" s="156"/>
      <c r="CC34" s="177">
        <f t="shared" si="32"/>
        <v>8.3189033080770289E-2</v>
      </c>
      <c r="CD34" s="27">
        <f t="shared" si="112"/>
        <v>170000</v>
      </c>
      <c r="CE34" s="28">
        <f t="shared" si="113"/>
        <v>32300</v>
      </c>
      <c r="CF34" s="29">
        <f t="shared" si="119"/>
        <v>202300</v>
      </c>
      <c r="CG34" s="26">
        <v>1</v>
      </c>
      <c r="CH34" s="27">
        <v>128000</v>
      </c>
      <c r="CI34" s="27">
        <v>153600</v>
      </c>
      <c r="CJ34" s="148"/>
      <c r="CK34" s="148"/>
      <c r="CL34" s="143">
        <f>+STDEVA(CH34:CI34)/AVERAGE(CH34:CI34)</f>
        <v>0.12856486930664501</v>
      </c>
      <c r="CM34" s="27">
        <f>+AVERAGE(CH34:CJ34)</f>
        <v>140800</v>
      </c>
      <c r="CN34" s="27">
        <f t="shared" si="114"/>
        <v>26752</v>
      </c>
      <c r="CO34" s="28">
        <f t="shared" si="115"/>
        <v>167552</v>
      </c>
      <c r="CP34" s="26">
        <v>1</v>
      </c>
      <c r="CQ34" s="27">
        <v>128000</v>
      </c>
      <c r="CR34" s="27">
        <v>153600</v>
      </c>
      <c r="CS34" s="148"/>
      <c r="CT34" s="148"/>
      <c r="CU34" s="143">
        <f t="shared" si="27"/>
        <v>0.12856486930664501</v>
      </c>
      <c r="CV34" s="27">
        <f t="shared" si="116"/>
        <v>140800</v>
      </c>
      <c r="CW34" s="28">
        <f t="shared" si="117"/>
        <v>26752</v>
      </c>
      <c r="CX34" s="29">
        <f t="shared" si="118"/>
        <v>167552</v>
      </c>
      <c r="CY34" s="26">
        <v>1</v>
      </c>
      <c r="CZ34" s="27">
        <v>128000</v>
      </c>
      <c r="DA34" s="27">
        <v>250000</v>
      </c>
      <c r="DB34" s="133"/>
      <c r="DC34" s="133"/>
      <c r="DD34" s="163">
        <f t="shared" si="38"/>
        <v>0.45643929790877669</v>
      </c>
      <c r="DE34" s="198">
        <f t="shared" si="122"/>
        <v>128000</v>
      </c>
      <c r="DF34" s="27">
        <f t="shared" si="120"/>
        <v>24320</v>
      </c>
      <c r="DG34" s="28">
        <f t="shared" si="121"/>
        <v>152320</v>
      </c>
      <c r="DH34" s="26">
        <v>1</v>
      </c>
      <c r="DI34" s="28">
        <v>128000</v>
      </c>
      <c r="DJ34" s="28">
        <v>200000</v>
      </c>
      <c r="DK34" s="182"/>
      <c r="DL34" s="177">
        <f t="shared" si="104"/>
        <v>0.31043712344775254</v>
      </c>
      <c r="DM34" s="28">
        <f t="shared" si="105"/>
        <v>164000</v>
      </c>
      <c r="DN34" s="28">
        <f t="shared" si="106"/>
        <v>31160</v>
      </c>
      <c r="DO34" s="30">
        <f t="shared" si="107"/>
        <v>195160</v>
      </c>
    </row>
    <row r="35" spans="1:119" ht="21" customHeight="1" x14ac:dyDescent="0.25">
      <c r="A35" s="23">
        <f t="shared" si="108"/>
        <v>25</v>
      </c>
      <c r="B35" s="24" t="s">
        <v>47</v>
      </c>
      <c r="C35" s="25" t="s">
        <v>56</v>
      </c>
      <c r="D35" s="26">
        <v>1</v>
      </c>
      <c r="E35" s="27">
        <v>200000</v>
      </c>
      <c r="F35" s="27">
        <v>230000</v>
      </c>
      <c r="G35" s="145"/>
      <c r="H35" s="145"/>
      <c r="I35" s="143">
        <f t="shared" si="76"/>
        <v>9.8666062491146164E-2</v>
      </c>
      <c r="J35" s="113">
        <f t="shared" si="77"/>
        <v>215000</v>
      </c>
      <c r="K35" s="28">
        <f t="shared" si="78"/>
        <v>40850</v>
      </c>
      <c r="L35" s="29">
        <f t="shared" si="4"/>
        <v>255850</v>
      </c>
      <c r="M35" s="26">
        <v>1</v>
      </c>
      <c r="N35" s="27">
        <v>200000</v>
      </c>
      <c r="O35" s="27">
        <v>230000</v>
      </c>
      <c r="P35" s="145"/>
      <c r="Q35" s="145"/>
      <c r="R35" s="143">
        <f t="shared" si="70"/>
        <v>9.8666062491146164E-2</v>
      </c>
      <c r="S35" s="27">
        <f t="shared" si="79"/>
        <v>215000</v>
      </c>
      <c r="T35" s="28">
        <f t="shared" si="45"/>
        <v>40850</v>
      </c>
      <c r="U35" s="30">
        <f t="shared" si="80"/>
        <v>255850</v>
      </c>
      <c r="V35" s="26">
        <v>1</v>
      </c>
      <c r="W35" s="27">
        <v>200000</v>
      </c>
      <c r="X35" s="27">
        <v>230000</v>
      </c>
      <c r="Y35" s="145"/>
      <c r="Z35" s="145"/>
      <c r="AA35" s="143">
        <f t="shared" si="46"/>
        <v>9.8666062491146164E-2</v>
      </c>
      <c r="AB35" s="27">
        <f t="shared" si="81"/>
        <v>215000</v>
      </c>
      <c r="AC35" s="28">
        <f t="shared" si="48"/>
        <v>40850</v>
      </c>
      <c r="AD35" s="29">
        <f t="shared" si="82"/>
        <v>255850</v>
      </c>
      <c r="AE35" s="26">
        <v>1</v>
      </c>
      <c r="AF35" s="27">
        <v>200000</v>
      </c>
      <c r="AG35" s="27">
        <v>250000</v>
      </c>
      <c r="AH35" s="145"/>
      <c r="AI35" s="145"/>
      <c r="AJ35" s="143">
        <f t="shared" si="50"/>
        <v>0.15713484026367724</v>
      </c>
      <c r="AK35" s="27">
        <f t="shared" si="83"/>
        <v>225000</v>
      </c>
      <c r="AL35" s="28">
        <f t="shared" si="52"/>
        <v>42750</v>
      </c>
      <c r="AM35" s="30">
        <f t="shared" si="84"/>
        <v>267750</v>
      </c>
      <c r="AN35" s="26">
        <v>1</v>
      </c>
      <c r="AO35" s="27">
        <v>200000</v>
      </c>
      <c r="AP35" s="27">
        <v>250000</v>
      </c>
      <c r="AQ35" s="145"/>
      <c r="AR35" s="145"/>
      <c r="AS35" s="143">
        <f t="shared" si="85"/>
        <v>0.15713484026367724</v>
      </c>
      <c r="AT35" s="27">
        <f t="shared" si="86"/>
        <v>225000</v>
      </c>
      <c r="AU35" s="28">
        <f t="shared" si="56"/>
        <v>42750</v>
      </c>
      <c r="AV35" s="30">
        <f t="shared" si="87"/>
        <v>267750</v>
      </c>
      <c r="AW35" s="26">
        <v>1</v>
      </c>
      <c r="AX35" s="27">
        <v>200000</v>
      </c>
      <c r="AY35" s="27">
        <v>250000</v>
      </c>
      <c r="AZ35" s="145"/>
      <c r="BA35" s="145"/>
      <c r="BB35" s="143">
        <f t="shared" si="58"/>
        <v>0.15713484026367724</v>
      </c>
      <c r="BC35" s="27">
        <f t="shared" si="88"/>
        <v>225000</v>
      </c>
      <c r="BD35" s="27">
        <f t="shared" si="60"/>
        <v>42750</v>
      </c>
      <c r="BE35" s="27">
        <f t="shared" si="89"/>
        <v>267750</v>
      </c>
      <c r="BF35" s="26">
        <v>1</v>
      </c>
      <c r="BG35" s="27">
        <v>160000</v>
      </c>
      <c r="BH35" s="27">
        <v>180000</v>
      </c>
      <c r="BI35" s="145"/>
      <c r="BJ35" s="145"/>
      <c r="BK35" s="143">
        <f>+STDEVA(BG35:BH35)/AVERAGE(BG35:BH35)</f>
        <v>8.3189033080770289E-2</v>
      </c>
      <c r="BL35" s="27">
        <f t="shared" si="90"/>
        <v>170000</v>
      </c>
      <c r="BM35" s="27">
        <f t="shared" si="91"/>
        <v>32300</v>
      </c>
      <c r="BN35" s="28">
        <f t="shared" si="92"/>
        <v>202300</v>
      </c>
      <c r="BO35" s="26">
        <v>1</v>
      </c>
      <c r="BP35" s="27">
        <v>160000</v>
      </c>
      <c r="BQ35" s="27">
        <v>180000</v>
      </c>
      <c r="BR35" s="148"/>
      <c r="BS35" s="148"/>
      <c r="BT35" s="143">
        <f t="shared" si="29"/>
        <v>8.3189033080770289E-2</v>
      </c>
      <c r="BU35" s="27">
        <f t="shared" si="109"/>
        <v>170000</v>
      </c>
      <c r="BV35" s="28">
        <f t="shared" si="110"/>
        <v>32300</v>
      </c>
      <c r="BW35" s="30">
        <f>+BV35+BU35</f>
        <v>202300</v>
      </c>
      <c r="BX35" s="26">
        <v>1</v>
      </c>
      <c r="BY35" s="28">
        <v>160000</v>
      </c>
      <c r="BZ35" s="28">
        <v>180000</v>
      </c>
      <c r="CA35" s="156"/>
      <c r="CB35" s="156"/>
      <c r="CC35" s="177">
        <f t="shared" si="32"/>
        <v>8.3189033080770289E-2</v>
      </c>
      <c r="CD35" s="27">
        <f t="shared" si="112"/>
        <v>170000</v>
      </c>
      <c r="CE35" s="28">
        <f t="shared" si="113"/>
        <v>32300</v>
      </c>
      <c r="CF35" s="29">
        <f t="shared" si="119"/>
        <v>202300</v>
      </c>
      <c r="CG35" s="26">
        <v>1</v>
      </c>
      <c r="CH35" s="27">
        <v>128000</v>
      </c>
      <c r="CI35" s="27">
        <v>153600</v>
      </c>
      <c r="CJ35" s="148"/>
      <c r="CK35" s="148"/>
      <c r="CL35" s="143">
        <f>+STDEVA(CH35:CI35)/AVERAGE(CH35:CI35)</f>
        <v>0.12856486930664501</v>
      </c>
      <c r="CM35" s="27">
        <f>+AVERAGE(CH35:CJ35)</f>
        <v>140800</v>
      </c>
      <c r="CN35" s="27">
        <f t="shared" si="114"/>
        <v>26752</v>
      </c>
      <c r="CO35" s="28">
        <f t="shared" si="115"/>
        <v>167552</v>
      </c>
      <c r="CP35" s="26">
        <v>1</v>
      </c>
      <c r="CQ35" s="27">
        <v>128000</v>
      </c>
      <c r="CR35" s="27">
        <v>153600</v>
      </c>
      <c r="CS35" s="148"/>
      <c r="CT35" s="148"/>
      <c r="CU35" s="143">
        <f t="shared" si="27"/>
        <v>0.12856486930664501</v>
      </c>
      <c r="CV35" s="27">
        <f t="shared" si="116"/>
        <v>140800</v>
      </c>
      <c r="CW35" s="28">
        <f t="shared" si="117"/>
        <v>26752</v>
      </c>
      <c r="CX35" s="29">
        <f t="shared" si="118"/>
        <v>167552</v>
      </c>
      <c r="CY35" s="26">
        <v>1</v>
      </c>
      <c r="CZ35" s="27">
        <v>128000</v>
      </c>
      <c r="DA35" s="27">
        <v>250000</v>
      </c>
      <c r="DB35" s="133"/>
      <c r="DC35" s="133"/>
      <c r="DD35" s="163">
        <f t="shared" si="38"/>
        <v>0.45643929790877669</v>
      </c>
      <c r="DE35" s="198">
        <f t="shared" si="122"/>
        <v>128000</v>
      </c>
      <c r="DF35" s="27">
        <f t="shared" si="120"/>
        <v>24320</v>
      </c>
      <c r="DG35" s="28">
        <f t="shared" si="121"/>
        <v>152320</v>
      </c>
      <c r="DH35" s="26">
        <v>1</v>
      </c>
      <c r="DI35" s="28">
        <v>128000</v>
      </c>
      <c r="DJ35" s="28">
        <v>200000</v>
      </c>
      <c r="DK35" s="182"/>
      <c r="DL35" s="177">
        <f t="shared" si="104"/>
        <v>0.31043712344775254</v>
      </c>
      <c r="DM35" s="28">
        <f t="shared" si="105"/>
        <v>164000</v>
      </c>
      <c r="DN35" s="28">
        <f t="shared" si="106"/>
        <v>31160</v>
      </c>
      <c r="DO35" s="30">
        <f t="shared" si="107"/>
        <v>195160</v>
      </c>
    </row>
    <row r="36" spans="1:119" ht="15" customHeight="1" x14ac:dyDescent="0.25">
      <c r="A36" s="245" t="s">
        <v>57</v>
      </c>
      <c r="B36" s="245"/>
      <c r="C36" s="246"/>
      <c r="D36" s="35"/>
      <c r="E36" s="36"/>
      <c r="F36" s="36"/>
      <c r="G36" s="36"/>
      <c r="H36" s="36"/>
      <c r="I36" s="36"/>
      <c r="J36" s="36"/>
      <c r="K36" s="36"/>
      <c r="L36" s="37"/>
      <c r="M36" s="35"/>
      <c r="N36" s="36"/>
      <c r="O36" s="36"/>
      <c r="P36" s="36"/>
      <c r="Q36" s="36"/>
      <c r="R36" s="36"/>
      <c r="S36" s="36"/>
      <c r="T36" s="36"/>
      <c r="U36" s="38"/>
      <c r="V36" s="39"/>
      <c r="W36" s="40"/>
      <c r="X36" s="40"/>
      <c r="Y36" s="40"/>
      <c r="Z36" s="40"/>
      <c r="AA36" s="40"/>
      <c r="AB36" s="40"/>
      <c r="AC36" s="40"/>
      <c r="AD36" s="41"/>
      <c r="AE36" s="39"/>
      <c r="AF36" s="40"/>
      <c r="AG36" s="40"/>
      <c r="AH36" s="40"/>
      <c r="AI36" s="40"/>
      <c r="AJ36" s="40"/>
      <c r="AK36" s="40"/>
      <c r="AL36" s="40"/>
      <c r="AM36" s="42"/>
      <c r="AN36" s="39"/>
      <c r="AO36" s="40"/>
      <c r="AP36" s="40"/>
      <c r="AQ36" s="40"/>
      <c r="AR36" s="40"/>
      <c r="AS36" s="166"/>
      <c r="AT36" s="40"/>
      <c r="AU36" s="40"/>
      <c r="AV36" s="42"/>
      <c r="AW36" s="39"/>
      <c r="AX36" s="118"/>
      <c r="AY36" s="118"/>
      <c r="AZ36" s="118"/>
      <c r="BA36" s="118"/>
      <c r="BB36" s="172"/>
      <c r="BC36" s="118"/>
      <c r="BD36" s="40"/>
      <c r="BE36" s="40"/>
      <c r="BF36" s="39"/>
      <c r="BG36" s="40"/>
      <c r="BH36" s="40"/>
      <c r="BI36" s="40"/>
      <c r="BJ36" s="40"/>
      <c r="BK36" s="166"/>
      <c r="BL36" s="40"/>
      <c r="BM36" s="40"/>
      <c r="BN36" s="40"/>
      <c r="BO36" s="39"/>
      <c r="BP36" s="40"/>
      <c r="BQ36" s="40"/>
      <c r="BR36" s="40"/>
      <c r="BS36" s="40"/>
      <c r="BT36" s="166"/>
      <c r="BU36" s="40"/>
      <c r="BV36" s="40"/>
      <c r="BW36" s="42"/>
      <c r="BX36" s="39"/>
      <c r="BY36" s="118"/>
      <c r="BZ36" s="118"/>
      <c r="CA36" s="118"/>
      <c r="CB36" s="118"/>
      <c r="CC36" s="172"/>
      <c r="CD36" s="40"/>
      <c r="CE36" s="40"/>
      <c r="CF36" s="41"/>
      <c r="CG36" s="39"/>
      <c r="CH36" s="40"/>
      <c r="CI36" s="40"/>
      <c r="CJ36" s="40"/>
      <c r="CK36" s="40"/>
      <c r="CL36" s="166"/>
      <c r="CM36" s="40"/>
      <c r="CN36" s="40"/>
      <c r="CO36" s="40"/>
      <c r="CP36" s="39"/>
      <c r="CQ36" s="40"/>
      <c r="CR36" s="40"/>
      <c r="CS36" s="40"/>
      <c r="CT36" s="40"/>
      <c r="CU36" s="166"/>
      <c r="CV36" s="40"/>
      <c r="CW36" s="40"/>
      <c r="CX36" s="41"/>
      <c r="CY36" s="39"/>
      <c r="CZ36" s="40"/>
      <c r="DA36" s="40"/>
      <c r="DB36" s="40"/>
      <c r="DC36" s="40"/>
      <c r="DD36" s="166"/>
      <c r="DE36" s="40"/>
      <c r="DF36" s="40"/>
      <c r="DG36" s="40"/>
      <c r="DH36" s="39"/>
      <c r="DI36" s="118"/>
      <c r="DJ36" s="118"/>
      <c r="DK36" s="118"/>
      <c r="DL36" s="118"/>
      <c r="DM36" s="40"/>
      <c r="DN36" s="40"/>
      <c r="DO36" s="42"/>
    </row>
    <row r="37" spans="1:119" ht="21" customHeight="1" x14ac:dyDescent="0.25">
      <c r="A37" s="23">
        <f>+A35+1</f>
        <v>26</v>
      </c>
      <c r="B37" s="24" t="s">
        <v>58</v>
      </c>
      <c r="C37" s="25" t="s">
        <v>59</v>
      </c>
      <c r="D37" s="31" t="s">
        <v>30</v>
      </c>
      <c r="E37" s="32" t="s">
        <v>30</v>
      </c>
      <c r="F37" s="32" t="s">
        <v>30</v>
      </c>
      <c r="G37" s="32" t="s">
        <v>30</v>
      </c>
      <c r="H37" s="32" t="s">
        <v>30</v>
      </c>
      <c r="I37" s="32" t="s">
        <v>30</v>
      </c>
      <c r="J37" s="32" t="s">
        <v>30</v>
      </c>
      <c r="K37" s="32" t="s">
        <v>30</v>
      </c>
      <c r="L37" s="32" t="s">
        <v>30</v>
      </c>
      <c r="M37" s="31" t="s">
        <v>30</v>
      </c>
      <c r="N37" s="32" t="s">
        <v>30</v>
      </c>
      <c r="O37" s="32" t="s">
        <v>30</v>
      </c>
      <c r="P37" s="32" t="s">
        <v>30</v>
      </c>
      <c r="Q37" s="32" t="s">
        <v>30</v>
      </c>
      <c r="R37" s="32" t="s">
        <v>30</v>
      </c>
      <c r="S37" s="32" t="s">
        <v>30</v>
      </c>
      <c r="T37" s="32" t="s">
        <v>30</v>
      </c>
      <c r="U37" s="33" t="s">
        <v>30</v>
      </c>
      <c r="V37" s="31" t="s">
        <v>30</v>
      </c>
      <c r="W37" s="32" t="s">
        <v>30</v>
      </c>
      <c r="X37" s="32" t="s">
        <v>30</v>
      </c>
      <c r="Y37" s="32" t="s">
        <v>30</v>
      </c>
      <c r="Z37" s="32" t="s">
        <v>30</v>
      </c>
      <c r="AA37" s="32" t="s">
        <v>30</v>
      </c>
      <c r="AB37" s="32" t="s">
        <v>30</v>
      </c>
      <c r="AC37" s="32" t="s">
        <v>30</v>
      </c>
      <c r="AD37" s="34" t="s">
        <v>30</v>
      </c>
      <c r="AE37" s="31" t="s">
        <v>30</v>
      </c>
      <c r="AF37" s="32" t="s">
        <v>30</v>
      </c>
      <c r="AG37" s="32" t="s">
        <v>30</v>
      </c>
      <c r="AH37" s="32" t="s">
        <v>30</v>
      </c>
      <c r="AI37" s="32" t="s">
        <v>30</v>
      </c>
      <c r="AJ37" s="32" t="s">
        <v>30</v>
      </c>
      <c r="AK37" s="32" t="s">
        <v>30</v>
      </c>
      <c r="AL37" s="32" t="s">
        <v>30</v>
      </c>
      <c r="AM37" s="33" t="s">
        <v>30</v>
      </c>
      <c r="AN37" s="31" t="s">
        <v>30</v>
      </c>
      <c r="AO37" s="32" t="s">
        <v>30</v>
      </c>
      <c r="AP37" s="32" t="s">
        <v>30</v>
      </c>
      <c r="AQ37" s="32" t="s">
        <v>30</v>
      </c>
      <c r="AR37" s="32" t="s">
        <v>30</v>
      </c>
      <c r="AS37" s="32" t="s">
        <v>30</v>
      </c>
      <c r="AT37" s="32" t="s">
        <v>30</v>
      </c>
      <c r="AU37" s="32" t="s">
        <v>30</v>
      </c>
      <c r="AV37" s="33" t="s">
        <v>30</v>
      </c>
      <c r="AW37" s="31" t="s">
        <v>30</v>
      </c>
      <c r="AX37" s="32" t="s">
        <v>30</v>
      </c>
      <c r="AY37" s="32" t="s">
        <v>30</v>
      </c>
      <c r="AZ37" s="32" t="s">
        <v>30</v>
      </c>
      <c r="BA37" s="32" t="s">
        <v>30</v>
      </c>
      <c r="BB37" s="32" t="s">
        <v>30</v>
      </c>
      <c r="BC37" s="32" t="s">
        <v>30</v>
      </c>
      <c r="BD37" s="32" t="s">
        <v>30</v>
      </c>
      <c r="BE37" s="32" t="s">
        <v>30</v>
      </c>
      <c r="BF37" s="31" t="s">
        <v>30</v>
      </c>
      <c r="BG37" s="32" t="s">
        <v>30</v>
      </c>
      <c r="BH37" s="32" t="s">
        <v>30</v>
      </c>
      <c r="BI37" s="32" t="s">
        <v>30</v>
      </c>
      <c r="BJ37" s="32" t="s">
        <v>30</v>
      </c>
      <c r="BK37" s="32" t="s">
        <v>30</v>
      </c>
      <c r="BL37" s="32" t="s">
        <v>30</v>
      </c>
      <c r="BM37" s="32" t="s">
        <v>30</v>
      </c>
      <c r="BN37" s="32" t="s">
        <v>30</v>
      </c>
      <c r="BO37" s="31" t="s">
        <v>30</v>
      </c>
      <c r="BP37" s="32" t="s">
        <v>30</v>
      </c>
      <c r="BQ37" s="32" t="s">
        <v>30</v>
      </c>
      <c r="BR37" s="32" t="s">
        <v>30</v>
      </c>
      <c r="BS37" s="32" t="s">
        <v>30</v>
      </c>
      <c r="BT37" s="32" t="s">
        <v>30</v>
      </c>
      <c r="BU37" s="32" t="s">
        <v>30</v>
      </c>
      <c r="BV37" s="32" t="s">
        <v>30</v>
      </c>
      <c r="BW37" s="33" t="s">
        <v>30</v>
      </c>
      <c r="BX37" s="31" t="s">
        <v>30</v>
      </c>
      <c r="BY37" s="32" t="s">
        <v>30</v>
      </c>
      <c r="BZ37" s="43" t="s">
        <v>30</v>
      </c>
      <c r="CA37" s="43" t="s">
        <v>30</v>
      </c>
      <c r="CB37" s="43" t="s">
        <v>30</v>
      </c>
      <c r="CC37" s="43" t="s">
        <v>30</v>
      </c>
      <c r="CD37" s="32" t="s">
        <v>30</v>
      </c>
      <c r="CE37" s="32" t="s">
        <v>30</v>
      </c>
      <c r="CF37" s="34" t="s">
        <v>30</v>
      </c>
      <c r="CG37" s="26">
        <v>1</v>
      </c>
      <c r="CH37" s="27">
        <v>128000</v>
      </c>
      <c r="CI37" s="27">
        <v>153600</v>
      </c>
      <c r="CJ37" s="27"/>
      <c r="CK37" s="27"/>
      <c r="CL37" s="143">
        <f>+STDEVA(CH37:CI37)/AVERAGE(CH37:CI37)</f>
        <v>0.12856486930664501</v>
      </c>
      <c r="CM37" s="27">
        <f>+AVERAGE(CH37:CJ37)</f>
        <v>140800</v>
      </c>
      <c r="CN37" s="27">
        <f t="shared" si="114"/>
        <v>26752</v>
      </c>
      <c r="CO37" s="28">
        <f t="shared" ref="CO37:CO39" si="123">+CN37+CM37</f>
        <v>167552</v>
      </c>
      <c r="CP37" s="26">
        <v>1</v>
      </c>
      <c r="CQ37" s="27">
        <v>128000</v>
      </c>
      <c r="CR37" s="27">
        <v>153600</v>
      </c>
      <c r="CS37" s="27"/>
      <c r="CT37" s="27"/>
      <c r="CU37" s="143">
        <f t="shared" si="27"/>
        <v>0.12856486930664501</v>
      </c>
      <c r="CV37" s="27">
        <f t="shared" ref="CV37:CV39" si="124">+AVERAGE(CQ37:CS37)</f>
        <v>140800</v>
      </c>
      <c r="CW37" s="28">
        <f t="shared" ref="CW37:CW39" si="125">+CV37*19%</f>
        <v>26752</v>
      </c>
      <c r="CX37" s="29">
        <f t="shared" ref="CX37:CX39" si="126">+CW37+CV37</f>
        <v>167552</v>
      </c>
      <c r="CY37" s="26">
        <v>1</v>
      </c>
      <c r="CZ37" s="27">
        <v>128000</v>
      </c>
      <c r="DA37" s="27">
        <v>250000</v>
      </c>
      <c r="DB37" s="27"/>
      <c r="DC37" s="27"/>
      <c r="DD37" s="163">
        <f t="shared" si="38"/>
        <v>0.45643929790877669</v>
      </c>
      <c r="DE37" s="27">
        <f>+CZ37</f>
        <v>128000</v>
      </c>
      <c r="DF37" s="27">
        <f t="shared" si="120"/>
        <v>24320</v>
      </c>
      <c r="DG37" s="28">
        <f t="shared" ref="DG37:DG39" si="127">+DF37+DE37</f>
        <v>152320</v>
      </c>
      <c r="DH37" s="26">
        <v>1</v>
      </c>
      <c r="DI37" s="28">
        <v>128000</v>
      </c>
      <c r="DJ37" s="28">
        <v>200000</v>
      </c>
      <c r="DK37" s="28"/>
      <c r="DL37" s="177">
        <f t="shared" si="104"/>
        <v>0.31043712344775254</v>
      </c>
      <c r="DM37" s="28">
        <f t="shared" ref="DM37:DM39" si="128">+AVERAGE(DI37:DK37)</f>
        <v>164000</v>
      </c>
      <c r="DN37" s="28">
        <f t="shared" ref="DN37:DN39" si="129">DM37*19%</f>
        <v>31160</v>
      </c>
      <c r="DO37" s="30">
        <f t="shared" ref="DO37:DO39" si="130">+DM37+DN37</f>
        <v>195160</v>
      </c>
    </row>
    <row r="38" spans="1:119" ht="21" customHeight="1" x14ac:dyDescent="0.25">
      <c r="A38" s="23">
        <f>+A37+1</f>
        <v>27</v>
      </c>
      <c r="B38" s="24" t="s">
        <v>58</v>
      </c>
      <c r="C38" s="25" t="s">
        <v>60</v>
      </c>
      <c r="D38" s="31" t="s">
        <v>30</v>
      </c>
      <c r="E38" s="32" t="s">
        <v>30</v>
      </c>
      <c r="F38" s="32" t="s">
        <v>30</v>
      </c>
      <c r="G38" s="32" t="s">
        <v>30</v>
      </c>
      <c r="H38" s="32" t="s">
        <v>30</v>
      </c>
      <c r="I38" s="32" t="s">
        <v>30</v>
      </c>
      <c r="J38" s="32" t="s">
        <v>30</v>
      </c>
      <c r="K38" s="32" t="s">
        <v>30</v>
      </c>
      <c r="L38" s="32" t="s">
        <v>30</v>
      </c>
      <c r="M38" s="31" t="s">
        <v>30</v>
      </c>
      <c r="N38" s="32" t="s">
        <v>30</v>
      </c>
      <c r="O38" s="32" t="s">
        <v>30</v>
      </c>
      <c r="P38" s="32" t="s">
        <v>30</v>
      </c>
      <c r="Q38" s="32" t="s">
        <v>30</v>
      </c>
      <c r="R38" s="32" t="s">
        <v>30</v>
      </c>
      <c r="S38" s="32" t="s">
        <v>30</v>
      </c>
      <c r="T38" s="32" t="s">
        <v>30</v>
      </c>
      <c r="U38" s="33" t="s">
        <v>30</v>
      </c>
      <c r="V38" s="31" t="s">
        <v>30</v>
      </c>
      <c r="W38" s="32" t="s">
        <v>30</v>
      </c>
      <c r="X38" s="32" t="s">
        <v>30</v>
      </c>
      <c r="Y38" s="32" t="s">
        <v>30</v>
      </c>
      <c r="Z38" s="32" t="s">
        <v>30</v>
      </c>
      <c r="AA38" s="32" t="s">
        <v>30</v>
      </c>
      <c r="AB38" s="32" t="s">
        <v>30</v>
      </c>
      <c r="AC38" s="32" t="s">
        <v>30</v>
      </c>
      <c r="AD38" s="34" t="s">
        <v>30</v>
      </c>
      <c r="AE38" s="31" t="s">
        <v>30</v>
      </c>
      <c r="AF38" s="32" t="s">
        <v>30</v>
      </c>
      <c r="AG38" s="32" t="s">
        <v>30</v>
      </c>
      <c r="AH38" s="32" t="s">
        <v>30</v>
      </c>
      <c r="AI38" s="32" t="s">
        <v>30</v>
      </c>
      <c r="AJ38" s="32" t="s">
        <v>30</v>
      </c>
      <c r="AK38" s="32" t="s">
        <v>30</v>
      </c>
      <c r="AL38" s="32" t="s">
        <v>30</v>
      </c>
      <c r="AM38" s="33" t="s">
        <v>30</v>
      </c>
      <c r="AN38" s="31" t="s">
        <v>30</v>
      </c>
      <c r="AO38" s="32" t="s">
        <v>30</v>
      </c>
      <c r="AP38" s="32" t="s">
        <v>30</v>
      </c>
      <c r="AQ38" s="32" t="s">
        <v>30</v>
      </c>
      <c r="AR38" s="32" t="s">
        <v>30</v>
      </c>
      <c r="AS38" s="32" t="s">
        <v>30</v>
      </c>
      <c r="AT38" s="32" t="s">
        <v>30</v>
      </c>
      <c r="AU38" s="32" t="s">
        <v>30</v>
      </c>
      <c r="AV38" s="33" t="s">
        <v>30</v>
      </c>
      <c r="AW38" s="31" t="s">
        <v>30</v>
      </c>
      <c r="AX38" s="32" t="s">
        <v>30</v>
      </c>
      <c r="AY38" s="32" t="s">
        <v>30</v>
      </c>
      <c r="AZ38" s="32" t="s">
        <v>30</v>
      </c>
      <c r="BA38" s="32" t="s">
        <v>30</v>
      </c>
      <c r="BB38" s="32" t="s">
        <v>30</v>
      </c>
      <c r="BC38" s="32" t="s">
        <v>30</v>
      </c>
      <c r="BD38" s="32" t="s">
        <v>30</v>
      </c>
      <c r="BE38" s="32" t="s">
        <v>30</v>
      </c>
      <c r="BF38" s="31" t="s">
        <v>30</v>
      </c>
      <c r="BG38" s="32" t="s">
        <v>30</v>
      </c>
      <c r="BH38" s="32" t="s">
        <v>30</v>
      </c>
      <c r="BI38" s="32" t="s">
        <v>30</v>
      </c>
      <c r="BJ38" s="32" t="s">
        <v>30</v>
      </c>
      <c r="BK38" s="32" t="s">
        <v>30</v>
      </c>
      <c r="BL38" s="32" t="s">
        <v>30</v>
      </c>
      <c r="BM38" s="32" t="s">
        <v>30</v>
      </c>
      <c r="BN38" s="32" t="s">
        <v>30</v>
      </c>
      <c r="BO38" s="31" t="s">
        <v>30</v>
      </c>
      <c r="BP38" s="32" t="s">
        <v>30</v>
      </c>
      <c r="BQ38" s="32" t="s">
        <v>30</v>
      </c>
      <c r="BR38" s="32" t="s">
        <v>30</v>
      </c>
      <c r="BS38" s="32" t="s">
        <v>30</v>
      </c>
      <c r="BT38" s="32" t="s">
        <v>30</v>
      </c>
      <c r="BU38" s="32" t="s">
        <v>30</v>
      </c>
      <c r="BV38" s="32" t="s">
        <v>30</v>
      </c>
      <c r="BW38" s="33" t="s">
        <v>30</v>
      </c>
      <c r="BX38" s="31" t="s">
        <v>30</v>
      </c>
      <c r="BY38" s="32" t="s">
        <v>30</v>
      </c>
      <c r="BZ38" s="43" t="s">
        <v>30</v>
      </c>
      <c r="CA38" s="43" t="s">
        <v>30</v>
      </c>
      <c r="CB38" s="43" t="s">
        <v>30</v>
      </c>
      <c r="CC38" s="43" t="s">
        <v>30</v>
      </c>
      <c r="CD38" s="32" t="s">
        <v>30</v>
      </c>
      <c r="CE38" s="32" t="s">
        <v>30</v>
      </c>
      <c r="CF38" s="34" t="s">
        <v>30</v>
      </c>
      <c r="CG38" s="26">
        <v>1</v>
      </c>
      <c r="CH38" s="27">
        <v>1280000</v>
      </c>
      <c r="CI38" s="27">
        <v>1536000</v>
      </c>
      <c r="CJ38" s="27"/>
      <c r="CK38" s="27"/>
      <c r="CL38" s="143">
        <f>+STDEVA(CH38:CI38)/AVERAGE(CH38:CI38)</f>
        <v>0.12856486930664501</v>
      </c>
      <c r="CM38" s="27">
        <f>+AVERAGE(CH38:CJ38)</f>
        <v>1408000</v>
      </c>
      <c r="CN38" s="27">
        <f t="shared" si="114"/>
        <v>267520</v>
      </c>
      <c r="CO38" s="28">
        <f t="shared" si="123"/>
        <v>1675520</v>
      </c>
      <c r="CP38" s="26">
        <v>1</v>
      </c>
      <c r="CQ38" s="27">
        <v>1280000</v>
      </c>
      <c r="CR38" s="27">
        <v>1536000</v>
      </c>
      <c r="CS38" s="27"/>
      <c r="CT38" s="27"/>
      <c r="CU38" s="143">
        <f t="shared" si="27"/>
        <v>0.12856486930664501</v>
      </c>
      <c r="CV38" s="27">
        <f t="shared" si="124"/>
        <v>1408000</v>
      </c>
      <c r="CW38" s="28">
        <f t="shared" si="125"/>
        <v>267520</v>
      </c>
      <c r="CX38" s="29">
        <f t="shared" si="126"/>
        <v>1675520</v>
      </c>
      <c r="CY38" s="26">
        <v>1</v>
      </c>
      <c r="CZ38" s="27">
        <v>1280000</v>
      </c>
      <c r="DA38" s="27">
        <v>1200000</v>
      </c>
      <c r="DB38" s="27"/>
      <c r="DC38" s="27"/>
      <c r="DD38" s="143">
        <f t="shared" si="38"/>
        <v>4.5619792334615966E-2</v>
      </c>
      <c r="DE38" s="27">
        <f t="shared" ref="DE38:DE39" si="131">+AVERAGE(CZ38:DB38)</f>
        <v>1240000</v>
      </c>
      <c r="DF38" s="27">
        <f t="shared" si="120"/>
        <v>235600</v>
      </c>
      <c r="DG38" s="28">
        <f t="shared" si="127"/>
        <v>1475600</v>
      </c>
      <c r="DH38" s="26">
        <v>1</v>
      </c>
      <c r="DI38" s="28">
        <v>1280000</v>
      </c>
      <c r="DJ38" s="28">
        <v>1536000</v>
      </c>
      <c r="DK38" s="28"/>
      <c r="DL38" s="177">
        <f t="shared" si="104"/>
        <v>0.12856486930664501</v>
      </c>
      <c r="DM38" s="28">
        <f t="shared" si="128"/>
        <v>1408000</v>
      </c>
      <c r="DN38" s="28">
        <f t="shared" si="129"/>
        <v>267520</v>
      </c>
      <c r="DO38" s="30">
        <f t="shared" si="130"/>
        <v>1675520</v>
      </c>
    </row>
    <row r="39" spans="1:119" ht="21" customHeight="1" x14ac:dyDescent="0.25">
      <c r="A39" s="23">
        <f t="shared" ref="A39:A51" si="132">+A38+1</f>
        <v>28</v>
      </c>
      <c r="B39" s="24" t="s">
        <v>58</v>
      </c>
      <c r="C39" s="25" t="s">
        <v>61</v>
      </c>
      <c r="D39" s="31" t="s">
        <v>30</v>
      </c>
      <c r="E39" s="32" t="s">
        <v>30</v>
      </c>
      <c r="F39" s="32" t="s">
        <v>30</v>
      </c>
      <c r="G39" s="32" t="s">
        <v>30</v>
      </c>
      <c r="H39" s="32" t="s">
        <v>30</v>
      </c>
      <c r="I39" s="32" t="s">
        <v>30</v>
      </c>
      <c r="J39" s="32" t="s">
        <v>30</v>
      </c>
      <c r="K39" s="32" t="s">
        <v>30</v>
      </c>
      <c r="L39" s="32" t="s">
        <v>30</v>
      </c>
      <c r="M39" s="31" t="s">
        <v>30</v>
      </c>
      <c r="N39" s="32" t="s">
        <v>30</v>
      </c>
      <c r="O39" s="32" t="s">
        <v>30</v>
      </c>
      <c r="P39" s="32" t="s">
        <v>30</v>
      </c>
      <c r="Q39" s="32" t="s">
        <v>30</v>
      </c>
      <c r="R39" s="32" t="s">
        <v>30</v>
      </c>
      <c r="S39" s="32" t="s">
        <v>30</v>
      </c>
      <c r="T39" s="32" t="s">
        <v>30</v>
      </c>
      <c r="U39" s="33" t="s">
        <v>30</v>
      </c>
      <c r="V39" s="31" t="s">
        <v>30</v>
      </c>
      <c r="W39" s="32" t="s">
        <v>30</v>
      </c>
      <c r="X39" s="32" t="s">
        <v>30</v>
      </c>
      <c r="Y39" s="32" t="s">
        <v>30</v>
      </c>
      <c r="Z39" s="32" t="s">
        <v>30</v>
      </c>
      <c r="AA39" s="32" t="s">
        <v>30</v>
      </c>
      <c r="AB39" s="32" t="s">
        <v>30</v>
      </c>
      <c r="AC39" s="32" t="s">
        <v>30</v>
      </c>
      <c r="AD39" s="34" t="s">
        <v>30</v>
      </c>
      <c r="AE39" s="31" t="s">
        <v>30</v>
      </c>
      <c r="AF39" s="32" t="s">
        <v>30</v>
      </c>
      <c r="AG39" s="32" t="s">
        <v>30</v>
      </c>
      <c r="AH39" s="32" t="s">
        <v>30</v>
      </c>
      <c r="AI39" s="32" t="s">
        <v>30</v>
      </c>
      <c r="AJ39" s="32" t="s">
        <v>30</v>
      </c>
      <c r="AK39" s="32" t="s">
        <v>30</v>
      </c>
      <c r="AL39" s="32" t="s">
        <v>30</v>
      </c>
      <c r="AM39" s="33" t="s">
        <v>30</v>
      </c>
      <c r="AN39" s="31" t="s">
        <v>30</v>
      </c>
      <c r="AO39" s="32" t="s">
        <v>30</v>
      </c>
      <c r="AP39" s="32" t="s">
        <v>30</v>
      </c>
      <c r="AQ39" s="32" t="s">
        <v>30</v>
      </c>
      <c r="AR39" s="32" t="s">
        <v>30</v>
      </c>
      <c r="AS39" s="32" t="s">
        <v>30</v>
      </c>
      <c r="AT39" s="32" t="s">
        <v>30</v>
      </c>
      <c r="AU39" s="32" t="s">
        <v>30</v>
      </c>
      <c r="AV39" s="33" t="s">
        <v>30</v>
      </c>
      <c r="AW39" s="31" t="s">
        <v>30</v>
      </c>
      <c r="AX39" s="32" t="s">
        <v>30</v>
      </c>
      <c r="AY39" s="32" t="s">
        <v>30</v>
      </c>
      <c r="AZ39" s="32" t="s">
        <v>30</v>
      </c>
      <c r="BA39" s="32" t="s">
        <v>30</v>
      </c>
      <c r="BB39" s="32" t="s">
        <v>30</v>
      </c>
      <c r="BC39" s="32" t="s">
        <v>30</v>
      </c>
      <c r="BD39" s="32" t="s">
        <v>30</v>
      </c>
      <c r="BE39" s="32" t="s">
        <v>30</v>
      </c>
      <c r="BF39" s="31" t="s">
        <v>30</v>
      </c>
      <c r="BG39" s="32" t="s">
        <v>30</v>
      </c>
      <c r="BH39" s="32" t="s">
        <v>30</v>
      </c>
      <c r="BI39" s="32" t="s">
        <v>30</v>
      </c>
      <c r="BJ39" s="32" t="s">
        <v>30</v>
      </c>
      <c r="BK39" s="32" t="s">
        <v>30</v>
      </c>
      <c r="BL39" s="32" t="s">
        <v>30</v>
      </c>
      <c r="BM39" s="32" t="s">
        <v>30</v>
      </c>
      <c r="BN39" s="32" t="s">
        <v>30</v>
      </c>
      <c r="BO39" s="31" t="s">
        <v>30</v>
      </c>
      <c r="BP39" s="32" t="s">
        <v>30</v>
      </c>
      <c r="BQ39" s="32" t="s">
        <v>30</v>
      </c>
      <c r="BR39" s="32" t="s">
        <v>30</v>
      </c>
      <c r="BS39" s="32" t="s">
        <v>30</v>
      </c>
      <c r="BT39" s="32" t="s">
        <v>30</v>
      </c>
      <c r="BU39" s="32" t="s">
        <v>30</v>
      </c>
      <c r="BV39" s="32" t="s">
        <v>30</v>
      </c>
      <c r="BW39" s="33" t="s">
        <v>30</v>
      </c>
      <c r="BX39" s="31" t="s">
        <v>30</v>
      </c>
      <c r="BY39" s="32" t="s">
        <v>30</v>
      </c>
      <c r="BZ39" s="43" t="s">
        <v>30</v>
      </c>
      <c r="CA39" s="43" t="s">
        <v>30</v>
      </c>
      <c r="CB39" s="43" t="s">
        <v>30</v>
      </c>
      <c r="CC39" s="43" t="s">
        <v>30</v>
      </c>
      <c r="CD39" s="32" t="s">
        <v>30</v>
      </c>
      <c r="CE39" s="32" t="s">
        <v>30</v>
      </c>
      <c r="CF39" s="34" t="s">
        <v>30</v>
      </c>
      <c r="CG39" s="26">
        <v>1</v>
      </c>
      <c r="CH39" s="27">
        <v>320000</v>
      </c>
      <c r="CI39" s="27">
        <v>384000</v>
      </c>
      <c r="CJ39" s="27"/>
      <c r="CK39" s="27"/>
      <c r="CL39" s="143">
        <f>+STDEVA(CH39:CI39)/AVERAGE(CH39:CI39)</f>
        <v>0.12856486930664501</v>
      </c>
      <c r="CM39" s="27">
        <f>+AVERAGE(CH39:CJ39)</f>
        <v>352000</v>
      </c>
      <c r="CN39" s="27">
        <f t="shared" si="114"/>
        <v>66880</v>
      </c>
      <c r="CO39" s="28">
        <f t="shared" si="123"/>
        <v>418880</v>
      </c>
      <c r="CP39" s="26">
        <v>1</v>
      </c>
      <c r="CQ39" s="27">
        <v>320000</v>
      </c>
      <c r="CR39" s="27">
        <v>384000</v>
      </c>
      <c r="CS39" s="27"/>
      <c r="CT39" s="27"/>
      <c r="CU39" s="143">
        <f t="shared" si="27"/>
        <v>0.12856486930664501</v>
      </c>
      <c r="CV39" s="27">
        <f t="shared" si="124"/>
        <v>352000</v>
      </c>
      <c r="CW39" s="28">
        <f t="shared" si="125"/>
        <v>66880</v>
      </c>
      <c r="CX39" s="29">
        <f t="shared" si="126"/>
        <v>418880</v>
      </c>
      <c r="CY39" s="26">
        <v>1</v>
      </c>
      <c r="CZ39" s="27">
        <v>320000</v>
      </c>
      <c r="DA39" s="27">
        <v>250000</v>
      </c>
      <c r="DB39" s="27"/>
      <c r="DC39" s="27"/>
      <c r="DD39" s="143">
        <f t="shared" si="38"/>
        <v>0.17367534976511692</v>
      </c>
      <c r="DE39" s="27">
        <f t="shared" si="131"/>
        <v>285000</v>
      </c>
      <c r="DF39" s="27">
        <f t="shared" si="120"/>
        <v>54150</v>
      </c>
      <c r="DG39" s="28">
        <f t="shared" si="127"/>
        <v>339150</v>
      </c>
      <c r="DH39" s="26">
        <v>1</v>
      </c>
      <c r="DI39" s="28">
        <v>320000</v>
      </c>
      <c r="DJ39" s="28">
        <v>384000</v>
      </c>
      <c r="DK39" s="28"/>
      <c r="DL39" s="177">
        <f t="shared" si="104"/>
        <v>0.12856486930664501</v>
      </c>
      <c r="DM39" s="28">
        <f t="shared" si="128"/>
        <v>352000</v>
      </c>
      <c r="DN39" s="28">
        <f t="shared" si="129"/>
        <v>66880</v>
      </c>
      <c r="DO39" s="30">
        <f t="shared" si="130"/>
        <v>418880</v>
      </c>
    </row>
    <row r="40" spans="1:119" ht="21" customHeight="1" x14ac:dyDescent="0.25">
      <c r="A40" s="23">
        <f t="shared" si="132"/>
        <v>29</v>
      </c>
      <c r="B40" s="24" t="s">
        <v>58</v>
      </c>
      <c r="C40" s="25" t="s">
        <v>62</v>
      </c>
      <c r="D40" s="26">
        <v>1</v>
      </c>
      <c r="E40" s="27">
        <v>1000000</v>
      </c>
      <c r="F40" s="27">
        <v>700000</v>
      </c>
      <c r="G40" s="145"/>
      <c r="H40" s="145"/>
      <c r="I40" s="143">
        <f>+STDEVA(E40:F40)/AVERAGE(E40:F40)</f>
        <v>0.24956709924231088</v>
      </c>
      <c r="J40" s="113">
        <f>+AVERAGE(E40:F40)</f>
        <v>850000</v>
      </c>
      <c r="K40" s="28">
        <f>J40*19%</f>
        <v>161500</v>
      </c>
      <c r="L40" s="29">
        <f t="shared" si="4"/>
        <v>1011500</v>
      </c>
      <c r="M40" s="26">
        <v>1</v>
      </c>
      <c r="N40" s="27">
        <v>1000000</v>
      </c>
      <c r="O40" s="27">
        <v>700000</v>
      </c>
      <c r="P40" s="145"/>
      <c r="Q40" s="145"/>
      <c r="R40" s="143">
        <f t="shared" ref="R40" si="133">+STDEVA(N40:O40)/AVERAGE(N40:O40)</f>
        <v>0.24956709924231088</v>
      </c>
      <c r="S40" s="27">
        <f>+AVERAGE(N40:P40)</f>
        <v>850000</v>
      </c>
      <c r="T40" s="28">
        <f t="shared" ref="T40" si="134">+S40*19%</f>
        <v>161500</v>
      </c>
      <c r="U40" s="30">
        <f t="shared" ref="U40" si="135">+T40+S40</f>
        <v>1011500</v>
      </c>
      <c r="V40" s="26">
        <v>1</v>
      </c>
      <c r="W40" s="27">
        <v>1000000</v>
      </c>
      <c r="X40" s="27">
        <v>700000</v>
      </c>
      <c r="Y40" s="145"/>
      <c r="Z40" s="145"/>
      <c r="AA40" s="143">
        <f t="shared" ref="AA40" si="136">+STDEVA(W40:X40)/AVERAGE(W40:X40)</f>
        <v>0.24956709924231088</v>
      </c>
      <c r="AB40" s="27">
        <f t="shared" ref="AB40" si="137">+AVERAGE(W40:Y40)</f>
        <v>850000</v>
      </c>
      <c r="AC40" s="28">
        <f t="shared" ref="AC40" si="138">+AB40*19%</f>
        <v>161500</v>
      </c>
      <c r="AD40" s="29">
        <f t="shared" ref="AD40" si="139">+AC40+AB40</f>
        <v>1011500</v>
      </c>
      <c r="AE40" s="26">
        <v>1</v>
      </c>
      <c r="AF40" s="27">
        <v>1000000</v>
      </c>
      <c r="AG40" s="27">
        <v>1500000</v>
      </c>
      <c r="AH40" s="145"/>
      <c r="AI40" s="145"/>
      <c r="AJ40" s="143">
        <f t="shared" ref="AJ40" si="140">+STDEVA(AF40:AG40)/AVERAGE(AF40:AG40)</f>
        <v>0.28284271247461901</v>
      </c>
      <c r="AK40" s="27">
        <f t="shared" ref="AK40" si="141">+AVERAGE(AF40:AH40)</f>
        <v>1250000</v>
      </c>
      <c r="AL40" s="28">
        <f t="shared" ref="AL40" si="142">+AK40*19%</f>
        <v>237500</v>
      </c>
      <c r="AM40" s="30">
        <f t="shared" ref="AM40" si="143">+AL40+AK40</f>
        <v>1487500</v>
      </c>
      <c r="AN40" s="26">
        <v>1</v>
      </c>
      <c r="AO40" s="27">
        <v>1000000</v>
      </c>
      <c r="AP40" s="27">
        <v>1500000</v>
      </c>
      <c r="AQ40" s="145"/>
      <c r="AR40" s="145"/>
      <c r="AS40" s="143">
        <f>+STDEVA(AO40:AP40)/AVERAGE(AO40:AP40)</f>
        <v>0.28284271247461901</v>
      </c>
      <c r="AT40" s="27">
        <f t="shared" ref="AT40" si="144">+AVERAGE(AO40:AQ40)</f>
        <v>1250000</v>
      </c>
      <c r="AU40" s="28">
        <f t="shared" ref="AU40" si="145">+AT40*19%</f>
        <v>237500</v>
      </c>
      <c r="AV40" s="30">
        <f t="shared" ref="AV40" si="146">+AU40+AT40</f>
        <v>1487500</v>
      </c>
      <c r="AW40" s="26">
        <v>1</v>
      </c>
      <c r="AX40" s="27">
        <v>1000000</v>
      </c>
      <c r="AY40" s="27">
        <v>1500000</v>
      </c>
      <c r="AZ40" s="145"/>
      <c r="BA40" s="145"/>
      <c r="BB40" s="143">
        <f t="shared" si="58"/>
        <v>0.28284271247461901</v>
      </c>
      <c r="BC40" s="27">
        <f t="shared" ref="BC40" si="147">+AVERAGE(AX40:AZ40)</f>
        <v>1250000</v>
      </c>
      <c r="BD40" s="27">
        <f t="shared" ref="BD40" si="148">+BC40*19%</f>
        <v>237500</v>
      </c>
      <c r="BE40" s="27">
        <f t="shared" ref="BE40" si="149">+BD40+BC40</f>
        <v>1487500</v>
      </c>
      <c r="BF40" s="26">
        <v>1</v>
      </c>
      <c r="BG40" s="27">
        <v>800000</v>
      </c>
      <c r="BH40" s="27">
        <v>896000</v>
      </c>
      <c r="BI40" s="145"/>
      <c r="BJ40" s="145"/>
      <c r="BK40" s="143">
        <f t="shared" si="23"/>
        <v>8.0049824285269522E-2</v>
      </c>
      <c r="BL40" s="27">
        <f t="shared" ref="BL40" si="150">+AVERAGE(BG40:BI40)</f>
        <v>848000</v>
      </c>
      <c r="BM40" s="27">
        <f t="shared" ref="BM40" si="151">+BL40*19%</f>
        <v>161120</v>
      </c>
      <c r="BN40" s="28">
        <f t="shared" ref="BN40" si="152">+BM40+BL40</f>
        <v>1009120</v>
      </c>
      <c r="BO40" s="26">
        <v>1</v>
      </c>
      <c r="BP40" s="27">
        <v>800000</v>
      </c>
      <c r="BQ40" s="27">
        <v>650000</v>
      </c>
      <c r="BR40" s="148"/>
      <c r="BS40" s="148"/>
      <c r="BT40" s="143">
        <f t="shared" si="29"/>
        <v>0.14629795472825122</v>
      </c>
      <c r="BU40" s="27">
        <f t="shared" ref="BU40" si="153">+AVERAGE(BP40:BR40)</f>
        <v>725000</v>
      </c>
      <c r="BV40" s="28">
        <f t="shared" ref="BV40" si="154">+BU40*19%</f>
        <v>137750</v>
      </c>
      <c r="BW40" s="30">
        <f t="shared" ref="BW40" si="155">+BV40+BU40</f>
        <v>862750</v>
      </c>
      <c r="BX40" s="26">
        <v>1</v>
      </c>
      <c r="BY40" s="28">
        <v>800000</v>
      </c>
      <c r="BZ40" s="28">
        <v>650000</v>
      </c>
      <c r="CA40" s="156"/>
      <c r="CB40" s="156"/>
      <c r="CC40" s="177">
        <f t="shared" si="32"/>
        <v>0.14629795472825122</v>
      </c>
      <c r="CD40" s="28">
        <f t="shared" ref="CD40" si="156">+AVERAGE(BY40:CA40)</f>
        <v>725000</v>
      </c>
      <c r="CE40" s="28">
        <f t="shared" ref="CE40" si="157">+CD40*19%</f>
        <v>137750</v>
      </c>
      <c r="CF40" s="28">
        <f t="shared" ref="CF40" si="158">+CE40+CD40</f>
        <v>862750</v>
      </c>
      <c r="CG40" s="31" t="s">
        <v>30</v>
      </c>
      <c r="CH40" s="32" t="s">
        <v>30</v>
      </c>
      <c r="CI40" s="32" t="s">
        <v>30</v>
      </c>
      <c r="CJ40" s="32" t="s">
        <v>30</v>
      </c>
      <c r="CK40" s="32" t="s">
        <v>30</v>
      </c>
      <c r="CL40" s="32" t="s">
        <v>30</v>
      </c>
      <c r="CM40" s="32" t="s">
        <v>30</v>
      </c>
      <c r="CN40" s="32" t="s">
        <v>30</v>
      </c>
      <c r="CO40" s="32" t="s">
        <v>30</v>
      </c>
      <c r="CP40" s="31" t="s">
        <v>30</v>
      </c>
      <c r="CQ40" s="32" t="s">
        <v>30</v>
      </c>
      <c r="CR40" s="32" t="s">
        <v>30</v>
      </c>
      <c r="CS40" s="32" t="s">
        <v>30</v>
      </c>
      <c r="CT40" s="32" t="s">
        <v>30</v>
      </c>
      <c r="CU40" s="32" t="s">
        <v>30</v>
      </c>
      <c r="CV40" s="32" t="s">
        <v>30</v>
      </c>
      <c r="CW40" s="32" t="s">
        <v>30</v>
      </c>
      <c r="CX40" s="34" t="s">
        <v>30</v>
      </c>
      <c r="CY40" s="31" t="s">
        <v>30</v>
      </c>
      <c r="CZ40" s="32" t="s">
        <v>30</v>
      </c>
      <c r="DA40" s="32" t="s">
        <v>30</v>
      </c>
      <c r="DB40" s="32" t="s">
        <v>30</v>
      </c>
      <c r="DC40" s="32" t="s">
        <v>30</v>
      </c>
      <c r="DD40" s="32" t="s">
        <v>30</v>
      </c>
      <c r="DE40" s="32" t="s">
        <v>30</v>
      </c>
      <c r="DF40" s="32" t="s">
        <v>30</v>
      </c>
      <c r="DG40" s="32" t="s">
        <v>30</v>
      </c>
      <c r="DH40" s="31" t="s">
        <v>30</v>
      </c>
      <c r="DI40" s="32" t="s">
        <v>30</v>
      </c>
      <c r="DJ40" s="32" t="s">
        <v>30</v>
      </c>
      <c r="DK40" s="32" t="s">
        <v>30</v>
      </c>
      <c r="DL40" s="32" t="s">
        <v>30</v>
      </c>
      <c r="DM40" s="32" t="s">
        <v>30</v>
      </c>
      <c r="DN40" s="32" t="s">
        <v>30</v>
      </c>
      <c r="DO40" s="33" t="s">
        <v>30</v>
      </c>
    </row>
    <row r="41" spans="1:119" ht="21" customHeight="1" x14ac:dyDescent="0.25">
      <c r="A41" s="23">
        <f t="shared" si="132"/>
        <v>30</v>
      </c>
      <c r="B41" s="24" t="s">
        <v>58</v>
      </c>
      <c r="C41" s="25" t="s">
        <v>63</v>
      </c>
      <c r="D41" s="31" t="s">
        <v>30</v>
      </c>
      <c r="E41" s="32" t="s">
        <v>30</v>
      </c>
      <c r="F41" s="32" t="s">
        <v>30</v>
      </c>
      <c r="G41" s="32" t="s">
        <v>30</v>
      </c>
      <c r="H41" s="32" t="s">
        <v>30</v>
      </c>
      <c r="I41" s="32" t="s">
        <v>30</v>
      </c>
      <c r="J41" s="32" t="s">
        <v>30</v>
      </c>
      <c r="K41" s="32" t="s">
        <v>30</v>
      </c>
      <c r="L41" s="32" t="s">
        <v>30</v>
      </c>
      <c r="M41" s="31" t="s">
        <v>30</v>
      </c>
      <c r="N41" s="32" t="s">
        <v>30</v>
      </c>
      <c r="O41" s="32" t="s">
        <v>30</v>
      </c>
      <c r="P41" s="32" t="s">
        <v>30</v>
      </c>
      <c r="Q41" s="32" t="s">
        <v>30</v>
      </c>
      <c r="R41" s="32" t="s">
        <v>30</v>
      </c>
      <c r="S41" s="32" t="s">
        <v>30</v>
      </c>
      <c r="T41" s="32" t="s">
        <v>30</v>
      </c>
      <c r="U41" s="33" t="s">
        <v>30</v>
      </c>
      <c r="V41" s="31" t="s">
        <v>30</v>
      </c>
      <c r="W41" s="32" t="s">
        <v>30</v>
      </c>
      <c r="X41" s="32" t="s">
        <v>30</v>
      </c>
      <c r="Y41" s="32" t="s">
        <v>30</v>
      </c>
      <c r="Z41" s="32" t="s">
        <v>30</v>
      </c>
      <c r="AA41" s="32" t="s">
        <v>30</v>
      </c>
      <c r="AB41" s="32" t="s">
        <v>30</v>
      </c>
      <c r="AC41" s="32" t="s">
        <v>30</v>
      </c>
      <c r="AD41" s="34" t="s">
        <v>30</v>
      </c>
      <c r="AE41" s="31" t="s">
        <v>30</v>
      </c>
      <c r="AF41" s="32" t="s">
        <v>30</v>
      </c>
      <c r="AG41" s="32" t="s">
        <v>30</v>
      </c>
      <c r="AH41" s="32" t="s">
        <v>30</v>
      </c>
      <c r="AI41" s="32" t="s">
        <v>30</v>
      </c>
      <c r="AJ41" s="32" t="s">
        <v>30</v>
      </c>
      <c r="AK41" s="32" t="s">
        <v>30</v>
      </c>
      <c r="AL41" s="32" t="s">
        <v>30</v>
      </c>
      <c r="AM41" s="33" t="s">
        <v>30</v>
      </c>
      <c r="AN41" s="31" t="s">
        <v>30</v>
      </c>
      <c r="AO41" s="32" t="s">
        <v>30</v>
      </c>
      <c r="AP41" s="32" t="s">
        <v>30</v>
      </c>
      <c r="AQ41" s="32" t="s">
        <v>30</v>
      </c>
      <c r="AR41" s="32" t="s">
        <v>30</v>
      </c>
      <c r="AS41" s="32" t="s">
        <v>30</v>
      </c>
      <c r="AT41" s="32" t="s">
        <v>30</v>
      </c>
      <c r="AU41" s="32" t="s">
        <v>30</v>
      </c>
      <c r="AV41" s="33" t="s">
        <v>30</v>
      </c>
      <c r="AW41" s="31" t="s">
        <v>30</v>
      </c>
      <c r="AX41" s="32" t="s">
        <v>30</v>
      </c>
      <c r="AY41" s="32" t="s">
        <v>30</v>
      </c>
      <c r="AZ41" s="32" t="s">
        <v>30</v>
      </c>
      <c r="BA41" s="32" t="s">
        <v>30</v>
      </c>
      <c r="BB41" s="32" t="s">
        <v>30</v>
      </c>
      <c r="BC41" s="32" t="s">
        <v>30</v>
      </c>
      <c r="BD41" s="32" t="s">
        <v>30</v>
      </c>
      <c r="BE41" s="32" t="s">
        <v>30</v>
      </c>
      <c r="BF41" s="31" t="s">
        <v>30</v>
      </c>
      <c r="BG41" s="32" t="s">
        <v>30</v>
      </c>
      <c r="BH41" s="32" t="s">
        <v>30</v>
      </c>
      <c r="BI41" s="32" t="s">
        <v>30</v>
      </c>
      <c r="BJ41" s="32" t="s">
        <v>30</v>
      </c>
      <c r="BK41" s="32" t="s">
        <v>30</v>
      </c>
      <c r="BL41" s="32" t="s">
        <v>30</v>
      </c>
      <c r="BM41" s="32" t="s">
        <v>30</v>
      </c>
      <c r="BN41" s="32" t="s">
        <v>30</v>
      </c>
      <c r="BO41" s="31" t="s">
        <v>30</v>
      </c>
      <c r="BP41" s="32" t="s">
        <v>30</v>
      </c>
      <c r="BQ41" s="32" t="s">
        <v>30</v>
      </c>
      <c r="BR41" s="32" t="s">
        <v>30</v>
      </c>
      <c r="BS41" s="32" t="s">
        <v>30</v>
      </c>
      <c r="BT41" s="32" t="s">
        <v>30</v>
      </c>
      <c r="BU41" s="32" t="s">
        <v>30</v>
      </c>
      <c r="BV41" s="32" t="s">
        <v>30</v>
      </c>
      <c r="BW41" s="33" t="s">
        <v>30</v>
      </c>
      <c r="BX41" s="31" t="s">
        <v>30</v>
      </c>
      <c r="BY41" s="32" t="s">
        <v>30</v>
      </c>
      <c r="BZ41" s="43" t="s">
        <v>30</v>
      </c>
      <c r="CA41" s="43" t="s">
        <v>30</v>
      </c>
      <c r="CB41" s="43" t="s">
        <v>30</v>
      </c>
      <c r="CC41" s="43" t="s">
        <v>30</v>
      </c>
      <c r="CD41" s="32" t="s">
        <v>30</v>
      </c>
      <c r="CE41" s="32" t="s">
        <v>30</v>
      </c>
      <c r="CF41" s="34" t="s">
        <v>30</v>
      </c>
      <c r="CG41" s="26">
        <v>1</v>
      </c>
      <c r="CH41" s="27">
        <v>640000</v>
      </c>
      <c r="CI41" s="27">
        <v>768000</v>
      </c>
      <c r="CJ41" s="27"/>
      <c r="CK41" s="27"/>
      <c r="CL41" s="143">
        <f>+STDEVA(CH41:CI41)/AVERAGE(CH41:CI41)</f>
        <v>0.12856486930664501</v>
      </c>
      <c r="CM41" s="27">
        <f>+AVERAGE(CH41:CJ41)</f>
        <v>704000</v>
      </c>
      <c r="CN41" s="27">
        <f t="shared" si="114"/>
        <v>133760</v>
      </c>
      <c r="CO41" s="28">
        <f t="shared" ref="CO41:CO43" si="159">+CN41+CM41</f>
        <v>837760</v>
      </c>
      <c r="CP41" s="26">
        <v>1</v>
      </c>
      <c r="CQ41" s="27">
        <v>640000</v>
      </c>
      <c r="CR41" s="27">
        <v>768000</v>
      </c>
      <c r="CS41" s="27"/>
      <c r="CT41" s="27"/>
      <c r="CU41" s="143">
        <f t="shared" si="27"/>
        <v>0.12856486930664501</v>
      </c>
      <c r="CV41" s="27">
        <f t="shared" ref="CV41:CV43" si="160">+AVERAGE(CQ41:CS41)</f>
        <v>704000</v>
      </c>
      <c r="CW41" s="28">
        <f t="shared" ref="CW41:CW43" si="161">+CV41*19%</f>
        <v>133760</v>
      </c>
      <c r="CX41" s="29">
        <f t="shared" ref="CX41:CX43" si="162">+CW41+CV41</f>
        <v>837760</v>
      </c>
      <c r="CY41" s="26">
        <v>1</v>
      </c>
      <c r="CZ41" s="27">
        <v>640000</v>
      </c>
      <c r="DA41" s="27">
        <v>512000</v>
      </c>
      <c r="DB41" s="27"/>
      <c r="DC41" s="27"/>
      <c r="DD41" s="143">
        <f t="shared" si="38"/>
        <v>0.15713484026367724</v>
      </c>
      <c r="DE41" s="27">
        <f t="shared" ref="DE41:DE43" si="163">+AVERAGE(CZ41:DB41)</f>
        <v>576000</v>
      </c>
      <c r="DF41" s="27">
        <f t="shared" si="120"/>
        <v>109440</v>
      </c>
      <c r="DG41" s="28">
        <f t="shared" ref="DG41:DG43" si="164">+DF41+DE41</f>
        <v>685440</v>
      </c>
      <c r="DH41" s="26">
        <v>1</v>
      </c>
      <c r="DI41" s="28">
        <v>640000</v>
      </c>
      <c r="DJ41" s="28">
        <v>640000</v>
      </c>
      <c r="DK41" s="28"/>
      <c r="DL41" s="177">
        <f t="shared" si="104"/>
        <v>0</v>
      </c>
      <c r="DM41" s="28">
        <f t="shared" ref="DM41:DM43" si="165">+AVERAGE(DI41:DK41)</f>
        <v>640000</v>
      </c>
      <c r="DN41" s="28">
        <f t="shared" ref="DN41:DN43" si="166">DM41*19%</f>
        <v>121600</v>
      </c>
      <c r="DO41" s="30">
        <f t="shared" ref="DO41:DO43" si="167">+DM41+DN41</f>
        <v>761600</v>
      </c>
    </row>
    <row r="42" spans="1:119" ht="21" customHeight="1" x14ac:dyDescent="0.25">
      <c r="A42" s="23">
        <f t="shared" si="132"/>
        <v>31</v>
      </c>
      <c r="B42" s="24" t="s">
        <v>58</v>
      </c>
      <c r="C42" s="25" t="s">
        <v>64</v>
      </c>
      <c r="D42" s="31" t="s">
        <v>30</v>
      </c>
      <c r="E42" s="32" t="s">
        <v>30</v>
      </c>
      <c r="F42" s="32" t="s">
        <v>30</v>
      </c>
      <c r="G42" s="32" t="s">
        <v>30</v>
      </c>
      <c r="H42" s="32" t="s">
        <v>30</v>
      </c>
      <c r="I42" s="32" t="s">
        <v>30</v>
      </c>
      <c r="J42" s="32" t="s">
        <v>30</v>
      </c>
      <c r="K42" s="32" t="s">
        <v>30</v>
      </c>
      <c r="L42" s="32" t="s">
        <v>30</v>
      </c>
      <c r="M42" s="31" t="s">
        <v>30</v>
      </c>
      <c r="N42" s="32" t="s">
        <v>30</v>
      </c>
      <c r="O42" s="32" t="s">
        <v>30</v>
      </c>
      <c r="P42" s="32" t="s">
        <v>30</v>
      </c>
      <c r="Q42" s="32" t="s">
        <v>30</v>
      </c>
      <c r="R42" s="32" t="s">
        <v>30</v>
      </c>
      <c r="S42" s="32" t="s">
        <v>30</v>
      </c>
      <c r="T42" s="32" t="s">
        <v>30</v>
      </c>
      <c r="U42" s="33" t="s">
        <v>30</v>
      </c>
      <c r="V42" s="31" t="s">
        <v>30</v>
      </c>
      <c r="W42" s="32" t="s">
        <v>30</v>
      </c>
      <c r="X42" s="32" t="s">
        <v>30</v>
      </c>
      <c r="Y42" s="32" t="s">
        <v>30</v>
      </c>
      <c r="Z42" s="32" t="s">
        <v>30</v>
      </c>
      <c r="AA42" s="32" t="s">
        <v>30</v>
      </c>
      <c r="AB42" s="32" t="s">
        <v>30</v>
      </c>
      <c r="AC42" s="32" t="s">
        <v>30</v>
      </c>
      <c r="AD42" s="34" t="s">
        <v>30</v>
      </c>
      <c r="AE42" s="31" t="s">
        <v>30</v>
      </c>
      <c r="AF42" s="32" t="s">
        <v>30</v>
      </c>
      <c r="AG42" s="32" t="s">
        <v>30</v>
      </c>
      <c r="AH42" s="32" t="s">
        <v>30</v>
      </c>
      <c r="AI42" s="32" t="s">
        <v>30</v>
      </c>
      <c r="AJ42" s="32" t="s">
        <v>30</v>
      </c>
      <c r="AK42" s="32" t="s">
        <v>30</v>
      </c>
      <c r="AL42" s="32" t="s">
        <v>30</v>
      </c>
      <c r="AM42" s="33" t="s">
        <v>30</v>
      </c>
      <c r="AN42" s="31" t="s">
        <v>30</v>
      </c>
      <c r="AO42" s="32" t="s">
        <v>30</v>
      </c>
      <c r="AP42" s="32" t="s">
        <v>30</v>
      </c>
      <c r="AQ42" s="32" t="s">
        <v>30</v>
      </c>
      <c r="AR42" s="32" t="s">
        <v>30</v>
      </c>
      <c r="AS42" s="32" t="s">
        <v>30</v>
      </c>
      <c r="AT42" s="32" t="s">
        <v>30</v>
      </c>
      <c r="AU42" s="32" t="s">
        <v>30</v>
      </c>
      <c r="AV42" s="33" t="s">
        <v>30</v>
      </c>
      <c r="AW42" s="31" t="s">
        <v>30</v>
      </c>
      <c r="AX42" s="32" t="s">
        <v>30</v>
      </c>
      <c r="AY42" s="32" t="s">
        <v>30</v>
      </c>
      <c r="AZ42" s="32" t="s">
        <v>30</v>
      </c>
      <c r="BA42" s="32" t="s">
        <v>30</v>
      </c>
      <c r="BB42" s="32" t="s">
        <v>30</v>
      </c>
      <c r="BC42" s="32" t="s">
        <v>30</v>
      </c>
      <c r="BD42" s="32" t="s">
        <v>30</v>
      </c>
      <c r="BE42" s="32" t="s">
        <v>30</v>
      </c>
      <c r="BF42" s="31" t="s">
        <v>30</v>
      </c>
      <c r="BG42" s="32" t="s">
        <v>30</v>
      </c>
      <c r="BH42" s="32" t="s">
        <v>30</v>
      </c>
      <c r="BI42" s="32" t="s">
        <v>30</v>
      </c>
      <c r="BJ42" s="32" t="s">
        <v>30</v>
      </c>
      <c r="BK42" s="32" t="s">
        <v>30</v>
      </c>
      <c r="BL42" s="32" t="s">
        <v>30</v>
      </c>
      <c r="BM42" s="32" t="s">
        <v>30</v>
      </c>
      <c r="BN42" s="32" t="s">
        <v>30</v>
      </c>
      <c r="BO42" s="31" t="s">
        <v>30</v>
      </c>
      <c r="BP42" s="32" t="s">
        <v>30</v>
      </c>
      <c r="BQ42" s="32" t="s">
        <v>30</v>
      </c>
      <c r="BR42" s="32" t="s">
        <v>30</v>
      </c>
      <c r="BS42" s="32" t="s">
        <v>30</v>
      </c>
      <c r="BT42" s="32" t="s">
        <v>30</v>
      </c>
      <c r="BU42" s="32" t="s">
        <v>30</v>
      </c>
      <c r="BV42" s="32" t="s">
        <v>30</v>
      </c>
      <c r="BW42" s="33" t="s">
        <v>30</v>
      </c>
      <c r="BX42" s="31" t="s">
        <v>30</v>
      </c>
      <c r="BY42" s="32" t="s">
        <v>30</v>
      </c>
      <c r="BZ42" s="43" t="s">
        <v>30</v>
      </c>
      <c r="CA42" s="43" t="s">
        <v>30</v>
      </c>
      <c r="CB42" s="43" t="s">
        <v>30</v>
      </c>
      <c r="CC42" s="43" t="s">
        <v>30</v>
      </c>
      <c r="CD42" s="32" t="s">
        <v>30</v>
      </c>
      <c r="CE42" s="32" t="s">
        <v>30</v>
      </c>
      <c r="CF42" s="34" t="s">
        <v>30</v>
      </c>
      <c r="CG42" s="26">
        <v>1</v>
      </c>
      <c r="CH42" s="27">
        <v>4800000</v>
      </c>
      <c r="CI42" s="27">
        <v>5760000</v>
      </c>
      <c r="CJ42" s="27"/>
      <c r="CK42" s="27"/>
      <c r="CL42" s="143">
        <f>+STDEVA(CH42:CI42)/AVERAGE(CH42:CI42)</f>
        <v>0.12856486930664499</v>
      </c>
      <c r="CM42" s="27">
        <f>+AVERAGE(CH42:CJ42)</f>
        <v>5280000</v>
      </c>
      <c r="CN42" s="27">
        <f t="shared" si="114"/>
        <v>1003200</v>
      </c>
      <c r="CO42" s="28">
        <f t="shared" si="159"/>
        <v>6283200</v>
      </c>
      <c r="CP42" s="26">
        <v>1</v>
      </c>
      <c r="CQ42" s="27">
        <v>4800000</v>
      </c>
      <c r="CR42" s="27">
        <v>5760000</v>
      </c>
      <c r="CS42" s="27"/>
      <c r="CT42" s="27"/>
      <c r="CU42" s="143">
        <f t="shared" si="27"/>
        <v>0.12856486930664499</v>
      </c>
      <c r="CV42" s="27">
        <f t="shared" si="160"/>
        <v>5280000</v>
      </c>
      <c r="CW42" s="28">
        <f t="shared" si="161"/>
        <v>1003200</v>
      </c>
      <c r="CX42" s="29">
        <f t="shared" si="162"/>
        <v>6283200</v>
      </c>
      <c r="CY42" s="26">
        <v>1</v>
      </c>
      <c r="CZ42" s="27">
        <v>4800000</v>
      </c>
      <c r="DA42" s="27">
        <v>3840000</v>
      </c>
      <c r="DB42" s="27"/>
      <c r="DC42" s="27"/>
      <c r="DD42" s="143">
        <f t="shared" si="38"/>
        <v>0.15713484026367722</v>
      </c>
      <c r="DE42" s="27">
        <f t="shared" si="163"/>
        <v>4320000</v>
      </c>
      <c r="DF42" s="27">
        <f t="shared" si="120"/>
        <v>820800</v>
      </c>
      <c r="DG42" s="28">
        <f t="shared" si="164"/>
        <v>5140800</v>
      </c>
      <c r="DH42" s="26">
        <v>1</v>
      </c>
      <c r="DI42" s="28">
        <v>4800000</v>
      </c>
      <c r="DJ42" s="28">
        <v>4800000</v>
      </c>
      <c r="DK42" s="28"/>
      <c r="DL42" s="177">
        <f t="shared" si="104"/>
        <v>0</v>
      </c>
      <c r="DM42" s="28">
        <f t="shared" si="165"/>
        <v>4800000</v>
      </c>
      <c r="DN42" s="28">
        <f t="shared" si="166"/>
        <v>912000</v>
      </c>
      <c r="DO42" s="30">
        <f t="shared" si="167"/>
        <v>5712000</v>
      </c>
    </row>
    <row r="43" spans="1:119" ht="21" customHeight="1" x14ac:dyDescent="0.25">
      <c r="A43" s="23">
        <f t="shared" si="132"/>
        <v>32</v>
      </c>
      <c r="B43" s="24" t="s">
        <v>58</v>
      </c>
      <c r="C43" s="25" t="s">
        <v>65</v>
      </c>
      <c r="D43" s="31" t="s">
        <v>30</v>
      </c>
      <c r="E43" s="32" t="s">
        <v>30</v>
      </c>
      <c r="F43" s="32" t="s">
        <v>30</v>
      </c>
      <c r="G43" s="32" t="s">
        <v>30</v>
      </c>
      <c r="H43" s="32" t="s">
        <v>30</v>
      </c>
      <c r="I43" s="32" t="s">
        <v>30</v>
      </c>
      <c r="J43" s="32" t="s">
        <v>30</v>
      </c>
      <c r="K43" s="32" t="s">
        <v>30</v>
      </c>
      <c r="L43" s="32" t="s">
        <v>30</v>
      </c>
      <c r="M43" s="31" t="s">
        <v>30</v>
      </c>
      <c r="N43" s="32" t="s">
        <v>30</v>
      </c>
      <c r="O43" s="32" t="s">
        <v>30</v>
      </c>
      <c r="P43" s="32" t="s">
        <v>30</v>
      </c>
      <c r="Q43" s="32" t="s">
        <v>30</v>
      </c>
      <c r="R43" s="32" t="s">
        <v>30</v>
      </c>
      <c r="S43" s="32" t="s">
        <v>30</v>
      </c>
      <c r="T43" s="32" t="s">
        <v>30</v>
      </c>
      <c r="U43" s="33" t="s">
        <v>30</v>
      </c>
      <c r="V43" s="31" t="s">
        <v>30</v>
      </c>
      <c r="W43" s="32" t="s">
        <v>30</v>
      </c>
      <c r="X43" s="32" t="s">
        <v>30</v>
      </c>
      <c r="Y43" s="32" t="s">
        <v>30</v>
      </c>
      <c r="Z43" s="32" t="s">
        <v>30</v>
      </c>
      <c r="AA43" s="32" t="s">
        <v>30</v>
      </c>
      <c r="AB43" s="32" t="s">
        <v>30</v>
      </c>
      <c r="AC43" s="32" t="s">
        <v>30</v>
      </c>
      <c r="AD43" s="34" t="s">
        <v>30</v>
      </c>
      <c r="AE43" s="31" t="s">
        <v>30</v>
      </c>
      <c r="AF43" s="32" t="s">
        <v>30</v>
      </c>
      <c r="AG43" s="32" t="s">
        <v>30</v>
      </c>
      <c r="AH43" s="32" t="s">
        <v>30</v>
      </c>
      <c r="AI43" s="32" t="s">
        <v>30</v>
      </c>
      <c r="AJ43" s="32" t="s">
        <v>30</v>
      </c>
      <c r="AK43" s="32" t="s">
        <v>30</v>
      </c>
      <c r="AL43" s="32" t="s">
        <v>30</v>
      </c>
      <c r="AM43" s="33" t="s">
        <v>30</v>
      </c>
      <c r="AN43" s="31" t="s">
        <v>30</v>
      </c>
      <c r="AO43" s="32" t="s">
        <v>30</v>
      </c>
      <c r="AP43" s="32" t="s">
        <v>30</v>
      </c>
      <c r="AQ43" s="32" t="s">
        <v>30</v>
      </c>
      <c r="AR43" s="32" t="s">
        <v>30</v>
      </c>
      <c r="AS43" s="32" t="s">
        <v>30</v>
      </c>
      <c r="AT43" s="32" t="s">
        <v>30</v>
      </c>
      <c r="AU43" s="32" t="s">
        <v>30</v>
      </c>
      <c r="AV43" s="33" t="s">
        <v>30</v>
      </c>
      <c r="AW43" s="31" t="s">
        <v>30</v>
      </c>
      <c r="AX43" s="32" t="s">
        <v>30</v>
      </c>
      <c r="AY43" s="32" t="s">
        <v>30</v>
      </c>
      <c r="AZ43" s="32" t="s">
        <v>30</v>
      </c>
      <c r="BA43" s="32" t="s">
        <v>30</v>
      </c>
      <c r="BB43" s="32" t="s">
        <v>30</v>
      </c>
      <c r="BC43" s="32" t="s">
        <v>30</v>
      </c>
      <c r="BD43" s="32" t="s">
        <v>30</v>
      </c>
      <c r="BE43" s="32" t="s">
        <v>30</v>
      </c>
      <c r="BF43" s="31" t="s">
        <v>30</v>
      </c>
      <c r="BG43" s="32" t="s">
        <v>30</v>
      </c>
      <c r="BH43" s="32" t="s">
        <v>30</v>
      </c>
      <c r="BI43" s="32" t="s">
        <v>30</v>
      </c>
      <c r="BJ43" s="32" t="s">
        <v>30</v>
      </c>
      <c r="BK43" s="32" t="s">
        <v>30</v>
      </c>
      <c r="BL43" s="32" t="s">
        <v>30</v>
      </c>
      <c r="BM43" s="32" t="s">
        <v>30</v>
      </c>
      <c r="BN43" s="32" t="s">
        <v>30</v>
      </c>
      <c r="BO43" s="31" t="s">
        <v>30</v>
      </c>
      <c r="BP43" s="32" t="s">
        <v>30</v>
      </c>
      <c r="BQ43" s="32" t="s">
        <v>30</v>
      </c>
      <c r="BR43" s="32" t="s">
        <v>30</v>
      </c>
      <c r="BS43" s="32" t="s">
        <v>30</v>
      </c>
      <c r="BT43" s="32" t="s">
        <v>30</v>
      </c>
      <c r="BU43" s="32" t="s">
        <v>30</v>
      </c>
      <c r="BV43" s="32" t="s">
        <v>30</v>
      </c>
      <c r="BW43" s="33" t="s">
        <v>30</v>
      </c>
      <c r="BX43" s="31" t="s">
        <v>30</v>
      </c>
      <c r="BY43" s="32" t="s">
        <v>30</v>
      </c>
      <c r="BZ43" s="43" t="s">
        <v>30</v>
      </c>
      <c r="CA43" s="43" t="s">
        <v>30</v>
      </c>
      <c r="CB43" s="43" t="s">
        <v>30</v>
      </c>
      <c r="CC43" s="43" t="s">
        <v>30</v>
      </c>
      <c r="CD43" s="32" t="s">
        <v>30</v>
      </c>
      <c r="CE43" s="32" t="s">
        <v>30</v>
      </c>
      <c r="CF43" s="34" t="s">
        <v>30</v>
      </c>
      <c r="CG43" s="26">
        <v>1</v>
      </c>
      <c r="CH43" s="27">
        <v>4800000</v>
      </c>
      <c r="CI43" s="27">
        <v>5760000</v>
      </c>
      <c r="CJ43" s="27"/>
      <c r="CK43" s="27"/>
      <c r="CL43" s="143">
        <f>+STDEVA(CH43:CI43)/AVERAGE(CH43:CI43)</f>
        <v>0.12856486930664499</v>
      </c>
      <c r="CM43" s="27">
        <f>+AVERAGE(CH43:CJ43)</f>
        <v>5280000</v>
      </c>
      <c r="CN43" s="27">
        <f t="shared" si="114"/>
        <v>1003200</v>
      </c>
      <c r="CO43" s="28">
        <f t="shared" si="159"/>
        <v>6283200</v>
      </c>
      <c r="CP43" s="26">
        <v>1</v>
      </c>
      <c r="CQ43" s="27">
        <v>4800000</v>
      </c>
      <c r="CR43" s="27">
        <v>5760000</v>
      </c>
      <c r="CS43" s="27"/>
      <c r="CT43" s="27"/>
      <c r="CU43" s="143">
        <f t="shared" si="27"/>
        <v>0.12856486930664499</v>
      </c>
      <c r="CV43" s="27">
        <f t="shared" si="160"/>
        <v>5280000</v>
      </c>
      <c r="CW43" s="28">
        <f t="shared" si="161"/>
        <v>1003200</v>
      </c>
      <c r="CX43" s="29">
        <f t="shared" si="162"/>
        <v>6283200</v>
      </c>
      <c r="CY43" s="26">
        <v>1</v>
      </c>
      <c r="CZ43" s="27">
        <v>4800000</v>
      </c>
      <c r="DA43" s="27">
        <v>3840000</v>
      </c>
      <c r="DB43" s="27"/>
      <c r="DC43" s="27"/>
      <c r="DD43" s="143">
        <f t="shared" si="38"/>
        <v>0.15713484026367722</v>
      </c>
      <c r="DE43" s="27">
        <f t="shared" si="163"/>
        <v>4320000</v>
      </c>
      <c r="DF43" s="27">
        <f t="shared" si="120"/>
        <v>820800</v>
      </c>
      <c r="DG43" s="28">
        <f t="shared" si="164"/>
        <v>5140800</v>
      </c>
      <c r="DH43" s="26">
        <v>1</v>
      </c>
      <c r="DI43" s="28">
        <v>4800000</v>
      </c>
      <c r="DJ43" s="28">
        <v>4800000</v>
      </c>
      <c r="DK43" s="28"/>
      <c r="DL43" s="177">
        <f t="shared" si="104"/>
        <v>0</v>
      </c>
      <c r="DM43" s="28">
        <f t="shared" si="165"/>
        <v>4800000</v>
      </c>
      <c r="DN43" s="28">
        <f t="shared" si="166"/>
        <v>912000</v>
      </c>
      <c r="DO43" s="30">
        <f t="shared" si="167"/>
        <v>5712000</v>
      </c>
    </row>
    <row r="44" spans="1:119" ht="21" customHeight="1" x14ac:dyDescent="0.25">
      <c r="A44" s="23">
        <f t="shared" si="132"/>
        <v>33</v>
      </c>
      <c r="B44" s="24" t="s">
        <v>58</v>
      </c>
      <c r="C44" s="25" t="s">
        <v>66</v>
      </c>
      <c r="D44" s="26">
        <v>1</v>
      </c>
      <c r="E44" s="27">
        <v>7500000</v>
      </c>
      <c r="F44" s="27">
        <v>5500000</v>
      </c>
      <c r="G44" s="145"/>
      <c r="H44" s="145"/>
      <c r="I44" s="143">
        <f>+STDEVA(E44:F44)/AVERAGE(E44:F44)</f>
        <v>0.21757131728816845</v>
      </c>
      <c r="J44" s="113">
        <f>+AVERAGE(E44:F44)</f>
        <v>6500000</v>
      </c>
      <c r="K44" s="28">
        <f>J44*19%</f>
        <v>1235000</v>
      </c>
      <c r="L44" s="29">
        <f t="shared" si="4"/>
        <v>7735000</v>
      </c>
      <c r="M44" s="26">
        <v>1</v>
      </c>
      <c r="N44" s="27">
        <v>7500000</v>
      </c>
      <c r="O44" s="27">
        <v>5500000</v>
      </c>
      <c r="P44" s="145"/>
      <c r="Q44" s="145"/>
      <c r="R44" s="143">
        <f t="shared" ref="R44:R58" si="168">+STDEVA(N44:O44)/AVERAGE(N44:O44)</f>
        <v>0.21757131728816845</v>
      </c>
      <c r="S44" s="27">
        <f t="shared" ref="S44" si="169">+AVERAGE(N44:P44)</f>
        <v>6500000</v>
      </c>
      <c r="T44" s="28">
        <f t="shared" ref="T44" si="170">+S44*19%</f>
        <v>1235000</v>
      </c>
      <c r="U44" s="30">
        <f t="shared" ref="U44" si="171">+T44+S44</f>
        <v>7735000</v>
      </c>
      <c r="V44" s="26">
        <v>1</v>
      </c>
      <c r="W44" s="27">
        <v>7500000</v>
      </c>
      <c r="X44" s="27">
        <v>5500000</v>
      </c>
      <c r="Y44" s="145"/>
      <c r="Z44" s="145"/>
      <c r="AA44" s="143">
        <f t="shared" ref="AA44:AA58" si="172">+STDEVA(W44:X44)/AVERAGE(W44:X44)</f>
        <v>0.21757131728816845</v>
      </c>
      <c r="AB44" s="27">
        <f t="shared" ref="AB44" si="173">+AVERAGE(W44:Y44)</f>
        <v>6500000</v>
      </c>
      <c r="AC44" s="28">
        <f t="shared" ref="AC44" si="174">+AB44*19%</f>
        <v>1235000</v>
      </c>
      <c r="AD44" s="29">
        <f t="shared" ref="AD44" si="175">+AC44+AB44</f>
        <v>7735000</v>
      </c>
      <c r="AE44" s="26">
        <v>1</v>
      </c>
      <c r="AF44" s="27">
        <v>7500000</v>
      </c>
      <c r="AG44" s="27">
        <v>6500000</v>
      </c>
      <c r="AH44" s="145"/>
      <c r="AI44" s="145"/>
      <c r="AJ44" s="143">
        <f t="shared" ref="AJ44:AJ58" si="176">+STDEVA(AF44:AG44)/AVERAGE(AF44:AG44)</f>
        <v>0.10101525445522107</v>
      </c>
      <c r="AK44" s="27">
        <f t="shared" ref="AK44" si="177">+AVERAGE(AF44:AH44)</f>
        <v>7000000</v>
      </c>
      <c r="AL44" s="28">
        <f t="shared" ref="AL44" si="178">+AK44*19%</f>
        <v>1330000</v>
      </c>
      <c r="AM44" s="30">
        <f t="shared" ref="AM44" si="179">+AL44+AK44</f>
        <v>8330000</v>
      </c>
      <c r="AN44" s="26">
        <v>1</v>
      </c>
      <c r="AO44" s="27">
        <v>7500000</v>
      </c>
      <c r="AP44" s="27">
        <v>6500000</v>
      </c>
      <c r="AQ44" s="145"/>
      <c r="AR44" s="145"/>
      <c r="AS44" s="143">
        <f>+STDEVA(AO44:AP44)/AVERAGE(AO44:AP44)</f>
        <v>0.10101525445522107</v>
      </c>
      <c r="AT44" s="27">
        <f t="shared" ref="AT44" si="180">+AVERAGE(AO44:AQ44)</f>
        <v>7000000</v>
      </c>
      <c r="AU44" s="28">
        <f t="shared" ref="AU44" si="181">+AT44*19%</f>
        <v>1330000</v>
      </c>
      <c r="AV44" s="30">
        <f t="shared" ref="AV44" si="182">+AU44+AT44</f>
        <v>8330000</v>
      </c>
      <c r="AW44" s="26">
        <v>1</v>
      </c>
      <c r="AX44" s="27">
        <v>7500000</v>
      </c>
      <c r="AY44" s="27">
        <v>6500000</v>
      </c>
      <c r="AZ44" s="145"/>
      <c r="BA44" s="145"/>
      <c r="BB44" s="143">
        <f t="shared" si="58"/>
        <v>0.10101525445522107</v>
      </c>
      <c r="BC44" s="27">
        <f t="shared" ref="BC44" si="183">+AVERAGE(AX44:AZ44)</f>
        <v>7000000</v>
      </c>
      <c r="BD44" s="27">
        <f t="shared" ref="BD44" si="184">+BC44*19%</f>
        <v>1330000</v>
      </c>
      <c r="BE44" s="27">
        <f t="shared" ref="BE44" si="185">+BD44+BC44</f>
        <v>8330000</v>
      </c>
      <c r="BF44" s="26">
        <v>1</v>
      </c>
      <c r="BG44" s="27">
        <v>6000000</v>
      </c>
      <c r="BH44" s="27">
        <v>6720000</v>
      </c>
      <c r="BI44" s="145"/>
      <c r="BJ44" s="145"/>
      <c r="BK44" s="143">
        <f t="shared" si="23"/>
        <v>8.0049824285269536E-2</v>
      </c>
      <c r="BL44" s="27">
        <f t="shared" ref="BL44" si="186">+AVERAGE(BG44:BI44)</f>
        <v>6360000</v>
      </c>
      <c r="BM44" s="27">
        <f t="shared" ref="BM44" si="187">+BL44*19%</f>
        <v>1208400</v>
      </c>
      <c r="BN44" s="28">
        <f t="shared" ref="BN44" si="188">+BM44+BL44</f>
        <v>7568400</v>
      </c>
      <c r="BO44" s="26">
        <v>1</v>
      </c>
      <c r="BP44" s="27">
        <v>6000000</v>
      </c>
      <c r="BQ44" s="27">
        <v>5200000</v>
      </c>
      <c r="BR44" s="148"/>
      <c r="BS44" s="148"/>
      <c r="BT44" s="143">
        <f t="shared" si="29"/>
        <v>0.10101525445522108</v>
      </c>
      <c r="BU44" s="27">
        <f t="shared" ref="BU44" si="189">+AVERAGE(BP44:BR44)</f>
        <v>5600000</v>
      </c>
      <c r="BV44" s="28">
        <f t="shared" ref="BV44" si="190">+BU44*19%</f>
        <v>1064000</v>
      </c>
      <c r="BW44" s="30">
        <f t="shared" ref="BW44" si="191">+BV44+BU44</f>
        <v>6664000</v>
      </c>
      <c r="BX44" s="26">
        <v>1</v>
      </c>
      <c r="BY44" s="28">
        <v>6000000</v>
      </c>
      <c r="BZ44" s="28">
        <v>5200000</v>
      </c>
      <c r="CA44" s="156"/>
      <c r="CB44" s="156"/>
      <c r="CC44" s="177">
        <f t="shared" si="32"/>
        <v>0.10101525445522108</v>
      </c>
      <c r="CD44" s="28">
        <f t="shared" ref="CD44" si="192">+AVERAGE(BY44:CA44)</f>
        <v>5600000</v>
      </c>
      <c r="CE44" s="28">
        <f t="shared" ref="CE44" si="193">+CD44*19%</f>
        <v>1064000</v>
      </c>
      <c r="CF44" s="28">
        <f t="shared" ref="CF44" si="194">+CE44+CD44</f>
        <v>6664000</v>
      </c>
      <c r="CG44" s="31" t="s">
        <v>30</v>
      </c>
      <c r="CH44" s="32" t="s">
        <v>30</v>
      </c>
      <c r="CI44" s="32" t="s">
        <v>30</v>
      </c>
      <c r="CJ44" s="32" t="s">
        <v>30</v>
      </c>
      <c r="CK44" s="32" t="s">
        <v>30</v>
      </c>
      <c r="CL44" s="32" t="s">
        <v>30</v>
      </c>
      <c r="CM44" s="32" t="s">
        <v>30</v>
      </c>
      <c r="CN44" s="32" t="s">
        <v>30</v>
      </c>
      <c r="CO44" s="32" t="s">
        <v>30</v>
      </c>
      <c r="CP44" s="31" t="s">
        <v>30</v>
      </c>
      <c r="CQ44" s="32" t="s">
        <v>30</v>
      </c>
      <c r="CR44" s="32" t="s">
        <v>30</v>
      </c>
      <c r="CS44" s="32" t="s">
        <v>30</v>
      </c>
      <c r="CT44" s="32" t="s">
        <v>30</v>
      </c>
      <c r="CU44" s="32" t="s">
        <v>30</v>
      </c>
      <c r="CV44" s="32" t="s">
        <v>30</v>
      </c>
      <c r="CW44" s="32" t="s">
        <v>30</v>
      </c>
      <c r="CX44" s="34" t="s">
        <v>30</v>
      </c>
      <c r="CY44" s="31" t="s">
        <v>30</v>
      </c>
      <c r="CZ44" s="32" t="s">
        <v>30</v>
      </c>
      <c r="DA44" s="32" t="s">
        <v>30</v>
      </c>
      <c r="DB44" s="32" t="s">
        <v>30</v>
      </c>
      <c r="DC44" s="32" t="s">
        <v>30</v>
      </c>
      <c r="DD44" s="32" t="s">
        <v>30</v>
      </c>
      <c r="DE44" s="32" t="s">
        <v>30</v>
      </c>
      <c r="DF44" s="32" t="s">
        <v>30</v>
      </c>
      <c r="DG44" s="32" t="s">
        <v>30</v>
      </c>
      <c r="DH44" s="31" t="s">
        <v>30</v>
      </c>
      <c r="DI44" s="32" t="s">
        <v>30</v>
      </c>
      <c r="DJ44" s="32" t="s">
        <v>30</v>
      </c>
      <c r="DK44" s="32" t="s">
        <v>30</v>
      </c>
      <c r="DL44" s="32" t="s">
        <v>30</v>
      </c>
      <c r="DM44" s="32" t="s">
        <v>30</v>
      </c>
      <c r="DN44" s="32" t="s">
        <v>30</v>
      </c>
      <c r="DO44" s="33" t="s">
        <v>30</v>
      </c>
    </row>
    <row r="45" spans="1:119" ht="21" customHeight="1" x14ac:dyDescent="0.25">
      <c r="A45" s="23">
        <f t="shared" si="132"/>
        <v>34</v>
      </c>
      <c r="B45" s="24" t="s">
        <v>58</v>
      </c>
      <c r="C45" s="25" t="s">
        <v>67</v>
      </c>
      <c r="D45" s="31" t="s">
        <v>30</v>
      </c>
      <c r="E45" s="32" t="s">
        <v>30</v>
      </c>
      <c r="F45" s="32" t="s">
        <v>30</v>
      </c>
      <c r="G45" s="32" t="s">
        <v>30</v>
      </c>
      <c r="H45" s="32" t="s">
        <v>30</v>
      </c>
      <c r="I45" s="32"/>
      <c r="J45" s="32" t="s">
        <v>30</v>
      </c>
      <c r="K45" s="32" t="s">
        <v>30</v>
      </c>
      <c r="L45" s="32" t="s">
        <v>30</v>
      </c>
      <c r="M45" s="31" t="s">
        <v>30</v>
      </c>
      <c r="N45" s="32" t="s">
        <v>30</v>
      </c>
      <c r="O45" s="32" t="s">
        <v>30</v>
      </c>
      <c r="P45" s="32" t="s">
        <v>30</v>
      </c>
      <c r="Q45" s="32"/>
      <c r="R45" s="32" t="s">
        <v>30</v>
      </c>
      <c r="S45" s="32" t="s">
        <v>30</v>
      </c>
      <c r="T45" s="32" t="s">
        <v>30</v>
      </c>
      <c r="U45" s="33" t="s">
        <v>30</v>
      </c>
      <c r="V45" s="31" t="s">
        <v>30</v>
      </c>
      <c r="W45" s="32" t="s">
        <v>30</v>
      </c>
      <c r="X45" s="32" t="s">
        <v>30</v>
      </c>
      <c r="Y45" s="32" t="s">
        <v>30</v>
      </c>
      <c r="Z45" s="32" t="s">
        <v>30</v>
      </c>
      <c r="AA45" s="32" t="s">
        <v>30</v>
      </c>
      <c r="AB45" s="32" t="s">
        <v>30</v>
      </c>
      <c r="AC45" s="32" t="s">
        <v>30</v>
      </c>
      <c r="AD45" s="34" t="s">
        <v>30</v>
      </c>
      <c r="AE45" s="31" t="s">
        <v>30</v>
      </c>
      <c r="AF45" s="32" t="s">
        <v>30</v>
      </c>
      <c r="AG45" s="32" t="s">
        <v>30</v>
      </c>
      <c r="AH45" s="32" t="s">
        <v>30</v>
      </c>
      <c r="AI45" s="32" t="s">
        <v>30</v>
      </c>
      <c r="AJ45" s="32" t="s">
        <v>30</v>
      </c>
      <c r="AK45" s="32" t="s">
        <v>30</v>
      </c>
      <c r="AL45" s="32" t="s">
        <v>30</v>
      </c>
      <c r="AM45" s="33" t="s">
        <v>30</v>
      </c>
      <c r="AN45" s="31" t="s">
        <v>30</v>
      </c>
      <c r="AO45" s="32" t="s">
        <v>30</v>
      </c>
      <c r="AP45" s="32" t="s">
        <v>30</v>
      </c>
      <c r="AQ45" s="32" t="s">
        <v>30</v>
      </c>
      <c r="AR45" s="32" t="s">
        <v>30</v>
      </c>
      <c r="AS45" s="32" t="s">
        <v>30</v>
      </c>
      <c r="AT45" s="32" t="s">
        <v>30</v>
      </c>
      <c r="AU45" s="32" t="s">
        <v>30</v>
      </c>
      <c r="AV45" s="33" t="s">
        <v>30</v>
      </c>
      <c r="AW45" s="31" t="s">
        <v>30</v>
      </c>
      <c r="AX45" s="32" t="s">
        <v>30</v>
      </c>
      <c r="AY45" s="32" t="s">
        <v>30</v>
      </c>
      <c r="AZ45" s="32" t="s">
        <v>30</v>
      </c>
      <c r="BA45" s="32"/>
      <c r="BB45" s="32" t="s">
        <v>30</v>
      </c>
      <c r="BC45" s="32" t="s">
        <v>30</v>
      </c>
      <c r="BD45" s="32" t="s">
        <v>30</v>
      </c>
      <c r="BE45" s="32" t="s">
        <v>30</v>
      </c>
      <c r="BF45" s="31" t="s">
        <v>30</v>
      </c>
      <c r="BG45" s="32" t="s">
        <v>30</v>
      </c>
      <c r="BH45" s="32" t="s">
        <v>30</v>
      </c>
      <c r="BI45" s="32" t="s">
        <v>30</v>
      </c>
      <c r="BJ45" s="32" t="s">
        <v>30</v>
      </c>
      <c r="BK45" s="32" t="s">
        <v>30</v>
      </c>
      <c r="BL45" s="32" t="s">
        <v>30</v>
      </c>
      <c r="BM45" s="32" t="s">
        <v>30</v>
      </c>
      <c r="BN45" s="32" t="s">
        <v>30</v>
      </c>
      <c r="BO45" s="31" t="s">
        <v>30</v>
      </c>
      <c r="BP45" s="32" t="s">
        <v>30</v>
      </c>
      <c r="BQ45" s="32" t="s">
        <v>30</v>
      </c>
      <c r="BR45" s="32" t="s">
        <v>30</v>
      </c>
      <c r="BS45" s="32" t="s">
        <v>30</v>
      </c>
      <c r="BT45" s="32" t="s">
        <v>30</v>
      </c>
      <c r="BU45" s="32" t="s">
        <v>30</v>
      </c>
      <c r="BV45" s="32" t="s">
        <v>30</v>
      </c>
      <c r="BW45" s="33" t="s">
        <v>30</v>
      </c>
      <c r="BX45" s="31" t="s">
        <v>30</v>
      </c>
      <c r="BY45" s="32" t="s">
        <v>30</v>
      </c>
      <c r="BZ45" s="43" t="s">
        <v>30</v>
      </c>
      <c r="CA45" s="43" t="s">
        <v>30</v>
      </c>
      <c r="CB45" s="43" t="s">
        <v>30</v>
      </c>
      <c r="CC45" s="43" t="s">
        <v>30</v>
      </c>
      <c r="CD45" s="32" t="s">
        <v>30</v>
      </c>
      <c r="CE45" s="32" t="s">
        <v>30</v>
      </c>
      <c r="CF45" s="34" t="s">
        <v>30</v>
      </c>
      <c r="CG45" s="26">
        <v>1</v>
      </c>
      <c r="CH45" s="27">
        <v>1280000</v>
      </c>
      <c r="CI45" s="27">
        <v>1520000</v>
      </c>
      <c r="CJ45" s="27"/>
      <c r="CK45" s="27"/>
      <c r="CL45" s="143">
        <f>+STDEVA(CH45:CI45)/AVERAGE(CH45:CI45)</f>
        <v>0.12121830534626528</v>
      </c>
      <c r="CM45" s="27">
        <f>+AVERAGE(CH45:CJ45)</f>
        <v>1400000</v>
      </c>
      <c r="CN45" s="27">
        <f t="shared" si="114"/>
        <v>266000</v>
      </c>
      <c r="CO45" s="28">
        <f t="shared" ref="CO45" si="195">+CN45+CM45</f>
        <v>1666000</v>
      </c>
      <c r="CP45" s="26">
        <v>1</v>
      </c>
      <c r="CQ45" s="27">
        <v>1280000</v>
      </c>
      <c r="CR45" s="27">
        <v>1520000</v>
      </c>
      <c r="CS45" s="27"/>
      <c r="CT45" s="27"/>
      <c r="CU45" s="143">
        <f t="shared" si="27"/>
        <v>0.12121830534626528</v>
      </c>
      <c r="CV45" s="27">
        <f>+AVERAGE(CQ45:CS45)</f>
        <v>1400000</v>
      </c>
      <c r="CW45" s="28">
        <f>+CV45*19%</f>
        <v>266000</v>
      </c>
      <c r="CX45" s="29">
        <f>+CW45+CV45</f>
        <v>1666000</v>
      </c>
      <c r="CY45" s="26">
        <v>1</v>
      </c>
      <c r="CZ45" s="27">
        <v>1280000</v>
      </c>
      <c r="DA45" s="27">
        <v>1520000</v>
      </c>
      <c r="DB45" s="27"/>
      <c r="DC45" s="27"/>
      <c r="DD45" s="143">
        <f t="shared" si="38"/>
        <v>0.12121830534626528</v>
      </c>
      <c r="DE45" s="27">
        <f t="shared" ref="DE45" si="196">+AVERAGE(CZ45:DB45)</f>
        <v>1400000</v>
      </c>
      <c r="DF45" s="27">
        <f t="shared" si="120"/>
        <v>266000</v>
      </c>
      <c r="DG45" s="28">
        <f t="shared" ref="DG45" si="197">+DF45+DE45</f>
        <v>1666000</v>
      </c>
      <c r="DH45" s="26">
        <v>1</v>
      </c>
      <c r="DI45" s="28">
        <v>1280000</v>
      </c>
      <c r="DJ45" s="28">
        <v>1536000</v>
      </c>
      <c r="DK45" s="28"/>
      <c r="DL45" s="177">
        <f t="shared" si="104"/>
        <v>0.12856486930664501</v>
      </c>
      <c r="DM45" s="28">
        <f>+AVERAGE(DI45:DK45)</f>
        <v>1408000</v>
      </c>
      <c r="DN45" s="28">
        <f>DM45*19%</f>
        <v>267520</v>
      </c>
      <c r="DO45" s="30">
        <f>+DM45+DN45</f>
        <v>1675520</v>
      </c>
    </row>
    <row r="46" spans="1:119" ht="21" customHeight="1" x14ac:dyDescent="0.25">
      <c r="A46" s="23">
        <f t="shared" si="132"/>
        <v>35</v>
      </c>
      <c r="B46" s="24" t="s">
        <v>58</v>
      </c>
      <c r="C46" s="25" t="s">
        <v>68</v>
      </c>
      <c r="D46" s="26">
        <v>1</v>
      </c>
      <c r="E46" s="27">
        <v>3000000</v>
      </c>
      <c r="F46" s="27">
        <v>1500000</v>
      </c>
      <c r="G46" s="145"/>
      <c r="H46" s="145"/>
      <c r="I46" s="176">
        <f t="shared" ref="I46:I58" si="198">+STDEVA(E46:F46)/AVERAGE(E46:F46)</f>
        <v>0.47140452079103173</v>
      </c>
      <c r="J46" s="199">
        <f>+AVERAGE(E46:F46)</f>
        <v>2250000</v>
      </c>
      <c r="K46" s="28">
        <f t="shared" ref="K46:K48" si="199">J46*19%</f>
        <v>427500</v>
      </c>
      <c r="L46" s="29">
        <f t="shared" si="4"/>
        <v>2677500</v>
      </c>
      <c r="M46" s="26">
        <v>1</v>
      </c>
      <c r="N46" s="27">
        <v>3000000</v>
      </c>
      <c r="O46" s="27">
        <v>1500000</v>
      </c>
      <c r="P46" s="145"/>
      <c r="Q46" s="145"/>
      <c r="R46" s="163">
        <f t="shared" si="168"/>
        <v>0.47140452079103173</v>
      </c>
      <c r="S46" s="197">
        <f>+O46</f>
        <v>1500000</v>
      </c>
      <c r="T46" s="28">
        <f t="shared" ref="T46:T48" si="200">+S46*19%</f>
        <v>285000</v>
      </c>
      <c r="U46" s="30">
        <f t="shared" ref="U46:U48" si="201">+T46+S46</f>
        <v>1785000</v>
      </c>
      <c r="V46" s="26">
        <v>1</v>
      </c>
      <c r="W46" s="27">
        <v>3000000</v>
      </c>
      <c r="X46" s="27">
        <v>1500000</v>
      </c>
      <c r="Y46" s="145"/>
      <c r="Z46" s="145"/>
      <c r="AA46" s="163">
        <f t="shared" si="172"/>
        <v>0.47140452079103173</v>
      </c>
      <c r="AB46" s="197">
        <f>+X46</f>
        <v>1500000</v>
      </c>
      <c r="AC46" s="28">
        <f t="shared" ref="AC46:AC48" si="202">+AB46*19%</f>
        <v>285000</v>
      </c>
      <c r="AD46" s="29">
        <f t="shared" ref="AD46:AD48" si="203">+AC46+AB46</f>
        <v>1785000</v>
      </c>
      <c r="AE46" s="26">
        <v>1</v>
      </c>
      <c r="AF46" s="27">
        <v>3000000</v>
      </c>
      <c r="AG46" s="27">
        <v>3250000</v>
      </c>
      <c r="AH46" s="145"/>
      <c r="AI46" s="145"/>
      <c r="AJ46" s="143">
        <f t="shared" si="176"/>
        <v>5.6568542494923796E-2</v>
      </c>
      <c r="AK46" s="27">
        <f t="shared" ref="AK46:AK48" si="204">+AVERAGE(AF46:AH46)</f>
        <v>3125000</v>
      </c>
      <c r="AL46" s="28">
        <f t="shared" ref="AL46:AL48" si="205">+AK46*19%</f>
        <v>593750</v>
      </c>
      <c r="AM46" s="30">
        <f t="shared" ref="AM46:AM48" si="206">+AL46+AK46</f>
        <v>3718750</v>
      </c>
      <c r="AN46" s="26">
        <v>1</v>
      </c>
      <c r="AO46" s="27">
        <v>3000000</v>
      </c>
      <c r="AP46" s="27">
        <v>3250000</v>
      </c>
      <c r="AQ46" s="145"/>
      <c r="AR46" s="145"/>
      <c r="AS46" s="143">
        <f>+STDEVA(AO46:AP46)/AVERAGE(AO46:AP46)</f>
        <v>5.6568542494923796E-2</v>
      </c>
      <c r="AT46" s="27">
        <f t="shared" ref="AT46:AT48" si="207">+AVERAGE(AO46:AQ46)</f>
        <v>3125000</v>
      </c>
      <c r="AU46" s="28">
        <f t="shared" ref="AU46:AU48" si="208">+AT46*19%</f>
        <v>593750</v>
      </c>
      <c r="AV46" s="30">
        <f t="shared" ref="AV46:AV48" si="209">+AU46+AT46</f>
        <v>3718750</v>
      </c>
      <c r="AW46" s="26">
        <v>1</v>
      </c>
      <c r="AX46" s="27">
        <v>7500000</v>
      </c>
      <c r="AY46" s="27">
        <v>3250000</v>
      </c>
      <c r="AZ46" s="145"/>
      <c r="BA46" s="145"/>
      <c r="BB46" s="163">
        <f t="shared" si="58"/>
        <v>0.55910768744982831</v>
      </c>
      <c r="BC46" s="198">
        <f>+AY46</f>
        <v>3250000</v>
      </c>
      <c r="BD46" s="27">
        <f t="shared" ref="BD46:BD48" si="210">+BC46*19%</f>
        <v>617500</v>
      </c>
      <c r="BE46" s="27">
        <f t="shared" ref="BE46:BE48" si="211">+BD46+BC46</f>
        <v>3867500</v>
      </c>
      <c r="BF46" s="26">
        <v>1</v>
      </c>
      <c r="BG46" s="27">
        <v>2400000</v>
      </c>
      <c r="BH46" s="27">
        <v>2688000</v>
      </c>
      <c r="BI46" s="145"/>
      <c r="BJ46" s="145"/>
      <c r="BK46" s="143">
        <f t="shared" si="23"/>
        <v>8.0049824285269522E-2</v>
      </c>
      <c r="BL46" s="27">
        <f t="shared" ref="BL46:BL48" si="212">+AVERAGE(BG46:BI46)</f>
        <v>2544000</v>
      </c>
      <c r="BM46" s="27">
        <f t="shared" ref="BM46:BM48" si="213">+BL46*19%</f>
        <v>483360</v>
      </c>
      <c r="BN46" s="28">
        <f t="shared" ref="BN46:BN48" si="214">+BM46+BL46</f>
        <v>3027360</v>
      </c>
      <c r="BO46" s="26">
        <v>1</v>
      </c>
      <c r="BP46" s="27">
        <v>2400000</v>
      </c>
      <c r="BQ46" s="27">
        <v>2850000</v>
      </c>
      <c r="BR46" s="148"/>
      <c r="BS46" s="148"/>
      <c r="BT46" s="143">
        <f t="shared" si="29"/>
        <v>0.12121830534626528</v>
      </c>
      <c r="BU46" s="27">
        <f t="shared" ref="BU46:BU48" si="215">+AVERAGE(BP46:BR46)</f>
        <v>2625000</v>
      </c>
      <c r="BV46" s="28">
        <f t="shared" ref="BV46:BV48" si="216">+BU46*19%</f>
        <v>498750</v>
      </c>
      <c r="BW46" s="30">
        <f t="shared" ref="BW46:BW48" si="217">+BV46+BU46</f>
        <v>3123750</v>
      </c>
      <c r="BX46" s="26">
        <v>1</v>
      </c>
      <c r="BY46" s="28">
        <v>2400000</v>
      </c>
      <c r="BZ46" s="28">
        <v>2850000</v>
      </c>
      <c r="CA46" s="156"/>
      <c r="CB46" s="156"/>
      <c r="CC46" s="177">
        <f t="shared" si="32"/>
        <v>0.12121830534626528</v>
      </c>
      <c r="CD46" s="28">
        <f t="shared" ref="CD46:CD48" si="218">+AVERAGE(BY46:CA46)</f>
        <v>2625000</v>
      </c>
      <c r="CE46" s="28">
        <f t="shared" ref="CE46:CE48" si="219">+CD46*19%</f>
        <v>498750</v>
      </c>
      <c r="CF46" s="28">
        <f t="shared" ref="CF46:CF48" si="220">+CE46+CD46</f>
        <v>3123750</v>
      </c>
      <c r="CG46" s="31" t="s">
        <v>30</v>
      </c>
      <c r="CH46" s="32" t="s">
        <v>30</v>
      </c>
      <c r="CI46" s="32" t="s">
        <v>30</v>
      </c>
      <c r="CJ46" s="32" t="s">
        <v>30</v>
      </c>
      <c r="CK46" s="32" t="s">
        <v>30</v>
      </c>
      <c r="CL46" s="32" t="s">
        <v>30</v>
      </c>
      <c r="CM46" s="32" t="s">
        <v>30</v>
      </c>
      <c r="CN46" s="32" t="s">
        <v>30</v>
      </c>
      <c r="CO46" s="32" t="s">
        <v>30</v>
      </c>
      <c r="CP46" s="31" t="s">
        <v>30</v>
      </c>
      <c r="CQ46" s="32" t="s">
        <v>30</v>
      </c>
      <c r="CR46" s="32" t="s">
        <v>30</v>
      </c>
      <c r="CS46" s="32" t="s">
        <v>30</v>
      </c>
      <c r="CT46" s="32" t="s">
        <v>30</v>
      </c>
      <c r="CU46" s="32" t="s">
        <v>30</v>
      </c>
      <c r="CV46" s="32" t="s">
        <v>30</v>
      </c>
      <c r="CW46" s="32" t="s">
        <v>30</v>
      </c>
      <c r="CX46" s="34" t="s">
        <v>30</v>
      </c>
      <c r="CY46" s="31" t="s">
        <v>30</v>
      </c>
      <c r="CZ46" s="32" t="s">
        <v>30</v>
      </c>
      <c r="DA46" s="32" t="s">
        <v>30</v>
      </c>
      <c r="DB46" s="32" t="s">
        <v>30</v>
      </c>
      <c r="DC46" s="32" t="s">
        <v>30</v>
      </c>
      <c r="DD46" s="32" t="s">
        <v>30</v>
      </c>
      <c r="DE46" s="32" t="s">
        <v>30</v>
      </c>
      <c r="DF46" s="32" t="s">
        <v>30</v>
      </c>
      <c r="DG46" s="32" t="s">
        <v>30</v>
      </c>
      <c r="DH46" s="31" t="s">
        <v>30</v>
      </c>
      <c r="DI46" s="32" t="s">
        <v>30</v>
      </c>
      <c r="DJ46" s="32" t="s">
        <v>30</v>
      </c>
      <c r="DK46" s="32" t="s">
        <v>30</v>
      </c>
      <c r="DL46" s="32" t="s">
        <v>30</v>
      </c>
      <c r="DM46" s="32" t="s">
        <v>30</v>
      </c>
      <c r="DN46" s="32" t="s">
        <v>30</v>
      </c>
      <c r="DO46" s="33" t="s">
        <v>30</v>
      </c>
    </row>
    <row r="47" spans="1:119" ht="21" customHeight="1" x14ac:dyDescent="0.25">
      <c r="A47" s="23">
        <f t="shared" si="132"/>
        <v>36</v>
      </c>
      <c r="B47" s="24" t="s">
        <v>58</v>
      </c>
      <c r="C47" s="25" t="s">
        <v>69</v>
      </c>
      <c r="D47" s="26">
        <v>1</v>
      </c>
      <c r="E47" s="27">
        <v>2000000</v>
      </c>
      <c r="F47" s="27">
        <v>1500000</v>
      </c>
      <c r="G47" s="145"/>
      <c r="H47" s="145"/>
      <c r="I47" s="147">
        <f t="shared" si="198"/>
        <v>0.20203050891044214</v>
      </c>
      <c r="J47" s="113">
        <f>+AVERAGE(E47:F47)</f>
        <v>1750000</v>
      </c>
      <c r="K47" s="28">
        <f t="shared" si="199"/>
        <v>332500</v>
      </c>
      <c r="L47" s="29">
        <f t="shared" si="4"/>
        <v>2082500</v>
      </c>
      <c r="M47" s="26">
        <v>1</v>
      </c>
      <c r="N47" s="27">
        <v>2000000</v>
      </c>
      <c r="O47" s="27">
        <v>1500000</v>
      </c>
      <c r="P47" s="145"/>
      <c r="Q47" s="145"/>
      <c r="R47" s="143">
        <f t="shared" si="168"/>
        <v>0.20203050891044214</v>
      </c>
      <c r="S47" s="27">
        <f t="shared" ref="S47:S48" si="221">+AVERAGE(N47:P47)</f>
        <v>1750000</v>
      </c>
      <c r="T47" s="28">
        <f t="shared" si="200"/>
        <v>332500</v>
      </c>
      <c r="U47" s="30">
        <f t="shared" si="201"/>
        <v>2082500</v>
      </c>
      <c r="V47" s="26">
        <v>1</v>
      </c>
      <c r="W47" s="27">
        <v>2000000</v>
      </c>
      <c r="X47" s="27">
        <v>1500000</v>
      </c>
      <c r="Y47" s="145"/>
      <c r="Z47" s="145"/>
      <c r="AA47" s="143">
        <f t="shared" si="172"/>
        <v>0.20203050891044214</v>
      </c>
      <c r="AB47" s="27">
        <f t="shared" ref="AB47:AB48" si="222">+AVERAGE(W47:Y47)</f>
        <v>1750000</v>
      </c>
      <c r="AC47" s="28">
        <f t="shared" si="202"/>
        <v>332500</v>
      </c>
      <c r="AD47" s="29">
        <f t="shared" si="203"/>
        <v>2082500</v>
      </c>
      <c r="AE47" s="26">
        <v>1</v>
      </c>
      <c r="AF47" s="27">
        <v>2000000</v>
      </c>
      <c r="AG47" s="27">
        <v>1800000</v>
      </c>
      <c r="AH47" s="145"/>
      <c r="AI47" s="145"/>
      <c r="AJ47" s="143">
        <f t="shared" si="176"/>
        <v>7.4432292756478696E-2</v>
      </c>
      <c r="AK47" s="27">
        <f t="shared" si="204"/>
        <v>1900000</v>
      </c>
      <c r="AL47" s="28">
        <f t="shared" si="205"/>
        <v>361000</v>
      </c>
      <c r="AM47" s="30">
        <f t="shared" si="206"/>
        <v>2261000</v>
      </c>
      <c r="AN47" s="26">
        <v>1</v>
      </c>
      <c r="AO47" s="27">
        <v>2000000</v>
      </c>
      <c r="AP47" s="27">
        <v>1800000</v>
      </c>
      <c r="AQ47" s="145"/>
      <c r="AR47" s="145"/>
      <c r="AS47" s="143">
        <f>+STDEVA(AO47:AP47)/AVERAGE(AO47:AP47)</f>
        <v>7.4432292756478696E-2</v>
      </c>
      <c r="AT47" s="27">
        <f t="shared" si="207"/>
        <v>1900000</v>
      </c>
      <c r="AU47" s="28">
        <f t="shared" si="208"/>
        <v>361000</v>
      </c>
      <c r="AV47" s="30">
        <f t="shared" si="209"/>
        <v>2261000</v>
      </c>
      <c r="AW47" s="26">
        <v>1</v>
      </c>
      <c r="AX47" s="27">
        <v>7500000</v>
      </c>
      <c r="AY47" s="27">
        <v>1800000</v>
      </c>
      <c r="AZ47" s="145"/>
      <c r="BA47" s="145"/>
      <c r="BB47" s="163">
        <f t="shared" si="58"/>
        <v>0.86677605435770344</v>
      </c>
      <c r="BC47" s="205">
        <f t="shared" ref="BC47:BC48" si="223">+AVERAGE(AX47:AZ47)</f>
        <v>4650000</v>
      </c>
      <c r="BD47" s="27">
        <f t="shared" si="210"/>
        <v>883500</v>
      </c>
      <c r="BE47" s="27">
        <f t="shared" si="211"/>
        <v>5533500</v>
      </c>
      <c r="BF47" s="26">
        <v>1</v>
      </c>
      <c r="BG47" s="27">
        <v>1600000</v>
      </c>
      <c r="BH47" s="27">
        <v>1792000</v>
      </c>
      <c r="BI47" s="145"/>
      <c r="BJ47" s="145"/>
      <c r="BK47" s="143">
        <f t="shared" si="23"/>
        <v>8.0049824285269522E-2</v>
      </c>
      <c r="BL47" s="27">
        <f t="shared" si="212"/>
        <v>1696000</v>
      </c>
      <c r="BM47" s="27">
        <f t="shared" si="213"/>
        <v>322240</v>
      </c>
      <c r="BN47" s="28">
        <f t="shared" si="214"/>
        <v>2018240</v>
      </c>
      <c r="BO47" s="26">
        <v>1</v>
      </c>
      <c r="BP47" s="27">
        <v>1600000</v>
      </c>
      <c r="BQ47" s="27">
        <v>1750000</v>
      </c>
      <c r="BR47" s="148"/>
      <c r="BS47" s="148"/>
      <c r="BT47" s="143">
        <f t="shared" si="29"/>
        <v>6.3322995330138576E-2</v>
      </c>
      <c r="BU47" s="27">
        <f t="shared" si="215"/>
        <v>1675000</v>
      </c>
      <c r="BV47" s="28">
        <f t="shared" si="216"/>
        <v>318250</v>
      </c>
      <c r="BW47" s="30">
        <f t="shared" si="217"/>
        <v>1993250</v>
      </c>
      <c r="BX47" s="26">
        <v>1</v>
      </c>
      <c r="BY47" s="28">
        <v>1600000</v>
      </c>
      <c r="BZ47" s="28">
        <v>1750000</v>
      </c>
      <c r="CA47" s="156"/>
      <c r="CB47" s="156"/>
      <c r="CC47" s="177">
        <f t="shared" si="32"/>
        <v>6.3322995330138576E-2</v>
      </c>
      <c r="CD47" s="28">
        <f t="shared" si="218"/>
        <v>1675000</v>
      </c>
      <c r="CE47" s="28">
        <f t="shared" si="219"/>
        <v>318250</v>
      </c>
      <c r="CF47" s="28">
        <f t="shared" si="220"/>
        <v>1993250</v>
      </c>
      <c r="CG47" s="31" t="s">
        <v>30</v>
      </c>
      <c r="CH47" s="32" t="s">
        <v>30</v>
      </c>
      <c r="CI47" s="32" t="s">
        <v>30</v>
      </c>
      <c r="CJ47" s="32" t="s">
        <v>30</v>
      </c>
      <c r="CK47" s="32" t="s">
        <v>30</v>
      </c>
      <c r="CL47" s="32" t="s">
        <v>30</v>
      </c>
      <c r="CM47" s="32" t="s">
        <v>30</v>
      </c>
      <c r="CN47" s="32" t="s">
        <v>30</v>
      </c>
      <c r="CO47" s="32" t="s">
        <v>30</v>
      </c>
      <c r="CP47" s="31" t="s">
        <v>30</v>
      </c>
      <c r="CQ47" s="32" t="s">
        <v>30</v>
      </c>
      <c r="CR47" s="32" t="s">
        <v>30</v>
      </c>
      <c r="CS47" s="32" t="s">
        <v>30</v>
      </c>
      <c r="CT47" s="32" t="s">
        <v>30</v>
      </c>
      <c r="CU47" s="32" t="s">
        <v>30</v>
      </c>
      <c r="CV47" s="32" t="s">
        <v>30</v>
      </c>
      <c r="CW47" s="32" t="s">
        <v>30</v>
      </c>
      <c r="CX47" s="34" t="s">
        <v>30</v>
      </c>
      <c r="CY47" s="31" t="s">
        <v>30</v>
      </c>
      <c r="CZ47" s="32" t="s">
        <v>30</v>
      </c>
      <c r="DA47" s="32" t="s">
        <v>30</v>
      </c>
      <c r="DB47" s="32" t="s">
        <v>30</v>
      </c>
      <c r="DC47" s="32" t="s">
        <v>30</v>
      </c>
      <c r="DD47" s="32" t="s">
        <v>30</v>
      </c>
      <c r="DE47" s="32" t="s">
        <v>30</v>
      </c>
      <c r="DF47" s="32" t="s">
        <v>30</v>
      </c>
      <c r="DG47" s="32" t="s">
        <v>30</v>
      </c>
      <c r="DH47" s="31" t="s">
        <v>30</v>
      </c>
      <c r="DI47" s="32" t="s">
        <v>30</v>
      </c>
      <c r="DJ47" s="32" t="s">
        <v>30</v>
      </c>
      <c r="DK47" s="32" t="s">
        <v>30</v>
      </c>
      <c r="DL47" s="32" t="s">
        <v>30</v>
      </c>
      <c r="DM47" s="32" t="s">
        <v>30</v>
      </c>
      <c r="DN47" s="32" t="s">
        <v>30</v>
      </c>
      <c r="DO47" s="33" t="s">
        <v>30</v>
      </c>
    </row>
    <row r="48" spans="1:119" ht="21" customHeight="1" x14ac:dyDescent="0.25">
      <c r="A48" s="23">
        <f t="shared" si="132"/>
        <v>37</v>
      </c>
      <c r="B48" s="24" t="s">
        <v>58</v>
      </c>
      <c r="C48" s="25" t="s">
        <v>70</v>
      </c>
      <c r="D48" s="26">
        <v>1</v>
      </c>
      <c r="E48" s="27">
        <v>2000000</v>
      </c>
      <c r="F48" s="27">
        <v>1500000</v>
      </c>
      <c r="G48" s="145"/>
      <c r="H48" s="145"/>
      <c r="I48" s="143">
        <f t="shared" si="198"/>
        <v>0.20203050891044214</v>
      </c>
      <c r="J48" s="113">
        <f>+AVERAGE(E48:F48)</f>
        <v>1750000</v>
      </c>
      <c r="K48" s="28">
        <f t="shared" si="199"/>
        <v>332500</v>
      </c>
      <c r="L48" s="29">
        <f t="shared" si="4"/>
        <v>2082500</v>
      </c>
      <c r="M48" s="26">
        <v>1</v>
      </c>
      <c r="N48" s="27">
        <v>2000000</v>
      </c>
      <c r="O48" s="27">
        <v>1500000</v>
      </c>
      <c r="P48" s="145"/>
      <c r="Q48" s="145"/>
      <c r="R48" s="143">
        <f t="shared" si="168"/>
        <v>0.20203050891044214</v>
      </c>
      <c r="S48" s="27">
        <f t="shared" si="221"/>
        <v>1750000</v>
      </c>
      <c r="T48" s="28">
        <f t="shared" si="200"/>
        <v>332500</v>
      </c>
      <c r="U48" s="30">
        <f t="shared" si="201"/>
        <v>2082500</v>
      </c>
      <c r="V48" s="26">
        <v>1</v>
      </c>
      <c r="W48" s="27">
        <v>2000000</v>
      </c>
      <c r="X48" s="27">
        <v>1500000</v>
      </c>
      <c r="Y48" s="145"/>
      <c r="Z48" s="145"/>
      <c r="AA48" s="143">
        <f t="shared" si="172"/>
        <v>0.20203050891044214</v>
      </c>
      <c r="AB48" s="27">
        <f t="shared" si="222"/>
        <v>1750000</v>
      </c>
      <c r="AC48" s="28">
        <f t="shared" si="202"/>
        <v>332500</v>
      </c>
      <c r="AD48" s="29">
        <f t="shared" si="203"/>
        <v>2082500</v>
      </c>
      <c r="AE48" s="26">
        <v>1</v>
      </c>
      <c r="AF48" s="27">
        <v>2000000</v>
      </c>
      <c r="AG48" s="27">
        <v>1800000</v>
      </c>
      <c r="AH48" s="145"/>
      <c r="AI48" s="145"/>
      <c r="AJ48" s="143">
        <f t="shared" si="176"/>
        <v>7.4432292756478696E-2</v>
      </c>
      <c r="AK48" s="27">
        <f t="shared" si="204"/>
        <v>1900000</v>
      </c>
      <c r="AL48" s="28">
        <f t="shared" si="205"/>
        <v>361000</v>
      </c>
      <c r="AM48" s="30">
        <f t="shared" si="206"/>
        <v>2261000</v>
      </c>
      <c r="AN48" s="26">
        <v>1</v>
      </c>
      <c r="AO48" s="27">
        <v>2000000</v>
      </c>
      <c r="AP48" s="27">
        <v>1800000</v>
      </c>
      <c r="AQ48" s="145"/>
      <c r="AR48" s="145"/>
      <c r="AS48" s="143">
        <f>+STDEVA(AO48:AP48)/AVERAGE(AO48:AP48)</f>
        <v>7.4432292756478696E-2</v>
      </c>
      <c r="AT48" s="27">
        <f t="shared" si="207"/>
        <v>1900000</v>
      </c>
      <c r="AU48" s="28">
        <f t="shared" si="208"/>
        <v>361000</v>
      </c>
      <c r="AV48" s="30">
        <f t="shared" si="209"/>
        <v>2261000</v>
      </c>
      <c r="AW48" s="26">
        <v>1</v>
      </c>
      <c r="AX48" s="27">
        <v>7500000</v>
      </c>
      <c r="AY48" s="27">
        <v>1800000</v>
      </c>
      <c r="AZ48" s="145"/>
      <c r="BA48" s="145"/>
      <c r="BB48" s="163">
        <f t="shared" si="58"/>
        <v>0.86677605435770344</v>
      </c>
      <c r="BC48" s="205">
        <f t="shared" si="223"/>
        <v>4650000</v>
      </c>
      <c r="BD48" s="27">
        <f t="shared" si="210"/>
        <v>883500</v>
      </c>
      <c r="BE48" s="27">
        <f t="shared" si="211"/>
        <v>5533500</v>
      </c>
      <c r="BF48" s="26">
        <v>1</v>
      </c>
      <c r="BG48" s="27">
        <v>1600000</v>
      </c>
      <c r="BH48" s="27">
        <v>1792000</v>
      </c>
      <c r="BI48" s="145"/>
      <c r="BJ48" s="145"/>
      <c r="BK48" s="143">
        <f t="shared" si="23"/>
        <v>8.0049824285269522E-2</v>
      </c>
      <c r="BL48" s="27">
        <f t="shared" si="212"/>
        <v>1696000</v>
      </c>
      <c r="BM48" s="27">
        <f t="shared" si="213"/>
        <v>322240</v>
      </c>
      <c r="BN48" s="28">
        <f t="shared" si="214"/>
        <v>2018240</v>
      </c>
      <c r="BO48" s="26">
        <v>1</v>
      </c>
      <c r="BP48" s="27">
        <v>1600000</v>
      </c>
      <c r="BQ48" s="27">
        <v>1750000</v>
      </c>
      <c r="BR48" s="148"/>
      <c r="BS48" s="148"/>
      <c r="BT48" s="143">
        <f t="shared" si="29"/>
        <v>6.3322995330138576E-2</v>
      </c>
      <c r="BU48" s="27">
        <f t="shared" si="215"/>
        <v>1675000</v>
      </c>
      <c r="BV48" s="28">
        <f t="shared" si="216"/>
        <v>318250</v>
      </c>
      <c r="BW48" s="30">
        <f t="shared" si="217"/>
        <v>1993250</v>
      </c>
      <c r="BX48" s="26">
        <v>1</v>
      </c>
      <c r="BY48" s="28">
        <v>1600000</v>
      </c>
      <c r="BZ48" s="28">
        <v>1750000</v>
      </c>
      <c r="CA48" s="156"/>
      <c r="CB48" s="156"/>
      <c r="CC48" s="177">
        <f t="shared" si="32"/>
        <v>6.3322995330138576E-2</v>
      </c>
      <c r="CD48" s="28">
        <f t="shared" si="218"/>
        <v>1675000</v>
      </c>
      <c r="CE48" s="28">
        <f t="shared" si="219"/>
        <v>318250</v>
      </c>
      <c r="CF48" s="28">
        <f t="shared" si="220"/>
        <v>1993250</v>
      </c>
      <c r="CG48" s="31" t="s">
        <v>30</v>
      </c>
      <c r="CH48" s="32" t="s">
        <v>30</v>
      </c>
      <c r="CI48" s="32" t="s">
        <v>30</v>
      </c>
      <c r="CJ48" s="32" t="s">
        <v>30</v>
      </c>
      <c r="CK48" s="32" t="s">
        <v>30</v>
      </c>
      <c r="CL48" s="32" t="s">
        <v>30</v>
      </c>
      <c r="CM48" s="32" t="s">
        <v>30</v>
      </c>
      <c r="CN48" s="32" t="s">
        <v>30</v>
      </c>
      <c r="CO48" s="32" t="s">
        <v>30</v>
      </c>
      <c r="CP48" s="31" t="s">
        <v>30</v>
      </c>
      <c r="CQ48" s="32" t="s">
        <v>30</v>
      </c>
      <c r="CR48" s="32" t="s">
        <v>30</v>
      </c>
      <c r="CS48" s="32" t="s">
        <v>30</v>
      </c>
      <c r="CT48" s="32" t="s">
        <v>30</v>
      </c>
      <c r="CU48" s="32" t="s">
        <v>30</v>
      </c>
      <c r="CV48" s="32" t="s">
        <v>30</v>
      </c>
      <c r="CW48" s="32" t="s">
        <v>30</v>
      </c>
      <c r="CX48" s="34" t="s">
        <v>30</v>
      </c>
      <c r="CY48" s="31" t="s">
        <v>30</v>
      </c>
      <c r="CZ48" s="32" t="s">
        <v>30</v>
      </c>
      <c r="DA48" s="32" t="s">
        <v>30</v>
      </c>
      <c r="DB48" s="32" t="s">
        <v>30</v>
      </c>
      <c r="DC48" s="32" t="s">
        <v>30</v>
      </c>
      <c r="DD48" s="32" t="s">
        <v>30</v>
      </c>
      <c r="DE48" s="32" t="s">
        <v>30</v>
      </c>
      <c r="DF48" s="32" t="s">
        <v>30</v>
      </c>
      <c r="DG48" s="32" t="s">
        <v>30</v>
      </c>
      <c r="DH48" s="31" t="s">
        <v>30</v>
      </c>
      <c r="DI48" s="32" t="s">
        <v>30</v>
      </c>
      <c r="DJ48" s="32" t="s">
        <v>30</v>
      </c>
      <c r="DK48" s="32" t="s">
        <v>30</v>
      </c>
      <c r="DL48" s="32" t="s">
        <v>30</v>
      </c>
      <c r="DM48" s="32" t="s">
        <v>30</v>
      </c>
      <c r="DN48" s="32" t="s">
        <v>30</v>
      </c>
      <c r="DO48" s="33" t="s">
        <v>30</v>
      </c>
    </row>
    <row r="49" spans="1:119" ht="21" customHeight="1" x14ac:dyDescent="0.25">
      <c r="A49" s="23">
        <f t="shared" si="132"/>
        <v>38</v>
      </c>
      <c r="B49" s="24" t="s">
        <v>58</v>
      </c>
      <c r="C49" s="25" t="s">
        <v>71</v>
      </c>
      <c r="D49" s="31" t="s">
        <v>30</v>
      </c>
      <c r="E49" s="32" t="s">
        <v>30</v>
      </c>
      <c r="F49" s="32" t="s">
        <v>30</v>
      </c>
      <c r="G49" s="32" t="s">
        <v>30</v>
      </c>
      <c r="H49" s="32" t="s">
        <v>30</v>
      </c>
      <c r="I49" s="32" t="s">
        <v>30</v>
      </c>
      <c r="J49" s="32" t="s">
        <v>30</v>
      </c>
      <c r="K49" s="32" t="s">
        <v>30</v>
      </c>
      <c r="L49" s="32" t="s">
        <v>30</v>
      </c>
      <c r="M49" s="31" t="s">
        <v>30</v>
      </c>
      <c r="N49" s="32" t="s">
        <v>30</v>
      </c>
      <c r="O49" s="32" t="s">
        <v>30</v>
      </c>
      <c r="P49" s="32" t="s">
        <v>30</v>
      </c>
      <c r="Q49" s="32"/>
      <c r="R49" s="32" t="s">
        <v>30</v>
      </c>
      <c r="S49" s="32" t="s">
        <v>30</v>
      </c>
      <c r="T49" s="32" t="s">
        <v>30</v>
      </c>
      <c r="U49" s="33" t="s">
        <v>30</v>
      </c>
      <c r="V49" s="31" t="s">
        <v>30</v>
      </c>
      <c r="W49" s="32" t="s">
        <v>30</v>
      </c>
      <c r="X49" s="32" t="s">
        <v>30</v>
      </c>
      <c r="Y49" s="32" t="s">
        <v>30</v>
      </c>
      <c r="Z49" s="32" t="s">
        <v>30</v>
      </c>
      <c r="AA49" s="32" t="s">
        <v>30</v>
      </c>
      <c r="AB49" s="32" t="s">
        <v>30</v>
      </c>
      <c r="AC49" s="32" t="s">
        <v>30</v>
      </c>
      <c r="AD49" s="34" t="s">
        <v>30</v>
      </c>
      <c r="AE49" s="31" t="s">
        <v>30</v>
      </c>
      <c r="AF49" s="32" t="s">
        <v>30</v>
      </c>
      <c r="AG49" s="32" t="s">
        <v>30</v>
      </c>
      <c r="AH49" s="32" t="s">
        <v>30</v>
      </c>
      <c r="AI49" s="32" t="s">
        <v>30</v>
      </c>
      <c r="AJ49" s="32" t="s">
        <v>30</v>
      </c>
      <c r="AK49" s="32" t="s">
        <v>30</v>
      </c>
      <c r="AL49" s="32" t="s">
        <v>30</v>
      </c>
      <c r="AM49" s="33" t="s">
        <v>30</v>
      </c>
      <c r="AN49" s="31" t="s">
        <v>30</v>
      </c>
      <c r="AO49" s="32" t="s">
        <v>30</v>
      </c>
      <c r="AP49" s="32" t="s">
        <v>30</v>
      </c>
      <c r="AQ49" s="32" t="s">
        <v>30</v>
      </c>
      <c r="AR49" s="32" t="s">
        <v>30</v>
      </c>
      <c r="AS49" s="32" t="s">
        <v>30</v>
      </c>
      <c r="AT49" s="32" t="s">
        <v>30</v>
      </c>
      <c r="AU49" s="32" t="s">
        <v>30</v>
      </c>
      <c r="AV49" s="33" t="s">
        <v>30</v>
      </c>
      <c r="AW49" s="31" t="s">
        <v>30</v>
      </c>
      <c r="AX49" s="32" t="s">
        <v>30</v>
      </c>
      <c r="AY49" s="32" t="s">
        <v>30</v>
      </c>
      <c r="AZ49" s="32" t="s">
        <v>30</v>
      </c>
      <c r="BA49" s="32" t="s">
        <v>30</v>
      </c>
      <c r="BB49" s="32" t="s">
        <v>30</v>
      </c>
      <c r="BC49" s="32" t="s">
        <v>30</v>
      </c>
      <c r="BD49" s="32" t="s">
        <v>30</v>
      </c>
      <c r="BE49" s="32" t="s">
        <v>30</v>
      </c>
      <c r="BF49" s="31" t="s">
        <v>30</v>
      </c>
      <c r="BG49" s="32" t="s">
        <v>30</v>
      </c>
      <c r="BH49" s="32" t="s">
        <v>30</v>
      </c>
      <c r="BI49" s="32" t="s">
        <v>30</v>
      </c>
      <c r="BJ49" s="32" t="s">
        <v>30</v>
      </c>
      <c r="BK49" s="32" t="s">
        <v>30</v>
      </c>
      <c r="BL49" s="32" t="s">
        <v>30</v>
      </c>
      <c r="BM49" s="32" t="s">
        <v>30</v>
      </c>
      <c r="BN49" s="32" t="s">
        <v>30</v>
      </c>
      <c r="BO49" s="31" t="s">
        <v>30</v>
      </c>
      <c r="BP49" s="32" t="s">
        <v>30</v>
      </c>
      <c r="BQ49" s="32" t="s">
        <v>30</v>
      </c>
      <c r="BR49" s="32" t="s">
        <v>30</v>
      </c>
      <c r="BS49" s="32" t="s">
        <v>30</v>
      </c>
      <c r="BT49" s="32" t="s">
        <v>30</v>
      </c>
      <c r="BU49" s="32" t="s">
        <v>30</v>
      </c>
      <c r="BV49" s="32" t="s">
        <v>30</v>
      </c>
      <c r="BW49" s="33" t="s">
        <v>30</v>
      </c>
      <c r="BX49" s="31" t="s">
        <v>30</v>
      </c>
      <c r="BY49" s="32" t="s">
        <v>30</v>
      </c>
      <c r="BZ49" s="43" t="s">
        <v>30</v>
      </c>
      <c r="CA49" s="43" t="s">
        <v>30</v>
      </c>
      <c r="CB49" s="43" t="s">
        <v>30</v>
      </c>
      <c r="CC49" s="43" t="s">
        <v>30</v>
      </c>
      <c r="CD49" s="32" t="s">
        <v>30</v>
      </c>
      <c r="CE49" s="32" t="s">
        <v>30</v>
      </c>
      <c r="CF49" s="34" t="s">
        <v>30</v>
      </c>
      <c r="CG49" s="26">
        <v>1</v>
      </c>
      <c r="CH49" s="27">
        <v>1280000</v>
      </c>
      <c r="CI49" s="27">
        <v>1536000</v>
      </c>
      <c r="CJ49" s="27"/>
      <c r="CK49" s="27"/>
      <c r="CL49" s="143">
        <f>+STDEVA(CH49:CI49)/AVERAGE(CH49:CI49)</f>
        <v>0.12856486930664501</v>
      </c>
      <c r="CM49" s="27">
        <f>+AVERAGE(CH49:CJ49)</f>
        <v>1408000</v>
      </c>
      <c r="CN49" s="27">
        <f t="shared" ref="CN49:CN51" si="224">+CM49*19%</f>
        <v>267520</v>
      </c>
      <c r="CO49" s="28">
        <f t="shared" ref="CO49:CO51" si="225">+CN49+CM49</f>
        <v>1675520</v>
      </c>
      <c r="CP49" s="26">
        <v>1</v>
      </c>
      <c r="CQ49" s="27">
        <v>1280000</v>
      </c>
      <c r="CR49" s="27">
        <v>1536000</v>
      </c>
      <c r="CS49" s="27"/>
      <c r="CT49" s="27"/>
      <c r="CU49" s="143">
        <f t="shared" si="27"/>
        <v>0.12856486930664501</v>
      </c>
      <c r="CV49" s="27">
        <f t="shared" ref="CV49:CV51" si="226">+AVERAGE(CQ49:CS49)</f>
        <v>1408000</v>
      </c>
      <c r="CW49" s="28">
        <f t="shared" ref="CW49:CW51" si="227">+CV49*19%</f>
        <v>267520</v>
      </c>
      <c r="CX49" s="29">
        <f t="shared" ref="CX49:CX51" si="228">+CW49+CV49</f>
        <v>1675520</v>
      </c>
      <c r="CY49" s="26">
        <v>1</v>
      </c>
      <c r="CZ49" s="27">
        <v>1280000</v>
      </c>
      <c r="DA49" s="27">
        <v>1024000</v>
      </c>
      <c r="DB49" s="27"/>
      <c r="DC49" s="27"/>
      <c r="DD49" s="143">
        <f t="shared" si="38"/>
        <v>0.15713484026367724</v>
      </c>
      <c r="DE49" s="27">
        <f t="shared" ref="DE49:DE51" si="229">+AVERAGE(CZ49:DB49)</f>
        <v>1152000</v>
      </c>
      <c r="DF49" s="27">
        <f t="shared" ref="DF49:DF51" si="230">+DE49*19%</f>
        <v>218880</v>
      </c>
      <c r="DG49" s="28">
        <f t="shared" ref="DG49:DG51" si="231">+DF49+DE49</f>
        <v>1370880</v>
      </c>
      <c r="DH49" s="26">
        <v>1</v>
      </c>
      <c r="DI49" s="28">
        <v>1280000</v>
      </c>
      <c r="DJ49" s="28">
        <v>1280000</v>
      </c>
      <c r="DK49" s="28"/>
      <c r="DL49" s="177">
        <f t="shared" si="104"/>
        <v>0</v>
      </c>
      <c r="DM49" s="28">
        <f t="shared" ref="DM49:DM51" si="232">+AVERAGE(DI49:DK49)</f>
        <v>1280000</v>
      </c>
      <c r="DN49" s="28">
        <f t="shared" ref="DN49:DN51" si="233">DM49*19%</f>
        <v>243200</v>
      </c>
      <c r="DO49" s="30">
        <f t="shared" ref="DO49:DO51" si="234">+DM49+DN49</f>
        <v>1523200</v>
      </c>
    </row>
    <row r="50" spans="1:119" ht="21" customHeight="1" x14ac:dyDescent="0.25">
      <c r="A50" s="23">
        <f t="shared" si="132"/>
        <v>39</v>
      </c>
      <c r="B50" s="24" t="s">
        <v>58</v>
      </c>
      <c r="C50" s="25" t="s">
        <v>72</v>
      </c>
      <c r="D50" s="26">
        <v>1</v>
      </c>
      <c r="E50" s="27">
        <v>1500000</v>
      </c>
      <c r="F50" s="27">
        <v>1500000</v>
      </c>
      <c r="G50" s="145"/>
      <c r="H50" s="145"/>
      <c r="I50" s="143">
        <f t="shared" si="198"/>
        <v>0</v>
      </c>
      <c r="J50" s="113">
        <f>+AVERAGE(E50:F50)</f>
        <v>1500000</v>
      </c>
      <c r="K50" s="28">
        <f t="shared" ref="K50:K51" si="235">J50*19%</f>
        <v>285000</v>
      </c>
      <c r="L50" s="29">
        <f t="shared" si="4"/>
        <v>1785000</v>
      </c>
      <c r="M50" s="26">
        <v>1</v>
      </c>
      <c r="N50" s="27">
        <v>1500000</v>
      </c>
      <c r="O50" s="27">
        <v>1500000</v>
      </c>
      <c r="P50" s="145"/>
      <c r="Q50" s="145"/>
      <c r="R50" s="143">
        <f t="shared" si="168"/>
        <v>0</v>
      </c>
      <c r="S50" s="27">
        <f t="shared" ref="S50" si="236">+AVERAGE(N50:P50)</f>
        <v>1500000</v>
      </c>
      <c r="T50" s="28">
        <f t="shared" ref="T50:T51" si="237">+S50*19%</f>
        <v>285000</v>
      </c>
      <c r="U50" s="30">
        <f t="shared" ref="U50:U51" si="238">+T50+S50</f>
        <v>1785000</v>
      </c>
      <c r="V50" s="26">
        <v>1</v>
      </c>
      <c r="W50" s="27">
        <v>1500000</v>
      </c>
      <c r="X50" s="27">
        <v>1500000</v>
      </c>
      <c r="Y50" s="145"/>
      <c r="Z50" s="145"/>
      <c r="AA50" s="143">
        <f t="shared" si="172"/>
        <v>0</v>
      </c>
      <c r="AB50" s="27">
        <f t="shared" ref="AB50" si="239">+AVERAGE(W50:Y50)</f>
        <v>1500000</v>
      </c>
      <c r="AC50" s="28">
        <f t="shared" ref="AC50:AC57" si="240">+AB50*19%</f>
        <v>285000</v>
      </c>
      <c r="AD50" s="29">
        <f t="shared" ref="AD50:AD51" si="241">+AC50+AB50</f>
        <v>1785000</v>
      </c>
      <c r="AE50" s="26">
        <v>1</v>
      </c>
      <c r="AF50" s="27">
        <v>1500000</v>
      </c>
      <c r="AG50" s="27">
        <v>1850000</v>
      </c>
      <c r="AH50" s="145"/>
      <c r="AI50" s="145"/>
      <c r="AJ50" s="143">
        <f t="shared" si="176"/>
        <v>0.14775365577032337</v>
      </c>
      <c r="AK50" s="27">
        <f t="shared" ref="AK50:AK51" si="242">+AVERAGE(AF50:AH50)</f>
        <v>1675000</v>
      </c>
      <c r="AL50" s="28">
        <f t="shared" ref="AL50:AL51" si="243">+AK50*19%</f>
        <v>318250</v>
      </c>
      <c r="AM50" s="30">
        <f t="shared" ref="AM50:AM51" si="244">+AL50+AK50</f>
        <v>1993250</v>
      </c>
      <c r="AN50" s="26">
        <v>1</v>
      </c>
      <c r="AO50" s="27">
        <v>1500000</v>
      </c>
      <c r="AP50" s="27">
        <v>1850000</v>
      </c>
      <c r="AQ50" s="145"/>
      <c r="AR50" s="145"/>
      <c r="AS50" s="143">
        <f>+STDEVA(AO50:AP50)/AVERAGE(AO50:AP50)</f>
        <v>0.14775365577032337</v>
      </c>
      <c r="AT50" s="27">
        <f t="shared" ref="AT50:AT51" si="245">+AVERAGE(AO50:AQ50)</f>
        <v>1675000</v>
      </c>
      <c r="AU50" s="28">
        <f t="shared" ref="AU50:AU58" si="246">+AT50*19%</f>
        <v>318250</v>
      </c>
      <c r="AV50" s="30">
        <f t="shared" ref="AV50:AV51" si="247">+AU50+AT50</f>
        <v>1993250</v>
      </c>
      <c r="AW50" s="26">
        <v>1</v>
      </c>
      <c r="AX50" s="27">
        <v>1500000</v>
      </c>
      <c r="AY50" s="27">
        <v>1850000</v>
      </c>
      <c r="AZ50" s="145"/>
      <c r="BA50" s="145"/>
      <c r="BB50" s="143">
        <f t="shared" si="58"/>
        <v>0.14775365577032337</v>
      </c>
      <c r="BC50" s="27">
        <f t="shared" ref="BC50:BC51" si="248">+AVERAGE(AX50:AZ50)</f>
        <v>1675000</v>
      </c>
      <c r="BD50" s="27">
        <f t="shared" ref="BD50:BD51" si="249">+BC50*19%</f>
        <v>318250</v>
      </c>
      <c r="BE50" s="27">
        <f t="shared" ref="BE50:BE51" si="250">+BD50+BC50</f>
        <v>1993250</v>
      </c>
      <c r="BF50" s="26">
        <v>1</v>
      </c>
      <c r="BG50" s="27">
        <v>1200000</v>
      </c>
      <c r="BH50" s="27">
        <v>1344000</v>
      </c>
      <c r="BI50" s="145"/>
      <c r="BJ50" s="145"/>
      <c r="BK50" s="143">
        <f t="shared" si="23"/>
        <v>8.0049824285269522E-2</v>
      </c>
      <c r="BL50" s="27">
        <f t="shared" ref="BL50:BL51" si="251">+AVERAGE(BG50:BI50)</f>
        <v>1272000</v>
      </c>
      <c r="BM50" s="27">
        <f t="shared" ref="BM50:BM58" si="252">+BL50*19%</f>
        <v>241680</v>
      </c>
      <c r="BN50" s="28">
        <f t="shared" ref="BN50:BN51" si="253">+BM50+BL50</f>
        <v>1513680</v>
      </c>
      <c r="BO50" s="26">
        <v>1</v>
      </c>
      <c r="BP50" s="27">
        <v>1200000</v>
      </c>
      <c r="BQ50" s="27">
        <v>1500000</v>
      </c>
      <c r="BR50" s="148"/>
      <c r="BS50" s="148"/>
      <c r="BT50" s="143">
        <f t="shared" si="29"/>
        <v>0.15713484026367722</v>
      </c>
      <c r="BU50" s="27">
        <f t="shared" ref="BU50:BU51" si="254">+AVERAGE(BP50:BR50)</f>
        <v>1350000</v>
      </c>
      <c r="BV50" s="28">
        <f t="shared" ref="BV50:BV58" si="255">+BU50*19%</f>
        <v>256500</v>
      </c>
      <c r="BW50" s="30">
        <f t="shared" ref="BW50:BW51" si="256">+BV50+BU50</f>
        <v>1606500</v>
      </c>
      <c r="BX50" s="26">
        <v>1</v>
      </c>
      <c r="BY50" s="28">
        <v>1200000</v>
      </c>
      <c r="BZ50" s="28">
        <v>1500000</v>
      </c>
      <c r="CA50" s="156"/>
      <c r="CB50" s="156"/>
      <c r="CC50" s="177">
        <f t="shared" si="32"/>
        <v>0.15713484026367722</v>
      </c>
      <c r="CD50" s="28">
        <f t="shared" ref="CD50:CD51" si="257">+AVERAGE(BY50:CA50)</f>
        <v>1350000</v>
      </c>
      <c r="CE50" s="28">
        <f t="shared" ref="CE50:CE58" si="258">+CD50*19%</f>
        <v>256500</v>
      </c>
      <c r="CF50" s="28">
        <f t="shared" ref="CF50:CF51" si="259">+CE50+CD50</f>
        <v>1606500</v>
      </c>
      <c r="CG50" s="26">
        <v>1</v>
      </c>
      <c r="CH50" s="27">
        <v>960000</v>
      </c>
      <c r="CI50" s="27">
        <v>1152000</v>
      </c>
      <c r="CJ50" s="148"/>
      <c r="CK50" s="148"/>
      <c r="CL50" s="143">
        <f>+STDEVA(CH50:CI50)/AVERAGE(CH50:CI50)</f>
        <v>0.12856486930664499</v>
      </c>
      <c r="CM50" s="27">
        <f>+AVERAGE(CH50:CJ50)</f>
        <v>1056000</v>
      </c>
      <c r="CN50" s="27">
        <f t="shared" si="224"/>
        <v>200640</v>
      </c>
      <c r="CO50" s="28">
        <f t="shared" si="225"/>
        <v>1256640</v>
      </c>
      <c r="CP50" s="26">
        <v>1</v>
      </c>
      <c r="CQ50" s="27">
        <v>960000</v>
      </c>
      <c r="CR50" s="27">
        <v>1152000</v>
      </c>
      <c r="CS50" s="148"/>
      <c r="CT50" s="148"/>
      <c r="CU50" s="143">
        <f t="shared" si="27"/>
        <v>0.12856486930664499</v>
      </c>
      <c r="CV50" s="27">
        <f t="shared" si="226"/>
        <v>1056000</v>
      </c>
      <c r="CW50" s="28">
        <f t="shared" si="227"/>
        <v>200640</v>
      </c>
      <c r="CX50" s="29">
        <f t="shared" si="228"/>
        <v>1256640</v>
      </c>
      <c r="CY50" s="26">
        <v>1</v>
      </c>
      <c r="CZ50" s="27">
        <v>960000</v>
      </c>
      <c r="DA50" s="27">
        <v>768000</v>
      </c>
      <c r="DB50" s="133"/>
      <c r="DC50" s="133"/>
      <c r="DD50" s="143">
        <f t="shared" si="38"/>
        <v>0.15713484026367722</v>
      </c>
      <c r="DE50" s="27">
        <f t="shared" si="229"/>
        <v>864000</v>
      </c>
      <c r="DF50" s="27">
        <f t="shared" si="230"/>
        <v>164160</v>
      </c>
      <c r="DG50" s="28">
        <f t="shared" si="231"/>
        <v>1028160</v>
      </c>
      <c r="DH50" s="26">
        <v>1</v>
      </c>
      <c r="DI50" s="28">
        <v>960000</v>
      </c>
      <c r="DJ50" s="28">
        <v>1152000</v>
      </c>
      <c r="DK50" s="182"/>
      <c r="DL50" s="177">
        <f t="shared" si="104"/>
        <v>0.12856486930664499</v>
      </c>
      <c r="DM50" s="28">
        <f t="shared" si="232"/>
        <v>1056000</v>
      </c>
      <c r="DN50" s="28">
        <f t="shared" si="233"/>
        <v>200640</v>
      </c>
      <c r="DO50" s="30">
        <f t="shared" si="234"/>
        <v>1256640</v>
      </c>
    </row>
    <row r="51" spans="1:119" ht="21" customHeight="1" x14ac:dyDescent="0.25">
      <c r="A51" s="23">
        <f t="shared" si="132"/>
        <v>40</v>
      </c>
      <c r="B51" s="24" t="s">
        <v>58</v>
      </c>
      <c r="C51" s="25" t="s">
        <v>73</v>
      </c>
      <c r="D51" s="26">
        <v>1</v>
      </c>
      <c r="E51" s="27">
        <v>3000000</v>
      </c>
      <c r="F51" s="27">
        <v>1500000</v>
      </c>
      <c r="G51" s="27">
        <f>349579*1.052</f>
        <v>367757.10800000001</v>
      </c>
      <c r="H51" s="27">
        <f>+(350000*1.0928)*1.052</f>
        <v>402368.96</v>
      </c>
      <c r="I51" s="163">
        <f t="shared" si="198"/>
        <v>0.47140452079103173</v>
      </c>
      <c r="J51" s="200">
        <f>+MEDIAN(E51:H51)</f>
        <v>951184.48</v>
      </c>
      <c r="K51" s="28">
        <f t="shared" si="235"/>
        <v>180725.05119999999</v>
      </c>
      <c r="L51" s="29">
        <f t="shared" si="4"/>
        <v>1131909.5312000001</v>
      </c>
      <c r="M51" s="26">
        <v>1</v>
      </c>
      <c r="N51" s="27">
        <v>3000000</v>
      </c>
      <c r="O51" s="27">
        <v>1500000</v>
      </c>
      <c r="P51" s="27">
        <f>349579*1.052</f>
        <v>367757.10800000001</v>
      </c>
      <c r="Q51" s="145"/>
      <c r="R51" s="163">
        <f>+STDEVA(N51:O51)/AVERAGE(N51:O51)</f>
        <v>0.47140452079103173</v>
      </c>
      <c r="S51" s="196">
        <f>+MEDIAN(N51:P51)</f>
        <v>1500000</v>
      </c>
      <c r="T51" s="28">
        <f t="shared" si="237"/>
        <v>285000</v>
      </c>
      <c r="U51" s="30">
        <f t="shared" si="238"/>
        <v>1785000</v>
      </c>
      <c r="V51" s="26">
        <v>1</v>
      </c>
      <c r="W51" s="27">
        <v>3000000</v>
      </c>
      <c r="X51" s="27">
        <v>1500000</v>
      </c>
      <c r="Y51" s="270">
        <f>349579*1.052</f>
        <v>367757.10800000001</v>
      </c>
      <c r="Z51" s="270">
        <f>+(350000*1.0928)*1.052</f>
        <v>402368.96</v>
      </c>
      <c r="AA51" s="163">
        <f t="shared" si="172"/>
        <v>0.47140452079103173</v>
      </c>
      <c r="AB51" s="205">
        <f>MEDIAN(W51:Z51)</f>
        <v>951184.48</v>
      </c>
      <c r="AC51" s="28">
        <f t="shared" si="240"/>
        <v>180725.05119999999</v>
      </c>
      <c r="AD51" s="29">
        <f t="shared" si="241"/>
        <v>1131909.5312000001</v>
      </c>
      <c r="AE51" s="26">
        <v>1</v>
      </c>
      <c r="AF51" s="27">
        <v>3000000</v>
      </c>
      <c r="AG51" s="27">
        <v>2850000</v>
      </c>
      <c r="AH51" s="145"/>
      <c r="AI51" s="145"/>
      <c r="AJ51" s="143">
        <f t="shared" si="176"/>
        <v>3.6261886214694741E-2</v>
      </c>
      <c r="AK51" s="27">
        <f t="shared" si="242"/>
        <v>2925000</v>
      </c>
      <c r="AL51" s="28">
        <f t="shared" si="243"/>
        <v>555750</v>
      </c>
      <c r="AM51" s="30">
        <f t="shared" si="244"/>
        <v>3480750</v>
      </c>
      <c r="AN51" s="26">
        <v>1</v>
      </c>
      <c r="AO51" s="27">
        <v>3000000</v>
      </c>
      <c r="AP51" s="27">
        <v>2850000</v>
      </c>
      <c r="AQ51" s="145"/>
      <c r="AR51" s="145"/>
      <c r="AS51" s="143">
        <f>+STDEVA(AO51:AP51)/AVERAGE(AO51:AP51)</f>
        <v>3.6261886214694741E-2</v>
      </c>
      <c r="AT51" s="27">
        <f t="shared" si="245"/>
        <v>2925000</v>
      </c>
      <c r="AU51" s="28">
        <f t="shared" si="246"/>
        <v>555750</v>
      </c>
      <c r="AV51" s="30">
        <f t="shared" si="247"/>
        <v>3480750</v>
      </c>
      <c r="AW51" s="26">
        <v>1</v>
      </c>
      <c r="AX51" s="27">
        <v>3000000</v>
      </c>
      <c r="AY51" s="27">
        <v>2850000</v>
      </c>
      <c r="AZ51" s="145"/>
      <c r="BA51" s="145"/>
      <c r="BB51" s="143">
        <f t="shared" si="58"/>
        <v>3.6261886214694741E-2</v>
      </c>
      <c r="BC51" s="27">
        <f t="shared" si="248"/>
        <v>2925000</v>
      </c>
      <c r="BD51" s="27">
        <f t="shared" si="249"/>
        <v>555750</v>
      </c>
      <c r="BE51" s="27">
        <f t="shared" si="250"/>
        <v>3480750</v>
      </c>
      <c r="BF51" s="26">
        <v>1</v>
      </c>
      <c r="BG51" s="27">
        <v>2400000</v>
      </c>
      <c r="BH51" s="27">
        <v>2688000</v>
      </c>
      <c r="BI51" s="145"/>
      <c r="BJ51" s="145"/>
      <c r="BK51" s="143">
        <f t="shared" si="23"/>
        <v>8.0049824285269522E-2</v>
      </c>
      <c r="BL51" s="27">
        <f t="shared" si="251"/>
        <v>2544000</v>
      </c>
      <c r="BM51" s="27">
        <f t="shared" si="252"/>
        <v>483360</v>
      </c>
      <c r="BN51" s="28">
        <f t="shared" si="253"/>
        <v>3027360</v>
      </c>
      <c r="BO51" s="26">
        <v>1</v>
      </c>
      <c r="BP51" s="27">
        <v>2400000</v>
      </c>
      <c r="BQ51" s="27">
        <v>2800000</v>
      </c>
      <c r="BR51" s="148"/>
      <c r="BS51" s="148"/>
      <c r="BT51" s="143">
        <f t="shared" si="29"/>
        <v>0.10878565864408425</v>
      </c>
      <c r="BU51" s="27">
        <f t="shared" si="254"/>
        <v>2600000</v>
      </c>
      <c r="BV51" s="28">
        <f t="shared" si="255"/>
        <v>494000</v>
      </c>
      <c r="BW51" s="30">
        <f t="shared" si="256"/>
        <v>3094000</v>
      </c>
      <c r="BX51" s="26">
        <v>1</v>
      </c>
      <c r="BY51" s="28">
        <v>2400000</v>
      </c>
      <c r="BZ51" s="28">
        <v>2800000</v>
      </c>
      <c r="CA51" s="156"/>
      <c r="CB51" s="156"/>
      <c r="CC51" s="177">
        <f t="shared" si="32"/>
        <v>0.10878565864408425</v>
      </c>
      <c r="CD51" s="28">
        <f t="shared" si="257"/>
        <v>2600000</v>
      </c>
      <c r="CE51" s="28">
        <f t="shared" si="258"/>
        <v>494000</v>
      </c>
      <c r="CF51" s="28">
        <f t="shared" si="259"/>
        <v>3094000</v>
      </c>
      <c r="CG51" s="26">
        <v>1</v>
      </c>
      <c r="CH51" s="27">
        <v>1920000</v>
      </c>
      <c r="CI51" s="27">
        <v>2304000</v>
      </c>
      <c r="CJ51" s="148"/>
      <c r="CK51" s="148"/>
      <c r="CL51" s="143">
        <f>+STDEVA(CH51:CI51)/AVERAGE(CH51:CI51)</f>
        <v>0.12856486930664499</v>
      </c>
      <c r="CM51" s="27">
        <f>+AVERAGE(CH51:CJ51)</f>
        <v>2112000</v>
      </c>
      <c r="CN51" s="27">
        <f t="shared" si="224"/>
        <v>401280</v>
      </c>
      <c r="CO51" s="28">
        <f t="shared" si="225"/>
        <v>2513280</v>
      </c>
      <c r="CP51" s="26">
        <v>1</v>
      </c>
      <c r="CQ51" s="27">
        <v>1920000</v>
      </c>
      <c r="CR51" s="27">
        <v>2304000</v>
      </c>
      <c r="CS51" s="148"/>
      <c r="CT51" s="148"/>
      <c r="CU51" s="143">
        <f t="shared" si="27"/>
        <v>0.12856486930664499</v>
      </c>
      <c r="CV51" s="27">
        <f t="shared" si="226"/>
        <v>2112000</v>
      </c>
      <c r="CW51" s="28">
        <f t="shared" si="227"/>
        <v>401280</v>
      </c>
      <c r="CX51" s="29">
        <f t="shared" si="228"/>
        <v>2513280</v>
      </c>
      <c r="CY51" s="26">
        <v>1</v>
      </c>
      <c r="CZ51" s="27">
        <v>1920000</v>
      </c>
      <c r="DA51" s="27">
        <v>1536000</v>
      </c>
      <c r="DB51" s="133"/>
      <c r="DC51" s="133"/>
      <c r="DD51" s="143">
        <f t="shared" si="38"/>
        <v>0.15713484026367722</v>
      </c>
      <c r="DE51" s="27">
        <f t="shared" si="229"/>
        <v>1728000</v>
      </c>
      <c r="DF51" s="27">
        <f t="shared" si="230"/>
        <v>328320</v>
      </c>
      <c r="DG51" s="28">
        <f t="shared" si="231"/>
        <v>2056320</v>
      </c>
      <c r="DH51" s="26">
        <v>1</v>
      </c>
      <c r="DI51" s="28">
        <v>1920000</v>
      </c>
      <c r="DJ51" s="28">
        <v>2304000</v>
      </c>
      <c r="DK51" s="182"/>
      <c r="DL51" s="177">
        <f t="shared" si="104"/>
        <v>0.12856486930664499</v>
      </c>
      <c r="DM51" s="28">
        <f t="shared" si="232"/>
        <v>2112000</v>
      </c>
      <c r="DN51" s="28">
        <f t="shared" si="233"/>
        <v>401280</v>
      </c>
      <c r="DO51" s="30">
        <f t="shared" si="234"/>
        <v>2513280</v>
      </c>
    </row>
    <row r="52" spans="1:119" ht="15" customHeight="1" x14ac:dyDescent="0.25">
      <c r="A52" s="245" t="s">
        <v>74</v>
      </c>
      <c r="B52" s="245"/>
      <c r="C52" s="246"/>
      <c r="D52" s="35"/>
      <c r="E52" s="36"/>
      <c r="F52" s="36"/>
      <c r="G52" s="36"/>
      <c r="H52" s="36"/>
      <c r="I52" s="36"/>
      <c r="J52" s="114"/>
      <c r="K52" s="36"/>
      <c r="L52" s="37">
        <f t="shared" si="4"/>
        <v>0</v>
      </c>
      <c r="M52" s="35"/>
      <c r="N52" s="36"/>
      <c r="O52" s="36"/>
      <c r="P52" s="36"/>
      <c r="Q52" s="36"/>
      <c r="R52" s="36"/>
      <c r="S52" s="36"/>
      <c r="T52" s="36"/>
      <c r="U52" s="38"/>
      <c r="V52" s="39"/>
      <c r="W52" s="40"/>
      <c r="X52" s="40"/>
      <c r="Y52" s="40"/>
      <c r="Z52" s="40"/>
      <c r="AA52" s="40"/>
      <c r="AB52" s="40"/>
      <c r="AC52" s="40"/>
      <c r="AD52" s="41"/>
      <c r="AE52" s="39"/>
      <c r="AF52" s="40"/>
      <c r="AG52" s="40"/>
      <c r="AH52" s="40"/>
      <c r="AI52" s="40"/>
      <c r="AJ52" s="40"/>
      <c r="AK52" s="40"/>
      <c r="AL52" s="40"/>
      <c r="AM52" s="42"/>
      <c r="AN52" s="39"/>
      <c r="AO52" s="40"/>
      <c r="AP52" s="40"/>
      <c r="AQ52" s="40"/>
      <c r="AR52" s="40"/>
      <c r="AS52" s="166"/>
      <c r="AT52" s="40"/>
      <c r="AU52" s="40"/>
      <c r="AV52" s="42"/>
      <c r="AW52" s="39"/>
      <c r="AX52" s="118"/>
      <c r="AY52" s="118"/>
      <c r="AZ52" s="118"/>
      <c r="BA52" s="118"/>
      <c r="BB52" s="172"/>
      <c r="BC52" s="118"/>
      <c r="BD52" s="40"/>
      <c r="BE52" s="40"/>
      <c r="BF52" s="39"/>
      <c r="BG52" s="40"/>
      <c r="BH52" s="40"/>
      <c r="BI52" s="40"/>
      <c r="BJ52" s="40"/>
      <c r="BK52" s="166"/>
      <c r="BL52" s="40"/>
      <c r="BM52" s="40"/>
      <c r="BN52" s="40"/>
      <c r="BO52" s="39"/>
      <c r="BP52" s="40"/>
      <c r="BQ52" s="40"/>
      <c r="BR52" s="40"/>
      <c r="BS52" s="40"/>
      <c r="BT52" s="166"/>
      <c r="BU52" s="40"/>
      <c r="BV52" s="40"/>
      <c r="BW52" s="42"/>
      <c r="BX52" s="39"/>
      <c r="BY52" s="118"/>
      <c r="BZ52" s="118"/>
      <c r="CA52" s="118"/>
      <c r="CB52" s="118"/>
      <c r="CC52" s="172"/>
      <c r="CD52" s="40"/>
      <c r="CE52" s="40"/>
      <c r="CF52" s="41"/>
      <c r="CG52" s="39"/>
      <c r="CH52" s="40"/>
      <c r="CI52" s="40"/>
      <c r="CJ52" s="40"/>
      <c r="CK52" s="40"/>
      <c r="CL52" s="166"/>
      <c r="CM52" s="40"/>
      <c r="CN52" s="40"/>
      <c r="CO52" s="40"/>
      <c r="CP52" s="39"/>
      <c r="CQ52" s="40"/>
      <c r="CR52" s="40"/>
      <c r="CS52" s="40"/>
      <c r="CT52" s="40"/>
      <c r="CU52" s="166"/>
      <c r="CV52" s="40"/>
      <c r="CW52" s="40"/>
      <c r="CX52" s="41"/>
      <c r="CY52" s="39"/>
      <c r="CZ52" s="40"/>
      <c r="DA52" s="40"/>
      <c r="DB52" s="40"/>
      <c r="DC52" s="40"/>
      <c r="DD52" s="166"/>
      <c r="DE52" s="40"/>
      <c r="DF52" s="40"/>
      <c r="DG52" s="40"/>
      <c r="DH52" s="39"/>
      <c r="DI52" s="118"/>
      <c r="DJ52" s="118"/>
      <c r="DK52" s="118"/>
      <c r="DL52" s="118"/>
      <c r="DM52" s="40"/>
      <c r="DN52" s="40"/>
      <c r="DO52" s="42"/>
    </row>
    <row r="53" spans="1:119" ht="21" customHeight="1" x14ac:dyDescent="0.25">
      <c r="A53" s="23">
        <f>+A51+1</f>
        <v>41</v>
      </c>
      <c r="B53" s="24" t="s">
        <v>75</v>
      </c>
      <c r="C53" s="25" t="s">
        <v>76</v>
      </c>
      <c r="D53" s="26">
        <v>1</v>
      </c>
      <c r="E53" s="27">
        <v>500000</v>
      </c>
      <c r="F53" s="27">
        <v>475000</v>
      </c>
      <c r="G53" s="145"/>
      <c r="H53" s="145"/>
      <c r="I53" s="143">
        <f t="shared" si="198"/>
        <v>3.6261886214694748E-2</v>
      </c>
      <c r="J53" s="113">
        <f t="shared" ref="J53:J58" si="260">+AVERAGE(E53:F53)</f>
        <v>487500</v>
      </c>
      <c r="K53" s="28">
        <f t="shared" ref="K53:K58" si="261">J53*19%</f>
        <v>92625</v>
      </c>
      <c r="L53" s="29">
        <f t="shared" si="4"/>
        <v>580125</v>
      </c>
      <c r="M53" s="26">
        <v>1</v>
      </c>
      <c r="N53" s="27">
        <v>500000</v>
      </c>
      <c r="O53" s="27">
        <v>475000</v>
      </c>
      <c r="P53" s="145"/>
      <c r="Q53" s="145"/>
      <c r="R53" s="143">
        <f t="shared" si="168"/>
        <v>3.6261886214694748E-2</v>
      </c>
      <c r="S53" s="27">
        <f t="shared" ref="S53:S58" si="262">+AVERAGE(N53:P53)</f>
        <v>487500</v>
      </c>
      <c r="T53" s="28">
        <f t="shared" ref="T53:T58" si="263">+S53*19%</f>
        <v>92625</v>
      </c>
      <c r="U53" s="30">
        <f t="shared" ref="U53:U58" si="264">+T53+S53</f>
        <v>580125</v>
      </c>
      <c r="V53" s="26">
        <v>1</v>
      </c>
      <c r="W53" s="27">
        <v>500000</v>
      </c>
      <c r="X53" s="27">
        <v>475000</v>
      </c>
      <c r="Y53" s="145"/>
      <c r="Z53" s="145"/>
      <c r="AA53" s="143">
        <f t="shared" si="172"/>
        <v>3.6261886214694748E-2</v>
      </c>
      <c r="AB53" s="27">
        <f t="shared" ref="AB53:AB58" si="265">+AVERAGE(W53:Y53)</f>
        <v>487500</v>
      </c>
      <c r="AC53" s="28">
        <f t="shared" si="240"/>
        <v>92625</v>
      </c>
      <c r="AD53" s="29">
        <f t="shared" ref="AD53:AD57" si="266">+AC53+AB53</f>
        <v>580125</v>
      </c>
      <c r="AE53" s="26">
        <v>1</v>
      </c>
      <c r="AF53" s="27">
        <v>500000</v>
      </c>
      <c r="AG53" s="27">
        <v>550000</v>
      </c>
      <c r="AH53" s="145"/>
      <c r="AI53" s="145"/>
      <c r="AJ53" s="143">
        <f t="shared" si="176"/>
        <v>6.7343502970147393E-2</v>
      </c>
      <c r="AK53" s="27">
        <f t="shared" ref="AK53:AK58" si="267">+AVERAGE(AF53:AH53)</f>
        <v>525000</v>
      </c>
      <c r="AL53" s="28">
        <f t="shared" ref="AL53:AL58" si="268">+AK53*19%</f>
        <v>99750</v>
      </c>
      <c r="AM53" s="30">
        <f t="shared" ref="AM53:AM58" si="269">+AL53+AK53</f>
        <v>624750</v>
      </c>
      <c r="AN53" s="26">
        <v>1</v>
      </c>
      <c r="AO53" s="27">
        <v>500000</v>
      </c>
      <c r="AP53" s="27">
        <v>550000</v>
      </c>
      <c r="AQ53" s="145"/>
      <c r="AR53" s="145"/>
      <c r="AS53" s="143">
        <f t="shared" ref="AS53:AS58" si="270">+STDEVA(AO53:AP53)/AVERAGE(AO53:AP53)</f>
        <v>6.7343502970147393E-2</v>
      </c>
      <c r="AT53" s="27">
        <f t="shared" ref="AT53:AT58" si="271">+AVERAGE(AO53:AQ53)</f>
        <v>525000</v>
      </c>
      <c r="AU53" s="28">
        <f t="shared" si="246"/>
        <v>99750</v>
      </c>
      <c r="AV53" s="30">
        <f t="shared" ref="AV53:AV58" si="272">+AU53+AT53</f>
        <v>624750</v>
      </c>
      <c r="AW53" s="26">
        <v>1</v>
      </c>
      <c r="AX53" s="27">
        <v>500000</v>
      </c>
      <c r="AY53" s="27">
        <v>550000</v>
      </c>
      <c r="AZ53" s="145"/>
      <c r="BA53" s="145"/>
      <c r="BB53" s="143">
        <f t="shared" si="58"/>
        <v>6.7343502970147393E-2</v>
      </c>
      <c r="BC53" s="27">
        <f t="shared" ref="BC53:BC58" si="273">+AVERAGE(AX53:AZ53)</f>
        <v>525000</v>
      </c>
      <c r="BD53" s="27">
        <f t="shared" ref="BD53:BD58" si="274">+BC53*19%</f>
        <v>99750</v>
      </c>
      <c r="BE53" s="28">
        <f t="shared" ref="BE53:BE58" si="275">+BD53+BC53</f>
        <v>624750</v>
      </c>
      <c r="BF53" s="26">
        <v>1</v>
      </c>
      <c r="BG53" s="27">
        <v>400000</v>
      </c>
      <c r="BH53" s="27">
        <v>448000</v>
      </c>
      <c r="BI53" s="145"/>
      <c r="BJ53" s="145"/>
      <c r="BK53" s="143">
        <f t="shared" si="23"/>
        <v>8.0049824285269522E-2</v>
      </c>
      <c r="BL53" s="27">
        <f t="shared" ref="BL53:BL58" si="276">+AVERAGE(BG53:BI53)</f>
        <v>424000</v>
      </c>
      <c r="BM53" s="27">
        <f t="shared" si="252"/>
        <v>80560</v>
      </c>
      <c r="BN53" s="28">
        <f t="shared" ref="BN53:BN58" si="277">+BM53+BL53</f>
        <v>504560</v>
      </c>
      <c r="BO53" s="26">
        <v>1</v>
      </c>
      <c r="BP53" s="27">
        <v>400000</v>
      </c>
      <c r="BQ53" s="27">
        <v>350000</v>
      </c>
      <c r="BR53" s="148"/>
      <c r="BS53" s="148"/>
      <c r="BT53" s="143">
        <f t="shared" si="29"/>
        <v>9.428090415820635E-2</v>
      </c>
      <c r="BU53" s="27">
        <f t="shared" ref="BU53:BU58" si="278">+AVERAGE(BP53:BR53)</f>
        <v>375000</v>
      </c>
      <c r="BV53" s="28">
        <f t="shared" si="255"/>
        <v>71250</v>
      </c>
      <c r="BW53" s="30">
        <f t="shared" ref="BW53:BW58" si="279">+BV53+BU53</f>
        <v>446250</v>
      </c>
      <c r="BX53" s="26">
        <v>1</v>
      </c>
      <c r="BY53" s="28">
        <v>400000</v>
      </c>
      <c r="BZ53" s="28">
        <v>350000</v>
      </c>
      <c r="CA53" s="156"/>
      <c r="CB53" s="156"/>
      <c r="CC53" s="177">
        <f t="shared" si="32"/>
        <v>9.428090415820635E-2</v>
      </c>
      <c r="CD53" s="28">
        <f t="shared" ref="CD53:CD58" si="280">+AVERAGE(BY53:CA53)</f>
        <v>375000</v>
      </c>
      <c r="CE53" s="28">
        <f t="shared" si="258"/>
        <v>71250</v>
      </c>
      <c r="CF53" s="29">
        <f>+CE53+CD53</f>
        <v>446250</v>
      </c>
      <c r="CG53" s="31" t="s">
        <v>30</v>
      </c>
      <c r="CH53" s="32" t="s">
        <v>30</v>
      </c>
      <c r="CI53" s="32" t="s">
        <v>30</v>
      </c>
      <c r="CJ53" s="32" t="s">
        <v>30</v>
      </c>
      <c r="CK53" s="32" t="s">
        <v>30</v>
      </c>
      <c r="CL53" s="32" t="s">
        <v>30</v>
      </c>
      <c r="CM53" s="32" t="s">
        <v>30</v>
      </c>
      <c r="CN53" s="32" t="s">
        <v>30</v>
      </c>
      <c r="CO53" s="32" t="s">
        <v>30</v>
      </c>
      <c r="CP53" s="31" t="s">
        <v>30</v>
      </c>
      <c r="CQ53" s="32" t="s">
        <v>30</v>
      </c>
      <c r="CR53" s="32" t="s">
        <v>30</v>
      </c>
      <c r="CS53" s="32" t="s">
        <v>30</v>
      </c>
      <c r="CT53" s="32" t="s">
        <v>30</v>
      </c>
      <c r="CU53" s="32" t="s">
        <v>30</v>
      </c>
      <c r="CV53" s="32" t="s">
        <v>30</v>
      </c>
      <c r="CW53" s="32" t="s">
        <v>30</v>
      </c>
      <c r="CX53" s="34" t="s">
        <v>30</v>
      </c>
      <c r="CY53" s="31" t="s">
        <v>30</v>
      </c>
      <c r="CZ53" s="32" t="s">
        <v>30</v>
      </c>
      <c r="DA53" s="32" t="s">
        <v>30</v>
      </c>
      <c r="DB53" s="32" t="s">
        <v>30</v>
      </c>
      <c r="DC53" s="32" t="s">
        <v>30</v>
      </c>
      <c r="DD53" s="32" t="s">
        <v>30</v>
      </c>
      <c r="DE53" s="32" t="s">
        <v>30</v>
      </c>
      <c r="DF53" s="32" t="s">
        <v>30</v>
      </c>
      <c r="DG53" s="32" t="s">
        <v>30</v>
      </c>
      <c r="DH53" s="31" t="s">
        <v>30</v>
      </c>
      <c r="DI53" s="43" t="s">
        <v>30</v>
      </c>
      <c r="DJ53" s="43" t="s">
        <v>30</v>
      </c>
      <c r="DK53" s="43" t="s">
        <v>30</v>
      </c>
      <c r="DL53" s="43" t="s">
        <v>30</v>
      </c>
      <c r="DM53" s="32" t="s">
        <v>30</v>
      </c>
      <c r="DN53" s="32" t="s">
        <v>30</v>
      </c>
      <c r="DO53" s="33" t="s">
        <v>30</v>
      </c>
    </row>
    <row r="54" spans="1:119" ht="21" customHeight="1" x14ac:dyDescent="0.25">
      <c r="A54" s="23">
        <f>+A53+1</f>
        <v>42</v>
      </c>
      <c r="B54" s="24" t="s">
        <v>75</v>
      </c>
      <c r="C54" s="25" t="s">
        <v>77</v>
      </c>
      <c r="D54" s="26">
        <v>1</v>
      </c>
      <c r="E54" s="27">
        <v>4500000</v>
      </c>
      <c r="F54" s="27">
        <v>4275000</v>
      </c>
      <c r="G54" s="145"/>
      <c r="H54" s="145"/>
      <c r="I54" s="143">
        <f t="shared" si="198"/>
        <v>3.6261886214694741E-2</v>
      </c>
      <c r="J54" s="113">
        <f t="shared" si="260"/>
        <v>4387500</v>
      </c>
      <c r="K54" s="28">
        <f t="shared" si="261"/>
        <v>833625</v>
      </c>
      <c r="L54" s="29">
        <f t="shared" si="4"/>
        <v>5221125</v>
      </c>
      <c r="M54" s="26">
        <v>1</v>
      </c>
      <c r="N54" s="27">
        <v>4500000</v>
      </c>
      <c r="O54" s="27">
        <v>4275000</v>
      </c>
      <c r="P54" s="145"/>
      <c r="Q54" s="145"/>
      <c r="R54" s="143">
        <f t="shared" si="168"/>
        <v>3.6261886214694741E-2</v>
      </c>
      <c r="S54" s="27">
        <f t="shared" si="262"/>
        <v>4387500</v>
      </c>
      <c r="T54" s="28">
        <f t="shared" si="263"/>
        <v>833625</v>
      </c>
      <c r="U54" s="30">
        <f t="shared" si="264"/>
        <v>5221125</v>
      </c>
      <c r="V54" s="26">
        <v>1</v>
      </c>
      <c r="W54" s="27">
        <v>4500000</v>
      </c>
      <c r="X54" s="27">
        <v>4275000</v>
      </c>
      <c r="Y54" s="145"/>
      <c r="Z54" s="145"/>
      <c r="AA54" s="143">
        <f t="shared" si="172"/>
        <v>3.6261886214694741E-2</v>
      </c>
      <c r="AB54" s="27">
        <f t="shared" si="265"/>
        <v>4387500</v>
      </c>
      <c r="AC54" s="28">
        <f t="shared" si="240"/>
        <v>833625</v>
      </c>
      <c r="AD54" s="29">
        <f t="shared" si="266"/>
        <v>5221125</v>
      </c>
      <c r="AE54" s="26">
        <v>1</v>
      </c>
      <c r="AF54" s="27">
        <v>4500000</v>
      </c>
      <c r="AG54" s="27">
        <v>4275000</v>
      </c>
      <c r="AH54" s="145"/>
      <c r="AI54" s="145"/>
      <c r="AJ54" s="143">
        <f t="shared" si="176"/>
        <v>3.6261886214694741E-2</v>
      </c>
      <c r="AK54" s="27">
        <f t="shared" si="267"/>
        <v>4387500</v>
      </c>
      <c r="AL54" s="28">
        <f t="shared" si="268"/>
        <v>833625</v>
      </c>
      <c r="AM54" s="30">
        <f t="shared" si="269"/>
        <v>5221125</v>
      </c>
      <c r="AN54" s="26">
        <v>1</v>
      </c>
      <c r="AO54" s="27">
        <v>4500000</v>
      </c>
      <c r="AP54" s="27">
        <v>4275000</v>
      </c>
      <c r="AQ54" s="145"/>
      <c r="AR54" s="145"/>
      <c r="AS54" s="143">
        <f t="shared" si="270"/>
        <v>3.6261886214694741E-2</v>
      </c>
      <c r="AT54" s="27">
        <f t="shared" si="271"/>
        <v>4387500</v>
      </c>
      <c r="AU54" s="28">
        <f t="shared" si="246"/>
        <v>833625</v>
      </c>
      <c r="AV54" s="30">
        <f t="shared" si="272"/>
        <v>5221125</v>
      </c>
      <c r="AW54" s="26">
        <v>1</v>
      </c>
      <c r="AX54" s="27">
        <v>4500000</v>
      </c>
      <c r="AY54" s="27">
        <v>4275000</v>
      </c>
      <c r="AZ54" s="145"/>
      <c r="BA54" s="145"/>
      <c r="BB54" s="143">
        <f t="shared" si="58"/>
        <v>3.6261886214694741E-2</v>
      </c>
      <c r="BC54" s="27">
        <f t="shared" si="273"/>
        <v>4387500</v>
      </c>
      <c r="BD54" s="27">
        <f t="shared" si="274"/>
        <v>833625</v>
      </c>
      <c r="BE54" s="28">
        <f t="shared" si="275"/>
        <v>5221125</v>
      </c>
      <c r="BF54" s="26">
        <v>1</v>
      </c>
      <c r="BG54" s="27">
        <v>3600000</v>
      </c>
      <c r="BH54" s="27">
        <v>4032000</v>
      </c>
      <c r="BI54" s="145"/>
      <c r="BJ54" s="145"/>
      <c r="BK54" s="143">
        <f t="shared" si="23"/>
        <v>8.0049824285269536E-2</v>
      </c>
      <c r="BL54" s="27">
        <f t="shared" si="276"/>
        <v>3816000</v>
      </c>
      <c r="BM54" s="27">
        <f t="shared" si="252"/>
        <v>725040</v>
      </c>
      <c r="BN54" s="28">
        <f t="shared" si="277"/>
        <v>4541040</v>
      </c>
      <c r="BO54" s="26">
        <v>1</v>
      </c>
      <c r="BP54" s="27">
        <v>3600000</v>
      </c>
      <c r="BQ54" s="27">
        <v>2750000</v>
      </c>
      <c r="BR54" s="148"/>
      <c r="BS54" s="148"/>
      <c r="BT54" s="143">
        <f t="shared" si="29"/>
        <v>0.18930417764049301</v>
      </c>
      <c r="BU54" s="27">
        <f t="shared" si="278"/>
        <v>3175000</v>
      </c>
      <c r="BV54" s="28">
        <f t="shared" si="255"/>
        <v>603250</v>
      </c>
      <c r="BW54" s="30">
        <f t="shared" si="279"/>
        <v>3778250</v>
      </c>
      <c r="BX54" s="26">
        <v>1</v>
      </c>
      <c r="BY54" s="28">
        <v>3600000</v>
      </c>
      <c r="BZ54" s="28">
        <v>2750000</v>
      </c>
      <c r="CA54" s="156"/>
      <c r="CB54" s="156"/>
      <c r="CC54" s="177">
        <f t="shared" si="32"/>
        <v>0.18930417764049301</v>
      </c>
      <c r="CD54" s="28">
        <f t="shared" si="280"/>
        <v>3175000</v>
      </c>
      <c r="CE54" s="28">
        <f t="shared" si="258"/>
        <v>603250</v>
      </c>
      <c r="CF54" s="29">
        <f t="shared" ref="CF54:CF58" si="281">+CE54+CD54</f>
        <v>3778250</v>
      </c>
      <c r="CG54" s="31" t="s">
        <v>30</v>
      </c>
      <c r="CH54" s="32" t="s">
        <v>30</v>
      </c>
      <c r="CI54" s="32" t="s">
        <v>30</v>
      </c>
      <c r="CJ54" s="32" t="s">
        <v>30</v>
      </c>
      <c r="CK54" s="32" t="s">
        <v>30</v>
      </c>
      <c r="CL54" s="32" t="s">
        <v>30</v>
      </c>
      <c r="CM54" s="32" t="s">
        <v>30</v>
      </c>
      <c r="CN54" s="32" t="s">
        <v>30</v>
      </c>
      <c r="CO54" s="32" t="s">
        <v>30</v>
      </c>
      <c r="CP54" s="31" t="s">
        <v>30</v>
      </c>
      <c r="CQ54" s="32" t="s">
        <v>30</v>
      </c>
      <c r="CR54" s="32" t="s">
        <v>30</v>
      </c>
      <c r="CS54" s="32" t="s">
        <v>30</v>
      </c>
      <c r="CT54" s="32" t="s">
        <v>30</v>
      </c>
      <c r="CU54" s="32" t="s">
        <v>30</v>
      </c>
      <c r="CV54" s="32" t="s">
        <v>30</v>
      </c>
      <c r="CW54" s="32" t="s">
        <v>30</v>
      </c>
      <c r="CX54" s="34" t="s">
        <v>30</v>
      </c>
      <c r="CY54" s="31" t="s">
        <v>30</v>
      </c>
      <c r="CZ54" s="32" t="s">
        <v>30</v>
      </c>
      <c r="DA54" s="32" t="s">
        <v>30</v>
      </c>
      <c r="DB54" s="32" t="s">
        <v>30</v>
      </c>
      <c r="DC54" s="32" t="s">
        <v>30</v>
      </c>
      <c r="DD54" s="32" t="s">
        <v>30</v>
      </c>
      <c r="DE54" s="32" t="s">
        <v>30</v>
      </c>
      <c r="DF54" s="32" t="s">
        <v>30</v>
      </c>
      <c r="DG54" s="32" t="s">
        <v>30</v>
      </c>
      <c r="DH54" s="31" t="s">
        <v>30</v>
      </c>
      <c r="DI54" s="43" t="s">
        <v>30</v>
      </c>
      <c r="DJ54" s="43" t="s">
        <v>30</v>
      </c>
      <c r="DK54" s="43" t="s">
        <v>30</v>
      </c>
      <c r="DL54" s="43" t="s">
        <v>30</v>
      </c>
      <c r="DM54" s="32" t="s">
        <v>30</v>
      </c>
      <c r="DN54" s="32" t="s">
        <v>30</v>
      </c>
      <c r="DO54" s="33" t="s">
        <v>30</v>
      </c>
    </row>
    <row r="55" spans="1:119" ht="21" customHeight="1" x14ac:dyDescent="0.25">
      <c r="A55" s="23">
        <f t="shared" ref="A55:A59" si="282">+A54+1</f>
        <v>43</v>
      </c>
      <c r="B55" s="24" t="s">
        <v>75</v>
      </c>
      <c r="C55" s="25" t="s">
        <v>78</v>
      </c>
      <c r="D55" s="26">
        <v>1</v>
      </c>
      <c r="E55" s="27">
        <v>500000</v>
      </c>
      <c r="F55" s="27">
        <v>475000</v>
      </c>
      <c r="G55" s="145"/>
      <c r="H55" s="145"/>
      <c r="I55" s="143">
        <f t="shared" si="198"/>
        <v>3.6261886214694748E-2</v>
      </c>
      <c r="J55" s="113">
        <f t="shared" si="260"/>
        <v>487500</v>
      </c>
      <c r="K55" s="28">
        <f t="shared" si="261"/>
        <v>92625</v>
      </c>
      <c r="L55" s="29">
        <f t="shared" si="4"/>
        <v>580125</v>
      </c>
      <c r="M55" s="26">
        <v>1</v>
      </c>
      <c r="N55" s="27">
        <v>500000</v>
      </c>
      <c r="O55" s="27">
        <v>475000</v>
      </c>
      <c r="P55" s="145"/>
      <c r="Q55" s="145"/>
      <c r="R55" s="143">
        <f t="shared" si="168"/>
        <v>3.6261886214694748E-2</v>
      </c>
      <c r="S55" s="27">
        <f t="shared" si="262"/>
        <v>487500</v>
      </c>
      <c r="T55" s="28">
        <f t="shared" si="263"/>
        <v>92625</v>
      </c>
      <c r="U55" s="30">
        <f t="shared" si="264"/>
        <v>580125</v>
      </c>
      <c r="V55" s="26">
        <v>1</v>
      </c>
      <c r="W55" s="27">
        <v>500000</v>
      </c>
      <c r="X55" s="27">
        <v>475000</v>
      </c>
      <c r="Y55" s="145"/>
      <c r="Z55" s="145"/>
      <c r="AA55" s="143">
        <f t="shared" si="172"/>
        <v>3.6261886214694748E-2</v>
      </c>
      <c r="AB55" s="27">
        <f t="shared" si="265"/>
        <v>487500</v>
      </c>
      <c r="AC55" s="28">
        <f t="shared" si="240"/>
        <v>92625</v>
      </c>
      <c r="AD55" s="29">
        <f t="shared" si="266"/>
        <v>580125</v>
      </c>
      <c r="AE55" s="26">
        <v>1</v>
      </c>
      <c r="AF55" s="27">
        <v>500000</v>
      </c>
      <c r="AG55" s="27">
        <v>550000</v>
      </c>
      <c r="AH55" s="145"/>
      <c r="AI55" s="145"/>
      <c r="AJ55" s="143">
        <f t="shared" si="176"/>
        <v>6.7343502970147393E-2</v>
      </c>
      <c r="AK55" s="27">
        <f t="shared" si="267"/>
        <v>525000</v>
      </c>
      <c r="AL55" s="28">
        <f t="shared" si="268"/>
        <v>99750</v>
      </c>
      <c r="AM55" s="30">
        <f t="shared" si="269"/>
        <v>624750</v>
      </c>
      <c r="AN55" s="26">
        <v>1</v>
      </c>
      <c r="AO55" s="27">
        <v>500000</v>
      </c>
      <c r="AP55" s="27">
        <v>550000</v>
      </c>
      <c r="AQ55" s="145"/>
      <c r="AR55" s="145"/>
      <c r="AS55" s="143">
        <f t="shared" si="270"/>
        <v>6.7343502970147393E-2</v>
      </c>
      <c r="AT55" s="27">
        <f t="shared" si="271"/>
        <v>525000</v>
      </c>
      <c r="AU55" s="28">
        <f t="shared" si="246"/>
        <v>99750</v>
      </c>
      <c r="AV55" s="30">
        <f t="shared" si="272"/>
        <v>624750</v>
      </c>
      <c r="AW55" s="26">
        <v>1</v>
      </c>
      <c r="AX55" s="27">
        <v>500000</v>
      </c>
      <c r="AY55" s="27">
        <v>550000</v>
      </c>
      <c r="AZ55" s="145"/>
      <c r="BA55" s="145"/>
      <c r="BB55" s="143">
        <f t="shared" si="58"/>
        <v>6.7343502970147393E-2</v>
      </c>
      <c r="BC55" s="27">
        <f t="shared" si="273"/>
        <v>525000</v>
      </c>
      <c r="BD55" s="27">
        <f t="shared" si="274"/>
        <v>99750</v>
      </c>
      <c r="BE55" s="28">
        <f t="shared" si="275"/>
        <v>624750</v>
      </c>
      <c r="BF55" s="26">
        <v>1</v>
      </c>
      <c r="BG55" s="27">
        <v>400000</v>
      </c>
      <c r="BH55" s="27">
        <v>448000</v>
      </c>
      <c r="BI55" s="145"/>
      <c r="BJ55" s="145"/>
      <c r="BK55" s="143">
        <f t="shared" si="23"/>
        <v>8.0049824285269522E-2</v>
      </c>
      <c r="BL55" s="27">
        <f t="shared" si="276"/>
        <v>424000</v>
      </c>
      <c r="BM55" s="27">
        <f t="shared" si="252"/>
        <v>80560</v>
      </c>
      <c r="BN55" s="28">
        <f t="shared" si="277"/>
        <v>504560</v>
      </c>
      <c r="BO55" s="26">
        <v>1</v>
      </c>
      <c r="BP55" s="27">
        <v>400000</v>
      </c>
      <c r="BQ55" s="27">
        <v>350000</v>
      </c>
      <c r="BR55" s="148"/>
      <c r="BS55" s="148"/>
      <c r="BT55" s="143">
        <f t="shared" si="29"/>
        <v>9.428090415820635E-2</v>
      </c>
      <c r="BU55" s="27">
        <f t="shared" si="278"/>
        <v>375000</v>
      </c>
      <c r="BV55" s="28">
        <f t="shared" si="255"/>
        <v>71250</v>
      </c>
      <c r="BW55" s="30">
        <f t="shared" si="279"/>
        <v>446250</v>
      </c>
      <c r="BX55" s="26">
        <v>1</v>
      </c>
      <c r="BY55" s="28">
        <v>400000</v>
      </c>
      <c r="BZ55" s="28">
        <v>350000</v>
      </c>
      <c r="CA55" s="156"/>
      <c r="CB55" s="156"/>
      <c r="CC55" s="177">
        <f t="shared" si="32"/>
        <v>9.428090415820635E-2</v>
      </c>
      <c r="CD55" s="28">
        <f t="shared" si="280"/>
        <v>375000</v>
      </c>
      <c r="CE55" s="28">
        <f t="shared" si="258"/>
        <v>71250</v>
      </c>
      <c r="CF55" s="29">
        <f t="shared" si="281"/>
        <v>446250</v>
      </c>
      <c r="CG55" s="31" t="s">
        <v>30</v>
      </c>
      <c r="CH55" s="32" t="s">
        <v>30</v>
      </c>
      <c r="CI55" s="32" t="s">
        <v>30</v>
      </c>
      <c r="CJ55" s="32" t="s">
        <v>30</v>
      </c>
      <c r="CK55" s="32" t="s">
        <v>30</v>
      </c>
      <c r="CL55" s="32" t="s">
        <v>30</v>
      </c>
      <c r="CM55" s="32" t="s">
        <v>30</v>
      </c>
      <c r="CN55" s="32" t="s">
        <v>30</v>
      </c>
      <c r="CO55" s="32" t="s">
        <v>30</v>
      </c>
      <c r="CP55" s="31" t="s">
        <v>30</v>
      </c>
      <c r="CQ55" s="32" t="s">
        <v>30</v>
      </c>
      <c r="CR55" s="32" t="s">
        <v>30</v>
      </c>
      <c r="CS55" s="32" t="s">
        <v>30</v>
      </c>
      <c r="CT55" s="32" t="s">
        <v>30</v>
      </c>
      <c r="CU55" s="32" t="s">
        <v>30</v>
      </c>
      <c r="CV55" s="32" t="s">
        <v>30</v>
      </c>
      <c r="CW55" s="32" t="s">
        <v>30</v>
      </c>
      <c r="CX55" s="34" t="s">
        <v>30</v>
      </c>
      <c r="CY55" s="31" t="s">
        <v>30</v>
      </c>
      <c r="CZ55" s="32" t="s">
        <v>30</v>
      </c>
      <c r="DA55" s="32" t="s">
        <v>30</v>
      </c>
      <c r="DB55" s="32" t="s">
        <v>30</v>
      </c>
      <c r="DC55" s="32" t="s">
        <v>30</v>
      </c>
      <c r="DD55" s="32" t="s">
        <v>30</v>
      </c>
      <c r="DE55" s="32" t="s">
        <v>30</v>
      </c>
      <c r="DF55" s="32" t="s">
        <v>30</v>
      </c>
      <c r="DG55" s="32" t="s">
        <v>30</v>
      </c>
      <c r="DH55" s="31" t="s">
        <v>30</v>
      </c>
      <c r="DI55" s="43" t="s">
        <v>30</v>
      </c>
      <c r="DJ55" s="43" t="s">
        <v>30</v>
      </c>
      <c r="DK55" s="43" t="s">
        <v>30</v>
      </c>
      <c r="DL55" s="43" t="s">
        <v>30</v>
      </c>
      <c r="DM55" s="32" t="s">
        <v>30</v>
      </c>
      <c r="DN55" s="32" t="s">
        <v>30</v>
      </c>
      <c r="DO55" s="33" t="s">
        <v>30</v>
      </c>
    </row>
    <row r="56" spans="1:119" ht="21" customHeight="1" x14ac:dyDescent="0.25">
      <c r="A56" s="23">
        <f t="shared" si="282"/>
        <v>44</v>
      </c>
      <c r="B56" s="24" t="s">
        <v>75</v>
      </c>
      <c r="C56" s="25" t="s">
        <v>79</v>
      </c>
      <c r="D56" s="26">
        <v>1</v>
      </c>
      <c r="E56" s="27">
        <v>9000000</v>
      </c>
      <c r="F56" s="27">
        <v>8550000</v>
      </c>
      <c r="G56" s="145"/>
      <c r="H56" s="145"/>
      <c r="I56" s="143">
        <f t="shared" si="198"/>
        <v>3.6261886214694741E-2</v>
      </c>
      <c r="J56" s="113">
        <f t="shared" si="260"/>
        <v>8775000</v>
      </c>
      <c r="K56" s="28">
        <f t="shared" si="261"/>
        <v>1667250</v>
      </c>
      <c r="L56" s="29">
        <f t="shared" si="4"/>
        <v>10442250</v>
      </c>
      <c r="M56" s="26">
        <v>1</v>
      </c>
      <c r="N56" s="27">
        <v>9000000</v>
      </c>
      <c r="O56" s="27">
        <v>8550000</v>
      </c>
      <c r="P56" s="145"/>
      <c r="Q56" s="145"/>
      <c r="R56" s="143">
        <f t="shared" si="168"/>
        <v>3.6261886214694741E-2</v>
      </c>
      <c r="S56" s="27">
        <f t="shared" si="262"/>
        <v>8775000</v>
      </c>
      <c r="T56" s="28">
        <f t="shared" si="263"/>
        <v>1667250</v>
      </c>
      <c r="U56" s="30">
        <f>+T56+S56</f>
        <v>10442250</v>
      </c>
      <c r="V56" s="26">
        <v>1</v>
      </c>
      <c r="W56" s="27">
        <v>9000000</v>
      </c>
      <c r="X56" s="27">
        <v>8550000</v>
      </c>
      <c r="Y56" s="145"/>
      <c r="Z56" s="145"/>
      <c r="AA56" s="143">
        <f t="shared" si="172"/>
        <v>3.6261886214694741E-2</v>
      </c>
      <c r="AB56" s="27">
        <f t="shared" si="265"/>
        <v>8775000</v>
      </c>
      <c r="AC56" s="28">
        <f t="shared" si="240"/>
        <v>1667250</v>
      </c>
      <c r="AD56" s="29">
        <f t="shared" si="266"/>
        <v>10442250</v>
      </c>
      <c r="AE56" s="26">
        <v>1</v>
      </c>
      <c r="AF56" s="27">
        <v>9000000</v>
      </c>
      <c r="AG56" s="27">
        <v>7500000</v>
      </c>
      <c r="AH56" s="145"/>
      <c r="AI56" s="145"/>
      <c r="AJ56" s="143">
        <f t="shared" si="176"/>
        <v>0.12856486930664501</v>
      </c>
      <c r="AK56" s="27">
        <f t="shared" si="267"/>
        <v>8250000</v>
      </c>
      <c r="AL56" s="28">
        <f t="shared" si="268"/>
        <v>1567500</v>
      </c>
      <c r="AM56" s="30">
        <f t="shared" si="269"/>
        <v>9817500</v>
      </c>
      <c r="AN56" s="26">
        <v>1</v>
      </c>
      <c r="AO56" s="27">
        <v>9000000</v>
      </c>
      <c r="AP56" s="27">
        <v>7500000</v>
      </c>
      <c r="AQ56" s="145"/>
      <c r="AR56" s="145"/>
      <c r="AS56" s="143">
        <f t="shared" si="270"/>
        <v>0.12856486930664501</v>
      </c>
      <c r="AT56" s="27">
        <f t="shared" si="271"/>
        <v>8250000</v>
      </c>
      <c r="AU56" s="28">
        <f t="shared" si="246"/>
        <v>1567500</v>
      </c>
      <c r="AV56" s="30">
        <f t="shared" si="272"/>
        <v>9817500</v>
      </c>
      <c r="AW56" s="26">
        <v>1</v>
      </c>
      <c r="AX56" s="27">
        <v>9000000</v>
      </c>
      <c r="AY56" s="27">
        <v>7500000</v>
      </c>
      <c r="AZ56" s="145"/>
      <c r="BA56" s="145"/>
      <c r="BB56" s="143">
        <f t="shared" si="58"/>
        <v>0.12856486930664501</v>
      </c>
      <c r="BC56" s="27">
        <f t="shared" si="273"/>
        <v>8250000</v>
      </c>
      <c r="BD56" s="27">
        <f t="shared" si="274"/>
        <v>1567500</v>
      </c>
      <c r="BE56" s="28">
        <f t="shared" si="275"/>
        <v>9817500</v>
      </c>
      <c r="BF56" s="26">
        <v>1</v>
      </c>
      <c r="BG56" s="27">
        <v>7200000</v>
      </c>
      <c r="BH56" s="27">
        <v>8064000</v>
      </c>
      <c r="BI56" s="145"/>
      <c r="BJ56" s="145"/>
      <c r="BK56" s="143">
        <f t="shared" si="23"/>
        <v>8.0049824285269536E-2</v>
      </c>
      <c r="BL56" s="27">
        <f t="shared" si="276"/>
        <v>7632000</v>
      </c>
      <c r="BM56" s="27">
        <f t="shared" si="252"/>
        <v>1450080</v>
      </c>
      <c r="BN56" s="28">
        <f t="shared" si="277"/>
        <v>9082080</v>
      </c>
      <c r="BO56" s="26">
        <v>1</v>
      </c>
      <c r="BP56" s="27">
        <v>7200000</v>
      </c>
      <c r="BQ56" s="27">
        <v>5500000</v>
      </c>
      <c r="BR56" s="148"/>
      <c r="BS56" s="148"/>
      <c r="BT56" s="143">
        <f t="shared" si="29"/>
        <v>0.18930417764049301</v>
      </c>
      <c r="BU56" s="27">
        <f t="shared" si="278"/>
        <v>6350000</v>
      </c>
      <c r="BV56" s="28">
        <f t="shared" si="255"/>
        <v>1206500</v>
      </c>
      <c r="BW56" s="30">
        <f t="shared" si="279"/>
        <v>7556500</v>
      </c>
      <c r="BX56" s="26">
        <v>1</v>
      </c>
      <c r="BY56" s="28">
        <v>7200000</v>
      </c>
      <c r="BZ56" s="28">
        <v>5500000</v>
      </c>
      <c r="CA56" s="156"/>
      <c r="CB56" s="156"/>
      <c r="CC56" s="177">
        <f t="shared" si="32"/>
        <v>0.18930417764049301</v>
      </c>
      <c r="CD56" s="28">
        <f t="shared" si="280"/>
        <v>6350000</v>
      </c>
      <c r="CE56" s="28">
        <f t="shared" si="258"/>
        <v>1206500</v>
      </c>
      <c r="CF56" s="29">
        <f t="shared" si="281"/>
        <v>7556500</v>
      </c>
      <c r="CG56" s="31" t="s">
        <v>30</v>
      </c>
      <c r="CH56" s="32" t="s">
        <v>30</v>
      </c>
      <c r="CI56" s="32" t="s">
        <v>30</v>
      </c>
      <c r="CJ56" s="32" t="s">
        <v>30</v>
      </c>
      <c r="CK56" s="32" t="s">
        <v>30</v>
      </c>
      <c r="CL56" s="32" t="s">
        <v>30</v>
      </c>
      <c r="CM56" s="32" t="s">
        <v>30</v>
      </c>
      <c r="CN56" s="32" t="s">
        <v>30</v>
      </c>
      <c r="CO56" s="32" t="s">
        <v>30</v>
      </c>
      <c r="CP56" s="31" t="s">
        <v>30</v>
      </c>
      <c r="CQ56" s="32" t="s">
        <v>30</v>
      </c>
      <c r="CR56" s="32" t="s">
        <v>30</v>
      </c>
      <c r="CS56" s="32" t="s">
        <v>30</v>
      </c>
      <c r="CT56" s="32" t="s">
        <v>30</v>
      </c>
      <c r="CU56" s="32" t="s">
        <v>30</v>
      </c>
      <c r="CV56" s="32" t="s">
        <v>30</v>
      </c>
      <c r="CW56" s="32" t="s">
        <v>30</v>
      </c>
      <c r="CX56" s="34" t="s">
        <v>30</v>
      </c>
      <c r="CY56" s="31" t="s">
        <v>30</v>
      </c>
      <c r="CZ56" s="32" t="s">
        <v>30</v>
      </c>
      <c r="DA56" s="32" t="s">
        <v>30</v>
      </c>
      <c r="DB56" s="32" t="s">
        <v>30</v>
      </c>
      <c r="DC56" s="32" t="s">
        <v>30</v>
      </c>
      <c r="DD56" s="32" t="s">
        <v>30</v>
      </c>
      <c r="DE56" s="32" t="s">
        <v>30</v>
      </c>
      <c r="DF56" s="32" t="s">
        <v>30</v>
      </c>
      <c r="DG56" s="32" t="s">
        <v>30</v>
      </c>
      <c r="DH56" s="31" t="s">
        <v>30</v>
      </c>
      <c r="DI56" s="43" t="s">
        <v>30</v>
      </c>
      <c r="DJ56" s="43" t="s">
        <v>30</v>
      </c>
      <c r="DK56" s="43" t="s">
        <v>30</v>
      </c>
      <c r="DL56" s="43" t="s">
        <v>30</v>
      </c>
      <c r="DM56" s="32" t="s">
        <v>30</v>
      </c>
      <c r="DN56" s="32" t="s">
        <v>30</v>
      </c>
      <c r="DO56" s="33" t="s">
        <v>30</v>
      </c>
    </row>
    <row r="57" spans="1:119" ht="21" customHeight="1" x14ac:dyDescent="0.25">
      <c r="A57" s="23">
        <f t="shared" si="282"/>
        <v>45</v>
      </c>
      <c r="B57" s="24" t="s">
        <v>75</v>
      </c>
      <c r="C57" s="25" t="s">
        <v>80</v>
      </c>
      <c r="D57" s="26">
        <v>1</v>
      </c>
      <c r="E57" s="27">
        <v>500000</v>
      </c>
      <c r="F57" s="27">
        <v>475000</v>
      </c>
      <c r="G57" s="145"/>
      <c r="H57" s="145"/>
      <c r="I57" s="143">
        <f t="shared" si="198"/>
        <v>3.6261886214694748E-2</v>
      </c>
      <c r="J57" s="113">
        <f t="shared" si="260"/>
        <v>487500</v>
      </c>
      <c r="K57" s="28">
        <f t="shared" si="261"/>
        <v>92625</v>
      </c>
      <c r="L57" s="29">
        <f t="shared" si="4"/>
        <v>580125</v>
      </c>
      <c r="M57" s="26">
        <v>1</v>
      </c>
      <c r="N57" s="27">
        <v>500000</v>
      </c>
      <c r="O57" s="27">
        <v>475000</v>
      </c>
      <c r="P57" s="145"/>
      <c r="Q57" s="145"/>
      <c r="R57" s="143">
        <f t="shared" si="168"/>
        <v>3.6261886214694748E-2</v>
      </c>
      <c r="S57" s="27">
        <f t="shared" si="262"/>
        <v>487500</v>
      </c>
      <c r="T57" s="28">
        <f t="shared" si="263"/>
        <v>92625</v>
      </c>
      <c r="U57" s="30">
        <f t="shared" si="264"/>
        <v>580125</v>
      </c>
      <c r="V57" s="26">
        <v>1</v>
      </c>
      <c r="W57" s="27">
        <v>500000</v>
      </c>
      <c r="X57" s="27">
        <v>475000</v>
      </c>
      <c r="Y57" s="145"/>
      <c r="Z57" s="145"/>
      <c r="AA57" s="143">
        <f t="shared" si="172"/>
        <v>3.6261886214694748E-2</v>
      </c>
      <c r="AB57" s="27">
        <f t="shared" si="265"/>
        <v>487500</v>
      </c>
      <c r="AC57" s="28">
        <f t="shared" si="240"/>
        <v>92625</v>
      </c>
      <c r="AD57" s="29">
        <f t="shared" si="266"/>
        <v>580125</v>
      </c>
      <c r="AE57" s="26">
        <v>1</v>
      </c>
      <c r="AF57" s="27">
        <v>500000</v>
      </c>
      <c r="AG57" s="27">
        <v>550000</v>
      </c>
      <c r="AH57" s="145"/>
      <c r="AI57" s="145"/>
      <c r="AJ57" s="143">
        <f t="shared" si="176"/>
        <v>6.7343502970147393E-2</v>
      </c>
      <c r="AK57" s="27">
        <f t="shared" si="267"/>
        <v>525000</v>
      </c>
      <c r="AL57" s="28">
        <f t="shared" si="268"/>
        <v>99750</v>
      </c>
      <c r="AM57" s="30">
        <f t="shared" si="269"/>
        <v>624750</v>
      </c>
      <c r="AN57" s="26">
        <v>1</v>
      </c>
      <c r="AO57" s="27">
        <v>500000</v>
      </c>
      <c r="AP57" s="27">
        <v>550000</v>
      </c>
      <c r="AQ57" s="145"/>
      <c r="AR57" s="145"/>
      <c r="AS57" s="143">
        <f t="shared" si="270"/>
        <v>6.7343502970147393E-2</v>
      </c>
      <c r="AT57" s="27">
        <f t="shared" si="271"/>
        <v>525000</v>
      </c>
      <c r="AU57" s="28">
        <f t="shared" si="246"/>
        <v>99750</v>
      </c>
      <c r="AV57" s="30">
        <f t="shared" si="272"/>
        <v>624750</v>
      </c>
      <c r="AW57" s="26">
        <v>1</v>
      </c>
      <c r="AX57" s="27">
        <v>500000</v>
      </c>
      <c r="AY57" s="27">
        <v>550000</v>
      </c>
      <c r="AZ57" s="145"/>
      <c r="BA57" s="145"/>
      <c r="BB57" s="143">
        <f t="shared" si="58"/>
        <v>6.7343502970147393E-2</v>
      </c>
      <c r="BC57" s="27">
        <f t="shared" si="273"/>
        <v>525000</v>
      </c>
      <c r="BD57" s="27">
        <f t="shared" si="274"/>
        <v>99750</v>
      </c>
      <c r="BE57" s="28">
        <f t="shared" si="275"/>
        <v>624750</v>
      </c>
      <c r="BF57" s="26">
        <v>1</v>
      </c>
      <c r="BG57" s="27">
        <v>400000</v>
      </c>
      <c r="BH57" s="27">
        <v>448000</v>
      </c>
      <c r="BI57" s="145"/>
      <c r="BJ57" s="145"/>
      <c r="BK57" s="143">
        <f t="shared" si="23"/>
        <v>8.0049824285269522E-2</v>
      </c>
      <c r="BL57" s="27">
        <f t="shared" si="276"/>
        <v>424000</v>
      </c>
      <c r="BM57" s="27">
        <f t="shared" si="252"/>
        <v>80560</v>
      </c>
      <c r="BN57" s="28">
        <f t="shared" si="277"/>
        <v>504560</v>
      </c>
      <c r="BO57" s="26">
        <v>1</v>
      </c>
      <c r="BP57" s="27">
        <v>400000</v>
      </c>
      <c r="BQ57" s="27">
        <v>350000</v>
      </c>
      <c r="BR57" s="148"/>
      <c r="BS57" s="148"/>
      <c r="BT57" s="143">
        <f t="shared" si="29"/>
        <v>9.428090415820635E-2</v>
      </c>
      <c r="BU57" s="27">
        <f t="shared" si="278"/>
        <v>375000</v>
      </c>
      <c r="BV57" s="28">
        <f t="shared" si="255"/>
        <v>71250</v>
      </c>
      <c r="BW57" s="30">
        <f t="shared" si="279"/>
        <v>446250</v>
      </c>
      <c r="BX57" s="26">
        <v>1</v>
      </c>
      <c r="BY57" s="28">
        <v>400000</v>
      </c>
      <c r="BZ57" s="28">
        <v>350000</v>
      </c>
      <c r="CA57" s="156"/>
      <c r="CB57" s="156"/>
      <c r="CC57" s="177">
        <f t="shared" si="32"/>
        <v>9.428090415820635E-2</v>
      </c>
      <c r="CD57" s="28">
        <f t="shared" si="280"/>
        <v>375000</v>
      </c>
      <c r="CE57" s="28">
        <f t="shared" si="258"/>
        <v>71250</v>
      </c>
      <c r="CF57" s="29">
        <f t="shared" si="281"/>
        <v>446250</v>
      </c>
      <c r="CG57" s="31" t="s">
        <v>30</v>
      </c>
      <c r="CH57" s="32" t="s">
        <v>30</v>
      </c>
      <c r="CI57" s="32" t="s">
        <v>30</v>
      </c>
      <c r="CJ57" s="32" t="s">
        <v>30</v>
      </c>
      <c r="CK57" s="32" t="s">
        <v>30</v>
      </c>
      <c r="CL57" s="32" t="s">
        <v>30</v>
      </c>
      <c r="CM57" s="32" t="s">
        <v>30</v>
      </c>
      <c r="CN57" s="32" t="s">
        <v>30</v>
      </c>
      <c r="CO57" s="32" t="s">
        <v>30</v>
      </c>
      <c r="CP57" s="31" t="s">
        <v>30</v>
      </c>
      <c r="CQ57" s="32" t="s">
        <v>30</v>
      </c>
      <c r="CR57" s="32" t="s">
        <v>30</v>
      </c>
      <c r="CS57" s="32" t="s">
        <v>30</v>
      </c>
      <c r="CT57" s="32" t="s">
        <v>30</v>
      </c>
      <c r="CU57" s="32" t="s">
        <v>30</v>
      </c>
      <c r="CV57" s="32" t="s">
        <v>30</v>
      </c>
      <c r="CW57" s="32" t="s">
        <v>30</v>
      </c>
      <c r="CX57" s="34" t="s">
        <v>30</v>
      </c>
      <c r="CY57" s="31" t="s">
        <v>30</v>
      </c>
      <c r="CZ57" s="32" t="s">
        <v>30</v>
      </c>
      <c r="DA57" s="32" t="s">
        <v>30</v>
      </c>
      <c r="DB57" s="32" t="s">
        <v>30</v>
      </c>
      <c r="DC57" s="32" t="s">
        <v>30</v>
      </c>
      <c r="DD57" s="32" t="s">
        <v>30</v>
      </c>
      <c r="DE57" s="32" t="s">
        <v>30</v>
      </c>
      <c r="DF57" s="32" t="s">
        <v>30</v>
      </c>
      <c r="DG57" s="32" t="s">
        <v>30</v>
      </c>
      <c r="DH57" s="31" t="s">
        <v>30</v>
      </c>
      <c r="DI57" s="43" t="s">
        <v>30</v>
      </c>
      <c r="DJ57" s="43" t="s">
        <v>30</v>
      </c>
      <c r="DK57" s="43" t="s">
        <v>30</v>
      </c>
      <c r="DL57" s="43" t="s">
        <v>30</v>
      </c>
      <c r="DM57" s="32" t="s">
        <v>30</v>
      </c>
      <c r="DN57" s="32" t="s">
        <v>30</v>
      </c>
      <c r="DO57" s="33" t="s">
        <v>30</v>
      </c>
    </row>
    <row r="58" spans="1:119" ht="21" customHeight="1" x14ac:dyDescent="0.25">
      <c r="A58" s="23">
        <f t="shared" si="282"/>
        <v>46</v>
      </c>
      <c r="B58" s="24" t="s">
        <v>75</v>
      </c>
      <c r="C58" s="25" t="s">
        <v>81</v>
      </c>
      <c r="D58" s="26">
        <v>1</v>
      </c>
      <c r="E58" s="27">
        <v>4500000</v>
      </c>
      <c r="F58" s="27">
        <v>4275000</v>
      </c>
      <c r="G58" s="145"/>
      <c r="H58" s="145"/>
      <c r="I58" s="143">
        <f t="shared" si="198"/>
        <v>3.6261886214694741E-2</v>
      </c>
      <c r="J58" s="113">
        <f t="shared" si="260"/>
        <v>4387500</v>
      </c>
      <c r="K58" s="28">
        <f t="shared" si="261"/>
        <v>833625</v>
      </c>
      <c r="L58" s="29">
        <f t="shared" si="4"/>
        <v>5221125</v>
      </c>
      <c r="M58" s="26">
        <v>1</v>
      </c>
      <c r="N58" s="27">
        <v>4500000</v>
      </c>
      <c r="O58" s="27">
        <v>4275000</v>
      </c>
      <c r="P58" s="145"/>
      <c r="Q58" s="145"/>
      <c r="R58" s="143">
        <f t="shared" si="168"/>
        <v>3.6261886214694741E-2</v>
      </c>
      <c r="S58" s="27">
        <f t="shared" si="262"/>
        <v>4387500</v>
      </c>
      <c r="T58" s="28">
        <f t="shared" si="263"/>
        <v>833625</v>
      </c>
      <c r="U58" s="30">
        <f t="shared" si="264"/>
        <v>5221125</v>
      </c>
      <c r="V58" s="26">
        <v>1</v>
      </c>
      <c r="W58" s="27">
        <v>4500000</v>
      </c>
      <c r="X58" s="27">
        <v>4275000</v>
      </c>
      <c r="Y58" s="145"/>
      <c r="Z58" s="145"/>
      <c r="AA58" s="143">
        <f t="shared" si="172"/>
        <v>3.6261886214694741E-2</v>
      </c>
      <c r="AB58" s="27">
        <f t="shared" si="265"/>
        <v>4387500</v>
      </c>
      <c r="AC58" s="28">
        <f>+AB58*19%</f>
        <v>833625</v>
      </c>
      <c r="AD58" s="29">
        <f>+AC58+AB58</f>
        <v>5221125</v>
      </c>
      <c r="AE58" s="26">
        <v>1</v>
      </c>
      <c r="AF58" s="27">
        <v>4500000</v>
      </c>
      <c r="AG58" s="27">
        <v>3500000</v>
      </c>
      <c r="AH58" s="145"/>
      <c r="AI58" s="145"/>
      <c r="AJ58" s="143">
        <f t="shared" si="176"/>
        <v>0.17677669529663687</v>
      </c>
      <c r="AK58" s="27">
        <f t="shared" si="267"/>
        <v>4000000</v>
      </c>
      <c r="AL58" s="28">
        <f t="shared" si="268"/>
        <v>760000</v>
      </c>
      <c r="AM58" s="30">
        <f t="shared" si="269"/>
        <v>4760000</v>
      </c>
      <c r="AN58" s="26">
        <v>1</v>
      </c>
      <c r="AO58" s="27">
        <v>4500000</v>
      </c>
      <c r="AP58" s="27">
        <v>3500000</v>
      </c>
      <c r="AQ58" s="145"/>
      <c r="AR58" s="145"/>
      <c r="AS58" s="143">
        <f t="shared" si="270"/>
        <v>0.17677669529663687</v>
      </c>
      <c r="AT58" s="27">
        <f t="shared" si="271"/>
        <v>4000000</v>
      </c>
      <c r="AU58" s="28">
        <f t="shared" si="246"/>
        <v>760000</v>
      </c>
      <c r="AV58" s="30">
        <f t="shared" si="272"/>
        <v>4760000</v>
      </c>
      <c r="AW58" s="26">
        <v>1</v>
      </c>
      <c r="AX58" s="27">
        <v>4500000</v>
      </c>
      <c r="AY58" s="27">
        <v>3500000</v>
      </c>
      <c r="AZ58" s="145"/>
      <c r="BA58" s="145"/>
      <c r="BB58" s="143">
        <f t="shared" si="58"/>
        <v>0.17677669529663687</v>
      </c>
      <c r="BC58" s="27">
        <f t="shared" si="273"/>
        <v>4000000</v>
      </c>
      <c r="BD58" s="27">
        <f t="shared" si="274"/>
        <v>760000</v>
      </c>
      <c r="BE58" s="28">
        <f t="shared" si="275"/>
        <v>4760000</v>
      </c>
      <c r="BF58" s="26">
        <v>1</v>
      </c>
      <c r="BG58" s="27">
        <v>3600000</v>
      </c>
      <c r="BH58" s="27">
        <v>4032000</v>
      </c>
      <c r="BI58" s="145"/>
      <c r="BJ58" s="145"/>
      <c r="BK58" s="143">
        <f t="shared" si="23"/>
        <v>8.0049824285269536E-2</v>
      </c>
      <c r="BL58" s="27">
        <f t="shared" si="276"/>
        <v>3816000</v>
      </c>
      <c r="BM58" s="27">
        <f t="shared" si="252"/>
        <v>725040</v>
      </c>
      <c r="BN58" s="28">
        <f t="shared" si="277"/>
        <v>4541040</v>
      </c>
      <c r="BO58" s="26">
        <v>1</v>
      </c>
      <c r="BP58" s="27">
        <v>3600000</v>
      </c>
      <c r="BQ58" s="27">
        <v>2750000</v>
      </c>
      <c r="BR58" s="148"/>
      <c r="BS58" s="148"/>
      <c r="BT58" s="143">
        <f t="shared" si="29"/>
        <v>0.18930417764049301</v>
      </c>
      <c r="BU58" s="27">
        <f t="shared" si="278"/>
        <v>3175000</v>
      </c>
      <c r="BV58" s="28">
        <f t="shared" si="255"/>
        <v>603250</v>
      </c>
      <c r="BW58" s="30">
        <f t="shared" si="279"/>
        <v>3778250</v>
      </c>
      <c r="BX58" s="26">
        <v>1</v>
      </c>
      <c r="BY58" s="28">
        <v>3600000</v>
      </c>
      <c r="BZ58" s="28">
        <v>2750000</v>
      </c>
      <c r="CA58" s="156"/>
      <c r="CB58" s="156"/>
      <c r="CC58" s="177">
        <f t="shared" si="32"/>
        <v>0.18930417764049301</v>
      </c>
      <c r="CD58" s="28">
        <f t="shared" si="280"/>
        <v>3175000</v>
      </c>
      <c r="CE58" s="28">
        <f t="shared" si="258"/>
        <v>603250</v>
      </c>
      <c r="CF58" s="29">
        <f t="shared" si="281"/>
        <v>3778250</v>
      </c>
      <c r="CG58" s="31" t="s">
        <v>30</v>
      </c>
      <c r="CH58" s="32" t="s">
        <v>30</v>
      </c>
      <c r="CI58" s="32" t="s">
        <v>30</v>
      </c>
      <c r="CJ58" s="32" t="s">
        <v>30</v>
      </c>
      <c r="CK58" s="32" t="s">
        <v>30</v>
      </c>
      <c r="CL58" s="32" t="s">
        <v>30</v>
      </c>
      <c r="CM58" s="32" t="s">
        <v>30</v>
      </c>
      <c r="CN58" s="32" t="s">
        <v>30</v>
      </c>
      <c r="CO58" s="32" t="s">
        <v>30</v>
      </c>
      <c r="CP58" s="31" t="s">
        <v>30</v>
      </c>
      <c r="CQ58" s="32" t="s">
        <v>30</v>
      </c>
      <c r="CR58" s="32" t="s">
        <v>30</v>
      </c>
      <c r="CS58" s="32" t="s">
        <v>30</v>
      </c>
      <c r="CT58" s="32" t="s">
        <v>30</v>
      </c>
      <c r="CU58" s="32" t="s">
        <v>30</v>
      </c>
      <c r="CV58" s="32" t="s">
        <v>30</v>
      </c>
      <c r="CW58" s="32" t="s">
        <v>30</v>
      </c>
      <c r="CX58" s="34" t="s">
        <v>30</v>
      </c>
      <c r="CY58" s="31" t="s">
        <v>30</v>
      </c>
      <c r="CZ58" s="32" t="s">
        <v>30</v>
      </c>
      <c r="DA58" s="32" t="s">
        <v>30</v>
      </c>
      <c r="DB58" s="32" t="s">
        <v>30</v>
      </c>
      <c r="DC58" s="32" t="s">
        <v>30</v>
      </c>
      <c r="DD58" s="32" t="s">
        <v>30</v>
      </c>
      <c r="DE58" s="32" t="s">
        <v>30</v>
      </c>
      <c r="DF58" s="32" t="s">
        <v>30</v>
      </c>
      <c r="DG58" s="32" t="s">
        <v>30</v>
      </c>
      <c r="DH58" s="31" t="s">
        <v>30</v>
      </c>
      <c r="DI58" s="43" t="s">
        <v>30</v>
      </c>
      <c r="DJ58" s="43" t="s">
        <v>30</v>
      </c>
      <c r="DK58" s="43" t="s">
        <v>30</v>
      </c>
      <c r="DL58" s="43" t="s">
        <v>30</v>
      </c>
      <c r="DM58" s="32" t="s">
        <v>30</v>
      </c>
      <c r="DN58" s="32" t="s">
        <v>30</v>
      </c>
      <c r="DO58" s="33" t="s">
        <v>30</v>
      </c>
    </row>
    <row r="59" spans="1:119" ht="21" customHeight="1" x14ac:dyDescent="0.25">
      <c r="A59" s="23">
        <f t="shared" si="282"/>
        <v>47</v>
      </c>
      <c r="B59" s="24" t="s">
        <v>75</v>
      </c>
      <c r="C59" s="25" t="s">
        <v>82</v>
      </c>
      <c r="D59" s="31" t="s">
        <v>30</v>
      </c>
      <c r="E59" s="32" t="s">
        <v>30</v>
      </c>
      <c r="F59" s="32" t="s">
        <v>30</v>
      </c>
      <c r="G59" s="32" t="s">
        <v>30</v>
      </c>
      <c r="H59" s="32" t="s">
        <v>30</v>
      </c>
      <c r="I59" s="32" t="s">
        <v>30</v>
      </c>
      <c r="J59" s="32" t="s">
        <v>30</v>
      </c>
      <c r="K59" s="32" t="s">
        <v>30</v>
      </c>
      <c r="L59" s="32" t="s">
        <v>30</v>
      </c>
      <c r="M59" s="31" t="s">
        <v>30</v>
      </c>
      <c r="N59" s="32" t="s">
        <v>30</v>
      </c>
      <c r="O59" s="32" t="s">
        <v>30</v>
      </c>
      <c r="P59" s="32" t="s">
        <v>30</v>
      </c>
      <c r="Q59" s="32" t="s">
        <v>30</v>
      </c>
      <c r="R59" s="32" t="s">
        <v>30</v>
      </c>
      <c r="S59" s="32" t="s">
        <v>30</v>
      </c>
      <c r="T59" s="32" t="s">
        <v>30</v>
      </c>
      <c r="U59" s="33" t="s">
        <v>30</v>
      </c>
      <c r="V59" s="31" t="s">
        <v>30</v>
      </c>
      <c r="W59" s="32" t="s">
        <v>30</v>
      </c>
      <c r="X59" s="32" t="s">
        <v>30</v>
      </c>
      <c r="Y59" s="32" t="s">
        <v>30</v>
      </c>
      <c r="Z59" s="32" t="s">
        <v>30</v>
      </c>
      <c r="AA59" s="32" t="s">
        <v>30</v>
      </c>
      <c r="AB59" s="32" t="s">
        <v>30</v>
      </c>
      <c r="AC59" s="32" t="s">
        <v>30</v>
      </c>
      <c r="AD59" s="34" t="s">
        <v>30</v>
      </c>
      <c r="AE59" s="31" t="s">
        <v>30</v>
      </c>
      <c r="AF59" s="32" t="s">
        <v>30</v>
      </c>
      <c r="AG59" s="32" t="s">
        <v>30</v>
      </c>
      <c r="AH59" s="32" t="s">
        <v>30</v>
      </c>
      <c r="AI59" s="32" t="s">
        <v>30</v>
      </c>
      <c r="AJ59" s="32" t="s">
        <v>30</v>
      </c>
      <c r="AK59" s="32" t="s">
        <v>30</v>
      </c>
      <c r="AL59" s="32" t="s">
        <v>30</v>
      </c>
      <c r="AM59" s="33" t="s">
        <v>30</v>
      </c>
      <c r="AN59" s="31" t="s">
        <v>30</v>
      </c>
      <c r="AO59" s="32" t="s">
        <v>30</v>
      </c>
      <c r="AP59" s="32" t="s">
        <v>30</v>
      </c>
      <c r="AQ59" s="32" t="s">
        <v>30</v>
      </c>
      <c r="AR59" s="32" t="s">
        <v>30</v>
      </c>
      <c r="AS59" s="32" t="s">
        <v>30</v>
      </c>
      <c r="AT59" s="32" t="s">
        <v>30</v>
      </c>
      <c r="AU59" s="32" t="s">
        <v>30</v>
      </c>
      <c r="AV59" s="33" t="s">
        <v>30</v>
      </c>
      <c r="AW59" s="31" t="s">
        <v>30</v>
      </c>
      <c r="AX59" s="32" t="s">
        <v>30</v>
      </c>
      <c r="AY59" s="32" t="s">
        <v>30</v>
      </c>
      <c r="AZ59" s="32" t="s">
        <v>30</v>
      </c>
      <c r="BA59" s="32" t="s">
        <v>30</v>
      </c>
      <c r="BB59" s="32" t="s">
        <v>30</v>
      </c>
      <c r="BC59" s="32" t="s">
        <v>30</v>
      </c>
      <c r="BD59" s="32" t="s">
        <v>30</v>
      </c>
      <c r="BE59" s="32" t="s">
        <v>30</v>
      </c>
      <c r="BF59" s="31" t="s">
        <v>30</v>
      </c>
      <c r="BG59" s="32" t="s">
        <v>30</v>
      </c>
      <c r="BH59" s="32" t="s">
        <v>30</v>
      </c>
      <c r="BI59" s="32" t="s">
        <v>30</v>
      </c>
      <c r="BJ59" s="32" t="s">
        <v>30</v>
      </c>
      <c r="BK59" s="32" t="s">
        <v>30</v>
      </c>
      <c r="BL59" s="32" t="s">
        <v>30</v>
      </c>
      <c r="BM59" s="32" t="s">
        <v>30</v>
      </c>
      <c r="BN59" s="32" t="s">
        <v>30</v>
      </c>
      <c r="BO59" s="31" t="s">
        <v>30</v>
      </c>
      <c r="BP59" s="32" t="s">
        <v>30</v>
      </c>
      <c r="BQ59" s="32" t="s">
        <v>30</v>
      </c>
      <c r="BR59" s="32" t="s">
        <v>30</v>
      </c>
      <c r="BS59" s="32" t="s">
        <v>30</v>
      </c>
      <c r="BT59" s="32" t="s">
        <v>30</v>
      </c>
      <c r="BU59" s="32" t="s">
        <v>30</v>
      </c>
      <c r="BV59" s="32" t="s">
        <v>30</v>
      </c>
      <c r="BW59" s="33" t="s">
        <v>30</v>
      </c>
      <c r="BX59" s="31" t="s">
        <v>30</v>
      </c>
      <c r="BY59" s="32" t="s">
        <v>30</v>
      </c>
      <c r="BZ59" s="32" t="s">
        <v>30</v>
      </c>
      <c r="CA59" s="32" t="s">
        <v>30</v>
      </c>
      <c r="CB59" s="32" t="s">
        <v>30</v>
      </c>
      <c r="CC59" s="32" t="s">
        <v>30</v>
      </c>
      <c r="CD59" s="32" t="s">
        <v>30</v>
      </c>
      <c r="CE59" s="32" t="s">
        <v>30</v>
      </c>
      <c r="CF59" s="34" t="s">
        <v>30</v>
      </c>
      <c r="CG59" s="26">
        <v>1</v>
      </c>
      <c r="CH59" s="27">
        <v>960000</v>
      </c>
      <c r="CI59" s="27">
        <v>1250000</v>
      </c>
      <c r="CJ59" s="27"/>
      <c r="CK59" s="27"/>
      <c r="CL59" s="143">
        <f>+STDEVA(CH59:CI59)/AVERAGE(CH59:CI59)</f>
        <v>0.18557553533402604</v>
      </c>
      <c r="CM59" s="27">
        <f>+AVERAGE(CH59:CJ59)</f>
        <v>1105000</v>
      </c>
      <c r="CN59" s="27">
        <f t="shared" ref="CN59" si="283">+CM59*19%</f>
        <v>209950</v>
      </c>
      <c r="CO59" s="28">
        <f t="shared" ref="CO59" si="284">+CN59+CM59</f>
        <v>1314950</v>
      </c>
      <c r="CP59" s="31" t="s">
        <v>30</v>
      </c>
      <c r="CQ59" s="32" t="s">
        <v>30</v>
      </c>
      <c r="CR59" s="32" t="s">
        <v>30</v>
      </c>
      <c r="CS59" s="32" t="s">
        <v>30</v>
      </c>
      <c r="CT59" s="32" t="s">
        <v>30</v>
      </c>
      <c r="CU59" s="32" t="s">
        <v>30</v>
      </c>
      <c r="CV59" s="32" t="s">
        <v>30</v>
      </c>
      <c r="CW59" s="32" t="s">
        <v>30</v>
      </c>
      <c r="CX59" s="34" t="s">
        <v>30</v>
      </c>
      <c r="CY59" s="31" t="s">
        <v>30</v>
      </c>
      <c r="CZ59" s="32" t="s">
        <v>30</v>
      </c>
      <c r="DA59" s="32" t="s">
        <v>30</v>
      </c>
      <c r="DB59" s="32" t="s">
        <v>30</v>
      </c>
      <c r="DC59" s="32" t="s">
        <v>30</v>
      </c>
      <c r="DD59" s="32" t="s">
        <v>30</v>
      </c>
      <c r="DE59" s="32" t="s">
        <v>30</v>
      </c>
      <c r="DF59" s="32" t="s">
        <v>30</v>
      </c>
      <c r="DG59" s="32" t="s">
        <v>30</v>
      </c>
      <c r="DH59" s="31" t="s">
        <v>30</v>
      </c>
      <c r="DI59" s="43" t="s">
        <v>30</v>
      </c>
      <c r="DJ59" s="43" t="s">
        <v>30</v>
      </c>
      <c r="DK59" s="43" t="s">
        <v>30</v>
      </c>
      <c r="DL59" s="43" t="s">
        <v>30</v>
      </c>
      <c r="DM59" s="32" t="s">
        <v>30</v>
      </c>
      <c r="DN59" s="32" t="s">
        <v>30</v>
      </c>
      <c r="DO59" s="33" t="s">
        <v>30</v>
      </c>
    </row>
    <row r="60" spans="1:119" ht="15" customHeight="1" x14ac:dyDescent="0.25">
      <c r="A60" s="245" t="s">
        <v>83</v>
      </c>
      <c r="B60" s="245"/>
      <c r="C60" s="246"/>
      <c r="D60" s="35"/>
      <c r="E60" s="36"/>
      <c r="F60" s="36"/>
      <c r="G60" s="36"/>
      <c r="H60" s="36"/>
      <c r="I60" s="36"/>
      <c r="J60" s="36"/>
      <c r="K60" s="36"/>
      <c r="L60" s="37"/>
      <c r="M60" s="35"/>
      <c r="N60" s="36"/>
      <c r="O60" s="36"/>
      <c r="P60" s="36"/>
      <c r="Q60" s="36"/>
      <c r="R60" s="36"/>
      <c r="S60" s="36"/>
      <c r="T60" s="36"/>
      <c r="U60" s="38"/>
      <c r="V60" s="39"/>
      <c r="W60" s="40"/>
      <c r="X60" s="40"/>
      <c r="Y60" s="40"/>
      <c r="Z60" s="40"/>
      <c r="AA60" s="40"/>
      <c r="AB60" s="40"/>
      <c r="AC60" s="40"/>
      <c r="AD60" s="41"/>
      <c r="AE60" s="39"/>
      <c r="AF60" s="40"/>
      <c r="AG60" s="40"/>
      <c r="AH60" s="40"/>
      <c r="AI60" s="40"/>
      <c r="AJ60" s="40"/>
      <c r="AK60" s="40"/>
      <c r="AL60" s="40"/>
      <c r="AM60" s="42"/>
      <c r="AN60" s="39"/>
      <c r="AO60" s="40"/>
      <c r="AP60" s="40"/>
      <c r="AQ60" s="40"/>
      <c r="AR60" s="40"/>
      <c r="AS60" s="166"/>
      <c r="AT60" s="40"/>
      <c r="AU60" s="40"/>
      <c r="AV60" s="42"/>
      <c r="AW60" s="39"/>
      <c r="AX60" s="118"/>
      <c r="AY60" s="118"/>
      <c r="AZ60" s="118"/>
      <c r="BA60" s="118"/>
      <c r="BB60" s="172"/>
      <c r="BC60" s="118"/>
      <c r="BD60" s="40"/>
      <c r="BE60" s="40"/>
      <c r="BF60" s="39"/>
      <c r="BG60" s="40"/>
      <c r="BH60" s="40"/>
      <c r="BI60" s="40"/>
      <c r="BJ60" s="40"/>
      <c r="BK60" s="166"/>
      <c r="BL60" s="40"/>
      <c r="BM60" s="40"/>
      <c r="BN60" s="40"/>
      <c r="BO60" s="39"/>
      <c r="BP60" s="40"/>
      <c r="BQ60" s="40"/>
      <c r="BR60" s="40"/>
      <c r="BS60" s="40"/>
      <c r="BT60" s="166"/>
      <c r="BU60" s="40"/>
      <c r="BV60" s="40"/>
      <c r="BW60" s="42"/>
      <c r="BX60" s="39"/>
      <c r="BY60" s="118"/>
      <c r="BZ60" s="118"/>
      <c r="CA60" s="118"/>
      <c r="CB60" s="118"/>
      <c r="CC60" s="172"/>
      <c r="CD60" s="40"/>
      <c r="CE60" s="40"/>
      <c r="CF60" s="41"/>
      <c r="CG60" s="39"/>
      <c r="CH60" s="40"/>
      <c r="CI60" s="40"/>
      <c r="CJ60" s="40"/>
      <c r="CK60" s="40"/>
      <c r="CL60" s="166"/>
      <c r="CM60" s="40"/>
      <c r="CN60" s="40"/>
      <c r="CO60" s="40"/>
      <c r="CP60" s="39"/>
      <c r="CQ60" s="40"/>
      <c r="CR60" s="40"/>
      <c r="CS60" s="40"/>
      <c r="CT60" s="40"/>
      <c r="CU60" s="166"/>
      <c r="CV60" s="40"/>
      <c r="CW60" s="40"/>
      <c r="CX60" s="41"/>
      <c r="CY60" s="39"/>
      <c r="CZ60" s="40"/>
      <c r="DA60" s="40"/>
      <c r="DB60" s="40"/>
      <c r="DC60" s="40"/>
      <c r="DD60" s="166"/>
      <c r="DE60" s="40"/>
      <c r="DF60" s="40"/>
      <c r="DG60" s="40"/>
      <c r="DH60" s="39"/>
      <c r="DI60" s="118"/>
      <c r="DJ60" s="118"/>
      <c r="DK60" s="118"/>
      <c r="DL60" s="118"/>
      <c r="DM60" s="40"/>
      <c r="DN60" s="40"/>
      <c r="DO60" s="42"/>
    </row>
    <row r="61" spans="1:119" ht="21" customHeight="1" x14ac:dyDescent="0.25">
      <c r="A61" s="23">
        <f>+A59+1</f>
        <v>48</v>
      </c>
      <c r="B61" s="24" t="s">
        <v>84</v>
      </c>
      <c r="C61" s="25" t="s">
        <v>85</v>
      </c>
      <c r="D61" s="26">
        <v>1</v>
      </c>
      <c r="E61" s="27">
        <v>1500000</v>
      </c>
      <c r="F61" s="27">
        <v>1200000</v>
      </c>
      <c r="G61" s="145"/>
      <c r="H61" s="145"/>
      <c r="I61" s="143">
        <f t="shared" ref="I61:I66" si="285">+STDEVA(E61:F61)/AVERAGE(E61:F61)</f>
        <v>0.15713484026367722</v>
      </c>
      <c r="J61" s="113">
        <f t="shared" ref="J61:J66" si="286">+AVERAGE(E61:F61)</f>
        <v>1350000</v>
      </c>
      <c r="K61" s="28">
        <f t="shared" ref="K61:K66" si="287">J61*19%</f>
        <v>256500</v>
      </c>
      <c r="L61" s="29">
        <f t="shared" si="4"/>
        <v>1606500</v>
      </c>
      <c r="M61" s="26">
        <v>1</v>
      </c>
      <c r="N61" s="27">
        <v>1500000</v>
      </c>
      <c r="O61" s="27">
        <v>1200000</v>
      </c>
      <c r="P61" s="145"/>
      <c r="Q61" s="145"/>
      <c r="R61" s="143">
        <f t="shared" ref="R61:R66" si="288">+STDEVA(N61:O61)/AVERAGE(N61:O61)</f>
        <v>0.15713484026367722</v>
      </c>
      <c r="S61" s="27">
        <f t="shared" ref="S61:S66" si="289">+AVERAGE(N61:P61)</f>
        <v>1350000</v>
      </c>
      <c r="T61" s="28">
        <f t="shared" ref="T61:T66" si="290">+S61*19%</f>
        <v>256500</v>
      </c>
      <c r="U61" s="30">
        <f t="shared" ref="U61:U66" si="291">+T61+S61</f>
        <v>1606500</v>
      </c>
      <c r="V61" s="26">
        <v>1</v>
      </c>
      <c r="W61" s="27">
        <v>1500000</v>
      </c>
      <c r="X61" s="27">
        <v>1200000</v>
      </c>
      <c r="Y61" s="145"/>
      <c r="Z61" s="145"/>
      <c r="AA61" s="143">
        <f t="shared" ref="AA61:AA62" si="292">+STDEVA(W61:X61)/AVERAGE(W61:X61)</f>
        <v>0.15713484026367722</v>
      </c>
      <c r="AB61" s="27">
        <f t="shared" ref="AB61:AB62" si="293">+AVERAGE(W61:Y61)</f>
        <v>1350000</v>
      </c>
      <c r="AC61" s="28">
        <f t="shared" ref="AC61:AC62" si="294">+AB61*19%</f>
        <v>256500</v>
      </c>
      <c r="AD61" s="29">
        <f t="shared" ref="AD61:AD62" si="295">+AC61+AB61</f>
        <v>1606500</v>
      </c>
      <c r="AE61" s="26">
        <v>1</v>
      </c>
      <c r="AF61" s="27">
        <v>1500000</v>
      </c>
      <c r="AG61" s="27">
        <v>1850000</v>
      </c>
      <c r="AH61" s="145"/>
      <c r="AI61" s="145"/>
      <c r="AJ61" s="143">
        <f t="shared" ref="AJ61:AJ79" si="296">+STDEVA(AF61:AG61)/AVERAGE(AF61:AG61)</f>
        <v>0.14775365577032337</v>
      </c>
      <c r="AK61" s="27">
        <f t="shared" ref="AK61:AK72" si="297">+AVERAGE(AF61:AH61)</f>
        <v>1675000</v>
      </c>
      <c r="AL61" s="28">
        <f t="shared" ref="AL61:AL72" si="298">+AK61*19%</f>
        <v>318250</v>
      </c>
      <c r="AM61" s="30">
        <f t="shared" ref="AM61:AM72" si="299">+AL61+AK61</f>
        <v>1993250</v>
      </c>
      <c r="AN61" s="26">
        <v>1</v>
      </c>
      <c r="AO61" s="27">
        <v>1500000</v>
      </c>
      <c r="AP61" s="27">
        <v>1850000</v>
      </c>
      <c r="AQ61" s="145"/>
      <c r="AR61" s="145"/>
      <c r="AS61" s="143">
        <f t="shared" ref="AS61:AS72" si="300">+STDEVA(AO61:AP61)/AVERAGE(AO61:AP61)</f>
        <v>0.14775365577032337</v>
      </c>
      <c r="AT61" s="27">
        <f t="shared" ref="AT61:AT72" si="301">+AVERAGE(AO61:AQ61)</f>
        <v>1675000</v>
      </c>
      <c r="AU61" s="28">
        <f t="shared" ref="AU61:AU92" si="302">+AT61*19%</f>
        <v>318250</v>
      </c>
      <c r="AV61" s="30">
        <f t="shared" ref="AV61:AV72" si="303">+AU61+AT61</f>
        <v>1993250</v>
      </c>
      <c r="AW61" s="26">
        <v>1</v>
      </c>
      <c r="AX61" s="27">
        <v>1500000</v>
      </c>
      <c r="AY61" s="27">
        <v>1850000</v>
      </c>
      <c r="AZ61" s="145"/>
      <c r="BA61" s="145"/>
      <c r="BB61" s="143">
        <f t="shared" si="58"/>
        <v>0.14775365577032337</v>
      </c>
      <c r="BC61" s="27">
        <f t="shared" ref="BC61:BC72" si="304">+AVERAGE(AX61:AZ61)</f>
        <v>1675000</v>
      </c>
      <c r="BD61" s="27">
        <f t="shared" ref="BD61:BD92" si="305">+BC61*19%</f>
        <v>318250</v>
      </c>
      <c r="BE61" s="27">
        <f t="shared" ref="BE61:BE72" si="306">+BD61+BC61</f>
        <v>1993250</v>
      </c>
      <c r="BF61" s="26">
        <v>1</v>
      </c>
      <c r="BG61" s="27">
        <v>1200000</v>
      </c>
      <c r="BH61" s="27">
        <v>1344000</v>
      </c>
      <c r="BI61" s="145"/>
      <c r="BJ61" s="145"/>
      <c r="BK61" s="143">
        <f t="shared" si="23"/>
        <v>8.0049824285269522E-2</v>
      </c>
      <c r="BL61" s="27">
        <f t="shared" ref="BL61:BL62" si="307">+AVERAGE(BG61:BI61)</f>
        <v>1272000</v>
      </c>
      <c r="BM61" s="27">
        <f t="shared" ref="BM61:BM62" si="308">+BL61*19%</f>
        <v>241680</v>
      </c>
      <c r="BN61" s="28">
        <f t="shared" ref="BN61:BN62" si="309">+BM61+BL61</f>
        <v>1513680</v>
      </c>
      <c r="BO61" s="26">
        <v>1</v>
      </c>
      <c r="BP61" s="27">
        <v>1200000</v>
      </c>
      <c r="BQ61" s="27">
        <v>1500000</v>
      </c>
      <c r="BR61" s="148"/>
      <c r="BS61" s="148"/>
      <c r="BT61" s="143">
        <f t="shared" si="29"/>
        <v>0.15713484026367722</v>
      </c>
      <c r="BU61" s="27">
        <f t="shared" ref="BU61:BU62" si="310">+AVERAGE(BP61:BR61)</f>
        <v>1350000</v>
      </c>
      <c r="BV61" s="28">
        <f t="shared" ref="BV61:BV62" si="311">+BU61*19%</f>
        <v>256500</v>
      </c>
      <c r="BW61" s="30">
        <f t="shared" ref="BW61:BW62" si="312">+BV61+BU61</f>
        <v>1606500</v>
      </c>
      <c r="BX61" s="26">
        <v>1</v>
      </c>
      <c r="BY61" s="28">
        <v>1200000</v>
      </c>
      <c r="BZ61" s="28">
        <v>1500000</v>
      </c>
      <c r="CA61" s="156"/>
      <c r="CB61" s="156"/>
      <c r="CC61" s="177">
        <f t="shared" si="32"/>
        <v>0.15713484026367722</v>
      </c>
      <c r="CD61" s="28">
        <f t="shared" ref="CD61:CD62" si="313">+AVERAGE(BY61:CA61)</f>
        <v>1350000</v>
      </c>
      <c r="CE61" s="28">
        <f t="shared" ref="CE61:CE62" si="314">+CD61*19%</f>
        <v>256500</v>
      </c>
      <c r="CF61" s="29">
        <f t="shared" ref="CF61:CF62" si="315">+CE61+CD61</f>
        <v>1606500</v>
      </c>
      <c r="CG61" s="26">
        <v>1</v>
      </c>
      <c r="CH61" s="27">
        <v>960000</v>
      </c>
      <c r="CI61" s="27">
        <v>1152000</v>
      </c>
      <c r="CJ61" s="148"/>
      <c r="CK61" s="148"/>
      <c r="CL61" s="143">
        <f>+STDEVA(CH61:CI61)/AVERAGE(CH61:CI61)</f>
        <v>0.12856486930664499</v>
      </c>
      <c r="CM61" s="27">
        <f>+AVERAGE(CH61:CJ61)</f>
        <v>1056000</v>
      </c>
      <c r="CN61" s="27">
        <f t="shared" ref="CN61:CN62" si="316">+CM61*19%</f>
        <v>200640</v>
      </c>
      <c r="CO61" s="28">
        <f t="shared" ref="CO61:CO62" si="317">+CN61+CM61</f>
        <v>1256640</v>
      </c>
      <c r="CP61" s="26">
        <v>1</v>
      </c>
      <c r="CQ61" s="27">
        <v>960000</v>
      </c>
      <c r="CR61" s="27">
        <v>1152000</v>
      </c>
      <c r="CS61" s="148"/>
      <c r="CT61" s="148"/>
      <c r="CU61" s="143">
        <f t="shared" si="27"/>
        <v>0.12856486930664499</v>
      </c>
      <c r="CV61" s="27">
        <f t="shared" ref="CV61:CV62" si="318">+AVERAGE(CQ61:CS61)</f>
        <v>1056000</v>
      </c>
      <c r="CW61" s="28">
        <f t="shared" ref="CW61:CW62" si="319">+CV61*19%</f>
        <v>200640</v>
      </c>
      <c r="CX61" s="29">
        <f t="shared" ref="CX61:CX62" si="320">+CW61+CV61</f>
        <v>1256640</v>
      </c>
      <c r="CY61" s="26">
        <v>1</v>
      </c>
      <c r="CZ61" s="27">
        <v>960000</v>
      </c>
      <c r="DA61" s="27">
        <v>750000</v>
      </c>
      <c r="DB61" s="133"/>
      <c r="DC61" s="133"/>
      <c r="DD61" s="143">
        <f t="shared" si="38"/>
        <v>0.17367534976511692</v>
      </c>
      <c r="DE61" s="27">
        <f t="shared" ref="DE61:DE62" si="321">+AVERAGE(CZ61:DB61)</f>
        <v>855000</v>
      </c>
      <c r="DF61" s="27">
        <f t="shared" ref="DF61:DF62" si="322">+DE61*19%</f>
        <v>162450</v>
      </c>
      <c r="DG61" s="28">
        <f t="shared" ref="DG61:DG62" si="323">+DF61+DE61</f>
        <v>1017450</v>
      </c>
      <c r="DH61" s="26">
        <v>1</v>
      </c>
      <c r="DI61" s="28">
        <v>960000</v>
      </c>
      <c r="DJ61" s="28">
        <v>1152000</v>
      </c>
      <c r="DK61" s="182"/>
      <c r="DL61" s="177">
        <f t="shared" si="104"/>
        <v>0.12856486930664499</v>
      </c>
      <c r="DM61" s="28">
        <f t="shared" ref="DM61:DM62" si="324">+AVERAGE(DI61:DK61)</f>
        <v>1056000</v>
      </c>
      <c r="DN61" s="28">
        <f t="shared" ref="DN61:DN62" si="325">DM61*19%</f>
        <v>200640</v>
      </c>
      <c r="DO61" s="30">
        <f t="shared" ref="DO61:DO62" si="326">+DM61+DN61</f>
        <v>1256640</v>
      </c>
    </row>
    <row r="62" spans="1:119" ht="21" customHeight="1" x14ac:dyDescent="0.25">
      <c r="A62" s="23">
        <f>+A61+1</f>
        <v>49</v>
      </c>
      <c r="B62" s="24" t="s">
        <v>84</v>
      </c>
      <c r="C62" s="44" t="s">
        <v>86</v>
      </c>
      <c r="D62" s="26">
        <v>1</v>
      </c>
      <c r="E62" s="27">
        <v>1500000</v>
      </c>
      <c r="F62" s="27">
        <v>1850000</v>
      </c>
      <c r="G62" s="145"/>
      <c r="H62" s="145"/>
      <c r="I62" s="143">
        <f t="shared" si="285"/>
        <v>0.14775365577032337</v>
      </c>
      <c r="J62" s="113">
        <f t="shared" si="286"/>
        <v>1675000</v>
      </c>
      <c r="K62" s="28">
        <f t="shared" si="287"/>
        <v>318250</v>
      </c>
      <c r="L62" s="29">
        <f t="shared" si="4"/>
        <v>1993250</v>
      </c>
      <c r="M62" s="26">
        <v>1</v>
      </c>
      <c r="N62" s="27">
        <v>1500000</v>
      </c>
      <c r="O62" s="27">
        <v>1850000</v>
      </c>
      <c r="P62" s="145"/>
      <c r="Q62" s="145"/>
      <c r="R62" s="143">
        <f t="shared" si="288"/>
        <v>0.14775365577032337</v>
      </c>
      <c r="S62" s="27">
        <f t="shared" si="289"/>
        <v>1675000</v>
      </c>
      <c r="T62" s="28">
        <f t="shared" si="290"/>
        <v>318250</v>
      </c>
      <c r="U62" s="30">
        <f t="shared" si="291"/>
        <v>1993250</v>
      </c>
      <c r="V62" s="26">
        <v>1</v>
      </c>
      <c r="W62" s="27">
        <v>1500000</v>
      </c>
      <c r="X62" s="27">
        <v>1850000</v>
      </c>
      <c r="Y62" s="145"/>
      <c r="Z62" s="145"/>
      <c r="AA62" s="143">
        <f t="shared" si="292"/>
        <v>0.14775365577032337</v>
      </c>
      <c r="AB62" s="27">
        <f t="shared" si="293"/>
        <v>1675000</v>
      </c>
      <c r="AC62" s="28">
        <f t="shared" si="294"/>
        <v>318250</v>
      </c>
      <c r="AD62" s="29">
        <f t="shared" si="295"/>
        <v>1993250</v>
      </c>
      <c r="AE62" s="26">
        <v>1</v>
      </c>
      <c r="AF62" s="27">
        <v>1500000</v>
      </c>
      <c r="AG62" s="27">
        <v>2200000</v>
      </c>
      <c r="AH62" s="145"/>
      <c r="AI62" s="145"/>
      <c r="AJ62" s="143">
        <f t="shared" si="296"/>
        <v>0.26755391720572069</v>
      </c>
      <c r="AK62" s="27">
        <f t="shared" si="297"/>
        <v>1850000</v>
      </c>
      <c r="AL62" s="28">
        <f t="shared" si="298"/>
        <v>351500</v>
      </c>
      <c r="AM62" s="30">
        <f t="shared" si="299"/>
        <v>2201500</v>
      </c>
      <c r="AN62" s="26">
        <v>1</v>
      </c>
      <c r="AO62" s="27">
        <v>1500000</v>
      </c>
      <c r="AP62" s="27">
        <v>2200000</v>
      </c>
      <c r="AQ62" s="145"/>
      <c r="AR62" s="145"/>
      <c r="AS62" s="143">
        <f t="shared" si="300"/>
        <v>0.26755391720572069</v>
      </c>
      <c r="AT62" s="27">
        <f t="shared" si="301"/>
        <v>1850000</v>
      </c>
      <c r="AU62" s="28">
        <f t="shared" si="302"/>
        <v>351500</v>
      </c>
      <c r="AV62" s="30">
        <f t="shared" si="303"/>
        <v>2201500</v>
      </c>
      <c r="AW62" s="26">
        <v>1</v>
      </c>
      <c r="AX62" s="27">
        <v>1500000</v>
      </c>
      <c r="AY62" s="27">
        <v>2200000</v>
      </c>
      <c r="AZ62" s="145"/>
      <c r="BA62" s="145"/>
      <c r="BB62" s="143">
        <f t="shared" si="58"/>
        <v>0.26755391720572069</v>
      </c>
      <c r="BC62" s="27">
        <f t="shared" si="304"/>
        <v>1850000</v>
      </c>
      <c r="BD62" s="27">
        <f t="shared" si="305"/>
        <v>351500</v>
      </c>
      <c r="BE62" s="27">
        <f t="shared" si="306"/>
        <v>2201500</v>
      </c>
      <c r="BF62" s="26">
        <v>1</v>
      </c>
      <c r="BG62" s="27">
        <v>1200000</v>
      </c>
      <c r="BH62" s="27">
        <v>1344000</v>
      </c>
      <c r="BI62" s="145"/>
      <c r="BJ62" s="145"/>
      <c r="BK62" s="143">
        <f t="shared" si="23"/>
        <v>8.0049824285269522E-2</v>
      </c>
      <c r="BL62" s="27">
        <f t="shared" si="307"/>
        <v>1272000</v>
      </c>
      <c r="BM62" s="27">
        <f t="shared" si="308"/>
        <v>241680</v>
      </c>
      <c r="BN62" s="28">
        <f t="shared" si="309"/>
        <v>1513680</v>
      </c>
      <c r="BO62" s="26">
        <v>1</v>
      </c>
      <c r="BP62" s="27">
        <v>1200000</v>
      </c>
      <c r="BQ62" s="27">
        <v>1500000</v>
      </c>
      <c r="BR62" s="148"/>
      <c r="BS62" s="148"/>
      <c r="BT62" s="143">
        <f t="shared" si="29"/>
        <v>0.15713484026367722</v>
      </c>
      <c r="BU62" s="27">
        <f t="shared" si="310"/>
        <v>1350000</v>
      </c>
      <c r="BV62" s="28">
        <f t="shared" si="311"/>
        <v>256500</v>
      </c>
      <c r="BW62" s="30">
        <f t="shared" si="312"/>
        <v>1606500</v>
      </c>
      <c r="BX62" s="26">
        <v>1</v>
      </c>
      <c r="BY62" s="28">
        <v>1200000</v>
      </c>
      <c r="BZ62" s="28">
        <v>1500000</v>
      </c>
      <c r="CA62" s="156"/>
      <c r="CB62" s="156"/>
      <c r="CC62" s="177">
        <f t="shared" si="32"/>
        <v>0.15713484026367722</v>
      </c>
      <c r="CD62" s="28">
        <f t="shared" si="313"/>
        <v>1350000</v>
      </c>
      <c r="CE62" s="28">
        <f t="shared" si="314"/>
        <v>256500</v>
      </c>
      <c r="CF62" s="29">
        <f t="shared" si="315"/>
        <v>1606500</v>
      </c>
      <c r="CG62" s="26">
        <v>1</v>
      </c>
      <c r="CH62" s="27">
        <v>960000</v>
      </c>
      <c r="CI62" s="27">
        <v>1152000</v>
      </c>
      <c r="CJ62" s="148"/>
      <c r="CK62" s="148"/>
      <c r="CL62" s="143">
        <f>+STDEVA(CH62:CI62)/AVERAGE(CH62:CI62)</f>
        <v>0.12856486930664499</v>
      </c>
      <c r="CM62" s="27">
        <f>+AVERAGE(CH62:CJ62)</f>
        <v>1056000</v>
      </c>
      <c r="CN62" s="27">
        <f t="shared" si="316"/>
        <v>200640</v>
      </c>
      <c r="CO62" s="28">
        <f t="shared" si="317"/>
        <v>1256640</v>
      </c>
      <c r="CP62" s="26">
        <v>1</v>
      </c>
      <c r="CQ62" s="27">
        <v>960000</v>
      </c>
      <c r="CR62" s="27">
        <v>1152000</v>
      </c>
      <c r="CS62" s="148"/>
      <c r="CT62" s="148"/>
      <c r="CU62" s="143">
        <f t="shared" si="27"/>
        <v>0.12856486930664499</v>
      </c>
      <c r="CV62" s="27">
        <f t="shared" si="318"/>
        <v>1056000</v>
      </c>
      <c r="CW62" s="28">
        <f t="shared" si="319"/>
        <v>200640</v>
      </c>
      <c r="CX62" s="29">
        <f t="shared" si="320"/>
        <v>1256640</v>
      </c>
      <c r="CY62" s="26">
        <v>1</v>
      </c>
      <c r="CZ62" s="27">
        <v>960000</v>
      </c>
      <c r="DA62" s="27">
        <v>750000</v>
      </c>
      <c r="DB62" s="133"/>
      <c r="DC62" s="133"/>
      <c r="DD62" s="143">
        <f t="shared" si="38"/>
        <v>0.17367534976511692</v>
      </c>
      <c r="DE62" s="27">
        <f t="shared" si="321"/>
        <v>855000</v>
      </c>
      <c r="DF62" s="27">
        <f t="shared" si="322"/>
        <v>162450</v>
      </c>
      <c r="DG62" s="28">
        <f t="shared" si="323"/>
        <v>1017450</v>
      </c>
      <c r="DH62" s="26">
        <v>1</v>
      </c>
      <c r="DI62" s="28">
        <v>960000</v>
      </c>
      <c r="DJ62" s="28">
        <v>1152000</v>
      </c>
      <c r="DK62" s="182"/>
      <c r="DL62" s="177">
        <f t="shared" si="104"/>
        <v>0.12856486930664499</v>
      </c>
      <c r="DM62" s="28">
        <f t="shared" si="324"/>
        <v>1056000</v>
      </c>
      <c r="DN62" s="28">
        <f t="shared" si="325"/>
        <v>200640</v>
      </c>
      <c r="DO62" s="30">
        <f t="shared" si="326"/>
        <v>1256640</v>
      </c>
    </row>
    <row r="63" spans="1:119" ht="21" customHeight="1" x14ac:dyDescent="0.25">
      <c r="A63" s="23">
        <f t="shared" ref="A63:A72" si="327">+A62+1</f>
        <v>50</v>
      </c>
      <c r="B63" s="24" t="s">
        <v>84</v>
      </c>
      <c r="C63" s="25" t="s">
        <v>87</v>
      </c>
      <c r="D63" s="26">
        <v>1</v>
      </c>
      <c r="E63" s="27">
        <v>1500000</v>
      </c>
      <c r="F63" s="27">
        <v>2200000</v>
      </c>
      <c r="G63" s="145"/>
      <c r="H63" s="145"/>
      <c r="I63" s="143">
        <f t="shared" si="285"/>
        <v>0.26755391720572069</v>
      </c>
      <c r="J63" s="113">
        <f t="shared" si="286"/>
        <v>1850000</v>
      </c>
      <c r="K63" s="28">
        <f t="shared" si="287"/>
        <v>351500</v>
      </c>
      <c r="L63" s="29">
        <f t="shared" si="4"/>
        <v>2201500</v>
      </c>
      <c r="M63" s="26">
        <v>1</v>
      </c>
      <c r="N63" s="27">
        <v>1500000</v>
      </c>
      <c r="O63" s="27">
        <v>2200000</v>
      </c>
      <c r="P63" s="145"/>
      <c r="Q63" s="145"/>
      <c r="R63" s="143">
        <f t="shared" si="288"/>
        <v>0.26755391720572069</v>
      </c>
      <c r="S63" s="27">
        <f t="shared" si="289"/>
        <v>1850000</v>
      </c>
      <c r="T63" s="28">
        <f t="shared" si="290"/>
        <v>351500</v>
      </c>
      <c r="U63" s="30">
        <f t="shared" si="291"/>
        <v>2201500</v>
      </c>
      <c r="V63" s="31" t="s">
        <v>30</v>
      </c>
      <c r="W63" s="32" t="s">
        <v>30</v>
      </c>
      <c r="X63" s="32" t="s">
        <v>30</v>
      </c>
      <c r="Y63" s="32" t="s">
        <v>30</v>
      </c>
      <c r="Z63" s="32" t="s">
        <v>30</v>
      </c>
      <c r="AA63" s="32" t="s">
        <v>30</v>
      </c>
      <c r="AB63" s="32" t="s">
        <v>30</v>
      </c>
      <c r="AC63" s="32" t="s">
        <v>30</v>
      </c>
      <c r="AD63" s="34" t="s">
        <v>30</v>
      </c>
      <c r="AE63" s="26">
        <v>1</v>
      </c>
      <c r="AF63" s="27">
        <v>1650000</v>
      </c>
      <c r="AG63" s="27">
        <v>1650000</v>
      </c>
      <c r="AH63" s="145"/>
      <c r="AI63" s="145"/>
      <c r="AJ63" s="143">
        <f t="shared" si="296"/>
        <v>0</v>
      </c>
      <c r="AK63" s="27">
        <f t="shared" si="297"/>
        <v>1650000</v>
      </c>
      <c r="AL63" s="28">
        <f t="shared" si="298"/>
        <v>313500</v>
      </c>
      <c r="AM63" s="30">
        <f t="shared" si="299"/>
        <v>1963500</v>
      </c>
      <c r="AN63" s="26">
        <v>1</v>
      </c>
      <c r="AO63" s="27">
        <v>1500000</v>
      </c>
      <c r="AP63" s="27">
        <v>1650000</v>
      </c>
      <c r="AQ63" s="145"/>
      <c r="AR63" s="145"/>
      <c r="AS63" s="143">
        <f t="shared" si="300"/>
        <v>6.7343502970147379E-2</v>
      </c>
      <c r="AT63" s="27">
        <f t="shared" si="301"/>
        <v>1575000</v>
      </c>
      <c r="AU63" s="28">
        <f t="shared" si="302"/>
        <v>299250</v>
      </c>
      <c r="AV63" s="30">
        <f t="shared" si="303"/>
        <v>1874250</v>
      </c>
      <c r="AW63" s="26">
        <v>1</v>
      </c>
      <c r="AX63" s="27">
        <v>1500000</v>
      </c>
      <c r="AY63" s="27">
        <v>1650000</v>
      </c>
      <c r="AZ63" s="145"/>
      <c r="BA63" s="145"/>
      <c r="BB63" s="143">
        <f t="shared" si="58"/>
        <v>6.7343502970147379E-2</v>
      </c>
      <c r="BC63" s="27">
        <f t="shared" si="304"/>
        <v>1575000</v>
      </c>
      <c r="BD63" s="27">
        <f t="shared" si="305"/>
        <v>299250</v>
      </c>
      <c r="BE63" s="27">
        <f>+BD63+BC63</f>
        <v>1874250</v>
      </c>
      <c r="BF63" s="31" t="s">
        <v>30</v>
      </c>
      <c r="BG63" s="32" t="s">
        <v>30</v>
      </c>
      <c r="BH63" s="32" t="s">
        <v>30</v>
      </c>
      <c r="BI63" s="32" t="s">
        <v>30</v>
      </c>
      <c r="BJ63" s="32" t="s">
        <v>30</v>
      </c>
      <c r="BK63" s="32" t="s">
        <v>30</v>
      </c>
      <c r="BL63" s="32" t="s">
        <v>30</v>
      </c>
      <c r="BM63" s="32" t="s">
        <v>30</v>
      </c>
      <c r="BN63" s="32" t="s">
        <v>30</v>
      </c>
      <c r="BO63" s="31" t="s">
        <v>30</v>
      </c>
      <c r="BP63" s="32" t="s">
        <v>30</v>
      </c>
      <c r="BQ63" s="32" t="s">
        <v>30</v>
      </c>
      <c r="BR63" s="32" t="s">
        <v>30</v>
      </c>
      <c r="BS63" s="32" t="s">
        <v>30</v>
      </c>
      <c r="BT63" s="32" t="s">
        <v>30</v>
      </c>
      <c r="BU63" s="32" t="s">
        <v>30</v>
      </c>
      <c r="BV63" s="32" t="s">
        <v>30</v>
      </c>
      <c r="BW63" s="33" t="s">
        <v>30</v>
      </c>
      <c r="BX63" s="31" t="s">
        <v>30</v>
      </c>
      <c r="BY63" s="32" t="s">
        <v>30</v>
      </c>
      <c r="BZ63" s="32" t="s">
        <v>30</v>
      </c>
      <c r="CA63" s="32" t="s">
        <v>30</v>
      </c>
      <c r="CB63" s="32" t="s">
        <v>30</v>
      </c>
      <c r="CC63" s="32" t="s">
        <v>30</v>
      </c>
      <c r="CD63" s="32" t="s">
        <v>30</v>
      </c>
      <c r="CE63" s="32" t="s">
        <v>30</v>
      </c>
      <c r="CF63" s="34" t="s">
        <v>30</v>
      </c>
      <c r="CG63" s="31" t="s">
        <v>30</v>
      </c>
      <c r="CH63" s="32" t="s">
        <v>30</v>
      </c>
      <c r="CI63" s="32" t="s">
        <v>30</v>
      </c>
      <c r="CJ63" s="32" t="s">
        <v>30</v>
      </c>
      <c r="CK63" s="32" t="s">
        <v>30</v>
      </c>
      <c r="CL63" s="32" t="s">
        <v>30</v>
      </c>
      <c r="CM63" s="32" t="s">
        <v>30</v>
      </c>
      <c r="CN63" s="32" t="s">
        <v>30</v>
      </c>
      <c r="CO63" s="32" t="s">
        <v>30</v>
      </c>
      <c r="CP63" s="31" t="s">
        <v>30</v>
      </c>
      <c r="CQ63" s="32" t="s">
        <v>30</v>
      </c>
      <c r="CR63" s="32" t="s">
        <v>30</v>
      </c>
      <c r="CS63" s="32" t="s">
        <v>30</v>
      </c>
      <c r="CT63" s="32" t="s">
        <v>30</v>
      </c>
      <c r="CU63" s="32" t="s">
        <v>30</v>
      </c>
      <c r="CV63" s="32" t="s">
        <v>30</v>
      </c>
      <c r="CW63" s="32" t="s">
        <v>30</v>
      </c>
      <c r="CX63" s="34" t="s">
        <v>30</v>
      </c>
      <c r="CY63" s="31" t="s">
        <v>30</v>
      </c>
      <c r="CZ63" s="32" t="s">
        <v>30</v>
      </c>
      <c r="DA63" s="32" t="s">
        <v>30</v>
      </c>
      <c r="DB63" s="32" t="s">
        <v>30</v>
      </c>
      <c r="DC63" s="32" t="s">
        <v>30</v>
      </c>
      <c r="DD63" s="32" t="s">
        <v>30</v>
      </c>
      <c r="DE63" s="32" t="s">
        <v>30</v>
      </c>
      <c r="DF63" s="32" t="s">
        <v>30</v>
      </c>
      <c r="DG63" s="32" t="s">
        <v>30</v>
      </c>
      <c r="DH63" s="31" t="s">
        <v>30</v>
      </c>
      <c r="DI63" s="32" t="s">
        <v>30</v>
      </c>
      <c r="DJ63" s="32" t="s">
        <v>30</v>
      </c>
      <c r="DK63" s="32" t="s">
        <v>30</v>
      </c>
      <c r="DL63" s="32" t="s">
        <v>30</v>
      </c>
      <c r="DM63" s="32" t="s">
        <v>30</v>
      </c>
      <c r="DN63" s="32" t="s">
        <v>30</v>
      </c>
      <c r="DO63" s="33" t="s">
        <v>30</v>
      </c>
    </row>
    <row r="64" spans="1:119" ht="21" customHeight="1" x14ac:dyDescent="0.25">
      <c r="A64" s="23">
        <f t="shared" si="327"/>
        <v>51</v>
      </c>
      <c r="B64" s="24" t="s">
        <v>84</v>
      </c>
      <c r="C64" s="25" t="s">
        <v>88</v>
      </c>
      <c r="D64" s="26">
        <v>1</v>
      </c>
      <c r="E64" s="27">
        <v>1500000</v>
      </c>
      <c r="F64" s="27">
        <v>2200000</v>
      </c>
      <c r="G64" s="145"/>
      <c r="H64" s="145"/>
      <c r="I64" s="143">
        <f t="shared" si="285"/>
        <v>0.26755391720572069</v>
      </c>
      <c r="J64" s="113">
        <f t="shared" si="286"/>
        <v>1850000</v>
      </c>
      <c r="K64" s="28">
        <f t="shared" si="287"/>
        <v>351500</v>
      </c>
      <c r="L64" s="29">
        <f t="shared" si="4"/>
        <v>2201500</v>
      </c>
      <c r="M64" s="26">
        <v>1</v>
      </c>
      <c r="N64" s="27">
        <v>1500000</v>
      </c>
      <c r="O64" s="27">
        <v>2200000</v>
      </c>
      <c r="P64" s="145"/>
      <c r="Q64" s="145"/>
      <c r="R64" s="143">
        <f t="shared" si="288"/>
        <v>0.26755391720572069</v>
      </c>
      <c r="S64" s="27">
        <f t="shared" si="289"/>
        <v>1850000</v>
      </c>
      <c r="T64" s="28">
        <f t="shared" si="290"/>
        <v>351500</v>
      </c>
      <c r="U64" s="30">
        <f t="shared" si="291"/>
        <v>2201500</v>
      </c>
      <c r="V64" s="31" t="s">
        <v>30</v>
      </c>
      <c r="W64" s="32" t="s">
        <v>30</v>
      </c>
      <c r="X64" s="32" t="s">
        <v>30</v>
      </c>
      <c r="Y64" s="32" t="s">
        <v>30</v>
      </c>
      <c r="Z64" s="32" t="s">
        <v>30</v>
      </c>
      <c r="AA64" s="32" t="s">
        <v>30</v>
      </c>
      <c r="AB64" s="32" t="s">
        <v>30</v>
      </c>
      <c r="AC64" s="32" t="s">
        <v>30</v>
      </c>
      <c r="AD64" s="34" t="s">
        <v>30</v>
      </c>
      <c r="AE64" s="26">
        <v>1</v>
      </c>
      <c r="AF64" s="27">
        <v>1500000</v>
      </c>
      <c r="AG64" s="27">
        <v>2500000</v>
      </c>
      <c r="AH64" s="145"/>
      <c r="AI64" s="145"/>
      <c r="AJ64" s="143">
        <f t="shared" si="296"/>
        <v>0.35355339059327373</v>
      </c>
      <c r="AK64" s="27">
        <f t="shared" si="297"/>
        <v>2000000</v>
      </c>
      <c r="AL64" s="28">
        <f t="shared" si="298"/>
        <v>380000</v>
      </c>
      <c r="AM64" s="30">
        <f t="shared" si="299"/>
        <v>2380000</v>
      </c>
      <c r="AN64" s="26">
        <v>1</v>
      </c>
      <c r="AO64" s="27">
        <v>1500000</v>
      </c>
      <c r="AP64" s="27">
        <v>2500000</v>
      </c>
      <c r="AQ64" s="145"/>
      <c r="AR64" s="145"/>
      <c r="AS64" s="143">
        <f t="shared" si="300"/>
        <v>0.35355339059327373</v>
      </c>
      <c r="AT64" s="27">
        <f t="shared" si="301"/>
        <v>2000000</v>
      </c>
      <c r="AU64" s="28">
        <f t="shared" si="302"/>
        <v>380000</v>
      </c>
      <c r="AV64" s="30">
        <f t="shared" si="303"/>
        <v>2380000</v>
      </c>
      <c r="AW64" s="26">
        <v>1</v>
      </c>
      <c r="AX64" s="27">
        <v>1500000</v>
      </c>
      <c r="AY64" s="27">
        <v>2500000</v>
      </c>
      <c r="AZ64" s="145"/>
      <c r="BA64" s="145"/>
      <c r="BB64" s="143">
        <f t="shared" si="58"/>
        <v>0.35355339059327373</v>
      </c>
      <c r="BC64" s="27">
        <f t="shared" si="304"/>
        <v>2000000</v>
      </c>
      <c r="BD64" s="27">
        <f t="shared" si="305"/>
        <v>380000</v>
      </c>
      <c r="BE64" s="27">
        <f t="shared" si="306"/>
        <v>2380000</v>
      </c>
      <c r="BF64" s="31" t="s">
        <v>30</v>
      </c>
      <c r="BG64" s="32" t="s">
        <v>30</v>
      </c>
      <c r="BH64" s="32" t="s">
        <v>30</v>
      </c>
      <c r="BI64" s="32" t="s">
        <v>30</v>
      </c>
      <c r="BJ64" s="32" t="s">
        <v>30</v>
      </c>
      <c r="BK64" s="32" t="s">
        <v>30</v>
      </c>
      <c r="BL64" s="32" t="s">
        <v>30</v>
      </c>
      <c r="BM64" s="32" t="s">
        <v>30</v>
      </c>
      <c r="BN64" s="32" t="s">
        <v>30</v>
      </c>
      <c r="BO64" s="31" t="s">
        <v>30</v>
      </c>
      <c r="BP64" s="32" t="s">
        <v>30</v>
      </c>
      <c r="BQ64" s="32" t="s">
        <v>30</v>
      </c>
      <c r="BR64" s="32" t="s">
        <v>30</v>
      </c>
      <c r="BS64" s="32" t="s">
        <v>30</v>
      </c>
      <c r="BT64" s="32" t="s">
        <v>30</v>
      </c>
      <c r="BU64" s="32" t="s">
        <v>30</v>
      </c>
      <c r="BV64" s="32" t="s">
        <v>30</v>
      </c>
      <c r="BW64" s="33" t="s">
        <v>30</v>
      </c>
      <c r="BX64" s="31" t="s">
        <v>30</v>
      </c>
      <c r="BY64" s="32" t="s">
        <v>30</v>
      </c>
      <c r="BZ64" s="32" t="s">
        <v>30</v>
      </c>
      <c r="CA64" s="32" t="s">
        <v>30</v>
      </c>
      <c r="CB64" s="32" t="s">
        <v>30</v>
      </c>
      <c r="CC64" s="32" t="s">
        <v>30</v>
      </c>
      <c r="CD64" s="32" t="s">
        <v>30</v>
      </c>
      <c r="CE64" s="32" t="s">
        <v>30</v>
      </c>
      <c r="CF64" s="34" t="s">
        <v>30</v>
      </c>
      <c r="CG64" s="31" t="s">
        <v>30</v>
      </c>
      <c r="CH64" s="32" t="s">
        <v>30</v>
      </c>
      <c r="CI64" s="32" t="s">
        <v>30</v>
      </c>
      <c r="CJ64" s="32" t="s">
        <v>30</v>
      </c>
      <c r="CK64" s="32" t="s">
        <v>30</v>
      </c>
      <c r="CL64" s="32" t="s">
        <v>30</v>
      </c>
      <c r="CM64" s="32" t="s">
        <v>30</v>
      </c>
      <c r="CN64" s="32" t="s">
        <v>30</v>
      </c>
      <c r="CO64" s="32" t="s">
        <v>30</v>
      </c>
      <c r="CP64" s="31" t="s">
        <v>30</v>
      </c>
      <c r="CQ64" s="32" t="s">
        <v>30</v>
      </c>
      <c r="CR64" s="32" t="s">
        <v>30</v>
      </c>
      <c r="CS64" s="32" t="s">
        <v>30</v>
      </c>
      <c r="CT64" s="32" t="s">
        <v>30</v>
      </c>
      <c r="CU64" s="32" t="s">
        <v>30</v>
      </c>
      <c r="CV64" s="32" t="s">
        <v>30</v>
      </c>
      <c r="CW64" s="32" t="s">
        <v>30</v>
      </c>
      <c r="CX64" s="34" t="s">
        <v>30</v>
      </c>
      <c r="CY64" s="31" t="s">
        <v>30</v>
      </c>
      <c r="CZ64" s="32" t="s">
        <v>30</v>
      </c>
      <c r="DA64" s="32" t="s">
        <v>30</v>
      </c>
      <c r="DB64" s="32" t="s">
        <v>30</v>
      </c>
      <c r="DC64" s="32" t="s">
        <v>30</v>
      </c>
      <c r="DD64" s="32" t="s">
        <v>30</v>
      </c>
      <c r="DE64" s="32" t="s">
        <v>30</v>
      </c>
      <c r="DF64" s="32" t="s">
        <v>30</v>
      </c>
      <c r="DG64" s="32" t="s">
        <v>30</v>
      </c>
      <c r="DH64" s="31" t="s">
        <v>30</v>
      </c>
      <c r="DI64" s="32" t="s">
        <v>30</v>
      </c>
      <c r="DJ64" s="32" t="s">
        <v>30</v>
      </c>
      <c r="DK64" s="32" t="s">
        <v>30</v>
      </c>
      <c r="DL64" s="32" t="s">
        <v>30</v>
      </c>
      <c r="DM64" s="32" t="s">
        <v>30</v>
      </c>
      <c r="DN64" s="32" t="s">
        <v>30</v>
      </c>
      <c r="DO64" s="33" t="s">
        <v>30</v>
      </c>
    </row>
    <row r="65" spans="1:119" ht="21" customHeight="1" x14ac:dyDescent="0.25">
      <c r="A65" s="23">
        <f t="shared" si="327"/>
        <v>52</v>
      </c>
      <c r="B65" s="24" t="s">
        <v>84</v>
      </c>
      <c r="C65" s="25" t="s">
        <v>89</v>
      </c>
      <c r="D65" s="26">
        <v>1</v>
      </c>
      <c r="E65" s="27">
        <v>1500000</v>
      </c>
      <c r="F65" s="27">
        <v>2200000</v>
      </c>
      <c r="G65" s="145"/>
      <c r="H65" s="145"/>
      <c r="I65" s="143">
        <f t="shared" si="285"/>
        <v>0.26755391720572069</v>
      </c>
      <c r="J65" s="113">
        <f t="shared" si="286"/>
        <v>1850000</v>
      </c>
      <c r="K65" s="28">
        <f t="shared" si="287"/>
        <v>351500</v>
      </c>
      <c r="L65" s="29">
        <f t="shared" si="4"/>
        <v>2201500</v>
      </c>
      <c r="M65" s="26">
        <v>1</v>
      </c>
      <c r="N65" s="27">
        <v>1500000</v>
      </c>
      <c r="O65" s="27">
        <v>2200000</v>
      </c>
      <c r="P65" s="145"/>
      <c r="Q65" s="145"/>
      <c r="R65" s="143">
        <f t="shared" si="288"/>
        <v>0.26755391720572069</v>
      </c>
      <c r="S65" s="27">
        <f t="shared" si="289"/>
        <v>1850000</v>
      </c>
      <c r="T65" s="28">
        <f t="shared" si="290"/>
        <v>351500</v>
      </c>
      <c r="U65" s="30">
        <f t="shared" si="291"/>
        <v>2201500</v>
      </c>
      <c r="V65" s="26">
        <v>1</v>
      </c>
      <c r="W65" s="27">
        <v>1500000</v>
      </c>
      <c r="X65" s="27">
        <v>2200000</v>
      </c>
      <c r="Y65" s="145"/>
      <c r="Z65" s="145"/>
      <c r="AA65" s="143">
        <f t="shared" ref="AA65:AA66" si="328">+STDEVA(W65:X65)/AVERAGE(W65:X65)</f>
        <v>0.26755391720572069</v>
      </c>
      <c r="AB65" s="27">
        <f t="shared" ref="AB65:AB66" si="329">+AVERAGE(W65:Y65)</f>
        <v>1850000</v>
      </c>
      <c r="AC65" s="28">
        <f t="shared" ref="AC65:AC66" si="330">+AB65*19%</f>
        <v>351500</v>
      </c>
      <c r="AD65" s="29">
        <f t="shared" ref="AD65:AD66" si="331">+AC65+AB65</f>
        <v>2201500</v>
      </c>
      <c r="AE65" s="26">
        <v>1</v>
      </c>
      <c r="AF65" s="27">
        <v>1500000</v>
      </c>
      <c r="AG65" s="27">
        <v>1850000</v>
      </c>
      <c r="AH65" s="145"/>
      <c r="AI65" s="145"/>
      <c r="AJ65" s="143">
        <f t="shared" si="296"/>
        <v>0.14775365577032337</v>
      </c>
      <c r="AK65" s="27">
        <f t="shared" si="297"/>
        <v>1675000</v>
      </c>
      <c r="AL65" s="28">
        <f t="shared" si="298"/>
        <v>318250</v>
      </c>
      <c r="AM65" s="30">
        <f t="shared" si="299"/>
        <v>1993250</v>
      </c>
      <c r="AN65" s="26">
        <v>1</v>
      </c>
      <c r="AO65" s="27">
        <v>1500000</v>
      </c>
      <c r="AP65" s="27">
        <v>1850000</v>
      </c>
      <c r="AQ65" s="145"/>
      <c r="AR65" s="145"/>
      <c r="AS65" s="143">
        <f t="shared" si="300"/>
        <v>0.14775365577032337</v>
      </c>
      <c r="AT65" s="27">
        <f t="shared" si="301"/>
        <v>1675000</v>
      </c>
      <c r="AU65" s="28">
        <f t="shared" si="302"/>
        <v>318250</v>
      </c>
      <c r="AV65" s="30">
        <f t="shared" si="303"/>
        <v>1993250</v>
      </c>
      <c r="AW65" s="26">
        <v>1</v>
      </c>
      <c r="AX65" s="27">
        <v>1500000</v>
      </c>
      <c r="AY65" s="27">
        <v>1850000</v>
      </c>
      <c r="AZ65" s="145"/>
      <c r="BA65" s="145"/>
      <c r="BB65" s="143">
        <f t="shared" si="58"/>
        <v>0.14775365577032337</v>
      </c>
      <c r="BC65" s="27">
        <f t="shared" si="304"/>
        <v>1675000</v>
      </c>
      <c r="BD65" s="27">
        <f t="shared" si="305"/>
        <v>318250</v>
      </c>
      <c r="BE65" s="27">
        <f t="shared" si="306"/>
        <v>1993250</v>
      </c>
      <c r="BF65" s="31" t="s">
        <v>30</v>
      </c>
      <c r="BG65" s="32" t="s">
        <v>30</v>
      </c>
      <c r="BH65" s="32" t="s">
        <v>30</v>
      </c>
      <c r="BI65" s="32" t="s">
        <v>30</v>
      </c>
      <c r="BJ65" s="32" t="s">
        <v>30</v>
      </c>
      <c r="BK65" s="32" t="s">
        <v>30</v>
      </c>
      <c r="BL65" s="32" t="s">
        <v>30</v>
      </c>
      <c r="BM65" s="32" t="s">
        <v>30</v>
      </c>
      <c r="BN65" s="32" t="s">
        <v>30</v>
      </c>
      <c r="BO65" s="31" t="s">
        <v>30</v>
      </c>
      <c r="BP65" s="32" t="s">
        <v>30</v>
      </c>
      <c r="BQ65" s="32" t="s">
        <v>30</v>
      </c>
      <c r="BR65" s="32" t="s">
        <v>30</v>
      </c>
      <c r="BS65" s="32" t="s">
        <v>30</v>
      </c>
      <c r="BT65" s="32" t="s">
        <v>30</v>
      </c>
      <c r="BU65" s="32" t="s">
        <v>30</v>
      </c>
      <c r="BV65" s="32" t="s">
        <v>30</v>
      </c>
      <c r="BW65" s="33" t="s">
        <v>30</v>
      </c>
      <c r="BX65" s="31" t="s">
        <v>30</v>
      </c>
      <c r="BY65" s="32" t="s">
        <v>30</v>
      </c>
      <c r="BZ65" s="32" t="s">
        <v>30</v>
      </c>
      <c r="CA65" s="32" t="s">
        <v>30</v>
      </c>
      <c r="CB65" s="32" t="s">
        <v>30</v>
      </c>
      <c r="CC65" s="32" t="s">
        <v>30</v>
      </c>
      <c r="CD65" s="32" t="s">
        <v>30</v>
      </c>
      <c r="CE65" s="32" t="s">
        <v>30</v>
      </c>
      <c r="CF65" s="34" t="s">
        <v>30</v>
      </c>
      <c r="CG65" s="31" t="s">
        <v>30</v>
      </c>
      <c r="CH65" s="32" t="s">
        <v>30</v>
      </c>
      <c r="CI65" s="32" t="s">
        <v>30</v>
      </c>
      <c r="CJ65" s="32" t="s">
        <v>30</v>
      </c>
      <c r="CK65" s="32" t="s">
        <v>30</v>
      </c>
      <c r="CL65" s="32" t="s">
        <v>30</v>
      </c>
      <c r="CM65" s="32" t="s">
        <v>30</v>
      </c>
      <c r="CN65" s="32" t="s">
        <v>30</v>
      </c>
      <c r="CO65" s="32" t="s">
        <v>30</v>
      </c>
      <c r="CP65" s="31" t="s">
        <v>30</v>
      </c>
      <c r="CQ65" s="32" t="s">
        <v>30</v>
      </c>
      <c r="CR65" s="32" t="s">
        <v>30</v>
      </c>
      <c r="CS65" s="32" t="s">
        <v>30</v>
      </c>
      <c r="CT65" s="32" t="s">
        <v>30</v>
      </c>
      <c r="CU65" s="32" t="s">
        <v>30</v>
      </c>
      <c r="CV65" s="32" t="s">
        <v>30</v>
      </c>
      <c r="CW65" s="32" t="s">
        <v>30</v>
      </c>
      <c r="CX65" s="34" t="s">
        <v>30</v>
      </c>
      <c r="CY65" s="31" t="s">
        <v>30</v>
      </c>
      <c r="CZ65" s="32" t="s">
        <v>30</v>
      </c>
      <c r="DA65" s="32" t="s">
        <v>30</v>
      </c>
      <c r="DB65" s="32" t="s">
        <v>30</v>
      </c>
      <c r="DC65" s="32" t="s">
        <v>30</v>
      </c>
      <c r="DD65" s="32" t="s">
        <v>30</v>
      </c>
      <c r="DE65" s="32" t="s">
        <v>30</v>
      </c>
      <c r="DF65" s="32" t="s">
        <v>30</v>
      </c>
      <c r="DG65" s="32" t="s">
        <v>30</v>
      </c>
      <c r="DH65" s="31" t="s">
        <v>30</v>
      </c>
      <c r="DI65" s="32" t="s">
        <v>30</v>
      </c>
      <c r="DJ65" s="32" t="s">
        <v>30</v>
      </c>
      <c r="DK65" s="32" t="s">
        <v>30</v>
      </c>
      <c r="DL65" s="32" t="s">
        <v>30</v>
      </c>
      <c r="DM65" s="32" t="s">
        <v>30</v>
      </c>
      <c r="DN65" s="32" t="s">
        <v>30</v>
      </c>
      <c r="DO65" s="33" t="s">
        <v>30</v>
      </c>
    </row>
    <row r="66" spans="1:119" ht="21" customHeight="1" x14ac:dyDescent="0.25">
      <c r="A66" s="23">
        <f t="shared" si="327"/>
        <v>53</v>
      </c>
      <c r="B66" s="24" t="s">
        <v>84</v>
      </c>
      <c r="C66" s="25" t="s">
        <v>90</v>
      </c>
      <c r="D66" s="26">
        <v>1</v>
      </c>
      <c r="E66" s="27">
        <v>1500000</v>
      </c>
      <c r="F66" s="27">
        <v>2200000</v>
      </c>
      <c r="G66" s="145"/>
      <c r="H66" s="145"/>
      <c r="I66" s="143">
        <f t="shared" si="285"/>
        <v>0.26755391720572069</v>
      </c>
      <c r="J66" s="113">
        <f t="shared" si="286"/>
        <v>1850000</v>
      </c>
      <c r="K66" s="28">
        <f t="shared" si="287"/>
        <v>351500</v>
      </c>
      <c r="L66" s="29">
        <f t="shared" si="4"/>
        <v>2201500</v>
      </c>
      <c r="M66" s="26">
        <v>1</v>
      </c>
      <c r="N66" s="27">
        <v>1500000</v>
      </c>
      <c r="O66" s="27">
        <v>2200000</v>
      </c>
      <c r="P66" s="145"/>
      <c r="Q66" s="145"/>
      <c r="R66" s="143">
        <f t="shared" si="288"/>
        <v>0.26755391720572069</v>
      </c>
      <c r="S66" s="27">
        <f t="shared" si="289"/>
        <v>1850000</v>
      </c>
      <c r="T66" s="28">
        <f t="shared" si="290"/>
        <v>351500</v>
      </c>
      <c r="U66" s="30">
        <f t="shared" si="291"/>
        <v>2201500</v>
      </c>
      <c r="V66" s="26">
        <v>1</v>
      </c>
      <c r="W66" s="27">
        <v>1500000</v>
      </c>
      <c r="X66" s="27">
        <v>2200000</v>
      </c>
      <c r="Y66" s="145"/>
      <c r="Z66" s="145"/>
      <c r="AA66" s="143">
        <f t="shared" si="328"/>
        <v>0.26755391720572069</v>
      </c>
      <c r="AB66" s="27">
        <f t="shared" si="329"/>
        <v>1850000</v>
      </c>
      <c r="AC66" s="28">
        <f t="shared" si="330"/>
        <v>351500</v>
      </c>
      <c r="AD66" s="29">
        <f t="shared" si="331"/>
        <v>2201500</v>
      </c>
      <c r="AE66" s="26">
        <v>1</v>
      </c>
      <c r="AF66" s="27">
        <v>1500000</v>
      </c>
      <c r="AG66" s="27">
        <v>1500000</v>
      </c>
      <c r="AH66" s="145"/>
      <c r="AI66" s="145"/>
      <c r="AJ66" s="143">
        <f t="shared" si="296"/>
        <v>0</v>
      </c>
      <c r="AK66" s="27">
        <f t="shared" si="297"/>
        <v>1500000</v>
      </c>
      <c r="AL66" s="28">
        <f t="shared" si="298"/>
        <v>285000</v>
      </c>
      <c r="AM66" s="30">
        <f t="shared" si="299"/>
        <v>1785000</v>
      </c>
      <c r="AN66" s="26">
        <v>1</v>
      </c>
      <c r="AO66" s="27">
        <v>1500000</v>
      </c>
      <c r="AP66" s="27">
        <v>1500000</v>
      </c>
      <c r="AQ66" s="145"/>
      <c r="AR66" s="145"/>
      <c r="AS66" s="143">
        <f t="shared" si="300"/>
        <v>0</v>
      </c>
      <c r="AT66" s="27">
        <f t="shared" si="301"/>
        <v>1500000</v>
      </c>
      <c r="AU66" s="28">
        <f t="shared" si="302"/>
        <v>285000</v>
      </c>
      <c r="AV66" s="30">
        <f t="shared" si="303"/>
        <v>1785000</v>
      </c>
      <c r="AW66" s="26">
        <v>1</v>
      </c>
      <c r="AX66" s="27">
        <v>1500000</v>
      </c>
      <c r="AY66" s="27">
        <v>1500000</v>
      </c>
      <c r="AZ66" s="145"/>
      <c r="BA66" s="145"/>
      <c r="BB66" s="143">
        <f t="shared" si="58"/>
        <v>0</v>
      </c>
      <c r="BC66" s="27">
        <f t="shared" si="304"/>
        <v>1500000</v>
      </c>
      <c r="BD66" s="27">
        <f t="shared" si="305"/>
        <v>285000</v>
      </c>
      <c r="BE66" s="27">
        <f t="shared" si="306"/>
        <v>1785000</v>
      </c>
      <c r="BF66" s="31" t="s">
        <v>30</v>
      </c>
      <c r="BG66" s="32" t="s">
        <v>30</v>
      </c>
      <c r="BH66" s="32" t="s">
        <v>30</v>
      </c>
      <c r="BI66" s="32" t="s">
        <v>30</v>
      </c>
      <c r="BJ66" s="32" t="s">
        <v>30</v>
      </c>
      <c r="BK66" s="32" t="s">
        <v>30</v>
      </c>
      <c r="BL66" s="32" t="s">
        <v>30</v>
      </c>
      <c r="BM66" s="32" t="s">
        <v>30</v>
      </c>
      <c r="BN66" s="32" t="s">
        <v>30</v>
      </c>
      <c r="BO66" s="31" t="s">
        <v>30</v>
      </c>
      <c r="BP66" s="32" t="s">
        <v>30</v>
      </c>
      <c r="BQ66" s="32" t="s">
        <v>30</v>
      </c>
      <c r="BR66" s="32" t="s">
        <v>30</v>
      </c>
      <c r="BS66" s="32" t="s">
        <v>30</v>
      </c>
      <c r="BT66" s="32" t="s">
        <v>30</v>
      </c>
      <c r="BU66" s="32" t="s">
        <v>30</v>
      </c>
      <c r="BV66" s="32" t="s">
        <v>30</v>
      </c>
      <c r="BW66" s="33" t="s">
        <v>30</v>
      </c>
      <c r="BX66" s="31" t="s">
        <v>30</v>
      </c>
      <c r="BY66" s="32" t="s">
        <v>30</v>
      </c>
      <c r="BZ66" s="32" t="s">
        <v>30</v>
      </c>
      <c r="CA66" s="32" t="s">
        <v>30</v>
      </c>
      <c r="CB66" s="32" t="s">
        <v>30</v>
      </c>
      <c r="CC66" s="32" t="s">
        <v>30</v>
      </c>
      <c r="CD66" s="32" t="s">
        <v>30</v>
      </c>
      <c r="CE66" s="32" t="s">
        <v>30</v>
      </c>
      <c r="CF66" s="34" t="s">
        <v>30</v>
      </c>
      <c r="CG66" s="31" t="s">
        <v>30</v>
      </c>
      <c r="CH66" s="32" t="s">
        <v>30</v>
      </c>
      <c r="CI66" s="32" t="s">
        <v>30</v>
      </c>
      <c r="CJ66" s="32" t="s">
        <v>30</v>
      </c>
      <c r="CK66" s="32" t="s">
        <v>30</v>
      </c>
      <c r="CL66" s="32" t="s">
        <v>30</v>
      </c>
      <c r="CM66" s="32" t="s">
        <v>30</v>
      </c>
      <c r="CN66" s="32" t="s">
        <v>30</v>
      </c>
      <c r="CO66" s="32" t="s">
        <v>30</v>
      </c>
      <c r="CP66" s="31" t="s">
        <v>30</v>
      </c>
      <c r="CQ66" s="32" t="s">
        <v>30</v>
      </c>
      <c r="CR66" s="32" t="s">
        <v>30</v>
      </c>
      <c r="CS66" s="32" t="s">
        <v>30</v>
      </c>
      <c r="CT66" s="32" t="s">
        <v>30</v>
      </c>
      <c r="CU66" s="32" t="s">
        <v>30</v>
      </c>
      <c r="CV66" s="32" t="s">
        <v>30</v>
      </c>
      <c r="CW66" s="32" t="s">
        <v>30</v>
      </c>
      <c r="CX66" s="34" t="s">
        <v>30</v>
      </c>
      <c r="CY66" s="31" t="s">
        <v>30</v>
      </c>
      <c r="CZ66" s="32" t="s">
        <v>30</v>
      </c>
      <c r="DA66" s="32" t="s">
        <v>30</v>
      </c>
      <c r="DB66" s="32" t="s">
        <v>30</v>
      </c>
      <c r="DC66" s="32" t="s">
        <v>30</v>
      </c>
      <c r="DD66" s="32" t="s">
        <v>30</v>
      </c>
      <c r="DE66" s="32" t="s">
        <v>30</v>
      </c>
      <c r="DF66" s="32" t="s">
        <v>30</v>
      </c>
      <c r="DG66" s="32" t="s">
        <v>30</v>
      </c>
      <c r="DH66" s="31" t="s">
        <v>30</v>
      </c>
      <c r="DI66" s="32" t="s">
        <v>30</v>
      </c>
      <c r="DJ66" s="32" t="s">
        <v>30</v>
      </c>
      <c r="DK66" s="32" t="s">
        <v>30</v>
      </c>
      <c r="DL66" s="32" t="s">
        <v>30</v>
      </c>
      <c r="DM66" s="32" t="s">
        <v>30</v>
      </c>
      <c r="DN66" s="32" t="s">
        <v>30</v>
      </c>
      <c r="DO66" s="33" t="s">
        <v>30</v>
      </c>
    </row>
    <row r="67" spans="1:119" ht="21" customHeight="1" x14ac:dyDescent="0.25">
      <c r="A67" s="23">
        <f t="shared" si="327"/>
        <v>54</v>
      </c>
      <c r="B67" s="24" t="s">
        <v>84</v>
      </c>
      <c r="C67" s="25" t="s">
        <v>91</v>
      </c>
      <c r="D67" s="31" t="s">
        <v>30</v>
      </c>
      <c r="E67" s="32" t="s">
        <v>30</v>
      </c>
      <c r="F67" s="32" t="s">
        <v>30</v>
      </c>
      <c r="G67" s="32" t="s">
        <v>30</v>
      </c>
      <c r="H67" s="32" t="s">
        <v>30</v>
      </c>
      <c r="I67" s="32" t="s">
        <v>30</v>
      </c>
      <c r="J67" s="32" t="s">
        <v>30</v>
      </c>
      <c r="K67" s="32" t="s">
        <v>30</v>
      </c>
      <c r="L67" s="32" t="s">
        <v>30</v>
      </c>
      <c r="M67" s="31" t="s">
        <v>30</v>
      </c>
      <c r="N67" s="32" t="s">
        <v>30</v>
      </c>
      <c r="O67" s="32" t="s">
        <v>30</v>
      </c>
      <c r="P67" s="32" t="s">
        <v>30</v>
      </c>
      <c r="Q67" s="32" t="s">
        <v>30</v>
      </c>
      <c r="R67" s="32" t="s">
        <v>30</v>
      </c>
      <c r="S67" s="32" t="s">
        <v>30</v>
      </c>
      <c r="T67" s="32" t="s">
        <v>30</v>
      </c>
      <c r="U67" s="33" t="s">
        <v>30</v>
      </c>
      <c r="V67" s="31" t="s">
        <v>30</v>
      </c>
      <c r="W67" s="32" t="s">
        <v>30</v>
      </c>
      <c r="X67" s="32" t="s">
        <v>30</v>
      </c>
      <c r="Y67" s="32" t="s">
        <v>30</v>
      </c>
      <c r="Z67" s="32" t="s">
        <v>30</v>
      </c>
      <c r="AA67" s="32" t="s">
        <v>30</v>
      </c>
      <c r="AB67" s="32" t="s">
        <v>30</v>
      </c>
      <c r="AC67" s="32" t="s">
        <v>30</v>
      </c>
      <c r="AD67" s="34" t="s">
        <v>30</v>
      </c>
      <c r="AE67" s="26">
        <v>1</v>
      </c>
      <c r="AF67" s="27">
        <v>4500000</v>
      </c>
      <c r="AG67" s="27">
        <v>3500000</v>
      </c>
      <c r="AH67" s="145"/>
      <c r="AI67" s="145"/>
      <c r="AJ67" s="143">
        <f t="shared" si="296"/>
        <v>0.17677669529663687</v>
      </c>
      <c r="AK67" s="27">
        <f t="shared" si="297"/>
        <v>4000000</v>
      </c>
      <c r="AL67" s="28">
        <f t="shared" si="298"/>
        <v>760000</v>
      </c>
      <c r="AM67" s="30">
        <f t="shared" si="299"/>
        <v>4760000</v>
      </c>
      <c r="AN67" s="26">
        <v>1</v>
      </c>
      <c r="AO67" s="27">
        <v>4500000</v>
      </c>
      <c r="AP67" s="27">
        <v>3500000</v>
      </c>
      <c r="AQ67" s="27"/>
      <c r="AR67" s="27"/>
      <c r="AS67" s="143">
        <f t="shared" si="300"/>
        <v>0.17677669529663687</v>
      </c>
      <c r="AT67" s="27">
        <f t="shared" si="301"/>
        <v>4000000</v>
      </c>
      <c r="AU67" s="28">
        <f t="shared" si="302"/>
        <v>760000</v>
      </c>
      <c r="AV67" s="30">
        <f t="shared" si="303"/>
        <v>4760000</v>
      </c>
      <c r="AW67" s="26">
        <v>1</v>
      </c>
      <c r="AX67" s="27">
        <v>4500000</v>
      </c>
      <c r="AY67" s="27">
        <v>3500000</v>
      </c>
      <c r="AZ67" s="27"/>
      <c r="BA67" s="27"/>
      <c r="BB67" s="143">
        <f t="shared" si="58"/>
        <v>0.17677669529663687</v>
      </c>
      <c r="BC67" s="27">
        <f t="shared" si="304"/>
        <v>4000000</v>
      </c>
      <c r="BD67" s="27">
        <f t="shared" si="305"/>
        <v>760000</v>
      </c>
      <c r="BE67" s="27">
        <f t="shared" si="306"/>
        <v>4760000</v>
      </c>
      <c r="BF67" s="26">
        <v>1</v>
      </c>
      <c r="BG67" s="27">
        <v>3600000</v>
      </c>
      <c r="BH67" s="27">
        <v>4032000</v>
      </c>
      <c r="BI67" s="27"/>
      <c r="BJ67" s="27"/>
      <c r="BK67" s="143">
        <f t="shared" si="23"/>
        <v>8.0049824285269536E-2</v>
      </c>
      <c r="BL67" s="27">
        <f t="shared" ref="BL67" si="332">+AVERAGE(BG67:BI67)</f>
        <v>3816000</v>
      </c>
      <c r="BM67" s="27">
        <f t="shared" ref="BM67" si="333">+BL67*19%</f>
        <v>725040</v>
      </c>
      <c r="BN67" s="28">
        <f t="shared" ref="BN67" si="334">+BM67+BL67</f>
        <v>4541040</v>
      </c>
      <c r="BO67" s="26">
        <v>1</v>
      </c>
      <c r="BP67" s="27">
        <v>3600000</v>
      </c>
      <c r="BQ67" s="27">
        <v>2500000</v>
      </c>
      <c r="BR67" s="27"/>
      <c r="BS67" s="27"/>
      <c r="BT67" s="143">
        <f t="shared" si="29"/>
        <v>0.25502211780498435</v>
      </c>
      <c r="BU67" s="27">
        <f t="shared" ref="BU67" si="335">+AVERAGE(BP67:BR67)</f>
        <v>3050000</v>
      </c>
      <c r="BV67" s="28">
        <f t="shared" ref="BV67" si="336">+BU67*19%</f>
        <v>579500</v>
      </c>
      <c r="BW67" s="30">
        <f t="shared" ref="BW67" si="337">+BV67+BU67</f>
        <v>3629500</v>
      </c>
      <c r="BX67" s="26">
        <v>1</v>
      </c>
      <c r="BY67" s="27">
        <v>3600000</v>
      </c>
      <c r="BZ67" s="27">
        <v>2500000</v>
      </c>
      <c r="CA67" s="27"/>
      <c r="CB67" s="27"/>
      <c r="CC67" s="143">
        <f t="shared" si="32"/>
        <v>0.25502211780498435</v>
      </c>
      <c r="CD67" s="27">
        <f t="shared" ref="CD67" si="338">+AVERAGE(BY67:CA67)</f>
        <v>3050000</v>
      </c>
      <c r="CE67" s="28">
        <f t="shared" ref="CE67:CE79" si="339">+CD67*19%</f>
        <v>579500</v>
      </c>
      <c r="CF67" s="29">
        <f t="shared" ref="CF67" si="340">+CE67+CD67</f>
        <v>3629500</v>
      </c>
      <c r="CG67" s="26">
        <v>1</v>
      </c>
      <c r="CH67" s="27">
        <v>2880000</v>
      </c>
      <c r="CI67" s="27">
        <v>3200000</v>
      </c>
      <c r="CJ67" s="27"/>
      <c r="CK67" s="27"/>
      <c r="CL67" s="143">
        <f>+STDEVA(CH67:CI67)/AVERAGE(CH67:CI67)</f>
        <v>7.4432292756478682E-2</v>
      </c>
      <c r="CM67" s="27">
        <f>+AVERAGE(CH67:CJ67)</f>
        <v>3040000</v>
      </c>
      <c r="CN67" s="27">
        <f t="shared" ref="CN67:CN79" si="341">+CM67*19%</f>
        <v>577600</v>
      </c>
      <c r="CO67" s="28">
        <f t="shared" ref="CO67" si="342">+CN67+CM67</f>
        <v>3617600</v>
      </c>
      <c r="CP67" s="26">
        <v>1</v>
      </c>
      <c r="CQ67" s="27">
        <v>2880000</v>
      </c>
      <c r="CR67" s="27">
        <v>3200000</v>
      </c>
      <c r="CS67" s="27"/>
      <c r="CT67" s="27"/>
      <c r="CU67" s="143">
        <f t="shared" si="27"/>
        <v>7.4432292756478682E-2</v>
      </c>
      <c r="CV67" s="27">
        <f>+AVERAGE(CQ67:CS67)</f>
        <v>3040000</v>
      </c>
      <c r="CW67" s="28">
        <f>+CV67*19%</f>
        <v>577600</v>
      </c>
      <c r="CX67" s="29">
        <f>+CW67+CV67</f>
        <v>3617600</v>
      </c>
      <c r="CY67" s="31" t="s">
        <v>30</v>
      </c>
      <c r="CZ67" s="32" t="s">
        <v>30</v>
      </c>
      <c r="DA67" s="32" t="s">
        <v>30</v>
      </c>
      <c r="DB67" s="32" t="s">
        <v>30</v>
      </c>
      <c r="DC67" s="32" t="s">
        <v>30</v>
      </c>
      <c r="DD67" s="32" t="s">
        <v>30</v>
      </c>
      <c r="DE67" s="32" t="s">
        <v>30</v>
      </c>
      <c r="DF67" s="32" t="s">
        <v>30</v>
      </c>
      <c r="DG67" s="32" t="s">
        <v>30</v>
      </c>
      <c r="DH67" s="31" t="s">
        <v>30</v>
      </c>
      <c r="DI67" s="32" t="s">
        <v>30</v>
      </c>
      <c r="DJ67" s="32" t="s">
        <v>30</v>
      </c>
      <c r="DK67" s="32" t="s">
        <v>30</v>
      </c>
      <c r="DL67" s="32" t="s">
        <v>30</v>
      </c>
      <c r="DM67" s="32" t="s">
        <v>30</v>
      </c>
      <c r="DN67" s="32" t="s">
        <v>30</v>
      </c>
      <c r="DO67" s="33" t="s">
        <v>30</v>
      </c>
    </row>
    <row r="68" spans="1:119" ht="21" customHeight="1" x14ac:dyDescent="0.25">
      <c r="A68" s="23">
        <f t="shared" si="327"/>
        <v>55</v>
      </c>
      <c r="B68" s="24" t="s">
        <v>84</v>
      </c>
      <c r="C68" s="25" t="s">
        <v>92</v>
      </c>
      <c r="D68" s="31" t="s">
        <v>30</v>
      </c>
      <c r="E68" s="32" t="s">
        <v>30</v>
      </c>
      <c r="F68" s="32" t="s">
        <v>30</v>
      </c>
      <c r="G68" s="32" t="s">
        <v>30</v>
      </c>
      <c r="H68" s="32" t="s">
        <v>30</v>
      </c>
      <c r="I68" s="32" t="s">
        <v>30</v>
      </c>
      <c r="J68" s="32" t="s">
        <v>30</v>
      </c>
      <c r="K68" s="32" t="s">
        <v>30</v>
      </c>
      <c r="L68" s="32" t="s">
        <v>30</v>
      </c>
      <c r="M68" s="31" t="s">
        <v>30</v>
      </c>
      <c r="N68" s="32" t="s">
        <v>30</v>
      </c>
      <c r="O68" s="32" t="s">
        <v>30</v>
      </c>
      <c r="P68" s="32" t="s">
        <v>30</v>
      </c>
      <c r="Q68" s="32" t="s">
        <v>30</v>
      </c>
      <c r="R68" s="32" t="s">
        <v>30</v>
      </c>
      <c r="S68" s="32" t="s">
        <v>30</v>
      </c>
      <c r="T68" s="32" t="s">
        <v>30</v>
      </c>
      <c r="U68" s="33" t="s">
        <v>30</v>
      </c>
      <c r="V68" s="31" t="s">
        <v>30</v>
      </c>
      <c r="W68" s="32" t="s">
        <v>30</v>
      </c>
      <c r="X68" s="32" t="s">
        <v>30</v>
      </c>
      <c r="Y68" s="32" t="s">
        <v>30</v>
      </c>
      <c r="Z68" s="32" t="s">
        <v>30</v>
      </c>
      <c r="AA68" s="32" t="s">
        <v>30</v>
      </c>
      <c r="AB68" s="32" t="s">
        <v>30</v>
      </c>
      <c r="AC68" s="32" t="s">
        <v>30</v>
      </c>
      <c r="AD68" s="34" t="s">
        <v>30</v>
      </c>
      <c r="AE68" s="26">
        <v>1</v>
      </c>
      <c r="AF68" s="27">
        <v>2000000</v>
      </c>
      <c r="AG68" s="27">
        <v>1850000</v>
      </c>
      <c r="AH68" s="145"/>
      <c r="AI68" s="145"/>
      <c r="AJ68" s="143">
        <f t="shared" si="296"/>
        <v>5.5099229702847856E-2</v>
      </c>
      <c r="AK68" s="27">
        <f t="shared" si="297"/>
        <v>1925000</v>
      </c>
      <c r="AL68" s="28">
        <f t="shared" si="298"/>
        <v>365750</v>
      </c>
      <c r="AM68" s="30">
        <f t="shared" si="299"/>
        <v>2290750</v>
      </c>
      <c r="AN68" s="26">
        <v>1</v>
      </c>
      <c r="AO68" s="27">
        <v>2000000</v>
      </c>
      <c r="AP68" s="27">
        <v>1850000</v>
      </c>
      <c r="AQ68" s="27"/>
      <c r="AR68" s="27"/>
      <c r="AS68" s="143">
        <f t="shared" si="300"/>
        <v>5.5099229702847856E-2</v>
      </c>
      <c r="AT68" s="27">
        <f t="shared" si="301"/>
        <v>1925000</v>
      </c>
      <c r="AU68" s="28">
        <f t="shared" si="302"/>
        <v>365750</v>
      </c>
      <c r="AV68" s="30">
        <f t="shared" si="303"/>
        <v>2290750</v>
      </c>
      <c r="AW68" s="26">
        <v>1</v>
      </c>
      <c r="AX68" s="27">
        <v>2000000</v>
      </c>
      <c r="AY68" s="27">
        <v>1850000</v>
      </c>
      <c r="AZ68" s="27"/>
      <c r="BA68" s="27"/>
      <c r="BB68" s="143">
        <f t="shared" si="58"/>
        <v>5.5099229702847856E-2</v>
      </c>
      <c r="BC68" s="27">
        <f t="shared" si="304"/>
        <v>1925000</v>
      </c>
      <c r="BD68" s="27">
        <f t="shared" si="305"/>
        <v>365750</v>
      </c>
      <c r="BE68" s="27">
        <f t="shared" si="306"/>
        <v>2290750</v>
      </c>
      <c r="BF68" s="31" t="s">
        <v>30</v>
      </c>
      <c r="BG68" s="32" t="s">
        <v>30</v>
      </c>
      <c r="BH68" s="32" t="s">
        <v>30</v>
      </c>
      <c r="BI68" s="32" t="s">
        <v>30</v>
      </c>
      <c r="BJ68" s="32" t="s">
        <v>30</v>
      </c>
      <c r="BK68" s="32" t="s">
        <v>30</v>
      </c>
      <c r="BL68" s="32" t="s">
        <v>30</v>
      </c>
      <c r="BM68" s="32" t="s">
        <v>30</v>
      </c>
      <c r="BN68" s="32" t="s">
        <v>30</v>
      </c>
      <c r="BO68" s="31" t="s">
        <v>30</v>
      </c>
      <c r="BP68" s="32" t="s">
        <v>30</v>
      </c>
      <c r="BQ68" s="32" t="s">
        <v>30</v>
      </c>
      <c r="BR68" s="32" t="s">
        <v>30</v>
      </c>
      <c r="BS68" s="32" t="s">
        <v>30</v>
      </c>
      <c r="BT68" s="32" t="s">
        <v>30</v>
      </c>
      <c r="BU68" s="32" t="s">
        <v>30</v>
      </c>
      <c r="BV68" s="32" t="s">
        <v>30</v>
      </c>
      <c r="BW68" s="33" t="s">
        <v>30</v>
      </c>
      <c r="BX68" s="31" t="s">
        <v>30</v>
      </c>
      <c r="BY68" s="43" t="s">
        <v>30</v>
      </c>
      <c r="BZ68" s="43" t="s">
        <v>30</v>
      </c>
      <c r="CA68" s="43" t="s">
        <v>30</v>
      </c>
      <c r="CB68" s="43" t="s">
        <v>30</v>
      </c>
      <c r="CC68" s="43" t="s">
        <v>30</v>
      </c>
      <c r="CD68" s="32" t="s">
        <v>30</v>
      </c>
      <c r="CE68" s="32" t="s">
        <v>30</v>
      </c>
      <c r="CF68" s="34" t="s">
        <v>30</v>
      </c>
      <c r="CG68" s="31" t="s">
        <v>30</v>
      </c>
      <c r="CH68" s="32" t="s">
        <v>30</v>
      </c>
      <c r="CI68" s="32" t="s">
        <v>30</v>
      </c>
      <c r="CJ68" s="32" t="s">
        <v>30</v>
      </c>
      <c r="CK68" s="32" t="s">
        <v>30</v>
      </c>
      <c r="CL68" s="32" t="s">
        <v>30</v>
      </c>
      <c r="CM68" s="32" t="s">
        <v>30</v>
      </c>
      <c r="CN68" s="32" t="s">
        <v>30</v>
      </c>
      <c r="CO68" s="32" t="s">
        <v>30</v>
      </c>
      <c r="CP68" s="31" t="s">
        <v>30</v>
      </c>
      <c r="CQ68" s="32" t="s">
        <v>30</v>
      </c>
      <c r="CR68" s="32" t="s">
        <v>30</v>
      </c>
      <c r="CS68" s="32" t="s">
        <v>30</v>
      </c>
      <c r="CT68" s="32" t="s">
        <v>30</v>
      </c>
      <c r="CU68" s="32" t="s">
        <v>30</v>
      </c>
      <c r="CV68" s="32" t="s">
        <v>30</v>
      </c>
      <c r="CW68" s="32" t="s">
        <v>30</v>
      </c>
      <c r="CX68" s="34" t="s">
        <v>30</v>
      </c>
      <c r="CY68" s="31" t="s">
        <v>30</v>
      </c>
      <c r="CZ68" s="32" t="s">
        <v>30</v>
      </c>
      <c r="DA68" s="32" t="s">
        <v>30</v>
      </c>
      <c r="DB68" s="32" t="s">
        <v>30</v>
      </c>
      <c r="DC68" s="32" t="s">
        <v>30</v>
      </c>
      <c r="DD68" s="32" t="s">
        <v>30</v>
      </c>
      <c r="DE68" s="32" t="s">
        <v>30</v>
      </c>
      <c r="DF68" s="32" t="s">
        <v>30</v>
      </c>
      <c r="DG68" s="32" t="s">
        <v>30</v>
      </c>
      <c r="DH68" s="31" t="s">
        <v>30</v>
      </c>
      <c r="DI68" s="32" t="s">
        <v>30</v>
      </c>
      <c r="DJ68" s="32" t="s">
        <v>30</v>
      </c>
      <c r="DK68" s="32" t="s">
        <v>30</v>
      </c>
      <c r="DL68" s="32" t="s">
        <v>30</v>
      </c>
      <c r="DM68" s="32" t="s">
        <v>30</v>
      </c>
      <c r="DN68" s="32" t="s">
        <v>30</v>
      </c>
      <c r="DO68" s="33" t="s">
        <v>30</v>
      </c>
    </row>
    <row r="69" spans="1:119" ht="21" customHeight="1" x14ac:dyDescent="0.25">
      <c r="A69" s="23">
        <f t="shared" si="327"/>
        <v>56</v>
      </c>
      <c r="B69" s="24" t="s">
        <v>84</v>
      </c>
      <c r="C69" s="25" t="s">
        <v>93</v>
      </c>
      <c r="D69" s="26">
        <v>1</v>
      </c>
      <c r="E69" s="27">
        <v>1500000</v>
      </c>
      <c r="F69" s="27">
        <v>1200000</v>
      </c>
      <c r="G69" s="145"/>
      <c r="H69" s="145"/>
      <c r="I69" s="143">
        <f t="shared" ref="I69:I72" si="343">+STDEVA(E69:F69)/AVERAGE(E69:F69)</f>
        <v>0.15713484026367722</v>
      </c>
      <c r="J69" s="113">
        <f>+AVERAGE(E69:F69)</f>
        <v>1350000</v>
      </c>
      <c r="K69" s="28">
        <f t="shared" ref="K69:K72" si="344">J69*19%</f>
        <v>256500</v>
      </c>
      <c r="L69" s="29">
        <f t="shared" si="4"/>
        <v>1606500</v>
      </c>
      <c r="M69" s="26">
        <v>1</v>
      </c>
      <c r="N69" s="27">
        <v>1500000</v>
      </c>
      <c r="O69" s="27">
        <v>1200000</v>
      </c>
      <c r="P69" s="145"/>
      <c r="Q69" s="145"/>
      <c r="R69" s="143">
        <f t="shared" ref="R69:R79" si="345">+STDEVA(N69:O69)/AVERAGE(N69:O69)</f>
        <v>0.15713484026367722</v>
      </c>
      <c r="S69" s="27">
        <f t="shared" ref="S69:S72" si="346">+AVERAGE(N69:P69)</f>
        <v>1350000</v>
      </c>
      <c r="T69" s="28">
        <f t="shared" ref="T69:T72" si="347">+S69*19%</f>
        <v>256500</v>
      </c>
      <c r="U69" s="30">
        <f t="shared" ref="U69:U72" si="348">+T69+S69</f>
        <v>1606500</v>
      </c>
      <c r="V69" s="26">
        <v>1</v>
      </c>
      <c r="W69" s="27">
        <v>1500000</v>
      </c>
      <c r="X69" s="27">
        <v>1200000</v>
      </c>
      <c r="Y69" s="145"/>
      <c r="Z69" s="145"/>
      <c r="AA69" s="143">
        <f t="shared" ref="AA69:AA79" si="349">+STDEVA(W69:X69)/AVERAGE(W69:X69)</f>
        <v>0.15713484026367722</v>
      </c>
      <c r="AB69" s="27">
        <f t="shared" ref="AB69:AB72" si="350">+AVERAGE(W69:Y69)</f>
        <v>1350000</v>
      </c>
      <c r="AC69" s="28">
        <f t="shared" ref="AC69:AC79" si="351">+AB69*19%</f>
        <v>256500</v>
      </c>
      <c r="AD69" s="29">
        <f t="shared" ref="AD69:AD72" si="352">+AC69+AB69</f>
        <v>1606500</v>
      </c>
      <c r="AE69" s="26">
        <v>1</v>
      </c>
      <c r="AF69" s="27">
        <v>1500000</v>
      </c>
      <c r="AG69" s="27">
        <v>1850000</v>
      </c>
      <c r="AH69" s="145"/>
      <c r="AI69" s="145"/>
      <c r="AJ69" s="143">
        <f t="shared" si="296"/>
        <v>0.14775365577032337</v>
      </c>
      <c r="AK69" s="27">
        <f t="shared" si="297"/>
        <v>1675000</v>
      </c>
      <c r="AL69" s="28">
        <f t="shared" si="298"/>
        <v>318250</v>
      </c>
      <c r="AM69" s="30">
        <f t="shared" si="299"/>
        <v>1993250</v>
      </c>
      <c r="AN69" s="26">
        <v>1</v>
      </c>
      <c r="AO69" s="27">
        <v>1500000</v>
      </c>
      <c r="AP69" s="27">
        <v>1850000</v>
      </c>
      <c r="AQ69" s="145"/>
      <c r="AR69" s="145"/>
      <c r="AS69" s="143">
        <f t="shared" si="300"/>
        <v>0.14775365577032337</v>
      </c>
      <c r="AT69" s="27">
        <f t="shared" si="301"/>
        <v>1675000</v>
      </c>
      <c r="AU69" s="28">
        <f t="shared" si="302"/>
        <v>318250</v>
      </c>
      <c r="AV69" s="30">
        <f t="shared" si="303"/>
        <v>1993250</v>
      </c>
      <c r="AW69" s="26">
        <v>1</v>
      </c>
      <c r="AX69" s="27">
        <v>1500000</v>
      </c>
      <c r="AY69" s="27">
        <v>1850000</v>
      </c>
      <c r="AZ69" s="145"/>
      <c r="BA69" s="145"/>
      <c r="BB69" s="143">
        <f t="shared" si="58"/>
        <v>0.14775365577032337</v>
      </c>
      <c r="BC69" s="27">
        <f t="shared" si="304"/>
        <v>1675000</v>
      </c>
      <c r="BD69" s="27">
        <f t="shared" si="305"/>
        <v>318250</v>
      </c>
      <c r="BE69" s="27">
        <f t="shared" si="306"/>
        <v>1993250</v>
      </c>
      <c r="BF69" s="26">
        <v>1</v>
      </c>
      <c r="BG69" s="27">
        <v>1200000</v>
      </c>
      <c r="BH69" s="27">
        <v>1344000</v>
      </c>
      <c r="BI69" s="145"/>
      <c r="BJ69" s="145"/>
      <c r="BK69" s="143">
        <f t="shared" si="23"/>
        <v>8.0049824285269522E-2</v>
      </c>
      <c r="BL69" s="27">
        <f t="shared" ref="BL69:BL72" si="353">+AVERAGE(BG69:BI69)</f>
        <v>1272000</v>
      </c>
      <c r="BM69" s="27">
        <f t="shared" ref="BM69:BM79" si="354">+BL69*19%</f>
        <v>241680</v>
      </c>
      <c r="BN69" s="28">
        <f t="shared" ref="BN69:BN72" si="355">+BM69+BL69</f>
        <v>1513680</v>
      </c>
      <c r="BO69" s="26">
        <v>1</v>
      </c>
      <c r="BP69" s="27">
        <v>1200000</v>
      </c>
      <c r="BQ69" s="27">
        <v>1500000</v>
      </c>
      <c r="BR69" s="148"/>
      <c r="BS69" s="148"/>
      <c r="BT69" s="143">
        <f t="shared" si="29"/>
        <v>0.15713484026367722</v>
      </c>
      <c r="BU69" s="27">
        <f t="shared" ref="BU69:BU71" si="356">+AVERAGE(BP69:BR69)</f>
        <v>1350000</v>
      </c>
      <c r="BV69" s="28">
        <f t="shared" ref="BV69:BV79" si="357">+BU69*19%</f>
        <v>256500</v>
      </c>
      <c r="BW69" s="30">
        <f t="shared" ref="BW69:BW72" si="358">+BV69+BU69</f>
        <v>1606500</v>
      </c>
      <c r="BX69" s="26">
        <v>1</v>
      </c>
      <c r="BY69" s="28">
        <v>1200000</v>
      </c>
      <c r="BZ69" s="28">
        <v>1500000</v>
      </c>
      <c r="CA69" s="156"/>
      <c r="CB69" s="156"/>
      <c r="CC69" s="177">
        <f t="shared" si="32"/>
        <v>0.15713484026367722</v>
      </c>
      <c r="CD69" s="28">
        <f t="shared" ref="CD69:CD71" si="359">+AVERAGE(BY69:CA69)</f>
        <v>1350000</v>
      </c>
      <c r="CE69" s="28">
        <f t="shared" si="339"/>
        <v>256500</v>
      </c>
      <c r="CF69" s="29">
        <f t="shared" ref="CF69:CF72" si="360">+CE69+CD69</f>
        <v>1606500</v>
      </c>
      <c r="CG69" s="26">
        <v>1</v>
      </c>
      <c r="CH69" s="27">
        <v>960000</v>
      </c>
      <c r="CI69" s="27">
        <v>1152000</v>
      </c>
      <c r="CJ69" s="148"/>
      <c r="CK69" s="148"/>
      <c r="CL69" s="143">
        <f>+STDEVA(CH69:CI69)/AVERAGE(CH69:CI69)</f>
        <v>0.12856486930664499</v>
      </c>
      <c r="CM69" s="27">
        <f>+AVERAGE(CH69:CJ69)</f>
        <v>1056000</v>
      </c>
      <c r="CN69" s="27">
        <f t="shared" si="341"/>
        <v>200640</v>
      </c>
      <c r="CO69" s="28">
        <f t="shared" ref="CO69:CO72" si="361">+CN69+CM69</f>
        <v>1256640</v>
      </c>
      <c r="CP69" s="26">
        <v>1</v>
      </c>
      <c r="CQ69" s="27">
        <v>960000</v>
      </c>
      <c r="CR69" s="27">
        <v>1152000</v>
      </c>
      <c r="CS69" s="148"/>
      <c r="CT69" s="148"/>
      <c r="CU69" s="143">
        <f t="shared" si="27"/>
        <v>0.12856486930664499</v>
      </c>
      <c r="CV69" s="27">
        <f t="shared" ref="CV69:CV72" si="362">+AVERAGE(CQ69:CS69)</f>
        <v>1056000</v>
      </c>
      <c r="CW69" s="28">
        <f t="shared" ref="CW69:CW72" si="363">+CV69*19%</f>
        <v>200640</v>
      </c>
      <c r="CX69" s="29">
        <f t="shared" ref="CX69:CX72" si="364">+CW69+CV69</f>
        <v>1256640</v>
      </c>
      <c r="CY69" s="26">
        <v>1</v>
      </c>
      <c r="CZ69" s="27">
        <v>960000</v>
      </c>
      <c r="DA69" s="27">
        <v>768000</v>
      </c>
      <c r="DB69" s="133"/>
      <c r="DC69" s="133"/>
      <c r="DD69" s="143">
        <f t="shared" si="38"/>
        <v>0.15713484026367722</v>
      </c>
      <c r="DE69" s="27">
        <f t="shared" ref="DE69:DE72" si="365">+AVERAGE(CZ69:DB69)</f>
        <v>864000</v>
      </c>
      <c r="DF69" s="27">
        <f t="shared" ref="DF69:DF79" si="366">+DE69*19%</f>
        <v>164160</v>
      </c>
      <c r="DG69" s="28">
        <f t="shared" ref="DG69:DG72" si="367">+DF69+DE69</f>
        <v>1028160</v>
      </c>
      <c r="DH69" s="26">
        <v>1</v>
      </c>
      <c r="DI69" s="28">
        <v>960000</v>
      </c>
      <c r="DJ69" s="28">
        <v>1152000</v>
      </c>
      <c r="DK69" s="182"/>
      <c r="DL69" s="177">
        <f t="shared" si="104"/>
        <v>0.12856486930664499</v>
      </c>
      <c r="DM69" s="28">
        <f t="shared" ref="DM69:DM72" si="368">+AVERAGE(DI69:DK69)</f>
        <v>1056000</v>
      </c>
      <c r="DN69" s="28">
        <f t="shared" ref="DN69:DN72" si="369">DM69*19%</f>
        <v>200640</v>
      </c>
      <c r="DO69" s="30">
        <f t="shared" ref="DO69:DO72" si="370">+DM69+DN69</f>
        <v>1256640</v>
      </c>
    </row>
    <row r="70" spans="1:119" ht="21" customHeight="1" x14ac:dyDescent="0.25">
      <c r="A70" s="23">
        <f t="shared" si="327"/>
        <v>57</v>
      </c>
      <c r="B70" s="24" t="s">
        <v>84</v>
      </c>
      <c r="C70" s="25" t="s">
        <v>94</v>
      </c>
      <c r="D70" s="26">
        <v>1</v>
      </c>
      <c r="E70" s="27">
        <v>1500000</v>
      </c>
      <c r="F70" s="27">
        <v>1500000</v>
      </c>
      <c r="G70" s="145"/>
      <c r="H70" s="145"/>
      <c r="I70" s="143">
        <f t="shared" si="343"/>
        <v>0</v>
      </c>
      <c r="J70" s="113">
        <f>+AVERAGE(E70:F70)</f>
        <v>1500000</v>
      </c>
      <c r="K70" s="28">
        <f t="shared" si="344"/>
        <v>285000</v>
      </c>
      <c r="L70" s="29">
        <f t="shared" si="4"/>
        <v>1785000</v>
      </c>
      <c r="M70" s="26">
        <v>1</v>
      </c>
      <c r="N70" s="27">
        <v>1500000</v>
      </c>
      <c r="O70" s="27">
        <v>1500000</v>
      </c>
      <c r="P70" s="145"/>
      <c r="Q70" s="145"/>
      <c r="R70" s="143">
        <f t="shared" si="345"/>
        <v>0</v>
      </c>
      <c r="S70" s="27">
        <f t="shared" si="346"/>
        <v>1500000</v>
      </c>
      <c r="T70" s="28">
        <f t="shared" si="347"/>
        <v>285000</v>
      </c>
      <c r="U70" s="30">
        <f t="shared" si="348"/>
        <v>1785000</v>
      </c>
      <c r="V70" s="26">
        <v>1</v>
      </c>
      <c r="W70" s="27">
        <v>1500000</v>
      </c>
      <c r="X70" s="27">
        <v>1500000</v>
      </c>
      <c r="Y70" s="145"/>
      <c r="Z70" s="145"/>
      <c r="AA70" s="143">
        <f t="shared" si="349"/>
        <v>0</v>
      </c>
      <c r="AB70" s="27">
        <f t="shared" si="350"/>
        <v>1500000</v>
      </c>
      <c r="AC70" s="28">
        <f t="shared" si="351"/>
        <v>285000</v>
      </c>
      <c r="AD70" s="29">
        <f t="shared" si="352"/>
        <v>1785000</v>
      </c>
      <c r="AE70" s="26">
        <v>1</v>
      </c>
      <c r="AF70" s="27">
        <v>1500000</v>
      </c>
      <c r="AG70" s="27">
        <v>2000000</v>
      </c>
      <c r="AH70" s="145"/>
      <c r="AI70" s="145"/>
      <c r="AJ70" s="143">
        <f t="shared" si="296"/>
        <v>0.20203050891044214</v>
      </c>
      <c r="AK70" s="27">
        <f t="shared" si="297"/>
        <v>1750000</v>
      </c>
      <c r="AL70" s="28">
        <f t="shared" si="298"/>
        <v>332500</v>
      </c>
      <c r="AM70" s="30">
        <f t="shared" si="299"/>
        <v>2082500</v>
      </c>
      <c r="AN70" s="26">
        <v>1</v>
      </c>
      <c r="AO70" s="27">
        <v>1500000</v>
      </c>
      <c r="AP70" s="27">
        <v>2000000</v>
      </c>
      <c r="AQ70" s="145"/>
      <c r="AR70" s="145"/>
      <c r="AS70" s="143">
        <f t="shared" si="300"/>
        <v>0.20203050891044214</v>
      </c>
      <c r="AT70" s="27">
        <f t="shared" si="301"/>
        <v>1750000</v>
      </c>
      <c r="AU70" s="28">
        <f t="shared" si="302"/>
        <v>332500</v>
      </c>
      <c r="AV70" s="30">
        <f t="shared" si="303"/>
        <v>2082500</v>
      </c>
      <c r="AW70" s="26">
        <v>1</v>
      </c>
      <c r="AX70" s="27">
        <v>1500000</v>
      </c>
      <c r="AY70" s="27">
        <v>2000000</v>
      </c>
      <c r="AZ70" s="145"/>
      <c r="BA70" s="145"/>
      <c r="BB70" s="143">
        <f t="shared" si="58"/>
        <v>0.20203050891044214</v>
      </c>
      <c r="BC70" s="27">
        <f t="shared" si="304"/>
        <v>1750000</v>
      </c>
      <c r="BD70" s="27">
        <f t="shared" si="305"/>
        <v>332500</v>
      </c>
      <c r="BE70" s="27">
        <f t="shared" si="306"/>
        <v>2082500</v>
      </c>
      <c r="BF70" s="26">
        <v>1</v>
      </c>
      <c r="BG70" s="27">
        <v>1200000</v>
      </c>
      <c r="BH70" s="27">
        <v>1344000</v>
      </c>
      <c r="BI70" s="145"/>
      <c r="BJ70" s="145"/>
      <c r="BK70" s="143">
        <f t="shared" si="23"/>
        <v>8.0049824285269522E-2</v>
      </c>
      <c r="BL70" s="27">
        <f t="shared" si="353"/>
        <v>1272000</v>
      </c>
      <c r="BM70" s="27">
        <f t="shared" si="354"/>
        <v>241680</v>
      </c>
      <c r="BN70" s="28">
        <f t="shared" si="355"/>
        <v>1513680</v>
      </c>
      <c r="BO70" s="26">
        <v>1</v>
      </c>
      <c r="BP70" s="27">
        <v>1200000</v>
      </c>
      <c r="BQ70" s="27">
        <v>1500000</v>
      </c>
      <c r="BR70" s="148"/>
      <c r="BS70" s="148"/>
      <c r="BT70" s="143">
        <f t="shared" si="29"/>
        <v>0.15713484026367722</v>
      </c>
      <c r="BU70" s="27">
        <f t="shared" si="356"/>
        <v>1350000</v>
      </c>
      <c r="BV70" s="28">
        <f t="shared" si="357"/>
        <v>256500</v>
      </c>
      <c r="BW70" s="30">
        <f t="shared" si="358"/>
        <v>1606500</v>
      </c>
      <c r="BX70" s="26">
        <v>1</v>
      </c>
      <c r="BY70" s="28">
        <v>1200000</v>
      </c>
      <c r="BZ70" s="28">
        <v>1500000</v>
      </c>
      <c r="CA70" s="156"/>
      <c r="CB70" s="156"/>
      <c r="CC70" s="177">
        <f t="shared" si="32"/>
        <v>0.15713484026367722</v>
      </c>
      <c r="CD70" s="28">
        <f t="shared" si="359"/>
        <v>1350000</v>
      </c>
      <c r="CE70" s="28">
        <f t="shared" si="339"/>
        <v>256500</v>
      </c>
      <c r="CF70" s="29">
        <f t="shared" si="360"/>
        <v>1606500</v>
      </c>
      <c r="CG70" s="26">
        <v>1</v>
      </c>
      <c r="CH70" s="27">
        <v>960000</v>
      </c>
      <c r="CI70" s="27">
        <v>1152000</v>
      </c>
      <c r="CJ70" s="148"/>
      <c r="CK70" s="148"/>
      <c r="CL70" s="143">
        <f>+STDEVA(CH70:CI70)/AVERAGE(CH70:CI70)</f>
        <v>0.12856486930664499</v>
      </c>
      <c r="CM70" s="27">
        <f>+AVERAGE(CH70:CJ70)</f>
        <v>1056000</v>
      </c>
      <c r="CN70" s="27">
        <f t="shared" si="341"/>
        <v>200640</v>
      </c>
      <c r="CO70" s="28">
        <f t="shared" si="361"/>
        <v>1256640</v>
      </c>
      <c r="CP70" s="26">
        <v>1</v>
      </c>
      <c r="CQ70" s="27">
        <v>960000</v>
      </c>
      <c r="CR70" s="27">
        <v>1152000</v>
      </c>
      <c r="CS70" s="148"/>
      <c r="CT70" s="148"/>
      <c r="CU70" s="143">
        <f t="shared" si="27"/>
        <v>0.12856486930664499</v>
      </c>
      <c r="CV70" s="27">
        <f t="shared" si="362"/>
        <v>1056000</v>
      </c>
      <c r="CW70" s="28">
        <f t="shared" si="363"/>
        <v>200640</v>
      </c>
      <c r="CX70" s="29">
        <f t="shared" si="364"/>
        <v>1256640</v>
      </c>
      <c r="CY70" s="26">
        <v>1</v>
      </c>
      <c r="CZ70" s="27">
        <v>960000</v>
      </c>
      <c r="DA70" s="27">
        <v>768000</v>
      </c>
      <c r="DB70" s="133"/>
      <c r="DC70" s="133"/>
      <c r="DD70" s="143">
        <f t="shared" si="38"/>
        <v>0.15713484026367722</v>
      </c>
      <c r="DE70" s="27">
        <f t="shared" si="365"/>
        <v>864000</v>
      </c>
      <c r="DF70" s="27">
        <f t="shared" si="366"/>
        <v>164160</v>
      </c>
      <c r="DG70" s="28">
        <f t="shared" si="367"/>
        <v>1028160</v>
      </c>
      <c r="DH70" s="26">
        <v>1</v>
      </c>
      <c r="DI70" s="28">
        <v>960000</v>
      </c>
      <c r="DJ70" s="28">
        <v>1152000</v>
      </c>
      <c r="DK70" s="182"/>
      <c r="DL70" s="177">
        <f t="shared" si="104"/>
        <v>0.12856486930664499</v>
      </c>
      <c r="DM70" s="28">
        <f t="shared" si="368"/>
        <v>1056000</v>
      </c>
      <c r="DN70" s="28">
        <f t="shared" si="369"/>
        <v>200640</v>
      </c>
      <c r="DO70" s="30">
        <f t="shared" si="370"/>
        <v>1256640</v>
      </c>
    </row>
    <row r="71" spans="1:119" ht="21" customHeight="1" x14ac:dyDescent="0.25">
      <c r="A71" s="23">
        <f t="shared" si="327"/>
        <v>58</v>
      </c>
      <c r="B71" s="24" t="s">
        <v>84</v>
      </c>
      <c r="C71" s="25" t="s">
        <v>95</v>
      </c>
      <c r="D71" s="26">
        <v>1</v>
      </c>
      <c r="E71" s="27">
        <v>1500000</v>
      </c>
      <c r="F71" s="27">
        <v>1800000</v>
      </c>
      <c r="G71" s="145"/>
      <c r="H71" s="145"/>
      <c r="I71" s="143">
        <f t="shared" si="343"/>
        <v>0.12856486930664501</v>
      </c>
      <c r="J71" s="113">
        <f>+AVERAGE(E71:F71)</f>
        <v>1650000</v>
      </c>
      <c r="K71" s="28">
        <f t="shared" si="344"/>
        <v>313500</v>
      </c>
      <c r="L71" s="29">
        <f t="shared" si="4"/>
        <v>1963500</v>
      </c>
      <c r="M71" s="26">
        <v>1</v>
      </c>
      <c r="N71" s="27">
        <v>1500000</v>
      </c>
      <c r="O71" s="27">
        <v>1800000</v>
      </c>
      <c r="P71" s="145"/>
      <c r="Q71" s="145"/>
      <c r="R71" s="143">
        <f t="shared" si="345"/>
        <v>0.12856486930664501</v>
      </c>
      <c r="S71" s="27">
        <f t="shared" si="346"/>
        <v>1650000</v>
      </c>
      <c r="T71" s="28">
        <f t="shared" si="347"/>
        <v>313500</v>
      </c>
      <c r="U71" s="30">
        <f t="shared" si="348"/>
        <v>1963500</v>
      </c>
      <c r="V71" s="26">
        <v>1</v>
      </c>
      <c r="W71" s="27">
        <v>1500000</v>
      </c>
      <c r="X71" s="27">
        <v>1800000</v>
      </c>
      <c r="Y71" s="145"/>
      <c r="Z71" s="145"/>
      <c r="AA71" s="143">
        <f t="shared" si="349"/>
        <v>0.12856486930664501</v>
      </c>
      <c r="AB71" s="27">
        <f t="shared" si="350"/>
        <v>1650000</v>
      </c>
      <c r="AC71" s="28">
        <f t="shared" si="351"/>
        <v>313500</v>
      </c>
      <c r="AD71" s="29">
        <f t="shared" si="352"/>
        <v>1963500</v>
      </c>
      <c r="AE71" s="26">
        <v>1</v>
      </c>
      <c r="AF71" s="27">
        <v>1500000</v>
      </c>
      <c r="AG71" s="27">
        <v>1850000</v>
      </c>
      <c r="AH71" s="145"/>
      <c r="AI71" s="145"/>
      <c r="AJ71" s="143">
        <f t="shared" si="296"/>
        <v>0.14775365577032337</v>
      </c>
      <c r="AK71" s="27">
        <f t="shared" si="297"/>
        <v>1675000</v>
      </c>
      <c r="AL71" s="28">
        <f t="shared" si="298"/>
        <v>318250</v>
      </c>
      <c r="AM71" s="30">
        <f t="shared" si="299"/>
        <v>1993250</v>
      </c>
      <c r="AN71" s="26">
        <v>1</v>
      </c>
      <c r="AO71" s="27">
        <v>1500000</v>
      </c>
      <c r="AP71" s="27">
        <v>1850000</v>
      </c>
      <c r="AQ71" s="145"/>
      <c r="AR71" s="145"/>
      <c r="AS71" s="143">
        <f t="shared" si="300"/>
        <v>0.14775365577032337</v>
      </c>
      <c r="AT71" s="27">
        <f t="shared" si="301"/>
        <v>1675000</v>
      </c>
      <c r="AU71" s="28">
        <f t="shared" si="302"/>
        <v>318250</v>
      </c>
      <c r="AV71" s="30">
        <f t="shared" si="303"/>
        <v>1993250</v>
      </c>
      <c r="AW71" s="26">
        <v>1</v>
      </c>
      <c r="AX71" s="27">
        <v>1500000</v>
      </c>
      <c r="AY71" s="27">
        <v>1850000</v>
      </c>
      <c r="AZ71" s="145"/>
      <c r="BA71" s="145"/>
      <c r="BB71" s="143">
        <f t="shared" si="58"/>
        <v>0.14775365577032337</v>
      </c>
      <c r="BC71" s="27">
        <f t="shared" si="304"/>
        <v>1675000</v>
      </c>
      <c r="BD71" s="27">
        <f t="shared" si="305"/>
        <v>318250</v>
      </c>
      <c r="BE71" s="27">
        <f t="shared" si="306"/>
        <v>1993250</v>
      </c>
      <c r="BF71" s="26">
        <v>1</v>
      </c>
      <c r="BG71" s="27">
        <v>1200000</v>
      </c>
      <c r="BH71" s="27">
        <v>1344000</v>
      </c>
      <c r="BI71" s="145"/>
      <c r="BJ71" s="145"/>
      <c r="BK71" s="143">
        <f t="shared" si="23"/>
        <v>8.0049824285269522E-2</v>
      </c>
      <c r="BL71" s="27">
        <f t="shared" si="353"/>
        <v>1272000</v>
      </c>
      <c r="BM71" s="27">
        <f t="shared" si="354"/>
        <v>241680</v>
      </c>
      <c r="BN71" s="28">
        <f t="shared" si="355"/>
        <v>1513680</v>
      </c>
      <c r="BO71" s="26">
        <v>1</v>
      </c>
      <c r="BP71" s="27">
        <v>1200000</v>
      </c>
      <c r="BQ71" s="27">
        <v>1500000</v>
      </c>
      <c r="BR71" s="148"/>
      <c r="BS71" s="148"/>
      <c r="BT71" s="143">
        <f t="shared" si="29"/>
        <v>0.15713484026367722</v>
      </c>
      <c r="BU71" s="27">
        <f t="shared" si="356"/>
        <v>1350000</v>
      </c>
      <c r="BV71" s="28">
        <f t="shared" si="357"/>
        <v>256500</v>
      </c>
      <c r="BW71" s="30">
        <f t="shared" si="358"/>
        <v>1606500</v>
      </c>
      <c r="BX71" s="26">
        <v>1</v>
      </c>
      <c r="BY71" s="28">
        <v>1200000</v>
      </c>
      <c r="BZ71" s="28">
        <v>1500000</v>
      </c>
      <c r="CA71" s="156"/>
      <c r="CB71" s="156"/>
      <c r="CC71" s="177">
        <f t="shared" si="32"/>
        <v>0.15713484026367722</v>
      </c>
      <c r="CD71" s="28">
        <f t="shared" si="359"/>
        <v>1350000</v>
      </c>
      <c r="CE71" s="28">
        <f t="shared" si="339"/>
        <v>256500</v>
      </c>
      <c r="CF71" s="29">
        <f t="shared" si="360"/>
        <v>1606500</v>
      </c>
      <c r="CG71" s="26">
        <v>1</v>
      </c>
      <c r="CH71" s="27">
        <v>960000</v>
      </c>
      <c r="CI71" s="27">
        <v>1152000</v>
      </c>
      <c r="CJ71" s="148"/>
      <c r="CK71" s="148"/>
      <c r="CL71" s="143">
        <f>+STDEVA(CH71:CI71)/AVERAGE(CH71:CI71)</f>
        <v>0.12856486930664499</v>
      </c>
      <c r="CM71" s="27">
        <f>+AVERAGE(CH71:CJ71)</f>
        <v>1056000</v>
      </c>
      <c r="CN71" s="27">
        <f t="shared" si="341"/>
        <v>200640</v>
      </c>
      <c r="CO71" s="28">
        <f t="shared" si="361"/>
        <v>1256640</v>
      </c>
      <c r="CP71" s="26">
        <v>1</v>
      </c>
      <c r="CQ71" s="27">
        <v>960000</v>
      </c>
      <c r="CR71" s="27">
        <v>1152000</v>
      </c>
      <c r="CS71" s="148"/>
      <c r="CT71" s="148"/>
      <c r="CU71" s="143">
        <f t="shared" si="27"/>
        <v>0.12856486930664499</v>
      </c>
      <c r="CV71" s="27">
        <f t="shared" si="362"/>
        <v>1056000</v>
      </c>
      <c r="CW71" s="28">
        <f t="shared" si="363"/>
        <v>200640</v>
      </c>
      <c r="CX71" s="29">
        <f t="shared" si="364"/>
        <v>1256640</v>
      </c>
      <c r="CY71" s="26">
        <v>1</v>
      </c>
      <c r="CZ71" s="27">
        <v>960000</v>
      </c>
      <c r="DA71" s="27">
        <v>768000</v>
      </c>
      <c r="DB71" s="133"/>
      <c r="DC71" s="133"/>
      <c r="DD71" s="143">
        <f t="shared" si="38"/>
        <v>0.15713484026367722</v>
      </c>
      <c r="DE71" s="27">
        <f t="shared" si="365"/>
        <v>864000</v>
      </c>
      <c r="DF71" s="27">
        <f t="shared" si="366"/>
        <v>164160</v>
      </c>
      <c r="DG71" s="28">
        <f t="shared" si="367"/>
        <v>1028160</v>
      </c>
      <c r="DH71" s="26">
        <v>1</v>
      </c>
      <c r="DI71" s="28">
        <v>960000</v>
      </c>
      <c r="DJ71" s="28">
        <v>1152000</v>
      </c>
      <c r="DK71" s="182"/>
      <c r="DL71" s="177">
        <f t="shared" si="104"/>
        <v>0.12856486930664499</v>
      </c>
      <c r="DM71" s="28">
        <f t="shared" si="368"/>
        <v>1056000</v>
      </c>
      <c r="DN71" s="28">
        <f t="shared" si="369"/>
        <v>200640</v>
      </c>
      <c r="DO71" s="30">
        <f t="shared" si="370"/>
        <v>1256640</v>
      </c>
    </row>
    <row r="72" spans="1:119" ht="21" customHeight="1" x14ac:dyDescent="0.25">
      <c r="A72" s="23">
        <f t="shared" si="327"/>
        <v>59</v>
      </c>
      <c r="B72" s="24" t="s">
        <v>84</v>
      </c>
      <c r="C72" s="25" t="s">
        <v>96</v>
      </c>
      <c r="D72" s="26">
        <v>1</v>
      </c>
      <c r="E72" s="27">
        <v>800000</v>
      </c>
      <c r="F72" s="27">
        <v>500000</v>
      </c>
      <c r="G72" s="145"/>
      <c r="H72" s="145"/>
      <c r="I72" s="143">
        <f t="shared" si="343"/>
        <v>0.32635697593225271</v>
      </c>
      <c r="J72" s="113">
        <f>+AVERAGE(E72:F72)</f>
        <v>650000</v>
      </c>
      <c r="K72" s="28">
        <f t="shared" si="344"/>
        <v>123500</v>
      </c>
      <c r="L72" s="29">
        <f t="shared" si="4"/>
        <v>773500</v>
      </c>
      <c r="M72" s="26">
        <v>1</v>
      </c>
      <c r="N72" s="27">
        <v>800000</v>
      </c>
      <c r="O72" s="27">
        <v>500000</v>
      </c>
      <c r="P72" s="145"/>
      <c r="Q72" s="145"/>
      <c r="R72" s="143">
        <f t="shared" si="345"/>
        <v>0.32635697593225271</v>
      </c>
      <c r="S72" s="27">
        <f t="shared" si="346"/>
        <v>650000</v>
      </c>
      <c r="T72" s="28">
        <f t="shared" si="347"/>
        <v>123500</v>
      </c>
      <c r="U72" s="30">
        <f t="shared" si="348"/>
        <v>773500</v>
      </c>
      <c r="V72" s="26">
        <v>1</v>
      </c>
      <c r="W72" s="27">
        <v>800000</v>
      </c>
      <c r="X72" s="27">
        <v>500000</v>
      </c>
      <c r="Y72" s="145"/>
      <c r="Z72" s="145"/>
      <c r="AA72" s="143">
        <f t="shared" si="349"/>
        <v>0.32635697593225271</v>
      </c>
      <c r="AB72" s="27">
        <f t="shared" si="350"/>
        <v>650000</v>
      </c>
      <c r="AC72" s="28">
        <f t="shared" si="351"/>
        <v>123500</v>
      </c>
      <c r="AD72" s="29">
        <f t="shared" si="352"/>
        <v>773500</v>
      </c>
      <c r="AE72" s="26">
        <v>1</v>
      </c>
      <c r="AF72" s="27">
        <v>800000</v>
      </c>
      <c r="AG72" s="27">
        <v>1250000</v>
      </c>
      <c r="AH72" s="145"/>
      <c r="AI72" s="145"/>
      <c r="AJ72" s="143">
        <f t="shared" si="296"/>
        <v>0.31043712344775254</v>
      </c>
      <c r="AK72" s="27">
        <f t="shared" si="297"/>
        <v>1025000</v>
      </c>
      <c r="AL72" s="28">
        <f t="shared" si="298"/>
        <v>194750</v>
      </c>
      <c r="AM72" s="30">
        <f t="shared" si="299"/>
        <v>1219750</v>
      </c>
      <c r="AN72" s="26">
        <v>1</v>
      </c>
      <c r="AO72" s="27">
        <v>800000</v>
      </c>
      <c r="AP72" s="27">
        <v>1250000</v>
      </c>
      <c r="AQ72" s="145"/>
      <c r="AR72" s="145"/>
      <c r="AS72" s="143">
        <f t="shared" si="300"/>
        <v>0.31043712344775254</v>
      </c>
      <c r="AT72" s="27">
        <f t="shared" si="301"/>
        <v>1025000</v>
      </c>
      <c r="AU72" s="28">
        <f t="shared" si="302"/>
        <v>194750</v>
      </c>
      <c r="AV72" s="30">
        <f t="shared" si="303"/>
        <v>1219750</v>
      </c>
      <c r="AW72" s="26">
        <v>1</v>
      </c>
      <c r="AX72" s="27">
        <v>800000</v>
      </c>
      <c r="AY72" s="27">
        <v>1250000</v>
      </c>
      <c r="AZ72" s="145"/>
      <c r="BA72" s="145"/>
      <c r="BB72" s="143">
        <f t="shared" si="58"/>
        <v>0.31043712344775254</v>
      </c>
      <c r="BC72" s="27">
        <f t="shared" si="304"/>
        <v>1025000</v>
      </c>
      <c r="BD72" s="27">
        <f t="shared" si="305"/>
        <v>194750</v>
      </c>
      <c r="BE72" s="27">
        <f t="shared" si="306"/>
        <v>1219750</v>
      </c>
      <c r="BF72" s="26">
        <v>1</v>
      </c>
      <c r="BG72" s="27">
        <v>640000</v>
      </c>
      <c r="BH72" s="27">
        <v>716800</v>
      </c>
      <c r="BI72" s="145"/>
      <c r="BJ72" s="145"/>
      <c r="BK72" s="143">
        <f t="shared" si="23"/>
        <v>8.0049824285269536E-2</v>
      </c>
      <c r="BL72" s="27">
        <f t="shared" si="353"/>
        <v>678400</v>
      </c>
      <c r="BM72" s="27">
        <f t="shared" si="354"/>
        <v>128896</v>
      </c>
      <c r="BN72" s="28">
        <f t="shared" si="355"/>
        <v>807296</v>
      </c>
      <c r="BO72" s="26">
        <v>1</v>
      </c>
      <c r="BP72" s="27">
        <v>640000</v>
      </c>
      <c r="BQ72" s="27">
        <v>1500000</v>
      </c>
      <c r="BR72" s="148"/>
      <c r="BS72" s="148"/>
      <c r="BT72" s="163">
        <f t="shared" si="29"/>
        <v>0.56832881478544939</v>
      </c>
      <c r="BU72" s="198">
        <f>+BP72</f>
        <v>640000</v>
      </c>
      <c r="BV72" s="28">
        <f t="shared" si="357"/>
        <v>121600</v>
      </c>
      <c r="BW72" s="30">
        <f t="shared" si="358"/>
        <v>761600</v>
      </c>
      <c r="BX72" s="26">
        <v>1</v>
      </c>
      <c r="BY72" s="28">
        <v>640000</v>
      </c>
      <c r="BZ72" s="28">
        <v>1500000</v>
      </c>
      <c r="CA72" s="156"/>
      <c r="CB72" s="156"/>
      <c r="CC72" s="178">
        <f t="shared" si="32"/>
        <v>0.56832881478544939</v>
      </c>
      <c r="CD72" s="209">
        <f>+BY72</f>
        <v>640000</v>
      </c>
      <c r="CE72" s="28">
        <f t="shared" si="339"/>
        <v>121600</v>
      </c>
      <c r="CF72" s="29">
        <f t="shared" si="360"/>
        <v>761600</v>
      </c>
      <c r="CG72" s="26">
        <v>1</v>
      </c>
      <c r="CH72" s="27">
        <v>512000</v>
      </c>
      <c r="CI72" s="27">
        <v>614400</v>
      </c>
      <c r="CJ72" s="148"/>
      <c r="CK72" s="148"/>
      <c r="CL72" s="143">
        <f>+STDEVA(CH72:CI72)/AVERAGE(CH72:CI72)</f>
        <v>0.12856486930664501</v>
      </c>
      <c r="CM72" s="27">
        <f>+AVERAGE(CH72:CJ72)</f>
        <v>563200</v>
      </c>
      <c r="CN72" s="27">
        <f t="shared" si="341"/>
        <v>107008</v>
      </c>
      <c r="CO72" s="28">
        <f t="shared" si="361"/>
        <v>670208</v>
      </c>
      <c r="CP72" s="26">
        <v>1</v>
      </c>
      <c r="CQ72" s="27">
        <v>512000</v>
      </c>
      <c r="CR72" s="27">
        <v>614400</v>
      </c>
      <c r="CS72" s="148"/>
      <c r="CT72" s="148"/>
      <c r="CU72" s="143">
        <f t="shared" si="27"/>
        <v>0.12856486930664501</v>
      </c>
      <c r="CV72" s="27">
        <f t="shared" si="362"/>
        <v>563200</v>
      </c>
      <c r="CW72" s="28">
        <f t="shared" si="363"/>
        <v>107008</v>
      </c>
      <c r="CX72" s="29">
        <f t="shared" si="364"/>
        <v>670208</v>
      </c>
      <c r="CY72" s="26">
        <v>1</v>
      </c>
      <c r="CZ72" s="27">
        <v>512000</v>
      </c>
      <c r="DA72" s="27">
        <v>409600</v>
      </c>
      <c r="DB72" s="133"/>
      <c r="DC72" s="133"/>
      <c r="DD72" s="143">
        <f t="shared" si="38"/>
        <v>0.15713484026367724</v>
      </c>
      <c r="DE72" s="27">
        <f t="shared" si="365"/>
        <v>460800</v>
      </c>
      <c r="DF72" s="27">
        <f t="shared" si="366"/>
        <v>87552</v>
      </c>
      <c r="DG72" s="28">
        <f t="shared" si="367"/>
        <v>548352</v>
      </c>
      <c r="DH72" s="26">
        <v>1</v>
      </c>
      <c r="DI72" s="28">
        <v>512000</v>
      </c>
      <c r="DJ72" s="28">
        <v>614400</v>
      </c>
      <c r="DK72" s="182"/>
      <c r="DL72" s="177">
        <f t="shared" si="104"/>
        <v>0.12856486930664501</v>
      </c>
      <c r="DM72" s="28">
        <f t="shared" si="368"/>
        <v>563200</v>
      </c>
      <c r="DN72" s="28">
        <f t="shared" si="369"/>
        <v>107008</v>
      </c>
      <c r="DO72" s="30">
        <f t="shared" si="370"/>
        <v>670208</v>
      </c>
    </row>
    <row r="73" spans="1:119" ht="15" customHeight="1" x14ac:dyDescent="0.25">
      <c r="A73" s="245" t="s">
        <v>97</v>
      </c>
      <c r="B73" s="245"/>
      <c r="C73" s="246"/>
      <c r="D73" s="35"/>
      <c r="E73" s="36"/>
      <c r="F73" s="36"/>
      <c r="G73" s="36"/>
      <c r="H73" s="36"/>
      <c r="I73" s="36"/>
      <c r="J73" s="36"/>
      <c r="K73" s="36"/>
      <c r="L73" s="37"/>
      <c r="M73" s="35"/>
      <c r="N73" s="36"/>
      <c r="O73" s="36"/>
      <c r="P73" s="36"/>
      <c r="Q73" s="36"/>
      <c r="R73" s="36"/>
      <c r="S73" s="36"/>
      <c r="T73" s="36"/>
      <c r="U73" s="38"/>
      <c r="V73" s="39"/>
      <c r="W73" s="40"/>
      <c r="X73" s="40"/>
      <c r="Y73" s="40"/>
      <c r="Z73" s="40"/>
      <c r="AA73" s="40"/>
      <c r="AB73" s="40"/>
      <c r="AC73" s="40"/>
      <c r="AD73" s="41"/>
      <c r="AE73" s="39"/>
      <c r="AF73" s="40"/>
      <c r="AG73" s="40"/>
      <c r="AH73" s="40"/>
      <c r="AI73" s="40"/>
      <c r="AJ73" s="40"/>
      <c r="AK73" s="40"/>
      <c r="AL73" s="40"/>
      <c r="AM73" s="42"/>
      <c r="AN73" s="39"/>
      <c r="AO73" s="40"/>
      <c r="AP73" s="40"/>
      <c r="AQ73" s="40"/>
      <c r="AR73" s="40"/>
      <c r="AS73" s="40"/>
      <c r="AT73" s="40"/>
      <c r="AU73" s="40"/>
      <c r="AV73" s="42"/>
      <c r="AW73" s="39"/>
      <c r="AX73" s="118"/>
      <c r="AY73" s="118"/>
      <c r="AZ73" s="118"/>
      <c r="BA73" s="118"/>
      <c r="BB73" s="172"/>
      <c r="BC73" s="118"/>
      <c r="BD73" s="40"/>
      <c r="BE73" s="40"/>
      <c r="BF73" s="39"/>
      <c r="BG73" s="40"/>
      <c r="BH73" s="40"/>
      <c r="BI73" s="40"/>
      <c r="BJ73" s="40"/>
      <c r="BK73" s="166"/>
      <c r="BL73" s="40"/>
      <c r="BM73" s="40"/>
      <c r="BN73" s="40"/>
      <c r="BO73" s="39"/>
      <c r="BP73" s="40"/>
      <c r="BQ73" s="40"/>
      <c r="BR73" s="40"/>
      <c r="BS73" s="40"/>
      <c r="BT73" s="166"/>
      <c r="BU73" s="40"/>
      <c r="BV73" s="40"/>
      <c r="BW73" s="42"/>
      <c r="BX73" s="39"/>
      <c r="BY73" s="118"/>
      <c r="BZ73" s="118"/>
      <c r="CA73" s="118"/>
      <c r="CB73" s="118"/>
      <c r="CC73" s="172"/>
      <c r="CD73" s="40"/>
      <c r="CE73" s="40"/>
      <c r="CF73" s="41"/>
      <c r="CG73" s="39"/>
      <c r="CH73" s="40"/>
      <c r="CI73" s="40"/>
      <c r="CJ73" s="40"/>
      <c r="CK73" s="40"/>
      <c r="CL73" s="166"/>
      <c r="CM73" s="40"/>
      <c r="CN73" s="40"/>
      <c r="CO73" s="40"/>
      <c r="CP73" s="39"/>
      <c r="CQ73" s="40"/>
      <c r="CR73" s="40"/>
      <c r="CS73" s="40"/>
      <c r="CT73" s="40"/>
      <c r="CU73" s="166"/>
      <c r="CV73" s="40"/>
      <c r="CW73" s="40"/>
      <c r="CX73" s="41"/>
      <c r="CY73" s="39"/>
      <c r="CZ73" s="40"/>
      <c r="DA73" s="40"/>
      <c r="DB73" s="40"/>
      <c r="DC73" s="40"/>
      <c r="DD73" s="166"/>
      <c r="DE73" s="40"/>
      <c r="DF73" s="40"/>
      <c r="DG73" s="40"/>
      <c r="DH73" s="39"/>
      <c r="DI73" s="118"/>
      <c r="DJ73" s="118"/>
      <c r="DK73" s="118"/>
      <c r="DL73" s="118"/>
      <c r="DM73" s="40"/>
      <c r="DN73" s="40"/>
      <c r="DO73" s="42"/>
    </row>
    <row r="74" spans="1:119" ht="21" customHeight="1" x14ac:dyDescent="0.25">
      <c r="A74" s="23">
        <f>+A72+1</f>
        <v>60</v>
      </c>
      <c r="B74" s="24" t="s">
        <v>98</v>
      </c>
      <c r="C74" s="25" t="s">
        <v>99</v>
      </c>
      <c r="D74" s="26">
        <v>1</v>
      </c>
      <c r="E74" s="27">
        <v>2000000</v>
      </c>
      <c r="F74" s="27">
        <v>1750000</v>
      </c>
      <c r="G74" s="145"/>
      <c r="H74" s="145"/>
      <c r="I74" s="143">
        <f t="shared" ref="I74:I79" si="371">+STDEVA(E74:F74)/AVERAGE(E74:F74)</f>
        <v>9.4280904158206336E-2</v>
      </c>
      <c r="J74" s="113">
        <f>+AVERAGE(E74:F74)</f>
        <v>1875000</v>
      </c>
      <c r="K74" s="28">
        <f t="shared" ref="K74:K79" si="372">J74*19%</f>
        <v>356250</v>
      </c>
      <c r="L74" s="29">
        <f t="shared" si="4"/>
        <v>2231250</v>
      </c>
      <c r="M74" s="26">
        <v>1</v>
      </c>
      <c r="N74" s="27">
        <v>2000000</v>
      </c>
      <c r="O74" s="27">
        <v>1750000</v>
      </c>
      <c r="P74" s="145"/>
      <c r="Q74" s="145"/>
      <c r="R74" s="143">
        <f t="shared" si="345"/>
        <v>9.4280904158206336E-2</v>
      </c>
      <c r="S74" s="27">
        <f t="shared" ref="S74:S79" si="373">+AVERAGE(N74:P74)</f>
        <v>1875000</v>
      </c>
      <c r="T74" s="28">
        <f t="shared" ref="T74:T79" si="374">+S74*19%</f>
        <v>356250</v>
      </c>
      <c r="U74" s="30">
        <f t="shared" ref="U74:U79" si="375">+T74+S74</f>
        <v>2231250</v>
      </c>
      <c r="V74" s="26">
        <v>1</v>
      </c>
      <c r="W74" s="27">
        <v>2000000</v>
      </c>
      <c r="X74" s="27">
        <v>1750000</v>
      </c>
      <c r="Y74" s="145"/>
      <c r="Z74" s="145"/>
      <c r="AA74" s="143">
        <f t="shared" si="349"/>
        <v>9.4280904158206336E-2</v>
      </c>
      <c r="AB74" s="27">
        <f t="shared" ref="AB74:AB79" si="376">+AVERAGE(W74:Y74)</f>
        <v>1875000</v>
      </c>
      <c r="AC74" s="28">
        <f t="shared" si="351"/>
        <v>356250</v>
      </c>
      <c r="AD74" s="29">
        <f t="shared" ref="AD74:AD79" si="377">+AC74+AB74</f>
        <v>2231250</v>
      </c>
      <c r="AE74" s="26">
        <v>1</v>
      </c>
      <c r="AF74" s="27">
        <v>2000000</v>
      </c>
      <c r="AG74" s="27">
        <v>2250000</v>
      </c>
      <c r="AH74" s="145"/>
      <c r="AI74" s="145"/>
      <c r="AJ74" s="143">
        <f t="shared" si="296"/>
        <v>8.3189033080770289E-2</v>
      </c>
      <c r="AK74" s="27">
        <f>+AVERAGE(AF74:AH74)</f>
        <v>2125000</v>
      </c>
      <c r="AL74" s="28">
        <f t="shared" ref="AL74:AL79" si="378">+AK74*19%</f>
        <v>403750</v>
      </c>
      <c r="AM74" s="30">
        <f t="shared" ref="AM74:AM79" si="379">+AL74+AK74</f>
        <v>2528750</v>
      </c>
      <c r="AN74" s="26">
        <v>1</v>
      </c>
      <c r="AO74" s="27">
        <v>2000000</v>
      </c>
      <c r="AP74" s="27">
        <v>2250000</v>
      </c>
      <c r="AQ74" s="145"/>
      <c r="AR74" s="145"/>
      <c r="AS74" s="143">
        <f t="shared" ref="AS74:AS81" si="380">+STDEVA(AO74:AP74)/AVERAGE(AO74:AP74)</f>
        <v>8.3189033080770289E-2</v>
      </c>
      <c r="AT74" s="27">
        <f t="shared" ref="AT74:AT84" si="381">+AVERAGE(AO74:AQ74)</f>
        <v>2125000</v>
      </c>
      <c r="AU74" s="28">
        <f t="shared" si="302"/>
        <v>403750</v>
      </c>
      <c r="AV74" s="30">
        <f t="shared" ref="AV74:AV85" si="382">+AU74+AT74</f>
        <v>2528750</v>
      </c>
      <c r="AW74" s="26">
        <v>1</v>
      </c>
      <c r="AX74" s="27">
        <v>2000000</v>
      </c>
      <c r="AY74" s="27">
        <v>2250000</v>
      </c>
      <c r="AZ74" s="145"/>
      <c r="BA74" s="145"/>
      <c r="BB74" s="143">
        <f t="shared" si="58"/>
        <v>8.3189033080770289E-2</v>
      </c>
      <c r="BC74" s="27">
        <f t="shared" ref="BC74:BC84" si="383">+AVERAGE(AX74:AZ74)</f>
        <v>2125000</v>
      </c>
      <c r="BD74" s="27">
        <f t="shared" si="305"/>
        <v>403750</v>
      </c>
      <c r="BE74" s="27">
        <f t="shared" ref="BE74:BE85" si="384">+BD74+BC74</f>
        <v>2528750</v>
      </c>
      <c r="BF74" s="26">
        <v>1</v>
      </c>
      <c r="BG74" s="27">
        <v>1600000</v>
      </c>
      <c r="BH74" s="27">
        <v>1792000</v>
      </c>
      <c r="BI74" s="145"/>
      <c r="BJ74" s="145"/>
      <c r="BK74" s="143">
        <f t="shared" si="23"/>
        <v>8.0049824285269522E-2</v>
      </c>
      <c r="BL74" s="27">
        <f t="shared" ref="BL74:BL79" si="385">+AVERAGE(BG74:BI74)</f>
        <v>1696000</v>
      </c>
      <c r="BM74" s="27">
        <f t="shared" si="354"/>
        <v>322240</v>
      </c>
      <c r="BN74" s="28">
        <f t="shared" ref="BN74:BN79" si="386">+BM74+BL74</f>
        <v>2018240</v>
      </c>
      <c r="BO74" s="26">
        <v>1</v>
      </c>
      <c r="BP74" s="27">
        <v>1600000</v>
      </c>
      <c r="BQ74" s="27">
        <v>1250000</v>
      </c>
      <c r="BR74" s="148"/>
      <c r="BS74" s="148"/>
      <c r="BT74" s="143">
        <f t="shared" si="29"/>
        <v>0.17367534976511692</v>
      </c>
      <c r="BU74" s="27">
        <f t="shared" ref="BU74:BU78" si="387">+AVERAGE(BP74:BR74)</f>
        <v>1425000</v>
      </c>
      <c r="BV74" s="28">
        <f t="shared" si="357"/>
        <v>270750</v>
      </c>
      <c r="BW74" s="30">
        <f t="shared" ref="BW74:BW79" si="388">+BV74+BU74</f>
        <v>1695750</v>
      </c>
      <c r="BX74" s="26">
        <v>1</v>
      </c>
      <c r="BY74" s="28">
        <v>1600000</v>
      </c>
      <c r="BZ74" s="28">
        <v>1250000</v>
      </c>
      <c r="CA74" s="156"/>
      <c r="CB74" s="156"/>
      <c r="CC74" s="177">
        <f t="shared" si="32"/>
        <v>0.17367534976511692</v>
      </c>
      <c r="CD74" s="28">
        <f t="shared" ref="CD74:CD79" si="389">+AVERAGE(BY74:CA74)</f>
        <v>1425000</v>
      </c>
      <c r="CE74" s="28">
        <f t="shared" si="339"/>
        <v>270750</v>
      </c>
      <c r="CF74" s="29">
        <f t="shared" ref="CF74:CF79" si="390">+CE74+CD74</f>
        <v>1695750</v>
      </c>
      <c r="CG74" s="26">
        <v>1</v>
      </c>
      <c r="CH74" s="27">
        <v>1280000</v>
      </c>
      <c r="CI74" s="27">
        <v>1536000</v>
      </c>
      <c r="CJ74" s="148"/>
      <c r="CK74" s="148"/>
      <c r="CL74" s="143">
        <f t="shared" ref="CL74:CL79" si="391">+STDEVA(CH74:CI74)/AVERAGE(CH74:CI74)</f>
        <v>0.12856486930664501</v>
      </c>
      <c r="CM74" s="27">
        <f t="shared" ref="CM74:CM79" si="392">+AVERAGE(CH74:CJ74)</f>
        <v>1408000</v>
      </c>
      <c r="CN74" s="27">
        <f t="shared" si="341"/>
        <v>267520</v>
      </c>
      <c r="CO74" s="28">
        <f t="shared" ref="CO74:CO79" si="393">+CN74+CM74</f>
        <v>1675520</v>
      </c>
      <c r="CP74" s="26">
        <v>1</v>
      </c>
      <c r="CQ74" s="27">
        <v>1280000</v>
      </c>
      <c r="CR74" s="27">
        <v>1536000</v>
      </c>
      <c r="CS74" s="148"/>
      <c r="CT74" s="148"/>
      <c r="CU74" s="143">
        <f t="shared" si="27"/>
        <v>0.12856486930664501</v>
      </c>
      <c r="CV74" s="27">
        <f t="shared" ref="CV74:CV79" si="394">+AVERAGE(CQ74:CS74)</f>
        <v>1408000</v>
      </c>
      <c r="CW74" s="28">
        <f t="shared" ref="CW74:CW79" si="395">+CV74*19%</f>
        <v>267520</v>
      </c>
      <c r="CX74" s="29">
        <f t="shared" ref="CX74:CX79" si="396">+CW74+CV74</f>
        <v>1675520</v>
      </c>
      <c r="CY74" s="26">
        <v>1</v>
      </c>
      <c r="CZ74" s="27">
        <v>1280000</v>
      </c>
      <c r="DA74" s="27">
        <v>1024000</v>
      </c>
      <c r="DB74" s="133"/>
      <c r="DC74" s="133"/>
      <c r="DD74" s="143">
        <f t="shared" si="38"/>
        <v>0.15713484026367724</v>
      </c>
      <c r="DE74" s="27">
        <f t="shared" ref="DE74:DE79" si="397">+AVERAGE(CZ74:DB74)</f>
        <v>1152000</v>
      </c>
      <c r="DF74" s="27">
        <f t="shared" si="366"/>
        <v>218880</v>
      </c>
      <c r="DG74" s="28">
        <f t="shared" ref="DG74:DG79" si="398">+DF74+DE74</f>
        <v>1370880</v>
      </c>
      <c r="DH74" s="31" t="s">
        <v>30</v>
      </c>
      <c r="DI74" s="43" t="s">
        <v>30</v>
      </c>
      <c r="DJ74" s="43" t="s">
        <v>30</v>
      </c>
      <c r="DK74" s="43" t="s">
        <v>30</v>
      </c>
      <c r="DL74" s="43" t="s">
        <v>30</v>
      </c>
      <c r="DM74" s="32" t="s">
        <v>30</v>
      </c>
      <c r="DN74" s="32" t="s">
        <v>30</v>
      </c>
      <c r="DO74" s="33" t="s">
        <v>30</v>
      </c>
    </row>
    <row r="75" spans="1:119" ht="21" customHeight="1" x14ac:dyDescent="0.25">
      <c r="A75" s="23">
        <f>+A74+1</f>
        <v>61</v>
      </c>
      <c r="B75" s="24" t="s">
        <v>98</v>
      </c>
      <c r="C75" s="25" t="s">
        <v>100</v>
      </c>
      <c r="D75" s="26">
        <v>1</v>
      </c>
      <c r="E75" s="27">
        <v>200000</v>
      </c>
      <c r="F75" s="27">
        <v>300000</v>
      </c>
      <c r="G75" s="145"/>
      <c r="H75" s="145"/>
      <c r="I75" s="143">
        <f t="shared" si="371"/>
        <v>0.28284271247461906</v>
      </c>
      <c r="J75" s="113">
        <f t="shared" ref="J75:J126" si="399">+AVERAGE(E75:F75)</f>
        <v>250000</v>
      </c>
      <c r="K75" s="28">
        <f t="shared" si="372"/>
        <v>47500</v>
      </c>
      <c r="L75" s="29">
        <f t="shared" ref="L75:L123" si="400">+J75+K75</f>
        <v>297500</v>
      </c>
      <c r="M75" s="26">
        <v>1</v>
      </c>
      <c r="N75" s="27">
        <v>200000</v>
      </c>
      <c r="O75" s="27">
        <v>300000</v>
      </c>
      <c r="P75" s="145"/>
      <c r="Q75" s="145"/>
      <c r="R75" s="143">
        <f t="shared" si="345"/>
        <v>0.28284271247461906</v>
      </c>
      <c r="S75" s="27">
        <f t="shared" si="373"/>
        <v>250000</v>
      </c>
      <c r="T75" s="28">
        <f t="shared" si="374"/>
        <v>47500</v>
      </c>
      <c r="U75" s="30">
        <f t="shared" si="375"/>
        <v>297500</v>
      </c>
      <c r="V75" s="26">
        <v>1</v>
      </c>
      <c r="W75" s="27">
        <v>200000</v>
      </c>
      <c r="X75" s="27">
        <v>300000</v>
      </c>
      <c r="Y75" s="145"/>
      <c r="Z75" s="145"/>
      <c r="AA75" s="143">
        <f t="shared" si="349"/>
        <v>0.28284271247461906</v>
      </c>
      <c r="AB75" s="27">
        <f t="shared" si="376"/>
        <v>250000</v>
      </c>
      <c r="AC75" s="28">
        <f t="shared" si="351"/>
        <v>47500</v>
      </c>
      <c r="AD75" s="29">
        <f t="shared" si="377"/>
        <v>297500</v>
      </c>
      <c r="AE75" s="26">
        <v>1</v>
      </c>
      <c r="AF75" s="27">
        <v>200000</v>
      </c>
      <c r="AG75" s="27">
        <v>550000</v>
      </c>
      <c r="AH75" s="27">
        <f>8403*1.052</f>
        <v>8839.9560000000001</v>
      </c>
      <c r="AI75" s="27">
        <f>+(200000*1.0928)*1.052</f>
        <v>229925.12000000002</v>
      </c>
      <c r="AJ75" s="163">
        <f t="shared" si="296"/>
        <v>0.65996632910744435</v>
      </c>
      <c r="AK75" s="155">
        <f>AVERAGE(AF75,AG75,AI75)</f>
        <v>326641.70666666667</v>
      </c>
      <c r="AL75" s="28">
        <f t="shared" si="378"/>
        <v>62061.924266666669</v>
      </c>
      <c r="AM75" s="30">
        <f t="shared" si="379"/>
        <v>388703.6309333333</v>
      </c>
      <c r="AN75" s="26">
        <v>1</v>
      </c>
      <c r="AO75" s="27">
        <v>200000</v>
      </c>
      <c r="AP75" s="27">
        <v>550000</v>
      </c>
      <c r="AQ75" s="27">
        <f>8403*1.052</f>
        <v>8839.9560000000001</v>
      </c>
      <c r="AR75" s="27">
        <f>+(100000*1.0928)*1.052</f>
        <v>114962.56000000001</v>
      </c>
      <c r="AS75" s="163">
        <f t="shared" si="380"/>
        <v>0.65996632910744435</v>
      </c>
      <c r="AT75" s="196">
        <f>MEDIAN(AO75,AP75,AR75)</f>
        <v>200000</v>
      </c>
      <c r="AU75" s="28">
        <f t="shared" si="302"/>
        <v>38000</v>
      </c>
      <c r="AV75" s="30">
        <f t="shared" si="382"/>
        <v>238000</v>
      </c>
      <c r="AW75" s="26">
        <v>1</v>
      </c>
      <c r="AX75" s="27">
        <v>200000</v>
      </c>
      <c r="AY75" s="27">
        <v>550000</v>
      </c>
      <c r="AZ75" s="27">
        <f>8403*1.052</f>
        <v>8839.9560000000001</v>
      </c>
      <c r="BA75" s="27">
        <f>+(100000*1.0928)*1.052</f>
        <v>114962.56000000001</v>
      </c>
      <c r="BB75" s="163">
        <f t="shared" si="58"/>
        <v>0.65996632910744435</v>
      </c>
      <c r="BC75" s="196">
        <f>MEDIAN(AX75:BA75)</f>
        <v>157481.28</v>
      </c>
      <c r="BD75" s="27">
        <f t="shared" si="305"/>
        <v>29921.443200000002</v>
      </c>
      <c r="BE75" s="27">
        <f t="shared" si="384"/>
        <v>187402.72320000001</v>
      </c>
      <c r="BF75" s="26">
        <v>1</v>
      </c>
      <c r="BG75" s="27">
        <v>160000</v>
      </c>
      <c r="BH75" s="27">
        <v>179200</v>
      </c>
      <c r="BI75" s="145"/>
      <c r="BJ75" s="145"/>
      <c r="BK75" s="143">
        <f t="shared" ref="BK75:BK126" si="401">+STDEVA(BG75:BH75)/AVERAGE(BG75:BH75)</f>
        <v>8.0049824285269536E-2</v>
      </c>
      <c r="BL75" s="27">
        <f t="shared" si="385"/>
        <v>169600</v>
      </c>
      <c r="BM75" s="27">
        <f t="shared" si="354"/>
        <v>32224</v>
      </c>
      <c r="BN75" s="28">
        <f t="shared" si="386"/>
        <v>201824</v>
      </c>
      <c r="BO75" s="26">
        <v>1</v>
      </c>
      <c r="BP75" s="27">
        <v>160000</v>
      </c>
      <c r="BQ75" s="27">
        <v>350000</v>
      </c>
      <c r="BR75" s="27">
        <f>6722*1.052</f>
        <v>7071.5439999999999</v>
      </c>
      <c r="BS75" s="27">
        <f>+(200000*1.0928)*1.052</f>
        <v>229925.12000000002</v>
      </c>
      <c r="BT75" s="163">
        <f t="shared" si="29"/>
        <v>0.52686387617821195</v>
      </c>
      <c r="BU75" s="196">
        <f>+MEDIAN(BP75,BQ75,BS75)</f>
        <v>229925.12000000002</v>
      </c>
      <c r="BV75" s="28">
        <f t="shared" si="357"/>
        <v>43685.772800000006</v>
      </c>
      <c r="BW75" s="30">
        <f t="shared" si="388"/>
        <v>273610.89280000003</v>
      </c>
      <c r="BX75" s="26">
        <v>1</v>
      </c>
      <c r="BY75" s="28">
        <v>160000</v>
      </c>
      <c r="BZ75" s="28">
        <v>350000</v>
      </c>
      <c r="CA75" s="28">
        <f>6722*1.052</f>
        <v>7071.5439999999999</v>
      </c>
      <c r="CB75" s="27">
        <f>+(200000*1.0928)*1.052</f>
        <v>229925.12000000002</v>
      </c>
      <c r="CC75" s="178">
        <f t="shared" si="32"/>
        <v>0.52686387617821195</v>
      </c>
      <c r="CD75" s="201">
        <f>+MEDIAN(BY75,BZ75,CB75)</f>
        <v>229925.12000000002</v>
      </c>
      <c r="CE75" s="28">
        <f t="shared" si="339"/>
        <v>43685.772800000006</v>
      </c>
      <c r="CF75" s="29">
        <f t="shared" si="390"/>
        <v>273610.89280000003</v>
      </c>
      <c r="CG75" s="26">
        <v>1</v>
      </c>
      <c r="CH75" s="27">
        <v>128000</v>
      </c>
      <c r="CI75" s="27">
        <v>153600</v>
      </c>
      <c r="CJ75" s="148"/>
      <c r="CK75" s="148"/>
      <c r="CL75" s="143">
        <f t="shared" si="391"/>
        <v>0.12856486930664501</v>
      </c>
      <c r="CM75" s="27">
        <f t="shared" si="392"/>
        <v>140800</v>
      </c>
      <c r="CN75" s="27">
        <f t="shared" si="341"/>
        <v>26752</v>
      </c>
      <c r="CO75" s="28">
        <f t="shared" si="393"/>
        <v>167552</v>
      </c>
      <c r="CP75" s="26">
        <v>1</v>
      </c>
      <c r="CQ75" s="27">
        <v>128000</v>
      </c>
      <c r="CR75" s="27">
        <v>153600</v>
      </c>
      <c r="CS75" s="148"/>
      <c r="CT75" s="148"/>
      <c r="CU75" s="143">
        <f t="shared" ref="CU75:CU126" si="402">+STDEVA(CQ75:CR75)/AVERAGE(CQ75:CR75)</f>
        <v>0.12856486930664501</v>
      </c>
      <c r="CV75" s="27">
        <f t="shared" si="394"/>
        <v>140800</v>
      </c>
      <c r="CW75" s="28">
        <f t="shared" si="395"/>
        <v>26752</v>
      </c>
      <c r="CX75" s="29">
        <f t="shared" si="396"/>
        <v>167552</v>
      </c>
      <c r="CY75" s="26">
        <v>1</v>
      </c>
      <c r="CZ75" s="27">
        <v>128000</v>
      </c>
      <c r="DA75" s="27">
        <v>102400</v>
      </c>
      <c r="DB75" s="133"/>
      <c r="DC75" s="133"/>
      <c r="DD75" s="143">
        <f t="shared" si="38"/>
        <v>0.15713484026367724</v>
      </c>
      <c r="DE75" s="27">
        <f t="shared" si="397"/>
        <v>115200</v>
      </c>
      <c r="DF75" s="27">
        <f t="shared" si="366"/>
        <v>21888</v>
      </c>
      <c r="DG75" s="28">
        <f t="shared" si="398"/>
        <v>137088</v>
      </c>
      <c r="DH75" s="31" t="s">
        <v>30</v>
      </c>
      <c r="DI75" s="43" t="s">
        <v>30</v>
      </c>
      <c r="DJ75" s="43" t="s">
        <v>30</v>
      </c>
      <c r="DK75" s="43" t="s">
        <v>30</v>
      </c>
      <c r="DL75" s="43" t="s">
        <v>30</v>
      </c>
      <c r="DM75" s="32" t="s">
        <v>30</v>
      </c>
      <c r="DN75" s="32" t="s">
        <v>30</v>
      </c>
      <c r="DO75" s="33" t="s">
        <v>30</v>
      </c>
    </row>
    <row r="76" spans="1:119" ht="21" customHeight="1" x14ac:dyDescent="0.25">
      <c r="A76" s="23">
        <f t="shared" ref="A76:A85" si="403">+A75+1</f>
        <v>62</v>
      </c>
      <c r="B76" s="24" t="s">
        <v>98</v>
      </c>
      <c r="C76" s="25" t="s">
        <v>101</v>
      </c>
      <c r="D76" s="26">
        <v>1</v>
      </c>
      <c r="E76" s="27">
        <v>2000000</v>
      </c>
      <c r="F76" s="27">
        <v>1550000</v>
      </c>
      <c r="G76" s="145"/>
      <c r="H76" s="145"/>
      <c r="I76" s="143">
        <f t="shared" si="371"/>
        <v>0.17926650790644866</v>
      </c>
      <c r="J76" s="113">
        <f t="shared" si="399"/>
        <v>1775000</v>
      </c>
      <c r="K76" s="28">
        <f t="shared" si="372"/>
        <v>337250</v>
      </c>
      <c r="L76" s="29">
        <f t="shared" si="400"/>
        <v>2112250</v>
      </c>
      <c r="M76" s="26">
        <v>1</v>
      </c>
      <c r="N76" s="27">
        <v>2000000</v>
      </c>
      <c r="O76" s="27">
        <v>1550000</v>
      </c>
      <c r="P76" s="145"/>
      <c r="Q76" s="145"/>
      <c r="R76" s="143">
        <f t="shared" si="345"/>
        <v>0.17926650790644866</v>
      </c>
      <c r="S76" s="27">
        <f t="shared" si="373"/>
        <v>1775000</v>
      </c>
      <c r="T76" s="28">
        <f t="shared" si="374"/>
        <v>337250</v>
      </c>
      <c r="U76" s="30">
        <f t="shared" si="375"/>
        <v>2112250</v>
      </c>
      <c r="V76" s="26">
        <v>1</v>
      </c>
      <c r="W76" s="27">
        <v>2000000</v>
      </c>
      <c r="X76" s="27">
        <v>1550000</v>
      </c>
      <c r="Y76" s="145"/>
      <c r="Z76" s="145"/>
      <c r="AA76" s="143">
        <f t="shared" si="349"/>
        <v>0.17926650790644866</v>
      </c>
      <c r="AB76" s="27">
        <f t="shared" si="376"/>
        <v>1775000</v>
      </c>
      <c r="AC76" s="28">
        <f t="shared" si="351"/>
        <v>337250</v>
      </c>
      <c r="AD76" s="29">
        <f t="shared" si="377"/>
        <v>2112250</v>
      </c>
      <c r="AE76" s="26">
        <v>1</v>
      </c>
      <c r="AF76" s="27">
        <v>2000000</v>
      </c>
      <c r="AG76" s="27">
        <v>2500000</v>
      </c>
      <c r="AH76" s="145"/>
      <c r="AI76" s="145"/>
      <c r="AJ76" s="143">
        <f t="shared" si="296"/>
        <v>0.15713484026367722</v>
      </c>
      <c r="AK76" s="27">
        <f t="shared" ref="AK76:AK78" si="404">+AVERAGE(AF76:AH76)</f>
        <v>2250000</v>
      </c>
      <c r="AL76" s="28">
        <f t="shared" si="378"/>
        <v>427500</v>
      </c>
      <c r="AM76" s="30">
        <f t="shared" si="379"/>
        <v>2677500</v>
      </c>
      <c r="AN76" s="26">
        <v>1</v>
      </c>
      <c r="AO76" s="27">
        <v>2000000</v>
      </c>
      <c r="AP76" s="27">
        <v>2500000</v>
      </c>
      <c r="AQ76" s="145"/>
      <c r="AR76" s="145"/>
      <c r="AS76" s="143">
        <f t="shared" si="380"/>
        <v>0.15713484026367722</v>
      </c>
      <c r="AT76" s="27">
        <f t="shared" si="381"/>
        <v>2250000</v>
      </c>
      <c r="AU76" s="28">
        <f t="shared" si="302"/>
        <v>427500</v>
      </c>
      <c r="AV76" s="30">
        <f t="shared" si="382"/>
        <v>2677500</v>
      </c>
      <c r="AW76" s="26">
        <v>1</v>
      </c>
      <c r="AX76" s="27">
        <v>2000000</v>
      </c>
      <c r="AY76" s="27">
        <v>2500000</v>
      </c>
      <c r="AZ76" s="145"/>
      <c r="BA76" s="145"/>
      <c r="BB76" s="143">
        <f t="shared" si="58"/>
        <v>0.15713484026367722</v>
      </c>
      <c r="BC76" s="27">
        <f t="shared" si="383"/>
        <v>2250000</v>
      </c>
      <c r="BD76" s="27">
        <f t="shared" si="305"/>
        <v>427500</v>
      </c>
      <c r="BE76" s="27">
        <f t="shared" si="384"/>
        <v>2677500</v>
      </c>
      <c r="BF76" s="26">
        <v>1</v>
      </c>
      <c r="BG76" s="27">
        <v>1600000</v>
      </c>
      <c r="BH76" s="27">
        <v>1792000</v>
      </c>
      <c r="BI76" s="145"/>
      <c r="BJ76" s="145"/>
      <c r="BK76" s="143">
        <f t="shared" si="401"/>
        <v>8.0049824285269522E-2</v>
      </c>
      <c r="BL76" s="27">
        <f t="shared" si="385"/>
        <v>1696000</v>
      </c>
      <c r="BM76" s="27">
        <f t="shared" si="354"/>
        <v>322240</v>
      </c>
      <c r="BN76" s="28">
        <f t="shared" si="386"/>
        <v>2018240</v>
      </c>
      <c r="BO76" s="26">
        <v>1</v>
      </c>
      <c r="BP76" s="27">
        <v>1600000</v>
      </c>
      <c r="BQ76" s="27">
        <v>1250000</v>
      </c>
      <c r="BR76" s="148"/>
      <c r="BS76" s="148"/>
      <c r="BT76" s="143">
        <f t="shared" si="29"/>
        <v>0.17367534976511692</v>
      </c>
      <c r="BU76" s="27">
        <f t="shared" si="387"/>
        <v>1425000</v>
      </c>
      <c r="BV76" s="28">
        <f t="shared" si="357"/>
        <v>270750</v>
      </c>
      <c r="BW76" s="30">
        <f t="shared" si="388"/>
        <v>1695750</v>
      </c>
      <c r="BX76" s="26">
        <v>1</v>
      </c>
      <c r="BY76" s="28">
        <v>1600000</v>
      </c>
      <c r="BZ76" s="28">
        <v>1250000</v>
      </c>
      <c r="CA76" s="156"/>
      <c r="CB76" s="156"/>
      <c r="CC76" s="177">
        <f t="shared" si="32"/>
        <v>0.17367534976511692</v>
      </c>
      <c r="CD76" s="28">
        <f t="shared" si="389"/>
        <v>1425000</v>
      </c>
      <c r="CE76" s="28">
        <f t="shared" si="339"/>
        <v>270750</v>
      </c>
      <c r="CF76" s="29">
        <f t="shared" si="390"/>
        <v>1695750</v>
      </c>
      <c r="CG76" s="26">
        <v>1</v>
      </c>
      <c r="CH76" s="27">
        <v>1280000</v>
      </c>
      <c r="CI76" s="27">
        <v>1536000</v>
      </c>
      <c r="CJ76" s="148"/>
      <c r="CK76" s="148"/>
      <c r="CL76" s="143">
        <f t="shared" si="391"/>
        <v>0.12856486930664501</v>
      </c>
      <c r="CM76" s="27">
        <f t="shared" si="392"/>
        <v>1408000</v>
      </c>
      <c r="CN76" s="27">
        <f t="shared" si="341"/>
        <v>267520</v>
      </c>
      <c r="CO76" s="28">
        <f t="shared" si="393"/>
        <v>1675520</v>
      </c>
      <c r="CP76" s="26">
        <v>1</v>
      </c>
      <c r="CQ76" s="27">
        <v>1280000</v>
      </c>
      <c r="CR76" s="27">
        <v>1536000</v>
      </c>
      <c r="CS76" s="148"/>
      <c r="CT76" s="148"/>
      <c r="CU76" s="143">
        <f t="shared" si="402"/>
        <v>0.12856486930664501</v>
      </c>
      <c r="CV76" s="27">
        <f t="shared" si="394"/>
        <v>1408000</v>
      </c>
      <c r="CW76" s="28">
        <f t="shared" si="395"/>
        <v>267520</v>
      </c>
      <c r="CX76" s="29">
        <f t="shared" si="396"/>
        <v>1675520</v>
      </c>
      <c r="CY76" s="26">
        <v>1</v>
      </c>
      <c r="CZ76" s="27">
        <v>1280000</v>
      </c>
      <c r="DA76" s="27">
        <v>1024000</v>
      </c>
      <c r="DB76" s="133"/>
      <c r="DC76" s="133"/>
      <c r="DD76" s="143">
        <f t="shared" si="38"/>
        <v>0.15713484026367724</v>
      </c>
      <c r="DE76" s="27">
        <f t="shared" si="397"/>
        <v>1152000</v>
      </c>
      <c r="DF76" s="27">
        <f t="shared" si="366"/>
        <v>218880</v>
      </c>
      <c r="DG76" s="28">
        <f t="shared" si="398"/>
        <v>1370880</v>
      </c>
      <c r="DH76" s="31" t="s">
        <v>30</v>
      </c>
      <c r="DI76" s="43" t="s">
        <v>30</v>
      </c>
      <c r="DJ76" s="43" t="s">
        <v>30</v>
      </c>
      <c r="DK76" s="43" t="s">
        <v>30</v>
      </c>
      <c r="DL76" s="43" t="s">
        <v>30</v>
      </c>
      <c r="DM76" s="32" t="s">
        <v>30</v>
      </c>
      <c r="DN76" s="32" t="s">
        <v>30</v>
      </c>
      <c r="DO76" s="33" t="s">
        <v>30</v>
      </c>
    </row>
    <row r="77" spans="1:119" ht="21" customHeight="1" x14ac:dyDescent="0.25">
      <c r="A77" s="23">
        <f t="shared" si="403"/>
        <v>63</v>
      </c>
      <c r="B77" s="24" t="s">
        <v>98</v>
      </c>
      <c r="C77" s="25" t="s">
        <v>102</v>
      </c>
      <c r="D77" s="26">
        <v>1</v>
      </c>
      <c r="E77" s="27">
        <v>200000</v>
      </c>
      <c r="F77" s="27">
        <v>300000</v>
      </c>
      <c r="G77" s="145"/>
      <c r="H77" s="145"/>
      <c r="I77" s="143">
        <f t="shared" si="371"/>
        <v>0.28284271247461906</v>
      </c>
      <c r="J77" s="113">
        <f t="shared" si="399"/>
        <v>250000</v>
      </c>
      <c r="K77" s="28">
        <f t="shared" si="372"/>
        <v>47500</v>
      </c>
      <c r="L77" s="29">
        <f t="shared" si="400"/>
        <v>297500</v>
      </c>
      <c r="M77" s="26">
        <v>1</v>
      </c>
      <c r="N77" s="27">
        <v>200000</v>
      </c>
      <c r="O77" s="27">
        <v>300000</v>
      </c>
      <c r="P77" s="145"/>
      <c r="Q77" s="145"/>
      <c r="R77" s="143">
        <f t="shared" si="345"/>
        <v>0.28284271247461906</v>
      </c>
      <c r="S77" s="27">
        <f t="shared" si="373"/>
        <v>250000</v>
      </c>
      <c r="T77" s="28">
        <f t="shared" si="374"/>
        <v>47500</v>
      </c>
      <c r="U77" s="30">
        <f t="shared" si="375"/>
        <v>297500</v>
      </c>
      <c r="V77" s="26">
        <v>1</v>
      </c>
      <c r="W77" s="27">
        <v>200000</v>
      </c>
      <c r="X77" s="27">
        <v>300000</v>
      </c>
      <c r="Y77" s="145"/>
      <c r="Z77" s="145"/>
      <c r="AA77" s="143">
        <f t="shared" si="349"/>
        <v>0.28284271247461906</v>
      </c>
      <c r="AB77" s="27">
        <f t="shared" si="376"/>
        <v>250000</v>
      </c>
      <c r="AC77" s="28">
        <f t="shared" si="351"/>
        <v>47500</v>
      </c>
      <c r="AD77" s="29">
        <f t="shared" si="377"/>
        <v>297500</v>
      </c>
      <c r="AE77" s="26">
        <v>1</v>
      </c>
      <c r="AF77" s="27">
        <v>200000</v>
      </c>
      <c r="AG77" s="27">
        <v>550000</v>
      </c>
      <c r="AH77" s="145"/>
      <c r="AI77" s="145"/>
      <c r="AJ77" s="163">
        <f t="shared" si="296"/>
        <v>0.65996632910744435</v>
      </c>
      <c r="AK77" s="205">
        <f>+AF77</f>
        <v>200000</v>
      </c>
      <c r="AL77" s="28">
        <f t="shared" si="378"/>
        <v>38000</v>
      </c>
      <c r="AM77" s="30">
        <f t="shared" si="379"/>
        <v>238000</v>
      </c>
      <c r="AN77" s="26">
        <v>1</v>
      </c>
      <c r="AO77" s="27">
        <v>200000</v>
      </c>
      <c r="AP77" s="27">
        <v>550000</v>
      </c>
      <c r="AQ77" s="145"/>
      <c r="AR77" s="145"/>
      <c r="AS77" s="163">
        <f t="shared" si="380"/>
        <v>0.65996632910744435</v>
      </c>
      <c r="AT77" s="197">
        <f>+AO77</f>
        <v>200000</v>
      </c>
      <c r="AU77" s="28">
        <f t="shared" si="302"/>
        <v>38000</v>
      </c>
      <c r="AV77" s="30">
        <f t="shared" si="382"/>
        <v>238000</v>
      </c>
      <c r="AW77" s="26">
        <v>1</v>
      </c>
      <c r="AX77" s="27">
        <v>200000</v>
      </c>
      <c r="AY77" s="27">
        <v>550000</v>
      </c>
      <c r="AZ77" s="145"/>
      <c r="BA77" s="145"/>
      <c r="BB77" s="163">
        <f t="shared" si="58"/>
        <v>0.65996632910744435</v>
      </c>
      <c r="BC77" s="198">
        <f>+AX77</f>
        <v>200000</v>
      </c>
      <c r="BD77" s="27">
        <f t="shared" si="305"/>
        <v>38000</v>
      </c>
      <c r="BE77" s="27">
        <f t="shared" si="384"/>
        <v>238000</v>
      </c>
      <c r="BF77" s="26">
        <v>1</v>
      </c>
      <c r="BG77" s="27">
        <v>160000</v>
      </c>
      <c r="BH77" s="27">
        <v>179200</v>
      </c>
      <c r="BI77" s="145"/>
      <c r="BJ77" s="145"/>
      <c r="BK77" s="143">
        <f t="shared" si="401"/>
        <v>8.0049824285269536E-2</v>
      </c>
      <c r="BL77" s="27">
        <f t="shared" si="385"/>
        <v>169600</v>
      </c>
      <c r="BM77" s="27">
        <f t="shared" si="354"/>
        <v>32224</v>
      </c>
      <c r="BN77" s="28">
        <f t="shared" si="386"/>
        <v>201824</v>
      </c>
      <c r="BO77" s="26">
        <v>1</v>
      </c>
      <c r="BP77" s="27">
        <v>160000</v>
      </c>
      <c r="BQ77" s="27">
        <v>350000</v>
      </c>
      <c r="BR77" s="148"/>
      <c r="BS77" s="148"/>
      <c r="BT77" s="163">
        <f t="shared" ref="BT77:BT123" si="405">+STDEVA(BP77:BQ77)/AVERAGE(BP77:BQ77)</f>
        <v>0.52686387617821195</v>
      </c>
      <c r="BU77" s="198">
        <f>+BP77</f>
        <v>160000</v>
      </c>
      <c r="BV77" s="28">
        <f t="shared" si="357"/>
        <v>30400</v>
      </c>
      <c r="BW77" s="30">
        <f>+BV77+BU77</f>
        <v>190400</v>
      </c>
      <c r="BX77" s="26">
        <v>1</v>
      </c>
      <c r="BY77" s="28">
        <v>160000</v>
      </c>
      <c r="BZ77" s="28">
        <v>350000</v>
      </c>
      <c r="CA77" s="156"/>
      <c r="CB77" s="156"/>
      <c r="CC77" s="178">
        <f t="shared" ref="CC77:CC123" si="406">+STDEVA(BY77:BZ77)/AVERAGE(BY77:BZ77)</f>
        <v>0.52686387617821195</v>
      </c>
      <c r="CD77" s="209">
        <f>+BY77</f>
        <v>160000</v>
      </c>
      <c r="CE77" s="28">
        <f t="shared" si="339"/>
        <v>30400</v>
      </c>
      <c r="CF77" s="29">
        <f t="shared" si="390"/>
        <v>190400</v>
      </c>
      <c r="CG77" s="26">
        <v>1</v>
      </c>
      <c r="CH77" s="27">
        <v>128000</v>
      </c>
      <c r="CI77" s="27">
        <v>153600</v>
      </c>
      <c r="CJ77" s="148"/>
      <c r="CK77" s="148"/>
      <c r="CL77" s="143">
        <f t="shared" si="391"/>
        <v>0.12856486930664501</v>
      </c>
      <c r="CM77" s="27">
        <f t="shared" si="392"/>
        <v>140800</v>
      </c>
      <c r="CN77" s="27">
        <f t="shared" si="341"/>
        <v>26752</v>
      </c>
      <c r="CO77" s="28">
        <f t="shared" si="393"/>
        <v>167552</v>
      </c>
      <c r="CP77" s="26">
        <v>1</v>
      </c>
      <c r="CQ77" s="27">
        <v>128000</v>
      </c>
      <c r="CR77" s="27">
        <v>153600</v>
      </c>
      <c r="CS77" s="148"/>
      <c r="CT77" s="148"/>
      <c r="CU77" s="143">
        <f t="shared" si="402"/>
        <v>0.12856486930664501</v>
      </c>
      <c r="CV77" s="27">
        <f t="shared" si="394"/>
        <v>140800</v>
      </c>
      <c r="CW77" s="28">
        <f t="shared" si="395"/>
        <v>26752</v>
      </c>
      <c r="CX77" s="29">
        <f t="shared" si="396"/>
        <v>167552</v>
      </c>
      <c r="CY77" s="26">
        <v>1</v>
      </c>
      <c r="CZ77" s="27">
        <v>128000</v>
      </c>
      <c r="DA77" s="27">
        <v>102400</v>
      </c>
      <c r="DB77" s="133"/>
      <c r="DC77" s="133"/>
      <c r="DD77" s="143">
        <f t="shared" si="38"/>
        <v>0.15713484026367724</v>
      </c>
      <c r="DE77" s="27">
        <f t="shared" si="397"/>
        <v>115200</v>
      </c>
      <c r="DF77" s="27">
        <f t="shared" si="366"/>
        <v>21888</v>
      </c>
      <c r="DG77" s="28">
        <f t="shared" si="398"/>
        <v>137088</v>
      </c>
      <c r="DH77" s="31" t="s">
        <v>30</v>
      </c>
      <c r="DI77" s="43" t="s">
        <v>30</v>
      </c>
      <c r="DJ77" s="43" t="s">
        <v>30</v>
      </c>
      <c r="DK77" s="43" t="s">
        <v>30</v>
      </c>
      <c r="DL77" s="43" t="s">
        <v>30</v>
      </c>
      <c r="DM77" s="32" t="s">
        <v>30</v>
      </c>
      <c r="DN77" s="32" t="s">
        <v>30</v>
      </c>
      <c r="DO77" s="33" t="s">
        <v>30</v>
      </c>
    </row>
    <row r="78" spans="1:119" ht="21" customHeight="1" x14ac:dyDescent="0.25">
      <c r="A78" s="23">
        <f t="shared" si="403"/>
        <v>64</v>
      </c>
      <c r="B78" s="24" t="s">
        <v>98</v>
      </c>
      <c r="C78" s="25" t="s">
        <v>103</v>
      </c>
      <c r="D78" s="26">
        <v>1</v>
      </c>
      <c r="E78" s="27">
        <v>2000000</v>
      </c>
      <c r="F78" s="27">
        <v>1200000</v>
      </c>
      <c r="G78" s="145"/>
      <c r="H78" s="145"/>
      <c r="I78" s="143">
        <f t="shared" si="371"/>
        <v>0.35355339059327379</v>
      </c>
      <c r="J78" s="113">
        <f t="shared" si="399"/>
        <v>1600000</v>
      </c>
      <c r="K78" s="28">
        <f t="shared" si="372"/>
        <v>304000</v>
      </c>
      <c r="L78" s="29">
        <f t="shared" si="400"/>
        <v>1904000</v>
      </c>
      <c r="M78" s="26">
        <v>1</v>
      </c>
      <c r="N78" s="27">
        <v>2000000</v>
      </c>
      <c r="O78" s="27">
        <v>1200000</v>
      </c>
      <c r="P78" s="145"/>
      <c r="Q78" s="145"/>
      <c r="R78" s="143">
        <f t="shared" si="345"/>
        <v>0.35355339059327379</v>
      </c>
      <c r="S78" s="27">
        <f t="shared" si="373"/>
        <v>1600000</v>
      </c>
      <c r="T78" s="28">
        <f t="shared" si="374"/>
        <v>304000</v>
      </c>
      <c r="U78" s="30">
        <f t="shared" si="375"/>
        <v>1904000</v>
      </c>
      <c r="V78" s="26">
        <v>1</v>
      </c>
      <c r="W78" s="27">
        <v>2000000</v>
      </c>
      <c r="X78" s="27">
        <v>1200000</v>
      </c>
      <c r="Y78" s="145"/>
      <c r="Z78" s="145"/>
      <c r="AA78" s="143">
        <f t="shared" si="349"/>
        <v>0.35355339059327379</v>
      </c>
      <c r="AB78" s="27">
        <f t="shared" si="376"/>
        <v>1600000</v>
      </c>
      <c r="AC78" s="28">
        <f t="shared" si="351"/>
        <v>304000</v>
      </c>
      <c r="AD78" s="29">
        <f t="shared" si="377"/>
        <v>1904000</v>
      </c>
      <c r="AE78" s="26">
        <v>1</v>
      </c>
      <c r="AF78" s="27">
        <v>2000000</v>
      </c>
      <c r="AG78" s="27">
        <v>1850000</v>
      </c>
      <c r="AH78" s="145"/>
      <c r="AI78" s="145"/>
      <c r="AJ78" s="143">
        <f t="shared" si="296"/>
        <v>5.5099229702847856E-2</v>
      </c>
      <c r="AK78" s="27">
        <f t="shared" si="404"/>
        <v>1925000</v>
      </c>
      <c r="AL78" s="28">
        <f t="shared" si="378"/>
        <v>365750</v>
      </c>
      <c r="AM78" s="30">
        <f t="shared" si="379"/>
        <v>2290750</v>
      </c>
      <c r="AN78" s="26">
        <v>1</v>
      </c>
      <c r="AO78" s="27">
        <v>2000000</v>
      </c>
      <c r="AP78" s="27">
        <v>1850000</v>
      </c>
      <c r="AQ78" s="145"/>
      <c r="AR78" s="145"/>
      <c r="AS78" s="143">
        <f t="shared" si="380"/>
        <v>5.5099229702847856E-2</v>
      </c>
      <c r="AT78" s="27">
        <f t="shared" si="381"/>
        <v>1925000</v>
      </c>
      <c r="AU78" s="28">
        <f t="shared" si="302"/>
        <v>365750</v>
      </c>
      <c r="AV78" s="30">
        <f t="shared" si="382"/>
        <v>2290750</v>
      </c>
      <c r="AW78" s="26">
        <v>1</v>
      </c>
      <c r="AX78" s="27">
        <v>2000000</v>
      </c>
      <c r="AY78" s="27">
        <v>1850000</v>
      </c>
      <c r="AZ78" s="145"/>
      <c r="BA78" s="145"/>
      <c r="BB78" s="143">
        <f t="shared" si="58"/>
        <v>5.5099229702847856E-2</v>
      </c>
      <c r="BC78" s="27">
        <f t="shared" si="383"/>
        <v>1925000</v>
      </c>
      <c r="BD78" s="27">
        <f t="shared" si="305"/>
        <v>365750</v>
      </c>
      <c r="BE78" s="27">
        <f t="shared" si="384"/>
        <v>2290750</v>
      </c>
      <c r="BF78" s="26">
        <v>1</v>
      </c>
      <c r="BG78" s="27">
        <v>1600000</v>
      </c>
      <c r="BH78" s="27">
        <v>1792000</v>
      </c>
      <c r="BI78" s="145"/>
      <c r="BJ78" s="145"/>
      <c r="BK78" s="143">
        <f t="shared" si="401"/>
        <v>8.0049824285269522E-2</v>
      </c>
      <c r="BL78" s="27">
        <f t="shared" si="385"/>
        <v>1696000</v>
      </c>
      <c r="BM78" s="27">
        <f t="shared" si="354"/>
        <v>322240</v>
      </c>
      <c r="BN78" s="28">
        <f t="shared" si="386"/>
        <v>2018240</v>
      </c>
      <c r="BO78" s="26">
        <v>1</v>
      </c>
      <c r="BP78" s="27">
        <v>1600000</v>
      </c>
      <c r="BQ78" s="27">
        <v>1250000</v>
      </c>
      <c r="BR78" s="148"/>
      <c r="BS78" s="148"/>
      <c r="BT78" s="143">
        <f t="shared" si="405"/>
        <v>0.17367534976511692</v>
      </c>
      <c r="BU78" s="27">
        <f t="shared" si="387"/>
        <v>1425000</v>
      </c>
      <c r="BV78" s="28">
        <f t="shared" si="357"/>
        <v>270750</v>
      </c>
      <c r="BW78" s="30">
        <f t="shared" si="388"/>
        <v>1695750</v>
      </c>
      <c r="BX78" s="26">
        <v>1</v>
      </c>
      <c r="BY78" s="28">
        <v>1600000</v>
      </c>
      <c r="BZ78" s="28">
        <v>1250000</v>
      </c>
      <c r="CA78" s="156"/>
      <c r="CB78" s="156"/>
      <c r="CC78" s="177">
        <f t="shared" si="406"/>
        <v>0.17367534976511692</v>
      </c>
      <c r="CD78" s="28">
        <f t="shared" si="389"/>
        <v>1425000</v>
      </c>
      <c r="CE78" s="28">
        <f t="shared" si="339"/>
        <v>270750</v>
      </c>
      <c r="CF78" s="29">
        <f t="shared" si="390"/>
        <v>1695750</v>
      </c>
      <c r="CG78" s="26">
        <v>1</v>
      </c>
      <c r="CH78" s="27">
        <v>1280000</v>
      </c>
      <c r="CI78" s="27">
        <v>1536000</v>
      </c>
      <c r="CJ78" s="148"/>
      <c r="CK78" s="148"/>
      <c r="CL78" s="143">
        <f t="shared" si="391"/>
        <v>0.12856486930664501</v>
      </c>
      <c r="CM78" s="27">
        <f t="shared" si="392"/>
        <v>1408000</v>
      </c>
      <c r="CN78" s="27">
        <f t="shared" si="341"/>
        <v>267520</v>
      </c>
      <c r="CO78" s="28">
        <f t="shared" si="393"/>
        <v>1675520</v>
      </c>
      <c r="CP78" s="26">
        <v>1</v>
      </c>
      <c r="CQ78" s="27">
        <v>1280000</v>
      </c>
      <c r="CR78" s="27">
        <v>1536000</v>
      </c>
      <c r="CS78" s="148"/>
      <c r="CT78" s="148"/>
      <c r="CU78" s="143">
        <f t="shared" si="402"/>
        <v>0.12856486930664501</v>
      </c>
      <c r="CV78" s="27">
        <f t="shared" si="394"/>
        <v>1408000</v>
      </c>
      <c r="CW78" s="28">
        <f t="shared" si="395"/>
        <v>267520</v>
      </c>
      <c r="CX78" s="29">
        <f t="shared" si="396"/>
        <v>1675520</v>
      </c>
      <c r="CY78" s="26">
        <v>1</v>
      </c>
      <c r="CZ78" s="27">
        <v>1280000</v>
      </c>
      <c r="DA78" s="27">
        <v>1024000</v>
      </c>
      <c r="DB78" s="133"/>
      <c r="DC78" s="133"/>
      <c r="DD78" s="143">
        <f t="shared" si="38"/>
        <v>0.15713484026367724</v>
      </c>
      <c r="DE78" s="27">
        <f t="shared" si="397"/>
        <v>1152000</v>
      </c>
      <c r="DF78" s="27">
        <f t="shared" si="366"/>
        <v>218880</v>
      </c>
      <c r="DG78" s="28">
        <f t="shared" si="398"/>
        <v>1370880</v>
      </c>
      <c r="DH78" s="31" t="s">
        <v>30</v>
      </c>
      <c r="DI78" s="43" t="s">
        <v>30</v>
      </c>
      <c r="DJ78" s="43" t="s">
        <v>30</v>
      </c>
      <c r="DK78" s="43" t="s">
        <v>30</v>
      </c>
      <c r="DL78" s="43" t="s">
        <v>30</v>
      </c>
      <c r="DM78" s="32" t="s">
        <v>30</v>
      </c>
      <c r="DN78" s="32" t="s">
        <v>30</v>
      </c>
      <c r="DO78" s="33" t="s">
        <v>30</v>
      </c>
    </row>
    <row r="79" spans="1:119" ht="21" customHeight="1" x14ac:dyDescent="0.25">
      <c r="A79" s="23">
        <f t="shared" si="403"/>
        <v>65</v>
      </c>
      <c r="B79" s="24" t="s">
        <v>98</v>
      </c>
      <c r="C79" s="25" t="s">
        <v>104</v>
      </c>
      <c r="D79" s="26">
        <v>1</v>
      </c>
      <c r="E79" s="27">
        <v>200000</v>
      </c>
      <c r="F79" s="27">
        <v>300000</v>
      </c>
      <c r="G79" s="145"/>
      <c r="H79" s="145"/>
      <c r="I79" s="143">
        <f t="shared" si="371"/>
        <v>0.28284271247461906</v>
      </c>
      <c r="J79" s="113">
        <f t="shared" si="399"/>
        <v>250000</v>
      </c>
      <c r="K79" s="28">
        <f t="shared" si="372"/>
        <v>47500</v>
      </c>
      <c r="L79" s="29">
        <f t="shared" si="400"/>
        <v>297500</v>
      </c>
      <c r="M79" s="26">
        <v>1</v>
      </c>
      <c r="N79" s="27">
        <v>200000</v>
      </c>
      <c r="O79" s="27">
        <v>300000</v>
      </c>
      <c r="P79" s="145"/>
      <c r="Q79" s="145"/>
      <c r="R79" s="143">
        <f t="shared" si="345"/>
        <v>0.28284271247461906</v>
      </c>
      <c r="S79" s="27">
        <f t="shared" si="373"/>
        <v>250000</v>
      </c>
      <c r="T79" s="28">
        <f t="shared" si="374"/>
        <v>47500</v>
      </c>
      <c r="U79" s="30">
        <f t="shared" si="375"/>
        <v>297500</v>
      </c>
      <c r="V79" s="26">
        <v>1</v>
      </c>
      <c r="W79" s="27">
        <v>200000</v>
      </c>
      <c r="X79" s="27">
        <v>300000</v>
      </c>
      <c r="Y79" s="145"/>
      <c r="Z79" s="145"/>
      <c r="AA79" s="143">
        <f t="shared" si="349"/>
        <v>0.28284271247461906</v>
      </c>
      <c r="AB79" s="27">
        <f t="shared" si="376"/>
        <v>250000</v>
      </c>
      <c r="AC79" s="28">
        <f t="shared" si="351"/>
        <v>47500</v>
      </c>
      <c r="AD79" s="29">
        <f t="shared" si="377"/>
        <v>297500</v>
      </c>
      <c r="AE79" s="26">
        <v>1</v>
      </c>
      <c r="AF79" s="27">
        <v>200000</v>
      </c>
      <c r="AG79" s="27">
        <v>550000</v>
      </c>
      <c r="AH79" s="145"/>
      <c r="AI79" s="145"/>
      <c r="AJ79" s="163">
        <f t="shared" si="296"/>
        <v>0.65996632910744435</v>
      </c>
      <c r="AK79" s="205">
        <f>+AF79</f>
        <v>200000</v>
      </c>
      <c r="AL79" s="28">
        <f t="shared" si="378"/>
        <v>38000</v>
      </c>
      <c r="AM79" s="30">
        <f t="shared" si="379"/>
        <v>238000</v>
      </c>
      <c r="AN79" s="26">
        <v>1</v>
      </c>
      <c r="AO79" s="27">
        <v>200000</v>
      </c>
      <c r="AP79" s="27">
        <v>550000</v>
      </c>
      <c r="AQ79" s="145"/>
      <c r="AR79" s="145"/>
      <c r="AS79" s="163">
        <f t="shared" si="380"/>
        <v>0.65996632910744435</v>
      </c>
      <c r="AT79" s="197">
        <f t="shared" si="381"/>
        <v>375000</v>
      </c>
      <c r="AU79" s="28">
        <f t="shared" si="302"/>
        <v>71250</v>
      </c>
      <c r="AV79" s="30">
        <f t="shared" si="382"/>
        <v>446250</v>
      </c>
      <c r="AW79" s="26">
        <v>1</v>
      </c>
      <c r="AX79" s="27">
        <v>200000</v>
      </c>
      <c r="AY79" s="27">
        <v>550000</v>
      </c>
      <c r="AZ79" s="145"/>
      <c r="BA79" s="145"/>
      <c r="BB79" s="163">
        <f t="shared" si="58"/>
        <v>0.65996632910744435</v>
      </c>
      <c r="BC79" s="198">
        <f>+AX79</f>
        <v>200000</v>
      </c>
      <c r="BD79" s="27">
        <f t="shared" si="305"/>
        <v>38000</v>
      </c>
      <c r="BE79" s="27">
        <f t="shared" si="384"/>
        <v>238000</v>
      </c>
      <c r="BF79" s="26">
        <v>1</v>
      </c>
      <c r="BG79" s="27">
        <v>160000</v>
      </c>
      <c r="BH79" s="27">
        <v>179200</v>
      </c>
      <c r="BI79" s="145"/>
      <c r="BJ79" s="145"/>
      <c r="BK79" s="143">
        <f t="shared" si="401"/>
        <v>8.0049824285269536E-2</v>
      </c>
      <c r="BL79" s="27">
        <f t="shared" si="385"/>
        <v>169600</v>
      </c>
      <c r="BM79" s="27">
        <f t="shared" si="354"/>
        <v>32224</v>
      </c>
      <c r="BN79" s="28">
        <f t="shared" si="386"/>
        <v>201824</v>
      </c>
      <c r="BO79" s="26">
        <v>1</v>
      </c>
      <c r="BP79" s="27">
        <v>160000</v>
      </c>
      <c r="BQ79" s="27">
        <v>350000</v>
      </c>
      <c r="BR79" s="148"/>
      <c r="BS79" s="148"/>
      <c r="BT79" s="163">
        <f t="shared" si="405"/>
        <v>0.52686387617821195</v>
      </c>
      <c r="BU79" s="198">
        <f>+BP79</f>
        <v>160000</v>
      </c>
      <c r="BV79" s="28">
        <f t="shared" si="357"/>
        <v>30400</v>
      </c>
      <c r="BW79" s="30">
        <f t="shared" si="388"/>
        <v>190400</v>
      </c>
      <c r="BX79" s="26">
        <v>1</v>
      </c>
      <c r="BY79" s="28">
        <v>160000</v>
      </c>
      <c r="BZ79" s="28">
        <v>350000</v>
      </c>
      <c r="CA79" s="156"/>
      <c r="CB79" s="156"/>
      <c r="CC79" s="178">
        <f t="shared" si="406"/>
        <v>0.52686387617821195</v>
      </c>
      <c r="CD79" s="209">
        <f t="shared" si="389"/>
        <v>255000</v>
      </c>
      <c r="CE79" s="28">
        <f t="shared" si="339"/>
        <v>48450</v>
      </c>
      <c r="CF79" s="29">
        <f t="shared" si="390"/>
        <v>303450</v>
      </c>
      <c r="CG79" s="26">
        <v>1</v>
      </c>
      <c r="CH79" s="27">
        <v>128000</v>
      </c>
      <c r="CI79" s="27">
        <v>153600</v>
      </c>
      <c r="CJ79" s="148"/>
      <c r="CK79" s="148"/>
      <c r="CL79" s="143">
        <f t="shared" si="391"/>
        <v>0.12856486930664501</v>
      </c>
      <c r="CM79" s="27">
        <f t="shared" si="392"/>
        <v>140800</v>
      </c>
      <c r="CN79" s="27">
        <f t="shared" si="341"/>
        <v>26752</v>
      </c>
      <c r="CO79" s="28">
        <f t="shared" si="393"/>
        <v>167552</v>
      </c>
      <c r="CP79" s="26">
        <v>1</v>
      </c>
      <c r="CQ79" s="27">
        <v>128000</v>
      </c>
      <c r="CR79" s="27">
        <v>153600</v>
      </c>
      <c r="CS79" s="148"/>
      <c r="CT79" s="148"/>
      <c r="CU79" s="143">
        <f t="shared" si="402"/>
        <v>0.12856486930664501</v>
      </c>
      <c r="CV79" s="27">
        <f t="shared" si="394"/>
        <v>140800</v>
      </c>
      <c r="CW79" s="28">
        <f t="shared" si="395"/>
        <v>26752</v>
      </c>
      <c r="CX79" s="29">
        <f t="shared" si="396"/>
        <v>167552</v>
      </c>
      <c r="CY79" s="26">
        <v>1</v>
      </c>
      <c r="CZ79" s="27">
        <v>128000</v>
      </c>
      <c r="DA79" s="27">
        <v>102400</v>
      </c>
      <c r="DB79" s="133"/>
      <c r="DC79" s="133"/>
      <c r="DD79" s="143">
        <f t="shared" ref="DD79:DD126" si="407">+STDEVA(CZ79:DA79)/AVERAGE(CZ79:DA79)</f>
        <v>0.15713484026367724</v>
      </c>
      <c r="DE79" s="27">
        <f t="shared" si="397"/>
        <v>115200</v>
      </c>
      <c r="DF79" s="27">
        <f t="shared" si="366"/>
        <v>21888</v>
      </c>
      <c r="DG79" s="28">
        <f t="shared" si="398"/>
        <v>137088</v>
      </c>
      <c r="DH79" s="31" t="s">
        <v>30</v>
      </c>
      <c r="DI79" s="43" t="s">
        <v>30</v>
      </c>
      <c r="DJ79" s="43" t="s">
        <v>30</v>
      </c>
      <c r="DK79" s="43" t="s">
        <v>30</v>
      </c>
      <c r="DL79" s="43" t="s">
        <v>30</v>
      </c>
      <c r="DM79" s="32" t="s">
        <v>30</v>
      </c>
      <c r="DN79" s="32" t="s">
        <v>30</v>
      </c>
      <c r="DO79" s="33" t="s">
        <v>30</v>
      </c>
    </row>
    <row r="80" spans="1:119" ht="21" customHeight="1" x14ac:dyDescent="0.25">
      <c r="A80" s="23">
        <f t="shared" si="403"/>
        <v>66</v>
      </c>
      <c r="B80" s="24" t="s">
        <v>98</v>
      </c>
      <c r="C80" s="25" t="s">
        <v>105</v>
      </c>
      <c r="D80" s="31" t="s">
        <v>30</v>
      </c>
      <c r="E80" s="32" t="s">
        <v>30</v>
      </c>
      <c r="F80" s="32" t="s">
        <v>30</v>
      </c>
      <c r="G80" s="32" t="s">
        <v>30</v>
      </c>
      <c r="H80" s="32" t="s">
        <v>30</v>
      </c>
      <c r="I80" s="32" t="s">
        <v>30</v>
      </c>
      <c r="J80" s="32" t="s">
        <v>30</v>
      </c>
      <c r="K80" s="32" t="s">
        <v>30</v>
      </c>
      <c r="L80" s="32" t="s">
        <v>30</v>
      </c>
      <c r="M80" s="31" t="s">
        <v>30</v>
      </c>
      <c r="N80" s="32" t="s">
        <v>30</v>
      </c>
      <c r="O80" s="32" t="s">
        <v>30</v>
      </c>
      <c r="P80" s="32" t="s">
        <v>30</v>
      </c>
      <c r="Q80" s="32" t="s">
        <v>30</v>
      </c>
      <c r="R80" s="32" t="s">
        <v>30</v>
      </c>
      <c r="S80" s="32" t="s">
        <v>30</v>
      </c>
      <c r="T80" s="32" t="s">
        <v>30</v>
      </c>
      <c r="U80" s="33" t="s">
        <v>30</v>
      </c>
      <c r="V80" s="31" t="s">
        <v>30</v>
      </c>
      <c r="W80" s="32" t="s">
        <v>30</v>
      </c>
      <c r="X80" s="32" t="s">
        <v>30</v>
      </c>
      <c r="Y80" s="32" t="s">
        <v>30</v>
      </c>
      <c r="Z80" s="32" t="s">
        <v>30</v>
      </c>
      <c r="AA80" s="32" t="s">
        <v>30</v>
      </c>
      <c r="AB80" s="32" t="s">
        <v>30</v>
      </c>
      <c r="AC80" s="32" t="s">
        <v>30</v>
      </c>
      <c r="AD80" s="34" t="s">
        <v>30</v>
      </c>
      <c r="AE80" s="31" t="s">
        <v>30</v>
      </c>
      <c r="AF80" s="32" t="s">
        <v>30</v>
      </c>
      <c r="AG80" s="32" t="s">
        <v>30</v>
      </c>
      <c r="AH80" s="32" t="s">
        <v>30</v>
      </c>
      <c r="AI80" s="32" t="s">
        <v>30</v>
      </c>
      <c r="AJ80" s="32" t="s">
        <v>30</v>
      </c>
      <c r="AK80" s="32" t="s">
        <v>30</v>
      </c>
      <c r="AL80" s="32" t="s">
        <v>30</v>
      </c>
      <c r="AM80" s="33" t="s">
        <v>30</v>
      </c>
      <c r="AN80" s="26">
        <v>1</v>
      </c>
      <c r="AO80" s="27">
        <v>2500000</v>
      </c>
      <c r="AP80" s="27">
        <v>2500000</v>
      </c>
      <c r="AQ80" s="27"/>
      <c r="AR80" s="27"/>
      <c r="AS80" s="143">
        <f t="shared" si="380"/>
        <v>0</v>
      </c>
      <c r="AT80" s="27">
        <f t="shared" si="381"/>
        <v>2500000</v>
      </c>
      <c r="AU80" s="28">
        <f t="shared" si="302"/>
        <v>475000</v>
      </c>
      <c r="AV80" s="30">
        <f t="shared" si="382"/>
        <v>2975000</v>
      </c>
      <c r="AW80" s="26">
        <v>1</v>
      </c>
      <c r="AX80" s="27">
        <v>2500000</v>
      </c>
      <c r="AY80" s="27">
        <v>2500000</v>
      </c>
      <c r="AZ80" s="27"/>
      <c r="BA80" s="27"/>
      <c r="BB80" s="143">
        <f t="shared" si="58"/>
        <v>0</v>
      </c>
      <c r="BC80" s="27">
        <f t="shared" si="383"/>
        <v>2500000</v>
      </c>
      <c r="BD80" s="27">
        <f t="shared" si="305"/>
        <v>475000</v>
      </c>
      <c r="BE80" s="27">
        <f t="shared" si="384"/>
        <v>2975000</v>
      </c>
      <c r="BF80" s="31" t="s">
        <v>30</v>
      </c>
      <c r="BG80" s="32" t="s">
        <v>30</v>
      </c>
      <c r="BH80" s="32" t="s">
        <v>30</v>
      </c>
      <c r="BI80" s="32" t="s">
        <v>30</v>
      </c>
      <c r="BJ80" s="32" t="s">
        <v>30</v>
      </c>
      <c r="BK80" s="32" t="s">
        <v>30</v>
      </c>
      <c r="BL80" s="32" t="s">
        <v>30</v>
      </c>
      <c r="BM80" s="32" t="s">
        <v>30</v>
      </c>
      <c r="BN80" s="32" t="s">
        <v>30</v>
      </c>
      <c r="BO80" s="31" t="s">
        <v>30</v>
      </c>
      <c r="BP80" s="32" t="s">
        <v>30</v>
      </c>
      <c r="BQ80" s="32" t="s">
        <v>30</v>
      </c>
      <c r="BR80" s="32" t="s">
        <v>30</v>
      </c>
      <c r="BS80" s="32" t="s">
        <v>30</v>
      </c>
      <c r="BT80" s="32" t="s">
        <v>30</v>
      </c>
      <c r="BU80" s="32" t="s">
        <v>30</v>
      </c>
      <c r="BV80" s="32" t="s">
        <v>30</v>
      </c>
      <c r="BW80" s="33" t="s">
        <v>30</v>
      </c>
      <c r="BX80" s="31" t="s">
        <v>30</v>
      </c>
      <c r="BY80" s="32" t="s">
        <v>30</v>
      </c>
      <c r="BZ80" s="32" t="s">
        <v>30</v>
      </c>
      <c r="CA80" s="32" t="s">
        <v>30</v>
      </c>
      <c r="CB80" s="32" t="s">
        <v>30</v>
      </c>
      <c r="CC80" s="32" t="s">
        <v>30</v>
      </c>
      <c r="CD80" s="32" t="s">
        <v>30</v>
      </c>
      <c r="CE80" s="32" t="s">
        <v>30</v>
      </c>
      <c r="CF80" s="34" t="s">
        <v>30</v>
      </c>
      <c r="CG80" s="31" t="s">
        <v>30</v>
      </c>
      <c r="CH80" s="32" t="s">
        <v>30</v>
      </c>
      <c r="CI80" s="32" t="s">
        <v>30</v>
      </c>
      <c r="CJ80" s="32" t="s">
        <v>30</v>
      </c>
      <c r="CK80" s="32" t="s">
        <v>30</v>
      </c>
      <c r="CL80" s="32" t="s">
        <v>30</v>
      </c>
      <c r="CM80" s="32" t="s">
        <v>30</v>
      </c>
      <c r="CN80" s="32" t="s">
        <v>30</v>
      </c>
      <c r="CO80" s="32" t="s">
        <v>30</v>
      </c>
      <c r="CP80" s="31" t="s">
        <v>30</v>
      </c>
      <c r="CQ80" s="32" t="s">
        <v>30</v>
      </c>
      <c r="CR80" s="32" t="s">
        <v>30</v>
      </c>
      <c r="CS80" s="32" t="s">
        <v>30</v>
      </c>
      <c r="CT80" s="32" t="s">
        <v>30</v>
      </c>
      <c r="CU80" s="32" t="s">
        <v>30</v>
      </c>
      <c r="CV80" s="32" t="s">
        <v>30</v>
      </c>
      <c r="CW80" s="32" t="s">
        <v>30</v>
      </c>
      <c r="CX80" s="34" t="s">
        <v>30</v>
      </c>
      <c r="CY80" s="31" t="s">
        <v>30</v>
      </c>
      <c r="CZ80" s="32" t="s">
        <v>30</v>
      </c>
      <c r="DA80" s="32" t="s">
        <v>30</v>
      </c>
      <c r="DB80" s="32" t="s">
        <v>30</v>
      </c>
      <c r="DC80" s="32" t="s">
        <v>30</v>
      </c>
      <c r="DD80" s="32" t="s">
        <v>30</v>
      </c>
      <c r="DE80" s="32" t="s">
        <v>30</v>
      </c>
      <c r="DF80" s="32" t="s">
        <v>30</v>
      </c>
      <c r="DG80" s="32" t="s">
        <v>30</v>
      </c>
      <c r="DH80" s="31" t="s">
        <v>30</v>
      </c>
      <c r="DI80" s="43" t="s">
        <v>30</v>
      </c>
      <c r="DJ80" s="43" t="s">
        <v>30</v>
      </c>
      <c r="DK80" s="43" t="s">
        <v>30</v>
      </c>
      <c r="DL80" s="43" t="s">
        <v>30</v>
      </c>
      <c r="DM80" s="32" t="s">
        <v>30</v>
      </c>
      <c r="DN80" s="32" t="s">
        <v>30</v>
      </c>
      <c r="DO80" s="33" t="s">
        <v>30</v>
      </c>
    </row>
    <row r="81" spans="1:119" ht="21" customHeight="1" x14ac:dyDescent="0.25">
      <c r="A81" s="23">
        <f t="shared" si="403"/>
        <v>67</v>
      </c>
      <c r="B81" s="24" t="s">
        <v>98</v>
      </c>
      <c r="C81" s="25" t="s">
        <v>106</v>
      </c>
      <c r="D81" s="31" t="s">
        <v>30</v>
      </c>
      <c r="E81" s="32" t="s">
        <v>30</v>
      </c>
      <c r="F81" s="32" t="s">
        <v>30</v>
      </c>
      <c r="G81" s="32" t="s">
        <v>30</v>
      </c>
      <c r="H81" s="32" t="s">
        <v>30</v>
      </c>
      <c r="I81" s="32" t="s">
        <v>30</v>
      </c>
      <c r="J81" s="32" t="s">
        <v>30</v>
      </c>
      <c r="K81" s="32" t="s">
        <v>30</v>
      </c>
      <c r="L81" s="32" t="s">
        <v>30</v>
      </c>
      <c r="M81" s="31" t="s">
        <v>30</v>
      </c>
      <c r="N81" s="32" t="s">
        <v>30</v>
      </c>
      <c r="O81" s="32" t="s">
        <v>30</v>
      </c>
      <c r="P81" s="32" t="s">
        <v>30</v>
      </c>
      <c r="Q81" s="32" t="s">
        <v>30</v>
      </c>
      <c r="R81" s="32" t="s">
        <v>30</v>
      </c>
      <c r="S81" s="32" t="s">
        <v>30</v>
      </c>
      <c r="T81" s="32" t="s">
        <v>30</v>
      </c>
      <c r="U81" s="33" t="s">
        <v>30</v>
      </c>
      <c r="V81" s="31" t="s">
        <v>30</v>
      </c>
      <c r="W81" s="32" t="s">
        <v>30</v>
      </c>
      <c r="X81" s="32" t="s">
        <v>30</v>
      </c>
      <c r="Y81" s="32" t="s">
        <v>30</v>
      </c>
      <c r="Z81" s="32" t="s">
        <v>30</v>
      </c>
      <c r="AA81" s="32" t="s">
        <v>30</v>
      </c>
      <c r="AB81" s="32" t="s">
        <v>30</v>
      </c>
      <c r="AC81" s="32" t="s">
        <v>30</v>
      </c>
      <c r="AD81" s="34" t="s">
        <v>30</v>
      </c>
      <c r="AE81" s="31" t="s">
        <v>30</v>
      </c>
      <c r="AF81" s="32" t="s">
        <v>30</v>
      </c>
      <c r="AG81" s="32" t="s">
        <v>30</v>
      </c>
      <c r="AH81" s="32" t="s">
        <v>30</v>
      </c>
      <c r="AI81" s="32" t="s">
        <v>30</v>
      </c>
      <c r="AJ81" s="32" t="s">
        <v>30</v>
      </c>
      <c r="AK81" s="32" t="s">
        <v>30</v>
      </c>
      <c r="AL81" s="32" t="s">
        <v>30</v>
      </c>
      <c r="AM81" s="33" t="s">
        <v>30</v>
      </c>
      <c r="AN81" s="26">
        <v>1</v>
      </c>
      <c r="AO81" s="27">
        <v>1000000</v>
      </c>
      <c r="AP81" s="27">
        <v>1000000</v>
      </c>
      <c r="AQ81" s="27"/>
      <c r="AR81" s="27"/>
      <c r="AS81" s="143">
        <f t="shared" si="380"/>
        <v>0</v>
      </c>
      <c r="AT81" s="27">
        <f t="shared" si="381"/>
        <v>1000000</v>
      </c>
      <c r="AU81" s="28">
        <f t="shared" si="302"/>
        <v>190000</v>
      </c>
      <c r="AV81" s="30">
        <f t="shared" si="382"/>
        <v>1190000</v>
      </c>
      <c r="AW81" s="26">
        <v>1</v>
      </c>
      <c r="AX81" s="27">
        <v>1000000</v>
      </c>
      <c r="AY81" s="27">
        <v>1000000</v>
      </c>
      <c r="AZ81" s="27"/>
      <c r="BA81" s="27"/>
      <c r="BB81" s="143">
        <f t="shared" si="58"/>
        <v>0</v>
      </c>
      <c r="BC81" s="27">
        <f t="shared" si="383"/>
        <v>1000000</v>
      </c>
      <c r="BD81" s="27">
        <f t="shared" si="305"/>
        <v>190000</v>
      </c>
      <c r="BE81" s="27">
        <f t="shared" si="384"/>
        <v>1190000</v>
      </c>
      <c r="BF81" s="31" t="s">
        <v>30</v>
      </c>
      <c r="BG81" s="32" t="s">
        <v>30</v>
      </c>
      <c r="BH81" s="32" t="s">
        <v>30</v>
      </c>
      <c r="BI81" s="32" t="s">
        <v>30</v>
      </c>
      <c r="BJ81" s="32" t="s">
        <v>30</v>
      </c>
      <c r="BK81" s="32" t="s">
        <v>30</v>
      </c>
      <c r="BL81" s="32" t="s">
        <v>30</v>
      </c>
      <c r="BM81" s="32" t="s">
        <v>30</v>
      </c>
      <c r="BN81" s="32" t="s">
        <v>30</v>
      </c>
      <c r="BO81" s="31" t="s">
        <v>30</v>
      </c>
      <c r="BP81" s="32" t="s">
        <v>30</v>
      </c>
      <c r="BQ81" s="32" t="s">
        <v>30</v>
      </c>
      <c r="BR81" s="32" t="s">
        <v>30</v>
      </c>
      <c r="BS81" s="32" t="s">
        <v>30</v>
      </c>
      <c r="BT81" s="32" t="s">
        <v>30</v>
      </c>
      <c r="BU81" s="32" t="s">
        <v>30</v>
      </c>
      <c r="BV81" s="32" t="s">
        <v>30</v>
      </c>
      <c r="BW81" s="33" t="s">
        <v>30</v>
      </c>
      <c r="BX81" s="31" t="s">
        <v>30</v>
      </c>
      <c r="BY81" s="32" t="s">
        <v>30</v>
      </c>
      <c r="BZ81" s="32" t="s">
        <v>30</v>
      </c>
      <c r="CA81" s="32" t="s">
        <v>30</v>
      </c>
      <c r="CB81" s="32" t="s">
        <v>30</v>
      </c>
      <c r="CC81" s="32" t="s">
        <v>30</v>
      </c>
      <c r="CD81" s="32" t="s">
        <v>30</v>
      </c>
      <c r="CE81" s="32" t="s">
        <v>30</v>
      </c>
      <c r="CF81" s="34" t="s">
        <v>30</v>
      </c>
      <c r="CG81" s="31" t="s">
        <v>30</v>
      </c>
      <c r="CH81" s="32" t="s">
        <v>30</v>
      </c>
      <c r="CI81" s="32" t="s">
        <v>30</v>
      </c>
      <c r="CJ81" s="32" t="s">
        <v>30</v>
      </c>
      <c r="CK81" s="32" t="s">
        <v>30</v>
      </c>
      <c r="CL81" s="32" t="s">
        <v>30</v>
      </c>
      <c r="CM81" s="32" t="s">
        <v>30</v>
      </c>
      <c r="CN81" s="32" t="s">
        <v>30</v>
      </c>
      <c r="CO81" s="32" t="s">
        <v>30</v>
      </c>
      <c r="CP81" s="31" t="s">
        <v>30</v>
      </c>
      <c r="CQ81" s="32" t="s">
        <v>30</v>
      </c>
      <c r="CR81" s="32" t="s">
        <v>30</v>
      </c>
      <c r="CS81" s="32" t="s">
        <v>30</v>
      </c>
      <c r="CT81" s="32" t="s">
        <v>30</v>
      </c>
      <c r="CU81" s="32" t="s">
        <v>30</v>
      </c>
      <c r="CV81" s="32" t="s">
        <v>30</v>
      </c>
      <c r="CW81" s="32" t="s">
        <v>30</v>
      </c>
      <c r="CX81" s="34" t="s">
        <v>30</v>
      </c>
      <c r="CY81" s="31" t="s">
        <v>30</v>
      </c>
      <c r="CZ81" s="32" t="s">
        <v>30</v>
      </c>
      <c r="DA81" s="32" t="s">
        <v>30</v>
      </c>
      <c r="DB81" s="32" t="s">
        <v>30</v>
      </c>
      <c r="DC81" s="32" t="s">
        <v>30</v>
      </c>
      <c r="DD81" s="32" t="s">
        <v>30</v>
      </c>
      <c r="DE81" s="32" t="s">
        <v>30</v>
      </c>
      <c r="DF81" s="32" t="s">
        <v>30</v>
      </c>
      <c r="DG81" s="32" t="s">
        <v>30</v>
      </c>
      <c r="DH81" s="31" t="s">
        <v>30</v>
      </c>
      <c r="DI81" s="43" t="s">
        <v>30</v>
      </c>
      <c r="DJ81" s="43" t="s">
        <v>30</v>
      </c>
      <c r="DK81" s="43" t="s">
        <v>30</v>
      </c>
      <c r="DL81" s="43" t="s">
        <v>30</v>
      </c>
      <c r="DM81" s="32" t="s">
        <v>30</v>
      </c>
      <c r="DN81" s="32" t="s">
        <v>30</v>
      </c>
      <c r="DO81" s="33" t="s">
        <v>30</v>
      </c>
    </row>
    <row r="82" spans="1:119" ht="21" customHeight="1" x14ac:dyDescent="0.25">
      <c r="A82" s="23">
        <f t="shared" si="403"/>
        <v>68</v>
      </c>
      <c r="B82" s="24" t="s">
        <v>98</v>
      </c>
      <c r="C82" s="25" t="s">
        <v>107</v>
      </c>
      <c r="D82" s="26">
        <v>1</v>
      </c>
      <c r="E82" s="27">
        <v>10000000</v>
      </c>
      <c r="F82" s="27">
        <v>8500000</v>
      </c>
      <c r="G82" s="145"/>
      <c r="H82" s="145"/>
      <c r="I82" s="143">
        <f t="shared" ref="I82:I88" si="408">+STDEVA(E82:F82)/AVERAGE(E82:F82)</f>
        <v>0.11466596451673745</v>
      </c>
      <c r="J82" s="113">
        <f t="shared" si="399"/>
        <v>9250000</v>
      </c>
      <c r="K82" s="28">
        <f t="shared" ref="K82:K85" si="409">J82*19%</f>
        <v>1757500</v>
      </c>
      <c r="L82" s="29">
        <f t="shared" si="400"/>
        <v>11007500</v>
      </c>
      <c r="M82" s="26">
        <v>1</v>
      </c>
      <c r="N82" s="27">
        <v>10000000</v>
      </c>
      <c r="O82" s="27">
        <v>8500000</v>
      </c>
      <c r="P82" s="145"/>
      <c r="Q82" s="145"/>
      <c r="R82" s="143">
        <f t="shared" ref="R82:R88" si="410">+STDEVA(N82:O82)/AVERAGE(N82:O82)</f>
        <v>0.11466596451673745</v>
      </c>
      <c r="S82" s="27">
        <f t="shared" ref="S82:S85" si="411">+AVERAGE(N82:P82)</f>
        <v>9250000</v>
      </c>
      <c r="T82" s="28">
        <f t="shared" ref="T82:T85" si="412">+S82*19%</f>
        <v>1757500</v>
      </c>
      <c r="U82" s="30">
        <f t="shared" ref="U82:U85" si="413">+T82+S82</f>
        <v>11007500</v>
      </c>
      <c r="V82" s="26">
        <v>1</v>
      </c>
      <c r="W82" s="27">
        <v>10000000</v>
      </c>
      <c r="X82" s="27">
        <v>8500000</v>
      </c>
      <c r="Y82" s="145"/>
      <c r="Z82" s="145"/>
      <c r="AA82" s="143">
        <f t="shared" ref="AA82:AA88" si="414">+STDEVA(W82:X82)/AVERAGE(W82:X82)</f>
        <v>0.11466596451673745</v>
      </c>
      <c r="AB82" s="27">
        <f t="shared" ref="AB82:AB85" si="415">+AVERAGE(W82:Y82)</f>
        <v>9250000</v>
      </c>
      <c r="AC82" s="28">
        <f t="shared" ref="AC82:AC88" si="416">+AB82*19%</f>
        <v>1757500</v>
      </c>
      <c r="AD82" s="29">
        <f t="shared" ref="AD82:AD85" si="417">+AC82+AB82</f>
        <v>11007500</v>
      </c>
      <c r="AE82" s="26">
        <v>1</v>
      </c>
      <c r="AF82" s="27">
        <v>10000000</v>
      </c>
      <c r="AG82" s="27">
        <v>9200000</v>
      </c>
      <c r="AH82" s="145"/>
      <c r="AI82" s="145"/>
      <c r="AJ82" s="143">
        <f t="shared" ref="AJ82:AJ88" si="418">+STDEVA(AF82:AG82)/AVERAGE(AF82:AG82)</f>
        <v>5.8925565098878967E-2</v>
      </c>
      <c r="AK82" s="27">
        <f t="shared" ref="AK82:AK84" si="419">+AVERAGE(AF82:AH82)</f>
        <v>9600000</v>
      </c>
      <c r="AL82" s="28">
        <f t="shared" ref="AL82:AL85" si="420">+AK82*19%</f>
        <v>1824000</v>
      </c>
      <c r="AM82" s="30">
        <f t="shared" ref="AM82:AM85" si="421">+AL82+AK82</f>
        <v>11424000</v>
      </c>
      <c r="AN82" s="26">
        <v>1</v>
      </c>
      <c r="AO82" s="27">
        <v>10000000</v>
      </c>
      <c r="AP82" s="27">
        <v>9200000</v>
      </c>
      <c r="AQ82" s="145"/>
      <c r="AR82" s="145"/>
      <c r="AS82" s="143">
        <f t="shared" ref="AS82:AS126" si="422">+STDEVA(AO82:AP82)/AVERAGE(AO82:AP82)</f>
        <v>5.8925565098878967E-2</v>
      </c>
      <c r="AT82" s="27">
        <f t="shared" si="381"/>
        <v>9600000</v>
      </c>
      <c r="AU82" s="28">
        <f t="shared" si="302"/>
        <v>1824000</v>
      </c>
      <c r="AV82" s="30">
        <f t="shared" si="382"/>
        <v>11424000</v>
      </c>
      <c r="AW82" s="26">
        <v>1</v>
      </c>
      <c r="AX82" s="27">
        <v>10000000</v>
      </c>
      <c r="AY82" s="27">
        <v>9200000</v>
      </c>
      <c r="AZ82" s="145"/>
      <c r="BA82" s="145"/>
      <c r="BB82" s="143">
        <f t="shared" ref="BB82:BB126" si="423">+STDEVA(AX82:AY82)/AVERAGE(AX82:AY82)</f>
        <v>5.8925565098878967E-2</v>
      </c>
      <c r="BC82" s="27">
        <f t="shared" si="383"/>
        <v>9600000</v>
      </c>
      <c r="BD82" s="27">
        <f t="shared" si="305"/>
        <v>1824000</v>
      </c>
      <c r="BE82" s="27">
        <f t="shared" si="384"/>
        <v>11424000</v>
      </c>
      <c r="BF82" s="26">
        <v>1</v>
      </c>
      <c r="BG82" s="27">
        <v>8000000</v>
      </c>
      <c r="BH82" s="27">
        <v>8960000</v>
      </c>
      <c r="BI82" s="145"/>
      <c r="BJ82" s="145"/>
      <c r="BK82" s="143">
        <f t="shared" si="401"/>
        <v>8.0049824285269522E-2</v>
      </c>
      <c r="BL82" s="27">
        <f t="shared" ref="BL82:BL85" si="424">+AVERAGE(BG82:BI82)</f>
        <v>8480000</v>
      </c>
      <c r="BM82" s="27">
        <f t="shared" ref="BM82:BM88" si="425">+BL82*19%</f>
        <v>1611200</v>
      </c>
      <c r="BN82" s="28">
        <f t="shared" ref="BN82:BN85" si="426">+BM82+BL82</f>
        <v>10091200</v>
      </c>
      <c r="BO82" s="26">
        <v>1</v>
      </c>
      <c r="BP82" s="27">
        <v>8000000</v>
      </c>
      <c r="BQ82" s="27">
        <v>6500000</v>
      </c>
      <c r="BR82" s="148"/>
      <c r="BS82" s="148"/>
      <c r="BT82" s="143">
        <f t="shared" si="405"/>
        <v>0.14629795472825122</v>
      </c>
      <c r="BU82" s="27">
        <f t="shared" ref="BU82:BU84" si="427">+AVERAGE(BP82:BR82)</f>
        <v>7250000</v>
      </c>
      <c r="BV82" s="28">
        <f t="shared" ref="BV82:BV88" si="428">+BU82*19%</f>
        <v>1377500</v>
      </c>
      <c r="BW82" s="30">
        <f t="shared" ref="BW82:BW85" si="429">+BV82+BU82</f>
        <v>8627500</v>
      </c>
      <c r="BX82" s="26">
        <v>1</v>
      </c>
      <c r="BY82" s="28">
        <v>8000000</v>
      </c>
      <c r="BZ82" s="28">
        <v>6500000</v>
      </c>
      <c r="CA82" s="156"/>
      <c r="CB82" s="156"/>
      <c r="CC82" s="177">
        <f t="shared" si="406"/>
        <v>0.14629795472825122</v>
      </c>
      <c r="CD82" s="28">
        <f t="shared" ref="CD82:CD84" si="430">+AVERAGE(BY82:CA82)</f>
        <v>7250000</v>
      </c>
      <c r="CE82" s="28">
        <f t="shared" ref="CE82:CE85" si="431">+CD82*19%</f>
        <v>1377500</v>
      </c>
      <c r="CF82" s="29">
        <f t="shared" ref="CF82:CF85" si="432">+CE82+CD82</f>
        <v>8627500</v>
      </c>
      <c r="CG82" s="26">
        <v>1</v>
      </c>
      <c r="CH82" s="27">
        <v>6400000</v>
      </c>
      <c r="CI82" s="27">
        <v>7680000</v>
      </c>
      <c r="CJ82" s="148"/>
      <c r="CK82" s="148"/>
      <c r="CL82" s="143">
        <f>+STDEVA(CH82:CI82)/AVERAGE(CH82:CI82)</f>
        <v>0.12856486930664501</v>
      </c>
      <c r="CM82" s="27">
        <f>+AVERAGE(CH82:CJ82)</f>
        <v>7040000</v>
      </c>
      <c r="CN82" s="27">
        <f t="shared" ref="CN82:CN92" si="433">+CM82*19%</f>
        <v>1337600</v>
      </c>
      <c r="CO82" s="28">
        <f t="shared" ref="CO82:CO85" si="434">+CN82+CM82</f>
        <v>8377600</v>
      </c>
      <c r="CP82" s="26">
        <v>1</v>
      </c>
      <c r="CQ82" s="27">
        <v>6400000</v>
      </c>
      <c r="CR82" s="27">
        <v>7680000</v>
      </c>
      <c r="CS82" s="148"/>
      <c r="CT82" s="148"/>
      <c r="CU82" s="143">
        <f t="shared" si="402"/>
        <v>0.12856486930664501</v>
      </c>
      <c r="CV82" s="27">
        <f t="shared" ref="CV82:CV85" si="435">+AVERAGE(CQ82:CS82)</f>
        <v>7040000</v>
      </c>
      <c r="CW82" s="28">
        <f>+CV82*19%</f>
        <v>1337600</v>
      </c>
      <c r="CX82" s="29">
        <f>+CW82+CV82</f>
        <v>8377600</v>
      </c>
      <c r="CY82" s="26">
        <v>1</v>
      </c>
      <c r="CZ82" s="27">
        <v>6400000</v>
      </c>
      <c r="DA82" s="27">
        <v>5120000</v>
      </c>
      <c r="DB82" s="133"/>
      <c r="DC82" s="133"/>
      <c r="DD82" s="143">
        <f t="shared" si="407"/>
        <v>0.15713484026367722</v>
      </c>
      <c r="DE82" s="27">
        <f t="shared" ref="DE82:DE85" si="436">+AVERAGE(CZ82:DB82)</f>
        <v>5760000</v>
      </c>
      <c r="DF82" s="27">
        <f t="shared" ref="DF82:DF88" si="437">+DE82*19%</f>
        <v>1094400</v>
      </c>
      <c r="DG82" s="28">
        <f t="shared" ref="DG82:DG85" si="438">+DF82+DE82</f>
        <v>6854400</v>
      </c>
      <c r="DH82" s="31" t="s">
        <v>30</v>
      </c>
      <c r="DI82" s="43" t="s">
        <v>30</v>
      </c>
      <c r="DJ82" s="43" t="s">
        <v>30</v>
      </c>
      <c r="DK82" s="43" t="s">
        <v>30</v>
      </c>
      <c r="DL82" s="43" t="s">
        <v>30</v>
      </c>
      <c r="DM82" s="32" t="s">
        <v>30</v>
      </c>
      <c r="DN82" s="32" t="s">
        <v>30</v>
      </c>
      <c r="DO82" s="33" t="s">
        <v>30</v>
      </c>
    </row>
    <row r="83" spans="1:119" ht="20.25" customHeight="1" x14ac:dyDescent="0.25">
      <c r="A83" s="23">
        <f t="shared" si="403"/>
        <v>69</v>
      </c>
      <c r="B83" s="24" t="s">
        <v>98</v>
      </c>
      <c r="C83" s="25" t="s">
        <v>108</v>
      </c>
      <c r="D83" s="26">
        <v>1</v>
      </c>
      <c r="E83" s="27">
        <v>1000000</v>
      </c>
      <c r="F83" s="27">
        <v>80000</v>
      </c>
      <c r="G83" s="27">
        <f>8403*1.052</f>
        <v>8839.9560000000001</v>
      </c>
      <c r="H83" s="27">
        <f>+(20000*1.0928)*1.052</f>
        <v>22992.512000000002</v>
      </c>
      <c r="I83" s="163">
        <f t="shared" si="408"/>
        <v>1.2047004420215253</v>
      </c>
      <c r="J83" s="200">
        <f>+MEDIAN(E83:H83)</f>
        <v>51496.256000000001</v>
      </c>
      <c r="K83" s="28">
        <f t="shared" si="409"/>
        <v>9784.2886400000007</v>
      </c>
      <c r="L83" s="29">
        <f t="shared" si="400"/>
        <v>61280.54464</v>
      </c>
      <c r="M83" s="26">
        <v>1</v>
      </c>
      <c r="N83" s="27">
        <v>1000000</v>
      </c>
      <c r="O83" s="27">
        <v>80000</v>
      </c>
      <c r="P83" s="270">
        <f>8403*1.052</f>
        <v>8839.9560000000001</v>
      </c>
      <c r="Q83" s="270">
        <f>+(20000*1.0928)*1.052</f>
        <v>22992.512000000002</v>
      </c>
      <c r="R83" s="163">
        <f t="shared" si="410"/>
        <v>1.2047004420215253</v>
      </c>
      <c r="S83" s="196">
        <f>+MEDIAN(N83:Q83)</f>
        <v>51496.256000000001</v>
      </c>
      <c r="T83" s="28">
        <f t="shared" si="412"/>
        <v>9784.2886400000007</v>
      </c>
      <c r="U83" s="30">
        <f t="shared" si="413"/>
        <v>61280.54464</v>
      </c>
      <c r="V83" s="26">
        <v>1</v>
      </c>
      <c r="W83" s="27">
        <v>1000000</v>
      </c>
      <c r="X83" s="27">
        <v>80000</v>
      </c>
      <c r="Y83" s="145">
        <f>8403*1.052</f>
        <v>8839.9560000000001</v>
      </c>
      <c r="Z83" s="145">
        <f>+(2000000*1.0928)*1.052</f>
        <v>2299251.2000000002</v>
      </c>
      <c r="AA83" s="163">
        <f t="shared" si="414"/>
        <v>1.2047004420215253</v>
      </c>
      <c r="AB83" s="196">
        <f>+MEDIAN(W83:Z83)</f>
        <v>540000</v>
      </c>
      <c r="AC83" s="28">
        <f t="shared" si="416"/>
        <v>102600</v>
      </c>
      <c r="AD83" s="29">
        <f t="shared" si="417"/>
        <v>642600</v>
      </c>
      <c r="AE83" s="26">
        <v>1</v>
      </c>
      <c r="AF83" s="27">
        <v>1000000</v>
      </c>
      <c r="AG83" s="27">
        <v>1500000</v>
      </c>
      <c r="AH83" s="145"/>
      <c r="AI83" s="145"/>
      <c r="AJ83" s="143">
        <f t="shared" si="418"/>
        <v>0.28284271247461901</v>
      </c>
      <c r="AK83" s="27">
        <f>+MEDIAN(AF83:AH83)</f>
        <v>1250000</v>
      </c>
      <c r="AL83" s="28">
        <f t="shared" si="420"/>
        <v>237500</v>
      </c>
      <c r="AM83" s="30">
        <f t="shared" si="421"/>
        <v>1487500</v>
      </c>
      <c r="AN83" s="26">
        <v>1</v>
      </c>
      <c r="AO83" s="27">
        <v>1000000</v>
      </c>
      <c r="AP83" s="27">
        <v>1500000</v>
      </c>
      <c r="AQ83" s="145"/>
      <c r="AR83" s="145"/>
      <c r="AS83" s="143">
        <f t="shared" si="422"/>
        <v>0.28284271247461901</v>
      </c>
      <c r="AT83" s="27">
        <f t="shared" si="381"/>
        <v>1250000</v>
      </c>
      <c r="AU83" s="28">
        <f t="shared" si="302"/>
        <v>237500</v>
      </c>
      <c r="AV83" s="30">
        <f t="shared" si="382"/>
        <v>1487500</v>
      </c>
      <c r="AW83" s="26">
        <v>1</v>
      </c>
      <c r="AX83" s="27">
        <v>1000000</v>
      </c>
      <c r="AY83" s="27">
        <v>1500000</v>
      </c>
      <c r="AZ83" s="145"/>
      <c r="BA83" s="145"/>
      <c r="BB83" s="143">
        <f t="shared" si="423"/>
        <v>0.28284271247461901</v>
      </c>
      <c r="BC83" s="27">
        <f t="shared" si="383"/>
        <v>1250000</v>
      </c>
      <c r="BD83" s="27">
        <f t="shared" si="305"/>
        <v>237500</v>
      </c>
      <c r="BE83" s="27">
        <f t="shared" si="384"/>
        <v>1487500</v>
      </c>
      <c r="BF83" s="26">
        <v>1</v>
      </c>
      <c r="BG83" s="27">
        <v>800000</v>
      </c>
      <c r="BH83" s="27">
        <v>896000</v>
      </c>
      <c r="BI83" s="145"/>
      <c r="BJ83" s="145"/>
      <c r="BK83" s="143">
        <f t="shared" si="401"/>
        <v>8.0049824285269522E-2</v>
      </c>
      <c r="BL83" s="27">
        <f t="shared" si="424"/>
        <v>848000</v>
      </c>
      <c r="BM83" s="27">
        <f t="shared" si="425"/>
        <v>161120</v>
      </c>
      <c r="BN83" s="28">
        <f t="shared" si="426"/>
        <v>1009120</v>
      </c>
      <c r="BO83" s="26">
        <v>1</v>
      </c>
      <c r="BP83" s="27">
        <v>800000</v>
      </c>
      <c r="BQ83" s="27">
        <v>750000</v>
      </c>
      <c r="BR83" s="148"/>
      <c r="BS83" s="148"/>
      <c r="BT83" s="143">
        <f t="shared" si="405"/>
        <v>4.5619792334615973E-2</v>
      </c>
      <c r="BU83" s="27">
        <f t="shared" si="427"/>
        <v>775000</v>
      </c>
      <c r="BV83" s="28">
        <f t="shared" si="428"/>
        <v>147250</v>
      </c>
      <c r="BW83" s="30">
        <f t="shared" si="429"/>
        <v>922250</v>
      </c>
      <c r="BX83" s="26">
        <v>1</v>
      </c>
      <c r="BY83" s="28">
        <v>800000</v>
      </c>
      <c r="BZ83" s="28">
        <v>750000</v>
      </c>
      <c r="CA83" s="156"/>
      <c r="CB83" s="156"/>
      <c r="CC83" s="177">
        <f t="shared" si="406"/>
        <v>4.5619792334615973E-2</v>
      </c>
      <c r="CD83" s="28">
        <f t="shared" si="430"/>
        <v>775000</v>
      </c>
      <c r="CE83" s="28">
        <f t="shared" si="431"/>
        <v>147250</v>
      </c>
      <c r="CF83" s="29">
        <f t="shared" si="432"/>
        <v>922250</v>
      </c>
      <c r="CG83" s="26">
        <v>1</v>
      </c>
      <c r="CH83" s="27">
        <v>640000</v>
      </c>
      <c r="CI83" s="27">
        <v>768000</v>
      </c>
      <c r="CJ83" s="148"/>
      <c r="CK83" s="148"/>
      <c r="CL83" s="143">
        <f>+STDEVA(CH83:CI83)/AVERAGE(CH83:CI83)</f>
        <v>0.12856486930664501</v>
      </c>
      <c r="CM83" s="27">
        <f>+AVERAGE(CH83:CJ83)</f>
        <v>704000</v>
      </c>
      <c r="CN83" s="27">
        <f t="shared" si="433"/>
        <v>133760</v>
      </c>
      <c r="CO83" s="28">
        <f t="shared" si="434"/>
        <v>837760</v>
      </c>
      <c r="CP83" s="26">
        <v>1</v>
      </c>
      <c r="CQ83" s="27">
        <v>640000</v>
      </c>
      <c r="CR83" s="27">
        <v>768000</v>
      </c>
      <c r="CS83" s="148"/>
      <c r="CT83" s="148"/>
      <c r="CU83" s="143">
        <f t="shared" si="402"/>
        <v>0.12856486930664501</v>
      </c>
      <c r="CV83" s="27">
        <f t="shared" si="435"/>
        <v>704000</v>
      </c>
      <c r="CW83" s="28">
        <f t="shared" ref="CW83:CW85" si="439">+CV83*19%</f>
        <v>133760</v>
      </c>
      <c r="CX83" s="29">
        <f t="shared" ref="CX83:CX85" si="440">+CW83+CV83</f>
        <v>837760</v>
      </c>
      <c r="CY83" s="26">
        <v>1</v>
      </c>
      <c r="CZ83" s="27">
        <v>640000</v>
      </c>
      <c r="DA83" s="27">
        <v>512000</v>
      </c>
      <c r="DB83" s="133"/>
      <c r="DC83" s="133"/>
      <c r="DD83" s="143">
        <f t="shared" si="407"/>
        <v>0.15713484026367724</v>
      </c>
      <c r="DE83" s="27">
        <f t="shared" si="436"/>
        <v>576000</v>
      </c>
      <c r="DF83" s="27">
        <f t="shared" si="437"/>
        <v>109440</v>
      </c>
      <c r="DG83" s="28">
        <f t="shared" si="438"/>
        <v>685440</v>
      </c>
      <c r="DH83" s="31" t="s">
        <v>30</v>
      </c>
      <c r="DI83" s="43" t="s">
        <v>30</v>
      </c>
      <c r="DJ83" s="43" t="s">
        <v>30</v>
      </c>
      <c r="DK83" s="43" t="s">
        <v>30</v>
      </c>
      <c r="DL83" s="43" t="s">
        <v>30</v>
      </c>
      <c r="DM83" s="32" t="s">
        <v>30</v>
      </c>
      <c r="DN83" s="32" t="s">
        <v>30</v>
      </c>
      <c r="DO83" s="33" t="s">
        <v>30</v>
      </c>
    </row>
    <row r="84" spans="1:119" ht="20.25" customHeight="1" x14ac:dyDescent="0.25">
      <c r="A84" s="23">
        <f t="shared" si="403"/>
        <v>70</v>
      </c>
      <c r="B84" s="24" t="s">
        <v>98</v>
      </c>
      <c r="C84" s="25" t="s">
        <v>109</v>
      </c>
      <c r="D84" s="26">
        <v>1</v>
      </c>
      <c r="E84" s="27">
        <v>3000000</v>
      </c>
      <c r="F84" s="27">
        <v>2250000</v>
      </c>
      <c r="G84" s="145"/>
      <c r="H84" s="145"/>
      <c r="I84" s="143">
        <f t="shared" si="408"/>
        <v>0.20203050891044216</v>
      </c>
      <c r="J84" s="113">
        <f t="shared" si="399"/>
        <v>2625000</v>
      </c>
      <c r="K84" s="28">
        <f t="shared" si="409"/>
        <v>498750</v>
      </c>
      <c r="L84" s="29">
        <f t="shared" si="400"/>
        <v>3123750</v>
      </c>
      <c r="M84" s="26">
        <v>1</v>
      </c>
      <c r="N84" s="27">
        <v>3000000</v>
      </c>
      <c r="O84" s="27">
        <v>2250000</v>
      </c>
      <c r="P84" s="145"/>
      <c r="Q84" s="145"/>
      <c r="R84" s="143">
        <f t="shared" si="410"/>
        <v>0.20203050891044216</v>
      </c>
      <c r="S84" s="27">
        <f t="shared" si="411"/>
        <v>2625000</v>
      </c>
      <c r="T84" s="28">
        <f t="shared" si="412"/>
        <v>498750</v>
      </c>
      <c r="U84" s="30">
        <f t="shared" si="413"/>
        <v>3123750</v>
      </c>
      <c r="V84" s="26">
        <v>1</v>
      </c>
      <c r="W84" s="27">
        <v>3000000</v>
      </c>
      <c r="X84" s="27">
        <v>2250000</v>
      </c>
      <c r="Y84" s="145"/>
      <c r="Z84" s="145"/>
      <c r="AA84" s="143">
        <f t="shared" si="414"/>
        <v>0.20203050891044216</v>
      </c>
      <c r="AB84" s="27">
        <f t="shared" si="415"/>
        <v>2625000</v>
      </c>
      <c r="AC84" s="28">
        <f t="shared" si="416"/>
        <v>498750</v>
      </c>
      <c r="AD84" s="29">
        <f t="shared" si="417"/>
        <v>3123750</v>
      </c>
      <c r="AE84" s="26">
        <v>1</v>
      </c>
      <c r="AF84" s="27">
        <v>3000000</v>
      </c>
      <c r="AG84" s="27">
        <v>2850000</v>
      </c>
      <c r="AH84" s="145"/>
      <c r="AI84" s="145"/>
      <c r="AJ84" s="143">
        <f t="shared" si="418"/>
        <v>3.6261886214694741E-2</v>
      </c>
      <c r="AK84" s="27">
        <f t="shared" si="419"/>
        <v>2925000</v>
      </c>
      <c r="AL84" s="28">
        <f t="shared" si="420"/>
        <v>555750</v>
      </c>
      <c r="AM84" s="30">
        <f t="shared" si="421"/>
        <v>3480750</v>
      </c>
      <c r="AN84" s="26">
        <v>1</v>
      </c>
      <c r="AO84" s="27">
        <v>3000000</v>
      </c>
      <c r="AP84" s="27">
        <v>2850000</v>
      </c>
      <c r="AQ84" s="145"/>
      <c r="AR84" s="145"/>
      <c r="AS84" s="143">
        <f t="shared" si="422"/>
        <v>3.6261886214694741E-2</v>
      </c>
      <c r="AT84" s="27">
        <f t="shared" si="381"/>
        <v>2925000</v>
      </c>
      <c r="AU84" s="28">
        <f t="shared" si="302"/>
        <v>555750</v>
      </c>
      <c r="AV84" s="30">
        <f t="shared" si="382"/>
        <v>3480750</v>
      </c>
      <c r="AW84" s="26">
        <v>1</v>
      </c>
      <c r="AX84" s="27">
        <v>3000000</v>
      </c>
      <c r="AY84" s="27">
        <v>2850000</v>
      </c>
      <c r="AZ84" s="145"/>
      <c r="BA84" s="145"/>
      <c r="BB84" s="143">
        <f t="shared" si="423"/>
        <v>3.6261886214694741E-2</v>
      </c>
      <c r="BC84" s="27">
        <f t="shared" si="383"/>
        <v>2925000</v>
      </c>
      <c r="BD84" s="27">
        <f t="shared" si="305"/>
        <v>555750</v>
      </c>
      <c r="BE84" s="27">
        <f t="shared" si="384"/>
        <v>3480750</v>
      </c>
      <c r="BF84" s="26">
        <v>1</v>
      </c>
      <c r="BG84" s="27">
        <v>2400000</v>
      </c>
      <c r="BH84" s="27">
        <v>2688000</v>
      </c>
      <c r="BI84" s="145"/>
      <c r="BJ84" s="145"/>
      <c r="BK84" s="143">
        <f t="shared" si="401"/>
        <v>8.0049824285269522E-2</v>
      </c>
      <c r="BL84" s="27">
        <f t="shared" si="424"/>
        <v>2544000</v>
      </c>
      <c r="BM84" s="27">
        <f t="shared" si="425"/>
        <v>483360</v>
      </c>
      <c r="BN84" s="28">
        <f t="shared" si="426"/>
        <v>3027360</v>
      </c>
      <c r="BO84" s="26">
        <v>1</v>
      </c>
      <c r="BP84" s="27">
        <v>2400000</v>
      </c>
      <c r="BQ84" s="27">
        <v>1450000</v>
      </c>
      <c r="BR84" s="148"/>
      <c r="BS84" s="148"/>
      <c r="BT84" s="143">
        <f t="shared" si="405"/>
        <v>0.34896178811803641</v>
      </c>
      <c r="BU84" s="27">
        <f t="shared" si="427"/>
        <v>1925000</v>
      </c>
      <c r="BV84" s="28">
        <f t="shared" si="428"/>
        <v>365750</v>
      </c>
      <c r="BW84" s="30">
        <f t="shared" si="429"/>
        <v>2290750</v>
      </c>
      <c r="BX84" s="26">
        <v>1</v>
      </c>
      <c r="BY84" s="28">
        <v>2400000</v>
      </c>
      <c r="BZ84" s="28">
        <v>1450000</v>
      </c>
      <c r="CA84" s="156"/>
      <c r="CB84" s="156"/>
      <c r="CC84" s="177">
        <f t="shared" si="406"/>
        <v>0.34896178811803641</v>
      </c>
      <c r="CD84" s="28">
        <f t="shared" si="430"/>
        <v>1925000</v>
      </c>
      <c r="CE84" s="28">
        <f t="shared" si="431"/>
        <v>365750</v>
      </c>
      <c r="CF84" s="29">
        <f t="shared" si="432"/>
        <v>2290750</v>
      </c>
      <c r="CG84" s="26">
        <v>1</v>
      </c>
      <c r="CH84" s="27">
        <v>1920000</v>
      </c>
      <c r="CI84" s="27">
        <v>2304000</v>
      </c>
      <c r="CJ84" s="148"/>
      <c r="CK84" s="148"/>
      <c r="CL84" s="143">
        <f>+STDEVA(CH84:CI84)/AVERAGE(CH84:CI84)</f>
        <v>0.12856486930664499</v>
      </c>
      <c r="CM84" s="27">
        <f>+AVERAGE(CH84:CJ84)</f>
        <v>2112000</v>
      </c>
      <c r="CN84" s="27">
        <f t="shared" si="433"/>
        <v>401280</v>
      </c>
      <c r="CO84" s="28">
        <f t="shared" si="434"/>
        <v>2513280</v>
      </c>
      <c r="CP84" s="26">
        <v>1</v>
      </c>
      <c r="CQ84" s="27">
        <v>1920000</v>
      </c>
      <c r="CR84" s="27">
        <v>2304000</v>
      </c>
      <c r="CS84" s="148"/>
      <c r="CT84" s="148"/>
      <c r="CU84" s="143">
        <f t="shared" si="402"/>
        <v>0.12856486930664499</v>
      </c>
      <c r="CV84" s="27">
        <f t="shared" si="435"/>
        <v>2112000</v>
      </c>
      <c r="CW84" s="28">
        <f t="shared" si="439"/>
        <v>401280</v>
      </c>
      <c r="CX84" s="29">
        <f t="shared" si="440"/>
        <v>2513280</v>
      </c>
      <c r="CY84" s="26">
        <v>1</v>
      </c>
      <c r="CZ84" s="27">
        <v>1920000</v>
      </c>
      <c r="DA84" s="27">
        <v>1536000</v>
      </c>
      <c r="DB84" s="133"/>
      <c r="DC84" s="133"/>
      <c r="DD84" s="143">
        <f t="shared" si="407"/>
        <v>0.15713484026367722</v>
      </c>
      <c r="DE84" s="27">
        <f t="shared" si="436"/>
        <v>1728000</v>
      </c>
      <c r="DF84" s="27">
        <f t="shared" si="437"/>
        <v>328320</v>
      </c>
      <c r="DG84" s="28">
        <f t="shared" si="438"/>
        <v>2056320</v>
      </c>
      <c r="DH84" s="31" t="s">
        <v>30</v>
      </c>
      <c r="DI84" s="43" t="s">
        <v>30</v>
      </c>
      <c r="DJ84" s="43" t="s">
        <v>30</v>
      </c>
      <c r="DK84" s="43" t="s">
        <v>30</v>
      </c>
      <c r="DL84" s="43" t="s">
        <v>30</v>
      </c>
      <c r="DM84" s="32" t="s">
        <v>30</v>
      </c>
      <c r="DN84" s="32" t="s">
        <v>30</v>
      </c>
      <c r="DO84" s="33" t="s">
        <v>30</v>
      </c>
    </row>
    <row r="85" spans="1:119" ht="20.25" customHeight="1" x14ac:dyDescent="0.25">
      <c r="A85" s="23">
        <f t="shared" si="403"/>
        <v>71</v>
      </c>
      <c r="B85" s="24" t="s">
        <v>98</v>
      </c>
      <c r="C85" s="25" t="s">
        <v>110</v>
      </c>
      <c r="D85" s="26">
        <v>1</v>
      </c>
      <c r="E85" s="27">
        <v>200000</v>
      </c>
      <c r="F85" s="27">
        <v>300000</v>
      </c>
      <c r="G85" s="145"/>
      <c r="H85" s="145"/>
      <c r="I85" s="143">
        <f t="shared" si="408"/>
        <v>0.28284271247461906</v>
      </c>
      <c r="J85" s="113">
        <f t="shared" si="399"/>
        <v>250000</v>
      </c>
      <c r="K85" s="28">
        <f t="shared" si="409"/>
        <v>47500</v>
      </c>
      <c r="L85" s="29">
        <f t="shared" si="400"/>
        <v>297500</v>
      </c>
      <c r="M85" s="26">
        <v>1</v>
      </c>
      <c r="N85" s="27">
        <v>200000</v>
      </c>
      <c r="O85" s="27">
        <v>300000</v>
      </c>
      <c r="P85" s="145"/>
      <c r="Q85" s="145"/>
      <c r="R85" s="143">
        <f t="shared" si="410"/>
        <v>0.28284271247461906</v>
      </c>
      <c r="S85" s="27">
        <f t="shared" si="411"/>
        <v>250000</v>
      </c>
      <c r="T85" s="28">
        <f t="shared" si="412"/>
        <v>47500</v>
      </c>
      <c r="U85" s="30">
        <f t="shared" si="413"/>
        <v>297500</v>
      </c>
      <c r="V85" s="26">
        <v>1</v>
      </c>
      <c r="W85" s="27">
        <v>200000</v>
      </c>
      <c r="X85" s="27">
        <v>300000</v>
      </c>
      <c r="Y85" s="145"/>
      <c r="Z85" s="145"/>
      <c r="AA85" s="143">
        <f t="shared" si="414"/>
        <v>0.28284271247461906</v>
      </c>
      <c r="AB85" s="27">
        <f t="shared" si="415"/>
        <v>250000</v>
      </c>
      <c r="AC85" s="28">
        <f t="shared" si="416"/>
        <v>47500</v>
      </c>
      <c r="AD85" s="29">
        <f t="shared" si="417"/>
        <v>297500</v>
      </c>
      <c r="AE85" s="26">
        <v>1</v>
      </c>
      <c r="AF85" s="27">
        <v>200000</v>
      </c>
      <c r="AG85" s="27">
        <v>550000</v>
      </c>
      <c r="AH85" s="270">
        <f>8403*1.052</f>
        <v>8839.9560000000001</v>
      </c>
      <c r="AI85" s="270">
        <f>+(20000*1.0928)*1.052</f>
        <v>22992.512000000002</v>
      </c>
      <c r="AJ85" s="163">
        <f t="shared" si="418"/>
        <v>0.65996632910744435</v>
      </c>
      <c r="AK85" s="196">
        <f>MEDIAN(AF85:AI85)</f>
        <v>111496.25600000001</v>
      </c>
      <c r="AL85" s="28">
        <f t="shared" si="420"/>
        <v>21184.288640000002</v>
      </c>
      <c r="AM85" s="30">
        <f t="shared" si="421"/>
        <v>132680.54464000001</v>
      </c>
      <c r="AN85" s="26">
        <v>1</v>
      </c>
      <c r="AO85" s="27">
        <v>200000</v>
      </c>
      <c r="AP85" s="27">
        <v>550000</v>
      </c>
      <c r="AQ85" s="27">
        <f>8403*1.052</f>
        <v>8839.9560000000001</v>
      </c>
      <c r="AR85" s="27">
        <f>+(500000*1.0928)*1.052</f>
        <v>574812.80000000005</v>
      </c>
      <c r="AS85" s="163">
        <f t="shared" si="422"/>
        <v>0.65996632910744435</v>
      </c>
      <c r="AT85" s="196">
        <f>MEDIAN(AO85,AP85,AR85)</f>
        <v>550000</v>
      </c>
      <c r="AU85" s="28">
        <f t="shared" si="302"/>
        <v>104500</v>
      </c>
      <c r="AV85" s="30">
        <f t="shared" si="382"/>
        <v>654500</v>
      </c>
      <c r="AW85" s="26">
        <v>1</v>
      </c>
      <c r="AX85" s="27">
        <v>200000</v>
      </c>
      <c r="AY85" s="27">
        <v>550000</v>
      </c>
      <c r="AZ85" s="145"/>
      <c r="BA85" s="145"/>
      <c r="BB85" s="163">
        <f t="shared" si="423"/>
        <v>0.65996632910744435</v>
      </c>
      <c r="BC85" s="198">
        <f>+AX85</f>
        <v>200000</v>
      </c>
      <c r="BD85" s="27">
        <f t="shared" si="305"/>
        <v>38000</v>
      </c>
      <c r="BE85" s="27">
        <f t="shared" si="384"/>
        <v>238000</v>
      </c>
      <c r="BF85" s="26">
        <v>1</v>
      </c>
      <c r="BG85" s="27">
        <v>160000</v>
      </c>
      <c r="BH85" s="27">
        <v>179200</v>
      </c>
      <c r="BI85" s="145"/>
      <c r="BJ85" s="145"/>
      <c r="BK85" s="143">
        <f t="shared" si="401"/>
        <v>8.0049824285269536E-2</v>
      </c>
      <c r="BL85" s="27">
        <f t="shared" si="424"/>
        <v>169600</v>
      </c>
      <c r="BM85" s="27">
        <f t="shared" si="425"/>
        <v>32224</v>
      </c>
      <c r="BN85" s="28">
        <f t="shared" si="426"/>
        <v>201824</v>
      </c>
      <c r="BO85" s="26">
        <v>1</v>
      </c>
      <c r="BP85" s="27">
        <v>160000</v>
      </c>
      <c r="BQ85" s="27">
        <v>550000</v>
      </c>
      <c r="BR85" s="27">
        <f>6722*1.052</f>
        <v>7071.5439999999999</v>
      </c>
      <c r="BS85" s="27">
        <f>+(20000*1.0928)*1.052</f>
        <v>22992.512000000002</v>
      </c>
      <c r="BT85" s="163">
        <f t="shared" si="405"/>
        <v>0.77682153426127765</v>
      </c>
      <c r="BU85" s="196">
        <f>MEDIAN(BP85:BS85)</f>
        <v>91496.256000000008</v>
      </c>
      <c r="BV85" s="28">
        <f t="shared" si="428"/>
        <v>17384.288640000002</v>
      </c>
      <c r="BW85" s="30">
        <f t="shared" si="429"/>
        <v>108880.54464000001</v>
      </c>
      <c r="BX85" s="26">
        <v>1</v>
      </c>
      <c r="BY85" s="28">
        <v>160000</v>
      </c>
      <c r="BZ85" s="28">
        <v>550000</v>
      </c>
      <c r="CA85" s="28">
        <f>6722*1.052</f>
        <v>7071.5439999999999</v>
      </c>
      <c r="CB85" s="27">
        <f>+(20000*1.0928)*1.052</f>
        <v>22992.512000000002</v>
      </c>
      <c r="CC85" s="178">
        <f t="shared" si="406"/>
        <v>0.77682153426127765</v>
      </c>
      <c r="CD85" s="201">
        <f>MEDIAN(BY85:CB85)</f>
        <v>91496.256000000008</v>
      </c>
      <c r="CE85" s="28">
        <f t="shared" si="431"/>
        <v>17384.288640000002</v>
      </c>
      <c r="CF85" s="29">
        <f t="shared" si="432"/>
        <v>108880.54464000001</v>
      </c>
      <c r="CG85" s="26">
        <v>1</v>
      </c>
      <c r="CH85" s="27">
        <v>128000</v>
      </c>
      <c r="CI85" s="27">
        <v>153600</v>
      </c>
      <c r="CJ85" s="148"/>
      <c r="CK85" s="148"/>
      <c r="CL85" s="143">
        <f>+STDEVA(CH85:CI85)/AVERAGE(CH85:CI85)</f>
        <v>0.12856486930664501</v>
      </c>
      <c r="CM85" s="27">
        <f>+AVERAGE(CH85:CJ85)</f>
        <v>140800</v>
      </c>
      <c r="CN85" s="27">
        <f t="shared" si="433"/>
        <v>26752</v>
      </c>
      <c r="CO85" s="28">
        <f t="shared" si="434"/>
        <v>167552</v>
      </c>
      <c r="CP85" s="26">
        <v>1</v>
      </c>
      <c r="CQ85" s="27">
        <v>128000</v>
      </c>
      <c r="CR85" s="27">
        <v>153600</v>
      </c>
      <c r="CS85" s="148"/>
      <c r="CT85" s="148"/>
      <c r="CU85" s="143">
        <f t="shared" si="402"/>
        <v>0.12856486930664501</v>
      </c>
      <c r="CV85" s="27">
        <f t="shared" si="435"/>
        <v>140800</v>
      </c>
      <c r="CW85" s="28">
        <f t="shared" si="439"/>
        <v>26752</v>
      </c>
      <c r="CX85" s="29">
        <f t="shared" si="440"/>
        <v>167552</v>
      </c>
      <c r="CY85" s="26">
        <v>1</v>
      </c>
      <c r="CZ85" s="27">
        <v>128000</v>
      </c>
      <c r="DA85" s="27">
        <v>102400</v>
      </c>
      <c r="DB85" s="133"/>
      <c r="DC85" s="133"/>
      <c r="DD85" s="143">
        <f t="shared" si="407"/>
        <v>0.15713484026367724</v>
      </c>
      <c r="DE85" s="27">
        <f t="shared" si="436"/>
        <v>115200</v>
      </c>
      <c r="DF85" s="27">
        <f t="shared" si="437"/>
        <v>21888</v>
      </c>
      <c r="DG85" s="28">
        <f t="shared" si="438"/>
        <v>137088</v>
      </c>
      <c r="DH85" s="31" t="s">
        <v>30</v>
      </c>
      <c r="DI85" s="43" t="s">
        <v>30</v>
      </c>
      <c r="DJ85" s="43" t="s">
        <v>30</v>
      </c>
      <c r="DK85" s="43" t="s">
        <v>30</v>
      </c>
      <c r="DL85" s="43" t="s">
        <v>30</v>
      </c>
      <c r="DM85" s="32" t="s">
        <v>30</v>
      </c>
      <c r="DN85" s="32" t="s">
        <v>30</v>
      </c>
      <c r="DO85" s="33" t="s">
        <v>30</v>
      </c>
    </row>
    <row r="86" spans="1:119" ht="15" customHeight="1" x14ac:dyDescent="0.25">
      <c r="A86" s="245" t="s">
        <v>111</v>
      </c>
      <c r="B86" s="245"/>
      <c r="C86" s="246"/>
      <c r="D86" s="35"/>
      <c r="E86" s="36"/>
      <c r="F86" s="36"/>
      <c r="G86" s="36"/>
      <c r="H86" s="36"/>
      <c r="I86" s="36"/>
      <c r="J86" s="36"/>
      <c r="K86" s="36"/>
      <c r="L86" s="37"/>
      <c r="M86" s="35"/>
      <c r="N86" s="36"/>
      <c r="O86" s="36"/>
      <c r="P86" s="36"/>
      <c r="Q86" s="36"/>
      <c r="R86" s="36"/>
      <c r="S86" s="36"/>
      <c r="T86" s="36"/>
      <c r="U86" s="38"/>
      <c r="V86" s="39"/>
      <c r="W86" s="40"/>
      <c r="X86" s="40"/>
      <c r="Y86" s="40"/>
      <c r="Z86" s="40"/>
      <c r="AA86" s="40"/>
      <c r="AB86" s="40"/>
      <c r="AC86" s="40"/>
      <c r="AD86" s="41"/>
      <c r="AE86" s="39"/>
      <c r="AF86" s="40"/>
      <c r="AG86" s="40"/>
      <c r="AH86" s="40"/>
      <c r="AI86" s="40"/>
      <c r="AJ86" s="40"/>
      <c r="AK86" s="40"/>
      <c r="AL86" s="40"/>
      <c r="AM86" s="42"/>
      <c r="AN86" s="39"/>
      <c r="AO86" s="40"/>
      <c r="AP86" s="40"/>
      <c r="AQ86" s="40"/>
      <c r="AR86" s="40"/>
      <c r="AS86" s="166"/>
      <c r="AT86" s="40"/>
      <c r="AU86" s="40"/>
      <c r="AV86" s="42"/>
      <c r="AW86" s="39"/>
      <c r="AX86" s="118"/>
      <c r="AY86" s="118"/>
      <c r="AZ86" s="118"/>
      <c r="BA86" s="118"/>
      <c r="BB86" s="172"/>
      <c r="BC86" s="118"/>
      <c r="BD86" s="40"/>
      <c r="BE86" s="40"/>
      <c r="BF86" s="39"/>
      <c r="BG86" s="40"/>
      <c r="BH86" s="40"/>
      <c r="BI86" s="40"/>
      <c r="BJ86" s="40"/>
      <c r="BK86" s="166"/>
      <c r="BL86" s="40"/>
      <c r="BM86" s="40"/>
      <c r="BN86" s="40"/>
      <c r="BO86" s="39"/>
      <c r="BP86" s="40"/>
      <c r="BQ86" s="40"/>
      <c r="BR86" s="40"/>
      <c r="BS86" s="40"/>
      <c r="BT86" s="166"/>
      <c r="BU86" s="40"/>
      <c r="BV86" s="40"/>
      <c r="BW86" s="42"/>
      <c r="BX86" s="39"/>
      <c r="BY86" s="118"/>
      <c r="BZ86" s="118"/>
      <c r="CA86" s="118"/>
      <c r="CB86" s="118"/>
      <c r="CC86" s="172"/>
      <c r="CD86" s="40"/>
      <c r="CE86" s="40"/>
      <c r="CF86" s="41"/>
      <c r="CG86" s="39"/>
      <c r="CH86" s="40"/>
      <c r="CI86" s="40"/>
      <c r="CJ86" s="40"/>
      <c r="CK86" s="40"/>
      <c r="CL86" s="166"/>
      <c r="CM86" s="40"/>
      <c r="CN86" s="40"/>
      <c r="CO86" s="40"/>
      <c r="CP86" s="39"/>
      <c r="CQ86" s="40"/>
      <c r="CR86" s="40"/>
      <c r="CS86" s="40"/>
      <c r="CT86" s="40"/>
      <c r="CU86" s="166"/>
      <c r="CV86" s="40"/>
      <c r="CW86" s="40"/>
      <c r="CX86" s="41"/>
      <c r="CY86" s="39"/>
      <c r="CZ86" s="40"/>
      <c r="DA86" s="40"/>
      <c r="DB86" s="40"/>
      <c r="DC86" s="40"/>
      <c r="DD86" s="166"/>
      <c r="DE86" s="40"/>
      <c r="DF86" s="40"/>
      <c r="DG86" s="40"/>
      <c r="DH86" s="39"/>
      <c r="DI86" s="118"/>
      <c r="DJ86" s="118"/>
      <c r="DK86" s="118"/>
      <c r="DL86" s="118"/>
      <c r="DM86" s="40"/>
      <c r="DN86" s="40"/>
      <c r="DO86" s="42"/>
    </row>
    <row r="87" spans="1:119" ht="21" customHeight="1" x14ac:dyDescent="0.25">
      <c r="A87" s="46">
        <f>+A85+1</f>
        <v>72</v>
      </c>
      <c r="B87" s="24" t="s">
        <v>112</v>
      </c>
      <c r="C87" s="25" t="s">
        <v>113</v>
      </c>
      <c r="D87" s="26">
        <v>1</v>
      </c>
      <c r="E87" s="27">
        <v>200000</v>
      </c>
      <c r="F87" s="27">
        <v>300000</v>
      </c>
      <c r="G87" s="145"/>
      <c r="H87" s="145"/>
      <c r="I87" s="143">
        <f t="shared" si="408"/>
        <v>0.28284271247461906</v>
      </c>
      <c r="J87" s="113">
        <f t="shared" si="399"/>
        <v>250000</v>
      </c>
      <c r="K87" s="28">
        <f t="shared" ref="K87:K88" si="441">J87*19%</f>
        <v>47500</v>
      </c>
      <c r="L87" s="29">
        <f t="shared" si="400"/>
        <v>297500</v>
      </c>
      <c r="M87" s="26">
        <v>1</v>
      </c>
      <c r="N87" s="27">
        <v>200000</v>
      </c>
      <c r="O87" s="27">
        <v>300000</v>
      </c>
      <c r="P87" s="145"/>
      <c r="Q87" s="145"/>
      <c r="R87" s="143">
        <f t="shared" si="410"/>
        <v>0.28284271247461906</v>
      </c>
      <c r="S87" s="27">
        <f>+AVERAGE(N87:P87)</f>
        <v>250000</v>
      </c>
      <c r="T87" s="28">
        <f t="shared" ref="T87:T88" si="442">+S87*19%</f>
        <v>47500</v>
      </c>
      <c r="U87" s="30">
        <f t="shared" ref="U87:U88" si="443">+T87+S87</f>
        <v>297500</v>
      </c>
      <c r="V87" s="26">
        <v>1</v>
      </c>
      <c r="W87" s="27">
        <v>200000</v>
      </c>
      <c r="X87" s="27">
        <v>300000</v>
      </c>
      <c r="Y87" s="145"/>
      <c r="Z87" s="145"/>
      <c r="AA87" s="143">
        <f t="shared" si="414"/>
        <v>0.28284271247461906</v>
      </c>
      <c r="AB87" s="27">
        <f t="shared" ref="AB87:AB88" si="444">+AVERAGE(W87:Y87)</f>
        <v>250000</v>
      </c>
      <c r="AC87" s="28">
        <f t="shared" si="416"/>
        <v>47500</v>
      </c>
      <c r="AD87" s="29">
        <f t="shared" ref="AD87:AD88" si="445">+AC87+AB87</f>
        <v>297500</v>
      </c>
      <c r="AE87" s="26">
        <v>1</v>
      </c>
      <c r="AF87" s="27">
        <v>200000</v>
      </c>
      <c r="AG87" s="27">
        <v>550000</v>
      </c>
      <c r="AH87" s="145"/>
      <c r="AI87" s="145"/>
      <c r="AJ87" s="163">
        <f t="shared" si="418"/>
        <v>0.65996632910744435</v>
      </c>
      <c r="AK87" s="198">
        <f>+AF87</f>
        <v>200000</v>
      </c>
      <c r="AL87" s="28">
        <f t="shared" ref="AL87:AL88" si="446">+AK87*19%</f>
        <v>38000</v>
      </c>
      <c r="AM87" s="30">
        <f t="shared" ref="AM87:AM88" si="447">+AL87+AK87</f>
        <v>238000</v>
      </c>
      <c r="AN87" s="26">
        <v>1</v>
      </c>
      <c r="AO87" s="27">
        <v>200000</v>
      </c>
      <c r="AP87" s="27">
        <v>550000</v>
      </c>
      <c r="AQ87" s="145"/>
      <c r="AR87" s="27">
        <v>20000</v>
      </c>
      <c r="AS87" s="163">
        <f t="shared" si="422"/>
        <v>0.65996632910744435</v>
      </c>
      <c r="AT87" s="196">
        <f>+MEDIAN(AO87,AP87,AR87)</f>
        <v>200000</v>
      </c>
      <c r="AU87" s="28">
        <f t="shared" si="302"/>
        <v>38000</v>
      </c>
      <c r="AV87" s="30">
        <f t="shared" ref="AV87:AV89" si="448">+AU87+AT87</f>
        <v>238000</v>
      </c>
      <c r="AW87" s="26">
        <v>1</v>
      </c>
      <c r="AX87" s="27">
        <v>200000</v>
      </c>
      <c r="AY87" s="27">
        <v>550000</v>
      </c>
      <c r="AZ87" s="145"/>
      <c r="BA87" s="145"/>
      <c r="BB87" s="163">
        <f t="shared" si="423"/>
        <v>0.65996632910744435</v>
      </c>
      <c r="BC87" s="198">
        <f>+AX87</f>
        <v>200000</v>
      </c>
      <c r="BD87" s="27">
        <f t="shared" si="305"/>
        <v>38000</v>
      </c>
      <c r="BE87" s="27">
        <f t="shared" ref="BE87:BE89" si="449">+BD87+BC87</f>
        <v>238000</v>
      </c>
      <c r="BF87" s="26">
        <v>1</v>
      </c>
      <c r="BG87" s="27">
        <v>160000</v>
      </c>
      <c r="BH87" s="27">
        <v>180000</v>
      </c>
      <c r="BI87" s="145"/>
      <c r="BJ87" s="145"/>
      <c r="BK87" s="143">
        <f t="shared" si="401"/>
        <v>8.3189033080770289E-2</v>
      </c>
      <c r="BL87" s="27">
        <f t="shared" ref="BL87:BL88" si="450">+AVERAGE(BG87:BI87)</f>
        <v>170000</v>
      </c>
      <c r="BM87" s="27">
        <f t="shared" si="425"/>
        <v>32300</v>
      </c>
      <c r="BN87" s="28">
        <f t="shared" ref="BN87:BN88" si="451">+BM87+BL87</f>
        <v>202300</v>
      </c>
      <c r="BO87" s="26">
        <v>1</v>
      </c>
      <c r="BP87" s="27">
        <v>160000</v>
      </c>
      <c r="BQ87" s="27">
        <v>350000</v>
      </c>
      <c r="BR87" s="148"/>
      <c r="BS87" s="148"/>
      <c r="BT87" s="163">
        <f t="shared" si="405"/>
        <v>0.52686387617821195</v>
      </c>
      <c r="BU87" s="198">
        <f>+BP87</f>
        <v>160000</v>
      </c>
      <c r="BV87" s="28">
        <f t="shared" si="428"/>
        <v>30400</v>
      </c>
      <c r="BW87" s="30">
        <f t="shared" ref="BW87:BW88" si="452">+BV87+BU87</f>
        <v>190400</v>
      </c>
      <c r="BX87" s="26">
        <v>1</v>
      </c>
      <c r="BY87" s="28">
        <v>160000</v>
      </c>
      <c r="BZ87" s="28">
        <v>350000</v>
      </c>
      <c r="CA87" s="156"/>
      <c r="CB87" s="156"/>
      <c r="CC87" s="178">
        <f t="shared" si="406"/>
        <v>0.52686387617821195</v>
      </c>
      <c r="CD87" s="209">
        <f>+BY87</f>
        <v>160000</v>
      </c>
      <c r="CE87" s="28">
        <f t="shared" ref="CE87:CE88" si="453">+CD87*19%</f>
        <v>30400</v>
      </c>
      <c r="CF87" s="29">
        <f>+CE87+CD87</f>
        <v>190400</v>
      </c>
      <c r="CG87" s="26">
        <v>1</v>
      </c>
      <c r="CH87" s="27">
        <v>128000</v>
      </c>
      <c r="CI87" s="27">
        <v>153600</v>
      </c>
      <c r="CJ87" s="148"/>
      <c r="CK87" s="148"/>
      <c r="CL87" s="143">
        <f>+STDEVA(CH87:CI87)/AVERAGE(CH87:CI87)</f>
        <v>0.12856486930664501</v>
      </c>
      <c r="CM87" s="27">
        <f>+AVERAGE(CH87:CJ87)</f>
        <v>140800</v>
      </c>
      <c r="CN87" s="27">
        <f t="shared" si="433"/>
        <v>26752</v>
      </c>
      <c r="CO87" s="28">
        <f t="shared" ref="CO87:CO92" si="454">+CN87+CM87</f>
        <v>167552</v>
      </c>
      <c r="CP87" s="26">
        <v>1</v>
      </c>
      <c r="CQ87" s="27">
        <v>128000</v>
      </c>
      <c r="CR87" s="27">
        <v>153600</v>
      </c>
      <c r="CS87" s="148"/>
      <c r="CT87" s="148"/>
      <c r="CU87" s="143">
        <f t="shared" si="402"/>
        <v>0.12856486930664501</v>
      </c>
      <c r="CV87" s="27">
        <f t="shared" ref="CV87:CV89" si="455">+AVERAGE(CQ87:CS87)</f>
        <v>140800</v>
      </c>
      <c r="CW87" s="28">
        <f t="shared" ref="CW87:CW89" si="456">+CV87*19%</f>
        <v>26752</v>
      </c>
      <c r="CX87" s="29">
        <f t="shared" ref="CX87:CX89" si="457">+CW87+CV87</f>
        <v>167552</v>
      </c>
      <c r="CY87" s="26">
        <v>1</v>
      </c>
      <c r="CZ87" s="27">
        <v>128000</v>
      </c>
      <c r="DA87" s="27">
        <v>150000</v>
      </c>
      <c r="DB87" s="133"/>
      <c r="DC87" s="133"/>
      <c r="DD87" s="143">
        <f t="shared" si="407"/>
        <v>0.11191618119499314</v>
      </c>
      <c r="DE87" s="27">
        <f t="shared" ref="DE87:DE88" si="458">+AVERAGE(CZ87:DB87)</f>
        <v>139000</v>
      </c>
      <c r="DF87" s="27">
        <f t="shared" si="437"/>
        <v>26410</v>
      </c>
      <c r="DG87" s="28">
        <f t="shared" ref="DG87:DG88" si="459">+DF87+DE87</f>
        <v>165410</v>
      </c>
      <c r="DH87" s="31" t="s">
        <v>30</v>
      </c>
      <c r="DI87" s="43" t="s">
        <v>30</v>
      </c>
      <c r="DJ87" s="43" t="s">
        <v>30</v>
      </c>
      <c r="DK87" s="43" t="s">
        <v>30</v>
      </c>
      <c r="DL87" s="43" t="s">
        <v>30</v>
      </c>
      <c r="DM87" s="32" t="s">
        <v>30</v>
      </c>
      <c r="DN87" s="32" t="s">
        <v>30</v>
      </c>
      <c r="DO87" s="33" t="s">
        <v>30</v>
      </c>
    </row>
    <row r="88" spans="1:119" ht="21" customHeight="1" x14ac:dyDescent="0.25">
      <c r="A88" s="46">
        <f>+A87+1</f>
        <v>73</v>
      </c>
      <c r="B88" s="24" t="s">
        <v>112</v>
      </c>
      <c r="C88" s="25" t="s">
        <v>114</v>
      </c>
      <c r="D88" s="26">
        <v>1</v>
      </c>
      <c r="E88" s="27">
        <v>2000000</v>
      </c>
      <c r="F88" s="27">
        <v>1350000</v>
      </c>
      <c r="G88" s="145"/>
      <c r="H88" s="145"/>
      <c r="I88" s="143">
        <f t="shared" si="408"/>
        <v>0.27439964643060055</v>
      </c>
      <c r="J88" s="113">
        <f t="shared" si="399"/>
        <v>1675000</v>
      </c>
      <c r="K88" s="28">
        <f t="shared" si="441"/>
        <v>318250</v>
      </c>
      <c r="L88" s="29">
        <f t="shared" si="400"/>
        <v>1993250</v>
      </c>
      <c r="M88" s="26">
        <v>1</v>
      </c>
      <c r="N88" s="27">
        <v>2000000</v>
      </c>
      <c r="O88" s="27">
        <v>1350000</v>
      </c>
      <c r="P88" s="145"/>
      <c r="Q88" s="145"/>
      <c r="R88" s="143">
        <f t="shared" si="410"/>
        <v>0.27439964643060055</v>
      </c>
      <c r="S88" s="27">
        <f>+AVERAGE(N88:P88)</f>
        <v>1675000</v>
      </c>
      <c r="T88" s="28">
        <f t="shared" si="442"/>
        <v>318250</v>
      </c>
      <c r="U88" s="30">
        <f t="shared" si="443"/>
        <v>1993250</v>
      </c>
      <c r="V88" s="26">
        <v>1</v>
      </c>
      <c r="W88" s="27">
        <v>2000000</v>
      </c>
      <c r="X88" s="27">
        <v>1350000</v>
      </c>
      <c r="Y88" s="145"/>
      <c r="Z88" s="145"/>
      <c r="AA88" s="143">
        <f t="shared" si="414"/>
        <v>0.27439964643060055</v>
      </c>
      <c r="AB88" s="27">
        <f t="shared" si="444"/>
        <v>1675000</v>
      </c>
      <c r="AC88" s="28">
        <f t="shared" si="416"/>
        <v>318250</v>
      </c>
      <c r="AD88" s="29">
        <f t="shared" si="445"/>
        <v>1993250</v>
      </c>
      <c r="AE88" s="26">
        <v>1</v>
      </c>
      <c r="AF88" s="27">
        <v>2000000</v>
      </c>
      <c r="AG88" s="27">
        <v>2500000</v>
      </c>
      <c r="AH88" s="145"/>
      <c r="AI88" s="145"/>
      <c r="AJ88" s="143">
        <f t="shared" si="418"/>
        <v>0.15713484026367722</v>
      </c>
      <c r="AK88" s="27">
        <f t="shared" ref="AK88" si="460">+AVERAGE(AF88:AH88)</f>
        <v>2250000</v>
      </c>
      <c r="AL88" s="28">
        <f t="shared" si="446"/>
        <v>427500</v>
      </c>
      <c r="AM88" s="30">
        <f t="shared" si="447"/>
        <v>2677500</v>
      </c>
      <c r="AN88" s="26">
        <v>1</v>
      </c>
      <c r="AO88" s="27">
        <v>2000000</v>
      </c>
      <c r="AP88" s="27">
        <v>2500000</v>
      </c>
      <c r="AQ88" s="145"/>
      <c r="AR88" s="145"/>
      <c r="AS88" s="143">
        <f t="shared" si="422"/>
        <v>0.15713484026367722</v>
      </c>
      <c r="AT88" s="27">
        <f t="shared" ref="AT88:AT89" si="461">+AVERAGE(AO88:AQ88)</f>
        <v>2250000</v>
      </c>
      <c r="AU88" s="28">
        <f t="shared" si="302"/>
        <v>427500</v>
      </c>
      <c r="AV88" s="30">
        <f t="shared" si="448"/>
        <v>2677500</v>
      </c>
      <c r="AW88" s="26">
        <v>1</v>
      </c>
      <c r="AX88" s="27">
        <v>2000000</v>
      </c>
      <c r="AY88" s="27">
        <v>2500000</v>
      </c>
      <c r="AZ88" s="145"/>
      <c r="BA88" s="145"/>
      <c r="BB88" s="143">
        <f t="shared" si="423"/>
        <v>0.15713484026367722</v>
      </c>
      <c r="BC88" s="27">
        <f t="shared" ref="BC88:BC89" si="462">+AVERAGE(AX88:AZ88)</f>
        <v>2250000</v>
      </c>
      <c r="BD88" s="27">
        <f t="shared" si="305"/>
        <v>427500</v>
      </c>
      <c r="BE88" s="27">
        <f t="shared" si="449"/>
        <v>2677500</v>
      </c>
      <c r="BF88" s="26">
        <v>1</v>
      </c>
      <c r="BG88" s="27">
        <v>1600000</v>
      </c>
      <c r="BH88" s="27">
        <v>1800000</v>
      </c>
      <c r="BI88" s="145"/>
      <c r="BJ88" s="145"/>
      <c r="BK88" s="143">
        <f t="shared" si="401"/>
        <v>8.3189033080770303E-2</v>
      </c>
      <c r="BL88" s="27">
        <f t="shared" si="450"/>
        <v>1700000</v>
      </c>
      <c r="BM88" s="27">
        <f t="shared" si="425"/>
        <v>323000</v>
      </c>
      <c r="BN88" s="28">
        <f t="shared" si="451"/>
        <v>2023000</v>
      </c>
      <c r="BO88" s="26">
        <v>1</v>
      </c>
      <c r="BP88" s="27">
        <v>1600000</v>
      </c>
      <c r="BQ88" s="27">
        <v>1850000</v>
      </c>
      <c r="BR88" s="148"/>
      <c r="BS88" s="148"/>
      <c r="BT88" s="143">
        <f t="shared" si="405"/>
        <v>0.10247924365022427</v>
      </c>
      <c r="BU88" s="27">
        <f t="shared" ref="BU88" si="463">+AVERAGE(BP88:BR88)</f>
        <v>1725000</v>
      </c>
      <c r="BV88" s="28">
        <f t="shared" si="428"/>
        <v>327750</v>
      </c>
      <c r="BW88" s="30">
        <f t="shared" si="452"/>
        <v>2052750</v>
      </c>
      <c r="BX88" s="26">
        <v>1</v>
      </c>
      <c r="BY88" s="28">
        <v>1600000</v>
      </c>
      <c r="BZ88" s="28">
        <v>1850000</v>
      </c>
      <c r="CA88" s="156"/>
      <c r="CB88" s="156"/>
      <c r="CC88" s="177">
        <f t="shared" si="406"/>
        <v>0.10247924365022427</v>
      </c>
      <c r="CD88" s="28">
        <f t="shared" ref="CD88" si="464">+AVERAGE(BY88:CA88)</f>
        <v>1725000</v>
      </c>
      <c r="CE88" s="28">
        <f t="shared" si="453"/>
        <v>327750</v>
      </c>
      <c r="CF88" s="29">
        <f t="shared" ref="CF88" si="465">+CE88+CD88</f>
        <v>2052750</v>
      </c>
      <c r="CG88" s="26">
        <v>1</v>
      </c>
      <c r="CH88" s="27">
        <v>1280000</v>
      </c>
      <c r="CI88" s="27">
        <v>1536000</v>
      </c>
      <c r="CJ88" s="148"/>
      <c r="CK88" s="148"/>
      <c r="CL88" s="143">
        <f>+STDEVA(CH88:CI88)/AVERAGE(CH88:CI88)</f>
        <v>0.12856486930664501</v>
      </c>
      <c r="CM88" s="27">
        <f>+AVERAGE(CH88:CJ88)</f>
        <v>1408000</v>
      </c>
      <c r="CN88" s="27">
        <f t="shared" si="433"/>
        <v>267520</v>
      </c>
      <c r="CO88" s="28">
        <f t="shared" si="454"/>
        <v>1675520</v>
      </c>
      <c r="CP88" s="26">
        <v>1</v>
      </c>
      <c r="CQ88" s="27">
        <v>1280000</v>
      </c>
      <c r="CR88" s="27">
        <v>1536000</v>
      </c>
      <c r="CS88" s="148"/>
      <c r="CT88" s="148"/>
      <c r="CU88" s="143">
        <f t="shared" si="402"/>
        <v>0.12856486930664501</v>
      </c>
      <c r="CV88" s="27">
        <f t="shared" si="455"/>
        <v>1408000</v>
      </c>
      <c r="CW88" s="28">
        <f t="shared" si="456"/>
        <v>267520</v>
      </c>
      <c r="CX88" s="29">
        <f t="shared" si="457"/>
        <v>1675520</v>
      </c>
      <c r="CY88" s="26">
        <v>1</v>
      </c>
      <c r="CZ88" s="27">
        <v>1280000</v>
      </c>
      <c r="DA88" s="27">
        <v>1024000</v>
      </c>
      <c r="DB88" s="133"/>
      <c r="DC88" s="133"/>
      <c r="DD88" s="143">
        <f t="shared" si="407"/>
        <v>0.15713484026367724</v>
      </c>
      <c r="DE88" s="27">
        <f t="shared" si="458"/>
        <v>1152000</v>
      </c>
      <c r="DF88" s="27">
        <f t="shared" si="437"/>
        <v>218880</v>
      </c>
      <c r="DG88" s="28">
        <f t="shared" si="459"/>
        <v>1370880</v>
      </c>
      <c r="DH88" s="31" t="s">
        <v>30</v>
      </c>
      <c r="DI88" s="43" t="s">
        <v>30</v>
      </c>
      <c r="DJ88" s="43" t="s">
        <v>30</v>
      </c>
      <c r="DK88" s="43" t="s">
        <v>30</v>
      </c>
      <c r="DL88" s="43" t="s">
        <v>30</v>
      </c>
      <c r="DM88" s="32" t="s">
        <v>30</v>
      </c>
      <c r="DN88" s="32" t="s">
        <v>30</v>
      </c>
      <c r="DO88" s="33" t="s">
        <v>30</v>
      </c>
    </row>
    <row r="89" spans="1:119" ht="21" customHeight="1" x14ac:dyDescent="0.25">
      <c r="A89" s="46">
        <f>+A88+1</f>
        <v>74</v>
      </c>
      <c r="B89" s="24" t="s">
        <v>112</v>
      </c>
      <c r="C89" s="25" t="s">
        <v>115</v>
      </c>
      <c r="D89" s="31" t="s">
        <v>30</v>
      </c>
      <c r="E89" s="32" t="s">
        <v>30</v>
      </c>
      <c r="F89" s="32" t="s">
        <v>30</v>
      </c>
      <c r="G89" s="32" t="s">
        <v>30</v>
      </c>
      <c r="H89" s="32" t="s">
        <v>30</v>
      </c>
      <c r="I89" s="32" t="s">
        <v>30</v>
      </c>
      <c r="J89" s="32" t="s">
        <v>30</v>
      </c>
      <c r="K89" s="32" t="s">
        <v>30</v>
      </c>
      <c r="L89" s="32" t="s">
        <v>30</v>
      </c>
      <c r="M89" s="31" t="s">
        <v>30</v>
      </c>
      <c r="N89" s="32" t="s">
        <v>30</v>
      </c>
      <c r="O89" s="32" t="s">
        <v>30</v>
      </c>
      <c r="P89" s="32" t="s">
        <v>30</v>
      </c>
      <c r="Q89" s="32" t="s">
        <v>30</v>
      </c>
      <c r="R89" s="32" t="s">
        <v>30</v>
      </c>
      <c r="S89" s="32" t="s">
        <v>30</v>
      </c>
      <c r="T89" s="32" t="s">
        <v>30</v>
      </c>
      <c r="U89" s="33" t="s">
        <v>30</v>
      </c>
      <c r="V89" s="31" t="s">
        <v>30</v>
      </c>
      <c r="W89" s="32" t="s">
        <v>30</v>
      </c>
      <c r="X89" s="32" t="s">
        <v>30</v>
      </c>
      <c r="Y89" s="32" t="s">
        <v>30</v>
      </c>
      <c r="Z89" s="32" t="s">
        <v>30</v>
      </c>
      <c r="AA89" s="32" t="s">
        <v>30</v>
      </c>
      <c r="AB89" s="32" t="s">
        <v>30</v>
      </c>
      <c r="AC89" s="32" t="s">
        <v>30</v>
      </c>
      <c r="AD89" s="34" t="s">
        <v>30</v>
      </c>
      <c r="AE89" s="31" t="s">
        <v>30</v>
      </c>
      <c r="AF89" s="32" t="s">
        <v>30</v>
      </c>
      <c r="AG89" s="32" t="s">
        <v>30</v>
      </c>
      <c r="AH89" s="32" t="s">
        <v>30</v>
      </c>
      <c r="AI89" s="32" t="s">
        <v>30</v>
      </c>
      <c r="AJ89" s="32" t="s">
        <v>30</v>
      </c>
      <c r="AK89" s="32" t="s">
        <v>30</v>
      </c>
      <c r="AL89" s="32" t="s">
        <v>30</v>
      </c>
      <c r="AM89" s="33" t="s">
        <v>30</v>
      </c>
      <c r="AN89" s="26">
        <v>1</v>
      </c>
      <c r="AO89" s="27">
        <v>2400000</v>
      </c>
      <c r="AP89" s="27">
        <v>2400000</v>
      </c>
      <c r="AQ89" s="27"/>
      <c r="AR89" s="27"/>
      <c r="AS89" s="143">
        <f t="shared" si="422"/>
        <v>0</v>
      </c>
      <c r="AT89" s="27">
        <f t="shared" si="461"/>
        <v>2400000</v>
      </c>
      <c r="AU89" s="28">
        <f t="shared" si="302"/>
        <v>456000</v>
      </c>
      <c r="AV89" s="30">
        <f t="shared" si="448"/>
        <v>2856000</v>
      </c>
      <c r="AW89" s="26">
        <v>1</v>
      </c>
      <c r="AX89" s="27">
        <v>2400000</v>
      </c>
      <c r="AY89" s="27">
        <v>2400000</v>
      </c>
      <c r="AZ89" s="27"/>
      <c r="BA89" s="27"/>
      <c r="BB89" s="143">
        <f t="shared" si="423"/>
        <v>0</v>
      </c>
      <c r="BC89" s="27">
        <f t="shared" si="462"/>
        <v>2400000</v>
      </c>
      <c r="BD89" s="27">
        <f t="shared" si="305"/>
        <v>456000</v>
      </c>
      <c r="BE89" s="27">
        <f t="shared" si="449"/>
        <v>2856000</v>
      </c>
      <c r="BF89" s="31" t="s">
        <v>30</v>
      </c>
      <c r="BG89" s="32" t="s">
        <v>30</v>
      </c>
      <c r="BH89" s="32" t="s">
        <v>30</v>
      </c>
      <c r="BI89" s="32" t="s">
        <v>30</v>
      </c>
      <c r="BJ89" s="32" t="s">
        <v>30</v>
      </c>
      <c r="BK89" s="32" t="s">
        <v>30</v>
      </c>
      <c r="BL89" s="32" t="s">
        <v>30</v>
      </c>
      <c r="BM89" s="32" t="s">
        <v>30</v>
      </c>
      <c r="BN89" s="32" t="s">
        <v>30</v>
      </c>
      <c r="BO89" s="31" t="s">
        <v>30</v>
      </c>
      <c r="BP89" s="32" t="s">
        <v>30</v>
      </c>
      <c r="BQ89" s="32" t="s">
        <v>30</v>
      </c>
      <c r="BR89" s="32" t="s">
        <v>30</v>
      </c>
      <c r="BS89" s="32" t="s">
        <v>30</v>
      </c>
      <c r="BT89" s="32" t="s">
        <v>30</v>
      </c>
      <c r="BU89" s="32" t="s">
        <v>30</v>
      </c>
      <c r="BV89" s="32" t="s">
        <v>30</v>
      </c>
      <c r="BW89" s="33" t="s">
        <v>30</v>
      </c>
      <c r="BX89" s="31" t="s">
        <v>30</v>
      </c>
      <c r="BY89" s="32" t="s">
        <v>30</v>
      </c>
      <c r="BZ89" s="32" t="s">
        <v>30</v>
      </c>
      <c r="CA89" s="32" t="s">
        <v>30</v>
      </c>
      <c r="CB89" s="32" t="s">
        <v>30</v>
      </c>
      <c r="CC89" s="32" t="s">
        <v>30</v>
      </c>
      <c r="CD89" s="32" t="s">
        <v>30</v>
      </c>
      <c r="CE89" s="32" t="s">
        <v>30</v>
      </c>
      <c r="CF89" s="34" t="s">
        <v>30</v>
      </c>
      <c r="CG89" s="26">
        <v>1</v>
      </c>
      <c r="CH89" s="27">
        <v>1536000</v>
      </c>
      <c r="CI89" s="27">
        <v>1843200</v>
      </c>
      <c r="CJ89" s="27"/>
      <c r="CK89" s="27"/>
      <c r="CL89" s="143">
        <f>+STDEVA(CH89:CI89)/AVERAGE(CH89:CI89)</f>
        <v>0.12856486930664501</v>
      </c>
      <c r="CM89" s="27">
        <f>+AVERAGE(CH89:CJ89)</f>
        <v>1689600</v>
      </c>
      <c r="CN89" s="27">
        <f t="shared" si="433"/>
        <v>321024</v>
      </c>
      <c r="CO89" s="28">
        <f t="shared" si="454"/>
        <v>2010624</v>
      </c>
      <c r="CP89" s="26">
        <v>1</v>
      </c>
      <c r="CQ89" s="27">
        <v>1536000</v>
      </c>
      <c r="CR89" s="27">
        <v>1843200</v>
      </c>
      <c r="CS89" s="27"/>
      <c r="CT89" s="27"/>
      <c r="CU89" s="143">
        <f t="shared" si="402"/>
        <v>0.12856486930664501</v>
      </c>
      <c r="CV89" s="27">
        <f t="shared" si="455"/>
        <v>1689600</v>
      </c>
      <c r="CW89" s="28">
        <f t="shared" si="456"/>
        <v>321024</v>
      </c>
      <c r="CX89" s="29">
        <f t="shared" si="457"/>
        <v>2010624</v>
      </c>
      <c r="CY89" s="31" t="s">
        <v>30</v>
      </c>
      <c r="CZ89" s="32" t="s">
        <v>30</v>
      </c>
      <c r="DA89" s="32" t="s">
        <v>30</v>
      </c>
      <c r="DB89" s="32" t="s">
        <v>30</v>
      </c>
      <c r="DC89" s="32" t="s">
        <v>30</v>
      </c>
      <c r="DD89" s="32" t="s">
        <v>30</v>
      </c>
      <c r="DE89" s="32" t="s">
        <v>30</v>
      </c>
      <c r="DF89" s="32" t="s">
        <v>30</v>
      </c>
      <c r="DG89" s="32" t="s">
        <v>30</v>
      </c>
      <c r="DH89" s="31" t="s">
        <v>30</v>
      </c>
      <c r="DI89" s="43" t="s">
        <v>30</v>
      </c>
      <c r="DJ89" s="43" t="s">
        <v>30</v>
      </c>
      <c r="DK89" s="43" t="s">
        <v>30</v>
      </c>
      <c r="DL89" s="43" t="s">
        <v>30</v>
      </c>
      <c r="DM89" s="32" t="s">
        <v>30</v>
      </c>
      <c r="DN89" s="32" t="s">
        <v>30</v>
      </c>
      <c r="DO89" s="33" t="s">
        <v>30</v>
      </c>
    </row>
    <row r="90" spans="1:119" ht="15" customHeight="1" x14ac:dyDescent="0.25">
      <c r="A90" s="245" t="s">
        <v>116</v>
      </c>
      <c r="B90" s="245"/>
      <c r="C90" s="246"/>
      <c r="D90" s="35"/>
      <c r="E90" s="36"/>
      <c r="F90" s="36"/>
      <c r="G90" s="36"/>
      <c r="H90" s="36"/>
      <c r="I90" s="36"/>
      <c r="J90" s="36"/>
      <c r="K90" s="36"/>
      <c r="L90" s="37"/>
      <c r="M90" s="35"/>
      <c r="N90" s="36"/>
      <c r="O90" s="36"/>
      <c r="P90" s="36"/>
      <c r="Q90" s="36"/>
      <c r="R90" s="36"/>
      <c r="S90" s="36"/>
      <c r="T90" s="36"/>
      <c r="U90" s="38"/>
      <c r="V90" s="39"/>
      <c r="W90" s="40"/>
      <c r="X90" s="40"/>
      <c r="Y90" s="40"/>
      <c r="Z90" s="40"/>
      <c r="AA90" s="40"/>
      <c r="AB90" s="40"/>
      <c r="AC90" s="40"/>
      <c r="AD90" s="41"/>
      <c r="AE90" s="39"/>
      <c r="AF90" s="40"/>
      <c r="AG90" s="40"/>
      <c r="AH90" s="40"/>
      <c r="AI90" s="40"/>
      <c r="AJ90" s="40"/>
      <c r="AK90" s="40"/>
      <c r="AL90" s="40"/>
      <c r="AM90" s="42"/>
      <c r="AN90" s="47"/>
      <c r="AO90" s="40"/>
      <c r="AP90" s="40"/>
      <c r="AQ90" s="40"/>
      <c r="AR90" s="40"/>
      <c r="AS90" s="166"/>
      <c r="AT90" s="40"/>
      <c r="AU90" s="40"/>
      <c r="AV90" s="42"/>
      <c r="AW90" s="47"/>
      <c r="AX90" s="119"/>
      <c r="AY90" s="119"/>
      <c r="AZ90" s="119"/>
      <c r="BA90" s="119"/>
      <c r="BB90" s="172"/>
      <c r="BC90" s="119"/>
      <c r="BD90" s="40"/>
      <c r="BE90" s="40"/>
      <c r="BF90" s="47"/>
      <c r="BG90" s="40"/>
      <c r="BH90" s="40"/>
      <c r="BI90" s="40"/>
      <c r="BJ90" s="40"/>
      <c r="BK90" s="166"/>
      <c r="BL90" s="40"/>
      <c r="BM90" s="40"/>
      <c r="BN90" s="40"/>
      <c r="BO90" s="47"/>
      <c r="BP90" s="40"/>
      <c r="BQ90" s="40"/>
      <c r="BR90" s="40"/>
      <c r="BS90" s="40"/>
      <c r="BT90" s="166"/>
      <c r="BU90" s="40"/>
      <c r="BV90" s="40"/>
      <c r="BW90" s="42"/>
      <c r="BX90" s="47"/>
      <c r="BY90" s="119"/>
      <c r="BZ90" s="119"/>
      <c r="CA90" s="119"/>
      <c r="CB90" s="119"/>
      <c r="CC90" s="172"/>
      <c r="CD90" s="40"/>
      <c r="CE90" s="40"/>
      <c r="CF90" s="41"/>
      <c r="CG90" s="47"/>
      <c r="CH90" s="40"/>
      <c r="CI90" s="40"/>
      <c r="CJ90" s="40"/>
      <c r="CK90" s="40"/>
      <c r="CL90" s="166"/>
      <c r="CM90" s="40"/>
      <c r="CN90" s="40"/>
      <c r="CO90" s="40"/>
      <c r="CP90" s="47"/>
      <c r="CQ90" s="40"/>
      <c r="CR90" s="40"/>
      <c r="CS90" s="40"/>
      <c r="CT90" s="40"/>
      <c r="CU90" s="166"/>
      <c r="CV90" s="40"/>
      <c r="CW90" s="40"/>
      <c r="CX90" s="41"/>
      <c r="CY90" s="47"/>
      <c r="CZ90" s="40"/>
      <c r="DA90" s="40"/>
      <c r="DB90" s="40"/>
      <c r="DC90" s="40"/>
      <c r="DD90" s="166"/>
      <c r="DE90" s="40"/>
      <c r="DF90" s="40"/>
      <c r="DG90" s="40"/>
      <c r="DH90" s="47"/>
      <c r="DI90" s="119"/>
      <c r="DJ90" s="119"/>
      <c r="DK90" s="119"/>
      <c r="DL90" s="119"/>
      <c r="DM90" s="40"/>
      <c r="DN90" s="40"/>
      <c r="DO90" s="42"/>
    </row>
    <row r="91" spans="1:119" ht="21" customHeight="1" x14ac:dyDescent="0.25">
      <c r="A91" s="23">
        <f>+A89+1</f>
        <v>75</v>
      </c>
      <c r="B91" s="24" t="s">
        <v>117</v>
      </c>
      <c r="C91" s="25" t="s">
        <v>118</v>
      </c>
      <c r="D91" s="26">
        <v>1</v>
      </c>
      <c r="E91" s="27">
        <v>500000</v>
      </c>
      <c r="F91" s="27">
        <v>450000</v>
      </c>
      <c r="G91" s="148"/>
      <c r="H91" s="148"/>
      <c r="I91" s="143">
        <f t="shared" ref="I91:I92" si="466">+STDEVA(E91:F91)/AVERAGE(E91:F91)</f>
        <v>7.4432292756478696E-2</v>
      </c>
      <c r="J91" s="113">
        <f t="shared" si="399"/>
        <v>475000</v>
      </c>
      <c r="K91" s="28">
        <f t="shared" ref="K91:K92" si="467">J91*19%</f>
        <v>90250</v>
      </c>
      <c r="L91" s="29">
        <f t="shared" si="400"/>
        <v>565250</v>
      </c>
      <c r="M91" s="26">
        <v>1</v>
      </c>
      <c r="N91" s="27">
        <v>500000</v>
      </c>
      <c r="O91" s="27">
        <v>450000</v>
      </c>
      <c r="P91" s="145"/>
      <c r="Q91" s="145"/>
      <c r="R91" s="143">
        <f t="shared" ref="R91:R92" si="468">+STDEVA(N91:O91)/AVERAGE(N91:O91)</f>
        <v>7.4432292756478696E-2</v>
      </c>
      <c r="S91" s="27">
        <f t="shared" ref="S91:S92" si="469">+AVERAGE(N91:P91)</f>
        <v>475000</v>
      </c>
      <c r="T91" s="28">
        <f t="shared" ref="T91:T92" si="470">+S91*19%</f>
        <v>90250</v>
      </c>
      <c r="U91" s="30">
        <f t="shared" ref="U91:U92" si="471">+T91+S91</f>
        <v>565250</v>
      </c>
      <c r="V91" s="26">
        <v>1</v>
      </c>
      <c r="W91" s="27">
        <v>500000</v>
      </c>
      <c r="X91" s="27">
        <v>450000</v>
      </c>
      <c r="Y91" s="145"/>
      <c r="Z91" s="145"/>
      <c r="AA91" s="143">
        <f t="shared" ref="AA91:AA104" si="472">+STDEVA(W91:X91)/AVERAGE(W91:X91)</f>
        <v>7.4432292756478696E-2</v>
      </c>
      <c r="AB91" s="27">
        <f t="shared" ref="AB91:AB94" si="473">+AVERAGE(W91:Y91)</f>
        <v>475000</v>
      </c>
      <c r="AC91" s="28">
        <f t="shared" ref="AC91:AC104" si="474">+AB91*19%</f>
        <v>90250</v>
      </c>
      <c r="AD91" s="29">
        <f t="shared" ref="AD91:AD94" si="475">+AC91+AB91</f>
        <v>565250</v>
      </c>
      <c r="AE91" s="26">
        <v>1</v>
      </c>
      <c r="AF91" s="27">
        <f t="shared" ref="AF91:AF92" si="476">+AB91</f>
        <v>475000</v>
      </c>
      <c r="AG91" s="27">
        <v>550000</v>
      </c>
      <c r="AH91" s="145"/>
      <c r="AI91" s="145"/>
      <c r="AJ91" s="143">
        <f t="shared" ref="AJ91:AJ104" si="477">+STDEVA(AF91:AG91)/AVERAGE(AF91:AG91)</f>
        <v>0.10347904114925086</v>
      </c>
      <c r="AK91" s="27">
        <f t="shared" ref="AK91:AK94" si="478">+AVERAGE(AF91:AH91)</f>
        <v>512500</v>
      </c>
      <c r="AL91" s="28">
        <f t="shared" ref="AL91:AL94" si="479">+AK91*19%</f>
        <v>97375</v>
      </c>
      <c r="AM91" s="30">
        <f t="shared" ref="AM91:AM94" si="480">+AL91+AK91</f>
        <v>609875</v>
      </c>
      <c r="AN91" s="26">
        <v>1</v>
      </c>
      <c r="AO91" s="27">
        <v>500000</v>
      </c>
      <c r="AP91" s="27">
        <v>550000</v>
      </c>
      <c r="AQ91" s="145"/>
      <c r="AR91" s="145"/>
      <c r="AS91" s="143">
        <f t="shared" si="422"/>
        <v>6.7343502970147393E-2</v>
      </c>
      <c r="AT91" s="27">
        <f t="shared" ref="AT91:AT92" si="481">+AVERAGE(AO91:AQ91)</f>
        <v>525000</v>
      </c>
      <c r="AU91" s="28">
        <f t="shared" si="302"/>
        <v>99750</v>
      </c>
      <c r="AV91" s="30">
        <f t="shared" ref="AV91:AV92" si="482">+AU91+AT91</f>
        <v>624750</v>
      </c>
      <c r="AW91" s="26">
        <v>1</v>
      </c>
      <c r="AX91" s="27">
        <v>500000</v>
      </c>
      <c r="AY91" s="27">
        <v>550000</v>
      </c>
      <c r="AZ91" s="145"/>
      <c r="BA91" s="145"/>
      <c r="BB91" s="143">
        <f t="shared" si="423"/>
        <v>6.7343502970147393E-2</v>
      </c>
      <c r="BC91" s="27">
        <f t="shared" ref="BC91:BC92" si="483">+AVERAGE(AX91:AZ91)</f>
        <v>525000</v>
      </c>
      <c r="BD91" s="27">
        <f t="shared" si="305"/>
        <v>99750</v>
      </c>
      <c r="BE91" s="27">
        <f t="shared" ref="BE91:BE92" si="484">+BD91+BC91</f>
        <v>624750</v>
      </c>
      <c r="BF91" s="26">
        <v>1</v>
      </c>
      <c r="BG91" s="27">
        <v>400000</v>
      </c>
      <c r="BH91" s="27">
        <v>448000</v>
      </c>
      <c r="BI91" s="145"/>
      <c r="BJ91" s="145"/>
      <c r="BK91" s="143">
        <f t="shared" si="401"/>
        <v>8.0049824285269522E-2</v>
      </c>
      <c r="BL91" s="27">
        <f t="shared" ref="BL91:BL92" si="485">+AVERAGE(BG91:BI91)</f>
        <v>424000</v>
      </c>
      <c r="BM91" s="27">
        <f t="shared" ref="BM91:BM92" si="486">+BL91*19%</f>
        <v>80560</v>
      </c>
      <c r="BN91" s="28">
        <f t="shared" ref="BN91:BN92" si="487">+BM91+BL91</f>
        <v>504560</v>
      </c>
      <c r="BO91" s="26">
        <v>1</v>
      </c>
      <c r="BP91" s="27">
        <v>400000</v>
      </c>
      <c r="BQ91" s="27">
        <v>350000</v>
      </c>
      <c r="BR91" s="148"/>
      <c r="BS91" s="148"/>
      <c r="BT91" s="143">
        <f t="shared" si="405"/>
        <v>9.428090415820635E-2</v>
      </c>
      <c r="BU91" s="27">
        <f t="shared" ref="BU91:BU92" si="488">+AVERAGE(BP91:BR91)</f>
        <v>375000</v>
      </c>
      <c r="BV91" s="28">
        <f t="shared" ref="BV91:BV92" si="489">+BU91*19%</f>
        <v>71250</v>
      </c>
      <c r="BW91" s="30">
        <f t="shared" ref="BW91:BW92" si="490">+BV91+BU91</f>
        <v>446250</v>
      </c>
      <c r="BX91" s="26">
        <v>1</v>
      </c>
      <c r="BY91" s="28">
        <v>400000</v>
      </c>
      <c r="BZ91" s="28">
        <v>350000</v>
      </c>
      <c r="CA91" s="156"/>
      <c r="CB91" s="156"/>
      <c r="CC91" s="177">
        <f t="shared" si="406"/>
        <v>9.428090415820635E-2</v>
      </c>
      <c r="CD91" s="28">
        <f t="shared" ref="CD91:CD92" si="491">+AVERAGE(BY91:CA91)</f>
        <v>375000</v>
      </c>
      <c r="CE91" s="28">
        <f t="shared" ref="CE91:CE92" si="492">+CD91*19%</f>
        <v>71250</v>
      </c>
      <c r="CF91" s="29">
        <f t="shared" ref="CF91:CF92" si="493">+CE91+CD91</f>
        <v>446250</v>
      </c>
      <c r="CG91" s="26">
        <v>1</v>
      </c>
      <c r="CH91" s="27">
        <v>320000</v>
      </c>
      <c r="CI91" s="27">
        <v>384000</v>
      </c>
      <c r="CJ91" s="148"/>
      <c r="CK91" s="148"/>
      <c r="CL91" s="143">
        <f>+STDEVA(CH91:CI91)/AVERAGE(CH91:CI91)</f>
        <v>0.12856486930664501</v>
      </c>
      <c r="CM91" s="27">
        <f>+AVERAGE(CH91:CJ91)</f>
        <v>352000</v>
      </c>
      <c r="CN91" s="27">
        <f t="shared" si="433"/>
        <v>66880</v>
      </c>
      <c r="CO91" s="28">
        <f t="shared" si="454"/>
        <v>418880</v>
      </c>
      <c r="CP91" s="26">
        <v>1</v>
      </c>
      <c r="CQ91" s="27">
        <v>320000</v>
      </c>
      <c r="CR91" s="27">
        <v>384000</v>
      </c>
      <c r="CS91" s="148"/>
      <c r="CT91" s="148"/>
      <c r="CU91" s="143">
        <f t="shared" si="402"/>
        <v>0.12856486930664501</v>
      </c>
      <c r="CV91" s="27">
        <f t="shared" ref="CV91:CV92" si="494">+AVERAGE(CQ91:CS91)</f>
        <v>352000</v>
      </c>
      <c r="CW91" s="28">
        <f t="shared" ref="CW91:CW92" si="495">+CV91*19%</f>
        <v>66880</v>
      </c>
      <c r="CX91" s="29">
        <f t="shared" ref="CX91:CX92" si="496">+CW91+CV91</f>
        <v>418880</v>
      </c>
      <c r="CY91" s="31" t="s">
        <v>30</v>
      </c>
      <c r="CZ91" s="32" t="s">
        <v>30</v>
      </c>
      <c r="DA91" s="32" t="s">
        <v>30</v>
      </c>
      <c r="DB91" s="32" t="s">
        <v>30</v>
      </c>
      <c r="DC91" s="32" t="s">
        <v>30</v>
      </c>
      <c r="DD91" s="32" t="s">
        <v>30</v>
      </c>
      <c r="DE91" s="32" t="s">
        <v>30</v>
      </c>
      <c r="DF91" s="32" t="s">
        <v>30</v>
      </c>
      <c r="DG91" s="32" t="s">
        <v>30</v>
      </c>
      <c r="DH91" s="31" t="s">
        <v>30</v>
      </c>
      <c r="DI91" s="43" t="s">
        <v>30</v>
      </c>
      <c r="DJ91" s="43" t="s">
        <v>30</v>
      </c>
      <c r="DK91" s="43" t="s">
        <v>30</v>
      </c>
      <c r="DL91" s="43" t="s">
        <v>30</v>
      </c>
      <c r="DM91" s="32" t="s">
        <v>30</v>
      </c>
      <c r="DN91" s="32" t="s">
        <v>30</v>
      </c>
      <c r="DO91" s="33" t="s">
        <v>30</v>
      </c>
    </row>
    <row r="92" spans="1:119" ht="21" customHeight="1" x14ac:dyDescent="0.25">
      <c r="A92" s="23">
        <f>+A91+1</f>
        <v>76</v>
      </c>
      <c r="B92" s="24" t="s">
        <v>117</v>
      </c>
      <c r="C92" s="25" t="s">
        <v>119</v>
      </c>
      <c r="D92" s="26">
        <v>1</v>
      </c>
      <c r="E92" s="27">
        <v>8500000</v>
      </c>
      <c r="F92" s="27">
        <v>6500000</v>
      </c>
      <c r="G92" s="148"/>
      <c r="H92" s="148"/>
      <c r="I92" s="143">
        <f t="shared" si="466"/>
        <v>0.18856180831641267</v>
      </c>
      <c r="J92" s="113">
        <f t="shared" si="399"/>
        <v>7500000</v>
      </c>
      <c r="K92" s="28">
        <f t="shared" si="467"/>
        <v>1425000</v>
      </c>
      <c r="L92" s="29">
        <f t="shared" si="400"/>
        <v>8925000</v>
      </c>
      <c r="M92" s="26">
        <v>1</v>
      </c>
      <c r="N92" s="27">
        <v>8500000</v>
      </c>
      <c r="O92" s="27">
        <v>6500000</v>
      </c>
      <c r="P92" s="145"/>
      <c r="Q92" s="145"/>
      <c r="R92" s="143">
        <f t="shared" si="468"/>
        <v>0.18856180831641267</v>
      </c>
      <c r="S92" s="27">
        <f t="shared" si="469"/>
        <v>7500000</v>
      </c>
      <c r="T92" s="28">
        <f t="shared" si="470"/>
        <v>1425000</v>
      </c>
      <c r="U92" s="30">
        <f t="shared" si="471"/>
        <v>8925000</v>
      </c>
      <c r="V92" s="26">
        <v>1</v>
      </c>
      <c r="W92" s="27">
        <v>8500000</v>
      </c>
      <c r="X92" s="27">
        <v>6500000</v>
      </c>
      <c r="Y92" s="145"/>
      <c r="Z92" s="145"/>
      <c r="AA92" s="143">
        <f t="shared" si="472"/>
        <v>0.18856180831641267</v>
      </c>
      <c r="AB92" s="27">
        <f t="shared" si="473"/>
        <v>7500000</v>
      </c>
      <c r="AC92" s="28">
        <f t="shared" si="474"/>
        <v>1425000</v>
      </c>
      <c r="AD92" s="29">
        <f t="shared" si="475"/>
        <v>8925000</v>
      </c>
      <c r="AE92" s="26">
        <v>1</v>
      </c>
      <c r="AF92" s="27">
        <f t="shared" si="476"/>
        <v>7500000</v>
      </c>
      <c r="AG92" s="27">
        <v>7500000</v>
      </c>
      <c r="AH92" s="145"/>
      <c r="AI92" s="145"/>
      <c r="AJ92" s="143">
        <f t="shared" si="477"/>
        <v>0</v>
      </c>
      <c r="AK92" s="27">
        <f t="shared" si="478"/>
        <v>7500000</v>
      </c>
      <c r="AL92" s="28">
        <f t="shared" si="479"/>
        <v>1425000</v>
      </c>
      <c r="AM92" s="30">
        <f t="shared" si="480"/>
        <v>8925000</v>
      </c>
      <c r="AN92" s="26">
        <v>1</v>
      </c>
      <c r="AO92" s="27">
        <v>8500000</v>
      </c>
      <c r="AP92" s="27">
        <v>7500000</v>
      </c>
      <c r="AQ92" s="145"/>
      <c r="AR92" s="145"/>
      <c r="AS92" s="143">
        <f t="shared" si="422"/>
        <v>8.8388347648318433E-2</v>
      </c>
      <c r="AT92" s="27">
        <f t="shared" si="481"/>
        <v>8000000</v>
      </c>
      <c r="AU92" s="28">
        <f t="shared" si="302"/>
        <v>1520000</v>
      </c>
      <c r="AV92" s="30">
        <f t="shared" si="482"/>
        <v>9520000</v>
      </c>
      <c r="AW92" s="26">
        <v>1</v>
      </c>
      <c r="AX92" s="27">
        <v>8500000</v>
      </c>
      <c r="AY92" s="27">
        <v>7500000</v>
      </c>
      <c r="AZ92" s="145"/>
      <c r="BA92" s="145"/>
      <c r="BB92" s="143">
        <f t="shared" si="423"/>
        <v>8.8388347648318433E-2</v>
      </c>
      <c r="BC92" s="27">
        <f t="shared" si="483"/>
        <v>8000000</v>
      </c>
      <c r="BD92" s="27">
        <f t="shared" si="305"/>
        <v>1520000</v>
      </c>
      <c r="BE92" s="27">
        <f t="shared" si="484"/>
        <v>9520000</v>
      </c>
      <c r="BF92" s="26">
        <v>1</v>
      </c>
      <c r="BG92" s="27">
        <v>6800000</v>
      </c>
      <c r="BH92" s="27">
        <v>7616000</v>
      </c>
      <c r="BI92" s="145"/>
      <c r="BJ92" s="145"/>
      <c r="BK92" s="143">
        <f t="shared" si="401"/>
        <v>8.0049824285269536E-2</v>
      </c>
      <c r="BL92" s="27">
        <f t="shared" si="485"/>
        <v>7208000</v>
      </c>
      <c r="BM92" s="27">
        <f t="shared" si="486"/>
        <v>1369520</v>
      </c>
      <c r="BN92" s="28">
        <f t="shared" si="487"/>
        <v>8577520</v>
      </c>
      <c r="BO92" s="26">
        <v>1</v>
      </c>
      <c r="BP92" s="27">
        <v>6800000</v>
      </c>
      <c r="BQ92" s="27">
        <v>5800000</v>
      </c>
      <c r="BR92" s="148"/>
      <c r="BS92" s="148"/>
      <c r="BT92" s="143">
        <f t="shared" si="405"/>
        <v>0.1122391716169123</v>
      </c>
      <c r="BU92" s="27">
        <f t="shared" si="488"/>
        <v>6300000</v>
      </c>
      <c r="BV92" s="28">
        <f t="shared" si="489"/>
        <v>1197000</v>
      </c>
      <c r="BW92" s="30">
        <f t="shared" si="490"/>
        <v>7497000</v>
      </c>
      <c r="BX92" s="26">
        <v>1</v>
      </c>
      <c r="BY92" s="28">
        <v>6800000</v>
      </c>
      <c r="BZ92" s="28">
        <v>5800000</v>
      </c>
      <c r="CA92" s="156"/>
      <c r="CB92" s="156"/>
      <c r="CC92" s="177">
        <f t="shared" si="406"/>
        <v>0.1122391716169123</v>
      </c>
      <c r="CD92" s="28">
        <f t="shared" si="491"/>
        <v>6300000</v>
      </c>
      <c r="CE92" s="28">
        <f t="shared" si="492"/>
        <v>1197000</v>
      </c>
      <c r="CF92" s="29">
        <f t="shared" si="493"/>
        <v>7497000</v>
      </c>
      <c r="CG92" s="26">
        <v>1</v>
      </c>
      <c r="CH92" s="27">
        <v>5440000</v>
      </c>
      <c r="CI92" s="27">
        <v>6528000</v>
      </c>
      <c r="CJ92" s="148"/>
      <c r="CK92" s="148"/>
      <c r="CL92" s="143">
        <f>+STDEVA(CH92:CI92)/AVERAGE(CH92:CI92)</f>
        <v>0.12856486930664501</v>
      </c>
      <c r="CM92" s="27">
        <f>+AVERAGE(CH92:CJ92)</f>
        <v>5984000</v>
      </c>
      <c r="CN92" s="27">
        <f t="shared" si="433"/>
        <v>1136960</v>
      </c>
      <c r="CO92" s="28">
        <f t="shared" si="454"/>
        <v>7120960</v>
      </c>
      <c r="CP92" s="26">
        <v>1</v>
      </c>
      <c r="CQ92" s="27">
        <v>5440000</v>
      </c>
      <c r="CR92" s="27">
        <v>6528000</v>
      </c>
      <c r="CS92" s="148"/>
      <c r="CT92" s="148"/>
      <c r="CU92" s="143">
        <f t="shared" si="402"/>
        <v>0.12856486930664501</v>
      </c>
      <c r="CV92" s="27">
        <f t="shared" si="494"/>
        <v>5984000</v>
      </c>
      <c r="CW92" s="28">
        <f t="shared" si="495"/>
        <v>1136960</v>
      </c>
      <c r="CX92" s="29">
        <f t="shared" si="496"/>
        <v>7120960</v>
      </c>
      <c r="CY92" s="31" t="s">
        <v>30</v>
      </c>
      <c r="CZ92" s="32" t="s">
        <v>30</v>
      </c>
      <c r="DA92" s="32" t="s">
        <v>30</v>
      </c>
      <c r="DB92" s="32" t="s">
        <v>30</v>
      </c>
      <c r="DC92" s="32" t="s">
        <v>30</v>
      </c>
      <c r="DD92" s="32" t="s">
        <v>30</v>
      </c>
      <c r="DE92" s="32" t="s">
        <v>30</v>
      </c>
      <c r="DF92" s="32" t="s">
        <v>30</v>
      </c>
      <c r="DG92" s="32" t="s">
        <v>30</v>
      </c>
      <c r="DH92" s="31" t="s">
        <v>30</v>
      </c>
      <c r="DI92" s="43" t="s">
        <v>30</v>
      </c>
      <c r="DJ92" s="43" t="s">
        <v>30</v>
      </c>
      <c r="DK92" s="43" t="s">
        <v>30</v>
      </c>
      <c r="DL92" s="43" t="s">
        <v>30</v>
      </c>
      <c r="DM92" s="32" t="s">
        <v>30</v>
      </c>
      <c r="DN92" s="32" t="s">
        <v>30</v>
      </c>
      <c r="DO92" s="33" t="s">
        <v>30</v>
      </c>
    </row>
    <row r="93" spans="1:119" ht="21" customHeight="1" x14ac:dyDescent="0.25">
      <c r="A93" s="23">
        <f t="shared" ref="A93:A94" si="497">+A92+1</f>
        <v>77</v>
      </c>
      <c r="B93" s="24" t="s">
        <v>117</v>
      </c>
      <c r="C93" s="25" t="s">
        <v>120</v>
      </c>
      <c r="D93" s="31" t="s">
        <v>30</v>
      </c>
      <c r="E93" s="32" t="s">
        <v>30</v>
      </c>
      <c r="F93" s="32" t="s">
        <v>30</v>
      </c>
      <c r="G93" s="32" t="s">
        <v>30</v>
      </c>
      <c r="H93" s="32" t="s">
        <v>30</v>
      </c>
      <c r="I93" s="32" t="s">
        <v>30</v>
      </c>
      <c r="J93" s="32" t="s">
        <v>30</v>
      </c>
      <c r="K93" s="32" t="s">
        <v>30</v>
      </c>
      <c r="L93" s="32" t="s">
        <v>30</v>
      </c>
      <c r="M93" s="31" t="s">
        <v>30</v>
      </c>
      <c r="N93" s="32" t="s">
        <v>30</v>
      </c>
      <c r="O93" s="32" t="s">
        <v>30</v>
      </c>
      <c r="P93" s="32" t="s">
        <v>30</v>
      </c>
      <c r="Q93" s="32" t="s">
        <v>30</v>
      </c>
      <c r="R93" s="32" t="s">
        <v>30</v>
      </c>
      <c r="S93" s="32" t="s">
        <v>30</v>
      </c>
      <c r="T93" s="32" t="s">
        <v>30</v>
      </c>
      <c r="U93" s="33" t="s">
        <v>30</v>
      </c>
      <c r="V93" s="26">
        <v>1</v>
      </c>
      <c r="W93" s="27">
        <v>200000</v>
      </c>
      <c r="X93" s="27">
        <v>450000</v>
      </c>
      <c r="Y93" s="27">
        <v>8403.361344537816</v>
      </c>
      <c r="Z93" s="27"/>
      <c r="AA93" s="163">
        <f t="shared" si="472"/>
        <v>0.54392829322042113</v>
      </c>
      <c r="AB93" s="27">
        <f>+AVERAGE(W93:X93)</f>
        <v>325000</v>
      </c>
      <c r="AC93" s="28">
        <f t="shared" si="474"/>
        <v>61750</v>
      </c>
      <c r="AD93" s="29">
        <f t="shared" si="475"/>
        <v>386750</v>
      </c>
      <c r="AE93" s="26">
        <v>1</v>
      </c>
      <c r="AF93" s="27">
        <v>200000</v>
      </c>
      <c r="AG93" s="27">
        <v>200000</v>
      </c>
      <c r="AH93" s="27"/>
      <c r="AI93" s="27"/>
      <c r="AJ93" s="143">
        <f t="shared" si="477"/>
        <v>0</v>
      </c>
      <c r="AK93" s="27">
        <f t="shared" si="478"/>
        <v>200000</v>
      </c>
      <c r="AL93" s="28">
        <f t="shared" si="479"/>
        <v>38000</v>
      </c>
      <c r="AM93" s="30">
        <f t="shared" si="480"/>
        <v>238000</v>
      </c>
      <c r="AN93" s="31" t="s">
        <v>30</v>
      </c>
      <c r="AO93" s="32" t="s">
        <v>30</v>
      </c>
      <c r="AP93" s="32" t="s">
        <v>30</v>
      </c>
      <c r="AQ93" s="32" t="s">
        <v>30</v>
      </c>
      <c r="AR93" s="32" t="s">
        <v>30</v>
      </c>
      <c r="AS93" s="32" t="s">
        <v>30</v>
      </c>
      <c r="AT93" s="32" t="s">
        <v>30</v>
      </c>
      <c r="AU93" s="32" t="s">
        <v>30</v>
      </c>
      <c r="AV93" s="33" t="s">
        <v>30</v>
      </c>
      <c r="AW93" s="31" t="s">
        <v>30</v>
      </c>
      <c r="AX93" s="32" t="s">
        <v>30</v>
      </c>
      <c r="AY93" s="32" t="s">
        <v>30</v>
      </c>
      <c r="AZ93" s="32" t="s">
        <v>30</v>
      </c>
      <c r="BA93" s="32" t="s">
        <v>30</v>
      </c>
      <c r="BB93" s="32" t="s">
        <v>30</v>
      </c>
      <c r="BC93" s="32" t="s">
        <v>30</v>
      </c>
      <c r="BD93" s="32" t="s">
        <v>30</v>
      </c>
      <c r="BE93" s="32" t="s">
        <v>30</v>
      </c>
      <c r="BF93" s="31" t="s">
        <v>30</v>
      </c>
      <c r="BG93" s="32" t="s">
        <v>30</v>
      </c>
      <c r="BH93" s="32" t="s">
        <v>30</v>
      </c>
      <c r="BI93" s="32" t="s">
        <v>30</v>
      </c>
      <c r="BJ93" s="32" t="s">
        <v>30</v>
      </c>
      <c r="BK93" s="32" t="s">
        <v>30</v>
      </c>
      <c r="BL93" s="32" t="s">
        <v>30</v>
      </c>
      <c r="BM93" s="32" t="s">
        <v>30</v>
      </c>
      <c r="BN93" s="32" t="s">
        <v>30</v>
      </c>
      <c r="BO93" s="31" t="s">
        <v>30</v>
      </c>
      <c r="BP93" s="32" t="s">
        <v>30</v>
      </c>
      <c r="BQ93" s="32" t="s">
        <v>30</v>
      </c>
      <c r="BR93" s="32" t="s">
        <v>30</v>
      </c>
      <c r="BS93" s="32" t="s">
        <v>30</v>
      </c>
      <c r="BT93" s="32" t="s">
        <v>30</v>
      </c>
      <c r="BU93" s="32" t="s">
        <v>30</v>
      </c>
      <c r="BV93" s="32" t="s">
        <v>30</v>
      </c>
      <c r="BW93" s="33" t="s">
        <v>30</v>
      </c>
      <c r="BX93" s="31" t="s">
        <v>30</v>
      </c>
      <c r="BY93" s="32" t="s">
        <v>30</v>
      </c>
      <c r="BZ93" s="32" t="s">
        <v>30</v>
      </c>
      <c r="CA93" s="32" t="s">
        <v>30</v>
      </c>
      <c r="CB93" s="32" t="s">
        <v>30</v>
      </c>
      <c r="CC93" s="32" t="s">
        <v>30</v>
      </c>
      <c r="CD93" s="32" t="s">
        <v>30</v>
      </c>
      <c r="CE93" s="32" t="s">
        <v>30</v>
      </c>
      <c r="CF93" s="34" t="s">
        <v>30</v>
      </c>
      <c r="CG93" s="31" t="s">
        <v>30</v>
      </c>
      <c r="CH93" s="32" t="s">
        <v>30</v>
      </c>
      <c r="CI93" s="32" t="s">
        <v>30</v>
      </c>
      <c r="CJ93" s="32" t="s">
        <v>30</v>
      </c>
      <c r="CK93" s="32" t="s">
        <v>30</v>
      </c>
      <c r="CL93" s="32" t="s">
        <v>30</v>
      </c>
      <c r="CM93" s="32" t="s">
        <v>30</v>
      </c>
      <c r="CN93" s="32" t="s">
        <v>30</v>
      </c>
      <c r="CO93" s="32" t="s">
        <v>30</v>
      </c>
      <c r="CP93" s="31" t="s">
        <v>30</v>
      </c>
      <c r="CQ93" s="32" t="s">
        <v>30</v>
      </c>
      <c r="CR93" s="32" t="s">
        <v>30</v>
      </c>
      <c r="CS93" s="32" t="s">
        <v>30</v>
      </c>
      <c r="CT93" s="32" t="s">
        <v>30</v>
      </c>
      <c r="CU93" s="32" t="s">
        <v>30</v>
      </c>
      <c r="CV93" s="32" t="s">
        <v>30</v>
      </c>
      <c r="CW93" s="32" t="s">
        <v>30</v>
      </c>
      <c r="CX93" s="34" t="s">
        <v>30</v>
      </c>
      <c r="CY93" s="31" t="s">
        <v>30</v>
      </c>
      <c r="CZ93" s="32" t="s">
        <v>30</v>
      </c>
      <c r="DA93" s="32" t="s">
        <v>30</v>
      </c>
      <c r="DB93" s="32" t="s">
        <v>30</v>
      </c>
      <c r="DC93" s="32" t="s">
        <v>30</v>
      </c>
      <c r="DD93" s="32" t="s">
        <v>30</v>
      </c>
      <c r="DE93" s="32" t="s">
        <v>30</v>
      </c>
      <c r="DF93" s="32" t="s">
        <v>30</v>
      </c>
      <c r="DG93" s="32" t="s">
        <v>30</v>
      </c>
      <c r="DH93" s="31" t="s">
        <v>30</v>
      </c>
      <c r="DI93" s="43" t="s">
        <v>30</v>
      </c>
      <c r="DJ93" s="43" t="s">
        <v>30</v>
      </c>
      <c r="DK93" s="43" t="s">
        <v>30</v>
      </c>
      <c r="DL93" s="43" t="s">
        <v>30</v>
      </c>
      <c r="DM93" s="32" t="s">
        <v>30</v>
      </c>
      <c r="DN93" s="32" t="s">
        <v>30</v>
      </c>
      <c r="DO93" s="33" t="s">
        <v>30</v>
      </c>
    </row>
    <row r="94" spans="1:119" ht="21" customHeight="1" x14ac:dyDescent="0.25">
      <c r="A94" s="23">
        <f t="shared" si="497"/>
        <v>78</v>
      </c>
      <c r="B94" s="24" t="s">
        <v>117</v>
      </c>
      <c r="C94" s="25" t="s">
        <v>121</v>
      </c>
      <c r="D94" s="31" t="s">
        <v>30</v>
      </c>
      <c r="E94" s="32" t="s">
        <v>30</v>
      </c>
      <c r="F94" s="32" t="s">
        <v>30</v>
      </c>
      <c r="G94" s="32" t="s">
        <v>30</v>
      </c>
      <c r="H94" s="32" t="s">
        <v>30</v>
      </c>
      <c r="I94" s="32" t="s">
        <v>30</v>
      </c>
      <c r="J94" s="32" t="s">
        <v>30</v>
      </c>
      <c r="K94" s="32" t="s">
        <v>30</v>
      </c>
      <c r="L94" s="32" t="s">
        <v>30</v>
      </c>
      <c r="M94" s="31" t="s">
        <v>30</v>
      </c>
      <c r="N94" s="32" t="s">
        <v>30</v>
      </c>
      <c r="O94" s="32" t="s">
        <v>30</v>
      </c>
      <c r="P94" s="32" t="s">
        <v>30</v>
      </c>
      <c r="Q94" s="32" t="s">
        <v>30</v>
      </c>
      <c r="R94" s="32" t="s">
        <v>30</v>
      </c>
      <c r="S94" s="32" t="s">
        <v>30</v>
      </c>
      <c r="T94" s="32" t="s">
        <v>30</v>
      </c>
      <c r="U94" s="33" t="s">
        <v>30</v>
      </c>
      <c r="V94" s="26">
        <v>1</v>
      </c>
      <c r="W94" s="27">
        <v>2000000</v>
      </c>
      <c r="X94" s="27">
        <v>3500000</v>
      </c>
      <c r="Y94" s="27"/>
      <c r="Z94" s="27"/>
      <c r="AA94" s="143">
        <f t="shared" si="472"/>
        <v>0.38569460791993504</v>
      </c>
      <c r="AB94" s="27">
        <f t="shared" si="473"/>
        <v>2750000</v>
      </c>
      <c r="AC94" s="28">
        <f t="shared" si="474"/>
        <v>522500</v>
      </c>
      <c r="AD94" s="29">
        <f t="shared" si="475"/>
        <v>3272500</v>
      </c>
      <c r="AE94" s="26">
        <v>1</v>
      </c>
      <c r="AF94" s="27">
        <v>2000000</v>
      </c>
      <c r="AG94" s="27">
        <v>2000000</v>
      </c>
      <c r="AH94" s="27"/>
      <c r="AI94" s="27"/>
      <c r="AJ94" s="143">
        <f t="shared" si="477"/>
        <v>0</v>
      </c>
      <c r="AK94" s="27">
        <f t="shared" si="478"/>
        <v>2000000</v>
      </c>
      <c r="AL94" s="28">
        <f t="shared" si="479"/>
        <v>380000</v>
      </c>
      <c r="AM94" s="30">
        <f t="shared" si="480"/>
        <v>2380000</v>
      </c>
      <c r="AN94" s="31" t="s">
        <v>30</v>
      </c>
      <c r="AO94" s="32" t="s">
        <v>30</v>
      </c>
      <c r="AP94" s="32" t="s">
        <v>30</v>
      </c>
      <c r="AQ94" s="32" t="s">
        <v>30</v>
      </c>
      <c r="AR94" s="32" t="s">
        <v>30</v>
      </c>
      <c r="AS94" s="32" t="s">
        <v>30</v>
      </c>
      <c r="AT94" s="32" t="s">
        <v>30</v>
      </c>
      <c r="AU94" s="32" t="s">
        <v>30</v>
      </c>
      <c r="AV94" s="33" t="s">
        <v>30</v>
      </c>
      <c r="AW94" s="31" t="s">
        <v>30</v>
      </c>
      <c r="AX94" s="32" t="s">
        <v>30</v>
      </c>
      <c r="AY94" s="32" t="s">
        <v>30</v>
      </c>
      <c r="AZ94" s="32" t="s">
        <v>30</v>
      </c>
      <c r="BA94" s="32" t="s">
        <v>30</v>
      </c>
      <c r="BB94" s="32" t="s">
        <v>30</v>
      </c>
      <c r="BC94" s="32" t="s">
        <v>30</v>
      </c>
      <c r="BD94" s="32" t="s">
        <v>30</v>
      </c>
      <c r="BE94" s="32" t="s">
        <v>30</v>
      </c>
      <c r="BF94" s="31" t="s">
        <v>30</v>
      </c>
      <c r="BG94" s="32" t="s">
        <v>30</v>
      </c>
      <c r="BH94" s="32" t="s">
        <v>30</v>
      </c>
      <c r="BI94" s="32" t="s">
        <v>30</v>
      </c>
      <c r="BJ94" s="32" t="s">
        <v>30</v>
      </c>
      <c r="BK94" s="32" t="s">
        <v>30</v>
      </c>
      <c r="BL94" s="32" t="s">
        <v>30</v>
      </c>
      <c r="BM94" s="32" t="s">
        <v>30</v>
      </c>
      <c r="BN94" s="32" t="s">
        <v>30</v>
      </c>
      <c r="BO94" s="31" t="s">
        <v>30</v>
      </c>
      <c r="BP94" s="32" t="s">
        <v>30</v>
      </c>
      <c r="BQ94" s="32" t="s">
        <v>30</v>
      </c>
      <c r="BR94" s="32" t="s">
        <v>30</v>
      </c>
      <c r="BS94" s="32" t="s">
        <v>30</v>
      </c>
      <c r="BT94" s="32" t="s">
        <v>30</v>
      </c>
      <c r="BU94" s="32" t="s">
        <v>30</v>
      </c>
      <c r="BV94" s="32" t="s">
        <v>30</v>
      </c>
      <c r="BW94" s="33" t="s">
        <v>30</v>
      </c>
      <c r="BX94" s="31" t="s">
        <v>30</v>
      </c>
      <c r="BY94" s="32" t="s">
        <v>30</v>
      </c>
      <c r="BZ94" s="32" t="s">
        <v>30</v>
      </c>
      <c r="CA94" s="32" t="s">
        <v>30</v>
      </c>
      <c r="CB94" s="32" t="s">
        <v>30</v>
      </c>
      <c r="CC94" s="32" t="s">
        <v>30</v>
      </c>
      <c r="CD94" s="32" t="s">
        <v>30</v>
      </c>
      <c r="CE94" s="32" t="s">
        <v>30</v>
      </c>
      <c r="CF94" s="34" t="s">
        <v>30</v>
      </c>
      <c r="CG94" s="31" t="s">
        <v>30</v>
      </c>
      <c r="CH94" s="32" t="s">
        <v>30</v>
      </c>
      <c r="CI94" s="32" t="s">
        <v>30</v>
      </c>
      <c r="CJ94" s="32" t="s">
        <v>30</v>
      </c>
      <c r="CK94" s="32" t="s">
        <v>30</v>
      </c>
      <c r="CL94" s="32" t="s">
        <v>30</v>
      </c>
      <c r="CM94" s="32" t="s">
        <v>30</v>
      </c>
      <c r="CN94" s="32" t="s">
        <v>30</v>
      </c>
      <c r="CO94" s="32" t="s">
        <v>30</v>
      </c>
      <c r="CP94" s="31" t="s">
        <v>30</v>
      </c>
      <c r="CQ94" s="32" t="s">
        <v>30</v>
      </c>
      <c r="CR94" s="32" t="s">
        <v>30</v>
      </c>
      <c r="CS94" s="32" t="s">
        <v>30</v>
      </c>
      <c r="CT94" s="32" t="s">
        <v>30</v>
      </c>
      <c r="CU94" s="32" t="s">
        <v>30</v>
      </c>
      <c r="CV94" s="32" t="s">
        <v>30</v>
      </c>
      <c r="CW94" s="32" t="s">
        <v>30</v>
      </c>
      <c r="CX94" s="34" t="s">
        <v>30</v>
      </c>
      <c r="CY94" s="31" t="s">
        <v>30</v>
      </c>
      <c r="CZ94" s="32" t="s">
        <v>30</v>
      </c>
      <c r="DA94" s="32" t="s">
        <v>30</v>
      </c>
      <c r="DB94" s="32" t="s">
        <v>30</v>
      </c>
      <c r="DC94" s="32" t="s">
        <v>30</v>
      </c>
      <c r="DD94" s="32" t="s">
        <v>30</v>
      </c>
      <c r="DE94" s="32" t="s">
        <v>30</v>
      </c>
      <c r="DF94" s="32" t="s">
        <v>30</v>
      </c>
      <c r="DG94" s="32" t="s">
        <v>30</v>
      </c>
      <c r="DH94" s="31" t="s">
        <v>30</v>
      </c>
      <c r="DI94" s="43" t="s">
        <v>30</v>
      </c>
      <c r="DJ94" s="43" t="s">
        <v>30</v>
      </c>
      <c r="DK94" s="43" t="s">
        <v>30</v>
      </c>
      <c r="DL94" s="43" t="s">
        <v>30</v>
      </c>
      <c r="DM94" s="32" t="s">
        <v>30</v>
      </c>
      <c r="DN94" s="32" t="s">
        <v>30</v>
      </c>
      <c r="DO94" s="33" t="s">
        <v>30</v>
      </c>
    </row>
    <row r="95" spans="1:119" ht="16.5" customHeight="1" x14ac:dyDescent="0.25">
      <c r="A95" s="245" t="s">
        <v>122</v>
      </c>
      <c r="B95" s="245"/>
      <c r="C95" s="246"/>
      <c r="D95" s="48"/>
      <c r="E95" s="49"/>
      <c r="F95" s="49"/>
      <c r="G95" s="49"/>
      <c r="H95" s="49"/>
      <c r="I95" s="49"/>
      <c r="J95" s="49"/>
      <c r="K95" s="49"/>
      <c r="L95" s="50">
        <f t="shared" si="400"/>
        <v>0</v>
      </c>
      <c r="M95" s="51"/>
      <c r="N95" s="49"/>
      <c r="O95" s="49"/>
      <c r="P95" s="49"/>
      <c r="Q95" s="49"/>
      <c r="R95" s="49"/>
      <c r="S95" s="49"/>
      <c r="T95" s="49"/>
      <c r="U95" s="52"/>
      <c r="V95" s="51"/>
      <c r="W95" s="49"/>
      <c r="X95" s="49"/>
      <c r="Y95" s="49"/>
      <c r="Z95" s="49"/>
      <c r="AA95" s="49"/>
      <c r="AB95" s="49"/>
      <c r="AC95" s="49"/>
      <c r="AD95" s="50"/>
      <c r="AE95" s="51"/>
      <c r="AF95" s="49"/>
      <c r="AG95" s="49"/>
      <c r="AH95" s="49"/>
      <c r="AI95" s="49"/>
      <c r="AJ95" s="49"/>
      <c r="AK95" s="49"/>
      <c r="AL95" s="49"/>
      <c r="AM95" s="52"/>
      <c r="AN95" s="51"/>
      <c r="AO95" s="49"/>
      <c r="AP95" s="49"/>
      <c r="AQ95" s="49"/>
      <c r="AR95" s="49"/>
      <c r="AS95" s="171" t="e">
        <f t="shared" si="422"/>
        <v>#DIV/0!</v>
      </c>
      <c r="AT95" s="49"/>
      <c r="AU95" s="49"/>
      <c r="AV95" s="52"/>
      <c r="AW95" s="51"/>
      <c r="AX95" s="120"/>
      <c r="AY95" s="120"/>
      <c r="AZ95" s="120"/>
      <c r="BA95" s="120"/>
      <c r="BB95" s="173"/>
      <c r="BC95" s="120"/>
      <c r="BD95" s="49"/>
      <c r="BE95" s="49"/>
      <c r="BF95" s="51"/>
      <c r="BG95" s="49"/>
      <c r="BH95" s="49"/>
      <c r="BI95" s="49"/>
      <c r="BJ95" s="49"/>
      <c r="BK95" s="171" t="e">
        <f t="shared" si="401"/>
        <v>#DIV/0!</v>
      </c>
      <c r="BL95" s="49"/>
      <c r="BM95" s="49"/>
      <c r="BN95" s="49"/>
      <c r="BO95" s="51"/>
      <c r="BP95" s="49"/>
      <c r="BQ95" s="49"/>
      <c r="BR95" s="49"/>
      <c r="BS95" s="49"/>
      <c r="BT95" s="171" t="e">
        <f t="shared" si="405"/>
        <v>#DIV/0!</v>
      </c>
      <c r="BU95" s="49"/>
      <c r="BV95" s="49"/>
      <c r="BW95" s="52"/>
      <c r="BX95" s="51"/>
      <c r="BY95" s="120"/>
      <c r="BZ95" s="120"/>
      <c r="CA95" s="120"/>
      <c r="CB95" s="120"/>
      <c r="CC95" s="173" t="e">
        <f t="shared" si="406"/>
        <v>#DIV/0!</v>
      </c>
      <c r="CD95" s="49"/>
      <c r="CE95" s="49"/>
      <c r="CF95" s="50"/>
      <c r="CG95" s="51"/>
      <c r="CH95" s="49"/>
      <c r="CI95" s="49"/>
      <c r="CJ95" s="49"/>
      <c r="CK95" s="49"/>
      <c r="CL95" s="171" t="e">
        <f t="shared" ref="CL95:CL104" si="498">+STDEVA(CH95:CI95)/AVERAGE(CH95:CI95)</f>
        <v>#DIV/0!</v>
      </c>
      <c r="CM95" s="49"/>
      <c r="CN95" s="49"/>
      <c r="CO95" s="49"/>
      <c r="CP95" s="51"/>
      <c r="CQ95" s="49"/>
      <c r="CR95" s="49"/>
      <c r="CS95" s="49"/>
      <c r="CT95" s="49"/>
      <c r="CU95" s="171"/>
      <c r="CV95" s="49"/>
      <c r="CW95" s="49"/>
      <c r="CX95" s="50"/>
      <c r="CY95" s="51"/>
      <c r="CZ95" s="49"/>
      <c r="DA95" s="49"/>
      <c r="DB95" s="49"/>
      <c r="DC95" s="49"/>
      <c r="DD95" s="171" t="e">
        <f t="shared" si="407"/>
        <v>#DIV/0!</v>
      </c>
      <c r="DE95" s="49"/>
      <c r="DF95" s="49"/>
      <c r="DG95" s="49"/>
      <c r="DH95" s="51"/>
      <c r="DI95" s="120"/>
      <c r="DJ95" s="120"/>
      <c r="DK95" s="120"/>
      <c r="DL95" s="120"/>
      <c r="DM95" s="49"/>
      <c r="DN95" s="49"/>
      <c r="DO95" s="52"/>
    </row>
    <row r="96" spans="1:119" ht="22.5" customHeight="1" x14ac:dyDescent="0.25">
      <c r="A96" s="23">
        <f>+A94+1</f>
        <v>79</v>
      </c>
      <c r="B96" s="24" t="s">
        <v>123</v>
      </c>
      <c r="C96" s="25" t="s">
        <v>124</v>
      </c>
      <c r="D96" s="26">
        <v>1</v>
      </c>
      <c r="E96" s="27">
        <v>4500000</v>
      </c>
      <c r="F96" s="27">
        <v>4275000</v>
      </c>
      <c r="G96" s="148"/>
      <c r="H96" s="148"/>
      <c r="I96" s="144">
        <f t="shared" ref="I96:I104" si="499">+STDEVA(E96:F96)/AVERAGE(E96:F96)</f>
        <v>3.6261886214694741E-2</v>
      </c>
      <c r="J96" s="113">
        <f t="shared" si="399"/>
        <v>4387500</v>
      </c>
      <c r="K96" s="28">
        <f t="shared" ref="K96:K104" si="500">J96*19%</f>
        <v>833625</v>
      </c>
      <c r="L96" s="29">
        <f>+J96+K96</f>
        <v>5221125</v>
      </c>
      <c r="M96" s="31" t="s">
        <v>30</v>
      </c>
      <c r="N96" s="32" t="s">
        <v>30</v>
      </c>
      <c r="O96" s="32" t="s">
        <v>30</v>
      </c>
      <c r="P96" s="32" t="s">
        <v>30</v>
      </c>
      <c r="Q96" s="32" t="s">
        <v>30</v>
      </c>
      <c r="R96" s="32" t="s">
        <v>30</v>
      </c>
      <c r="S96" s="32" t="s">
        <v>30</v>
      </c>
      <c r="T96" s="32" t="s">
        <v>30</v>
      </c>
      <c r="U96" s="33" t="s">
        <v>30</v>
      </c>
      <c r="V96" s="26">
        <v>1</v>
      </c>
      <c r="W96" s="27">
        <v>4500000</v>
      </c>
      <c r="X96" s="27">
        <v>3500000</v>
      </c>
      <c r="Y96" s="145"/>
      <c r="Z96" s="145"/>
      <c r="AA96" s="143">
        <f t="shared" si="472"/>
        <v>0.17677669529663687</v>
      </c>
      <c r="AB96" s="27">
        <f t="shared" ref="AB96:AB104" si="501">+AVERAGE(W96:Y96)</f>
        <v>4000000</v>
      </c>
      <c r="AC96" s="28">
        <f t="shared" si="474"/>
        <v>760000</v>
      </c>
      <c r="AD96" s="29">
        <f t="shared" ref="AD96:AD104" si="502">+AC96+AB96</f>
        <v>4760000</v>
      </c>
      <c r="AE96" s="26">
        <v>1</v>
      </c>
      <c r="AF96" s="27">
        <v>4500000</v>
      </c>
      <c r="AG96" s="27">
        <v>4815000</v>
      </c>
      <c r="AH96" s="145"/>
      <c r="AI96" s="145"/>
      <c r="AJ96" s="143">
        <f t="shared" si="477"/>
        <v>4.7823647036771326E-2</v>
      </c>
      <c r="AK96" s="27">
        <f t="shared" ref="AK96:AK104" si="503">+AVERAGE(AF96:AH96)</f>
        <v>4657500</v>
      </c>
      <c r="AL96" s="28">
        <f t="shared" ref="AL96:AL104" si="504">+AK96*19%</f>
        <v>884925</v>
      </c>
      <c r="AM96" s="30">
        <f t="shared" ref="AM96:AM104" si="505">+AL96+AK96</f>
        <v>5542425</v>
      </c>
      <c r="AN96" s="26">
        <v>1</v>
      </c>
      <c r="AO96" s="27">
        <v>4500000</v>
      </c>
      <c r="AP96" s="27">
        <v>4815000</v>
      </c>
      <c r="AQ96" s="145"/>
      <c r="AR96" s="145"/>
      <c r="AS96" s="143">
        <f t="shared" si="422"/>
        <v>4.7823647036771326E-2</v>
      </c>
      <c r="AT96" s="27">
        <f t="shared" ref="AT96:AT104" si="506">+AVERAGE(AO96:AQ96)</f>
        <v>4657500</v>
      </c>
      <c r="AU96" s="28">
        <f t="shared" ref="AU96:AU104" si="507">+AT96*19%</f>
        <v>884925</v>
      </c>
      <c r="AV96" s="30">
        <f t="shared" ref="AV96:AV104" si="508">+AU96+AT96</f>
        <v>5542425</v>
      </c>
      <c r="AW96" s="26">
        <v>1</v>
      </c>
      <c r="AX96" s="27">
        <v>4500000</v>
      </c>
      <c r="AY96" s="27">
        <v>4815000</v>
      </c>
      <c r="AZ96" s="145"/>
      <c r="BA96" s="145"/>
      <c r="BB96" s="143">
        <f t="shared" si="423"/>
        <v>4.7823647036771326E-2</v>
      </c>
      <c r="BC96" s="27">
        <f t="shared" ref="BC96:BC104" si="509">+AVERAGE(AX96:AZ96)</f>
        <v>4657500</v>
      </c>
      <c r="BD96" s="27">
        <f t="shared" ref="BD96:BD104" si="510">+BC96*19%</f>
        <v>884925</v>
      </c>
      <c r="BE96" s="27">
        <f t="shared" ref="BE96:BE104" si="511">+BD96+BC96</f>
        <v>5542425</v>
      </c>
      <c r="BF96" s="26">
        <v>1</v>
      </c>
      <c r="BG96" s="27">
        <v>3600000</v>
      </c>
      <c r="BH96" s="27">
        <v>4032000</v>
      </c>
      <c r="BI96" s="145"/>
      <c r="BJ96" s="145"/>
      <c r="BK96" s="143">
        <f t="shared" si="401"/>
        <v>8.0049824285269536E-2</v>
      </c>
      <c r="BL96" s="27">
        <f>+AVERAGE(BG96:BI96)</f>
        <v>3816000</v>
      </c>
      <c r="BM96" s="27">
        <f t="shared" ref="BM96:BM104" si="512">+BL96*19%</f>
        <v>725040</v>
      </c>
      <c r="BN96" s="28">
        <f t="shared" ref="BN96:BN104" si="513">+BM96+BL96</f>
        <v>4541040</v>
      </c>
      <c r="BO96" s="31" t="s">
        <v>30</v>
      </c>
      <c r="BP96" s="32" t="s">
        <v>30</v>
      </c>
      <c r="BQ96" s="32" t="s">
        <v>30</v>
      </c>
      <c r="BR96" s="32" t="s">
        <v>30</v>
      </c>
      <c r="BS96" s="32" t="s">
        <v>30</v>
      </c>
      <c r="BT96" s="32" t="s">
        <v>30</v>
      </c>
      <c r="BU96" s="32" t="s">
        <v>30</v>
      </c>
      <c r="BV96" s="32" t="s">
        <v>30</v>
      </c>
      <c r="BW96" s="33" t="s">
        <v>30</v>
      </c>
      <c r="BX96" s="31" t="s">
        <v>30</v>
      </c>
      <c r="BY96" s="32" t="s">
        <v>30</v>
      </c>
      <c r="BZ96" s="32" t="s">
        <v>30</v>
      </c>
      <c r="CA96" s="32" t="s">
        <v>30</v>
      </c>
      <c r="CB96" s="32" t="s">
        <v>30</v>
      </c>
      <c r="CC96" s="32" t="s">
        <v>30</v>
      </c>
      <c r="CD96" s="32" t="s">
        <v>30</v>
      </c>
      <c r="CE96" s="32" t="s">
        <v>30</v>
      </c>
      <c r="CF96" s="34" t="s">
        <v>30</v>
      </c>
      <c r="CG96" s="26">
        <v>1</v>
      </c>
      <c r="CH96" s="27">
        <v>2880000</v>
      </c>
      <c r="CI96" s="27">
        <v>3456000</v>
      </c>
      <c r="CJ96" s="148"/>
      <c r="CK96" s="148"/>
      <c r="CL96" s="143">
        <f t="shared" si="498"/>
        <v>0.12856486930664499</v>
      </c>
      <c r="CM96" s="27">
        <f t="shared" ref="CM96:CM104" si="514">+AVERAGE(CH96:CJ96)</f>
        <v>3168000</v>
      </c>
      <c r="CN96" s="27">
        <f t="shared" ref="CN96:CN126" si="515">+CM96*19%</f>
        <v>601920</v>
      </c>
      <c r="CO96" s="28">
        <f t="shared" ref="CO96:CO104" si="516">+CN96+CM96</f>
        <v>3769920</v>
      </c>
      <c r="CP96" s="26">
        <v>1</v>
      </c>
      <c r="CQ96" s="27">
        <v>2880000</v>
      </c>
      <c r="CR96" s="27">
        <v>3456000</v>
      </c>
      <c r="CS96" s="148"/>
      <c r="CT96" s="148"/>
      <c r="CU96" s="143">
        <f t="shared" si="402"/>
        <v>0.12856486930664499</v>
      </c>
      <c r="CV96" s="27">
        <f t="shared" ref="CV96:CV104" si="517">+AVERAGE(CQ96:CS96)</f>
        <v>3168000</v>
      </c>
      <c r="CW96" s="28">
        <f t="shared" ref="CW96:CW104" si="518">+CV96*19%</f>
        <v>601920</v>
      </c>
      <c r="CX96" s="29">
        <f t="shared" ref="CX96:CX104" si="519">+CW96+CV96</f>
        <v>3769920</v>
      </c>
      <c r="CY96" s="26">
        <v>1</v>
      </c>
      <c r="CZ96" s="27">
        <v>2880000</v>
      </c>
      <c r="DA96" s="27">
        <v>2304000</v>
      </c>
      <c r="DB96" s="133"/>
      <c r="DC96" s="133"/>
      <c r="DD96" s="143">
        <f t="shared" si="407"/>
        <v>0.15713484026367722</v>
      </c>
      <c r="DE96" s="27">
        <f t="shared" ref="DE96:DE104" si="520">+AVERAGE(CZ96:DB96)</f>
        <v>2592000</v>
      </c>
      <c r="DF96" s="27">
        <f t="shared" ref="DF96:DF104" si="521">+DE96*19%</f>
        <v>492480</v>
      </c>
      <c r="DG96" s="28">
        <f t="shared" ref="DG96:DG104" si="522">+DF96+DE96</f>
        <v>3084480</v>
      </c>
      <c r="DH96" s="26">
        <v>1</v>
      </c>
      <c r="DI96" s="28">
        <v>2880000</v>
      </c>
      <c r="DJ96" s="28">
        <v>3456000</v>
      </c>
      <c r="DK96" s="182"/>
      <c r="DL96" s="177">
        <f t="shared" ref="DL96:DL126" si="523">+STDEVA(DI96:DJ96)/AVERAGE(DI96:DJ96)</f>
        <v>0.12856486930664499</v>
      </c>
      <c r="DM96" s="28">
        <f t="shared" ref="DM96:DM104" si="524">+AVERAGE(DI96:DK96)</f>
        <v>3168000</v>
      </c>
      <c r="DN96" s="28">
        <f t="shared" ref="DN96:DN104" si="525">DM96*19%</f>
        <v>601920</v>
      </c>
      <c r="DO96" s="30">
        <f t="shared" ref="DO96:DO104" si="526">+DM96+DN96</f>
        <v>3769920</v>
      </c>
    </row>
    <row r="97" spans="1:119" ht="21" customHeight="1" x14ac:dyDescent="0.25">
      <c r="A97" s="23">
        <f>+A96+1</f>
        <v>80</v>
      </c>
      <c r="B97" s="24" t="s">
        <v>123</v>
      </c>
      <c r="C97" s="25" t="s">
        <v>125</v>
      </c>
      <c r="D97" s="26">
        <v>1</v>
      </c>
      <c r="E97" s="27">
        <v>1500000</v>
      </c>
      <c r="F97" s="27">
        <v>1425000</v>
      </c>
      <c r="G97" s="148"/>
      <c r="H97" s="148"/>
      <c r="I97" s="144">
        <f t="shared" si="499"/>
        <v>3.6261886214694741E-2</v>
      </c>
      <c r="J97" s="113">
        <f t="shared" si="399"/>
        <v>1462500</v>
      </c>
      <c r="K97" s="28">
        <f t="shared" si="500"/>
        <v>277875</v>
      </c>
      <c r="L97" s="29">
        <f t="shared" si="400"/>
        <v>1740375</v>
      </c>
      <c r="M97" s="31" t="s">
        <v>30</v>
      </c>
      <c r="N97" s="32" t="s">
        <v>30</v>
      </c>
      <c r="O97" s="32" t="s">
        <v>30</v>
      </c>
      <c r="P97" s="32" t="s">
        <v>30</v>
      </c>
      <c r="Q97" s="32" t="s">
        <v>30</v>
      </c>
      <c r="R97" s="32" t="s">
        <v>30</v>
      </c>
      <c r="S97" s="32" t="s">
        <v>30</v>
      </c>
      <c r="T97" s="32" t="s">
        <v>30</v>
      </c>
      <c r="U97" s="33" t="s">
        <v>30</v>
      </c>
      <c r="V97" s="26">
        <v>1</v>
      </c>
      <c r="W97" s="27">
        <v>1500000</v>
      </c>
      <c r="X97" s="27">
        <v>2200000</v>
      </c>
      <c r="Y97" s="145"/>
      <c r="Z97" s="145"/>
      <c r="AA97" s="143">
        <f t="shared" si="472"/>
        <v>0.26755391720572069</v>
      </c>
      <c r="AB97" s="27">
        <f t="shared" si="501"/>
        <v>1850000</v>
      </c>
      <c r="AC97" s="28">
        <f t="shared" si="474"/>
        <v>351500</v>
      </c>
      <c r="AD97" s="29">
        <f t="shared" si="502"/>
        <v>2201500</v>
      </c>
      <c r="AE97" s="26">
        <v>1</v>
      </c>
      <c r="AF97" s="27">
        <v>1500000</v>
      </c>
      <c r="AG97" s="27">
        <v>1605000</v>
      </c>
      <c r="AH97" s="145"/>
      <c r="AI97" s="145"/>
      <c r="AJ97" s="143">
        <f t="shared" si="477"/>
        <v>4.7823647036771326E-2</v>
      </c>
      <c r="AK97" s="27">
        <f t="shared" si="503"/>
        <v>1552500</v>
      </c>
      <c r="AL97" s="28">
        <f t="shared" si="504"/>
        <v>294975</v>
      </c>
      <c r="AM97" s="30">
        <f t="shared" si="505"/>
        <v>1847475</v>
      </c>
      <c r="AN97" s="26">
        <v>1</v>
      </c>
      <c r="AO97" s="27">
        <v>1500000</v>
      </c>
      <c r="AP97" s="27">
        <v>1605000</v>
      </c>
      <c r="AQ97" s="145"/>
      <c r="AR97" s="145"/>
      <c r="AS97" s="143">
        <f t="shared" si="422"/>
        <v>4.7823647036771326E-2</v>
      </c>
      <c r="AT97" s="27">
        <f t="shared" si="506"/>
        <v>1552500</v>
      </c>
      <c r="AU97" s="28">
        <f t="shared" si="507"/>
        <v>294975</v>
      </c>
      <c r="AV97" s="30">
        <f t="shared" si="508"/>
        <v>1847475</v>
      </c>
      <c r="AW97" s="26">
        <v>1</v>
      </c>
      <c r="AX97" s="27">
        <v>1500000</v>
      </c>
      <c r="AY97" s="27">
        <v>1605000</v>
      </c>
      <c r="AZ97" s="145"/>
      <c r="BA97" s="145"/>
      <c r="BB97" s="143">
        <f t="shared" si="423"/>
        <v>4.7823647036771326E-2</v>
      </c>
      <c r="BC97" s="27">
        <f t="shared" si="509"/>
        <v>1552500</v>
      </c>
      <c r="BD97" s="27">
        <f t="shared" si="510"/>
        <v>294975</v>
      </c>
      <c r="BE97" s="27">
        <f t="shared" si="511"/>
        <v>1847475</v>
      </c>
      <c r="BF97" s="26">
        <v>1</v>
      </c>
      <c r="BG97" s="27">
        <v>1200000</v>
      </c>
      <c r="BH97" s="27">
        <v>1344000</v>
      </c>
      <c r="BI97" s="145"/>
      <c r="BJ97" s="145"/>
      <c r="BK97" s="143">
        <f t="shared" si="401"/>
        <v>8.0049824285269522E-2</v>
      </c>
      <c r="BL97" s="27">
        <f t="shared" ref="BL97:BL104" si="527">+AVERAGE(BG97:BI97)</f>
        <v>1272000</v>
      </c>
      <c r="BM97" s="27">
        <f>+BL97*19%</f>
        <v>241680</v>
      </c>
      <c r="BN97" s="28">
        <f>+BM97+BL97</f>
        <v>1513680</v>
      </c>
      <c r="BO97" s="31" t="s">
        <v>30</v>
      </c>
      <c r="BP97" s="32" t="s">
        <v>30</v>
      </c>
      <c r="BQ97" s="32" t="s">
        <v>30</v>
      </c>
      <c r="BR97" s="32" t="s">
        <v>30</v>
      </c>
      <c r="BS97" s="32" t="s">
        <v>30</v>
      </c>
      <c r="BT97" s="32" t="s">
        <v>30</v>
      </c>
      <c r="BU97" s="32" t="s">
        <v>30</v>
      </c>
      <c r="BV97" s="32" t="s">
        <v>30</v>
      </c>
      <c r="BW97" s="33" t="s">
        <v>30</v>
      </c>
      <c r="BX97" s="31" t="s">
        <v>30</v>
      </c>
      <c r="BY97" s="32" t="s">
        <v>30</v>
      </c>
      <c r="BZ97" s="32" t="s">
        <v>30</v>
      </c>
      <c r="CA97" s="32" t="s">
        <v>30</v>
      </c>
      <c r="CB97" s="32" t="s">
        <v>30</v>
      </c>
      <c r="CC97" s="32" t="s">
        <v>30</v>
      </c>
      <c r="CD97" s="32" t="s">
        <v>30</v>
      </c>
      <c r="CE97" s="32" t="s">
        <v>30</v>
      </c>
      <c r="CF97" s="34" t="s">
        <v>30</v>
      </c>
      <c r="CG97" s="26">
        <v>1</v>
      </c>
      <c r="CH97" s="27">
        <v>960000</v>
      </c>
      <c r="CI97" s="27">
        <v>1152000</v>
      </c>
      <c r="CJ97" s="148"/>
      <c r="CK97" s="148"/>
      <c r="CL97" s="143">
        <f t="shared" si="498"/>
        <v>0.12856486930664499</v>
      </c>
      <c r="CM97" s="27">
        <f t="shared" si="514"/>
        <v>1056000</v>
      </c>
      <c r="CN97" s="27">
        <f t="shared" si="515"/>
        <v>200640</v>
      </c>
      <c r="CO97" s="28">
        <f t="shared" si="516"/>
        <v>1256640</v>
      </c>
      <c r="CP97" s="26">
        <v>1</v>
      </c>
      <c r="CQ97" s="27">
        <v>960000</v>
      </c>
      <c r="CR97" s="27">
        <v>1152000</v>
      </c>
      <c r="CS97" s="148"/>
      <c r="CT97" s="148"/>
      <c r="CU97" s="143">
        <f t="shared" si="402"/>
        <v>0.12856486930664499</v>
      </c>
      <c r="CV97" s="27">
        <f t="shared" si="517"/>
        <v>1056000</v>
      </c>
      <c r="CW97" s="28">
        <f t="shared" si="518"/>
        <v>200640</v>
      </c>
      <c r="CX97" s="29">
        <f t="shared" si="519"/>
        <v>1256640</v>
      </c>
      <c r="CY97" s="26">
        <v>1</v>
      </c>
      <c r="CZ97" s="27">
        <v>960000</v>
      </c>
      <c r="DA97" s="27">
        <v>768000</v>
      </c>
      <c r="DB97" s="133"/>
      <c r="DC97" s="133"/>
      <c r="DD97" s="143">
        <f t="shared" si="407"/>
        <v>0.15713484026367722</v>
      </c>
      <c r="DE97" s="27">
        <f t="shared" si="520"/>
        <v>864000</v>
      </c>
      <c r="DF97" s="27">
        <f t="shared" si="521"/>
        <v>164160</v>
      </c>
      <c r="DG97" s="28">
        <f t="shared" si="522"/>
        <v>1028160</v>
      </c>
      <c r="DH97" s="26">
        <v>1</v>
      </c>
      <c r="DI97" s="28">
        <v>960000</v>
      </c>
      <c r="DJ97" s="28">
        <v>1152000</v>
      </c>
      <c r="DK97" s="182"/>
      <c r="DL97" s="177">
        <f t="shared" si="523"/>
        <v>0.12856486930664499</v>
      </c>
      <c r="DM97" s="28">
        <f t="shared" si="524"/>
        <v>1056000</v>
      </c>
      <c r="DN97" s="28">
        <f t="shared" si="525"/>
        <v>200640</v>
      </c>
      <c r="DO97" s="30">
        <f t="shared" si="526"/>
        <v>1256640</v>
      </c>
    </row>
    <row r="98" spans="1:119" ht="21" customHeight="1" x14ac:dyDescent="0.25">
      <c r="A98" s="23">
        <f t="shared" ref="A98:A104" si="528">+A97+1</f>
        <v>81</v>
      </c>
      <c r="B98" s="24" t="s">
        <v>123</v>
      </c>
      <c r="C98" s="25" t="s">
        <v>126</v>
      </c>
      <c r="D98" s="26">
        <v>1</v>
      </c>
      <c r="E98" s="27">
        <v>200000</v>
      </c>
      <c r="F98" s="27">
        <v>300000</v>
      </c>
      <c r="G98" s="148"/>
      <c r="H98" s="148"/>
      <c r="I98" s="144">
        <f t="shared" si="499"/>
        <v>0.28284271247461906</v>
      </c>
      <c r="J98" s="113">
        <f t="shared" si="399"/>
        <v>250000</v>
      </c>
      <c r="K98" s="28">
        <f t="shared" si="500"/>
        <v>47500</v>
      </c>
      <c r="L98" s="29">
        <f t="shared" si="400"/>
        <v>297500</v>
      </c>
      <c r="M98" s="31" t="s">
        <v>30</v>
      </c>
      <c r="N98" s="32" t="s">
        <v>30</v>
      </c>
      <c r="O98" s="32" t="s">
        <v>30</v>
      </c>
      <c r="P98" s="32" t="s">
        <v>30</v>
      </c>
      <c r="Q98" s="32" t="s">
        <v>30</v>
      </c>
      <c r="R98" s="32" t="s">
        <v>30</v>
      </c>
      <c r="S98" s="32" t="s">
        <v>30</v>
      </c>
      <c r="T98" s="32" t="s">
        <v>30</v>
      </c>
      <c r="U98" s="33" t="s">
        <v>30</v>
      </c>
      <c r="V98" s="26">
        <v>1</v>
      </c>
      <c r="W98" s="27">
        <v>200000</v>
      </c>
      <c r="X98" s="27">
        <v>30000</v>
      </c>
      <c r="Y98" s="145"/>
      <c r="Z98" s="145"/>
      <c r="AA98" s="163">
        <f t="shared" si="472"/>
        <v>1.0452882852322876</v>
      </c>
      <c r="AB98" s="205">
        <f t="shared" si="501"/>
        <v>115000</v>
      </c>
      <c r="AC98" s="28">
        <f t="shared" si="474"/>
        <v>21850</v>
      </c>
      <c r="AD98" s="29">
        <f t="shared" si="502"/>
        <v>136850</v>
      </c>
      <c r="AE98" s="26">
        <v>1</v>
      </c>
      <c r="AF98" s="27">
        <v>200000</v>
      </c>
      <c r="AG98" s="27">
        <v>588500</v>
      </c>
      <c r="AH98" s="145"/>
      <c r="AI98" s="145"/>
      <c r="AJ98" s="163">
        <f t="shared" si="477"/>
        <v>0.6967938731540233</v>
      </c>
      <c r="AK98" s="198">
        <f>+AF98</f>
        <v>200000</v>
      </c>
      <c r="AL98" s="28">
        <f t="shared" si="504"/>
        <v>38000</v>
      </c>
      <c r="AM98" s="30">
        <f t="shared" si="505"/>
        <v>238000</v>
      </c>
      <c r="AN98" s="26">
        <v>1</v>
      </c>
      <c r="AO98" s="27">
        <v>200000</v>
      </c>
      <c r="AP98" s="27">
        <v>588500</v>
      </c>
      <c r="AQ98" s="145"/>
      <c r="AR98" s="145"/>
      <c r="AS98" s="163">
        <f t="shared" si="422"/>
        <v>0.6967938731540233</v>
      </c>
      <c r="AT98" s="198">
        <f>+AO98</f>
        <v>200000</v>
      </c>
      <c r="AU98" s="28">
        <f t="shared" si="507"/>
        <v>38000</v>
      </c>
      <c r="AV98" s="30">
        <f t="shared" si="508"/>
        <v>238000</v>
      </c>
      <c r="AW98" s="26">
        <v>1</v>
      </c>
      <c r="AX98" s="27">
        <v>200000</v>
      </c>
      <c r="AY98" s="27">
        <v>588500</v>
      </c>
      <c r="AZ98" s="270">
        <f>8403*1.052</f>
        <v>8839.9560000000001</v>
      </c>
      <c r="BA98" s="270">
        <f>+(20000*1.0928)*1.052</f>
        <v>22992.512000000002</v>
      </c>
      <c r="BB98" s="169">
        <f t="shared" si="423"/>
        <v>0.6967938731540233</v>
      </c>
      <c r="BC98" s="196">
        <f>+MEDIAN(AX98:BA98)</f>
        <v>111496.25600000001</v>
      </c>
      <c r="BD98" s="27">
        <f t="shared" si="510"/>
        <v>21184.288640000002</v>
      </c>
      <c r="BE98" s="27">
        <f t="shared" si="511"/>
        <v>132680.54464000001</v>
      </c>
      <c r="BF98" s="26">
        <v>1</v>
      </c>
      <c r="BG98" s="27">
        <v>160000</v>
      </c>
      <c r="BH98" s="27">
        <v>179200</v>
      </c>
      <c r="BI98" s="145"/>
      <c r="BJ98" s="145"/>
      <c r="BK98" s="143">
        <f t="shared" si="401"/>
        <v>8.0049824285269536E-2</v>
      </c>
      <c r="BL98" s="27">
        <f t="shared" si="527"/>
        <v>169600</v>
      </c>
      <c r="BM98" s="27">
        <f t="shared" si="512"/>
        <v>32224</v>
      </c>
      <c r="BN98" s="28">
        <f t="shared" si="513"/>
        <v>201824</v>
      </c>
      <c r="BO98" s="31" t="s">
        <v>30</v>
      </c>
      <c r="BP98" s="32" t="s">
        <v>30</v>
      </c>
      <c r="BQ98" s="32" t="s">
        <v>30</v>
      </c>
      <c r="BR98" s="32" t="s">
        <v>30</v>
      </c>
      <c r="BS98" s="32" t="s">
        <v>30</v>
      </c>
      <c r="BT98" s="32" t="s">
        <v>30</v>
      </c>
      <c r="BU98" s="32" t="s">
        <v>30</v>
      </c>
      <c r="BV98" s="32" t="s">
        <v>30</v>
      </c>
      <c r="BW98" s="33" t="s">
        <v>30</v>
      </c>
      <c r="BX98" s="31" t="s">
        <v>30</v>
      </c>
      <c r="BY98" s="32" t="s">
        <v>30</v>
      </c>
      <c r="BZ98" s="32" t="s">
        <v>30</v>
      </c>
      <c r="CA98" s="32" t="s">
        <v>30</v>
      </c>
      <c r="CB98" s="32" t="s">
        <v>30</v>
      </c>
      <c r="CC98" s="32" t="s">
        <v>30</v>
      </c>
      <c r="CD98" s="32" t="s">
        <v>30</v>
      </c>
      <c r="CE98" s="32" t="s">
        <v>30</v>
      </c>
      <c r="CF98" s="34" t="s">
        <v>30</v>
      </c>
      <c r="CG98" s="26">
        <v>1</v>
      </c>
      <c r="CH98" s="27">
        <v>128000</v>
      </c>
      <c r="CI98" s="27">
        <v>153600</v>
      </c>
      <c r="CJ98" s="148"/>
      <c r="CK98" s="148"/>
      <c r="CL98" s="143">
        <f t="shared" si="498"/>
        <v>0.12856486930664501</v>
      </c>
      <c r="CM98" s="27">
        <f t="shared" si="514"/>
        <v>140800</v>
      </c>
      <c r="CN98" s="27">
        <f t="shared" si="515"/>
        <v>26752</v>
      </c>
      <c r="CO98" s="28">
        <f t="shared" si="516"/>
        <v>167552</v>
      </c>
      <c r="CP98" s="26">
        <v>1</v>
      </c>
      <c r="CQ98" s="27">
        <v>128000</v>
      </c>
      <c r="CR98" s="27">
        <v>153600</v>
      </c>
      <c r="CS98" s="148"/>
      <c r="CT98" s="148"/>
      <c r="CU98" s="143">
        <f t="shared" si="402"/>
        <v>0.12856486930664501</v>
      </c>
      <c r="CV98" s="27">
        <f t="shared" si="517"/>
        <v>140800</v>
      </c>
      <c r="CW98" s="28">
        <f t="shared" si="518"/>
        <v>26752</v>
      </c>
      <c r="CX98" s="29">
        <f t="shared" si="519"/>
        <v>167552</v>
      </c>
      <c r="CY98" s="26">
        <v>1</v>
      </c>
      <c r="CZ98" s="27">
        <v>128000</v>
      </c>
      <c r="DA98" s="27">
        <v>102400</v>
      </c>
      <c r="DB98" s="133"/>
      <c r="DC98" s="133"/>
      <c r="DD98" s="143">
        <f t="shared" si="407"/>
        <v>0.15713484026367724</v>
      </c>
      <c r="DE98" s="27">
        <f t="shared" si="520"/>
        <v>115200</v>
      </c>
      <c r="DF98" s="27">
        <f t="shared" si="521"/>
        <v>21888</v>
      </c>
      <c r="DG98" s="28">
        <f t="shared" si="522"/>
        <v>137088</v>
      </c>
      <c r="DH98" s="26">
        <v>1</v>
      </c>
      <c r="DI98" s="28">
        <v>128000</v>
      </c>
      <c r="DJ98" s="28">
        <v>153600</v>
      </c>
      <c r="DK98" s="182"/>
      <c r="DL98" s="177">
        <f t="shared" si="523"/>
        <v>0.12856486930664501</v>
      </c>
      <c r="DM98" s="28">
        <f t="shared" si="524"/>
        <v>140800</v>
      </c>
      <c r="DN98" s="28">
        <f t="shared" si="525"/>
        <v>26752</v>
      </c>
      <c r="DO98" s="30">
        <f t="shared" si="526"/>
        <v>167552</v>
      </c>
    </row>
    <row r="99" spans="1:119" ht="21" customHeight="1" x14ac:dyDescent="0.25">
      <c r="A99" s="23">
        <f t="shared" si="528"/>
        <v>82</v>
      </c>
      <c r="B99" s="24" t="s">
        <v>123</v>
      </c>
      <c r="C99" s="25" t="s">
        <v>127</v>
      </c>
      <c r="D99" s="26">
        <v>1</v>
      </c>
      <c r="E99" s="27">
        <v>2000000</v>
      </c>
      <c r="F99" s="27">
        <v>1900000</v>
      </c>
      <c r="G99" s="148"/>
      <c r="H99" s="148"/>
      <c r="I99" s="144">
        <f t="shared" si="499"/>
        <v>3.6261886214694748E-2</v>
      </c>
      <c r="J99" s="113">
        <f t="shared" si="399"/>
        <v>1950000</v>
      </c>
      <c r="K99" s="28">
        <f t="shared" si="500"/>
        <v>370500</v>
      </c>
      <c r="L99" s="29">
        <f t="shared" si="400"/>
        <v>2320500</v>
      </c>
      <c r="M99" s="31" t="s">
        <v>30</v>
      </c>
      <c r="N99" s="32" t="s">
        <v>30</v>
      </c>
      <c r="O99" s="32" t="s">
        <v>30</v>
      </c>
      <c r="P99" s="32" t="s">
        <v>30</v>
      </c>
      <c r="Q99" s="32" t="s">
        <v>30</v>
      </c>
      <c r="R99" s="32" t="s">
        <v>30</v>
      </c>
      <c r="S99" s="32" t="s">
        <v>30</v>
      </c>
      <c r="T99" s="32" t="s">
        <v>30</v>
      </c>
      <c r="U99" s="33" t="s">
        <v>30</v>
      </c>
      <c r="V99" s="26">
        <v>1</v>
      </c>
      <c r="W99" s="27">
        <v>2000000</v>
      </c>
      <c r="X99" s="27">
        <v>1850000</v>
      </c>
      <c r="Y99" s="145"/>
      <c r="Z99" s="145"/>
      <c r="AA99" s="143">
        <f t="shared" si="472"/>
        <v>5.5099229702847856E-2</v>
      </c>
      <c r="AB99" s="27">
        <f t="shared" si="501"/>
        <v>1925000</v>
      </c>
      <c r="AC99" s="28">
        <f t="shared" si="474"/>
        <v>365750</v>
      </c>
      <c r="AD99" s="29">
        <f t="shared" si="502"/>
        <v>2290750</v>
      </c>
      <c r="AE99" s="26">
        <v>1</v>
      </c>
      <c r="AF99" s="27">
        <v>2000000</v>
      </c>
      <c r="AG99" s="27">
        <v>2140000</v>
      </c>
      <c r="AH99" s="145"/>
      <c r="AI99" s="145"/>
      <c r="AJ99" s="143">
        <f t="shared" si="477"/>
        <v>4.7823647036771326E-2</v>
      </c>
      <c r="AK99" s="27">
        <f t="shared" si="503"/>
        <v>2070000</v>
      </c>
      <c r="AL99" s="28">
        <f t="shared" si="504"/>
        <v>393300</v>
      </c>
      <c r="AM99" s="30">
        <f t="shared" si="505"/>
        <v>2463300</v>
      </c>
      <c r="AN99" s="26">
        <v>1</v>
      </c>
      <c r="AO99" s="27">
        <v>2000000</v>
      </c>
      <c r="AP99" s="27">
        <v>2140000</v>
      </c>
      <c r="AQ99" s="145"/>
      <c r="AR99" s="145"/>
      <c r="AS99" s="143">
        <f t="shared" si="422"/>
        <v>4.7823647036771326E-2</v>
      </c>
      <c r="AT99" s="27">
        <f t="shared" si="506"/>
        <v>2070000</v>
      </c>
      <c r="AU99" s="28">
        <f t="shared" si="507"/>
        <v>393300</v>
      </c>
      <c r="AV99" s="30">
        <f t="shared" si="508"/>
        <v>2463300</v>
      </c>
      <c r="AW99" s="26">
        <v>1</v>
      </c>
      <c r="AX99" s="27">
        <v>2000000</v>
      </c>
      <c r="AY99" s="27">
        <v>2140000</v>
      </c>
      <c r="AZ99" s="145"/>
      <c r="BA99" s="145"/>
      <c r="BB99" s="143">
        <f t="shared" si="423"/>
        <v>4.7823647036771326E-2</v>
      </c>
      <c r="BC99" s="27">
        <f t="shared" si="509"/>
        <v>2070000</v>
      </c>
      <c r="BD99" s="27">
        <f t="shared" si="510"/>
        <v>393300</v>
      </c>
      <c r="BE99" s="27">
        <f t="shared" si="511"/>
        <v>2463300</v>
      </c>
      <c r="BF99" s="26">
        <v>1</v>
      </c>
      <c r="BG99" s="27">
        <v>1600000</v>
      </c>
      <c r="BH99" s="27">
        <v>1792000</v>
      </c>
      <c r="BI99" s="145"/>
      <c r="BJ99" s="145"/>
      <c r="BK99" s="143">
        <f t="shared" si="401"/>
        <v>8.0049824285269522E-2</v>
      </c>
      <c r="BL99" s="27">
        <f t="shared" si="527"/>
        <v>1696000</v>
      </c>
      <c r="BM99" s="27">
        <f t="shared" si="512"/>
        <v>322240</v>
      </c>
      <c r="BN99" s="28">
        <f t="shared" si="513"/>
        <v>2018240</v>
      </c>
      <c r="BO99" s="31" t="s">
        <v>30</v>
      </c>
      <c r="BP99" s="32" t="s">
        <v>30</v>
      </c>
      <c r="BQ99" s="32" t="s">
        <v>30</v>
      </c>
      <c r="BR99" s="32" t="s">
        <v>30</v>
      </c>
      <c r="BS99" s="32" t="s">
        <v>30</v>
      </c>
      <c r="BT99" s="32" t="s">
        <v>30</v>
      </c>
      <c r="BU99" s="32" t="s">
        <v>30</v>
      </c>
      <c r="BV99" s="32" t="s">
        <v>30</v>
      </c>
      <c r="BW99" s="33" t="s">
        <v>30</v>
      </c>
      <c r="BX99" s="31" t="s">
        <v>30</v>
      </c>
      <c r="BY99" s="32" t="s">
        <v>30</v>
      </c>
      <c r="BZ99" s="32" t="s">
        <v>30</v>
      </c>
      <c r="CA99" s="32" t="s">
        <v>30</v>
      </c>
      <c r="CB99" s="32" t="s">
        <v>30</v>
      </c>
      <c r="CC99" s="32" t="s">
        <v>30</v>
      </c>
      <c r="CD99" s="32" t="s">
        <v>30</v>
      </c>
      <c r="CE99" s="32" t="s">
        <v>30</v>
      </c>
      <c r="CF99" s="34" t="s">
        <v>30</v>
      </c>
      <c r="CG99" s="26">
        <v>1</v>
      </c>
      <c r="CH99" s="27">
        <v>1280000</v>
      </c>
      <c r="CI99" s="27">
        <v>1536000</v>
      </c>
      <c r="CJ99" s="148"/>
      <c r="CK99" s="148"/>
      <c r="CL99" s="143">
        <f t="shared" si="498"/>
        <v>0.12856486930664501</v>
      </c>
      <c r="CM99" s="27">
        <f t="shared" si="514"/>
        <v>1408000</v>
      </c>
      <c r="CN99" s="27">
        <f t="shared" si="515"/>
        <v>267520</v>
      </c>
      <c r="CO99" s="28">
        <f t="shared" si="516"/>
        <v>1675520</v>
      </c>
      <c r="CP99" s="26">
        <v>1</v>
      </c>
      <c r="CQ99" s="27">
        <v>1280000</v>
      </c>
      <c r="CR99" s="27">
        <v>1536000</v>
      </c>
      <c r="CS99" s="148"/>
      <c r="CT99" s="148"/>
      <c r="CU99" s="143">
        <f t="shared" si="402"/>
        <v>0.12856486930664501</v>
      </c>
      <c r="CV99" s="27">
        <f t="shared" si="517"/>
        <v>1408000</v>
      </c>
      <c r="CW99" s="28">
        <f t="shared" si="518"/>
        <v>267520</v>
      </c>
      <c r="CX99" s="29">
        <f t="shared" si="519"/>
        <v>1675520</v>
      </c>
      <c r="CY99" s="26">
        <v>1</v>
      </c>
      <c r="CZ99" s="27">
        <v>1280000</v>
      </c>
      <c r="DA99" s="27">
        <v>1024000</v>
      </c>
      <c r="DB99" s="133"/>
      <c r="DC99" s="133"/>
      <c r="DD99" s="143">
        <f t="shared" si="407"/>
        <v>0.15713484026367724</v>
      </c>
      <c r="DE99" s="27">
        <f t="shared" si="520"/>
        <v>1152000</v>
      </c>
      <c r="DF99" s="27">
        <f t="shared" si="521"/>
        <v>218880</v>
      </c>
      <c r="DG99" s="28">
        <f t="shared" si="522"/>
        <v>1370880</v>
      </c>
      <c r="DH99" s="26">
        <v>1</v>
      </c>
      <c r="DI99" s="28">
        <v>1280000</v>
      </c>
      <c r="DJ99" s="28">
        <v>1536000</v>
      </c>
      <c r="DK99" s="182"/>
      <c r="DL99" s="177">
        <f t="shared" si="523"/>
        <v>0.12856486930664501</v>
      </c>
      <c r="DM99" s="28">
        <f t="shared" si="524"/>
        <v>1408000</v>
      </c>
      <c r="DN99" s="28">
        <f t="shared" si="525"/>
        <v>267520</v>
      </c>
      <c r="DO99" s="30">
        <f t="shared" si="526"/>
        <v>1675520</v>
      </c>
    </row>
    <row r="100" spans="1:119" ht="21" customHeight="1" x14ac:dyDescent="0.25">
      <c r="A100" s="23">
        <f t="shared" si="528"/>
        <v>83</v>
      </c>
      <c r="B100" s="24" t="s">
        <v>123</v>
      </c>
      <c r="C100" s="25" t="s">
        <v>128</v>
      </c>
      <c r="D100" s="26">
        <v>1</v>
      </c>
      <c r="E100" s="27">
        <v>500000</v>
      </c>
      <c r="F100" s="27">
        <v>475000</v>
      </c>
      <c r="G100" s="148"/>
      <c r="H100" s="148"/>
      <c r="I100" s="144">
        <f t="shared" si="499"/>
        <v>3.6261886214694748E-2</v>
      </c>
      <c r="J100" s="113">
        <f t="shared" si="399"/>
        <v>487500</v>
      </c>
      <c r="K100" s="28">
        <f t="shared" si="500"/>
        <v>92625</v>
      </c>
      <c r="L100" s="29">
        <f t="shared" si="400"/>
        <v>580125</v>
      </c>
      <c r="M100" s="26">
        <v>1</v>
      </c>
      <c r="N100" s="27">
        <v>500000</v>
      </c>
      <c r="O100" s="27">
        <v>475000</v>
      </c>
      <c r="P100" s="145"/>
      <c r="Q100" s="145"/>
      <c r="R100" s="143">
        <f t="shared" ref="R100" si="529">+STDEVA(N100:O100)/AVERAGE(N100:O100)</f>
        <v>3.6261886214694748E-2</v>
      </c>
      <c r="S100" s="27">
        <f t="shared" ref="S100" si="530">+AVERAGE(N100:P100)</f>
        <v>487500</v>
      </c>
      <c r="T100" s="28">
        <f t="shared" ref="T100" si="531">+S100*19%</f>
        <v>92625</v>
      </c>
      <c r="U100" s="30">
        <f t="shared" ref="U100" si="532">+T100+S100</f>
        <v>580125</v>
      </c>
      <c r="V100" s="26">
        <v>1</v>
      </c>
      <c r="W100" s="27">
        <v>500000</v>
      </c>
      <c r="X100" s="27">
        <v>475000</v>
      </c>
      <c r="Y100" s="145"/>
      <c r="Z100" s="145"/>
      <c r="AA100" s="143">
        <f t="shared" si="472"/>
        <v>3.6261886214694748E-2</v>
      </c>
      <c r="AB100" s="27">
        <f t="shared" si="501"/>
        <v>487500</v>
      </c>
      <c r="AC100" s="28">
        <f t="shared" si="474"/>
        <v>92625</v>
      </c>
      <c r="AD100" s="29">
        <f t="shared" si="502"/>
        <v>580125</v>
      </c>
      <c r="AE100" s="26">
        <v>1</v>
      </c>
      <c r="AF100" s="27">
        <v>500000</v>
      </c>
      <c r="AG100" s="27">
        <v>535000</v>
      </c>
      <c r="AH100" s="145"/>
      <c r="AI100" s="145"/>
      <c r="AJ100" s="143">
        <f t="shared" si="477"/>
        <v>4.7823647036771326E-2</v>
      </c>
      <c r="AK100" s="27">
        <f t="shared" si="503"/>
        <v>517500</v>
      </c>
      <c r="AL100" s="28">
        <f t="shared" si="504"/>
        <v>98325</v>
      </c>
      <c r="AM100" s="30">
        <f t="shared" si="505"/>
        <v>615825</v>
      </c>
      <c r="AN100" s="26">
        <v>1</v>
      </c>
      <c r="AO100" s="27">
        <v>500000</v>
      </c>
      <c r="AP100" s="27">
        <v>535000</v>
      </c>
      <c r="AQ100" s="145"/>
      <c r="AR100" s="145"/>
      <c r="AS100" s="143">
        <f t="shared" si="422"/>
        <v>4.7823647036771326E-2</v>
      </c>
      <c r="AT100" s="27">
        <f t="shared" si="506"/>
        <v>517500</v>
      </c>
      <c r="AU100" s="28">
        <f t="shared" si="507"/>
        <v>98325</v>
      </c>
      <c r="AV100" s="30">
        <f t="shared" si="508"/>
        <v>615825</v>
      </c>
      <c r="AW100" s="26">
        <v>1</v>
      </c>
      <c r="AX100" s="27">
        <v>500000</v>
      </c>
      <c r="AY100" s="27">
        <v>535000</v>
      </c>
      <c r="AZ100" s="145"/>
      <c r="BA100" s="145"/>
      <c r="BB100" s="143">
        <f t="shared" si="423"/>
        <v>4.7823647036771326E-2</v>
      </c>
      <c r="BC100" s="27">
        <f t="shared" si="509"/>
        <v>517500</v>
      </c>
      <c r="BD100" s="27">
        <f t="shared" si="510"/>
        <v>98325</v>
      </c>
      <c r="BE100" s="27">
        <f t="shared" si="511"/>
        <v>615825</v>
      </c>
      <c r="BF100" s="26">
        <v>1</v>
      </c>
      <c r="BG100" s="27">
        <v>400000</v>
      </c>
      <c r="BH100" s="27">
        <v>448000</v>
      </c>
      <c r="BI100" s="145"/>
      <c r="BJ100" s="145"/>
      <c r="BK100" s="143">
        <f t="shared" si="401"/>
        <v>8.0049824285269522E-2</v>
      </c>
      <c r="BL100" s="27">
        <f t="shared" si="527"/>
        <v>424000</v>
      </c>
      <c r="BM100" s="27">
        <f t="shared" si="512"/>
        <v>80560</v>
      </c>
      <c r="BN100" s="28">
        <f t="shared" si="513"/>
        <v>504560</v>
      </c>
      <c r="BO100" s="26">
        <v>1</v>
      </c>
      <c r="BP100" s="27">
        <v>400000</v>
      </c>
      <c r="BQ100" s="27">
        <v>350000</v>
      </c>
      <c r="BR100" s="148"/>
      <c r="BS100" s="148"/>
      <c r="BT100" s="143">
        <f t="shared" si="405"/>
        <v>9.428090415820635E-2</v>
      </c>
      <c r="BU100" s="27">
        <f t="shared" ref="BU100" si="533">+AVERAGE(BP100:BR100)</f>
        <v>375000</v>
      </c>
      <c r="BV100" s="28">
        <f t="shared" ref="BV100" si="534">+BU100*19%</f>
        <v>71250</v>
      </c>
      <c r="BW100" s="30">
        <f t="shared" ref="BW100" si="535">+BV100+BU100</f>
        <v>446250</v>
      </c>
      <c r="BX100" s="26">
        <v>1</v>
      </c>
      <c r="BY100" s="28">
        <v>400000</v>
      </c>
      <c r="BZ100" s="28">
        <v>350000</v>
      </c>
      <c r="CA100" s="156"/>
      <c r="CB100" s="156"/>
      <c r="CC100" s="177">
        <f t="shared" si="406"/>
        <v>9.428090415820635E-2</v>
      </c>
      <c r="CD100" s="27">
        <f t="shared" ref="CD100" si="536">+AVERAGE(BY100:CA100)</f>
        <v>375000</v>
      </c>
      <c r="CE100" s="28">
        <f t="shared" ref="CE100" si="537">+CD100*19%</f>
        <v>71250</v>
      </c>
      <c r="CF100" s="29">
        <f t="shared" ref="CF100" si="538">+CE100+CD100</f>
        <v>446250</v>
      </c>
      <c r="CG100" s="26">
        <v>1</v>
      </c>
      <c r="CH100" s="27">
        <v>320000</v>
      </c>
      <c r="CI100" s="27">
        <v>384000</v>
      </c>
      <c r="CJ100" s="148"/>
      <c r="CK100" s="148"/>
      <c r="CL100" s="143">
        <f t="shared" si="498"/>
        <v>0.12856486930664501</v>
      </c>
      <c r="CM100" s="27">
        <f t="shared" si="514"/>
        <v>352000</v>
      </c>
      <c r="CN100" s="27">
        <f t="shared" si="515"/>
        <v>66880</v>
      </c>
      <c r="CO100" s="28">
        <f t="shared" si="516"/>
        <v>418880</v>
      </c>
      <c r="CP100" s="26">
        <v>1</v>
      </c>
      <c r="CQ100" s="27">
        <v>320000</v>
      </c>
      <c r="CR100" s="27">
        <v>384000</v>
      </c>
      <c r="CS100" s="148"/>
      <c r="CT100" s="148"/>
      <c r="CU100" s="143">
        <f t="shared" si="402"/>
        <v>0.12856486930664501</v>
      </c>
      <c r="CV100" s="27">
        <f t="shared" si="517"/>
        <v>352000</v>
      </c>
      <c r="CW100" s="28">
        <f t="shared" si="518"/>
        <v>66880</v>
      </c>
      <c r="CX100" s="29">
        <f t="shared" si="519"/>
        <v>418880</v>
      </c>
      <c r="CY100" s="26">
        <v>1</v>
      </c>
      <c r="CZ100" s="27">
        <v>320000</v>
      </c>
      <c r="DA100" s="27">
        <v>256000</v>
      </c>
      <c r="DB100" s="133"/>
      <c r="DC100" s="133"/>
      <c r="DD100" s="143">
        <f t="shared" si="407"/>
        <v>0.15713484026367724</v>
      </c>
      <c r="DE100" s="27">
        <f t="shared" si="520"/>
        <v>288000</v>
      </c>
      <c r="DF100" s="27">
        <f t="shared" si="521"/>
        <v>54720</v>
      </c>
      <c r="DG100" s="28">
        <f t="shared" si="522"/>
        <v>342720</v>
      </c>
      <c r="DH100" s="26">
        <v>1</v>
      </c>
      <c r="DI100" s="28">
        <v>320000</v>
      </c>
      <c r="DJ100" s="28">
        <v>384000</v>
      </c>
      <c r="DK100" s="182"/>
      <c r="DL100" s="177">
        <f t="shared" si="523"/>
        <v>0.12856486930664501</v>
      </c>
      <c r="DM100" s="28">
        <f t="shared" si="524"/>
        <v>352000</v>
      </c>
      <c r="DN100" s="28">
        <f t="shared" si="525"/>
        <v>66880</v>
      </c>
      <c r="DO100" s="30">
        <f t="shared" si="526"/>
        <v>418880</v>
      </c>
    </row>
    <row r="101" spans="1:119" ht="21" customHeight="1" x14ac:dyDescent="0.25">
      <c r="A101" s="23">
        <f t="shared" si="528"/>
        <v>84</v>
      </c>
      <c r="B101" s="24" t="s">
        <v>123</v>
      </c>
      <c r="C101" s="25" t="s">
        <v>129</v>
      </c>
      <c r="D101" s="26">
        <v>1</v>
      </c>
      <c r="E101" s="27">
        <v>200000</v>
      </c>
      <c r="F101" s="27">
        <v>300000</v>
      </c>
      <c r="G101" s="148"/>
      <c r="H101" s="148"/>
      <c r="I101" s="144">
        <f t="shared" si="499"/>
        <v>0.28284271247461906</v>
      </c>
      <c r="J101" s="113">
        <f t="shared" si="399"/>
        <v>250000</v>
      </c>
      <c r="K101" s="28">
        <f t="shared" si="500"/>
        <v>47500</v>
      </c>
      <c r="L101" s="29">
        <f t="shared" si="400"/>
        <v>297500</v>
      </c>
      <c r="M101" s="31" t="s">
        <v>30</v>
      </c>
      <c r="N101" s="32" t="s">
        <v>30</v>
      </c>
      <c r="O101" s="32" t="s">
        <v>30</v>
      </c>
      <c r="P101" s="32" t="s">
        <v>30</v>
      </c>
      <c r="Q101" s="32" t="s">
        <v>30</v>
      </c>
      <c r="R101" s="32" t="s">
        <v>30</v>
      </c>
      <c r="S101" s="32" t="s">
        <v>30</v>
      </c>
      <c r="T101" s="32" t="s">
        <v>30</v>
      </c>
      <c r="U101" s="33" t="s">
        <v>30</v>
      </c>
      <c r="V101" s="26">
        <v>1</v>
      </c>
      <c r="W101" s="27">
        <v>200000</v>
      </c>
      <c r="X101" s="27">
        <v>300000</v>
      </c>
      <c r="Y101" s="145"/>
      <c r="Z101" s="145"/>
      <c r="AA101" s="143">
        <f t="shared" si="472"/>
        <v>0.28284271247461906</v>
      </c>
      <c r="AB101" s="27">
        <f t="shared" si="501"/>
        <v>250000</v>
      </c>
      <c r="AC101" s="28">
        <f t="shared" si="474"/>
        <v>47500</v>
      </c>
      <c r="AD101" s="29">
        <f t="shared" si="502"/>
        <v>297500</v>
      </c>
      <c r="AE101" s="26">
        <v>1</v>
      </c>
      <c r="AF101" s="27">
        <v>200000</v>
      </c>
      <c r="AG101" s="27">
        <v>588500</v>
      </c>
      <c r="AH101" s="145"/>
      <c r="AI101" s="145"/>
      <c r="AJ101" s="163">
        <f t="shared" si="477"/>
        <v>0.6967938731540233</v>
      </c>
      <c r="AK101" s="198">
        <f>+AF101</f>
        <v>200000</v>
      </c>
      <c r="AL101" s="28">
        <f t="shared" si="504"/>
        <v>38000</v>
      </c>
      <c r="AM101" s="30">
        <f t="shared" si="505"/>
        <v>238000</v>
      </c>
      <c r="AN101" s="26">
        <v>1</v>
      </c>
      <c r="AO101" s="27">
        <v>200000</v>
      </c>
      <c r="AP101" s="27">
        <v>588500</v>
      </c>
      <c r="AQ101" s="145"/>
      <c r="AR101" s="27">
        <f>+(20000*1.0928)*1.052</f>
        <v>22992.512000000002</v>
      </c>
      <c r="AS101" s="163">
        <f t="shared" si="422"/>
        <v>0.6967938731540233</v>
      </c>
      <c r="AT101" s="196">
        <f>+MEDIAN(AO101,AP101,AR101)</f>
        <v>200000</v>
      </c>
      <c r="AU101" s="28">
        <f t="shared" si="507"/>
        <v>38000</v>
      </c>
      <c r="AV101" s="30">
        <f t="shared" si="508"/>
        <v>238000</v>
      </c>
      <c r="AW101" s="26">
        <v>1</v>
      </c>
      <c r="AX101" s="27">
        <v>200000</v>
      </c>
      <c r="AY101" s="27">
        <v>588500</v>
      </c>
      <c r="AZ101" s="270">
        <f>8403*1.052</f>
        <v>8839.9560000000001</v>
      </c>
      <c r="BA101" s="270">
        <f>+(20000*1.0928)*1.052</f>
        <v>22992.512000000002</v>
      </c>
      <c r="BB101" s="169">
        <f t="shared" si="423"/>
        <v>0.6967938731540233</v>
      </c>
      <c r="BC101" s="196">
        <f>+MEDIAN(AX101:BA101)</f>
        <v>111496.25600000001</v>
      </c>
      <c r="BD101" s="27">
        <f t="shared" si="510"/>
        <v>21184.288640000002</v>
      </c>
      <c r="BE101" s="27">
        <f t="shared" si="511"/>
        <v>132680.54464000001</v>
      </c>
      <c r="BF101" s="26">
        <v>1</v>
      </c>
      <c r="BG101" s="27">
        <v>160000</v>
      </c>
      <c r="BH101" s="27">
        <v>179200</v>
      </c>
      <c r="BI101" s="145"/>
      <c r="BJ101" s="145"/>
      <c r="BK101" s="143">
        <f t="shared" si="401"/>
        <v>8.0049824285269536E-2</v>
      </c>
      <c r="BL101" s="27">
        <f t="shared" si="527"/>
        <v>169600</v>
      </c>
      <c r="BM101" s="27">
        <f t="shared" si="512"/>
        <v>32224</v>
      </c>
      <c r="BN101" s="28">
        <f t="shared" si="513"/>
        <v>201824</v>
      </c>
      <c r="BO101" s="31" t="s">
        <v>30</v>
      </c>
      <c r="BP101" s="32" t="s">
        <v>30</v>
      </c>
      <c r="BQ101" s="32" t="s">
        <v>30</v>
      </c>
      <c r="BR101" s="32" t="s">
        <v>30</v>
      </c>
      <c r="BS101" s="32" t="s">
        <v>30</v>
      </c>
      <c r="BT101" s="32" t="s">
        <v>30</v>
      </c>
      <c r="BU101" s="32" t="s">
        <v>30</v>
      </c>
      <c r="BV101" s="32" t="s">
        <v>30</v>
      </c>
      <c r="BW101" s="33" t="s">
        <v>30</v>
      </c>
      <c r="BX101" s="31" t="s">
        <v>30</v>
      </c>
      <c r="BY101" s="32" t="s">
        <v>30</v>
      </c>
      <c r="BZ101" s="32" t="s">
        <v>30</v>
      </c>
      <c r="CA101" s="32" t="s">
        <v>30</v>
      </c>
      <c r="CB101" s="32" t="s">
        <v>30</v>
      </c>
      <c r="CC101" s="32" t="s">
        <v>30</v>
      </c>
      <c r="CD101" s="32" t="s">
        <v>30</v>
      </c>
      <c r="CE101" s="32" t="s">
        <v>30</v>
      </c>
      <c r="CF101" s="34" t="s">
        <v>30</v>
      </c>
      <c r="CG101" s="26">
        <v>1</v>
      </c>
      <c r="CH101" s="27">
        <v>128000</v>
      </c>
      <c r="CI101" s="27">
        <v>153600</v>
      </c>
      <c r="CJ101" s="148"/>
      <c r="CK101" s="148"/>
      <c r="CL101" s="143">
        <f t="shared" si="498"/>
        <v>0.12856486930664501</v>
      </c>
      <c r="CM101" s="27">
        <f t="shared" si="514"/>
        <v>140800</v>
      </c>
      <c r="CN101" s="27">
        <f t="shared" si="515"/>
        <v>26752</v>
      </c>
      <c r="CO101" s="28">
        <f t="shared" si="516"/>
        <v>167552</v>
      </c>
      <c r="CP101" s="26">
        <v>1</v>
      </c>
      <c r="CQ101" s="27">
        <v>128000</v>
      </c>
      <c r="CR101" s="27">
        <v>153600</v>
      </c>
      <c r="CS101" s="148"/>
      <c r="CT101" s="148"/>
      <c r="CU101" s="143">
        <f t="shared" si="402"/>
        <v>0.12856486930664501</v>
      </c>
      <c r="CV101" s="27">
        <f t="shared" si="517"/>
        <v>140800</v>
      </c>
      <c r="CW101" s="28">
        <f t="shared" si="518"/>
        <v>26752</v>
      </c>
      <c r="CX101" s="29">
        <f t="shared" si="519"/>
        <v>167552</v>
      </c>
      <c r="CY101" s="26">
        <v>1</v>
      </c>
      <c r="CZ101" s="27">
        <v>128000</v>
      </c>
      <c r="DA101" s="27">
        <v>102400</v>
      </c>
      <c r="DB101" s="133"/>
      <c r="DC101" s="133"/>
      <c r="DD101" s="143">
        <f t="shared" si="407"/>
        <v>0.15713484026367724</v>
      </c>
      <c r="DE101" s="27">
        <f t="shared" si="520"/>
        <v>115200</v>
      </c>
      <c r="DF101" s="27">
        <f t="shared" si="521"/>
        <v>21888</v>
      </c>
      <c r="DG101" s="28">
        <f t="shared" si="522"/>
        <v>137088</v>
      </c>
      <c r="DH101" s="26">
        <v>1</v>
      </c>
      <c r="DI101" s="28">
        <v>128000</v>
      </c>
      <c r="DJ101" s="28">
        <v>153600</v>
      </c>
      <c r="DK101" s="182"/>
      <c r="DL101" s="177">
        <f t="shared" si="523"/>
        <v>0.12856486930664501</v>
      </c>
      <c r="DM101" s="28">
        <f t="shared" si="524"/>
        <v>140800</v>
      </c>
      <c r="DN101" s="28">
        <f t="shared" si="525"/>
        <v>26752</v>
      </c>
      <c r="DO101" s="30">
        <f t="shared" si="526"/>
        <v>167552</v>
      </c>
    </row>
    <row r="102" spans="1:119" ht="21" customHeight="1" x14ac:dyDescent="0.25">
      <c r="A102" s="23">
        <f t="shared" si="528"/>
        <v>85</v>
      </c>
      <c r="B102" s="24" t="s">
        <v>123</v>
      </c>
      <c r="C102" s="25" t="s">
        <v>130</v>
      </c>
      <c r="D102" s="26">
        <v>1</v>
      </c>
      <c r="E102" s="27">
        <v>5000000</v>
      </c>
      <c r="F102" s="27">
        <v>4750000</v>
      </c>
      <c r="G102" s="148"/>
      <c r="H102" s="148"/>
      <c r="I102" s="144">
        <f t="shared" si="499"/>
        <v>3.6261886214694741E-2</v>
      </c>
      <c r="J102" s="113">
        <f t="shared" si="399"/>
        <v>4875000</v>
      </c>
      <c r="K102" s="28">
        <f t="shared" si="500"/>
        <v>926250</v>
      </c>
      <c r="L102" s="29">
        <f t="shared" si="400"/>
        <v>5801250</v>
      </c>
      <c r="M102" s="31" t="s">
        <v>30</v>
      </c>
      <c r="N102" s="32" t="s">
        <v>30</v>
      </c>
      <c r="O102" s="32" t="s">
        <v>30</v>
      </c>
      <c r="P102" s="32" t="s">
        <v>30</v>
      </c>
      <c r="Q102" s="32" t="s">
        <v>30</v>
      </c>
      <c r="R102" s="32" t="s">
        <v>30</v>
      </c>
      <c r="S102" s="32" t="s">
        <v>30</v>
      </c>
      <c r="T102" s="32" t="s">
        <v>30</v>
      </c>
      <c r="U102" s="33" t="s">
        <v>30</v>
      </c>
      <c r="V102" s="26">
        <v>1</v>
      </c>
      <c r="W102" s="27">
        <v>5000000</v>
      </c>
      <c r="X102" s="27">
        <v>4200000</v>
      </c>
      <c r="Y102" s="145"/>
      <c r="Z102" s="145"/>
      <c r="AA102" s="143">
        <f t="shared" si="472"/>
        <v>0.12297509238026914</v>
      </c>
      <c r="AB102" s="27">
        <f t="shared" si="501"/>
        <v>4600000</v>
      </c>
      <c r="AC102" s="28">
        <f t="shared" si="474"/>
        <v>874000</v>
      </c>
      <c r="AD102" s="29">
        <f t="shared" si="502"/>
        <v>5474000</v>
      </c>
      <c r="AE102" s="26">
        <v>1</v>
      </c>
      <c r="AF102" s="27">
        <v>5000000</v>
      </c>
      <c r="AG102" s="27">
        <v>5350000</v>
      </c>
      <c r="AH102" s="145"/>
      <c r="AI102" s="145"/>
      <c r="AJ102" s="143">
        <f t="shared" si="477"/>
        <v>4.7823647036771326E-2</v>
      </c>
      <c r="AK102" s="27">
        <f t="shared" si="503"/>
        <v>5175000</v>
      </c>
      <c r="AL102" s="28">
        <f t="shared" si="504"/>
        <v>983250</v>
      </c>
      <c r="AM102" s="30">
        <f t="shared" si="505"/>
        <v>6158250</v>
      </c>
      <c r="AN102" s="26">
        <v>1</v>
      </c>
      <c r="AO102" s="27">
        <v>5000000</v>
      </c>
      <c r="AP102" s="27">
        <v>5350000</v>
      </c>
      <c r="AQ102" s="145"/>
      <c r="AR102" s="145"/>
      <c r="AS102" s="143">
        <f t="shared" si="422"/>
        <v>4.7823647036771326E-2</v>
      </c>
      <c r="AT102" s="27">
        <f t="shared" si="506"/>
        <v>5175000</v>
      </c>
      <c r="AU102" s="28">
        <f t="shared" si="507"/>
        <v>983250</v>
      </c>
      <c r="AV102" s="30">
        <f t="shared" si="508"/>
        <v>6158250</v>
      </c>
      <c r="AW102" s="26">
        <v>1</v>
      </c>
      <c r="AX102" s="27">
        <v>5000000</v>
      </c>
      <c r="AY102" s="27">
        <v>5350000</v>
      </c>
      <c r="AZ102" s="145"/>
      <c r="BA102" s="145"/>
      <c r="BB102" s="143">
        <f t="shared" si="423"/>
        <v>4.7823647036771326E-2</v>
      </c>
      <c r="BC102" s="27">
        <f t="shared" si="509"/>
        <v>5175000</v>
      </c>
      <c r="BD102" s="27">
        <f t="shared" si="510"/>
        <v>983250</v>
      </c>
      <c r="BE102" s="27">
        <f t="shared" si="511"/>
        <v>6158250</v>
      </c>
      <c r="BF102" s="26">
        <v>1</v>
      </c>
      <c r="BG102" s="27">
        <v>4000000</v>
      </c>
      <c r="BH102" s="27">
        <v>4480000</v>
      </c>
      <c r="BI102" s="145"/>
      <c r="BJ102" s="145"/>
      <c r="BK102" s="143">
        <f t="shared" si="401"/>
        <v>8.0049824285269522E-2</v>
      </c>
      <c r="BL102" s="27">
        <f t="shared" si="527"/>
        <v>4240000</v>
      </c>
      <c r="BM102" s="27">
        <f t="shared" si="512"/>
        <v>805600</v>
      </c>
      <c r="BN102" s="28">
        <f t="shared" si="513"/>
        <v>5045600</v>
      </c>
      <c r="BO102" s="31" t="s">
        <v>30</v>
      </c>
      <c r="BP102" s="32" t="s">
        <v>30</v>
      </c>
      <c r="BQ102" s="32" t="s">
        <v>30</v>
      </c>
      <c r="BR102" s="32" t="s">
        <v>30</v>
      </c>
      <c r="BS102" s="32" t="s">
        <v>30</v>
      </c>
      <c r="BT102" s="32" t="s">
        <v>30</v>
      </c>
      <c r="BU102" s="32" t="s">
        <v>30</v>
      </c>
      <c r="BV102" s="32" t="s">
        <v>30</v>
      </c>
      <c r="BW102" s="33" t="s">
        <v>30</v>
      </c>
      <c r="BX102" s="31" t="s">
        <v>30</v>
      </c>
      <c r="BY102" s="32" t="s">
        <v>30</v>
      </c>
      <c r="BZ102" s="32" t="s">
        <v>30</v>
      </c>
      <c r="CA102" s="32" t="s">
        <v>30</v>
      </c>
      <c r="CB102" s="32" t="s">
        <v>30</v>
      </c>
      <c r="CC102" s="32" t="s">
        <v>30</v>
      </c>
      <c r="CD102" s="32" t="s">
        <v>30</v>
      </c>
      <c r="CE102" s="32" t="s">
        <v>30</v>
      </c>
      <c r="CF102" s="34" t="s">
        <v>30</v>
      </c>
      <c r="CG102" s="26">
        <v>1</v>
      </c>
      <c r="CH102" s="27">
        <v>3200000</v>
      </c>
      <c r="CI102" s="27">
        <v>3840000</v>
      </c>
      <c r="CJ102" s="148"/>
      <c r="CK102" s="148"/>
      <c r="CL102" s="143">
        <f t="shared" si="498"/>
        <v>0.12856486930664501</v>
      </c>
      <c r="CM102" s="27">
        <f t="shared" si="514"/>
        <v>3520000</v>
      </c>
      <c r="CN102" s="27">
        <f t="shared" si="515"/>
        <v>668800</v>
      </c>
      <c r="CO102" s="28">
        <f t="shared" si="516"/>
        <v>4188800</v>
      </c>
      <c r="CP102" s="26">
        <v>1</v>
      </c>
      <c r="CQ102" s="27">
        <v>3200000</v>
      </c>
      <c r="CR102" s="27">
        <v>3840000</v>
      </c>
      <c r="CS102" s="148"/>
      <c r="CT102" s="148"/>
      <c r="CU102" s="143">
        <f t="shared" si="402"/>
        <v>0.12856486930664501</v>
      </c>
      <c r="CV102" s="27">
        <f t="shared" si="517"/>
        <v>3520000</v>
      </c>
      <c r="CW102" s="28">
        <f t="shared" si="518"/>
        <v>668800</v>
      </c>
      <c r="CX102" s="29">
        <f t="shared" si="519"/>
        <v>4188800</v>
      </c>
      <c r="CY102" s="26">
        <v>1</v>
      </c>
      <c r="CZ102" s="27">
        <v>3200000</v>
      </c>
      <c r="DA102" s="27">
        <v>2560000</v>
      </c>
      <c r="DB102" s="133"/>
      <c r="DC102" s="133"/>
      <c r="DD102" s="143">
        <f t="shared" si="407"/>
        <v>0.15713484026367722</v>
      </c>
      <c r="DE102" s="27">
        <f t="shared" si="520"/>
        <v>2880000</v>
      </c>
      <c r="DF102" s="27">
        <f t="shared" si="521"/>
        <v>547200</v>
      </c>
      <c r="DG102" s="28">
        <f t="shared" si="522"/>
        <v>3427200</v>
      </c>
      <c r="DH102" s="26">
        <v>1</v>
      </c>
      <c r="DI102" s="28">
        <v>3200000</v>
      </c>
      <c r="DJ102" s="28">
        <v>3840000</v>
      </c>
      <c r="DK102" s="182"/>
      <c r="DL102" s="177">
        <f t="shared" si="523"/>
        <v>0.12856486930664501</v>
      </c>
      <c r="DM102" s="28">
        <f t="shared" si="524"/>
        <v>3520000</v>
      </c>
      <c r="DN102" s="28">
        <f t="shared" si="525"/>
        <v>668800</v>
      </c>
      <c r="DO102" s="30">
        <f t="shared" si="526"/>
        <v>4188800</v>
      </c>
    </row>
    <row r="103" spans="1:119" ht="21" customHeight="1" x14ac:dyDescent="0.25">
      <c r="A103" s="23">
        <f t="shared" si="528"/>
        <v>86</v>
      </c>
      <c r="B103" s="24" t="s">
        <v>123</v>
      </c>
      <c r="C103" s="25" t="s">
        <v>131</v>
      </c>
      <c r="D103" s="26">
        <v>1</v>
      </c>
      <c r="E103" s="27">
        <v>4500000</v>
      </c>
      <c r="F103" s="27">
        <v>4275000</v>
      </c>
      <c r="G103" s="148"/>
      <c r="H103" s="148"/>
      <c r="I103" s="144">
        <f t="shared" si="499"/>
        <v>3.6261886214694741E-2</v>
      </c>
      <c r="J103" s="113">
        <f t="shared" si="399"/>
        <v>4387500</v>
      </c>
      <c r="K103" s="28">
        <f t="shared" si="500"/>
        <v>833625</v>
      </c>
      <c r="L103" s="29">
        <f t="shared" si="400"/>
        <v>5221125</v>
      </c>
      <c r="M103" s="31" t="s">
        <v>30</v>
      </c>
      <c r="N103" s="32" t="s">
        <v>30</v>
      </c>
      <c r="O103" s="32" t="s">
        <v>30</v>
      </c>
      <c r="P103" s="32" t="s">
        <v>30</v>
      </c>
      <c r="Q103" s="32" t="s">
        <v>30</v>
      </c>
      <c r="R103" s="32" t="s">
        <v>30</v>
      </c>
      <c r="S103" s="32" t="s">
        <v>30</v>
      </c>
      <c r="T103" s="32" t="s">
        <v>30</v>
      </c>
      <c r="U103" s="33" t="s">
        <v>30</v>
      </c>
      <c r="V103" s="26">
        <v>1</v>
      </c>
      <c r="W103" s="27">
        <v>4500000</v>
      </c>
      <c r="X103" s="27">
        <v>3800000</v>
      </c>
      <c r="Y103" s="145"/>
      <c r="Z103" s="145"/>
      <c r="AA103" s="143">
        <f t="shared" si="472"/>
        <v>0.11927102333267066</v>
      </c>
      <c r="AB103" s="27">
        <f t="shared" si="501"/>
        <v>4150000</v>
      </c>
      <c r="AC103" s="28">
        <f t="shared" si="474"/>
        <v>788500</v>
      </c>
      <c r="AD103" s="29">
        <f t="shared" si="502"/>
        <v>4938500</v>
      </c>
      <c r="AE103" s="26">
        <v>1</v>
      </c>
      <c r="AF103" s="27">
        <v>4500000</v>
      </c>
      <c r="AG103" s="27">
        <v>4815000</v>
      </c>
      <c r="AH103" s="145"/>
      <c r="AI103" s="145"/>
      <c r="AJ103" s="143">
        <f t="shared" si="477"/>
        <v>4.7823647036771326E-2</v>
      </c>
      <c r="AK103" s="27">
        <f t="shared" si="503"/>
        <v>4657500</v>
      </c>
      <c r="AL103" s="28">
        <f t="shared" si="504"/>
        <v>884925</v>
      </c>
      <c r="AM103" s="30">
        <f t="shared" si="505"/>
        <v>5542425</v>
      </c>
      <c r="AN103" s="26">
        <v>1</v>
      </c>
      <c r="AO103" s="27">
        <v>4500000</v>
      </c>
      <c r="AP103" s="27">
        <v>4815000</v>
      </c>
      <c r="AQ103" s="145"/>
      <c r="AR103" s="145"/>
      <c r="AS103" s="143">
        <f t="shared" si="422"/>
        <v>4.7823647036771326E-2</v>
      </c>
      <c r="AT103" s="27">
        <f t="shared" si="506"/>
        <v>4657500</v>
      </c>
      <c r="AU103" s="28">
        <f t="shared" si="507"/>
        <v>884925</v>
      </c>
      <c r="AV103" s="30">
        <f t="shared" si="508"/>
        <v>5542425</v>
      </c>
      <c r="AW103" s="26">
        <v>1</v>
      </c>
      <c r="AX103" s="27">
        <v>4500000</v>
      </c>
      <c r="AY103" s="27">
        <v>4815000</v>
      </c>
      <c r="AZ103" s="145"/>
      <c r="BA103" s="145"/>
      <c r="BB103" s="143">
        <f t="shared" si="423"/>
        <v>4.7823647036771326E-2</v>
      </c>
      <c r="BC103" s="27">
        <f t="shared" si="509"/>
        <v>4657500</v>
      </c>
      <c r="BD103" s="27">
        <f t="shared" si="510"/>
        <v>884925</v>
      </c>
      <c r="BE103" s="27">
        <f t="shared" si="511"/>
        <v>5542425</v>
      </c>
      <c r="BF103" s="26">
        <v>1</v>
      </c>
      <c r="BG103" s="27">
        <v>3600000</v>
      </c>
      <c r="BH103" s="27">
        <v>4032000</v>
      </c>
      <c r="BI103" s="145"/>
      <c r="BJ103" s="145"/>
      <c r="BK103" s="143">
        <f t="shared" si="401"/>
        <v>8.0049824285269536E-2</v>
      </c>
      <c r="BL103" s="27">
        <f t="shared" si="527"/>
        <v>3816000</v>
      </c>
      <c r="BM103" s="27">
        <f t="shared" si="512"/>
        <v>725040</v>
      </c>
      <c r="BN103" s="28">
        <f t="shared" si="513"/>
        <v>4541040</v>
      </c>
      <c r="BO103" s="31" t="s">
        <v>30</v>
      </c>
      <c r="BP103" s="32" t="s">
        <v>30</v>
      </c>
      <c r="BQ103" s="32" t="s">
        <v>30</v>
      </c>
      <c r="BR103" s="32" t="s">
        <v>30</v>
      </c>
      <c r="BS103" s="32" t="s">
        <v>30</v>
      </c>
      <c r="BT103" s="32" t="s">
        <v>30</v>
      </c>
      <c r="BU103" s="32" t="s">
        <v>30</v>
      </c>
      <c r="BV103" s="32" t="s">
        <v>30</v>
      </c>
      <c r="BW103" s="33" t="s">
        <v>30</v>
      </c>
      <c r="BX103" s="31" t="s">
        <v>30</v>
      </c>
      <c r="BY103" s="32" t="s">
        <v>30</v>
      </c>
      <c r="BZ103" s="32" t="s">
        <v>30</v>
      </c>
      <c r="CA103" s="32" t="s">
        <v>30</v>
      </c>
      <c r="CB103" s="32" t="s">
        <v>30</v>
      </c>
      <c r="CC103" s="32" t="s">
        <v>30</v>
      </c>
      <c r="CD103" s="32" t="s">
        <v>30</v>
      </c>
      <c r="CE103" s="32" t="s">
        <v>30</v>
      </c>
      <c r="CF103" s="34" t="s">
        <v>30</v>
      </c>
      <c r="CG103" s="26">
        <v>1</v>
      </c>
      <c r="CH103" s="27">
        <v>2880000</v>
      </c>
      <c r="CI103" s="27">
        <v>3456000</v>
      </c>
      <c r="CJ103" s="148"/>
      <c r="CK103" s="148"/>
      <c r="CL103" s="143">
        <f t="shared" si="498"/>
        <v>0.12856486930664499</v>
      </c>
      <c r="CM103" s="27">
        <f t="shared" si="514"/>
        <v>3168000</v>
      </c>
      <c r="CN103" s="27">
        <f t="shared" si="515"/>
        <v>601920</v>
      </c>
      <c r="CO103" s="28">
        <f t="shared" si="516"/>
        <v>3769920</v>
      </c>
      <c r="CP103" s="26">
        <v>1</v>
      </c>
      <c r="CQ103" s="27">
        <v>2880000</v>
      </c>
      <c r="CR103" s="27">
        <v>3456000</v>
      </c>
      <c r="CS103" s="148"/>
      <c r="CT103" s="148"/>
      <c r="CU103" s="143">
        <f t="shared" si="402"/>
        <v>0.12856486930664499</v>
      </c>
      <c r="CV103" s="27">
        <f t="shared" si="517"/>
        <v>3168000</v>
      </c>
      <c r="CW103" s="28">
        <f t="shared" si="518"/>
        <v>601920</v>
      </c>
      <c r="CX103" s="29">
        <f t="shared" si="519"/>
        <v>3769920</v>
      </c>
      <c r="CY103" s="26">
        <v>1</v>
      </c>
      <c r="CZ103" s="27">
        <v>2880000</v>
      </c>
      <c r="DA103" s="27">
        <v>2304000</v>
      </c>
      <c r="DB103" s="133"/>
      <c r="DC103" s="133"/>
      <c r="DD103" s="143">
        <f t="shared" si="407"/>
        <v>0.15713484026367722</v>
      </c>
      <c r="DE103" s="27">
        <f t="shared" si="520"/>
        <v>2592000</v>
      </c>
      <c r="DF103" s="27">
        <f t="shared" si="521"/>
        <v>492480</v>
      </c>
      <c r="DG103" s="28">
        <f t="shared" si="522"/>
        <v>3084480</v>
      </c>
      <c r="DH103" s="26">
        <v>1</v>
      </c>
      <c r="DI103" s="28">
        <v>2880000</v>
      </c>
      <c r="DJ103" s="28">
        <v>3456000</v>
      </c>
      <c r="DK103" s="182"/>
      <c r="DL103" s="177">
        <f t="shared" si="523"/>
        <v>0.12856486930664499</v>
      </c>
      <c r="DM103" s="28">
        <f t="shared" si="524"/>
        <v>3168000</v>
      </c>
      <c r="DN103" s="28">
        <f t="shared" si="525"/>
        <v>601920</v>
      </c>
      <c r="DO103" s="30">
        <f t="shared" si="526"/>
        <v>3769920</v>
      </c>
    </row>
    <row r="104" spans="1:119" ht="21" customHeight="1" x14ac:dyDescent="0.25">
      <c r="A104" s="23">
        <f t="shared" si="528"/>
        <v>87</v>
      </c>
      <c r="B104" s="24" t="s">
        <v>123</v>
      </c>
      <c r="C104" s="25" t="s">
        <v>132</v>
      </c>
      <c r="D104" s="26">
        <v>1</v>
      </c>
      <c r="E104" s="27">
        <v>3500000</v>
      </c>
      <c r="F104" s="27">
        <v>3325000</v>
      </c>
      <c r="G104" s="148"/>
      <c r="H104" s="148"/>
      <c r="I104" s="144">
        <f t="shared" si="499"/>
        <v>3.6261886214694741E-2</v>
      </c>
      <c r="J104" s="113">
        <f t="shared" si="399"/>
        <v>3412500</v>
      </c>
      <c r="K104" s="28">
        <f t="shared" si="500"/>
        <v>648375</v>
      </c>
      <c r="L104" s="29">
        <f t="shared" si="400"/>
        <v>4060875</v>
      </c>
      <c r="M104" s="31" t="s">
        <v>30</v>
      </c>
      <c r="N104" s="32" t="s">
        <v>30</v>
      </c>
      <c r="O104" s="32" t="s">
        <v>30</v>
      </c>
      <c r="P104" s="32" t="s">
        <v>30</v>
      </c>
      <c r="Q104" s="32" t="s">
        <v>30</v>
      </c>
      <c r="R104" s="32" t="s">
        <v>30</v>
      </c>
      <c r="S104" s="32" t="s">
        <v>30</v>
      </c>
      <c r="T104" s="32" t="s">
        <v>30</v>
      </c>
      <c r="U104" s="33" t="s">
        <v>30</v>
      </c>
      <c r="V104" s="26">
        <v>1</v>
      </c>
      <c r="W104" s="27">
        <v>3500000</v>
      </c>
      <c r="X104" s="27">
        <v>2650000</v>
      </c>
      <c r="Y104" s="145"/>
      <c r="Z104" s="145"/>
      <c r="AA104" s="143">
        <f t="shared" si="472"/>
        <v>0.19546041105969605</v>
      </c>
      <c r="AB104" s="27">
        <f t="shared" si="501"/>
        <v>3075000</v>
      </c>
      <c r="AC104" s="28">
        <f t="shared" si="474"/>
        <v>584250</v>
      </c>
      <c r="AD104" s="29">
        <f t="shared" si="502"/>
        <v>3659250</v>
      </c>
      <c r="AE104" s="26">
        <v>1</v>
      </c>
      <c r="AF104" s="27">
        <v>3500000</v>
      </c>
      <c r="AG104" s="27">
        <v>3745000</v>
      </c>
      <c r="AH104" s="145"/>
      <c r="AI104" s="145"/>
      <c r="AJ104" s="143">
        <f t="shared" si="477"/>
        <v>4.7823647036771326E-2</v>
      </c>
      <c r="AK104" s="27">
        <f t="shared" si="503"/>
        <v>3622500</v>
      </c>
      <c r="AL104" s="28">
        <f t="shared" si="504"/>
        <v>688275</v>
      </c>
      <c r="AM104" s="30">
        <f t="shared" si="505"/>
        <v>4310775</v>
      </c>
      <c r="AN104" s="26">
        <v>1</v>
      </c>
      <c r="AO104" s="27">
        <v>3500000</v>
      </c>
      <c r="AP104" s="27">
        <v>3745000</v>
      </c>
      <c r="AQ104" s="145"/>
      <c r="AR104" s="145"/>
      <c r="AS104" s="143">
        <f t="shared" si="422"/>
        <v>4.7823647036771326E-2</v>
      </c>
      <c r="AT104" s="27">
        <f t="shared" si="506"/>
        <v>3622500</v>
      </c>
      <c r="AU104" s="28">
        <f t="shared" si="507"/>
        <v>688275</v>
      </c>
      <c r="AV104" s="30">
        <f t="shared" si="508"/>
        <v>4310775</v>
      </c>
      <c r="AW104" s="26">
        <v>1</v>
      </c>
      <c r="AX104" s="27">
        <v>3500000</v>
      </c>
      <c r="AY104" s="27">
        <v>3745000</v>
      </c>
      <c r="AZ104" s="145"/>
      <c r="BA104" s="145"/>
      <c r="BB104" s="143">
        <f t="shared" si="423"/>
        <v>4.7823647036771326E-2</v>
      </c>
      <c r="BC104" s="27">
        <f t="shared" si="509"/>
        <v>3622500</v>
      </c>
      <c r="BD104" s="27">
        <f t="shared" si="510"/>
        <v>688275</v>
      </c>
      <c r="BE104" s="27">
        <f t="shared" si="511"/>
        <v>4310775</v>
      </c>
      <c r="BF104" s="26">
        <v>1</v>
      </c>
      <c r="BG104" s="27">
        <v>2800000</v>
      </c>
      <c r="BH104" s="27">
        <v>3136000</v>
      </c>
      <c r="BI104" s="145"/>
      <c r="BJ104" s="145"/>
      <c r="BK104" s="143">
        <f t="shared" si="401"/>
        <v>8.0049824285269536E-2</v>
      </c>
      <c r="BL104" s="27">
        <f t="shared" si="527"/>
        <v>2968000</v>
      </c>
      <c r="BM104" s="27">
        <f t="shared" si="512"/>
        <v>563920</v>
      </c>
      <c r="BN104" s="28">
        <f t="shared" si="513"/>
        <v>3531920</v>
      </c>
      <c r="BO104" s="31" t="s">
        <v>30</v>
      </c>
      <c r="BP104" s="32" t="s">
        <v>30</v>
      </c>
      <c r="BQ104" s="32" t="s">
        <v>30</v>
      </c>
      <c r="BR104" s="32" t="s">
        <v>30</v>
      </c>
      <c r="BS104" s="32" t="s">
        <v>30</v>
      </c>
      <c r="BT104" s="32" t="s">
        <v>30</v>
      </c>
      <c r="BU104" s="32" t="s">
        <v>30</v>
      </c>
      <c r="BV104" s="32" t="s">
        <v>30</v>
      </c>
      <c r="BW104" s="33" t="s">
        <v>30</v>
      </c>
      <c r="BX104" s="31" t="s">
        <v>30</v>
      </c>
      <c r="BY104" s="32" t="s">
        <v>30</v>
      </c>
      <c r="BZ104" s="32" t="s">
        <v>30</v>
      </c>
      <c r="CA104" s="32" t="s">
        <v>30</v>
      </c>
      <c r="CB104" s="32" t="s">
        <v>30</v>
      </c>
      <c r="CC104" s="32" t="s">
        <v>30</v>
      </c>
      <c r="CD104" s="32" t="s">
        <v>30</v>
      </c>
      <c r="CE104" s="32" t="s">
        <v>30</v>
      </c>
      <c r="CF104" s="34" t="s">
        <v>30</v>
      </c>
      <c r="CG104" s="26">
        <v>1</v>
      </c>
      <c r="CH104" s="27">
        <v>2240000</v>
      </c>
      <c r="CI104" s="27">
        <v>2688000</v>
      </c>
      <c r="CJ104" s="148"/>
      <c r="CK104" s="148"/>
      <c r="CL104" s="143">
        <f t="shared" si="498"/>
        <v>0.12856486930664501</v>
      </c>
      <c r="CM104" s="27">
        <f t="shared" si="514"/>
        <v>2464000</v>
      </c>
      <c r="CN104" s="27">
        <f t="shared" si="515"/>
        <v>468160</v>
      </c>
      <c r="CO104" s="28">
        <f t="shared" si="516"/>
        <v>2932160</v>
      </c>
      <c r="CP104" s="26">
        <v>1</v>
      </c>
      <c r="CQ104" s="27">
        <v>2240000</v>
      </c>
      <c r="CR104" s="27">
        <v>2688000</v>
      </c>
      <c r="CS104" s="148"/>
      <c r="CT104" s="148"/>
      <c r="CU104" s="143">
        <f t="shared" si="402"/>
        <v>0.12856486930664501</v>
      </c>
      <c r="CV104" s="27">
        <f t="shared" si="517"/>
        <v>2464000</v>
      </c>
      <c r="CW104" s="28">
        <f t="shared" si="518"/>
        <v>468160</v>
      </c>
      <c r="CX104" s="29">
        <f t="shared" si="519"/>
        <v>2932160</v>
      </c>
      <c r="CY104" s="26">
        <v>1</v>
      </c>
      <c r="CZ104" s="27">
        <v>2240000</v>
      </c>
      <c r="DA104" s="27">
        <v>1792000</v>
      </c>
      <c r="DB104" s="133"/>
      <c r="DC104" s="133"/>
      <c r="DD104" s="143">
        <f t="shared" si="407"/>
        <v>0.15713484026367722</v>
      </c>
      <c r="DE104" s="27">
        <f t="shared" si="520"/>
        <v>2016000</v>
      </c>
      <c r="DF104" s="27">
        <f t="shared" si="521"/>
        <v>383040</v>
      </c>
      <c r="DG104" s="28">
        <f t="shared" si="522"/>
        <v>2399040</v>
      </c>
      <c r="DH104" s="26">
        <v>1</v>
      </c>
      <c r="DI104" s="28">
        <v>2240000</v>
      </c>
      <c r="DJ104" s="28">
        <v>2688000</v>
      </c>
      <c r="DK104" s="182"/>
      <c r="DL104" s="177">
        <f t="shared" si="523"/>
        <v>0.12856486930664501</v>
      </c>
      <c r="DM104" s="28">
        <f t="shared" si="524"/>
        <v>2464000</v>
      </c>
      <c r="DN104" s="28">
        <f t="shared" si="525"/>
        <v>468160</v>
      </c>
      <c r="DO104" s="30">
        <f t="shared" si="526"/>
        <v>2932160</v>
      </c>
    </row>
    <row r="105" spans="1:119" ht="15" customHeight="1" x14ac:dyDescent="0.25">
      <c r="A105" s="245" t="s">
        <v>133</v>
      </c>
      <c r="B105" s="245"/>
      <c r="C105" s="246"/>
      <c r="D105" s="35"/>
      <c r="E105" s="40"/>
      <c r="F105" s="40"/>
      <c r="G105" s="40"/>
      <c r="H105" s="40"/>
      <c r="I105" s="40"/>
      <c r="J105" s="40"/>
      <c r="K105" s="40"/>
      <c r="L105" s="41"/>
      <c r="M105" s="47"/>
      <c r="N105" s="40"/>
      <c r="O105" s="40"/>
      <c r="P105" s="40"/>
      <c r="Q105" s="40"/>
      <c r="R105" s="40"/>
      <c r="S105" s="40"/>
      <c r="T105" s="40"/>
      <c r="U105" s="42"/>
      <c r="V105" s="47"/>
      <c r="W105" s="40"/>
      <c r="X105" s="40"/>
      <c r="Y105" s="40"/>
      <c r="Z105" s="40"/>
      <c r="AA105" s="40"/>
      <c r="AB105" s="40"/>
      <c r="AC105" s="40"/>
      <c r="AD105" s="41"/>
      <c r="AE105" s="47"/>
      <c r="AF105" s="40"/>
      <c r="AG105" s="40"/>
      <c r="AH105" s="40"/>
      <c r="AI105" s="40"/>
      <c r="AJ105" s="40"/>
      <c r="AK105" s="40"/>
      <c r="AL105" s="40"/>
      <c r="AM105" s="42"/>
      <c r="AN105" s="47"/>
      <c r="AO105" s="40"/>
      <c r="AP105" s="40"/>
      <c r="AQ105" s="40"/>
      <c r="AR105" s="40"/>
      <c r="AS105" s="166"/>
      <c r="AT105" s="40"/>
      <c r="AU105" s="40"/>
      <c r="AV105" s="42"/>
      <c r="AW105" s="47"/>
      <c r="AX105" s="119"/>
      <c r="AY105" s="119"/>
      <c r="AZ105" s="119"/>
      <c r="BA105" s="119"/>
      <c r="BB105" s="172"/>
      <c r="BC105" s="119"/>
      <c r="BD105" s="40"/>
      <c r="BE105" s="40"/>
      <c r="BF105" s="47"/>
      <c r="BG105" s="40"/>
      <c r="BH105" s="40"/>
      <c r="BI105" s="40"/>
      <c r="BJ105" s="40"/>
      <c r="BK105" s="166"/>
      <c r="BL105" s="40"/>
      <c r="BM105" s="40"/>
      <c r="BN105" s="40"/>
      <c r="BO105" s="47"/>
      <c r="BP105" s="40"/>
      <c r="BQ105" s="40"/>
      <c r="BR105" s="40"/>
      <c r="BS105" s="40"/>
      <c r="BT105" s="166"/>
      <c r="BU105" s="40"/>
      <c r="BV105" s="40"/>
      <c r="BW105" s="42"/>
      <c r="BX105" s="47"/>
      <c r="BY105" s="119"/>
      <c r="BZ105" s="119"/>
      <c r="CA105" s="119"/>
      <c r="CB105" s="119"/>
      <c r="CC105" s="172"/>
      <c r="CD105" s="40"/>
      <c r="CE105" s="40"/>
      <c r="CF105" s="41"/>
      <c r="CG105" s="47"/>
      <c r="CH105" s="40"/>
      <c r="CI105" s="40"/>
      <c r="CJ105" s="40"/>
      <c r="CK105" s="40"/>
      <c r="CL105" s="166"/>
      <c r="CM105" s="40"/>
      <c r="CN105" s="40"/>
      <c r="CO105" s="40"/>
      <c r="CP105" s="47"/>
      <c r="CQ105" s="40"/>
      <c r="CR105" s="40"/>
      <c r="CS105" s="40"/>
      <c r="CT105" s="40"/>
      <c r="CU105" s="166"/>
      <c r="CV105" s="40"/>
      <c r="CW105" s="40"/>
      <c r="CX105" s="41"/>
      <c r="CY105" s="47"/>
      <c r="CZ105" s="40"/>
      <c r="DA105" s="40"/>
      <c r="DB105" s="40"/>
      <c r="DC105" s="40"/>
      <c r="DD105" s="166"/>
      <c r="DE105" s="40"/>
      <c r="DF105" s="40"/>
      <c r="DG105" s="40"/>
      <c r="DH105" s="47"/>
      <c r="DI105" s="119"/>
      <c r="DJ105" s="119"/>
      <c r="DK105" s="119"/>
      <c r="DL105" s="119"/>
      <c r="DM105" s="40"/>
      <c r="DN105" s="40"/>
      <c r="DO105" s="42"/>
    </row>
    <row r="106" spans="1:119" ht="21" customHeight="1" x14ac:dyDescent="0.25">
      <c r="A106" s="23">
        <f>+A104+1</f>
        <v>88</v>
      </c>
      <c r="B106" s="24" t="s">
        <v>134</v>
      </c>
      <c r="C106" s="25" t="s">
        <v>135</v>
      </c>
      <c r="D106" s="31" t="s">
        <v>30</v>
      </c>
      <c r="E106" s="32" t="s">
        <v>30</v>
      </c>
      <c r="F106" s="32" t="s">
        <v>30</v>
      </c>
      <c r="G106" s="32" t="s">
        <v>30</v>
      </c>
      <c r="H106" s="32" t="s">
        <v>30</v>
      </c>
      <c r="I106" s="32" t="s">
        <v>30</v>
      </c>
      <c r="J106" s="32" t="s">
        <v>30</v>
      </c>
      <c r="K106" s="32" t="s">
        <v>30</v>
      </c>
      <c r="L106" s="32" t="s">
        <v>30</v>
      </c>
      <c r="M106" s="31" t="s">
        <v>30</v>
      </c>
      <c r="N106" s="32" t="s">
        <v>30</v>
      </c>
      <c r="O106" s="32" t="s">
        <v>30</v>
      </c>
      <c r="P106" s="32" t="s">
        <v>30</v>
      </c>
      <c r="Q106" s="32" t="s">
        <v>30</v>
      </c>
      <c r="R106" s="32" t="s">
        <v>30</v>
      </c>
      <c r="S106" s="32" t="s">
        <v>30</v>
      </c>
      <c r="T106" s="32" t="s">
        <v>30</v>
      </c>
      <c r="U106" s="33" t="s">
        <v>30</v>
      </c>
      <c r="V106" s="31" t="s">
        <v>30</v>
      </c>
      <c r="W106" s="32" t="s">
        <v>30</v>
      </c>
      <c r="X106" s="32" t="s">
        <v>30</v>
      </c>
      <c r="Y106" s="32" t="s">
        <v>30</v>
      </c>
      <c r="Z106" s="32" t="s">
        <v>30</v>
      </c>
      <c r="AA106" s="32" t="s">
        <v>30</v>
      </c>
      <c r="AB106" s="32" t="s">
        <v>30</v>
      </c>
      <c r="AC106" s="32" t="s">
        <v>30</v>
      </c>
      <c r="AD106" s="34" t="s">
        <v>30</v>
      </c>
      <c r="AE106" s="31" t="s">
        <v>30</v>
      </c>
      <c r="AF106" s="32" t="s">
        <v>30</v>
      </c>
      <c r="AG106" s="32" t="s">
        <v>30</v>
      </c>
      <c r="AH106" s="32" t="s">
        <v>30</v>
      </c>
      <c r="AI106" s="32" t="s">
        <v>30</v>
      </c>
      <c r="AJ106" s="32" t="s">
        <v>30</v>
      </c>
      <c r="AK106" s="32" t="s">
        <v>30</v>
      </c>
      <c r="AL106" s="32" t="s">
        <v>30</v>
      </c>
      <c r="AM106" s="33" t="s">
        <v>30</v>
      </c>
      <c r="AN106" s="31" t="s">
        <v>30</v>
      </c>
      <c r="AO106" s="32" t="s">
        <v>30</v>
      </c>
      <c r="AP106" s="32" t="s">
        <v>30</v>
      </c>
      <c r="AQ106" s="32" t="s">
        <v>30</v>
      </c>
      <c r="AR106" s="32" t="s">
        <v>30</v>
      </c>
      <c r="AS106" s="32" t="s">
        <v>30</v>
      </c>
      <c r="AT106" s="32" t="s">
        <v>30</v>
      </c>
      <c r="AU106" s="32" t="s">
        <v>30</v>
      </c>
      <c r="AV106" s="33" t="s">
        <v>30</v>
      </c>
      <c r="AW106" s="31" t="s">
        <v>30</v>
      </c>
      <c r="AX106" s="32" t="s">
        <v>30</v>
      </c>
      <c r="AY106" s="32" t="s">
        <v>30</v>
      </c>
      <c r="AZ106" s="32" t="s">
        <v>30</v>
      </c>
      <c r="BA106" s="32" t="s">
        <v>30</v>
      </c>
      <c r="BB106" s="32" t="s">
        <v>30</v>
      </c>
      <c r="BC106" s="32" t="s">
        <v>30</v>
      </c>
      <c r="BD106" s="32" t="s">
        <v>30</v>
      </c>
      <c r="BE106" s="32" t="s">
        <v>30</v>
      </c>
      <c r="BF106" s="31" t="s">
        <v>30</v>
      </c>
      <c r="BG106" s="32" t="s">
        <v>30</v>
      </c>
      <c r="BH106" s="32" t="s">
        <v>30</v>
      </c>
      <c r="BI106" s="32" t="s">
        <v>30</v>
      </c>
      <c r="BJ106" s="32" t="s">
        <v>30</v>
      </c>
      <c r="BK106" s="32" t="s">
        <v>30</v>
      </c>
      <c r="BL106" s="32" t="s">
        <v>30</v>
      </c>
      <c r="BM106" s="32" t="s">
        <v>30</v>
      </c>
      <c r="BN106" s="32" t="s">
        <v>30</v>
      </c>
      <c r="BO106" s="31" t="s">
        <v>30</v>
      </c>
      <c r="BP106" s="32" t="s">
        <v>30</v>
      </c>
      <c r="BQ106" s="32" t="s">
        <v>30</v>
      </c>
      <c r="BR106" s="32" t="s">
        <v>30</v>
      </c>
      <c r="BS106" s="32" t="s">
        <v>30</v>
      </c>
      <c r="BT106" s="32" t="s">
        <v>30</v>
      </c>
      <c r="BU106" s="32" t="s">
        <v>30</v>
      </c>
      <c r="BV106" s="32" t="s">
        <v>30</v>
      </c>
      <c r="BW106" s="33" t="s">
        <v>30</v>
      </c>
      <c r="BX106" s="31" t="s">
        <v>30</v>
      </c>
      <c r="BY106" s="43" t="s">
        <v>30</v>
      </c>
      <c r="BZ106" s="43" t="s">
        <v>30</v>
      </c>
      <c r="CA106" s="43" t="s">
        <v>30</v>
      </c>
      <c r="CB106" s="43" t="s">
        <v>30</v>
      </c>
      <c r="CC106" s="43" t="s">
        <v>30</v>
      </c>
      <c r="CD106" s="32" t="s">
        <v>30</v>
      </c>
      <c r="CE106" s="32" t="s">
        <v>30</v>
      </c>
      <c r="CF106" s="34" t="s">
        <v>30</v>
      </c>
      <c r="CG106" s="26">
        <v>1</v>
      </c>
      <c r="CH106" s="27">
        <v>128000</v>
      </c>
      <c r="CI106" s="27">
        <v>153600</v>
      </c>
      <c r="CJ106" s="27"/>
      <c r="CK106" s="27"/>
      <c r="CL106" s="143">
        <f t="shared" ref="CL106:CL123" si="539">+STDEVA(CH106:CI106)/AVERAGE(CH106:CI106)</f>
        <v>0.12856486930664501</v>
      </c>
      <c r="CM106" s="27">
        <f>+AVERAGE(CH106:CJ106)</f>
        <v>140800</v>
      </c>
      <c r="CN106" s="27">
        <f t="shared" si="515"/>
        <v>26752</v>
      </c>
      <c r="CO106" s="28">
        <f t="shared" ref="CO106:CO123" si="540">+CN106+CM106</f>
        <v>167552</v>
      </c>
      <c r="CP106" s="26">
        <v>1</v>
      </c>
      <c r="CQ106" s="27">
        <v>128000</v>
      </c>
      <c r="CR106" s="27">
        <v>153600</v>
      </c>
      <c r="CS106" s="27"/>
      <c r="CT106" s="27"/>
      <c r="CU106" s="143">
        <f t="shared" si="402"/>
        <v>0.12856486930664501</v>
      </c>
      <c r="CV106" s="27">
        <f t="shared" ref="CV106:CV109" si="541">+AVERAGE(CQ106:CS106)</f>
        <v>140800</v>
      </c>
      <c r="CW106" s="28">
        <f t="shared" ref="CW106:CW109" si="542">+CV106*19%</f>
        <v>26752</v>
      </c>
      <c r="CX106" s="29">
        <f t="shared" ref="CX106:CX109" si="543">+CW106+CV106</f>
        <v>167552</v>
      </c>
      <c r="CY106" s="31" t="s">
        <v>30</v>
      </c>
      <c r="CZ106" s="32" t="s">
        <v>30</v>
      </c>
      <c r="DA106" s="32" t="s">
        <v>30</v>
      </c>
      <c r="DB106" s="32" t="s">
        <v>30</v>
      </c>
      <c r="DC106" s="32" t="s">
        <v>30</v>
      </c>
      <c r="DD106" s="32" t="s">
        <v>30</v>
      </c>
      <c r="DE106" s="32" t="s">
        <v>30</v>
      </c>
      <c r="DF106" s="32" t="s">
        <v>30</v>
      </c>
      <c r="DG106" s="32" t="s">
        <v>30</v>
      </c>
      <c r="DH106" s="31" t="s">
        <v>30</v>
      </c>
      <c r="DI106" s="43" t="s">
        <v>30</v>
      </c>
      <c r="DJ106" s="43" t="s">
        <v>30</v>
      </c>
      <c r="DK106" s="43" t="s">
        <v>30</v>
      </c>
      <c r="DL106" s="43" t="s">
        <v>30</v>
      </c>
      <c r="DM106" s="32" t="s">
        <v>30</v>
      </c>
      <c r="DN106" s="32" t="s">
        <v>30</v>
      </c>
      <c r="DO106" s="33" t="s">
        <v>30</v>
      </c>
    </row>
    <row r="107" spans="1:119" ht="21" customHeight="1" x14ac:dyDescent="0.25">
      <c r="A107" s="23">
        <f>+A106+1</f>
        <v>89</v>
      </c>
      <c r="B107" s="24" t="s">
        <v>134</v>
      </c>
      <c r="C107" s="25" t="s">
        <v>136</v>
      </c>
      <c r="D107" s="31" t="s">
        <v>30</v>
      </c>
      <c r="E107" s="32" t="s">
        <v>30</v>
      </c>
      <c r="F107" s="32" t="s">
        <v>30</v>
      </c>
      <c r="G107" s="32" t="s">
        <v>30</v>
      </c>
      <c r="H107" s="32" t="s">
        <v>30</v>
      </c>
      <c r="I107" s="32" t="s">
        <v>30</v>
      </c>
      <c r="J107" s="32" t="s">
        <v>30</v>
      </c>
      <c r="K107" s="32" t="s">
        <v>30</v>
      </c>
      <c r="L107" s="32" t="s">
        <v>30</v>
      </c>
      <c r="M107" s="31" t="s">
        <v>30</v>
      </c>
      <c r="N107" s="32" t="s">
        <v>30</v>
      </c>
      <c r="O107" s="32" t="s">
        <v>30</v>
      </c>
      <c r="P107" s="32" t="s">
        <v>30</v>
      </c>
      <c r="Q107" s="32" t="s">
        <v>30</v>
      </c>
      <c r="R107" s="32" t="s">
        <v>30</v>
      </c>
      <c r="S107" s="32" t="s">
        <v>30</v>
      </c>
      <c r="T107" s="32" t="s">
        <v>30</v>
      </c>
      <c r="U107" s="33" t="s">
        <v>30</v>
      </c>
      <c r="V107" s="31" t="s">
        <v>30</v>
      </c>
      <c r="W107" s="32" t="s">
        <v>30</v>
      </c>
      <c r="X107" s="32" t="s">
        <v>30</v>
      </c>
      <c r="Y107" s="32" t="s">
        <v>30</v>
      </c>
      <c r="Z107" s="32" t="s">
        <v>30</v>
      </c>
      <c r="AA107" s="32" t="s">
        <v>30</v>
      </c>
      <c r="AB107" s="32" t="s">
        <v>30</v>
      </c>
      <c r="AC107" s="32" t="s">
        <v>30</v>
      </c>
      <c r="AD107" s="34" t="s">
        <v>30</v>
      </c>
      <c r="AE107" s="31" t="s">
        <v>30</v>
      </c>
      <c r="AF107" s="32" t="s">
        <v>30</v>
      </c>
      <c r="AG107" s="32" t="s">
        <v>30</v>
      </c>
      <c r="AH107" s="32" t="s">
        <v>30</v>
      </c>
      <c r="AI107" s="32" t="s">
        <v>30</v>
      </c>
      <c r="AJ107" s="32" t="s">
        <v>30</v>
      </c>
      <c r="AK107" s="32" t="s">
        <v>30</v>
      </c>
      <c r="AL107" s="32" t="s">
        <v>30</v>
      </c>
      <c r="AM107" s="33" t="s">
        <v>30</v>
      </c>
      <c r="AN107" s="31" t="s">
        <v>30</v>
      </c>
      <c r="AO107" s="32" t="s">
        <v>30</v>
      </c>
      <c r="AP107" s="32" t="s">
        <v>30</v>
      </c>
      <c r="AQ107" s="32" t="s">
        <v>30</v>
      </c>
      <c r="AR107" s="32" t="s">
        <v>30</v>
      </c>
      <c r="AS107" s="32" t="s">
        <v>30</v>
      </c>
      <c r="AT107" s="32" t="s">
        <v>30</v>
      </c>
      <c r="AU107" s="32" t="s">
        <v>30</v>
      </c>
      <c r="AV107" s="33" t="s">
        <v>30</v>
      </c>
      <c r="AW107" s="31" t="s">
        <v>30</v>
      </c>
      <c r="AX107" s="32" t="s">
        <v>30</v>
      </c>
      <c r="AY107" s="32" t="s">
        <v>30</v>
      </c>
      <c r="AZ107" s="32" t="s">
        <v>30</v>
      </c>
      <c r="BA107" s="32" t="s">
        <v>30</v>
      </c>
      <c r="BB107" s="32" t="s">
        <v>30</v>
      </c>
      <c r="BC107" s="32" t="s">
        <v>30</v>
      </c>
      <c r="BD107" s="32" t="s">
        <v>30</v>
      </c>
      <c r="BE107" s="32" t="s">
        <v>30</v>
      </c>
      <c r="BF107" s="31" t="s">
        <v>30</v>
      </c>
      <c r="BG107" s="32" t="s">
        <v>30</v>
      </c>
      <c r="BH107" s="32" t="s">
        <v>30</v>
      </c>
      <c r="BI107" s="32" t="s">
        <v>30</v>
      </c>
      <c r="BJ107" s="32" t="s">
        <v>30</v>
      </c>
      <c r="BK107" s="32" t="s">
        <v>30</v>
      </c>
      <c r="BL107" s="32" t="s">
        <v>30</v>
      </c>
      <c r="BM107" s="32" t="s">
        <v>30</v>
      </c>
      <c r="BN107" s="32" t="s">
        <v>30</v>
      </c>
      <c r="BO107" s="31" t="s">
        <v>30</v>
      </c>
      <c r="BP107" s="32" t="s">
        <v>30</v>
      </c>
      <c r="BQ107" s="32" t="s">
        <v>30</v>
      </c>
      <c r="BR107" s="32" t="s">
        <v>30</v>
      </c>
      <c r="BS107" s="32" t="s">
        <v>30</v>
      </c>
      <c r="BT107" s="32" t="s">
        <v>30</v>
      </c>
      <c r="BU107" s="32" t="s">
        <v>30</v>
      </c>
      <c r="BV107" s="32" t="s">
        <v>30</v>
      </c>
      <c r="BW107" s="33" t="s">
        <v>30</v>
      </c>
      <c r="BX107" s="31" t="s">
        <v>30</v>
      </c>
      <c r="BY107" s="43" t="s">
        <v>30</v>
      </c>
      <c r="BZ107" s="43" t="s">
        <v>30</v>
      </c>
      <c r="CA107" s="43" t="s">
        <v>30</v>
      </c>
      <c r="CB107" s="43" t="s">
        <v>30</v>
      </c>
      <c r="CC107" s="43" t="s">
        <v>30</v>
      </c>
      <c r="CD107" s="32" t="s">
        <v>30</v>
      </c>
      <c r="CE107" s="32" t="s">
        <v>30</v>
      </c>
      <c r="CF107" s="34" t="s">
        <v>30</v>
      </c>
      <c r="CG107" s="26">
        <v>1</v>
      </c>
      <c r="CH107" s="27">
        <v>960000</v>
      </c>
      <c r="CI107" s="27">
        <v>1152000</v>
      </c>
      <c r="CJ107" s="27"/>
      <c r="CK107" s="27"/>
      <c r="CL107" s="143">
        <f t="shared" si="539"/>
        <v>0.12856486930664499</v>
      </c>
      <c r="CM107" s="27">
        <f>+AVERAGE(CH107:CJ107)</f>
        <v>1056000</v>
      </c>
      <c r="CN107" s="27">
        <f t="shared" si="515"/>
        <v>200640</v>
      </c>
      <c r="CO107" s="28">
        <f t="shared" si="540"/>
        <v>1256640</v>
      </c>
      <c r="CP107" s="26">
        <v>1</v>
      </c>
      <c r="CQ107" s="27">
        <v>960000</v>
      </c>
      <c r="CR107" s="27">
        <v>1152000</v>
      </c>
      <c r="CS107" s="27"/>
      <c r="CT107" s="27"/>
      <c r="CU107" s="143">
        <f t="shared" si="402"/>
        <v>0.12856486930664499</v>
      </c>
      <c r="CV107" s="27">
        <f t="shared" si="541"/>
        <v>1056000</v>
      </c>
      <c r="CW107" s="28">
        <f t="shared" si="542"/>
        <v>200640</v>
      </c>
      <c r="CX107" s="29">
        <f t="shared" si="543"/>
        <v>1256640</v>
      </c>
      <c r="CY107" s="31" t="s">
        <v>30</v>
      </c>
      <c r="CZ107" s="32" t="s">
        <v>30</v>
      </c>
      <c r="DA107" s="32" t="s">
        <v>30</v>
      </c>
      <c r="DB107" s="32" t="s">
        <v>30</v>
      </c>
      <c r="DC107" s="32" t="s">
        <v>30</v>
      </c>
      <c r="DD107" s="32" t="s">
        <v>30</v>
      </c>
      <c r="DE107" s="32" t="s">
        <v>30</v>
      </c>
      <c r="DF107" s="32" t="s">
        <v>30</v>
      </c>
      <c r="DG107" s="32" t="s">
        <v>30</v>
      </c>
      <c r="DH107" s="31" t="s">
        <v>30</v>
      </c>
      <c r="DI107" s="43" t="s">
        <v>30</v>
      </c>
      <c r="DJ107" s="43" t="s">
        <v>30</v>
      </c>
      <c r="DK107" s="43" t="s">
        <v>30</v>
      </c>
      <c r="DL107" s="43" t="s">
        <v>30</v>
      </c>
      <c r="DM107" s="32" t="s">
        <v>30</v>
      </c>
      <c r="DN107" s="32" t="s">
        <v>30</v>
      </c>
      <c r="DO107" s="33" t="s">
        <v>30</v>
      </c>
    </row>
    <row r="108" spans="1:119" ht="21" customHeight="1" x14ac:dyDescent="0.25">
      <c r="A108" s="23">
        <f t="shared" ref="A108:A123" si="544">+A107+1</f>
        <v>90</v>
      </c>
      <c r="B108" s="24" t="s">
        <v>134</v>
      </c>
      <c r="C108" s="25" t="s">
        <v>137</v>
      </c>
      <c r="D108" s="31" t="s">
        <v>30</v>
      </c>
      <c r="E108" s="32" t="s">
        <v>30</v>
      </c>
      <c r="F108" s="32" t="s">
        <v>30</v>
      </c>
      <c r="G108" s="32" t="s">
        <v>30</v>
      </c>
      <c r="H108" s="32" t="s">
        <v>30</v>
      </c>
      <c r="I108" s="32" t="s">
        <v>30</v>
      </c>
      <c r="J108" s="32" t="s">
        <v>30</v>
      </c>
      <c r="K108" s="32" t="s">
        <v>30</v>
      </c>
      <c r="L108" s="32" t="s">
        <v>30</v>
      </c>
      <c r="M108" s="31" t="s">
        <v>30</v>
      </c>
      <c r="N108" s="32" t="s">
        <v>30</v>
      </c>
      <c r="O108" s="32" t="s">
        <v>30</v>
      </c>
      <c r="P108" s="32" t="s">
        <v>30</v>
      </c>
      <c r="Q108" s="32" t="s">
        <v>30</v>
      </c>
      <c r="R108" s="32" t="s">
        <v>30</v>
      </c>
      <c r="S108" s="32" t="s">
        <v>30</v>
      </c>
      <c r="T108" s="32" t="s">
        <v>30</v>
      </c>
      <c r="U108" s="33" t="s">
        <v>30</v>
      </c>
      <c r="V108" s="31" t="s">
        <v>30</v>
      </c>
      <c r="W108" s="32" t="s">
        <v>30</v>
      </c>
      <c r="X108" s="32" t="s">
        <v>30</v>
      </c>
      <c r="Y108" s="32" t="s">
        <v>30</v>
      </c>
      <c r="Z108" s="32" t="s">
        <v>30</v>
      </c>
      <c r="AA108" s="32" t="s">
        <v>30</v>
      </c>
      <c r="AB108" s="32" t="s">
        <v>30</v>
      </c>
      <c r="AC108" s="32" t="s">
        <v>30</v>
      </c>
      <c r="AD108" s="34" t="s">
        <v>30</v>
      </c>
      <c r="AE108" s="31" t="s">
        <v>30</v>
      </c>
      <c r="AF108" s="32" t="s">
        <v>30</v>
      </c>
      <c r="AG108" s="32" t="s">
        <v>30</v>
      </c>
      <c r="AH108" s="32" t="s">
        <v>30</v>
      </c>
      <c r="AI108" s="32" t="s">
        <v>30</v>
      </c>
      <c r="AJ108" s="32" t="s">
        <v>30</v>
      </c>
      <c r="AK108" s="32" t="s">
        <v>30</v>
      </c>
      <c r="AL108" s="32" t="s">
        <v>30</v>
      </c>
      <c r="AM108" s="33" t="s">
        <v>30</v>
      </c>
      <c r="AN108" s="31" t="s">
        <v>30</v>
      </c>
      <c r="AO108" s="32" t="s">
        <v>30</v>
      </c>
      <c r="AP108" s="32" t="s">
        <v>30</v>
      </c>
      <c r="AQ108" s="32" t="s">
        <v>30</v>
      </c>
      <c r="AR108" s="32" t="s">
        <v>30</v>
      </c>
      <c r="AS108" s="32" t="s">
        <v>30</v>
      </c>
      <c r="AT108" s="32" t="s">
        <v>30</v>
      </c>
      <c r="AU108" s="32" t="s">
        <v>30</v>
      </c>
      <c r="AV108" s="33" t="s">
        <v>30</v>
      </c>
      <c r="AW108" s="31" t="s">
        <v>30</v>
      </c>
      <c r="AX108" s="32" t="s">
        <v>30</v>
      </c>
      <c r="AY108" s="32" t="s">
        <v>30</v>
      </c>
      <c r="AZ108" s="32" t="s">
        <v>30</v>
      </c>
      <c r="BA108" s="32" t="s">
        <v>30</v>
      </c>
      <c r="BB108" s="32" t="s">
        <v>30</v>
      </c>
      <c r="BC108" s="32" t="s">
        <v>30</v>
      </c>
      <c r="BD108" s="32" t="s">
        <v>30</v>
      </c>
      <c r="BE108" s="32" t="s">
        <v>30</v>
      </c>
      <c r="BF108" s="31" t="s">
        <v>30</v>
      </c>
      <c r="BG108" s="32" t="s">
        <v>30</v>
      </c>
      <c r="BH108" s="32" t="s">
        <v>30</v>
      </c>
      <c r="BI108" s="32" t="s">
        <v>30</v>
      </c>
      <c r="BJ108" s="32" t="s">
        <v>30</v>
      </c>
      <c r="BK108" s="32" t="s">
        <v>30</v>
      </c>
      <c r="BL108" s="32" t="s">
        <v>30</v>
      </c>
      <c r="BM108" s="32" t="s">
        <v>30</v>
      </c>
      <c r="BN108" s="32" t="s">
        <v>30</v>
      </c>
      <c r="BO108" s="31" t="s">
        <v>30</v>
      </c>
      <c r="BP108" s="32" t="s">
        <v>30</v>
      </c>
      <c r="BQ108" s="32" t="s">
        <v>30</v>
      </c>
      <c r="BR108" s="32" t="s">
        <v>30</v>
      </c>
      <c r="BS108" s="32" t="s">
        <v>30</v>
      </c>
      <c r="BT108" s="32" t="s">
        <v>30</v>
      </c>
      <c r="BU108" s="32" t="s">
        <v>30</v>
      </c>
      <c r="BV108" s="32" t="s">
        <v>30</v>
      </c>
      <c r="BW108" s="33" t="s">
        <v>30</v>
      </c>
      <c r="BX108" s="31" t="s">
        <v>30</v>
      </c>
      <c r="BY108" s="43" t="s">
        <v>30</v>
      </c>
      <c r="BZ108" s="43" t="s">
        <v>30</v>
      </c>
      <c r="CA108" s="43" t="s">
        <v>30</v>
      </c>
      <c r="CB108" s="43" t="s">
        <v>30</v>
      </c>
      <c r="CC108" s="43" t="s">
        <v>30</v>
      </c>
      <c r="CD108" s="32" t="s">
        <v>30</v>
      </c>
      <c r="CE108" s="32" t="s">
        <v>30</v>
      </c>
      <c r="CF108" s="34" t="s">
        <v>30</v>
      </c>
      <c r="CG108" s="26">
        <v>1</v>
      </c>
      <c r="CH108" s="27">
        <v>320000</v>
      </c>
      <c r="CI108" s="27">
        <v>384000</v>
      </c>
      <c r="CJ108" s="27"/>
      <c r="CK108" s="27"/>
      <c r="CL108" s="143">
        <f t="shared" si="539"/>
        <v>0.12856486930664501</v>
      </c>
      <c r="CM108" s="27">
        <f>+AVERAGE(CH108:CJ108)</f>
        <v>352000</v>
      </c>
      <c r="CN108" s="27">
        <f t="shared" si="515"/>
        <v>66880</v>
      </c>
      <c r="CO108" s="28">
        <f t="shared" si="540"/>
        <v>418880</v>
      </c>
      <c r="CP108" s="26">
        <v>1</v>
      </c>
      <c r="CQ108" s="27">
        <v>320000</v>
      </c>
      <c r="CR108" s="27">
        <v>384000</v>
      </c>
      <c r="CS108" s="27"/>
      <c r="CT108" s="27"/>
      <c r="CU108" s="143">
        <f t="shared" si="402"/>
        <v>0.12856486930664501</v>
      </c>
      <c r="CV108" s="27">
        <f t="shared" si="541"/>
        <v>352000</v>
      </c>
      <c r="CW108" s="28">
        <f t="shared" si="542"/>
        <v>66880</v>
      </c>
      <c r="CX108" s="29">
        <f t="shared" si="543"/>
        <v>418880</v>
      </c>
      <c r="CY108" s="31" t="s">
        <v>30</v>
      </c>
      <c r="CZ108" s="32" t="s">
        <v>30</v>
      </c>
      <c r="DA108" s="32" t="s">
        <v>30</v>
      </c>
      <c r="DB108" s="32" t="s">
        <v>30</v>
      </c>
      <c r="DC108" s="32" t="s">
        <v>30</v>
      </c>
      <c r="DD108" s="32" t="s">
        <v>30</v>
      </c>
      <c r="DE108" s="32" t="s">
        <v>30</v>
      </c>
      <c r="DF108" s="32" t="s">
        <v>30</v>
      </c>
      <c r="DG108" s="32" t="s">
        <v>30</v>
      </c>
      <c r="DH108" s="31" t="s">
        <v>30</v>
      </c>
      <c r="DI108" s="43" t="s">
        <v>30</v>
      </c>
      <c r="DJ108" s="43" t="s">
        <v>30</v>
      </c>
      <c r="DK108" s="43" t="s">
        <v>30</v>
      </c>
      <c r="DL108" s="43" t="s">
        <v>30</v>
      </c>
      <c r="DM108" s="32" t="s">
        <v>30</v>
      </c>
      <c r="DN108" s="32" t="s">
        <v>30</v>
      </c>
      <c r="DO108" s="33" t="s">
        <v>30</v>
      </c>
    </row>
    <row r="109" spans="1:119" ht="21" customHeight="1" x14ac:dyDescent="0.25">
      <c r="A109" s="23">
        <f t="shared" si="544"/>
        <v>91</v>
      </c>
      <c r="B109" s="24" t="s">
        <v>134</v>
      </c>
      <c r="C109" s="25" t="s">
        <v>138</v>
      </c>
      <c r="D109" s="31" t="s">
        <v>30</v>
      </c>
      <c r="E109" s="32" t="s">
        <v>30</v>
      </c>
      <c r="F109" s="32" t="s">
        <v>30</v>
      </c>
      <c r="G109" s="32" t="s">
        <v>30</v>
      </c>
      <c r="H109" s="32" t="s">
        <v>30</v>
      </c>
      <c r="I109" s="32" t="s">
        <v>30</v>
      </c>
      <c r="J109" s="32" t="s">
        <v>30</v>
      </c>
      <c r="K109" s="32" t="s">
        <v>30</v>
      </c>
      <c r="L109" s="32" t="s">
        <v>30</v>
      </c>
      <c r="M109" s="31" t="s">
        <v>30</v>
      </c>
      <c r="N109" s="32" t="s">
        <v>30</v>
      </c>
      <c r="O109" s="32" t="s">
        <v>30</v>
      </c>
      <c r="P109" s="32" t="s">
        <v>30</v>
      </c>
      <c r="Q109" s="32" t="s">
        <v>30</v>
      </c>
      <c r="R109" s="32" t="s">
        <v>30</v>
      </c>
      <c r="S109" s="32" t="s">
        <v>30</v>
      </c>
      <c r="T109" s="32" t="s">
        <v>30</v>
      </c>
      <c r="U109" s="33" t="s">
        <v>30</v>
      </c>
      <c r="V109" s="31" t="s">
        <v>30</v>
      </c>
      <c r="W109" s="32" t="s">
        <v>30</v>
      </c>
      <c r="X109" s="32" t="s">
        <v>30</v>
      </c>
      <c r="Y109" s="32" t="s">
        <v>30</v>
      </c>
      <c r="Z109" s="32" t="s">
        <v>30</v>
      </c>
      <c r="AA109" s="32" t="s">
        <v>30</v>
      </c>
      <c r="AB109" s="32" t="s">
        <v>30</v>
      </c>
      <c r="AC109" s="32" t="s">
        <v>30</v>
      </c>
      <c r="AD109" s="34" t="s">
        <v>30</v>
      </c>
      <c r="AE109" s="31" t="s">
        <v>30</v>
      </c>
      <c r="AF109" s="32" t="s">
        <v>30</v>
      </c>
      <c r="AG109" s="32" t="s">
        <v>30</v>
      </c>
      <c r="AH109" s="32" t="s">
        <v>30</v>
      </c>
      <c r="AI109" s="32" t="s">
        <v>30</v>
      </c>
      <c r="AJ109" s="32" t="s">
        <v>30</v>
      </c>
      <c r="AK109" s="32" t="s">
        <v>30</v>
      </c>
      <c r="AL109" s="32" t="s">
        <v>30</v>
      </c>
      <c r="AM109" s="33" t="s">
        <v>30</v>
      </c>
      <c r="AN109" s="31" t="s">
        <v>30</v>
      </c>
      <c r="AO109" s="32" t="s">
        <v>30</v>
      </c>
      <c r="AP109" s="32" t="s">
        <v>30</v>
      </c>
      <c r="AQ109" s="32" t="s">
        <v>30</v>
      </c>
      <c r="AR109" s="32" t="s">
        <v>30</v>
      </c>
      <c r="AS109" s="32" t="s">
        <v>30</v>
      </c>
      <c r="AT109" s="32" t="s">
        <v>30</v>
      </c>
      <c r="AU109" s="32" t="s">
        <v>30</v>
      </c>
      <c r="AV109" s="33" t="s">
        <v>30</v>
      </c>
      <c r="AW109" s="31" t="s">
        <v>30</v>
      </c>
      <c r="AX109" s="32" t="s">
        <v>30</v>
      </c>
      <c r="AY109" s="32" t="s">
        <v>30</v>
      </c>
      <c r="AZ109" s="32" t="s">
        <v>30</v>
      </c>
      <c r="BA109" s="32" t="s">
        <v>30</v>
      </c>
      <c r="BB109" s="32" t="s">
        <v>30</v>
      </c>
      <c r="BC109" s="32" t="s">
        <v>30</v>
      </c>
      <c r="BD109" s="32" t="s">
        <v>30</v>
      </c>
      <c r="BE109" s="32" t="s">
        <v>30</v>
      </c>
      <c r="BF109" s="31" t="s">
        <v>30</v>
      </c>
      <c r="BG109" s="32" t="s">
        <v>30</v>
      </c>
      <c r="BH109" s="32" t="s">
        <v>30</v>
      </c>
      <c r="BI109" s="32" t="s">
        <v>30</v>
      </c>
      <c r="BJ109" s="32" t="s">
        <v>30</v>
      </c>
      <c r="BK109" s="32" t="s">
        <v>30</v>
      </c>
      <c r="BL109" s="32" t="s">
        <v>30</v>
      </c>
      <c r="BM109" s="32" t="s">
        <v>30</v>
      </c>
      <c r="BN109" s="32" t="s">
        <v>30</v>
      </c>
      <c r="BO109" s="31" t="s">
        <v>30</v>
      </c>
      <c r="BP109" s="32" t="s">
        <v>30</v>
      </c>
      <c r="BQ109" s="32" t="s">
        <v>30</v>
      </c>
      <c r="BR109" s="32" t="s">
        <v>30</v>
      </c>
      <c r="BS109" s="32" t="s">
        <v>30</v>
      </c>
      <c r="BT109" s="32" t="s">
        <v>30</v>
      </c>
      <c r="BU109" s="32" t="s">
        <v>30</v>
      </c>
      <c r="BV109" s="32" t="s">
        <v>30</v>
      </c>
      <c r="BW109" s="33" t="s">
        <v>30</v>
      </c>
      <c r="BX109" s="31" t="s">
        <v>30</v>
      </c>
      <c r="BY109" s="43" t="s">
        <v>30</v>
      </c>
      <c r="BZ109" s="43" t="s">
        <v>30</v>
      </c>
      <c r="CA109" s="43" t="s">
        <v>30</v>
      </c>
      <c r="CB109" s="43" t="s">
        <v>30</v>
      </c>
      <c r="CC109" s="43" t="s">
        <v>30</v>
      </c>
      <c r="CD109" s="32" t="s">
        <v>30</v>
      </c>
      <c r="CE109" s="32" t="s">
        <v>30</v>
      </c>
      <c r="CF109" s="34" t="s">
        <v>30</v>
      </c>
      <c r="CG109" s="26">
        <v>1</v>
      </c>
      <c r="CH109" s="27">
        <v>1920000</v>
      </c>
      <c r="CI109" s="27">
        <v>2304000</v>
      </c>
      <c r="CJ109" s="27"/>
      <c r="CK109" s="27"/>
      <c r="CL109" s="143">
        <f t="shared" si="539"/>
        <v>0.12856486930664499</v>
      </c>
      <c r="CM109" s="27">
        <f>+AVERAGE(CH109:CJ109)</f>
        <v>2112000</v>
      </c>
      <c r="CN109" s="27">
        <f t="shared" si="515"/>
        <v>401280</v>
      </c>
      <c r="CO109" s="28">
        <f t="shared" si="540"/>
        <v>2513280</v>
      </c>
      <c r="CP109" s="26">
        <v>1</v>
      </c>
      <c r="CQ109" s="27">
        <v>1920000</v>
      </c>
      <c r="CR109" s="27">
        <v>2304000</v>
      </c>
      <c r="CS109" s="27"/>
      <c r="CT109" s="27"/>
      <c r="CU109" s="143">
        <f t="shared" si="402"/>
        <v>0.12856486930664499</v>
      </c>
      <c r="CV109" s="27">
        <f t="shared" si="541"/>
        <v>2112000</v>
      </c>
      <c r="CW109" s="28">
        <f t="shared" si="542"/>
        <v>401280</v>
      </c>
      <c r="CX109" s="29">
        <f t="shared" si="543"/>
        <v>2513280</v>
      </c>
      <c r="CY109" s="31" t="s">
        <v>30</v>
      </c>
      <c r="CZ109" s="32" t="s">
        <v>30</v>
      </c>
      <c r="DA109" s="32" t="s">
        <v>30</v>
      </c>
      <c r="DB109" s="32" t="s">
        <v>30</v>
      </c>
      <c r="DC109" s="32" t="s">
        <v>30</v>
      </c>
      <c r="DD109" s="32" t="s">
        <v>30</v>
      </c>
      <c r="DE109" s="32" t="s">
        <v>30</v>
      </c>
      <c r="DF109" s="32" t="s">
        <v>30</v>
      </c>
      <c r="DG109" s="32" t="s">
        <v>30</v>
      </c>
      <c r="DH109" s="31" t="s">
        <v>30</v>
      </c>
      <c r="DI109" s="43" t="s">
        <v>30</v>
      </c>
      <c r="DJ109" s="43" t="s">
        <v>30</v>
      </c>
      <c r="DK109" s="43" t="s">
        <v>30</v>
      </c>
      <c r="DL109" s="43" t="s">
        <v>30</v>
      </c>
      <c r="DM109" s="32" t="s">
        <v>30</v>
      </c>
      <c r="DN109" s="32" t="s">
        <v>30</v>
      </c>
      <c r="DO109" s="33" t="s">
        <v>30</v>
      </c>
    </row>
    <row r="110" spans="1:119" ht="21" customHeight="1" x14ac:dyDescent="0.25">
      <c r="A110" s="23">
        <f t="shared" si="544"/>
        <v>92</v>
      </c>
      <c r="B110" s="24" t="s">
        <v>134</v>
      </c>
      <c r="C110" s="25" t="s">
        <v>139</v>
      </c>
      <c r="D110" s="26">
        <v>1</v>
      </c>
      <c r="E110" s="27">
        <v>500000</v>
      </c>
      <c r="F110" s="27">
        <v>300000</v>
      </c>
      <c r="G110" s="148"/>
      <c r="H110" s="148"/>
      <c r="I110" s="143">
        <f t="shared" ref="I110:I113" si="545">+STDEVA(E110:F110)/AVERAGE(E110:F110)</f>
        <v>0.35355339059327379</v>
      </c>
      <c r="J110" s="113">
        <f t="shared" si="399"/>
        <v>400000</v>
      </c>
      <c r="K110" s="28">
        <f t="shared" ref="K110:K113" si="546">J110*19%</f>
        <v>76000</v>
      </c>
      <c r="L110" s="29">
        <f t="shared" si="400"/>
        <v>476000</v>
      </c>
      <c r="M110" s="26">
        <v>1</v>
      </c>
      <c r="N110" s="27">
        <v>500000</v>
      </c>
      <c r="O110" s="27">
        <v>300000</v>
      </c>
      <c r="P110" s="145"/>
      <c r="Q110" s="145"/>
      <c r="R110" s="143">
        <f t="shared" ref="R110:R113" si="547">+STDEVA(N110:O110)/AVERAGE(N110:O110)</f>
        <v>0.35355339059327379</v>
      </c>
      <c r="S110" s="27">
        <f t="shared" ref="S110:S113" si="548">+AVERAGE(N110:P110)</f>
        <v>400000</v>
      </c>
      <c r="T110" s="28">
        <f t="shared" ref="T110:T113" si="549">+S110*19%</f>
        <v>76000</v>
      </c>
      <c r="U110" s="30">
        <f t="shared" ref="U110:U113" si="550">+T110+S110</f>
        <v>476000</v>
      </c>
      <c r="V110" s="26">
        <v>1</v>
      </c>
      <c r="W110" s="27">
        <v>500000</v>
      </c>
      <c r="X110" s="27">
        <v>300000</v>
      </c>
      <c r="Y110" s="145"/>
      <c r="Z110" s="145"/>
      <c r="AA110" s="143">
        <f t="shared" ref="AA110:AA113" si="551">+STDEVA(W110:X110)/AVERAGE(W110:X110)</f>
        <v>0.35355339059327379</v>
      </c>
      <c r="AB110" s="27">
        <f t="shared" ref="AB110:AB113" si="552">+AVERAGE(W110:Y110)</f>
        <v>400000</v>
      </c>
      <c r="AC110" s="28">
        <f t="shared" ref="AC110:AC113" si="553">+AB110*19%</f>
        <v>76000</v>
      </c>
      <c r="AD110" s="29">
        <f t="shared" ref="AD110:AD113" si="554">+AC110+AB110</f>
        <v>476000</v>
      </c>
      <c r="AE110" s="26">
        <v>1</v>
      </c>
      <c r="AF110" s="27">
        <v>500000</v>
      </c>
      <c r="AG110" s="27">
        <v>550000</v>
      </c>
      <c r="AH110" s="145"/>
      <c r="AI110" s="145"/>
      <c r="AJ110" s="143">
        <f t="shared" ref="AJ110:AJ113" si="555">+STDEVA(AF110:AG110)/AVERAGE(AF110:AG110)</f>
        <v>6.7343502970147393E-2</v>
      </c>
      <c r="AK110" s="27">
        <f t="shared" ref="AK110:AK113" si="556">+AVERAGE(AF110:AH110)</f>
        <v>525000</v>
      </c>
      <c r="AL110" s="28">
        <f t="shared" ref="AL110:AL113" si="557">+AK110*19%</f>
        <v>99750</v>
      </c>
      <c r="AM110" s="30">
        <f t="shared" ref="AM110:AM113" si="558">+AL110+AK110</f>
        <v>624750</v>
      </c>
      <c r="AN110" s="26">
        <v>1</v>
      </c>
      <c r="AO110" s="27">
        <v>500000</v>
      </c>
      <c r="AP110" s="27">
        <v>550000</v>
      </c>
      <c r="AQ110" s="145"/>
      <c r="AR110" s="145"/>
      <c r="AS110" s="143">
        <f t="shared" si="422"/>
        <v>6.7343502970147393E-2</v>
      </c>
      <c r="AT110" s="27">
        <f t="shared" ref="AT110:AT113" si="559">+AVERAGE(AO110:AQ110)</f>
        <v>525000</v>
      </c>
      <c r="AU110" s="28">
        <f t="shared" ref="AU110:AU113" si="560">+AT110*19%</f>
        <v>99750</v>
      </c>
      <c r="AV110" s="30">
        <f t="shared" ref="AV110:AV113" si="561">+AU110+AT110</f>
        <v>624750</v>
      </c>
      <c r="AW110" s="26">
        <v>1</v>
      </c>
      <c r="AX110" s="27">
        <v>500000</v>
      </c>
      <c r="AY110" s="27">
        <v>550000</v>
      </c>
      <c r="AZ110" s="145"/>
      <c r="BA110" s="145"/>
      <c r="BB110" s="143">
        <f t="shared" si="423"/>
        <v>6.7343502970147393E-2</v>
      </c>
      <c r="BC110" s="27">
        <f t="shared" ref="BC110:BC113" si="562">+AVERAGE(AX110:AZ110)</f>
        <v>525000</v>
      </c>
      <c r="BD110" s="27">
        <f t="shared" ref="BD110:BD113" si="563">+BC110*19%</f>
        <v>99750</v>
      </c>
      <c r="BE110" s="27">
        <f t="shared" ref="BE110:BE113" si="564">+BD110+BC110</f>
        <v>624750</v>
      </c>
      <c r="BF110" s="26">
        <v>1</v>
      </c>
      <c r="BG110" s="27">
        <v>400000</v>
      </c>
      <c r="BH110" s="27">
        <v>448000</v>
      </c>
      <c r="BI110" s="145"/>
      <c r="BJ110" s="145"/>
      <c r="BK110" s="143">
        <f t="shared" si="401"/>
        <v>8.0049824285269522E-2</v>
      </c>
      <c r="BL110" s="27">
        <f t="shared" ref="BL110:BL113" si="565">+AVERAGE(BG110:BI110)</f>
        <v>424000</v>
      </c>
      <c r="BM110" s="27">
        <f t="shared" ref="BM110:BM113" si="566">+BL110*19%</f>
        <v>80560</v>
      </c>
      <c r="BN110" s="28">
        <f t="shared" ref="BN110:BN113" si="567">+BM110+BL110</f>
        <v>504560</v>
      </c>
      <c r="BO110" s="26">
        <v>1</v>
      </c>
      <c r="BP110" s="27">
        <v>400000</v>
      </c>
      <c r="BQ110" s="27">
        <v>350000</v>
      </c>
      <c r="BR110" s="148"/>
      <c r="BS110" s="148"/>
      <c r="BT110" s="143">
        <f t="shared" si="405"/>
        <v>9.428090415820635E-2</v>
      </c>
      <c r="BU110" s="27">
        <f t="shared" ref="BU110:BU113" si="568">+AVERAGE(BP110:BR110)</f>
        <v>375000</v>
      </c>
      <c r="BV110" s="28">
        <f t="shared" ref="BV110:BV113" si="569">+BU110*19%</f>
        <v>71250</v>
      </c>
      <c r="BW110" s="30">
        <f t="shared" ref="BW110:BW113" si="570">+BV110+BU110</f>
        <v>446250</v>
      </c>
      <c r="BX110" s="26">
        <v>1</v>
      </c>
      <c r="BY110" s="28">
        <v>400000</v>
      </c>
      <c r="BZ110" s="28">
        <v>350000</v>
      </c>
      <c r="CA110" s="156"/>
      <c r="CB110" s="156"/>
      <c r="CC110" s="177">
        <f t="shared" si="406"/>
        <v>9.428090415820635E-2</v>
      </c>
      <c r="CD110" s="28">
        <f t="shared" ref="CD110:CD113" si="571">+AVERAGE(BY110:CA110)</f>
        <v>375000</v>
      </c>
      <c r="CE110" s="28">
        <f t="shared" ref="CE110:CE113" si="572">+CD110*19%</f>
        <v>71250</v>
      </c>
      <c r="CF110" s="29">
        <f t="shared" ref="CF110:CF113" si="573">+CE110+CD110</f>
        <v>446250</v>
      </c>
      <c r="CG110" s="26">
        <v>1</v>
      </c>
      <c r="CH110" s="27">
        <v>320000</v>
      </c>
      <c r="CI110" s="27">
        <v>384000</v>
      </c>
      <c r="CJ110" s="148"/>
      <c r="CK110" s="148"/>
      <c r="CL110" s="143">
        <f t="shared" si="539"/>
        <v>0.12856486930664501</v>
      </c>
      <c r="CM110" s="27">
        <f>+AVERAGE(CH110:CJ110)</f>
        <v>352000</v>
      </c>
      <c r="CN110" s="27">
        <f t="shared" si="515"/>
        <v>66880</v>
      </c>
      <c r="CO110" s="28">
        <f t="shared" si="540"/>
        <v>418880</v>
      </c>
      <c r="CP110" s="31" t="s">
        <v>30</v>
      </c>
      <c r="CQ110" s="32" t="s">
        <v>30</v>
      </c>
      <c r="CR110" s="32" t="s">
        <v>30</v>
      </c>
      <c r="CS110" s="32" t="s">
        <v>30</v>
      </c>
      <c r="CT110" s="32" t="s">
        <v>30</v>
      </c>
      <c r="CU110" s="32" t="s">
        <v>30</v>
      </c>
      <c r="CV110" s="32" t="s">
        <v>30</v>
      </c>
      <c r="CW110" s="32" t="s">
        <v>30</v>
      </c>
      <c r="CX110" s="34" t="s">
        <v>30</v>
      </c>
      <c r="CY110" s="31" t="s">
        <v>30</v>
      </c>
      <c r="CZ110" s="32" t="s">
        <v>30</v>
      </c>
      <c r="DA110" s="32" t="s">
        <v>30</v>
      </c>
      <c r="DB110" s="32" t="s">
        <v>30</v>
      </c>
      <c r="DC110" s="32" t="s">
        <v>30</v>
      </c>
      <c r="DD110" s="32" t="s">
        <v>30</v>
      </c>
      <c r="DE110" s="32" t="s">
        <v>30</v>
      </c>
      <c r="DF110" s="32" t="s">
        <v>30</v>
      </c>
      <c r="DG110" s="32" t="s">
        <v>30</v>
      </c>
      <c r="DH110" s="31" t="s">
        <v>30</v>
      </c>
      <c r="DI110" s="43" t="s">
        <v>30</v>
      </c>
      <c r="DJ110" s="43" t="s">
        <v>30</v>
      </c>
      <c r="DK110" s="43" t="s">
        <v>30</v>
      </c>
      <c r="DL110" s="43" t="s">
        <v>30</v>
      </c>
      <c r="DM110" s="32" t="s">
        <v>30</v>
      </c>
      <c r="DN110" s="32" t="s">
        <v>30</v>
      </c>
      <c r="DO110" s="33" t="s">
        <v>30</v>
      </c>
    </row>
    <row r="111" spans="1:119" ht="21" customHeight="1" x14ac:dyDescent="0.25">
      <c r="A111" s="23">
        <f t="shared" si="544"/>
        <v>93</v>
      </c>
      <c r="B111" s="24" t="s">
        <v>134</v>
      </c>
      <c r="C111" s="25" t="s">
        <v>140</v>
      </c>
      <c r="D111" s="26">
        <v>1</v>
      </c>
      <c r="E111" s="27">
        <v>3000000</v>
      </c>
      <c r="F111" s="27">
        <v>2500000</v>
      </c>
      <c r="G111" s="148"/>
      <c r="H111" s="148"/>
      <c r="I111" s="143">
        <f t="shared" si="545"/>
        <v>0.12856486930664499</v>
      </c>
      <c r="J111" s="113">
        <f t="shared" si="399"/>
        <v>2750000</v>
      </c>
      <c r="K111" s="28">
        <f t="shared" si="546"/>
        <v>522500</v>
      </c>
      <c r="L111" s="29">
        <f t="shared" si="400"/>
        <v>3272500</v>
      </c>
      <c r="M111" s="26">
        <v>1</v>
      </c>
      <c r="N111" s="27">
        <v>3000000</v>
      </c>
      <c r="O111" s="27">
        <v>2500000</v>
      </c>
      <c r="P111" s="145"/>
      <c r="Q111" s="145"/>
      <c r="R111" s="143">
        <f t="shared" si="547"/>
        <v>0.12856486930664499</v>
      </c>
      <c r="S111" s="27">
        <f t="shared" si="548"/>
        <v>2750000</v>
      </c>
      <c r="T111" s="28">
        <f t="shared" si="549"/>
        <v>522500</v>
      </c>
      <c r="U111" s="30">
        <f t="shared" si="550"/>
        <v>3272500</v>
      </c>
      <c r="V111" s="26">
        <v>1</v>
      </c>
      <c r="W111" s="27">
        <v>3000000</v>
      </c>
      <c r="X111" s="27">
        <v>2500000</v>
      </c>
      <c r="Y111" s="145"/>
      <c r="Z111" s="145"/>
      <c r="AA111" s="143">
        <f t="shared" si="551"/>
        <v>0.12856486930664499</v>
      </c>
      <c r="AB111" s="27">
        <f t="shared" si="552"/>
        <v>2750000</v>
      </c>
      <c r="AC111" s="28">
        <f t="shared" si="553"/>
        <v>522500</v>
      </c>
      <c r="AD111" s="29">
        <f t="shared" si="554"/>
        <v>3272500</v>
      </c>
      <c r="AE111" s="26">
        <v>1</v>
      </c>
      <c r="AF111" s="27">
        <v>3000000</v>
      </c>
      <c r="AG111" s="27">
        <v>2500000</v>
      </c>
      <c r="AH111" s="145"/>
      <c r="AI111" s="145"/>
      <c r="AJ111" s="143">
        <f t="shared" si="555"/>
        <v>0.12856486930664499</v>
      </c>
      <c r="AK111" s="27">
        <f t="shared" si="556"/>
        <v>2750000</v>
      </c>
      <c r="AL111" s="28">
        <f t="shared" si="557"/>
        <v>522500</v>
      </c>
      <c r="AM111" s="30">
        <f t="shared" si="558"/>
        <v>3272500</v>
      </c>
      <c r="AN111" s="26">
        <v>1</v>
      </c>
      <c r="AO111" s="27">
        <v>3000000</v>
      </c>
      <c r="AP111" s="27">
        <v>2500000</v>
      </c>
      <c r="AQ111" s="145"/>
      <c r="AR111" s="145"/>
      <c r="AS111" s="143">
        <f t="shared" si="422"/>
        <v>0.12856486930664499</v>
      </c>
      <c r="AT111" s="27">
        <f t="shared" si="559"/>
        <v>2750000</v>
      </c>
      <c r="AU111" s="28">
        <f t="shared" si="560"/>
        <v>522500</v>
      </c>
      <c r="AV111" s="30">
        <f t="shared" si="561"/>
        <v>3272500</v>
      </c>
      <c r="AW111" s="26">
        <v>1</v>
      </c>
      <c r="AX111" s="27">
        <v>3000000</v>
      </c>
      <c r="AY111" s="27">
        <v>2500000</v>
      </c>
      <c r="AZ111" s="145"/>
      <c r="BA111" s="145"/>
      <c r="BB111" s="143">
        <f t="shared" si="423"/>
        <v>0.12856486930664499</v>
      </c>
      <c r="BC111" s="27">
        <f t="shared" si="562"/>
        <v>2750000</v>
      </c>
      <c r="BD111" s="27">
        <f t="shared" si="563"/>
        <v>522500</v>
      </c>
      <c r="BE111" s="27">
        <f t="shared" si="564"/>
        <v>3272500</v>
      </c>
      <c r="BF111" s="26">
        <v>1</v>
      </c>
      <c r="BG111" s="27">
        <v>2400000</v>
      </c>
      <c r="BH111" s="27">
        <v>2688000</v>
      </c>
      <c r="BI111" s="145"/>
      <c r="BJ111" s="145"/>
      <c r="BK111" s="143">
        <f t="shared" si="401"/>
        <v>8.0049824285269522E-2</v>
      </c>
      <c r="BL111" s="27">
        <f t="shared" si="565"/>
        <v>2544000</v>
      </c>
      <c r="BM111" s="27">
        <f t="shared" si="566"/>
        <v>483360</v>
      </c>
      <c r="BN111" s="28">
        <f t="shared" si="567"/>
        <v>3027360</v>
      </c>
      <c r="BO111" s="26">
        <v>1</v>
      </c>
      <c r="BP111" s="27">
        <v>2400000</v>
      </c>
      <c r="BQ111" s="27">
        <v>1250000</v>
      </c>
      <c r="BR111" s="27">
        <f>727394*1.052</f>
        <v>765218.48800000001</v>
      </c>
      <c r="BS111" s="27">
        <f>+(300000*1.0928)*1.052</f>
        <v>344887.68</v>
      </c>
      <c r="BT111" s="163">
        <f t="shared" si="405"/>
        <v>0.44557413609015323</v>
      </c>
      <c r="BU111" s="196">
        <f>+MEDIAN(BP111:BS111)</f>
        <v>1007609.2439999999</v>
      </c>
      <c r="BV111" s="28">
        <f t="shared" si="569"/>
        <v>191445.75636</v>
      </c>
      <c r="BW111" s="30">
        <f t="shared" si="570"/>
        <v>1199055.0003599999</v>
      </c>
      <c r="BX111" s="26">
        <v>1</v>
      </c>
      <c r="BY111" s="28">
        <v>2400000</v>
      </c>
      <c r="BZ111" s="28">
        <v>1250000</v>
      </c>
      <c r="CA111" s="28">
        <f>727394*1.052</f>
        <v>765218.48800000001</v>
      </c>
      <c r="CB111" s="28">
        <f>+(1250000*1.0928)*1.052</f>
        <v>1437032</v>
      </c>
      <c r="CC111" s="178">
        <f t="shared" si="406"/>
        <v>0.44557413609015323</v>
      </c>
      <c r="CD111" s="202">
        <f>AVERAGE(BZ111,CB111)</f>
        <v>1343516</v>
      </c>
      <c r="CE111" s="28">
        <f t="shared" si="572"/>
        <v>255268.04</v>
      </c>
      <c r="CF111" s="29">
        <f t="shared" si="573"/>
        <v>1598784.04</v>
      </c>
      <c r="CG111" s="26">
        <v>1</v>
      </c>
      <c r="CH111" s="27">
        <v>1920000</v>
      </c>
      <c r="CI111" s="27">
        <v>2304000</v>
      </c>
      <c r="CJ111" s="148"/>
      <c r="CK111" s="148"/>
      <c r="CL111" s="143">
        <f t="shared" si="539"/>
        <v>0.12856486930664499</v>
      </c>
      <c r="CM111" s="27">
        <f>MEDIAN(CH111:CJ111)</f>
        <v>2112000</v>
      </c>
      <c r="CN111" s="27">
        <f t="shared" si="515"/>
        <v>401280</v>
      </c>
      <c r="CO111" s="28">
        <f t="shared" si="540"/>
        <v>2513280</v>
      </c>
      <c r="CP111" s="31" t="s">
        <v>30</v>
      </c>
      <c r="CQ111" s="32" t="s">
        <v>30</v>
      </c>
      <c r="CR111" s="32" t="s">
        <v>30</v>
      </c>
      <c r="CS111" s="32" t="s">
        <v>30</v>
      </c>
      <c r="CT111" s="32" t="s">
        <v>30</v>
      </c>
      <c r="CU111" s="32" t="s">
        <v>30</v>
      </c>
      <c r="CV111" s="32" t="s">
        <v>30</v>
      </c>
      <c r="CW111" s="32" t="s">
        <v>30</v>
      </c>
      <c r="CX111" s="34" t="s">
        <v>30</v>
      </c>
      <c r="CY111" s="31" t="s">
        <v>30</v>
      </c>
      <c r="CZ111" s="32" t="s">
        <v>30</v>
      </c>
      <c r="DA111" s="32" t="s">
        <v>30</v>
      </c>
      <c r="DB111" s="32" t="s">
        <v>30</v>
      </c>
      <c r="DC111" s="32" t="s">
        <v>30</v>
      </c>
      <c r="DD111" s="32" t="s">
        <v>30</v>
      </c>
      <c r="DE111" s="32" t="s">
        <v>30</v>
      </c>
      <c r="DF111" s="32" t="s">
        <v>30</v>
      </c>
      <c r="DG111" s="32" t="s">
        <v>30</v>
      </c>
      <c r="DH111" s="31" t="s">
        <v>30</v>
      </c>
      <c r="DI111" s="43" t="s">
        <v>30</v>
      </c>
      <c r="DJ111" s="43" t="s">
        <v>30</v>
      </c>
      <c r="DK111" s="43" t="s">
        <v>30</v>
      </c>
      <c r="DL111" s="43" t="s">
        <v>30</v>
      </c>
      <c r="DM111" s="32" t="s">
        <v>30</v>
      </c>
      <c r="DN111" s="32" t="s">
        <v>30</v>
      </c>
      <c r="DO111" s="33" t="s">
        <v>30</v>
      </c>
    </row>
    <row r="112" spans="1:119" ht="21" customHeight="1" x14ac:dyDescent="0.25">
      <c r="A112" s="23">
        <f t="shared" si="544"/>
        <v>94</v>
      </c>
      <c r="B112" s="24" t="s">
        <v>134</v>
      </c>
      <c r="C112" s="25" t="s">
        <v>141</v>
      </c>
      <c r="D112" s="26">
        <v>1</v>
      </c>
      <c r="E112" s="27">
        <v>500000</v>
      </c>
      <c r="F112" s="27">
        <v>300000</v>
      </c>
      <c r="G112" s="148"/>
      <c r="H112" s="148"/>
      <c r="I112" s="143">
        <f t="shared" si="545"/>
        <v>0.35355339059327379</v>
      </c>
      <c r="J112" s="113">
        <f t="shared" si="399"/>
        <v>400000</v>
      </c>
      <c r="K112" s="28">
        <f t="shared" si="546"/>
        <v>76000</v>
      </c>
      <c r="L112" s="29">
        <f t="shared" si="400"/>
        <v>476000</v>
      </c>
      <c r="M112" s="26">
        <v>1</v>
      </c>
      <c r="N112" s="27">
        <v>500000</v>
      </c>
      <c r="O112" s="27">
        <v>300000</v>
      </c>
      <c r="P112" s="145"/>
      <c r="Q112" s="145"/>
      <c r="R112" s="143">
        <f t="shared" si="547"/>
        <v>0.35355339059327379</v>
      </c>
      <c r="S112" s="27">
        <f t="shared" si="548"/>
        <v>400000</v>
      </c>
      <c r="T112" s="28">
        <f t="shared" si="549"/>
        <v>76000</v>
      </c>
      <c r="U112" s="30">
        <f t="shared" si="550"/>
        <v>476000</v>
      </c>
      <c r="V112" s="26">
        <v>1</v>
      </c>
      <c r="W112" s="27">
        <v>500000</v>
      </c>
      <c r="X112" s="27">
        <v>300000</v>
      </c>
      <c r="Y112" s="145"/>
      <c r="Z112" s="145"/>
      <c r="AA112" s="143">
        <f t="shared" si="551"/>
        <v>0.35355339059327379</v>
      </c>
      <c r="AB112" s="27">
        <f t="shared" si="552"/>
        <v>400000</v>
      </c>
      <c r="AC112" s="28">
        <f t="shared" si="553"/>
        <v>76000</v>
      </c>
      <c r="AD112" s="29">
        <f t="shared" si="554"/>
        <v>476000</v>
      </c>
      <c r="AE112" s="26">
        <v>1</v>
      </c>
      <c r="AF112" s="27">
        <v>500000</v>
      </c>
      <c r="AG112" s="27">
        <v>550000</v>
      </c>
      <c r="AH112" s="145"/>
      <c r="AI112" s="145"/>
      <c r="AJ112" s="143">
        <f t="shared" si="555"/>
        <v>6.7343502970147393E-2</v>
      </c>
      <c r="AK112" s="27">
        <f t="shared" si="556"/>
        <v>525000</v>
      </c>
      <c r="AL112" s="28">
        <f t="shared" si="557"/>
        <v>99750</v>
      </c>
      <c r="AM112" s="30">
        <f t="shared" si="558"/>
        <v>624750</v>
      </c>
      <c r="AN112" s="26">
        <v>1</v>
      </c>
      <c r="AO112" s="27">
        <v>500000</v>
      </c>
      <c r="AP112" s="27">
        <v>550000</v>
      </c>
      <c r="AQ112" s="145"/>
      <c r="AR112" s="145"/>
      <c r="AS112" s="143">
        <f t="shared" si="422"/>
        <v>6.7343502970147393E-2</v>
      </c>
      <c r="AT112" s="27">
        <f t="shared" si="559"/>
        <v>525000</v>
      </c>
      <c r="AU112" s="28">
        <f t="shared" si="560"/>
        <v>99750</v>
      </c>
      <c r="AV112" s="30">
        <f t="shared" si="561"/>
        <v>624750</v>
      </c>
      <c r="AW112" s="26">
        <v>1</v>
      </c>
      <c r="AX112" s="27">
        <v>500000</v>
      </c>
      <c r="AY112" s="27">
        <v>550000</v>
      </c>
      <c r="AZ112" s="145"/>
      <c r="BA112" s="145"/>
      <c r="BB112" s="143">
        <f t="shared" si="423"/>
        <v>6.7343502970147393E-2</v>
      </c>
      <c r="BC112" s="27">
        <f t="shared" si="562"/>
        <v>525000</v>
      </c>
      <c r="BD112" s="27">
        <f t="shared" si="563"/>
        <v>99750</v>
      </c>
      <c r="BE112" s="27">
        <f t="shared" si="564"/>
        <v>624750</v>
      </c>
      <c r="BF112" s="26">
        <v>1</v>
      </c>
      <c r="BG112" s="27">
        <v>400000</v>
      </c>
      <c r="BH112" s="27">
        <v>448000</v>
      </c>
      <c r="BI112" s="145"/>
      <c r="BJ112" s="145"/>
      <c r="BK112" s="143">
        <f t="shared" si="401"/>
        <v>8.0049824285269522E-2</v>
      </c>
      <c r="BL112" s="27">
        <f t="shared" si="565"/>
        <v>424000</v>
      </c>
      <c r="BM112" s="27">
        <f t="shared" si="566"/>
        <v>80560</v>
      </c>
      <c r="BN112" s="28">
        <f t="shared" si="567"/>
        <v>504560</v>
      </c>
      <c r="BO112" s="26">
        <v>1</v>
      </c>
      <c r="BP112" s="27">
        <v>400000</v>
      </c>
      <c r="BQ112" s="27">
        <v>350000</v>
      </c>
      <c r="BR112" s="148"/>
      <c r="BS112" s="148"/>
      <c r="BT112" s="143">
        <f t="shared" si="405"/>
        <v>9.428090415820635E-2</v>
      </c>
      <c r="BU112" s="27">
        <f t="shared" si="568"/>
        <v>375000</v>
      </c>
      <c r="BV112" s="28">
        <f t="shared" si="569"/>
        <v>71250</v>
      </c>
      <c r="BW112" s="30">
        <f t="shared" si="570"/>
        <v>446250</v>
      </c>
      <c r="BX112" s="26">
        <v>1</v>
      </c>
      <c r="BY112" s="28">
        <v>400000</v>
      </c>
      <c r="BZ112" s="28">
        <v>350000</v>
      </c>
      <c r="CA112" s="156"/>
      <c r="CB112" s="156"/>
      <c r="CC112" s="177">
        <f t="shared" si="406"/>
        <v>9.428090415820635E-2</v>
      </c>
      <c r="CD112" s="28">
        <f t="shared" si="571"/>
        <v>375000</v>
      </c>
      <c r="CE112" s="28">
        <f t="shared" si="572"/>
        <v>71250</v>
      </c>
      <c r="CF112" s="29">
        <f t="shared" si="573"/>
        <v>446250</v>
      </c>
      <c r="CG112" s="26">
        <v>1</v>
      </c>
      <c r="CH112" s="27">
        <v>320000</v>
      </c>
      <c r="CI112" s="27">
        <v>384000</v>
      </c>
      <c r="CJ112" s="148"/>
      <c r="CK112" s="148"/>
      <c r="CL112" s="143">
        <f t="shared" si="539"/>
        <v>0.12856486930664501</v>
      </c>
      <c r="CM112" s="27">
        <f t="shared" ref="CM112:CM123" si="574">+AVERAGE(CH112:CJ112)</f>
        <v>352000</v>
      </c>
      <c r="CN112" s="27">
        <f t="shared" si="515"/>
        <v>66880</v>
      </c>
      <c r="CO112" s="28">
        <f t="shared" si="540"/>
        <v>418880</v>
      </c>
      <c r="CP112" s="31" t="s">
        <v>30</v>
      </c>
      <c r="CQ112" s="32" t="s">
        <v>30</v>
      </c>
      <c r="CR112" s="32" t="s">
        <v>30</v>
      </c>
      <c r="CS112" s="32" t="s">
        <v>30</v>
      </c>
      <c r="CT112" s="32" t="s">
        <v>30</v>
      </c>
      <c r="CU112" s="32" t="s">
        <v>30</v>
      </c>
      <c r="CV112" s="32" t="s">
        <v>30</v>
      </c>
      <c r="CW112" s="32" t="s">
        <v>30</v>
      </c>
      <c r="CX112" s="34" t="s">
        <v>30</v>
      </c>
      <c r="CY112" s="31" t="s">
        <v>30</v>
      </c>
      <c r="CZ112" s="32" t="s">
        <v>30</v>
      </c>
      <c r="DA112" s="32" t="s">
        <v>30</v>
      </c>
      <c r="DB112" s="32" t="s">
        <v>30</v>
      </c>
      <c r="DC112" s="32" t="s">
        <v>30</v>
      </c>
      <c r="DD112" s="32" t="s">
        <v>30</v>
      </c>
      <c r="DE112" s="32" t="s">
        <v>30</v>
      </c>
      <c r="DF112" s="32" t="s">
        <v>30</v>
      </c>
      <c r="DG112" s="32" t="s">
        <v>30</v>
      </c>
      <c r="DH112" s="31" t="s">
        <v>30</v>
      </c>
      <c r="DI112" s="43" t="s">
        <v>30</v>
      </c>
      <c r="DJ112" s="43" t="s">
        <v>30</v>
      </c>
      <c r="DK112" s="43" t="s">
        <v>30</v>
      </c>
      <c r="DL112" s="43" t="s">
        <v>30</v>
      </c>
      <c r="DM112" s="32" t="s">
        <v>30</v>
      </c>
      <c r="DN112" s="32" t="s">
        <v>30</v>
      </c>
      <c r="DO112" s="33" t="s">
        <v>30</v>
      </c>
    </row>
    <row r="113" spans="1:119" ht="21" customHeight="1" x14ac:dyDescent="0.25">
      <c r="A113" s="23">
        <f t="shared" si="544"/>
        <v>95</v>
      </c>
      <c r="B113" s="24" t="s">
        <v>134</v>
      </c>
      <c r="C113" s="25" t="s">
        <v>142</v>
      </c>
      <c r="D113" s="26">
        <v>1</v>
      </c>
      <c r="E113" s="27">
        <v>2000000</v>
      </c>
      <c r="F113" s="27">
        <v>1500000</v>
      </c>
      <c r="G113" s="148"/>
      <c r="H113" s="148"/>
      <c r="I113" s="143">
        <f t="shared" si="545"/>
        <v>0.20203050891044214</v>
      </c>
      <c r="J113" s="113">
        <f t="shared" si="399"/>
        <v>1750000</v>
      </c>
      <c r="K113" s="28">
        <f t="shared" si="546"/>
        <v>332500</v>
      </c>
      <c r="L113" s="29">
        <f t="shared" si="400"/>
        <v>2082500</v>
      </c>
      <c r="M113" s="26">
        <v>1</v>
      </c>
      <c r="N113" s="27">
        <v>2000000</v>
      </c>
      <c r="O113" s="27">
        <v>1500000</v>
      </c>
      <c r="P113" s="145"/>
      <c r="Q113" s="145"/>
      <c r="R113" s="143">
        <f t="shared" si="547"/>
        <v>0.20203050891044214</v>
      </c>
      <c r="S113" s="27">
        <f t="shared" si="548"/>
        <v>1750000</v>
      </c>
      <c r="T113" s="28">
        <f t="shared" si="549"/>
        <v>332500</v>
      </c>
      <c r="U113" s="30">
        <f t="shared" si="550"/>
        <v>2082500</v>
      </c>
      <c r="V113" s="26">
        <v>1</v>
      </c>
      <c r="W113" s="27">
        <v>2000000</v>
      </c>
      <c r="X113" s="27">
        <v>1500000</v>
      </c>
      <c r="Y113" s="145"/>
      <c r="Z113" s="145"/>
      <c r="AA113" s="143">
        <f t="shared" si="551"/>
        <v>0.20203050891044214</v>
      </c>
      <c r="AB113" s="27">
        <f t="shared" si="552"/>
        <v>1750000</v>
      </c>
      <c r="AC113" s="28">
        <f t="shared" si="553"/>
        <v>332500</v>
      </c>
      <c r="AD113" s="29">
        <f t="shared" si="554"/>
        <v>2082500</v>
      </c>
      <c r="AE113" s="26">
        <v>1</v>
      </c>
      <c r="AF113" s="27">
        <v>2000000</v>
      </c>
      <c r="AG113" s="27">
        <v>1500000</v>
      </c>
      <c r="AH113" s="145"/>
      <c r="AI113" s="145"/>
      <c r="AJ113" s="143">
        <f t="shared" si="555"/>
        <v>0.20203050891044214</v>
      </c>
      <c r="AK113" s="27">
        <f t="shared" si="556"/>
        <v>1750000</v>
      </c>
      <c r="AL113" s="28">
        <f t="shared" si="557"/>
        <v>332500</v>
      </c>
      <c r="AM113" s="30">
        <f t="shared" si="558"/>
        <v>2082500</v>
      </c>
      <c r="AN113" s="26">
        <v>1</v>
      </c>
      <c r="AO113" s="27">
        <v>2000000</v>
      </c>
      <c r="AP113" s="27">
        <v>1500000</v>
      </c>
      <c r="AQ113" s="145"/>
      <c r="AR113" s="145"/>
      <c r="AS113" s="143">
        <f t="shared" si="422"/>
        <v>0.20203050891044214</v>
      </c>
      <c r="AT113" s="27">
        <f t="shared" si="559"/>
        <v>1750000</v>
      </c>
      <c r="AU113" s="28">
        <f t="shared" si="560"/>
        <v>332500</v>
      </c>
      <c r="AV113" s="30">
        <f t="shared" si="561"/>
        <v>2082500</v>
      </c>
      <c r="AW113" s="26">
        <v>1</v>
      </c>
      <c r="AX113" s="27">
        <v>2000000</v>
      </c>
      <c r="AY113" s="27">
        <v>1500000</v>
      </c>
      <c r="AZ113" s="145"/>
      <c r="BA113" s="145"/>
      <c r="BB113" s="143">
        <f t="shared" si="423"/>
        <v>0.20203050891044214</v>
      </c>
      <c r="BC113" s="27">
        <f t="shared" si="562"/>
        <v>1750000</v>
      </c>
      <c r="BD113" s="27">
        <f t="shared" si="563"/>
        <v>332500</v>
      </c>
      <c r="BE113" s="27">
        <f t="shared" si="564"/>
        <v>2082500</v>
      </c>
      <c r="BF113" s="26">
        <v>1</v>
      </c>
      <c r="BG113" s="27">
        <v>1600000</v>
      </c>
      <c r="BH113" s="27">
        <v>1792000</v>
      </c>
      <c r="BI113" s="145"/>
      <c r="BJ113" s="145"/>
      <c r="BK113" s="143">
        <f t="shared" si="401"/>
        <v>8.0049824285269522E-2</v>
      </c>
      <c r="BL113" s="27">
        <f t="shared" si="565"/>
        <v>1696000</v>
      </c>
      <c r="BM113" s="27">
        <f t="shared" si="566"/>
        <v>322240</v>
      </c>
      <c r="BN113" s="28">
        <f t="shared" si="567"/>
        <v>2018240</v>
      </c>
      <c r="BO113" s="26">
        <v>1</v>
      </c>
      <c r="BP113" s="27">
        <v>1600000</v>
      </c>
      <c r="BQ113" s="27">
        <v>1400000</v>
      </c>
      <c r="BR113" s="148"/>
      <c r="BS113" s="148"/>
      <c r="BT113" s="143">
        <f t="shared" si="405"/>
        <v>9.428090415820635E-2</v>
      </c>
      <c r="BU113" s="27">
        <f t="shared" si="568"/>
        <v>1500000</v>
      </c>
      <c r="BV113" s="28">
        <f t="shared" si="569"/>
        <v>285000</v>
      </c>
      <c r="BW113" s="30">
        <f t="shared" si="570"/>
        <v>1785000</v>
      </c>
      <c r="BX113" s="26">
        <v>1</v>
      </c>
      <c r="BY113" s="28">
        <v>1600000</v>
      </c>
      <c r="BZ113" s="28">
        <v>1400000</v>
      </c>
      <c r="CA113" s="156"/>
      <c r="CB113" s="156"/>
      <c r="CC113" s="177">
        <f t="shared" si="406"/>
        <v>9.428090415820635E-2</v>
      </c>
      <c r="CD113" s="28">
        <f t="shared" si="571"/>
        <v>1500000</v>
      </c>
      <c r="CE113" s="28">
        <f t="shared" si="572"/>
        <v>285000</v>
      </c>
      <c r="CF113" s="29">
        <f t="shared" si="573"/>
        <v>1785000</v>
      </c>
      <c r="CG113" s="26">
        <v>1</v>
      </c>
      <c r="CH113" s="27">
        <v>1280000</v>
      </c>
      <c r="CI113" s="27">
        <v>1536000</v>
      </c>
      <c r="CJ113" s="148"/>
      <c r="CK113" s="148"/>
      <c r="CL113" s="143">
        <f t="shared" si="539"/>
        <v>0.12856486930664501</v>
      </c>
      <c r="CM113" s="27">
        <f t="shared" si="574"/>
        <v>1408000</v>
      </c>
      <c r="CN113" s="27">
        <f t="shared" si="515"/>
        <v>267520</v>
      </c>
      <c r="CO113" s="28">
        <f t="shared" si="540"/>
        <v>1675520</v>
      </c>
      <c r="CP113" s="31" t="s">
        <v>30</v>
      </c>
      <c r="CQ113" s="32" t="s">
        <v>30</v>
      </c>
      <c r="CR113" s="32" t="s">
        <v>30</v>
      </c>
      <c r="CS113" s="32" t="s">
        <v>30</v>
      </c>
      <c r="CT113" s="32" t="s">
        <v>30</v>
      </c>
      <c r="CU113" s="32" t="s">
        <v>30</v>
      </c>
      <c r="CV113" s="32" t="s">
        <v>30</v>
      </c>
      <c r="CW113" s="32" t="s">
        <v>30</v>
      </c>
      <c r="CX113" s="34" t="s">
        <v>30</v>
      </c>
      <c r="CY113" s="31" t="s">
        <v>30</v>
      </c>
      <c r="CZ113" s="32" t="s">
        <v>30</v>
      </c>
      <c r="DA113" s="32" t="s">
        <v>30</v>
      </c>
      <c r="DB113" s="32" t="s">
        <v>30</v>
      </c>
      <c r="DC113" s="32" t="s">
        <v>30</v>
      </c>
      <c r="DD113" s="32" t="s">
        <v>30</v>
      </c>
      <c r="DE113" s="32" t="s">
        <v>30</v>
      </c>
      <c r="DF113" s="32" t="s">
        <v>30</v>
      </c>
      <c r="DG113" s="32" t="s">
        <v>30</v>
      </c>
      <c r="DH113" s="31" t="s">
        <v>30</v>
      </c>
      <c r="DI113" s="43" t="s">
        <v>30</v>
      </c>
      <c r="DJ113" s="43" t="s">
        <v>30</v>
      </c>
      <c r="DK113" s="43" t="s">
        <v>30</v>
      </c>
      <c r="DL113" s="43" t="s">
        <v>30</v>
      </c>
      <c r="DM113" s="32" t="s">
        <v>30</v>
      </c>
      <c r="DN113" s="32" t="s">
        <v>30</v>
      </c>
      <c r="DO113" s="33" t="s">
        <v>30</v>
      </c>
    </row>
    <row r="114" spans="1:119" ht="21" customHeight="1" x14ac:dyDescent="0.25">
      <c r="A114" s="23">
        <f t="shared" si="544"/>
        <v>96</v>
      </c>
      <c r="B114" s="24" t="s">
        <v>134</v>
      </c>
      <c r="C114" s="25" t="s">
        <v>143</v>
      </c>
      <c r="D114" s="31" t="s">
        <v>30</v>
      </c>
      <c r="E114" s="32" t="s">
        <v>30</v>
      </c>
      <c r="F114" s="32" t="s">
        <v>30</v>
      </c>
      <c r="G114" s="32" t="s">
        <v>30</v>
      </c>
      <c r="H114" s="32" t="s">
        <v>30</v>
      </c>
      <c r="I114" s="32" t="s">
        <v>30</v>
      </c>
      <c r="J114" s="32" t="s">
        <v>30</v>
      </c>
      <c r="K114" s="32" t="s">
        <v>30</v>
      </c>
      <c r="L114" s="32" t="s">
        <v>30</v>
      </c>
      <c r="M114" s="31" t="s">
        <v>30</v>
      </c>
      <c r="N114" s="32" t="s">
        <v>30</v>
      </c>
      <c r="O114" s="32" t="s">
        <v>30</v>
      </c>
      <c r="P114" s="32" t="s">
        <v>30</v>
      </c>
      <c r="Q114" s="32" t="s">
        <v>30</v>
      </c>
      <c r="R114" s="32" t="s">
        <v>30</v>
      </c>
      <c r="S114" s="32" t="s">
        <v>30</v>
      </c>
      <c r="T114" s="32" t="s">
        <v>30</v>
      </c>
      <c r="U114" s="33" t="s">
        <v>30</v>
      </c>
      <c r="V114" s="31" t="s">
        <v>30</v>
      </c>
      <c r="W114" s="32" t="s">
        <v>30</v>
      </c>
      <c r="X114" s="32" t="s">
        <v>30</v>
      </c>
      <c r="Y114" s="32" t="s">
        <v>30</v>
      </c>
      <c r="Z114" s="32" t="s">
        <v>30</v>
      </c>
      <c r="AA114" s="32" t="s">
        <v>30</v>
      </c>
      <c r="AB114" s="32" t="s">
        <v>30</v>
      </c>
      <c r="AC114" s="32" t="s">
        <v>30</v>
      </c>
      <c r="AD114" s="34" t="s">
        <v>30</v>
      </c>
      <c r="AE114" s="31" t="s">
        <v>30</v>
      </c>
      <c r="AF114" s="32" t="s">
        <v>30</v>
      </c>
      <c r="AG114" s="32" t="s">
        <v>30</v>
      </c>
      <c r="AH114" s="32" t="s">
        <v>30</v>
      </c>
      <c r="AI114" s="32" t="s">
        <v>30</v>
      </c>
      <c r="AJ114" s="32" t="s">
        <v>30</v>
      </c>
      <c r="AK114" s="32" t="s">
        <v>30</v>
      </c>
      <c r="AL114" s="32" t="s">
        <v>30</v>
      </c>
      <c r="AM114" s="33" t="s">
        <v>30</v>
      </c>
      <c r="AN114" s="31" t="s">
        <v>30</v>
      </c>
      <c r="AO114" s="32" t="s">
        <v>30</v>
      </c>
      <c r="AP114" s="32" t="s">
        <v>30</v>
      </c>
      <c r="AQ114" s="32" t="s">
        <v>30</v>
      </c>
      <c r="AR114" s="32" t="s">
        <v>30</v>
      </c>
      <c r="AS114" s="32" t="s">
        <v>30</v>
      </c>
      <c r="AT114" s="32" t="s">
        <v>30</v>
      </c>
      <c r="AU114" s="32" t="s">
        <v>30</v>
      </c>
      <c r="AV114" s="33" t="s">
        <v>30</v>
      </c>
      <c r="AW114" s="31" t="s">
        <v>30</v>
      </c>
      <c r="AX114" s="32" t="s">
        <v>30</v>
      </c>
      <c r="AY114" s="32" t="s">
        <v>30</v>
      </c>
      <c r="AZ114" s="32" t="s">
        <v>30</v>
      </c>
      <c r="BA114" s="32" t="s">
        <v>30</v>
      </c>
      <c r="BB114" s="32" t="s">
        <v>30</v>
      </c>
      <c r="BC114" s="32" t="s">
        <v>30</v>
      </c>
      <c r="BD114" s="32" t="s">
        <v>30</v>
      </c>
      <c r="BE114" s="32" t="s">
        <v>30</v>
      </c>
      <c r="BF114" s="31" t="s">
        <v>30</v>
      </c>
      <c r="BG114" s="32" t="s">
        <v>30</v>
      </c>
      <c r="BH114" s="32" t="s">
        <v>30</v>
      </c>
      <c r="BI114" s="32" t="s">
        <v>30</v>
      </c>
      <c r="BJ114" s="32" t="s">
        <v>30</v>
      </c>
      <c r="BK114" s="32" t="s">
        <v>30</v>
      </c>
      <c r="BL114" s="32" t="s">
        <v>30</v>
      </c>
      <c r="BM114" s="32" t="s">
        <v>30</v>
      </c>
      <c r="BN114" s="32" t="s">
        <v>30</v>
      </c>
      <c r="BO114" s="31" t="s">
        <v>30</v>
      </c>
      <c r="BP114" s="32" t="s">
        <v>30</v>
      </c>
      <c r="BQ114" s="32" t="s">
        <v>30</v>
      </c>
      <c r="BR114" s="32" t="s">
        <v>30</v>
      </c>
      <c r="BS114" s="32" t="s">
        <v>30</v>
      </c>
      <c r="BT114" s="32" t="s">
        <v>30</v>
      </c>
      <c r="BU114" s="32" t="s">
        <v>30</v>
      </c>
      <c r="BV114" s="32" t="s">
        <v>30</v>
      </c>
      <c r="BW114" s="33" t="s">
        <v>30</v>
      </c>
      <c r="BX114" s="31" t="s">
        <v>30</v>
      </c>
      <c r="BY114" s="43" t="s">
        <v>30</v>
      </c>
      <c r="BZ114" s="43" t="s">
        <v>30</v>
      </c>
      <c r="CA114" s="43" t="s">
        <v>30</v>
      </c>
      <c r="CB114" s="43" t="s">
        <v>30</v>
      </c>
      <c r="CC114" s="43" t="s">
        <v>30</v>
      </c>
      <c r="CD114" s="32" t="s">
        <v>30</v>
      </c>
      <c r="CE114" s="32" t="s">
        <v>30</v>
      </c>
      <c r="CF114" s="34" t="s">
        <v>30</v>
      </c>
      <c r="CG114" s="26">
        <v>1</v>
      </c>
      <c r="CH114" s="27">
        <v>128000</v>
      </c>
      <c r="CI114" s="27">
        <v>153600</v>
      </c>
      <c r="CJ114" s="27"/>
      <c r="CK114" s="27"/>
      <c r="CL114" s="143">
        <f t="shared" si="539"/>
        <v>0.12856486930664501</v>
      </c>
      <c r="CM114" s="27">
        <f t="shared" si="574"/>
        <v>140800</v>
      </c>
      <c r="CN114" s="27">
        <f t="shared" si="515"/>
        <v>26752</v>
      </c>
      <c r="CO114" s="28">
        <f t="shared" si="540"/>
        <v>167552</v>
      </c>
      <c r="CP114" s="31" t="s">
        <v>30</v>
      </c>
      <c r="CQ114" s="32" t="s">
        <v>30</v>
      </c>
      <c r="CR114" s="32" t="s">
        <v>30</v>
      </c>
      <c r="CS114" s="32" t="s">
        <v>30</v>
      </c>
      <c r="CT114" s="32" t="s">
        <v>30</v>
      </c>
      <c r="CU114" s="32" t="s">
        <v>30</v>
      </c>
      <c r="CV114" s="32" t="s">
        <v>30</v>
      </c>
      <c r="CW114" s="32" t="s">
        <v>30</v>
      </c>
      <c r="CX114" s="34" t="s">
        <v>30</v>
      </c>
      <c r="CY114" s="31" t="s">
        <v>30</v>
      </c>
      <c r="CZ114" s="32" t="s">
        <v>30</v>
      </c>
      <c r="DA114" s="32" t="s">
        <v>30</v>
      </c>
      <c r="DB114" s="32" t="s">
        <v>30</v>
      </c>
      <c r="DC114" s="32" t="s">
        <v>30</v>
      </c>
      <c r="DD114" s="32" t="s">
        <v>30</v>
      </c>
      <c r="DE114" s="32" t="s">
        <v>30</v>
      </c>
      <c r="DF114" s="32" t="s">
        <v>30</v>
      </c>
      <c r="DG114" s="32" t="s">
        <v>30</v>
      </c>
      <c r="DH114" s="31" t="s">
        <v>30</v>
      </c>
      <c r="DI114" s="43" t="s">
        <v>30</v>
      </c>
      <c r="DJ114" s="43" t="s">
        <v>30</v>
      </c>
      <c r="DK114" s="43" t="s">
        <v>30</v>
      </c>
      <c r="DL114" s="43" t="s">
        <v>30</v>
      </c>
      <c r="DM114" s="32" t="s">
        <v>30</v>
      </c>
      <c r="DN114" s="32" t="s">
        <v>30</v>
      </c>
      <c r="DO114" s="33" t="s">
        <v>30</v>
      </c>
    </row>
    <row r="115" spans="1:119" ht="21" customHeight="1" x14ac:dyDescent="0.25">
      <c r="A115" s="23">
        <f t="shared" si="544"/>
        <v>97</v>
      </c>
      <c r="B115" s="24" t="s">
        <v>134</v>
      </c>
      <c r="C115" s="25" t="s">
        <v>144</v>
      </c>
      <c r="D115" s="31" t="s">
        <v>30</v>
      </c>
      <c r="E115" s="32" t="s">
        <v>30</v>
      </c>
      <c r="F115" s="32" t="s">
        <v>30</v>
      </c>
      <c r="G115" s="32" t="s">
        <v>30</v>
      </c>
      <c r="H115" s="32" t="s">
        <v>30</v>
      </c>
      <c r="I115" s="32" t="s">
        <v>30</v>
      </c>
      <c r="J115" s="32" t="s">
        <v>30</v>
      </c>
      <c r="K115" s="32" t="s">
        <v>30</v>
      </c>
      <c r="L115" s="32" t="s">
        <v>30</v>
      </c>
      <c r="M115" s="31" t="s">
        <v>30</v>
      </c>
      <c r="N115" s="32" t="s">
        <v>30</v>
      </c>
      <c r="O115" s="32" t="s">
        <v>30</v>
      </c>
      <c r="P115" s="32" t="s">
        <v>30</v>
      </c>
      <c r="Q115" s="32" t="s">
        <v>30</v>
      </c>
      <c r="R115" s="32" t="s">
        <v>30</v>
      </c>
      <c r="S115" s="32" t="s">
        <v>30</v>
      </c>
      <c r="T115" s="32" t="s">
        <v>30</v>
      </c>
      <c r="U115" s="33" t="s">
        <v>30</v>
      </c>
      <c r="V115" s="31" t="s">
        <v>30</v>
      </c>
      <c r="W115" s="32" t="s">
        <v>30</v>
      </c>
      <c r="X115" s="32" t="s">
        <v>30</v>
      </c>
      <c r="Y115" s="32" t="s">
        <v>30</v>
      </c>
      <c r="Z115" s="32" t="s">
        <v>30</v>
      </c>
      <c r="AA115" s="32" t="s">
        <v>30</v>
      </c>
      <c r="AB115" s="32" t="s">
        <v>30</v>
      </c>
      <c r="AC115" s="32" t="s">
        <v>30</v>
      </c>
      <c r="AD115" s="34" t="s">
        <v>30</v>
      </c>
      <c r="AE115" s="31" t="s">
        <v>30</v>
      </c>
      <c r="AF115" s="32" t="s">
        <v>30</v>
      </c>
      <c r="AG115" s="32" t="s">
        <v>30</v>
      </c>
      <c r="AH115" s="32" t="s">
        <v>30</v>
      </c>
      <c r="AI115" s="32" t="s">
        <v>30</v>
      </c>
      <c r="AJ115" s="32" t="s">
        <v>30</v>
      </c>
      <c r="AK115" s="32" t="s">
        <v>30</v>
      </c>
      <c r="AL115" s="32" t="s">
        <v>30</v>
      </c>
      <c r="AM115" s="33" t="s">
        <v>30</v>
      </c>
      <c r="AN115" s="31" t="s">
        <v>30</v>
      </c>
      <c r="AO115" s="32" t="s">
        <v>30</v>
      </c>
      <c r="AP115" s="32" t="s">
        <v>30</v>
      </c>
      <c r="AQ115" s="32" t="s">
        <v>30</v>
      </c>
      <c r="AR115" s="32" t="s">
        <v>30</v>
      </c>
      <c r="AS115" s="32" t="s">
        <v>30</v>
      </c>
      <c r="AT115" s="32" t="s">
        <v>30</v>
      </c>
      <c r="AU115" s="32" t="s">
        <v>30</v>
      </c>
      <c r="AV115" s="33" t="s">
        <v>30</v>
      </c>
      <c r="AW115" s="31" t="s">
        <v>30</v>
      </c>
      <c r="AX115" s="32" t="s">
        <v>30</v>
      </c>
      <c r="AY115" s="32" t="s">
        <v>30</v>
      </c>
      <c r="AZ115" s="32" t="s">
        <v>30</v>
      </c>
      <c r="BA115" s="32" t="s">
        <v>30</v>
      </c>
      <c r="BB115" s="32" t="s">
        <v>30</v>
      </c>
      <c r="BC115" s="32" t="s">
        <v>30</v>
      </c>
      <c r="BD115" s="32" t="s">
        <v>30</v>
      </c>
      <c r="BE115" s="32" t="s">
        <v>30</v>
      </c>
      <c r="BF115" s="31" t="s">
        <v>30</v>
      </c>
      <c r="BG115" s="32" t="s">
        <v>30</v>
      </c>
      <c r="BH115" s="32" t="s">
        <v>30</v>
      </c>
      <c r="BI115" s="32" t="s">
        <v>30</v>
      </c>
      <c r="BJ115" s="32" t="s">
        <v>30</v>
      </c>
      <c r="BK115" s="32" t="s">
        <v>30</v>
      </c>
      <c r="BL115" s="32" t="s">
        <v>30</v>
      </c>
      <c r="BM115" s="32" t="s">
        <v>30</v>
      </c>
      <c r="BN115" s="32" t="s">
        <v>30</v>
      </c>
      <c r="BO115" s="31" t="s">
        <v>30</v>
      </c>
      <c r="BP115" s="32" t="s">
        <v>30</v>
      </c>
      <c r="BQ115" s="32" t="s">
        <v>30</v>
      </c>
      <c r="BR115" s="32" t="s">
        <v>30</v>
      </c>
      <c r="BS115" s="32" t="s">
        <v>30</v>
      </c>
      <c r="BT115" s="32" t="s">
        <v>30</v>
      </c>
      <c r="BU115" s="32" t="s">
        <v>30</v>
      </c>
      <c r="BV115" s="32" t="s">
        <v>30</v>
      </c>
      <c r="BW115" s="33" t="s">
        <v>30</v>
      </c>
      <c r="BX115" s="31" t="s">
        <v>30</v>
      </c>
      <c r="BY115" s="43" t="s">
        <v>30</v>
      </c>
      <c r="BZ115" s="43" t="s">
        <v>30</v>
      </c>
      <c r="CA115" s="43" t="s">
        <v>30</v>
      </c>
      <c r="CB115" s="43" t="s">
        <v>30</v>
      </c>
      <c r="CC115" s="43" t="s">
        <v>30</v>
      </c>
      <c r="CD115" s="32" t="s">
        <v>30</v>
      </c>
      <c r="CE115" s="32" t="s">
        <v>30</v>
      </c>
      <c r="CF115" s="34" t="s">
        <v>30</v>
      </c>
      <c r="CG115" s="26">
        <v>1</v>
      </c>
      <c r="CH115" s="27">
        <v>1280000</v>
      </c>
      <c r="CI115" s="27">
        <v>1536000</v>
      </c>
      <c r="CJ115" s="27"/>
      <c r="CK115" s="27"/>
      <c r="CL115" s="143">
        <f t="shared" si="539"/>
        <v>0.12856486930664501</v>
      </c>
      <c r="CM115" s="27">
        <f t="shared" si="574"/>
        <v>1408000</v>
      </c>
      <c r="CN115" s="27">
        <f t="shared" si="515"/>
        <v>267520</v>
      </c>
      <c r="CO115" s="28">
        <f t="shared" si="540"/>
        <v>1675520</v>
      </c>
      <c r="CP115" s="31" t="s">
        <v>30</v>
      </c>
      <c r="CQ115" s="32" t="s">
        <v>30</v>
      </c>
      <c r="CR115" s="32" t="s">
        <v>30</v>
      </c>
      <c r="CS115" s="32" t="s">
        <v>30</v>
      </c>
      <c r="CT115" s="32" t="s">
        <v>30</v>
      </c>
      <c r="CU115" s="32" t="s">
        <v>30</v>
      </c>
      <c r="CV115" s="32" t="s">
        <v>30</v>
      </c>
      <c r="CW115" s="32" t="s">
        <v>30</v>
      </c>
      <c r="CX115" s="34" t="s">
        <v>30</v>
      </c>
      <c r="CY115" s="31" t="s">
        <v>30</v>
      </c>
      <c r="CZ115" s="32" t="s">
        <v>30</v>
      </c>
      <c r="DA115" s="32" t="s">
        <v>30</v>
      </c>
      <c r="DB115" s="32" t="s">
        <v>30</v>
      </c>
      <c r="DC115" s="32" t="s">
        <v>30</v>
      </c>
      <c r="DD115" s="32" t="s">
        <v>30</v>
      </c>
      <c r="DE115" s="32" t="s">
        <v>30</v>
      </c>
      <c r="DF115" s="32" t="s">
        <v>30</v>
      </c>
      <c r="DG115" s="32" t="s">
        <v>30</v>
      </c>
      <c r="DH115" s="31" t="s">
        <v>30</v>
      </c>
      <c r="DI115" s="43" t="s">
        <v>30</v>
      </c>
      <c r="DJ115" s="43" t="s">
        <v>30</v>
      </c>
      <c r="DK115" s="43" t="s">
        <v>30</v>
      </c>
      <c r="DL115" s="43" t="s">
        <v>30</v>
      </c>
      <c r="DM115" s="32" t="s">
        <v>30</v>
      </c>
      <c r="DN115" s="32" t="s">
        <v>30</v>
      </c>
      <c r="DO115" s="33" t="s">
        <v>30</v>
      </c>
    </row>
    <row r="116" spans="1:119" ht="21" customHeight="1" x14ac:dyDescent="0.25">
      <c r="A116" s="23">
        <f t="shared" si="544"/>
        <v>98</v>
      </c>
      <c r="B116" s="24" t="s">
        <v>134</v>
      </c>
      <c r="C116" s="25" t="s">
        <v>145</v>
      </c>
      <c r="D116" s="31" t="s">
        <v>30</v>
      </c>
      <c r="E116" s="32" t="s">
        <v>30</v>
      </c>
      <c r="F116" s="32" t="s">
        <v>30</v>
      </c>
      <c r="G116" s="32" t="s">
        <v>30</v>
      </c>
      <c r="H116" s="32" t="s">
        <v>30</v>
      </c>
      <c r="I116" s="32" t="s">
        <v>30</v>
      </c>
      <c r="J116" s="32" t="s">
        <v>30</v>
      </c>
      <c r="K116" s="32" t="s">
        <v>30</v>
      </c>
      <c r="L116" s="32" t="s">
        <v>30</v>
      </c>
      <c r="M116" s="31" t="s">
        <v>30</v>
      </c>
      <c r="N116" s="32" t="s">
        <v>30</v>
      </c>
      <c r="O116" s="32" t="s">
        <v>30</v>
      </c>
      <c r="P116" s="32" t="s">
        <v>30</v>
      </c>
      <c r="Q116" s="32" t="s">
        <v>30</v>
      </c>
      <c r="R116" s="32" t="s">
        <v>30</v>
      </c>
      <c r="S116" s="32" t="s">
        <v>30</v>
      </c>
      <c r="T116" s="32" t="s">
        <v>30</v>
      </c>
      <c r="U116" s="33" t="s">
        <v>30</v>
      </c>
      <c r="V116" s="31" t="s">
        <v>30</v>
      </c>
      <c r="W116" s="32" t="s">
        <v>30</v>
      </c>
      <c r="X116" s="32" t="s">
        <v>30</v>
      </c>
      <c r="Y116" s="32" t="s">
        <v>30</v>
      </c>
      <c r="Z116" s="32" t="s">
        <v>30</v>
      </c>
      <c r="AA116" s="32" t="s">
        <v>30</v>
      </c>
      <c r="AB116" s="32" t="s">
        <v>30</v>
      </c>
      <c r="AC116" s="32" t="s">
        <v>30</v>
      </c>
      <c r="AD116" s="34" t="s">
        <v>30</v>
      </c>
      <c r="AE116" s="31" t="s">
        <v>30</v>
      </c>
      <c r="AF116" s="32" t="s">
        <v>30</v>
      </c>
      <c r="AG116" s="32" t="s">
        <v>30</v>
      </c>
      <c r="AH116" s="32" t="s">
        <v>30</v>
      </c>
      <c r="AI116" s="32" t="s">
        <v>30</v>
      </c>
      <c r="AJ116" s="32" t="s">
        <v>30</v>
      </c>
      <c r="AK116" s="32" t="s">
        <v>30</v>
      </c>
      <c r="AL116" s="32" t="s">
        <v>30</v>
      </c>
      <c r="AM116" s="33" t="s">
        <v>30</v>
      </c>
      <c r="AN116" s="31" t="s">
        <v>30</v>
      </c>
      <c r="AO116" s="32" t="s">
        <v>30</v>
      </c>
      <c r="AP116" s="32" t="s">
        <v>30</v>
      </c>
      <c r="AQ116" s="32" t="s">
        <v>30</v>
      </c>
      <c r="AR116" s="32" t="s">
        <v>30</v>
      </c>
      <c r="AS116" s="32" t="s">
        <v>30</v>
      </c>
      <c r="AT116" s="32" t="s">
        <v>30</v>
      </c>
      <c r="AU116" s="32" t="s">
        <v>30</v>
      </c>
      <c r="AV116" s="33" t="s">
        <v>30</v>
      </c>
      <c r="AW116" s="31" t="s">
        <v>30</v>
      </c>
      <c r="AX116" s="32" t="s">
        <v>30</v>
      </c>
      <c r="AY116" s="32" t="s">
        <v>30</v>
      </c>
      <c r="AZ116" s="32" t="s">
        <v>30</v>
      </c>
      <c r="BA116" s="32" t="s">
        <v>30</v>
      </c>
      <c r="BB116" s="32" t="s">
        <v>30</v>
      </c>
      <c r="BC116" s="32" t="s">
        <v>30</v>
      </c>
      <c r="BD116" s="32" t="s">
        <v>30</v>
      </c>
      <c r="BE116" s="32" t="s">
        <v>30</v>
      </c>
      <c r="BF116" s="31" t="s">
        <v>30</v>
      </c>
      <c r="BG116" s="32" t="s">
        <v>30</v>
      </c>
      <c r="BH116" s="32" t="s">
        <v>30</v>
      </c>
      <c r="BI116" s="32" t="s">
        <v>30</v>
      </c>
      <c r="BJ116" s="32" t="s">
        <v>30</v>
      </c>
      <c r="BK116" s="32" t="s">
        <v>30</v>
      </c>
      <c r="BL116" s="32" t="s">
        <v>30</v>
      </c>
      <c r="BM116" s="32" t="s">
        <v>30</v>
      </c>
      <c r="BN116" s="32" t="s">
        <v>30</v>
      </c>
      <c r="BO116" s="31" t="s">
        <v>30</v>
      </c>
      <c r="BP116" s="32" t="s">
        <v>30</v>
      </c>
      <c r="BQ116" s="32" t="s">
        <v>30</v>
      </c>
      <c r="BR116" s="32" t="s">
        <v>30</v>
      </c>
      <c r="BS116" s="32" t="s">
        <v>30</v>
      </c>
      <c r="BT116" s="32" t="s">
        <v>30</v>
      </c>
      <c r="BU116" s="32" t="s">
        <v>30</v>
      </c>
      <c r="BV116" s="32" t="s">
        <v>30</v>
      </c>
      <c r="BW116" s="33" t="s">
        <v>30</v>
      </c>
      <c r="BX116" s="31" t="s">
        <v>30</v>
      </c>
      <c r="BY116" s="43" t="s">
        <v>30</v>
      </c>
      <c r="BZ116" s="43" t="s">
        <v>30</v>
      </c>
      <c r="CA116" s="43" t="s">
        <v>30</v>
      </c>
      <c r="CB116" s="43" t="s">
        <v>30</v>
      </c>
      <c r="CC116" s="43" t="s">
        <v>30</v>
      </c>
      <c r="CD116" s="32" t="s">
        <v>30</v>
      </c>
      <c r="CE116" s="32" t="s">
        <v>30</v>
      </c>
      <c r="CF116" s="34" t="s">
        <v>30</v>
      </c>
      <c r="CG116" s="26">
        <v>1</v>
      </c>
      <c r="CH116" s="27">
        <v>128000</v>
      </c>
      <c r="CI116" s="27">
        <v>153600</v>
      </c>
      <c r="CJ116" s="27"/>
      <c r="CK116" s="27"/>
      <c r="CL116" s="143">
        <f t="shared" si="539"/>
        <v>0.12856486930664501</v>
      </c>
      <c r="CM116" s="27">
        <f t="shared" si="574"/>
        <v>140800</v>
      </c>
      <c r="CN116" s="27">
        <f t="shared" si="515"/>
        <v>26752</v>
      </c>
      <c r="CO116" s="28">
        <f t="shared" si="540"/>
        <v>167552</v>
      </c>
      <c r="CP116" s="31" t="s">
        <v>30</v>
      </c>
      <c r="CQ116" s="32" t="s">
        <v>30</v>
      </c>
      <c r="CR116" s="32" t="s">
        <v>30</v>
      </c>
      <c r="CS116" s="32" t="s">
        <v>30</v>
      </c>
      <c r="CT116" s="32" t="s">
        <v>30</v>
      </c>
      <c r="CU116" s="32" t="s">
        <v>30</v>
      </c>
      <c r="CV116" s="32" t="s">
        <v>30</v>
      </c>
      <c r="CW116" s="32" t="s">
        <v>30</v>
      </c>
      <c r="CX116" s="34" t="s">
        <v>30</v>
      </c>
      <c r="CY116" s="31" t="s">
        <v>30</v>
      </c>
      <c r="CZ116" s="32" t="s">
        <v>30</v>
      </c>
      <c r="DA116" s="32" t="s">
        <v>30</v>
      </c>
      <c r="DB116" s="32" t="s">
        <v>30</v>
      </c>
      <c r="DC116" s="32" t="s">
        <v>30</v>
      </c>
      <c r="DD116" s="32" t="s">
        <v>30</v>
      </c>
      <c r="DE116" s="32" t="s">
        <v>30</v>
      </c>
      <c r="DF116" s="32" t="s">
        <v>30</v>
      </c>
      <c r="DG116" s="32" t="s">
        <v>30</v>
      </c>
      <c r="DH116" s="31" t="s">
        <v>30</v>
      </c>
      <c r="DI116" s="43" t="s">
        <v>30</v>
      </c>
      <c r="DJ116" s="43" t="s">
        <v>30</v>
      </c>
      <c r="DK116" s="43" t="s">
        <v>30</v>
      </c>
      <c r="DL116" s="43" t="s">
        <v>30</v>
      </c>
      <c r="DM116" s="32" t="s">
        <v>30</v>
      </c>
      <c r="DN116" s="32" t="s">
        <v>30</v>
      </c>
      <c r="DO116" s="33" t="s">
        <v>30</v>
      </c>
    </row>
    <row r="117" spans="1:119" ht="21" customHeight="1" x14ac:dyDescent="0.25">
      <c r="A117" s="23">
        <f t="shared" si="544"/>
        <v>99</v>
      </c>
      <c r="B117" s="24" t="s">
        <v>134</v>
      </c>
      <c r="C117" s="25" t="s">
        <v>146</v>
      </c>
      <c r="D117" s="31" t="s">
        <v>30</v>
      </c>
      <c r="E117" s="32" t="s">
        <v>30</v>
      </c>
      <c r="F117" s="32" t="s">
        <v>30</v>
      </c>
      <c r="G117" s="32" t="s">
        <v>30</v>
      </c>
      <c r="H117" s="32" t="s">
        <v>30</v>
      </c>
      <c r="I117" s="32" t="s">
        <v>30</v>
      </c>
      <c r="J117" s="32" t="s">
        <v>30</v>
      </c>
      <c r="K117" s="32" t="s">
        <v>30</v>
      </c>
      <c r="L117" s="32" t="s">
        <v>30</v>
      </c>
      <c r="M117" s="31" t="s">
        <v>30</v>
      </c>
      <c r="N117" s="32" t="s">
        <v>30</v>
      </c>
      <c r="O117" s="32" t="s">
        <v>30</v>
      </c>
      <c r="P117" s="32" t="s">
        <v>30</v>
      </c>
      <c r="Q117" s="32" t="s">
        <v>30</v>
      </c>
      <c r="R117" s="32" t="s">
        <v>30</v>
      </c>
      <c r="S117" s="32" t="s">
        <v>30</v>
      </c>
      <c r="T117" s="32" t="s">
        <v>30</v>
      </c>
      <c r="U117" s="33" t="s">
        <v>30</v>
      </c>
      <c r="V117" s="31" t="s">
        <v>30</v>
      </c>
      <c r="W117" s="32" t="s">
        <v>30</v>
      </c>
      <c r="X117" s="32" t="s">
        <v>30</v>
      </c>
      <c r="Y117" s="32" t="s">
        <v>30</v>
      </c>
      <c r="Z117" s="32" t="s">
        <v>30</v>
      </c>
      <c r="AA117" s="32" t="s">
        <v>30</v>
      </c>
      <c r="AB117" s="32" t="s">
        <v>30</v>
      </c>
      <c r="AC117" s="32" t="s">
        <v>30</v>
      </c>
      <c r="AD117" s="34" t="s">
        <v>30</v>
      </c>
      <c r="AE117" s="31" t="s">
        <v>30</v>
      </c>
      <c r="AF117" s="32" t="s">
        <v>30</v>
      </c>
      <c r="AG117" s="32" t="s">
        <v>30</v>
      </c>
      <c r="AH117" s="32" t="s">
        <v>30</v>
      </c>
      <c r="AI117" s="32" t="s">
        <v>30</v>
      </c>
      <c r="AJ117" s="32" t="s">
        <v>30</v>
      </c>
      <c r="AK117" s="32" t="s">
        <v>30</v>
      </c>
      <c r="AL117" s="32" t="s">
        <v>30</v>
      </c>
      <c r="AM117" s="33" t="s">
        <v>30</v>
      </c>
      <c r="AN117" s="31" t="s">
        <v>30</v>
      </c>
      <c r="AO117" s="32" t="s">
        <v>30</v>
      </c>
      <c r="AP117" s="32" t="s">
        <v>30</v>
      </c>
      <c r="AQ117" s="32" t="s">
        <v>30</v>
      </c>
      <c r="AR117" s="32" t="s">
        <v>30</v>
      </c>
      <c r="AS117" s="32" t="s">
        <v>30</v>
      </c>
      <c r="AT117" s="32" t="s">
        <v>30</v>
      </c>
      <c r="AU117" s="32" t="s">
        <v>30</v>
      </c>
      <c r="AV117" s="33" t="s">
        <v>30</v>
      </c>
      <c r="AW117" s="31" t="s">
        <v>30</v>
      </c>
      <c r="AX117" s="32" t="s">
        <v>30</v>
      </c>
      <c r="AY117" s="32" t="s">
        <v>30</v>
      </c>
      <c r="AZ117" s="32" t="s">
        <v>30</v>
      </c>
      <c r="BA117" s="32" t="s">
        <v>30</v>
      </c>
      <c r="BB117" s="32" t="s">
        <v>30</v>
      </c>
      <c r="BC117" s="32" t="s">
        <v>30</v>
      </c>
      <c r="BD117" s="32" t="s">
        <v>30</v>
      </c>
      <c r="BE117" s="32" t="s">
        <v>30</v>
      </c>
      <c r="BF117" s="31" t="s">
        <v>30</v>
      </c>
      <c r="BG117" s="32" t="s">
        <v>30</v>
      </c>
      <c r="BH117" s="32" t="s">
        <v>30</v>
      </c>
      <c r="BI117" s="32" t="s">
        <v>30</v>
      </c>
      <c r="BJ117" s="32" t="s">
        <v>30</v>
      </c>
      <c r="BK117" s="32" t="s">
        <v>30</v>
      </c>
      <c r="BL117" s="32" t="s">
        <v>30</v>
      </c>
      <c r="BM117" s="32" t="s">
        <v>30</v>
      </c>
      <c r="BN117" s="32" t="s">
        <v>30</v>
      </c>
      <c r="BO117" s="31" t="s">
        <v>30</v>
      </c>
      <c r="BP117" s="32" t="s">
        <v>30</v>
      </c>
      <c r="BQ117" s="32" t="s">
        <v>30</v>
      </c>
      <c r="BR117" s="32" t="s">
        <v>30</v>
      </c>
      <c r="BS117" s="32" t="s">
        <v>30</v>
      </c>
      <c r="BT117" s="32" t="s">
        <v>30</v>
      </c>
      <c r="BU117" s="32" t="s">
        <v>30</v>
      </c>
      <c r="BV117" s="32" t="s">
        <v>30</v>
      </c>
      <c r="BW117" s="33" t="s">
        <v>30</v>
      </c>
      <c r="BX117" s="31" t="s">
        <v>30</v>
      </c>
      <c r="BY117" s="43" t="s">
        <v>30</v>
      </c>
      <c r="BZ117" s="43" t="s">
        <v>30</v>
      </c>
      <c r="CA117" s="43" t="s">
        <v>30</v>
      </c>
      <c r="CB117" s="43" t="s">
        <v>30</v>
      </c>
      <c r="CC117" s="43" t="s">
        <v>30</v>
      </c>
      <c r="CD117" s="32" t="s">
        <v>30</v>
      </c>
      <c r="CE117" s="32" t="s">
        <v>30</v>
      </c>
      <c r="CF117" s="34" t="s">
        <v>30</v>
      </c>
      <c r="CG117" s="26">
        <v>1</v>
      </c>
      <c r="CH117" s="27">
        <v>1152000</v>
      </c>
      <c r="CI117" s="27">
        <v>1382400</v>
      </c>
      <c r="CJ117" s="27"/>
      <c r="CK117" s="27"/>
      <c r="CL117" s="143">
        <f t="shared" si="539"/>
        <v>0.12856486930664501</v>
      </c>
      <c r="CM117" s="27">
        <f t="shared" si="574"/>
        <v>1267200</v>
      </c>
      <c r="CN117" s="27">
        <f t="shared" si="515"/>
        <v>240768</v>
      </c>
      <c r="CO117" s="28">
        <f t="shared" si="540"/>
        <v>1507968</v>
      </c>
      <c r="CP117" s="31" t="s">
        <v>30</v>
      </c>
      <c r="CQ117" s="32" t="s">
        <v>30</v>
      </c>
      <c r="CR117" s="32" t="s">
        <v>30</v>
      </c>
      <c r="CS117" s="32" t="s">
        <v>30</v>
      </c>
      <c r="CT117" s="32" t="s">
        <v>30</v>
      </c>
      <c r="CU117" s="32" t="s">
        <v>30</v>
      </c>
      <c r="CV117" s="32" t="s">
        <v>30</v>
      </c>
      <c r="CW117" s="32" t="s">
        <v>30</v>
      </c>
      <c r="CX117" s="34" t="s">
        <v>30</v>
      </c>
      <c r="CY117" s="31" t="s">
        <v>30</v>
      </c>
      <c r="CZ117" s="32" t="s">
        <v>30</v>
      </c>
      <c r="DA117" s="32" t="s">
        <v>30</v>
      </c>
      <c r="DB117" s="32" t="s">
        <v>30</v>
      </c>
      <c r="DC117" s="32" t="s">
        <v>30</v>
      </c>
      <c r="DD117" s="32" t="s">
        <v>30</v>
      </c>
      <c r="DE117" s="32" t="s">
        <v>30</v>
      </c>
      <c r="DF117" s="32" t="s">
        <v>30</v>
      </c>
      <c r="DG117" s="32" t="s">
        <v>30</v>
      </c>
      <c r="DH117" s="31" t="s">
        <v>30</v>
      </c>
      <c r="DI117" s="43" t="s">
        <v>30</v>
      </c>
      <c r="DJ117" s="43" t="s">
        <v>30</v>
      </c>
      <c r="DK117" s="43" t="s">
        <v>30</v>
      </c>
      <c r="DL117" s="43" t="s">
        <v>30</v>
      </c>
      <c r="DM117" s="32" t="s">
        <v>30</v>
      </c>
      <c r="DN117" s="32" t="s">
        <v>30</v>
      </c>
      <c r="DO117" s="33" t="s">
        <v>30</v>
      </c>
    </row>
    <row r="118" spans="1:119" ht="21" customHeight="1" x14ac:dyDescent="0.25">
      <c r="A118" s="23">
        <f t="shared" si="544"/>
        <v>100</v>
      </c>
      <c r="B118" s="24" t="s">
        <v>134</v>
      </c>
      <c r="C118" s="44" t="s">
        <v>85</v>
      </c>
      <c r="D118" s="31" t="s">
        <v>30</v>
      </c>
      <c r="E118" s="32" t="s">
        <v>30</v>
      </c>
      <c r="F118" s="32" t="s">
        <v>30</v>
      </c>
      <c r="G118" s="32" t="s">
        <v>30</v>
      </c>
      <c r="H118" s="32" t="s">
        <v>30</v>
      </c>
      <c r="I118" s="32" t="s">
        <v>30</v>
      </c>
      <c r="J118" s="32" t="s">
        <v>30</v>
      </c>
      <c r="K118" s="32" t="s">
        <v>30</v>
      </c>
      <c r="L118" s="32" t="s">
        <v>30</v>
      </c>
      <c r="M118" s="31" t="s">
        <v>30</v>
      </c>
      <c r="N118" s="32" t="s">
        <v>30</v>
      </c>
      <c r="O118" s="32" t="s">
        <v>30</v>
      </c>
      <c r="P118" s="32" t="s">
        <v>30</v>
      </c>
      <c r="Q118" s="32" t="s">
        <v>30</v>
      </c>
      <c r="R118" s="32" t="s">
        <v>30</v>
      </c>
      <c r="S118" s="32" t="s">
        <v>30</v>
      </c>
      <c r="T118" s="32" t="s">
        <v>30</v>
      </c>
      <c r="U118" s="33" t="s">
        <v>30</v>
      </c>
      <c r="V118" s="31" t="s">
        <v>30</v>
      </c>
      <c r="W118" s="32" t="s">
        <v>30</v>
      </c>
      <c r="X118" s="32" t="s">
        <v>30</v>
      </c>
      <c r="Y118" s="32" t="s">
        <v>30</v>
      </c>
      <c r="Z118" s="32" t="s">
        <v>30</v>
      </c>
      <c r="AA118" s="32" t="s">
        <v>30</v>
      </c>
      <c r="AB118" s="32" t="s">
        <v>30</v>
      </c>
      <c r="AC118" s="32" t="s">
        <v>30</v>
      </c>
      <c r="AD118" s="34" t="s">
        <v>30</v>
      </c>
      <c r="AE118" s="31" t="s">
        <v>30</v>
      </c>
      <c r="AF118" s="32" t="s">
        <v>30</v>
      </c>
      <c r="AG118" s="32" t="s">
        <v>30</v>
      </c>
      <c r="AH118" s="32" t="s">
        <v>30</v>
      </c>
      <c r="AI118" s="32" t="s">
        <v>30</v>
      </c>
      <c r="AJ118" s="32" t="s">
        <v>30</v>
      </c>
      <c r="AK118" s="32" t="s">
        <v>30</v>
      </c>
      <c r="AL118" s="32" t="s">
        <v>30</v>
      </c>
      <c r="AM118" s="33" t="s">
        <v>30</v>
      </c>
      <c r="AN118" s="31" t="s">
        <v>30</v>
      </c>
      <c r="AO118" s="32" t="s">
        <v>30</v>
      </c>
      <c r="AP118" s="32" t="s">
        <v>30</v>
      </c>
      <c r="AQ118" s="32" t="s">
        <v>30</v>
      </c>
      <c r="AR118" s="32" t="s">
        <v>30</v>
      </c>
      <c r="AS118" s="32" t="s">
        <v>30</v>
      </c>
      <c r="AT118" s="32" t="s">
        <v>30</v>
      </c>
      <c r="AU118" s="32" t="s">
        <v>30</v>
      </c>
      <c r="AV118" s="33" t="s">
        <v>30</v>
      </c>
      <c r="AW118" s="31" t="s">
        <v>30</v>
      </c>
      <c r="AX118" s="32" t="s">
        <v>30</v>
      </c>
      <c r="AY118" s="32" t="s">
        <v>30</v>
      </c>
      <c r="AZ118" s="32" t="s">
        <v>30</v>
      </c>
      <c r="BA118" s="32" t="s">
        <v>30</v>
      </c>
      <c r="BB118" s="32" t="s">
        <v>30</v>
      </c>
      <c r="BC118" s="32" t="s">
        <v>30</v>
      </c>
      <c r="BD118" s="32" t="s">
        <v>30</v>
      </c>
      <c r="BE118" s="32" t="s">
        <v>30</v>
      </c>
      <c r="BF118" s="31" t="s">
        <v>30</v>
      </c>
      <c r="BG118" s="32" t="s">
        <v>30</v>
      </c>
      <c r="BH118" s="32" t="s">
        <v>30</v>
      </c>
      <c r="BI118" s="32" t="s">
        <v>30</v>
      </c>
      <c r="BJ118" s="32" t="s">
        <v>30</v>
      </c>
      <c r="BK118" s="32" t="s">
        <v>30</v>
      </c>
      <c r="BL118" s="32" t="s">
        <v>30</v>
      </c>
      <c r="BM118" s="32" t="s">
        <v>30</v>
      </c>
      <c r="BN118" s="32" t="s">
        <v>30</v>
      </c>
      <c r="BO118" s="31" t="s">
        <v>30</v>
      </c>
      <c r="BP118" s="32" t="s">
        <v>30</v>
      </c>
      <c r="BQ118" s="32" t="s">
        <v>30</v>
      </c>
      <c r="BR118" s="32" t="s">
        <v>30</v>
      </c>
      <c r="BS118" s="32" t="s">
        <v>30</v>
      </c>
      <c r="BT118" s="32" t="s">
        <v>30</v>
      </c>
      <c r="BU118" s="32" t="s">
        <v>30</v>
      </c>
      <c r="BV118" s="32" t="s">
        <v>30</v>
      </c>
      <c r="BW118" s="33" t="s">
        <v>30</v>
      </c>
      <c r="BX118" s="31" t="s">
        <v>30</v>
      </c>
      <c r="BY118" s="43" t="s">
        <v>30</v>
      </c>
      <c r="BZ118" s="43" t="s">
        <v>30</v>
      </c>
      <c r="CA118" s="43" t="s">
        <v>30</v>
      </c>
      <c r="CB118" s="43" t="s">
        <v>30</v>
      </c>
      <c r="CC118" s="43" t="s">
        <v>30</v>
      </c>
      <c r="CD118" s="32" t="s">
        <v>30</v>
      </c>
      <c r="CE118" s="32" t="s">
        <v>30</v>
      </c>
      <c r="CF118" s="34" t="s">
        <v>30</v>
      </c>
      <c r="CG118" s="26">
        <v>1</v>
      </c>
      <c r="CH118" s="27">
        <v>960000</v>
      </c>
      <c r="CI118" s="27">
        <v>1152000</v>
      </c>
      <c r="CJ118" s="27"/>
      <c r="CK118" s="27"/>
      <c r="CL118" s="143">
        <f t="shared" si="539"/>
        <v>0.12856486930664499</v>
      </c>
      <c r="CM118" s="27">
        <f t="shared" si="574"/>
        <v>1056000</v>
      </c>
      <c r="CN118" s="27">
        <f t="shared" si="515"/>
        <v>200640</v>
      </c>
      <c r="CO118" s="28">
        <f t="shared" si="540"/>
        <v>1256640</v>
      </c>
      <c r="CP118" s="31" t="s">
        <v>30</v>
      </c>
      <c r="CQ118" s="32" t="s">
        <v>30</v>
      </c>
      <c r="CR118" s="32" t="s">
        <v>30</v>
      </c>
      <c r="CS118" s="32" t="s">
        <v>30</v>
      </c>
      <c r="CT118" s="32" t="s">
        <v>30</v>
      </c>
      <c r="CU118" s="32" t="s">
        <v>30</v>
      </c>
      <c r="CV118" s="32" t="s">
        <v>30</v>
      </c>
      <c r="CW118" s="32" t="s">
        <v>30</v>
      </c>
      <c r="CX118" s="34" t="s">
        <v>30</v>
      </c>
      <c r="CY118" s="31" t="s">
        <v>30</v>
      </c>
      <c r="CZ118" s="32" t="s">
        <v>30</v>
      </c>
      <c r="DA118" s="32" t="s">
        <v>30</v>
      </c>
      <c r="DB118" s="32" t="s">
        <v>30</v>
      </c>
      <c r="DC118" s="32" t="s">
        <v>30</v>
      </c>
      <c r="DD118" s="32" t="s">
        <v>30</v>
      </c>
      <c r="DE118" s="32" t="s">
        <v>30</v>
      </c>
      <c r="DF118" s="32" t="s">
        <v>30</v>
      </c>
      <c r="DG118" s="32" t="s">
        <v>30</v>
      </c>
      <c r="DH118" s="31" t="s">
        <v>30</v>
      </c>
      <c r="DI118" s="43" t="s">
        <v>30</v>
      </c>
      <c r="DJ118" s="43" t="s">
        <v>30</v>
      </c>
      <c r="DK118" s="43" t="s">
        <v>30</v>
      </c>
      <c r="DL118" s="43" t="s">
        <v>30</v>
      </c>
      <c r="DM118" s="32" t="s">
        <v>30</v>
      </c>
      <c r="DN118" s="32" t="s">
        <v>30</v>
      </c>
      <c r="DO118" s="33" t="s">
        <v>30</v>
      </c>
    </row>
    <row r="119" spans="1:119" ht="21" customHeight="1" x14ac:dyDescent="0.25">
      <c r="A119" s="23">
        <f t="shared" si="544"/>
        <v>101</v>
      </c>
      <c r="B119" s="24" t="s">
        <v>134</v>
      </c>
      <c r="C119" s="44" t="s">
        <v>86</v>
      </c>
      <c r="D119" s="31" t="s">
        <v>30</v>
      </c>
      <c r="E119" s="32" t="s">
        <v>30</v>
      </c>
      <c r="F119" s="32" t="s">
        <v>30</v>
      </c>
      <c r="G119" s="32" t="s">
        <v>30</v>
      </c>
      <c r="H119" s="32" t="s">
        <v>30</v>
      </c>
      <c r="I119" s="32" t="s">
        <v>30</v>
      </c>
      <c r="J119" s="32" t="s">
        <v>30</v>
      </c>
      <c r="K119" s="32" t="s">
        <v>30</v>
      </c>
      <c r="L119" s="32" t="s">
        <v>30</v>
      </c>
      <c r="M119" s="31" t="s">
        <v>30</v>
      </c>
      <c r="N119" s="32" t="s">
        <v>30</v>
      </c>
      <c r="O119" s="32" t="s">
        <v>30</v>
      </c>
      <c r="P119" s="32" t="s">
        <v>30</v>
      </c>
      <c r="Q119" s="32" t="s">
        <v>30</v>
      </c>
      <c r="R119" s="32" t="s">
        <v>30</v>
      </c>
      <c r="S119" s="32" t="s">
        <v>30</v>
      </c>
      <c r="T119" s="32" t="s">
        <v>30</v>
      </c>
      <c r="U119" s="33" t="s">
        <v>30</v>
      </c>
      <c r="V119" s="31" t="s">
        <v>30</v>
      </c>
      <c r="W119" s="32" t="s">
        <v>30</v>
      </c>
      <c r="X119" s="32" t="s">
        <v>30</v>
      </c>
      <c r="Y119" s="32" t="s">
        <v>30</v>
      </c>
      <c r="Z119" s="32" t="s">
        <v>30</v>
      </c>
      <c r="AA119" s="32" t="s">
        <v>30</v>
      </c>
      <c r="AB119" s="32" t="s">
        <v>30</v>
      </c>
      <c r="AC119" s="32" t="s">
        <v>30</v>
      </c>
      <c r="AD119" s="34" t="s">
        <v>30</v>
      </c>
      <c r="AE119" s="31" t="s">
        <v>30</v>
      </c>
      <c r="AF119" s="32" t="s">
        <v>30</v>
      </c>
      <c r="AG119" s="32" t="s">
        <v>30</v>
      </c>
      <c r="AH119" s="32" t="s">
        <v>30</v>
      </c>
      <c r="AI119" s="32" t="s">
        <v>30</v>
      </c>
      <c r="AJ119" s="32" t="s">
        <v>30</v>
      </c>
      <c r="AK119" s="32" t="s">
        <v>30</v>
      </c>
      <c r="AL119" s="32" t="s">
        <v>30</v>
      </c>
      <c r="AM119" s="33" t="s">
        <v>30</v>
      </c>
      <c r="AN119" s="31" t="s">
        <v>30</v>
      </c>
      <c r="AO119" s="32" t="s">
        <v>30</v>
      </c>
      <c r="AP119" s="32" t="s">
        <v>30</v>
      </c>
      <c r="AQ119" s="32" t="s">
        <v>30</v>
      </c>
      <c r="AR119" s="32" t="s">
        <v>30</v>
      </c>
      <c r="AS119" s="32" t="s">
        <v>30</v>
      </c>
      <c r="AT119" s="32" t="s">
        <v>30</v>
      </c>
      <c r="AU119" s="32" t="s">
        <v>30</v>
      </c>
      <c r="AV119" s="33" t="s">
        <v>30</v>
      </c>
      <c r="AW119" s="31" t="s">
        <v>30</v>
      </c>
      <c r="AX119" s="32" t="s">
        <v>30</v>
      </c>
      <c r="AY119" s="32" t="s">
        <v>30</v>
      </c>
      <c r="AZ119" s="32" t="s">
        <v>30</v>
      </c>
      <c r="BA119" s="32" t="s">
        <v>30</v>
      </c>
      <c r="BB119" s="32" t="s">
        <v>30</v>
      </c>
      <c r="BC119" s="32" t="s">
        <v>30</v>
      </c>
      <c r="BD119" s="32" t="s">
        <v>30</v>
      </c>
      <c r="BE119" s="32" t="s">
        <v>30</v>
      </c>
      <c r="BF119" s="31" t="s">
        <v>30</v>
      </c>
      <c r="BG119" s="32" t="s">
        <v>30</v>
      </c>
      <c r="BH119" s="32" t="s">
        <v>30</v>
      </c>
      <c r="BI119" s="32" t="s">
        <v>30</v>
      </c>
      <c r="BJ119" s="32" t="s">
        <v>30</v>
      </c>
      <c r="BK119" s="32" t="s">
        <v>30</v>
      </c>
      <c r="BL119" s="32" t="s">
        <v>30</v>
      </c>
      <c r="BM119" s="32" t="s">
        <v>30</v>
      </c>
      <c r="BN119" s="32" t="s">
        <v>30</v>
      </c>
      <c r="BO119" s="31" t="s">
        <v>30</v>
      </c>
      <c r="BP119" s="32" t="s">
        <v>30</v>
      </c>
      <c r="BQ119" s="32" t="s">
        <v>30</v>
      </c>
      <c r="BR119" s="32" t="s">
        <v>30</v>
      </c>
      <c r="BS119" s="32" t="s">
        <v>30</v>
      </c>
      <c r="BT119" s="32" t="s">
        <v>30</v>
      </c>
      <c r="BU119" s="32" t="s">
        <v>30</v>
      </c>
      <c r="BV119" s="32" t="s">
        <v>30</v>
      </c>
      <c r="BW119" s="33" t="s">
        <v>30</v>
      </c>
      <c r="BX119" s="31" t="s">
        <v>30</v>
      </c>
      <c r="BY119" s="43" t="s">
        <v>30</v>
      </c>
      <c r="BZ119" s="43" t="s">
        <v>30</v>
      </c>
      <c r="CA119" s="43" t="s">
        <v>30</v>
      </c>
      <c r="CB119" s="43" t="s">
        <v>30</v>
      </c>
      <c r="CC119" s="43" t="s">
        <v>30</v>
      </c>
      <c r="CD119" s="32" t="s">
        <v>30</v>
      </c>
      <c r="CE119" s="32" t="s">
        <v>30</v>
      </c>
      <c r="CF119" s="34" t="s">
        <v>30</v>
      </c>
      <c r="CG119" s="26">
        <v>1</v>
      </c>
      <c r="CH119" s="27">
        <v>960000</v>
      </c>
      <c r="CI119" s="27">
        <v>1152000</v>
      </c>
      <c r="CJ119" s="27"/>
      <c r="CK119" s="27"/>
      <c r="CL119" s="143">
        <f t="shared" si="539"/>
        <v>0.12856486930664499</v>
      </c>
      <c r="CM119" s="27">
        <f t="shared" si="574"/>
        <v>1056000</v>
      </c>
      <c r="CN119" s="27">
        <f t="shared" si="515"/>
        <v>200640</v>
      </c>
      <c r="CO119" s="28">
        <f t="shared" si="540"/>
        <v>1256640</v>
      </c>
      <c r="CP119" s="31" t="s">
        <v>30</v>
      </c>
      <c r="CQ119" s="32" t="s">
        <v>30</v>
      </c>
      <c r="CR119" s="32" t="s">
        <v>30</v>
      </c>
      <c r="CS119" s="32" t="s">
        <v>30</v>
      </c>
      <c r="CT119" s="32" t="s">
        <v>30</v>
      </c>
      <c r="CU119" s="32" t="s">
        <v>30</v>
      </c>
      <c r="CV119" s="32" t="s">
        <v>30</v>
      </c>
      <c r="CW119" s="32" t="s">
        <v>30</v>
      </c>
      <c r="CX119" s="34" t="s">
        <v>30</v>
      </c>
      <c r="CY119" s="31" t="s">
        <v>30</v>
      </c>
      <c r="CZ119" s="32" t="s">
        <v>30</v>
      </c>
      <c r="DA119" s="32" t="s">
        <v>30</v>
      </c>
      <c r="DB119" s="32" t="s">
        <v>30</v>
      </c>
      <c r="DC119" s="32" t="s">
        <v>30</v>
      </c>
      <c r="DD119" s="32" t="s">
        <v>30</v>
      </c>
      <c r="DE119" s="32" t="s">
        <v>30</v>
      </c>
      <c r="DF119" s="32" t="s">
        <v>30</v>
      </c>
      <c r="DG119" s="32" t="s">
        <v>30</v>
      </c>
      <c r="DH119" s="31" t="s">
        <v>30</v>
      </c>
      <c r="DI119" s="43" t="s">
        <v>30</v>
      </c>
      <c r="DJ119" s="43" t="s">
        <v>30</v>
      </c>
      <c r="DK119" s="43" t="s">
        <v>30</v>
      </c>
      <c r="DL119" s="43" t="s">
        <v>30</v>
      </c>
      <c r="DM119" s="32" t="s">
        <v>30</v>
      </c>
      <c r="DN119" s="32" t="s">
        <v>30</v>
      </c>
      <c r="DO119" s="33" t="s">
        <v>30</v>
      </c>
    </row>
    <row r="120" spans="1:119" ht="27.75" customHeight="1" x14ac:dyDescent="0.25">
      <c r="A120" s="23">
        <f t="shared" si="544"/>
        <v>102</v>
      </c>
      <c r="B120" s="24" t="s">
        <v>134</v>
      </c>
      <c r="C120" s="25" t="s">
        <v>147</v>
      </c>
      <c r="D120" s="31" t="s">
        <v>30</v>
      </c>
      <c r="E120" s="32" t="s">
        <v>30</v>
      </c>
      <c r="F120" s="32" t="s">
        <v>30</v>
      </c>
      <c r="G120" s="32" t="s">
        <v>30</v>
      </c>
      <c r="H120" s="32" t="s">
        <v>30</v>
      </c>
      <c r="I120" s="32" t="s">
        <v>30</v>
      </c>
      <c r="J120" s="32" t="s">
        <v>30</v>
      </c>
      <c r="K120" s="32" t="s">
        <v>30</v>
      </c>
      <c r="L120" s="32" t="s">
        <v>30</v>
      </c>
      <c r="M120" s="31" t="s">
        <v>30</v>
      </c>
      <c r="N120" s="32" t="s">
        <v>30</v>
      </c>
      <c r="O120" s="32" t="s">
        <v>30</v>
      </c>
      <c r="P120" s="32" t="s">
        <v>30</v>
      </c>
      <c r="Q120" s="32" t="s">
        <v>30</v>
      </c>
      <c r="R120" s="32" t="s">
        <v>30</v>
      </c>
      <c r="S120" s="32" t="s">
        <v>30</v>
      </c>
      <c r="T120" s="32" t="s">
        <v>30</v>
      </c>
      <c r="U120" s="33" t="s">
        <v>30</v>
      </c>
      <c r="V120" s="31" t="s">
        <v>30</v>
      </c>
      <c r="W120" s="32" t="s">
        <v>30</v>
      </c>
      <c r="X120" s="32" t="s">
        <v>30</v>
      </c>
      <c r="Y120" s="32" t="s">
        <v>30</v>
      </c>
      <c r="Z120" s="32" t="s">
        <v>30</v>
      </c>
      <c r="AA120" s="32" t="s">
        <v>30</v>
      </c>
      <c r="AB120" s="32" t="s">
        <v>30</v>
      </c>
      <c r="AC120" s="32" t="s">
        <v>30</v>
      </c>
      <c r="AD120" s="34" t="s">
        <v>30</v>
      </c>
      <c r="AE120" s="31" t="s">
        <v>30</v>
      </c>
      <c r="AF120" s="32" t="s">
        <v>30</v>
      </c>
      <c r="AG120" s="32" t="s">
        <v>30</v>
      </c>
      <c r="AH120" s="32" t="s">
        <v>30</v>
      </c>
      <c r="AI120" s="32" t="s">
        <v>30</v>
      </c>
      <c r="AJ120" s="32" t="s">
        <v>30</v>
      </c>
      <c r="AK120" s="32" t="s">
        <v>30</v>
      </c>
      <c r="AL120" s="32" t="s">
        <v>30</v>
      </c>
      <c r="AM120" s="33" t="s">
        <v>30</v>
      </c>
      <c r="AN120" s="31" t="s">
        <v>30</v>
      </c>
      <c r="AO120" s="32" t="s">
        <v>30</v>
      </c>
      <c r="AP120" s="32" t="s">
        <v>30</v>
      </c>
      <c r="AQ120" s="32" t="s">
        <v>30</v>
      </c>
      <c r="AR120" s="32" t="s">
        <v>30</v>
      </c>
      <c r="AS120" s="32" t="s">
        <v>30</v>
      </c>
      <c r="AT120" s="32" t="s">
        <v>30</v>
      </c>
      <c r="AU120" s="32" t="s">
        <v>30</v>
      </c>
      <c r="AV120" s="33" t="s">
        <v>30</v>
      </c>
      <c r="AW120" s="31" t="s">
        <v>30</v>
      </c>
      <c r="AX120" s="32" t="s">
        <v>30</v>
      </c>
      <c r="AY120" s="32" t="s">
        <v>30</v>
      </c>
      <c r="AZ120" s="32" t="s">
        <v>30</v>
      </c>
      <c r="BA120" s="32" t="s">
        <v>30</v>
      </c>
      <c r="BB120" s="32" t="s">
        <v>30</v>
      </c>
      <c r="BC120" s="32" t="s">
        <v>30</v>
      </c>
      <c r="BD120" s="32" t="s">
        <v>30</v>
      </c>
      <c r="BE120" s="32" t="s">
        <v>30</v>
      </c>
      <c r="BF120" s="31" t="s">
        <v>30</v>
      </c>
      <c r="BG120" s="32" t="s">
        <v>30</v>
      </c>
      <c r="BH120" s="32" t="s">
        <v>30</v>
      </c>
      <c r="BI120" s="32" t="s">
        <v>30</v>
      </c>
      <c r="BJ120" s="32" t="s">
        <v>30</v>
      </c>
      <c r="BK120" s="32" t="s">
        <v>30</v>
      </c>
      <c r="BL120" s="32" t="s">
        <v>30</v>
      </c>
      <c r="BM120" s="32" t="s">
        <v>30</v>
      </c>
      <c r="BN120" s="32" t="s">
        <v>30</v>
      </c>
      <c r="BO120" s="31" t="s">
        <v>30</v>
      </c>
      <c r="BP120" s="32" t="s">
        <v>30</v>
      </c>
      <c r="BQ120" s="32" t="s">
        <v>30</v>
      </c>
      <c r="BR120" s="32" t="s">
        <v>30</v>
      </c>
      <c r="BS120" s="32" t="s">
        <v>30</v>
      </c>
      <c r="BT120" s="32" t="s">
        <v>30</v>
      </c>
      <c r="BU120" s="32" t="s">
        <v>30</v>
      </c>
      <c r="BV120" s="32" t="s">
        <v>30</v>
      </c>
      <c r="BW120" s="33" t="s">
        <v>30</v>
      </c>
      <c r="BX120" s="31" t="s">
        <v>30</v>
      </c>
      <c r="BY120" s="43" t="s">
        <v>30</v>
      </c>
      <c r="BZ120" s="43" t="s">
        <v>30</v>
      </c>
      <c r="CA120" s="43" t="s">
        <v>30</v>
      </c>
      <c r="CB120" s="43" t="s">
        <v>30</v>
      </c>
      <c r="CC120" s="43" t="s">
        <v>30</v>
      </c>
      <c r="CD120" s="32" t="s">
        <v>30</v>
      </c>
      <c r="CE120" s="32" t="s">
        <v>30</v>
      </c>
      <c r="CF120" s="34" t="s">
        <v>30</v>
      </c>
      <c r="CG120" s="26">
        <v>1</v>
      </c>
      <c r="CH120" s="27">
        <v>1792000</v>
      </c>
      <c r="CI120" s="27">
        <v>2150400</v>
      </c>
      <c r="CJ120" s="27"/>
      <c r="CK120" s="27"/>
      <c r="CL120" s="143">
        <f t="shared" si="539"/>
        <v>0.12856486930664501</v>
      </c>
      <c r="CM120" s="27">
        <f t="shared" si="574"/>
        <v>1971200</v>
      </c>
      <c r="CN120" s="27">
        <f t="shared" si="515"/>
        <v>374528</v>
      </c>
      <c r="CO120" s="28">
        <f t="shared" si="540"/>
        <v>2345728</v>
      </c>
      <c r="CP120" s="31" t="s">
        <v>30</v>
      </c>
      <c r="CQ120" s="32" t="s">
        <v>30</v>
      </c>
      <c r="CR120" s="32" t="s">
        <v>30</v>
      </c>
      <c r="CS120" s="32" t="s">
        <v>30</v>
      </c>
      <c r="CT120" s="32" t="s">
        <v>30</v>
      </c>
      <c r="CU120" s="32" t="s">
        <v>30</v>
      </c>
      <c r="CV120" s="32" t="s">
        <v>30</v>
      </c>
      <c r="CW120" s="32" t="s">
        <v>30</v>
      </c>
      <c r="CX120" s="34" t="s">
        <v>30</v>
      </c>
      <c r="CY120" s="31" t="s">
        <v>30</v>
      </c>
      <c r="CZ120" s="32" t="s">
        <v>30</v>
      </c>
      <c r="DA120" s="32" t="s">
        <v>30</v>
      </c>
      <c r="DB120" s="32" t="s">
        <v>30</v>
      </c>
      <c r="DC120" s="32" t="s">
        <v>30</v>
      </c>
      <c r="DD120" s="32" t="s">
        <v>30</v>
      </c>
      <c r="DE120" s="32" t="s">
        <v>30</v>
      </c>
      <c r="DF120" s="32" t="s">
        <v>30</v>
      </c>
      <c r="DG120" s="32" t="s">
        <v>30</v>
      </c>
      <c r="DH120" s="31" t="s">
        <v>30</v>
      </c>
      <c r="DI120" s="43" t="s">
        <v>30</v>
      </c>
      <c r="DJ120" s="43" t="s">
        <v>30</v>
      </c>
      <c r="DK120" s="43" t="s">
        <v>30</v>
      </c>
      <c r="DL120" s="43" t="s">
        <v>30</v>
      </c>
      <c r="DM120" s="32" t="s">
        <v>30</v>
      </c>
      <c r="DN120" s="32" t="s">
        <v>30</v>
      </c>
      <c r="DO120" s="33" t="s">
        <v>30</v>
      </c>
    </row>
    <row r="121" spans="1:119" ht="21" customHeight="1" x14ac:dyDescent="0.25">
      <c r="A121" s="23">
        <f t="shared" si="544"/>
        <v>103</v>
      </c>
      <c r="B121" s="24" t="s">
        <v>134</v>
      </c>
      <c r="C121" s="25" t="s">
        <v>148</v>
      </c>
      <c r="D121" s="26">
        <v>1</v>
      </c>
      <c r="E121" s="27">
        <v>1500000</v>
      </c>
      <c r="F121" s="139">
        <v>1500000</v>
      </c>
      <c r="G121" s="148"/>
      <c r="H121" s="148"/>
      <c r="I121" s="143">
        <f t="shared" ref="I121:I123" si="575">+STDEVA(E121:F121)/AVERAGE(E121:F121)</f>
        <v>0</v>
      </c>
      <c r="J121" s="113">
        <f t="shared" si="399"/>
        <v>1500000</v>
      </c>
      <c r="K121" s="28">
        <f t="shared" ref="K121:K123" si="576">J121*19%</f>
        <v>285000</v>
      </c>
      <c r="L121" s="29">
        <f t="shared" si="400"/>
        <v>1785000</v>
      </c>
      <c r="M121" s="26">
        <v>1</v>
      </c>
      <c r="N121" s="27">
        <v>1500000</v>
      </c>
      <c r="O121" s="27">
        <v>2500000</v>
      </c>
      <c r="P121" s="145"/>
      <c r="Q121" s="145"/>
      <c r="R121" s="143">
        <f t="shared" ref="R121:R123" si="577">+STDEVA(N121:O121)/AVERAGE(N121:O121)</f>
        <v>0.35355339059327373</v>
      </c>
      <c r="S121" s="27">
        <f t="shared" ref="S121:S123" si="578">+AVERAGE(N121:P121)</f>
        <v>2000000</v>
      </c>
      <c r="T121" s="28">
        <f t="shared" ref="T121:T123" si="579">+S121*19%</f>
        <v>380000</v>
      </c>
      <c r="U121" s="30">
        <f t="shared" ref="U121:U123" si="580">+T121+S121</f>
        <v>2380000</v>
      </c>
      <c r="V121" s="26">
        <v>1</v>
      </c>
      <c r="W121" s="27">
        <v>1500000</v>
      </c>
      <c r="X121" s="27">
        <v>2500000</v>
      </c>
      <c r="Y121" s="145"/>
      <c r="Z121" s="145"/>
      <c r="AA121" s="143">
        <f t="shared" ref="AA121:AA123" si="581">+STDEVA(W121:X121)/AVERAGE(W121:X121)</f>
        <v>0.35355339059327373</v>
      </c>
      <c r="AB121" s="27">
        <f t="shared" ref="AB121:AB123" si="582">+AVERAGE(W121:Y121)</f>
        <v>2000000</v>
      </c>
      <c r="AC121" s="28">
        <f t="shared" ref="AC121:AC123" si="583">+AB121*19%</f>
        <v>380000</v>
      </c>
      <c r="AD121" s="29">
        <f t="shared" ref="AD121:AD123" si="584">+AC121+AB121</f>
        <v>2380000</v>
      </c>
      <c r="AE121" s="26">
        <v>1</v>
      </c>
      <c r="AF121" s="27">
        <v>1500000</v>
      </c>
      <c r="AG121" s="27">
        <v>2500000</v>
      </c>
      <c r="AH121" s="145"/>
      <c r="AI121" s="145"/>
      <c r="AJ121" s="143">
        <f t="shared" ref="AJ121:AJ123" si="585">+STDEVA(AF121:AG121)/AVERAGE(AF121:AG121)</f>
        <v>0.35355339059327373</v>
      </c>
      <c r="AK121" s="27">
        <f t="shared" ref="AK121:AK123" si="586">+AVERAGE(AF121:AH121)</f>
        <v>2000000</v>
      </c>
      <c r="AL121" s="28">
        <f t="shared" ref="AL121:AL123" si="587">+AK121*19%</f>
        <v>380000</v>
      </c>
      <c r="AM121" s="30">
        <f t="shared" ref="AM121:AM123" si="588">+AL121+AK121</f>
        <v>2380000</v>
      </c>
      <c r="AN121" s="26">
        <v>1</v>
      </c>
      <c r="AO121" s="27">
        <v>1500000</v>
      </c>
      <c r="AP121" s="27">
        <v>2500000</v>
      </c>
      <c r="AQ121" s="145"/>
      <c r="AR121" s="145"/>
      <c r="AS121" s="143">
        <f t="shared" si="422"/>
        <v>0.35355339059327373</v>
      </c>
      <c r="AT121" s="27">
        <f t="shared" ref="AT121:AT123" si="589">+AVERAGE(AO121:AQ121)</f>
        <v>2000000</v>
      </c>
      <c r="AU121" s="28">
        <f t="shared" ref="AU121:AU123" si="590">+AT121*19%</f>
        <v>380000</v>
      </c>
      <c r="AV121" s="30">
        <f t="shared" ref="AV121:AV123" si="591">+AU121+AT121</f>
        <v>2380000</v>
      </c>
      <c r="AW121" s="26">
        <v>1</v>
      </c>
      <c r="AX121" s="27">
        <v>1500000</v>
      </c>
      <c r="AY121" s="27">
        <v>2500000</v>
      </c>
      <c r="AZ121" s="145"/>
      <c r="BA121" s="145"/>
      <c r="BB121" s="143">
        <f t="shared" si="423"/>
        <v>0.35355339059327373</v>
      </c>
      <c r="BC121" s="27">
        <f t="shared" ref="BC121:BC123" si="592">+AVERAGE(AX121:AZ121)</f>
        <v>2000000</v>
      </c>
      <c r="BD121" s="27">
        <f t="shared" ref="BD121:BD123" si="593">+BC121*19%</f>
        <v>380000</v>
      </c>
      <c r="BE121" s="27">
        <f t="shared" ref="BE121:BE123" si="594">+BD121+BC121</f>
        <v>2380000</v>
      </c>
      <c r="BF121" s="26">
        <v>1</v>
      </c>
      <c r="BG121" s="27">
        <v>1200000</v>
      </c>
      <c r="BH121" s="27">
        <v>1344000</v>
      </c>
      <c r="BI121" s="145"/>
      <c r="BJ121" s="145"/>
      <c r="BK121" s="143">
        <f t="shared" si="401"/>
        <v>8.0049824285269522E-2</v>
      </c>
      <c r="BL121" s="27">
        <f t="shared" ref="BL121:BL123" si="595">+AVERAGE(BG121:BI121)</f>
        <v>1272000</v>
      </c>
      <c r="BM121" s="27">
        <f t="shared" ref="BM121:BM123" si="596">+BL121*19%</f>
        <v>241680</v>
      </c>
      <c r="BN121" s="28">
        <f t="shared" ref="BN121:BN123" si="597">+BM121+BL121</f>
        <v>1513680</v>
      </c>
      <c r="BO121" s="26">
        <v>1</v>
      </c>
      <c r="BP121" s="27">
        <v>1200000</v>
      </c>
      <c r="BQ121" s="27">
        <v>1100000</v>
      </c>
      <c r="BR121" s="148"/>
      <c r="BS121" s="148"/>
      <c r="BT121" s="143">
        <f t="shared" si="405"/>
        <v>6.1487546190134572E-2</v>
      </c>
      <c r="BU121" s="27">
        <f t="shared" ref="BU121:BU123" si="598">+AVERAGE(BP121:BR121)</f>
        <v>1150000</v>
      </c>
      <c r="BV121" s="28">
        <f t="shared" ref="BV121:BV123" si="599">+BU121*19%</f>
        <v>218500</v>
      </c>
      <c r="BW121" s="30">
        <f t="shared" ref="BW121:BW123" si="600">+BV121+BU121</f>
        <v>1368500</v>
      </c>
      <c r="BX121" s="26">
        <v>1</v>
      </c>
      <c r="BY121" s="28">
        <v>1200000</v>
      </c>
      <c r="BZ121" s="28">
        <v>1100000</v>
      </c>
      <c r="CA121" s="156"/>
      <c r="CB121" s="156"/>
      <c r="CC121" s="177">
        <f t="shared" si="406"/>
        <v>6.1487546190134572E-2</v>
      </c>
      <c r="CD121" s="28">
        <f t="shared" ref="CD121:CD123" si="601">+AVERAGE(BY121:CA121)</f>
        <v>1150000</v>
      </c>
      <c r="CE121" s="28">
        <f t="shared" ref="CE121:CE123" si="602">+CD121*19%</f>
        <v>218500</v>
      </c>
      <c r="CF121" s="29">
        <f t="shared" ref="CF121:CF123" si="603">+CE121+CD121</f>
        <v>1368500</v>
      </c>
      <c r="CG121" s="26">
        <v>1</v>
      </c>
      <c r="CH121" s="27">
        <v>960000</v>
      </c>
      <c r="CI121" s="27">
        <v>1152000</v>
      </c>
      <c r="CJ121" s="148"/>
      <c r="CK121" s="148"/>
      <c r="CL121" s="143">
        <f t="shared" si="539"/>
        <v>0.12856486930664499</v>
      </c>
      <c r="CM121" s="27">
        <f t="shared" si="574"/>
        <v>1056000</v>
      </c>
      <c r="CN121" s="27">
        <f t="shared" si="515"/>
        <v>200640</v>
      </c>
      <c r="CO121" s="28">
        <f t="shared" si="540"/>
        <v>1256640</v>
      </c>
      <c r="CP121" s="31" t="s">
        <v>30</v>
      </c>
      <c r="CQ121" s="32" t="s">
        <v>30</v>
      </c>
      <c r="CR121" s="32" t="s">
        <v>30</v>
      </c>
      <c r="CS121" s="32" t="s">
        <v>30</v>
      </c>
      <c r="CT121" s="32" t="s">
        <v>30</v>
      </c>
      <c r="CU121" s="32" t="s">
        <v>30</v>
      </c>
      <c r="CV121" s="32" t="s">
        <v>30</v>
      </c>
      <c r="CW121" s="32" t="s">
        <v>30</v>
      </c>
      <c r="CX121" s="34" t="s">
        <v>30</v>
      </c>
      <c r="CY121" s="31" t="s">
        <v>30</v>
      </c>
      <c r="CZ121" s="32" t="s">
        <v>30</v>
      </c>
      <c r="DA121" s="32" t="s">
        <v>30</v>
      </c>
      <c r="DB121" s="32" t="s">
        <v>30</v>
      </c>
      <c r="DC121" s="32" t="s">
        <v>30</v>
      </c>
      <c r="DD121" s="32" t="s">
        <v>30</v>
      </c>
      <c r="DE121" s="32" t="s">
        <v>30</v>
      </c>
      <c r="DF121" s="32" t="s">
        <v>30</v>
      </c>
      <c r="DG121" s="32" t="s">
        <v>30</v>
      </c>
      <c r="DH121" s="31" t="s">
        <v>30</v>
      </c>
      <c r="DI121" s="43" t="s">
        <v>30</v>
      </c>
      <c r="DJ121" s="43" t="s">
        <v>30</v>
      </c>
      <c r="DK121" s="43" t="s">
        <v>30</v>
      </c>
      <c r="DL121" s="43" t="s">
        <v>30</v>
      </c>
      <c r="DM121" s="32" t="s">
        <v>30</v>
      </c>
      <c r="DN121" s="32" t="s">
        <v>30</v>
      </c>
      <c r="DO121" s="33" t="s">
        <v>30</v>
      </c>
    </row>
    <row r="122" spans="1:119" ht="21" customHeight="1" x14ac:dyDescent="0.25">
      <c r="A122" s="23">
        <f t="shared" si="544"/>
        <v>104</v>
      </c>
      <c r="B122" s="24" t="s">
        <v>134</v>
      </c>
      <c r="C122" s="25" t="s">
        <v>149</v>
      </c>
      <c r="D122" s="26">
        <v>1</v>
      </c>
      <c r="E122" s="27">
        <v>1500000</v>
      </c>
      <c r="F122" s="139">
        <v>1500000</v>
      </c>
      <c r="G122" s="148"/>
      <c r="H122" s="148"/>
      <c r="I122" s="143">
        <f t="shared" si="575"/>
        <v>0</v>
      </c>
      <c r="J122" s="113">
        <f t="shared" si="399"/>
        <v>1500000</v>
      </c>
      <c r="K122" s="28">
        <f t="shared" si="576"/>
        <v>285000</v>
      </c>
      <c r="L122" s="29">
        <f t="shared" si="400"/>
        <v>1785000</v>
      </c>
      <c r="M122" s="26">
        <v>1</v>
      </c>
      <c r="N122" s="27">
        <v>1500000</v>
      </c>
      <c r="O122" s="27">
        <v>2500000</v>
      </c>
      <c r="P122" s="145"/>
      <c r="Q122" s="145"/>
      <c r="R122" s="143">
        <f t="shared" si="577"/>
        <v>0.35355339059327373</v>
      </c>
      <c r="S122" s="27">
        <f t="shared" si="578"/>
        <v>2000000</v>
      </c>
      <c r="T122" s="28">
        <f t="shared" si="579"/>
        <v>380000</v>
      </c>
      <c r="U122" s="30">
        <f t="shared" si="580"/>
        <v>2380000</v>
      </c>
      <c r="V122" s="26">
        <v>1</v>
      </c>
      <c r="W122" s="27">
        <v>1500000</v>
      </c>
      <c r="X122" s="27">
        <v>2500000</v>
      </c>
      <c r="Y122" s="145"/>
      <c r="Z122" s="145"/>
      <c r="AA122" s="143">
        <f t="shared" si="581"/>
        <v>0.35355339059327373</v>
      </c>
      <c r="AB122" s="27">
        <f t="shared" si="582"/>
        <v>2000000</v>
      </c>
      <c r="AC122" s="28">
        <f t="shared" si="583"/>
        <v>380000</v>
      </c>
      <c r="AD122" s="29">
        <f t="shared" si="584"/>
        <v>2380000</v>
      </c>
      <c r="AE122" s="26">
        <v>1</v>
      </c>
      <c r="AF122" s="27">
        <v>1500000</v>
      </c>
      <c r="AG122" s="27">
        <v>2500000</v>
      </c>
      <c r="AH122" s="145"/>
      <c r="AI122" s="145"/>
      <c r="AJ122" s="143">
        <f t="shared" si="585"/>
        <v>0.35355339059327373</v>
      </c>
      <c r="AK122" s="27">
        <f t="shared" si="586"/>
        <v>2000000</v>
      </c>
      <c r="AL122" s="28">
        <f t="shared" si="587"/>
        <v>380000</v>
      </c>
      <c r="AM122" s="30">
        <f t="shared" si="588"/>
        <v>2380000</v>
      </c>
      <c r="AN122" s="26">
        <v>1</v>
      </c>
      <c r="AO122" s="27">
        <v>1500000</v>
      </c>
      <c r="AP122" s="27">
        <v>2500000</v>
      </c>
      <c r="AQ122" s="145"/>
      <c r="AR122" s="145"/>
      <c r="AS122" s="143">
        <f t="shared" si="422"/>
        <v>0.35355339059327373</v>
      </c>
      <c r="AT122" s="27">
        <f t="shared" si="589"/>
        <v>2000000</v>
      </c>
      <c r="AU122" s="28">
        <f t="shared" si="590"/>
        <v>380000</v>
      </c>
      <c r="AV122" s="30">
        <f t="shared" si="591"/>
        <v>2380000</v>
      </c>
      <c r="AW122" s="26">
        <v>1</v>
      </c>
      <c r="AX122" s="27">
        <v>1500000</v>
      </c>
      <c r="AY122" s="27">
        <v>2500000</v>
      </c>
      <c r="AZ122" s="145"/>
      <c r="BA122" s="145"/>
      <c r="BB122" s="143">
        <f t="shared" si="423"/>
        <v>0.35355339059327373</v>
      </c>
      <c r="BC122" s="27">
        <f t="shared" si="592"/>
        <v>2000000</v>
      </c>
      <c r="BD122" s="27">
        <f t="shared" si="593"/>
        <v>380000</v>
      </c>
      <c r="BE122" s="27">
        <f t="shared" si="594"/>
        <v>2380000</v>
      </c>
      <c r="BF122" s="26">
        <v>1</v>
      </c>
      <c r="BG122" s="27">
        <v>1200000</v>
      </c>
      <c r="BH122" s="27">
        <v>1344000</v>
      </c>
      <c r="BI122" s="145"/>
      <c r="BJ122" s="145"/>
      <c r="BK122" s="143">
        <f t="shared" si="401"/>
        <v>8.0049824285269522E-2</v>
      </c>
      <c r="BL122" s="27">
        <f t="shared" si="595"/>
        <v>1272000</v>
      </c>
      <c r="BM122" s="27">
        <f t="shared" si="596"/>
        <v>241680</v>
      </c>
      <c r="BN122" s="28">
        <f t="shared" si="597"/>
        <v>1513680</v>
      </c>
      <c r="BO122" s="26">
        <v>1</v>
      </c>
      <c r="BP122" s="27">
        <v>1200000</v>
      </c>
      <c r="BQ122" s="27">
        <v>1100000</v>
      </c>
      <c r="BR122" s="148"/>
      <c r="BS122" s="148"/>
      <c r="BT122" s="143">
        <f t="shared" si="405"/>
        <v>6.1487546190134572E-2</v>
      </c>
      <c r="BU122" s="27">
        <f t="shared" si="598"/>
        <v>1150000</v>
      </c>
      <c r="BV122" s="28">
        <f t="shared" si="599"/>
        <v>218500</v>
      </c>
      <c r="BW122" s="30">
        <f t="shared" si="600"/>
        <v>1368500</v>
      </c>
      <c r="BX122" s="26">
        <v>1</v>
      </c>
      <c r="BY122" s="28">
        <v>1200000</v>
      </c>
      <c r="BZ122" s="28">
        <v>1100000</v>
      </c>
      <c r="CA122" s="156"/>
      <c r="CB122" s="156"/>
      <c r="CC122" s="177">
        <f t="shared" si="406"/>
        <v>6.1487546190134572E-2</v>
      </c>
      <c r="CD122" s="28">
        <f t="shared" si="601"/>
        <v>1150000</v>
      </c>
      <c r="CE122" s="28">
        <f t="shared" si="602"/>
        <v>218500</v>
      </c>
      <c r="CF122" s="29">
        <f t="shared" si="603"/>
        <v>1368500</v>
      </c>
      <c r="CG122" s="26">
        <v>1</v>
      </c>
      <c r="CH122" s="27">
        <v>960000</v>
      </c>
      <c r="CI122" s="27">
        <v>1152000</v>
      </c>
      <c r="CJ122" s="148"/>
      <c r="CK122" s="148"/>
      <c r="CL122" s="143">
        <f t="shared" si="539"/>
        <v>0.12856486930664499</v>
      </c>
      <c r="CM122" s="27">
        <f t="shared" si="574"/>
        <v>1056000</v>
      </c>
      <c r="CN122" s="27">
        <f t="shared" si="515"/>
        <v>200640</v>
      </c>
      <c r="CO122" s="28">
        <f t="shared" si="540"/>
        <v>1256640</v>
      </c>
      <c r="CP122" s="31" t="s">
        <v>30</v>
      </c>
      <c r="CQ122" s="32" t="s">
        <v>30</v>
      </c>
      <c r="CR122" s="32" t="s">
        <v>30</v>
      </c>
      <c r="CS122" s="32" t="s">
        <v>30</v>
      </c>
      <c r="CT122" s="32" t="s">
        <v>30</v>
      </c>
      <c r="CU122" s="32" t="s">
        <v>30</v>
      </c>
      <c r="CV122" s="32" t="s">
        <v>30</v>
      </c>
      <c r="CW122" s="32" t="s">
        <v>30</v>
      </c>
      <c r="CX122" s="34" t="s">
        <v>30</v>
      </c>
      <c r="CY122" s="31" t="s">
        <v>30</v>
      </c>
      <c r="CZ122" s="32" t="s">
        <v>30</v>
      </c>
      <c r="DA122" s="32" t="s">
        <v>30</v>
      </c>
      <c r="DB122" s="32" t="s">
        <v>30</v>
      </c>
      <c r="DC122" s="32" t="s">
        <v>30</v>
      </c>
      <c r="DD122" s="32" t="s">
        <v>30</v>
      </c>
      <c r="DE122" s="32" t="s">
        <v>30</v>
      </c>
      <c r="DF122" s="32" t="s">
        <v>30</v>
      </c>
      <c r="DG122" s="32" t="s">
        <v>30</v>
      </c>
      <c r="DH122" s="31" t="s">
        <v>30</v>
      </c>
      <c r="DI122" s="43" t="s">
        <v>30</v>
      </c>
      <c r="DJ122" s="43" t="s">
        <v>30</v>
      </c>
      <c r="DK122" s="43" t="s">
        <v>30</v>
      </c>
      <c r="DL122" s="43" t="s">
        <v>30</v>
      </c>
      <c r="DM122" s="32" t="s">
        <v>30</v>
      </c>
      <c r="DN122" s="32" t="s">
        <v>30</v>
      </c>
      <c r="DO122" s="33" t="s">
        <v>30</v>
      </c>
    </row>
    <row r="123" spans="1:119" ht="21" customHeight="1" x14ac:dyDescent="0.25">
      <c r="A123" s="23">
        <f t="shared" si="544"/>
        <v>105</v>
      </c>
      <c r="B123" s="53" t="s">
        <v>134</v>
      </c>
      <c r="C123" s="25" t="s">
        <v>150</v>
      </c>
      <c r="D123" s="26">
        <v>1</v>
      </c>
      <c r="E123" s="27">
        <v>1500000</v>
      </c>
      <c r="F123" s="139">
        <v>1500000</v>
      </c>
      <c r="G123" s="148"/>
      <c r="H123" s="148"/>
      <c r="I123" s="143">
        <f t="shared" si="575"/>
        <v>0</v>
      </c>
      <c r="J123" s="113">
        <f t="shared" si="399"/>
        <v>1500000</v>
      </c>
      <c r="K123" s="28">
        <f t="shared" si="576"/>
        <v>285000</v>
      </c>
      <c r="L123" s="29">
        <f t="shared" si="400"/>
        <v>1785000</v>
      </c>
      <c r="M123" s="26">
        <v>1</v>
      </c>
      <c r="N123" s="27">
        <v>1500000</v>
      </c>
      <c r="O123" s="27">
        <v>2500000</v>
      </c>
      <c r="P123" s="145"/>
      <c r="Q123" s="145"/>
      <c r="R123" s="143">
        <f t="shared" si="577"/>
        <v>0.35355339059327373</v>
      </c>
      <c r="S123" s="27">
        <f t="shared" si="578"/>
        <v>2000000</v>
      </c>
      <c r="T123" s="28">
        <f t="shared" si="579"/>
        <v>380000</v>
      </c>
      <c r="U123" s="30">
        <f t="shared" si="580"/>
        <v>2380000</v>
      </c>
      <c r="V123" s="26">
        <v>1</v>
      </c>
      <c r="W123" s="27">
        <v>1500000</v>
      </c>
      <c r="X123" s="27">
        <v>2500000</v>
      </c>
      <c r="Y123" s="145"/>
      <c r="Z123" s="145"/>
      <c r="AA123" s="143">
        <f t="shared" si="581"/>
        <v>0.35355339059327373</v>
      </c>
      <c r="AB123" s="27">
        <f t="shared" si="582"/>
        <v>2000000</v>
      </c>
      <c r="AC123" s="28">
        <f t="shared" si="583"/>
        <v>380000</v>
      </c>
      <c r="AD123" s="29">
        <f t="shared" si="584"/>
        <v>2380000</v>
      </c>
      <c r="AE123" s="26">
        <v>1</v>
      </c>
      <c r="AF123" s="27">
        <v>1500000</v>
      </c>
      <c r="AG123" s="27">
        <v>2500000</v>
      </c>
      <c r="AH123" s="145"/>
      <c r="AI123" s="145"/>
      <c r="AJ123" s="143">
        <f t="shared" si="585"/>
        <v>0.35355339059327373</v>
      </c>
      <c r="AK123" s="27">
        <f t="shared" si="586"/>
        <v>2000000</v>
      </c>
      <c r="AL123" s="28">
        <f t="shared" si="587"/>
        <v>380000</v>
      </c>
      <c r="AM123" s="30">
        <f t="shared" si="588"/>
        <v>2380000</v>
      </c>
      <c r="AN123" s="26">
        <v>1</v>
      </c>
      <c r="AO123" s="27">
        <v>1500000</v>
      </c>
      <c r="AP123" s="27">
        <v>2500000</v>
      </c>
      <c r="AQ123" s="145"/>
      <c r="AR123" s="145"/>
      <c r="AS123" s="143">
        <f t="shared" si="422"/>
        <v>0.35355339059327373</v>
      </c>
      <c r="AT123" s="27">
        <f t="shared" si="589"/>
        <v>2000000</v>
      </c>
      <c r="AU123" s="28">
        <f t="shared" si="590"/>
        <v>380000</v>
      </c>
      <c r="AV123" s="30">
        <f t="shared" si="591"/>
        <v>2380000</v>
      </c>
      <c r="AW123" s="26">
        <v>1</v>
      </c>
      <c r="AX123" s="27">
        <v>1500000</v>
      </c>
      <c r="AY123" s="27">
        <v>2500000</v>
      </c>
      <c r="AZ123" s="145"/>
      <c r="BA123" s="145"/>
      <c r="BB123" s="143">
        <f t="shared" si="423"/>
        <v>0.35355339059327373</v>
      </c>
      <c r="BC123" s="27">
        <f t="shared" si="592"/>
        <v>2000000</v>
      </c>
      <c r="BD123" s="27">
        <f t="shared" si="593"/>
        <v>380000</v>
      </c>
      <c r="BE123" s="27">
        <f t="shared" si="594"/>
        <v>2380000</v>
      </c>
      <c r="BF123" s="26">
        <v>1</v>
      </c>
      <c r="BG123" s="27">
        <v>1200000</v>
      </c>
      <c r="BH123" s="27">
        <v>1344000</v>
      </c>
      <c r="BI123" s="145"/>
      <c r="BJ123" s="145"/>
      <c r="BK123" s="143">
        <f t="shared" si="401"/>
        <v>8.0049824285269522E-2</v>
      </c>
      <c r="BL123" s="27">
        <f t="shared" si="595"/>
        <v>1272000</v>
      </c>
      <c r="BM123" s="27">
        <f t="shared" si="596"/>
        <v>241680</v>
      </c>
      <c r="BN123" s="28">
        <f t="shared" si="597"/>
        <v>1513680</v>
      </c>
      <c r="BO123" s="26">
        <v>1</v>
      </c>
      <c r="BP123" s="27">
        <v>1200000</v>
      </c>
      <c r="BQ123" s="27">
        <v>1100000</v>
      </c>
      <c r="BR123" s="148"/>
      <c r="BS123" s="148"/>
      <c r="BT123" s="143">
        <f t="shared" si="405"/>
        <v>6.1487546190134572E-2</v>
      </c>
      <c r="BU123" s="27">
        <f t="shared" si="598"/>
        <v>1150000</v>
      </c>
      <c r="BV123" s="28">
        <f t="shared" si="599"/>
        <v>218500</v>
      </c>
      <c r="BW123" s="30">
        <f t="shared" si="600"/>
        <v>1368500</v>
      </c>
      <c r="BX123" s="26">
        <v>1</v>
      </c>
      <c r="BY123" s="28">
        <v>1200000</v>
      </c>
      <c r="BZ123" s="28">
        <v>1100000</v>
      </c>
      <c r="CA123" s="156"/>
      <c r="CB123" s="156"/>
      <c r="CC123" s="177">
        <f t="shared" si="406"/>
        <v>6.1487546190134572E-2</v>
      </c>
      <c r="CD123" s="28">
        <f t="shared" si="601"/>
        <v>1150000</v>
      </c>
      <c r="CE123" s="28">
        <f t="shared" si="602"/>
        <v>218500</v>
      </c>
      <c r="CF123" s="29">
        <f t="shared" si="603"/>
        <v>1368500</v>
      </c>
      <c r="CG123" s="26">
        <v>1</v>
      </c>
      <c r="CH123" s="27">
        <v>960000</v>
      </c>
      <c r="CI123" s="27">
        <v>1152000</v>
      </c>
      <c r="CJ123" s="148"/>
      <c r="CK123" s="148"/>
      <c r="CL123" s="143">
        <f t="shared" si="539"/>
        <v>0.12856486930664499</v>
      </c>
      <c r="CM123" s="27">
        <f t="shared" si="574"/>
        <v>1056000</v>
      </c>
      <c r="CN123" s="27">
        <f t="shared" si="515"/>
        <v>200640</v>
      </c>
      <c r="CO123" s="28">
        <f t="shared" si="540"/>
        <v>1256640</v>
      </c>
      <c r="CP123" s="31" t="s">
        <v>30</v>
      </c>
      <c r="CQ123" s="32" t="s">
        <v>30</v>
      </c>
      <c r="CR123" s="32" t="s">
        <v>30</v>
      </c>
      <c r="CS123" s="32" t="s">
        <v>30</v>
      </c>
      <c r="CT123" s="32" t="s">
        <v>30</v>
      </c>
      <c r="CU123" s="32" t="s">
        <v>30</v>
      </c>
      <c r="CV123" s="32" t="s">
        <v>30</v>
      </c>
      <c r="CW123" s="32" t="s">
        <v>30</v>
      </c>
      <c r="CX123" s="34" t="s">
        <v>30</v>
      </c>
      <c r="CY123" s="31" t="s">
        <v>30</v>
      </c>
      <c r="CZ123" s="32" t="s">
        <v>30</v>
      </c>
      <c r="DA123" s="32" t="s">
        <v>30</v>
      </c>
      <c r="DB123" s="32" t="s">
        <v>30</v>
      </c>
      <c r="DC123" s="32" t="s">
        <v>30</v>
      </c>
      <c r="DD123" s="32" t="s">
        <v>30</v>
      </c>
      <c r="DE123" s="32" t="s">
        <v>30</v>
      </c>
      <c r="DF123" s="32" t="s">
        <v>30</v>
      </c>
      <c r="DG123" s="32" t="s">
        <v>30</v>
      </c>
      <c r="DH123" s="31" t="s">
        <v>30</v>
      </c>
      <c r="DI123" s="43" t="s">
        <v>30</v>
      </c>
      <c r="DJ123" s="43" t="s">
        <v>30</v>
      </c>
      <c r="DK123" s="43" t="s">
        <v>30</v>
      </c>
      <c r="DL123" s="43" t="s">
        <v>30</v>
      </c>
      <c r="DM123" s="32" t="s">
        <v>30</v>
      </c>
      <c r="DN123" s="32" t="s">
        <v>30</v>
      </c>
      <c r="DO123" s="33" t="s">
        <v>30</v>
      </c>
    </row>
    <row r="124" spans="1:119" ht="15" customHeight="1" x14ac:dyDescent="0.25">
      <c r="A124" s="245" t="s">
        <v>151</v>
      </c>
      <c r="B124" s="245"/>
      <c r="C124" s="246"/>
      <c r="D124" s="35"/>
      <c r="E124" s="40"/>
      <c r="F124" s="40"/>
      <c r="G124" s="40"/>
      <c r="H124" s="40"/>
      <c r="I124" s="40"/>
      <c r="J124" s="40"/>
      <c r="K124" s="40"/>
      <c r="L124" s="41"/>
      <c r="M124" s="47"/>
      <c r="N124" s="40"/>
      <c r="O124" s="40"/>
      <c r="P124" s="40"/>
      <c r="Q124" s="40"/>
      <c r="R124" s="40"/>
      <c r="S124" s="40"/>
      <c r="T124" s="40"/>
      <c r="U124" s="42"/>
      <c r="V124" s="47"/>
      <c r="W124" s="40"/>
      <c r="X124" s="40"/>
      <c r="Y124" s="40"/>
      <c r="Z124" s="40"/>
      <c r="AA124" s="40"/>
      <c r="AB124" s="40"/>
      <c r="AC124" s="40"/>
      <c r="AD124" s="41"/>
      <c r="AE124" s="47"/>
      <c r="AF124" s="40"/>
      <c r="AG124" s="40"/>
      <c r="AH124" s="40"/>
      <c r="AI124" s="40"/>
      <c r="AJ124" s="40"/>
      <c r="AK124" s="40"/>
      <c r="AL124" s="40"/>
      <c r="AM124" s="42"/>
      <c r="AN124" s="47"/>
      <c r="AO124" s="40"/>
      <c r="AP124" s="40"/>
      <c r="AQ124" s="40"/>
      <c r="AR124" s="40"/>
      <c r="AS124" s="166"/>
      <c r="AT124" s="40"/>
      <c r="AU124" s="40"/>
      <c r="AV124" s="42"/>
      <c r="AW124" s="47"/>
      <c r="AX124" s="119"/>
      <c r="AY124" s="119"/>
      <c r="AZ124" s="119"/>
      <c r="BA124" s="119"/>
      <c r="BB124" s="172"/>
      <c r="BC124" s="119"/>
      <c r="BD124" s="40"/>
      <c r="BE124" s="40"/>
      <c r="BF124" s="47"/>
      <c r="BG124" s="40"/>
      <c r="BH124" s="40"/>
      <c r="BI124" s="40"/>
      <c r="BJ124" s="40"/>
      <c r="BK124" s="166"/>
      <c r="BL124" s="40"/>
      <c r="BM124" s="40"/>
      <c r="BN124" s="40"/>
      <c r="BO124" s="47"/>
      <c r="BP124" s="40"/>
      <c r="BQ124" s="40"/>
      <c r="BR124" s="40"/>
      <c r="BS124" s="40"/>
      <c r="BT124" s="166"/>
      <c r="BU124" s="40"/>
      <c r="BV124" s="40"/>
      <c r="BW124" s="42"/>
      <c r="BX124" s="47"/>
      <c r="BY124" s="119"/>
      <c r="BZ124" s="119"/>
      <c r="CA124" s="119"/>
      <c r="CB124" s="119"/>
      <c r="CC124" s="172"/>
      <c r="CD124" s="40"/>
      <c r="CE124" s="40"/>
      <c r="CF124" s="41"/>
      <c r="CG124" s="47"/>
      <c r="CH124" s="40"/>
      <c r="CI124" s="40"/>
      <c r="CJ124" s="40"/>
      <c r="CK124" s="40"/>
      <c r="CL124" s="166"/>
      <c r="CM124" s="40"/>
      <c r="CN124" s="40"/>
      <c r="CO124" s="40"/>
      <c r="CP124" s="47"/>
      <c r="CQ124" s="40"/>
      <c r="CR124" s="40"/>
      <c r="CS124" s="40"/>
      <c r="CT124" s="40"/>
      <c r="CU124" s="166"/>
      <c r="CV124" s="40"/>
      <c r="CW124" s="40"/>
      <c r="CX124" s="41"/>
      <c r="CY124" s="47"/>
      <c r="CZ124" s="40"/>
      <c r="DA124" s="40"/>
      <c r="DB124" s="40"/>
      <c r="DC124" s="40"/>
      <c r="DD124" s="166"/>
      <c r="DE124" s="40"/>
      <c r="DF124" s="40"/>
      <c r="DG124" s="40"/>
      <c r="DH124" s="47"/>
      <c r="DI124" s="119"/>
      <c r="DJ124" s="119"/>
      <c r="DK124" s="119"/>
      <c r="DL124" s="119"/>
      <c r="DM124" s="40"/>
      <c r="DN124" s="40"/>
      <c r="DO124" s="42"/>
    </row>
    <row r="125" spans="1:119" ht="15" customHeight="1" x14ac:dyDescent="0.25">
      <c r="A125" s="46">
        <f>+A123+1</f>
        <v>106</v>
      </c>
      <c r="B125" s="53" t="s">
        <v>152</v>
      </c>
      <c r="C125" s="25" t="s">
        <v>153</v>
      </c>
      <c r="D125" s="31" t="s">
        <v>30</v>
      </c>
      <c r="E125" s="32" t="s">
        <v>30</v>
      </c>
      <c r="F125" s="32" t="s">
        <v>30</v>
      </c>
      <c r="G125" s="32" t="s">
        <v>30</v>
      </c>
      <c r="H125" s="32" t="s">
        <v>30</v>
      </c>
      <c r="I125" s="32"/>
      <c r="J125" s="32" t="s">
        <v>30</v>
      </c>
      <c r="K125" s="32" t="s">
        <v>30</v>
      </c>
      <c r="L125" s="32" t="s">
        <v>30</v>
      </c>
      <c r="M125" s="31" t="s">
        <v>30</v>
      </c>
      <c r="N125" s="32" t="s">
        <v>30</v>
      </c>
      <c r="O125" s="32" t="s">
        <v>30</v>
      </c>
      <c r="P125" s="32" t="s">
        <v>30</v>
      </c>
      <c r="Q125" s="32" t="s">
        <v>30</v>
      </c>
      <c r="R125" s="32" t="s">
        <v>30</v>
      </c>
      <c r="S125" s="32" t="s">
        <v>30</v>
      </c>
      <c r="T125" s="32" t="s">
        <v>30</v>
      </c>
      <c r="U125" s="33" t="s">
        <v>30</v>
      </c>
      <c r="V125" s="31" t="s">
        <v>30</v>
      </c>
      <c r="W125" s="32" t="s">
        <v>30</v>
      </c>
      <c r="X125" s="32" t="s">
        <v>30</v>
      </c>
      <c r="Y125" s="32" t="s">
        <v>30</v>
      </c>
      <c r="Z125" s="32" t="s">
        <v>30</v>
      </c>
      <c r="AA125" s="32" t="s">
        <v>30</v>
      </c>
      <c r="AB125" s="32" t="s">
        <v>30</v>
      </c>
      <c r="AC125" s="32" t="s">
        <v>30</v>
      </c>
      <c r="AD125" s="34" t="s">
        <v>30</v>
      </c>
      <c r="AE125" s="31" t="s">
        <v>30</v>
      </c>
      <c r="AF125" s="32" t="s">
        <v>30</v>
      </c>
      <c r="AG125" s="32" t="s">
        <v>30</v>
      </c>
      <c r="AH125" s="32" t="s">
        <v>30</v>
      </c>
      <c r="AI125" s="32" t="s">
        <v>30</v>
      </c>
      <c r="AJ125" s="32" t="s">
        <v>30</v>
      </c>
      <c r="AK125" s="32" t="s">
        <v>30</v>
      </c>
      <c r="AL125" s="32" t="s">
        <v>30</v>
      </c>
      <c r="AM125" s="33" t="s">
        <v>30</v>
      </c>
      <c r="AN125" s="31" t="s">
        <v>30</v>
      </c>
      <c r="AO125" s="32" t="s">
        <v>30</v>
      </c>
      <c r="AP125" s="32" t="s">
        <v>30</v>
      </c>
      <c r="AQ125" s="32" t="s">
        <v>30</v>
      </c>
      <c r="AR125" s="32" t="s">
        <v>30</v>
      </c>
      <c r="AS125" s="32" t="s">
        <v>30</v>
      </c>
      <c r="AT125" s="32" t="s">
        <v>30</v>
      </c>
      <c r="AU125" s="32" t="s">
        <v>30</v>
      </c>
      <c r="AV125" s="33" t="s">
        <v>30</v>
      </c>
      <c r="AW125" s="31" t="s">
        <v>30</v>
      </c>
      <c r="AX125" s="32" t="s">
        <v>30</v>
      </c>
      <c r="AY125" s="32" t="s">
        <v>30</v>
      </c>
      <c r="AZ125" s="32" t="s">
        <v>30</v>
      </c>
      <c r="BA125" s="32" t="s">
        <v>30</v>
      </c>
      <c r="BB125" s="32" t="s">
        <v>30</v>
      </c>
      <c r="BC125" s="32" t="s">
        <v>30</v>
      </c>
      <c r="BD125" s="32" t="s">
        <v>30</v>
      </c>
      <c r="BE125" s="32" t="s">
        <v>30</v>
      </c>
      <c r="BF125" s="31" t="s">
        <v>30</v>
      </c>
      <c r="BG125" s="32" t="s">
        <v>30</v>
      </c>
      <c r="BH125" s="32" t="s">
        <v>30</v>
      </c>
      <c r="BI125" s="32" t="s">
        <v>30</v>
      </c>
      <c r="BJ125" s="32" t="s">
        <v>30</v>
      </c>
      <c r="BK125" s="32" t="s">
        <v>30</v>
      </c>
      <c r="BL125" s="32" t="s">
        <v>30</v>
      </c>
      <c r="BM125" s="32" t="s">
        <v>30</v>
      </c>
      <c r="BN125" s="32" t="s">
        <v>30</v>
      </c>
      <c r="BO125" s="31" t="s">
        <v>30</v>
      </c>
      <c r="BP125" s="32" t="s">
        <v>30</v>
      </c>
      <c r="BQ125" s="32" t="s">
        <v>30</v>
      </c>
      <c r="BR125" s="32" t="s">
        <v>30</v>
      </c>
      <c r="BS125" s="32" t="s">
        <v>30</v>
      </c>
      <c r="BT125" s="32" t="s">
        <v>30</v>
      </c>
      <c r="BU125" s="32" t="s">
        <v>30</v>
      </c>
      <c r="BV125" s="32" t="s">
        <v>30</v>
      </c>
      <c r="BW125" s="33" t="s">
        <v>30</v>
      </c>
      <c r="BX125" s="31" t="s">
        <v>30</v>
      </c>
      <c r="BY125" s="43" t="s">
        <v>30</v>
      </c>
      <c r="BZ125" s="43" t="s">
        <v>30</v>
      </c>
      <c r="CA125" s="43" t="s">
        <v>30</v>
      </c>
      <c r="CB125" s="43" t="s">
        <v>30</v>
      </c>
      <c r="CC125" s="43" t="s">
        <v>30</v>
      </c>
      <c r="CD125" s="32" t="s">
        <v>30</v>
      </c>
      <c r="CE125" s="32" t="s">
        <v>30</v>
      </c>
      <c r="CF125" s="34" t="s">
        <v>30</v>
      </c>
      <c r="CG125" s="26">
        <v>1</v>
      </c>
      <c r="CH125" s="27">
        <v>960000</v>
      </c>
      <c r="CI125" s="27">
        <v>1152000</v>
      </c>
      <c r="CJ125" s="27"/>
      <c r="CK125" s="27"/>
      <c r="CL125" s="143">
        <f>+STDEVA(CH125:CI125)/AVERAGE(CH125:CI125)</f>
        <v>0.12856486930664499</v>
      </c>
      <c r="CM125" s="27">
        <f>+AVERAGE(CH125:CJ125)</f>
        <v>1056000</v>
      </c>
      <c r="CN125" s="27">
        <f t="shared" si="515"/>
        <v>200640</v>
      </c>
      <c r="CO125" s="28">
        <f t="shared" ref="CO125:CO126" si="604">+CN125+CM125</f>
        <v>1256640</v>
      </c>
      <c r="CP125" s="26">
        <v>1</v>
      </c>
      <c r="CQ125" s="27">
        <v>960000</v>
      </c>
      <c r="CR125" s="27">
        <v>1152000</v>
      </c>
      <c r="CS125" s="27"/>
      <c r="CT125" s="27"/>
      <c r="CU125" s="143">
        <f t="shared" si="402"/>
        <v>0.12856486930664499</v>
      </c>
      <c r="CV125" s="27">
        <f t="shared" ref="CV125:CV126" si="605">+AVERAGE(CQ125:CS125)</f>
        <v>1056000</v>
      </c>
      <c r="CW125" s="28">
        <f t="shared" ref="CW125:CW126" si="606">+CV125*19%</f>
        <v>200640</v>
      </c>
      <c r="CX125" s="29">
        <f t="shared" ref="CX125:CX126" si="607">+CW125+CV125</f>
        <v>1256640</v>
      </c>
      <c r="CY125" s="26">
        <v>1</v>
      </c>
      <c r="CZ125" s="27">
        <v>960000</v>
      </c>
      <c r="DA125" s="27">
        <v>960000</v>
      </c>
      <c r="DB125" s="27"/>
      <c r="DC125" s="27"/>
      <c r="DD125" s="143">
        <f t="shared" si="407"/>
        <v>0</v>
      </c>
      <c r="DE125" s="27">
        <f t="shared" ref="DE125:DE126" si="608">+AVERAGE(CZ125:DB125)</f>
        <v>960000</v>
      </c>
      <c r="DF125" s="27">
        <f t="shared" ref="DF125:DF126" si="609">+DE125*19%</f>
        <v>182400</v>
      </c>
      <c r="DG125" s="28">
        <f t="shared" ref="DG125:DG126" si="610">+DF125+DE125</f>
        <v>1142400</v>
      </c>
      <c r="DH125" s="26">
        <v>1</v>
      </c>
      <c r="DI125" s="28">
        <v>960000</v>
      </c>
      <c r="DJ125" s="28">
        <v>1152000</v>
      </c>
      <c r="DK125" s="28"/>
      <c r="DL125" s="177">
        <f t="shared" si="523"/>
        <v>0.12856486930664499</v>
      </c>
      <c r="DM125" s="28">
        <f t="shared" ref="DM125:DM126" si="611">+AVERAGE(DI125:DK125)</f>
        <v>1056000</v>
      </c>
      <c r="DN125" s="28">
        <f t="shared" ref="DN125:DN126" si="612">DM125*19%</f>
        <v>200640</v>
      </c>
      <c r="DO125" s="30">
        <f t="shared" ref="DO125:DO126" si="613">+DM125+DN125</f>
        <v>1256640</v>
      </c>
    </row>
    <row r="126" spans="1:119" ht="21" customHeight="1" thickBot="1" x14ac:dyDescent="0.3">
      <c r="A126" s="23">
        <f>+A125+1</f>
        <v>107</v>
      </c>
      <c r="B126" s="53" t="s">
        <v>154</v>
      </c>
      <c r="C126" s="25" t="s">
        <v>155</v>
      </c>
      <c r="D126" s="54">
        <v>1</v>
      </c>
      <c r="E126" s="138">
        <v>4500000</v>
      </c>
      <c r="F126" s="140">
        <v>4500000</v>
      </c>
      <c r="G126" s="149"/>
      <c r="H126" s="149"/>
      <c r="I126" s="150">
        <f t="shared" ref="I126" si="614">+STDEVA(E126:F126)/AVERAGE(E126:F126)</f>
        <v>0</v>
      </c>
      <c r="J126" s="115">
        <f t="shared" si="399"/>
        <v>4500000</v>
      </c>
      <c r="K126" s="55">
        <f>J126*19%</f>
        <v>855000</v>
      </c>
      <c r="L126" s="56">
        <f>+J126+K126</f>
        <v>5355000</v>
      </c>
      <c r="M126" s="31" t="s">
        <v>30</v>
      </c>
      <c r="N126" s="32" t="s">
        <v>30</v>
      </c>
      <c r="O126" s="32" t="s">
        <v>30</v>
      </c>
      <c r="P126" s="32" t="s">
        <v>30</v>
      </c>
      <c r="Q126" s="32" t="s">
        <v>30</v>
      </c>
      <c r="R126" s="32" t="s">
        <v>30</v>
      </c>
      <c r="S126" s="32" t="s">
        <v>30</v>
      </c>
      <c r="T126" s="32" t="s">
        <v>30</v>
      </c>
      <c r="U126" s="33" t="s">
        <v>30</v>
      </c>
      <c r="V126" s="31" t="s">
        <v>30</v>
      </c>
      <c r="W126" s="32" t="s">
        <v>30</v>
      </c>
      <c r="X126" s="32" t="s">
        <v>30</v>
      </c>
      <c r="Y126" s="32" t="s">
        <v>30</v>
      </c>
      <c r="Z126" s="32" t="s">
        <v>30</v>
      </c>
      <c r="AA126" s="32" t="s">
        <v>30</v>
      </c>
      <c r="AB126" s="32" t="s">
        <v>30</v>
      </c>
      <c r="AC126" s="32" t="s">
        <v>30</v>
      </c>
      <c r="AD126" s="34" t="s">
        <v>30</v>
      </c>
      <c r="AE126" s="26">
        <v>1</v>
      </c>
      <c r="AF126" s="27">
        <v>4500000</v>
      </c>
      <c r="AG126" s="27">
        <v>3500000</v>
      </c>
      <c r="AH126" s="145"/>
      <c r="AI126" s="145"/>
      <c r="AJ126" s="143">
        <f t="shared" ref="AJ126" si="615">+STDEVA(AF126:AG126)/AVERAGE(AF126:AG126)</f>
        <v>0.17677669529663687</v>
      </c>
      <c r="AK126" s="27">
        <f t="shared" ref="AK126" si="616">+AVERAGE(AF126:AH126)</f>
        <v>4000000</v>
      </c>
      <c r="AL126" s="28">
        <f t="shared" ref="AL126" si="617">+AK126*19%</f>
        <v>760000</v>
      </c>
      <c r="AM126" s="30">
        <f t="shared" ref="AM126" si="618">+AL126+AK126</f>
        <v>4760000</v>
      </c>
      <c r="AN126" s="26">
        <v>1</v>
      </c>
      <c r="AO126" s="27">
        <v>4500000</v>
      </c>
      <c r="AP126" s="27">
        <v>3500000</v>
      </c>
      <c r="AQ126" s="145"/>
      <c r="AR126" s="145"/>
      <c r="AS126" s="143">
        <f t="shared" si="422"/>
        <v>0.17677669529663687</v>
      </c>
      <c r="AT126" s="27">
        <f t="shared" ref="AT126" si="619">+AVERAGE(AO126:AQ126)</f>
        <v>4000000</v>
      </c>
      <c r="AU126" s="28">
        <f t="shared" ref="AU126" si="620">+AT126*19%</f>
        <v>760000</v>
      </c>
      <c r="AV126" s="30">
        <f t="shared" ref="AV126" si="621">+AU126+AT126</f>
        <v>4760000</v>
      </c>
      <c r="AW126" s="26">
        <v>1</v>
      </c>
      <c r="AX126" s="27">
        <v>4500000</v>
      </c>
      <c r="AY126" s="27">
        <v>3500000</v>
      </c>
      <c r="AZ126" s="145"/>
      <c r="BA126" s="145"/>
      <c r="BB126" s="143">
        <f t="shared" si="423"/>
        <v>0.17677669529663687</v>
      </c>
      <c r="BC126" s="27">
        <f t="shared" ref="BC126" si="622">+AVERAGE(AX126:AZ126)</f>
        <v>4000000</v>
      </c>
      <c r="BD126" s="27">
        <f t="shared" ref="BD126" si="623">+BC126*19%</f>
        <v>760000</v>
      </c>
      <c r="BE126" s="27">
        <f t="shared" ref="BE126" si="624">+BD126+BC126</f>
        <v>4760000</v>
      </c>
      <c r="BF126" s="26">
        <v>1</v>
      </c>
      <c r="BG126" s="27">
        <v>3600000</v>
      </c>
      <c r="BH126" s="27">
        <v>2500000</v>
      </c>
      <c r="BI126" s="145"/>
      <c r="BJ126" s="145"/>
      <c r="BK126" s="143">
        <f t="shared" si="401"/>
        <v>0.25502211780498435</v>
      </c>
      <c r="BL126" s="27">
        <f t="shared" ref="BL126" si="625">+AVERAGE(BG126:BI126)</f>
        <v>3050000</v>
      </c>
      <c r="BM126" s="27">
        <f t="shared" ref="BM126" si="626">+BL126*19%</f>
        <v>579500</v>
      </c>
      <c r="BN126" s="28">
        <f t="shared" ref="BN126" si="627">+BM126+BL126</f>
        <v>3629500</v>
      </c>
      <c r="BO126" s="31" t="s">
        <v>30</v>
      </c>
      <c r="BP126" s="32" t="s">
        <v>30</v>
      </c>
      <c r="BQ126" s="32" t="s">
        <v>30</v>
      </c>
      <c r="BR126" s="32" t="s">
        <v>30</v>
      </c>
      <c r="BS126" s="32" t="s">
        <v>30</v>
      </c>
      <c r="BT126" s="32" t="s">
        <v>30</v>
      </c>
      <c r="BU126" s="32" t="s">
        <v>30</v>
      </c>
      <c r="BV126" s="32" t="s">
        <v>30</v>
      </c>
      <c r="BW126" s="33" t="s">
        <v>30</v>
      </c>
      <c r="BX126" s="31" t="s">
        <v>30</v>
      </c>
      <c r="BY126" s="43" t="s">
        <v>30</v>
      </c>
      <c r="BZ126" s="43" t="s">
        <v>30</v>
      </c>
      <c r="CA126" s="43" t="s">
        <v>30</v>
      </c>
      <c r="CB126" s="43" t="s">
        <v>30</v>
      </c>
      <c r="CC126" s="43" t="s">
        <v>30</v>
      </c>
      <c r="CD126" s="32" t="s">
        <v>30</v>
      </c>
      <c r="CE126" s="32" t="s">
        <v>30</v>
      </c>
      <c r="CF126" s="34" t="s">
        <v>30</v>
      </c>
      <c r="CG126" s="26">
        <v>1</v>
      </c>
      <c r="CH126" s="27">
        <v>2880000</v>
      </c>
      <c r="CI126" s="27">
        <v>3456000</v>
      </c>
      <c r="CJ126" s="148"/>
      <c r="CK126" s="148"/>
      <c r="CL126" s="143">
        <f>+STDEVA(CH126:CI126)/AVERAGE(CH126:CI126)</f>
        <v>0.12856486930664499</v>
      </c>
      <c r="CM126" s="27">
        <f>+AVERAGE(CH126:CJ126)</f>
        <v>3168000</v>
      </c>
      <c r="CN126" s="27">
        <f t="shared" si="515"/>
        <v>601920</v>
      </c>
      <c r="CO126" s="28">
        <f t="shared" si="604"/>
        <v>3769920</v>
      </c>
      <c r="CP126" s="26">
        <v>1</v>
      </c>
      <c r="CQ126" s="27">
        <v>2880000</v>
      </c>
      <c r="CR126" s="27">
        <v>3456000</v>
      </c>
      <c r="CS126" s="148"/>
      <c r="CT126" s="148"/>
      <c r="CU126" s="143">
        <f t="shared" si="402"/>
        <v>0.12856486930664499</v>
      </c>
      <c r="CV126" s="27">
        <f t="shared" si="605"/>
        <v>3168000</v>
      </c>
      <c r="CW126" s="28">
        <f t="shared" si="606"/>
        <v>601920</v>
      </c>
      <c r="CX126" s="29">
        <f t="shared" si="607"/>
        <v>3769920</v>
      </c>
      <c r="CY126" s="26">
        <v>1</v>
      </c>
      <c r="CZ126" s="27">
        <v>2880000</v>
      </c>
      <c r="DA126" s="27">
        <v>2304000</v>
      </c>
      <c r="DB126" s="133"/>
      <c r="DC126" s="133"/>
      <c r="DD126" s="143">
        <f t="shared" si="407"/>
        <v>0.15713484026367722</v>
      </c>
      <c r="DE126" s="27">
        <f t="shared" si="608"/>
        <v>2592000</v>
      </c>
      <c r="DF126" s="27">
        <f t="shared" si="609"/>
        <v>492480</v>
      </c>
      <c r="DG126" s="28">
        <f t="shared" si="610"/>
        <v>3084480</v>
      </c>
      <c r="DH126" s="26">
        <v>1</v>
      </c>
      <c r="DI126" s="28">
        <v>2880000</v>
      </c>
      <c r="DJ126" s="28">
        <v>3456000</v>
      </c>
      <c r="DK126" s="182"/>
      <c r="DL126" s="177">
        <f t="shared" si="523"/>
        <v>0.12856486930664499</v>
      </c>
      <c r="DM126" s="28">
        <f t="shared" si="611"/>
        <v>3168000</v>
      </c>
      <c r="DN126" s="28">
        <f t="shared" si="612"/>
        <v>601920</v>
      </c>
      <c r="DO126" s="30">
        <f t="shared" si="613"/>
        <v>3769920</v>
      </c>
    </row>
    <row r="127" spans="1:119" ht="21" customHeight="1" thickBot="1" x14ac:dyDescent="0.3">
      <c r="A127" s="57"/>
      <c r="B127" s="58"/>
      <c r="C127" s="59"/>
      <c r="D127" s="58"/>
      <c r="E127" s="60"/>
      <c r="F127" s="60"/>
      <c r="G127" s="60"/>
      <c r="H127" s="60"/>
      <c r="I127" s="60"/>
      <c r="J127" s="60"/>
      <c r="K127" s="61"/>
      <c r="L127" s="61"/>
      <c r="M127" s="62"/>
      <c r="N127" s="60"/>
      <c r="O127" s="60"/>
      <c r="P127" s="60"/>
      <c r="Q127" s="60"/>
      <c r="R127" s="60"/>
      <c r="S127" s="60"/>
      <c r="T127" s="61"/>
      <c r="U127" s="63"/>
      <c r="V127" s="62"/>
      <c r="W127" s="60"/>
      <c r="X127" s="60"/>
      <c r="Y127" s="60"/>
      <c r="Z127" s="60"/>
      <c r="AA127" s="60"/>
      <c r="AB127" s="60"/>
      <c r="AC127" s="61"/>
      <c r="AD127" s="61"/>
      <c r="AE127" s="62"/>
      <c r="AF127" s="60"/>
      <c r="AG127" s="60"/>
      <c r="AH127" s="60"/>
      <c r="AI127" s="60"/>
      <c r="AJ127" s="60"/>
      <c r="AK127" s="60"/>
      <c r="AL127" s="61"/>
      <c r="AM127" s="63"/>
      <c r="AN127" s="62"/>
      <c r="AO127" s="60"/>
      <c r="AP127" s="60"/>
      <c r="AQ127" s="60"/>
      <c r="AR127" s="60"/>
      <c r="AS127" s="60"/>
      <c r="AT127" s="60"/>
      <c r="AU127" s="61"/>
      <c r="AV127" s="63"/>
      <c r="AW127" s="62"/>
      <c r="AX127" s="58"/>
      <c r="AY127" s="58"/>
      <c r="AZ127" s="58"/>
      <c r="BA127" s="58"/>
      <c r="BB127" s="58"/>
      <c r="BC127" s="58"/>
      <c r="BD127" s="60"/>
      <c r="BE127" s="61"/>
      <c r="BF127" s="62"/>
      <c r="BG127" s="60"/>
      <c r="BH127" s="60"/>
      <c r="BI127" s="60"/>
      <c r="BJ127" s="60"/>
      <c r="BK127" s="60"/>
      <c r="BL127" s="60"/>
      <c r="BM127" s="60"/>
      <c r="BN127" s="61"/>
      <c r="BO127" s="62"/>
      <c r="BP127" s="60"/>
      <c r="BQ127" s="60"/>
      <c r="BR127" s="60"/>
      <c r="BS127" s="60"/>
      <c r="BT127" s="60"/>
      <c r="BU127" s="60"/>
      <c r="BV127" s="61"/>
      <c r="BW127" s="63"/>
      <c r="BX127" s="62"/>
      <c r="BY127" s="58"/>
      <c r="BZ127" s="58"/>
      <c r="CA127" s="58"/>
      <c r="CB127" s="58"/>
      <c r="CC127" s="58"/>
      <c r="CD127" s="60"/>
      <c r="CE127" s="61"/>
      <c r="CF127" s="61"/>
      <c r="CG127" s="62"/>
      <c r="CH127" s="60"/>
      <c r="CI127" s="60"/>
      <c r="CJ127" s="60"/>
      <c r="CK127" s="60"/>
      <c r="CL127" s="60"/>
      <c r="CM127" s="60"/>
      <c r="CN127" s="60"/>
      <c r="CO127" s="61"/>
      <c r="CP127" s="62"/>
      <c r="CQ127" s="60"/>
      <c r="CR127" s="60"/>
      <c r="CS127" s="60"/>
      <c r="CT127" s="60"/>
      <c r="CU127" s="60"/>
      <c r="CV127" s="60"/>
      <c r="CW127" s="61"/>
      <c r="CX127" s="61"/>
      <c r="CY127" s="62"/>
      <c r="CZ127" s="60"/>
      <c r="DA127" s="60"/>
      <c r="DB127" s="60"/>
      <c r="DC127" s="60"/>
      <c r="DD127" s="60"/>
      <c r="DE127" s="60"/>
      <c r="DF127" s="60"/>
      <c r="DG127" s="61"/>
      <c r="DH127" s="62"/>
      <c r="DI127" s="58"/>
      <c r="DJ127" s="58"/>
      <c r="DK127" s="58"/>
      <c r="DL127" s="58"/>
      <c r="DM127" s="60"/>
      <c r="DN127" s="61"/>
      <c r="DO127" s="63"/>
    </row>
    <row r="128" spans="1:119" s="10" customFormat="1" ht="21.75" customHeight="1" x14ac:dyDescent="0.25">
      <c r="A128" s="219" t="s">
        <v>156</v>
      </c>
      <c r="B128" s="219"/>
      <c r="C128" s="247"/>
      <c r="D128" s="237" t="s">
        <v>13</v>
      </c>
      <c r="E128" s="238"/>
      <c r="F128" s="238"/>
      <c r="G128" s="238"/>
      <c r="H128" s="238"/>
      <c r="I128" s="238"/>
      <c r="J128" s="238"/>
      <c r="K128" s="238"/>
      <c r="L128" s="240"/>
      <c r="M128" s="213" t="s">
        <v>14</v>
      </c>
      <c r="N128" s="215"/>
      <c r="O128" s="215"/>
      <c r="P128" s="215"/>
      <c r="Q128" s="215"/>
      <c r="R128" s="215"/>
      <c r="S128" s="215"/>
      <c r="T128" s="215"/>
      <c r="U128" s="216"/>
      <c r="V128" s="213" t="s">
        <v>15</v>
      </c>
      <c r="W128" s="215"/>
      <c r="X128" s="215"/>
      <c r="Y128" s="215"/>
      <c r="Z128" s="215"/>
      <c r="AA128" s="215"/>
      <c r="AB128" s="215"/>
      <c r="AC128" s="215"/>
      <c r="AD128" s="217"/>
      <c r="AE128" s="213" t="s">
        <v>3</v>
      </c>
      <c r="AF128" s="215"/>
      <c r="AG128" s="215"/>
      <c r="AH128" s="215"/>
      <c r="AI128" s="215"/>
      <c r="AJ128" s="215"/>
      <c r="AK128" s="215"/>
      <c r="AL128" s="215"/>
      <c r="AM128" s="216"/>
      <c r="AN128" s="213" t="s">
        <v>157</v>
      </c>
      <c r="AO128" s="215"/>
      <c r="AP128" s="215"/>
      <c r="AQ128" s="215"/>
      <c r="AR128" s="215"/>
      <c r="AS128" s="215"/>
      <c r="AT128" s="215"/>
      <c r="AU128" s="215"/>
      <c r="AV128" s="216"/>
      <c r="AW128" s="213" t="s">
        <v>158</v>
      </c>
      <c r="AX128" s="214"/>
      <c r="AY128" s="214"/>
      <c r="AZ128" s="214"/>
      <c r="BA128" s="214"/>
      <c r="BB128" s="214"/>
      <c r="BC128" s="214"/>
      <c r="BD128" s="215"/>
      <c r="BE128" s="215"/>
      <c r="BF128" s="213" t="s">
        <v>5</v>
      </c>
      <c r="BG128" s="215"/>
      <c r="BH128" s="215"/>
      <c r="BI128" s="215"/>
      <c r="BJ128" s="215"/>
      <c r="BK128" s="215"/>
      <c r="BL128" s="215"/>
      <c r="BM128" s="215"/>
      <c r="BN128" s="215"/>
      <c r="BO128" s="213" t="s">
        <v>18</v>
      </c>
      <c r="BP128" s="215"/>
      <c r="BQ128" s="215"/>
      <c r="BR128" s="215"/>
      <c r="BS128" s="215"/>
      <c r="BT128" s="215"/>
      <c r="BU128" s="215"/>
      <c r="BV128" s="215"/>
      <c r="BW128" s="216"/>
      <c r="BX128" s="213" t="s">
        <v>19</v>
      </c>
      <c r="BY128" s="214"/>
      <c r="BZ128" s="214"/>
      <c r="CA128" s="214"/>
      <c r="CB128" s="214"/>
      <c r="CC128" s="214"/>
      <c r="CD128" s="215"/>
      <c r="CE128" s="215"/>
      <c r="CF128" s="217"/>
      <c r="CG128" s="213" t="s">
        <v>7</v>
      </c>
      <c r="CH128" s="215"/>
      <c r="CI128" s="215"/>
      <c r="CJ128" s="215"/>
      <c r="CK128" s="215"/>
      <c r="CL128" s="215"/>
      <c r="CM128" s="215"/>
      <c r="CN128" s="215"/>
      <c r="CO128" s="215"/>
      <c r="CP128" s="213" t="s">
        <v>7</v>
      </c>
      <c r="CQ128" s="215"/>
      <c r="CR128" s="215"/>
      <c r="CS128" s="215"/>
      <c r="CT128" s="215"/>
      <c r="CU128" s="215"/>
      <c r="CV128" s="215"/>
      <c r="CW128" s="215"/>
      <c r="CX128" s="217"/>
      <c r="CY128" s="213" t="s">
        <v>8</v>
      </c>
      <c r="CZ128" s="215"/>
      <c r="DA128" s="215"/>
      <c r="DB128" s="215"/>
      <c r="DC128" s="215"/>
      <c r="DD128" s="215"/>
      <c r="DE128" s="215"/>
      <c r="DF128" s="215"/>
      <c r="DG128" s="215"/>
      <c r="DH128" s="213" t="s">
        <v>8</v>
      </c>
      <c r="DI128" s="214"/>
      <c r="DJ128" s="214"/>
      <c r="DK128" s="214"/>
      <c r="DL128" s="214"/>
      <c r="DM128" s="215"/>
      <c r="DN128" s="215"/>
      <c r="DO128" s="216"/>
    </row>
    <row r="129" spans="1:119" s="10" customFormat="1" ht="53.25" customHeight="1" x14ac:dyDescent="0.25">
      <c r="A129" s="64" t="s">
        <v>10</v>
      </c>
      <c r="B129" s="64" t="s">
        <v>11</v>
      </c>
      <c r="C129" s="65" t="s">
        <v>12</v>
      </c>
      <c r="D129" s="11" t="s">
        <v>22</v>
      </c>
      <c r="E129" s="13" t="s">
        <v>3144</v>
      </c>
      <c r="F129" s="13" t="s">
        <v>3145</v>
      </c>
      <c r="G129" s="137" t="s">
        <v>3152</v>
      </c>
      <c r="H129" s="137" t="s">
        <v>3158</v>
      </c>
      <c r="I129" s="146" t="s">
        <v>3151</v>
      </c>
      <c r="J129" s="13" t="s">
        <v>3146</v>
      </c>
      <c r="K129" s="13" t="s">
        <v>25</v>
      </c>
      <c r="L129" s="14" t="s">
        <v>26</v>
      </c>
      <c r="M129" s="11" t="s">
        <v>22</v>
      </c>
      <c r="N129" s="13" t="s">
        <v>3144</v>
      </c>
      <c r="O129" s="13" t="s">
        <v>3145</v>
      </c>
      <c r="P129" s="137" t="s">
        <v>3152</v>
      </c>
      <c r="Q129" s="137" t="s">
        <v>3158</v>
      </c>
      <c r="R129" s="146" t="s">
        <v>3151</v>
      </c>
      <c r="S129" s="13" t="s">
        <v>3146</v>
      </c>
      <c r="T129" s="13" t="s">
        <v>25</v>
      </c>
      <c r="U129" s="15" t="s">
        <v>26</v>
      </c>
      <c r="V129" s="11" t="s">
        <v>22</v>
      </c>
      <c r="W129" s="13" t="s">
        <v>3144</v>
      </c>
      <c r="X129" s="13" t="s">
        <v>3145</v>
      </c>
      <c r="Y129" s="137" t="s">
        <v>3152</v>
      </c>
      <c r="Z129" s="137" t="s">
        <v>3158</v>
      </c>
      <c r="AA129" s="146" t="s">
        <v>3151</v>
      </c>
      <c r="AB129" s="13" t="s">
        <v>3146</v>
      </c>
      <c r="AC129" s="13" t="s">
        <v>25</v>
      </c>
      <c r="AD129" s="14" t="s">
        <v>26</v>
      </c>
      <c r="AE129" s="11" t="s">
        <v>22</v>
      </c>
      <c r="AF129" s="13" t="s">
        <v>3144</v>
      </c>
      <c r="AG129" s="13" t="s">
        <v>3145</v>
      </c>
      <c r="AH129" s="137" t="s">
        <v>3152</v>
      </c>
      <c r="AI129" s="137" t="s">
        <v>3158</v>
      </c>
      <c r="AJ129" s="146" t="s">
        <v>3151</v>
      </c>
      <c r="AK129" s="13" t="s">
        <v>3146</v>
      </c>
      <c r="AL129" s="13" t="s">
        <v>25</v>
      </c>
      <c r="AM129" s="15" t="s">
        <v>26</v>
      </c>
      <c r="AN129" s="11" t="s">
        <v>22</v>
      </c>
      <c r="AO129" s="13" t="s">
        <v>3144</v>
      </c>
      <c r="AP129" s="13" t="s">
        <v>3145</v>
      </c>
      <c r="AQ129" s="137" t="s">
        <v>3152</v>
      </c>
      <c r="AR129" s="137" t="s">
        <v>3158</v>
      </c>
      <c r="AS129" s="146" t="s">
        <v>3151</v>
      </c>
      <c r="AT129" s="13" t="s">
        <v>3146</v>
      </c>
      <c r="AU129" s="13" t="s">
        <v>25</v>
      </c>
      <c r="AV129" s="15" t="s">
        <v>26</v>
      </c>
      <c r="AW129" s="11" t="s">
        <v>22</v>
      </c>
      <c r="AX129" s="13" t="s">
        <v>3144</v>
      </c>
      <c r="AY129" s="13" t="s">
        <v>3145</v>
      </c>
      <c r="AZ129" s="137" t="s">
        <v>3152</v>
      </c>
      <c r="BA129" s="137" t="s">
        <v>3158</v>
      </c>
      <c r="BB129" s="146" t="s">
        <v>3151</v>
      </c>
      <c r="BC129" s="13" t="s">
        <v>3146</v>
      </c>
      <c r="BD129" s="13" t="s">
        <v>25</v>
      </c>
      <c r="BE129" s="13" t="s">
        <v>25</v>
      </c>
      <c r="BF129" s="11" t="s">
        <v>22</v>
      </c>
      <c r="BG129" s="13" t="s">
        <v>3144</v>
      </c>
      <c r="BH129" s="13" t="s">
        <v>3145</v>
      </c>
      <c r="BI129" s="137" t="s">
        <v>3152</v>
      </c>
      <c r="BJ129" s="137" t="s">
        <v>3158</v>
      </c>
      <c r="BK129" s="146" t="s">
        <v>3151</v>
      </c>
      <c r="BL129" s="13" t="s">
        <v>3146</v>
      </c>
      <c r="BM129" s="13" t="s">
        <v>25</v>
      </c>
      <c r="BN129" s="13" t="s">
        <v>25</v>
      </c>
      <c r="BO129" s="11" t="s">
        <v>22</v>
      </c>
      <c r="BP129" s="13" t="s">
        <v>3144</v>
      </c>
      <c r="BQ129" s="13" t="s">
        <v>3145</v>
      </c>
      <c r="BR129" s="137" t="s">
        <v>3152</v>
      </c>
      <c r="BS129" s="137" t="s">
        <v>3158</v>
      </c>
      <c r="BT129" s="146" t="s">
        <v>3151</v>
      </c>
      <c r="BU129" s="13" t="s">
        <v>3146</v>
      </c>
      <c r="BV129" s="13" t="s">
        <v>25</v>
      </c>
      <c r="BW129" s="15" t="s">
        <v>26</v>
      </c>
      <c r="BX129" s="11" t="s">
        <v>22</v>
      </c>
      <c r="BY129" s="13" t="s">
        <v>3144</v>
      </c>
      <c r="BZ129" s="13" t="s">
        <v>3145</v>
      </c>
      <c r="CA129" s="137" t="s">
        <v>3152</v>
      </c>
      <c r="CB129" s="137" t="s">
        <v>3158</v>
      </c>
      <c r="CC129" s="146" t="s">
        <v>3151</v>
      </c>
      <c r="CD129" s="13" t="s">
        <v>24</v>
      </c>
      <c r="CE129" s="13" t="s">
        <v>25</v>
      </c>
      <c r="CF129" s="14" t="s">
        <v>26</v>
      </c>
      <c r="CG129" s="11" t="s">
        <v>22</v>
      </c>
      <c r="CH129" s="13" t="s">
        <v>3144</v>
      </c>
      <c r="CI129" s="13" t="s">
        <v>3145</v>
      </c>
      <c r="CJ129" s="137" t="s">
        <v>3152</v>
      </c>
      <c r="CK129" s="137" t="s">
        <v>3158</v>
      </c>
      <c r="CL129" s="146" t="s">
        <v>3151</v>
      </c>
      <c r="CM129" s="13" t="s">
        <v>3146</v>
      </c>
      <c r="CN129" s="13" t="s">
        <v>25</v>
      </c>
      <c r="CO129" s="13" t="s">
        <v>25</v>
      </c>
      <c r="CP129" s="11" t="s">
        <v>22</v>
      </c>
      <c r="CQ129" s="13" t="s">
        <v>3144</v>
      </c>
      <c r="CR129" s="13" t="s">
        <v>3145</v>
      </c>
      <c r="CS129" s="137" t="s">
        <v>3152</v>
      </c>
      <c r="CT129" s="137" t="s">
        <v>3158</v>
      </c>
      <c r="CU129" s="146" t="s">
        <v>3151</v>
      </c>
      <c r="CV129" s="13" t="s">
        <v>3146</v>
      </c>
      <c r="CW129" s="13" t="s">
        <v>25</v>
      </c>
      <c r="CX129" s="14" t="s">
        <v>26</v>
      </c>
      <c r="CY129" s="11" t="s">
        <v>22</v>
      </c>
      <c r="CZ129" s="13" t="s">
        <v>3144</v>
      </c>
      <c r="DA129" s="13" t="s">
        <v>3145</v>
      </c>
      <c r="DB129" s="137" t="s">
        <v>3152</v>
      </c>
      <c r="DC129" s="137" t="s">
        <v>3158</v>
      </c>
      <c r="DD129" s="146" t="s">
        <v>3151</v>
      </c>
      <c r="DE129" s="13" t="s">
        <v>3146</v>
      </c>
      <c r="DF129" s="13" t="s">
        <v>25</v>
      </c>
      <c r="DG129" s="13" t="s">
        <v>25</v>
      </c>
      <c r="DH129" s="11" t="s">
        <v>22</v>
      </c>
      <c r="DI129" s="13" t="s">
        <v>3144</v>
      </c>
      <c r="DJ129" s="13" t="s">
        <v>3145</v>
      </c>
      <c r="DK129" s="137" t="s">
        <v>3152</v>
      </c>
      <c r="DL129" s="146" t="s">
        <v>3151</v>
      </c>
      <c r="DM129" s="13" t="s">
        <v>3146</v>
      </c>
      <c r="DN129" s="13" t="s">
        <v>25</v>
      </c>
      <c r="DO129" s="15" t="s">
        <v>26</v>
      </c>
    </row>
    <row r="130" spans="1:119" ht="15" customHeight="1" x14ac:dyDescent="0.25">
      <c r="A130" s="248" t="s">
        <v>159</v>
      </c>
      <c r="B130" s="248"/>
      <c r="C130" s="249"/>
      <c r="D130" s="17"/>
      <c r="E130" s="18"/>
      <c r="F130" s="18"/>
      <c r="G130" s="18"/>
      <c r="H130" s="18"/>
      <c r="I130" s="18"/>
      <c r="J130" s="18"/>
      <c r="K130" s="18"/>
      <c r="L130" s="19"/>
      <c r="M130" s="20"/>
      <c r="N130" s="18"/>
      <c r="O130" s="18"/>
      <c r="P130" s="18"/>
      <c r="Q130" s="18"/>
      <c r="R130" s="18"/>
      <c r="S130" s="18"/>
      <c r="T130" s="18"/>
      <c r="U130" s="21"/>
      <c r="V130" s="17"/>
      <c r="W130" s="18"/>
      <c r="X130" s="18"/>
      <c r="Y130" s="18"/>
      <c r="Z130" s="18"/>
      <c r="AA130" s="18"/>
      <c r="AB130" s="18"/>
      <c r="AC130" s="18"/>
      <c r="AD130" s="19"/>
      <c r="AE130" s="17"/>
      <c r="AF130" s="18"/>
      <c r="AG130" s="18"/>
      <c r="AH130" s="18"/>
      <c r="AI130" s="18"/>
      <c r="AJ130" s="18"/>
      <c r="AK130" s="18"/>
      <c r="AL130" s="18"/>
      <c r="AM130" s="21"/>
      <c r="AN130" s="17"/>
      <c r="AO130" s="18"/>
      <c r="AP130" s="18"/>
      <c r="AQ130" s="18"/>
      <c r="AR130" s="18"/>
      <c r="AS130" s="18"/>
      <c r="AT130" s="18"/>
      <c r="AU130" s="18"/>
      <c r="AV130" s="21"/>
      <c r="AW130" s="17"/>
      <c r="AX130" s="117"/>
      <c r="AY130" s="117"/>
      <c r="AZ130" s="117"/>
      <c r="BA130" s="117"/>
      <c r="BB130" s="117"/>
      <c r="BC130" s="117"/>
      <c r="BD130" s="22"/>
      <c r="BE130" s="18"/>
      <c r="BF130" s="17"/>
      <c r="BG130" s="18"/>
      <c r="BH130" s="18"/>
      <c r="BI130" s="18"/>
      <c r="BJ130" s="18"/>
      <c r="BK130" s="18"/>
      <c r="BL130" s="18"/>
      <c r="BM130" s="18"/>
      <c r="BN130" s="18"/>
      <c r="BO130" s="17"/>
      <c r="BP130" s="18"/>
      <c r="BQ130" s="18"/>
      <c r="BR130" s="18"/>
      <c r="BS130" s="18"/>
      <c r="BT130" s="18"/>
      <c r="BU130" s="18"/>
      <c r="BV130" s="18"/>
      <c r="BW130" s="21"/>
      <c r="BX130" s="17"/>
      <c r="BY130" s="117"/>
      <c r="BZ130" s="117"/>
      <c r="CA130" s="117"/>
      <c r="CB130" s="117"/>
      <c r="CC130" s="117"/>
      <c r="CD130" s="18"/>
      <c r="CE130" s="18"/>
      <c r="CF130" s="19"/>
      <c r="CG130" s="17"/>
      <c r="CH130" s="18"/>
      <c r="CI130" s="18"/>
      <c r="CJ130" s="18"/>
      <c r="CK130" s="18"/>
      <c r="CL130" s="18"/>
      <c r="CM130" s="18"/>
      <c r="CN130" s="18"/>
      <c r="CO130" s="18"/>
      <c r="CP130" s="17"/>
      <c r="CQ130" s="18"/>
      <c r="CR130" s="18"/>
      <c r="CS130" s="18"/>
      <c r="CT130" s="18"/>
      <c r="CU130" s="18"/>
      <c r="CV130" s="18"/>
      <c r="CW130" s="18"/>
      <c r="CX130" s="19"/>
      <c r="CY130" s="17"/>
      <c r="CZ130" s="18"/>
      <c r="DA130" s="18"/>
      <c r="DB130" s="18"/>
      <c r="DC130" s="18"/>
      <c r="DD130" s="18"/>
      <c r="DE130" s="18"/>
      <c r="DF130" s="18"/>
      <c r="DG130" s="18"/>
      <c r="DH130" s="17"/>
      <c r="DI130" s="117"/>
      <c r="DJ130" s="117"/>
      <c r="DK130" s="117"/>
      <c r="DL130" s="117"/>
      <c r="DM130" s="18"/>
      <c r="DN130" s="18"/>
      <c r="DO130" s="21"/>
    </row>
    <row r="131" spans="1:119" ht="23.25" customHeight="1" x14ac:dyDescent="0.25">
      <c r="A131" s="66" t="s">
        <v>160</v>
      </c>
      <c r="B131" s="67" t="s">
        <v>123</v>
      </c>
      <c r="C131" s="68" t="s">
        <v>161</v>
      </c>
      <c r="D131" s="26">
        <v>1</v>
      </c>
      <c r="E131" s="27">
        <v>5000000</v>
      </c>
      <c r="F131" s="27">
        <v>4750000</v>
      </c>
      <c r="G131" s="148"/>
      <c r="H131" s="148"/>
      <c r="I131" s="143">
        <f t="shared" ref="I131:I167" si="628">+STDEVA(E131:F131)/AVERAGE(E131:F131)</f>
        <v>3.6261886214694741E-2</v>
      </c>
      <c r="J131" s="27">
        <f t="shared" ref="J131:J194" si="629">+AVERAGE(E131:F131)</f>
        <v>4875000</v>
      </c>
      <c r="K131" s="28">
        <f t="shared" ref="K131:K167" si="630">J131*19%</f>
        <v>926250</v>
      </c>
      <c r="L131" s="29">
        <f>+J131+K131</f>
        <v>5801250</v>
      </c>
      <c r="M131" s="31" t="s">
        <v>30</v>
      </c>
      <c r="N131" s="32" t="s">
        <v>30</v>
      </c>
      <c r="O131" s="32" t="s">
        <v>30</v>
      </c>
      <c r="P131" s="32" t="s">
        <v>30</v>
      </c>
      <c r="Q131" s="32" t="s">
        <v>30</v>
      </c>
      <c r="R131" s="32" t="s">
        <v>30</v>
      </c>
      <c r="S131" s="32" t="s">
        <v>30</v>
      </c>
      <c r="T131" s="32" t="s">
        <v>30</v>
      </c>
      <c r="U131" s="33" t="s">
        <v>30</v>
      </c>
      <c r="V131" s="26">
        <v>1</v>
      </c>
      <c r="W131" s="27">
        <v>5000000</v>
      </c>
      <c r="X131" s="27">
        <v>5400000</v>
      </c>
      <c r="Y131" s="145"/>
      <c r="Z131" s="145"/>
      <c r="AA131" s="143">
        <f t="shared" ref="AA131:AA167" si="631">+STDEVA(W131:X131)/AVERAGE(W131:X131)</f>
        <v>5.4392829322042126E-2</v>
      </c>
      <c r="AB131" s="27">
        <f t="shared" ref="AB131:AB167" si="632">+AVERAGE(W131:Y131)</f>
        <v>5200000</v>
      </c>
      <c r="AC131" s="28">
        <f t="shared" ref="AC131:AC167" si="633">+AB131*19%</f>
        <v>988000</v>
      </c>
      <c r="AD131" s="29">
        <f t="shared" ref="AD131:AD167" si="634">+AC131+AB131</f>
        <v>6188000</v>
      </c>
      <c r="AE131" s="26">
        <v>1</v>
      </c>
      <c r="AF131" s="27">
        <v>5000000</v>
      </c>
      <c r="AG131" s="27">
        <v>5600000</v>
      </c>
      <c r="AH131" s="145"/>
      <c r="AI131" s="145"/>
      <c r="AJ131" s="143">
        <f t="shared" ref="AJ131:AJ194" si="635">+STDEVA(AF131:AG131)/AVERAGE(AF131:AG131)</f>
        <v>8.0049824285269522E-2</v>
      </c>
      <c r="AK131" s="27">
        <f t="shared" ref="AK131:AK169" si="636">+AVERAGE(AF131:AH131)</f>
        <v>5300000</v>
      </c>
      <c r="AL131" s="28">
        <f t="shared" ref="AL131:AL194" si="637">+AK131*19%</f>
        <v>1007000</v>
      </c>
      <c r="AM131" s="30">
        <f t="shared" ref="AM131:AM169" si="638">+AL131+AK131</f>
        <v>6307000</v>
      </c>
      <c r="AN131" s="26">
        <v>1</v>
      </c>
      <c r="AO131" s="27">
        <v>5000000</v>
      </c>
      <c r="AP131" s="27">
        <v>6498000</v>
      </c>
      <c r="AQ131" s="145"/>
      <c r="AR131" s="145"/>
      <c r="AS131" s="143">
        <f t="shared" ref="AS131:AS194" si="639">+STDEVA(AO131:AP131)/AVERAGE(AO131:AP131)</f>
        <v>0.18424873164332026</v>
      </c>
      <c r="AT131" s="27">
        <f t="shared" ref="AT131:AT169" si="640">+AVERAGE(AO131:AQ131)</f>
        <v>5749000</v>
      </c>
      <c r="AU131" s="28">
        <f t="shared" ref="AU131:AU176" si="641">+AT131*19%</f>
        <v>1092310</v>
      </c>
      <c r="AV131" s="30">
        <f t="shared" ref="AV131:AV169" si="642">+AU131+AT131</f>
        <v>6841310</v>
      </c>
      <c r="AW131" s="26">
        <v>1</v>
      </c>
      <c r="AX131" s="27">
        <v>5000000</v>
      </c>
      <c r="AY131" s="27">
        <v>5700000</v>
      </c>
      <c r="AZ131" s="145"/>
      <c r="BA131" s="145"/>
      <c r="BB131" s="143">
        <f t="shared" ref="BB131:BB194" si="643">+STDEVA(AX131:AY131)/AVERAGE(AX131:AY131)</f>
        <v>9.2518644267398739E-2</v>
      </c>
      <c r="BC131" s="27">
        <f t="shared" ref="BC131:BC169" si="644">+AVERAGE(AX131:AZ131)</f>
        <v>5350000</v>
      </c>
      <c r="BD131" s="27">
        <f t="shared" ref="BD131:BD169" si="645">+BC131*19%</f>
        <v>1016500</v>
      </c>
      <c r="BE131" s="27">
        <f t="shared" ref="BE131:BE169" si="646">+BD131+BC131</f>
        <v>6366500</v>
      </c>
      <c r="BF131" s="26">
        <v>1</v>
      </c>
      <c r="BG131" s="27">
        <v>4000000</v>
      </c>
      <c r="BH131" s="27">
        <v>3800000</v>
      </c>
      <c r="BI131" s="145"/>
      <c r="BJ131" s="145"/>
      <c r="BK131" s="143">
        <f t="shared" ref="BK131:BK194" si="647">+STDEVA(BG131:BH131)/AVERAGE(BG131:BH131)</f>
        <v>3.6261886214694748E-2</v>
      </c>
      <c r="BL131" s="27">
        <f t="shared" ref="BL131:BL169" si="648">+AVERAGE(BG131:BI131)</f>
        <v>3900000</v>
      </c>
      <c r="BM131" s="27">
        <f t="shared" ref="BM131:BM169" si="649">+BL131*19%</f>
        <v>741000</v>
      </c>
      <c r="BN131" s="28">
        <f t="shared" ref="BN131:BN169" si="650">+BM131+BL131</f>
        <v>4641000</v>
      </c>
      <c r="BO131" s="26">
        <v>1</v>
      </c>
      <c r="BP131" s="27">
        <v>4000000</v>
      </c>
      <c r="BQ131" s="27">
        <v>4320000</v>
      </c>
      <c r="BR131" s="148"/>
      <c r="BS131" s="148"/>
      <c r="BT131" s="143">
        <f t="shared" ref="BT131:BT194" si="651">+STDEVA(BP131:BQ131)/AVERAGE(BP131:BQ131)</f>
        <v>5.4392829322042119E-2</v>
      </c>
      <c r="BU131" s="27">
        <f t="shared" ref="BU131:BU169" si="652">+AVERAGE(BP131:BR131)</f>
        <v>4160000</v>
      </c>
      <c r="BV131" s="28">
        <f t="shared" ref="BV131:BV169" si="653">+BU131*19%</f>
        <v>790400</v>
      </c>
      <c r="BW131" s="30">
        <f t="shared" ref="BW131:BW169" si="654">+BV131+BU131</f>
        <v>4950400</v>
      </c>
      <c r="BX131" s="26">
        <v>1</v>
      </c>
      <c r="BY131" s="28">
        <v>4000000</v>
      </c>
      <c r="BZ131" s="28">
        <v>4320000</v>
      </c>
      <c r="CA131" s="156"/>
      <c r="CB131" s="156"/>
      <c r="CC131" s="177">
        <f t="shared" ref="CC131:CC194" si="655">+STDEVA(BY131:BZ131)/AVERAGE(BY131:BZ131)</f>
        <v>5.4392829322042119E-2</v>
      </c>
      <c r="CD131" s="28">
        <f t="shared" ref="CD131:CD169" si="656">+AVERAGE(BY131:CA131)</f>
        <v>4160000</v>
      </c>
      <c r="CE131" s="28">
        <f t="shared" ref="CE131:CE169" si="657">+CD131*19%</f>
        <v>790400</v>
      </c>
      <c r="CF131" s="29">
        <f t="shared" ref="CF131:CF169" si="658">+CE131+CD131</f>
        <v>4950400</v>
      </c>
      <c r="CG131" s="26">
        <v>1</v>
      </c>
      <c r="CH131" s="27">
        <v>3200000</v>
      </c>
      <c r="CI131" s="27">
        <v>2976000</v>
      </c>
      <c r="CJ131" s="148"/>
      <c r="CK131" s="148"/>
      <c r="CL131" s="143">
        <f t="shared" ref="CL131:CL170" si="659">+STDEVA(CH131:CI131)/AVERAGE(CH131:CI131)</f>
        <v>5.1292719878816916E-2</v>
      </c>
      <c r="CM131" s="27">
        <f t="shared" ref="CM131:CM170" si="660">+AVERAGE(CH131:CJ131)</f>
        <v>3088000</v>
      </c>
      <c r="CN131" s="27">
        <f t="shared" ref="CN131:CN170" si="661">+CM131*19%</f>
        <v>586720</v>
      </c>
      <c r="CO131" s="28">
        <f t="shared" ref="CO131:CO170" si="662">+CN131+CM131</f>
        <v>3674720</v>
      </c>
      <c r="CP131" s="26">
        <v>1</v>
      </c>
      <c r="CQ131" s="27">
        <v>3200000</v>
      </c>
      <c r="CR131" s="27">
        <v>2976000</v>
      </c>
      <c r="CS131" s="148"/>
      <c r="CT131" s="148"/>
      <c r="CU131" s="143">
        <f t="shared" ref="CU131:CU194" si="663">+STDEVA(CQ131:CR131)/AVERAGE(CQ131:CR131)</f>
        <v>5.1292719878816916E-2</v>
      </c>
      <c r="CV131" s="27">
        <f t="shared" ref="CV131:CV169" si="664">+AVERAGE(CQ131:CS131)</f>
        <v>3088000</v>
      </c>
      <c r="CW131" s="28">
        <f t="shared" ref="CW131:CW169" si="665">+CV131*19%</f>
        <v>586720</v>
      </c>
      <c r="CX131" s="29">
        <f t="shared" ref="CX131:CX169" si="666">+CW131+CV131</f>
        <v>3674720</v>
      </c>
      <c r="CY131" s="26">
        <v>1</v>
      </c>
      <c r="CZ131" s="27">
        <v>3200000</v>
      </c>
      <c r="DA131" s="27">
        <v>2560000</v>
      </c>
      <c r="DB131" s="133"/>
      <c r="DC131" s="133"/>
      <c r="DD131" s="143">
        <f t="shared" ref="DD131:DD194" si="667">+STDEVA(CZ131:DA131)/AVERAGE(CZ131:DA131)</f>
        <v>0.15713484026367722</v>
      </c>
      <c r="DE131" s="27">
        <f t="shared" ref="DE131:DE169" si="668">+AVERAGE(CZ131:DB131)</f>
        <v>2880000</v>
      </c>
      <c r="DF131" s="27">
        <f t="shared" ref="DF131:DF169" si="669">+DE131*19%</f>
        <v>547200</v>
      </c>
      <c r="DG131" s="28">
        <f t="shared" ref="DG131:DG169" si="670">+DF131+DE131</f>
        <v>3427200</v>
      </c>
      <c r="DH131" s="26">
        <v>1</v>
      </c>
      <c r="DI131" s="28">
        <v>3200000</v>
      </c>
      <c r="DJ131" s="28">
        <v>3840000</v>
      </c>
      <c r="DK131" s="182"/>
      <c r="DL131" s="177">
        <f t="shared" ref="DL131:DL194" si="671">+STDEVA(DI131:DJ131)/AVERAGE(DI131:DJ131)</f>
        <v>0.12856486930664501</v>
      </c>
      <c r="DM131" s="28">
        <f t="shared" ref="DM131:DM169" si="672">+AVERAGE(DI131:DK131)</f>
        <v>3520000</v>
      </c>
      <c r="DN131" s="28">
        <f t="shared" ref="DN131:DN169" si="673">DM131*19%</f>
        <v>668800</v>
      </c>
      <c r="DO131" s="30">
        <f t="shared" ref="DO131:DO169" si="674">+DM131+DN131</f>
        <v>4188800</v>
      </c>
    </row>
    <row r="132" spans="1:119" ht="23.25" customHeight="1" x14ac:dyDescent="0.25">
      <c r="A132" s="66" t="s">
        <v>162</v>
      </c>
      <c r="B132" s="67" t="s">
        <v>123</v>
      </c>
      <c r="C132" s="68" t="s">
        <v>131</v>
      </c>
      <c r="D132" s="26">
        <v>1</v>
      </c>
      <c r="E132" s="27">
        <v>3500000</v>
      </c>
      <c r="F132" s="27">
        <v>3325000</v>
      </c>
      <c r="G132" s="148"/>
      <c r="H132" s="148"/>
      <c r="I132" s="143">
        <f t="shared" si="628"/>
        <v>3.6261886214694741E-2</v>
      </c>
      <c r="J132" s="27">
        <f t="shared" si="629"/>
        <v>3412500</v>
      </c>
      <c r="K132" s="28">
        <f t="shared" si="630"/>
        <v>648375</v>
      </c>
      <c r="L132" s="29">
        <f t="shared" ref="L132:L195" si="675">+J132+K132</f>
        <v>4060875</v>
      </c>
      <c r="M132" s="31" t="s">
        <v>30</v>
      </c>
      <c r="N132" s="32" t="s">
        <v>30</v>
      </c>
      <c r="O132" s="32" t="s">
        <v>30</v>
      </c>
      <c r="P132" s="32" t="s">
        <v>30</v>
      </c>
      <c r="Q132" s="32" t="s">
        <v>30</v>
      </c>
      <c r="R132" s="32" t="s">
        <v>30</v>
      </c>
      <c r="S132" s="32" t="s">
        <v>30</v>
      </c>
      <c r="T132" s="32" t="s">
        <v>30</v>
      </c>
      <c r="U132" s="33" t="s">
        <v>30</v>
      </c>
      <c r="V132" s="26">
        <v>1</v>
      </c>
      <c r="W132" s="27">
        <v>3500000</v>
      </c>
      <c r="X132" s="27">
        <v>3780000</v>
      </c>
      <c r="Y132" s="145"/>
      <c r="Z132" s="145"/>
      <c r="AA132" s="143">
        <f t="shared" si="631"/>
        <v>5.4392829322042112E-2</v>
      </c>
      <c r="AB132" s="27">
        <f t="shared" si="632"/>
        <v>3640000</v>
      </c>
      <c r="AC132" s="28">
        <f t="shared" si="633"/>
        <v>691600</v>
      </c>
      <c r="AD132" s="29">
        <f t="shared" si="634"/>
        <v>4331600</v>
      </c>
      <c r="AE132" s="26">
        <v>1</v>
      </c>
      <c r="AF132" s="27">
        <v>3500000</v>
      </c>
      <c r="AG132" s="27">
        <v>3920000</v>
      </c>
      <c r="AH132" s="145"/>
      <c r="AI132" s="145"/>
      <c r="AJ132" s="143">
        <f t="shared" si="635"/>
        <v>8.0049824285269522E-2</v>
      </c>
      <c r="AK132" s="27">
        <f t="shared" si="636"/>
        <v>3710000</v>
      </c>
      <c r="AL132" s="28">
        <f t="shared" si="637"/>
        <v>704900</v>
      </c>
      <c r="AM132" s="30">
        <f t="shared" si="638"/>
        <v>4414900</v>
      </c>
      <c r="AN132" s="26">
        <v>1</v>
      </c>
      <c r="AO132" s="27">
        <v>3500000</v>
      </c>
      <c r="AP132" s="27">
        <v>4548600</v>
      </c>
      <c r="AQ132" s="145"/>
      <c r="AR132" s="145"/>
      <c r="AS132" s="143">
        <f t="shared" si="639"/>
        <v>0.18424873164332026</v>
      </c>
      <c r="AT132" s="27">
        <f t="shared" si="640"/>
        <v>4024300</v>
      </c>
      <c r="AU132" s="28">
        <f t="shared" si="641"/>
        <v>764617</v>
      </c>
      <c r="AV132" s="30">
        <f t="shared" si="642"/>
        <v>4788917</v>
      </c>
      <c r="AW132" s="26">
        <v>1</v>
      </c>
      <c r="AX132" s="27">
        <v>3500000</v>
      </c>
      <c r="AY132" s="27">
        <v>3990000</v>
      </c>
      <c r="AZ132" s="145"/>
      <c r="BA132" s="145"/>
      <c r="BB132" s="143">
        <f t="shared" si="643"/>
        <v>9.2518644267398739E-2</v>
      </c>
      <c r="BC132" s="27">
        <f t="shared" si="644"/>
        <v>3745000</v>
      </c>
      <c r="BD132" s="27">
        <f t="shared" si="645"/>
        <v>711550</v>
      </c>
      <c r="BE132" s="27">
        <f t="shared" si="646"/>
        <v>4456550</v>
      </c>
      <c r="BF132" s="26">
        <v>1</v>
      </c>
      <c r="BG132" s="27">
        <v>2800000</v>
      </c>
      <c r="BH132" s="27">
        <v>2660000</v>
      </c>
      <c r="BI132" s="145"/>
      <c r="BJ132" s="145"/>
      <c r="BK132" s="143">
        <f t="shared" si="647"/>
        <v>3.6261886214694741E-2</v>
      </c>
      <c r="BL132" s="27">
        <f t="shared" si="648"/>
        <v>2730000</v>
      </c>
      <c r="BM132" s="27">
        <f t="shared" si="649"/>
        <v>518700</v>
      </c>
      <c r="BN132" s="28">
        <f t="shared" si="650"/>
        <v>3248700</v>
      </c>
      <c r="BO132" s="26">
        <v>1</v>
      </c>
      <c r="BP132" s="27">
        <v>2800000</v>
      </c>
      <c r="BQ132" s="27">
        <v>3024000</v>
      </c>
      <c r="BR132" s="148"/>
      <c r="BS132" s="148"/>
      <c r="BT132" s="143">
        <f t="shared" si="651"/>
        <v>5.4392829322042119E-2</v>
      </c>
      <c r="BU132" s="27">
        <f t="shared" si="652"/>
        <v>2912000</v>
      </c>
      <c r="BV132" s="28">
        <f t="shared" si="653"/>
        <v>553280</v>
      </c>
      <c r="BW132" s="30">
        <f t="shared" si="654"/>
        <v>3465280</v>
      </c>
      <c r="BX132" s="26">
        <v>1</v>
      </c>
      <c r="BY132" s="28">
        <v>2800000</v>
      </c>
      <c r="BZ132" s="28">
        <v>3024000</v>
      </c>
      <c r="CA132" s="156"/>
      <c r="CB132" s="156"/>
      <c r="CC132" s="177">
        <f t="shared" si="655"/>
        <v>5.4392829322042119E-2</v>
      </c>
      <c r="CD132" s="28">
        <f t="shared" si="656"/>
        <v>2912000</v>
      </c>
      <c r="CE132" s="28">
        <f t="shared" si="657"/>
        <v>553280</v>
      </c>
      <c r="CF132" s="29">
        <f>+CE132+CD132</f>
        <v>3465280</v>
      </c>
      <c r="CG132" s="26">
        <v>1</v>
      </c>
      <c r="CH132" s="27">
        <v>2240000</v>
      </c>
      <c r="CI132" s="27">
        <v>2083200</v>
      </c>
      <c r="CJ132" s="148"/>
      <c r="CK132" s="148"/>
      <c r="CL132" s="143">
        <f t="shared" si="659"/>
        <v>5.1292719878816916E-2</v>
      </c>
      <c r="CM132" s="27">
        <f t="shared" si="660"/>
        <v>2161600</v>
      </c>
      <c r="CN132" s="27">
        <f t="shared" si="661"/>
        <v>410704</v>
      </c>
      <c r="CO132" s="28">
        <f t="shared" si="662"/>
        <v>2572304</v>
      </c>
      <c r="CP132" s="26">
        <v>1</v>
      </c>
      <c r="CQ132" s="27">
        <v>2240000</v>
      </c>
      <c r="CR132" s="27">
        <v>2083200</v>
      </c>
      <c r="CS132" s="148"/>
      <c r="CT132" s="148"/>
      <c r="CU132" s="143">
        <f t="shared" si="663"/>
        <v>5.1292719878816916E-2</v>
      </c>
      <c r="CV132" s="27">
        <f t="shared" si="664"/>
        <v>2161600</v>
      </c>
      <c r="CW132" s="28">
        <f t="shared" si="665"/>
        <v>410704</v>
      </c>
      <c r="CX132" s="29">
        <f t="shared" si="666"/>
        <v>2572304</v>
      </c>
      <c r="CY132" s="26">
        <v>1</v>
      </c>
      <c r="CZ132" s="27">
        <v>2240000</v>
      </c>
      <c r="DA132" s="27">
        <v>1792000</v>
      </c>
      <c r="DB132" s="133"/>
      <c r="DC132" s="133"/>
      <c r="DD132" s="143">
        <f t="shared" si="667"/>
        <v>0.15713484026367722</v>
      </c>
      <c r="DE132" s="27">
        <f t="shared" si="668"/>
        <v>2016000</v>
      </c>
      <c r="DF132" s="27">
        <f t="shared" si="669"/>
        <v>383040</v>
      </c>
      <c r="DG132" s="28">
        <f t="shared" si="670"/>
        <v>2399040</v>
      </c>
      <c r="DH132" s="26">
        <v>1</v>
      </c>
      <c r="DI132" s="28">
        <v>2240000</v>
      </c>
      <c r="DJ132" s="28">
        <v>2688000</v>
      </c>
      <c r="DK132" s="182"/>
      <c r="DL132" s="177">
        <f t="shared" si="671"/>
        <v>0.12856486930664501</v>
      </c>
      <c r="DM132" s="28">
        <f t="shared" si="672"/>
        <v>2464000</v>
      </c>
      <c r="DN132" s="28">
        <f t="shared" si="673"/>
        <v>468160</v>
      </c>
      <c r="DO132" s="30">
        <f t="shared" si="674"/>
        <v>2932160</v>
      </c>
    </row>
    <row r="133" spans="1:119" ht="23.25" customHeight="1" x14ac:dyDescent="0.25">
      <c r="A133" s="66" t="s">
        <v>163</v>
      </c>
      <c r="B133" s="67" t="s">
        <v>123</v>
      </c>
      <c r="C133" s="68" t="s">
        <v>164</v>
      </c>
      <c r="D133" s="26">
        <v>1</v>
      </c>
      <c r="E133" s="27">
        <v>4500000</v>
      </c>
      <c r="F133" s="27">
        <v>4410000</v>
      </c>
      <c r="G133" s="148"/>
      <c r="H133" s="148"/>
      <c r="I133" s="143">
        <f t="shared" si="628"/>
        <v>1.4284985478516112E-2</v>
      </c>
      <c r="J133" s="27">
        <f t="shared" si="629"/>
        <v>4455000</v>
      </c>
      <c r="K133" s="28">
        <f t="shared" si="630"/>
        <v>846450</v>
      </c>
      <c r="L133" s="29">
        <f t="shared" si="675"/>
        <v>5301450</v>
      </c>
      <c r="M133" s="31" t="s">
        <v>30</v>
      </c>
      <c r="N133" s="32" t="s">
        <v>30</v>
      </c>
      <c r="O133" s="32" t="s">
        <v>30</v>
      </c>
      <c r="P133" s="32" t="s">
        <v>30</v>
      </c>
      <c r="Q133" s="32" t="s">
        <v>30</v>
      </c>
      <c r="R133" s="32" t="s">
        <v>30</v>
      </c>
      <c r="S133" s="32" t="s">
        <v>30</v>
      </c>
      <c r="T133" s="32" t="s">
        <v>30</v>
      </c>
      <c r="U133" s="33" t="s">
        <v>30</v>
      </c>
      <c r="V133" s="26">
        <v>1</v>
      </c>
      <c r="W133" s="27">
        <v>4500000</v>
      </c>
      <c r="X133" s="27">
        <v>4860000</v>
      </c>
      <c r="Y133" s="145"/>
      <c r="Z133" s="145"/>
      <c r="AA133" s="143">
        <f t="shared" si="631"/>
        <v>5.4392829322042119E-2</v>
      </c>
      <c r="AB133" s="27">
        <f t="shared" si="632"/>
        <v>4680000</v>
      </c>
      <c r="AC133" s="28">
        <f t="shared" si="633"/>
        <v>889200</v>
      </c>
      <c r="AD133" s="29">
        <f t="shared" si="634"/>
        <v>5569200</v>
      </c>
      <c r="AE133" s="26">
        <v>1</v>
      </c>
      <c r="AF133" s="27">
        <v>4500000</v>
      </c>
      <c r="AG133" s="27">
        <v>5040000</v>
      </c>
      <c r="AH133" s="145"/>
      <c r="AI133" s="145"/>
      <c r="AJ133" s="143">
        <f t="shared" si="635"/>
        <v>8.0049824285269522E-2</v>
      </c>
      <c r="AK133" s="27">
        <f t="shared" si="636"/>
        <v>4770000</v>
      </c>
      <c r="AL133" s="28">
        <f t="shared" si="637"/>
        <v>906300</v>
      </c>
      <c r="AM133" s="30">
        <f t="shared" si="638"/>
        <v>5676300</v>
      </c>
      <c r="AN133" s="26">
        <v>1</v>
      </c>
      <c r="AO133" s="27">
        <v>4500000</v>
      </c>
      <c r="AP133" s="27">
        <v>5848200</v>
      </c>
      <c r="AQ133" s="145"/>
      <c r="AR133" s="145"/>
      <c r="AS133" s="143">
        <f t="shared" si="639"/>
        <v>0.18424873164332026</v>
      </c>
      <c r="AT133" s="27">
        <f t="shared" si="640"/>
        <v>5174100</v>
      </c>
      <c r="AU133" s="28">
        <f t="shared" si="641"/>
        <v>983079</v>
      </c>
      <c r="AV133" s="30">
        <f t="shared" si="642"/>
        <v>6157179</v>
      </c>
      <c r="AW133" s="26">
        <v>1</v>
      </c>
      <c r="AX133" s="27">
        <v>4500000</v>
      </c>
      <c r="AY133" s="27">
        <v>5130000</v>
      </c>
      <c r="AZ133" s="145"/>
      <c r="BA133" s="145"/>
      <c r="BB133" s="143">
        <f t="shared" si="643"/>
        <v>9.2518644267398739E-2</v>
      </c>
      <c r="BC133" s="27">
        <f t="shared" si="644"/>
        <v>4815000</v>
      </c>
      <c r="BD133" s="27">
        <f t="shared" si="645"/>
        <v>914850</v>
      </c>
      <c r="BE133" s="27">
        <f t="shared" si="646"/>
        <v>5729850</v>
      </c>
      <c r="BF133" s="26">
        <v>1</v>
      </c>
      <c r="BG133" s="27">
        <v>3600000</v>
      </c>
      <c r="BH133" s="27">
        <v>3420000</v>
      </c>
      <c r="BI133" s="145"/>
      <c r="BJ133" s="145"/>
      <c r="BK133" s="143">
        <f t="shared" si="647"/>
        <v>3.6261886214694741E-2</v>
      </c>
      <c r="BL133" s="27">
        <f t="shared" si="648"/>
        <v>3510000</v>
      </c>
      <c r="BM133" s="27">
        <f t="shared" si="649"/>
        <v>666900</v>
      </c>
      <c r="BN133" s="28">
        <f>+BM133+BL133</f>
        <v>4176900</v>
      </c>
      <c r="BO133" s="26">
        <v>1</v>
      </c>
      <c r="BP133" s="27">
        <v>3600000</v>
      </c>
      <c r="BQ133" s="27">
        <v>3888000</v>
      </c>
      <c r="BR133" s="148"/>
      <c r="BS133" s="148"/>
      <c r="BT133" s="143">
        <f t="shared" si="651"/>
        <v>5.4392829322042112E-2</v>
      </c>
      <c r="BU133" s="27">
        <f t="shared" si="652"/>
        <v>3744000</v>
      </c>
      <c r="BV133" s="28">
        <f t="shared" si="653"/>
        <v>711360</v>
      </c>
      <c r="BW133" s="30">
        <f t="shared" si="654"/>
        <v>4455360</v>
      </c>
      <c r="BX133" s="26">
        <v>1</v>
      </c>
      <c r="BY133" s="28">
        <v>3600000</v>
      </c>
      <c r="BZ133" s="28">
        <v>3888000</v>
      </c>
      <c r="CA133" s="156"/>
      <c r="CB133" s="156"/>
      <c r="CC133" s="177">
        <f t="shared" si="655"/>
        <v>5.4392829322042112E-2</v>
      </c>
      <c r="CD133" s="28">
        <f t="shared" si="656"/>
        <v>3744000</v>
      </c>
      <c r="CE133" s="28">
        <f t="shared" si="657"/>
        <v>711360</v>
      </c>
      <c r="CF133" s="29">
        <f t="shared" si="658"/>
        <v>4455360</v>
      </c>
      <c r="CG133" s="26">
        <v>1</v>
      </c>
      <c r="CH133" s="27">
        <v>2880000</v>
      </c>
      <c r="CI133" s="27">
        <v>2678400</v>
      </c>
      <c r="CJ133" s="148"/>
      <c r="CK133" s="148"/>
      <c r="CL133" s="143">
        <f t="shared" si="659"/>
        <v>5.1292719878816923E-2</v>
      </c>
      <c r="CM133" s="27">
        <f t="shared" si="660"/>
        <v>2779200</v>
      </c>
      <c r="CN133" s="27">
        <f t="shared" si="661"/>
        <v>528048</v>
      </c>
      <c r="CO133" s="28">
        <f t="shared" si="662"/>
        <v>3307248</v>
      </c>
      <c r="CP133" s="26">
        <v>1</v>
      </c>
      <c r="CQ133" s="27">
        <v>2880000</v>
      </c>
      <c r="CR133" s="27">
        <v>2678400</v>
      </c>
      <c r="CS133" s="148"/>
      <c r="CT133" s="148"/>
      <c r="CU133" s="143">
        <f t="shared" si="663"/>
        <v>5.1292719878816923E-2</v>
      </c>
      <c r="CV133" s="27">
        <f t="shared" si="664"/>
        <v>2779200</v>
      </c>
      <c r="CW133" s="28">
        <f t="shared" si="665"/>
        <v>528048</v>
      </c>
      <c r="CX133" s="29">
        <f t="shared" si="666"/>
        <v>3307248</v>
      </c>
      <c r="CY133" s="26">
        <v>1</v>
      </c>
      <c r="CZ133" s="27">
        <v>2880000</v>
      </c>
      <c r="DA133" s="27">
        <v>2304000</v>
      </c>
      <c r="DB133" s="133"/>
      <c r="DC133" s="133"/>
      <c r="DD133" s="143">
        <f t="shared" si="667"/>
        <v>0.15713484026367722</v>
      </c>
      <c r="DE133" s="27">
        <f t="shared" si="668"/>
        <v>2592000</v>
      </c>
      <c r="DF133" s="27">
        <f t="shared" si="669"/>
        <v>492480</v>
      </c>
      <c r="DG133" s="28">
        <f t="shared" si="670"/>
        <v>3084480</v>
      </c>
      <c r="DH133" s="26">
        <v>1</v>
      </c>
      <c r="DI133" s="28">
        <v>2880000</v>
      </c>
      <c r="DJ133" s="28">
        <v>3456000</v>
      </c>
      <c r="DK133" s="182"/>
      <c r="DL133" s="177">
        <f t="shared" si="671"/>
        <v>0.12856486930664499</v>
      </c>
      <c r="DM133" s="28">
        <f t="shared" si="672"/>
        <v>3168000</v>
      </c>
      <c r="DN133" s="28">
        <f t="shared" si="673"/>
        <v>601920</v>
      </c>
      <c r="DO133" s="30">
        <f t="shared" si="674"/>
        <v>3769920</v>
      </c>
    </row>
    <row r="134" spans="1:119" ht="21" customHeight="1" x14ac:dyDescent="0.25">
      <c r="A134" s="66" t="s">
        <v>165</v>
      </c>
      <c r="B134" s="67" t="s">
        <v>123</v>
      </c>
      <c r="C134" s="68" t="s">
        <v>166</v>
      </c>
      <c r="D134" s="26">
        <v>1</v>
      </c>
      <c r="E134" s="27">
        <v>2000000</v>
      </c>
      <c r="F134" s="27">
        <v>1880000</v>
      </c>
      <c r="G134" s="148"/>
      <c r="H134" s="148"/>
      <c r="I134" s="143">
        <f t="shared" si="628"/>
        <v>4.3738563784734896E-2</v>
      </c>
      <c r="J134" s="27">
        <f t="shared" si="629"/>
        <v>1940000</v>
      </c>
      <c r="K134" s="28">
        <f t="shared" si="630"/>
        <v>368600</v>
      </c>
      <c r="L134" s="29">
        <f t="shared" si="675"/>
        <v>2308600</v>
      </c>
      <c r="M134" s="31" t="s">
        <v>30</v>
      </c>
      <c r="N134" s="32" t="s">
        <v>30</v>
      </c>
      <c r="O134" s="32" t="s">
        <v>30</v>
      </c>
      <c r="P134" s="32" t="s">
        <v>30</v>
      </c>
      <c r="Q134" s="32" t="s">
        <v>30</v>
      </c>
      <c r="R134" s="32" t="s">
        <v>30</v>
      </c>
      <c r="S134" s="32" t="s">
        <v>30</v>
      </c>
      <c r="T134" s="32" t="s">
        <v>30</v>
      </c>
      <c r="U134" s="33" t="s">
        <v>30</v>
      </c>
      <c r="V134" s="26">
        <v>1</v>
      </c>
      <c r="W134" s="27">
        <v>2000000</v>
      </c>
      <c r="X134" s="27">
        <v>2160000</v>
      </c>
      <c r="Y134" s="145"/>
      <c r="Z134" s="145"/>
      <c r="AA134" s="143">
        <f t="shared" si="631"/>
        <v>5.4392829322042119E-2</v>
      </c>
      <c r="AB134" s="27">
        <f t="shared" si="632"/>
        <v>2080000</v>
      </c>
      <c r="AC134" s="28">
        <f t="shared" si="633"/>
        <v>395200</v>
      </c>
      <c r="AD134" s="29">
        <f t="shared" si="634"/>
        <v>2475200</v>
      </c>
      <c r="AE134" s="26">
        <v>1</v>
      </c>
      <c r="AF134" s="27">
        <v>2000000</v>
      </c>
      <c r="AG134" s="27">
        <v>2240000</v>
      </c>
      <c r="AH134" s="145"/>
      <c r="AI134" s="145"/>
      <c r="AJ134" s="143">
        <f t="shared" si="635"/>
        <v>8.0049824285269522E-2</v>
      </c>
      <c r="AK134" s="27">
        <f t="shared" si="636"/>
        <v>2120000</v>
      </c>
      <c r="AL134" s="28">
        <f t="shared" si="637"/>
        <v>402800</v>
      </c>
      <c r="AM134" s="30">
        <f t="shared" si="638"/>
        <v>2522800</v>
      </c>
      <c r="AN134" s="26">
        <v>1</v>
      </c>
      <c r="AO134" s="27">
        <v>2000000</v>
      </c>
      <c r="AP134" s="27">
        <v>2599200</v>
      </c>
      <c r="AQ134" s="145"/>
      <c r="AR134" s="145"/>
      <c r="AS134" s="143">
        <f t="shared" si="639"/>
        <v>0.18424873164332026</v>
      </c>
      <c r="AT134" s="27">
        <f t="shared" si="640"/>
        <v>2299600</v>
      </c>
      <c r="AU134" s="28">
        <f t="shared" si="641"/>
        <v>436924</v>
      </c>
      <c r="AV134" s="30">
        <f t="shared" si="642"/>
        <v>2736524</v>
      </c>
      <c r="AW134" s="26">
        <v>1</v>
      </c>
      <c r="AX134" s="27">
        <v>2000000</v>
      </c>
      <c r="AY134" s="27">
        <v>2280000</v>
      </c>
      <c r="AZ134" s="145"/>
      <c r="BA134" s="145"/>
      <c r="BB134" s="143">
        <f t="shared" si="643"/>
        <v>9.2518644267398739E-2</v>
      </c>
      <c r="BC134" s="27">
        <f t="shared" si="644"/>
        <v>2140000</v>
      </c>
      <c r="BD134" s="27">
        <f t="shared" si="645"/>
        <v>406600</v>
      </c>
      <c r="BE134" s="27">
        <f t="shared" si="646"/>
        <v>2546600</v>
      </c>
      <c r="BF134" s="26">
        <v>1</v>
      </c>
      <c r="BG134" s="27">
        <v>1600000</v>
      </c>
      <c r="BH134" s="27">
        <v>1520000</v>
      </c>
      <c r="BI134" s="145"/>
      <c r="BJ134" s="145"/>
      <c r="BK134" s="143">
        <f t="shared" si="647"/>
        <v>3.6261886214694741E-2</v>
      </c>
      <c r="BL134" s="27">
        <f t="shared" si="648"/>
        <v>1560000</v>
      </c>
      <c r="BM134" s="27">
        <f t="shared" si="649"/>
        <v>296400</v>
      </c>
      <c r="BN134" s="28">
        <f t="shared" si="650"/>
        <v>1856400</v>
      </c>
      <c r="BO134" s="26">
        <v>1</v>
      </c>
      <c r="BP134" s="27">
        <v>1600000</v>
      </c>
      <c r="BQ134" s="27">
        <v>1728000</v>
      </c>
      <c r="BR134" s="148"/>
      <c r="BS134" s="148"/>
      <c r="BT134" s="143">
        <f t="shared" si="651"/>
        <v>5.4392829322042119E-2</v>
      </c>
      <c r="BU134" s="27">
        <f t="shared" si="652"/>
        <v>1664000</v>
      </c>
      <c r="BV134" s="28">
        <f t="shared" si="653"/>
        <v>316160</v>
      </c>
      <c r="BW134" s="30">
        <f t="shared" si="654"/>
        <v>1980160</v>
      </c>
      <c r="BX134" s="26">
        <v>1</v>
      </c>
      <c r="BY134" s="28">
        <v>1600000</v>
      </c>
      <c r="BZ134" s="28">
        <v>1728000</v>
      </c>
      <c r="CA134" s="156"/>
      <c r="CB134" s="156"/>
      <c r="CC134" s="177">
        <f t="shared" si="655"/>
        <v>5.4392829322042119E-2</v>
      </c>
      <c r="CD134" s="28">
        <f t="shared" si="656"/>
        <v>1664000</v>
      </c>
      <c r="CE134" s="28">
        <f t="shared" si="657"/>
        <v>316160</v>
      </c>
      <c r="CF134" s="29">
        <f t="shared" si="658"/>
        <v>1980160</v>
      </c>
      <c r="CG134" s="26">
        <v>1</v>
      </c>
      <c r="CH134" s="27">
        <v>1280000</v>
      </c>
      <c r="CI134" s="27">
        <v>1190400</v>
      </c>
      <c r="CJ134" s="148"/>
      <c r="CK134" s="148"/>
      <c r="CL134" s="143">
        <f t="shared" si="659"/>
        <v>5.1292719878816923E-2</v>
      </c>
      <c r="CM134" s="27">
        <f t="shared" si="660"/>
        <v>1235200</v>
      </c>
      <c r="CN134" s="27">
        <f t="shared" si="661"/>
        <v>234688</v>
      </c>
      <c r="CO134" s="28">
        <f t="shared" si="662"/>
        <v>1469888</v>
      </c>
      <c r="CP134" s="26">
        <v>1</v>
      </c>
      <c r="CQ134" s="27">
        <v>1280000</v>
      </c>
      <c r="CR134" s="27">
        <v>1190400</v>
      </c>
      <c r="CS134" s="148"/>
      <c r="CT134" s="148"/>
      <c r="CU134" s="143">
        <f t="shared" si="663"/>
        <v>5.1292719878816923E-2</v>
      </c>
      <c r="CV134" s="27">
        <f t="shared" si="664"/>
        <v>1235200</v>
      </c>
      <c r="CW134" s="28">
        <f t="shared" si="665"/>
        <v>234688</v>
      </c>
      <c r="CX134" s="29">
        <f t="shared" si="666"/>
        <v>1469888</v>
      </c>
      <c r="CY134" s="26">
        <v>1</v>
      </c>
      <c r="CZ134" s="27">
        <v>1280000</v>
      </c>
      <c r="DA134" s="27">
        <v>1024000</v>
      </c>
      <c r="DB134" s="133"/>
      <c r="DC134" s="133"/>
      <c r="DD134" s="143">
        <f t="shared" si="667"/>
        <v>0.15713484026367724</v>
      </c>
      <c r="DE134" s="27">
        <f t="shared" si="668"/>
        <v>1152000</v>
      </c>
      <c r="DF134" s="27">
        <f t="shared" si="669"/>
        <v>218880</v>
      </c>
      <c r="DG134" s="28">
        <f t="shared" si="670"/>
        <v>1370880</v>
      </c>
      <c r="DH134" s="26">
        <v>1</v>
      </c>
      <c r="DI134" s="28">
        <v>1280000</v>
      </c>
      <c r="DJ134" s="28">
        <v>1536000</v>
      </c>
      <c r="DK134" s="182"/>
      <c r="DL134" s="177">
        <f t="shared" si="671"/>
        <v>0.12856486930664501</v>
      </c>
      <c r="DM134" s="28">
        <f t="shared" si="672"/>
        <v>1408000</v>
      </c>
      <c r="DN134" s="28">
        <f t="shared" si="673"/>
        <v>267520</v>
      </c>
      <c r="DO134" s="30">
        <f t="shared" si="674"/>
        <v>1675520</v>
      </c>
    </row>
    <row r="135" spans="1:119" ht="21" customHeight="1" x14ac:dyDescent="0.25">
      <c r="A135" s="66" t="s">
        <v>167</v>
      </c>
      <c r="B135" s="67" t="s">
        <v>123</v>
      </c>
      <c r="C135" s="68" t="s">
        <v>168</v>
      </c>
      <c r="D135" s="26">
        <v>1</v>
      </c>
      <c r="E135" s="27">
        <v>4000000</v>
      </c>
      <c r="F135" s="27">
        <v>6620000</v>
      </c>
      <c r="G135" s="148"/>
      <c r="H135" s="148"/>
      <c r="I135" s="143">
        <f t="shared" si="628"/>
        <v>0.34889261143291045</v>
      </c>
      <c r="J135" s="27">
        <f t="shared" si="629"/>
        <v>5310000</v>
      </c>
      <c r="K135" s="28">
        <f t="shared" si="630"/>
        <v>1008900</v>
      </c>
      <c r="L135" s="29">
        <f t="shared" si="675"/>
        <v>6318900</v>
      </c>
      <c r="M135" s="31" t="s">
        <v>30</v>
      </c>
      <c r="N135" s="32" t="s">
        <v>30</v>
      </c>
      <c r="O135" s="32" t="s">
        <v>30</v>
      </c>
      <c r="P135" s="32" t="s">
        <v>30</v>
      </c>
      <c r="Q135" s="32" t="s">
        <v>30</v>
      </c>
      <c r="R135" s="32" t="s">
        <v>30</v>
      </c>
      <c r="S135" s="32" t="s">
        <v>30</v>
      </c>
      <c r="T135" s="32" t="s">
        <v>30</v>
      </c>
      <c r="U135" s="33" t="s">
        <v>30</v>
      </c>
      <c r="V135" s="26">
        <v>1</v>
      </c>
      <c r="W135" s="27">
        <v>4000000</v>
      </c>
      <c r="X135" s="27">
        <v>4320000</v>
      </c>
      <c r="Y135" s="145"/>
      <c r="Z135" s="145"/>
      <c r="AA135" s="143">
        <f t="shared" si="631"/>
        <v>5.4392829322042119E-2</v>
      </c>
      <c r="AB135" s="27">
        <f t="shared" si="632"/>
        <v>4160000</v>
      </c>
      <c r="AC135" s="28">
        <f t="shared" si="633"/>
        <v>790400</v>
      </c>
      <c r="AD135" s="29">
        <f t="shared" si="634"/>
        <v>4950400</v>
      </c>
      <c r="AE135" s="26">
        <v>1</v>
      </c>
      <c r="AF135" s="27">
        <v>4000000</v>
      </c>
      <c r="AG135" s="27">
        <v>4480000</v>
      </c>
      <c r="AH135" s="145"/>
      <c r="AI135" s="145"/>
      <c r="AJ135" s="143">
        <f t="shared" si="635"/>
        <v>8.0049824285269522E-2</v>
      </c>
      <c r="AK135" s="27">
        <f t="shared" si="636"/>
        <v>4240000</v>
      </c>
      <c r="AL135" s="28">
        <f t="shared" si="637"/>
        <v>805600</v>
      </c>
      <c r="AM135" s="30">
        <f t="shared" si="638"/>
        <v>5045600</v>
      </c>
      <c r="AN135" s="26">
        <v>1</v>
      </c>
      <c r="AO135" s="27">
        <v>4000000</v>
      </c>
      <c r="AP135" s="27">
        <v>5198400</v>
      </c>
      <c r="AQ135" s="145"/>
      <c r="AR135" s="145"/>
      <c r="AS135" s="143">
        <f t="shared" si="639"/>
        <v>0.18424873164332026</v>
      </c>
      <c r="AT135" s="27">
        <f t="shared" si="640"/>
        <v>4599200</v>
      </c>
      <c r="AU135" s="28">
        <f t="shared" si="641"/>
        <v>873848</v>
      </c>
      <c r="AV135" s="30">
        <f t="shared" si="642"/>
        <v>5473048</v>
      </c>
      <c r="AW135" s="26">
        <v>1</v>
      </c>
      <c r="AX135" s="27">
        <v>4000000</v>
      </c>
      <c r="AY135" s="27">
        <v>4560000</v>
      </c>
      <c r="AZ135" s="145"/>
      <c r="BA135" s="145"/>
      <c r="BB135" s="143">
        <f t="shared" si="643"/>
        <v>9.2518644267398739E-2</v>
      </c>
      <c r="BC135" s="27">
        <f t="shared" si="644"/>
        <v>4280000</v>
      </c>
      <c r="BD135" s="27">
        <f t="shared" si="645"/>
        <v>813200</v>
      </c>
      <c r="BE135" s="27">
        <f t="shared" si="646"/>
        <v>5093200</v>
      </c>
      <c r="BF135" s="26">
        <v>1</v>
      </c>
      <c r="BG135" s="27">
        <v>3200000</v>
      </c>
      <c r="BH135" s="27">
        <v>3040000</v>
      </c>
      <c r="BI135" s="145"/>
      <c r="BJ135" s="145"/>
      <c r="BK135" s="143">
        <f t="shared" si="647"/>
        <v>3.6261886214694741E-2</v>
      </c>
      <c r="BL135" s="27">
        <f t="shared" si="648"/>
        <v>3120000</v>
      </c>
      <c r="BM135" s="27">
        <f t="shared" si="649"/>
        <v>592800</v>
      </c>
      <c r="BN135" s="28">
        <f t="shared" si="650"/>
        <v>3712800</v>
      </c>
      <c r="BO135" s="26">
        <v>1</v>
      </c>
      <c r="BP135" s="27">
        <v>3200000</v>
      </c>
      <c r="BQ135" s="27">
        <v>3456000</v>
      </c>
      <c r="BR135" s="148"/>
      <c r="BS135" s="148"/>
      <c r="BT135" s="143">
        <f t="shared" si="651"/>
        <v>5.4392829322042119E-2</v>
      </c>
      <c r="BU135" s="27">
        <f t="shared" si="652"/>
        <v>3328000</v>
      </c>
      <c r="BV135" s="28">
        <f t="shared" si="653"/>
        <v>632320</v>
      </c>
      <c r="BW135" s="30">
        <f t="shared" si="654"/>
        <v>3960320</v>
      </c>
      <c r="BX135" s="26">
        <v>1</v>
      </c>
      <c r="BY135" s="28">
        <v>3200000</v>
      </c>
      <c r="BZ135" s="28">
        <v>3456000</v>
      </c>
      <c r="CA135" s="156"/>
      <c r="CB135" s="156"/>
      <c r="CC135" s="177">
        <f t="shared" si="655"/>
        <v>5.4392829322042119E-2</v>
      </c>
      <c r="CD135" s="28">
        <f t="shared" si="656"/>
        <v>3328000</v>
      </c>
      <c r="CE135" s="28">
        <f t="shared" si="657"/>
        <v>632320</v>
      </c>
      <c r="CF135" s="29">
        <f t="shared" si="658"/>
        <v>3960320</v>
      </c>
      <c r="CG135" s="26">
        <v>1</v>
      </c>
      <c r="CH135" s="27">
        <v>2560000</v>
      </c>
      <c r="CI135" s="27">
        <v>2380800</v>
      </c>
      <c r="CJ135" s="148"/>
      <c r="CK135" s="148"/>
      <c r="CL135" s="143">
        <f t="shared" si="659"/>
        <v>5.1292719878816923E-2</v>
      </c>
      <c r="CM135" s="27">
        <f t="shared" si="660"/>
        <v>2470400</v>
      </c>
      <c r="CN135" s="27">
        <f t="shared" si="661"/>
        <v>469376</v>
      </c>
      <c r="CO135" s="28">
        <f t="shared" si="662"/>
        <v>2939776</v>
      </c>
      <c r="CP135" s="26">
        <v>1</v>
      </c>
      <c r="CQ135" s="27">
        <v>2560000</v>
      </c>
      <c r="CR135" s="27">
        <v>2380800</v>
      </c>
      <c r="CS135" s="148"/>
      <c r="CT135" s="148"/>
      <c r="CU135" s="143">
        <f t="shared" si="663"/>
        <v>5.1292719878816923E-2</v>
      </c>
      <c r="CV135" s="27">
        <f t="shared" si="664"/>
        <v>2470400</v>
      </c>
      <c r="CW135" s="28">
        <f t="shared" si="665"/>
        <v>469376</v>
      </c>
      <c r="CX135" s="29">
        <f t="shared" si="666"/>
        <v>2939776</v>
      </c>
      <c r="CY135" s="26">
        <v>1</v>
      </c>
      <c r="CZ135" s="27">
        <v>2560000</v>
      </c>
      <c r="DA135" s="27">
        <v>2048000</v>
      </c>
      <c r="DB135" s="133"/>
      <c r="DC135" s="133"/>
      <c r="DD135" s="143">
        <f t="shared" si="667"/>
        <v>0.15713484026367724</v>
      </c>
      <c r="DE135" s="27">
        <f t="shared" si="668"/>
        <v>2304000</v>
      </c>
      <c r="DF135" s="27">
        <f t="shared" si="669"/>
        <v>437760</v>
      </c>
      <c r="DG135" s="28">
        <f t="shared" si="670"/>
        <v>2741760</v>
      </c>
      <c r="DH135" s="26">
        <v>1</v>
      </c>
      <c r="DI135" s="28">
        <v>2560000</v>
      </c>
      <c r="DJ135" s="28">
        <v>3072000</v>
      </c>
      <c r="DK135" s="182"/>
      <c r="DL135" s="177">
        <f t="shared" si="671"/>
        <v>0.12856486930664501</v>
      </c>
      <c r="DM135" s="28">
        <f t="shared" si="672"/>
        <v>2816000</v>
      </c>
      <c r="DN135" s="28">
        <f t="shared" si="673"/>
        <v>535040</v>
      </c>
      <c r="DO135" s="30">
        <f t="shared" si="674"/>
        <v>3351040</v>
      </c>
    </row>
    <row r="136" spans="1:119" ht="21" customHeight="1" x14ac:dyDescent="0.25">
      <c r="A136" s="66" t="s">
        <v>169</v>
      </c>
      <c r="B136" s="67" t="s">
        <v>123</v>
      </c>
      <c r="C136" s="68" t="s">
        <v>170</v>
      </c>
      <c r="D136" s="26">
        <v>1</v>
      </c>
      <c r="E136" s="27">
        <v>3500000</v>
      </c>
      <c r="F136" s="27">
        <v>3360000</v>
      </c>
      <c r="G136" s="148"/>
      <c r="H136" s="148"/>
      <c r="I136" s="143">
        <f t="shared" si="628"/>
        <v>2.8861501272920306E-2</v>
      </c>
      <c r="J136" s="27">
        <f t="shared" si="629"/>
        <v>3430000</v>
      </c>
      <c r="K136" s="28">
        <f t="shared" si="630"/>
        <v>651700</v>
      </c>
      <c r="L136" s="29">
        <f t="shared" si="675"/>
        <v>4081700</v>
      </c>
      <c r="M136" s="31" t="s">
        <v>30</v>
      </c>
      <c r="N136" s="32" t="s">
        <v>30</v>
      </c>
      <c r="O136" s="32" t="s">
        <v>30</v>
      </c>
      <c r="P136" s="32" t="s">
        <v>30</v>
      </c>
      <c r="Q136" s="32" t="s">
        <v>30</v>
      </c>
      <c r="R136" s="32" t="s">
        <v>30</v>
      </c>
      <c r="S136" s="32" t="s">
        <v>30</v>
      </c>
      <c r="T136" s="32" t="s">
        <v>30</v>
      </c>
      <c r="U136" s="33" t="s">
        <v>30</v>
      </c>
      <c r="V136" s="26">
        <v>1</v>
      </c>
      <c r="W136" s="27">
        <v>3500000</v>
      </c>
      <c r="X136" s="27">
        <v>3780000</v>
      </c>
      <c r="Y136" s="145"/>
      <c r="Z136" s="145"/>
      <c r="AA136" s="143">
        <f t="shared" si="631"/>
        <v>5.4392829322042112E-2</v>
      </c>
      <c r="AB136" s="27">
        <f t="shared" si="632"/>
        <v>3640000</v>
      </c>
      <c r="AC136" s="28">
        <f t="shared" si="633"/>
        <v>691600</v>
      </c>
      <c r="AD136" s="29">
        <f t="shared" si="634"/>
        <v>4331600</v>
      </c>
      <c r="AE136" s="26">
        <v>1</v>
      </c>
      <c r="AF136" s="27">
        <v>3500000</v>
      </c>
      <c r="AG136" s="27">
        <v>3920000</v>
      </c>
      <c r="AH136" s="145"/>
      <c r="AI136" s="145"/>
      <c r="AJ136" s="143">
        <f t="shared" si="635"/>
        <v>8.0049824285269522E-2</v>
      </c>
      <c r="AK136" s="27">
        <f t="shared" si="636"/>
        <v>3710000</v>
      </c>
      <c r="AL136" s="28">
        <f t="shared" si="637"/>
        <v>704900</v>
      </c>
      <c r="AM136" s="30">
        <f t="shared" si="638"/>
        <v>4414900</v>
      </c>
      <c r="AN136" s="26">
        <v>1</v>
      </c>
      <c r="AO136" s="27">
        <v>3500000</v>
      </c>
      <c r="AP136" s="27">
        <v>4548600</v>
      </c>
      <c r="AQ136" s="145"/>
      <c r="AR136" s="145"/>
      <c r="AS136" s="143">
        <f t="shared" si="639"/>
        <v>0.18424873164332026</v>
      </c>
      <c r="AT136" s="27">
        <f t="shared" si="640"/>
        <v>4024300</v>
      </c>
      <c r="AU136" s="28">
        <f t="shared" si="641"/>
        <v>764617</v>
      </c>
      <c r="AV136" s="30">
        <f t="shared" si="642"/>
        <v>4788917</v>
      </c>
      <c r="AW136" s="26">
        <v>1</v>
      </c>
      <c r="AX136" s="27">
        <v>3500000</v>
      </c>
      <c r="AY136" s="27">
        <v>3990000</v>
      </c>
      <c r="AZ136" s="145"/>
      <c r="BA136" s="145"/>
      <c r="BB136" s="143">
        <f t="shared" si="643"/>
        <v>9.2518644267398739E-2</v>
      </c>
      <c r="BC136" s="27">
        <f t="shared" si="644"/>
        <v>3745000</v>
      </c>
      <c r="BD136" s="27">
        <f t="shared" si="645"/>
        <v>711550</v>
      </c>
      <c r="BE136" s="27">
        <f t="shared" si="646"/>
        <v>4456550</v>
      </c>
      <c r="BF136" s="26">
        <v>1</v>
      </c>
      <c r="BG136" s="27">
        <v>2800000</v>
      </c>
      <c r="BH136" s="27">
        <v>2660000</v>
      </c>
      <c r="BI136" s="145"/>
      <c r="BJ136" s="145"/>
      <c r="BK136" s="143">
        <f t="shared" si="647"/>
        <v>3.6261886214694741E-2</v>
      </c>
      <c r="BL136" s="27">
        <f t="shared" si="648"/>
        <v>2730000</v>
      </c>
      <c r="BM136" s="27">
        <f t="shared" si="649"/>
        <v>518700</v>
      </c>
      <c r="BN136" s="28">
        <f t="shared" si="650"/>
        <v>3248700</v>
      </c>
      <c r="BO136" s="26">
        <v>1</v>
      </c>
      <c r="BP136" s="27">
        <v>2800000</v>
      </c>
      <c r="BQ136" s="27">
        <v>3024000</v>
      </c>
      <c r="BR136" s="148"/>
      <c r="BS136" s="148"/>
      <c r="BT136" s="143">
        <f t="shared" si="651"/>
        <v>5.4392829322042119E-2</v>
      </c>
      <c r="BU136" s="27">
        <f t="shared" si="652"/>
        <v>2912000</v>
      </c>
      <c r="BV136" s="28">
        <f t="shared" si="653"/>
        <v>553280</v>
      </c>
      <c r="BW136" s="30">
        <f t="shared" si="654"/>
        <v>3465280</v>
      </c>
      <c r="BX136" s="26">
        <v>1</v>
      </c>
      <c r="BY136" s="28">
        <v>2800000</v>
      </c>
      <c r="BZ136" s="28">
        <v>3024000</v>
      </c>
      <c r="CA136" s="156"/>
      <c r="CB136" s="156"/>
      <c r="CC136" s="177">
        <f t="shared" si="655"/>
        <v>5.4392829322042119E-2</v>
      </c>
      <c r="CD136" s="28">
        <f t="shared" si="656"/>
        <v>2912000</v>
      </c>
      <c r="CE136" s="28">
        <f t="shared" si="657"/>
        <v>553280</v>
      </c>
      <c r="CF136" s="29">
        <f t="shared" si="658"/>
        <v>3465280</v>
      </c>
      <c r="CG136" s="26">
        <v>1</v>
      </c>
      <c r="CH136" s="27">
        <v>2240000</v>
      </c>
      <c r="CI136" s="27">
        <v>2083200</v>
      </c>
      <c r="CJ136" s="148"/>
      <c r="CK136" s="148"/>
      <c r="CL136" s="143">
        <f t="shared" si="659"/>
        <v>5.1292719878816916E-2</v>
      </c>
      <c r="CM136" s="27">
        <f t="shared" si="660"/>
        <v>2161600</v>
      </c>
      <c r="CN136" s="27">
        <f t="shared" si="661"/>
        <v>410704</v>
      </c>
      <c r="CO136" s="28">
        <f t="shared" si="662"/>
        <v>2572304</v>
      </c>
      <c r="CP136" s="26">
        <v>1</v>
      </c>
      <c r="CQ136" s="27">
        <v>2240000</v>
      </c>
      <c r="CR136" s="27">
        <v>2083200</v>
      </c>
      <c r="CS136" s="148"/>
      <c r="CT136" s="148"/>
      <c r="CU136" s="143">
        <f t="shared" si="663"/>
        <v>5.1292719878816916E-2</v>
      </c>
      <c r="CV136" s="27">
        <f t="shared" si="664"/>
        <v>2161600</v>
      </c>
      <c r="CW136" s="28">
        <f t="shared" si="665"/>
        <v>410704</v>
      </c>
      <c r="CX136" s="29">
        <f t="shared" si="666"/>
        <v>2572304</v>
      </c>
      <c r="CY136" s="26">
        <v>1</v>
      </c>
      <c r="CZ136" s="27">
        <v>2240000</v>
      </c>
      <c r="DA136" s="27">
        <v>1792000</v>
      </c>
      <c r="DB136" s="133"/>
      <c r="DC136" s="133"/>
      <c r="DD136" s="143">
        <f t="shared" si="667"/>
        <v>0.15713484026367722</v>
      </c>
      <c r="DE136" s="27">
        <f t="shared" si="668"/>
        <v>2016000</v>
      </c>
      <c r="DF136" s="27">
        <f t="shared" si="669"/>
        <v>383040</v>
      </c>
      <c r="DG136" s="28">
        <f t="shared" si="670"/>
        <v>2399040</v>
      </c>
      <c r="DH136" s="26">
        <v>1</v>
      </c>
      <c r="DI136" s="28">
        <v>2240000</v>
      </c>
      <c r="DJ136" s="28">
        <v>2688000</v>
      </c>
      <c r="DK136" s="182"/>
      <c r="DL136" s="177">
        <f t="shared" si="671"/>
        <v>0.12856486930664501</v>
      </c>
      <c r="DM136" s="28">
        <f t="shared" si="672"/>
        <v>2464000</v>
      </c>
      <c r="DN136" s="28">
        <f t="shared" si="673"/>
        <v>468160</v>
      </c>
      <c r="DO136" s="30">
        <f>+DM136+DN136</f>
        <v>2932160</v>
      </c>
    </row>
    <row r="137" spans="1:119" ht="21" customHeight="1" x14ac:dyDescent="0.25">
      <c r="A137" s="66" t="s">
        <v>171</v>
      </c>
      <c r="B137" s="67" t="s">
        <v>123</v>
      </c>
      <c r="C137" s="68" t="s">
        <v>172</v>
      </c>
      <c r="D137" s="26">
        <v>1</v>
      </c>
      <c r="E137" s="27">
        <v>18000000</v>
      </c>
      <c r="F137" s="27">
        <v>16560000</v>
      </c>
      <c r="G137" s="148"/>
      <c r="H137" s="148"/>
      <c r="I137" s="143">
        <f t="shared" si="628"/>
        <v>5.892556509887896E-2</v>
      </c>
      <c r="J137" s="27">
        <f t="shared" si="629"/>
        <v>17280000</v>
      </c>
      <c r="K137" s="28">
        <f t="shared" si="630"/>
        <v>3283200</v>
      </c>
      <c r="L137" s="29">
        <f t="shared" si="675"/>
        <v>20563200</v>
      </c>
      <c r="M137" s="31" t="s">
        <v>30</v>
      </c>
      <c r="N137" s="32" t="s">
        <v>30</v>
      </c>
      <c r="O137" s="32" t="s">
        <v>30</v>
      </c>
      <c r="P137" s="32" t="s">
        <v>30</v>
      </c>
      <c r="Q137" s="32" t="s">
        <v>30</v>
      </c>
      <c r="R137" s="32" t="s">
        <v>30</v>
      </c>
      <c r="S137" s="32" t="s">
        <v>30</v>
      </c>
      <c r="T137" s="32" t="s">
        <v>30</v>
      </c>
      <c r="U137" s="33" t="s">
        <v>30</v>
      </c>
      <c r="V137" s="26">
        <v>1</v>
      </c>
      <c r="W137" s="27">
        <v>18000000</v>
      </c>
      <c r="X137" s="27">
        <v>19440000</v>
      </c>
      <c r="Y137" s="145"/>
      <c r="Z137" s="145"/>
      <c r="AA137" s="143">
        <f t="shared" si="631"/>
        <v>5.4392829322042119E-2</v>
      </c>
      <c r="AB137" s="27">
        <f t="shared" si="632"/>
        <v>18720000</v>
      </c>
      <c r="AC137" s="28">
        <f t="shared" si="633"/>
        <v>3556800</v>
      </c>
      <c r="AD137" s="29">
        <f t="shared" si="634"/>
        <v>22276800</v>
      </c>
      <c r="AE137" s="26">
        <v>1</v>
      </c>
      <c r="AF137" s="27">
        <v>18000000</v>
      </c>
      <c r="AG137" s="27">
        <v>20160000</v>
      </c>
      <c r="AH137" s="145"/>
      <c r="AI137" s="145"/>
      <c r="AJ137" s="143">
        <f t="shared" si="635"/>
        <v>8.0049824285269522E-2</v>
      </c>
      <c r="AK137" s="27">
        <f t="shared" si="636"/>
        <v>19080000</v>
      </c>
      <c r="AL137" s="28">
        <f t="shared" si="637"/>
        <v>3625200</v>
      </c>
      <c r="AM137" s="30">
        <f t="shared" si="638"/>
        <v>22705200</v>
      </c>
      <c r="AN137" s="26">
        <v>1</v>
      </c>
      <c r="AO137" s="27">
        <v>18000000</v>
      </c>
      <c r="AP137" s="27">
        <v>23392800</v>
      </c>
      <c r="AQ137" s="145"/>
      <c r="AR137" s="145"/>
      <c r="AS137" s="143">
        <f t="shared" si="639"/>
        <v>0.18424873164332026</v>
      </c>
      <c r="AT137" s="27">
        <f t="shared" si="640"/>
        <v>20696400</v>
      </c>
      <c r="AU137" s="28">
        <f t="shared" si="641"/>
        <v>3932316</v>
      </c>
      <c r="AV137" s="30">
        <f t="shared" si="642"/>
        <v>24628716</v>
      </c>
      <c r="AW137" s="26">
        <v>1</v>
      </c>
      <c r="AX137" s="27">
        <v>18000000</v>
      </c>
      <c r="AY137" s="27">
        <v>20520000</v>
      </c>
      <c r="AZ137" s="145"/>
      <c r="BA137" s="145"/>
      <c r="BB137" s="143">
        <f t="shared" si="643"/>
        <v>9.2518644267398739E-2</v>
      </c>
      <c r="BC137" s="27">
        <f t="shared" si="644"/>
        <v>19260000</v>
      </c>
      <c r="BD137" s="27">
        <f t="shared" si="645"/>
        <v>3659400</v>
      </c>
      <c r="BE137" s="27">
        <f t="shared" si="646"/>
        <v>22919400</v>
      </c>
      <c r="BF137" s="26">
        <v>1</v>
      </c>
      <c r="BG137" s="27">
        <v>14400000</v>
      </c>
      <c r="BH137" s="27">
        <v>13680000</v>
      </c>
      <c r="BI137" s="145"/>
      <c r="BJ137" s="145"/>
      <c r="BK137" s="143">
        <f t="shared" si="647"/>
        <v>3.6261886214694741E-2</v>
      </c>
      <c r="BL137" s="27">
        <f t="shared" si="648"/>
        <v>14040000</v>
      </c>
      <c r="BM137" s="27">
        <f t="shared" si="649"/>
        <v>2667600</v>
      </c>
      <c r="BN137" s="28">
        <f t="shared" si="650"/>
        <v>16707600</v>
      </c>
      <c r="BO137" s="26">
        <v>1</v>
      </c>
      <c r="BP137" s="27">
        <v>14400000</v>
      </c>
      <c r="BQ137" s="27">
        <v>15552000</v>
      </c>
      <c r="BR137" s="148"/>
      <c r="BS137" s="148"/>
      <c r="BT137" s="143">
        <f t="shared" si="651"/>
        <v>5.4392829322042112E-2</v>
      </c>
      <c r="BU137" s="27">
        <f t="shared" si="652"/>
        <v>14976000</v>
      </c>
      <c r="BV137" s="28">
        <f t="shared" si="653"/>
        <v>2845440</v>
      </c>
      <c r="BW137" s="30">
        <f t="shared" si="654"/>
        <v>17821440</v>
      </c>
      <c r="BX137" s="26">
        <v>1</v>
      </c>
      <c r="BY137" s="28">
        <v>14400000</v>
      </c>
      <c r="BZ137" s="28">
        <v>15552000</v>
      </c>
      <c r="CA137" s="156"/>
      <c r="CB137" s="156"/>
      <c r="CC137" s="177">
        <f t="shared" si="655"/>
        <v>5.4392829322042112E-2</v>
      </c>
      <c r="CD137" s="28">
        <f t="shared" si="656"/>
        <v>14976000</v>
      </c>
      <c r="CE137" s="28">
        <f t="shared" si="657"/>
        <v>2845440</v>
      </c>
      <c r="CF137" s="29">
        <f t="shared" si="658"/>
        <v>17821440</v>
      </c>
      <c r="CG137" s="26">
        <v>1</v>
      </c>
      <c r="CH137" s="27">
        <v>11520000</v>
      </c>
      <c r="CI137" s="27">
        <v>10713600</v>
      </c>
      <c r="CJ137" s="148"/>
      <c r="CK137" s="148"/>
      <c r="CL137" s="143">
        <f t="shared" si="659"/>
        <v>5.1292719878816923E-2</v>
      </c>
      <c r="CM137" s="27">
        <f t="shared" si="660"/>
        <v>11116800</v>
      </c>
      <c r="CN137" s="27">
        <f t="shared" si="661"/>
        <v>2112192</v>
      </c>
      <c r="CO137" s="28">
        <f t="shared" si="662"/>
        <v>13228992</v>
      </c>
      <c r="CP137" s="26">
        <v>1</v>
      </c>
      <c r="CQ137" s="27">
        <v>11520000</v>
      </c>
      <c r="CR137" s="27">
        <v>10713600</v>
      </c>
      <c r="CS137" s="148"/>
      <c r="CT137" s="148"/>
      <c r="CU137" s="143">
        <f t="shared" si="663"/>
        <v>5.1292719878816923E-2</v>
      </c>
      <c r="CV137" s="27">
        <f t="shared" si="664"/>
        <v>11116800</v>
      </c>
      <c r="CW137" s="28">
        <f t="shared" si="665"/>
        <v>2112192</v>
      </c>
      <c r="CX137" s="29">
        <f t="shared" si="666"/>
        <v>13228992</v>
      </c>
      <c r="CY137" s="26">
        <v>1</v>
      </c>
      <c r="CZ137" s="27">
        <v>11520000</v>
      </c>
      <c r="DA137" s="27">
        <v>9216000</v>
      </c>
      <c r="DB137" s="133"/>
      <c r="DC137" s="133"/>
      <c r="DD137" s="143">
        <f t="shared" si="667"/>
        <v>0.15713484026367722</v>
      </c>
      <c r="DE137" s="27">
        <f t="shared" si="668"/>
        <v>10368000</v>
      </c>
      <c r="DF137" s="27">
        <f t="shared" si="669"/>
        <v>1969920</v>
      </c>
      <c r="DG137" s="28">
        <f t="shared" si="670"/>
        <v>12337920</v>
      </c>
      <c r="DH137" s="26">
        <v>1</v>
      </c>
      <c r="DI137" s="28">
        <v>11520000</v>
      </c>
      <c r="DJ137" s="28">
        <v>13824000</v>
      </c>
      <c r="DK137" s="182"/>
      <c r="DL137" s="177">
        <f t="shared" si="671"/>
        <v>0.12856486930664499</v>
      </c>
      <c r="DM137" s="28">
        <f t="shared" si="672"/>
        <v>12672000</v>
      </c>
      <c r="DN137" s="28">
        <f t="shared" si="673"/>
        <v>2407680</v>
      </c>
      <c r="DO137" s="30">
        <f t="shared" si="674"/>
        <v>15079680</v>
      </c>
    </row>
    <row r="138" spans="1:119" ht="28.5" customHeight="1" x14ac:dyDescent="0.25">
      <c r="A138" s="66" t="s">
        <v>173</v>
      </c>
      <c r="B138" s="67" t="s">
        <v>123</v>
      </c>
      <c r="C138" s="68" t="s">
        <v>174</v>
      </c>
      <c r="D138" s="26">
        <v>1</v>
      </c>
      <c r="E138" s="27">
        <v>22000000</v>
      </c>
      <c r="F138" s="27">
        <v>20240000</v>
      </c>
      <c r="G138" s="148"/>
      <c r="H138" s="148"/>
      <c r="I138" s="143">
        <f t="shared" si="628"/>
        <v>5.8925565098878953E-2</v>
      </c>
      <c r="J138" s="27">
        <f t="shared" si="629"/>
        <v>21120000</v>
      </c>
      <c r="K138" s="28">
        <f t="shared" si="630"/>
        <v>4012800</v>
      </c>
      <c r="L138" s="29">
        <f t="shared" si="675"/>
        <v>25132800</v>
      </c>
      <c r="M138" s="31" t="s">
        <v>30</v>
      </c>
      <c r="N138" s="32" t="s">
        <v>30</v>
      </c>
      <c r="O138" s="32" t="s">
        <v>30</v>
      </c>
      <c r="P138" s="32" t="s">
        <v>30</v>
      </c>
      <c r="Q138" s="32" t="s">
        <v>30</v>
      </c>
      <c r="R138" s="32" t="s">
        <v>30</v>
      </c>
      <c r="S138" s="32" t="s">
        <v>30</v>
      </c>
      <c r="T138" s="32" t="s">
        <v>30</v>
      </c>
      <c r="U138" s="33" t="s">
        <v>30</v>
      </c>
      <c r="V138" s="26">
        <v>1</v>
      </c>
      <c r="W138" s="27">
        <v>22000000</v>
      </c>
      <c r="X138" s="27">
        <v>23760000</v>
      </c>
      <c r="Y138" s="145"/>
      <c r="Z138" s="145"/>
      <c r="AA138" s="143">
        <f t="shared" si="631"/>
        <v>5.4392829322042112E-2</v>
      </c>
      <c r="AB138" s="27">
        <f t="shared" si="632"/>
        <v>22880000</v>
      </c>
      <c r="AC138" s="28">
        <f t="shared" si="633"/>
        <v>4347200</v>
      </c>
      <c r="AD138" s="29">
        <f t="shared" si="634"/>
        <v>27227200</v>
      </c>
      <c r="AE138" s="26">
        <v>1</v>
      </c>
      <c r="AF138" s="27">
        <v>22000000</v>
      </c>
      <c r="AG138" s="27">
        <v>24640000</v>
      </c>
      <c r="AH138" s="145"/>
      <c r="AI138" s="145"/>
      <c r="AJ138" s="143">
        <f t="shared" si="635"/>
        <v>8.0049824285269536E-2</v>
      </c>
      <c r="AK138" s="27">
        <f t="shared" si="636"/>
        <v>23320000</v>
      </c>
      <c r="AL138" s="28">
        <f t="shared" si="637"/>
        <v>4430800</v>
      </c>
      <c r="AM138" s="30">
        <f t="shared" si="638"/>
        <v>27750800</v>
      </c>
      <c r="AN138" s="26">
        <v>1</v>
      </c>
      <c r="AO138" s="27">
        <v>22000000</v>
      </c>
      <c r="AP138" s="27">
        <v>28591200</v>
      </c>
      <c r="AQ138" s="145"/>
      <c r="AR138" s="145"/>
      <c r="AS138" s="143">
        <f t="shared" si="639"/>
        <v>0.18424873164332028</v>
      </c>
      <c r="AT138" s="27">
        <f t="shared" si="640"/>
        <v>25295600</v>
      </c>
      <c r="AU138" s="28">
        <f t="shared" si="641"/>
        <v>4806164</v>
      </c>
      <c r="AV138" s="30">
        <f t="shared" si="642"/>
        <v>30101764</v>
      </c>
      <c r="AW138" s="26">
        <v>1</v>
      </c>
      <c r="AX138" s="27">
        <v>22000000</v>
      </c>
      <c r="AY138" s="27">
        <v>25080000</v>
      </c>
      <c r="AZ138" s="145"/>
      <c r="BA138" s="145"/>
      <c r="BB138" s="143">
        <f t="shared" si="643"/>
        <v>9.2518644267398753E-2</v>
      </c>
      <c r="BC138" s="27">
        <f t="shared" si="644"/>
        <v>23540000</v>
      </c>
      <c r="BD138" s="27">
        <f t="shared" si="645"/>
        <v>4472600</v>
      </c>
      <c r="BE138" s="27">
        <f t="shared" si="646"/>
        <v>28012600</v>
      </c>
      <c r="BF138" s="26">
        <v>1</v>
      </c>
      <c r="BG138" s="27">
        <v>17600000</v>
      </c>
      <c r="BH138" s="27">
        <v>16720000</v>
      </c>
      <c r="BI138" s="145"/>
      <c r="BJ138" s="145"/>
      <c r="BK138" s="143">
        <f t="shared" si="647"/>
        <v>3.6261886214694741E-2</v>
      </c>
      <c r="BL138" s="27">
        <f t="shared" si="648"/>
        <v>17160000</v>
      </c>
      <c r="BM138" s="27">
        <f t="shared" si="649"/>
        <v>3260400</v>
      </c>
      <c r="BN138" s="28">
        <f t="shared" si="650"/>
        <v>20420400</v>
      </c>
      <c r="BO138" s="26">
        <v>1</v>
      </c>
      <c r="BP138" s="27">
        <v>17600000</v>
      </c>
      <c r="BQ138" s="27">
        <v>19008000</v>
      </c>
      <c r="BR138" s="148"/>
      <c r="BS138" s="148"/>
      <c r="BT138" s="143">
        <f t="shared" si="651"/>
        <v>5.4392829322042119E-2</v>
      </c>
      <c r="BU138" s="27">
        <f t="shared" si="652"/>
        <v>18304000</v>
      </c>
      <c r="BV138" s="28">
        <f t="shared" si="653"/>
        <v>3477760</v>
      </c>
      <c r="BW138" s="30">
        <f t="shared" si="654"/>
        <v>21781760</v>
      </c>
      <c r="BX138" s="26">
        <v>1</v>
      </c>
      <c r="BY138" s="28">
        <v>17600000</v>
      </c>
      <c r="BZ138" s="28">
        <v>19008000</v>
      </c>
      <c r="CA138" s="156"/>
      <c r="CB138" s="156"/>
      <c r="CC138" s="177">
        <f t="shared" si="655"/>
        <v>5.4392829322042119E-2</v>
      </c>
      <c r="CD138" s="28">
        <f t="shared" si="656"/>
        <v>18304000</v>
      </c>
      <c r="CE138" s="28">
        <f t="shared" si="657"/>
        <v>3477760</v>
      </c>
      <c r="CF138" s="29">
        <f t="shared" si="658"/>
        <v>21781760</v>
      </c>
      <c r="CG138" s="26">
        <v>1</v>
      </c>
      <c r="CH138" s="27">
        <v>14080000</v>
      </c>
      <c r="CI138" s="27">
        <v>13094400</v>
      </c>
      <c r="CJ138" s="148"/>
      <c r="CK138" s="148"/>
      <c r="CL138" s="143">
        <f t="shared" si="659"/>
        <v>5.1292719878816916E-2</v>
      </c>
      <c r="CM138" s="27">
        <f t="shared" si="660"/>
        <v>13587200</v>
      </c>
      <c r="CN138" s="27">
        <f t="shared" si="661"/>
        <v>2581568</v>
      </c>
      <c r="CO138" s="28">
        <f t="shared" si="662"/>
        <v>16168768</v>
      </c>
      <c r="CP138" s="26">
        <v>1</v>
      </c>
      <c r="CQ138" s="27">
        <v>14080000</v>
      </c>
      <c r="CR138" s="27">
        <v>13094400</v>
      </c>
      <c r="CS138" s="148"/>
      <c r="CT138" s="148"/>
      <c r="CU138" s="143">
        <f t="shared" si="663"/>
        <v>5.1292719878816916E-2</v>
      </c>
      <c r="CV138" s="27">
        <f t="shared" si="664"/>
        <v>13587200</v>
      </c>
      <c r="CW138" s="28">
        <f t="shared" si="665"/>
        <v>2581568</v>
      </c>
      <c r="CX138" s="29">
        <f t="shared" si="666"/>
        <v>16168768</v>
      </c>
      <c r="CY138" s="26">
        <v>1</v>
      </c>
      <c r="CZ138" s="27">
        <v>14080000</v>
      </c>
      <c r="DA138" s="27">
        <v>11264000</v>
      </c>
      <c r="DB138" s="133"/>
      <c r="DC138" s="133"/>
      <c r="DD138" s="143">
        <f t="shared" si="667"/>
        <v>0.15713484026367722</v>
      </c>
      <c r="DE138" s="27">
        <f t="shared" si="668"/>
        <v>12672000</v>
      </c>
      <c r="DF138" s="27">
        <f t="shared" si="669"/>
        <v>2407680</v>
      </c>
      <c r="DG138" s="28">
        <f t="shared" si="670"/>
        <v>15079680</v>
      </c>
      <c r="DH138" s="26">
        <v>1</v>
      </c>
      <c r="DI138" s="28">
        <v>14080000</v>
      </c>
      <c r="DJ138" s="28">
        <v>16896000</v>
      </c>
      <c r="DK138" s="182"/>
      <c r="DL138" s="177">
        <f t="shared" si="671"/>
        <v>0.12856486930664501</v>
      </c>
      <c r="DM138" s="28">
        <f t="shared" si="672"/>
        <v>15488000</v>
      </c>
      <c r="DN138" s="28">
        <f t="shared" si="673"/>
        <v>2942720</v>
      </c>
      <c r="DO138" s="30">
        <f t="shared" si="674"/>
        <v>18430720</v>
      </c>
    </row>
    <row r="139" spans="1:119" ht="21" customHeight="1" x14ac:dyDescent="0.25">
      <c r="A139" s="66" t="s">
        <v>175</v>
      </c>
      <c r="B139" s="67" t="s">
        <v>123</v>
      </c>
      <c r="C139" s="68" t="s">
        <v>176</v>
      </c>
      <c r="D139" s="26">
        <v>1</v>
      </c>
      <c r="E139" s="27">
        <v>2000000</v>
      </c>
      <c r="F139" s="27">
        <v>1920000</v>
      </c>
      <c r="G139" s="148"/>
      <c r="H139" s="148"/>
      <c r="I139" s="143">
        <f t="shared" si="628"/>
        <v>2.8861501272920306E-2</v>
      </c>
      <c r="J139" s="27">
        <f t="shared" si="629"/>
        <v>1960000</v>
      </c>
      <c r="K139" s="28">
        <f t="shared" si="630"/>
        <v>372400</v>
      </c>
      <c r="L139" s="29">
        <f t="shared" si="675"/>
        <v>2332400</v>
      </c>
      <c r="M139" s="31" t="s">
        <v>30</v>
      </c>
      <c r="N139" s="32" t="s">
        <v>30</v>
      </c>
      <c r="O139" s="32" t="s">
        <v>30</v>
      </c>
      <c r="P139" s="32" t="s">
        <v>30</v>
      </c>
      <c r="Q139" s="32" t="s">
        <v>30</v>
      </c>
      <c r="R139" s="32" t="s">
        <v>30</v>
      </c>
      <c r="S139" s="32" t="s">
        <v>30</v>
      </c>
      <c r="T139" s="32" t="s">
        <v>30</v>
      </c>
      <c r="U139" s="33" t="s">
        <v>30</v>
      </c>
      <c r="V139" s="26">
        <v>1</v>
      </c>
      <c r="W139" s="27">
        <v>2000000</v>
      </c>
      <c r="X139" s="27">
        <v>2160000</v>
      </c>
      <c r="Y139" s="145"/>
      <c r="Z139" s="145"/>
      <c r="AA139" s="143">
        <f t="shared" si="631"/>
        <v>5.4392829322042119E-2</v>
      </c>
      <c r="AB139" s="27">
        <f t="shared" si="632"/>
        <v>2080000</v>
      </c>
      <c r="AC139" s="28">
        <f t="shared" si="633"/>
        <v>395200</v>
      </c>
      <c r="AD139" s="29">
        <f t="shared" si="634"/>
        <v>2475200</v>
      </c>
      <c r="AE139" s="26">
        <v>1</v>
      </c>
      <c r="AF139" s="27">
        <v>2000000</v>
      </c>
      <c r="AG139" s="27">
        <v>2240000</v>
      </c>
      <c r="AH139" s="145"/>
      <c r="AI139" s="145"/>
      <c r="AJ139" s="143">
        <f t="shared" si="635"/>
        <v>8.0049824285269522E-2</v>
      </c>
      <c r="AK139" s="27">
        <f t="shared" si="636"/>
        <v>2120000</v>
      </c>
      <c r="AL139" s="28">
        <f t="shared" si="637"/>
        <v>402800</v>
      </c>
      <c r="AM139" s="30">
        <f t="shared" si="638"/>
        <v>2522800</v>
      </c>
      <c r="AN139" s="26">
        <v>1</v>
      </c>
      <c r="AO139" s="27">
        <v>2000000</v>
      </c>
      <c r="AP139" s="27">
        <v>2599200</v>
      </c>
      <c r="AQ139" s="145"/>
      <c r="AR139" s="145"/>
      <c r="AS139" s="143">
        <f t="shared" si="639"/>
        <v>0.18424873164332026</v>
      </c>
      <c r="AT139" s="27">
        <f t="shared" si="640"/>
        <v>2299600</v>
      </c>
      <c r="AU139" s="28">
        <f t="shared" si="641"/>
        <v>436924</v>
      </c>
      <c r="AV139" s="30">
        <f t="shared" si="642"/>
        <v>2736524</v>
      </c>
      <c r="AW139" s="26">
        <v>1</v>
      </c>
      <c r="AX139" s="27">
        <v>2000000</v>
      </c>
      <c r="AY139" s="27">
        <v>2280000</v>
      </c>
      <c r="AZ139" s="145"/>
      <c r="BA139" s="145"/>
      <c r="BB139" s="143">
        <f t="shared" si="643"/>
        <v>9.2518644267398739E-2</v>
      </c>
      <c r="BC139" s="27">
        <f t="shared" si="644"/>
        <v>2140000</v>
      </c>
      <c r="BD139" s="27">
        <f t="shared" si="645"/>
        <v>406600</v>
      </c>
      <c r="BE139" s="27">
        <f t="shared" si="646"/>
        <v>2546600</v>
      </c>
      <c r="BF139" s="26">
        <v>1</v>
      </c>
      <c r="BG139" s="27">
        <v>1600000</v>
      </c>
      <c r="BH139" s="27">
        <v>1520000</v>
      </c>
      <c r="BI139" s="145"/>
      <c r="BJ139" s="145"/>
      <c r="BK139" s="143">
        <f t="shared" si="647"/>
        <v>3.6261886214694741E-2</v>
      </c>
      <c r="BL139" s="27">
        <f t="shared" si="648"/>
        <v>1560000</v>
      </c>
      <c r="BM139" s="27">
        <f t="shared" si="649"/>
        <v>296400</v>
      </c>
      <c r="BN139" s="28">
        <f t="shared" si="650"/>
        <v>1856400</v>
      </c>
      <c r="BO139" s="26">
        <v>1</v>
      </c>
      <c r="BP139" s="27">
        <v>1600000</v>
      </c>
      <c r="BQ139" s="27">
        <v>1728000</v>
      </c>
      <c r="BR139" s="148"/>
      <c r="BS139" s="148"/>
      <c r="BT139" s="143">
        <f t="shared" si="651"/>
        <v>5.4392829322042119E-2</v>
      </c>
      <c r="BU139" s="27">
        <f t="shared" si="652"/>
        <v>1664000</v>
      </c>
      <c r="BV139" s="28">
        <f t="shared" si="653"/>
        <v>316160</v>
      </c>
      <c r="BW139" s="30">
        <f t="shared" si="654"/>
        <v>1980160</v>
      </c>
      <c r="BX139" s="26">
        <v>1</v>
      </c>
      <c r="BY139" s="28">
        <v>1600000</v>
      </c>
      <c r="BZ139" s="28">
        <v>1728000</v>
      </c>
      <c r="CA139" s="156"/>
      <c r="CB139" s="156"/>
      <c r="CC139" s="177">
        <f t="shared" si="655"/>
        <v>5.4392829322042119E-2</v>
      </c>
      <c r="CD139" s="28">
        <f t="shared" si="656"/>
        <v>1664000</v>
      </c>
      <c r="CE139" s="28">
        <f t="shared" si="657"/>
        <v>316160</v>
      </c>
      <c r="CF139" s="29">
        <f t="shared" si="658"/>
        <v>1980160</v>
      </c>
      <c r="CG139" s="26">
        <v>1</v>
      </c>
      <c r="CH139" s="27">
        <v>1280000</v>
      </c>
      <c r="CI139" s="27">
        <v>1190400</v>
      </c>
      <c r="CJ139" s="148"/>
      <c r="CK139" s="148"/>
      <c r="CL139" s="143">
        <f t="shared" si="659"/>
        <v>5.1292719878816923E-2</v>
      </c>
      <c r="CM139" s="27">
        <f t="shared" si="660"/>
        <v>1235200</v>
      </c>
      <c r="CN139" s="27">
        <f t="shared" si="661"/>
        <v>234688</v>
      </c>
      <c r="CO139" s="28">
        <f t="shared" si="662"/>
        <v>1469888</v>
      </c>
      <c r="CP139" s="26">
        <v>1</v>
      </c>
      <c r="CQ139" s="27">
        <v>1280000</v>
      </c>
      <c r="CR139" s="27">
        <v>1190400</v>
      </c>
      <c r="CS139" s="148"/>
      <c r="CT139" s="148"/>
      <c r="CU139" s="143">
        <f t="shared" si="663"/>
        <v>5.1292719878816923E-2</v>
      </c>
      <c r="CV139" s="27">
        <f t="shared" si="664"/>
        <v>1235200</v>
      </c>
      <c r="CW139" s="28">
        <f t="shared" si="665"/>
        <v>234688</v>
      </c>
      <c r="CX139" s="29">
        <f t="shared" si="666"/>
        <v>1469888</v>
      </c>
      <c r="CY139" s="26">
        <v>1</v>
      </c>
      <c r="CZ139" s="27">
        <v>1280000</v>
      </c>
      <c r="DA139" s="27">
        <v>1024000</v>
      </c>
      <c r="DB139" s="133"/>
      <c r="DC139" s="133"/>
      <c r="DD139" s="143">
        <f t="shared" si="667"/>
        <v>0.15713484026367724</v>
      </c>
      <c r="DE139" s="27">
        <f t="shared" si="668"/>
        <v>1152000</v>
      </c>
      <c r="DF139" s="27">
        <f t="shared" si="669"/>
        <v>218880</v>
      </c>
      <c r="DG139" s="28">
        <f t="shared" si="670"/>
        <v>1370880</v>
      </c>
      <c r="DH139" s="26">
        <v>1</v>
      </c>
      <c r="DI139" s="28">
        <v>1280000</v>
      </c>
      <c r="DJ139" s="28">
        <v>1536000</v>
      </c>
      <c r="DK139" s="182"/>
      <c r="DL139" s="177">
        <f t="shared" si="671"/>
        <v>0.12856486930664501</v>
      </c>
      <c r="DM139" s="28">
        <f t="shared" si="672"/>
        <v>1408000</v>
      </c>
      <c r="DN139" s="28">
        <f t="shared" si="673"/>
        <v>267520</v>
      </c>
      <c r="DO139" s="30">
        <f t="shared" si="674"/>
        <v>1675520</v>
      </c>
    </row>
    <row r="140" spans="1:119" ht="21" customHeight="1" x14ac:dyDescent="0.25">
      <c r="A140" s="66" t="s">
        <v>177</v>
      </c>
      <c r="B140" s="67" t="s">
        <v>123</v>
      </c>
      <c r="C140" s="68" t="s">
        <v>178</v>
      </c>
      <c r="D140" s="26">
        <v>1</v>
      </c>
      <c r="E140" s="27">
        <v>18000000</v>
      </c>
      <c r="F140" s="27">
        <v>16560000</v>
      </c>
      <c r="G140" s="148"/>
      <c r="H140" s="148"/>
      <c r="I140" s="143">
        <f t="shared" si="628"/>
        <v>5.892556509887896E-2</v>
      </c>
      <c r="J140" s="27">
        <f t="shared" si="629"/>
        <v>17280000</v>
      </c>
      <c r="K140" s="28">
        <f t="shared" si="630"/>
        <v>3283200</v>
      </c>
      <c r="L140" s="29">
        <f t="shared" si="675"/>
        <v>20563200</v>
      </c>
      <c r="M140" s="31" t="s">
        <v>30</v>
      </c>
      <c r="N140" s="32" t="s">
        <v>30</v>
      </c>
      <c r="O140" s="32" t="s">
        <v>30</v>
      </c>
      <c r="P140" s="32" t="s">
        <v>30</v>
      </c>
      <c r="Q140" s="32" t="s">
        <v>30</v>
      </c>
      <c r="R140" s="32" t="s">
        <v>30</v>
      </c>
      <c r="S140" s="32" t="s">
        <v>30</v>
      </c>
      <c r="T140" s="32" t="s">
        <v>30</v>
      </c>
      <c r="U140" s="33" t="s">
        <v>30</v>
      </c>
      <c r="V140" s="26">
        <v>1</v>
      </c>
      <c r="W140" s="27">
        <v>18000000</v>
      </c>
      <c r="X140" s="27">
        <v>19440000</v>
      </c>
      <c r="Y140" s="145"/>
      <c r="Z140" s="145"/>
      <c r="AA140" s="143">
        <f t="shared" si="631"/>
        <v>5.4392829322042119E-2</v>
      </c>
      <c r="AB140" s="27">
        <f t="shared" si="632"/>
        <v>18720000</v>
      </c>
      <c r="AC140" s="28">
        <f t="shared" si="633"/>
        <v>3556800</v>
      </c>
      <c r="AD140" s="29">
        <f t="shared" si="634"/>
        <v>22276800</v>
      </c>
      <c r="AE140" s="26">
        <v>1</v>
      </c>
      <c r="AF140" s="27">
        <v>18000000</v>
      </c>
      <c r="AG140" s="27">
        <v>20160000</v>
      </c>
      <c r="AH140" s="145"/>
      <c r="AI140" s="145"/>
      <c r="AJ140" s="143">
        <f t="shared" si="635"/>
        <v>8.0049824285269522E-2</v>
      </c>
      <c r="AK140" s="27">
        <f t="shared" si="636"/>
        <v>19080000</v>
      </c>
      <c r="AL140" s="28">
        <f t="shared" si="637"/>
        <v>3625200</v>
      </c>
      <c r="AM140" s="30">
        <f t="shared" si="638"/>
        <v>22705200</v>
      </c>
      <c r="AN140" s="26">
        <v>1</v>
      </c>
      <c r="AO140" s="27">
        <v>18000000</v>
      </c>
      <c r="AP140" s="27">
        <v>23392800</v>
      </c>
      <c r="AQ140" s="145"/>
      <c r="AR140" s="145"/>
      <c r="AS140" s="143">
        <f t="shared" si="639"/>
        <v>0.18424873164332026</v>
      </c>
      <c r="AT140" s="27">
        <f t="shared" si="640"/>
        <v>20696400</v>
      </c>
      <c r="AU140" s="28">
        <f t="shared" si="641"/>
        <v>3932316</v>
      </c>
      <c r="AV140" s="30">
        <f t="shared" si="642"/>
        <v>24628716</v>
      </c>
      <c r="AW140" s="26">
        <v>1</v>
      </c>
      <c r="AX140" s="27">
        <v>18000000</v>
      </c>
      <c r="AY140" s="27">
        <v>20520000</v>
      </c>
      <c r="AZ140" s="145"/>
      <c r="BA140" s="145"/>
      <c r="BB140" s="143">
        <f t="shared" si="643"/>
        <v>9.2518644267398739E-2</v>
      </c>
      <c r="BC140" s="27">
        <f t="shared" si="644"/>
        <v>19260000</v>
      </c>
      <c r="BD140" s="27">
        <f t="shared" si="645"/>
        <v>3659400</v>
      </c>
      <c r="BE140" s="27">
        <f t="shared" si="646"/>
        <v>22919400</v>
      </c>
      <c r="BF140" s="26">
        <v>1</v>
      </c>
      <c r="BG140" s="27">
        <v>14400000</v>
      </c>
      <c r="BH140" s="27">
        <v>13680000</v>
      </c>
      <c r="BI140" s="145"/>
      <c r="BJ140" s="145"/>
      <c r="BK140" s="143">
        <f t="shared" si="647"/>
        <v>3.6261886214694741E-2</v>
      </c>
      <c r="BL140" s="27">
        <f t="shared" si="648"/>
        <v>14040000</v>
      </c>
      <c r="BM140" s="27">
        <f t="shared" si="649"/>
        <v>2667600</v>
      </c>
      <c r="BN140" s="28">
        <f t="shared" si="650"/>
        <v>16707600</v>
      </c>
      <c r="BO140" s="26">
        <v>1</v>
      </c>
      <c r="BP140" s="27">
        <v>14400000</v>
      </c>
      <c r="BQ140" s="27">
        <v>15552000</v>
      </c>
      <c r="BR140" s="148"/>
      <c r="BS140" s="148"/>
      <c r="BT140" s="143">
        <f t="shared" si="651"/>
        <v>5.4392829322042112E-2</v>
      </c>
      <c r="BU140" s="27">
        <f t="shared" si="652"/>
        <v>14976000</v>
      </c>
      <c r="BV140" s="28">
        <f t="shared" si="653"/>
        <v>2845440</v>
      </c>
      <c r="BW140" s="30">
        <f t="shared" si="654"/>
        <v>17821440</v>
      </c>
      <c r="BX140" s="26">
        <v>1</v>
      </c>
      <c r="BY140" s="28">
        <v>14400000</v>
      </c>
      <c r="BZ140" s="28">
        <v>15552000</v>
      </c>
      <c r="CA140" s="156"/>
      <c r="CB140" s="156"/>
      <c r="CC140" s="177">
        <f t="shared" si="655"/>
        <v>5.4392829322042112E-2</v>
      </c>
      <c r="CD140" s="28">
        <f t="shared" si="656"/>
        <v>14976000</v>
      </c>
      <c r="CE140" s="28">
        <f t="shared" si="657"/>
        <v>2845440</v>
      </c>
      <c r="CF140" s="29">
        <f t="shared" si="658"/>
        <v>17821440</v>
      </c>
      <c r="CG140" s="26">
        <v>1</v>
      </c>
      <c r="CH140" s="27">
        <v>11520000</v>
      </c>
      <c r="CI140" s="27">
        <v>10713600</v>
      </c>
      <c r="CJ140" s="148"/>
      <c r="CK140" s="148"/>
      <c r="CL140" s="143">
        <f t="shared" si="659"/>
        <v>5.1292719878816923E-2</v>
      </c>
      <c r="CM140" s="27">
        <f t="shared" si="660"/>
        <v>11116800</v>
      </c>
      <c r="CN140" s="27">
        <f t="shared" si="661"/>
        <v>2112192</v>
      </c>
      <c r="CO140" s="28">
        <f t="shared" si="662"/>
        <v>13228992</v>
      </c>
      <c r="CP140" s="26">
        <v>1</v>
      </c>
      <c r="CQ140" s="27">
        <v>11520000</v>
      </c>
      <c r="CR140" s="27">
        <v>10713600</v>
      </c>
      <c r="CS140" s="148"/>
      <c r="CT140" s="148"/>
      <c r="CU140" s="143">
        <f t="shared" si="663"/>
        <v>5.1292719878816923E-2</v>
      </c>
      <c r="CV140" s="27">
        <f t="shared" si="664"/>
        <v>11116800</v>
      </c>
      <c r="CW140" s="28">
        <f t="shared" si="665"/>
        <v>2112192</v>
      </c>
      <c r="CX140" s="29">
        <f t="shared" si="666"/>
        <v>13228992</v>
      </c>
      <c r="CY140" s="26">
        <v>1</v>
      </c>
      <c r="CZ140" s="27">
        <v>11520000</v>
      </c>
      <c r="DA140" s="27">
        <v>9216000</v>
      </c>
      <c r="DB140" s="133"/>
      <c r="DC140" s="133"/>
      <c r="DD140" s="143">
        <f t="shared" si="667"/>
        <v>0.15713484026367722</v>
      </c>
      <c r="DE140" s="27">
        <f t="shared" si="668"/>
        <v>10368000</v>
      </c>
      <c r="DF140" s="27">
        <f t="shared" si="669"/>
        <v>1969920</v>
      </c>
      <c r="DG140" s="28">
        <f t="shared" si="670"/>
        <v>12337920</v>
      </c>
      <c r="DH140" s="26">
        <v>1</v>
      </c>
      <c r="DI140" s="28">
        <v>11520000</v>
      </c>
      <c r="DJ140" s="28">
        <v>13824000</v>
      </c>
      <c r="DK140" s="182"/>
      <c r="DL140" s="177">
        <f t="shared" si="671"/>
        <v>0.12856486930664499</v>
      </c>
      <c r="DM140" s="28">
        <f t="shared" si="672"/>
        <v>12672000</v>
      </c>
      <c r="DN140" s="28">
        <f t="shared" si="673"/>
        <v>2407680</v>
      </c>
      <c r="DO140" s="30">
        <f t="shared" si="674"/>
        <v>15079680</v>
      </c>
    </row>
    <row r="141" spans="1:119" ht="21" customHeight="1" x14ac:dyDescent="0.25">
      <c r="A141" s="66" t="s">
        <v>179</v>
      </c>
      <c r="B141" s="67" t="s">
        <v>123</v>
      </c>
      <c r="C141" s="68" t="s">
        <v>180</v>
      </c>
      <c r="D141" s="26">
        <v>1</v>
      </c>
      <c r="E141" s="27">
        <v>7000000</v>
      </c>
      <c r="F141" s="27">
        <v>6650000</v>
      </c>
      <c r="G141" s="148"/>
      <c r="H141" s="148"/>
      <c r="I141" s="143">
        <f t="shared" si="628"/>
        <v>3.6261886214694741E-2</v>
      </c>
      <c r="J141" s="27">
        <f t="shared" si="629"/>
        <v>6825000</v>
      </c>
      <c r="K141" s="28">
        <f t="shared" si="630"/>
        <v>1296750</v>
      </c>
      <c r="L141" s="29">
        <f t="shared" si="675"/>
        <v>8121750</v>
      </c>
      <c r="M141" s="31" t="s">
        <v>30</v>
      </c>
      <c r="N141" s="32" t="s">
        <v>30</v>
      </c>
      <c r="O141" s="32" t="s">
        <v>30</v>
      </c>
      <c r="P141" s="32" t="s">
        <v>30</v>
      </c>
      <c r="Q141" s="32" t="s">
        <v>30</v>
      </c>
      <c r="R141" s="32" t="s">
        <v>30</v>
      </c>
      <c r="S141" s="32" t="s">
        <v>30</v>
      </c>
      <c r="T141" s="32" t="s">
        <v>30</v>
      </c>
      <c r="U141" s="33" t="s">
        <v>30</v>
      </c>
      <c r="V141" s="26">
        <v>1</v>
      </c>
      <c r="W141" s="27">
        <v>7000000</v>
      </c>
      <c r="X141" s="27">
        <v>7560000</v>
      </c>
      <c r="Y141" s="145"/>
      <c r="Z141" s="145"/>
      <c r="AA141" s="143">
        <f t="shared" si="631"/>
        <v>5.4392829322042112E-2</v>
      </c>
      <c r="AB141" s="27">
        <f t="shared" si="632"/>
        <v>7280000</v>
      </c>
      <c r="AC141" s="28">
        <f t="shared" si="633"/>
        <v>1383200</v>
      </c>
      <c r="AD141" s="29">
        <f t="shared" si="634"/>
        <v>8663200</v>
      </c>
      <c r="AE141" s="26">
        <v>1</v>
      </c>
      <c r="AF141" s="27">
        <v>7000000</v>
      </c>
      <c r="AG141" s="27">
        <v>7840000</v>
      </c>
      <c r="AH141" s="145"/>
      <c r="AI141" s="145"/>
      <c r="AJ141" s="143">
        <f t="shared" si="635"/>
        <v>8.0049824285269522E-2</v>
      </c>
      <c r="AK141" s="27">
        <f t="shared" si="636"/>
        <v>7420000</v>
      </c>
      <c r="AL141" s="28">
        <f t="shared" si="637"/>
        <v>1409800</v>
      </c>
      <c r="AM141" s="30">
        <f t="shared" si="638"/>
        <v>8829800</v>
      </c>
      <c r="AN141" s="26">
        <v>1</v>
      </c>
      <c r="AO141" s="27">
        <v>7000000</v>
      </c>
      <c r="AP141" s="27">
        <v>9097200</v>
      </c>
      <c r="AQ141" s="145"/>
      <c r="AR141" s="145"/>
      <c r="AS141" s="143">
        <f t="shared" si="639"/>
        <v>0.18424873164332026</v>
      </c>
      <c r="AT141" s="27">
        <f t="shared" si="640"/>
        <v>8048600</v>
      </c>
      <c r="AU141" s="28">
        <f t="shared" si="641"/>
        <v>1529234</v>
      </c>
      <c r="AV141" s="30">
        <f t="shared" si="642"/>
        <v>9577834</v>
      </c>
      <c r="AW141" s="26">
        <v>1</v>
      </c>
      <c r="AX141" s="27">
        <v>7000000</v>
      </c>
      <c r="AY141" s="27">
        <v>7980000</v>
      </c>
      <c r="AZ141" s="145"/>
      <c r="BA141" s="145"/>
      <c r="BB141" s="143">
        <f t="shared" si="643"/>
        <v>9.2518644267398739E-2</v>
      </c>
      <c r="BC141" s="27">
        <f t="shared" si="644"/>
        <v>7490000</v>
      </c>
      <c r="BD141" s="27">
        <f t="shared" si="645"/>
        <v>1423100</v>
      </c>
      <c r="BE141" s="27">
        <f t="shared" si="646"/>
        <v>8913100</v>
      </c>
      <c r="BF141" s="26">
        <v>1</v>
      </c>
      <c r="BG141" s="27">
        <v>5600000</v>
      </c>
      <c r="BH141" s="27">
        <v>5320000</v>
      </c>
      <c r="BI141" s="145"/>
      <c r="BJ141" s="145"/>
      <c r="BK141" s="143">
        <f t="shared" si="647"/>
        <v>3.6261886214694741E-2</v>
      </c>
      <c r="BL141" s="27">
        <f t="shared" si="648"/>
        <v>5460000</v>
      </c>
      <c r="BM141" s="27">
        <f t="shared" si="649"/>
        <v>1037400</v>
      </c>
      <c r="BN141" s="28">
        <f t="shared" si="650"/>
        <v>6497400</v>
      </c>
      <c r="BO141" s="26">
        <v>1</v>
      </c>
      <c r="BP141" s="27">
        <v>5600000</v>
      </c>
      <c r="BQ141" s="27">
        <v>6048000</v>
      </c>
      <c r="BR141" s="148"/>
      <c r="BS141" s="148"/>
      <c r="BT141" s="143">
        <f t="shared" si="651"/>
        <v>5.4392829322042119E-2</v>
      </c>
      <c r="BU141" s="27">
        <f t="shared" si="652"/>
        <v>5824000</v>
      </c>
      <c r="BV141" s="28">
        <f t="shared" si="653"/>
        <v>1106560</v>
      </c>
      <c r="BW141" s="30">
        <f t="shared" si="654"/>
        <v>6930560</v>
      </c>
      <c r="BX141" s="26">
        <v>1</v>
      </c>
      <c r="BY141" s="28">
        <v>5600000</v>
      </c>
      <c r="BZ141" s="28">
        <v>6048000</v>
      </c>
      <c r="CA141" s="156"/>
      <c r="CB141" s="156"/>
      <c r="CC141" s="177">
        <f t="shared" si="655"/>
        <v>5.4392829322042119E-2</v>
      </c>
      <c r="CD141" s="28">
        <f t="shared" si="656"/>
        <v>5824000</v>
      </c>
      <c r="CE141" s="28">
        <f t="shared" si="657"/>
        <v>1106560</v>
      </c>
      <c r="CF141" s="29">
        <f t="shared" si="658"/>
        <v>6930560</v>
      </c>
      <c r="CG141" s="26">
        <v>1</v>
      </c>
      <c r="CH141" s="27">
        <v>4480000</v>
      </c>
      <c r="CI141" s="27">
        <v>4166400</v>
      </c>
      <c r="CJ141" s="148"/>
      <c r="CK141" s="148"/>
      <c r="CL141" s="143">
        <f t="shared" si="659"/>
        <v>5.1292719878816916E-2</v>
      </c>
      <c r="CM141" s="27">
        <f t="shared" si="660"/>
        <v>4323200</v>
      </c>
      <c r="CN141" s="27">
        <f t="shared" si="661"/>
        <v>821408</v>
      </c>
      <c r="CO141" s="28">
        <f t="shared" si="662"/>
        <v>5144608</v>
      </c>
      <c r="CP141" s="26">
        <v>1</v>
      </c>
      <c r="CQ141" s="27">
        <v>4480000</v>
      </c>
      <c r="CR141" s="27">
        <v>4166400</v>
      </c>
      <c r="CS141" s="148"/>
      <c r="CT141" s="148"/>
      <c r="CU141" s="143">
        <f t="shared" si="663"/>
        <v>5.1292719878816916E-2</v>
      </c>
      <c r="CV141" s="27">
        <f t="shared" si="664"/>
        <v>4323200</v>
      </c>
      <c r="CW141" s="28">
        <f t="shared" si="665"/>
        <v>821408</v>
      </c>
      <c r="CX141" s="29">
        <f t="shared" si="666"/>
        <v>5144608</v>
      </c>
      <c r="CY141" s="26">
        <v>1</v>
      </c>
      <c r="CZ141" s="27">
        <v>4480000</v>
      </c>
      <c r="DA141" s="27">
        <v>3584000</v>
      </c>
      <c r="DB141" s="133"/>
      <c r="DC141" s="133"/>
      <c r="DD141" s="143">
        <f t="shared" si="667"/>
        <v>0.15713484026367722</v>
      </c>
      <c r="DE141" s="27">
        <f t="shared" si="668"/>
        <v>4032000</v>
      </c>
      <c r="DF141" s="27">
        <f t="shared" si="669"/>
        <v>766080</v>
      </c>
      <c r="DG141" s="28">
        <f t="shared" si="670"/>
        <v>4798080</v>
      </c>
      <c r="DH141" s="26">
        <v>1</v>
      </c>
      <c r="DI141" s="28">
        <v>4480000</v>
      </c>
      <c r="DJ141" s="28">
        <v>5376000</v>
      </c>
      <c r="DK141" s="182"/>
      <c r="DL141" s="177">
        <f t="shared" si="671"/>
        <v>0.12856486930664501</v>
      </c>
      <c r="DM141" s="28">
        <f t="shared" si="672"/>
        <v>4928000</v>
      </c>
      <c r="DN141" s="28">
        <f t="shared" si="673"/>
        <v>936320</v>
      </c>
      <c r="DO141" s="30">
        <f t="shared" si="674"/>
        <v>5864320</v>
      </c>
    </row>
    <row r="142" spans="1:119" ht="21" customHeight="1" x14ac:dyDescent="0.25">
      <c r="A142" s="66" t="s">
        <v>181</v>
      </c>
      <c r="B142" s="67" t="s">
        <v>123</v>
      </c>
      <c r="C142" s="68" t="s">
        <v>182</v>
      </c>
      <c r="D142" s="26">
        <v>1</v>
      </c>
      <c r="E142" s="27">
        <v>7000000</v>
      </c>
      <c r="F142" s="27">
        <v>6720000</v>
      </c>
      <c r="G142" s="148"/>
      <c r="H142" s="148"/>
      <c r="I142" s="143">
        <f t="shared" si="628"/>
        <v>2.8861501272920306E-2</v>
      </c>
      <c r="J142" s="27">
        <f t="shared" si="629"/>
        <v>6860000</v>
      </c>
      <c r="K142" s="28">
        <f t="shared" si="630"/>
        <v>1303400</v>
      </c>
      <c r="L142" s="29">
        <f t="shared" si="675"/>
        <v>8163400</v>
      </c>
      <c r="M142" s="31" t="s">
        <v>30</v>
      </c>
      <c r="N142" s="32" t="s">
        <v>30</v>
      </c>
      <c r="O142" s="32" t="s">
        <v>30</v>
      </c>
      <c r="P142" s="32" t="s">
        <v>30</v>
      </c>
      <c r="Q142" s="32" t="s">
        <v>30</v>
      </c>
      <c r="R142" s="32" t="s">
        <v>30</v>
      </c>
      <c r="S142" s="32" t="s">
        <v>30</v>
      </c>
      <c r="T142" s="32" t="s">
        <v>30</v>
      </c>
      <c r="U142" s="33" t="s">
        <v>30</v>
      </c>
      <c r="V142" s="26">
        <v>1</v>
      </c>
      <c r="W142" s="27">
        <v>7000000</v>
      </c>
      <c r="X142" s="27">
        <v>7560000</v>
      </c>
      <c r="Y142" s="145"/>
      <c r="Z142" s="145"/>
      <c r="AA142" s="143">
        <f t="shared" si="631"/>
        <v>5.4392829322042112E-2</v>
      </c>
      <c r="AB142" s="27">
        <f t="shared" si="632"/>
        <v>7280000</v>
      </c>
      <c r="AC142" s="28">
        <f t="shared" si="633"/>
        <v>1383200</v>
      </c>
      <c r="AD142" s="29">
        <f t="shared" si="634"/>
        <v>8663200</v>
      </c>
      <c r="AE142" s="26">
        <v>1</v>
      </c>
      <c r="AF142" s="27">
        <v>7000000</v>
      </c>
      <c r="AG142" s="27">
        <v>7840000</v>
      </c>
      <c r="AH142" s="145"/>
      <c r="AI142" s="145"/>
      <c r="AJ142" s="143">
        <f t="shared" si="635"/>
        <v>8.0049824285269522E-2</v>
      </c>
      <c r="AK142" s="27">
        <f t="shared" si="636"/>
        <v>7420000</v>
      </c>
      <c r="AL142" s="28">
        <f t="shared" si="637"/>
        <v>1409800</v>
      </c>
      <c r="AM142" s="30">
        <f t="shared" si="638"/>
        <v>8829800</v>
      </c>
      <c r="AN142" s="26">
        <v>1</v>
      </c>
      <c r="AO142" s="27">
        <v>7000000</v>
      </c>
      <c r="AP142" s="27">
        <v>9097200</v>
      </c>
      <c r="AQ142" s="145"/>
      <c r="AR142" s="145"/>
      <c r="AS142" s="143">
        <f t="shared" si="639"/>
        <v>0.18424873164332026</v>
      </c>
      <c r="AT142" s="27">
        <f t="shared" si="640"/>
        <v>8048600</v>
      </c>
      <c r="AU142" s="28">
        <f t="shared" si="641"/>
        <v>1529234</v>
      </c>
      <c r="AV142" s="30">
        <f t="shared" si="642"/>
        <v>9577834</v>
      </c>
      <c r="AW142" s="26">
        <v>1</v>
      </c>
      <c r="AX142" s="27">
        <v>7000000</v>
      </c>
      <c r="AY142" s="27">
        <v>7980000</v>
      </c>
      <c r="AZ142" s="145"/>
      <c r="BA142" s="145"/>
      <c r="BB142" s="143">
        <f t="shared" si="643"/>
        <v>9.2518644267398739E-2</v>
      </c>
      <c r="BC142" s="27">
        <f t="shared" si="644"/>
        <v>7490000</v>
      </c>
      <c r="BD142" s="27">
        <f t="shared" si="645"/>
        <v>1423100</v>
      </c>
      <c r="BE142" s="27">
        <f t="shared" si="646"/>
        <v>8913100</v>
      </c>
      <c r="BF142" s="26">
        <v>1</v>
      </c>
      <c r="BG142" s="27">
        <v>5600000</v>
      </c>
      <c r="BH142" s="27">
        <v>5320000</v>
      </c>
      <c r="BI142" s="145"/>
      <c r="BJ142" s="145"/>
      <c r="BK142" s="143">
        <f t="shared" si="647"/>
        <v>3.6261886214694741E-2</v>
      </c>
      <c r="BL142" s="27">
        <f t="shared" si="648"/>
        <v>5460000</v>
      </c>
      <c r="BM142" s="27">
        <f t="shared" si="649"/>
        <v>1037400</v>
      </c>
      <c r="BN142" s="28">
        <f t="shared" si="650"/>
        <v>6497400</v>
      </c>
      <c r="BO142" s="26">
        <v>1</v>
      </c>
      <c r="BP142" s="27">
        <v>5600000</v>
      </c>
      <c r="BQ142" s="27">
        <v>6048000</v>
      </c>
      <c r="BR142" s="148"/>
      <c r="BS142" s="148"/>
      <c r="BT142" s="143">
        <f t="shared" si="651"/>
        <v>5.4392829322042119E-2</v>
      </c>
      <c r="BU142" s="27">
        <f t="shared" si="652"/>
        <v>5824000</v>
      </c>
      <c r="BV142" s="28">
        <f t="shared" si="653"/>
        <v>1106560</v>
      </c>
      <c r="BW142" s="30">
        <f t="shared" si="654"/>
        <v>6930560</v>
      </c>
      <c r="BX142" s="26">
        <v>1</v>
      </c>
      <c r="BY142" s="28">
        <v>5600000</v>
      </c>
      <c r="BZ142" s="28">
        <v>6048000</v>
      </c>
      <c r="CA142" s="156"/>
      <c r="CB142" s="156"/>
      <c r="CC142" s="177">
        <f t="shared" si="655"/>
        <v>5.4392829322042119E-2</v>
      </c>
      <c r="CD142" s="28">
        <f t="shared" si="656"/>
        <v>5824000</v>
      </c>
      <c r="CE142" s="28">
        <f t="shared" si="657"/>
        <v>1106560</v>
      </c>
      <c r="CF142" s="29">
        <f t="shared" si="658"/>
        <v>6930560</v>
      </c>
      <c r="CG142" s="26">
        <v>1</v>
      </c>
      <c r="CH142" s="27">
        <v>4480000</v>
      </c>
      <c r="CI142" s="27">
        <v>4166400</v>
      </c>
      <c r="CJ142" s="148"/>
      <c r="CK142" s="148"/>
      <c r="CL142" s="143">
        <f t="shared" si="659"/>
        <v>5.1292719878816916E-2</v>
      </c>
      <c r="CM142" s="27">
        <f t="shared" si="660"/>
        <v>4323200</v>
      </c>
      <c r="CN142" s="27">
        <f t="shared" si="661"/>
        <v>821408</v>
      </c>
      <c r="CO142" s="28">
        <f t="shared" si="662"/>
        <v>5144608</v>
      </c>
      <c r="CP142" s="26">
        <v>1</v>
      </c>
      <c r="CQ142" s="27">
        <v>4480000</v>
      </c>
      <c r="CR142" s="27">
        <v>4166400</v>
      </c>
      <c r="CS142" s="148"/>
      <c r="CT142" s="148"/>
      <c r="CU142" s="143">
        <f t="shared" si="663"/>
        <v>5.1292719878816916E-2</v>
      </c>
      <c r="CV142" s="27">
        <f t="shared" si="664"/>
        <v>4323200</v>
      </c>
      <c r="CW142" s="28">
        <f t="shared" si="665"/>
        <v>821408</v>
      </c>
      <c r="CX142" s="29">
        <f t="shared" si="666"/>
        <v>5144608</v>
      </c>
      <c r="CY142" s="26">
        <v>1</v>
      </c>
      <c r="CZ142" s="27">
        <v>4480000</v>
      </c>
      <c r="DA142" s="27">
        <v>3584000</v>
      </c>
      <c r="DB142" s="133"/>
      <c r="DC142" s="133"/>
      <c r="DD142" s="143">
        <f t="shared" si="667"/>
        <v>0.15713484026367722</v>
      </c>
      <c r="DE142" s="27">
        <f t="shared" si="668"/>
        <v>4032000</v>
      </c>
      <c r="DF142" s="27">
        <f t="shared" si="669"/>
        <v>766080</v>
      </c>
      <c r="DG142" s="28">
        <f t="shared" si="670"/>
        <v>4798080</v>
      </c>
      <c r="DH142" s="26">
        <v>1</v>
      </c>
      <c r="DI142" s="28">
        <v>4480000</v>
      </c>
      <c r="DJ142" s="28">
        <v>5376000</v>
      </c>
      <c r="DK142" s="182"/>
      <c r="DL142" s="177">
        <f t="shared" si="671"/>
        <v>0.12856486930664501</v>
      </c>
      <c r="DM142" s="28">
        <f t="shared" si="672"/>
        <v>4928000</v>
      </c>
      <c r="DN142" s="28">
        <f t="shared" si="673"/>
        <v>936320</v>
      </c>
      <c r="DO142" s="30">
        <f t="shared" si="674"/>
        <v>5864320</v>
      </c>
    </row>
    <row r="143" spans="1:119" ht="21" customHeight="1" x14ac:dyDescent="0.25">
      <c r="A143" s="66" t="s">
        <v>183</v>
      </c>
      <c r="B143" s="67" t="s">
        <v>123</v>
      </c>
      <c r="C143" s="68" t="s">
        <v>184</v>
      </c>
      <c r="D143" s="26">
        <v>1</v>
      </c>
      <c r="E143" s="27">
        <v>4500000</v>
      </c>
      <c r="F143" s="27">
        <v>4140000</v>
      </c>
      <c r="G143" s="148"/>
      <c r="H143" s="148"/>
      <c r="I143" s="143">
        <f t="shared" si="628"/>
        <v>5.892556509887896E-2</v>
      </c>
      <c r="J143" s="27">
        <f t="shared" si="629"/>
        <v>4320000</v>
      </c>
      <c r="K143" s="28">
        <f t="shared" si="630"/>
        <v>820800</v>
      </c>
      <c r="L143" s="29">
        <f t="shared" si="675"/>
        <v>5140800</v>
      </c>
      <c r="M143" s="31" t="s">
        <v>30</v>
      </c>
      <c r="N143" s="32" t="s">
        <v>30</v>
      </c>
      <c r="O143" s="32" t="s">
        <v>30</v>
      </c>
      <c r="P143" s="32" t="s">
        <v>30</v>
      </c>
      <c r="Q143" s="32" t="s">
        <v>30</v>
      </c>
      <c r="R143" s="32" t="s">
        <v>30</v>
      </c>
      <c r="S143" s="32" t="s">
        <v>30</v>
      </c>
      <c r="T143" s="32" t="s">
        <v>30</v>
      </c>
      <c r="U143" s="33" t="s">
        <v>30</v>
      </c>
      <c r="V143" s="26">
        <v>1</v>
      </c>
      <c r="W143" s="27">
        <v>4500000</v>
      </c>
      <c r="X143" s="27">
        <v>4860000</v>
      </c>
      <c r="Y143" s="145"/>
      <c r="Z143" s="145"/>
      <c r="AA143" s="143">
        <f t="shared" si="631"/>
        <v>5.4392829322042119E-2</v>
      </c>
      <c r="AB143" s="27">
        <f t="shared" si="632"/>
        <v>4680000</v>
      </c>
      <c r="AC143" s="28">
        <f t="shared" si="633"/>
        <v>889200</v>
      </c>
      <c r="AD143" s="29">
        <f t="shared" si="634"/>
        <v>5569200</v>
      </c>
      <c r="AE143" s="26">
        <v>1</v>
      </c>
      <c r="AF143" s="27">
        <v>4500000</v>
      </c>
      <c r="AG143" s="27">
        <v>5040000</v>
      </c>
      <c r="AH143" s="145"/>
      <c r="AI143" s="145"/>
      <c r="AJ143" s="143">
        <f t="shared" si="635"/>
        <v>8.0049824285269522E-2</v>
      </c>
      <c r="AK143" s="27">
        <f t="shared" si="636"/>
        <v>4770000</v>
      </c>
      <c r="AL143" s="28">
        <f t="shared" si="637"/>
        <v>906300</v>
      </c>
      <c r="AM143" s="30">
        <f t="shared" si="638"/>
        <v>5676300</v>
      </c>
      <c r="AN143" s="26">
        <v>1</v>
      </c>
      <c r="AO143" s="27">
        <v>4500000</v>
      </c>
      <c r="AP143" s="27">
        <v>5848200</v>
      </c>
      <c r="AQ143" s="145"/>
      <c r="AR143" s="145"/>
      <c r="AS143" s="143">
        <f t="shared" si="639"/>
        <v>0.18424873164332026</v>
      </c>
      <c r="AT143" s="27">
        <f t="shared" si="640"/>
        <v>5174100</v>
      </c>
      <c r="AU143" s="28">
        <f t="shared" si="641"/>
        <v>983079</v>
      </c>
      <c r="AV143" s="30">
        <f t="shared" si="642"/>
        <v>6157179</v>
      </c>
      <c r="AW143" s="26">
        <v>1</v>
      </c>
      <c r="AX143" s="27">
        <v>4500000</v>
      </c>
      <c r="AY143" s="27">
        <v>5130000</v>
      </c>
      <c r="AZ143" s="145"/>
      <c r="BA143" s="145"/>
      <c r="BB143" s="143">
        <f t="shared" si="643"/>
        <v>9.2518644267398739E-2</v>
      </c>
      <c r="BC143" s="27">
        <f t="shared" si="644"/>
        <v>4815000</v>
      </c>
      <c r="BD143" s="27">
        <f t="shared" si="645"/>
        <v>914850</v>
      </c>
      <c r="BE143" s="27">
        <f t="shared" si="646"/>
        <v>5729850</v>
      </c>
      <c r="BF143" s="26">
        <v>1</v>
      </c>
      <c r="BG143" s="27">
        <v>3600000</v>
      </c>
      <c r="BH143" s="27">
        <v>3420000</v>
      </c>
      <c r="BI143" s="145"/>
      <c r="BJ143" s="145"/>
      <c r="BK143" s="143">
        <f t="shared" si="647"/>
        <v>3.6261886214694741E-2</v>
      </c>
      <c r="BL143" s="27">
        <f t="shared" si="648"/>
        <v>3510000</v>
      </c>
      <c r="BM143" s="27">
        <f t="shared" si="649"/>
        <v>666900</v>
      </c>
      <c r="BN143" s="28">
        <f t="shared" si="650"/>
        <v>4176900</v>
      </c>
      <c r="BO143" s="26">
        <v>1</v>
      </c>
      <c r="BP143" s="27">
        <v>3600000</v>
      </c>
      <c r="BQ143" s="27">
        <v>3888000</v>
      </c>
      <c r="BR143" s="148"/>
      <c r="BS143" s="148"/>
      <c r="BT143" s="143">
        <f t="shared" si="651"/>
        <v>5.4392829322042112E-2</v>
      </c>
      <c r="BU143" s="27">
        <f t="shared" si="652"/>
        <v>3744000</v>
      </c>
      <c r="BV143" s="28">
        <f t="shared" si="653"/>
        <v>711360</v>
      </c>
      <c r="BW143" s="30">
        <f t="shared" si="654"/>
        <v>4455360</v>
      </c>
      <c r="BX143" s="26">
        <v>1</v>
      </c>
      <c r="BY143" s="28">
        <v>3600000</v>
      </c>
      <c r="BZ143" s="28">
        <v>3888000</v>
      </c>
      <c r="CA143" s="156"/>
      <c r="CB143" s="156"/>
      <c r="CC143" s="177">
        <f t="shared" si="655"/>
        <v>5.4392829322042112E-2</v>
      </c>
      <c r="CD143" s="28">
        <f t="shared" si="656"/>
        <v>3744000</v>
      </c>
      <c r="CE143" s="28">
        <f t="shared" si="657"/>
        <v>711360</v>
      </c>
      <c r="CF143" s="29">
        <f t="shared" si="658"/>
        <v>4455360</v>
      </c>
      <c r="CG143" s="26">
        <v>1</v>
      </c>
      <c r="CH143" s="27">
        <v>2880000</v>
      </c>
      <c r="CI143" s="27">
        <v>2678400</v>
      </c>
      <c r="CJ143" s="148"/>
      <c r="CK143" s="148"/>
      <c r="CL143" s="143">
        <f t="shared" si="659"/>
        <v>5.1292719878816923E-2</v>
      </c>
      <c r="CM143" s="27">
        <f t="shared" si="660"/>
        <v>2779200</v>
      </c>
      <c r="CN143" s="27">
        <f t="shared" si="661"/>
        <v>528048</v>
      </c>
      <c r="CO143" s="28">
        <f t="shared" si="662"/>
        <v>3307248</v>
      </c>
      <c r="CP143" s="26">
        <v>1</v>
      </c>
      <c r="CQ143" s="27">
        <v>2880000</v>
      </c>
      <c r="CR143" s="27">
        <v>2678400</v>
      </c>
      <c r="CS143" s="148"/>
      <c r="CT143" s="148"/>
      <c r="CU143" s="143">
        <f t="shared" si="663"/>
        <v>5.1292719878816923E-2</v>
      </c>
      <c r="CV143" s="27">
        <f t="shared" si="664"/>
        <v>2779200</v>
      </c>
      <c r="CW143" s="28">
        <f t="shared" si="665"/>
        <v>528048</v>
      </c>
      <c r="CX143" s="29">
        <f t="shared" si="666"/>
        <v>3307248</v>
      </c>
      <c r="CY143" s="26">
        <v>1</v>
      </c>
      <c r="CZ143" s="27">
        <v>2880000</v>
      </c>
      <c r="DA143" s="27">
        <v>2304000</v>
      </c>
      <c r="DB143" s="133"/>
      <c r="DC143" s="133"/>
      <c r="DD143" s="143">
        <f t="shared" si="667"/>
        <v>0.15713484026367722</v>
      </c>
      <c r="DE143" s="27">
        <f t="shared" si="668"/>
        <v>2592000</v>
      </c>
      <c r="DF143" s="27">
        <f t="shared" si="669"/>
        <v>492480</v>
      </c>
      <c r="DG143" s="28">
        <f t="shared" si="670"/>
        <v>3084480</v>
      </c>
      <c r="DH143" s="26">
        <v>1</v>
      </c>
      <c r="DI143" s="28">
        <v>2880000</v>
      </c>
      <c r="DJ143" s="28">
        <v>3456000</v>
      </c>
      <c r="DK143" s="182"/>
      <c r="DL143" s="177">
        <f t="shared" si="671"/>
        <v>0.12856486930664499</v>
      </c>
      <c r="DM143" s="28">
        <f t="shared" si="672"/>
        <v>3168000</v>
      </c>
      <c r="DN143" s="28">
        <f t="shared" si="673"/>
        <v>601920</v>
      </c>
      <c r="DO143" s="30">
        <f t="shared" si="674"/>
        <v>3769920</v>
      </c>
    </row>
    <row r="144" spans="1:119" ht="21" customHeight="1" x14ac:dyDescent="0.25">
      <c r="A144" s="66" t="s">
        <v>185</v>
      </c>
      <c r="B144" s="67" t="s">
        <v>123</v>
      </c>
      <c r="C144" s="68" t="s">
        <v>186</v>
      </c>
      <c r="D144" s="26">
        <v>1</v>
      </c>
      <c r="E144" s="27">
        <v>8000000</v>
      </c>
      <c r="F144" s="27">
        <v>7600000</v>
      </c>
      <c r="G144" s="148"/>
      <c r="H144" s="148"/>
      <c r="I144" s="143">
        <f t="shared" si="628"/>
        <v>3.6261886214694748E-2</v>
      </c>
      <c r="J144" s="27">
        <f t="shared" si="629"/>
        <v>7800000</v>
      </c>
      <c r="K144" s="28">
        <f t="shared" si="630"/>
        <v>1482000</v>
      </c>
      <c r="L144" s="29">
        <f t="shared" si="675"/>
        <v>9282000</v>
      </c>
      <c r="M144" s="31" t="s">
        <v>30</v>
      </c>
      <c r="N144" s="32" t="s">
        <v>30</v>
      </c>
      <c r="O144" s="32" t="s">
        <v>30</v>
      </c>
      <c r="P144" s="32" t="s">
        <v>30</v>
      </c>
      <c r="Q144" s="32" t="s">
        <v>30</v>
      </c>
      <c r="R144" s="32" t="s">
        <v>30</v>
      </c>
      <c r="S144" s="32" t="s">
        <v>30</v>
      </c>
      <c r="T144" s="32" t="s">
        <v>30</v>
      </c>
      <c r="U144" s="33" t="s">
        <v>30</v>
      </c>
      <c r="V144" s="26">
        <v>1</v>
      </c>
      <c r="W144" s="27">
        <v>8000000</v>
      </c>
      <c r="X144" s="27">
        <v>8640000</v>
      </c>
      <c r="Y144" s="145"/>
      <c r="Z144" s="145"/>
      <c r="AA144" s="143">
        <f t="shared" si="631"/>
        <v>5.4392829322042119E-2</v>
      </c>
      <c r="AB144" s="27">
        <f t="shared" si="632"/>
        <v>8320000</v>
      </c>
      <c r="AC144" s="28">
        <f t="shared" si="633"/>
        <v>1580800</v>
      </c>
      <c r="AD144" s="29">
        <f t="shared" si="634"/>
        <v>9900800</v>
      </c>
      <c r="AE144" s="26">
        <v>1</v>
      </c>
      <c r="AF144" s="27">
        <v>8000000</v>
      </c>
      <c r="AG144" s="27">
        <v>8960000</v>
      </c>
      <c r="AH144" s="145"/>
      <c r="AI144" s="145"/>
      <c r="AJ144" s="143">
        <f t="shared" si="635"/>
        <v>8.0049824285269522E-2</v>
      </c>
      <c r="AK144" s="27">
        <f t="shared" si="636"/>
        <v>8480000</v>
      </c>
      <c r="AL144" s="28">
        <f t="shared" si="637"/>
        <v>1611200</v>
      </c>
      <c r="AM144" s="30">
        <f t="shared" si="638"/>
        <v>10091200</v>
      </c>
      <c r="AN144" s="26">
        <v>1</v>
      </c>
      <c r="AO144" s="27">
        <v>8000000</v>
      </c>
      <c r="AP144" s="27">
        <v>10396800</v>
      </c>
      <c r="AQ144" s="145"/>
      <c r="AR144" s="145"/>
      <c r="AS144" s="143">
        <f t="shared" si="639"/>
        <v>0.18424873164332026</v>
      </c>
      <c r="AT144" s="27">
        <f t="shared" si="640"/>
        <v>9198400</v>
      </c>
      <c r="AU144" s="28">
        <f t="shared" si="641"/>
        <v>1747696</v>
      </c>
      <c r="AV144" s="30">
        <f t="shared" si="642"/>
        <v>10946096</v>
      </c>
      <c r="AW144" s="26">
        <v>1</v>
      </c>
      <c r="AX144" s="27">
        <v>8000000</v>
      </c>
      <c r="AY144" s="27">
        <v>9120000</v>
      </c>
      <c r="AZ144" s="145"/>
      <c r="BA144" s="145"/>
      <c r="BB144" s="143">
        <f t="shared" si="643"/>
        <v>9.2518644267398739E-2</v>
      </c>
      <c r="BC144" s="27">
        <f t="shared" si="644"/>
        <v>8560000</v>
      </c>
      <c r="BD144" s="27">
        <f t="shared" si="645"/>
        <v>1626400</v>
      </c>
      <c r="BE144" s="27">
        <f t="shared" si="646"/>
        <v>10186400</v>
      </c>
      <c r="BF144" s="26">
        <v>1</v>
      </c>
      <c r="BG144" s="27">
        <v>6400000</v>
      </c>
      <c r="BH144" s="27">
        <v>6080000</v>
      </c>
      <c r="BI144" s="145"/>
      <c r="BJ144" s="145"/>
      <c r="BK144" s="143">
        <f t="shared" si="647"/>
        <v>3.6261886214694741E-2</v>
      </c>
      <c r="BL144" s="27">
        <f t="shared" si="648"/>
        <v>6240000</v>
      </c>
      <c r="BM144" s="27">
        <f t="shared" si="649"/>
        <v>1185600</v>
      </c>
      <c r="BN144" s="28">
        <f t="shared" si="650"/>
        <v>7425600</v>
      </c>
      <c r="BO144" s="26">
        <v>1</v>
      </c>
      <c r="BP144" s="27">
        <v>6400000</v>
      </c>
      <c r="BQ144" s="27">
        <v>6912000</v>
      </c>
      <c r="BR144" s="148"/>
      <c r="BS144" s="148"/>
      <c r="BT144" s="143">
        <f t="shared" si="651"/>
        <v>5.4392829322042119E-2</v>
      </c>
      <c r="BU144" s="27">
        <f t="shared" si="652"/>
        <v>6656000</v>
      </c>
      <c r="BV144" s="28">
        <f t="shared" si="653"/>
        <v>1264640</v>
      </c>
      <c r="BW144" s="30">
        <f t="shared" si="654"/>
        <v>7920640</v>
      </c>
      <c r="BX144" s="26">
        <v>1</v>
      </c>
      <c r="BY144" s="28">
        <v>6400000</v>
      </c>
      <c r="BZ144" s="28">
        <v>6912000</v>
      </c>
      <c r="CA144" s="156"/>
      <c r="CB144" s="156"/>
      <c r="CC144" s="177">
        <f t="shared" si="655"/>
        <v>5.4392829322042119E-2</v>
      </c>
      <c r="CD144" s="28">
        <f t="shared" si="656"/>
        <v>6656000</v>
      </c>
      <c r="CE144" s="28">
        <f t="shared" si="657"/>
        <v>1264640</v>
      </c>
      <c r="CF144" s="29">
        <f t="shared" si="658"/>
        <v>7920640</v>
      </c>
      <c r="CG144" s="26">
        <v>1</v>
      </c>
      <c r="CH144" s="27">
        <v>5120000</v>
      </c>
      <c r="CI144" s="27">
        <v>4761600</v>
      </c>
      <c r="CJ144" s="148"/>
      <c r="CK144" s="148"/>
      <c r="CL144" s="143">
        <f t="shared" si="659"/>
        <v>5.1292719878816923E-2</v>
      </c>
      <c r="CM144" s="27">
        <f t="shared" si="660"/>
        <v>4940800</v>
      </c>
      <c r="CN144" s="27">
        <f t="shared" si="661"/>
        <v>938752</v>
      </c>
      <c r="CO144" s="28">
        <f t="shared" si="662"/>
        <v>5879552</v>
      </c>
      <c r="CP144" s="26">
        <v>1</v>
      </c>
      <c r="CQ144" s="27">
        <v>5120000</v>
      </c>
      <c r="CR144" s="27">
        <v>4761600</v>
      </c>
      <c r="CS144" s="148"/>
      <c r="CT144" s="148"/>
      <c r="CU144" s="143">
        <f t="shared" si="663"/>
        <v>5.1292719878816923E-2</v>
      </c>
      <c r="CV144" s="27">
        <f t="shared" si="664"/>
        <v>4940800</v>
      </c>
      <c r="CW144" s="28">
        <f t="shared" si="665"/>
        <v>938752</v>
      </c>
      <c r="CX144" s="29">
        <f t="shared" si="666"/>
        <v>5879552</v>
      </c>
      <c r="CY144" s="26">
        <v>1</v>
      </c>
      <c r="CZ144" s="27">
        <v>5120000</v>
      </c>
      <c r="DA144" s="27">
        <v>4096000</v>
      </c>
      <c r="DB144" s="133"/>
      <c r="DC144" s="133"/>
      <c r="DD144" s="143">
        <f t="shared" si="667"/>
        <v>0.15713484026367724</v>
      </c>
      <c r="DE144" s="27">
        <f t="shared" si="668"/>
        <v>4608000</v>
      </c>
      <c r="DF144" s="27">
        <f t="shared" si="669"/>
        <v>875520</v>
      </c>
      <c r="DG144" s="28">
        <f t="shared" si="670"/>
        <v>5483520</v>
      </c>
      <c r="DH144" s="26">
        <v>1</v>
      </c>
      <c r="DI144" s="28">
        <v>5120000</v>
      </c>
      <c r="DJ144" s="28">
        <v>6144000</v>
      </c>
      <c r="DK144" s="182"/>
      <c r="DL144" s="177">
        <f t="shared" si="671"/>
        <v>0.12856486930664501</v>
      </c>
      <c r="DM144" s="28">
        <f t="shared" si="672"/>
        <v>5632000</v>
      </c>
      <c r="DN144" s="28">
        <f t="shared" si="673"/>
        <v>1070080</v>
      </c>
      <c r="DO144" s="30">
        <f t="shared" si="674"/>
        <v>6702080</v>
      </c>
    </row>
    <row r="145" spans="1:119" ht="21" customHeight="1" x14ac:dyDescent="0.25">
      <c r="A145" s="66" t="s">
        <v>187</v>
      </c>
      <c r="B145" s="67" t="s">
        <v>123</v>
      </c>
      <c r="C145" s="68" t="s">
        <v>188</v>
      </c>
      <c r="D145" s="26">
        <v>1</v>
      </c>
      <c r="E145" s="27">
        <v>5000000</v>
      </c>
      <c r="F145" s="27">
        <v>4800000</v>
      </c>
      <c r="G145" s="148"/>
      <c r="H145" s="148"/>
      <c r="I145" s="143">
        <f t="shared" si="628"/>
        <v>2.8861501272920309E-2</v>
      </c>
      <c r="J145" s="27">
        <f t="shared" si="629"/>
        <v>4900000</v>
      </c>
      <c r="K145" s="28">
        <f t="shared" si="630"/>
        <v>931000</v>
      </c>
      <c r="L145" s="29">
        <f t="shared" si="675"/>
        <v>5831000</v>
      </c>
      <c r="M145" s="31" t="s">
        <v>30</v>
      </c>
      <c r="N145" s="32" t="s">
        <v>30</v>
      </c>
      <c r="O145" s="32" t="s">
        <v>30</v>
      </c>
      <c r="P145" s="32" t="s">
        <v>30</v>
      </c>
      <c r="Q145" s="32" t="s">
        <v>30</v>
      </c>
      <c r="R145" s="32" t="s">
        <v>30</v>
      </c>
      <c r="S145" s="32" t="s">
        <v>30</v>
      </c>
      <c r="T145" s="32" t="s">
        <v>30</v>
      </c>
      <c r="U145" s="33" t="s">
        <v>30</v>
      </c>
      <c r="V145" s="26">
        <v>1</v>
      </c>
      <c r="W145" s="27">
        <v>5000000</v>
      </c>
      <c r="X145" s="27">
        <v>5400000</v>
      </c>
      <c r="Y145" s="145"/>
      <c r="Z145" s="145"/>
      <c r="AA145" s="143">
        <f t="shared" si="631"/>
        <v>5.4392829322042126E-2</v>
      </c>
      <c r="AB145" s="27">
        <f t="shared" si="632"/>
        <v>5200000</v>
      </c>
      <c r="AC145" s="28">
        <f t="shared" si="633"/>
        <v>988000</v>
      </c>
      <c r="AD145" s="29">
        <f t="shared" si="634"/>
        <v>6188000</v>
      </c>
      <c r="AE145" s="26">
        <v>1</v>
      </c>
      <c r="AF145" s="27">
        <v>5000000</v>
      </c>
      <c r="AG145" s="27">
        <v>5600000</v>
      </c>
      <c r="AH145" s="145"/>
      <c r="AI145" s="145"/>
      <c r="AJ145" s="143">
        <f t="shared" si="635"/>
        <v>8.0049824285269522E-2</v>
      </c>
      <c r="AK145" s="27">
        <f t="shared" si="636"/>
        <v>5300000</v>
      </c>
      <c r="AL145" s="28">
        <f t="shared" si="637"/>
        <v>1007000</v>
      </c>
      <c r="AM145" s="30">
        <f t="shared" si="638"/>
        <v>6307000</v>
      </c>
      <c r="AN145" s="26">
        <v>1</v>
      </c>
      <c r="AO145" s="27">
        <v>5000000</v>
      </c>
      <c r="AP145" s="27">
        <v>6498000</v>
      </c>
      <c r="AQ145" s="145"/>
      <c r="AR145" s="145"/>
      <c r="AS145" s="143">
        <f t="shared" si="639"/>
        <v>0.18424873164332026</v>
      </c>
      <c r="AT145" s="27">
        <f t="shared" si="640"/>
        <v>5749000</v>
      </c>
      <c r="AU145" s="28">
        <f t="shared" si="641"/>
        <v>1092310</v>
      </c>
      <c r="AV145" s="30">
        <f t="shared" si="642"/>
        <v>6841310</v>
      </c>
      <c r="AW145" s="26">
        <v>1</v>
      </c>
      <c r="AX145" s="27">
        <v>5000000</v>
      </c>
      <c r="AY145" s="27">
        <v>5700000</v>
      </c>
      <c r="AZ145" s="145"/>
      <c r="BA145" s="145"/>
      <c r="BB145" s="143">
        <f t="shared" si="643"/>
        <v>9.2518644267398739E-2</v>
      </c>
      <c r="BC145" s="27">
        <f t="shared" si="644"/>
        <v>5350000</v>
      </c>
      <c r="BD145" s="27">
        <f t="shared" si="645"/>
        <v>1016500</v>
      </c>
      <c r="BE145" s="27">
        <f t="shared" si="646"/>
        <v>6366500</v>
      </c>
      <c r="BF145" s="26">
        <v>1</v>
      </c>
      <c r="BG145" s="27">
        <v>4000000</v>
      </c>
      <c r="BH145" s="27">
        <v>3800000</v>
      </c>
      <c r="BI145" s="145"/>
      <c r="BJ145" s="145"/>
      <c r="BK145" s="143">
        <f t="shared" si="647"/>
        <v>3.6261886214694748E-2</v>
      </c>
      <c r="BL145" s="27">
        <f t="shared" si="648"/>
        <v>3900000</v>
      </c>
      <c r="BM145" s="27">
        <f t="shared" si="649"/>
        <v>741000</v>
      </c>
      <c r="BN145" s="28">
        <f t="shared" si="650"/>
        <v>4641000</v>
      </c>
      <c r="BO145" s="26">
        <v>1</v>
      </c>
      <c r="BP145" s="27">
        <v>4000000</v>
      </c>
      <c r="BQ145" s="27">
        <v>4320000</v>
      </c>
      <c r="BR145" s="148"/>
      <c r="BS145" s="148"/>
      <c r="BT145" s="143">
        <f t="shared" si="651"/>
        <v>5.4392829322042119E-2</v>
      </c>
      <c r="BU145" s="27">
        <f t="shared" si="652"/>
        <v>4160000</v>
      </c>
      <c r="BV145" s="28">
        <f t="shared" si="653"/>
        <v>790400</v>
      </c>
      <c r="BW145" s="30">
        <f t="shared" si="654"/>
        <v>4950400</v>
      </c>
      <c r="BX145" s="26">
        <v>1</v>
      </c>
      <c r="BY145" s="28">
        <v>4000000</v>
      </c>
      <c r="BZ145" s="28">
        <v>4320000</v>
      </c>
      <c r="CA145" s="156"/>
      <c r="CB145" s="156"/>
      <c r="CC145" s="177">
        <f t="shared" si="655"/>
        <v>5.4392829322042119E-2</v>
      </c>
      <c r="CD145" s="28">
        <f t="shared" si="656"/>
        <v>4160000</v>
      </c>
      <c r="CE145" s="28">
        <f t="shared" si="657"/>
        <v>790400</v>
      </c>
      <c r="CF145" s="29">
        <f t="shared" si="658"/>
        <v>4950400</v>
      </c>
      <c r="CG145" s="26">
        <v>1</v>
      </c>
      <c r="CH145" s="27">
        <v>3200000</v>
      </c>
      <c r="CI145" s="27">
        <v>2976000</v>
      </c>
      <c r="CJ145" s="148"/>
      <c r="CK145" s="148"/>
      <c r="CL145" s="143">
        <f t="shared" si="659"/>
        <v>5.1292719878816916E-2</v>
      </c>
      <c r="CM145" s="27">
        <f t="shared" si="660"/>
        <v>3088000</v>
      </c>
      <c r="CN145" s="27">
        <f t="shared" si="661"/>
        <v>586720</v>
      </c>
      <c r="CO145" s="28">
        <f t="shared" si="662"/>
        <v>3674720</v>
      </c>
      <c r="CP145" s="26">
        <v>1</v>
      </c>
      <c r="CQ145" s="27">
        <v>3200000</v>
      </c>
      <c r="CR145" s="27">
        <v>2976000</v>
      </c>
      <c r="CS145" s="148"/>
      <c r="CT145" s="148"/>
      <c r="CU145" s="143">
        <f t="shared" si="663"/>
        <v>5.1292719878816916E-2</v>
      </c>
      <c r="CV145" s="27">
        <f t="shared" si="664"/>
        <v>3088000</v>
      </c>
      <c r="CW145" s="28">
        <f t="shared" si="665"/>
        <v>586720</v>
      </c>
      <c r="CX145" s="29">
        <f t="shared" si="666"/>
        <v>3674720</v>
      </c>
      <c r="CY145" s="26">
        <v>1</v>
      </c>
      <c r="CZ145" s="27">
        <v>3200000</v>
      </c>
      <c r="DA145" s="27">
        <v>2560000</v>
      </c>
      <c r="DB145" s="133"/>
      <c r="DC145" s="133"/>
      <c r="DD145" s="143">
        <f t="shared" si="667"/>
        <v>0.15713484026367722</v>
      </c>
      <c r="DE145" s="27">
        <f t="shared" si="668"/>
        <v>2880000</v>
      </c>
      <c r="DF145" s="27">
        <f t="shared" si="669"/>
        <v>547200</v>
      </c>
      <c r="DG145" s="28">
        <f t="shared" si="670"/>
        <v>3427200</v>
      </c>
      <c r="DH145" s="26">
        <v>1</v>
      </c>
      <c r="DI145" s="28">
        <v>3200000</v>
      </c>
      <c r="DJ145" s="28">
        <v>3840000</v>
      </c>
      <c r="DK145" s="182"/>
      <c r="DL145" s="177">
        <f t="shared" si="671"/>
        <v>0.12856486930664501</v>
      </c>
      <c r="DM145" s="28">
        <f t="shared" si="672"/>
        <v>3520000</v>
      </c>
      <c r="DN145" s="28">
        <f t="shared" si="673"/>
        <v>668800</v>
      </c>
      <c r="DO145" s="30">
        <f t="shared" si="674"/>
        <v>4188800</v>
      </c>
    </row>
    <row r="146" spans="1:119" ht="21" customHeight="1" x14ac:dyDescent="0.25">
      <c r="A146" s="66" t="s">
        <v>189</v>
      </c>
      <c r="B146" s="67" t="s">
        <v>123</v>
      </c>
      <c r="C146" s="68" t="s">
        <v>190</v>
      </c>
      <c r="D146" s="26">
        <v>1</v>
      </c>
      <c r="E146" s="27">
        <v>6000000</v>
      </c>
      <c r="F146" s="27">
        <v>5640000</v>
      </c>
      <c r="G146" s="148"/>
      <c r="H146" s="148"/>
      <c r="I146" s="143">
        <f t="shared" si="628"/>
        <v>4.3738563784734896E-2</v>
      </c>
      <c r="J146" s="27">
        <f t="shared" si="629"/>
        <v>5820000</v>
      </c>
      <c r="K146" s="28">
        <f t="shared" si="630"/>
        <v>1105800</v>
      </c>
      <c r="L146" s="29">
        <f t="shared" si="675"/>
        <v>6925800</v>
      </c>
      <c r="M146" s="31" t="s">
        <v>30</v>
      </c>
      <c r="N146" s="32" t="s">
        <v>30</v>
      </c>
      <c r="O146" s="32" t="s">
        <v>30</v>
      </c>
      <c r="P146" s="32" t="s">
        <v>30</v>
      </c>
      <c r="Q146" s="32" t="s">
        <v>30</v>
      </c>
      <c r="R146" s="32" t="s">
        <v>30</v>
      </c>
      <c r="S146" s="32" t="s">
        <v>30</v>
      </c>
      <c r="T146" s="32" t="s">
        <v>30</v>
      </c>
      <c r="U146" s="33" t="s">
        <v>30</v>
      </c>
      <c r="V146" s="26">
        <v>1</v>
      </c>
      <c r="W146" s="27">
        <v>6000000</v>
      </c>
      <c r="X146" s="27">
        <v>6480000</v>
      </c>
      <c r="Y146" s="145"/>
      <c r="Z146" s="145"/>
      <c r="AA146" s="143">
        <f t="shared" si="631"/>
        <v>5.4392829322042112E-2</v>
      </c>
      <c r="AB146" s="27">
        <f t="shared" si="632"/>
        <v>6240000</v>
      </c>
      <c r="AC146" s="28">
        <f t="shared" si="633"/>
        <v>1185600</v>
      </c>
      <c r="AD146" s="29">
        <f t="shared" si="634"/>
        <v>7425600</v>
      </c>
      <c r="AE146" s="26">
        <v>1</v>
      </c>
      <c r="AF146" s="27">
        <v>6000000</v>
      </c>
      <c r="AG146" s="27">
        <v>6720000</v>
      </c>
      <c r="AH146" s="145"/>
      <c r="AI146" s="145"/>
      <c r="AJ146" s="143">
        <f t="shared" si="635"/>
        <v>8.0049824285269536E-2</v>
      </c>
      <c r="AK146" s="27">
        <f t="shared" si="636"/>
        <v>6360000</v>
      </c>
      <c r="AL146" s="28">
        <f t="shared" si="637"/>
        <v>1208400</v>
      </c>
      <c r="AM146" s="30">
        <f t="shared" si="638"/>
        <v>7568400</v>
      </c>
      <c r="AN146" s="26">
        <v>1</v>
      </c>
      <c r="AO146" s="27">
        <v>6000000</v>
      </c>
      <c r="AP146" s="27">
        <v>7797600</v>
      </c>
      <c r="AQ146" s="145"/>
      <c r="AR146" s="145"/>
      <c r="AS146" s="143">
        <f t="shared" si="639"/>
        <v>0.18424873164332026</v>
      </c>
      <c r="AT146" s="27">
        <f t="shared" si="640"/>
        <v>6898800</v>
      </c>
      <c r="AU146" s="28">
        <f t="shared" si="641"/>
        <v>1310772</v>
      </c>
      <c r="AV146" s="30">
        <f t="shared" si="642"/>
        <v>8209572</v>
      </c>
      <c r="AW146" s="26">
        <v>1</v>
      </c>
      <c r="AX146" s="27">
        <v>6000000</v>
      </c>
      <c r="AY146" s="27">
        <v>6840000</v>
      </c>
      <c r="AZ146" s="145"/>
      <c r="BA146" s="145"/>
      <c r="BB146" s="143">
        <f t="shared" si="643"/>
        <v>9.2518644267398739E-2</v>
      </c>
      <c r="BC146" s="27">
        <f t="shared" si="644"/>
        <v>6420000</v>
      </c>
      <c r="BD146" s="27">
        <f t="shared" si="645"/>
        <v>1219800</v>
      </c>
      <c r="BE146" s="27">
        <f t="shared" si="646"/>
        <v>7639800</v>
      </c>
      <c r="BF146" s="26">
        <v>1</v>
      </c>
      <c r="BG146" s="27">
        <v>4800000</v>
      </c>
      <c r="BH146" s="27">
        <v>4560000</v>
      </c>
      <c r="BI146" s="145"/>
      <c r="BJ146" s="145"/>
      <c r="BK146" s="143">
        <f t="shared" si="647"/>
        <v>3.6261886214694741E-2</v>
      </c>
      <c r="BL146" s="27">
        <f t="shared" si="648"/>
        <v>4680000</v>
      </c>
      <c r="BM146" s="27">
        <f t="shared" si="649"/>
        <v>889200</v>
      </c>
      <c r="BN146" s="28">
        <f t="shared" si="650"/>
        <v>5569200</v>
      </c>
      <c r="BO146" s="26">
        <v>1</v>
      </c>
      <c r="BP146" s="27">
        <v>4800000</v>
      </c>
      <c r="BQ146" s="27">
        <v>5184000</v>
      </c>
      <c r="BR146" s="148"/>
      <c r="BS146" s="148"/>
      <c r="BT146" s="143">
        <f t="shared" si="651"/>
        <v>5.4392829322042112E-2</v>
      </c>
      <c r="BU146" s="27">
        <f t="shared" si="652"/>
        <v>4992000</v>
      </c>
      <c r="BV146" s="28">
        <f t="shared" si="653"/>
        <v>948480</v>
      </c>
      <c r="BW146" s="30">
        <f t="shared" si="654"/>
        <v>5940480</v>
      </c>
      <c r="BX146" s="26">
        <v>1</v>
      </c>
      <c r="BY146" s="28">
        <v>4800000</v>
      </c>
      <c r="BZ146" s="28">
        <v>5184000</v>
      </c>
      <c r="CA146" s="156"/>
      <c r="CB146" s="156"/>
      <c r="CC146" s="177">
        <f t="shared" si="655"/>
        <v>5.4392829322042112E-2</v>
      </c>
      <c r="CD146" s="28">
        <f t="shared" si="656"/>
        <v>4992000</v>
      </c>
      <c r="CE146" s="28">
        <f t="shared" si="657"/>
        <v>948480</v>
      </c>
      <c r="CF146" s="29">
        <f t="shared" si="658"/>
        <v>5940480</v>
      </c>
      <c r="CG146" s="26">
        <v>1</v>
      </c>
      <c r="CH146" s="27">
        <v>3840000</v>
      </c>
      <c r="CI146" s="27">
        <v>3571200</v>
      </c>
      <c r="CJ146" s="148"/>
      <c r="CK146" s="148"/>
      <c r="CL146" s="143">
        <f t="shared" si="659"/>
        <v>5.1292719878816916E-2</v>
      </c>
      <c r="CM146" s="27">
        <f t="shared" si="660"/>
        <v>3705600</v>
      </c>
      <c r="CN146" s="27">
        <f t="shared" si="661"/>
        <v>704064</v>
      </c>
      <c r="CO146" s="28">
        <f t="shared" si="662"/>
        <v>4409664</v>
      </c>
      <c r="CP146" s="26">
        <v>1</v>
      </c>
      <c r="CQ146" s="27">
        <v>3840000</v>
      </c>
      <c r="CR146" s="27">
        <v>3571200</v>
      </c>
      <c r="CS146" s="148"/>
      <c r="CT146" s="148"/>
      <c r="CU146" s="143">
        <f t="shared" si="663"/>
        <v>5.1292719878816916E-2</v>
      </c>
      <c r="CV146" s="27">
        <f t="shared" si="664"/>
        <v>3705600</v>
      </c>
      <c r="CW146" s="28">
        <f t="shared" si="665"/>
        <v>704064</v>
      </c>
      <c r="CX146" s="29">
        <f t="shared" si="666"/>
        <v>4409664</v>
      </c>
      <c r="CY146" s="26">
        <v>1</v>
      </c>
      <c r="CZ146" s="27">
        <v>3840000</v>
      </c>
      <c r="DA146" s="27">
        <v>3072000</v>
      </c>
      <c r="DB146" s="133"/>
      <c r="DC146" s="133"/>
      <c r="DD146" s="143">
        <f t="shared" si="667"/>
        <v>0.15713484026367722</v>
      </c>
      <c r="DE146" s="27">
        <f t="shared" si="668"/>
        <v>3456000</v>
      </c>
      <c r="DF146" s="27">
        <f t="shared" si="669"/>
        <v>656640</v>
      </c>
      <c r="DG146" s="28">
        <f t="shared" si="670"/>
        <v>4112640</v>
      </c>
      <c r="DH146" s="26">
        <v>1</v>
      </c>
      <c r="DI146" s="28">
        <v>3840000</v>
      </c>
      <c r="DJ146" s="28">
        <v>4608000</v>
      </c>
      <c r="DK146" s="182"/>
      <c r="DL146" s="177">
        <f t="shared" si="671"/>
        <v>0.12856486930664499</v>
      </c>
      <c r="DM146" s="28">
        <f t="shared" si="672"/>
        <v>4224000</v>
      </c>
      <c r="DN146" s="28">
        <f t="shared" si="673"/>
        <v>802560</v>
      </c>
      <c r="DO146" s="30">
        <f t="shared" si="674"/>
        <v>5026560</v>
      </c>
    </row>
    <row r="147" spans="1:119" ht="21" customHeight="1" x14ac:dyDescent="0.25">
      <c r="A147" s="66" t="s">
        <v>191</v>
      </c>
      <c r="B147" s="67" t="s">
        <v>123</v>
      </c>
      <c r="C147" s="68" t="s">
        <v>192</v>
      </c>
      <c r="D147" s="26">
        <v>1</v>
      </c>
      <c r="E147" s="27">
        <v>5500000</v>
      </c>
      <c r="F147" s="27">
        <v>5390000</v>
      </c>
      <c r="G147" s="148"/>
      <c r="H147" s="148"/>
      <c r="I147" s="143">
        <f t="shared" si="628"/>
        <v>1.428498547851611E-2</v>
      </c>
      <c r="J147" s="27">
        <f t="shared" si="629"/>
        <v>5445000</v>
      </c>
      <c r="K147" s="28">
        <f t="shared" si="630"/>
        <v>1034550</v>
      </c>
      <c r="L147" s="29">
        <f t="shared" si="675"/>
        <v>6479550</v>
      </c>
      <c r="M147" s="31" t="s">
        <v>30</v>
      </c>
      <c r="N147" s="32" t="s">
        <v>30</v>
      </c>
      <c r="O147" s="32" t="s">
        <v>30</v>
      </c>
      <c r="P147" s="32" t="s">
        <v>30</v>
      </c>
      <c r="Q147" s="32" t="s">
        <v>30</v>
      </c>
      <c r="R147" s="32" t="s">
        <v>30</v>
      </c>
      <c r="S147" s="32" t="s">
        <v>30</v>
      </c>
      <c r="T147" s="32" t="s">
        <v>30</v>
      </c>
      <c r="U147" s="33" t="s">
        <v>30</v>
      </c>
      <c r="V147" s="26">
        <v>1</v>
      </c>
      <c r="W147" s="27">
        <v>5500000</v>
      </c>
      <c r="X147" s="27">
        <v>5940000</v>
      </c>
      <c r="Y147" s="145"/>
      <c r="Z147" s="145"/>
      <c r="AA147" s="143">
        <f t="shared" si="631"/>
        <v>5.4392829322042112E-2</v>
      </c>
      <c r="AB147" s="27">
        <f t="shared" si="632"/>
        <v>5720000</v>
      </c>
      <c r="AC147" s="28">
        <f t="shared" si="633"/>
        <v>1086800</v>
      </c>
      <c r="AD147" s="29">
        <f t="shared" si="634"/>
        <v>6806800</v>
      </c>
      <c r="AE147" s="26">
        <v>1</v>
      </c>
      <c r="AF147" s="27">
        <v>5500000</v>
      </c>
      <c r="AG147" s="27">
        <v>6160000</v>
      </c>
      <c r="AH147" s="145"/>
      <c r="AI147" s="145"/>
      <c r="AJ147" s="143">
        <f t="shared" si="635"/>
        <v>8.0049824285269536E-2</v>
      </c>
      <c r="AK147" s="27">
        <f t="shared" si="636"/>
        <v>5830000</v>
      </c>
      <c r="AL147" s="28">
        <f t="shared" si="637"/>
        <v>1107700</v>
      </c>
      <c r="AM147" s="30">
        <f t="shared" si="638"/>
        <v>6937700</v>
      </c>
      <c r="AN147" s="26">
        <v>1</v>
      </c>
      <c r="AO147" s="27">
        <v>5500000</v>
      </c>
      <c r="AP147" s="27">
        <v>7147800</v>
      </c>
      <c r="AQ147" s="145"/>
      <c r="AR147" s="145"/>
      <c r="AS147" s="143">
        <f t="shared" si="639"/>
        <v>0.18424873164332028</v>
      </c>
      <c r="AT147" s="27">
        <f t="shared" si="640"/>
        <v>6323900</v>
      </c>
      <c r="AU147" s="28">
        <f t="shared" si="641"/>
        <v>1201541</v>
      </c>
      <c r="AV147" s="30">
        <f t="shared" si="642"/>
        <v>7525441</v>
      </c>
      <c r="AW147" s="26">
        <v>1</v>
      </c>
      <c r="AX147" s="27">
        <v>5500000</v>
      </c>
      <c r="AY147" s="27">
        <v>6270000</v>
      </c>
      <c r="AZ147" s="145"/>
      <c r="BA147" s="145"/>
      <c r="BB147" s="143">
        <f t="shared" si="643"/>
        <v>9.2518644267398753E-2</v>
      </c>
      <c r="BC147" s="27">
        <f t="shared" si="644"/>
        <v>5885000</v>
      </c>
      <c r="BD147" s="27">
        <f t="shared" si="645"/>
        <v>1118150</v>
      </c>
      <c r="BE147" s="27">
        <f t="shared" si="646"/>
        <v>7003150</v>
      </c>
      <c r="BF147" s="26">
        <v>1</v>
      </c>
      <c r="BG147" s="27">
        <v>4400000</v>
      </c>
      <c r="BH147" s="27">
        <v>4180000</v>
      </c>
      <c r="BI147" s="145"/>
      <c r="BJ147" s="145"/>
      <c r="BK147" s="143">
        <f t="shared" si="647"/>
        <v>3.6261886214694741E-2</v>
      </c>
      <c r="BL147" s="27">
        <f t="shared" si="648"/>
        <v>4290000</v>
      </c>
      <c r="BM147" s="27">
        <f t="shared" si="649"/>
        <v>815100</v>
      </c>
      <c r="BN147" s="28">
        <f t="shared" si="650"/>
        <v>5105100</v>
      </c>
      <c r="BO147" s="26">
        <v>1</v>
      </c>
      <c r="BP147" s="27">
        <v>4400000</v>
      </c>
      <c r="BQ147" s="27">
        <v>4752000</v>
      </c>
      <c r="BR147" s="148"/>
      <c r="BS147" s="148"/>
      <c r="BT147" s="143">
        <f t="shared" si="651"/>
        <v>5.4392829322042119E-2</v>
      </c>
      <c r="BU147" s="27">
        <f t="shared" si="652"/>
        <v>4576000</v>
      </c>
      <c r="BV147" s="28">
        <f t="shared" si="653"/>
        <v>869440</v>
      </c>
      <c r="BW147" s="30">
        <f t="shared" si="654"/>
        <v>5445440</v>
      </c>
      <c r="BX147" s="26">
        <v>1</v>
      </c>
      <c r="BY147" s="28">
        <v>4400000</v>
      </c>
      <c r="BZ147" s="28">
        <v>4752000</v>
      </c>
      <c r="CA147" s="156"/>
      <c r="CB147" s="156"/>
      <c r="CC147" s="177">
        <f t="shared" si="655"/>
        <v>5.4392829322042119E-2</v>
      </c>
      <c r="CD147" s="28">
        <f t="shared" si="656"/>
        <v>4576000</v>
      </c>
      <c r="CE147" s="28">
        <f t="shared" si="657"/>
        <v>869440</v>
      </c>
      <c r="CF147" s="29">
        <f t="shared" si="658"/>
        <v>5445440</v>
      </c>
      <c r="CG147" s="26">
        <v>1</v>
      </c>
      <c r="CH147" s="27">
        <v>3520000</v>
      </c>
      <c r="CI147" s="27">
        <v>3273600</v>
      </c>
      <c r="CJ147" s="148"/>
      <c r="CK147" s="148"/>
      <c r="CL147" s="143">
        <f t="shared" si="659"/>
        <v>5.1292719878816916E-2</v>
      </c>
      <c r="CM147" s="27">
        <f t="shared" si="660"/>
        <v>3396800</v>
      </c>
      <c r="CN147" s="27">
        <f t="shared" si="661"/>
        <v>645392</v>
      </c>
      <c r="CO147" s="28">
        <f t="shared" si="662"/>
        <v>4042192</v>
      </c>
      <c r="CP147" s="26">
        <v>1</v>
      </c>
      <c r="CQ147" s="27">
        <v>3520000</v>
      </c>
      <c r="CR147" s="27">
        <v>3273600</v>
      </c>
      <c r="CS147" s="148"/>
      <c r="CT147" s="148"/>
      <c r="CU147" s="143">
        <f t="shared" si="663"/>
        <v>5.1292719878816916E-2</v>
      </c>
      <c r="CV147" s="27">
        <f t="shared" si="664"/>
        <v>3396800</v>
      </c>
      <c r="CW147" s="28">
        <f t="shared" si="665"/>
        <v>645392</v>
      </c>
      <c r="CX147" s="29">
        <f t="shared" si="666"/>
        <v>4042192</v>
      </c>
      <c r="CY147" s="26">
        <v>1</v>
      </c>
      <c r="CZ147" s="27">
        <v>3520000</v>
      </c>
      <c r="DA147" s="27">
        <v>2816000</v>
      </c>
      <c r="DB147" s="133"/>
      <c r="DC147" s="133"/>
      <c r="DD147" s="143">
        <f t="shared" si="667"/>
        <v>0.15713484026367722</v>
      </c>
      <c r="DE147" s="27">
        <f t="shared" si="668"/>
        <v>3168000</v>
      </c>
      <c r="DF147" s="27">
        <f t="shared" si="669"/>
        <v>601920</v>
      </c>
      <c r="DG147" s="28">
        <f t="shared" si="670"/>
        <v>3769920</v>
      </c>
      <c r="DH147" s="26">
        <v>1</v>
      </c>
      <c r="DI147" s="28">
        <v>3520000</v>
      </c>
      <c r="DJ147" s="28">
        <v>4224000</v>
      </c>
      <c r="DK147" s="182"/>
      <c r="DL147" s="177">
        <f t="shared" si="671"/>
        <v>0.12856486930664501</v>
      </c>
      <c r="DM147" s="28">
        <f t="shared" si="672"/>
        <v>3872000</v>
      </c>
      <c r="DN147" s="28">
        <f t="shared" si="673"/>
        <v>735680</v>
      </c>
      <c r="DO147" s="30">
        <f t="shared" si="674"/>
        <v>4607680</v>
      </c>
    </row>
    <row r="148" spans="1:119" ht="21" customHeight="1" x14ac:dyDescent="0.25">
      <c r="A148" s="66" t="s">
        <v>193</v>
      </c>
      <c r="B148" s="67" t="s">
        <v>123</v>
      </c>
      <c r="C148" s="68" t="s">
        <v>194</v>
      </c>
      <c r="D148" s="26">
        <v>1</v>
      </c>
      <c r="E148" s="27">
        <v>4000000</v>
      </c>
      <c r="F148" s="27">
        <v>3600000</v>
      </c>
      <c r="G148" s="148"/>
      <c r="H148" s="148"/>
      <c r="I148" s="143">
        <f t="shared" si="628"/>
        <v>7.4432292756478696E-2</v>
      </c>
      <c r="J148" s="27">
        <f t="shared" si="629"/>
        <v>3800000</v>
      </c>
      <c r="K148" s="28">
        <f t="shared" si="630"/>
        <v>722000</v>
      </c>
      <c r="L148" s="29">
        <f t="shared" si="675"/>
        <v>4522000</v>
      </c>
      <c r="M148" s="31" t="s">
        <v>30</v>
      </c>
      <c r="N148" s="32" t="s">
        <v>30</v>
      </c>
      <c r="O148" s="32" t="s">
        <v>30</v>
      </c>
      <c r="P148" s="32" t="s">
        <v>30</v>
      </c>
      <c r="Q148" s="32" t="s">
        <v>30</v>
      </c>
      <c r="R148" s="32" t="s">
        <v>30</v>
      </c>
      <c r="S148" s="32" t="s">
        <v>30</v>
      </c>
      <c r="T148" s="32" t="s">
        <v>30</v>
      </c>
      <c r="U148" s="33" t="s">
        <v>30</v>
      </c>
      <c r="V148" s="26">
        <v>1</v>
      </c>
      <c r="W148" s="27">
        <v>4000000</v>
      </c>
      <c r="X148" s="27">
        <v>4320000</v>
      </c>
      <c r="Y148" s="145"/>
      <c r="Z148" s="145"/>
      <c r="AA148" s="143">
        <f t="shared" si="631"/>
        <v>5.4392829322042119E-2</v>
      </c>
      <c r="AB148" s="27">
        <f t="shared" si="632"/>
        <v>4160000</v>
      </c>
      <c r="AC148" s="28">
        <f t="shared" si="633"/>
        <v>790400</v>
      </c>
      <c r="AD148" s="29">
        <f t="shared" si="634"/>
        <v>4950400</v>
      </c>
      <c r="AE148" s="26">
        <v>1</v>
      </c>
      <c r="AF148" s="27">
        <v>4000000</v>
      </c>
      <c r="AG148" s="27">
        <v>4480000</v>
      </c>
      <c r="AH148" s="145"/>
      <c r="AI148" s="145"/>
      <c r="AJ148" s="143">
        <f t="shared" si="635"/>
        <v>8.0049824285269522E-2</v>
      </c>
      <c r="AK148" s="27">
        <f t="shared" si="636"/>
        <v>4240000</v>
      </c>
      <c r="AL148" s="28">
        <f t="shared" si="637"/>
        <v>805600</v>
      </c>
      <c r="AM148" s="30">
        <f t="shared" si="638"/>
        <v>5045600</v>
      </c>
      <c r="AN148" s="26">
        <v>1</v>
      </c>
      <c r="AO148" s="27">
        <v>4000000</v>
      </c>
      <c r="AP148" s="27">
        <v>5198400</v>
      </c>
      <c r="AQ148" s="145"/>
      <c r="AR148" s="145"/>
      <c r="AS148" s="143">
        <f t="shared" si="639"/>
        <v>0.18424873164332026</v>
      </c>
      <c r="AT148" s="27">
        <f t="shared" si="640"/>
        <v>4599200</v>
      </c>
      <c r="AU148" s="28">
        <f t="shared" si="641"/>
        <v>873848</v>
      </c>
      <c r="AV148" s="30">
        <f t="shared" si="642"/>
        <v>5473048</v>
      </c>
      <c r="AW148" s="26">
        <v>1</v>
      </c>
      <c r="AX148" s="27">
        <v>4000000</v>
      </c>
      <c r="AY148" s="27">
        <v>4560000</v>
      </c>
      <c r="AZ148" s="145"/>
      <c r="BA148" s="145"/>
      <c r="BB148" s="143">
        <f t="shared" si="643"/>
        <v>9.2518644267398739E-2</v>
      </c>
      <c r="BC148" s="27">
        <f t="shared" si="644"/>
        <v>4280000</v>
      </c>
      <c r="BD148" s="27">
        <f t="shared" si="645"/>
        <v>813200</v>
      </c>
      <c r="BE148" s="27">
        <f t="shared" si="646"/>
        <v>5093200</v>
      </c>
      <c r="BF148" s="26">
        <v>1</v>
      </c>
      <c r="BG148" s="27">
        <v>3200000</v>
      </c>
      <c r="BH148" s="27">
        <v>3040000</v>
      </c>
      <c r="BI148" s="145"/>
      <c r="BJ148" s="145"/>
      <c r="BK148" s="143">
        <f t="shared" si="647"/>
        <v>3.6261886214694741E-2</v>
      </c>
      <c r="BL148" s="27">
        <f t="shared" si="648"/>
        <v>3120000</v>
      </c>
      <c r="BM148" s="27">
        <f t="shared" si="649"/>
        <v>592800</v>
      </c>
      <c r="BN148" s="28">
        <f t="shared" si="650"/>
        <v>3712800</v>
      </c>
      <c r="BO148" s="26">
        <v>1</v>
      </c>
      <c r="BP148" s="27">
        <v>3200000</v>
      </c>
      <c r="BQ148" s="27">
        <v>3456000</v>
      </c>
      <c r="BR148" s="148"/>
      <c r="BS148" s="148"/>
      <c r="BT148" s="143">
        <f t="shared" si="651"/>
        <v>5.4392829322042119E-2</v>
      </c>
      <c r="BU148" s="27">
        <f t="shared" si="652"/>
        <v>3328000</v>
      </c>
      <c r="BV148" s="28">
        <f t="shared" si="653"/>
        <v>632320</v>
      </c>
      <c r="BW148" s="30">
        <f t="shared" si="654"/>
        <v>3960320</v>
      </c>
      <c r="BX148" s="26">
        <v>1</v>
      </c>
      <c r="BY148" s="28">
        <v>3200000</v>
      </c>
      <c r="BZ148" s="28">
        <v>3456000</v>
      </c>
      <c r="CA148" s="156"/>
      <c r="CB148" s="156"/>
      <c r="CC148" s="177">
        <f t="shared" si="655"/>
        <v>5.4392829322042119E-2</v>
      </c>
      <c r="CD148" s="28">
        <f t="shared" si="656"/>
        <v>3328000</v>
      </c>
      <c r="CE148" s="28">
        <f t="shared" si="657"/>
        <v>632320</v>
      </c>
      <c r="CF148" s="29">
        <f t="shared" si="658"/>
        <v>3960320</v>
      </c>
      <c r="CG148" s="26">
        <v>1</v>
      </c>
      <c r="CH148" s="27">
        <v>2560000</v>
      </c>
      <c r="CI148" s="27">
        <v>2380800</v>
      </c>
      <c r="CJ148" s="148"/>
      <c r="CK148" s="148"/>
      <c r="CL148" s="143">
        <f t="shared" si="659"/>
        <v>5.1292719878816923E-2</v>
      </c>
      <c r="CM148" s="27">
        <f t="shared" si="660"/>
        <v>2470400</v>
      </c>
      <c r="CN148" s="27">
        <f t="shared" si="661"/>
        <v>469376</v>
      </c>
      <c r="CO148" s="28">
        <f t="shared" si="662"/>
        <v>2939776</v>
      </c>
      <c r="CP148" s="26">
        <v>1</v>
      </c>
      <c r="CQ148" s="27">
        <v>2560000</v>
      </c>
      <c r="CR148" s="27">
        <v>2380800</v>
      </c>
      <c r="CS148" s="148"/>
      <c r="CT148" s="148"/>
      <c r="CU148" s="143">
        <f t="shared" si="663"/>
        <v>5.1292719878816923E-2</v>
      </c>
      <c r="CV148" s="27">
        <f t="shared" si="664"/>
        <v>2470400</v>
      </c>
      <c r="CW148" s="28">
        <f t="shared" si="665"/>
        <v>469376</v>
      </c>
      <c r="CX148" s="29">
        <f t="shared" si="666"/>
        <v>2939776</v>
      </c>
      <c r="CY148" s="26">
        <v>1</v>
      </c>
      <c r="CZ148" s="27">
        <v>2560000</v>
      </c>
      <c r="DA148" s="27">
        <v>2048000</v>
      </c>
      <c r="DB148" s="133"/>
      <c r="DC148" s="133"/>
      <c r="DD148" s="143">
        <f t="shared" si="667"/>
        <v>0.15713484026367724</v>
      </c>
      <c r="DE148" s="27">
        <f t="shared" si="668"/>
        <v>2304000</v>
      </c>
      <c r="DF148" s="27">
        <f t="shared" si="669"/>
        <v>437760</v>
      </c>
      <c r="DG148" s="28">
        <f t="shared" si="670"/>
        <v>2741760</v>
      </c>
      <c r="DH148" s="26">
        <v>1</v>
      </c>
      <c r="DI148" s="28">
        <v>2560000</v>
      </c>
      <c r="DJ148" s="28">
        <v>3072000</v>
      </c>
      <c r="DK148" s="182"/>
      <c r="DL148" s="177">
        <f t="shared" si="671"/>
        <v>0.12856486930664501</v>
      </c>
      <c r="DM148" s="28">
        <f t="shared" si="672"/>
        <v>2816000</v>
      </c>
      <c r="DN148" s="28">
        <f t="shared" si="673"/>
        <v>535040</v>
      </c>
      <c r="DO148" s="30">
        <f t="shared" si="674"/>
        <v>3351040</v>
      </c>
    </row>
    <row r="149" spans="1:119" ht="21" customHeight="1" x14ac:dyDescent="0.25">
      <c r="A149" s="66" t="s">
        <v>195</v>
      </c>
      <c r="B149" s="67" t="s">
        <v>123</v>
      </c>
      <c r="C149" s="68" t="s">
        <v>196</v>
      </c>
      <c r="D149" s="26">
        <v>1</v>
      </c>
      <c r="E149" s="27">
        <v>8000000</v>
      </c>
      <c r="F149" s="27">
        <v>7200000</v>
      </c>
      <c r="G149" s="148"/>
      <c r="H149" s="148"/>
      <c r="I149" s="143">
        <f t="shared" si="628"/>
        <v>7.4432292756478696E-2</v>
      </c>
      <c r="J149" s="27">
        <f t="shared" si="629"/>
        <v>7600000</v>
      </c>
      <c r="K149" s="28">
        <f t="shared" si="630"/>
        <v>1444000</v>
      </c>
      <c r="L149" s="29">
        <f t="shared" si="675"/>
        <v>9044000</v>
      </c>
      <c r="M149" s="31" t="s">
        <v>30</v>
      </c>
      <c r="N149" s="32" t="s">
        <v>30</v>
      </c>
      <c r="O149" s="32" t="s">
        <v>30</v>
      </c>
      <c r="P149" s="32" t="s">
        <v>30</v>
      </c>
      <c r="Q149" s="32" t="s">
        <v>30</v>
      </c>
      <c r="R149" s="32" t="s">
        <v>30</v>
      </c>
      <c r="S149" s="32" t="s">
        <v>30</v>
      </c>
      <c r="T149" s="32" t="s">
        <v>30</v>
      </c>
      <c r="U149" s="33" t="s">
        <v>30</v>
      </c>
      <c r="V149" s="26">
        <v>1</v>
      </c>
      <c r="W149" s="27">
        <v>8000000</v>
      </c>
      <c r="X149" s="27">
        <v>8640000</v>
      </c>
      <c r="Y149" s="145"/>
      <c r="Z149" s="145"/>
      <c r="AA149" s="143">
        <f t="shared" si="631"/>
        <v>5.4392829322042119E-2</v>
      </c>
      <c r="AB149" s="27">
        <f t="shared" si="632"/>
        <v>8320000</v>
      </c>
      <c r="AC149" s="28">
        <f t="shared" si="633"/>
        <v>1580800</v>
      </c>
      <c r="AD149" s="29">
        <f t="shared" si="634"/>
        <v>9900800</v>
      </c>
      <c r="AE149" s="26">
        <v>1</v>
      </c>
      <c r="AF149" s="27">
        <v>8000000</v>
      </c>
      <c r="AG149" s="27">
        <v>8960000</v>
      </c>
      <c r="AH149" s="145"/>
      <c r="AI149" s="145"/>
      <c r="AJ149" s="143">
        <f t="shared" si="635"/>
        <v>8.0049824285269522E-2</v>
      </c>
      <c r="AK149" s="27">
        <f t="shared" si="636"/>
        <v>8480000</v>
      </c>
      <c r="AL149" s="28">
        <f t="shared" si="637"/>
        <v>1611200</v>
      </c>
      <c r="AM149" s="30">
        <f t="shared" si="638"/>
        <v>10091200</v>
      </c>
      <c r="AN149" s="26">
        <v>1</v>
      </c>
      <c r="AO149" s="27">
        <v>8000000</v>
      </c>
      <c r="AP149" s="27">
        <v>10396800</v>
      </c>
      <c r="AQ149" s="145"/>
      <c r="AR149" s="145"/>
      <c r="AS149" s="143">
        <f t="shared" si="639"/>
        <v>0.18424873164332026</v>
      </c>
      <c r="AT149" s="27">
        <f t="shared" si="640"/>
        <v>9198400</v>
      </c>
      <c r="AU149" s="28">
        <f t="shared" si="641"/>
        <v>1747696</v>
      </c>
      <c r="AV149" s="30">
        <f t="shared" si="642"/>
        <v>10946096</v>
      </c>
      <c r="AW149" s="26">
        <v>1</v>
      </c>
      <c r="AX149" s="27">
        <v>8000000</v>
      </c>
      <c r="AY149" s="27">
        <v>9120000</v>
      </c>
      <c r="AZ149" s="145"/>
      <c r="BA149" s="145"/>
      <c r="BB149" s="143">
        <f t="shared" si="643"/>
        <v>9.2518644267398739E-2</v>
      </c>
      <c r="BC149" s="27">
        <f t="shared" si="644"/>
        <v>8560000</v>
      </c>
      <c r="BD149" s="27">
        <f t="shared" si="645"/>
        <v>1626400</v>
      </c>
      <c r="BE149" s="27">
        <f t="shared" si="646"/>
        <v>10186400</v>
      </c>
      <c r="BF149" s="26">
        <v>1</v>
      </c>
      <c r="BG149" s="27">
        <v>6400000</v>
      </c>
      <c r="BH149" s="27">
        <v>6080000</v>
      </c>
      <c r="BI149" s="145"/>
      <c r="BJ149" s="145"/>
      <c r="BK149" s="143">
        <f t="shared" si="647"/>
        <v>3.6261886214694741E-2</v>
      </c>
      <c r="BL149" s="27">
        <f t="shared" si="648"/>
        <v>6240000</v>
      </c>
      <c r="BM149" s="27">
        <f t="shared" si="649"/>
        <v>1185600</v>
      </c>
      <c r="BN149" s="28">
        <f t="shared" si="650"/>
        <v>7425600</v>
      </c>
      <c r="BO149" s="26">
        <v>1</v>
      </c>
      <c r="BP149" s="27">
        <v>6400000</v>
      </c>
      <c r="BQ149" s="27">
        <v>6912000</v>
      </c>
      <c r="BR149" s="148"/>
      <c r="BS149" s="148"/>
      <c r="BT149" s="143">
        <f t="shared" si="651"/>
        <v>5.4392829322042119E-2</v>
      </c>
      <c r="BU149" s="27">
        <f t="shared" si="652"/>
        <v>6656000</v>
      </c>
      <c r="BV149" s="28">
        <f t="shared" si="653"/>
        <v>1264640</v>
      </c>
      <c r="BW149" s="30">
        <f t="shared" si="654"/>
        <v>7920640</v>
      </c>
      <c r="BX149" s="26">
        <v>1</v>
      </c>
      <c r="BY149" s="28">
        <v>6400000</v>
      </c>
      <c r="BZ149" s="28">
        <v>6912000</v>
      </c>
      <c r="CA149" s="156"/>
      <c r="CB149" s="156"/>
      <c r="CC149" s="177">
        <f t="shared" si="655"/>
        <v>5.4392829322042119E-2</v>
      </c>
      <c r="CD149" s="28">
        <f t="shared" si="656"/>
        <v>6656000</v>
      </c>
      <c r="CE149" s="28">
        <f t="shared" si="657"/>
        <v>1264640</v>
      </c>
      <c r="CF149" s="29">
        <f t="shared" si="658"/>
        <v>7920640</v>
      </c>
      <c r="CG149" s="26">
        <v>1</v>
      </c>
      <c r="CH149" s="27">
        <v>5120000</v>
      </c>
      <c r="CI149" s="27">
        <v>4761600</v>
      </c>
      <c r="CJ149" s="148"/>
      <c r="CK149" s="148"/>
      <c r="CL149" s="143">
        <f t="shared" si="659"/>
        <v>5.1292719878816923E-2</v>
      </c>
      <c r="CM149" s="27">
        <f t="shared" si="660"/>
        <v>4940800</v>
      </c>
      <c r="CN149" s="27">
        <f t="shared" si="661"/>
        <v>938752</v>
      </c>
      <c r="CO149" s="28">
        <f t="shared" si="662"/>
        <v>5879552</v>
      </c>
      <c r="CP149" s="26">
        <v>1</v>
      </c>
      <c r="CQ149" s="27">
        <v>5120000</v>
      </c>
      <c r="CR149" s="27">
        <v>4761600</v>
      </c>
      <c r="CS149" s="148"/>
      <c r="CT149" s="148"/>
      <c r="CU149" s="143">
        <f t="shared" si="663"/>
        <v>5.1292719878816923E-2</v>
      </c>
      <c r="CV149" s="27">
        <f t="shared" si="664"/>
        <v>4940800</v>
      </c>
      <c r="CW149" s="28">
        <f t="shared" si="665"/>
        <v>938752</v>
      </c>
      <c r="CX149" s="29">
        <f t="shared" si="666"/>
        <v>5879552</v>
      </c>
      <c r="CY149" s="26">
        <v>1</v>
      </c>
      <c r="CZ149" s="27">
        <v>5120000</v>
      </c>
      <c r="DA149" s="27">
        <v>4096000</v>
      </c>
      <c r="DB149" s="133"/>
      <c r="DC149" s="133"/>
      <c r="DD149" s="143">
        <f t="shared" si="667"/>
        <v>0.15713484026367724</v>
      </c>
      <c r="DE149" s="27">
        <f t="shared" si="668"/>
        <v>4608000</v>
      </c>
      <c r="DF149" s="27">
        <f t="shared" si="669"/>
        <v>875520</v>
      </c>
      <c r="DG149" s="28">
        <f t="shared" si="670"/>
        <v>5483520</v>
      </c>
      <c r="DH149" s="26">
        <v>1</v>
      </c>
      <c r="DI149" s="28">
        <v>5120000</v>
      </c>
      <c r="DJ149" s="28">
        <v>6144000</v>
      </c>
      <c r="DK149" s="182"/>
      <c r="DL149" s="177">
        <f t="shared" si="671"/>
        <v>0.12856486930664501</v>
      </c>
      <c r="DM149" s="28">
        <f t="shared" si="672"/>
        <v>5632000</v>
      </c>
      <c r="DN149" s="28">
        <f t="shared" si="673"/>
        <v>1070080</v>
      </c>
      <c r="DO149" s="30">
        <f t="shared" si="674"/>
        <v>6702080</v>
      </c>
    </row>
    <row r="150" spans="1:119" ht="21" customHeight="1" x14ac:dyDescent="0.25">
      <c r="A150" s="66" t="s">
        <v>197</v>
      </c>
      <c r="B150" s="67" t="s">
        <v>123</v>
      </c>
      <c r="C150" s="68" t="s">
        <v>198</v>
      </c>
      <c r="D150" s="26">
        <v>1</v>
      </c>
      <c r="E150" s="27">
        <v>2000000</v>
      </c>
      <c r="F150" s="27">
        <v>1840000</v>
      </c>
      <c r="G150" s="148"/>
      <c r="H150" s="148"/>
      <c r="I150" s="143">
        <f t="shared" si="628"/>
        <v>5.892556509887896E-2</v>
      </c>
      <c r="J150" s="27">
        <f t="shared" si="629"/>
        <v>1920000</v>
      </c>
      <c r="K150" s="28">
        <f t="shared" si="630"/>
        <v>364800</v>
      </c>
      <c r="L150" s="29">
        <f t="shared" si="675"/>
        <v>2284800</v>
      </c>
      <c r="M150" s="31" t="s">
        <v>30</v>
      </c>
      <c r="N150" s="32" t="s">
        <v>30</v>
      </c>
      <c r="O150" s="32" t="s">
        <v>30</v>
      </c>
      <c r="P150" s="32" t="s">
        <v>30</v>
      </c>
      <c r="Q150" s="32" t="s">
        <v>30</v>
      </c>
      <c r="R150" s="32" t="s">
        <v>30</v>
      </c>
      <c r="S150" s="32" t="s">
        <v>30</v>
      </c>
      <c r="T150" s="32" t="s">
        <v>30</v>
      </c>
      <c r="U150" s="33" t="s">
        <v>30</v>
      </c>
      <c r="V150" s="26">
        <v>1</v>
      </c>
      <c r="W150" s="27">
        <v>2000000</v>
      </c>
      <c r="X150" s="27">
        <v>2160000</v>
      </c>
      <c r="Y150" s="145"/>
      <c r="Z150" s="145"/>
      <c r="AA150" s="143">
        <f t="shared" si="631"/>
        <v>5.4392829322042119E-2</v>
      </c>
      <c r="AB150" s="27">
        <f t="shared" si="632"/>
        <v>2080000</v>
      </c>
      <c r="AC150" s="28">
        <f t="shared" si="633"/>
        <v>395200</v>
      </c>
      <c r="AD150" s="29">
        <f t="shared" si="634"/>
        <v>2475200</v>
      </c>
      <c r="AE150" s="26">
        <v>1</v>
      </c>
      <c r="AF150" s="27">
        <v>2000000</v>
      </c>
      <c r="AG150" s="27">
        <v>2240000</v>
      </c>
      <c r="AH150" s="145"/>
      <c r="AI150" s="145"/>
      <c r="AJ150" s="143">
        <f t="shared" si="635"/>
        <v>8.0049824285269522E-2</v>
      </c>
      <c r="AK150" s="27">
        <f t="shared" si="636"/>
        <v>2120000</v>
      </c>
      <c r="AL150" s="28">
        <f t="shared" si="637"/>
        <v>402800</v>
      </c>
      <c r="AM150" s="30">
        <f t="shared" si="638"/>
        <v>2522800</v>
      </c>
      <c r="AN150" s="26">
        <v>1</v>
      </c>
      <c r="AO150" s="27">
        <v>2000000</v>
      </c>
      <c r="AP150" s="27">
        <v>2599200</v>
      </c>
      <c r="AQ150" s="145"/>
      <c r="AR150" s="145"/>
      <c r="AS150" s="143">
        <f t="shared" si="639"/>
        <v>0.18424873164332026</v>
      </c>
      <c r="AT150" s="27">
        <f t="shared" si="640"/>
        <v>2299600</v>
      </c>
      <c r="AU150" s="28">
        <f t="shared" si="641"/>
        <v>436924</v>
      </c>
      <c r="AV150" s="30">
        <f t="shared" si="642"/>
        <v>2736524</v>
      </c>
      <c r="AW150" s="26">
        <v>1</v>
      </c>
      <c r="AX150" s="27">
        <v>2000000</v>
      </c>
      <c r="AY150" s="27">
        <v>2280000</v>
      </c>
      <c r="AZ150" s="145"/>
      <c r="BA150" s="145"/>
      <c r="BB150" s="143">
        <f t="shared" si="643"/>
        <v>9.2518644267398739E-2</v>
      </c>
      <c r="BC150" s="27">
        <f t="shared" si="644"/>
        <v>2140000</v>
      </c>
      <c r="BD150" s="27">
        <f t="shared" si="645"/>
        <v>406600</v>
      </c>
      <c r="BE150" s="27">
        <f t="shared" si="646"/>
        <v>2546600</v>
      </c>
      <c r="BF150" s="26">
        <v>1</v>
      </c>
      <c r="BG150" s="27">
        <v>1600000</v>
      </c>
      <c r="BH150" s="27">
        <v>1520000</v>
      </c>
      <c r="BI150" s="145"/>
      <c r="BJ150" s="145"/>
      <c r="BK150" s="143">
        <f t="shared" si="647"/>
        <v>3.6261886214694741E-2</v>
      </c>
      <c r="BL150" s="27">
        <f t="shared" si="648"/>
        <v>1560000</v>
      </c>
      <c r="BM150" s="27">
        <f t="shared" si="649"/>
        <v>296400</v>
      </c>
      <c r="BN150" s="28">
        <f t="shared" si="650"/>
        <v>1856400</v>
      </c>
      <c r="BO150" s="26">
        <v>1</v>
      </c>
      <c r="BP150" s="27">
        <v>1600000</v>
      </c>
      <c r="BQ150" s="27">
        <v>1728000</v>
      </c>
      <c r="BR150" s="148"/>
      <c r="BS150" s="148"/>
      <c r="BT150" s="143">
        <f t="shared" si="651"/>
        <v>5.4392829322042119E-2</v>
      </c>
      <c r="BU150" s="27">
        <f t="shared" si="652"/>
        <v>1664000</v>
      </c>
      <c r="BV150" s="28">
        <f t="shared" si="653"/>
        <v>316160</v>
      </c>
      <c r="BW150" s="30">
        <f t="shared" si="654"/>
        <v>1980160</v>
      </c>
      <c r="BX150" s="26">
        <v>1</v>
      </c>
      <c r="BY150" s="28">
        <v>1600000</v>
      </c>
      <c r="BZ150" s="28">
        <v>1728000</v>
      </c>
      <c r="CA150" s="156"/>
      <c r="CB150" s="156"/>
      <c r="CC150" s="177">
        <f t="shared" si="655"/>
        <v>5.4392829322042119E-2</v>
      </c>
      <c r="CD150" s="28">
        <f t="shared" si="656"/>
        <v>1664000</v>
      </c>
      <c r="CE150" s="28">
        <f t="shared" si="657"/>
        <v>316160</v>
      </c>
      <c r="CF150" s="29">
        <f t="shared" si="658"/>
        <v>1980160</v>
      </c>
      <c r="CG150" s="26">
        <v>1</v>
      </c>
      <c r="CH150" s="27">
        <v>1280000</v>
      </c>
      <c r="CI150" s="27">
        <v>1190400</v>
      </c>
      <c r="CJ150" s="148"/>
      <c r="CK150" s="148"/>
      <c r="CL150" s="143">
        <f t="shared" si="659"/>
        <v>5.1292719878816923E-2</v>
      </c>
      <c r="CM150" s="27">
        <f t="shared" si="660"/>
        <v>1235200</v>
      </c>
      <c r="CN150" s="27">
        <f t="shared" si="661"/>
        <v>234688</v>
      </c>
      <c r="CO150" s="28">
        <f t="shared" si="662"/>
        <v>1469888</v>
      </c>
      <c r="CP150" s="26">
        <v>1</v>
      </c>
      <c r="CQ150" s="27">
        <v>1280000</v>
      </c>
      <c r="CR150" s="27">
        <v>1190400</v>
      </c>
      <c r="CS150" s="148"/>
      <c r="CT150" s="148"/>
      <c r="CU150" s="143">
        <f t="shared" si="663"/>
        <v>5.1292719878816923E-2</v>
      </c>
      <c r="CV150" s="27">
        <f t="shared" si="664"/>
        <v>1235200</v>
      </c>
      <c r="CW150" s="28">
        <f t="shared" si="665"/>
        <v>234688</v>
      </c>
      <c r="CX150" s="29">
        <f t="shared" si="666"/>
        <v>1469888</v>
      </c>
      <c r="CY150" s="26">
        <v>1</v>
      </c>
      <c r="CZ150" s="27">
        <v>1280000</v>
      </c>
      <c r="DA150" s="27">
        <v>1024000</v>
      </c>
      <c r="DB150" s="133"/>
      <c r="DC150" s="133"/>
      <c r="DD150" s="143">
        <f t="shared" si="667"/>
        <v>0.15713484026367724</v>
      </c>
      <c r="DE150" s="27">
        <f t="shared" si="668"/>
        <v>1152000</v>
      </c>
      <c r="DF150" s="27">
        <f t="shared" si="669"/>
        <v>218880</v>
      </c>
      <c r="DG150" s="28">
        <f t="shared" si="670"/>
        <v>1370880</v>
      </c>
      <c r="DH150" s="26">
        <v>1</v>
      </c>
      <c r="DI150" s="28">
        <v>1280000</v>
      </c>
      <c r="DJ150" s="28">
        <v>1536000</v>
      </c>
      <c r="DK150" s="182"/>
      <c r="DL150" s="177">
        <f t="shared" si="671"/>
        <v>0.12856486930664501</v>
      </c>
      <c r="DM150" s="28">
        <f t="shared" si="672"/>
        <v>1408000</v>
      </c>
      <c r="DN150" s="28">
        <f t="shared" si="673"/>
        <v>267520</v>
      </c>
      <c r="DO150" s="30">
        <f t="shared" si="674"/>
        <v>1675520</v>
      </c>
    </row>
    <row r="151" spans="1:119" ht="21" customHeight="1" x14ac:dyDescent="0.25">
      <c r="A151" s="66" t="s">
        <v>199</v>
      </c>
      <c r="B151" s="67" t="s">
        <v>123</v>
      </c>
      <c r="C151" s="68" t="s">
        <v>200</v>
      </c>
      <c r="D151" s="26">
        <v>1</v>
      </c>
      <c r="E151" s="27">
        <v>2000000</v>
      </c>
      <c r="F151" s="27">
        <v>1800000</v>
      </c>
      <c r="G151" s="148"/>
      <c r="H151" s="148"/>
      <c r="I151" s="143">
        <f t="shared" si="628"/>
        <v>7.4432292756478696E-2</v>
      </c>
      <c r="J151" s="27">
        <f t="shared" si="629"/>
        <v>1900000</v>
      </c>
      <c r="K151" s="28">
        <f t="shared" si="630"/>
        <v>361000</v>
      </c>
      <c r="L151" s="29">
        <f t="shared" si="675"/>
        <v>2261000</v>
      </c>
      <c r="M151" s="31" t="s">
        <v>30</v>
      </c>
      <c r="N151" s="32" t="s">
        <v>30</v>
      </c>
      <c r="O151" s="32" t="s">
        <v>30</v>
      </c>
      <c r="P151" s="32" t="s">
        <v>30</v>
      </c>
      <c r="Q151" s="32" t="s">
        <v>30</v>
      </c>
      <c r="R151" s="32" t="s">
        <v>30</v>
      </c>
      <c r="S151" s="32" t="s">
        <v>30</v>
      </c>
      <c r="T151" s="32" t="s">
        <v>30</v>
      </c>
      <c r="U151" s="33" t="s">
        <v>30</v>
      </c>
      <c r="V151" s="26">
        <v>1</v>
      </c>
      <c r="W151" s="27">
        <v>2000000</v>
      </c>
      <c r="X151" s="27">
        <v>2160000</v>
      </c>
      <c r="Y151" s="145"/>
      <c r="Z151" s="145"/>
      <c r="AA151" s="143">
        <f t="shared" si="631"/>
        <v>5.4392829322042119E-2</v>
      </c>
      <c r="AB151" s="27">
        <f t="shared" si="632"/>
        <v>2080000</v>
      </c>
      <c r="AC151" s="28">
        <f t="shared" si="633"/>
        <v>395200</v>
      </c>
      <c r="AD151" s="29">
        <f t="shared" si="634"/>
        <v>2475200</v>
      </c>
      <c r="AE151" s="26">
        <v>1</v>
      </c>
      <c r="AF151" s="27">
        <v>2000000</v>
      </c>
      <c r="AG151" s="27">
        <v>2240000</v>
      </c>
      <c r="AH151" s="145"/>
      <c r="AI151" s="145"/>
      <c r="AJ151" s="143">
        <f t="shared" si="635"/>
        <v>8.0049824285269522E-2</v>
      </c>
      <c r="AK151" s="27">
        <f t="shared" si="636"/>
        <v>2120000</v>
      </c>
      <c r="AL151" s="28">
        <f t="shared" si="637"/>
        <v>402800</v>
      </c>
      <c r="AM151" s="30">
        <f t="shared" si="638"/>
        <v>2522800</v>
      </c>
      <c r="AN151" s="26">
        <v>1</v>
      </c>
      <c r="AO151" s="27">
        <v>2000000</v>
      </c>
      <c r="AP151" s="27">
        <v>2599200</v>
      </c>
      <c r="AQ151" s="145"/>
      <c r="AR151" s="145"/>
      <c r="AS151" s="143">
        <f t="shared" si="639"/>
        <v>0.18424873164332026</v>
      </c>
      <c r="AT151" s="27">
        <f t="shared" si="640"/>
        <v>2299600</v>
      </c>
      <c r="AU151" s="28">
        <f t="shared" si="641"/>
        <v>436924</v>
      </c>
      <c r="AV151" s="30">
        <f t="shared" si="642"/>
        <v>2736524</v>
      </c>
      <c r="AW151" s="26">
        <v>1</v>
      </c>
      <c r="AX151" s="27">
        <v>2000000</v>
      </c>
      <c r="AY151" s="27">
        <v>2280000</v>
      </c>
      <c r="AZ151" s="145"/>
      <c r="BA151" s="145"/>
      <c r="BB151" s="143">
        <f t="shared" si="643"/>
        <v>9.2518644267398739E-2</v>
      </c>
      <c r="BC151" s="27">
        <f t="shared" si="644"/>
        <v>2140000</v>
      </c>
      <c r="BD151" s="27">
        <f t="shared" si="645"/>
        <v>406600</v>
      </c>
      <c r="BE151" s="27">
        <f t="shared" si="646"/>
        <v>2546600</v>
      </c>
      <c r="BF151" s="26">
        <v>1</v>
      </c>
      <c r="BG151" s="27">
        <v>1600000</v>
      </c>
      <c r="BH151" s="27">
        <v>1520000</v>
      </c>
      <c r="BI151" s="145"/>
      <c r="BJ151" s="145"/>
      <c r="BK151" s="143">
        <f t="shared" si="647"/>
        <v>3.6261886214694741E-2</v>
      </c>
      <c r="BL151" s="27">
        <f t="shared" si="648"/>
        <v>1560000</v>
      </c>
      <c r="BM151" s="27">
        <f t="shared" si="649"/>
        <v>296400</v>
      </c>
      <c r="BN151" s="28">
        <f t="shared" si="650"/>
        <v>1856400</v>
      </c>
      <c r="BO151" s="26">
        <v>1</v>
      </c>
      <c r="BP151" s="27">
        <v>1600000</v>
      </c>
      <c r="BQ151" s="27">
        <v>1728000</v>
      </c>
      <c r="BR151" s="148"/>
      <c r="BS151" s="148"/>
      <c r="BT151" s="143">
        <f t="shared" si="651"/>
        <v>5.4392829322042119E-2</v>
      </c>
      <c r="BU151" s="27">
        <f t="shared" si="652"/>
        <v>1664000</v>
      </c>
      <c r="BV151" s="28">
        <f t="shared" si="653"/>
        <v>316160</v>
      </c>
      <c r="BW151" s="30">
        <f t="shared" si="654"/>
        <v>1980160</v>
      </c>
      <c r="BX151" s="26">
        <v>1</v>
      </c>
      <c r="BY151" s="28">
        <v>1600000</v>
      </c>
      <c r="BZ151" s="28">
        <v>1728000</v>
      </c>
      <c r="CA151" s="156"/>
      <c r="CB151" s="156"/>
      <c r="CC151" s="177">
        <f t="shared" si="655"/>
        <v>5.4392829322042119E-2</v>
      </c>
      <c r="CD151" s="28">
        <f t="shared" si="656"/>
        <v>1664000</v>
      </c>
      <c r="CE151" s="28">
        <f t="shared" si="657"/>
        <v>316160</v>
      </c>
      <c r="CF151" s="29">
        <f t="shared" si="658"/>
        <v>1980160</v>
      </c>
      <c r="CG151" s="26">
        <v>1</v>
      </c>
      <c r="CH151" s="27">
        <v>1280000</v>
      </c>
      <c r="CI151" s="27">
        <v>1190400</v>
      </c>
      <c r="CJ151" s="148"/>
      <c r="CK151" s="148"/>
      <c r="CL151" s="143">
        <f t="shared" si="659"/>
        <v>5.1292719878816923E-2</v>
      </c>
      <c r="CM151" s="27">
        <f t="shared" si="660"/>
        <v>1235200</v>
      </c>
      <c r="CN151" s="27">
        <f t="shared" si="661"/>
        <v>234688</v>
      </c>
      <c r="CO151" s="28">
        <f t="shared" si="662"/>
        <v>1469888</v>
      </c>
      <c r="CP151" s="26">
        <v>1</v>
      </c>
      <c r="CQ151" s="27">
        <v>1280000</v>
      </c>
      <c r="CR151" s="27">
        <v>1190400</v>
      </c>
      <c r="CS151" s="148"/>
      <c r="CT151" s="148"/>
      <c r="CU151" s="143">
        <f t="shared" si="663"/>
        <v>5.1292719878816923E-2</v>
      </c>
      <c r="CV151" s="27">
        <f t="shared" si="664"/>
        <v>1235200</v>
      </c>
      <c r="CW151" s="28">
        <f t="shared" si="665"/>
        <v>234688</v>
      </c>
      <c r="CX151" s="29">
        <f t="shared" si="666"/>
        <v>1469888</v>
      </c>
      <c r="CY151" s="26">
        <v>1</v>
      </c>
      <c r="CZ151" s="27">
        <v>1280000</v>
      </c>
      <c r="DA151" s="27">
        <v>1024000</v>
      </c>
      <c r="DB151" s="133"/>
      <c r="DC151" s="133"/>
      <c r="DD151" s="143">
        <f t="shared" si="667"/>
        <v>0.15713484026367724</v>
      </c>
      <c r="DE151" s="27">
        <f t="shared" si="668"/>
        <v>1152000</v>
      </c>
      <c r="DF151" s="27">
        <f t="shared" si="669"/>
        <v>218880</v>
      </c>
      <c r="DG151" s="28">
        <f t="shared" si="670"/>
        <v>1370880</v>
      </c>
      <c r="DH151" s="26">
        <v>1</v>
      </c>
      <c r="DI151" s="28">
        <v>1280000</v>
      </c>
      <c r="DJ151" s="28">
        <v>1536000</v>
      </c>
      <c r="DK151" s="182"/>
      <c r="DL151" s="177">
        <f t="shared" si="671"/>
        <v>0.12856486930664501</v>
      </c>
      <c r="DM151" s="28">
        <f t="shared" si="672"/>
        <v>1408000</v>
      </c>
      <c r="DN151" s="28">
        <f t="shared" si="673"/>
        <v>267520</v>
      </c>
      <c r="DO151" s="30">
        <f t="shared" si="674"/>
        <v>1675520</v>
      </c>
    </row>
    <row r="152" spans="1:119" ht="21" customHeight="1" x14ac:dyDescent="0.25">
      <c r="A152" s="66" t="s">
        <v>201</v>
      </c>
      <c r="B152" s="67" t="s">
        <v>123</v>
      </c>
      <c r="C152" s="68" t="s">
        <v>202</v>
      </c>
      <c r="D152" s="26">
        <v>1</v>
      </c>
      <c r="E152" s="27">
        <v>5000000</v>
      </c>
      <c r="F152" s="27">
        <v>4500000</v>
      </c>
      <c r="G152" s="148"/>
      <c r="H152" s="148"/>
      <c r="I152" s="143">
        <f t="shared" si="628"/>
        <v>7.4432292756478682E-2</v>
      </c>
      <c r="J152" s="27">
        <f t="shared" si="629"/>
        <v>4750000</v>
      </c>
      <c r="K152" s="28">
        <f t="shared" si="630"/>
        <v>902500</v>
      </c>
      <c r="L152" s="29">
        <f t="shared" si="675"/>
        <v>5652500</v>
      </c>
      <c r="M152" s="31" t="s">
        <v>30</v>
      </c>
      <c r="N152" s="32" t="s">
        <v>30</v>
      </c>
      <c r="O152" s="32" t="s">
        <v>30</v>
      </c>
      <c r="P152" s="32" t="s">
        <v>30</v>
      </c>
      <c r="Q152" s="32" t="s">
        <v>30</v>
      </c>
      <c r="R152" s="32" t="s">
        <v>30</v>
      </c>
      <c r="S152" s="32" t="s">
        <v>30</v>
      </c>
      <c r="T152" s="32" t="s">
        <v>30</v>
      </c>
      <c r="U152" s="33" t="s">
        <v>30</v>
      </c>
      <c r="V152" s="26">
        <v>1</v>
      </c>
      <c r="W152" s="27">
        <v>5000000</v>
      </c>
      <c r="X152" s="27">
        <v>5400000</v>
      </c>
      <c r="Y152" s="145"/>
      <c r="Z152" s="145"/>
      <c r="AA152" s="143">
        <f t="shared" si="631"/>
        <v>5.4392829322042126E-2</v>
      </c>
      <c r="AB152" s="27">
        <f t="shared" si="632"/>
        <v>5200000</v>
      </c>
      <c r="AC152" s="28">
        <f t="shared" si="633"/>
        <v>988000</v>
      </c>
      <c r="AD152" s="29">
        <f t="shared" si="634"/>
        <v>6188000</v>
      </c>
      <c r="AE152" s="26">
        <v>1</v>
      </c>
      <c r="AF152" s="27">
        <v>5000000</v>
      </c>
      <c r="AG152" s="27">
        <v>5600000</v>
      </c>
      <c r="AH152" s="145"/>
      <c r="AI152" s="145"/>
      <c r="AJ152" s="143">
        <f t="shared" si="635"/>
        <v>8.0049824285269522E-2</v>
      </c>
      <c r="AK152" s="27">
        <f t="shared" si="636"/>
        <v>5300000</v>
      </c>
      <c r="AL152" s="28">
        <f t="shared" si="637"/>
        <v>1007000</v>
      </c>
      <c r="AM152" s="30">
        <f t="shared" si="638"/>
        <v>6307000</v>
      </c>
      <c r="AN152" s="26">
        <v>1</v>
      </c>
      <c r="AO152" s="27">
        <v>5000000</v>
      </c>
      <c r="AP152" s="27">
        <v>6498000</v>
      </c>
      <c r="AQ152" s="145"/>
      <c r="AR152" s="145"/>
      <c r="AS152" s="143">
        <f t="shared" si="639"/>
        <v>0.18424873164332026</v>
      </c>
      <c r="AT152" s="27">
        <f t="shared" si="640"/>
        <v>5749000</v>
      </c>
      <c r="AU152" s="28">
        <f t="shared" si="641"/>
        <v>1092310</v>
      </c>
      <c r="AV152" s="30">
        <f t="shared" si="642"/>
        <v>6841310</v>
      </c>
      <c r="AW152" s="26">
        <v>1</v>
      </c>
      <c r="AX152" s="27">
        <v>5000000</v>
      </c>
      <c r="AY152" s="27">
        <v>5700000</v>
      </c>
      <c r="AZ152" s="145"/>
      <c r="BA152" s="145"/>
      <c r="BB152" s="143">
        <f t="shared" si="643"/>
        <v>9.2518644267398739E-2</v>
      </c>
      <c r="BC152" s="27">
        <f t="shared" si="644"/>
        <v>5350000</v>
      </c>
      <c r="BD152" s="27">
        <f t="shared" si="645"/>
        <v>1016500</v>
      </c>
      <c r="BE152" s="27">
        <f t="shared" si="646"/>
        <v>6366500</v>
      </c>
      <c r="BF152" s="26">
        <v>1</v>
      </c>
      <c r="BG152" s="27">
        <v>4000000</v>
      </c>
      <c r="BH152" s="27">
        <v>3800000</v>
      </c>
      <c r="BI152" s="145"/>
      <c r="BJ152" s="145"/>
      <c r="BK152" s="143">
        <f t="shared" si="647"/>
        <v>3.6261886214694748E-2</v>
      </c>
      <c r="BL152" s="27">
        <f t="shared" si="648"/>
        <v>3900000</v>
      </c>
      <c r="BM152" s="27">
        <f t="shared" si="649"/>
        <v>741000</v>
      </c>
      <c r="BN152" s="28">
        <f t="shared" si="650"/>
        <v>4641000</v>
      </c>
      <c r="BO152" s="26">
        <v>1</v>
      </c>
      <c r="BP152" s="27">
        <v>4000000</v>
      </c>
      <c r="BQ152" s="27">
        <v>4320000</v>
      </c>
      <c r="BR152" s="148"/>
      <c r="BS152" s="148"/>
      <c r="BT152" s="143">
        <f t="shared" si="651"/>
        <v>5.4392829322042119E-2</v>
      </c>
      <c r="BU152" s="27">
        <f t="shared" si="652"/>
        <v>4160000</v>
      </c>
      <c r="BV152" s="28">
        <f t="shared" si="653"/>
        <v>790400</v>
      </c>
      <c r="BW152" s="30">
        <f t="shared" si="654"/>
        <v>4950400</v>
      </c>
      <c r="BX152" s="26">
        <v>1</v>
      </c>
      <c r="BY152" s="28">
        <v>4000000</v>
      </c>
      <c r="BZ152" s="28">
        <v>4320000</v>
      </c>
      <c r="CA152" s="156"/>
      <c r="CB152" s="156"/>
      <c r="CC152" s="177">
        <f t="shared" si="655"/>
        <v>5.4392829322042119E-2</v>
      </c>
      <c r="CD152" s="28">
        <f t="shared" si="656"/>
        <v>4160000</v>
      </c>
      <c r="CE152" s="28">
        <f t="shared" si="657"/>
        <v>790400</v>
      </c>
      <c r="CF152" s="29">
        <f t="shared" si="658"/>
        <v>4950400</v>
      </c>
      <c r="CG152" s="26">
        <v>1</v>
      </c>
      <c r="CH152" s="27">
        <v>3200000</v>
      </c>
      <c r="CI152" s="27">
        <v>2976000</v>
      </c>
      <c r="CJ152" s="148"/>
      <c r="CK152" s="148"/>
      <c r="CL152" s="143">
        <f t="shared" si="659"/>
        <v>5.1292719878816916E-2</v>
      </c>
      <c r="CM152" s="27">
        <f t="shared" si="660"/>
        <v>3088000</v>
      </c>
      <c r="CN152" s="27">
        <f t="shared" si="661"/>
        <v>586720</v>
      </c>
      <c r="CO152" s="28">
        <f t="shared" si="662"/>
        <v>3674720</v>
      </c>
      <c r="CP152" s="26">
        <v>1</v>
      </c>
      <c r="CQ152" s="27">
        <v>3200000</v>
      </c>
      <c r="CR152" s="27">
        <v>2976000</v>
      </c>
      <c r="CS152" s="148"/>
      <c r="CT152" s="148"/>
      <c r="CU152" s="143">
        <f t="shared" si="663"/>
        <v>5.1292719878816916E-2</v>
      </c>
      <c r="CV152" s="27">
        <f t="shared" si="664"/>
        <v>3088000</v>
      </c>
      <c r="CW152" s="28">
        <f t="shared" si="665"/>
        <v>586720</v>
      </c>
      <c r="CX152" s="29">
        <f t="shared" si="666"/>
        <v>3674720</v>
      </c>
      <c r="CY152" s="26">
        <v>1</v>
      </c>
      <c r="CZ152" s="27">
        <v>3200000</v>
      </c>
      <c r="DA152" s="27">
        <v>2560000</v>
      </c>
      <c r="DB152" s="133"/>
      <c r="DC152" s="133"/>
      <c r="DD152" s="143">
        <f t="shared" si="667"/>
        <v>0.15713484026367722</v>
      </c>
      <c r="DE152" s="27">
        <f t="shared" si="668"/>
        <v>2880000</v>
      </c>
      <c r="DF152" s="27">
        <f t="shared" si="669"/>
        <v>547200</v>
      </c>
      <c r="DG152" s="28">
        <f t="shared" si="670"/>
        <v>3427200</v>
      </c>
      <c r="DH152" s="26">
        <v>1</v>
      </c>
      <c r="DI152" s="28">
        <v>3200000</v>
      </c>
      <c r="DJ152" s="28">
        <v>3840000</v>
      </c>
      <c r="DK152" s="182"/>
      <c r="DL152" s="177">
        <f t="shared" si="671"/>
        <v>0.12856486930664501</v>
      </c>
      <c r="DM152" s="28">
        <f t="shared" si="672"/>
        <v>3520000</v>
      </c>
      <c r="DN152" s="28">
        <f t="shared" si="673"/>
        <v>668800</v>
      </c>
      <c r="DO152" s="30">
        <f t="shared" si="674"/>
        <v>4188800</v>
      </c>
    </row>
    <row r="153" spans="1:119" ht="21" customHeight="1" x14ac:dyDescent="0.25">
      <c r="A153" s="66" t="s">
        <v>203</v>
      </c>
      <c r="B153" s="67" t="s">
        <v>123</v>
      </c>
      <c r="C153" s="68" t="s">
        <v>204</v>
      </c>
      <c r="D153" s="26">
        <v>1</v>
      </c>
      <c r="E153" s="27">
        <v>7500000</v>
      </c>
      <c r="F153" s="27">
        <v>6750000</v>
      </c>
      <c r="G153" s="148"/>
      <c r="H153" s="148"/>
      <c r="I153" s="143">
        <f t="shared" si="628"/>
        <v>7.4432292756478696E-2</v>
      </c>
      <c r="J153" s="27">
        <f t="shared" si="629"/>
        <v>7125000</v>
      </c>
      <c r="K153" s="28">
        <f t="shared" si="630"/>
        <v>1353750</v>
      </c>
      <c r="L153" s="29">
        <f t="shared" si="675"/>
        <v>8478750</v>
      </c>
      <c r="M153" s="31" t="s">
        <v>30</v>
      </c>
      <c r="N153" s="32" t="s">
        <v>30</v>
      </c>
      <c r="O153" s="32" t="s">
        <v>30</v>
      </c>
      <c r="P153" s="32" t="s">
        <v>30</v>
      </c>
      <c r="Q153" s="32" t="s">
        <v>30</v>
      </c>
      <c r="R153" s="32" t="s">
        <v>30</v>
      </c>
      <c r="S153" s="32" t="s">
        <v>30</v>
      </c>
      <c r="T153" s="32" t="s">
        <v>30</v>
      </c>
      <c r="U153" s="33" t="s">
        <v>30</v>
      </c>
      <c r="V153" s="26">
        <v>1</v>
      </c>
      <c r="W153" s="27">
        <v>7500000</v>
      </c>
      <c r="X153" s="27">
        <v>8100000</v>
      </c>
      <c r="Y153" s="145"/>
      <c r="Z153" s="145"/>
      <c r="AA153" s="143">
        <f t="shared" si="631"/>
        <v>5.4392829322042112E-2</v>
      </c>
      <c r="AB153" s="27">
        <f t="shared" si="632"/>
        <v>7800000</v>
      </c>
      <c r="AC153" s="28">
        <f t="shared" si="633"/>
        <v>1482000</v>
      </c>
      <c r="AD153" s="29">
        <f t="shared" si="634"/>
        <v>9282000</v>
      </c>
      <c r="AE153" s="26">
        <v>1</v>
      </c>
      <c r="AF153" s="27">
        <v>7500000</v>
      </c>
      <c r="AG153" s="27">
        <v>8400000</v>
      </c>
      <c r="AH153" s="145"/>
      <c r="AI153" s="145"/>
      <c r="AJ153" s="143">
        <f t="shared" si="635"/>
        <v>8.0049824285269522E-2</v>
      </c>
      <c r="AK153" s="27">
        <f t="shared" si="636"/>
        <v>7950000</v>
      </c>
      <c r="AL153" s="28">
        <f t="shared" si="637"/>
        <v>1510500</v>
      </c>
      <c r="AM153" s="30">
        <f t="shared" si="638"/>
        <v>9460500</v>
      </c>
      <c r="AN153" s="26">
        <v>1</v>
      </c>
      <c r="AO153" s="27">
        <v>7500000</v>
      </c>
      <c r="AP153" s="27">
        <v>9747000</v>
      </c>
      <c r="AQ153" s="145"/>
      <c r="AR153" s="145"/>
      <c r="AS153" s="143">
        <f t="shared" si="639"/>
        <v>0.18424873164332028</v>
      </c>
      <c r="AT153" s="27">
        <f t="shared" si="640"/>
        <v>8623500</v>
      </c>
      <c r="AU153" s="28">
        <f t="shared" si="641"/>
        <v>1638465</v>
      </c>
      <c r="AV153" s="30">
        <f t="shared" si="642"/>
        <v>10261965</v>
      </c>
      <c r="AW153" s="26">
        <v>1</v>
      </c>
      <c r="AX153" s="27">
        <v>7500000</v>
      </c>
      <c r="AY153" s="27">
        <v>8550000</v>
      </c>
      <c r="AZ153" s="145"/>
      <c r="BA153" s="145"/>
      <c r="BB153" s="143">
        <f t="shared" si="643"/>
        <v>9.2518644267398739E-2</v>
      </c>
      <c r="BC153" s="27">
        <f t="shared" si="644"/>
        <v>8025000</v>
      </c>
      <c r="BD153" s="27">
        <f t="shared" si="645"/>
        <v>1524750</v>
      </c>
      <c r="BE153" s="27">
        <f t="shared" si="646"/>
        <v>9549750</v>
      </c>
      <c r="BF153" s="26">
        <v>1</v>
      </c>
      <c r="BG153" s="27">
        <v>6000000</v>
      </c>
      <c r="BH153" s="27">
        <v>5700000</v>
      </c>
      <c r="BI153" s="145"/>
      <c r="BJ153" s="145"/>
      <c r="BK153" s="143">
        <f t="shared" si="647"/>
        <v>3.6261886214694741E-2</v>
      </c>
      <c r="BL153" s="27">
        <f t="shared" si="648"/>
        <v>5850000</v>
      </c>
      <c r="BM153" s="27">
        <f t="shared" si="649"/>
        <v>1111500</v>
      </c>
      <c r="BN153" s="28">
        <f t="shared" si="650"/>
        <v>6961500</v>
      </c>
      <c r="BO153" s="26">
        <v>1</v>
      </c>
      <c r="BP153" s="27">
        <v>6000000</v>
      </c>
      <c r="BQ153" s="27">
        <v>6480000</v>
      </c>
      <c r="BR153" s="148"/>
      <c r="BS153" s="148"/>
      <c r="BT153" s="143">
        <f t="shared" si="651"/>
        <v>5.4392829322042112E-2</v>
      </c>
      <c r="BU153" s="27">
        <f t="shared" si="652"/>
        <v>6240000</v>
      </c>
      <c r="BV153" s="28">
        <f t="shared" si="653"/>
        <v>1185600</v>
      </c>
      <c r="BW153" s="30">
        <f t="shared" si="654"/>
        <v>7425600</v>
      </c>
      <c r="BX153" s="26">
        <v>1</v>
      </c>
      <c r="BY153" s="28">
        <v>6000000</v>
      </c>
      <c r="BZ153" s="28">
        <v>6480000</v>
      </c>
      <c r="CA153" s="156"/>
      <c r="CB153" s="156"/>
      <c r="CC153" s="177">
        <f t="shared" si="655"/>
        <v>5.4392829322042112E-2</v>
      </c>
      <c r="CD153" s="28">
        <f t="shared" si="656"/>
        <v>6240000</v>
      </c>
      <c r="CE153" s="28">
        <f t="shared" si="657"/>
        <v>1185600</v>
      </c>
      <c r="CF153" s="29">
        <f t="shared" si="658"/>
        <v>7425600</v>
      </c>
      <c r="CG153" s="26">
        <v>1</v>
      </c>
      <c r="CH153" s="27">
        <v>4800000</v>
      </c>
      <c r="CI153" s="27">
        <v>4464000</v>
      </c>
      <c r="CJ153" s="148"/>
      <c r="CK153" s="148"/>
      <c r="CL153" s="143">
        <f t="shared" si="659"/>
        <v>5.1292719878816923E-2</v>
      </c>
      <c r="CM153" s="27">
        <f t="shared" si="660"/>
        <v>4632000</v>
      </c>
      <c r="CN153" s="27">
        <f t="shared" si="661"/>
        <v>880080</v>
      </c>
      <c r="CO153" s="28">
        <f t="shared" si="662"/>
        <v>5512080</v>
      </c>
      <c r="CP153" s="26">
        <v>1</v>
      </c>
      <c r="CQ153" s="27">
        <v>4800000</v>
      </c>
      <c r="CR153" s="27">
        <v>4464000</v>
      </c>
      <c r="CS153" s="148"/>
      <c r="CT153" s="148"/>
      <c r="CU153" s="143">
        <f t="shared" si="663"/>
        <v>5.1292719878816923E-2</v>
      </c>
      <c r="CV153" s="27">
        <f t="shared" si="664"/>
        <v>4632000</v>
      </c>
      <c r="CW153" s="28">
        <f t="shared" si="665"/>
        <v>880080</v>
      </c>
      <c r="CX153" s="29">
        <f t="shared" si="666"/>
        <v>5512080</v>
      </c>
      <c r="CY153" s="26">
        <v>1</v>
      </c>
      <c r="CZ153" s="27">
        <v>4800000</v>
      </c>
      <c r="DA153" s="27">
        <v>3840000</v>
      </c>
      <c r="DB153" s="133"/>
      <c r="DC153" s="133"/>
      <c r="DD153" s="143">
        <f t="shared" si="667"/>
        <v>0.15713484026367722</v>
      </c>
      <c r="DE153" s="27">
        <f t="shared" si="668"/>
        <v>4320000</v>
      </c>
      <c r="DF153" s="27">
        <f t="shared" si="669"/>
        <v>820800</v>
      </c>
      <c r="DG153" s="28">
        <f t="shared" si="670"/>
        <v>5140800</v>
      </c>
      <c r="DH153" s="26">
        <v>1</v>
      </c>
      <c r="DI153" s="28">
        <v>4800000</v>
      </c>
      <c r="DJ153" s="28">
        <v>5760000</v>
      </c>
      <c r="DK153" s="182"/>
      <c r="DL153" s="177">
        <f t="shared" si="671"/>
        <v>0.12856486930664499</v>
      </c>
      <c r="DM153" s="28">
        <f t="shared" si="672"/>
        <v>5280000</v>
      </c>
      <c r="DN153" s="28">
        <f t="shared" si="673"/>
        <v>1003200</v>
      </c>
      <c r="DO153" s="30">
        <f t="shared" si="674"/>
        <v>6283200</v>
      </c>
    </row>
    <row r="154" spans="1:119" ht="21" customHeight="1" x14ac:dyDescent="0.25">
      <c r="A154" s="66" t="s">
        <v>205</v>
      </c>
      <c r="B154" s="67" t="s">
        <v>123</v>
      </c>
      <c r="C154" s="68" t="s">
        <v>206</v>
      </c>
      <c r="D154" s="26">
        <v>1</v>
      </c>
      <c r="E154" s="27">
        <v>5500000</v>
      </c>
      <c r="F154" s="27">
        <v>5280000</v>
      </c>
      <c r="G154" s="148"/>
      <c r="H154" s="148"/>
      <c r="I154" s="143">
        <f t="shared" si="628"/>
        <v>2.8861501272920306E-2</v>
      </c>
      <c r="J154" s="27">
        <f t="shared" si="629"/>
        <v>5390000</v>
      </c>
      <c r="K154" s="28">
        <f t="shared" si="630"/>
        <v>1024100</v>
      </c>
      <c r="L154" s="29">
        <f t="shared" si="675"/>
        <v>6414100</v>
      </c>
      <c r="M154" s="31" t="s">
        <v>30</v>
      </c>
      <c r="N154" s="32" t="s">
        <v>30</v>
      </c>
      <c r="O154" s="32" t="s">
        <v>30</v>
      </c>
      <c r="P154" s="32" t="s">
        <v>30</v>
      </c>
      <c r="Q154" s="32" t="s">
        <v>30</v>
      </c>
      <c r="R154" s="32" t="s">
        <v>30</v>
      </c>
      <c r="S154" s="32" t="s">
        <v>30</v>
      </c>
      <c r="T154" s="32" t="s">
        <v>30</v>
      </c>
      <c r="U154" s="33" t="s">
        <v>30</v>
      </c>
      <c r="V154" s="26">
        <v>1</v>
      </c>
      <c r="W154" s="27">
        <v>5500000</v>
      </c>
      <c r="X154" s="27">
        <v>5940000</v>
      </c>
      <c r="Y154" s="145"/>
      <c r="Z154" s="145"/>
      <c r="AA154" s="143">
        <f t="shared" si="631"/>
        <v>5.4392829322042112E-2</v>
      </c>
      <c r="AB154" s="27">
        <f t="shared" si="632"/>
        <v>5720000</v>
      </c>
      <c r="AC154" s="28">
        <f t="shared" si="633"/>
        <v>1086800</v>
      </c>
      <c r="AD154" s="29">
        <f t="shared" si="634"/>
        <v>6806800</v>
      </c>
      <c r="AE154" s="26">
        <v>1</v>
      </c>
      <c r="AF154" s="27">
        <v>5500000</v>
      </c>
      <c r="AG154" s="27">
        <v>6160000</v>
      </c>
      <c r="AH154" s="145"/>
      <c r="AI154" s="145"/>
      <c r="AJ154" s="143">
        <f t="shared" si="635"/>
        <v>8.0049824285269536E-2</v>
      </c>
      <c r="AK154" s="27">
        <f t="shared" si="636"/>
        <v>5830000</v>
      </c>
      <c r="AL154" s="28">
        <f t="shared" si="637"/>
        <v>1107700</v>
      </c>
      <c r="AM154" s="30">
        <f t="shared" si="638"/>
        <v>6937700</v>
      </c>
      <c r="AN154" s="26">
        <v>1</v>
      </c>
      <c r="AO154" s="27">
        <v>5500000</v>
      </c>
      <c r="AP154" s="27">
        <v>7147800</v>
      </c>
      <c r="AQ154" s="145"/>
      <c r="AR154" s="145"/>
      <c r="AS154" s="143">
        <f t="shared" si="639"/>
        <v>0.18424873164332028</v>
      </c>
      <c r="AT154" s="27">
        <f t="shared" si="640"/>
        <v>6323900</v>
      </c>
      <c r="AU154" s="28">
        <f t="shared" si="641"/>
        <v>1201541</v>
      </c>
      <c r="AV154" s="30">
        <f t="shared" si="642"/>
        <v>7525441</v>
      </c>
      <c r="AW154" s="26">
        <v>1</v>
      </c>
      <c r="AX154" s="27">
        <v>5500000</v>
      </c>
      <c r="AY154" s="27">
        <v>6270000</v>
      </c>
      <c r="AZ154" s="145"/>
      <c r="BA154" s="145"/>
      <c r="BB154" s="143">
        <f t="shared" si="643"/>
        <v>9.2518644267398753E-2</v>
      </c>
      <c r="BC154" s="27">
        <f t="shared" si="644"/>
        <v>5885000</v>
      </c>
      <c r="BD154" s="27">
        <f t="shared" si="645"/>
        <v>1118150</v>
      </c>
      <c r="BE154" s="27">
        <f t="shared" si="646"/>
        <v>7003150</v>
      </c>
      <c r="BF154" s="26">
        <v>1</v>
      </c>
      <c r="BG154" s="27">
        <v>4400000</v>
      </c>
      <c r="BH154" s="27">
        <v>4180000</v>
      </c>
      <c r="BI154" s="145"/>
      <c r="BJ154" s="145"/>
      <c r="BK154" s="143">
        <f t="shared" si="647"/>
        <v>3.6261886214694741E-2</v>
      </c>
      <c r="BL154" s="27">
        <f t="shared" si="648"/>
        <v>4290000</v>
      </c>
      <c r="BM154" s="27">
        <f t="shared" si="649"/>
        <v>815100</v>
      </c>
      <c r="BN154" s="28">
        <f t="shared" si="650"/>
        <v>5105100</v>
      </c>
      <c r="BO154" s="26">
        <v>1</v>
      </c>
      <c r="BP154" s="27">
        <v>4400000</v>
      </c>
      <c r="BQ154" s="27">
        <v>4752000</v>
      </c>
      <c r="BR154" s="148"/>
      <c r="BS154" s="148"/>
      <c r="BT154" s="143">
        <f t="shared" si="651"/>
        <v>5.4392829322042119E-2</v>
      </c>
      <c r="BU154" s="27">
        <f t="shared" si="652"/>
        <v>4576000</v>
      </c>
      <c r="BV154" s="28">
        <f t="shared" si="653"/>
        <v>869440</v>
      </c>
      <c r="BW154" s="30">
        <f t="shared" si="654"/>
        <v>5445440</v>
      </c>
      <c r="BX154" s="26">
        <v>1</v>
      </c>
      <c r="BY154" s="28">
        <v>4400000</v>
      </c>
      <c r="BZ154" s="28">
        <v>4752000</v>
      </c>
      <c r="CA154" s="156"/>
      <c r="CB154" s="156"/>
      <c r="CC154" s="177">
        <f t="shared" si="655"/>
        <v>5.4392829322042119E-2</v>
      </c>
      <c r="CD154" s="28">
        <f t="shared" si="656"/>
        <v>4576000</v>
      </c>
      <c r="CE154" s="28">
        <f t="shared" si="657"/>
        <v>869440</v>
      </c>
      <c r="CF154" s="29">
        <f t="shared" si="658"/>
        <v>5445440</v>
      </c>
      <c r="CG154" s="26">
        <v>1</v>
      </c>
      <c r="CH154" s="27">
        <v>3520000</v>
      </c>
      <c r="CI154" s="27">
        <v>3273600</v>
      </c>
      <c r="CJ154" s="148"/>
      <c r="CK154" s="148"/>
      <c r="CL154" s="143">
        <f t="shared" si="659"/>
        <v>5.1292719878816916E-2</v>
      </c>
      <c r="CM154" s="27">
        <f t="shared" si="660"/>
        <v>3396800</v>
      </c>
      <c r="CN154" s="27">
        <f t="shared" si="661"/>
        <v>645392</v>
      </c>
      <c r="CO154" s="28">
        <f t="shared" si="662"/>
        <v>4042192</v>
      </c>
      <c r="CP154" s="26">
        <v>1</v>
      </c>
      <c r="CQ154" s="27">
        <v>3520000</v>
      </c>
      <c r="CR154" s="27">
        <v>3273600</v>
      </c>
      <c r="CS154" s="148"/>
      <c r="CT154" s="148"/>
      <c r="CU154" s="143">
        <f t="shared" si="663"/>
        <v>5.1292719878816916E-2</v>
      </c>
      <c r="CV154" s="27">
        <f t="shared" si="664"/>
        <v>3396800</v>
      </c>
      <c r="CW154" s="28">
        <f t="shared" si="665"/>
        <v>645392</v>
      </c>
      <c r="CX154" s="29">
        <f t="shared" si="666"/>
        <v>4042192</v>
      </c>
      <c r="CY154" s="26">
        <v>1</v>
      </c>
      <c r="CZ154" s="27">
        <v>3520000</v>
      </c>
      <c r="DA154" s="27">
        <v>2816000</v>
      </c>
      <c r="DB154" s="133"/>
      <c r="DC154" s="133"/>
      <c r="DD154" s="143">
        <f t="shared" si="667"/>
        <v>0.15713484026367722</v>
      </c>
      <c r="DE154" s="27">
        <f t="shared" si="668"/>
        <v>3168000</v>
      </c>
      <c r="DF154" s="27">
        <f t="shared" si="669"/>
        <v>601920</v>
      </c>
      <c r="DG154" s="28">
        <f t="shared" si="670"/>
        <v>3769920</v>
      </c>
      <c r="DH154" s="26">
        <v>1</v>
      </c>
      <c r="DI154" s="28">
        <v>3520000</v>
      </c>
      <c r="DJ154" s="28">
        <v>4224000</v>
      </c>
      <c r="DK154" s="182"/>
      <c r="DL154" s="177">
        <f t="shared" si="671"/>
        <v>0.12856486930664501</v>
      </c>
      <c r="DM154" s="28">
        <f t="shared" si="672"/>
        <v>3872000</v>
      </c>
      <c r="DN154" s="28">
        <f t="shared" si="673"/>
        <v>735680</v>
      </c>
      <c r="DO154" s="30">
        <f t="shared" si="674"/>
        <v>4607680</v>
      </c>
    </row>
    <row r="155" spans="1:119" ht="21" customHeight="1" x14ac:dyDescent="0.25">
      <c r="A155" s="66" t="s">
        <v>207</v>
      </c>
      <c r="B155" s="67" t="s">
        <v>123</v>
      </c>
      <c r="C155" s="68" t="s">
        <v>208</v>
      </c>
      <c r="D155" s="26">
        <v>1</v>
      </c>
      <c r="E155" s="27">
        <v>2500000</v>
      </c>
      <c r="F155" s="27">
        <v>2475000</v>
      </c>
      <c r="G155" s="148"/>
      <c r="H155" s="148"/>
      <c r="I155" s="143">
        <f t="shared" si="628"/>
        <v>7.1066008159452023E-3</v>
      </c>
      <c r="J155" s="27">
        <f t="shared" si="629"/>
        <v>2487500</v>
      </c>
      <c r="K155" s="28">
        <f t="shared" si="630"/>
        <v>472625</v>
      </c>
      <c r="L155" s="29">
        <f t="shared" si="675"/>
        <v>2960125</v>
      </c>
      <c r="M155" s="31" t="s">
        <v>30</v>
      </c>
      <c r="N155" s="32" t="s">
        <v>30</v>
      </c>
      <c r="O155" s="32" t="s">
        <v>30</v>
      </c>
      <c r="P155" s="32" t="s">
        <v>30</v>
      </c>
      <c r="Q155" s="32" t="s">
        <v>30</v>
      </c>
      <c r="R155" s="32" t="s">
        <v>30</v>
      </c>
      <c r="S155" s="32" t="s">
        <v>30</v>
      </c>
      <c r="T155" s="32" t="s">
        <v>30</v>
      </c>
      <c r="U155" s="33" t="s">
        <v>30</v>
      </c>
      <c r="V155" s="26">
        <v>1</v>
      </c>
      <c r="W155" s="27">
        <v>2500000</v>
      </c>
      <c r="X155" s="27">
        <v>2700000</v>
      </c>
      <c r="Y155" s="145"/>
      <c r="Z155" s="145"/>
      <c r="AA155" s="143">
        <f t="shared" si="631"/>
        <v>5.4392829322042126E-2</v>
      </c>
      <c r="AB155" s="27">
        <f t="shared" si="632"/>
        <v>2600000</v>
      </c>
      <c r="AC155" s="28">
        <f t="shared" si="633"/>
        <v>494000</v>
      </c>
      <c r="AD155" s="29">
        <f t="shared" si="634"/>
        <v>3094000</v>
      </c>
      <c r="AE155" s="26">
        <v>1</v>
      </c>
      <c r="AF155" s="27">
        <v>2500000</v>
      </c>
      <c r="AG155" s="27">
        <v>2800000</v>
      </c>
      <c r="AH155" s="145"/>
      <c r="AI155" s="145"/>
      <c r="AJ155" s="143">
        <f t="shared" si="635"/>
        <v>8.0049824285269522E-2</v>
      </c>
      <c r="AK155" s="27">
        <f t="shared" si="636"/>
        <v>2650000</v>
      </c>
      <c r="AL155" s="28">
        <f t="shared" si="637"/>
        <v>503500</v>
      </c>
      <c r="AM155" s="30">
        <f t="shared" si="638"/>
        <v>3153500</v>
      </c>
      <c r="AN155" s="26">
        <v>1</v>
      </c>
      <c r="AO155" s="27">
        <v>2500000</v>
      </c>
      <c r="AP155" s="27">
        <v>3249000</v>
      </c>
      <c r="AQ155" s="145"/>
      <c r="AR155" s="145"/>
      <c r="AS155" s="143">
        <f t="shared" si="639"/>
        <v>0.18424873164332026</v>
      </c>
      <c r="AT155" s="27">
        <f t="shared" si="640"/>
        <v>2874500</v>
      </c>
      <c r="AU155" s="28">
        <f t="shared" si="641"/>
        <v>546155</v>
      </c>
      <c r="AV155" s="30">
        <f t="shared" si="642"/>
        <v>3420655</v>
      </c>
      <c r="AW155" s="26">
        <v>1</v>
      </c>
      <c r="AX155" s="27">
        <v>2500000</v>
      </c>
      <c r="AY155" s="27">
        <v>2850000</v>
      </c>
      <c r="AZ155" s="145"/>
      <c r="BA155" s="145"/>
      <c r="BB155" s="143">
        <f t="shared" si="643"/>
        <v>9.2518644267398739E-2</v>
      </c>
      <c r="BC155" s="27">
        <f t="shared" si="644"/>
        <v>2675000</v>
      </c>
      <c r="BD155" s="27">
        <f t="shared" si="645"/>
        <v>508250</v>
      </c>
      <c r="BE155" s="27">
        <f t="shared" si="646"/>
        <v>3183250</v>
      </c>
      <c r="BF155" s="26">
        <v>1</v>
      </c>
      <c r="BG155" s="27">
        <v>2000000</v>
      </c>
      <c r="BH155" s="27">
        <v>1900000</v>
      </c>
      <c r="BI155" s="145"/>
      <c r="BJ155" s="145"/>
      <c r="BK155" s="143">
        <f t="shared" si="647"/>
        <v>3.6261886214694748E-2</v>
      </c>
      <c r="BL155" s="27">
        <f t="shared" si="648"/>
        <v>1950000</v>
      </c>
      <c r="BM155" s="27">
        <f t="shared" si="649"/>
        <v>370500</v>
      </c>
      <c r="BN155" s="28">
        <f t="shared" si="650"/>
        <v>2320500</v>
      </c>
      <c r="BO155" s="26">
        <v>1</v>
      </c>
      <c r="BP155" s="27">
        <v>2000000</v>
      </c>
      <c r="BQ155" s="27">
        <v>2160000</v>
      </c>
      <c r="BR155" s="148"/>
      <c r="BS155" s="148"/>
      <c r="BT155" s="143">
        <f t="shared" si="651"/>
        <v>5.4392829322042119E-2</v>
      </c>
      <c r="BU155" s="27">
        <f t="shared" si="652"/>
        <v>2080000</v>
      </c>
      <c r="BV155" s="28">
        <f t="shared" si="653"/>
        <v>395200</v>
      </c>
      <c r="BW155" s="30">
        <f>+BV155+BU155</f>
        <v>2475200</v>
      </c>
      <c r="BX155" s="26">
        <v>1</v>
      </c>
      <c r="BY155" s="28">
        <v>2000000</v>
      </c>
      <c r="BZ155" s="28">
        <v>2160000</v>
      </c>
      <c r="CA155" s="156"/>
      <c r="CB155" s="156"/>
      <c r="CC155" s="177">
        <f t="shared" si="655"/>
        <v>5.4392829322042119E-2</v>
      </c>
      <c r="CD155" s="28">
        <f t="shared" si="656"/>
        <v>2080000</v>
      </c>
      <c r="CE155" s="28">
        <f t="shared" si="657"/>
        <v>395200</v>
      </c>
      <c r="CF155" s="29">
        <f t="shared" si="658"/>
        <v>2475200</v>
      </c>
      <c r="CG155" s="26">
        <v>1</v>
      </c>
      <c r="CH155" s="27">
        <v>1600000</v>
      </c>
      <c r="CI155" s="27">
        <v>1488000</v>
      </c>
      <c r="CJ155" s="148"/>
      <c r="CK155" s="148"/>
      <c r="CL155" s="143">
        <f t="shared" si="659"/>
        <v>5.1292719878816916E-2</v>
      </c>
      <c r="CM155" s="27">
        <f t="shared" si="660"/>
        <v>1544000</v>
      </c>
      <c r="CN155" s="27">
        <f t="shared" si="661"/>
        <v>293360</v>
      </c>
      <c r="CO155" s="28">
        <f t="shared" si="662"/>
        <v>1837360</v>
      </c>
      <c r="CP155" s="26">
        <v>1</v>
      </c>
      <c r="CQ155" s="27">
        <v>1600000</v>
      </c>
      <c r="CR155" s="27">
        <v>1488000</v>
      </c>
      <c r="CS155" s="148"/>
      <c r="CT155" s="148"/>
      <c r="CU155" s="143">
        <f t="shared" si="663"/>
        <v>5.1292719878816916E-2</v>
      </c>
      <c r="CV155" s="27">
        <f t="shared" si="664"/>
        <v>1544000</v>
      </c>
      <c r="CW155" s="28">
        <f t="shared" si="665"/>
        <v>293360</v>
      </c>
      <c r="CX155" s="29">
        <f t="shared" si="666"/>
        <v>1837360</v>
      </c>
      <c r="CY155" s="26">
        <v>1</v>
      </c>
      <c r="CZ155" s="27">
        <v>1600000</v>
      </c>
      <c r="DA155" s="27">
        <v>1280000</v>
      </c>
      <c r="DB155" s="133"/>
      <c r="DC155" s="133"/>
      <c r="DD155" s="143">
        <f t="shared" si="667"/>
        <v>0.15713484026367722</v>
      </c>
      <c r="DE155" s="27">
        <f t="shared" si="668"/>
        <v>1440000</v>
      </c>
      <c r="DF155" s="27">
        <f t="shared" si="669"/>
        <v>273600</v>
      </c>
      <c r="DG155" s="28">
        <f t="shared" si="670"/>
        <v>1713600</v>
      </c>
      <c r="DH155" s="26">
        <v>1</v>
      </c>
      <c r="DI155" s="28">
        <v>1600000</v>
      </c>
      <c r="DJ155" s="28">
        <v>1920000</v>
      </c>
      <c r="DK155" s="182"/>
      <c r="DL155" s="177">
        <f t="shared" si="671"/>
        <v>0.12856486930664501</v>
      </c>
      <c r="DM155" s="28">
        <f t="shared" si="672"/>
        <v>1760000</v>
      </c>
      <c r="DN155" s="28">
        <f t="shared" si="673"/>
        <v>334400</v>
      </c>
      <c r="DO155" s="30">
        <f t="shared" si="674"/>
        <v>2094400</v>
      </c>
    </row>
    <row r="156" spans="1:119" ht="21" customHeight="1" x14ac:dyDescent="0.25">
      <c r="A156" s="66" t="s">
        <v>209</v>
      </c>
      <c r="B156" s="67" t="s">
        <v>210</v>
      </c>
      <c r="C156" s="68" t="s">
        <v>211</v>
      </c>
      <c r="D156" s="26">
        <v>1</v>
      </c>
      <c r="E156" s="27">
        <v>4200000</v>
      </c>
      <c r="F156" s="27">
        <v>3948000</v>
      </c>
      <c r="G156" s="148"/>
      <c r="H156" s="148"/>
      <c r="I156" s="143">
        <f t="shared" si="628"/>
        <v>4.3738563784734896E-2</v>
      </c>
      <c r="J156" s="27">
        <f t="shared" si="629"/>
        <v>4074000</v>
      </c>
      <c r="K156" s="28">
        <f t="shared" si="630"/>
        <v>774060</v>
      </c>
      <c r="L156" s="29">
        <f t="shared" si="675"/>
        <v>4848060</v>
      </c>
      <c r="M156" s="26">
        <v>1</v>
      </c>
      <c r="N156" s="27">
        <v>4200000</v>
      </c>
      <c r="O156" s="27">
        <v>3780000</v>
      </c>
      <c r="P156" s="145"/>
      <c r="Q156" s="145"/>
      <c r="R156" s="143">
        <f t="shared" ref="R156:R167" si="676">+STDEVA(N156:O156)/AVERAGE(N156:O156)</f>
        <v>7.4432292756478682E-2</v>
      </c>
      <c r="S156" s="27">
        <f t="shared" ref="S156:S167" si="677">+AVERAGE(N156:P156)</f>
        <v>3990000</v>
      </c>
      <c r="T156" s="28">
        <f t="shared" ref="T156:T167" si="678">+S156*19%</f>
        <v>758100</v>
      </c>
      <c r="U156" s="30">
        <f t="shared" ref="U156:U167" si="679">+T156+S156</f>
        <v>4748100</v>
      </c>
      <c r="V156" s="26">
        <v>1</v>
      </c>
      <c r="W156" s="27">
        <v>4200000</v>
      </c>
      <c r="X156" s="27">
        <v>4536000</v>
      </c>
      <c r="Y156" s="145"/>
      <c r="Z156" s="145"/>
      <c r="AA156" s="143">
        <f t="shared" si="631"/>
        <v>5.4392829322042119E-2</v>
      </c>
      <c r="AB156" s="27">
        <f t="shared" si="632"/>
        <v>4368000</v>
      </c>
      <c r="AC156" s="28">
        <f t="shared" si="633"/>
        <v>829920</v>
      </c>
      <c r="AD156" s="29">
        <f t="shared" si="634"/>
        <v>5197920</v>
      </c>
      <c r="AE156" s="26">
        <v>1</v>
      </c>
      <c r="AF156" s="27">
        <v>4200000</v>
      </c>
      <c r="AG156" s="27">
        <v>4704000</v>
      </c>
      <c r="AH156" s="145"/>
      <c r="AI156" s="145"/>
      <c r="AJ156" s="143">
        <f t="shared" si="635"/>
        <v>8.0049824285269522E-2</v>
      </c>
      <c r="AK156" s="27">
        <f t="shared" si="636"/>
        <v>4452000</v>
      </c>
      <c r="AL156" s="28">
        <f t="shared" si="637"/>
        <v>845880</v>
      </c>
      <c r="AM156" s="30">
        <f t="shared" si="638"/>
        <v>5297880</v>
      </c>
      <c r="AN156" s="26">
        <v>1</v>
      </c>
      <c r="AO156" s="27">
        <v>4200000</v>
      </c>
      <c r="AP156" s="27">
        <v>5458320</v>
      </c>
      <c r="AQ156" s="145"/>
      <c r="AR156" s="145"/>
      <c r="AS156" s="143">
        <f t="shared" si="639"/>
        <v>0.18424873164332026</v>
      </c>
      <c r="AT156" s="27">
        <f t="shared" si="640"/>
        <v>4829160</v>
      </c>
      <c r="AU156" s="28">
        <f t="shared" si="641"/>
        <v>917540.4</v>
      </c>
      <c r="AV156" s="30">
        <f t="shared" si="642"/>
        <v>5746700.4000000004</v>
      </c>
      <c r="AW156" s="26">
        <v>1</v>
      </c>
      <c r="AX156" s="27">
        <v>4200000</v>
      </c>
      <c r="AY156" s="27">
        <v>4788000</v>
      </c>
      <c r="AZ156" s="145"/>
      <c r="BA156" s="145"/>
      <c r="BB156" s="143">
        <f t="shared" si="643"/>
        <v>9.2518644267398739E-2</v>
      </c>
      <c r="BC156" s="27">
        <f t="shared" si="644"/>
        <v>4494000</v>
      </c>
      <c r="BD156" s="27">
        <f t="shared" si="645"/>
        <v>853860</v>
      </c>
      <c r="BE156" s="27">
        <f t="shared" si="646"/>
        <v>5347860</v>
      </c>
      <c r="BF156" s="26">
        <v>1</v>
      </c>
      <c r="BG156" s="27">
        <v>3360000</v>
      </c>
      <c r="BH156" s="27">
        <v>3192000</v>
      </c>
      <c r="BI156" s="145"/>
      <c r="BJ156" s="145"/>
      <c r="BK156" s="143">
        <f t="shared" si="647"/>
        <v>3.6261886214694748E-2</v>
      </c>
      <c r="BL156" s="27">
        <f t="shared" si="648"/>
        <v>3276000</v>
      </c>
      <c r="BM156" s="27">
        <f t="shared" si="649"/>
        <v>622440</v>
      </c>
      <c r="BN156" s="28">
        <f t="shared" si="650"/>
        <v>3898440</v>
      </c>
      <c r="BO156" s="26">
        <v>1</v>
      </c>
      <c r="BP156" s="27">
        <v>3360000</v>
      </c>
      <c r="BQ156" s="27">
        <v>3628800</v>
      </c>
      <c r="BR156" s="148"/>
      <c r="BS156" s="148"/>
      <c r="BT156" s="143">
        <f t="shared" si="651"/>
        <v>5.4392829322042112E-2</v>
      </c>
      <c r="BU156" s="27">
        <f t="shared" si="652"/>
        <v>3494400</v>
      </c>
      <c r="BV156" s="28">
        <f t="shared" si="653"/>
        <v>663936</v>
      </c>
      <c r="BW156" s="30">
        <f t="shared" si="654"/>
        <v>4158336</v>
      </c>
      <c r="BX156" s="26">
        <v>1</v>
      </c>
      <c r="BY156" s="28">
        <v>3360000</v>
      </c>
      <c r="BZ156" s="28">
        <v>3628800</v>
      </c>
      <c r="CA156" s="156"/>
      <c r="CB156" s="156"/>
      <c r="CC156" s="177">
        <f t="shared" si="655"/>
        <v>5.4392829322042112E-2</v>
      </c>
      <c r="CD156" s="28">
        <f t="shared" si="656"/>
        <v>3494400</v>
      </c>
      <c r="CE156" s="28">
        <f t="shared" si="657"/>
        <v>663936</v>
      </c>
      <c r="CF156" s="29">
        <f t="shared" si="658"/>
        <v>4158336</v>
      </c>
      <c r="CG156" s="26">
        <v>1</v>
      </c>
      <c r="CH156" s="27">
        <v>2688000</v>
      </c>
      <c r="CI156" s="27">
        <v>2499840</v>
      </c>
      <c r="CJ156" s="148"/>
      <c r="CK156" s="148"/>
      <c r="CL156" s="143">
        <f t="shared" si="659"/>
        <v>5.1292719878816916E-2</v>
      </c>
      <c r="CM156" s="27">
        <f t="shared" si="660"/>
        <v>2593920</v>
      </c>
      <c r="CN156" s="27">
        <f t="shared" si="661"/>
        <v>492844.79999999999</v>
      </c>
      <c r="CO156" s="28">
        <f t="shared" si="662"/>
        <v>3086764.8</v>
      </c>
      <c r="CP156" s="26">
        <v>1</v>
      </c>
      <c r="CQ156" s="27">
        <v>2688000</v>
      </c>
      <c r="CR156" s="27">
        <v>2499840</v>
      </c>
      <c r="CS156" s="148"/>
      <c r="CT156" s="148"/>
      <c r="CU156" s="143">
        <f t="shared" si="663"/>
        <v>5.1292719878816916E-2</v>
      </c>
      <c r="CV156" s="27">
        <f t="shared" si="664"/>
        <v>2593920</v>
      </c>
      <c r="CW156" s="28">
        <f t="shared" si="665"/>
        <v>492844.79999999999</v>
      </c>
      <c r="CX156" s="29">
        <f t="shared" si="666"/>
        <v>3086764.8</v>
      </c>
      <c r="CY156" s="26">
        <v>1</v>
      </c>
      <c r="CZ156" s="27">
        <v>2688000</v>
      </c>
      <c r="DA156" s="27">
        <v>2150400</v>
      </c>
      <c r="DB156" s="133"/>
      <c r="DC156" s="133"/>
      <c r="DD156" s="143">
        <f t="shared" si="667"/>
        <v>0.15713484026367722</v>
      </c>
      <c r="DE156" s="27">
        <f t="shared" si="668"/>
        <v>2419200</v>
      </c>
      <c r="DF156" s="27">
        <f t="shared" si="669"/>
        <v>459648</v>
      </c>
      <c r="DG156" s="28">
        <f t="shared" si="670"/>
        <v>2878848</v>
      </c>
      <c r="DH156" s="26">
        <v>1</v>
      </c>
      <c r="DI156" s="28">
        <v>2688000</v>
      </c>
      <c r="DJ156" s="28">
        <v>3225600</v>
      </c>
      <c r="DK156" s="182"/>
      <c r="DL156" s="177">
        <f t="shared" si="671"/>
        <v>0.12856486930664501</v>
      </c>
      <c r="DM156" s="28">
        <f t="shared" si="672"/>
        <v>2956800</v>
      </c>
      <c r="DN156" s="28">
        <f t="shared" si="673"/>
        <v>561792</v>
      </c>
      <c r="DO156" s="30">
        <f t="shared" si="674"/>
        <v>3518592</v>
      </c>
    </row>
    <row r="157" spans="1:119" ht="21" customHeight="1" x14ac:dyDescent="0.25">
      <c r="A157" s="66" t="s">
        <v>212</v>
      </c>
      <c r="B157" s="67" t="s">
        <v>210</v>
      </c>
      <c r="C157" s="68" t="s">
        <v>213</v>
      </c>
      <c r="D157" s="26">
        <v>1</v>
      </c>
      <c r="E157" s="27">
        <v>4200000</v>
      </c>
      <c r="F157" s="27">
        <v>3864000</v>
      </c>
      <c r="G157" s="148"/>
      <c r="H157" s="148"/>
      <c r="I157" s="143">
        <f t="shared" si="628"/>
        <v>5.8925565098878967E-2</v>
      </c>
      <c r="J157" s="27">
        <f t="shared" si="629"/>
        <v>4032000</v>
      </c>
      <c r="K157" s="28">
        <f t="shared" si="630"/>
        <v>766080</v>
      </c>
      <c r="L157" s="29">
        <f t="shared" si="675"/>
        <v>4798080</v>
      </c>
      <c r="M157" s="26">
        <v>1</v>
      </c>
      <c r="N157" s="27">
        <v>4200000</v>
      </c>
      <c r="O157" s="27">
        <v>3780000</v>
      </c>
      <c r="P157" s="145"/>
      <c r="Q157" s="145"/>
      <c r="R157" s="143">
        <f t="shared" si="676"/>
        <v>7.4432292756478682E-2</v>
      </c>
      <c r="S157" s="27">
        <f t="shared" si="677"/>
        <v>3990000</v>
      </c>
      <c r="T157" s="28">
        <f t="shared" si="678"/>
        <v>758100</v>
      </c>
      <c r="U157" s="30">
        <f t="shared" si="679"/>
        <v>4748100</v>
      </c>
      <c r="V157" s="26">
        <v>1</v>
      </c>
      <c r="W157" s="27">
        <v>4200000</v>
      </c>
      <c r="X157" s="27">
        <v>4536000</v>
      </c>
      <c r="Y157" s="145"/>
      <c r="Z157" s="145"/>
      <c r="AA157" s="143">
        <f t="shared" si="631"/>
        <v>5.4392829322042119E-2</v>
      </c>
      <c r="AB157" s="27">
        <f t="shared" si="632"/>
        <v>4368000</v>
      </c>
      <c r="AC157" s="28">
        <f t="shared" si="633"/>
        <v>829920</v>
      </c>
      <c r="AD157" s="29">
        <f t="shared" si="634"/>
        <v>5197920</v>
      </c>
      <c r="AE157" s="26">
        <v>1</v>
      </c>
      <c r="AF157" s="27">
        <v>4200000</v>
      </c>
      <c r="AG157" s="27">
        <v>4704000</v>
      </c>
      <c r="AH157" s="145"/>
      <c r="AI157" s="145"/>
      <c r="AJ157" s="143">
        <f t="shared" si="635"/>
        <v>8.0049824285269522E-2</v>
      </c>
      <c r="AK157" s="27">
        <f t="shared" si="636"/>
        <v>4452000</v>
      </c>
      <c r="AL157" s="28">
        <f t="shared" si="637"/>
        <v>845880</v>
      </c>
      <c r="AM157" s="30">
        <f t="shared" si="638"/>
        <v>5297880</v>
      </c>
      <c r="AN157" s="26">
        <v>1</v>
      </c>
      <c r="AO157" s="27">
        <v>4200000</v>
      </c>
      <c r="AP157" s="27">
        <v>5458320</v>
      </c>
      <c r="AQ157" s="145"/>
      <c r="AR157" s="145"/>
      <c r="AS157" s="143">
        <f t="shared" si="639"/>
        <v>0.18424873164332026</v>
      </c>
      <c r="AT157" s="27">
        <f t="shared" si="640"/>
        <v>4829160</v>
      </c>
      <c r="AU157" s="28">
        <f t="shared" si="641"/>
        <v>917540.4</v>
      </c>
      <c r="AV157" s="30">
        <f t="shared" si="642"/>
        <v>5746700.4000000004</v>
      </c>
      <c r="AW157" s="26">
        <v>1</v>
      </c>
      <c r="AX157" s="27">
        <v>4200000</v>
      </c>
      <c r="AY157" s="27">
        <v>4788000</v>
      </c>
      <c r="AZ157" s="145"/>
      <c r="BA157" s="145"/>
      <c r="BB157" s="143">
        <f t="shared" si="643"/>
        <v>9.2518644267398739E-2</v>
      </c>
      <c r="BC157" s="27">
        <f t="shared" si="644"/>
        <v>4494000</v>
      </c>
      <c r="BD157" s="27">
        <f t="shared" si="645"/>
        <v>853860</v>
      </c>
      <c r="BE157" s="27">
        <f t="shared" si="646"/>
        <v>5347860</v>
      </c>
      <c r="BF157" s="26">
        <v>1</v>
      </c>
      <c r="BG157" s="27">
        <v>3360000</v>
      </c>
      <c r="BH157" s="27">
        <v>3192000</v>
      </c>
      <c r="BI157" s="145"/>
      <c r="BJ157" s="145"/>
      <c r="BK157" s="143">
        <f t="shared" si="647"/>
        <v>3.6261886214694748E-2</v>
      </c>
      <c r="BL157" s="27">
        <f t="shared" si="648"/>
        <v>3276000</v>
      </c>
      <c r="BM157" s="27">
        <f t="shared" si="649"/>
        <v>622440</v>
      </c>
      <c r="BN157" s="28">
        <f t="shared" si="650"/>
        <v>3898440</v>
      </c>
      <c r="BO157" s="26">
        <v>1</v>
      </c>
      <c r="BP157" s="27">
        <v>3360000</v>
      </c>
      <c r="BQ157" s="27">
        <v>3628800</v>
      </c>
      <c r="BR157" s="148"/>
      <c r="BS157" s="148"/>
      <c r="BT157" s="143">
        <f t="shared" si="651"/>
        <v>5.4392829322042112E-2</v>
      </c>
      <c r="BU157" s="27">
        <f t="shared" si="652"/>
        <v>3494400</v>
      </c>
      <c r="BV157" s="28">
        <f t="shared" si="653"/>
        <v>663936</v>
      </c>
      <c r="BW157" s="30">
        <f t="shared" si="654"/>
        <v>4158336</v>
      </c>
      <c r="BX157" s="26">
        <v>1</v>
      </c>
      <c r="BY157" s="28">
        <v>3360000</v>
      </c>
      <c r="BZ157" s="28">
        <v>3628800</v>
      </c>
      <c r="CA157" s="156"/>
      <c r="CB157" s="156"/>
      <c r="CC157" s="177">
        <f t="shared" si="655"/>
        <v>5.4392829322042112E-2</v>
      </c>
      <c r="CD157" s="28">
        <f t="shared" si="656"/>
        <v>3494400</v>
      </c>
      <c r="CE157" s="28">
        <f t="shared" si="657"/>
        <v>663936</v>
      </c>
      <c r="CF157" s="29">
        <f t="shared" si="658"/>
        <v>4158336</v>
      </c>
      <c r="CG157" s="26">
        <v>1</v>
      </c>
      <c r="CH157" s="27">
        <v>2688000</v>
      </c>
      <c r="CI157" s="27">
        <v>2499840</v>
      </c>
      <c r="CJ157" s="148"/>
      <c r="CK157" s="148"/>
      <c r="CL157" s="143">
        <f t="shared" si="659"/>
        <v>5.1292719878816916E-2</v>
      </c>
      <c r="CM157" s="27">
        <f t="shared" si="660"/>
        <v>2593920</v>
      </c>
      <c r="CN157" s="27">
        <f t="shared" si="661"/>
        <v>492844.79999999999</v>
      </c>
      <c r="CO157" s="28">
        <f t="shared" si="662"/>
        <v>3086764.8</v>
      </c>
      <c r="CP157" s="26">
        <v>1</v>
      </c>
      <c r="CQ157" s="27">
        <v>2688000</v>
      </c>
      <c r="CR157" s="27">
        <v>2499840</v>
      </c>
      <c r="CS157" s="148"/>
      <c r="CT157" s="148"/>
      <c r="CU157" s="143">
        <f t="shared" si="663"/>
        <v>5.1292719878816916E-2</v>
      </c>
      <c r="CV157" s="27">
        <f t="shared" si="664"/>
        <v>2593920</v>
      </c>
      <c r="CW157" s="28">
        <f t="shared" si="665"/>
        <v>492844.79999999999</v>
      </c>
      <c r="CX157" s="29">
        <f t="shared" si="666"/>
        <v>3086764.8</v>
      </c>
      <c r="CY157" s="26">
        <v>1</v>
      </c>
      <c r="CZ157" s="27">
        <v>2688000</v>
      </c>
      <c r="DA157" s="27">
        <v>2150400</v>
      </c>
      <c r="DB157" s="133"/>
      <c r="DC157" s="133"/>
      <c r="DD157" s="143">
        <f t="shared" si="667"/>
        <v>0.15713484026367722</v>
      </c>
      <c r="DE157" s="27">
        <f t="shared" si="668"/>
        <v>2419200</v>
      </c>
      <c r="DF157" s="27">
        <f t="shared" si="669"/>
        <v>459648</v>
      </c>
      <c r="DG157" s="28">
        <f t="shared" si="670"/>
        <v>2878848</v>
      </c>
      <c r="DH157" s="26">
        <v>1</v>
      </c>
      <c r="DI157" s="28">
        <v>2688000</v>
      </c>
      <c r="DJ157" s="28">
        <v>3225600</v>
      </c>
      <c r="DK157" s="182"/>
      <c r="DL157" s="177">
        <f t="shared" si="671"/>
        <v>0.12856486930664501</v>
      </c>
      <c r="DM157" s="28">
        <f t="shared" si="672"/>
        <v>2956800</v>
      </c>
      <c r="DN157" s="28">
        <f t="shared" si="673"/>
        <v>561792</v>
      </c>
      <c r="DO157" s="30">
        <f t="shared" si="674"/>
        <v>3518592</v>
      </c>
    </row>
    <row r="158" spans="1:119" ht="21" customHeight="1" x14ac:dyDescent="0.25">
      <c r="A158" s="66" t="s">
        <v>214</v>
      </c>
      <c r="B158" s="67" t="s">
        <v>210</v>
      </c>
      <c r="C158" s="68" t="s">
        <v>215</v>
      </c>
      <c r="D158" s="26">
        <v>1</v>
      </c>
      <c r="E158" s="27">
        <v>3800000</v>
      </c>
      <c r="F158" s="27">
        <v>3230000</v>
      </c>
      <c r="G158" s="148"/>
      <c r="H158" s="148"/>
      <c r="I158" s="143">
        <f t="shared" si="628"/>
        <v>0.11466596451673743</v>
      </c>
      <c r="J158" s="27">
        <f t="shared" si="629"/>
        <v>3515000</v>
      </c>
      <c r="K158" s="28">
        <f t="shared" si="630"/>
        <v>667850</v>
      </c>
      <c r="L158" s="29">
        <f t="shared" si="675"/>
        <v>4182850</v>
      </c>
      <c r="M158" s="26">
        <v>1</v>
      </c>
      <c r="N158" s="27">
        <v>3800000</v>
      </c>
      <c r="O158" s="27">
        <v>3420000</v>
      </c>
      <c r="P158" s="145"/>
      <c r="Q158" s="145"/>
      <c r="R158" s="143">
        <f t="shared" si="676"/>
        <v>7.4432292756478696E-2</v>
      </c>
      <c r="S158" s="27">
        <f t="shared" si="677"/>
        <v>3610000</v>
      </c>
      <c r="T158" s="28">
        <f t="shared" si="678"/>
        <v>685900</v>
      </c>
      <c r="U158" s="30">
        <f t="shared" si="679"/>
        <v>4295900</v>
      </c>
      <c r="V158" s="26">
        <v>1</v>
      </c>
      <c r="W158" s="27">
        <v>3800000</v>
      </c>
      <c r="X158" s="27">
        <v>4104000</v>
      </c>
      <c r="Y158" s="145"/>
      <c r="Z158" s="145"/>
      <c r="AA158" s="143">
        <f t="shared" si="631"/>
        <v>5.4392829322042119E-2</v>
      </c>
      <c r="AB158" s="27">
        <f t="shared" si="632"/>
        <v>3952000</v>
      </c>
      <c r="AC158" s="28">
        <f t="shared" si="633"/>
        <v>750880</v>
      </c>
      <c r="AD158" s="29">
        <f t="shared" si="634"/>
        <v>4702880</v>
      </c>
      <c r="AE158" s="26">
        <v>1</v>
      </c>
      <c r="AF158" s="27">
        <v>3800000</v>
      </c>
      <c r="AG158" s="27">
        <v>4256000</v>
      </c>
      <c r="AH158" s="145"/>
      <c r="AI158" s="145"/>
      <c r="AJ158" s="143">
        <f t="shared" si="635"/>
        <v>8.0049824285269536E-2</v>
      </c>
      <c r="AK158" s="27">
        <f t="shared" si="636"/>
        <v>4028000</v>
      </c>
      <c r="AL158" s="28">
        <f t="shared" si="637"/>
        <v>765320</v>
      </c>
      <c r="AM158" s="30">
        <f t="shared" si="638"/>
        <v>4793320</v>
      </c>
      <c r="AN158" s="26">
        <v>1</v>
      </c>
      <c r="AO158" s="27">
        <v>3800000</v>
      </c>
      <c r="AP158" s="27">
        <v>4938480</v>
      </c>
      <c r="AQ158" s="145"/>
      <c r="AR158" s="145"/>
      <c r="AS158" s="143">
        <f t="shared" si="639"/>
        <v>0.18424873164332026</v>
      </c>
      <c r="AT158" s="27">
        <f t="shared" si="640"/>
        <v>4369240</v>
      </c>
      <c r="AU158" s="28">
        <f t="shared" si="641"/>
        <v>830155.6</v>
      </c>
      <c r="AV158" s="30">
        <f t="shared" si="642"/>
        <v>5199395.5999999996</v>
      </c>
      <c r="AW158" s="26">
        <v>1</v>
      </c>
      <c r="AX158" s="27">
        <v>3800000</v>
      </c>
      <c r="AY158" s="27">
        <v>4332000</v>
      </c>
      <c r="AZ158" s="145"/>
      <c r="BA158" s="145"/>
      <c r="BB158" s="143">
        <f t="shared" si="643"/>
        <v>9.2518644267398739E-2</v>
      </c>
      <c r="BC158" s="27">
        <f t="shared" si="644"/>
        <v>4066000</v>
      </c>
      <c r="BD158" s="27">
        <f t="shared" si="645"/>
        <v>772540</v>
      </c>
      <c r="BE158" s="27">
        <f t="shared" si="646"/>
        <v>4838540</v>
      </c>
      <c r="BF158" s="26">
        <v>1</v>
      </c>
      <c r="BG158" s="27">
        <v>3040000</v>
      </c>
      <c r="BH158" s="27">
        <v>2888000</v>
      </c>
      <c r="BI158" s="145"/>
      <c r="BJ158" s="145"/>
      <c r="BK158" s="143">
        <f t="shared" si="647"/>
        <v>3.6261886214694748E-2</v>
      </c>
      <c r="BL158" s="27">
        <f t="shared" si="648"/>
        <v>2964000</v>
      </c>
      <c r="BM158" s="27">
        <f t="shared" si="649"/>
        <v>563160</v>
      </c>
      <c r="BN158" s="28">
        <f t="shared" si="650"/>
        <v>3527160</v>
      </c>
      <c r="BO158" s="26">
        <v>1</v>
      </c>
      <c r="BP158" s="27">
        <v>3040000</v>
      </c>
      <c r="BQ158" s="27">
        <v>3283200</v>
      </c>
      <c r="BR158" s="148"/>
      <c r="BS158" s="148"/>
      <c r="BT158" s="143">
        <f t="shared" si="651"/>
        <v>5.4392829322042112E-2</v>
      </c>
      <c r="BU158" s="27">
        <f t="shared" si="652"/>
        <v>3161600</v>
      </c>
      <c r="BV158" s="28">
        <f t="shared" si="653"/>
        <v>600704</v>
      </c>
      <c r="BW158" s="30">
        <f t="shared" si="654"/>
        <v>3762304</v>
      </c>
      <c r="BX158" s="26">
        <v>1</v>
      </c>
      <c r="BY158" s="28">
        <v>3040000</v>
      </c>
      <c r="BZ158" s="28">
        <v>3283200</v>
      </c>
      <c r="CA158" s="156"/>
      <c r="CB158" s="156"/>
      <c r="CC158" s="177">
        <f t="shared" si="655"/>
        <v>5.4392829322042112E-2</v>
      </c>
      <c r="CD158" s="28">
        <f t="shared" si="656"/>
        <v>3161600</v>
      </c>
      <c r="CE158" s="28">
        <f t="shared" si="657"/>
        <v>600704</v>
      </c>
      <c r="CF158" s="29">
        <f t="shared" si="658"/>
        <v>3762304</v>
      </c>
      <c r="CG158" s="26">
        <v>1</v>
      </c>
      <c r="CH158" s="27">
        <v>2432000</v>
      </c>
      <c r="CI158" s="27">
        <v>2261760</v>
      </c>
      <c r="CJ158" s="148"/>
      <c r="CK158" s="148"/>
      <c r="CL158" s="143">
        <f t="shared" si="659"/>
        <v>5.1292719878816916E-2</v>
      </c>
      <c r="CM158" s="27">
        <f t="shared" si="660"/>
        <v>2346880</v>
      </c>
      <c r="CN158" s="27">
        <f t="shared" si="661"/>
        <v>445907.20000000001</v>
      </c>
      <c r="CO158" s="28">
        <f t="shared" si="662"/>
        <v>2792787.2</v>
      </c>
      <c r="CP158" s="26">
        <v>1</v>
      </c>
      <c r="CQ158" s="27">
        <v>2432000</v>
      </c>
      <c r="CR158" s="27">
        <v>2261760</v>
      </c>
      <c r="CS158" s="148"/>
      <c r="CT158" s="148"/>
      <c r="CU158" s="143">
        <f t="shared" si="663"/>
        <v>5.1292719878816916E-2</v>
      </c>
      <c r="CV158" s="27">
        <f t="shared" si="664"/>
        <v>2346880</v>
      </c>
      <c r="CW158" s="28">
        <f t="shared" si="665"/>
        <v>445907.20000000001</v>
      </c>
      <c r="CX158" s="29">
        <f t="shared" si="666"/>
        <v>2792787.2</v>
      </c>
      <c r="CY158" s="26">
        <v>1</v>
      </c>
      <c r="CZ158" s="27">
        <v>2432000</v>
      </c>
      <c r="DA158" s="27">
        <v>1945600</v>
      </c>
      <c r="DB158" s="133"/>
      <c r="DC158" s="133"/>
      <c r="DD158" s="143">
        <f t="shared" si="667"/>
        <v>0.15713484026367722</v>
      </c>
      <c r="DE158" s="27">
        <f t="shared" si="668"/>
        <v>2188800</v>
      </c>
      <c r="DF158" s="27">
        <f t="shared" si="669"/>
        <v>415872</v>
      </c>
      <c r="DG158" s="28">
        <f t="shared" si="670"/>
        <v>2604672</v>
      </c>
      <c r="DH158" s="26">
        <v>1</v>
      </c>
      <c r="DI158" s="28">
        <v>2432000</v>
      </c>
      <c r="DJ158" s="28">
        <v>2918400</v>
      </c>
      <c r="DK158" s="182"/>
      <c r="DL158" s="177">
        <f t="shared" si="671"/>
        <v>0.12856486930664499</v>
      </c>
      <c r="DM158" s="28">
        <f t="shared" si="672"/>
        <v>2675200</v>
      </c>
      <c r="DN158" s="28">
        <f t="shared" si="673"/>
        <v>508288</v>
      </c>
      <c r="DO158" s="30">
        <f t="shared" si="674"/>
        <v>3183488</v>
      </c>
    </row>
    <row r="159" spans="1:119" ht="21" customHeight="1" x14ac:dyDescent="0.25">
      <c r="A159" s="66" t="s">
        <v>216</v>
      </c>
      <c r="B159" s="67" t="s">
        <v>210</v>
      </c>
      <c r="C159" s="68" t="s">
        <v>217</v>
      </c>
      <c r="D159" s="26">
        <v>1</v>
      </c>
      <c r="E159" s="27">
        <v>4200000</v>
      </c>
      <c r="F159" s="27">
        <v>3696000</v>
      </c>
      <c r="G159" s="148"/>
      <c r="H159" s="148"/>
      <c r="I159" s="143">
        <f t="shared" si="628"/>
        <v>9.0268950789772026E-2</v>
      </c>
      <c r="J159" s="27">
        <f t="shared" si="629"/>
        <v>3948000</v>
      </c>
      <c r="K159" s="28">
        <f t="shared" si="630"/>
        <v>750120</v>
      </c>
      <c r="L159" s="29">
        <f t="shared" si="675"/>
        <v>4698120</v>
      </c>
      <c r="M159" s="26">
        <v>1</v>
      </c>
      <c r="N159" s="27">
        <v>4200000</v>
      </c>
      <c r="O159" s="27">
        <v>3780000</v>
      </c>
      <c r="P159" s="145"/>
      <c r="Q159" s="145"/>
      <c r="R159" s="143">
        <f t="shared" si="676"/>
        <v>7.4432292756478682E-2</v>
      </c>
      <c r="S159" s="27">
        <f t="shared" si="677"/>
        <v>3990000</v>
      </c>
      <c r="T159" s="28">
        <f t="shared" si="678"/>
        <v>758100</v>
      </c>
      <c r="U159" s="30">
        <f t="shared" si="679"/>
        <v>4748100</v>
      </c>
      <c r="V159" s="26">
        <v>1</v>
      </c>
      <c r="W159" s="27">
        <v>4200000</v>
      </c>
      <c r="X159" s="27">
        <v>4536000</v>
      </c>
      <c r="Y159" s="145"/>
      <c r="Z159" s="145"/>
      <c r="AA159" s="143">
        <f t="shared" si="631"/>
        <v>5.4392829322042119E-2</v>
      </c>
      <c r="AB159" s="27">
        <f t="shared" si="632"/>
        <v>4368000</v>
      </c>
      <c r="AC159" s="28">
        <f t="shared" si="633"/>
        <v>829920</v>
      </c>
      <c r="AD159" s="29">
        <f t="shared" si="634"/>
        <v>5197920</v>
      </c>
      <c r="AE159" s="26">
        <v>1</v>
      </c>
      <c r="AF159" s="27">
        <v>4200000</v>
      </c>
      <c r="AG159" s="27">
        <v>4704000</v>
      </c>
      <c r="AH159" s="145"/>
      <c r="AI159" s="145"/>
      <c r="AJ159" s="143">
        <f t="shared" si="635"/>
        <v>8.0049824285269522E-2</v>
      </c>
      <c r="AK159" s="27">
        <f t="shared" si="636"/>
        <v>4452000</v>
      </c>
      <c r="AL159" s="28">
        <f t="shared" si="637"/>
        <v>845880</v>
      </c>
      <c r="AM159" s="30">
        <f t="shared" si="638"/>
        <v>5297880</v>
      </c>
      <c r="AN159" s="26">
        <v>1</v>
      </c>
      <c r="AO159" s="27">
        <v>4200000</v>
      </c>
      <c r="AP159" s="27">
        <v>5458320</v>
      </c>
      <c r="AQ159" s="145"/>
      <c r="AR159" s="145"/>
      <c r="AS159" s="143">
        <f t="shared" si="639"/>
        <v>0.18424873164332026</v>
      </c>
      <c r="AT159" s="27">
        <f t="shared" si="640"/>
        <v>4829160</v>
      </c>
      <c r="AU159" s="28">
        <f t="shared" si="641"/>
        <v>917540.4</v>
      </c>
      <c r="AV159" s="30">
        <f t="shared" si="642"/>
        <v>5746700.4000000004</v>
      </c>
      <c r="AW159" s="26">
        <v>1</v>
      </c>
      <c r="AX159" s="27">
        <v>4200000</v>
      </c>
      <c r="AY159" s="27">
        <v>4788000</v>
      </c>
      <c r="AZ159" s="145"/>
      <c r="BA159" s="145"/>
      <c r="BB159" s="143">
        <f t="shared" si="643"/>
        <v>9.2518644267398739E-2</v>
      </c>
      <c r="BC159" s="27">
        <f t="shared" si="644"/>
        <v>4494000</v>
      </c>
      <c r="BD159" s="27">
        <f t="shared" si="645"/>
        <v>853860</v>
      </c>
      <c r="BE159" s="27">
        <f t="shared" si="646"/>
        <v>5347860</v>
      </c>
      <c r="BF159" s="26">
        <v>1</v>
      </c>
      <c r="BG159" s="27">
        <v>3360000</v>
      </c>
      <c r="BH159" s="27">
        <v>3192000</v>
      </c>
      <c r="BI159" s="145"/>
      <c r="BJ159" s="145"/>
      <c r="BK159" s="143">
        <f t="shared" si="647"/>
        <v>3.6261886214694748E-2</v>
      </c>
      <c r="BL159" s="27">
        <f t="shared" si="648"/>
        <v>3276000</v>
      </c>
      <c r="BM159" s="27">
        <f t="shared" si="649"/>
        <v>622440</v>
      </c>
      <c r="BN159" s="28">
        <f t="shared" si="650"/>
        <v>3898440</v>
      </c>
      <c r="BO159" s="26">
        <v>1</v>
      </c>
      <c r="BP159" s="27">
        <v>3360000</v>
      </c>
      <c r="BQ159" s="27">
        <v>3628800</v>
      </c>
      <c r="BR159" s="148"/>
      <c r="BS159" s="148"/>
      <c r="BT159" s="143">
        <f t="shared" si="651"/>
        <v>5.4392829322042112E-2</v>
      </c>
      <c r="BU159" s="27">
        <f t="shared" si="652"/>
        <v>3494400</v>
      </c>
      <c r="BV159" s="28">
        <f t="shared" si="653"/>
        <v>663936</v>
      </c>
      <c r="BW159" s="30">
        <f t="shared" si="654"/>
        <v>4158336</v>
      </c>
      <c r="BX159" s="26">
        <v>1</v>
      </c>
      <c r="BY159" s="28">
        <v>3360000</v>
      </c>
      <c r="BZ159" s="28">
        <v>3628800</v>
      </c>
      <c r="CA159" s="156"/>
      <c r="CB159" s="156"/>
      <c r="CC159" s="177">
        <f t="shared" si="655"/>
        <v>5.4392829322042112E-2</v>
      </c>
      <c r="CD159" s="28">
        <f t="shared" si="656"/>
        <v>3494400</v>
      </c>
      <c r="CE159" s="28">
        <f t="shared" si="657"/>
        <v>663936</v>
      </c>
      <c r="CF159" s="29">
        <f t="shared" si="658"/>
        <v>4158336</v>
      </c>
      <c r="CG159" s="26">
        <v>1</v>
      </c>
      <c r="CH159" s="27">
        <v>2688000</v>
      </c>
      <c r="CI159" s="27">
        <v>2499840</v>
      </c>
      <c r="CJ159" s="148"/>
      <c r="CK159" s="148"/>
      <c r="CL159" s="143">
        <f t="shared" si="659"/>
        <v>5.1292719878816916E-2</v>
      </c>
      <c r="CM159" s="27">
        <f t="shared" si="660"/>
        <v>2593920</v>
      </c>
      <c r="CN159" s="27">
        <f t="shared" si="661"/>
        <v>492844.79999999999</v>
      </c>
      <c r="CO159" s="28">
        <f t="shared" si="662"/>
        <v>3086764.8</v>
      </c>
      <c r="CP159" s="26">
        <v>1</v>
      </c>
      <c r="CQ159" s="27">
        <v>2688000</v>
      </c>
      <c r="CR159" s="27">
        <v>2499840</v>
      </c>
      <c r="CS159" s="148"/>
      <c r="CT159" s="148"/>
      <c r="CU159" s="143">
        <f t="shared" si="663"/>
        <v>5.1292719878816916E-2</v>
      </c>
      <c r="CV159" s="27">
        <f t="shared" si="664"/>
        <v>2593920</v>
      </c>
      <c r="CW159" s="28">
        <f t="shared" si="665"/>
        <v>492844.79999999999</v>
      </c>
      <c r="CX159" s="29">
        <f t="shared" si="666"/>
        <v>3086764.8</v>
      </c>
      <c r="CY159" s="26">
        <v>1</v>
      </c>
      <c r="CZ159" s="27">
        <v>2688000</v>
      </c>
      <c r="DA159" s="27">
        <v>2150400</v>
      </c>
      <c r="DB159" s="133"/>
      <c r="DC159" s="133"/>
      <c r="DD159" s="143">
        <f t="shared" si="667"/>
        <v>0.15713484026367722</v>
      </c>
      <c r="DE159" s="27">
        <f t="shared" si="668"/>
        <v>2419200</v>
      </c>
      <c r="DF159" s="27">
        <f t="shared" si="669"/>
        <v>459648</v>
      </c>
      <c r="DG159" s="28">
        <f t="shared" si="670"/>
        <v>2878848</v>
      </c>
      <c r="DH159" s="26">
        <v>1</v>
      </c>
      <c r="DI159" s="28">
        <v>2688000</v>
      </c>
      <c r="DJ159" s="28">
        <v>3225600</v>
      </c>
      <c r="DK159" s="182"/>
      <c r="DL159" s="177">
        <f t="shared" si="671"/>
        <v>0.12856486930664501</v>
      </c>
      <c r="DM159" s="28">
        <f t="shared" si="672"/>
        <v>2956800</v>
      </c>
      <c r="DN159" s="28">
        <f t="shared" si="673"/>
        <v>561792</v>
      </c>
      <c r="DO159" s="30">
        <f t="shared" si="674"/>
        <v>3518592</v>
      </c>
    </row>
    <row r="160" spans="1:119" ht="21" customHeight="1" x14ac:dyDescent="0.25">
      <c r="A160" s="66" t="s">
        <v>218</v>
      </c>
      <c r="B160" s="67" t="s">
        <v>210</v>
      </c>
      <c r="C160" s="68" t="s">
        <v>219</v>
      </c>
      <c r="D160" s="26">
        <v>1</v>
      </c>
      <c r="E160" s="27">
        <v>4200000</v>
      </c>
      <c r="F160" s="27">
        <v>3822000</v>
      </c>
      <c r="G160" s="148"/>
      <c r="H160" s="148"/>
      <c r="I160" s="143">
        <f t="shared" si="628"/>
        <v>6.6638335399779342E-2</v>
      </c>
      <c r="J160" s="27">
        <f t="shared" si="629"/>
        <v>4011000</v>
      </c>
      <c r="K160" s="28">
        <f t="shared" si="630"/>
        <v>762090</v>
      </c>
      <c r="L160" s="29">
        <f t="shared" si="675"/>
        <v>4773090</v>
      </c>
      <c r="M160" s="26">
        <v>1</v>
      </c>
      <c r="N160" s="27">
        <v>4200000</v>
      </c>
      <c r="O160" s="27">
        <v>3780000</v>
      </c>
      <c r="P160" s="145"/>
      <c r="Q160" s="145"/>
      <c r="R160" s="143">
        <f t="shared" si="676"/>
        <v>7.4432292756478682E-2</v>
      </c>
      <c r="S160" s="27">
        <f t="shared" si="677"/>
        <v>3990000</v>
      </c>
      <c r="T160" s="28">
        <f t="shared" si="678"/>
        <v>758100</v>
      </c>
      <c r="U160" s="30">
        <f t="shared" si="679"/>
        <v>4748100</v>
      </c>
      <c r="V160" s="26">
        <v>1</v>
      </c>
      <c r="W160" s="27">
        <v>4200000</v>
      </c>
      <c r="X160" s="27">
        <v>4536000</v>
      </c>
      <c r="Y160" s="145"/>
      <c r="Z160" s="145"/>
      <c r="AA160" s="143">
        <f t="shared" si="631"/>
        <v>5.4392829322042119E-2</v>
      </c>
      <c r="AB160" s="27">
        <f t="shared" si="632"/>
        <v>4368000</v>
      </c>
      <c r="AC160" s="28">
        <f t="shared" si="633"/>
        <v>829920</v>
      </c>
      <c r="AD160" s="29">
        <f t="shared" si="634"/>
        <v>5197920</v>
      </c>
      <c r="AE160" s="26">
        <v>1</v>
      </c>
      <c r="AF160" s="27">
        <v>4200000</v>
      </c>
      <c r="AG160" s="27">
        <v>4704000</v>
      </c>
      <c r="AH160" s="145"/>
      <c r="AI160" s="145"/>
      <c r="AJ160" s="143">
        <f t="shared" si="635"/>
        <v>8.0049824285269522E-2</v>
      </c>
      <c r="AK160" s="27">
        <f t="shared" si="636"/>
        <v>4452000</v>
      </c>
      <c r="AL160" s="28">
        <f t="shared" si="637"/>
        <v>845880</v>
      </c>
      <c r="AM160" s="30">
        <f t="shared" si="638"/>
        <v>5297880</v>
      </c>
      <c r="AN160" s="26">
        <v>1</v>
      </c>
      <c r="AO160" s="27">
        <v>4200000</v>
      </c>
      <c r="AP160" s="27">
        <v>5458320</v>
      </c>
      <c r="AQ160" s="145"/>
      <c r="AR160" s="145"/>
      <c r="AS160" s="143">
        <f t="shared" si="639"/>
        <v>0.18424873164332026</v>
      </c>
      <c r="AT160" s="27">
        <f t="shared" si="640"/>
        <v>4829160</v>
      </c>
      <c r="AU160" s="28">
        <f t="shared" si="641"/>
        <v>917540.4</v>
      </c>
      <c r="AV160" s="30">
        <f t="shared" si="642"/>
        <v>5746700.4000000004</v>
      </c>
      <c r="AW160" s="26">
        <v>1</v>
      </c>
      <c r="AX160" s="27">
        <v>4200000</v>
      </c>
      <c r="AY160" s="27">
        <v>4788000</v>
      </c>
      <c r="AZ160" s="145"/>
      <c r="BA160" s="145"/>
      <c r="BB160" s="143">
        <f t="shared" si="643"/>
        <v>9.2518644267398739E-2</v>
      </c>
      <c r="BC160" s="27">
        <f t="shared" si="644"/>
        <v>4494000</v>
      </c>
      <c r="BD160" s="27">
        <f t="shared" si="645"/>
        <v>853860</v>
      </c>
      <c r="BE160" s="27">
        <f t="shared" si="646"/>
        <v>5347860</v>
      </c>
      <c r="BF160" s="26">
        <v>1</v>
      </c>
      <c r="BG160" s="27">
        <v>3360000</v>
      </c>
      <c r="BH160" s="27">
        <v>3192000</v>
      </c>
      <c r="BI160" s="145"/>
      <c r="BJ160" s="145"/>
      <c r="BK160" s="143">
        <f t="shared" si="647"/>
        <v>3.6261886214694748E-2</v>
      </c>
      <c r="BL160" s="27">
        <f t="shared" si="648"/>
        <v>3276000</v>
      </c>
      <c r="BM160" s="27">
        <f t="shared" si="649"/>
        <v>622440</v>
      </c>
      <c r="BN160" s="28">
        <f t="shared" si="650"/>
        <v>3898440</v>
      </c>
      <c r="BO160" s="26">
        <v>1</v>
      </c>
      <c r="BP160" s="27">
        <v>3360000</v>
      </c>
      <c r="BQ160" s="27">
        <v>3628800</v>
      </c>
      <c r="BR160" s="148"/>
      <c r="BS160" s="148"/>
      <c r="BT160" s="143">
        <f t="shared" si="651"/>
        <v>5.4392829322042112E-2</v>
      </c>
      <c r="BU160" s="27">
        <f t="shared" si="652"/>
        <v>3494400</v>
      </c>
      <c r="BV160" s="28">
        <f t="shared" si="653"/>
        <v>663936</v>
      </c>
      <c r="BW160" s="30">
        <f t="shared" si="654"/>
        <v>4158336</v>
      </c>
      <c r="BX160" s="26">
        <v>1</v>
      </c>
      <c r="BY160" s="28">
        <v>3360000</v>
      </c>
      <c r="BZ160" s="28">
        <v>3628800</v>
      </c>
      <c r="CA160" s="156"/>
      <c r="CB160" s="156"/>
      <c r="CC160" s="177">
        <f t="shared" si="655"/>
        <v>5.4392829322042112E-2</v>
      </c>
      <c r="CD160" s="28">
        <f t="shared" si="656"/>
        <v>3494400</v>
      </c>
      <c r="CE160" s="28">
        <f t="shared" si="657"/>
        <v>663936</v>
      </c>
      <c r="CF160" s="29">
        <f t="shared" si="658"/>
        <v>4158336</v>
      </c>
      <c r="CG160" s="26">
        <v>1</v>
      </c>
      <c r="CH160" s="27">
        <v>2688000</v>
      </c>
      <c r="CI160" s="27">
        <v>2499840</v>
      </c>
      <c r="CJ160" s="148"/>
      <c r="CK160" s="148"/>
      <c r="CL160" s="143">
        <f t="shared" si="659"/>
        <v>5.1292719878816916E-2</v>
      </c>
      <c r="CM160" s="27">
        <f t="shared" si="660"/>
        <v>2593920</v>
      </c>
      <c r="CN160" s="27">
        <f t="shared" si="661"/>
        <v>492844.79999999999</v>
      </c>
      <c r="CO160" s="28">
        <f t="shared" si="662"/>
        <v>3086764.8</v>
      </c>
      <c r="CP160" s="26">
        <v>1</v>
      </c>
      <c r="CQ160" s="27">
        <v>2688000</v>
      </c>
      <c r="CR160" s="27">
        <v>2499840</v>
      </c>
      <c r="CS160" s="148"/>
      <c r="CT160" s="148"/>
      <c r="CU160" s="143">
        <f t="shared" si="663"/>
        <v>5.1292719878816916E-2</v>
      </c>
      <c r="CV160" s="27">
        <f t="shared" si="664"/>
        <v>2593920</v>
      </c>
      <c r="CW160" s="28">
        <f t="shared" si="665"/>
        <v>492844.79999999999</v>
      </c>
      <c r="CX160" s="29">
        <f t="shared" si="666"/>
        <v>3086764.8</v>
      </c>
      <c r="CY160" s="26">
        <v>1</v>
      </c>
      <c r="CZ160" s="27">
        <v>2688000</v>
      </c>
      <c r="DA160" s="27">
        <v>2150400</v>
      </c>
      <c r="DB160" s="133"/>
      <c r="DC160" s="133"/>
      <c r="DD160" s="143">
        <f t="shared" si="667"/>
        <v>0.15713484026367722</v>
      </c>
      <c r="DE160" s="27">
        <f t="shared" si="668"/>
        <v>2419200</v>
      </c>
      <c r="DF160" s="27">
        <f t="shared" si="669"/>
        <v>459648</v>
      </c>
      <c r="DG160" s="28">
        <f t="shared" si="670"/>
        <v>2878848</v>
      </c>
      <c r="DH160" s="26">
        <v>1</v>
      </c>
      <c r="DI160" s="28">
        <v>2688000</v>
      </c>
      <c r="DJ160" s="28">
        <v>3225600</v>
      </c>
      <c r="DK160" s="182"/>
      <c r="DL160" s="177">
        <f t="shared" si="671"/>
        <v>0.12856486930664501</v>
      </c>
      <c r="DM160" s="28">
        <f t="shared" si="672"/>
        <v>2956800</v>
      </c>
      <c r="DN160" s="28">
        <f t="shared" si="673"/>
        <v>561792</v>
      </c>
      <c r="DO160" s="30">
        <f t="shared" si="674"/>
        <v>3518592</v>
      </c>
    </row>
    <row r="161" spans="1:119" ht="21" customHeight="1" x14ac:dyDescent="0.25">
      <c r="A161" s="66" t="s">
        <v>220</v>
      </c>
      <c r="B161" s="67" t="s">
        <v>210</v>
      </c>
      <c r="C161" s="68" t="s">
        <v>221</v>
      </c>
      <c r="D161" s="26">
        <v>1</v>
      </c>
      <c r="E161" s="27">
        <v>3800000</v>
      </c>
      <c r="F161" s="27">
        <v>3572000</v>
      </c>
      <c r="G161" s="148"/>
      <c r="H161" s="148"/>
      <c r="I161" s="143">
        <f t="shared" si="628"/>
        <v>4.3738563784734903E-2</v>
      </c>
      <c r="J161" s="27">
        <f t="shared" si="629"/>
        <v>3686000</v>
      </c>
      <c r="K161" s="28">
        <f t="shared" si="630"/>
        <v>700340</v>
      </c>
      <c r="L161" s="29">
        <f t="shared" si="675"/>
        <v>4386340</v>
      </c>
      <c r="M161" s="26">
        <v>1</v>
      </c>
      <c r="N161" s="27">
        <v>3800000</v>
      </c>
      <c r="O161" s="27">
        <v>3420000</v>
      </c>
      <c r="P161" s="145"/>
      <c r="Q161" s="145"/>
      <c r="R161" s="143">
        <f t="shared" si="676"/>
        <v>7.4432292756478696E-2</v>
      </c>
      <c r="S161" s="27">
        <f t="shared" si="677"/>
        <v>3610000</v>
      </c>
      <c r="T161" s="28">
        <f t="shared" si="678"/>
        <v>685900</v>
      </c>
      <c r="U161" s="30">
        <f t="shared" si="679"/>
        <v>4295900</v>
      </c>
      <c r="V161" s="26">
        <v>1</v>
      </c>
      <c r="W161" s="27">
        <v>3800000</v>
      </c>
      <c r="X161" s="27">
        <v>4104000</v>
      </c>
      <c r="Y161" s="145"/>
      <c r="Z161" s="145"/>
      <c r="AA161" s="143">
        <f t="shared" si="631"/>
        <v>5.4392829322042119E-2</v>
      </c>
      <c r="AB161" s="27">
        <f t="shared" si="632"/>
        <v>3952000</v>
      </c>
      <c r="AC161" s="28">
        <f t="shared" si="633"/>
        <v>750880</v>
      </c>
      <c r="AD161" s="29">
        <f t="shared" si="634"/>
        <v>4702880</v>
      </c>
      <c r="AE161" s="26">
        <v>1</v>
      </c>
      <c r="AF161" s="27">
        <v>3800000</v>
      </c>
      <c r="AG161" s="27">
        <v>4256000</v>
      </c>
      <c r="AH161" s="145"/>
      <c r="AI161" s="145"/>
      <c r="AJ161" s="143">
        <f t="shared" si="635"/>
        <v>8.0049824285269536E-2</v>
      </c>
      <c r="AK161" s="27">
        <f t="shared" si="636"/>
        <v>4028000</v>
      </c>
      <c r="AL161" s="28">
        <f t="shared" si="637"/>
        <v>765320</v>
      </c>
      <c r="AM161" s="30">
        <f t="shared" si="638"/>
        <v>4793320</v>
      </c>
      <c r="AN161" s="26">
        <v>1</v>
      </c>
      <c r="AO161" s="27">
        <v>3800000</v>
      </c>
      <c r="AP161" s="27">
        <v>4938480</v>
      </c>
      <c r="AQ161" s="145"/>
      <c r="AR161" s="145"/>
      <c r="AS161" s="143">
        <f t="shared" si="639"/>
        <v>0.18424873164332026</v>
      </c>
      <c r="AT161" s="27">
        <f t="shared" si="640"/>
        <v>4369240</v>
      </c>
      <c r="AU161" s="28">
        <f t="shared" si="641"/>
        <v>830155.6</v>
      </c>
      <c r="AV161" s="30">
        <f t="shared" si="642"/>
        <v>5199395.5999999996</v>
      </c>
      <c r="AW161" s="26">
        <v>1</v>
      </c>
      <c r="AX161" s="27">
        <v>3800000</v>
      </c>
      <c r="AY161" s="27">
        <v>4332000</v>
      </c>
      <c r="AZ161" s="145"/>
      <c r="BA161" s="145"/>
      <c r="BB161" s="143">
        <f t="shared" si="643"/>
        <v>9.2518644267398739E-2</v>
      </c>
      <c r="BC161" s="27">
        <f t="shared" si="644"/>
        <v>4066000</v>
      </c>
      <c r="BD161" s="27">
        <f t="shared" si="645"/>
        <v>772540</v>
      </c>
      <c r="BE161" s="27">
        <f t="shared" si="646"/>
        <v>4838540</v>
      </c>
      <c r="BF161" s="26">
        <v>1</v>
      </c>
      <c r="BG161" s="27">
        <v>3040000</v>
      </c>
      <c r="BH161" s="27">
        <v>2888000</v>
      </c>
      <c r="BI161" s="145"/>
      <c r="BJ161" s="145"/>
      <c r="BK161" s="143">
        <f t="shared" si="647"/>
        <v>3.6261886214694748E-2</v>
      </c>
      <c r="BL161" s="27">
        <f t="shared" si="648"/>
        <v>2964000</v>
      </c>
      <c r="BM161" s="27">
        <f t="shared" si="649"/>
        <v>563160</v>
      </c>
      <c r="BN161" s="28">
        <f t="shared" si="650"/>
        <v>3527160</v>
      </c>
      <c r="BO161" s="26">
        <v>1</v>
      </c>
      <c r="BP161" s="27">
        <v>3040000</v>
      </c>
      <c r="BQ161" s="27">
        <v>3283200</v>
      </c>
      <c r="BR161" s="148"/>
      <c r="BS161" s="148"/>
      <c r="BT161" s="143">
        <f t="shared" si="651"/>
        <v>5.4392829322042112E-2</v>
      </c>
      <c r="BU161" s="27">
        <f t="shared" si="652"/>
        <v>3161600</v>
      </c>
      <c r="BV161" s="28">
        <f t="shared" si="653"/>
        <v>600704</v>
      </c>
      <c r="BW161" s="30">
        <f t="shared" si="654"/>
        <v>3762304</v>
      </c>
      <c r="BX161" s="26">
        <v>1</v>
      </c>
      <c r="BY161" s="28">
        <v>3040000</v>
      </c>
      <c r="BZ161" s="28">
        <v>3283200</v>
      </c>
      <c r="CA161" s="156"/>
      <c r="CB161" s="156"/>
      <c r="CC161" s="177">
        <f t="shared" si="655"/>
        <v>5.4392829322042112E-2</v>
      </c>
      <c r="CD161" s="28">
        <f t="shared" si="656"/>
        <v>3161600</v>
      </c>
      <c r="CE161" s="28">
        <f t="shared" si="657"/>
        <v>600704</v>
      </c>
      <c r="CF161" s="29">
        <f t="shared" si="658"/>
        <v>3762304</v>
      </c>
      <c r="CG161" s="26">
        <v>1</v>
      </c>
      <c r="CH161" s="27">
        <v>2432000</v>
      </c>
      <c r="CI161" s="27">
        <v>2261760</v>
      </c>
      <c r="CJ161" s="148"/>
      <c r="CK161" s="148"/>
      <c r="CL161" s="143">
        <f t="shared" si="659"/>
        <v>5.1292719878816916E-2</v>
      </c>
      <c r="CM161" s="27">
        <f t="shared" si="660"/>
        <v>2346880</v>
      </c>
      <c r="CN161" s="27">
        <f t="shared" si="661"/>
        <v>445907.20000000001</v>
      </c>
      <c r="CO161" s="28">
        <f t="shared" si="662"/>
        <v>2792787.2</v>
      </c>
      <c r="CP161" s="26">
        <v>1</v>
      </c>
      <c r="CQ161" s="27">
        <v>2432000</v>
      </c>
      <c r="CR161" s="27">
        <v>2261760</v>
      </c>
      <c r="CS161" s="148"/>
      <c r="CT161" s="148"/>
      <c r="CU161" s="143">
        <f t="shared" si="663"/>
        <v>5.1292719878816916E-2</v>
      </c>
      <c r="CV161" s="27">
        <f t="shared" si="664"/>
        <v>2346880</v>
      </c>
      <c r="CW161" s="28">
        <f t="shared" si="665"/>
        <v>445907.20000000001</v>
      </c>
      <c r="CX161" s="29">
        <f t="shared" si="666"/>
        <v>2792787.2</v>
      </c>
      <c r="CY161" s="26">
        <v>1</v>
      </c>
      <c r="CZ161" s="27">
        <v>2432000</v>
      </c>
      <c r="DA161" s="27">
        <v>1945600</v>
      </c>
      <c r="DB161" s="133"/>
      <c r="DC161" s="133"/>
      <c r="DD161" s="143">
        <f t="shared" si="667"/>
        <v>0.15713484026367722</v>
      </c>
      <c r="DE161" s="27">
        <f t="shared" si="668"/>
        <v>2188800</v>
      </c>
      <c r="DF161" s="27">
        <f t="shared" si="669"/>
        <v>415872</v>
      </c>
      <c r="DG161" s="28">
        <f t="shared" si="670"/>
        <v>2604672</v>
      </c>
      <c r="DH161" s="26">
        <v>1</v>
      </c>
      <c r="DI161" s="28">
        <v>2432000</v>
      </c>
      <c r="DJ161" s="28">
        <v>2918400</v>
      </c>
      <c r="DK161" s="182"/>
      <c r="DL161" s="177">
        <f t="shared" si="671"/>
        <v>0.12856486930664499</v>
      </c>
      <c r="DM161" s="28">
        <f t="shared" si="672"/>
        <v>2675200</v>
      </c>
      <c r="DN161" s="28">
        <f t="shared" si="673"/>
        <v>508288</v>
      </c>
      <c r="DO161" s="30">
        <f t="shared" si="674"/>
        <v>3183488</v>
      </c>
    </row>
    <row r="162" spans="1:119" ht="21" customHeight="1" x14ac:dyDescent="0.25">
      <c r="A162" s="66" t="s">
        <v>222</v>
      </c>
      <c r="B162" s="67" t="s">
        <v>210</v>
      </c>
      <c r="C162" s="68" t="s">
        <v>223</v>
      </c>
      <c r="D162" s="26">
        <v>1</v>
      </c>
      <c r="E162" s="27">
        <v>4500000</v>
      </c>
      <c r="F162" s="27">
        <v>3960000</v>
      </c>
      <c r="G162" s="148"/>
      <c r="H162" s="148"/>
      <c r="I162" s="143">
        <f t="shared" si="628"/>
        <v>9.0268950789772026E-2</v>
      </c>
      <c r="J162" s="27">
        <f t="shared" si="629"/>
        <v>4230000</v>
      </c>
      <c r="K162" s="28">
        <f t="shared" si="630"/>
        <v>803700</v>
      </c>
      <c r="L162" s="29">
        <f t="shared" si="675"/>
        <v>5033700</v>
      </c>
      <c r="M162" s="26">
        <v>1</v>
      </c>
      <c r="N162" s="27">
        <v>4500000</v>
      </c>
      <c r="O162" s="27">
        <v>4050000</v>
      </c>
      <c r="P162" s="145"/>
      <c r="Q162" s="145"/>
      <c r="R162" s="143">
        <f t="shared" si="676"/>
        <v>7.4432292756478682E-2</v>
      </c>
      <c r="S162" s="27">
        <f t="shared" si="677"/>
        <v>4275000</v>
      </c>
      <c r="T162" s="28">
        <f t="shared" si="678"/>
        <v>812250</v>
      </c>
      <c r="U162" s="30">
        <f t="shared" si="679"/>
        <v>5087250</v>
      </c>
      <c r="V162" s="26">
        <v>1</v>
      </c>
      <c r="W162" s="27">
        <v>4500000</v>
      </c>
      <c r="X162" s="27">
        <v>4860000</v>
      </c>
      <c r="Y162" s="145"/>
      <c r="Z162" s="145"/>
      <c r="AA162" s="143">
        <f t="shared" si="631"/>
        <v>5.4392829322042119E-2</v>
      </c>
      <c r="AB162" s="27">
        <f t="shared" si="632"/>
        <v>4680000</v>
      </c>
      <c r="AC162" s="28">
        <f t="shared" si="633"/>
        <v>889200</v>
      </c>
      <c r="AD162" s="29">
        <f t="shared" si="634"/>
        <v>5569200</v>
      </c>
      <c r="AE162" s="26">
        <v>1</v>
      </c>
      <c r="AF162" s="27">
        <v>4500000</v>
      </c>
      <c r="AG162" s="27">
        <v>5040000</v>
      </c>
      <c r="AH162" s="145"/>
      <c r="AI162" s="145"/>
      <c r="AJ162" s="143">
        <f t="shared" si="635"/>
        <v>8.0049824285269522E-2</v>
      </c>
      <c r="AK162" s="27">
        <f t="shared" si="636"/>
        <v>4770000</v>
      </c>
      <c r="AL162" s="28">
        <f t="shared" si="637"/>
        <v>906300</v>
      </c>
      <c r="AM162" s="30">
        <f t="shared" si="638"/>
        <v>5676300</v>
      </c>
      <c r="AN162" s="26">
        <v>1</v>
      </c>
      <c r="AO162" s="27">
        <v>4500000</v>
      </c>
      <c r="AP162" s="27">
        <v>5848200</v>
      </c>
      <c r="AQ162" s="145"/>
      <c r="AR162" s="145"/>
      <c r="AS162" s="143">
        <f t="shared" si="639"/>
        <v>0.18424873164332026</v>
      </c>
      <c r="AT162" s="27">
        <f t="shared" si="640"/>
        <v>5174100</v>
      </c>
      <c r="AU162" s="28">
        <f t="shared" si="641"/>
        <v>983079</v>
      </c>
      <c r="AV162" s="30">
        <f t="shared" si="642"/>
        <v>6157179</v>
      </c>
      <c r="AW162" s="26">
        <v>1</v>
      </c>
      <c r="AX162" s="27">
        <v>4500000</v>
      </c>
      <c r="AY162" s="27">
        <v>5130000</v>
      </c>
      <c r="AZ162" s="145"/>
      <c r="BA162" s="145"/>
      <c r="BB162" s="143">
        <f t="shared" si="643"/>
        <v>9.2518644267398739E-2</v>
      </c>
      <c r="BC162" s="27">
        <f t="shared" si="644"/>
        <v>4815000</v>
      </c>
      <c r="BD162" s="27">
        <f t="shared" si="645"/>
        <v>914850</v>
      </c>
      <c r="BE162" s="27">
        <f t="shared" si="646"/>
        <v>5729850</v>
      </c>
      <c r="BF162" s="26">
        <v>1</v>
      </c>
      <c r="BG162" s="27">
        <v>3600000</v>
      </c>
      <c r="BH162" s="27">
        <v>3420000</v>
      </c>
      <c r="BI162" s="145"/>
      <c r="BJ162" s="145"/>
      <c r="BK162" s="143">
        <f t="shared" si="647"/>
        <v>3.6261886214694741E-2</v>
      </c>
      <c r="BL162" s="27">
        <f t="shared" si="648"/>
        <v>3510000</v>
      </c>
      <c r="BM162" s="27">
        <f t="shared" si="649"/>
        <v>666900</v>
      </c>
      <c r="BN162" s="28">
        <f t="shared" si="650"/>
        <v>4176900</v>
      </c>
      <c r="BO162" s="26">
        <v>1</v>
      </c>
      <c r="BP162" s="27">
        <v>3600000</v>
      </c>
      <c r="BQ162" s="27">
        <v>3888000</v>
      </c>
      <c r="BR162" s="148"/>
      <c r="BS162" s="148"/>
      <c r="BT162" s="143">
        <f t="shared" si="651"/>
        <v>5.4392829322042112E-2</v>
      </c>
      <c r="BU162" s="27">
        <f t="shared" si="652"/>
        <v>3744000</v>
      </c>
      <c r="BV162" s="28">
        <f t="shared" si="653"/>
        <v>711360</v>
      </c>
      <c r="BW162" s="30">
        <f t="shared" si="654"/>
        <v>4455360</v>
      </c>
      <c r="BX162" s="26">
        <v>1</v>
      </c>
      <c r="BY162" s="28">
        <v>3600000</v>
      </c>
      <c r="BZ162" s="28">
        <v>3888000</v>
      </c>
      <c r="CA162" s="156"/>
      <c r="CB162" s="156"/>
      <c r="CC162" s="177">
        <f t="shared" si="655"/>
        <v>5.4392829322042112E-2</v>
      </c>
      <c r="CD162" s="28">
        <f t="shared" si="656"/>
        <v>3744000</v>
      </c>
      <c r="CE162" s="28">
        <f t="shared" si="657"/>
        <v>711360</v>
      </c>
      <c r="CF162" s="29">
        <f t="shared" si="658"/>
        <v>4455360</v>
      </c>
      <c r="CG162" s="26">
        <v>1</v>
      </c>
      <c r="CH162" s="27">
        <v>2880000</v>
      </c>
      <c r="CI162" s="27">
        <v>2678400</v>
      </c>
      <c r="CJ162" s="148"/>
      <c r="CK162" s="148"/>
      <c r="CL162" s="143">
        <f t="shared" si="659"/>
        <v>5.1292719878816923E-2</v>
      </c>
      <c r="CM162" s="27">
        <f t="shared" si="660"/>
        <v>2779200</v>
      </c>
      <c r="CN162" s="27">
        <f t="shared" si="661"/>
        <v>528048</v>
      </c>
      <c r="CO162" s="28">
        <f t="shared" si="662"/>
        <v>3307248</v>
      </c>
      <c r="CP162" s="26">
        <v>1</v>
      </c>
      <c r="CQ162" s="27">
        <v>2880000</v>
      </c>
      <c r="CR162" s="27">
        <v>2678400</v>
      </c>
      <c r="CS162" s="148"/>
      <c r="CT162" s="148"/>
      <c r="CU162" s="143">
        <f t="shared" si="663"/>
        <v>5.1292719878816923E-2</v>
      </c>
      <c r="CV162" s="27">
        <f t="shared" si="664"/>
        <v>2779200</v>
      </c>
      <c r="CW162" s="28">
        <f t="shared" si="665"/>
        <v>528048</v>
      </c>
      <c r="CX162" s="29">
        <f t="shared" si="666"/>
        <v>3307248</v>
      </c>
      <c r="CY162" s="26">
        <v>1</v>
      </c>
      <c r="CZ162" s="27">
        <v>2880000</v>
      </c>
      <c r="DA162" s="27">
        <v>2304000</v>
      </c>
      <c r="DB162" s="133"/>
      <c r="DC162" s="133"/>
      <c r="DD162" s="143">
        <f t="shared" si="667"/>
        <v>0.15713484026367722</v>
      </c>
      <c r="DE162" s="27">
        <f t="shared" si="668"/>
        <v>2592000</v>
      </c>
      <c r="DF162" s="27">
        <f t="shared" si="669"/>
        <v>492480</v>
      </c>
      <c r="DG162" s="28">
        <f t="shared" si="670"/>
        <v>3084480</v>
      </c>
      <c r="DH162" s="26">
        <v>1</v>
      </c>
      <c r="DI162" s="28">
        <v>2880000</v>
      </c>
      <c r="DJ162" s="28">
        <v>3456000</v>
      </c>
      <c r="DK162" s="182"/>
      <c r="DL162" s="177">
        <f t="shared" si="671"/>
        <v>0.12856486930664499</v>
      </c>
      <c r="DM162" s="28">
        <f t="shared" si="672"/>
        <v>3168000</v>
      </c>
      <c r="DN162" s="28">
        <f t="shared" si="673"/>
        <v>601920</v>
      </c>
      <c r="DO162" s="30">
        <f t="shared" si="674"/>
        <v>3769920</v>
      </c>
    </row>
    <row r="163" spans="1:119" ht="21" customHeight="1" x14ac:dyDescent="0.25">
      <c r="A163" s="66" t="s">
        <v>224</v>
      </c>
      <c r="B163" s="67" t="s">
        <v>210</v>
      </c>
      <c r="C163" s="68" t="s">
        <v>225</v>
      </c>
      <c r="D163" s="26">
        <v>1</v>
      </c>
      <c r="E163" s="27">
        <v>1500000</v>
      </c>
      <c r="F163" s="27">
        <v>1275000</v>
      </c>
      <c r="G163" s="148"/>
      <c r="H163" s="148"/>
      <c r="I163" s="143">
        <f t="shared" si="628"/>
        <v>0.11466596451673743</v>
      </c>
      <c r="J163" s="27">
        <f t="shared" si="629"/>
        <v>1387500</v>
      </c>
      <c r="K163" s="28">
        <f t="shared" si="630"/>
        <v>263625</v>
      </c>
      <c r="L163" s="29">
        <f t="shared" si="675"/>
        <v>1651125</v>
      </c>
      <c r="M163" s="26">
        <v>1</v>
      </c>
      <c r="N163" s="27">
        <v>1500000</v>
      </c>
      <c r="O163" s="27">
        <v>1350000</v>
      </c>
      <c r="P163" s="145"/>
      <c r="Q163" s="145"/>
      <c r="R163" s="143">
        <f t="shared" si="676"/>
        <v>7.4432292756478682E-2</v>
      </c>
      <c r="S163" s="27">
        <f t="shared" si="677"/>
        <v>1425000</v>
      </c>
      <c r="T163" s="28">
        <f t="shared" si="678"/>
        <v>270750</v>
      </c>
      <c r="U163" s="30">
        <f t="shared" si="679"/>
        <v>1695750</v>
      </c>
      <c r="V163" s="26">
        <v>1</v>
      </c>
      <c r="W163" s="27">
        <v>1500000</v>
      </c>
      <c r="X163" s="27">
        <v>1620000</v>
      </c>
      <c r="Y163" s="145"/>
      <c r="Z163" s="145"/>
      <c r="AA163" s="143">
        <f t="shared" si="631"/>
        <v>5.4392829322042112E-2</v>
      </c>
      <c r="AB163" s="27">
        <f t="shared" si="632"/>
        <v>1560000</v>
      </c>
      <c r="AC163" s="28">
        <f t="shared" si="633"/>
        <v>296400</v>
      </c>
      <c r="AD163" s="29">
        <f t="shared" si="634"/>
        <v>1856400</v>
      </c>
      <c r="AE163" s="26">
        <v>1</v>
      </c>
      <c r="AF163" s="27">
        <v>1500000</v>
      </c>
      <c r="AG163" s="27">
        <v>1680000</v>
      </c>
      <c r="AH163" s="145"/>
      <c r="AI163" s="145"/>
      <c r="AJ163" s="143">
        <f t="shared" si="635"/>
        <v>8.0049824285269536E-2</v>
      </c>
      <c r="AK163" s="27">
        <f t="shared" si="636"/>
        <v>1590000</v>
      </c>
      <c r="AL163" s="28">
        <f t="shared" si="637"/>
        <v>302100</v>
      </c>
      <c r="AM163" s="30">
        <f t="shared" si="638"/>
        <v>1892100</v>
      </c>
      <c r="AN163" s="26">
        <v>1</v>
      </c>
      <c r="AO163" s="27">
        <v>1500000</v>
      </c>
      <c r="AP163" s="27">
        <v>1949400</v>
      </c>
      <c r="AQ163" s="145"/>
      <c r="AR163" s="145"/>
      <c r="AS163" s="143">
        <f t="shared" si="639"/>
        <v>0.18424873164332026</v>
      </c>
      <c r="AT163" s="27">
        <f t="shared" si="640"/>
        <v>1724700</v>
      </c>
      <c r="AU163" s="28">
        <f t="shared" si="641"/>
        <v>327693</v>
      </c>
      <c r="AV163" s="30">
        <f t="shared" si="642"/>
        <v>2052393</v>
      </c>
      <c r="AW163" s="26">
        <v>1</v>
      </c>
      <c r="AX163" s="27">
        <v>1500000</v>
      </c>
      <c r="AY163" s="27">
        <v>1710000</v>
      </c>
      <c r="AZ163" s="145"/>
      <c r="BA163" s="145"/>
      <c r="BB163" s="143">
        <f t="shared" si="643"/>
        <v>9.2518644267398739E-2</v>
      </c>
      <c r="BC163" s="27">
        <f t="shared" si="644"/>
        <v>1605000</v>
      </c>
      <c r="BD163" s="27">
        <f t="shared" si="645"/>
        <v>304950</v>
      </c>
      <c r="BE163" s="27">
        <f t="shared" si="646"/>
        <v>1909950</v>
      </c>
      <c r="BF163" s="26">
        <v>1</v>
      </c>
      <c r="BG163" s="27">
        <v>1200000</v>
      </c>
      <c r="BH163" s="27">
        <v>1140000</v>
      </c>
      <c r="BI163" s="145"/>
      <c r="BJ163" s="145"/>
      <c r="BK163" s="143">
        <f t="shared" si="647"/>
        <v>3.6261886214694741E-2</v>
      </c>
      <c r="BL163" s="27">
        <f t="shared" si="648"/>
        <v>1170000</v>
      </c>
      <c r="BM163" s="27">
        <f t="shared" si="649"/>
        <v>222300</v>
      </c>
      <c r="BN163" s="28">
        <f t="shared" si="650"/>
        <v>1392300</v>
      </c>
      <c r="BO163" s="26">
        <v>1</v>
      </c>
      <c r="BP163" s="27">
        <v>1200000</v>
      </c>
      <c r="BQ163" s="27">
        <v>1296000</v>
      </c>
      <c r="BR163" s="148"/>
      <c r="BS163" s="148"/>
      <c r="BT163" s="143">
        <f t="shared" si="651"/>
        <v>5.4392829322042112E-2</v>
      </c>
      <c r="BU163" s="27">
        <f t="shared" si="652"/>
        <v>1248000</v>
      </c>
      <c r="BV163" s="28">
        <f t="shared" si="653"/>
        <v>237120</v>
      </c>
      <c r="BW163" s="30">
        <f t="shared" si="654"/>
        <v>1485120</v>
      </c>
      <c r="BX163" s="26">
        <v>1</v>
      </c>
      <c r="BY163" s="28">
        <v>1200000</v>
      </c>
      <c r="BZ163" s="28">
        <v>1296000</v>
      </c>
      <c r="CA163" s="156"/>
      <c r="CB163" s="156"/>
      <c r="CC163" s="177">
        <f t="shared" si="655"/>
        <v>5.4392829322042112E-2</v>
      </c>
      <c r="CD163" s="28">
        <f t="shared" si="656"/>
        <v>1248000</v>
      </c>
      <c r="CE163" s="28">
        <f t="shared" si="657"/>
        <v>237120</v>
      </c>
      <c r="CF163" s="29">
        <f t="shared" si="658"/>
        <v>1485120</v>
      </c>
      <c r="CG163" s="26">
        <v>1</v>
      </c>
      <c r="CH163" s="27">
        <v>960000</v>
      </c>
      <c r="CI163" s="27">
        <v>892800</v>
      </c>
      <c r="CJ163" s="148"/>
      <c r="CK163" s="148"/>
      <c r="CL163" s="143">
        <f t="shared" si="659"/>
        <v>5.1292719878816916E-2</v>
      </c>
      <c r="CM163" s="27">
        <f t="shared" si="660"/>
        <v>926400</v>
      </c>
      <c r="CN163" s="27">
        <f t="shared" si="661"/>
        <v>176016</v>
      </c>
      <c r="CO163" s="28">
        <f t="shared" si="662"/>
        <v>1102416</v>
      </c>
      <c r="CP163" s="26">
        <v>1</v>
      </c>
      <c r="CQ163" s="27">
        <v>960000</v>
      </c>
      <c r="CR163" s="27">
        <v>892800</v>
      </c>
      <c r="CS163" s="148"/>
      <c r="CT163" s="148"/>
      <c r="CU163" s="143">
        <f t="shared" si="663"/>
        <v>5.1292719878816916E-2</v>
      </c>
      <c r="CV163" s="27">
        <f t="shared" si="664"/>
        <v>926400</v>
      </c>
      <c r="CW163" s="28">
        <f t="shared" si="665"/>
        <v>176016</v>
      </c>
      <c r="CX163" s="29">
        <f t="shared" si="666"/>
        <v>1102416</v>
      </c>
      <c r="CY163" s="26">
        <v>1</v>
      </c>
      <c r="CZ163" s="27">
        <v>960000</v>
      </c>
      <c r="DA163" s="27">
        <v>768000</v>
      </c>
      <c r="DB163" s="133"/>
      <c r="DC163" s="133"/>
      <c r="DD163" s="143">
        <f t="shared" si="667"/>
        <v>0.15713484026367722</v>
      </c>
      <c r="DE163" s="27">
        <f t="shared" si="668"/>
        <v>864000</v>
      </c>
      <c r="DF163" s="27">
        <f t="shared" si="669"/>
        <v>164160</v>
      </c>
      <c r="DG163" s="28">
        <f t="shared" si="670"/>
        <v>1028160</v>
      </c>
      <c r="DH163" s="26">
        <v>1</v>
      </c>
      <c r="DI163" s="28">
        <v>960000</v>
      </c>
      <c r="DJ163" s="28">
        <v>1152000</v>
      </c>
      <c r="DK163" s="182"/>
      <c r="DL163" s="177">
        <f t="shared" si="671"/>
        <v>0.12856486930664499</v>
      </c>
      <c r="DM163" s="28">
        <f t="shared" si="672"/>
        <v>1056000</v>
      </c>
      <c r="DN163" s="28">
        <f t="shared" si="673"/>
        <v>200640</v>
      </c>
      <c r="DO163" s="30">
        <f t="shared" si="674"/>
        <v>1256640</v>
      </c>
    </row>
    <row r="164" spans="1:119" ht="21" customHeight="1" x14ac:dyDescent="0.25">
      <c r="A164" s="66" t="s">
        <v>226</v>
      </c>
      <c r="B164" s="67" t="s">
        <v>210</v>
      </c>
      <c r="C164" s="68" t="s">
        <v>227</v>
      </c>
      <c r="D164" s="26">
        <v>1</v>
      </c>
      <c r="E164" s="27">
        <v>1000000</v>
      </c>
      <c r="F164" s="27">
        <v>800000</v>
      </c>
      <c r="G164" s="148"/>
      <c r="H164" s="148"/>
      <c r="I164" s="143">
        <f t="shared" si="628"/>
        <v>0.15713484026367724</v>
      </c>
      <c r="J164" s="27">
        <f t="shared" si="629"/>
        <v>900000</v>
      </c>
      <c r="K164" s="28">
        <f t="shared" si="630"/>
        <v>171000</v>
      </c>
      <c r="L164" s="29">
        <f t="shared" si="675"/>
        <v>1071000</v>
      </c>
      <c r="M164" s="26">
        <v>1</v>
      </c>
      <c r="N164" s="27">
        <v>1000000</v>
      </c>
      <c r="O164" s="27">
        <v>900000</v>
      </c>
      <c r="P164" s="145"/>
      <c r="Q164" s="145"/>
      <c r="R164" s="143">
        <f t="shared" si="676"/>
        <v>7.4432292756478696E-2</v>
      </c>
      <c r="S164" s="27">
        <f t="shared" si="677"/>
        <v>950000</v>
      </c>
      <c r="T164" s="28">
        <f t="shared" si="678"/>
        <v>180500</v>
      </c>
      <c r="U164" s="30">
        <f t="shared" si="679"/>
        <v>1130500</v>
      </c>
      <c r="V164" s="26">
        <v>1</v>
      </c>
      <c r="W164" s="27">
        <v>1000000</v>
      </c>
      <c r="X164" s="27">
        <v>1080000</v>
      </c>
      <c r="Y164" s="145"/>
      <c r="Z164" s="145"/>
      <c r="AA164" s="143">
        <f t="shared" si="631"/>
        <v>5.4392829322042119E-2</v>
      </c>
      <c r="AB164" s="27">
        <f t="shared" si="632"/>
        <v>1040000</v>
      </c>
      <c r="AC164" s="28">
        <f t="shared" si="633"/>
        <v>197600</v>
      </c>
      <c r="AD164" s="29">
        <f t="shared" si="634"/>
        <v>1237600</v>
      </c>
      <c r="AE164" s="26">
        <v>1</v>
      </c>
      <c r="AF164" s="27">
        <v>1000000</v>
      </c>
      <c r="AG164" s="27">
        <v>1120000</v>
      </c>
      <c r="AH164" s="145"/>
      <c r="AI164" s="145"/>
      <c r="AJ164" s="143">
        <f t="shared" si="635"/>
        <v>8.0049824285269522E-2</v>
      </c>
      <c r="AK164" s="27">
        <f t="shared" si="636"/>
        <v>1060000</v>
      </c>
      <c r="AL164" s="28">
        <f t="shared" si="637"/>
        <v>201400</v>
      </c>
      <c r="AM164" s="30">
        <f t="shared" si="638"/>
        <v>1261400</v>
      </c>
      <c r="AN164" s="26">
        <v>1</v>
      </c>
      <c r="AO164" s="27">
        <v>1000000</v>
      </c>
      <c r="AP164" s="27">
        <v>1299600</v>
      </c>
      <c r="AQ164" s="145"/>
      <c r="AR164" s="145"/>
      <c r="AS164" s="143">
        <f t="shared" si="639"/>
        <v>0.18424873164332026</v>
      </c>
      <c r="AT164" s="27">
        <f t="shared" si="640"/>
        <v>1149800</v>
      </c>
      <c r="AU164" s="28">
        <f t="shared" si="641"/>
        <v>218462</v>
      </c>
      <c r="AV164" s="30">
        <f t="shared" si="642"/>
        <v>1368262</v>
      </c>
      <c r="AW164" s="26">
        <v>1</v>
      </c>
      <c r="AX164" s="27">
        <v>1000000</v>
      </c>
      <c r="AY164" s="27">
        <v>1140000</v>
      </c>
      <c r="AZ164" s="145"/>
      <c r="BA164" s="145"/>
      <c r="BB164" s="143">
        <f t="shared" si="643"/>
        <v>9.2518644267398739E-2</v>
      </c>
      <c r="BC164" s="27">
        <f t="shared" si="644"/>
        <v>1070000</v>
      </c>
      <c r="BD164" s="27">
        <f t="shared" si="645"/>
        <v>203300</v>
      </c>
      <c r="BE164" s="27">
        <f t="shared" si="646"/>
        <v>1273300</v>
      </c>
      <c r="BF164" s="26">
        <v>1</v>
      </c>
      <c r="BG164" s="27">
        <v>800000</v>
      </c>
      <c r="BH164" s="27">
        <v>760000</v>
      </c>
      <c r="BI164" s="145"/>
      <c r="BJ164" s="145"/>
      <c r="BK164" s="143">
        <f t="shared" si="647"/>
        <v>3.6261886214694741E-2</v>
      </c>
      <c r="BL164" s="27">
        <f t="shared" si="648"/>
        <v>780000</v>
      </c>
      <c r="BM164" s="27">
        <f t="shared" si="649"/>
        <v>148200</v>
      </c>
      <c r="BN164" s="28">
        <f t="shared" si="650"/>
        <v>928200</v>
      </c>
      <c r="BO164" s="26">
        <v>1</v>
      </c>
      <c r="BP164" s="27">
        <v>800000</v>
      </c>
      <c r="BQ164" s="27">
        <v>864000</v>
      </c>
      <c r="BR164" s="148"/>
      <c r="BS164" s="148"/>
      <c r="BT164" s="143">
        <f t="shared" si="651"/>
        <v>5.4392829322042119E-2</v>
      </c>
      <c r="BU164" s="27">
        <f t="shared" si="652"/>
        <v>832000</v>
      </c>
      <c r="BV164" s="28">
        <f t="shared" si="653"/>
        <v>158080</v>
      </c>
      <c r="BW164" s="30">
        <f t="shared" si="654"/>
        <v>990080</v>
      </c>
      <c r="BX164" s="26">
        <v>1</v>
      </c>
      <c r="BY164" s="28">
        <v>800000</v>
      </c>
      <c r="BZ164" s="28">
        <v>864000</v>
      </c>
      <c r="CA164" s="156"/>
      <c r="CB164" s="156"/>
      <c r="CC164" s="177">
        <f t="shared" si="655"/>
        <v>5.4392829322042119E-2</v>
      </c>
      <c r="CD164" s="28">
        <f t="shared" si="656"/>
        <v>832000</v>
      </c>
      <c r="CE164" s="28">
        <f t="shared" si="657"/>
        <v>158080</v>
      </c>
      <c r="CF164" s="29">
        <f t="shared" si="658"/>
        <v>990080</v>
      </c>
      <c r="CG164" s="26">
        <v>1</v>
      </c>
      <c r="CH164" s="27">
        <v>640000</v>
      </c>
      <c r="CI164" s="27">
        <v>595200</v>
      </c>
      <c r="CJ164" s="148"/>
      <c r="CK164" s="148"/>
      <c r="CL164" s="143">
        <f t="shared" si="659"/>
        <v>5.1292719878816923E-2</v>
      </c>
      <c r="CM164" s="27">
        <f t="shared" si="660"/>
        <v>617600</v>
      </c>
      <c r="CN164" s="27">
        <f t="shared" si="661"/>
        <v>117344</v>
      </c>
      <c r="CO164" s="28">
        <f t="shared" si="662"/>
        <v>734944</v>
      </c>
      <c r="CP164" s="26">
        <v>1</v>
      </c>
      <c r="CQ164" s="27">
        <v>640000</v>
      </c>
      <c r="CR164" s="27">
        <v>595200</v>
      </c>
      <c r="CS164" s="148"/>
      <c r="CT164" s="148"/>
      <c r="CU164" s="143">
        <f t="shared" si="663"/>
        <v>5.1292719878816923E-2</v>
      </c>
      <c r="CV164" s="27">
        <f t="shared" si="664"/>
        <v>617600</v>
      </c>
      <c r="CW164" s="28">
        <f t="shared" si="665"/>
        <v>117344</v>
      </c>
      <c r="CX164" s="29">
        <f t="shared" si="666"/>
        <v>734944</v>
      </c>
      <c r="CY164" s="26">
        <v>1</v>
      </c>
      <c r="CZ164" s="27">
        <v>640000</v>
      </c>
      <c r="DA164" s="27">
        <v>512000</v>
      </c>
      <c r="DB164" s="133"/>
      <c r="DC164" s="133"/>
      <c r="DD164" s="143">
        <f t="shared" si="667"/>
        <v>0.15713484026367724</v>
      </c>
      <c r="DE164" s="27">
        <f t="shared" si="668"/>
        <v>576000</v>
      </c>
      <c r="DF164" s="27">
        <f t="shared" si="669"/>
        <v>109440</v>
      </c>
      <c r="DG164" s="28">
        <f t="shared" si="670"/>
        <v>685440</v>
      </c>
      <c r="DH164" s="26">
        <v>1</v>
      </c>
      <c r="DI164" s="28">
        <v>640000</v>
      </c>
      <c r="DJ164" s="28">
        <v>768000</v>
      </c>
      <c r="DK164" s="182"/>
      <c r="DL164" s="177">
        <f t="shared" si="671"/>
        <v>0.12856486930664501</v>
      </c>
      <c r="DM164" s="28">
        <f t="shared" si="672"/>
        <v>704000</v>
      </c>
      <c r="DN164" s="28">
        <f t="shared" si="673"/>
        <v>133760</v>
      </c>
      <c r="DO164" s="30">
        <f t="shared" si="674"/>
        <v>837760</v>
      </c>
    </row>
    <row r="165" spans="1:119" ht="21" customHeight="1" x14ac:dyDescent="0.25">
      <c r="A165" s="66" t="s">
        <v>228</v>
      </c>
      <c r="B165" s="67" t="s">
        <v>210</v>
      </c>
      <c r="C165" s="68" t="s">
        <v>229</v>
      </c>
      <c r="D165" s="26">
        <v>1</v>
      </c>
      <c r="E165" s="27">
        <v>2500000</v>
      </c>
      <c r="F165" s="27">
        <v>1750000</v>
      </c>
      <c r="G165" s="148"/>
      <c r="H165" s="148"/>
      <c r="I165" s="143">
        <f t="shared" si="628"/>
        <v>0.24956709924231091</v>
      </c>
      <c r="J165" s="27">
        <f t="shared" si="629"/>
        <v>2125000</v>
      </c>
      <c r="K165" s="28">
        <f t="shared" si="630"/>
        <v>403750</v>
      </c>
      <c r="L165" s="29">
        <f t="shared" si="675"/>
        <v>2528750</v>
      </c>
      <c r="M165" s="26">
        <v>1</v>
      </c>
      <c r="N165" s="27">
        <v>2500000</v>
      </c>
      <c r="O165" s="27">
        <v>2250000</v>
      </c>
      <c r="P165" s="145"/>
      <c r="Q165" s="145"/>
      <c r="R165" s="143">
        <f t="shared" si="676"/>
        <v>7.4432292756478682E-2</v>
      </c>
      <c r="S165" s="27">
        <f t="shared" si="677"/>
        <v>2375000</v>
      </c>
      <c r="T165" s="28">
        <f t="shared" si="678"/>
        <v>451250</v>
      </c>
      <c r="U165" s="30">
        <f t="shared" si="679"/>
        <v>2826250</v>
      </c>
      <c r="V165" s="26">
        <v>1</v>
      </c>
      <c r="W165" s="27">
        <v>2500000</v>
      </c>
      <c r="X165" s="27">
        <v>2700000</v>
      </c>
      <c r="Y165" s="145"/>
      <c r="Z165" s="145"/>
      <c r="AA165" s="143">
        <f t="shared" si="631"/>
        <v>5.4392829322042126E-2</v>
      </c>
      <c r="AB165" s="27">
        <f t="shared" si="632"/>
        <v>2600000</v>
      </c>
      <c r="AC165" s="28">
        <f t="shared" si="633"/>
        <v>494000</v>
      </c>
      <c r="AD165" s="29">
        <f t="shared" si="634"/>
        <v>3094000</v>
      </c>
      <c r="AE165" s="26">
        <v>1</v>
      </c>
      <c r="AF165" s="27">
        <v>2500000</v>
      </c>
      <c r="AG165" s="27">
        <v>2800000</v>
      </c>
      <c r="AH165" s="145"/>
      <c r="AI165" s="145"/>
      <c r="AJ165" s="143">
        <f t="shared" si="635"/>
        <v>8.0049824285269522E-2</v>
      </c>
      <c r="AK165" s="27">
        <f t="shared" si="636"/>
        <v>2650000</v>
      </c>
      <c r="AL165" s="28">
        <f t="shared" si="637"/>
        <v>503500</v>
      </c>
      <c r="AM165" s="30">
        <f t="shared" si="638"/>
        <v>3153500</v>
      </c>
      <c r="AN165" s="26">
        <v>1</v>
      </c>
      <c r="AO165" s="27">
        <v>2500000</v>
      </c>
      <c r="AP165" s="27">
        <v>3249000</v>
      </c>
      <c r="AQ165" s="145"/>
      <c r="AR165" s="145"/>
      <c r="AS165" s="143">
        <f t="shared" si="639"/>
        <v>0.18424873164332026</v>
      </c>
      <c r="AT165" s="27">
        <f t="shared" si="640"/>
        <v>2874500</v>
      </c>
      <c r="AU165" s="28">
        <f t="shared" si="641"/>
        <v>546155</v>
      </c>
      <c r="AV165" s="30">
        <f t="shared" si="642"/>
        <v>3420655</v>
      </c>
      <c r="AW165" s="26">
        <v>1</v>
      </c>
      <c r="AX165" s="27">
        <v>2500000</v>
      </c>
      <c r="AY165" s="27">
        <v>2850000</v>
      </c>
      <c r="AZ165" s="145"/>
      <c r="BA165" s="145"/>
      <c r="BB165" s="143">
        <f t="shared" si="643"/>
        <v>9.2518644267398739E-2</v>
      </c>
      <c r="BC165" s="27">
        <f t="shared" si="644"/>
        <v>2675000</v>
      </c>
      <c r="BD165" s="27">
        <f t="shared" si="645"/>
        <v>508250</v>
      </c>
      <c r="BE165" s="27">
        <f t="shared" si="646"/>
        <v>3183250</v>
      </c>
      <c r="BF165" s="26">
        <v>1</v>
      </c>
      <c r="BG165" s="27">
        <v>2000000</v>
      </c>
      <c r="BH165" s="27">
        <v>1900000</v>
      </c>
      <c r="BI165" s="145"/>
      <c r="BJ165" s="145"/>
      <c r="BK165" s="143">
        <f t="shared" si="647"/>
        <v>3.6261886214694748E-2</v>
      </c>
      <c r="BL165" s="27">
        <f t="shared" si="648"/>
        <v>1950000</v>
      </c>
      <c r="BM165" s="27">
        <f t="shared" si="649"/>
        <v>370500</v>
      </c>
      <c r="BN165" s="28">
        <f t="shared" si="650"/>
        <v>2320500</v>
      </c>
      <c r="BO165" s="26">
        <v>1</v>
      </c>
      <c r="BP165" s="27">
        <v>2000000</v>
      </c>
      <c r="BQ165" s="27">
        <v>2160000</v>
      </c>
      <c r="BR165" s="148"/>
      <c r="BS165" s="148"/>
      <c r="BT165" s="143">
        <f t="shared" si="651"/>
        <v>5.4392829322042119E-2</v>
      </c>
      <c r="BU165" s="27">
        <f t="shared" si="652"/>
        <v>2080000</v>
      </c>
      <c r="BV165" s="28">
        <f t="shared" si="653"/>
        <v>395200</v>
      </c>
      <c r="BW165" s="30">
        <f t="shared" si="654"/>
        <v>2475200</v>
      </c>
      <c r="BX165" s="26">
        <v>1</v>
      </c>
      <c r="BY165" s="28">
        <v>2000000</v>
      </c>
      <c r="BZ165" s="28">
        <v>2160000</v>
      </c>
      <c r="CA165" s="156"/>
      <c r="CB165" s="156"/>
      <c r="CC165" s="177">
        <f t="shared" si="655"/>
        <v>5.4392829322042119E-2</v>
      </c>
      <c r="CD165" s="28">
        <f t="shared" si="656"/>
        <v>2080000</v>
      </c>
      <c r="CE165" s="28">
        <f t="shared" si="657"/>
        <v>395200</v>
      </c>
      <c r="CF165" s="29">
        <f t="shared" si="658"/>
        <v>2475200</v>
      </c>
      <c r="CG165" s="26">
        <v>1</v>
      </c>
      <c r="CH165" s="27">
        <v>1600000</v>
      </c>
      <c r="CI165" s="27">
        <v>1488000</v>
      </c>
      <c r="CJ165" s="148"/>
      <c r="CK165" s="148"/>
      <c r="CL165" s="143">
        <f t="shared" si="659"/>
        <v>5.1292719878816916E-2</v>
      </c>
      <c r="CM165" s="27">
        <f t="shared" si="660"/>
        <v>1544000</v>
      </c>
      <c r="CN165" s="27">
        <f t="shared" si="661"/>
        <v>293360</v>
      </c>
      <c r="CO165" s="28">
        <f t="shared" si="662"/>
        <v>1837360</v>
      </c>
      <c r="CP165" s="26">
        <v>1</v>
      </c>
      <c r="CQ165" s="27">
        <v>1600000</v>
      </c>
      <c r="CR165" s="27">
        <v>1488000</v>
      </c>
      <c r="CS165" s="148"/>
      <c r="CT165" s="148"/>
      <c r="CU165" s="143">
        <f t="shared" si="663"/>
        <v>5.1292719878816916E-2</v>
      </c>
      <c r="CV165" s="27">
        <f t="shared" si="664"/>
        <v>1544000</v>
      </c>
      <c r="CW165" s="28">
        <f t="shared" si="665"/>
        <v>293360</v>
      </c>
      <c r="CX165" s="29">
        <f t="shared" si="666"/>
        <v>1837360</v>
      </c>
      <c r="CY165" s="26">
        <v>1</v>
      </c>
      <c r="CZ165" s="27">
        <v>1600000</v>
      </c>
      <c r="DA165" s="27">
        <v>1280000</v>
      </c>
      <c r="DB165" s="133"/>
      <c r="DC165" s="133"/>
      <c r="DD165" s="143">
        <f t="shared" si="667"/>
        <v>0.15713484026367722</v>
      </c>
      <c r="DE165" s="27">
        <f t="shared" si="668"/>
        <v>1440000</v>
      </c>
      <c r="DF165" s="27">
        <f t="shared" si="669"/>
        <v>273600</v>
      </c>
      <c r="DG165" s="28">
        <f t="shared" si="670"/>
        <v>1713600</v>
      </c>
      <c r="DH165" s="26">
        <v>1</v>
      </c>
      <c r="DI165" s="28">
        <v>1600000</v>
      </c>
      <c r="DJ165" s="28">
        <v>1920000</v>
      </c>
      <c r="DK165" s="182"/>
      <c r="DL165" s="177">
        <f t="shared" si="671"/>
        <v>0.12856486930664501</v>
      </c>
      <c r="DM165" s="28">
        <f t="shared" si="672"/>
        <v>1760000</v>
      </c>
      <c r="DN165" s="28">
        <f t="shared" si="673"/>
        <v>334400</v>
      </c>
      <c r="DO165" s="30">
        <f t="shared" si="674"/>
        <v>2094400</v>
      </c>
    </row>
    <row r="166" spans="1:119" ht="21" customHeight="1" x14ac:dyDescent="0.25">
      <c r="A166" s="66" t="s">
        <v>230</v>
      </c>
      <c r="B166" s="67" t="s">
        <v>210</v>
      </c>
      <c r="C166" s="68" t="s">
        <v>231</v>
      </c>
      <c r="D166" s="26">
        <v>1</v>
      </c>
      <c r="E166" s="27">
        <v>2000000</v>
      </c>
      <c r="F166" s="27">
        <v>1600000</v>
      </c>
      <c r="G166" s="148"/>
      <c r="H166" s="148"/>
      <c r="I166" s="143">
        <f t="shared" si="628"/>
        <v>0.15713484026367724</v>
      </c>
      <c r="J166" s="27">
        <f t="shared" si="629"/>
        <v>1800000</v>
      </c>
      <c r="K166" s="28">
        <f t="shared" si="630"/>
        <v>342000</v>
      </c>
      <c r="L166" s="29">
        <f t="shared" si="675"/>
        <v>2142000</v>
      </c>
      <c r="M166" s="26">
        <v>1</v>
      </c>
      <c r="N166" s="27">
        <v>2000000</v>
      </c>
      <c r="O166" s="27">
        <v>1800000</v>
      </c>
      <c r="P166" s="145"/>
      <c r="Q166" s="145"/>
      <c r="R166" s="143">
        <f t="shared" si="676"/>
        <v>7.4432292756478696E-2</v>
      </c>
      <c r="S166" s="27">
        <f t="shared" si="677"/>
        <v>1900000</v>
      </c>
      <c r="T166" s="28">
        <f t="shared" si="678"/>
        <v>361000</v>
      </c>
      <c r="U166" s="30">
        <f t="shared" si="679"/>
        <v>2261000</v>
      </c>
      <c r="V166" s="26">
        <v>1</v>
      </c>
      <c r="W166" s="27">
        <v>2000000</v>
      </c>
      <c r="X166" s="27">
        <v>2160000</v>
      </c>
      <c r="Y166" s="145"/>
      <c r="Z166" s="145"/>
      <c r="AA166" s="143">
        <f t="shared" si="631"/>
        <v>5.4392829322042119E-2</v>
      </c>
      <c r="AB166" s="27">
        <f t="shared" si="632"/>
        <v>2080000</v>
      </c>
      <c r="AC166" s="28">
        <f t="shared" si="633"/>
        <v>395200</v>
      </c>
      <c r="AD166" s="29">
        <f t="shared" si="634"/>
        <v>2475200</v>
      </c>
      <c r="AE166" s="26">
        <v>1</v>
      </c>
      <c r="AF166" s="27">
        <v>2000000</v>
      </c>
      <c r="AG166" s="27">
        <v>2240000</v>
      </c>
      <c r="AH166" s="145"/>
      <c r="AI166" s="145"/>
      <c r="AJ166" s="143">
        <f t="shared" si="635"/>
        <v>8.0049824285269522E-2</v>
      </c>
      <c r="AK166" s="27">
        <f t="shared" si="636"/>
        <v>2120000</v>
      </c>
      <c r="AL166" s="28">
        <f t="shared" si="637"/>
        <v>402800</v>
      </c>
      <c r="AM166" s="30">
        <f t="shared" si="638"/>
        <v>2522800</v>
      </c>
      <c r="AN166" s="26">
        <v>1</v>
      </c>
      <c r="AO166" s="27">
        <v>2000000</v>
      </c>
      <c r="AP166" s="27">
        <v>2599200</v>
      </c>
      <c r="AQ166" s="145"/>
      <c r="AR166" s="145"/>
      <c r="AS166" s="143">
        <f t="shared" si="639"/>
        <v>0.18424873164332026</v>
      </c>
      <c r="AT166" s="27">
        <f t="shared" si="640"/>
        <v>2299600</v>
      </c>
      <c r="AU166" s="28">
        <f t="shared" si="641"/>
        <v>436924</v>
      </c>
      <c r="AV166" s="30">
        <f t="shared" si="642"/>
        <v>2736524</v>
      </c>
      <c r="AW166" s="26">
        <v>1</v>
      </c>
      <c r="AX166" s="27">
        <v>2000000</v>
      </c>
      <c r="AY166" s="27">
        <v>2280000</v>
      </c>
      <c r="AZ166" s="145"/>
      <c r="BA166" s="145"/>
      <c r="BB166" s="143">
        <f t="shared" si="643"/>
        <v>9.2518644267398739E-2</v>
      </c>
      <c r="BC166" s="27">
        <f t="shared" si="644"/>
        <v>2140000</v>
      </c>
      <c r="BD166" s="27">
        <f t="shared" si="645"/>
        <v>406600</v>
      </c>
      <c r="BE166" s="27">
        <f t="shared" si="646"/>
        <v>2546600</v>
      </c>
      <c r="BF166" s="26">
        <v>1</v>
      </c>
      <c r="BG166" s="27">
        <v>1600000</v>
      </c>
      <c r="BH166" s="27">
        <v>1520000</v>
      </c>
      <c r="BI166" s="145"/>
      <c r="BJ166" s="145"/>
      <c r="BK166" s="143">
        <f t="shared" si="647"/>
        <v>3.6261886214694741E-2</v>
      </c>
      <c r="BL166" s="27">
        <f t="shared" si="648"/>
        <v>1560000</v>
      </c>
      <c r="BM166" s="27">
        <f t="shared" si="649"/>
        <v>296400</v>
      </c>
      <c r="BN166" s="28">
        <f t="shared" si="650"/>
        <v>1856400</v>
      </c>
      <c r="BO166" s="26">
        <v>1</v>
      </c>
      <c r="BP166" s="27">
        <v>1600000</v>
      </c>
      <c r="BQ166" s="27">
        <v>1728000</v>
      </c>
      <c r="BR166" s="148"/>
      <c r="BS166" s="148"/>
      <c r="BT166" s="143">
        <f t="shared" si="651"/>
        <v>5.4392829322042119E-2</v>
      </c>
      <c r="BU166" s="27">
        <f t="shared" si="652"/>
        <v>1664000</v>
      </c>
      <c r="BV166" s="28">
        <f t="shared" si="653"/>
        <v>316160</v>
      </c>
      <c r="BW166" s="30">
        <f t="shared" si="654"/>
        <v>1980160</v>
      </c>
      <c r="BX166" s="26">
        <v>1</v>
      </c>
      <c r="BY166" s="28">
        <v>1600000</v>
      </c>
      <c r="BZ166" s="28">
        <v>1728000</v>
      </c>
      <c r="CA166" s="156"/>
      <c r="CB166" s="156"/>
      <c r="CC166" s="177">
        <f t="shared" si="655"/>
        <v>5.4392829322042119E-2</v>
      </c>
      <c r="CD166" s="28">
        <f t="shared" si="656"/>
        <v>1664000</v>
      </c>
      <c r="CE166" s="28">
        <f t="shared" si="657"/>
        <v>316160</v>
      </c>
      <c r="CF166" s="29">
        <f t="shared" si="658"/>
        <v>1980160</v>
      </c>
      <c r="CG166" s="26">
        <v>1</v>
      </c>
      <c r="CH166" s="27">
        <v>1280000</v>
      </c>
      <c r="CI166" s="27">
        <v>1190400</v>
      </c>
      <c r="CJ166" s="148"/>
      <c r="CK166" s="148"/>
      <c r="CL166" s="143">
        <f t="shared" si="659"/>
        <v>5.1292719878816923E-2</v>
      </c>
      <c r="CM166" s="27">
        <f t="shared" si="660"/>
        <v>1235200</v>
      </c>
      <c r="CN166" s="27">
        <f t="shared" si="661"/>
        <v>234688</v>
      </c>
      <c r="CO166" s="28">
        <f t="shared" si="662"/>
        <v>1469888</v>
      </c>
      <c r="CP166" s="26">
        <v>1</v>
      </c>
      <c r="CQ166" s="27">
        <v>1280000</v>
      </c>
      <c r="CR166" s="27">
        <v>1190400</v>
      </c>
      <c r="CS166" s="148"/>
      <c r="CT166" s="148"/>
      <c r="CU166" s="143">
        <f t="shared" si="663"/>
        <v>5.1292719878816923E-2</v>
      </c>
      <c r="CV166" s="27">
        <f t="shared" si="664"/>
        <v>1235200</v>
      </c>
      <c r="CW166" s="28">
        <f t="shared" si="665"/>
        <v>234688</v>
      </c>
      <c r="CX166" s="29">
        <f t="shared" si="666"/>
        <v>1469888</v>
      </c>
      <c r="CY166" s="26">
        <v>1</v>
      </c>
      <c r="CZ166" s="27">
        <v>1280000</v>
      </c>
      <c r="DA166" s="27">
        <v>1024000</v>
      </c>
      <c r="DB166" s="133"/>
      <c r="DC166" s="133"/>
      <c r="DD166" s="143">
        <f t="shared" si="667"/>
        <v>0.15713484026367724</v>
      </c>
      <c r="DE166" s="27">
        <f t="shared" si="668"/>
        <v>1152000</v>
      </c>
      <c r="DF166" s="27">
        <f t="shared" si="669"/>
        <v>218880</v>
      </c>
      <c r="DG166" s="28">
        <f t="shared" si="670"/>
        <v>1370880</v>
      </c>
      <c r="DH166" s="26">
        <v>1</v>
      </c>
      <c r="DI166" s="28">
        <v>1280000</v>
      </c>
      <c r="DJ166" s="28">
        <v>1536000</v>
      </c>
      <c r="DK166" s="182"/>
      <c r="DL166" s="177">
        <f t="shared" si="671"/>
        <v>0.12856486930664501</v>
      </c>
      <c r="DM166" s="28">
        <f t="shared" si="672"/>
        <v>1408000</v>
      </c>
      <c r="DN166" s="28">
        <f t="shared" si="673"/>
        <v>267520</v>
      </c>
      <c r="DO166" s="30">
        <f t="shared" si="674"/>
        <v>1675520</v>
      </c>
    </row>
    <row r="167" spans="1:119" ht="21" customHeight="1" x14ac:dyDescent="0.25">
      <c r="A167" s="66" t="s">
        <v>232</v>
      </c>
      <c r="B167" s="67" t="s">
        <v>210</v>
      </c>
      <c r="C167" s="68" t="s">
        <v>233</v>
      </c>
      <c r="D167" s="26">
        <v>1</v>
      </c>
      <c r="E167" s="27">
        <v>5000000</v>
      </c>
      <c r="F167" s="27">
        <v>4500000</v>
      </c>
      <c r="G167" s="148"/>
      <c r="H167" s="148"/>
      <c r="I167" s="143">
        <f t="shared" si="628"/>
        <v>7.4432292756478682E-2</v>
      </c>
      <c r="J167" s="27">
        <f t="shared" si="629"/>
        <v>4750000</v>
      </c>
      <c r="K167" s="28">
        <f t="shared" si="630"/>
        <v>902500</v>
      </c>
      <c r="L167" s="29">
        <f t="shared" si="675"/>
        <v>5652500</v>
      </c>
      <c r="M167" s="26">
        <v>1</v>
      </c>
      <c r="N167" s="27">
        <v>5000000</v>
      </c>
      <c r="O167" s="27">
        <v>4500000</v>
      </c>
      <c r="P167" s="145"/>
      <c r="Q167" s="145"/>
      <c r="R167" s="143">
        <f t="shared" si="676"/>
        <v>7.4432292756478682E-2</v>
      </c>
      <c r="S167" s="27">
        <f t="shared" si="677"/>
        <v>4750000</v>
      </c>
      <c r="T167" s="28">
        <f t="shared" si="678"/>
        <v>902500</v>
      </c>
      <c r="U167" s="30">
        <f t="shared" si="679"/>
        <v>5652500</v>
      </c>
      <c r="V167" s="26">
        <v>1</v>
      </c>
      <c r="W167" s="27">
        <v>5000000</v>
      </c>
      <c r="X167" s="27">
        <v>5400000</v>
      </c>
      <c r="Y167" s="145"/>
      <c r="Z167" s="145"/>
      <c r="AA167" s="143">
        <f t="shared" si="631"/>
        <v>5.4392829322042126E-2</v>
      </c>
      <c r="AB167" s="27">
        <f t="shared" si="632"/>
        <v>5200000</v>
      </c>
      <c r="AC167" s="28">
        <f t="shared" si="633"/>
        <v>988000</v>
      </c>
      <c r="AD167" s="29">
        <f t="shared" si="634"/>
        <v>6188000</v>
      </c>
      <c r="AE167" s="26">
        <v>1</v>
      </c>
      <c r="AF167" s="27">
        <v>5000000</v>
      </c>
      <c r="AG167" s="27">
        <v>5600000</v>
      </c>
      <c r="AH167" s="145"/>
      <c r="AI167" s="145"/>
      <c r="AJ167" s="143">
        <f t="shared" si="635"/>
        <v>8.0049824285269522E-2</v>
      </c>
      <c r="AK167" s="27">
        <f t="shared" si="636"/>
        <v>5300000</v>
      </c>
      <c r="AL167" s="28">
        <f t="shared" si="637"/>
        <v>1007000</v>
      </c>
      <c r="AM167" s="30">
        <f t="shared" si="638"/>
        <v>6307000</v>
      </c>
      <c r="AN167" s="26">
        <v>1</v>
      </c>
      <c r="AO167" s="27">
        <v>5000000</v>
      </c>
      <c r="AP167" s="27">
        <v>6498000</v>
      </c>
      <c r="AQ167" s="145"/>
      <c r="AR167" s="145"/>
      <c r="AS167" s="143">
        <f t="shared" si="639"/>
        <v>0.18424873164332026</v>
      </c>
      <c r="AT167" s="27">
        <f t="shared" si="640"/>
        <v>5749000</v>
      </c>
      <c r="AU167" s="28">
        <f t="shared" si="641"/>
        <v>1092310</v>
      </c>
      <c r="AV167" s="30">
        <f t="shared" si="642"/>
        <v>6841310</v>
      </c>
      <c r="AW167" s="26">
        <v>1</v>
      </c>
      <c r="AX167" s="27">
        <v>5000000</v>
      </c>
      <c r="AY167" s="27">
        <v>5700000</v>
      </c>
      <c r="AZ167" s="145"/>
      <c r="BA167" s="145"/>
      <c r="BB167" s="143">
        <f t="shared" si="643"/>
        <v>9.2518644267398739E-2</v>
      </c>
      <c r="BC167" s="27">
        <f t="shared" si="644"/>
        <v>5350000</v>
      </c>
      <c r="BD167" s="27">
        <f t="shared" si="645"/>
        <v>1016500</v>
      </c>
      <c r="BE167" s="27">
        <f t="shared" si="646"/>
        <v>6366500</v>
      </c>
      <c r="BF167" s="26">
        <v>1</v>
      </c>
      <c r="BG167" s="27">
        <v>4000000</v>
      </c>
      <c r="BH167" s="27">
        <v>3800000</v>
      </c>
      <c r="BI167" s="145"/>
      <c r="BJ167" s="145"/>
      <c r="BK167" s="143">
        <f t="shared" si="647"/>
        <v>3.6261886214694748E-2</v>
      </c>
      <c r="BL167" s="27">
        <f t="shared" si="648"/>
        <v>3900000</v>
      </c>
      <c r="BM167" s="27">
        <f t="shared" si="649"/>
        <v>741000</v>
      </c>
      <c r="BN167" s="28">
        <f t="shared" si="650"/>
        <v>4641000</v>
      </c>
      <c r="BO167" s="26">
        <v>1</v>
      </c>
      <c r="BP167" s="27">
        <v>4000000</v>
      </c>
      <c r="BQ167" s="27">
        <v>4320000</v>
      </c>
      <c r="BR167" s="148"/>
      <c r="BS167" s="148"/>
      <c r="BT167" s="143">
        <f t="shared" si="651"/>
        <v>5.4392829322042119E-2</v>
      </c>
      <c r="BU167" s="27">
        <f t="shared" si="652"/>
        <v>4160000</v>
      </c>
      <c r="BV167" s="28">
        <f t="shared" si="653"/>
        <v>790400</v>
      </c>
      <c r="BW167" s="30">
        <f t="shared" si="654"/>
        <v>4950400</v>
      </c>
      <c r="BX167" s="26">
        <v>1</v>
      </c>
      <c r="BY167" s="28">
        <v>4000000</v>
      </c>
      <c r="BZ167" s="28">
        <v>4320000</v>
      </c>
      <c r="CA167" s="156"/>
      <c r="CB167" s="156"/>
      <c r="CC167" s="177">
        <f t="shared" si="655"/>
        <v>5.4392829322042119E-2</v>
      </c>
      <c r="CD167" s="28">
        <f t="shared" si="656"/>
        <v>4160000</v>
      </c>
      <c r="CE167" s="28">
        <f t="shared" si="657"/>
        <v>790400</v>
      </c>
      <c r="CF167" s="29">
        <f t="shared" si="658"/>
        <v>4950400</v>
      </c>
      <c r="CG167" s="26">
        <v>1</v>
      </c>
      <c r="CH167" s="27">
        <v>3200000</v>
      </c>
      <c r="CI167" s="27">
        <v>2976000</v>
      </c>
      <c r="CJ167" s="148"/>
      <c r="CK167" s="148"/>
      <c r="CL167" s="143">
        <f t="shared" si="659"/>
        <v>5.1292719878816916E-2</v>
      </c>
      <c r="CM167" s="27">
        <f t="shared" si="660"/>
        <v>3088000</v>
      </c>
      <c r="CN167" s="27">
        <f t="shared" si="661"/>
        <v>586720</v>
      </c>
      <c r="CO167" s="28">
        <f t="shared" si="662"/>
        <v>3674720</v>
      </c>
      <c r="CP167" s="26">
        <v>1</v>
      </c>
      <c r="CQ167" s="27">
        <v>3200000</v>
      </c>
      <c r="CR167" s="27">
        <v>2976000</v>
      </c>
      <c r="CS167" s="148"/>
      <c r="CT167" s="148"/>
      <c r="CU167" s="143">
        <f t="shared" si="663"/>
        <v>5.1292719878816916E-2</v>
      </c>
      <c r="CV167" s="27">
        <f t="shared" si="664"/>
        <v>3088000</v>
      </c>
      <c r="CW167" s="28">
        <f t="shared" si="665"/>
        <v>586720</v>
      </c>
      <c r="CX167" s="29">
        <f t="shared" si="666"/>
        <v>3674720</v>
      </c>
      <c r="CY167" s="26">
        <v>1</v>
      </c>
      <c r="CZ167" s="27">
        <v>3200000</v>
      </c>
      <c r="DA167" s="27">
        <v>2560000</v>
      </c>
      <c r="DB167" s="133"/>
      <c r="DC167" s="133"/>
      <c r="DD167" s="143">
        <f t="shared" si="667"/>
        <v>0.15713484026367722</v>
      </c>
      <c r="DE167" s="27">
        <f t="shared" si="668"/>
        <v>2880000</v>
      </c>
      <c r="DF167" s="27">
        <f t="shared" si="669"/>
        <v>547200</v>
      </c>
      <c r="DG167" s="28">
        <f t="shared" si="670"/>
        <v>3427200</v>
      </c>
      <c r="DH167" s="26">
        <v>1</v>
      </c>
      <c r="DI167" s="28">
        <v>3200000</v>
      </c>
      <c r="DJ167" s="28">
        <v>3840000</v>
      </c>
      <c r="DK167" s="182"/>
      <c r="DL167" s="177">
        <f t="shared" si="671"/>
        <v>0.12856486930664501</v>
      </c>
      <c r="DM167" s="28">
        <f t="shared" si="672"/>
        <v>3520000</v>
      </c>
      <c r="DN167" s="28">
        <f t="shared" si="673"/>
        <v>668800</v>
      </c>
      <c r="DO167" s="30">
        <f t="shared" si="674"/>
        <v>4188800</v>
      </c>
    </row>
    <row r="168" spans="1:119" ht="21" customHeight="1" x14ac:dyDescent="0.25">
      <c r="A168" s="66" t="s">
        <v>234</v>
      </c>
      <c r="B168" s="67" t="s">
        <v>210</v>
      </c>
      <c r="C168" s="68" t="s">
        <v>235</v>
      </c>
      <c r="D168" s="31" t="s">
        <v>30</v>
      </c>
      <c r="E168" s="32" t="s">
        <v>30</v>
      </c>
      <c r="F168" s="32" t="s">
        <v>30</v>
      </c>
      <c r="G168" s="32" t="s">
        <v>30</v>
      </c>
      <c r="H168" s="32" t="s">
        <v>30</v>
      </c>
      <c r="I168" s="32" t="s">
        <v>30</v>
      </c>
      <c r="J168" s="32" t="s">
        <v>30</v>
      </c>
      <c r="K168" s="32" t="s">
        <v>30</v>
      </c>
      <c r="L168" s="32" t="s">
        <v>30</v>
      </c>
      <c r="M168" s="31" t="s">
        <v>30</v>
      </c>
      <c r="N168" s="32" t="s">
        <v>30</v>
      </c>
      <c r="O168" s="32" t="s">
        <v>30</v>
      </c>
      <c r="P168" s="32" t="s">
        <v>30</v>
      </c>
      <c r="Q168" s="32" t="s">
        <v>30</v>
      </c>
      <c r="R168" s="32" t="s">
        <v>30</v>
      </c>
      <c r="S168" s="32" t="s">
        <v>30</v>
      </c>
      <c r="T168" s="32" t="s">
        <v>30</v>
      </c>
      <c r="U168" s="33" t="s">
        <v>30</v>
      </c>
      <c r="V168" s="31" t="s">
        <v>30</v>
      </c>
      <c r="W168" s="32" t="s">
        <v>30</v>
      </c>
      <c r="X168" s="32" t="s">
        <v>30</v>
      </c>
      <c r="Y168" s="32" t="s">
        <v>30</v>
      </c>
      <c r="Z168" s="32" t="s">
        <v>30</v>
      </c>
      <c r="AA168" s="32" t="s">
        <v>30</v>
      </c>
      <c r="AB168" s="32" t="s">
        <v>30</v>
      </c>
      <c r="AC168" s="32" t="s">
        <v>30</v>
      </c>
      <c r="AD168" s="34" t="s">
        <v>30</v>
      </c>
      <c r="AE168" s="26">
        <v>1</v>
      </c>
      <c r="AF168" s="27">
        <v>1500000</v>
      </c>
      <c r="AG168" s="27">
        <v>1680000</v>
      </c>
      <c r="AH168" s="145"/>
      <c r="AI168" s="145"/>
      <c r="AJ168" s="143">
        <f t="shared" si="635"/>
        <v>8.0049824285269536E-2</v>
      </c>
      <c r="AK168" s="27">
        <f t="shared" si="636"/>
        <v>1590000</v>
      </c>
      <c r="AL168" s="28">
        <f t="shared" si="637"/>
        <v>302100</v>
      </c>
      <c r="AM168" s="30">
        <f t="shared" si="638"/>
        <v>1892100</v>
      </c>
      <c r="AN168" s="26">
        <v>1</v>
      </c>
      <c r="AO168" s="27">
        <v>1500000</v>
      </c>
      <c r="AP168" s="27">
        <v>1949400</v>
      </c>
      <c r="AQ168" s="27"/>
      <c r="AR168" s="27"/>
      <c r="AS168" s="143">
        <f t="shared" si="639"/>
        <v>0.18424873164332026</v>
      </c>
      <c r="AT168" s="27">
        <f t="shared" si="640"/>
        <v>1724700</v>
      </c>
      <c r="AU168" s="28">
        <f t="shared" si="641"/>
        <v>327693</v>
      </c>
      <c r="AV168" s="30">
        <f t="shared" si="642"/>
        <v>2052393</v>
      </c>
      <c r="AW168" s="26">
        <v>1</v>
      </c>
      <c r="AX168" s="27">
        <v>1500000</v>
      </c>
      <c r="AY168" s="27">
        <v>1710000</v>
      </c>
      <c r="AZ168" s="27"/>
      <c r="BA168" s="27"/>
      <c r="BB168" s="143">
        <f t="shared" si="643"/>
        <v>9.2518644267398739E-2</v>
      </c>
      <c r="BC168" s="27">
        <f t="shared" si="644"/>
        <v>1605000</v>
      </c>
      <c r="BD168" s="27">
        <f t="shared" si="645"/>
        <v>304950</v>
      </c>
      <c r="BE168" s="27">
        <f t="shared" si="646"/>
        <v>1909950</v>
      </c>
      <c r="BF168" s="26">
        <v>1</v>
      </c>
      <c r="BG168" s="27">
        <v>1200000</v>
      </c>
      <c r="BH168" s="27">
        <v>1140000</v>
      </c>
      <c r="BI168" s="27"/>
      <c r="BJ168" s="27"/>
      <c r="BK168" s="143">
        <f t="shared" si="647"/>
        <v>3.6261886214694741E-2</v>
      </c>
      <c r="BL168" s="27">
        <f t="shared" si="648"/>
        <v>1170000</v>
      </c>
      <c r="BM168" s="27">
        <f t="shared" si="649"/>
        <v>222300</v>
      </c>
      <c r="BN168" s="28">
        <f t="shared" si="650"/>
        <v>1392300</v>
      </c>
      <c r="BO168" s="26">
        <v>1</v>
      </c>
      <c r="BP168" s="27">
        <v>1200000</v>
      </c>
      <c r="BQ168" s="27">
        <v>1296000</v>
      </c>
      <c r="BR168" s="27"/>
      <c r="BS168" s="27"/>
      <c r="BT168" s="143">
        <f t="shared" si="651"/>
        <v>5.4392829322042112E-2</v>
      </c>
      <c r="BU168" s="27">
        <f t="shared" si="652"/>
        <v>1248000</v>
      </c>
      <c r="BV168" s="28">
        <f t="shared" si="653"/>
        <v>237120</v>
      </c>
      <c r="BW168" s="30">
        <f t="shared" si="654"/>
        <v>1485120</v>
      </c>
      <c r="BX168" s="26">
        <v>1</v>
      </c>
      <c r="BY168" s="28">
        <v>1200000</v>
      </c>
      <c r="BZ168" s="28">
        <v>1296000</v>
      </c>
      <c r="CA168" s="28"/>
      <c r="CB168" s="28"/>
      <c r="CC168" s="177">
        <f t="shared" si="655"/>
        <v>5.4392829322042112E-2</v>
      </c>
      <c r="CD168" s="28">
        <f t="shared" si="656"/>
        <v>1248000</v>
      </c>
      <c r="CE168" s="28">
        <f t="shared" si="657"/>
        <v>237120</v>
      </c>
      <c r="CF168" s="29">
        <f t="shared" si="658"/>
        <v>1485120</v>
      </c>
      <c r="CG168" s="26">
        <v>1</v>
      </c>
      <c r="CH168" s="27">
        <v>960000</v>
      </c>
      <c r="CI168" s="27">
        <v>892800</v>
      </c>
      <c r="CJ168" s="27"/>
      <c r="CK168" s="27"/>
      <c r="CL168" s="143">
        <f t="shared" si="659"/>
        <v>5.1292719878816916E-2</v>
      </c>
      <c r="CM168" s="27">
        <f t="shared" si="660"/>
        <v>926400</v>
      </c>
      <c r="CN168" s="27">
        <f t="shared" si="661"/>
        <v>176016</v>
      </c>
      <c r="CO168" s="28">
        <f t="shared" si="662"/>
        <v>1102416</v>
      </c>
      <c r="CP168" s="26">
        <v>1</v>
      </c>
      <c r="CQ168" s="27">
        <v>960000</v>
      </c>
      <c r="CR168" s="27">
        <v>892800</v>
      </c>
      <c r="CS168" s="27"/>
      <c r="CT168" s="27"/>
      <c r="CU168" s="143">
        <f t="shared" si="663"/>
        <v>5.1292719878816916E-2</v>
      </c>
      <c r="CV168" s="27">
        <f t="shared" si="664"/>
        <v>926400</v>
      </c>
      <c r="CW168" s="28">
        <f t="shared" si="665"/>
        <v>176016</v>
      </c>
      <c r="CX168" s="29">
        <f t="shared" si="666"/>
        <v>1102416</v>
      </c>
      <c r="CY168" s="26">
        <v>1</v>
      </c>
      <c r="CZ168" s="27">
        <v>960000</v>
      </c>
      <c r="DA168" s="27">
        <v>768000</v>
      </c>
      <c r="DB168" s="27"/>
      <c r="DC168" s="27"/>
      <c r="DD168" s="143">
        <f t="shared" si="667"/>
        <v>0.15713484026367722</v>
      </c>
      <c r="DE168" s="27">
        <f t="shared" si="668"/>
        <v>864000</v>
      </c>
      <c r="DF168" s="27">
        <f t="shared" si="669"/>
        <v>164160</v>
      </c>
      <c r="DG168" s="28">
        <f t="shared" si="670"/>
        <v>1028160</v>
      </c>
      <c r="DH168" s="26">
        <v>1</v>
      </c>
      <c r="DI168" s="28">
        <v>960000</v>
      </c>
      <c r="DJ168" s="28">
        <v>1152000</v>
      </c>
      <c r="DK168" s="28"/>
      <c r="DL168" s="177">
        <f t="shared" si="671"/>
        <v>0.12856486930664499</v>
      </c>
      <c r="DM168" s="28">
        <f t="shared" si="672"/>
        <v>1056000</v>
      </c>
      <c r="DN168" s="28">
        <f t="shared" si="673"/>
        <v>200640</v>
      </c>
      <c r="DO168" s="30">
        <f t="shared" si="674"/>
        <v>1256640</v>
      </c>
    </row>
    <row r="169" spans="1:119" ht="21" customHeight="1" x14ac:dyDescent="0.25">
      <c r="A169" s="66" t="s">
        <v>236</v>
      </c>
      <c r="B169" s="67" t="s">
        <v>210</v>
      </c>
      <c r="C169" s="68" t="s">
        <v>237</v>
      </c>
      <c r="D169" s="31" t="s">
        <v>30</v>
      </c>
      <c r="E169" s="32" t="s">
        <v>30</v>
      </c>
      <c r="F169" s="32" t="s">
        <v>30</v>
      </c>
      <c r="G169" s="32" t="s">
        <v>30</v>
      </c>
      <c r="H169" s="32" t="s">
        <v>30</v>
      </c>
      <c r="I169" s="32" t="s">
        <v>30</v>
      </c>
      <c r="J169" s="32" t="s">
        <v>30</v>
      </c>
      <c r="K169" s="32" t="s">
        <v>30</v>
      </c>
      <c r="L169" s="32" t="s">
        <v>30</v>
      </c>
      <c r="M169" s="31" t="s">
        <v>30</v>
      </c>
      <c r="N169" s="32" t="s">
        <v>30</v>
      </c>
      <c r="O169" s="32" t="s">
        <v>30</v>
      </c>
      <c r="P169" s="32" t="s">
        <v>30</v>
      </c>
      <c r="Q169" s="32" t="s">
        <v>30</v>
      </c>
      <c r="R169" s="32" t="s">
        <v>30</v>
      </c>
      <c r="S169" s="32" t="s">
        <v>30</v>
      </c>
      <c r="T169" s="32" t="s">
        <v>30</v>
      </c>
      <c r="U169" s="33" t="s">
        <v>30</v>
      </c>
      <c r="V169" s="31" t="s">
        <v>30</v>
      </c>
      <c r="W169" s="32" t="s">
        <v>30</v>
      </c>
      <c r="X169" s="32" t="s">
        <v>30</v>
      </c>
      <c r="Y169" s="32" t="s">
        <v>30</v>
      </c>
      <c r="Z169" s="32" t="s">
        <v>30</v>
      </c>
      <c r="AA169" s="32" t="s">
        <v>30</v>
      </c>
      <c r="AB169" s="32" t="s">
        <v>30</v>
      </c>
      <c r="AC169" s="32" t="s">
        <v>30</v>
      </c>
      <c r="AD169" s="34" t="s">
        <v>30</v>
      </c>
      <c r="AE169" s="26">
        <v>1</v>
      </c>
      <c r="AF169" s="27">
        <v>1500000</v>
      </c>
      <c r="AG169" s="27">
        <v>1680000</v>
      </c>
      <c r="AH169" s="145"/>
      <c r="AI169" s="145"/>
      <c r="AJ169" s="143">
        <f t="shared" si="635"/>
        <v>8.0049824285269536E-2</v>
      </c>
      <c r="AK169" s="27">
        <f t="shared" si="636"/>
        <v>1590000</v>
      </c>
      <c r="AL169" s="28">
        <f t="shared" si="637"/>
        <v>302100</v>
      </c>
      <c r="AM169" s="30">
        <f t="shared" si="638"/>
        <v>1892100</v>
      </c>
      <c r="AN169" s="26">
        <v>1</v>
      </c>
      <c r="AO169" s="27">
        <v>1500000</v>
      </c>
      <c r="AP169" s="27">
        <v>1949400</v>
      </c>
      <c r="AQ169" s="27"/>
      <c r="AR169" s="27"/>
      <c r="AS169" s="143">
        <f t="shared" si="639"/>
        <v>0.18424873164332026</v>
      </c>
      <c r="AT169" s="27">
        <f t="shared" si="640"/>
        <v>1724700</v>
      </c>
      <c r="AU169" s="28">
        <f t="shared" si="641"/>
        <v>327693</v>
      </c>
      <c r="AV169" s="30">
        <f t="shared" si="642"/>
        <v>2052393</v>
      </c>
      <c r="AW169" s="26">
        <v>1</v>
      </c>
      <c r="AX169" s="27">
        <v>1500000</v>
      </c>
      <c r="AY169" s="27">
        <v>1710000</v>
      </c>
      <c r="AZ169" s="27"/>
      <c r="BA169" s="27"/>
      <c r="BB169" s="143">
        <f t="shared" si="643"/>
        <v>9.2518644267398739E-2</v>
      </c>
      <c r="BC169" s="27">
        <f t="shared" si="644"/>
        <v>1605000</v>
      </c>
      <c r="BD169" s="27">
        <f t="shared" si="645"/>
        <v>304950</v>
      </c>
      <c r="BE169" s="27">
        <f t="shared" si="646"/>
        <v>1909950</v>
      </c>
      <c r="BF169" s="26">
        <v>1</v>
      </c>
      <c r="BG169" s="27">
        <v>1200000</v>
      </c>
      <c r="BH169" s="27">
        <v>1140000</v>
      </c>
      <c r="BI169" s="27"/>
      <c r="BJ169" s="27"/>
      <c r="BK169" s="143">
        <f t="shared" si="647"/>
        <v>3.6261886214694741E-2</v>
      </c>
      <c r="BL169" s="27">
        <f t="shared" si="648"/>
        <v>1170000</v>
      </c>
      <c r="BM169" s="27">
        <f t="shared" si="649"/>
        <v>222300</v>
      </c>
      <c r="BN169" s="28">
        <f t="shared" si="650"/>
        <v>1392300</v>
      </c>
      <c r="BO169" s="26">
        <v>1</v>
      </c>
      <c r="BP169" s="27">
        <v>1200000</v>
      </c>
      <c r="BQ169" s="27">
        <v>1296000</v>
      </c>
      <c r="BR169" s="27"/>
      <c r="BS169" s="27"/>
      <c r="BT169" s="143">
        <f t="shared" si="651"/>
        <v>5.4392829322042112E-2</v>
      </c>
      <c r="BU169" s="27">
        <f t="shared" si="652"/>
        <v>1248000</v>
      </c>
      <c r="BV169" s="28">
        <f t="shared" si="653"/>
        <v>237120</v>
      </c>
      <c r="BW169" s="30">
        <f t="shared" si="654"/>
        <v>1485120</v>
      </c>
      <c r="BX169" s="26">
        <v>1</v>
      </c>
      <c r="BY169" s="28">
        <v>1200000</v>
      </c>
      <c r="BZ169" s="28">
        <v>1296000</v>
      </c>
      <c r="CA169" s="28"/>
      <c r="CB169" s="28"/>
      <c r="CC169" s="177">
        <f t="shared" si="655"/>
        <v>5.4392829322042112E-2</v>
      </c>
      <c r="CD169" s="28">
        <f t="shared" si="656"/>
        <v>1248000</v>
      </c>
      <c r="CE169" s="28">
        <f t="shared" si="657"/>
        <v>237120</v>
      </c>
      <c r="CF169" s="29">
        <f t="shared" si="658"/>
        <v>1485120</v>
      </c>
      <c r="CG169" s="26">
        <v>1</v>
      </c>
      <c r="CH169" s="27">
        <v>960000</v>
      </c>
      <c r="CI169" s="27">
        <v>892800</v>
      </c>
      <c r="CJ169" s="27"/>
      <c r="CK169" s="27"/>
      <c r="CL169" s="143">
        <f t="shared" si="659"/>
        <v>5.1292719878816916E-2</v>
      </c>
      <c r="CM169" s="27">
        <f t="shared" si="660"/>
        <v>926400</v>
      </c>
      <c r="CN169" s="27">
        <f t="shared" si="661"/>
        <v>176016</v>
      </c>
      <c r="CO169" s="28">
        <f t="shared" si="662"/>
        <v>1102416</v>
      </c>
      <c r="CP169" s="26">
        <v>1</v>
      </c>
      <c r="CQ169" s="27">
        <v>960000</v>
      </c>
      <c r="CR169" s="27">
        <v>892800</v>
      </c>
      <c r="CS169" s="27"/>
      <c r="CT169" s="27"/>
      <c r="CU169" s="143">
        <f t="shared" si="663"/>
        <v>5.1292719878816916E-2</v>
      </c>
      <c r="CV169" s="27">
        <f t="shared" si="664"/>
        <v>926400</v>
      </c>
      <c r="CW169" s="28">
        <f t="shared" si="665"/>
        <v>176016</v>
      </c>
      <c r="CX169" s="29">
        <f t="shared" si="666"/>
        <v>1102416</v>
      </c>
      <c r="CY169" s="26">
        <v>1</v>
      </c>
      <c r="CZ169" s="27">
        <v>960000</v>
      </c>
      <c r="DA169" s="27">
        <v>768000</v>
      </c>
      <c r="DB169" s="27"/>
      <c r="DC169" s="27"/>
      <c r="DD169" s="143">
        <f t="shared" si="667"/>
        <v>0.15713484026367722</v>
      </c>
      <c r="DE169" s="27">
        <f t="shared" si="668"/>
        <v>864000</v>
      </c>
      <c r="DF169" s="27">
        <f t="shared" si="669"/>
        <v>164160</v>
      </c>
      <c r="DG169" s="28">
        <f t="shared" si="670"/>
        <v>1028160</v>
      </c>
      <c r="DH169" s="26">
        <v>1</v>
      </c>
      <c r="DI169" s="28">
        <v>960000</v>
      </c>
      <c r="DJ169" s="28">
        <v>1152000</v>
      </c>
      <c r="DK169" s="28"/>
      <c r="DL169" s="177">
        <f t="shared" si="671"/>
        <v>0.12856486930664499</v>
      </c>
      <c r="DM169" s="28">
        <f t="shared" si="672"/>
        <v>1056000</v>
      </c>
      <c r="DN169" s="28">
        <f t="shared" si="673"/>
        <v>200640</v>
      </c>
      <c r="DO169" s="30">
        <f t="shared" si="674"/>
        <v>1256640</v>
      </c>
    </row>
    <row r="170" spans="1:119" ht="21" customHeight="1" x14ac:dyDescent="0.25">
      <c r="A170" s="66" t="s">
        <v>238</v>
      </c>
      <c r="B170" s="67" t="s">
        <v>210</v>
      </c>
      <c r="C170" s="68" t="s">
        <v>239</v>
      </c>
      <c r="D170" s="31" t="s">
        <v>30</v>
      </c>
      <c r="E170" s="32" t="s">
        <v>30</v>
      </c>
      <c r="F170" s="32" t="s">
        <v>30</v>
      </c>
      <c r="G170" s="32" t="s">
        <v>30</v>
      </c>
      <c r="H170" s="32" t="s">
        <v>30</v>
      </c>
      <c r="I170" s="32" t="s">
        <v>30</v>
      </c>
      <c r="J170" s="32" t="s">
        <v>30</v>
      </c>
      <c r="K170" s="32" t="s">
        <v>30</v>
      </c>
      <c r="L170" s="32" t="s">
        <v>30</v>
      </c>
      <c r="M170" s="31" t="s">
        <v>30</v>
      </c>
      <c r="N170" s="32" t="s">
        <v>30</v>
      </c>
      <c r="O170" s="32" t="s">
        <v>30</v>
      </c>
      <c r="P170" s="32" t="s">
        <v>30</v>
      </c>
      <c r="Q170" s="32" t="s">
        <v>30</v>
      </c>
      <c r="R170" s="32" t="s">
        <v>30</v>
      </c>
      <c r="S170" s="32" t="s">
        <v>30</v>
      </c>
      <c r="T170" s="32" t="s">
        <v>30</v>
      </c>
      <c r="U170" s="33" t="s">
        <v>30</v>
      </c>
      <c r="V170" s="31" t="s">
        <v>30</v>
      </c>
      <c r="W170" s="32" t="s">
        <v>30</v>
      </c>
      <c r="X170" s="32" t="s">
        <v>30</v>
      </c>
      <c r="Y170" s="32" t="s">
        <v>30</v>
      </c>
      <c r="Z170" s="32" t="s">
        <v>30</v>
      </c>
      <c r="AA170" s="32" t="s">
        <v>30</v>
      </c>
      <c r="AB170" s="32" t="s">
        <v>30</v>
      </c>
      <c r="AC170" s="32" t="s">
        <v>30</v>
      </c>
      <c r="AD170" s="34" t="s">
        <v>30</v>
      </c>
      <c r="AE170" s="31" t="s">
        <v>30</v>
      </c>
      <c r="AF170" s="32" t="s">
        <v>30</v>
      </c>
      <c r="AG170" s="32" t="s">
        <v>30</v>
      </c>
      <c r="AH170" s="32" t="s">
        <v>30</v>
      </c>
      <c r="AI170" s="32" t="s">
        <v>30</v>
      </c>
      <c r="AJ170" s="32" t="s">
        <v>30</v>
      </c>
      <c r="AK170" s="32" t="s">
        <v>30</v>
      </c>
      <c r="AL170" s="32" t="s">
        <v>30</v>
      </c>
      <c r="AM170" s="33" t="s">
        <v>30</v>
      </c>
      <c r="AN170" s="31" t="s">
        <v>30</v>
      </c>
      <c r="AO170" s="32" t="s">
        <v>30</v>
      </c>
      <c r="AP170" s="32" t="s">
        <v>30</v>
      </c>
      <c r="AQ170" s="32" t="s">
        <v>30</v>
      </c>
      <c r="AR170" s="32" t="s">
        <v>30</v>
      </c>
      <c r="AS170" s="32" t="s">
        <v>30</v>
      </c>
      <c r="AT170" s="32" t="s">
        <v>30</v>
      </c>
      <c r="AU170" s="32" t="s">
        <v>30</v>
      </c>
      <c r="AV170" s="33" t="s">
        <v>30</v>
      </c>
      <c r="AW170" s="31" t="s">
        <v>30</v>
      </c>
      <c r="AX170" s="32" t="s">
        <v>30</v>
      </c>
      <c r="AY170" s="32" t="s">
        <v>30</v>
      </c>
      <c r="AZ170" s="32" t="s">
        <v>30</v>
      </c>
      <c r="BA170" s="32" t="s">
        <v>30</v>
      </c>
      <c r="BB170" s="32" t="s">
        <v>30</v>
      </c>
      <c r="BC170" s="32" t="s">
        <v>30</v>
      </c>
      <c r="BD170" s="32" t="s">
        <v>30</v>
      </c>
      <c r="BE170" s="32" t="s">
        <v>30</v>
      </c>
      <c r="BF170" s="31" t="s">
        <v>30</v>
      </c>
      <c r="BG170" s="32" t="s">
        <v>30</v>
      </c>
      <c r="BH170" s="32" t="s">
        <v>30</v>
      </c>
      <c r="BI170" s="32" t="s">
        <v>30</v>
      </c>
      <c r="BJ170" s="32" t="s">
        <v>30</v>
      </c>
      <c r="BK170" s="32" t="s">
        <v>30</v>
      </c>
      <c r="BL170" s="32" t="s">
        <v>30</v>
      </c>
      <c r="BM170" s="32" t="s">
        <v>30</v>
      </c>
      <c r="BN170" s="32" t="s">
        <v>30</v>
      </c>
      <c r="BO170" s="31" t="s">
        <v>30</v>
      </c>
      <c r="BP170" s="32" t="s">
        <v>30</v>
      </c>
      <c r="BQ170" s="32" t="s">
        <v>30</v>
      </c>
      <c r="BR170" s="32" t="s">
        <v>30</v>
      </c>
      <c r="BS170" s="32" t="s">
        <v>30</v>
      </c>
      <c r="BT170" s="32" t="s">
        <v>30</v>
      </c>
      <c r="BU170" s="32" t="s">
        <v>30</v>
      </c>
      <c r="BV170" s="32" t="s">
        <v>30</v>
      </c>
      <c r="BW170" s="33" t="s">
        <v>30</v>
      </c>
      <c r="BX170" s="31" t="s">
        <v>30</v>
      </c>
      <c r="BY170" s="32" t="s">
        <v>30</v>
      </c>
      <c r="BZ170" s="32" t="s">
        <v>30</v>
      </c>
      <c r="CA170" s="32" t="s">
        <v>30</v>
      </c>
      <c r="CB170" s="32" t="s">
        <v>30</v>
      </c>
      <c r="CC170" s="32" t="s">
        <v>30</v>
      </c>
      <c r="CD170" s="32" t="s">
        <v>30</v>
      </c>
      <c r="CE170" s="32" t="s">
        <v>30</v>
      </c>
      <c r="CF170" s="34" t="s">
        <v>30</v>
      </c>
      <c r="CG170" s="26">
        <v>1</v>
      </c>
      <c r="CH170" s="27">
        <v>1600000</v>
      </c>
      <c r="CI170" s="27">
        <v>1488000</v>
      </c>
      <c r="CJ170" s="27"/>
      <c r="CK170" s="27"/>
      <c r="CL170" s="143">
        <f t="shared" si="659"/>
        <v>5.1292719878816916E-2</v>
      </c>
      <c r="CM170" s="27">
        <f t="shared" si="660"/>
        <v>1544000</v>
      </c>
      <c r="CN170" s="27">
        <f t="shared" si="661"/>
        <v>293360</v>
      </c>
      <c r="CO170" s="28">
        <f t="shared" si="662"/>
        <v>1837360</v>
      </c>
      <c r="CP170" s="31" t="s">
        <v>30</v>
      </c>
      <c r="CQ170" s="32" t="s">
        <v>30</v>
      </c>
      <c r="CR170" s="32" t="s">
        <v>30</v>
      </c>
      <c r="CS170" s="32" t="s">
        <v>30</v>
      </c>
      <c r="CT170" s="32" t="s">
        <v>30</v>
      </c>
      <c r="CU170" s="32" t="s">
        <v>30</v>
      </c>
      <c r="CV170" s="32" t="s">
        <v>30</v>
      </c>
      <c r="CW170" s="32" t="s">
        <v>30</v>
      </c>
      <c r="CX170" s="34" t="s">
        <v>30</v>
      </c>
      <c r="CY170" s="31" t="s">
        <v>30</v>
      </c>
      <c r="CZ170" s="32" t="s">
        <v>30</v>
      </c>
      <c r="DA170" s="32" t="s">
        <v>30</v>
      </c>
      <c r="DB170" s="32" t="s">
        <v>30</v>
      </c>
      <c r="DC170" s="32" t="s">
        <v>30</v>
      </c>
      <c r="DD170" s="32" t="s">
        <v>30</v>
      </c>
      <c r="DE170" s="32" t="s">
        <v>30</v>
      </c>
      <c r="DF170" s="32" t="s">
        <v>30</v>
      </c>
      <c r="DG170" s="32" t="s">
        <v>30</v>
      </c>
      <c r="DH170" s="31" t="s">
        <v>30</v>
      </c>
      <c r="DI170" s="32" t="s">
        <v>30</v>
      </c>
      <c r="DJ170" s="32" t="s">
        <v>30</v>
      </c>
      <c r="DK170" s="32" t="s">
        <v>30</v>
      </c>
      <c r="DL170" s="32" t="s">
        <v>30</v>
      </c>
      <c r="DM170" s="32" t="s">
        <v>30</v>
      </c>
      <c r="DN170" s="32" t="s">
        <v>30</v>
      </c>
      <c r="DO170" s="33" t="s">
        <v>30</v>
      </c>
    </row>
    <row r="171" spans="1:119" ht="21" customHeight="1" x14ac:dyDescent="0.25">
      <c r="A171" s="66" t="s">
        <v>240</v>
      </c>
      <c r="B171" s="67" t="s">
        <v>210</v>
      </c>
      <c r="C171" s="68" t="s">
        <v>241</v>
      </c>
      <c r="D171" s="26">
        <v>1</v>
      </c>
      <c r="E171" s="27">
        <v>2000000</v>
      </c>
      <c r="F171" s="27">
        <v>1500000</v>
      </c>
      <c r="G171" s="148"/>
      <c r="H171" s="148"/>
      <c r="I171" s="143">
        <f t="shared" ref="I171:I176" si="680">+STDEVA(E171:F171)/AVERAGE(E171:F171)</f>
        <v>0.20203050891044214</v>
      </c>
      <c r="J171" s="27">
        <f>+AVERAGE(E171:F171)</f>
        <v>1750000</v>
      </c>
      <c r="K171" s="28">
        <f t="shared" ref="K171:K176" si="681">J171*19%</f>
        <v>332500</v>
      </c>
      <c r="L171" s="29">
        <f t="shared" si="675"/>
        <v>2082500</v>
      </c>
      <c r="M171" s="26">
        <v>1</v>
      </c>
      <c r="N171" s="27">
        <v>2000000</v>
      </c>
      <c r="O171" s="27">
        <v>1800000</v>
      </c>
      <c r="P171" s="145"/>
      <c r="Q171" s="145"/>
      <c r="R171" s="143">
        <f t="shared" ref="R171:R176" si="682">+STDEVA(N171:O171)/AVERAGE(N171:O171)</f>
        <v>7.4432292756478696E-2</v>
      </c>
      <c r="S171" s="27">
        <f t="shared" ref="S171:S176" si="683">+AVERAGE(N171:P171)</f>
        <v>1900000</v>
      </c>
      <c r="T171" s="28">
        <f t="shared" ref="T171:T176" si="684">+S171*19%</f>
        <v>361000</v>
      </c>
      <c r="U171" s="30">
        <f t="shared" ref="U171:U176" si="685">+T171+S171</f>
        <v>2261000</v>
      </c>
      <c r="V171" s="26">
        <v>1</v>
      </c>
      <c r="W171" s="27">
        <v>2000000</v>
      </c>
      <c r="X171" s="27">
        <v>2160000</v>
      </c>
      <c r="Y171" s="145"/>
      <c r="Z171" s="145"/>
      <c r="AA171" s="143">
        <f t="shared" ref="AA171:AA176" si="686">+STDEVA(W171:X171)/AVERAGE(W171:X171)</f>
        <v>5.4392829322042119E-2</v>
      </c>
      <c r="AB171" s="27">
        <f t="shared" ref="AB171:AB176" si="687">+AVERAGE(W171:Y171)</f>
        <v>2080000</v>
      </c>
      <c r="AC171" s="28">
        <f t="shared" ref="AC171:AC176" si="688">+AB171*19%</f>
        <v>395200</v>
      </c>
      <c r="AD171" s="29">
        <f t="shared" ref="AD171:AD176" si="689">+AC171+AB171</f>
        <v>2475200</v>
      </c>
      <c r="AE171" s="26">
        <v>1</v>
      </c>
      <c r="AF171" s="27">
        <v>2000000</v>
      </c>
      <c r="AG171" s="27">
        <v>2240000</v>
      </c>
      <c r="AH171" s="145"/>
      <c r="AI171" s="145"/>
      <c r="AJ171" s="143">
        <f t="shared" si="635"/>
        <v>8.0049824285269522E-2</v>
      </c>
      <c r="AK171" s="27">
        <f t="shared" ref="AK171:AK234" si="690">+AVERAGE(AF171:AH171)</f>
        <v>2120000</v>
      </c>
      <c r="AL171" s="28">
        <f t="shared" si="637"/>
        <v>402800</v>
      </c>
      <c r="AM171" s="30">
        <f t="shared" ref="AM171:AM234" si="691">+AL171+AK171</f>
        <v>2522800</v>
      </c>
      <c r="AN171" s="26">
        <v>1</v>
      </c>
      <c r="AO171" s="27">
        <v>2000000</v>
      </c>
      <c r="AP171" s="27">
        <v>2645000</v>
      </c>
      <c r="AQ171" s="145"/>
      <c r="AR171" s="145"/>
      <c r="AS171" s="143">
        <f t="shared" si="639"/>
        <v>0.19637626431230276</v>
      </c>
      <c r="AT171" s="27">
        <f t="shared" ref="AT171:AT176" si="692">+AVERAGE(AO171:AQ171)</f>
        <v>2322500</v>
      </c>
      <c r="AU171" s="28">
        <f t="shared" si="641"/>
        <v>441275</v>
      </c>
      <c r="AV171" s="30">
        <f t="shared" ref="AV171:AV176" si="693">+AU171+AT171</f>
        <v>2763775</v>
      </c>
      <c r="AW171" s="26">
        <v>1</v>
      </c>
      <c r="AX171" s="27">
        <v>2000000</v>
      </c>
      <c r="AY171" s="27">
        <v>2300000</v>
      </c>
      <c r="AZ171" s="145"/>
      <c r="BA171" s="145"/>
      <c r="BB171" s="143">
        <f t="shared" si="643"/>
        <v>9.8666062491146164E-2</v>
      </c>
      <c r="BC171" s="27">
        <f t="shared" ref="BC171:BC176" si="694">+AVERAGE(AX171:AZ171)</f>
        <v>2150000</v>
      </c>
      <c r="BD171" s="27">
        <f t="shared" ref="BD171:BD176" si="695">+BC171*19%</f>
        <v>408500</v>
      </c>
      <c r="BE171" s="27">
        <f t="shared" ref="BE171:BE176" si="696">+BD171+BC171</f>
        <v>2558500</v>
      </c>
      <c r="BF171" s="31" t="s">
        <v>30</v>
      </c>
      <c r="BG171" s="32" t="s">
        <v>30</v>
      </c>
      <c r="BH171" s="32" t="s">
        <v>30</v>
      </c>
      <c r="BI171" s="32" t="s">
        <v>30</v>
      </c>
      <c r="BJ171" s="32" t="s">
        <v>30</v>
      </c>
      <c r="BK171" s="32" t="s">
        <v>30</v>
      </c>
      <c r="BL171" s="32" t="s">
        <v>30</v>
      </c>
      <c r="BM171" s="32" t="s">
        <v>30</v>
      </c>
      <c r="BN171" s="32" t="s">
        <v>30</v>
      </c>
      <c r="BO171" s="31" t="s">
        <v>30</v>
      </c>
      <c r="BP171" s="32" t="s">
        <v>30</v>
      </c>
      <c r="BQ171" s="32" t="s">
        <v>30</v>
      </c>
      <c r="BR171" s="32" t="s">
        <v>30</v>
      </c>
      <c r="BS171" s="32" t="s">
        <v>30</v>
      </c>
      <c r="BT171" s="32" t="s">
        <v>30</v>
      </c>
      <c r="BU171" s="32" t="s">
        <v>30</v>
      </c>
      <c r="BV171" s="32" t="s">
        <v>30</v>
      </c>
      <c r="BW171" s="33" t="s">
        <v>30</v>
      </c>
      <c r="BX171" s="31" t="s">
        <v>30</v>
      </c>
      <c r="BY171" s="32" t="s">
        <v>30</v>
      </c>
      <c r="BZ171" s="32" t="s">
        <v>30</v>
      </c>
      <c r="CA171" s="32" t="s">
        <v>30</v>
      </c>
      <c r="CB171" s="32" t="s">
        <v>30</v>
      </c>
      <c r="CC171" s="32" t="s">
        <v>30</v>
      </c>
      <c r="CD171" s="32" t="s">
        <v>30</v>
      </c>
      <c r="CE171" s="32" t="s">
        <v>30</v>
      </c>
      <c r="CF171" s="34" t="s">
        <v>30</v>
      </c>
      <c r="CG171" s="31" t="s">
        <v>30</v>
      </c>
      <c r="CH171" s="32" t="s">
        <v>30</v>
      </c>
      <c r="CI171" s="32" t="s">
        <v>30</v>
      </c>
      <c r="CJ171" s="32" t="s">
        <v>30</v>
      </c>
      <c r="CK171" s="32" t="s">
        <v>30</v>
      </c>
      <c r="CL171" s="32" t="s">
        <v>30</v>
      </c>
      <c r="CM171" s="32" t="s">
        <v>30</v>
      </c>
      <c r="CN171" s="32" t="s">
        <v>30</v>
      </c>
      <c r="CO171" s="32" t="s">
        <v>30</v>
      </c>
      <c r="CP171" s="31" t="s">
        <v>30</v>
      </c>
      <c r="CQ171" s="32" t="s">
        <v>30</v>
      </c>
      <c r="CR171" s="32" t="s">
        <v>30</v>
      </c>
      <c r="CS171" s="32" t="s">
        <v>30</v>
      </c>
      <c r="CT171" s="32" t="s">
        <v>30</v>
      </c>
      <c r="CU171" s="32" t="s">
        <v>30</v>
      </c>
      <c r="CV171" s="32" t="s">
        <v>30</v>
      </c>
      <c r="CW171" s="32" t="s">
        <v>30</v>
      </c>
      <c r="CX171" s="34" t="s">
        <v>30</v>
      </c>
      <c r="CY171" s="31" t="s">
        <v>30</v>
      </c>
      <c r="CZ171" s="32" t="s">
        <v>30</v>
      </c>
      <c r="DA171" s="32" t="s">
        <v>30</v>
      </c>
      <c r="DB171" s="32" t="s">
        <v>30</v>
      </c>
      <c r="DC171" s="32" t="s">
        <v>30</v>
      </c>
      <c r="DD171" s="32" t="s">
        <v>30</v>
      </c>
      <c r="DE171" s="32" t="s">
        <v>30</v>
      </c>
      <c r="DF171" s="32" t="s">
        <v>30</v>
      </c>
      <c r="DG171" s="32" t="s">
        <v>30</v>
      </c>
      <c r="DH171" s="31" t="s">
        <v>30</v>
      </c>
      <c r="DI171" s="32" t="s">
        <v>30</v>
      </c>
      <c r="DJ171" s="32" t="s">
        <v>30</v>
      </c>
      <c r="DK171" s="32" t="s">
        <v>30</v>
      </c>
      <c r="DL171" s="32" t="s">
        <v>30</v>
      </c>
      <c r="DM171" s="32" t="s">
        <v>30</v>
      </c>
      <c r="DN171" s="32" t="s">
        <v>30</v>
      </c>
      <c r="DO171" s="33" t="s">
        <v>30</v>
      </c>
    </row>
    <row r="172" spans="1:119" ht="21" customHeight="1" x14ac:dyDescent="0.25">
      <c r="A172" s="66" t="s">
        <v>242</v>
      </c>
      <c r="B172" s="67" t="s">
        <v>210</v>
      </c>
      <c r="C172" s="68" t="s">
        <v>243</v>
      </c>
      <c r="D172" s="26">
        <v>1</v>
      </c>
      <c r="E172" s="27">
        <v>2000000</v>
      </c>
      <c r="F172" s="27">
        <v>1500000</v>
      </c>
      <c r="G172" s="148"/>
      <c r="H172" s="148"/>
      <c r="I172" s="143">
        <f t="shared" si="680"/>
        <v>0.20203050891044214</v>
      </c>
      <c r="J172" s="27">
        <f t="shared" si="629"/>
        <v>1750000</v>
      </c>
      <c r="K172" s="28">
        <f t="shared" si="681"/>
        <v>332500</v>
      </c>
      <c r="L172" s="29">
        <f t="shared" si="675"/>
        <v>2082500</v>
      </c>
      <c r="M172" s="26">
        <v>1</v>
      </c>
      <c r="N172" s="27">
        <v>2000000</v>
      </c>
      <c r="O172" s="27">
        <v>1800000</v>
      </c>
      <c r="P172" s="145"/>
      <c r="Q172" s="145"/>
      <c r="R172" s="143">
        <f t="shared" si="682"/>
        <v>7.4432292756478696E-2</v>
      </c>
      <c r="S172" s="27">
        <f t="shared" si="683"/>
        <v>1900000</v>
      </c>
      <c r="T172" s="28">
        <f t="shared" si="684"/>
        <v>361000</v>
      </c>
      <c r="U172" s="30">
        <f t="shared" si="685"/>
        <v>2261000</v>
      </c>
      <c r="V172" s="26">
        <v>1</v>
      </c>
      <c r="W172" s="27">
        <v>2000000</v>
      </c>
      <c r="X172" s="27">
        <v>2160000</v>
      </c>
      <c r="Y172" s="145"/>
      <c r="Z172" s="145"/>
      <c r="AA172" s="143">
        <f t="shared" si="686"/>
        <v>5.4392829322042119E-2</v>
      </c>
      <c r="AB172" s="27">
        <f t="shared" si="687"/>
        <v>2080000</v>
      </c>
      <c r="AC172" s="28">
        <f t="shared" si="688"/>
        <v>395200</v>
      </c>
      <c r="AD172" s="29">
        <f t="shared" si="689"/>
        <v>2475200</v>
      </c>
      <c r="AE172" s="26">
        <v>1</v>
      </c>
      <c r="AF172" s="27">
        <v>2000000</v>
      </c>
      <c r="AG172" s="27">
        <v>2240000</v>
      </c>
      <c r="AH172" s="145"/>
      <c r="AI172" s="145"/>
      <c r="AJ172" s="143">
        <f t="shared" si="635"/>
        <v>8.0049824285269522E-2</v>
      </c>
      <c r="AK172" s="27">
        <f t="shared" si="690"/>
        <v>2120000</v>
      </c>
      <c r="AL172" s="28">
        <f t="shared" si="637"/>
        <v>402800</v>
      </c>
      <c r="AM172" s="30">
        <f t="shared" si="691"/>
        <v>2522800</v>
      </c>
      <c r="AN172" s="26">
        <v>1</v>
      </c>
      <c r="AO172" s="27">
        <v>2000000</v>
      </c>
      <c r="AP172" s="27">
        <v>2645000</v>
      </c>
      <c r="AQ172" s="145"/>
      <c r="AR172" s="145"/>
      <c r="AS172" s="143">
        <f t="shared" si="639"/>
        <v>0.19637626431230276</v>
      </c>
      <c r="AT172" s="27">
        <f t="shared" si="692"/>
        <v>2322500</v>
      </c>
      <c r="AU172" s="28">
        <f t="shared" si="641"/>
        <v>441275</v>
      </c>
      <c r="AV172" s="30">
        <f t="shared" si="693"/>
        <v>2763775</v>
      </c>
      <c r="AW172" s="26">
        <v>1</v>
      </c>
      <c r="AX172" s="27">
        <v>2000000</v>
      </c>
      <c r="AY172" s="27">
        <v>2300000</v>
      </c>
      <c r="AZ172" s="145"/>
      <c r="BA172" s="145"/>
      <c r="BB172" s="143">
        <f t="shared" si="643"/>
        <v>9.8666062491146164E-2</v>
      </c>
      <c r="BC172" s="27">
        <f t="shared" si="694"/>
        <v>2150000</v>
      </c>
      <c r="BD172" s="27">
        <f t="shared" si="695"/>
        <v>408500</v>
      </c>
      <c r="BE172" s="27">
        <f t="shared" si="696"/>
        <v>2558500</v>
      </c>
      <c r="BF172" s="31" t="s">
        <v>30</v>
      </c>
      <c r="BG172" s="32" t="s">
        <v>30</v>
      </c>
      <c r="BH172" s="32" t="s">
        <v>30</v>
      </c>
      <c r="BI172" s="32" t="s">
        <v>30</v>
      </c>
      <c r="BJ172" s="32" t="s">
        <v>30</v>
      </c>
      <c r="BK172" s="32" t="s">
        <v>30</v>
      </c>
      <c r="BL172" s="32" t="s">
        <v>30</v>
      </c>
      <c r="BM172" s="32" t="s">
        <v>30</v>
      </c>
      <c r="BN172" s="32" t="s">
        <v>30</v>
      </c>
      <c r="BO172" s="31" t="s">
        <v>30</v>
      </c>
      <c r="BP172" s="32" t="s">
        <v>30</v>
      </c>
      <c r="BQ172" s="32" t="s">
        <v>30</v>
      </c>
      <c r="BR172" s="32" t="s">
        <v>30</v>
      </c>
      <c r="BS172" s="32" t="s">
        <v>30</v>
      </c>
      <c r="BT172" s="32" t="s">
        <v>30</v>
      </c>
      <c r="BU172" s="32" t="s">
        <v>30</v>
      </c>
      <c r="BV172" s="32" t="s">
        <v>30</v>
      </c>
      <c r="BW172" s="33" t="s">
        <v>30</v>
      </c>
      <c r="BX172" s="31" t="s">
        <v>30</v>
      </c>
      <c r="BY172" s="32" t="s">
        <v>30</v>
      </c>
      <c r="BZ172" s="32" t="s">
        <v>30</v>
      </c>
      <c r="CA172" s="32" t="s">
        <v>30</v>
      </c>
      <c r="CB172" s="32" t="s">
        <v>30</v>
      </c>
      <c r="CC172" s="32" t="s">
        <v>30</v>
      </c>
      <c r="CD172" s="32" t="s">
        <v>30</v>
      </c>
      <c r="CE172" s="32" t="s">
        <v>30</v>
      </c>
      <c r="CF172" s="34" t="s">
        <v>30</v>
      </c>
      <c r="CG172" s="31" t="s">
        <v>30</v>
      </c>
      <c r="CH172" s="32" t="s">
        <v>30</v>
      </c>
      <c r="CI172" s="32" t="s">
        <v>30</v>
      </c>
      <c r="CJ172" s="32" t="s">
        <v>30</v>
      </c>
      <c r="CK172" s="32" t="s">
        <v>30</v>
      </c>
      <c r="CL172" s="32" t="s">
        <v>30</v>
      </c>
      <c r="CM172" s="32" t="s">
        <v>30</v>
      </c>
      <c r="CN172" s="32" t="s">
        <v>30</v>
      </c>
      <c r="CO172" s="32" t="s">
        <v>30</v>
      </c>
      <c r="CP172" s="31" t="s">
        <v>30</v>
      </c>
      <c r="CQ172" s="32" t="s">
        <v>30</v>
      </c>
      <c r="CR172" s="32" t="s">
        <v>30</v>
      </c>
      <c r="CS172" s="32" t="s">
        <v>30</v>
      </c>
      <c r="CT172" s="32" t="s">
        <v>30</v>
      </c>
      <c r="CU172" s="32" t="s">
        <v>30</v>
      </c>
      <c r="CV172" s="32" t="s">
        <v>30</v>
      </c>
      <c r="CW172" s="32" t="s">
        <v>30</v>
      </c>
      <c r="CX172" s="34" t="s">
        <v>30</v>
      </c>
      <c r="CY172" s="31" t="s">
        <v>30</v>
      </c>
      <c r="CZ172" s="32" t="s">
        <v>30</v>
      </c>
      <c r="DA172" s="32" t="s">
        <v>30</v>
      </c>
      <c r="DB172" s="32" t="s">
        <v>30</v>
      </c>
      <c r="DC172" s="32" t="s">
        <v>30</v>
      </c>
      <c r="DD172" s="32" t="s">
        <v>30</v>
      </c>
      <c r="DE172" s="32" t="s">
        <v>30</v>
      </c>
      <c r="DF172" s="32" t="s">
        <v>30</v>
      </c>
      <c r="DG172" s="32" t="s">
        <v>30</v>
      </c>
      <c r="DH172" s="31" t="s">
        <v>30</v>
      </c>
      <c r="DI172" s="32" t="s">
        <v>30</v>
      </c>
      <c r="DJ172" s="32" t="s">
        <v>30</v>
      </c>
      <c r="DK172" s="32" t="s">
        <v>30</v>
      </c>
      <c r="DL172" s="32" t="s">
        <v>30</v>
      </c>
      <c r="DM172" s="32" t="s">
        <v>30</v>
      </c>
      <c r="DN172" s="32" t="s">
        <v>30</v>
      </c>
      <c r="DO172" s="33" t="s">
        <v>30</v>
      </c>
    </row>
    <row r="173" spans="1:119" ht="29.25" customHeight="1" x14ac:dyDescent="0.25">
      <c r="A173" s="66" t="s">
        <v>244</v>
      </c>
      <c r="B173" s="67" t="s">
        <v>210</v>
      </c>
      <c r="C173" s="68" t="s">
        <v>245</v>
      </c>
      <c r="D173" s="26">
        <v>1</v>
      </c>
      <c r="E173" s="27">
        <v>2500000</v>
      </c>
      <c r="F173" s="27">
        <v>1500000</v>
      </c>
      <c r="G173" s="148"/>
      <c r="H173" s="148"/>
      <c r="I173" s="143">
        <f t="shared" si="680"/>
        <v>0.35355339059327373</v>
      </c>
      <c r="J173" s="27">
        <f t="shared" si="629"/>
        <v>2000000</v>
      </c>
      <c r="K173" s="28">
        <f t="shared" si="681"/>
        <v>380000</v>
      </c>
      <c r="L173" s="29">
        <f t="shared" si="675"/>
        <v>2380000</v>
      </c>
      <c r="M173" s="26">
        <v>1</v>
      </c>
      <c r="N173" s="27">
        <v>2500000</v>
      </c>
      <c r="O173" s="27">
        <v>2250000</v>
      </c>
      <c r="P173" s="145"/>
      <c r="Q173" s="145"/>
      <c r="R173" s="143">
        <f t="shared" si="682"/>
        <v>7.4432292756478682E-2</v>
      </c>
      <c r="S173" s="27">
        <f t="shared" si="683"/>
        <v>2375000</v>
      </c>
      <c r="T173" s="28">
        <f t="shared" si="684"/>
        <v>451250</v>
      </c>
      <c r="U173" s="30">
        <f t="shared" si="685"/>
        <v>2826250</v>
      </c>
      <c r="V173" s="26">
        <v>1</v>
      </c>
      <c r="W173" s="27">
        <v>2500000</v>
      </c>
      <c r="X173" s="27">
        <v>2700000</v>
      </c>
      <c r="Y173" s="145"/>
      <c r="Z173" s="145"/>
      <c r="AA173" s="143">
        <f t="shared" si="686"/>
        <v>5.4392829322042126E-2</v>
      </c>
      <c r="AB173" s="27">
        <f t="shared" si="687"/>
        <v>2600000</v>
      </c>
      <c r="AC173" s="28">
        <f t="shared" si="688"/>
        <v>494000</v>
      </c>
      <c r="AD173" s="29">
        <f t="shared" si="689"/>
        <v>3094000</v>
      </c>
      <c r="AE173" s="26">
        <v>1</v>
      </c>
      <c r="AF173" s="27">
        <v>2500000</v>
      </c>
      <c r="AG173" s="27">
        <v>2800000</v>
      </c>
      <c r="AH173" s="145"/>
      <c r="AI173" s="145"/>
      <c r="AJ173" s="143">
        <f t="shared" si="635"/>
        <v>8.0049824285269522E-2</v>
      </c>
      <c r="AK173" s="27">
        <f t="shared" si="690"/>
        <v>2650000</v>
      </c>
      <c r="AL173" s="28">
        <f t="shared" si="637"/>
        <v>503500</v>
      </c>
      <c r="AM173" s="30">
        <f t="shared" si="691"/>
        <v>3153500</v>
      </c>
      <c r="AN173" s="26">
        <v>1</v>
      </c>
      <c r="AO173" s="27">
        <v>2500000</v>
      </c>
      <c r="AP173" s="27">
        <v>3306250</v>
      </c>
      <c r="AQ173" s="145"/>
      <c r="AR173" s="145"/>
      <c r="AS173" s="143">
        <f t="shared" si="639"/>
        <v>0.19637626431230276</v>
      </c>
      <c r="AT173" s="27">
        <f t="shared" si="692"/>
        <v>2903125</v>
      </c>
      <c r="AU173" s="28">
        <f t="shared" si="641"/>
        <v>551593.75</v>
      </c>
      <c r="AV173" s="30">
        <f t="shared" si="693"/>
        <v>3454718.75</v>
      </c>
      <c r="AW173" s="26">
        <v>1</v>
      </c>
      <c r="AX173" s="27">
        <v>2500000</v>
      </c>
      <c r="AY173" s="27">
        <v>2875000</v>
      </c>
      <c r="AZ173" s="145"/>
      <c r="BA173" s="145"/>
      <c r="BB173" s="143">
        <f t="shared" si="643"/>
        <v>9.8666062491146178E-2</v>
      </c>
      <c r="BC173" s="27">
        <f t="shared" si="694"/>
        <v>2687500</v>
      </c>
      <c r="BD173" s="27">
        <f t="shared" si="695"/>
        <v>510625</v>
      </c>
      <c r="BE173" s="27">
        <f t="shared" si="696"/>
        <v>3198125</v>
      </c>
      <c r="BF173" s="26">
        <v>1</v>
      </c>
      <c r="BG173" s="27">
        <v>2000000</v>
      </c>
      <c r="BH173" s="27">
        <v>1900000</v>
      </c>
      <c r="BI173" s="145"/>
      <c r="BJ173" s="145"/>
      <c r="BK173" s="143">
        <f t="shared" si="647"/>
        <v>3.6261886214694748E-2</v>
      </c>
      <c r="BL173" s="27">
        <f t="shared" ref="BL173:BL176" si="697">+AVERAGE(BG173:BI173)</f>
        <v>1950000</v>
      </c>
      <c r="BM173" s="27">
        <f t="shared" ref="BM173:BM176" si="698">+BL173*19%</f>
        <v>370500</v>
      </c>
      <c r="BN173" s="28">
        <f t="shared" ref="BN173:BN176" si="699">+BM173+BL173</f>
        <v>2320500</v>
      </c>
      <c r="BO173" s="26">
        <v>1</v>
      </c>
      <c r="BP173" s="27">
        <v>2000000</v>
      </c>
      <c r="BQ173" s="27">
        <v>2160000</v>
      </c>
      <c r="BR173" s="148"/>
      <c r="BS173" s="148"/>
      <c r="BT173" s="143">
        <f t="shared" si="651"/>
        <v>5.4392829322042119E-2</v>
      </c>
      <c r="BU173" s="27">
        <f t="shared" ref="BU173:BU176" si="700">+AVERAGE(BP173:BR173)</f>
        <v>2080000</v>
      </c>
      <c r="BV173" s="28">
        <f t="shared" ref="BV173:BV176" si="701">+BU173*19%</f>
        <v>395200</v>
      </c>
      <c r="BW173" s="30">
        <f t="shared" ref="BW173:BW176" si="702">+BV173+BU173</f>
        <v>2475200</v>
      </c>
      <c r="BX173" s="26">
        <v>1</v>
      </c>
      <c r="BY173" s="28">
        <v>2000000</v>
      </c>
      <c r="BZ173" s="28">
        <v>2332800</v>
      </c>
      <c r="CA173" s="156"/>
      <c r="CB173" s="156"/>
      <c r="CC173" s="177">
        <f t="shared" si="655"/>
        <v>0.10862497081743124</v>
      </c>
      <c r="CD173" s="28">
        <f t="shared" ref="CD173:CD176" si="703">+AVERAGE(BY173:CA173)</f>
        <v>2166400</v>
      </c>
      <c r="CE173" s="28">
        <f t="shared" ref="CE173:CE176" si="704">+CD173*19%</f>
        <v>411616</v>
      </c>
      <c r="CF173" s="29">
        <f t="shared" ref="CF173:CF176" si="705">+CE173+CD173</f>
        <v>2578016</v>
      </c>
      <c r="CG173" s="26">
        <v>1</v>
      </c>
      <c r="CH173" s="27">
        <v>1600000</v>
      </c>
      <c r="CI173" s="27">
        <v>1488000</v>
      </c>
      <c r="CJ173" s="148"/>
      <c r="CK173" s="148"/>
      <c r="CL173" s="143">
        <f>+STDEVA(CH173:CI173)/AVERAGE(CH173:CI173)</f>
        <v>5.1292719878816916E-2</v>
      </c>
      <c r="CM173" s="27">
        <f>+AVERAGE(CH173:CJ173)</f>
        <v>1544000</v>
      </c>
      <c r="CN173" s="27">
        <f t="shared" ref="CN173:CN176" si="706">+CM173*19%</f>
        <v>293360</v>
      </c>
      <c r="CO173" s="28">
        <f t="shared" ref="CO173:CO176" si="707">+CN173+CM173</f>
        <v>1837360</v>
      </c>
      <c r="CP173" s="26">
        <v>1</v>
      </c>
      <c r="CQ173" s="27">
        <v>1600000</v>
      </c>
      <c r="CR173" s="27">
        <v>1488000</v>
      </c>
      <c r="CS173" s="148"/>
      <c r="CT173" s="148"/>
      <c r="CU173" s="143">
        <f t="shared" si="663"/>
        <v>5.1292719878816916E-2</v>
      </c>
      <c r="CV173" s="27">
        <f t="shared" ref="CV173:CV176" si="708">+AVERAGE(CQ173:CS173)</f>
        <v>1544000</v>
      </c>
      <c r="CW173" s="28">
        <f t="shared" ref="CW173:CW176" si="709">+CV173*19%</f>
        <v>293360</v>
      </c>
      <c r="CX173" s="29">
        <f t="shared" ref="CX173:CX176" si="710">+CW173+CV173</f>
        <v>1837360</v>
      </c>
      <c r="CY173" s="26">
        <v>1</v>
      </c>
      <c r="CZ173" s="27">
        <v>1600000</v>
      </c>
      <c r="DA173" s="27">
        <v>1280000</v>
      </c>
      <c r="DB173" s="133"/>
      <c r="DC173" s="133"/>
      <c r="DD173" s="143">
        <f t="shared" si="667"/>
        <v>0.15713484026367722</v>
      </c>
      <c r="DE173" s="27">
        <f t="shared" ref="DE173:DE176" si="711">+AVERAGE(CZ173:DB173)</f>
        <v>1440000</v>
      </c>
      <c r="DF173" s="27">
        <f t="shared" ref="DF173:DF176" si="712">+DE173*19%</f>
        <v>273600</v>
      </c>
      <c r="DG173" s="28">
        <f t="shared" ref="DG173:DG176" si="713">+DF173+DE173</f>
        <v>1713600</v>
      </c>
      <c r="DH173" s="26">
        <v>1</v>
      </c>
      <c r="DI173" s="28">
        <v>1600000</v>
      </c>
      <c r="DJ173" s="28">
        <v>1920000</v>
      </c>
      <c r="DK173" s="182"/>
      <c r="DL173" s="177">
        <f t="shared" si="671"/>
        <v>0.12856486930664501</v>
      </c>
      <c r="DM173" s="28">
        <f t="shared" ref="DM173:DM176" si="714">+AVERAGE(DI173:DK173)</f>
        <v>1760000</v>
      </c>
      <c r="DN173" s="28">
        <f t="shared" ref="DN173:DN176" si="715">DM173*19%</f>
        <v>334400</v>
      </c>
      <c r="DO173" s="30">
        <f t="shared" ref="DO173:DO176" si="716">+DM173+DN173</f>
        <v>2094400</v>
      </c>
    </row>
    <row r="174" spans="1:119" ht="21" customHeight="1" x14ac:dyDescent="0.25">
      <c r="A174" s="66" t="s">
        <v>246</v>
      </c>
      <c r="B174" s="67" t="s">
        <v>210</v>
      </c>
      <c r="C174" s="68" t="s">
        <v>247</v>
      </c>
      <c r="D174" s="26">
        <v>1</v>
      </c>
      <c r="E174" s="27">
        <v>1500000</v>
      </c>
      <c r="F174" s="27">
        <v>1200000</v>
      </c>
      <c r="G174" s="148"/>
      <c r="H174" s="148"/>
      <c r="I174" s="143">
        <f t="shared" si="680"/>
        <v>0.15713484026367722</v>
      </c>
      <c r="J174" s="27">
        <f t="shared" si="629"/>
        <v>1350000</v>
      </c>
      <c r="K174" s="28">
        <f t="shared" si="681"/>
        <v>256500</v>
      </c>
      <c r="L174" s="29">
        <f t="shared" si="675"/>
        <v>1606500</v>
      </c>
      <c r="M174" s="26">
        <v>1</v>
      </c>
      <c r="N174" s="27">
        <v>1500000</v>
      </c>
      <c r="O174" s="27">
        <v>1350000</v>
      </c>
      <c r="P174" s="145"/>
      <c r="Q174" s="145"/>
      <c r="R174" s="143">
        <f t="shared" si="682"/>
        <v>7.4432292756478682E-2</v>
      </c>
      <c r="S174" s="27">
        <f t="shared" si="683"/>
        <v>1425000</v>
      </c>
      <c r="T174" s="28">
        <f t="shared" si="684"/>
        <v>270750</v>
      </c>
      <c r="U174" s="30">
        <f t="shared" si="685"/>
        <v>1695750</v>
      </c>
      <c r="V174" s="26">
        <v>1</v>
      </c>
      <c r="W174" s="27">
        <v>1500000</v>
      </c>
      <c r="X174" s="27">
        <v>1620000</v>
      </c>
      <c r="Y174" s="145"/>
      <c r="Z174" s="145"/>
      <c r="AA174" s="143">
        <f t="shared" si="686"/>
        <v>5.4392829322042112E-2</v>
      </c>
      <c r="AB174" s="27">
        <f t="shared" si="687"/>
        <v>1560000</v>
      </c>
      <c r="AC174" s="28">
        <f t="shared" si="688"/>
        <v>296400</v>
      </c>
      <c r="AD174" s="29">
        <f t="shared" si="689"/>
        <v>1856400</v>
      </c>
      <c r="AE174" s="26">
        <v>1</v>
      </c>
      <c r="AF174" s="27">
        <v>1500000</v>
      </c>
      <c r="AG174" s="27">
        <v>1680000</v>
      </c>
      <c r="AH174" s="145"/>
      <c r="AI174" s="145"/>
      <c r="AJ174" s="143">
        <f t="shared" si="635"/>
        <v>8.0049824285269536E-2</v>
      </c>
      <c r="AK174" s="27">
        <f t="shared" si="690"/>
        <v>1590000</v>
      </c>
      <c r="AL174" s="28">
        <f t="shared" si="637"/>
        <v>302100</v>
      </c>
      <c r="AM174" s="30">
        <f t="shared" si="691"/>
        <v>1892100</v>
      </c>
      <c r="AN174" s="26">
        <v>1</v>
      </c>
      <c r="AO174" s="27">
        <v>1500000</v>
      </c>
      <c r="AP174" s="27">
        <v>1983750</v>
      </c>
      <c r="AQ174" s="145"/>
      <c r="AR174" s="145"/>
      <c r="AS174" s="143">
        <f t="shared" si="639"/>
        <v>0.19637626431230276</v>
      </c>
      <c r="AT174" s="27">
        <f t="shared" si="692"/>
        <v>1741875</v>
      </c>
      <c r="AU174" s="28">
        <f t="shared" si="641"/>
        <v>330956.25</v>
      </c>
      <c r="AV174" s="30">
        <f t="shared" si="693"/>
        <v>2072831.25</v>
      </c>
      <c r="AW174" s="26">
        <v>1</v>
      </c>
      <c r="AX174" s="27">
        <v>1500000</v>
      </c>
      <c r="AY174" s="27">
        <v>1725000</v>
      </c>
      <c r="AZ174" s="145"/>
      <c r="BA174" s="145"/>
      <c r="BB174" s="143">
        <f t="shared" si="643"/>
        <v>9.8666062491146164E-2</v>
      </c>
      <c r="BC174" s="27">
        <f t="shared" si="694"/>
        <v>1612500</v>
      </c>
      <c r="BD174" s="27">
        <f t="shared" si="695"/>
        <v>306375</v>
      </c>
      <c r="BE174" s="27">
        <f t="shared" si="696"/>
        <v>1918875</v>
      </c>
      <c r="BF174" s="26">
        <v>1</v>
      </c>
      <c r="BG174" s="27">
        <v>1200000</v>
      </c>
      <c r="BH174" s="27">
        <v>1140000</v>
      </c>
      <c r="BI174" s="145"/>
      <c r="BJ174" s="145"/>
      <c r="BK174" s="143">
        <f t="shared" si="647"/>
        <v>3.6261886214694741E-2</v>
      </c>
      <c r="BL174" s="27">
        <f t="shared" si="697"/>
        <v>1170000</v>
      </c>
      <c r="BM174" s="27">
        <f t="shared" si="698"/>
        <v>222300</v>
      </c>
      <c r="BN174" s="28">
        <f t="shared" si="699"/>
        <v>1392300</v>
      </c>
      <c r="BO174" s="26">
        <v>1</v>
      </c>
      <c r="BP174" s="27">
        <v>1200000</v>
      </c>
      <c r="BQ174" s="27">
        <v>1296000</v>
      </c>
      <c r="BR174" s="148"/>
      <c r="BS174" s="148"/>
      <c r="BT174" s="143">
        <f t="shared" si="651"/>
        <v>5.4392829322042112E-2</v>
      </c>
      <c r="BU174" s="27">
        <f t="shared" si="700"/>
        <v>1248000</v>
      </c>
      <c r="BV174" s="28">
        <f t="shared" si="701"/>
        <v>237120</v>
      </c>
      <c r="BW174" s="30">
        <f t="shared" si="702"/>
        <v>1485120</v>
      </c>
      <c r="BX174" s="26">
        <v>1</v>
      </c>
      <c r="BY174" s="28">
        <v>1200000</v>
      </c>
      <c r="BZ174" s="28">
        <v>1399680</v>
      </c>
      <c r="CA174" s="156"/>
      <c r="CB174" s="156"/>
      <c r="CC174" s="177">
        <f t="shared" si="655"/>
        <v>0.10862497081743124</v>
      </c>
      <c r="CD174" s="28">
        <f t="shared" si="703"/>
        <v>1299840</v>
      </c>
      <c r="CE174" s="28">
        <f t="shared" si="704"/>
        <v>246969.60000000001</v>
      </c>
      <c r="CF174" s="29">
        <f t="shared" si="705"/>
        <v>1546809.6</v>
      </c>
      <c r="CG174" s="26">
        <v>1</v>
      </c>
      <c r="CH174" s="27">
        <v>960000</v>
      </c>
      <c r="CI174" s="27">
        <v>892800</v>
      </c>
      <c r="CJ174" s="148"/>
      <c r="CK174" s="148"/>
      <c r="CL174" s="143">
        <f>+STDEVA(CH174:CI174)/AVERAGE(CH174:CI174)</f>
        <v>5.1292719878816916E-2</v>
      </c>
      <c r="CM174" s="27">
        <f>+AVERAGE(CH174:CJ174)</f>
        <v>926400</v>
      </c>
      <c r="CN174" s="27">
        <f t="shared" si="706"/>
        <v>176016</v>
      </c>
      <c r="CO174" s="28">
        <f t="shared" si="707"/>
        <v>1102416</v>
      </c>
      <c r="CP174" s="26">
        <v>1</v>
      </c>
      <c r="CQ174" s="27">
        <v>960000</v>
      </c>
      <c r="CR174" s="27">
        <v>892800</v>
      </c>
      <c r="CS174" s="148"/>
      <c r="CT174" s="148"/>
      <c r="CU174" s="143">
        <f t="shared" si="663"/>
        <v>5.1292719878816916E-2</v>
      </c>
      <c r="CV174" s="27">
        <f t="shared" si="708"/>
        <v>926400</v>
      </c>
      <c r="CW174" s="28">
        <f t="shared" si="709"/>
        <v>176016</v>
      </c>
      <c r="CX174" s="29">
        <f t="shared" si="710"/>
        <v>1102416</v>
      </c>
      <c r="CY174" s="26">
        <v>1</v>
      </c>
      <c r="CZ174" s="27">
        <v>960000</v>
      </c>
      <c r="DA174" s="27">
        <v>768000</v>
      </c>
      <c r="DB174" s="133"/>
      <c r="DC174" s="133"/>
      <c r="DD174" s="143">
        <f t="shared" si="667"/>
        <v>0.15713484026367722</v>
      </c>
      <c r="DE174" s="27">
        <f t="shared" si="711"/>
        <v>864000</v>
      </c>
      <c r="DF174" s="27">
        <f t="shared" si="712"/>
        <v>164160</v>
      </c>
      <c r="DG174" s="28">
        <f>+DF174+DE174</f>
        <v>1028160</v>
      </c>
      <c r="DH174" s="26">
        <v>1</v>
      </c>
      <c r="DI174" s="28">
        <v>960000</v>
      </c>
      <c r="DJ174" s="28">
        <v>1152000</v>
      </c>
      <c r="DK174" s="182"/>
      <c r="DL174" s="177">
        <f t="shared" si="671"/>
        <v>0.12856486930664499</v>
      </c>
      <c r="DM174" s="28">
        <f t="shared" si="714"/>
        <v>1056000</v>
      </c>
      <c r="DN174" s="28">
        <f t="shared" si="715"/>
        <v>200640</v>
      </c>
      <c r="DO174" s="30">
        <f t="shared" si="716"/>
        <v>1256640</v>
      </c>
    </row>
    <row r="175" spans="1:119" ht="21" customHeight="1" x14ac:dyDescent="0.25">
      <c r="A175" s="66" t="s">
        <v>248</v>
      </c>
      <c r="B175" s="67" t="s">
        <v>210</v>
      </c>
      <c r="C175" s="68" t="s">
        <v>249</v>
      </c>
      <c r="D175" s="26">
        <v>1</v>
      </c>
      <c r="E175" s="27">
        <v>1500000</v>
      </c>
      <c r="F175" s="27">
        <v>1200000</v>
      </c>
      <c r="G175" s="148"/>
      <c r="H175" s="148"/>
      <c r="I175" s="143">
        <f t="shared" si="680"/>
        <v>0.15713484026367722</v>
      </c>
      <c r="J175" s="27">
        <f t="shared" si="629"/>
        <v>1350000</v>
      </c>
      <c r="K175" s="28">
        <f t="shared" si="681"/>
        <v>256500</v>
      </c>
      <c r="L175" s="29">
        <f t="shared" si="675"/>
        <v>1606500</v>
      </c>
      <c r="M175" s="26">
        <v>1</v>
      </c>
      <c r="N175" s="27">
        <v>1500000</v>
      </c>
      <c r="O175" s="27">
        <v>1350000</v>
      </c>
      <c r="P175" s="145"/>
      <c r="Q175" s="145"/>
      <c r="R175" s="143">
        <f t="shared" si="682"/>
        <v>7.4432292756478682E-2</v>
      </c>
      <c r="S175" s="27">
        <f t="shared" si="683"/>
        <v>1425000</v>
      </c>
      <c r="T175" s="28">
        <f t="shared" si="684"/>
        <v>270750</v>
      </c>
      <c r="U175" s="30">
        <f t="shared" si="685"/>
        <v>1695750</v>
      </c>
      <c r="V175" s="26">
        <v>1</v>
      </c>
      <c r="W175" s="27">
        <v>1500000</v>
      </c>
      <c r="X175" s="27">
        <v>1620000</v>
      </c>
      <c r="Y175" s="145"/>
      <c r="Z175" s="145"/>
      <c r="AA175" s="143">
        <f t="shared" si="686"/>
        <v>5.4392829322042112E-2</v>
      </c>
      <c r="AB175" s="27">
        <f t="shared" si="687"/>
        <v>1560000</v>
      </c>
      <c r="AC175" s="28">
        <f t="shared" si="688"/>
        <v>296400</v>
      </c>
      <c r="AD175" s="29">
        <f t="shared" si="689"/>
        <v>1856400</v>
      </c>
      <c r="AE175" s="26">
        <v>1</v>
      </c>
      <c r="AF175" s="27">
        <v>1500000</v>
      </c>
      <c r="AG175" s="27">
        <v>1680000</v>
      </c>
      <c r="AH175" s="145"/>
      <c r="AI175" s="145"/>
      <c r="AJ175" s="143">
        <f t="shared" si="635"/>
        <v>8.0049824285269536E-2</v>
      </c>
      <c r="AK175" s="27">
        <f t="shared" si="690"/>
        <v>1590000</v>
      </c>
      <c r="AL175" s="28">
        <f t="shared" si="637"/>
        <v>302100</v>
      </c>
      <c r="AM175" s="30">
        <f t="shared" si="691"/>
        <v>1892100</v>
      </c>
      <c r="AN175" s="26">
        <v>1</v>
      </c>
      <c r="AO175" s="27">
        <v>1500000</v>
      </c>
      <c r="AP175" s="27">
        <v>1983750</v>
      </c>
      <c r="AQ175" s="145"/>
      <c r="AR175" s="145"/>
      <c r="AS175" s="143">
        <f t="shared" si="639"/>
        <v>0.19637626431230276</v>
      </c>
      <c r="AT175" s="27">
        <f t="shared" si="692"/>
        <v>1741875</v>
      </c>
      <c r="AU175" s="28">
        <f t="shared" si="641"/>
        <v>330956.25</v>
      </c>
      <c r="AV175" s="30">
        <f t="shared" si="693"/>
        <v>2072831.25</v>
      </c>
      <c r="AW175" s="26">
        <v>1</v>
      </c>
      <c r="AX175" s="27">
        <v>1500000</v>
      </c>
      <c r="AY175" s="27">
        <v>1725000</v>
      </c>
      <c r="AZ175" s="145"/>
      <c r="BA175" s="145"/>
      <c r="BB175" s="143">
        <f t="shared" si="643"/>
        <v>9.8666062491146164E-2</v>
      </c>
      <c r="BC175" s="27">
        <f t="shared" si="694"/>
        <v>1612500</v>
      </c>
      <c r="BD175" s="27">
        <f t="shared" si="695"/>
        <v>306375</v>
      </c>
      <c r="BE175" s="27">
        <f t="shared" si="696"/>
        <v>1918875</v>
      </c>
      <c r="BF175" s="26">
        <v>1</v>
      </c>
      <c r="BG175" s="27">
        <v>1200000</v>
      </c>
      <c r="BH175" s="27">
        <v>1140000</v>
      </c>
      <c r="BI175" s="145"/>
      <c r="BJ175" s="145"/>
      <c r="BK175" s="143">
        <f t="shared" si="647"/>
        <v>3.6261886214694741E-2</v>
      </c>
      <c r="BL175" s="27">
        <f t="shared" si="697"/>
        <v>1170000</v>
      </c>
      <c r="BM175" s="27">
        <f t="shared" si="698"/>
        <v>222300</v>
      </c>
      <c r="BN175" s="28">
        <f t="shared" si="699"/>
        <v>1392300</v>
      </c>
      <c r="BO175" s="26">
        <v>1</v>
      </c>
      <c r="BP175" s="27">
        <v>1200000</v>
      </c>
      <c r="BQ175" s="27">
        <v>1296000</v>
      </c>
      <c r="BR175" s="148"/>
      <c r="BS175" s="148"/>
      <c r="BT175" s="143">
        <f t="shared" si="651"/>
        <v>5.4392829322042112E-2</v>
      </c>
      <c r="BU175" s="27">
        <f t="shared" si="700"/>
        <v>1248000</v>
      </c>
      <c r="BV175" s="28">
        <f t="shared" si="701"/>
        <v>237120</v>
      </c>
      <c r="BW175" s="30">
        <f t="shared" si="702"/>
        <v>1485120</v>
      </c>
      <c r="BX175" s="26">
        <v>1</v>
      </c>
      <c r="BY175" s="28">
        <v>1200000</v>
      </c>
      <c r="BZ175" s="28">
        <v>1399680</v>
      </c>
      <c r="CA175" s="156"/>
      <c r="CB175" s="156"/>
      <c r="CC175" s="177">
        <f t="shared" si="655"/>
        <v>0.10862497081743124</v>
      </c>
      <c r="CD175" s="28">
        <f t="shared" si="703"/>
        <v>1299840</v>
      </c>
      <c r="CE175" s="28">
        <f t="shared" si="704"/>
        <v>246969.60000000001</v>
      </c>
      <c r="CF175" s="29">
        <f t="shared" si="705"/>
        <v>1546809.6</v>
      </c>
      <c r="CG175" s="26">
        <v>1</v>
      </c>
      <c r="CH175" s="27">
        <v>960000</v>
      </c>
      <c r="CI175" s="27">
        <v>892800</v>
      </c>
      <c r="CJ175" s="148"/>
      <c r="CK175" s="148"/>
      <c r="CL175" s="143">
        <f>+STDEVA(CH175:CI175)/AVERAGE(CH175:CI175)</f>
        <v>5.1292719878816916E-2</v>
      </c>
      <c r="CM175" s="27">
        <f>+AVERAGE(CH175:CJ175)</f>
        <v>926400</v>
      </c>
      <c r="CN175" s="27">
        <f t="shared" si="706"/>
        <v>176016</v>
      </c>
      <c r="CO175" s="28">
        <f t="shared" si="707"/>
        <v>1102416</v>
      </c>
      <c r="CP175" s="26">
        <v>1</v>
      </c>
      <c r="CQ175" s="27">
        <v>960000</v>
      </c>
      <c r="CR175" s="27">
        <v>892800</v>
      </c>
      <c r="CS175" s="148"/>
      <c r="CT175" s="148"/>
      <c r="CU175" s="143">
        <f t="shared" si="663"/>
        <v>5.1292719878816916E-2</v>
      </c>
      <c r="CV175" s="27">
        <f t="shared" si="708"/>
        <v>926400</v>
      </c>
      <c r="CW175" s="28">
        <f t="shared" si="709"/>
        <v>176016</v>
      </c>
      <c r="CX175" s="29">
        <f t="shared" si="710"/>
        <v>1102416</v>
      </c>
      <c r="CY175" s="26">
        <v>1</v>
      </c>
      <c r="CZ175" s="27">
        <v>960000</v>
      </c>
      <c r="DA175" s="27">
        <v>768000</v>
      </c>
      <c r="DB175" s="133"/>
      <c r="DC175" s="133"/>
      <c r="DD175" s="143">
        <f t="shared" si="667"/>
        <v>0.15713484026367722</v>
      </c>
      <c r="DE175" s="27">
        <f t="shared" si="711"/>
        <v>864000</v>
      </c>
      <c r="DF175" s="27">
        <f t="shared" si="712"/>
        <v>164160</v>
      </c>
      <c r="DG175" s="28">
        <f>+DF175+DE175</f>
        <v>1028160</v>
      </c>
      <c r="DH175" s="26">
        <v>1</v>
      </c>
      <c r="DI175" s="28">
        <v>960000</v>
      </c>
      <c r="DJ175" s="28">
        <v>1152000</v>
      </c>
      <c r="DK175" s="182"/>
      <c r="DL175" s="177">
        <f t="shared" si="671"/>
        <v>0.12856486930664499</v>
      </c>
      <c r="DM175" s="28">
        <f t="shared" si="714"/>
        <v>1056000</v>
      </c>
      <c r="DN175" s="28">
        <f t="shared" si="715"/>
        <v>200640</v>
      </c>
      <c r="DO175" s="30">
        <f t="shared" si="716"/>
        <v>1256640</v>
      </c>
    </row>
    <row r="176" spans="1:119" ht="21" customHeight="1" x14ac:dyDescent="0.25">
      <c r="A176" s="66" t="s">
        <v>250</v>
      </c>
      <c r="B176" s="67" t="s">
        <v>210</v>
      </c>
      <c r="C176" s="68" t="s">
        <v>251</v>
      </c>
      <c r="D176" s="26">
        <v>1</v>
      </c>
      <c r="E176" s="27">
        <v>3000000</v>
      </c>
      <c r="F176" s="27">
        <v>2800000</v>
      </c>
      <c r="G176" s="148"/>
      <c r="H176" s="148"/>
      <c r="I176" s="143">
        <f t="shared" si="680"/>
        <v>4.8765984909417075E-2</v>
      </c>
      <c r="J176" s="27">
        <f t="shared" si="629"/>
        <v>2900000</v>
      </c>
      <c r="K176" s="28">
        <f t="shared" si="681"/>
        <v>551000</v>
      </c>
      <c r="L176" s="29">
        <f t="shared" si="675"/>
        <v>3451000</v>
      </c>
      <c r="M176" s="26">
        <v>1</v>
      </c>
      <c r="N176" s="27">
        <v>3000000</v>
      </c>
      <c r="O176" s="27">
        <v>2700000</v>
      </c>
      <c r="P176" s="145"/>
      <c r="Q176" s="145"/>
      <c r="R176" s="143">
        <f t="shared" si="682"/>
        <v>7.4432292756478682E-2</v>
      </c>
      <c r="S176" s="27">
        <f t="shared" si="683"/>
        <v>2850000</v>
      </c>
      <c r="T176" s="28">
        <f t="shared" si="684"/>
        <v>541500</v>
      </c>
      <c r="U176" s="30">
        <f t="shared" si="685"/>
        <v>3391500</v>
      </c>
      <c r="V176" s="26">
        <v>1</v>
      </c>
      <c r="W176" s="27">
        <v>3000000</v>
      </c>
      <c r="X176" s="27">
        <v>3240000</v>
      </c>
      <c r="Y176" s="145"/>
      <c r="Z176" s="145"/>
      <c r="AA176" s="143">
        <f t="shared" si="686"/>
        <v>5.4392829322042112E-2</v>
      </c>
      <c r="AB176" s="27">
        <f t="shared" si="687"/>
        <v>3120000</v>
      </c>
      <c r="AC176" s="28">
        <f t="shared" si="688"/>
        <v>592800</v>
      </c>
      <c r="AD176" s="29">
        <f t="shared" si="689"/>
        <v>3712800</v>
      </c>
      <c r="AE176" s="26">
        <v>1</v>
      </c>
      <c r="AF176" s="27">
        <v>3000000</v>
      </c>
      <c r="AG176" s="27">
        <v>3360000</v>
      </c>
      <c r="AH176" s="145"/>
      <c r="AI176" s="145"/>
      <c r="AJ176" s="143">
        <f t="shared" si="635"/>
        <v>8.0049824285269536E-2</v>
      </c>
      <c r="AK176" s="27">
        <f t="shared" si="690"/>
        <v>3180000</v>
      </c>
      <c r="AL176" s="28">
        <f t="shared" si="637"/>
        <v>604200</v>
      </c>
      <c r="AM176" s="30">
        <f t="shared" si="691"/>
        <v>3784200</v>
      </c>
      <c r="AN176" s="26">
        <v>1</v>
      </c>
      <c r="AO176" s="27">
        <v>3000000</v>
      </c>
      <c r="AP176" s="27">
        <v>3967500</v>
      </c>
      <c r="AQ176" s="145"/>
      <c r="AR176" s="145"/>
      <c r="AS176" s="143">
        <f t="shared" si="639"/>
        <v>0.19637626431230276</v>
      </c>
      <c r="AT176" s="27">
        <f t="shared" si="692"/>
        <v>3483750</v>
      </c>
      <c r="AU176" s="28">
        <f t="shared" si="641"/>
        <v>661912.5</v>
      </c>
      <c r="AV176" s="30">
        <f t="shared" si="693"/>
        <v>4145662.5</v>
      </c>
      <c r="AW176" s="26">
        <v>1</v>
      </c>
      <c r="AX176" s="27">
        <v>3000000</v>
      </c>
      <c r="AY176" s="27">
        <v>3450000</v>
      </c>
      <c r="AZ176" s="145"/>
      <c r="BA176" s="145"/>
      <c r="BB176" s="143">
        <f t="shared" si="643"/>
        <v>9.8666062491146164E-2</v>
      </c>
      <c r="BC176" s="27">
        <f t="shared" si="694"/>
        <v>3225000</v>
      </c>
      <c r="BD176" s="27">
        <f t="shared" si="695"/>
        <v>612750</v>
      </c>
      <c r="BE176" s="27">
        <f t="shared" si="696"/>
        <v>3837750</v>
      </c>
      <c r="BF176" s="26">
        <v>1</v>
      </c>
      <c r="BG176" s="27">
        <v>2400000</v>
      </c>
      <c r="BH176" s="27">
        <v>2280000</v>
      </c>
      <c r="BI176" s="145"/>
      <c r="BJ176" s="145"/>
      <c r="BK176" s="143">
        <f t="shared" si="647"/>
        <v>3.6261886214694741E-2</v>
      </c>
      <c r="BL176" s="27">
        <f t="shared" si="697"/>
        <v>2340000</v>
      </c>
      <c r="BM176" s="27">
        <f t="shared" si="698"/>
        <v>444600</v>
      </c>
      <c r="BN176" s="28">
        <f t="shared" si="699"/>
        <v>2784600</v>
      </c>
      <c r="BO176" s="26">
        <v>1</v>
      </c>
      <c r="BP176" s="27">
        <v>2400000</v>
      </c>
      <c r="BQ176" s="27">
        <v>2592000</v>
      </c>
      <c r="BR176" s="148"/>
      <c r="BS176" s="148"/>
      <c r="BT176" s="143">
        <f t="shared" si="651"/>
        <v>5.4392829322042112E-2</v>
      </c>
      <c r="BU176" s="27">
        <f t="shared" si="700"/>
        <v>2496000</v>
      </c>
      <c r="BV176" s="28">
        <f t="shared" si="701"/>
        <v>474240</v>
      </c>
      <c r="BW176" s="30">
        <f t="shared" si="702"/>
        <v>2970240</v>
      </c>
      <c r="BX176" s="26">
        <v>1</v>
      </c>
      <c r="BY176" s="28">
        <v>2400000</v>
      </c>
      <c r="BZ176" s="28">
        <v>2799360</v>
      </c>
      <c r="CA176" s="156"/>
      <c r="CB176" s="156"/>
      <c r="CC176" s="177">
        <f t="shared" si="655"/>
        <v>0.10862497081743124</v>
      </c>
      <c r="CD176" s="28">
        <f t="shared" si="703"/>
        <v>2599680</v>
      </c>
      <c r="CE176" s="28">
        <f t="shared" si="704"/>
        <v>493939.20000000001</v>
      </c>
      <c r="CF176" s="29">
        <f t="shared" si="705"/>
        <v>3093619.2</v>
      </c>
      <c r="CG176" s="26">
        <v>1</v>
      </c>
      <c r="CH176" s="27">
        <v>1920000</v>
      </c>
      <c r="CI176" s="27">
        <v>1785600</v>
      </c>
      <c r="CJ176" s="148"/>
      <c r="CK176" s="148"/>
      <c r="CL176" s="143">
        <f>+STDEVA(CH176:CI176)/AVERAGE(CH176:CI176)</f>
        <v>5.1292719878816916E-2</v>
      </c>
      <c r="CM176" s="27">
        <f>+AVERAGE(CH176:CJ176)</f>
        <v>1852800</v>
      </c>
      <c r="CN176" s="27">
        <f t="shared" si="706"/>
        <v>352032</v>
      </c>
      <c r="CO176" s="28">
        <f t="shared" si="707"/>
        <v>2204832</v>
      </c>
      <c r="CP176" s="26">
        <v>1</v>
      </c>
      <c r="CQ176" s="27">
        <v>1920000</v>
      </c>
      <c r="CR176" s="27">
        <v>1785600</v>
      </c>
      <c r="CS176" s="148"/>
      <c r="CT176" s="148"/>
      <c r="CU176" s="143">
        <f t="shared" si="663"/>
        <v>5.1292719878816916E-2</v>
      </c>
      <c r="CV176" s="27">
        <f t="shared" si="708"/>
        <v>1852800</v>
      </c>
      <c r="CW176" s="28">
        <f t="shared" si="709"/>
        <v>352032</v>
      </c>
      <c r="CX176" s="29">
        <f t="shared" si="710"/>
        <v>2204832</v>
      </c>
      <c r="CY176" s="26">
        <v>1</v>
      </c>
      <c r="CZ176" s="27">
        <v>1920000</v>
      </c>
      <c r="DA176" s="27">
        <v>1536000</v>
      </c>
      <c r="DB176" s="133"/>
      <c r="DC176" s="133"/>
      <c r="DD176" s="143">
        <f t="shared" si="667"/>
        <v>0.15713484026367722</v>
      </c>
      <c r="DE176" s="27">
        <f t="shared" si="711"/>
        <v>1728000</v>
      </c>
      <c r="DF176" s="27">
        <f t="shared" si="712"/>
        <v>328320</v>
      </c>
      <c r="DG176" s="28">
        <f t="shared" si="713"/>
        <v>2056320</v>
      </c>
      <c r="DH176" s="26">
        <v>1</v>
      </c>
      <c r="DI176" s="28">
        <v>1920000</v>
      </c>
      <c r="DJ176" s="28">
        <v>2304000</v>
      </c>
      <c r="DK176" s="182"/>
      <c r="DL176" s="177">
        <f t="shared" si="671"/>
        <v>0.12856486930664499</v>
      </c>
      <c r="DM176" s="28">
        <f t="shared" si="714"/>
        <v>2112000</v>
      </c>
      <c r="DN176" s="28">
        <f t="shared" si="715"/>
        <v>401280</v>
      </c>
      <c r="DO176" s="30">
        <f t="shared" si="716"/>
        <v>2513280</v>
      </c>
    </row>
    <row r="177" spans="1:119" ht="21" customHeight="1" x14ac:dyDescent="0.25">
      <c r="A177" s="66" t="s">
        <v>252</v>
      </c>
      <c r="B177" s="67" t="s">
        <v>210</v>
      </c>
      <c r="C177" s="68" t="s">
        <v>253</v>
      </c>
      <c r="D177" s="31" t="s">
        <v>30</v>
      </c>
      <c r="E177" s="32" t="s">
        <v>30</v>
      </c>
      <c r="F177" s="32" t="s">
        <v>30</v>
      </c>
      <c r="G177" s="32" t="s">
        <v>30</v>
      </c>
      <c r="H177" s="32" t="s">
        <v>30</v>
      </c>
      <c r="I177" s="32" t="s">
        <v>30</v>
      </c>
      <c r="J177" s="32" t="s">
        <v>30</v>
      </c>
      <c r="K177" s="32" t="s">
        <v>30</v>
      </c>
      <c r="L177" s="32" t="s">
        <v>30</v>
      </c>
      <c r="M177" s="31" t="s">
        <v>30</v>
      </c>
      <c r="N177" s="32" t="s">
        <v>30</v>
      </c>
      <c r="O177" s="32" t="s">
        <v>30</v>
      </c>
      <c r="P177" s="32" t="s">
        <v>30</v>
      </c>
      <c r="Q177" s="32" t="s">
        <v>30</v>
      </c>
      <c r="R177" s="32" t="s">
        <v>30</v>
      </c>
      <c r="S177" s="32" t="s">
        <v>30</v>
      </c>
      <c r="T177" s="32" t="s">
        <v>30</v>
      </c>
      <c r="U177" s="33" t="s">
        <v>30</v>
      </c>
      <c r="V177" s="31" t="s">
        <v>30</v>
      </c>
      <c r="W177" s="32" t="s">
        <v>30</v>
      </c>
      <c r="X177" s="32" t="s">
        <v>30</v>
      </c>
      <c r="Y177" s="32" t="s">
        <v>30</v>
      </c>
      <c r="Z177" s="32" t="s">
        <v>30</v>
      </c>
      <c r="AA177" s="32" t="s">
        <v>30</v>
      </c>
      <c r="AB177" s="32" t="s">
        <v>30</v>
      </c>
      <c r="AC177" s="32" t="s">
        <v>30</v>
      </c>
      <c r="AD177" s="34" t="s">
        <v>30</v>
      </c>
      <c r="AE177" s="26">
        <v>1</v>
      </c>
      <c r="AF177" s="27">
        <v>1500000</v>
      </c>
      <c r="AG177" s="27">
        <v>1680000</v>
      </c>
      <c r="AH177" s="145"/>
      <c r="AI177" s="145"/>
      <c r="AJ177" s="143">
        <f t="shared" si="635"/>
        <v>8.0049824285269536E-2</v>
      </c>
      <c r="AK177" s="27">
        <f t="shared" si="690"/>
        <v>1590000</v>
      </c>
      <c r="AL177" s="28">
        <f t="shared" si="637"/>
        <v>302100</v>
      </c>
      <c r="AM177" s="30">
        <f t="shared" si="691"/>
        <v>1892100</v>
      </c>
      <c r="AN177" s="31" t="s">
        <v>30</v>
      </c>
      <c r="AO177" s="32" t="s">
        <v>30</v>
      </c>
      <c r="AP177" s="32" t="s">
        <v>30</v>
      </c>
      <c r="AQ177" s="32" t="s">
        <v>30</v>
      </c>
      <c r="AR177" s="32" t="s">
        <v>30</v>
      </c>
      <c r="AS177" s="32" t="s">
        <v>30</v>
      </c>
      <c r="AT177" s="32" t="s">
        <v>30</v>
      </c>
      <c r="AU177" s="32" t="s">
        <v>30</v>
      </c>
      <c r="AV177" s="33" t="s">
        <v>30</v>
      </c>
      <c r="AW177" s="31" t="s">
        <v>30</v>
      </c>
      <c r="AX177" s="32" t="s">
        <v>30</v>
      </c>
      <c r="AY177" s="32" t="s">
        <v>30</v>
      </c>
      <c r="AZ177" s="32" t="s">
        <v>30</v>
      </c>
      <c r="BA177" s="32" t="s">
        <v>30</v>
      </c>
      <c r="BB177" s="32" t="s">
        <v>30</v>
      </c>
      <c r="BC177" s="32" t="s">
        <v>30</v>
      </c>
      <c r="BD177" s="32" t="s">
        <v>30</v>
      </c>
      <c r="BE177" s="32" t="s">
        <v>30</v>
      </c>
      <c r="BF177" s="31" t="s">
        <v>30</v>
      </c>
      <c r="BG177" s="32" t="s">
        <v>30</v>
      </c>
      <c r="BH177" s="32" t="s">
        <v>30</v>
      </c>
      <c r="BI177" s="32" t="s">
        <v>30</v>
      </c>
      <c r="BJ177" s="32" t="s">
        <v>30</v>
      </c>
      <c r="BK177" s="32" t="s">
        <v>30</v>
      </c>
      <c r="BL177" s="32" t="s">
        <v>30</v>
      </c>
      <c r="BM177" s="32" t="s">
        <v>30</v>
      </c>
      <c r="BN177" s="32" t="s">
        <v>30</v>
      </c>
      <c r="BO177" s="31" t="s">
        <v>30</v>
      </c>
      <c r="BP177" s="32" t="s">
        <v>30</v>
      </c>
      <c r="BQ177" s="32" t="s">
        <v>30</v>
      </c>
      <c r="BR177" s="32" t="s">
        <v>30</v>
      </c>
      <c r="BS177" s="32" t="s">
        <v>30</v>
      </c>
      <c r="BT177" s="32" t="s">
        <v>30</v>
      </c>
      <c r="BU177" s="32" t="s">
        <v>30</v>
      </c>
      <c r="BV177" s="32" t="s">
        <v>30</v>
      </c>
      <c r="BW177" s="33" t="s">
        <v>30</v>
      </c>
      <c r="BX177" s="31" t="s">
        <v>30</v>
      </c>
      <c r="BY177" s="32" t="s">
        <v>30</v>
      </c>
      <c r="BZ177" s="32" t="s">
        <v>30</v>
      </c>
      <c r="CA177" s="32" t="s">
        <v>30</v>
      </c>
      <c r="CB177" s="32" t="s">
        <v>30</v>
      </c>
      <c r="CC177" s="32" t="s">
        <v>30</v>
      </c>
      <c r="CD177" s="32" t="s">
        <v>30</v>
      </c>
      <c r="CE177" s="32" t="s">
        <v>30</v>
      </c>
      <c r="CF177" s="34" t="s">
        <v>30</v>
      </c>
      <c r="CG177" s="31" t="s">
        <v>30</v>
      </c>
      <c r="CH177" s="32" t="s">
        <v>30</v>
      </c>
      <c r="CI177" s="32" t="s">
        <v>30</v>
      </c>
      <c r="CJ177" s="32" t="s">
        <v>30</v>
      </c>
      <c r="CK177" s="32" t="s">
        <v>30</v>
      </c>
      <c r="CL177" s="32" t="s">
        <v>30</v>
      </c>
      <c r="CM177" s="32" t="s">
        <v>30</v>
      </c>
      <c r="CN177" s="32" t="s">
        <v>30</v>
      </c>
      <c r="CO177" s="32" t="s">
        <v>30</v>
      </c>
      <c r="CP177" s="31" t="s">
        <v>30</v>
      </c>
      <c r="CQ177" s="32" t="s">
        <v>30</v>
      </c>
      <c r="CR177" s="32" t="s">
        <v>30</v>
      </c>
      <c r="CS177" s="32" t="s">
        <v>30</v>
      </c>
      <c r="CT177" s="32" t="s">
        <v>30</v>
      </c>
      <c r="CU177" s="32" t="s">
        <v>30</v>
      </c>
      <c r="CV177" s="32" t="s">
        <v>30</v>
      </c>
      <c r="CW177" s="32" t="s">
        <v>30</v>
      </c>
      <c r="CX177" s="34" t="s">
        <v>30</v>
      </c>
      <c r="CY177" s="31" t="s">
        <v>30</v>
      </c>
      <c r="CZ177" s="32" t="s">
        <v>30</v>
      </c>
      <c r="DA177" s="32" t="s">
        <v>30</v>
      </c>
      <c r="DB177" s="32" t="s">
        <v>30</v>
      </c>
      <c r="DC177" s="32" t="s">
        <v>30</v>
      </c>
      <c r="DD177" s="32" t="s">
        <v>30</v>
      </c>
      <c r="DE177" s="32" t="s">
        <v>30</v>
      </c>
      <c r="DF177" s="32" t="s">
        <v>30</v>
      </c>
      <c r="DG177" s="32" t="s">
        <v>30</v>
      </c>
      <c r="DH177" s="31" t="s">
        <v>30</v>
      </c>
      <c r="DI177" s="32" t="s">
        <v>30</v>
      </c>
      <c r="DJ177" s="32" t="s">
        <v>30</v>
      </c>
      <c r="DK177" s="32" t="s">
        <v>30</v>
      </c>
      <c r="DL177" s="32" t="s">
        <v>30</v>
      </c>
      <c r="DM177" s="32" t="s">
        <v>30</v>
      </c>
      <c r="DN177" s="32" t="s">
        <v>30</v>
      </c>
      <c r="DO177" s="33" t="s">
        <v>30</v>
      </c>
    </row>
    <row r="178" spans="1:119" ht="21" customHeight="1" x14ac:dyDescent="0.25">
      <c r="A178" s="66" t="s">
        <v>254</v>
      </c>
      <c r="B178" s="67" t="s">
        <v>210</v>
      </c>
      <c r="C178" s="68" t="s">
        <v>255</v>
      </c>
      <c r="D178" s="31" t="s">
        <v>30</v>
      </c>
      <c r="E178" s="32" t="s">
        <v>30</v>
      </c>
      <c r="F178" s="32" t="s">
        <v>30</v>
      </c>
      <c r="G178" s="32" t="s">
        <v>30</v>
      </c>
      <c r="H178" s="32" t="s">
        <v>30</v>
      </c>
      <c r="I178" s="32" t="s">
        <v>30</v>
      </c>
      <c r="J178" s="32" t="s">
        <v>30</v>
      </c>
      <c r="K178" s="32" t="s">
        <v>30</v>
      </c>
      <c r="L178" s="32" t="s">
        <v>30</v>
      </c>
      <c r="M178" s="31" t="s">
        <v>30</v>
      </c>
      <c r="N178" s="32" t="s">
        <v>30</v>
      </c>
      <c r="O178" s="32" t="s">
        <v>30</v>
      </c>
      <c r="P178" s="32" t="s">
        <v>30</v>
      </c>
      <c r="Q178" s="32" t="s">
        <v>30</v>
      </c>
      <c r="R178" s="32" t="s">
        <v>30</v>
      </c>
      <c r="S178" s="32" t="s">
        <v>30</v>
      </c>
      <c r="T178" s="32" t="s">
        <v>30</v>
      </c>
      <c r="U178" s="33" t="s">
        <v>30</v>
      </c>
      <c r="V178" s="31" t="s">
        <v>30</v>
      </c>
      <c r="W178" s="32" t="s">
        <v>30</v>
      </c>
      <c r="X178" s="32" t="s">
        <v>30</v>
      </c>
      <c r="Y178" s="32" t="s">
        <v>30</v>
      </c>
      <c r="Z178" s="32" t="s">
        <v>30</v>
      </c>
      <c r="AA178" s="32" t="s">
        <v>30</v>
      </c>
      <c r="AB178" s="32" t="s">
        <v>30</v>
      </c>
      <c r="AC178" s="32" t="s">
        <v>30</v>
      </c>
      <c r="AD178" s="34" t="s">
        <v>30</v>
      </c>
      <c r="AE178" s="26">
        <v>1</v>
      </c>
      <c r="AF178" s="27">
        <v>1500000</v>
      </c>
      <c r="AG178" s="27">
        <v>1680000</v>
      </c>
      <c r="AH178" s="145"/>
      <c r="AI178" s="145"/>
      <c r="AJ178" s="143">
        <f t="shared" si="635"/>
        <v>8.0049824285269536E-2</v>
      </c>
      <c r="AK178" s="27">
        <f t="shared" si="690"/>
        <v>1590000</v>
      </c>
      <c r="AL178" s="28">
        <f t="shared" si="637"/>
        <v>302100</v>
      </c>
      <c r="AM178" s="30">
        <f t="shared" si="691"/>
        <v>1892100</v>
      </c>
      <c r="AN178" s="31" t="s">
        <v>30</v>
      </c>
      <c r="AO178" s="32" t="s">
        <v>30</v>
      </c>
      <c r="AP178" s="32" t="s">
        <v>30</v>
      </c>
      <c r="AQ178" s="32" t="s">
        <v>30</v>
      </c>
      <c r="AR178" s="32" t="s">
        <v>30</v>
      </c>
      <c r="AS178" s="32" t="s">
        <v>30</v>
      </c>
      <c r="AT178" s="32" t="s">
        <v>30</v>
      </c>
      <c r="AU178" s="32" t="s">
        <v>30</v>
      </c>
      <c r="AV178" s="33" t="s">
        <v>30</v>
      </c>
      <c r="AW178" s="31" t="s">
        <v>30</v>
      </c>
      <c r="AX178" s="32" t="s">
        <v>30</v>
      </c>
      <c r="AY178" s="32" t="s">
        <v>30</v>
      </c>
      <c r="AZ178" s="32" t="s">
        <v>30</v>
      </c>
      <c r="BA178" s="32" t="s">
        <v>30</v>
      </c>
      <c r="BB178" s="32" t="s">
        <v>30</v>
      </c>
      <c r="BC178" s="32" t="s">
        <v>30</v>
      </c>
      <c r="BD178" s="32" t="s">
        <v>30</v>
      </c>
      <c r="BE178" s="32" t="s">
        <v>30</v>
      </c>
      <c r="BF178" s="31" t="s">
        <v>30</v>
      </c>
      <c r="BG178" s="32" t="s">
        <v>30</v>
      </c>
      <c r="BH178" s="32" t="s">
        <v>30</v>
      </c>
      <c r="BI178" s="32" t="s">
        <v>30</v>
      </c>
      <c r="BJ178" s="32" t="s">
        <v>30</v>
      </c>
      <c r="BK178" s="32" t="s">
        <v>30</v>
      </c>
      <c r="BL178" s="32" t="s">
        <v>30</v>
      </c>
      <c r="BM178" s="32" t="s">
        <v>30</v>
      </c>
      <c r="BN178" s="32" t="s">
        <v>30</v>
      </c>
      <c r="BO178" s="31" t="s">
        <v>30</v>
      </c>
      <c r="BP178" s="32" t="s">
        <v>30</v>
      </c>
      <c r="BQ178" s="32" t="s">
        <v>30</v>
      </c>
      <c r="BR178" s="32" t="s">
        <v>30</v>
      </c>
      <c r="BS178" s="32" t="s">
        <v>30</v>
      </c>
      <c r="BT178" s="32" t="s">
        <v>30</v>
      </c>
      <c r="BU178" s="32" t="s">
        <v>30</v>
      </c>
      <c r="BV178" s="32" t="s">
        <v>30</v>
      </c>
      <c r="BW178" s="33" t="s">
        <v>30</v>
      </c>
      <c r="BX178" s="31" t="s">
        <v>30</v>
      </c>
      <c r="BY178" s="32" t="s">
        <v>30</v>
      </c>
      <c r="BZ178" s="32" t="s">
        <v>30</v>
      </c>
      <c r="CA178" s="32" t="s">
        <v>30</v>
      </c>
      <c r="CB178" s="32" t="s">
        <v>30</v>
      </c>
      <c r="CC178" s="32" t="s">
        <v>30</v>
      </c>
      <c r="CD178" s="32" t="s">
        <v>30</v>
      </c>
      <c r="CE178" s="32" t="s">
        <v>30</v>
      </c>
      <c r="CF178" s="34" t="s">
        <v>30</v>
      </c>
      <c r="CG178" s="31" t="s">
        <v>30</v>
      </c>
      <c r="CH178" s="32" t="s">
        <v>30</v>
      </c>
      <c r="CI178" s="32" t="s">
        <v>30</v>
      </c>
      <c r="CJ178" s="32" t="s">
        <v>30</v>
      </c>
      <c r="CK178" s="32" t="s">
        <v>30</v>
      </c>
      <c r="CL178" s="32" t="s">
        <v>30</v>
      </c>
      <c r="CM178" s="32" t="s">
        <v>30</v>
      </c>
      <c r="CN178" s="32" t="s">
        <v>30</v>
      </c>
      <c r="CO178" s="32" t="s">
        <v>30</v>
      </c>
      <c r="CP178" s="31" t="s">
        <v>30</v>
      </c>
      <c r="CQ178" s="32" t="s">
        <v>30</v>
      </c>
      <c r="CR178" s="32" t="s">
        <v>30</v>
      </c>
      <c r="CS178" s="32" t="s">
        <v>30</v>
      </c>
      <c r="CT178" s="32" t="s">
        <v>30</v>
      </c>
      <c r="CU178" s="32" t="s">
        <v>30</v>
      </c>
      <c r="CV178" s="32" t="s">
        <v>30</v>
      </c>
      <c r="CW178" s="32" t="s">
        <v>30</v>
      </c>
      <c r="CX178" s="34" t="s">
        <v>30</v>
      </c>
      <c r="CY178" s="31" t="s">
        <v>30</v>
      </c>
      <c r="CZ178" s="32" t="s">
        <v>30</v>
      </c>
      <c r="DA178" s="32" t="s">
        <v>30</v>
      </c>
      <c r="DB178" s="32" t="s">
        <v>30</v>
      </c>
      <c r="DC178" s="32" t="s">
        <v>30</v>
      </c>
      <c r="DD178" s="32" t="s">
        <v>30</v>
      </c>
      <c r="DE178" s="32" t="s">
        <v>30</v>
      </c>
      <c r="DF178" s="32" t="s">
        <v>30</v>
      </c>
      <c r="DG178" s="32" t="s">
        <v>30</v>
      </c>
      <c r="DH178" s="31" t="s">
        <v>30</v>
      </c>
      <c r="DI178" s="32" t="s">
        <v>30</v>
      </c>
      <c r="DJ178" s="32" t="s">
        <v>30</v>
      </c>
      <c r="DK178" s="32" t="s">
        <v>30</v>
      </c>
      <c r="DL178" s="32" t="s">
        <v>30</v>
      </c>
      <c r="DM178" s="32" t="s">
        <v>30</v>
      </c>
      <c r="DN178" s="32" t="s">
        <v>30</v>
      </c>
      <c r="DO178" s="33" t="s">
        <v>30</v>
      </c>
    </row>
    <row r="179" spans="1:119" ht="21" customHeight="1" x14ac:dyDescent="0.25">
      <c r="A179" s="66" t="s">
        <v>256</v>
      </c>
      <c r="B179" s="67" t="s">
        <v>210</v>
      </c>
      <c r="C179" s="68" t="s">
        <v>257</v>
      </c>
      <c r="D179" s="26">
        <v>1</v>
      </c>
      <c r="E179" s="27">
        <v>2300000</v>
      </c>
      <c r="F179" s="27">
        <v>2185000</v>
      </c>
      <c r="G179" s="148"/>
      <c r="H179" s="148"/>
      <c r="I179" s="143">
        <f t="shared" ref="I179:I242" si="717">+STDEVA(E179:F179)/AVERAGE(E179:F179)</f>
        <v>3.6261886214694741E-2</v>
      </c>
      <c r="J179" s="27">
        <f t="shared" si="629"/>
        <v>2242500</v>
      </c>
      <c r="K179" s="28">
        <f t="shared" ref="K179:K242" si="718">J179*19%</f>
        <v>426075</v>
      </c>
      <c r="L179" s="29">
        <f t="shared" si="675"/>
        <v>2668575</v>
      </c>
      <c r="M179" s="26">
        <v>1</v>
      </c>
      <c r="N179" s="27">
        <v>2300000</v>
      </c>
      <c r="O179" s="27">
        <v>2070000</v>
      </c>
      <c r="P179" s="145"/>
      <c r="Q179" s="145"/>
      <c r="R179" s="143">
        <f t="shared" ref="R179:R242" si="719">+STDEVA(N179:O179)/AVERAGE(N179:O179)</f>
        <v>7.4432292756478682E-2</v>
      </c>
      <c r="S179" s="27">
        <f t="shared" ref="S179:S242" si="720">+AVERAGE(N179:P179)</f>
        <v>2185000</v>
      </c>
      <c r="T179" s="28">
        <f t="shared" ref="T179:T242" si="721">+S179*19%</f>
        <v>415150</v>
      </c>
      <c r="U179" s="30">
        <f t="shared" ref="U179:U242" si="722">+T179+S179</f>
        <v>2600150</v>
      </c>
      <c r="V179" s="26">
        <v>1</v>
      </c>
      <c r="W179" s="27">
        <v>2300000</v>
      </c>
      <c r="X179" s="27">
        <v>2484000</v>
      </c>
      <c r="Y179" s="145"/>
      <c r="Z179" s="145"/>
      <c r="AA179" s="143">
        <f t="shared" ref="AA179:AA242" si="723">+STDEVA(W179:X179)/AVERAGE(W179:X179)</f>
        <v>5.4392829322042119E-2</v>
      </c>
      <c r="AB179" s="27">
        <f t="shared" ref="AB179:AB242" si="724">+AVERAGE(W179:Y179)</f>
        <v>2392000</v>
      </c>
      <c r="AC179" s="28">
        <f t="shared" ref="AC179:AC242" si="725">+AB179*19%</f>
        <v>454480</v>
      </c>
      <c r="AD179" s="29">
        <f t="shared" ref="AD179:AD242" si="726">+AC179+AB179</f>
        <v>2846480</v>
      </c>
      <c r="AE179" s="26">
        <v>1</v>
      </c>
      <c r="AF179" s="27">
        <v>2300000</v>
      </c>
      <c r="AG179" s="27">
        <v>2576000</v>
      </c>
      <c r="AH179" s="145"/>
      <c r="AI179" s="145"/>
      <c r="AJ179" s="143">
        <f t="shared" si="635"/>
        <v>8.0049824285269536E-2</v>
      </c>
      <c r="AK179" s="27">
        <f t="shared" si="690"/>
        <v>2438000</v>
      </c>
      <c r="AL179" s="28">
        <f t="shared" si="637"/>
        <v>463220</v>
      </c>
      <c r="AM179" s="30">
        <f t="shared" si="691"/>
        <v>2901220</v>
      </c>
      <c r="AN179" s="26">
        <v>1</v>
      </c>
      <c r="AO179" s="27">
        <v>2300000</v>
      </c>
      <c r="AP179" s="27">
        <v>3041750</v>
      </c>
      <c r="AQ179" s="145"/>
      <c r="AR179" s="145"/>
      <c r="AS179" s="143">
        <f t="shared" si="639"/>
        <v>0.19637626431230276</v>
      </c>
      <c r="AT179" s="27">
        <f t="shared" ref="AT179:AT242" si="727">+AVERAGE(AO179:AQ179)</f>
        <v>2670875</v>
      </c>
      <c r="AU179" s="28">
        <f t="shared" ref="AU179:AU242" si="728">+AT179*19%</f>
        <v>507466.25</v>
      </c>
      <c r="AV179" s="30">
        <f t="shared" ref="AV179:AV242" si="729">+AU179+AT179</f>
        <v>3178341.25</v>
      </c>
      <c r="AW179" s="26">
        <v>1</v>
      </c>
      <c r="AX179" s="27">
        <v>2300000</v>
      </c>
      <c r="AY179" s="27">
        <v>2645000</v>
      </c>
      <c r="AZ179" s="145"/>
      <c r="BA179" s="145"/>
      <c r="BB179" s="143">
        <f t="shared" si="643"/>
        <v>9.8666062491146164E-2</v>
      </c>
      <c r="BC179" s="27">
        <f t="shared" ref="BC179:BC242" si="730">+AVERAGE(AX179:AZ179)</f>
        <v>2472500</v>
      </c>
      <c r="BD179" s="27">
        <f t="shared" ref="BD179:BD242" si="731">+BC179*19%</f>
        <v>469775</v>
      </c>
      <c r="BE179" s="27">
        <f t="shared" ref="BE179:BE242" si="732">+BD179+BC179</f>
        <v>2942275</v>
      </c>
      <c r="BF179" s="26">
        <v>1</v>
      </c>
      <c r="BG179" s="27">
        <v>1840000</v>
      </c>
      <c r="BH179" s="27">
        <v>1748000</v>
      </c>
      <c r="BI179" s="145"/>
      <c r="BJ179" s="145"/>
      <c r="BK179" s="143">
        <f t="shared" si="647"/>
        <v>3.6261886214694741E-2</v>
      </c>
      <c r="BL179" s="27">
        <f t="shared" ref="BL179:BL221" si="733">+AVERAGE(BG179:BI179)</f>
        <v>1794000</v>
      </c>
      <c r="BM179" s="27">
        <f t="shared" ref="BM179:BM221" si="734">+BL179*19%</f>
        <v>340860</v>
      </c>
      <c r="BN179" s="28">
        <f t="shared" ref="BN179:BN221" si="735">+BM179+BL179</f>
        <v>2134860</v>
      </c>
      <c r="BO179" s="26">
        <v>1</v>
      </c>
      <c r="BP179" s="27">
        <v>1840000</v>
      </c>
      <c r="BQ179" s="27">
        <v>1987200</v>
      </c>
      <c r="BR179" s="148"/>
      <c r="BS179" s="148"/>
      <c r="BT179" s="143">
        <f t="shared" si="651"/>
        <v>5.4392829322042119E-2</v>
      </c>
      <c r="BU179" s="27">
        <f t="shared" ref="BU179:BU221" si="736">+AVERAGE(BP179:BR179)</f>
        <v>1913600</v>
      </c>
      <c r="BV179" s="28">
        <f t="shared" ref="BV179:BV221" si="737">+BU179*19%</f>
        <v>363584</v>
      </c>
      <c r="BW179" s="30">
        <f t="shared" ref="BW179:BW221" si="738">+BV179+BU179</f>
        <v>2277184</v>
      </c>
      <c r="BX179" s="26">
        <v>1</v>
      </c>
      <c r="BY179" s="28">
        <v>1840000</v>
      </c>
      <c r="BZ179" s="28">
        <v>2146176</v>
      </c>
      <c r="CA179" s="156"/>
      <c r="CB179" s="156"/>
      <c r="CC179" s="177">
        <f t="shared" si="655"/>
        <v>0.10862497081743124</v>
      </c>
      <c r="CD179" s="28">
        <f t="shared" ref="CD179:CD221" si="739">+AVERAGE(BY179:CA179)</f>
        <v>1993088</v>
      </c>
      <c r="CE179" s="28">
        <f t="shared" ref="CE179:CE221" si="740">+CD179*19%</f>
        <v>378686.72000000003</v>
      </c>
      <c r="CF179" s="29">
        <f t="shared" ref="CF179:CF221" si="741">+CE179+CD179</f>
        <v>2371774.7200000002</v>
      </c>
      <c r="CG179" s="26">
        <v>1</v>
      </c>
      <c r="CH179" s="27">
        <v>1472000</v>
      </c>
      <c r="CI179" s="27">
        <v>1368960</v>
      </c>
      <c r="CJ179" s="148"/>
      <c r="CK179" s="148"/>
      <c r="CL179" s="143">
        <f t="shared" ref="CL179:CL184" si="742">+STDEVA(CH179:CI179)/AVERAGE(CH179:CI179)</f>
        <v>5.1292719878816923E-2</v>
      </c>
      <c r="CM179" s="27">
        <f t="shared" ref="CM179:CM184" si="743">+AVERAGE(CH179:CJ179)</f>
        <v>1420480</v>
      </c>
      <c r="CN179" s="27">
        <f t="shared" ref="CN179:CN184" si="744">+CM179*19%</f>
        <v>269891.20000000001</v>
      </c>
      <c r="CO179" s="28">
        <f t="shared" ref="CO179:CO184" si="745">+CN179+CM179</f>
        <v>1690371.2</v>
      </c>
      <c r="CP179" s="26">
        <v>1</v>
      </c>
      <c r="CQ179" s="27">
        <v>1472000</v>
      </c>
      <c r="CR179" s="27">
        <v>1368960</v>
      </c>
      <c r="CS179" s="148"/>
      <c r="CT179" s="148"/>
      <c r="CU179" s="143">
        <f t="shared" si="663"/>
        <v>5.1292719878816923E-2</v>
      </c>
      <c r="CV179" s="27">
        <f t="shared" ref="CV179:CV184" si="746">+AVERAGE(CQ179:CS179)</f>
        <v>1420480</v>
      </c>
      <c r="CW179" s="28">
        <f t="shared" ref="CW179:CW184" si="747">+CV179*19%</f>
        <v>269891.20000000001</v>
      </c>
      <c r="CX179" s="29">
        <f t="shared" ref="CX179:CX184" si="748">+CW179+CV179</f>
        <v>1690371.2</v>
      </c>
      <c r="CY179" s="26">
        <v>1</v>
      </c>
      <c r="CZ179" s="27">
        <v>1472000</v>
      </c>
      <c r="DA179" s="27">
        <v>1177600</v>
      </c>
      <c r="DB179" s="133"/>
      <c r="DC179" s="133"/>
      <c r="DD179" s="143">
        <f t="shared" si="667"/>
        <v>0.15713484026367722</v>
      </c>
      <c r="DE179" s="27">
        <f t="shared" ref="DE179:DE184" si="749">+AVERAGE(CZ179:DB179)</f>
        <v>1324800</v>
      </c>
      <c r="DF179" s="27">
        <f t="shared" ref="DF179:DF184" si="750">+DE179*19%</f>
        <v>251712</v>
      </c>
      <c r="DG179" s="28">
        <f t="shared" ref="DG179:DG184" si="751">+DF179+DE179</f>
        <v>1576512</v>
      </c>
      <c r="DH179" s="26">
        <v>1</v>
      </c>
      <c r="DI179" s="28">
        <v>1472000</v>
      </c>
      <c r="DJ179" s="28">
        <v>1766400</v>
      </c>
      <c r="DK179" s="182"/>
      <c r="DL179" s="177">
        <f t="shared" si="671"/>
        <v>0.12856486930664501</v>
      </c>
      <c r="DM179" s="28">
        <f t="shared" ref="DM179:DM184" si="752">+AVERAGE(DI179:DK179)</f>
        <v>1619200</v>
      </c>
      <c r="DN179" s="28">
        <f t="shared" ref="DN179:DN184" si="753">DM179*19%</f>
        <v>307648</v>
      </c>
      <c r="DO179" s="30">
        <f t="shared" ref="DO179:DO184" si="754">+DM179+DN179</f>
        <v>1926848</v>
      </c>
    </row>
    <row r="180" spans="1:119" ht="21" customHeight="1" x14ac:dyDescent="0.25">
      <c r="A180" s="66" t="s">
        <v>258</v>
      </c>
      <c r="B180" s="67" t="s">
        <v>259</v>
      </c>
      <c r="C180" s="68" t="s">
        <v>260</v>
      </c>
      <c r="D180" s="26">
        <v>1</v>
      </c>
      <c r="E180" s="27">
        <v>2000000</v>
      </c>
      <c r="F180" s="27">
        <v>1900000</v>
      </c>
      <c r="G180" s="148"/>
      <c r="H180" s="148"/>
      <c r="I180" s="143">
        <f t="shared" si="717"/>
        <v>3.6261886214694748E-2</v>
      </c>
      <c r="J180" s="27">
        <f t="shared" si="629"/>
        <v>1950000</v>
      </c>
      <c r="K180" s="28">
        <f t="shared" si="718"/>
        <v>370500</v>
      </c>
      <c r="L180" s="29">
        <f t="shared" si="675"/>
        <v>2320500</v>
      </c>
      <c r="M180" s="26">
        <v>1</v>
      </c>
      <c r="N180" s="27">
        <v>2000000</v>
      </c>
      <c r="O180" s="27">
        <v>1800000</v>
      </c>
      <c r="P180" s="145"/>
      <c r="Q180" s="145"/>
      <c r="R180" s="143">
        <f t="shared" si="719"/>
        <v>7.4432292756478696E-2</v>
      </c>
      <c r="S180" s="27">
        <f t="shared" si="720"/>
        <v>1900000</v>
      </c>
      <c r="T180" s="28">
        <f t="shared" si="721"/>
        <v>361000</v>
      </c>
      <c r="U180" s="30">
        <f t="shared" si="722"/>
        <v>2261000</v>
      </c>
      <c r="V180" s="26">
        <v>1</v>
      </c>
      <c r="W180" s="27">
        <v>2000000</v>
      </c>
      <c r="X180" s="27">
        <v>2160000</v>
      </c>
      <c r="Y180" s="145"/>
      <c r="Z180" s="145"/>
      <c r="AA180" s="143">
        <f t="shared" si="723"/>
        <v>5.4392829322042119E-2</v>
      </c>
      <c r="AB180" s="27">
        <f t="shared" si="724"/>
        <v>2080000</v>
      </c>
      <c r="AC180" s="28">
        <f t="shared" si="725"/>
        <v>395200</v>
      </c>
      <c r="AD180" s="29">
        <f t="shared" si="726"/>
        <v>2475200</v>
      </c>
      <c r="AE180" s="26">
        <v>1</v>
      </c>
      <c r="AF180" s="27">
        <v>2000000</v>
      </c>
      <c r="AG180" s="27">
        <v>2240000</v>
      </c>
      <c r="AH180" s="145"/>
      <c r="AI180" s="145"/>
      <c r="AJ180" s="143">
        <f t="shared" si="635"/>
        <v>8.0049824285269522E-2</v>
      </c>
      <c r="AK180" s="27">
        <f t="shared" si="690"/>
        <v>2120000</v>
      </c>
      <c r="AL180" s="28">
        <f t="shared" si="637"/>
        <v>402800</v>
      </c>
      <c r="AM180" s="30">
        <f t="shared" si="691"/>
        <v>2522800</v>
      </c>
      <c r="AN180" s="26">
        <v>1</v>
      </c>
      <c r="AO180" s="27">
        <v>2000000</v>
      </c>
      <c r="AP180" s="27">
        <v>2645000</v>
      </c>
      <c r="AQ180" s="145"/>
      <c r="AR180" s="145"/>
      <c r="AS180" s="143">
        <f t="shared" si="639"/>
        <v>0.19637626431230276</v>
      </c>
      <c r="AT180" s="27">
        <f t="shared" si="727"/>
        <v>2322500</v>
      </c>
      <c r="AU180" s="28">
        <f t="shared" si="728"/>
        <v>441275</v>
      </c>
      <c r="AV180" s="30">
        <f t="shared" si="729"/>
        <v>2763775</v>
      </c>
      <c r="AW180" s="26">
        <v>1</v>
      </c>
      <c r="AX180" s="27">
        <v>2000000</v>
      </c>
      <c r="AY180" s="27">
        <v>2300000</v>
      </c>
      <c r="AZ180" s="145"/>
      <c r="BA180" s="145"/>
      <c r="BB180" s="143">
        <f t="shared" si="643"/>
        <v>9.8666062491146164E-2</v>
      </c>
      <c r="BC180" s="27">
        <f t="shared" si="730"/>
        <v>2150000</v>
      </c>
      <c r="BD180" s="27">
        <f t="shared" si="731"/>
        <v>408500</v>
      </c>
      <c r="BE180" s="27">
        <f t="shared" si="732"/>
        <v>2558500</v>
      </c>
      <c r="BF180" s="26">
        <v>1</v>
      </c>
      <c r="BG180" s="27">
        <v>1600000</v>
      </c>
      <c r="BH180" s="27">
        <v>1520000</v>
      </c>
      <c r="BI180" s="145"/>
      <c r="BJ180" s="145"/>
      <c r="BK180" s="143">
        <f t="shared" si="647"/>
        <v>3.6261886214694741E-2</v>
      </c>
      <c r="BL180" s="27">
        <f t="shared" si="733"/>
        <v>1560000</v>
      </c>
      <c r="BM180" s="27">
        <f t="shared" si="734"/>
        <v>296400</v>
      </c>
      <c r="BN180" s="28">
        <f t="shared" si="735"/>
        <v>1856400</v>
      </c>
      <c r="BO180" s="26">
        <v>1</v>
      </c>
      <c r="BP180" s="27">
        <v>1600000</v>
      </c>
      <c r="BQ180" s="27">
        <v>1728000</v>
      </c>
      <c r="BR180" s="148"/>
      <c r="BS180" s="148"/>
      <c r="BT180" s="143">
        <f t="shared" si="651"/>
        <v>5.4392829322042119E-2</v>
      </c>
      <c r="BU180" s="27">
        <f t="shared" si="736"/>
        <v>1664000</v>
      </c>
      <c r="BV180" s="28">
        <f t="shared" si="737"/>
        <v>316160</v>
      </c>
      <c r="BW180" s="30">
        <f t="shared" si="738"/>
        <v>1980160</v>
      </c>
      <c r="BX180" s="26">
        <v>1</v>
      </c>
      <c r="BY180" s="28">
        <v>1600000</v>
      </c>
      <c r="BZ180" s="28">
        <v>1866240</v>
      </c>
      <c r="CA180" s="156"/>
      <c r="CB180" s="156"/>
      <c r="CC180" s="177">
        <f t="shared" si="655"/>
        <v>0.10862497081743124</v>
      </c>
      <c r="CD180" s="28">
        <f t="shared" si="739"/>
        <v>1733120</v>
      </c>
      <c r="CE180" s="28">
        <f t="shared" si="740"/>
        <v>329292.79999999999</v>
      </c>
      <c r="CF180" s="29">
        <f t="shared" si="741"/>
        <v>2062412.8</v>
      </c>
      <c r="CG180" s="26">
        <v>1</v>
      </c>
      <c r="CH180" s="27">
        <v>1280000</v>
      </c>
      <c r="CI180" s="27">
        <v>1190400</v>
      </c>
      <c r="CJ180" s="148"/>
      <c r="CK180" s="148"/>
      <c r="CL180" s="143">
        <f t="shared" si="742"/>
        <v>5.1292719878816923E-2</v>
      </c>
      <c r="CM180" s="27">
        <f t="shared" si="743"/>
        <v>1235200</v>
      </c>
      <c r="CN180" s="27">
        <f t="shared" si="744"/>
        <v>234688</v>
      </c>
      <c r="CO180" s="28">
        <f t="shared" si="745"/>
        <v>1469888</v>
      </c>
      <c r="CP180" s="26">
        <v>1</v>
      </c>
      <c r="CQ180" s="27">
        <v>1280000</v>
      </c>
      <c r="CR180" s="27">
        <v>1190400</v>
      </c>
      <c r="CS180" s="148"/>
      <c r="CT180" s="148"/>
      <c r="CU180" s="143">
        <f t="shared" si="663"/>
        <v>5.1292719878816923E-2</v>
      </c>
      <c r="CV180" s="27">
        <f t="shared" si="746"/>
        <v>1235200</v>
      </c>
      <c r="CW180" s="28">
        <f t="shared" si="747"/>
        <v>234688</v>
      </c>
      <c r="CX180" s="29">
        <f t="shared" si="748"/>
        <v>1469888</v>
      </c>
      <c r="CY180" s="26">
        <v>1</v>
      </c>
      <c r="CZ180" s="27">
        <v>1280000</v>
      </c>
      <c r="DA180" s="27">
        <v>1024000</v>
      </c>
      <c r="DB180" s="133"/>
      <c r="DC180" s="133"/>
      <c r="DD180" s="143">
        <f t="shared" si="667"/>
        <v>0.15713484026367724</v>
      </c>
      <c r="DE180" s="27">
        <f t="shared" si="749"/>
        <v>1152000</v>
      </c>
      <c r="DF180" s="27">
        <f t="shared" si="750"/>
        <v>218880</v>
      </c>
      <c r="DG180" s="28">
        <f t="shared" si="751"/>
        <v>1370880</v>
      </c>
      <c r="DH180" s="26">
        <v>1</v>
      </c>
      <c r="DI180" s="28">
        <v>1280000</v>
      </c>
      <c r="DJ180" s="28">
        <v>1536000</v>
      </c>
      <c r="DK180" s="182"/>
      <c r="DL180" s="177">
        <f t="shared" si="671"/>
        <v>0.12856486930664501</v>
      </c>
      <c r="DM180" s="28">
        <f t="shared" si="752"/>
        <v>1408000</v>
      </c>
      <c r="DN180" s="28">
        <f t="shared" si="753"/>
        <v>267520</v>
      </c>
      <c r="DO180" s="30">
        <f t="shared" si="754"/>
        <v>1675520</v>
      </c>
    </row>
    <row r="181" spans="1:119" ht="21" customHeight="1" x14ac:dyDescent="0.25">
      <c r="A181" s="66" t="s">
        <v>261</v>
      </c>
      <c r="B181" s="67" t="s">
        <v>259</v>
      </c>
      <c r="C181" s="68" t="s">
        <v>262</v>
      </c>
      <c r="D181" s="26">
        <v>1</v>
      </c>
      <c r="E181" s="27">
        <v>1500000</v>
      </c>
      <c r="F181" s="27">
        <v>1425000</v>
      </c>
      <c r="G181" s="148"/>
      <c r="H181" s="148"/>
      <c r="I181" s="143">
        <f t="shared" si="717"/>
        <v>3.6261886214694741E-2</v>
      </c>
      <c r="J181" s="27">
        <f t="shared" si="629"/>
        <v>1462500</v>
      </c>
      <c r="K181" s="28">
        <f t="shared" si="718"/>
        <v>277875</v>
      </c>
      <c r="L181" s="29">
        <f t="shared" si="675"/>
        <v>1740375</v>
      </c>
      <c r="M181" s="26">
        <v>1</v>
      </c>
      <c r="N181" s="27">
        <v>1500000</v>
      </c>
      <c r="O181" s="27">
        <v>1350000</v>
      </c>
      <c r="P181" s="145"/>
      <c r="Q181" s="145"/>
      <c r="R181" s="143">
        <f t="shared" si="719"/>
        <v>7.4432292756478682E-2</v>
      </c>
      <c r="S181" s="27">
        <f t="shared" si="720"/>
        <v>1425000</v>
      </c>
      <c r="T181" s="28">
        <f t="shared" si="721"/>
        <v>270750</v>
      </c>
      <c r="U181" s="30">
        <f t="shared" si="722"/>
        <v>1695750</v>
      </c>
      <c r="V181" s="26">
        <v>1</v>
      </c>
      <c r="W181" s="27">
        <v>1500000</v>
      </c>
      <c r="X181" s="27">
        <v>1620000</v>
      </c>
      <c r="Y181" s="145"/>
      <c r="Z181" s="145"/>
      <c r="AA181" s="143">
        <f t="shared" si="723"/>
        <v>5.4392829322042112E-2</v>
      </c>
      <c r="AB181" s="27">
        <f t="shared" si="724"/>
        <v>1560000</v>
      </c>
      <c r="AC181" s="28">
        <f t="shared" si="725"/>
        <v>296400</v>
      </c>
      <c r="AD181" s="29">
        <f t="shared" si="726"/>
        <v>1856400</v>
      </c>
      <c r="AE181" s="26">
        <v>1</v>
      </c>
      <c r="AF181" s="27">
        <v>1500000</v>
      </c>
      <c r="AG181" s="27">
        <v>1680000</v>
      </c>
      <c r="AH181" s="145"/>
      <c r="AI181" s="145"/>
      <c r="AJ181" s="143">
        <f t="shared" si="635"/>
        <v>8.0049824285269536E-2</v>
      </c>
      <c r="AK181" s="27">
        <f t="shared" si="690"/>
        <v>1590000</v>
      </c>
      <c r="AL181" s="28">
        <f t="shared" si="637"/>
        <v>302100</v>
      </c>
      <c r="AM181" s="30">
        <f t="shared" si="691"/>
        <v>1892100</v>
      </c>
      <c r="AN181" s="26">
        <v>1</v>
      </c>
      <c r="AO181" s="27">
        <v>1500000</v>
      </c>
      <c r="AP181" s="27">
        <v>1983750</v>
      </c>
      <c r="AQ181" s="145"/>
      <c r="AR181" s="145"/>
      <c r="AS181" s="143">
        <f t="shared" si="639"/>
        <v>0.19637626431230276</v>
      </c>
      <c r="AT181" s="27">
        <f t="shared" si="727"/>
        <v>1741875</v>
      </c>
      <c r="AU181" s="28">
        <f t="shared" si="728"/>
        <v>330956.25</v>
      </c>
      <c r="AV181" s="30">
        <f t="shared" si="729"/>
        <v>2072831.25</v>
      </c>
      <c r="AW181" s="26">
        <v>1</v>
      </c>
      <c r="AX181" s="27">
        <v>1500000</v>
      </c>
      <c r="AY181" s="27">
        <v>1725000</v>
      </c>
      <c r="AZ181" s="145"/>
      <c r="BA181" s="145"/>
      <c r="BB181" s="143">
        <f t="shared" si="643"/>
        <v>9.8666062491146164E-2</v>
      </c>
      <c r="BC181" s="27">
        <f t="shared" si="730"/>
        <v>1612500</v>
      </c>
      <c r="BD181" s="27">
        <f t="shared" si="731"/>
        <v>306375</v>
      </c>
      <c r="BE181" s="27">
        <f t="shared" si="732"/>
        <v>1918875</v>
      </c>
      <c r="BF181" s="26">
        <v>1</v>
      </c>
      <c r="BG181" s="27">
        <v>1200000</v>
      </c>
      <c r="BH181" s="27">
        <v>1140000</v>
      </c>
      <c r="BI181" s="145"/>
      <c r="BJ181" s="145"/>
      <c r="BK181" s="143">
        <f t="shared" si="647"/>
        <v>3.6261886214694741E-2</v>
      </c>
      <c r="BL181" s="27">
        <f t="shared" si="733"/>
        <v>1170000</v>
      </c>
      <c r="BM181" s="27">
        <f t="shared" si="734"/>
        <v>222300</v>
      </c>
      <c r="BN181" s="28">
        <f t="shared" si="735"/>
        <v>1392300</v>
      </c>
      <c r="BO181" s="26">
        <v>1</v>
      </c>
      <c r="BP181" s="27">
        <v>1200000</v>
      </c>
      <c r="BQ181" s="27">
        <v>1296000</v>
      </c>
      <c r="BR181" s="148"/>
      <c r="BS181" s="148"/>
      <c r="BT181" s="143">
        <f t="shared" si="651"/>
        <v>5.4392829322042112E-2</v>
      </c>
      <c r="BU181" s="27">
        <f t="shared" si="736"/>
        <v>1248000</v>
      </c>
      <c r="BV181" s="28">
        <f t="shared" si="737"/>
        <v>237120</v>
      </c>
      <c r="BW181" s="30">
        <f t="shared" si="738"/>
        <v>1485120</v>
      </c>
      <c r="BX181" s="26">
        <v>1</v>
      </c>
      <c r="BY181" s="28">
        <v>1200000</v>
      </c>
      <c r="BZ181" s="28">
        <v>1399680</v>
      </c>
      <c r="CA181" s="156"/>
      <c r="CB181" s="156"/>
      <c r="CC181" s="177">
        <f t="shared" si="655"/>
        <v>0.10862497081743124</v>
      </c>
      <c r="CD181" s="28">
        <f t="shared" si="739"/>
        <v>1299840</v>
      </c>
      <c r="CE181" s="28">
        <f t="shared" si="740"/>
        <v>246969.60000000001</v>
      </c>
      <c r="CF181" s="29">
        <f t="shared" si="741"/>
        <v>1546809.6</v>
      </c>
      <c r="CG181" s="26">
        <v>1</v>
      </c>
      <c r="CH181" s="27">
        <v>960000</v>
      </c>
      <c r="CI181" s="27">
        <v>892800</v>
      </c>
      <c r="CJ181" s="148"/>
      <c r="CK181" s="148"/>
      <c r="CL181" s="143">
        <f t="shared" si="742"/>
        <v>5.1292719878816916E-2</v>
      </c>
      <c r="CM181" s="27">
        <f t="shared" si="743"/>
        <v>926400</v>
      </c>
      <c r="CN181" s="27">
        <f t="shared" si="744"/>
        <v>176016</v>
      </c>
      <c r="CO181" s="28">
        <f t="shared" si="745"/>
        <v>1102416</v>
      </c>
      <c r="CP181" s="26">
        <v>1</v>
      </c>
      <c r="CQ181" s="27">
        <v>960000</v>
      </c>
      <c r="CR181" s="27">
        <v>892800</v>
      </c>
      <c r="CS181" s="148"/>
      <c r="CT181" s="148"/>
      <c r="CU181" s="143">
        <f t="shared" si="663"/>
        <v>5.1292719878816916E-2</v>
      </c>
      <c r="CV181" s="27">
        <f t="shared" si="746"/>
        <v>926400</v>
      </c>
      <c r="CW181" s="28">
        <f t="shared" si="747"/>
        <v>176016</v>
      </c>
      <c r="CX181" s="29">
        <f t="shared" si="748"/>
        <v>1102416</v>
      </c>
      <c r="CY181" s="26">
        <v>1</v>
      </c>
      <c r="CZ181" s="27">
        <v>960000</v>
      </c>
      <c r="DA181" s="27">
        <v>768000</v>
      </c>
      <c r="DB181" s="133"/>
      <c r="DC181" s="133"/>
      <c r="DD181" s="143">
        <f t="shared" si="667"/>
        <v>0.15713484026367722</v>
      </c>
      <c r="DE181" s="27">
        <f t="shared" si="749"/>
        <v>864000</v>
      </c>
      <c r="DF181" s="27">
        <f t="shared" si="750"/>
        <v>164160</v>
      </c>
      <c r="DG181" s="28">
        <f t="shared" si="751"/>
        <v>1028160</v>
      </c>
      <c r="DH181" s="26">
        <v>1</v>
      </c>
      <c r="DI181" s="28">
        <v>960000</v>
      </c>
      <c r="DJ181" s="28">
        <v>1152000</v>
      </c>
      <c r="DK181" s="182"/>
      <c r="DL181" s="177">
        <f t="shared" si="671"/>
        <v>0.12856486930664499</v>
      </c>
      <c r="DM181" s="28">
        <f t="shared" si="752"/>
        <v>1056000</v>
      </c>
      <c r="DN181" s="28">
        <f t="shared" si="753"/>
        <v>200640</v>
      </c>
      <c r="DO181" s="30">
        <f t="shared" si="754"/>
        <v>1256640</v>
      </c>
    </row>
    <row r="182" spans="1:119" ht="21" customHeight="1" x14ac:dyDescent="0.25">
      <c r="A182" s="66" t="s">
        <v>263</v>
      </c>
      <c r="B182" s="67" t="s">
        <v>259</v>
      </c>
      <c r="C182" s="68" t="s">
        <v>264</v>
      </c>
      <c r="D182" s="26">
        <v>1</v>
      </c>
      <c r="E182" s="27">
        <v>2000000</v>
      </c>
      <c r="F182" s="27">
        <v>1900000</v>
      </c>
      <c r="G182" s="148"/>
      <c r="H182" s="148"/>
      <c r="I182" s="143">
        <f t="shared" si="717"/>
        <v>3.6261886214694748E-2</v>
      </c>
      <c r="J182" s="27">
        <f t="shared" si="629"/>
        <v>1950000</v>
      </c>
      <c r="K182" s="28">
        <f t="shared" si="718"/>
        <v>370500</v>
      </c>
      <c r="L182" s="29">
        <f t="shared" si="675"/>
        <v>2320500</v>
      </c>
      <c r="M182" s="26">
        <v>1</v>
      </c>
      <c r="N182" s="27">
        <v>2000000</v>
      </c>
      <c r="O182" s="27">
        <v>1800000</v>
      </c>
      <c r="P182" s="145"/>
      <c r="Q182" s="145"/>
      <c r="R182" s="143">
        <f t="shared" si="719"/>
        <v>7.4432292756478696E-2</v>
      </c>
      <c r="S182" s="27">
        <f t="shared" si="720"/>
        <v>1900000</v>
      </c>
      <c r="T182" s="28">
        <f t="shared" si="721"/>
        <v>361000</v>
      </c>
      <c r="U182" s="30">
        <f t="shared" si="722"/>
        <v>2261000</v>
      </c>
      <c r="V182" s="26">
        <v>1</v>
      </c>
      <c r="W182" s="27">
        <v>2000000</v>
      </c>
      <c r="X182" s="27">
        <v>2160000</v>
      </c>
      <c r="Y182" s="145"/>
      <c r="Z182" s="145"/>
      <c r="AA182" s="143">
        <f t="shared" si="723"/>
        <v>5.4392829322042119E-2</v>
      </c>
      <c r="AB182" s="27">
        <f t="shared" si="724"/>
        <v>2080000</v>
      </c>
      <c r="AC182" s="28">
        <f t="shared" si="725"/>
        <v>395200</v>
      </c>
      <c r="AD182" s="29">
        <f t="shared" si="726"/>
        <v>2475200</v>
      </c>
      <c r="AE182" s="26">
        <v>1</v>
      </c>
      <c r="AF182" s="27">
        <v>2000000</v>
      </c>
      <c r="AG182" s="27">
        <v>2240000</v>
      </c>
      <c r="AH182" s="145"/>
      <c r="AI182" s="145"/>
      <c r="AJ182" s="143">
        <f t="shared" si="635"/>
        <v>8.0049824285269522E-2</v>
      </c>
      <c r="AK182" s="27">
        <f t="shared" si="690"/>
        <v>2120000</v>
      </c>
      <c r="AL182" s="28">
        <f t="shared" si="637"/>
        <v>402800</v>
      </c>
      <c r="AM182" s="30">
        <f t="shared" si="691"/>
        <v>2522800</v>
      </c>
      <c r="AN182" s="26">
        <v>1</v>
      </c>
      <c r="AO182" s="27">
        <v>2000000</v>
      </c>
      <c r="AP182" s="27">
        <v>2645000</v>
      </c>
      <c r="AQ182" s="145"/>
      <c r="AR182" s="145"/>
      <c r="AS182" s="143">
        <f t="shared" si="639"/>
        <v>0.19637626431230276</v>
      </c>
      <c r="AT182" s="27">
        <f t="shared" si="727"/>
        <v>2322500</v>
      </c>
      <c r="AU182" s="28">
        <f t="shared" si="728"/>
        <v>441275</v>
      </c>
      <c r="AV182" s="30">
        <f t="shared" si="729"/>
        <v>2763775</v>
      </c>
      <c r="AW182" s="26">
        <v>1</v>
      </c>
      <c r="AX182" s="27">
        <v>2000000</v>
      </c>
      <c r="AY182" s="27">
        <v>2300000</v>
      </c>
      <c r="AZ182" s="145"/>
      <c r="BA182" s="145"/>
      <c r="BB182" s="143">
        <f t="shared" si="643"/>
        <v>9.8666062491146164E-2</v>
      </c>
      <c r="BC182" s="27">
        <f t="shared" si="730"/>
        <v>2150000</v>
      </c>
      <c r="BD182" s="27">
        <f t="shared" si="731"/>
        <v>408500</v>
      </c>
      <c r="BE182" s="27">
        <f t="shared" si="732"/>
        <v>2558500</v>
      </c>
      <c r="BF182" s="26">
        <v>1</v>
      </c>
      <c r="BG182" s="27">
        <v>1600000</v>
      </c>
      <c r="BH182" s="27">
        <v>1520000</v>
      </c>
      <c r="BI182" s="145"/>
      <c r="BJ182" s="145"/>
      <c r="BK182" s="143">
        <f t="shared" si="647"/>
        <v>3.6261886214694741E-2</v>
      </c>
      <c r="BL182" s="27">
        <f t="shared" si="733"/>
        <v>1560000</v>
      </c>
      <c r="BM182" s="27">
        <f t="shared" si="734"/>
        <v>296400</v>
      </c>
      <c r="BN182" s="28">
        <f t="shared" si="735"/>
        <v>1856400</v>
      </c>
      <c r="BO182" s="26">
        <v>1</v>
      </c>
      <c r="BP182" s="27">
        <v>1600000</v>
      </c>
      <c r="BQ182" s="27">
        <v>1728000</v>
      </c>
      <c r="BR182" s="148"/>
      <c r="BS182" s="148"/>
      <c r="BT182" s="143">
        <f t="shared" si="651"/>
        <v>5.4392829322042119E-2</v>
      </c>
      <c r="BU182" s="27">
        <f t="shared" si="736"/>
        <v>1664000</v>
      </c>
      <c r="BV182" s="28">
        <f t="shared" si="737"/>
        <v>316160</v>
      </c>
      <c r="BW182" s="30">
        <f t="shared" si="738"/>
        <v>1980160</v>
      </c>
      <c r="BX182" s="26">
        <v>1</v>
      </c>
      <c r="BY182" s="28">
        <v>1600000</v>
      </c>
      <c r="BZ182" s="28">
        <v>1866240</v>
      </c>
      <c r="CA182" s="156"/>
      <c r="CB182" s="156"/>
      <c r="CC182" s="177">
        <f t="shared" si="655"/>
        <v>0.10862497081743124</v>
      </c>
      <c r="CD182" s="28">
        <f t="shared" si="739"/>
        <v>1733120</v>
      </c>
      <c r="CE182" s="28">
        <f t="shared" si="740"/>
        <v>329292.79999999999</v>
      </c>
      <c r="CF182" s="29">
        <f t="shared" si="741"/>
        <v>2062412.8</v>
      </c>
      <c r="CG182" s="26">
        <v>1</v>
      </c>
      <c r="CH182" s="27">
        <v>1280000</v>
      </c>
      <c r="CI182" s="27">
        <v>1190400</v>
      </c>
      <c r="CJ182" s="148"/>
      <c r="CK182" s="148"/>
      <c r="CL182" s="143">
        <f t="shared" si="742"/>
        <v>5.1292719878816923E-2</v>
      </c>
      <c r="CM182" s="27">
        <f t="shared" si="743"/>
        <v>1235200</v>
      </c>
      <c r="CN182" s="27">
        <f t="shared" si="744"/>
        <v>234688</v>
      </c>
      <c r="CO182" s="28">
        <f t="shared" si="745"/>
        <v>1469888</v>
      </c>
      <c r="CP182" s="26">
        <v>1</v>
      </c>
      <c r="CQ182" s="27">
        <v>1280000</v>
      </c>
      <c r="CR182" s="27">
        <v>1190400</v>
      </c>
      <c r="CS182" s="148"/>
      <c r="CT182" s="148"/>
      <c r="CU182" s="143">
        <f t="shared" si="663"/>
        <v>5.1292719878816923E-2</v>
      </c>
      <c r="CV182" s="27">
        <f t="shared" si="746"/>
        <v>1235200</v>
      </c>
      <c r="CW182" s="28">
        <f t="shared" si="747"/>
        <v>234688</v>
      </c>
      <c r="CX182" s="29">
        <f t="shared" si="748"/>
        <v>1469888</v>
      </c>
      <c r="CY182" s="26">
        <v>1</v>
      </c>
      <c r="CZ182" s="27">
        <v>1280000</v>
      </c>
      <c r="DA182" s="27">
        <v>1024000</v>
      </c>
      <c r="DB182" s="133"/>
      <c r="DC182" s="133"/>
      <c r="DD182" s="143">
        <f t="shared" si="667"/>
        <v>0.15713484026367724</v>
      </c>
      <c r="DE182" s="27">
        <f t="shared" si="749"/>
        <v>1152000</v>
      </c>
      <c r="DF182" s="27">
        <f t="shared" si="750"/>
        <v>218880</v>
      </c>
      <c r="DG182" s="28">
        <f t="shared" si="751"/>
        <v>1370880</v>
      </c>
      <c r="DH182" s="26">
        <v>1</v>
      </c>
      <c r="DI182" s="28">
        <v>1280000</v>
      </c>
      <c r="DJ182" s="28">
        <v>1536000</v>
      </c>
      <c r="DK182" s="182"/>
      <c r="DL182" s="177">
        <f t="shared" si="671"/>
        <v>0.12856486930664501</v>
      </c>
      <c r="DM182" s="28">
        <f t="shared" si="752"/>
        <v>1408000</v>
      </c>
      <c r="DN182" s="28">
        <f t="shared" si="753"/>
        <v>267520</v>
      </c>
      <c r="DO182" s="30">
        <f t="shared" si="754"/>
        <v>1675520</v>
      </c>
    </row>
    <row r="183" spans="1:119" ht="21" customHeight="1" x14ac:dyDescent="0.25">
      <c r="A183" s="66" t="s">
        <v>265</v>
      </c>
      <c r="B183" s="67" t="s">
        <v>259</v>
      </c>
      <c r="C183" s="68" t="s">
        <v>266</v>
      </c>
      <c r="D183" s="26">
        <v>1</v>
      </c>
      <c r="E183" s="27">
        <v>1000000</v>
      </c>
      <c r="F183" s="27">
        <v>950000</v>
      </c>
      <c r="G183" s="148"/>
      <c r="H183" s="148"/>
      <c r="I183" s="143">
        <f t="shared" si="717"/>
        <v>3.6261886214694748E-2</v>
      </c>
      <c r="J183" s="27">
        <f t="shared" si="629"/>
        <v>975000</v>
      </c>
      <c r="K183" s="28">
        <f t="shared" si="718"/>
        <v>185250</v>
      </c>
      <c r="L183" s="29">
        <f t="shared" si="675"/>
        <v>1160250</v>
      </c>
      <c r="M183" s="26">
        <v>1</v>
      </c>
      <c r="N183" s="27">
        <v>1000000</v>
      </c>
      <c r="O183" s="27">
        <v>900000</v>
      </c>
      <c r="P183" s="145"/>
      <c r="Q183" s="145"/>
      <c r="R183" s="143">
        <f t="shared" si="719"/>
        <v>7.4432292756478696E-2</v>
      </c>
      <c r="S183" s="27">
        <f t="shared" si="720"/>
        <v>950000</v>
      </c>
      <c r="T183" s="28">
        <f t="shared" si="721"/>
        <v>180500</v>
      </c>
      <c r="U183" s="30">
        <f t="shared" si="722"/>
        <v>1130500</v>
      </c>
      <c r="V183" s="26">
        <v>1</v>
      </c>
      <c r="W183" s="27">
        <v>1000000</v>
      </c>
      <c r="X183" s="27">
        <v>1080000</v>
      </c>
      <c r="Y183" s="145"/>
      <c r="Z183" s="145"/>
      <c r="AA183" s="143">
        <f t="shared" si="723"/>
        <v>5.4392829322042119E-2</v>
      </c>
      <c r="AB183" s="27">
        <f t="shared" si="724"/>
        <v>1040000</v>
      </c>
      <c r="AC183" s="28">
        <f t="shared" si="725"/>
        <v>197600</v>
      </c>
      <c r="AD183" s="29">
        <f t="shared" si="726"/>
        <v>1237600</v>
      </c>
      <c r="AE183" s="26">
        <v>1</v>
      </c>
      <c r="AF183" s="27">
        <v>1000000</v>
      </c>
      <c r="AG183" s="27">
        <v>1120000</v>
      </c>
      <c r="AH183" s="145"/>
      <c r="AI183" s="145"/>
      <c r="AJ183" s="143">
        <f t="shared" si="635"/>
        <v>8.0049824285269522E-2</v>
      </c>
      <c r="AK183" s="27">
        <f t="shared" si="690"/>
        <v>1060000</v>
      </c>
      <c r="AL183" s="28">
        <f t="shared" si="637"/>
        <v>201400</v>
      </c>
      <c r="AM183" s="30">
        <f t="shared" si="691"/>
        <v>1261400</v>
      </c>
      <c r="AN183" s="26">
        <v>1</v>
      </c>
      <c r="AO183" s="27">
        <v>1000000</v>
      </c>
      <c r="AP183" s="27">
        <v>1322500</v>
      </c>
      <c r="AQ183" s="145"/>
      <c r="AR183" s="145"/>
      <c r="AS183" s="143">
        <f t="shared" si="639"/>
        <v>0.19637626431230276</v>
      </c>
      <c r="AT183" s="27">
        <f t="shared" si="727"/>
        <v>1161250</v>
      </c>
      <c r="AU183" s="28">
        <f t="shared" si="728"/>
        <v>220637.5</v>
      </c>
      <c r="AV183" s="30">
        <f t="shared" si="729"/>
        <v>1381887.5</v>
      </c>
      <c r="AW183" s="26">
        <v>1</v>
      </c>
      <c r="AX183" s="27">
        <v>1000000</v>
      </c>
      <c r="AY183" s="27">
        <v>1150000</v>
      </c>
      <c r="AZ183" s="145"/>
      <c r="BA183" s="145"/>
      <c r="BB183" s="143">
        <f t="shared" si="643"/>
        <v>9.8666062491146164E-2</v>
      </c>
      <c r="BC183" s="27">
        <f t="shared" si="730"/>
        <v>1075000</v>
      </c>
      <c r="BD183" s="27">
        <f t="shared" si="731"/>
        <v>204250</v>
      </c>
      <c r="BE183" s="27">
        <f t="shared" si="732"/>
        <v>1279250</v>
      </c>
      <c r="BF183" s="26">
        <v>1</v>
      </c>
      <c r="BG183" s="27">
        <v>800000</v>
      </c>
      <c r="BH183" s="27">
        <v>760000</v>
      </c>
      <c r="BI183" s="145"/>
      <c r="BJ183" s="145"/>
      <c r="BK183" s="143">
        <f t="shared" si="647"/>
        <v>3.6261886214694741E-2</v>
      </c>
      <c r="BL183" s="27">
        <f t="shared" si="733"/>
        <v>780000</v>
      </c>
      <c r="BM183" s="27">
        <f t="shared" si="734"/>
        <v>148200</v>
      </c>
      <c r="BN183" s="28">
        <f t="shared" si="735"/>
        <v>928200</v>
      </c>
      <c r="BO183" s="26">
        <v>1</v>
      </c>
      <c r="BP183" s="27">
        <v>800000</v>
      </c>
      <c r="BQ183" s="27">
        <v>864000</v>
      </c>
      <c r="BR183" s="148"/>
      <c r="BS183" s="148"/>
      <c r="BT183" s="143">
        <f t="shared" si="651"/>
        <v>5.4392829322042119E-2</v>
      </c>
      <c r="BU183" s="27">
        <f t="shared" si="736"/>
        <v>832000</v>
      </c>
      <c r="BV183" s="28">
        <f t="shared" si="737"/>
        <v>158080</v>
      </c>
      <c r="BW183" s="30">
        <f t="shared" si="738"/>
        <v>990080</v>
      </c>
      <c r="BX183" s="26">
        <v>1</v>
      </c>
      <c r="BY183" s="28">
        <v>800000</v>
      </c>
      <c r="BZ183" s="28">
        <v>933120</v>
      </c>
      <c r="CA183" s="156"/>
      <c r="CB183" s="156"/>
      <c r="CC183" s="177">
        <f t="shared" si="655"/>
        <v>0.10862497081743124</v>
      </c>
      <c r="CD183" s="28">
        <f t="shared" si="739"/>
        <v>866560</v>
      </c>
      <c r="CE183" s="28">
        <f t="shared" si="740"/>
        <v>164646.39999999999</v>
      </c>
      <c r="CF183" s="29">
        <f t="shared" si="741"/>
        <v>1031206.4</v>
      </c>
      <c r="CG183" s="26">
        <v>1</v>
      </c>
      <c r="CH183" s="27">
        <v>640000</v>
      </c>
      <c r="CI183" s="27">
        <v>595200</v>
      </c>
      <c r="CJ183" s="148"/>
      <c r="CK183" s="148"/>
      <c r="CL183" s="143">
        <f t="shared" si="742"/>
        <v>5.1292719878816923E-2</v>
      </c>
      <c r="CM183" s="27">
        <f t="shared" si="743"/>
        <v>617600</v>
      </c>
      <c r="CN183" s="27">
        <f t="shared" si="744"/>
        <v>117344</v>
      </c>
      <c r="CO183" s="28">
        <f t="shared" si="745"/>
        <v>734944</v>
      </c>
      <c r="CP183" s="26">
        <v>1</v>
      </c>
      <c r="CQ183" s="27">
        <v>640000</v>
      </c>
      <c r="CR183" s="27">
        <v>595200</v>
      </c>
      <c r="CS183" s="148"/>
      <c r="CT183" s="148"/>
      <c r="CU183" s="143">
        <f t="shared" si="663"/>
        <v>5.1292719878816923E-2</v>
      </c>
      <c r="CV183" s="27">
        <f t="shared" si="746"/>
        <v>617600</v>
      </c>
      <c r="CW183" s="28">
        <f t="shared" si="747"/>
        <v>117344</v>
      </c>
      <c r="CX183" s="29">
        <f t="shared" si="748"/>
        <v>734944</v>
      </c>
      <c r="CY183" s="26">
        <v>1</v>
      </c>
      <c r="CZ183" s="27">
        <v>640000</v>
      </c>
      <c r="DA183" s="27">
        <v>512000</v>
      </c>
      <c r="DB183" s="133"/>
      <c r="DC183" s="133"/>
      <c r="DD183" s="143">
        <f t="shared" si="667"/>
        <v>0.15713484026367724</v>
      </c>
      <c r="DE183" s="27">
        <f t="shared" si="749"/>
        <v>576000</v>
      </c>
      <c r="DF183" s="27">
        <f t="shared" si="750"/>
        <v>109440</v>
      </c>
      <c r="DG183" s="28">
        <f t="shared" si="751"/>
        <v>685440</v>
      </c>
      <c r="DH183" s="26">
        <v>1</v>
      </c>
      <c r="DI183" s="28">
        <v>640000</v>
      </c>
      <c r="DJ183" s="28">
        <v>768000</v>
      </c>
      <c r="DK183" s="182"/>
      <c r="DL183" s="177">
        <f t="shared" si="671"/>
        <v>0.12856486930664501</v>
      </c>
      <c r="DM183" s="28">
        <f t="shared" si="752"/>
        <v>704000</v>
      </c>
      <c r="DN183" s="28">
        <f t="shared" si="753"/>
        <v>133760</v>
      </c>
      <c r="DO183" s="30">
        <f t="shared" si="754"/>
        <v>837760</v>
      </c>
    </row>
    <row r="184" spans="1:119" ht="21" customHeight="1" x14ac:dyDescent="0.25">
      <c r="A184" s="66" t="s">
        <v>267</v>
      </c>
      <c r="B184" s="67" t="s">
        <v>259</v>
      </c>
      <c r="C184" s="68" t="s">
        <v>268</v>
      </c>
      <c r="D184" s="26">
        <v>1</v>
      </c>
      <c r="E184" s="27">
        <v>1500000</v>
      </c>
      <c r="F184" s="27">
        <v>1425000</v>
      </c>
      <c r="G184" s="148"/>
      <c r="H184" s="148"/>
      <c r="I184" s="143">
        <f t="shared" si="717"/>
        <v>3.6261886214694741E-2</v>
      </c>
      <c r="J184" s="27">
        <f t="shared" si="629"/>
        <v>1462500</v>
      </c>
      <c r="K184" s="28">
        <f t="shared" si="718"/>
        <v>277875</v>
      </c>
      <c r="L184" s="29">
        <f t="shared" si="675"/>
        <v>1740375</v>
      </c>
      <c r="M184" s="26">
        <v>1</v>
      </c>
      <c r="N184" s="27">
        <v>1500000</v>
      </c>
      <c r="O184" s="27">
        <v>1350000</v>
      </c>
      <c r="P184" s="145"/>
      <c r="Q184" s="145"/>
      <c r="R184" s="143">
        <f t="shared" si="719"/>
        <v>7.4432292756478682E-2</v>
      </c>
      <c r="S184" s="27">
        <f t="shared" si="720"/>
        <v>1425000</v>
      </c>
      <c r="T184" s="28">
        <f t="shared" si="721"/>
        <v>270750</v>
      </c>
      <c r="U184" s="30">
        <f t="shared" si="722"/>
        <v>1695750</v>
      </c>
      <c r="V184" s="26">
        <v>1</v>
      </c>
      <c r="W184" s="27">
        <v>1500000</v>
      </c>
      <c r="X184" s="27">
        <v>1620000</v>
      </c>
      <c r="Y184" s="145"/>
      <c r="Z184" s="145"/>
      <c r="AA184" s="143">
        <f t="shared" si="723"/>
        <v>5.4392829322042112E-2</v>
      </c>
      <c r="AB184" s="27">
        <f t="shared" si="724"/>
        <v>1560000</v>
      </c>
      <c r="AC184" s="28">
        <f t="shared" si="725"/>
        <v>296400</v>
      </c>
      <c r="AD184" s="29">
        <f t="shared" si="726"/>
        <v>1856400</v>
      </c>
      <c r="AE184" s="26">
        <v>1</v>
      </c>
      <c r="AF184" s="27">
        <v>1500000</v>
      </c>
      <c r="AG184" s="27">
        <v>1680000</v>
      </c>
      <c r="AH184" s="145"/>
      <c r="AI184" s="145"/>
      <c r="AJ184" s="143">
        <f t="shared" si="635"/>
        <v>8.0049824285269536E-2</v>
      </c>
      <c r="AK184" s="27">
        <f t="shared" si="690"/>
        <v>1590000</v>
      </c>
      <c r="AL184" s="28">
        <f t="shared" si="637"/>
        <v>302100</v>
      </c>
      <c r="AM184" s="30">
        <f t="shared" si="691"/>
        <v>1892100</v>
      </c>
      <c r="AN184" s="26">
        <v>1</v>
      </c>
      <c r="AO184" s="27">
        <v>1500000</v>
      </c>
      <c r="AP184" s="27">
        <v>1983750</v>
      </c>
      <c r="AQ184" s="145"/>
      <c r="AR184" s="145"/>
      <c r="AS184" s="143">
        <f t="shared" si="639"/>
        <v>0.19637626431230276</v>
      </c>
      <c r="AT184" s="27">
        <f t="shared" si="727"/>
        <v>1741875</v>
      </c>
      <c r="AU184" s="28">
        <f t="shared" si="728"/>
        <v>330956.25</v>
      </c>
      <c r="AV184" s="30">
        <f t="shared" si="729"/>
        <v>2072831.25</v>
      </c>
      <c r="AW184" s="26">
        <v>1</v>
      </c>
      <c r="AX184" s="27">
        <v>1500000</v>
      </c>
      <c r="AY184" s="27">
        <v>1725000</v>
      </c>
      <c r="AZ184" s="145"/>
      <c r="BA184" s="145"/>
      <c r="BB184" s="143">
        <f t="shared" si="643"/>
        <v>9.8666062491146164E-2</v>
      </c>
      <c r="BC184" s="27">
        <f t="shared" si="730"/>
        <v>1612500</v>
      </c>
      <c r="BD184" s="27">
        <f t="shared" si="731"/>
        <v>306375</v>
      </c>
      <c r="BE184" s="27">
        <f t="shared" si="732"/>
        <v>1918875</v>
      </c>
      <c r="BF184" s="26">
        <v>1</v>
      </c>
      <c r="BG184" s="27">
        <v>1200000</v>
      </c>
      <c r="BH184" s="27">
        <v>1140000</v>
      </c>
      <c r="BI184" s="145"/>
      <c r="BJ184" s="145"/>
      <c r="BK184" s="143">
        <f t="shared" si="647"/>
        <v>3.6261886214694741E-2</v>
      </c>
      <c r="BL184" s="27">
        <f t="shared" si="733"/>
        <v>1170000</v>
      </c>
      <c r="BM184" s="27">
        <f t="shared" si="734"/>
        <v>222300</v>
      </c>
      <c r="BN184" s="28">
        <f t="shared" si="735"/>
        <v>1392300</v>
      </c>
      <c r="BO184" s="26">
        <v>1</v>
      </c>
      <c r="BP184" s="27">
        <v>1200000</v>
      </c>
      <c r="BQ184" s="27">
        <v>1296000</v>
      </c>
      <c r="BR184" s="148"/>
      <c r="BS184" s="148"/>
      <c r="BT184" s="143">
        <f t="shared" si="651"/>
        <v>5.4392829322042112E-2</v>
      </c>
      <c r="BU184" s="27">
        <f t="shared" si="736"/>
        <v>1248000</v>
      </c>
      <c r="BV184" s="28">
        <f t="shared" si="737"/>
        <v>237120</v>
      </c>
      <c r="BW184" s="30">
        <f t="shared" si="738"/>
        <v>1485120</v>
      </c>
      <c r="BX184" s="26">
        <v>1</v>
      </c>
      <c r="BY184" s="28">
        <v>1200000</v>
      </c>
      <c r="BZ184" s="28">
        <v>1399680</v>
      </c>
      <c r="CA184" s="156"/>
      <c r="CB184" s="156"/>
      <c r="CC184" s="177">
        <f t="shared" si="655"/>
        <v>0.10862497081743124</v>
      </c>
      <c r="CD184" s="28">
        <f t="shared" si="739"/>
        <v>1299840</v>
      </c>
      <c r="CE184" s="28">
        <f t="shared" si="740"/>
        <v>246969.60000000001</v>
      </c>
      <c r="CF184" s="29">
        <f t="shared" si="741"/>
        <v>1546809.6</v>
      </c>
      <c r="CG184" s="26">
        <v>1</v>
      </c>
      <c r="CH184" s="27">
        <v>960000</v>
      </c>
      <c r="CI184" s="27">
        <v>892800</v>
      </c>
      <c r="CJ184" s="148"/>
      <c r="CK184" s="148"/>
      <c r="CL184" s="143">
        <f t="shared" si="742"/>
        <v>5.1292719878816916E-2</v>
      </c>
      <c r="CM184" s="27">
        <f t="shared" si="743"/>
        <v>926400</v>
      </c>
      <c r="CN184" s="27">
        <f t="shared" si="744"/>
        <v>176016</v>
      </c>
      <c r="CO184" s="28">
        <f t="shared" si="745"/>
        <v>1102416</v>
      </c>
      <c r="CP184" s="26">
        <v>1</v>
      </c>
      <c r="CQ184" s="27">
        <v>960000</v>
      </c>
      <c r="CR184" s="27">
        <v>892800</v>
      </c>
      <c r="CS184" s="148"/>
      <c r="CT184" s="148"/>
      <c r="CU184" s="143">
        <f t="shared" si="663"/>
        <v>5.1292719878816916E-2</v>
      </c>
      <c r="CV184" s="27">
        <f t="shared" si="746"/>
        <v>926400</v>
      </c>
      <c r="CW184" s="28">
        <f t="shared" si="747"/>
        <v>176016</v>
      </c>
      <c r="CX184" s="29">
        <f t="shared" si="748"/>
        <v>1102416</v>
      </c>
      <c r="CY184" s="26">
        <v>1</v>
      </c>
      <c r="CZ184" s="27">
        <v>960000</v>
      </c>
      <c r="DA184" s="27">
        <v>768000</v>
      </c>
      <c r="DB184" s="133"/>
      <c r="DC184" s="133"/>
      <c r="DD184" s="143">
        <f t="shared" si="667"/>
        <v>0.15713484026367722</v>
      </c>
      <c r="DE184" s="27">
        <f t="shared" si="749"/>
        <v>864000</v>
      </c>
      <c r="DF184" s="27">
        <f t="shared" si="750"/>
        <v>164160</v>
      </c>
      <c r="DG184" s="28">
        <f t="shared" si="751"/>
        <v>1028160</v>
      </c>
      <c r="DH184" s="26">
        <v>1</v>
      </c>
      <c r="DI184" s="28">
        <v>960000</v>
      </c>
      <c r="DJ184" s="28">
        <v>1152000</v>
      </c>
      <c r="DK184" s="182"/>
      <c r="DL184" s="177">
        <f t="shared" si="671"/>
        <v>0.12856486930664499</v>
      </c>
      <c r="DM184" s="28">
        <f t="shared" si="752"/>
        <v>1056000</v>
      </c>
      <c r="DN184" s="28">
        <f t="shared" si="753"/>
        <v>200640</v>
      </c>
      <c r="DO184" s="30">
        <f t="shared" si="754"/>
        <v>1256640</v>
      </c>
    </row>
    <row r="185" spans="1:119" ht="21" customHeight="1" x14ac:dyDescent="0.25">
      <c r="A185" s="66" t="s">
        <v>269</v>
      </c>
      <c r="B185" s="67" t="s">
        <v>270</v>
      </c>
      <c r="C185" s="68" t="s">
        <v>271</v>
      </c>
      <c r="D185" s="26">
        <v>1</v>
      </c>
      <c r="E185" s="27">
        <v>1500000</v>
      </c>
      <c r="F185" s="27">
        <v>1425000</v>
      </c>
      <c r="G185" s="148"/>
      <c r="H185" s="148"/>
      <c r="I185" s="143">
        <f t="shared" si="717"/>
        <v>3.6261886214694741E-2</v>
      </c>
      <c r="J185" s="27">
        <f t="shared" si="629"/>
        <v>1462500</v>
      </c>
      <c r="K185" s="28">
        <f t="shared" si="718"/>
        <v>277875</v>
      </c>
      <c r="L185" s="29">
        <f t="shared" si="675"/>
        <v>1740375</v>
      </c>
      <c r="M185" s="26">
        <v>1</v>
      </c>
      <c r="N185" s="27">
        <v>1500000</v>
      </c>
      <c r="O185" s="27">
        <v>1350000</v>
      </c>
      <c r="P185" s="145"/>
      <c r="Q185" s="145"/>
      <c r="R185" s="143">
        <f t="shared" si="719"/>
        <v>7.4432292756478682E-2</v>
      </c>
      <c r="S185" s="27">
        <f t="shared" si="720"/>
        <v>1425000</v>
      </c>
      <c r="T185" s="28">
        <f t="shared" si="721"/>
        <v>270750</v>
      </c>
      <c r="U185" s="30">
        <f t="shared" si="722"/>
        <v>1695750</v>
      </c>
      <c r="V185" s="26">
        <v>1</v>
      </c>
      <c r="W185" s="27">
        <v>1500000</v>
      </c>
      <c r="X185" s="27">
        <v>1620000</v>
      </c>
      <c r="Y185" s="145"/>
      <c r="Z185" s="145"/>
      <c r="AA185" s="143">
        <f t="shared" si="723"/>
        <v>5.4392829322042112E-2</v>
      </c>
      <c r="AB185" s="27">
        <f t="shared" si="724"/>
        <v>1560000</v>
      </c>
      <c r="AC185" s="28">
        <f t="shared" si="725"/>
        <v>296400</v>
      </c>
      <c r="AD185" s="29">
        <f t="shared" si="726"/>
        <v>1856400</v>
      </c>
      <c r="AE185" s="26">
        <v>1</v>
      </c>
      <c r="AF185" s="27">
        <v>1500000</v>
      </c>
      <c r="AG185" s="27">
        <v>1680000</v>
      </c>
      <c r="AH185" s="145"/>
      <c r="AI185" s="145"/>
      <c r="AJ185" s="143">
        <f t="shared" si="635"/>
        <v>8.0049824285269536E-2</v>
      </c>
      <c r="AK185" s="27">
        <f t="shared" si="690"/>
        <v>1590000</v>
      </c>
      <c r="AL185" s="28">
        <f t="shared" si="637"/>
        <v>302100</v>
      </c>
      <c r="AM185" s="30">
        <f t="shared" si="691"/>
        <v>1892100</v>
      </c>
      <c r="AN185" s="26">
        <v>1</v>
      </c>
      <c r="AO185" s="27">
        <v>1500000</v>
      </c>
      <c r="AP185" s="27">
        <v>1983750</v>
      </c>
      <c r="AQ185" s="145"/>
      <c r="AR185" s="145"/>
      <c r="AS185" s="143">
        <f t="shared" si="639"/>
        <v>0.19637626431230276</v>
      </c>
      <c r="AT185" s="27">
        <f t="shared" si="727"/>
        <v>1741875</v>
      </c>
      <c r="AU185" s="28">
        <f t="shared" si="728"/>
        <v>330956.25</v>
      </c>
      <c r="AV185" s="30">
        <f t="shared" si="729"/>
        <v>2072831.25</v>
      </c>
      <c r="AW185" s="26">
        <v>1</v>
      </c>
      <c r="AX185" s="27">
        <v>1500000</v>
      </c>
      <c r="AY185" s="27">
        <v>1725000</v>
      </c>
      <c r="AZ185" s="145"/>
      <c r="BA185" s="145"/>
      <c r="BB185" s="143">
        <f t="shared" si="643"/>
        <v>9.8666062491146164E-2</v>
      </c>
      <c r="BC185" s="27">
        <f t="shared" si="730"/>
        <v>1612500</v>
      </c>
      <c r="BD185" s="27">
        <f t="shared" si="731"/>
        <v>306375</v>
      </c>
      <c r="BE185" s="27">
        <f t="shared" si="732"/>
        <v>1918875</v>
      </c>
      <c r="BF185" s="26">
        <v>1</v>
      </c>
      <c r="BG185" s="27">
        <v>1200000</v>
      </c>
      <c r="BH185" s="27">
        <v>1140000</v>
      </c>
      <c r="BI185" s="145"/>
      <c r="BJ185" s="145"/>
      <c r="BK185" s="143">
        <f t="shared" si="647"/>
        <v>3.6261886214694741E-2</v>
      </c>
      <c r="BL185" s="27">
        <f t="shared" si="733"/>
        <v>1170000</v>
      </c>
      <c r="BM185" s="27">
        <f t="shared" si="734"/>
        <v>222300</v>
      </c>
      <c r="BN185" s="28">
        <f t="shared" si="735"/>
        <v>1392300</v>
      </c>
      <c r="BO185" s="26">
        <v>1</v>
      </c>
      <c r="BP185" s="27">
        <v>1200000</v>
      </c>
      <c r="BQ185" s="27">
        <v>1296000</v>
      </c>
      <c r="BR185" s="148"/>
      <c r="BS185" s="148"/>
      <c r="BT185" s="143">
        <f t="shared" si="651"/>
        <v>5.4392829322042112E-2</v>
      </c>
      <c r="BU185" s="27">
        <f t="shared" si="736"/>
        <v>1248000</v>
      </c>
      <c r="BV185" s="28">
        <f t="shared" si="737"/>
        <v>237120</v>
      </c>
      <c r="BW185" s="30">
        <f t="shared" si="738"/>
        <v>1485120</v>
      </c>
      <c r="BX185" s="26">
        <v>1</v>
      </c>
      <c r="BY185" s="28">
        <v>1200000</v>
      </c>
      <c r="BZ185" s="28">
        <v>1399680</v>
      </c>
      <c r="CA185" s="156"/>
      <c r="CB185" s="156"/>
      <c r="CC185" s="177">
        <f t="shared" si="655"/>
        <v>0.10862497081743124</v>
      </c>
      <c r="CD185" s="28">
        <f t="shared" si="739"/>
        <v>1299840</v>
      </c>
      <c r="CE185" s="28">
        <f t="shared" si="740"/>
        <v>246969.60000000001</v>
      </c>
      <c r="CF185" s="29">
        <f t="shared" si="741"/>
        <v>1546809.6</v>
      </c>
      <c r="CG185" s="31" t="s">
        <v>30</v>
      </c>
      <c r="CH185" s="32" t="s">
        <v>30</v>
      </c>
      <c r="CI185" s="32" t="s">
        <v>30</v>
      </c>
      <c r="CJ185" s="32" t="s">
        <v>30</v>
      </c>
      <c r="CK185" s="32" t="s">
        <v>30</v>
      </c>
      <c r="CL185" s="32" t="s">
        <v>30</v>
      </c>
      <c r="CM185" s="32" t="s">
        <v>30</v>
      </c>
      <c r="CN185" s="32" t="s">
        <v>30</v>
      </c>
      <c r="CO185" s="32" t="s">
        <v>30</v>
      </c>
      <c r="CP185" s="31" t="s">
        <v>30</v>
      </c>
      <c r="CQ185" s="32" t="s">
        <v>30</v>
      </c>
      <c r="CR185" s="32" t="s">
        <v>30</v>
      </c>
      <c r="CS185" s="32" t="s">
        <v>30</v>
      </c>
      <c r="CT185" s="32" t="s">
        <v>30</v>
      </c>
      <c r="CU185" s="32" t="s">
        <v>30</v>
      </c>
      <c r="CV185" s="32" t="s">
        <v>30</v>
      </c>
      <c r="CW185" s="32" t="s">
        <v>30</v>
      </c>
      <c r="CX185" s="34" t="s">
        <v>30</v>
      </c>
      <c r="CY185" s="31" t="s">
        <v>30</v>
      </c>
      <c r="CZ185" s="32" t="s">
        <v>30</v>
      </c>
      <c r="DA185" s="32" t="s">
        <v>30</v>
      </c>
      <c r="DB185" s="32" t="s">
        <v>30</v>
      </c>
      <c r="DC185" s="32" t="s">
        <v>30</v>
      </c>
      <c r="DD185" s="32" t="s">
        <v>30</v>
      </c>
      <c r="DE185" s="32" t="s">
        <v>30</v>
      </c>
      <c r="DF185" s="32" t="s">
        <v>30</v>
      </c>
      <c r="DG185" s="32" t="s">
        <v>30</v>
      </c>
      <c r="DH185" s="31" t="s">
        <v>30</v>
      </c>
      <c r="DI185" s="32" t="s">
        <v>30</v>
      </c>
      <c r="DJ185" s="32" t="s">
        <v>30</v>
      </c>
      <c r="DK185" s="32" t="s">
        <v>30</v>
      </c>
      <c r="DL185" s="32" t="s">
        <v>30</v>
      </c>
      <c r="DM185" s="32" t="s">
        <v>30</v>
      </c>
      <c r="DN185" s="32" t="s">
        <v>30</v>
      </c>
      <c r="DO185" s="33" t="s">
        <v>30</v>
      </c>
    </row>
    <row r="186" spans="1:119" ht="21" customHeight="1" x14ac:dyDescent="0.25">
      <c r="A186" s="66" t="s">
        <v>272</v>
      </c>
      <c r="B186" s="67" t="s">
        <v>270</v>
      </c>
      <c r="C186" s="68" t="s">
        <v>273</v>
      </c>
      <c r="D186" s="26">
        <v>1</v>
      </c>
      <c r="E186" s="27">
        <v>1800000</v>
      </c>
      <c r="F186" s="27">
        <v>1710000</v>
      </c>
      <c r="G186" s="148"/>
      <c r="H186" s="148"/>
      <c r="I186" s="143">
        <f t="shared" si="717"/>
        <v>3.6261886214694741E-2</v>
      </c>
      <c r="J186" s="27">
        <f t="shared" si="629"/>
        <v>1755000</v>
      </c>
      <c r="K186" s="28">
        <f t="shared" si="718"/>
        <v>333450</v>
      </c>
      <c r="L186" s="29">
        <f t="shared" si="675"/>
        <v>2088450</v>
      </c>
      <c r="M186" s="26">
        <v>1</v>
      </c>
      <c r="N186" s="27">
        <v>1800000</v>
      </c>
      <c r="O186" s="27">
        <v>1620000</v>
      </c>
      <c r="P186" s="145"/>
      <c r="Q186" s="145"/>
      <c r="R186" s="143">
        <f t="shared" si="719"/>
        <v>7.4432292756478682E-2</v>
      </c>
      <c r="S186" s="27">
        <f t="shared" si="720"/>
        <v>1710000</v>
      </c>
      <c r="T186" s="28">
        <f t="shared" si="721"/>
        <v>324900</v>
      </c>
      <c r="U186" s="30">
        <f t="shared" si="722"/>
        <v>2034900</v>
      </c>
      <c r="V186" s="26">
        <v>1</v>
      </c>
      <c r="W186" s="27">
        <v>1800000</v>
      </c>
      <c r="X186" s="27">
        <v>1944000</v>
      </c>
      <c r="Y186" s="145"/>
      <c r="Z186" s="145"/>
      <c r="AA186" s="143">
        <f t="shared" si="723"/>
        <v>5.4392829322042112E-2</v>
      </c>
      <c r="AB186" s="27">
        <f t="shared" si="724"/>
        <v>1872000</v>
      </c>
      <c r="AC186" s="28">
        <f t="shared" si="725"/>
        <v>355680</v>
      </c>
      <c r="AD186" s="29">
        <f t="shared" si="726"/>
        <v>2227680</v>
      </c>
      <c r="AE186" s="26">
        <v>1</v>
      </c>
      <c r="AF186" s="27">
        <v>1800000</v>
      </c>
      <c r="AG186" s="27">
        <v>2016000</v>
      </c>
      <c r="AH186" s="145"/>
      <c r="AI186" s="145"/>
      <c r="AJ186" s="143">
        <f t="shared" si="635"/>
        <v>8.0049824285269536E-2</v>
      </c>
      <c r="AK186" s="27">
        <f t="shared" si="690"/>
        <v>1908000</v>
      </c>
      <c r="AL186" s="28">
        <f t="shared" si="637"/>
        <v>362520</v>
      </c>
      <c r="AM186" s="30">
        <f t="shared" si="691"/>
        <v>2270520</v>
      </c>
      <c r="AN186" s="26">
        <v>1</v>
      </c>
      <c r="AO186" s="27">
        <v>1800000</v>
      </c>
      <c r="AP186" s="27">
        <v>2380500</v>
      </c>
      <c r="AQ186" s="145"/>
      <c r="AR186" s="145"/>
      <c r="AS186" s="143">
        <f t="shared" si="639"/>
        <v>0.19637626431230273</v>
      </c>
      <c r="AT186" s="27">
        <f t="shared" si="727"/>
        <v>2090250</v>
      </c>
      <c r="AU186" s="28">
        <f t="shared" si="728"/>
        <v>397147.5</v>
      </c>
      <c r="AV186" s="30">
        <f t="shared" si="729"/>
        <v>2487397.5</v>
      </c>
      <c r="AW186" s="26">
        <v>1</v>
      </c>
      <c r="AX186" s="27">
        <v>1800000</v>
      </c>
      <c r="AY186" s="27">
        <v>2070000</v>
      </c>
      <c r="AZ186" s="145"/>
      <c r="BA186" s="145"/>
      <c r="BB186" s="143">
        <f t="shared" si="643"/>
        <v>9.8666062491146164E-2</v>
      </c>
      <c r="BC186" s="27">
        <f t="shared" si="730"/>
        <v>1935000</v>
      </c>
      <c r="BD186" s="27">
        <f t="shared" si="731"/>
        <v>367650</v>
      </c>
      <c r="BE186" s="27">
        <f t="shared" si="732"/>
        <v>2302650</v>
      </c>
      <c r="BF186" s="26">
        <v>1</v>
      </c>
      <c r="BG186" s="27">
        <v>1440000</v>
      </c>
      <c r="BH186" s="27">
        <v>1368000</v>
      </c>
      <c r="BI186" s="145"/>
      <c r="BJ186" s="145"/>
      <c r="BK186" s="143">
        <f t="shared" si="647"/>
        <v>3.6261886214694741E-2</v>
      </c>
      <c r="BL186" s="27">
        <f t="shared" si="733"/>
        <v>1404000</v>
      </c>
      <c r="BM186" s="27">
        <f t="shared" si="734"/>
        <v>266760</v>
      </c>
      <c r="BN186" s="28">
        <f t="shared" si="735"/>
        <v>1670760</v>
      </c>
      <c r="BO186" s="26">
        <v>1</v>
      </c>
      <c r="BP186" s="27">
        <v>1440000</v>
      </c>
      <c r="BQ186" s="27">
        <v>1555200</v>
      </c>
      <c r="BR186" s="148"/>
      <c r="BS186" s="148"/>
      <c r="BT186" s="143">
        <f t="shared" si="651"/>
        <v>5.4392829322042119E-2</v>
      </c>
      <c r="BU186" s="27">
        <f t="shared" si="736"/>
        <v>1497600</v>
      </c>
      <c r="BV186" s="28">
        <f t="shared" si="737"/>
        <v>284544</v>
      </c>
      <c r="BW186" s="30">
        <f t="shared" si="738"/>
        <v>1782144</v>
      </c>
      <c r="BX186" s="26">
        <v>1</v>
      </c>
      <c r="BY186" s="28">
        <v>1440000</v>
      </c>
      <c r="BZ186" s="28">
        <v>1679616</v>
      </c>
      <c r="CA186" s="156"/>
      <c r="CB186" s="156"/>
      <c r="CC186" s="177">
        <f t="shared" si="655"/>
        <v>0.10862497081743124</v>
      </c>
      <c r="CD186" s="28">
        <f t="shared" si="739"/>
        <v>1559808</v>
      </c>
      <c r="CE186" s="28">
        <f t="shared" si="740"/>
        <v>296363.52000000002</v>
      </c>
      <c r="CF186" s="29">
        <f t="shared" si="741"/>
        <v>1856171.52</v>
      </c>
      <c r="CG186" s="26">
        <v>1</v>
      </c>
      <c r="CH186" s="27">
        <v>1152000</v>
      </c>
      <c r="CI186" s="27">
        <v>1071360</v>
      </c>
      <c r="CJ186" s="148"/>
      <c r="CK186" s="148"/>
      <c r="CL186" s="143">
        <f t="shared" ref="CL186:CL195" si="755">+STDEVA(CH186:CI186)/AVERAGE(CH186:CI186)</f>
        <v>5.1292719878816923E-2</v>
      </c>
      <c r="CM186" s="27">
        <f t="shared" ref="CM186:CM195" si="756">+AVERAGE(CH186:CJ186)</f>
        <v>1111680</v>
      </c>
      <c r="CN186" s="27">
        <f t="shared" ref="CN186:CN195" si="757">+CM186*19%</f>
        <v>211219.20000000001</v>
      </c>
      <c r="CO186" s="28">
        <f t="shared" ref="CO186:CO195" si="758">+CN186+CM186</f>
        <v>1322899.2</v>
      </c>
      <c r="CP186" s="26">
        <v>1</v>
      </c>
      <c r="CQ186" s="27">
        <v>1152000</v>
      </c>
      <c r="CR186" s="27">
        <v>1071360</v>
      </c>
      <c r="CS186" s="148"/>
      <c r="CT186" s="148"/>
      <c r="CU186" s="143">
        <f t="shared" si="663"/>
        <v>5.1292719878816923E-2</v>
      </c>
      <c r="CV186" s="27">
        <f t="shared" ref="CV186:CV195" si="759">+AVERAGE(CQ186:CS186)</f>
        <v>1111680</v>
      </c>
      <c r="CW186" s="28">
        <f t="shared" ref="CW186:CW195" si="760">+CV186*19%</f>
        <v>211219.20000000001</v>
      </c>
      <c r="CX186" s="29">
        <f t="shared" ref="CX186:CX195" si="761">+CW186+CV186</f>
        <v>1322899.2</v>
      </c>
      <c r="CY186" s="26">
        <v>1</v>
      </c>
      <c r="CZ186" s="27">
        <v>1152000</v>
      </c>
      <c r="DA186" s="27">
        <v>921600</v>
      </c>
      <c r="DB186" s="133"/>
      <c r="DC186" s="133"/>
      <c r="DD186" s="143">
        <f t="shared" si="667"/>
        <v>0.15713484026367724</v>
      </c>
      <c r="DE186" s="27">
        <f t="shared" ref="DE186:DE195" si="762">+AVERAGE(CZ186:DB186)</f>
        <v>1036800</v>
      </c>
      <c r="DF186" s="27">
        <f t="shared" ref="DF186:DF195" si="763">+DE186*19%</f>
        <v>196992</v>
      </c>
      <c r="DG186" s="28">
        <f t="shared" ref="DG186:DG195" si="764">+DF186+DE186</f>
        <v>1233792</v>
      </c>
      <c r="DH186" s="26">
        <v>1</v>
      </c>
      <c r="DI186" s="28">
        <v>1152000</v>
      </c>
      <c r="DJ186" s="28">
        <v>1382400</v>
      </c>
      <c r="DK186" s="182"/>
      <c r="DL186" s="177">
        <f t="shared" si="671"/>
        <v>0.12856486930664501</v>
      </c>
      <c r="DM186" s="28">
        <f t="shared" ref="DM186:DM195" si="765">+AVERAGE(DI186:DK186)</f>
        <v>1267200</v>
      </c>
      <c r="DN186" s="28">
        <f t="shared" ref="DN186:DN195" si="766">DM186*19%</f>
        <v>240768</v>
      </c>
      <c r="DO186" s="30">
        <f t="shared" ref="DO186:DO195" si="767">+DM186+DN186</f>
        <v>1507968</v>
      </c>
    </row>
    <row r="187" spans="1:119" ht="21" customHeight="1" x14ac:dyDescent="0.25">
      <c r="A187" s="66" t="s">
        <v>274</v>
      </c>
      <c r="B187" s="67" t="s">
        <v>270</v>
      </c>
      <c r="C187" s="68" t="s">
        <v>275</v>
      </c>
      <c r="D187" s="26">
        <v>1</v>
      </c>
      <c r="E187" s="27">
        <v>1800000</v>
      </c>
      <c r="F187" s="27">
        <v>1710000</v>
      </c>
      <c r="G187" s="148"/>
      <c r="H187" s="148"/>
      <c r="I187" s="143">
        <f t="shared" si="717"/>
        <v>3.6261886214694741E-2</v>
      </c>
      <c r="J187" s="27">
        <f t="shared" si="629"/>
        <v>1755000</v>
      </c>
      <c r="K187" s="28">
        <f t="shared" si="718"/>
        <v>333450</v>
      </c>
      <c r="L187" s="29">
        <f t="shared" si="675"/>
        <v>2088450</v>
      </c>
      <c r="M187" s="26">
        <v>1</v>
      </c>
      <c r="N187" s="27">
        <v>1800000</v>
      </c>
      <c r="O187" s="27">
        <v>1620000</v>
      </c>
      <c r="P187" s="145"/>
      <c r="Q187" s="145"/>
      <c r="R187" s="143">
        <f t="shared" si="719"/>
        <v>7.4432292756478682E-2</v>
      </c>
      <c r="S187" s="27">
        <f t="shared" si="720"/>
        <v>1710000</v>
      </c>
      <c r="T187" s="28">
        <f t="shared" si="721"/>
        <v>324900</v>
      </c>
      <c r="U187" s="30">
        <f t="shared" si="722"/>
        <v>2034900</v>
      </c>
      <c r="V187" s="26">
        <v>1</v>
      </c>
      <c r="W187" s="27">
        <v>1800000</v>
      </c>
      <c r="X187" s="27">
        <v>1944000</v>
      </c>
      <c r="Y187" s="145"/>
      <c r="Z187" s="145"/>
      <c r="AA187" s="143">
        <f t="shared" si="723"/>
        <v>5.4392829322042112E-2</v>
      </c>
      <c r="AB187" s="27">
        <f t="shared" si="724"/>
        <v>1872000</v>
      </c>
      <c r="AC187" s="28">
        <f t="shared" si="725"/>
        <v>355680</v>
      </c>
      <c r="AD187" s="29">
        <f t="shared" si="726"/>
        <v>2227680</v>
      </c>
      <c r="AE187" s="26">
        <v>1</v>
      </c>
      <c r="AF187" s="27">
        <v>1800000</v>
      </c>
      <c r="AG187" s="27">
        <v>2016000</v>
      </c>
      <c r="AH187" s="145"/>
      <c r="AI187" s="145"/>
      <c r="AJ187" s="143">
        <f t="shared" si="635"/>
        <v>8.0049824285269536E-2</v>
      </c>
      <c r="AK187" s="27">
        <f t="shared" si="690"/>
        <v>1908000</v>
      </c>
      <c r="AL187" s="28">
        <f t="shared" si="637"/>
        <v>362520</v>
      </c>
      <c r="AM187" s="30">
        <f t="shared" si="691"/>
        <v>2270520</v>
      </c>
      <c r="AN187" s="26">
        <v>1</v>
      </c>
      <c r="AO187" s="27">
        <v>1800000</v>
      </c>
      <c r="AP187" s="27">
        <v>2380500</v>
      </c>
      <c r="AQ187" s="145"/>
      <c r="AR187" s="145"/>
      <c r="AS187" s="143">
        <f t="shared" si="639"/>
        <v>0.19637626431230273</v>
      </c>
      <c r="AT187" s="27">
        <f t="shared" si="727"/>
        <v>2090250</v>
      </c>
      <c r="AU187" s="28">
        <f t="shared" si="728"/>
        <v>397147.5</v>
      </c>
      <c r="AV187" s="30">
        <f t="shared" si="729"/>
        <v>2487397.5</v>
      </c>
      <c r="AW187" s="26">
        <v>1</v>
      </c>
      <c r="AX187" s="27">
        <v>1800000</v>
      </c>
      <c r="AY187" s="27">
        <v>2070000</v>
      </c>
      <c r="AZ187" s="145"/>
      <c r="BA187" s="145"/>
      <c r="BB187" s="143">
        <f t="shared" si="643"/>
        <v>9.8666062491146164E-2</v>
      </c>
      <c r="BC187" s="27">
        <f t="shared" si="730"/>
        <v>1935000</v>
      </c>
      <c r="BD187" s="27">
        <f t="shared" si="731"/>
        <v>367650</v>
      </c>
      <c r="BE187" s="27">
        <f t="shared" si="732"/>
        <v>2302650</v>
      </c>
      <c r="BF187" s="26">
        <v>1</v>
      </c>
      <c r="BG187" s="27">
        <v>1440000</v>
      </c>
      <c r="BH187" s="27">
        <v>1368000</v>
      </c>
      <c r="BI187" s="145"/>
      <c r="BJ187" s="145"/>
      <c r="BK187" s="143">
        <f t="shared" si="647"/>
        <v>3.6261886214694741E-2</v>
      </c>
      <c r="BL187" s="27">
        <f t="shared" si="733"/>
        <v>1404000</v>
      </c>
      <c r="BM187" s="27">
        <f t="shared" si="734"/>
        <v>266760</v>
      </c>
      <c r="BN187" s="28">
        <f t="shared" si="735"/>
        <v>1670760</v>
      </c>
      <c r="BO187" s="26">
        <v>1</v>
      </c>
      <c r="BP187" s="27">
        <v>1440000</v>
      </c>
      <c r="BQ187" s="27">
        <v>1555200</v>
      </c>
      <c r="BR187" s="148"/>
      <c r="BS187" s="148"/>
      <c r="BT187" s="143">
        <f t="shared" si="651"/>
        <v>5.4392829322042119E-2</v>
      </c>
      <c r="BU187" s="27">
        <f t="shared" si="736"/>
        <v>1497600</v>
      </c>
      <c r="BV187" s="28">
        <f t="shared" si="737"/>
        <v>284544</v>
      </c>
      <c r="BW187" s="30">
        <f t="shared" si="738"/>
        <v>1782144</v>
      </c>
      <c r="BX187" s="26">
        <v>1</v>
      </c>
      <c r="BY187" s="28">
        <v>1440000</v>
      </c>
      <c r="BZ187" s="28">
        <v>1679616</v>
      </c>
      <c r="CA187" s="156"/>
      <c r="CB187" s="156"/>
      <c r="CC187" s="177">
        <f t="shared" si="655"/>
        <v>0.10862497081743124</v>
      </c>
      <c r="CD187" s="28">
        <f t="shared" si="739"/>
        <v>1559808</v>
      </c>
      <c r="CE187" s="28">
        <f t="shared" si="740"/>
        <v>296363.52000000002</v>
      </c>
      <c r="CF187" s="29">
        <f t="shared" si="741"/>
        <v>1856171.52</v>
      </c>
      <c r="CG187" s="26">
        <v>1</v>
      </c>
      <c r="CH187" s="27">
        <v>1152000</v>
      </c>
      <c r="CI187" s="27">
        <v>1071360</v>
      </c>
      <c r="CJ187" s="148"/>
      <c r="CK187" s="148"/>
      <c r="CL187" s="143">
        <f t="shared" si="755"/>
        <v>5.1292719878816923E-2</v>
      </c>
      <c r="CM187" s="27">
        <f t="shared" si="756"/>
        <v>1111680</v>
      </c>
      <c r="CN187" s="27">
        <f t="shared" si="757"/>
        <v>211219.20000000001</v>
      </c>
      <c r="CO187" s="28">
        <f t="shared" si="758"/>
        <v>1322899.2</v>
      </c>
      <c r="CP187" s="26">
        <v>1</v>
      </c>
      <c r="CQ187" s="27">
        <v>1152000</v>
      </c>
      <c r="CR187" s="27">
        <v>1071360</v>
      </c>
      <c r="CS187" s="148"/>
      <c r="CT187" s="148"/>
      <c r="CU187" s="143">
        <f t="shared" si="663"/>
        <v>5.1292719878816923E-2</v>
      </c>
      <c r="CV187" s="27">
        <f t="shared" si="759"/>
        <v>1111680</v>
      </c>
      <c r="CW187" s="28">
        <f t="shared" si="760"/>
        <v>211219.20000000001</v>
      </c>
      <c r="CX187" s="29">
        <f t="shared" si="761"/>
        <v>1322899.2</v>
      </c>
      <c r="CY187" s="26">
        <v>1</v>
      </c>
      <c r="CZ187" s="27">
        <v>1152000</v>
      </c>
      <c r="DA187" s="27">
        <v>921600</v>
      </c>
      <c r="DB187" s="133"/>
      <c r="DC187" s="133"/>
      <c r="DD187" s="143">
        <f t="shared" si="667"/>
        <v>0.15713484026367724</v>
      </c>
      <c r="DE187" s="27">
        <f t="shared" si="762"/>
        <v>1036800</v>
      </c>
      <c r="DF187" s="27">
        <f t="shared" si="763"/>
        <v>196992</v>
      </c>
      <c r="DG187" s="28">
        <f t="shared" si="764"/>
        <v>1233792</v>
      </c>
      <c r="DH187" s="26">
        <v>1</v>
      </c>
      <c r="DI187" s="28">
        <v>1152000</v>
      </c>
      <c r="DJ187" s="28">
        <v>1382400</v>
      </c>
      <c r="DK187" s="182"/>
      <c r="DL187" s="177">
        <f t="shared" si="671"/>
        <v>0.12856486930664501</v>
      </c>
      <c r="DM187" s="28">
        <f t="shared" si="765"/>
        <v>1267200</v>
      </c>
      <c r="DN187" s="28">
        <f t="shared" si="766"/>
        <v>240768</v>
      </c>
      <c r="DO187" s="30">
        <f t="shared" si="767"/>
        <v>1507968</v>
      </c>
    </row>
    <row r="188" spans="1:119" ht="21" customHeight="1" x14ac:dyDescent="0.25">
      <c r="A188" s="66" t="s">
        <v>276</v>
      </c>
      <c r="B188" s="67" t="s">
        <v>270</v>
      </c>
      <c r="C188" s="68" t="s">
        <v>277</v>
      </c>
      <c r="D188" s="26">
        <v>1</v>
      </c>
      <c r="E188" s="27">
        <v>1300000</v>
      </c>
      <c r="F188" s="27">
        <v>1235000</v>
      </c>
      <c r="G188" s="148"/>
      <c r="H188" s="148"/>
      <c r="I188" s="143">
        <f t="shared" si="717"/>
        <v>3.6261886214694741E-2</v>
      </c>
      <c r="J188" s="27">
        <f t="shared" si="629"/>
        <v>1267500</v>
      </c>
      <c r="K188" s="28">
        <f t="shared" si="718"/>
        <v>240825</v>
      </c>
      <c r="L188" s="29">
        <f t="shared" si="675"/>
        <v>1508325</v>
      </c>
      <c r="M188" s="26">
        <v>1</v>
      </c>
      <c r="N188" s="27">
        <v>1300000</v>
      </c>
      <c r="O188" s="27">
        <v>1170000</v>
      </c>
      <c r="P188" s="145"/>
      <c r="Q188" s="145"/>
      <c r="R188" s="143">
        <f t="shared" si="719"/>
        <v>7.4432292756478682E-2</v>
      </c>
      <c r="S188" s="27">
        <f t="shared" si="720"/>
        <v>1235000</v>
      </c>
      <c r="T188" s="28">
        <f t="shared" si="721"/>
        <v>234650</v>
      </c>
      <c r="U188" s="30">
        <f t="shared" si="722"/>
        <v>1469650</v>
      </c>
      <c r="V188" s="26">
        <v>1</v>
      </c>
      <c r="W188" s="27">
        <v>1300000</v>
      </c>
      <c r="X188" s="27">
        <v>1404000</v>
      </c>
      <c r="Y188" s="145"/>
      <c r="Z188" s="145"/>
      <c r="AA188" s="143">
        <f t="shared" si="723"/>
        <v>5.4392829322042119E-2</v>
      </c>
      <c r="AB188" s="27">
        <f t="shared" si="724"/>
        <v>1352000</v>
      </c>
      <c r="AC188" s="28">
        <f t="shared" si="725"/>
        <v>256880</v>
      </c>
      <c r="AD188" s="29">
        <f t="shared" si="726"/>
        <v>1608880</v>
      </c>
      <c r="AE188" s="26">
        <v>1</v>
      </c>
      <c r="AF188" s="27">
        <v>1300000</v>
      </c>
      <c r="AG188" s="27">
        <v>1456000</v>
      </c>
      <c r="AH188" s="145"/>
      <c r="AI188" s="145"/>
      <c r="AJ188" s="143">
        <f t="shared" si="635"/>
        <v>8.0049824285269536E-2</v>
      </c>
      <c r="AK188" s="27">
        <f t="shared" si="690"/>
        <v>1378000</v>
      </c>
      <c r="AL188" s="28">
        <f t="shared" si="637"/>
        <v>261820</v>
      </c>
      <c r="AM188" s="30">
        <f t="shared" si="691"/>
        <v>1639820</v>
      </c>
      <c r="AN188" s="26">
        <v>1</v>
      </c>
      <c r="AO188" s="27">
        <v>1300000</v>
      </c>
      <c r="AP188" s="27">
        <v>1719250</v>
      </c>
      <c r="AQ188" s="145"/>
      <c r="AR188" s="145"/>
      <c r="AS188" s="143">
        <f t="shared" si="639"/>
        <v>0.19637626431230273</v>
      </c>
      <c r="AT188" s="27">
        <f t="shared" si="727"/>
        <v>1509625</v>
      </c>
      <c r="AU188" s="28">
        <f t="shared" si="728"/>
        <v>286828.75</v>
      </c>
      <c r="AV188" s="30">
        <f t="shared" si="729"/>
        <v>1796453.75</v>
      </c>
      <c r="AW188" s="26">
        <v>1</v>
      </c>
      <c r="AX188" s="27">
        <v>1300000</v>
      </c>
      <c r="AY188" s="27">
        <v>1495000</v>
      </c>
      <c r="AZ188" s="145"/>
      <c r="BA188" s="145"/>
      <c r="BB188" s="143">
        <f t="shared" si="643"/>
        <v>9.8666062491146178E-2</v>
      </c>
      <c r="BC188" s="27">
        <f t="shared" si="730"/>
        <v>1397500</v>
      </c>
      <c r="BD188" s="27">
        <f t="shared" si="731"/>
        <v>265525</v>
      </c>
      <c r="BE188" s="27">
        <f t="shared" si="732"/>
        <v>1663025</v>
      </c>
      <c r="BF188" s="26">
        <v>1</v>
      </c>
      <c r="BG188" s="27">
        <v>1040000</v>
      </c>
      <c r="BH188" s="27">
        <v>988000</v>
      </c>
      <c r="BI188" s="145"/>
      <c r="BJ188" s="145"/>
      <c r="BK188" s="143">
        <f t="shared" si="647"/>
        <v>3.6261886214694748E-2</v>
      </c>
      <c r="BL188" s="27">
        <f t="shared" si="733"/>
        <v>1014000</v>
      </c>
      <c r="BM188" s="27">
        <f t="shared" si="734"/>
        <v>192660</v>
      </c>
      <c r="BN188" s="28">
        <f t="shared" si="735"/>
        <v>1206660</v>
      </c>
      <c r="BO188" s="26">
        <v>1</v>
      </c>
      <c r="BP188" s="27">
        <v>1040000</v>
      </c>
      <c r="BQ188" s="27">
        <v>1123200</v>
      </c>
      <c r="BR188" s="148"/>
      <c r="BS188" s="148"/>
      <c r="BT188" s="143">
        <f t="shared" si="651"/>
        <v>5.4392829322042119E-2</v>
      </c>
      <c r="BU188" s="27">
        <f t="shared" si="736"/>
        <v>1081600</v>
      </c>
      <c r="BV188" s="28">
        <f t="shared" si="737"/>
        <v>205504</v>
      </c>
      <c r="BW188" s="30">
        <f t="shared" si="738"/>
        <v>1287104</v>
      </c>
      <c r="BX188" s="26">
        <v>1</v>
      </c>
      <c r="BY188" s="28">
        <v>1040000</v>
      </c>
      <c r="BZ188" s="28">
        <v>1213056</v>
      </c>
      <c r="CA188" s="156"/>
      <c r="CB188" s="156"/>
      <c r="CC188" s="177">
        <f t="shared" si="655"/>
        <v>0.10862497081743124</v>
      </c>
      <c r="CD188" s="28">
        <f t="shared" si="739"/>
        <v>1126528</v>
      </c>
      <c r="CE188" s="28">
        <f t="shared" si="740"/>
        <v>214040.32000000001</v>
      </c>
      <c r="CF188" s="29">
        <f t="shared" si="741"/>
        <v>1340568.32</v>
      </c>
      <c r="CG188" s="26">
        <v>1</v>
      </c>
      <c r="CH188" s="27">
        <v>832000</v>
      </c>
      <c r="CI188" s="27">
        <v>773760</v>
      </c>
      <c r="CJ188" s="148"/>
      <c r="CK188" s="148"/>
      <c r="CL188" s="143">
        <f t="shared" si="755"/>
        <v>5.1292719878816916E-2</v>
      </c>
      <c r="CM188" s="27">
        <f t="shared" si="756"/>
        <v>802880</v>
      </c>
      <c r="CN188" s="27">
        <f t="shared" si="757"/>
        <v>152547.20000000001</v>
      </c>
      <c r="CO188" s="28">
        <f t="shared" si="758"/>
        <v>955427.2</v>
      </c>
      <c r="CP188" s="26">
        <v>1</v>
      </c>
      <c r="CQ188" s="27">
        <v>832000</v>
      </c>
      <c r="CR188" s="27">
        <v>773760</v>
      </c>
      <c r="CS188" s="148"/>
      <c r="CT188" s="148"/>
      <c r="CU188" s="143">
        <f t="shared" si="663"/>
        <v>5.1292719878816916E-2</v>
      </c>
      <c r="CV188" s="27">
        <f t="shared" si="759"/>
        <v>802880</v>
      </c>
      <c r="CW188" s="28">
        <f t="shared" si="760"/>
        <v>152547.20000000001</v>
      </c>
      <c r="CX188" s="29">
        <f t="shared" si="761"/>
        <v>955427.2</v>
      </c>
      <c r="CY188" s="26">
        <v>1</v>
      </c>
      <c r="CZ188" s="27">
        <v>832000</v>
      </c>
      <c r="DA188" s="27">
        <v>665600</v>
      </c>
      <c r="DB188" s="133"/>
      <c r="DC188" s="133"/>
      <c r="DD188" s="143">
        <f t="shared" si="667"/>
        <v>0.15713484026367724</v>
      </c>
      <c r="DE188" s="27">
        <f t="shared" si="762"/>
        <v>748800</v>
      </c>
      <c r="DF188" s="27">
        <f t="shared" si="763"/>
        <v>142272</v>
      </c>
      <c r="DG188" s="28">
        <f t="shared" si="764"/>
        <v>891072</v>
      </c>
      <c r="DH188" s="26">
        <v>1</v>
      </c>
      <c r="DI188" s="28">
        <v>832000</v>
      </c>
      <c r="DJ188" s="28">
        <v>998400</v>
      </c>
      <c r="DK188" s="182"/>
      <c r="DL188" s="177">
        <f t="shared" si="671"/>
        <v>0.12856486930664501</v>
      </c>
      <c r="DM188" s="28">
        <f t="shared" si="765"/>
        <v>915200</v>
      </c>
      <c r="DN188" s="28">
        <f t="shared" si="766"/>
        <v>173888</v>
      </c>
      <c r="DO188" s="30">
        <f t="shared" si="767"/>
        <v>1089088</v>
      </c>
    </row>
    <row r="189" spans="1:119" ht="21" customHeight="1" x14ac:dyDescent="0.25">
      <c r="A189" s="66" t="s">
        <v>278</v>
      </c>
      <c r="B189" s="67" t="s">
        <v>279</v>
      </c>
      <c r="C189" s="68" t="s">
        <v>280</v>
      </c>
      <c r="D189" s="26">
        <v>1</v>
      </c>
      <c r="E189" s="27">
        <v>1300000</v>
      </c>
      <c r="F189" s="27">
        <v>1235000</v>
      </c>
      <c r="G189" s="148"/>
      <c r="H189" s="148"/>
      <c r="I189" s="143">
        <f t="shared" si="717"/>
        <v>3.6261886214694741E-2</v>
      </c>
      <c r="J189" s="27">
        <f t="shared" si="629"/>
        <v>1267500</v>
      </c>
      <c r="K189" s="28">
        <f t="shared" si="718"/>
        <v>240825</v>
      </c>
      <c r="L189" s="29">
        <f t="shared" si="675"/>
        <v>1508325</v>
      </c>
      <c r="M189" s="26">
        <v>1</v>
      </c>
      <c r="N189" s="27">
        <v>1300000</v>
      </c>
      <c r="O189" s="27">
        <v>1170000</v>
      </c>
      <c r="P189" s="145"/>
      <c r="Q189" s="145"/>
      <c r="R189" s="143">
        <f t="shared" si="719"/>
        <v>7.4432292756478682E-2</v>
      </c>
      <c r="S189" s="27">
        <f t="shared" si="720"/>
        <v>1235000</v>
      </c>
      <c r="T189" s="28">
        <f t="shared" si="721"/>
        <v>234650</v>
      </c>
      <c r="U189" s="30">
        <f t="shared" si="722"/>
        <v>1469650</v>
      </c>
      <c r="V189" s="26">
        <v>1</v>
      </c>
      <c r="W189" s="27">
        <v>1300000</v>
      </c>
      <c r="X189" s="27">
        <v>1404000</v>
      </c>
      <c r="Y189" s="145"/>
      <c r="Z189" s="145"/>
      <c r="AA189" s="143">
        <f t="shared" si="723"/>
        <v>5.4392829322042119E-2</v>
      </c>
      <c r="AB189" s="27">
        <f t="shared" si="724"/>
        <v>1352000</v>
      </c>
      <c r="AC189" s="28">
        <f t="shared" si="725"/>
        <v>256880</v>
      </c>
      <c r="AD189" s="29">
        <f t="shared" si="726"/>
        <v>1608880</v>
      </c>
      <c r="AE189" s="26">
        <v>1</v>
      </c>
      <c r="AF189" s="27">
        <v>1300000</v>
      </c>
      <c r="AG189" s="27">
        <v>1456000</v>
      </c>
      <c r="AH189" s="145"/>
      <c r="AI189" s="145"/>
      <c r="AJ189" s="143">
        <f t="shared" si="635"/>
        <v>8.0049824285269536E-2</v>
      </c>
      <c r="AK189" s="27">
        <f t="shared" si="690"/>
        <v>1378000</v>
      </c>
      <c r="AL189" s="28">
        <f t="shared" si="637"/>
        <v>261820</v>
      </c>
      <c r="AM189" s="30">
        <f t="shared" si="691"/>
        <v>1639820</v>
      </c>
      <c r="AN189" s="26">
        <v>1</v>
      </c>
      <c r="AO189" s="27">
        <v>1300000</v>
      </c>
      <c r="AP189" s="27">
        <v>1719250</v>
      </c>
      <c r="AQ189" s="145"/>
      <c r="AR189" s="145"/>
      <c r="AS189" s="143">
        <f t="shared" si="639"/>
        <v>0.19637626431230273</v>
      </c>
      <c r="AT189" s="27">
        <f t="shared" si="727"/>
        <v>1509625</v>
      </c>
      <c r="AU189" s="28">
        <f t="shared" si="728"/>
        <v>286828.75</v>
      </c>
      <c r="AV189" s="30">
        <f t="shared" si="729"/>
        <v>1796453.75</v>
      </c>
      <c r="AW189" s="26">
        <v>1</v>
      </c>
      <c r="AX189" s="27">
        <v>1300000</v>
      </c>
      <c r="AY189" s="27">
        <v>1495000</v>
      </c>
      <c r="AZ189" s="145"/>
      <c r="BA189" s="145"/>
      <c r="BB189" s="143">
        <f t="shared" si="643"/>
        <v>9.8666062491146178E-2</v>
      </c>
      <c r="BC189" s="27">
        <f t="shared" si="730"/>
        <v>1397500</v>
      </c>
      <c r="BD189" s="27">
        <f t="shared" si="731"/>
        <v>265525</v>
      </c>
      <c r="BE189" s="27">
        <f t="shared" si="732"/>
        <v>1663025</v>
      </c>
      <c r="BF189" s="26">
        <v>1</v>
      </c>
      <c r="BG189" s="27">
        <v>1040000</v>
      </c>
      <c r="BH189" s="27">
        <v>988000</v>
      </c>
      <c r="BI189" s="145"/>
      <c r="BJ189" s="145"/>
      <c r="BK189" s="143">
        <f t="shared" si="647"/>
        <v>3.6261886214694748E-2</v>
      </c>
      <c r="BL189" s="27">
        <f t="shared" si="733"/>
        <v>1014000</v>
      </c>
      <c r="BM189" s="27">
        <f t="shared" si="734"/>
        <v>192660</v>
      </c>
      <c r="BN189" s="28">
        <f t="shared" si="735"/>
        <v>1206660</v>
      </c>
      <c r="BO189" s="26">
        <v>1</v>
      </c>
      <c r="BP189" s="27">
        <v>1040000</v>
      </c>
      <c r="BQ189" s="27">
        <v>1123200</v>
      </c>
      <c r="BR189" s="148"/>
      <c r="BS189" s="148"/>
      <c r="BT189" s="143">
        <f t="shared" si="651"/>
        <v>5.4392829322042119E-2</v>
      </c>
      <c r="BU189" s="27">
        <f t="shared" si="736"/>
        <v>1081600</v>
      </c>
      <c r="BV189" s="28">
        <f t="shared" si="737"/>
        <v>205504</v>
      </c>
      <c r="BW189" s="30">
        <f t="shared" si="738"/>
        <v>1287104</v>
      </c>
      <c r="BX189" s="26">
        <v>1</v>
      </c>
      <c r="BY189" s="28">
        <v>1040000</v>
      </c>
      <c r="BZ189" s="28">
        <v>1213056</v>
      </c>
      <c r="CA189" s="156"/>
      <c r="CB189" s="156"/>
      <c r="CC189" s="177">
        <f t="shared" si="655"/>
        <v>0.10862497081743124</v>
      </c>
      <c r="CD189" s="28">
        <f t="shared" si="739"/>
        <v>1126528</v>
      </c>
      <c r="CE189" s="28">
        <f t="shared" si="740"/>
        <v>214040.32000000001</v>
      </c>
      <c r="CF189" s="29">
        <f t="shared" si="741"/>
        <v>1340568.32</v>
      </c>
      <c r="CG189" s="26">
        <v>1</v>
      </c>
      <c r="CH189" s="27">
        <v>832000</v>
      </c>
      <c r="CI189" s="27">
        <v>773760</v>
      </c>
      <c r="CJ189" s="148"/>
      <c r="CK189" s="148"/>
      <c r="CL189" s="143">
        <f t="shared" si="755"/>
        <v>5.1292719878816916E-2</v>
      </c>
      <c r="CM189" s="27">
        <f t="shared" si="756"/>
        <v>802880</v>
      </c>
      <c r="CN189" s="27">
        <f t="shared" si="757"/>
        <v>152547.20000000001</v>
      </c>
      <c r="CO189" s="28">
        <f t="shared" si="758"/>
        <v>955427.2</v>
      </c>
      <c r="CP189" s="26">
        <v>1</v>
      </c>
      <c r="CQ189" s="27">
        <v>832000</v>
      </c>
      <c r="CR189" s="27">
        <v>773760</v>
      </c>
      <c r="CS189" s="148"/>
      <c r="CT189" s="148"/>
      <c r="CU189" s="143">
        <f t="shared" si="663"/>
        <v>5.1292719878816916E-2</v>
      </c>
      <c r="CV189" s="27">
        <f t="shared" si="759"/>
        <v>802880</v>
      </c>
      <c r="CW189" s="28">
        <f t="shared" si="760"/>
        <v>152547.20000000001</v>
      </c>
      <c r="CX189" s="29">
        <f t="shared" si="761"/>
        <v>955427.2</v>
      </c>
      <c r="CY189" s="26">
        <v>1</v>
      </c>
      <c r="CZ189" s="27">
        <v>832000</v>
      </c>
      <c r="DA189" s="27">
        <v>665600</v>
      </c>
      <c r="DB189" s="133"/>
      <c r="DC189" s="133"/>
      <c r="DD189" s="143">
        <f t="shared" si="667"/>
        <v>0.15713484026367724</v>
      </c>
      <c r="DE189" s="27">
        <f t="shared" si="762"/>
        <v>748800</v>
      </c>
      <c r="DF189" s="27">
        <f t="shared" si="763"/>
        <v>142272</v>
      </c>
      <c r="DG189" s="28">
        <f t="shared" si="764"/>
        <v>891072</v>
      </c>
      <c r="DH189" s="26">
        <v>1</v>
      </c>
      <c r="DI189" s="28">
        <v>832000</v>
      </c>
      <c r="DJ189" s="28">
        <v>998400</v>
      </c>
      <c r="DK189" s="182"/>
      <c r="DL189" s="177">
        <f t="shared" si="671"/>
        <v>0.12856486930664501</v>
      </c>
      <c r="DM189" s="28">
        <f t="shared" si="765"/>
        <v>915200</v>
      </c>
      <c r="DN189" s="28">
        <f t="shared" si="766"/>
        <v>173888</v>
      </c>
      <c r="DO189" s="30">
        <f t="shared" si="767"/>
        <v>1089088</v>
      </c>
    </row>
    <row r="190" spans="1:119" ht="21" customHeight="1" x14ac:dyDescent="0.25">
      <c r="A190" s="66" t="s">
        <v>281</v>
      </c>
      <c r="B190" s="67" t="s">
        <v>279</v>
      </c>
      <c r="C190" s="68" t="s">
        <v>282</v>
      </c>
      <c r="D190" s="26">
        <v>1</v>
      </c>
      <c r="E190" s="27">
        <v>5000000</v>
      </c>
      <c r="F190" s="27">
        <v>4750000</v>
      </c>
      <c r="G190" s="148"/>
      <c r="H190" s="148"/>
      <c r="I190" s="143">
        <f t="shared" si="717"/>
        <v>3.6261886214694741E-2</v>
      </c>
      <c r="J190" s="27">
        <f t="shared" si="629"/>
        <v>4875000</v>
      </c>
      <c r="K190" s="28">
        <f t="shared" si="718"/>
        <v>926250</v>
      </c>
      <c r="L190" s="29">
        <f t="shared" si="675"/>
        <v>5801250</v>
      </c>
      <c r="M190" s="26">
        <v>1</v>
      </c>
      <c r="N190" s="27">
        <v>5000000</v>
      </c>
      <c r="O190" s="27">
        <v>4500000</v>
      </c>
      <c r="P190" s="145"/>
      <c r="Q190" s="145"/>
      <c r="R190" s="143">
        <f t="shared" si="719"/>
        <v>7.4432292756478682E-2</v>
      </c>
      <c r="S190" s="27">
        <f t="shared" si="720"/>
        <v>4750000</v>
      </c>
      <c r="T190" s="28">
        <f t="shared" si="721"/>
        <v>902500</v>
      </c>
      <c r="U190" s="30">
        <f t="shared" si="722"/>
        <v>5652500</v>
      </c>
      <c r="V190" s="26">
        <v>1</v>
      </c>
      <c r="W190" s="27">
        <v>5000000</v>
      </c>
      <c r="X190" s="27">
        <v>5400000</v>
      </c>
      <c r="Y190" s="145"/>
      <c r="Z190" s="145"/>
      <c r="AA190" s="143">
        <f t="shared" si="723"/>
        <v>5.4392829322042126E-2</v>
      </c>
      <c r="AB190" s="27">
        <f t="shared" si="724"/>
        <v>5200000</v>
      </c>
      <c r="AC190" s="28">
        <f t="shared" si="725"/>
        <v>988000</v>
      </c>
      <c r="AD190" s="29">
        <f t="shared" si="726"/>
        <v>6188000</v>
      </c>
      <c r="AE190" s="26">
        <v>1</v>
      </c>
      <c r="AF190" s="27">
        <v>5000000</v>
      </c>
      <c r="AG190" s="27">
        <v>5600000</v>
      </c>
      <c r="AH190" s="145"/>
      <c r="AI190" s="145"/>
      <c r="AJ190" s="143">
        <f t="shared" si="635"/>
        <v>8.0049824285269522E-2</v>
      </c>
      <c r="AK190" s="27">
        <f t="shared" si="690"/>
        <v>5300000</v>
      </c>
      <c r="AL190" s="28">
        <f t="shared" si="637"/>
        <v>1007000</v>
      </c>
      <c r="AM190" s="30">
        <f t="shared" si="691"/>
        <v>6307000</v>
      </c>
      <c r="AN190" s="26">
        <v>1</v>
      </c>
      <c r="AO190" s="27">
        <v>5000000</v>
      </c>
      <c r="AP190" s="27">
        <v>6612500</v>
      </c>
      <c r="AQ190" s="145"/>
      <c r="AR190" s="145"/>
      <c r="AS190" s="143">
        <f t="shared" si="639"/>
        <v>0.19637626431230276</v>
      </c>
      <c r="AT190" s="27">
        <f t="shared" si="727"/>
        <v>5806250</v>
      </c>
      <c r="AU190" s="28">
        <f t="shared" si="728"/>
        <v>1103187.5</v>
      </c>
      <c r="AV190" s="30">
        <f t="shared" si="729"/>
        <v>6909437.5</v>
      </c>
      <c r="AW190" s="26">
        <v>1</v>
      </c>
      <c r="AX190" s="27">
        <v>5000000</v>
      </c>
      <c r="AY190" s="27">
        <v>5750000</v>
      </c>
      <c r="AZ190" s="145"/>
      <c r="BA190" s="145"/>
      <c r="BB190" s="143">
        <f t="shared" si="643"/>
        <v>9.8666062491146178E-2</v>
      </c>
      <c r="BC190" s="27">
        <f t="shared" si="730"/>
        <v>5375000</v>
      </c>
      <c r="BD190" s="27">
        <f t="shared" si="731"/>
        <v>1021250</v>
      </c>
      <c r="BE190" s="27">
        <f t="shared" si="732"/>
        <v>6396250</v>
      </c>
      <c r="BF190" s="26">
        <v>1</v>
      </c>
      <c r="BG190" s="27">
        <v>4000000</v>
      </c>
      <c r="BH190" s="27">
        <v>3800000</v>
      </c>
      <c r="BI190" s="145"/>
      <c r="BJ190" s="145"/>
      <c r="BK190" s="143">
        <f t="shared" si="647"/>
        <v>3.6261886214694748E-2</v>
      </c>
      <c r="BL190" s="27">
        <f t="shared" si="733"/>
        <v>3900000</v>
      </c>
      <c r="BM190" s="27">
        <f t="shared" si="734"/>
        <v>741000</v>
      </c>
      <c r="BN190" s="28">
        <f t="shared" si="735"/>
        <v>4641000</v>
      </c>
      <c r="BO190" s="26">
        <v>1</v>
      </c>
      <c r="BP190" s="27">
        <v>4000000</v>
      </c>
      <c r="BQ190" s="27">
        <v>4320000</v>
      </c>
      <c r="BR190" s="148"/>
      <c r="BS190" s="148"/>
      <c r="BT190" s="143">
        <f t="shared" si="651"/>
        <v>5.4392829322042119E-2</v>
      </c>
      <c r="BU190" s="27">
        <f t="shared" si="736"/>
        <v>4160000</v>
      </c>
      <c r="BV190" s="28">
        <f t="shared" si="737"/>
        <v>790400</v>
      </c>
      <c r="BW190" s="30">
        <f t="shared" si="738"/>
        <v>4950400</v>
      </c>
      <c r="BX190" s="26">
        <v>1</v>
      </c>
      <c r="BY190" s="28">
        <v>4000000</v>
      </c>
      <c r="BZ190" s="28">
        <v>4665600</v>
      </c>
      <c r="CA190" s="156"/>
      <c r="CB190" s="156"/>
      <c r="CC190" s="177">
        <f t="shared" si="655"/>
        <v>0.10862497081743124</v>
      </c>
      <c r="CD190" s="28">
        <f t="shared" si="739"/>
        <v>4332800</v>
      </c>
      <c r="CE190" s="28">
        <f t="shared" si="740"/>
        <v>823232</v>
      </c>
      <c r="CF190" s="29">
        <f t="shared" si="741"/>
        <v>5156032</v>
      </c>
      <c r="CG190" s="26">
        <v>1</v>
      </c>
      <c r="CH190" s="27">
        <v>3200000</v>
      </c>
      <c r="CI190" s="27">
        <v>2976000</v>
      </c>
      <c r="CJ190" s="148"/>
      <c r="CK190" s="148"/>
      <c r="CL190" s="143">
        <f t="shared" si="755"/>
        <v>5.1292719878816916E-2</v>
      </c>
      <c r="CM190" s="27">
        <f t="shared" si="756"/>
        <v>3088000</v>
      </c>
      <c r="CN190" s="27">
        <f t="shared" si="757"/>
        <v>586720</v>
      </c>
      <c r="CO190" s="28">
        <f t="shared" si="758"/>
        <v>3674720</v>
      </c>
      <c r="CP190" s="26">
        <v>1</v>
      </c>
      <c r="CQ190" s="27">
        <v>3200000</v>
      </c>
      <c r="CR190" s="27">
        <v>2976000</v>
      </c>
      <c r="CS190" s="148"/>
      <c r="CT190" s="148"/>
      <c r="CU190" s="143">
        <f t="shared" si="663"/>
        <v>5.1292719878816916E-2</v>
      </c>
      <c r="CV190" s="27">
        <f t="shared" si="759"/>
        <v>3088000</v>
      </c>
      <c r="CW190" s="28">
        <f t="shared" si="760"/>
        <v>586720</v>
      </c>
      <c r="CX190" s="29">
        <f t="shared" si="761"/>
        <v>3674720</v>
      </c>
      <c r="CY190" s="26">
        <v>1</v>
      </c>
      <c r="CZ190" s="27">
        <v>3200000</v>
      </c>
      <c r="DA190" s="27">
        <v>2560000</v>
      </c>
      <c r="DB190" s="133"/>
      <c r="DC190" s="133"/>
      <c r="DD190" s="143">
        <f t="shared" si="667"/>
        <v>0.15713484026367722</v>
      </c>
      <c r="DE190" s="27">
        <f t="shared" si="762"/>
        <v>2880000</v>
      </c>
      <c r="DF190" s="27">
        <f t="shared" si="763"/>
        <v>547200</v>
      </c>
      <c r="DG190" s="28">
        <f t="shared" si="764"/>
        <v>3427200</v>
      </c>
      <c r="DH190" s="26">
        <v>1</v>
      </c>
      <c r="DI190" s="28">
        <v>3200000</v>
      </c>
      <c r="DJ190" s="28">
        <v>3840000</v>
      </c>
      <c r="DK190" s="182"/>
      <c r="DL190" s="177">
        <f t="shared" si="671"/>
        <v>0.12856486930664501</v>
      </c>
      <c r="DM190" s="28">
        <f t="shared" si="765"/>
        <v>3520000</v>
      </c>
      <c r="DN190" s="28">
        <f t="shared" si="766"/>
        <v>668800</v>
      </c>
      <c r="DO190" s="30">
        <f t="shared" si="767"/>
        <v>4188800</v>
      </c>
    </row>
    <row r="191" spans="1:119" ht="21" customHeight="1" x14ac:dyDescent="0.25">
      <c r="A191" s="66" t="s">
        <v>283</v>
      </c>
      <c r="B191" s="67" t="s">
        <v>279</v>
      </c>
      <c r="C191" s="68" t="s">
        <v>284</v>
      </c>
      <c r="D191" s="26">
        <v>1</v>
      </c>
      <c r="E191" s="27">
        <v>1500000</v>
      </c>
      <c r="F191" s="27">
        <v>1425000</v>
      </c>
      <c r="G191" s="148"/>
      <c r="H191" s="148"/>
      <c r="I191" s="143">
        <f t="shared" si="717"/>
        <v>3.6261886214694741E-2</v>
      </c>
      <c r="J191" s="27">
        <f t="shared" si="629"/>
        <v>1462500</v>
      </c>
      <c r="K191" s="28">
        <f t="shared" si="718"/>
        <v>277875</v>
      </c>
      <c r="L191" s="29">
        <f t="shared" si="675"/>
        <v>1740375</v>
      </c>
      <c r="M191" s="26">
        <v>1</v>
      </c>
      <c r="N191" s="27">
        <v>1500000</v>
      </c>
      <c r="O191" s="27">
        <v>1350000</v>
      </c>
      <c r="P191" s="145"/>
      <c r="Q191" s="145"/>
      <c r="R191" s="143">
        <f t="shared" si="719"/>
        <v>7.4432292756478682E-2</v>
      </c>
      <c r="S191" s="27">
        <f t="shared" si="720"/>
        <v>1425000</v>
      </c>
      <c r="T191" s="28">
        <f t="shared" si="721"/>
        <v>270750</v>
      </c>
      <c r="U191" s="30">
        <f t="shared" si="722"/>
        <v>1695750</v>
      </c>
      <c r="V191" s="26">
        <v>1</v>
      </c>
      <c r="W191" s="27">
        <v>1500000</v>
      </c>
      <c r="X191" s="27">
        <v>1620000</v>
      </c>
      <c r="Y191" s="145"/>
      <c r="Z191" s="145"/>
      <c r="AA191" s="143">
        <f t="shared" si="723"/>
        <v>5.4392829322042112E-2</v>
      </c>
      <c r="AB191" s="27">
        <f t="shared" si="724"/>
        <v>1560000</v>
      </c>
      <c r="AC191" s="28">
        <f t="shared" si="725"/>
        <v>296400</v>
      </c>
      <c r="AD191" s="29">
        <f t="shared" si="726"/>
        <v>1856400</v>
      </c>
      <c r="AE191" s="26">
        <v>1</v>
      </c>
      <c r="AF191" s="27">
        <v>1500000</v>
      </c>
      <c r="AG191" s="27">
        <v>1680000</v>
      </c>
      <c r="AH191" s="145"/>
      <c r="AI191" s="145"/>
      <c r="AJ191" s="143">
        <f t="shared" si="635"/>
        <v>8.0049824285269536E-2</v>
      </c>
      <c r="AK191" s="27">
        <f t="shared" si="690"/>
        <v>1590000</v>
      </c>
      <c r="AL191" s="28">
        <f t="shared" si="637"/>
        <v>302100</v>
      </c>
      <c r="AM191" s="30">
        <f t="shared" si="691"/>
        <v>1892100</v>
      </c>
      <c r="AN191" s="26">
        <v>1</v>
      </c>
      <c r="AO191" s="27">
        <v>1500000</v>
      </c>
      <c r="AP191" s="27">
        <v>1983750</v>
      </c>
      <c r="AQ191" s="145"/>
      <c r="AR191" s="145"/>
      <c r="AS191" s="143">
        <f t="shared" si="639"/>
        <v>0.19637626431230276</v>
      </c>
      <c r="AT191" s="27">
        <f t="shared" si="727"/>
        <v>1741875</v>
      </c>
      <c r="AU191" s="28">
        <f t="shared" si="728"/>
        <v>330956.25</v>
      </c>
      <c r="AV191" s="30">
        <f t="shared" si="729"/>
        <v>2072831.25</v>
      </c>
      <c r="AW191" s="26">
        <v>1</v>
      </c>
      <c r="AX191" s="27">
        <v>1500000</v>
      </c>
      <c r="AY191" s="27">
        <v>1725000</v>
      </c>
      <c r="AZ191" s="145"/>
      <c r="BA191" s="145"/>
      <c r="BB191" s="143">
        <f t="shared" si="643"/>
        <v>9.8666062491146164E-2</v>
      </c>
      <c r="BC191" s="27">
        <f t="shared" si="730"/>
        <v>1612500</v>
      </c>
      <c r="BD191" s="27">
        <f t="shared" si="731"/>
        <v>306375</v>
      </c>
      <c r="BE191" s="27">
        <f t="shared" si="732"/>
        <v>1918875</v>
      </c>
      <c r="BF191" s="26">
        <v>1</v>
      </c>
      <c r="BG191" s="27">
        <v>1200000</v>
      </c>
      <c r="BH191" s="27">
        <v>1140000</v>
      </c>
      <c r="BI191" s="145"/>
      <c r="BJ191" s="145"/>
      <c r="BK191" s="143">
        <f t="shared" si="647"/>
        <v>3.6261886214694741E-2</v>
      </c>
      <c r="BL191" s="27">
        <f t="shared" si="733"/>
        <v>1170000</v>
      </c>
      <c r="BM191" s="27">
        <f t="shared" si="734"/>
        <v>222300</v>
      </c>
      <c r="BN191" s="28">
        <f t="shared" si="735"/>
        <v>1392300</v>
      </c>
      <c r="BO191" s="26">
        <v>1</v>
      </c>
      <c r="BP191" s="27">
        <v>1200000</v>
      </c>
      <c r="BQ191" s="27">
        <v>1296000</v>
      </c>
      <c r="BR191" s="148"/>
      <c r="BS191" s="148"/>
      <c r="BT191" s="143">
        <f t="shared" si="651"/>
        <v>5.4392829322042112E-2</v>
      </c>
      <c r="BU191" s="27">
        <f t="shared" si="736"/>
        <v>1248000</v>
      </c>
      <c r="BV191" s="28">
        <f t="shared" si="737"/>
        <v>237120</v>
      </c>
      <c r="BW191" s="30">
        <f t="shared" si="738"/>
        <v>1485120</v>
      </c>
      <c r="BX191" s="26">
        <v>1</v>
      </c>
      <c r="BY191" s="28">
        <v>1200000</v>
      </c>
      <c r="BZ191" s="28">
        <v>1399680</v>
      </c>
      <c r="CA191" s="156"/>
      <c r="CB191" s="156"/>
      <c r="CC191" s="177">
        <f t="shared" si="655"/>
        <v>0.10862497081743124</v>
      </c>
      <c r="CD191" s="28">
        <f t="shared" si="739"/>
        <v>1299840</v>
      </c>
      <c r="CE191" s="28">
        <f t="shared" si="740"/>
        <v>246969.60000000001</v>
      </c>
      <c r="CF191" s="29">
        <f t="shared" si="741"/>
        <v>1546809.6</v>
      </c>
      <c r="CG191" s="26">
        <v>1</v>
      </c>
      <c r="CH191" s="27">
        <v>960000</v>
      </c>
      <c r="CI191" s="27">
        <v>892800</v>
      </c>
      <c r="CJ191" s="148"/>
      <c r="CK191" s="148"/>
      <c r="CL191" s="143">
        <f t="shared" si="755"/>
        <v>5.1292719878816916E-2</v>
      </c>
      <c r="CM191" s="27">
        <f t="shared" si="756"/>
        <v>926400</v>
      </c>
      <c r="CN191" s="27">
        <f t="shared" si="757"/>
        <v>176016</v>
      </c>
      <c r="CO191" s="28">
        <f t="shared" si="758"/>
        <v>1102416</v>
      </c>
      <c r="CP191" s="26">
        <v>1</v>
      </c>
      <c r="CQ191" s="27">
        <v>960000</v>
      </c>
      <c r="CR191" s="27">
        <v>892800</v>
      </c>
      <c r="CS191" s="148"/>
      <c r="CT191" s="148"/>
      <c r="CU191" s="143">
        <f t="shared" si="663"/>
        <v>5.1292719878816916E-2</v>
      </c>
      <c r="CV191" s="27">
        <f t="shared" si="759"/>
        <v>926400</v>
      </c>
      <c r="CW191" s="28">
        <f t="shared" si="760"/>
        <v>176016</v>
      </c>
      <c r="CX191" s="29">
        <f t="shared" si="761"/>
        <v>1102416</v>
      </c>
      <c r="CY191" s="26">
        <v>1</v>
      </c>
      <c r="CZ191" s="27">
        <v>960000</v>
      </c>
      <c r="DA191" s="27">
        <v>768000</v>
      </c>
      <c r="DB191" s="133"/>
      <c r="DC191" s="133"/>
      <c r="DD191" s="143">
        <f t="shared" si="667"/>
        <v>0.15713484026367722</v>
      </c>
      <c r="DE191" s="27">
        <f t="shared" si="762"/>
        <v>864000</v>
      </c>
      <c r="DF191" s="27">
        <f t="shared" si="763"/>
        <v>164160</v>
      </c>
      <c r="DG191" s="28">
        <f t="shared" si="764"/>
        <v>1028160</v>
      </c>
      <c r="DH191" s="26">
        <v>1</v>
      </c>
      <c r="DI191" s="28">
        <v>960000</v>
      </c>
      <c r="DJ191" s="28">
        <v>1152000</v>
      </c>
      <c r="DK191" s="182"/>
      <c r="DL191" s="177">
        <f t="shared" si="671"/>
        <v>0.12856486930664499</v>
      </c>
      <c r="DM191" s="28">
        <f t="shared" si="765"/>
        <v>1056000</v>
      </c>
      <c r="DN191" s="28">
        <f t="shared" si="766"/>
        <v>200640</v>
      </c>
      <c r="DO191" s="30">
        <f t="shared" si="767"/>
        <v>1256640</v>
      </c>
    </row>
    <row r="192" spans="1:119" ht="21" customHeight="1" x14ac:dyDescent="0.25">
      <c r="A192" s="66" t="s">
        <v>285</v>
      </c>
      <c r="B192" s="67" t="s">
        <v>279</v>
      </c>
      <c r="C192" s="68" t="s">
        <v>286</v>
      </c>
      <c r="D192" s="26">
        <v>1</v>
      </c>
      <c r="E192" s="27">
        <v>5000000</v>
      </c>
      <c r="F192" s="27">
        <v>4750000</v>
      </c>
      <c r="G192" s="148"/>
      <c r="H192" s="148"/>
      <c r="I192" s="143">
        <f t="shared" si="717"/>
        <v>3.6261886214694741E-2</v>
      </c>
      <c r="J192" s="27">
        <f t="shared" si="629"/>
        <v>4875000</v>
      </c>
      <c r="K192" s="28">
        <f t="shared" si="718"/>
        <v>926250</v>
      </c>
      <c r="L192" s="29">
        <f t="shared" si="675"/>
        <v>5801250</v>
      </c>
      <c r="M192" s="26">
        <v>1</v>
      </c>
      <c r="N192" s="27">
        <v>5000000</v>
      </c>
      <c r="O192" s="27">
        <v>4500000</v>
      </c>
      <c r="P192" s="145"/>
      <c r="Q192" s="145"/>
      <c r="R192" s="143">
        <f t="shared" si="719"/>
        <v>7.4432292756478682E-2</v>
      </c>
      <c r="S192" s="27">
        <f t="shared" si="720"/>
        <v>4750000</v>
      </c>
      <c r="T192" s="28">
        <f t="shared" si="721"/>
        <v>902500</v>
      </c>
      <c r="U192" s="30">
        <f t="shared" si="722"/>
        <v>5652500</v>
      </c>
      <c r="V192" s="26">
        <v>1</v>
      </c>
      <c r="W192" s="27">
        <v>5000000</v>
      </c>
      <c r="X192" s="27">
        <v>5400000</v>
      </c>
      <c r="Y192" s="145"/>
      <c r="Z192" s="145"/>
      <c r="AA192" s="143">
        <f t="shared" si="723"/>
        <v>5.4392829322042126E-2</v>
      </c>
      <c r="AB192" s="27">
        <f t="shared" si="724"/>
        <v>5200000</v>
      </c>
      <c r="AC192" s="28">
        <f t="shared" si="725"/>
        <v>988000</v>
      </c>
      <c r="AD192" s="29">
        <f t="shared" si="726"/>
        <v>6188000</v>
      </c>
      <c r="AE192" s="26">
        <v>1</v>
      </c>
      <c r="AF192" s="27">
        <v>5000000</v>
      </c>
      <c r="AG192" s="27">
        <v>5600000</v>
      </c>
      <c r="AH192" s="145"/>
      <c r="AI192" s="145"/>
      <c r="AJ192" s="143">
        <f t="shared" si="635"/>
        <v>8.0049824285269522E-2</v>
      </c>
      <c r="AK192" s="27">
        <f t="shared" si="690"/>
        <v>5300000</v>
      </c>
      <c r="AL192" s="28">
        <f t="shared" si="637"/>
        <v>1007000</v>
      </c>
      <c r="AM192" s="30">
        <f t="shared" si="691"/>
        <v>6307000</v>
      </c>
      <c r="AN192" s="26">
        <v>1</v>
      </c>
      <c r="AO192" s="27">
        <v>5000000</v>
      </c>
      <c r="AP192" s="27">
        <v>6612500</v>
      </c>
      <c r="AQ192" s="145"/>
      <c r="AR192" s="145"/>
      <c r="AS192" s="143">
        <f t="shared" si="639"/>
        <v>0.19637626431230276</v>
      </c>
      <c r="AT192" s="27">
        <f t="shared" si="727"/>
        <v>5806250</v>
      </c>
      <c r="AU192" s="28">
        <f t="shared" si="728"/>
        <v>1103187.5</v>
      </c>
      <c r="AV192" s="30">
        <f t="shared" si="729"/>
        <v>6909437.5</v>
      </c>
      <c r="AW192" s="26">
        <v>1</v>
      </c>
      <c r="AX192" s="27">
        <v>5000000</v>
      </c>
      <c r="AY192" s="27">
        <v>5750000</v>
      </c>
      <c r="AZ192" s="145"/>
      <c r="BA192" s="145"/>
      <c r="BB192" s="143">
        <f t="shared" si="643"/>
        <v>9.8666062491146178E-2</v>
      </c>
      <c r="BC192" s="27">
        <f t="shared" si="730"/>
        <v>5375000</v>
      </c>
      <c r="BD192" s="27">
        <f t="shared" si="731"/>
        <v>1021250</v>
      </c>
      <c r="BE192" s="27">
        <f t="shared" si="732"/>
        <v>6396250</v>
      </c>
      <c r="BF192" s="26">
        <v>1</v>
      </c>
      <c r="BG192" s="27">
        <v>4000000</v>
      </c>
      <c r="BH192" s="27">
        <v>3800000</v>
      </c>
      <c r="BI192" s="145"/>
      <c r="BJ192" s="145"/>
      <c r="BK192" s="143">
        <f t="shared" si="647"/>
        <v>3.6261886214694748E-2</v>
      </c>
      <c r="BL192" s="27">
        <f t="shared" si="733"/>
        <v>3900000</v>
      </c>
      <c r="BM192" s="27">
        <f t="shared" si="734"/>
        <v>741000</v>
      </c>
      <c r="BN192" s="28">
        <f t="shared" si="735"/>
        <v>4641000</v>
      </c>
      <c r="BO192" s="26">
        <v>1</v>
      </c>
      <c r="BP192" s="27">
        <v>4000000</v>
      </c>
      <c r="BQ192" s="27">
        <v>4320000</v>
      </c>
      <c r="BR192" s="148"/>
      <c r="BS192" s="148"/>
      <c r="BT192" s="143">
        <f t="shared" si="651"/>
        <v>5.4392829322042119E-2</v>
      </c>
      <c r="BU192" s="27">
        <f t="shared" si="736"/>
        <v>4160000</v>
      </c>
      <c r="BV192" s="28">
        <f t="shared" si="737"/>
        <v>790400</v>
      </c>
      <c r="BW192" s="30">
        <f t="shared" si="738"/>
        <v>4950400</v>
      </c>
      <c r="BX192" s="26">
        <v>1</v>
      </c>
      <c r="BY192" s="28">
        <v>4000000</v>
      </c>
      <c r="BZ192" s="28">
        <v>4665600</v>
      </c>
      <c r="CA192" s="156"/>
      <c r="CB192" s="156"/>
      <c r="CC192" s="177">
        <f t="shared" si="655"/>
        <v>0.10862497081743124</v>
      </c>
      <c r="CD192" s="28">
        <f t="shared" si="739"/>
        <v>4332800</v>
      </c>
      <c r="CE192" s="28">
        <f t="shared" si="740"/>
        <v>823232</v>
      </c>
      <c r="CF192" s="29">
        <f t="shared" si="741"/>
        <v>5156032</v>
      </c>
      <c r="CG192" s="26">
        <v>1</v>
      </c>
      <c r="CH192" s="27">
        <v>3200000</v>
      </c>
      <c r="CI192" s="27">
        <v>2976000</v>
      </c>
      <c r="CJ192" s="148"/>
      <c r="CK192" s="148"/>
      <c r="CL192" s="143">
        <f t="shared" si="755"/>
        <v>5.1292719878816916E-2</v>
      </c>
      <c r="CM192" s="27">
        <f t="shared" si="756"/>
        <v>3088000</v>
      </c>
      <c r="CN192" s="27">
        <f t="shared" si="757"/>
        <v>586720</v>
      </c>
      <c r="CO192" s="28">
        <f t="shared" si="758"/>
        <v>3674720</v>
      </c>
      <c r="CP192" s="26">
        <v>1</v>
      </c>
      <c r="CQ192" s="27">
        <v>3200000</v>
      </c>
      <c r="CR192" s="27">
        <v>2976000</v>
      </c>
      <c r="CS192" s="148"/>
      <c r="CT192" s="148"/>
      <c r="CU192" s="143">
        <f t="shared" si="663"/>
        <v>5.1292719878816916E-2</v>
      </c>
      <c r="CV192" s="27">
        <f t="shared" si="759"/>
        <v>3088000</v>
      </c>
      <c r="CW192" s="28">
        <f t="shared" si="760"/>
        <v>586720</v>
      </c>
      <c r="CX192" s="29">
        <f t="shared" si="761"/>
        <v>3674720</v>
      </c>
      <c r="CY192" s="26">
        <v>1</v>
      </c>
      <c r="CZ192" s="27">
        <v>3200000</v>
      </c>
      <c r="DA192" s="27">
        <v>2560000</v>
      </c>
      <c r="DB192" s="133"/>
      <c r="DC192" s="133"/>
      <c r="DD192" s="143">
        <f t="shared" si="667"/>
        <v>0.15713484026367722</v>
      </c>
      <c r="DE192" s="27">
        <f t="shared" si="762"/>
        <v>2880000</v>
      </c>
      <c r="DF192" s="27">
        <f t="shared" si="763"/>
        <v>547200</v>
      </c>
      <c r="DG192" s="28">
        <f t="shared" si="764"/>
        <v>3427200</v>
      </c>
      <c r="DH192" s="26">
        <v>1</v>
      </c>
      <c r="DI192" s="28">
        <v>3200000</v>
      </c>
      <c r="DJ192" s="28">
        <v>3840000</v>
      </c>
      <c r="DK192" s="182"/>
      <c r="DL192" s="177">
        <f t="shared" si="671"/>
        <v>0.12856486930664501</v>
      </c>
      <c r="DM192" s="28">
        <f t="shared" si="765"/>
        <v>3520000</v>
      </c>
      <c r="DN192" s="28">
        <f t="shared" si="766"/>
        <v>668800</v>
      </c>
      <c r="DO192" s="30">
        <f t="shared" si="767"/>
        <v>4188800</v>
      </c>
    </row>
    <row r="193" spans="1:119" ht="21" customHeight="1" x14ac:dyDescent="0.25">
      <c r="A193" s="66" t="s">
        <v>287</v>
      </c>
      <c r="B193" s="67" t="s">
        <v>279</v>
      </c>
      <c r="C193" s="68" t="s">
        <v>288</v>
      </c>
      <c r="D193" s="26">
        <v>1</v>
      </c>
      <c r="E193" s="27">
        <v>1500000</v>
      </c>
      <c r="F193" s="27">
        <v>1425000</v>
      </c>
      <c r="G193" s="148"/>
      <c r="H193" s="148"/>
      <c r="I193" s="143">
        <f t="shared" si="717"/>
        <v>3.6261886214694741E-2</v>
      </c>
      <c r="J193" s="27">
        <f t="shared" si="629"/>
        <v>1462500</v>
      </c>
      <c r="K193" s="28">
        <f t="shared" si="718"/>
        <v>277875</v>
      </c>
      <c r="L193" s="29">
        <f t="shared" si="675"/>
        <v>1740375</v>
      </c>
      <c r="M193" s="26">
        <v>1</v>
      </c>
      <c r="N193" s="27">
        <v>1500000</v>
      </c>
      <c r="O193" s="27">
        <v>1350000</v>
      </c>
      <c r="P193" s="145"/>
      <c r="Q193" s="145"/>
      <c r="R193" s="143">
        <f t="shared" si="719"/>
        <v>7.4432292756478682E-2</v>
      </c>
      <c r="S193" s="27">
        <f t="shared" si="720"/>
        <v>1425000</v>
      </c>
      <c r="T193" s="28">
        <f t="shared" si="721"/>
        <v>270750</v>
      </c>
      <c r="U193" s="30">
        <f t="shared" si="722"/>
        <v>1695750</v>
      </c>
      <c r="V193" s="26">
        <v>1</v>
      </c>
      <c r="W193" s="27">
        <v>1500000</v>
      </c>
      <c r="X193" s="27">
        <v>1620000</v>
      </c>
      <c r="Y193" s="145"/>
      <c r="Z193" s="145"/>
      <c r="AA193" s="143">
        <f t="shared" si="723"/>
        <v>5.4392829322042112E-2</v>
      </c>
      <c r="AB193" s="27">
        <f t="shared" si="724"/>
        <v>1560000</v>
      </c>
      <c r="AC193" s="28">
        <f t="shared" si="725"/>
        <v>296400</v>
      </c>
      <c r="AD193" s="29">
        <f t="shared" si="726"/>
        <v>1856400</v>
      </c>
      <c r="AE193" s="26">
        <v>1</v>
      </c>
      <c r="AF193" s="27">
        <v>1500000</v>
      </c>
      <c r="AG193" s="27">
        <v>1680000</v>
      </c>
      <c r="AH193" s="145"/>
      <c r="AI193" s="145"/>
      <c r="AJ193" s="143">
        <f t="shared" si="635"/>
        <v>8.0049824285269536E-2</v>
      </c>
      <c r="AK193" s="27">
        <f t="shared" si="690"/>
        <v>1590000</v>
      </c>
      <c r="AL193" s="28">
        <f t="shared" si="637"/>
        <v>302100</v>
      </c>
      <c r="AM193" s="30">
        <f t="shared" si="691"/>
        <v>1892100</v>
      </c>
      <c r="AN193" s="26">
        <v>1</v>
      </c>
      <c r="AO193" s="27">
        <v>1500000</v>
      </c>
      <c r="AP193" s="27">
        <v>1983750</v>
      </c>
      <c r="AQ193" s="145"/>
      <c r="AR193" s="145"/>
      <c r="AS193" s="143">
        <f t="shared" si="639"/>
        <v>0.19637626431230276</v>
      </c>
      <c r="AT193" s="27">
        <f t="shared" si="727"/>
        <v>1741875</v>
      </c>
      <c r="AU193" s="28">
        <f t="shared" si="728"/>
        <v>330956.25</v>
      </c>
      <c r="AV193" s="30">
        <f t="shared" si="729"/>
        <v>2072831.25</v>
      </c>
      <c r="AW193" s="26">
        <v>1</v>
      </c>
      <c r="AX193" s="27">
        <v>1500000</v>
      </c>
      <c r="AY193" s="27">
        <v>1725000</v>
      </c>
      <c r="AZ193" s="145"/>
      <c r="BA193" s="145"/>
      <c r="BB193" s="143">
        <f t="shared" si="643"/>
        <v>9.8666062491146164E-2</v>
      </c>
      <c r="BC193" s="27">
        <f t="shared" si="730"/>
        <v>1612500</v>
      </c>
      <c r="BD193" s="27">
        <f t="shared" si="731"/>
        <v>306375</v>
      </c>
      <c r="BE193" s="27">
        <f t="shared" si="732"/>
        <v>1918875</v>
      </c>
      <c r="BF193" s="26">
        <v>1</v>
      </c>
      <c r="BG193" s="27">
        <v>1200000</v>
      </c>
      <c r="BH193" s="27">
        <v>1140000</v>
      </c>
      <c r="BI193" s="145"/>
      <c r="BJ193" s="145"/>
      <c r="BK193" s="143">
        <f t="shared" si="647"/>
        <v>3.6261886214694741E-2</v>
      </c>
      <c r="BL193" s="27">
        <f t="shared" si="733"/>
        <v>1170000</v>
      </c>
      <c r="BM193" s="27">
        <f t="shared" si="734"/>
        <v>222300</v>
      </c>
      <c r="BN193" s="28">
        <f t="shared" si="735"/>
        <v>1392300</v>
      </c>
      <c r="BO193" s="26">
        <v>1</v>
      </c>
      <c r="BP193" s="27">
        <v>1200000</v>
      </c>
      <c r="BQ193" s="27">
        <v>1296000</v>
      </c>
      <c r="BR193" s="148"/>
      <c r="BS193" s="148"/>
      <c r="BT193" s="143">
        <f t="shared" si="651"/>
        <v>5.4392829322042112E-2</v>
      </c>
      <c r="BU193" s="27">
        <f t="shared" si="736"/>
        <v>1248000</v>
      </c>
      <c r="BV193" s="28">
        <f t="shared" si="737"/>
        <v>237120</v>
      </c>
      <c r="BW193" s="30">
        <f t="shared" si="738"/>
        <v>1485120</v>
      </c>
      <c r="BX193" s="26">
        <v>1</v>
      </c>
      <c r="BY193" s="28">
        <v>1200000</v>
      </c>
      <c r="BZ193" s="28">
        <v>1399680</v>
      </c>
      <c r="CA193" s="156"/>
      <c r="CB193" s="156"/>
      <c r="CC193" s="177">
        <f t="shared" si="655"/>
        <v>0.10862497081743124</v>
      </c>
      <c r="CD193" s="28">
        <f t="shared" si="739"/>
        <v>1299840</v>
      </c>
      <c r="CE193" s="28">
        <f t="shared" si="740"/>
        <v>246969.60000000001</v>
      </c>
      <c r="CF193" s="29">
        <f t="shared" si="741"/>
        <v>1546809.6</v>
      </c>
      <c r="CG193" s="26">
        <v>1</v>
      </c>
      <c r="CH193" s="27">
        <v>960000</v>
      </c>
      <c r="CI193" s="27">
        <v>892800</v>
      </c>
      <c r="CJ193" s="148"/>
      <c r="CK193" s="148"/>
      <c r="CL193" s="143">
        <f t="shared" si="755"/>
        <v>5.1292719878816916E-2</v>
      </c>
      <c r="CM193" s="27">
        <f t="shared" si="756"/>
        <v>926400</v>
      </c>
      <c r="CN193" s="27">
        <f t="shared" si="757"/>
        <v>176016</v>
      </c>
      <c r="CO193" s="28">
        <f t="shared" si="758"/>
        <v>1102416</v>
      </c>
      <c r="CP193" s="26">
        <v>1</v>
      </c>
      <c r="CQ193" s="27">
        <v>960000</v>
      </c>
      <c r="CR193" s="27">
        <v>892800</v>
      </c>
      <c r="CS193" s="148"/>
      <c r="CT193" s="148"/>
      <c r="CU193" s="143">
        <f t="shared" si="663"/>
        <v>5.1292719878816916E-2</v>
      </c>
      <c r="CV193" s="27">
        <f t="shared" si="759"/>
        <v>926400</v>
      </c>
      <c r="CW193" s="28">
        <f t="shared" si="760"/>
        <v>176016</v>
      </c>
      <c r="CX193" s="29">
        <f t="shared" si="761"/>
        <v>1102416</v>
      </c>
      <c r="CY193" s="26">
        <v>1</v>
      </c>
      <c r="CZ193" s="27">
        <v>960000</v>
      </c>
      <c r="DA193" s="27">
        <v>768000</v>
      </c>
      <c r="DB193" s="133"/>
      <c r="DC193" s="133"/>
      <c r="DD193" s="143">
        <f t="shared" si="667"/>
        <v>0.15713484026367722</v>
      </c>
      <c r="DE193" s="27">
        <f t="shared" si="762"/>
        <v>864000</v>
      </c>
      <c r="DF193" s="27">
        <f t="shared" si="763"/>
        <v>164160</v>
      </c>
      <c r="DG193" s="28">
        <f t="shared" si="764"/>
        <v>1028160</v>
      </c>
      <c r="DH193" s="26">
        <v>1</v>
      </c>
      <c r="DI193" s="28">
        <v>960000</v>
      </c>
      <c r="DJ193" s="28">
        <v>1152000</v>
      </c>
      <c r="DK193" s="182"/>
      <c r="DL193" s="177">
        <f t="shared" si="671"/>
        <v>0.12856486930664499</v>
      </c>
      <c r="DM193" s="28">
        <f t="shared" si="765"/>
        <v>1056000</v>
      </c>
      <c r="DN193" s="28">
        <f t="shared" si="766"/>
        <v>200640</v>
      </c>
      <c r="DO193" s="30">
        <f t="shared" si="767"/>
        <v>1256640</v>
      </c>
    </row>
    <row r="194" spans="1:119" ht="21" customHeight="1" x14ac:dyDescent="0.25">
      <c r="A194" s="66" t="s">
        <v>289</v>
      </c>
      <c r="B194" s="67" t="s">
        <v>279</v>
      </c>
      <c r="C194" s="68" t="s">
        <v>290</v>
      </c>
      <c r="D194" s="26">
        <v>1</v>
      </c>
      <c r="E194" s="27">
        <v>5000000</v>
      </c>
      <c r="F194" s="27">
        <v>4750000</v>
      </c>
      <c r="G194" s="148"/>
      <c r="H194" s="148"/>
      <c r="I194" s="143">
        <f t="shared" si="717"/>
        <v>3.6261886214694741E-2</v>
      </c>
      <c r="J194" s="27">
        <f t="shared" si="629"/>
        <v>4875000</v>
      </c>
      <c r="K194" s="28">
        <f t="shared" si="718"/>
        <v>926250</v>
      </c>
      <c r="L194" s="29">
        <f t="shared" si="675"/>
        <v>5801250</v>
      </c>
      <c r="M194" s="26">
        <v>1</v>
      </c>
      <c r="N194" s="27">
        <v>5000000</v>
      </c>
      <c r="O194" s="27">
        <v>4500000</v>
      </c>
      <c r="P194" s="145"/>
      <c r="Q194" s="145"/>
      <c r="R194" s="143">
        <f t="shared" si="719"/>
        <v>7.4432292756478682E-2</v>
      </c>
      <c r="S194" s="27">
        <f t="shared" si="720"/>
        <v>4750000</v>
      </c>
      <c r="T194" s="28">
        <f t="shared" si="721"/>
        <v>902500</v>
      </c>
      <c r="U194" s="30">
        <f t="shared" si="722"/>
        <v>5652500</v>
      </c>
      <c r="V194" s="26">
        <v>1</v>
      </c>
      <c r="W194" s="27">
        <v>5000000</v>
      </c>
      <c r="X194" s="27">
        <v>5400000</v>
      </c>
      <c r="Y194" s="145"/>
      <c r="Z194" s="145"/>
      <c r="AA194" s="143">
        <f t="shared" si="723"/>
        <v>5.4392829322042126E-2</v>
      </c>
      <c r="AB194" s="27">
        <f t="shared" si="724"/>
        <v>5200000</v>
      </c>
      <c r="AC194" s="28">
        <f t="shared" si="725"/>
        <v>988000</v>
      </c>
      <c r="AD194" s="29">
        <f t="shared" si="726"/>
        <v>6188000</v>
      </c>
      <c r="AE194" s="26">
        <v>1</v>
      </c>
      <c r="AF194" s="27">
        <v>5000000</v>
      </c>
      <c r="AG194" s="27">
        <v>5600000</v>
      </c>
      <c r="AH194" s="145"/>
      <c r="AI194" s="145"/>
      <c r="AJ194" s="143">
        <f t="shared" si="635"/>
        <v>8.0049824285269522E-2</v>
      </c>
      <c r="AK194" s="27">
        <f t="shared" si="690"/>
        <v>5300000</v>
      </c>
      <c r="AL194" s="28">
        <f t="shared" si="637"/>
        <v>1007000</v>
      </c>
      <c r="AM194" s="30">
        <f t="shared" si="691"/>
        <v>6307000</v>
      </c>
      <c r="AN194" s="26">
        <v>1</v>
      </c>
      <c r="AO194" s="27">
        <v>5000000</v>
      </c>
      <c r="AP194" s="27">
        <v>6612500</v>
      </c>
      <c r="AQ194" s="145"/>
      <c r="AR194" s="145"/>
      <c r="AS194" s="143">
        <f t="shared" si="639"/>
        <v>0.19637626431230276</v>
      </c>
      <c r="AT194" s="27">
        <f t="shared" si="727"/>
        <v>5806250</v>
      </c>
      <c r="AU194" s="28">
        <f t="shared" si="728"/>
        <v>1103187.5</v>
      </c>
      <c r="AV194" s="30">
        <f t="shared" si="729"/>
        <v>6909437.5</v>
      </c>
      <c r="AW194" s="26">
        <v>1</v>
      </c>
      <c r="AX194" s="27">
        <v>5000000</v>
      </c>
      <c r="AY194" s="27">
        <v>5750000</v>
      </c>
      <c r="AZ194" s="145"/>
      <c r="BA194" s="145"/>
      <c r="BB194" s="143">
        <f t="shared" si="643"/>
        <v>9.8666062491146178E-2</v>
      </c>
      <c r="BC194" s="27">
        <f t="shared" si="730"/>
        <v>5375000</v>
      </c>
      <c r="BD194" s="27">
        <f t="shared" si="731"/>
        <v>1021250</v>
      </c>
      <c r="BE194" s="27">
        <f t="shared" si="732"/>
        <v>6396250</v>
      </c>
      <c r="BF194" s="26">
        <v>1</v>
      </c>
      <c r="BG194" s="27">
        <v>4000000</v>
      </c>
      <c r="BH194" s="27">
        <v>3800000</v>
      </c>
      <c r="BI194" s="145"/>
      <c r="BJ194" s="145"/>
      <c r="BK194" s="143">
        <f t="shared" si="647"/>
        <v>3.6261886214694748E-2</v>
      </c>
      <c r="BL194" s="27">
        <f t="shared" si="733"/>
        <v>3900000</v>
      </c>
      <c r="BM194" s="27">
        <f t="shared" si="734"/>
        <v>741000</v>
      </c>
      <c r="BN194" s="28">
        <f t="shared" si="735"/>
        <v>4641000</v>
      </c>
      <c r="BO194" s="26">
        <v>1</v>
      </c>
      <c r="BP194" s="27">
        <v>4000000</v>
      </c>
      <c r="BQ194" s="27">
        <v>4320000</v>
      </c>
      <c r="BR194" s="148"/>
      <c r="BS194" s="148"/>
      <c r="BT194" s="143">
        <f t="shared" si="651"/>
        <v>5.4392829322042119E-2</v>
      </c>
      <c r="BU194" s="27">
        <f t="shared" si="736"/>
        <v>4160000</v>
      </c>
      <c r="BV194" s="28">
        <f t="shared" si="737"/>
        <v>790400</v>
      </c>
      <c r="BW194" s="30">
        <f t="shared" si="738"/>
        <v>4950400</v>
      </c>
      <c r="BX194" s="26">
        <v>1</v>
      </c>
      <c r="BY194" s="28">
        <v>4000000</v>
      </c>
      <c r="BZ194" s="28">
        <v>4665600</v>
      </c>
      <c r="CA194" s="156"/>
      <c r="CB194" s="156"/>
      <c r="CC194" s="177">
        <f t="shared" si="655"/>
        <v>0.10862497081743124</v>
      </c>
      <c r="CD194" s="28">
        <f t="shared" si="739"/>
        <v>4332800</v>
      </c>
      <c r="CE194" s="28">
        <f t="shared" si="740"/>
        <v>823232</v>
      </c>
      <c r="CF194" s="29">
        <f t="shared" si="741"/>
        <v>5156032</v>
      </c>
      <c r="CG194" s="26">
        <v>1</v>
      </c>
      <c r="CH194" s="27">
        <v>3200000</v>
      </c>
      <c r="CI194" s="27">
        <v>2976000</v>
      </c>
      <c r="CJ194" s="148"/>
      <c r="CK194" s="148"/>
      <c r="CL194" s="143">
        <f t="shared" si="755"/>
        <v>5.1292719878816916E-2</v>
      </c>
      <c r="CM194" s="27">
        <f t="shared" si="756"/>
        <v>3088000</v>
      </c>
      <c r="CN194" s="27">
        <f t="shared" si="757"/>
        <v>586720</v>
      </c>
      <c r="CO194" s="28">
        <f t="shared" si="758"/>
        <v>3674720</v>
      </c>
      <c r="CP194" s="26">
        <v>1</v>
      </c>
      <c r="CQ194" s="27">
        <v>3200000</v>
      </c>
      <c r="CR194" s="27">
        <v>2976000</v>
      </c>
      <c r="CS194" s="148"/>
      <c r="CT194" s="148"/>
      <c r="CU194" s="143">
        <f t="shared" si="663"/>
        <v>5.1292719878816916E-2</v>
      </c>
      <c r="CV194" s="27">
        <f t="shared" si="759"/>
        <v>3088000</v>
      </c>
      <c r="CW194" s="28">
        <f t="shared" si="760"/>
        <v>586720</v>
      </c>
      <c r="CX194" s="29">
        <f t="shared" si="761"/>
        <v>3674720</v>
      </c>
      <c r="CY194" s="26">
        <v>1</v>
      </c>
      <c r="CZ194" s="27">
        <v>3200000</v>
      </c>
      <c r="DA194" s="27">
        <v>2560000</v>
      </c>
      <c r="DB194" s="133"/>
      <c r="DC194" s="133"/>
      <c r="DD194" s="143">
        <f t="shared" si="667"/>
        <v>0.15713484026367722</v>
      </c>
      <c r="DE194" s="27">
        <f t="shared" si="762"/>
        <v>2880000</v>
      </c>
      <c r="DF194" s="27">
        <f t="shared" si="763"/>
        <v>547200</v>
      </c>
      <c r="DG194" s="28">
        <f t="shared" si="764"/>
        <v>3427200</v>
      </c>
      <c r="DH194" s="26">
        <v>1</v>
      </c>
      <c r="DI194" s="28">
        <v>3200000</v>
      </c>
      <c r="DJ194" s="28">
        <v>3840000</v>
      </c>
      <c r="DK194" s="182"/>
      <c r="DL194" s="177">
        <f t="shared" si="671"/>
        <v>0.12856486930664501</v>
      </c>
      <c r="DM194" s="28">
        <f t="shared" si="765"/>
        <v>3520000</v>
      </c>
      <c r="DN194" s="28">
        <f t="shared" si="766"/>
        <v>668800</v>
      </c>
      <c r="DO194" s="30">
        <f t="shared" si="767"/>
        <v>4188800</v>
      </c>
    </row>
    <row r="195" spans="1:119" ht="21" customHeight="1" x14ac:dyDescent="0.25">
      <c r="A195" s="66" t="s">
        <v>291</v>
      </c>
      <c r="B195" s="67" t="s">
        <v>279</v>
      </c>
      <c r="C195" s="68" t="s">
        <v>292</v>
      </c>
      <c r="D195" s="26">
        <v>1</v>
      </c>
      <c r="E195" s="27">
        <v>150000</v>
      </c>
      <c r="F195" s="27">
        <v>2500000</v>
      </c>
      <c r="G195" s="133"/>
      <c r="H195" s="133"/>
      <c r="I195" s="170">
        <f t="shared" si="717"/>
        <v>1.2541139138025561</v>
      </c>
      <c r="J195" s="205">
        <f t="shared" ref="J195:J258" si="768">+AVERAGE(E195:F195)</f>
        <v>1325000</v>
      </c>
      <c r="K195" s="28">
        <f t="shared" si="718"/>
        <v>251750</v>
      </c>
      <c r="L195" s="29">
        <f t="shared" si="675"/>
        <v>1576750</v>
      </c>
      <c r="M195" s="26">
        <v>1</v>
      </c>
      <c r="N195" s="27">
        <v>150000</v>
      </c>
      <c r="O195" s="27">
        <v>2500000</v>
      </c>
      <c r="P195" s="145"/>
      <c r="Q195" s="145"/>
      <c r="R195" s="163">
        <f t="shared" si="719"/>
        <v>1.2541139138025561</v>
      </c>
      <c r="S195" s="205">
        <f t="shared" si="720"/>
        <v>1325000</v>
      </c>
      <c r="T195" s="28">
        <f t="shared" si="721"/>
        <v>251750</v>
      </c>
      <c r="U195" s="30">
        <f t="shared" si="722"/>
        <v>1576750</v>
      </c>
      <c r="V195" s="26">
        <v>1</v>
      </c>
      <c r="W195" s="27">
        <v>150000</v>
      </c>
      <c r="X195" s="27">
        <v>2500000</v>
      </c>
      <c r="Y195" s="145"/>
      <c r="Z195" s="145"/>
      <c r="AA195" s="163">
        <f t="shared" si="723"/>
        <v>1.2541139138025561</v>
      </c>
      <c r="AB195" s="205">
        <f t="shared" si="724"/>
        <v>1325000</v>
      </c>
      <c r="AC195" s="28">
        <f t="shared" si="725"/>
        <v>251750</v>
      </c>
      <c r="AD195" s="29">
        <f t="shared" si="726"/>
        <v>1576750</v>
      </c>
      <c r="AE195" s="26">
        <v>1</v>
      </c>
      <c r="AF195" s="27">
        <v>150000</v>
      </c>
      <c r="AG195" s="27">
        <v>2500000</v>
      </c>
      <c r="AH195" s="145"/>
      <c r="AI195" s="145"/>
      <c r="AJ195" s="163">
        <f t="shared" ref="AJ195:AJ258" si="769">+STDEVA(AF195:AG195)/AVERAGE(AF195:AG195)</f>
        <v>1.2541139138025561</v>
      </c>
      <c r="AK195" s="205">
        <f>+AVERAGE(AF195:AH195)</f>
        <v>1325000</v>
      </c>
      <c r="AL195" s="28">
        <f t="shared" ref="AL195:AL258" si="770">+AK195*19%</f>
        <v>251750</v>
      </c>
      <c r="AM195" s="30">
        <f t="shared" si="691"/>
        <v>1576750</v>
      </c>
      <c r="AN195" s="26">
        <v>1</v>
      </c>
      <c r="AO195" s="27">
        <v>150000</v>
      </c>
      <c r="AP195" s="27">
        <v>2500000</v>
      </c>
      <c r="AQ195" s="145"/>
      <c r="AR195" s="145"/>
      <c r="AS195" s="163">
        <f t="shared" ref="AS195:AS258" si="771">+STDEVA(AO195:AP195)/AVERAGE(AO195:AP195)</f>
        <v>1.2541139138025561</v>
      </c>
      <c r="AT195" s="205">
        <f>+AVERAGE(AO195:AP195)</f>
        <v>1325000</v>
      </c>
      <c r="AU195" s="28">
        <f t="shared" si="728"/>
        <v>251750</v>
      </c>
      <c r="AV195" s="30">
        <f t="shared" si="729"/>
        <v>1576750</v>
      </c>
      <c r="AW195" s="26">
        <v>1</v>
      </c>
      <c r="AX195" s="27">
        <v>150000</v>
      </c>
      <c r="AY195" s="27">
        <v>2500000</v>
      </c>
      <c r="AZ195" s="145"/>
      <c r="BA195" s="145"/>
      <c r="BB195" s="169">
        <f t="shared" ref="BB195:BB258" si="772">+STDEVA(AX195:AY195)/AVERAGE(AX195:AY195)</f>
        <v>1.2541139138025561</v>
      </c>
      <c r="BC195" s="205">
        <f t="shared" si="730"/>
        <v>1325000</v>
      </c>
      <c r="BD195" s="27">
        <f t="shared" si="731"/>
        <v>251750</v>
      </c>
      <c r="BE195" s="27">
        <f t="shared" si="732"/>
        <v>1576750</v>
      </c>
      <c r="BF195" s="26">
        <v>1</v>
      </c>
      <c r="BG195" s="27">
        <v>120000</v>
      </c>
      <c r="BH195" s="27">
        <v>114000</v>
      </c>
      <c r="BI195" s="145"/>
      <c r="BJ195" s="145"/>
      <c r="BK195" s="143">
        <f t="shared" ref="BK195:BK258" si="773">+STDEVA(BG195:BH195)/AVERAGE(BG195:BH195)</f>
        <v>3.6261886214694741E-2</v>
      </c>
      <c r="BL195" s="27">
        <f t="shared" si="733"/>
        <v>117000</v>
      </c>
      <c r="BM195" s="27">
        <f t="shared" si="734"/>
        <v>22230</v>
      </c>
      <c r="BN195" s="28">
        <f t="shared" si="735"/>
        <v>139230</v>
      </c>
      <c r="BO195" s="26">
        <v>1</v>
      </c>
      <c r="BP195" s="27">
        <v>120000</v>
      </c>
      <c r="BQ195" s="27">
        <v>129600</v>
      </c>
      <c r="BR195" s="148"/>
      <c r="BS195" s="148"/>
      <c r="BT195" s="143">
        <f t="shared" ref="BT195:BT258" si="774">+STDEVA(BP195:BQ195)/AVERAGE(BP195:BQ195)</f>
        <v>5.4392829322042119E-2</v>
      </c>
      <c r="BU195" s="27">
        <f t="shared" si="736"/>
        <v>124800</v>
      </c>
      <c r="BV195" s="28">
        <f t="shared" si="737"/>
        <v>23712</v>
      </c>
      <c r="BW195" s="30">
        <f t="shared" si="738"/>
        <v>148512</v>
      </c>
      <c r="BX195" s="26">
        <v>1</v>
      </c>
      <c r="BY195" s="28">
        <v>120000</v>
      </c>
      <c r="BZ195" s="28">
        <v>139968</v>
      </c>
      <c r="CA195" s="156"/>
      <c r="CB195" s="156"/>
      <c r="CC195" s="177">
        <f t="shared" ref="CC195:CC258" si="775">+STDEVA(BY195:BZ195)/AVERAGE(BY195:BZ195)</f>
        <v>0.10862497081743122</v>
      </c>
      <c r="CD195" s="28">
        <f t="shared" si="739"/>
        <v>129984</v>
      </c>
      <c r="CE195" s="28">
        <f t="shared" si="740"/>
        <v>24696.959999999999</v>
      </c>
      <c r="CF195" s="29">
        <f t="shared" si="741"/>
        <v>154680.95999999999</v>
      </c>
      <c r="CG195" s="26">
        <v>1</v>
      </c>
      <c r="CH195" s="27">
        <v>96000</v>
      </c>
      <c r="CI195" s="27">
        <v>89280</v>
      </c>
      <c r="CJ195" s="148"/>
      <c r="CK195" s="148"/>
      <c r="CL195" s="143">
        <f t="shared" si="755"/>
        <v>5.1292719878816923E-2</v>
      </c>
      <c r="CM195" s="27">
        <f t="shared" si="756"/>
        <v>92640</v>
      </c>
      <c r="CN195" s="27">
        <f t="shared" si="757"/>
        <v>17601.599999999999</v>
      </c>
      <c r="CO195" s="28">
        <f t="shared" si="758"/>
        <v>110241.60000000001</v>
      </c>
      <c r="CP195" s="26">
        <v>1</v>
      </c>
      <c r="CQ195" s="27">
        <v>96000</v>
      </c>
      <c r="CR195" s="27">
        <v>89280</v>
      </c>
      <c r="CS195" s="148"/>
      <c r="CT195" s="148"/>
      <c r="CU195" s="143">
        <f t="shared" ref="CU195:CU258" si="776">+STDEVA(CQ195:CR195)/AVERAGE(CQ195:CR195)</f>
        <v>5.1292719878816923E-2</v>
      </c>
      <c r="CV195" s="27">
        <f t="shared" si="759"/>
        <v>92640</v>
      </c>
      <c r="CW195" s="28">
        <f t="shared" si="760"/>
        <v>17601.599999999999</v>
      </c>
      <c r="CX195" s="29">
        <f t="shared" si="761"/>
        <v>110241.60000000001</v>
      </c>
      <c r="CY195" s="26">
        <v>1</v>
      </c>
      <c r="CZ195" s="27">
        <v>96000</v>
      </c>
      <c r="DA195" s="27">
        <v>150000</v>
      </c>
      <c r="DB195" s="133"/>
      <c r="DC195" s="133"/>
      <c r="DD195" s="143">
        <f t="shared" ref="DD195:DD258" si="777">+STDEVA(CZ195:DA195)/AVERAGE(CZ195:DA195)</f>
        <v>0.31043712344775259</v>
      </c>
      <c r="DE195" s="27">
        <f t="shared" si="762"/>
        <v>123000</v>
      </c>
      <c r="DF195" s="27">
        <f t="shared" si="763"/>
        <v>23370</v>
      </c>
      <c r="DG195" s="28">
        <f t="shared" si="764"/>
        <v>146370</v>
      </c>
      <c r="DH195" s="31" t="s">
        <v>30</v>
      </c>
      <c r="DI195" s="32" t="s">
        <v>30</v>
      </c>
      <c r="DJ195" s="32" t="s">
        <v>30</v>
      </c>
      <c r="DK195" s="32" t="s">
        <v>30</v>
      </c>
      <c r="DL195" s="32" t="s">
        <v>30</v>
      </c>
      <c r="DM195" s="32" t="s">
        <v>30</v>
      </c>
      <c r="DN195" s="32" t="s">
        <v>30</v>
      </c>
      <c r="DO195" s="33" t="s">
        <v>30</v>
      </c>
    </row>
    <row r="196" spans="1:119" ht="21" customHeight="1" x14ac:dyDescent="0.25">
      <c r="A196" s="66" t="s">
        <v>293</v>
      </c>
      <c r="B196" s="67" t="s">
        <v>279</v>
      </c>
      <c r="C196" s="68" t="s">
        <v>294</v>
      </c>
      <c r="D196" s="26">
        <v>1</v>
      </c>
      <c r="E196" s="27">
        <v>12000000</v>
      </c>
      <c r="F196" s="27">
        <v>11400000</v>
      </c>
      <c r="G196" s="133"/>
      <c r="H196" s="133"/>
      <c r="I196" s="143">
        <f t="shared" si="717"/>
        <v>3.6261886214694741E-2</v>
      </c>
      <c r="J196" s="27">
        <f t="shared" si="768"/>
        <v>11700000</v>
      </c>
      <c r="K196" s="28">
        <f t="shared" si="718"/>
        <v>2223000</v>
      </c>
      <c r="L196" s="29">
        <f t="shared" ref="L196:L259" si="778">+J196+K196</f>
        <v>13923000</v>
      </c>
      <c r="M196" s="26">
        <v>1</v>
      </c>
      <c r="N196" s="27">
        <v>12000000</v>
      </c>
      <c r="O196" s="27">
        <v>10800000</v>
      </c>
      <c r="P196" s="145"/>
      <c r="Q196" s="145"/>
      <c r="R196" s="143">
        <f t="shared" si="719"/>
        <v>7.4432292756478682E-2</v>
      </c>
      <c r="S196" s="27">
        <f t="shared" si="720"/>
        <v>11400000</v>
      </c>
      <c r="T196" s="28">
        <f t="shared" si="721"/>
        <v>2166000</v>
      </c>
      <c r="U196" s="30">
        <f t="shared" si="722"/>
        <v>13566000</v>
      </c>
      <c r="V196" s="26">
        <v>1</v>
      </c>
      <c r="W196" s="27">
        <v>12000000</v>
      </c>
      <c r="X196" s="27">
        <v>12960000</v>
      </c>
      <c r="Y196" s="145"/>
      <c r="Z196" s="145"/>
      <c r="AA196" s="143">
        <f t="shared" si="723"/>
        <v>5.4392829322042112E-2</v>
      </c>
      <c r="AB196" s="27">
        <f t="shared" si="724"/>
        <v>12480000</v>
      </c>
      <c r="AC196" s="28">
        <f t="shared" si="725"/>
        <v>2371200</v>
      </c>
      <c r="AD196" s="29">
        <f t="shared" si="726"/>
        <v>14851200</v>
      </c>
      <c r="AE196" s="26">
        <v>1</v>
      </c>
      <c r="AF196" s="27">
        <v>12000000</v>
      </c>
      <c r="AG196" s="27">
        <v>13440000</v>
      </c>
      <c r="AH196" s="145"/>
      <c r="AI196" s="145"/>
      <c r="AJ196" s="143">
        <f t="shared" si="769"/>
        <v>8.0049824285269536E-2</v>
      </c>
      <c r="AK196" s="27">
        <f t="shared" si="690"/>
        <v>12720000</v>
      </c>
      <c r="AL196" s="28">
        <f t="shared" si="770"/>
        <v>2416800</v>
      </c>
      <c r="AM196" s="30">
        <f t="shared" si="691"/>
        <v>15136800</v>
      </c>
      <c r="AN196" s="26">
        <v>1</v>
      </c>
      <c r="AO196" s="27">
        <v>12000000</v>
      </c>
      <c r="AP196" s="27">
        <v>15870000</v>
      </c>
      <c r="AQ196" s="145"/>
      <c r="AR196" s="145"/>
      <c r="AS196" s="143">
        <f t="shared" si="771"/>
        <v>0.19637626431230276</v>
      </c>
      <c r="AT196" s="27">
        <f t="shared" si="727"/>
        <v>13935000</v>
      </c>
      <c r="AU196" s="28">
        <f t="shared" si="728"/>
        <v>2647650</v>
      </c>
      <c r="AV196" s="30">
        <f t="shared" si="729"/>
        <v>16582650</v>
      </c>
      <c r="AW196" s="26">
        <v>1</v>
      </c>
      <c r="AX196" s="27">
        <v>12000000</v>
      </c>
      <c r="AY196" s="27">
        <v>13800000</v>
      </c>
      <c r="AZ196" s="145"/>
      <c r="BA196" s="145"/>
      <c r="BB196" s="143">
        <f t="shared" si="772"/>
        <v>9.8666062491146164E-2</v>
      </c>
      <c r="BC196" s="27">
        <f t="shared" si="730"/>
        <v>12900000</v>
      </c>
      <c r="BD196" s="27">
        <f t="shared" si="731"/>
        <v>2451000</v>
      </c>
      <c r="BE196" s="27">
        <f t="shared" si="732"/>
        <v>15351000</v>
      </c>
      <c r="BF196" s="26">
        <v>1</v>
      </c>
      <c r="BG196" s="27">
        <v>9600000</v>
      </c>
      <c r="BH196" s="27">
        <v>9120000</v>
      </c>
      <c r="BI196" s="145"/>
      <c r="BJ196" s="145"/>
      <c r="BK196" s="143">
        <f t="shared" si="773"/>
        <v>3.6261886214694741E-2</v>
      </c>
      <c r="BL196" s="27">
        <f t="shared" si="733"/>
        <v>9360000</v>
      </c>
      <c r="BM196" s="27">
        <f t="shared" si="734"/>
        <v>1778400</v>
      </c>
      <c r="BN196" s="28">
        <f t="shared" si="735"/>
        <v>11138400</v>
      </c>
      <c r="BO196" s="26">
        <v>1</v>
      </c>
      <c r="BP196" s="27">
        <v>9600000</v>
      </c>
      <c r="BQ196" s="27">
        <v>10368000</v>
      </c>
      <c r="BR196" s="148"/>
      <c r="BS196" s="148"/>
      <c r="BT196" s="143">
        <f t="shared" si="774"/>
        <v>5.4392829322042112E-2</v>
      </c>
      <c r="BU196" s="27">
        <f t="shared" si="736"/>
        <v>9984000</v>
      </c>
      <c r="BV196" s="28">
        <f t="shared" si="737"/>
        <v>1896960</v>
      </c>
      <c r="BW196" s="30">
        <f t="shared" si="738"/>
        <v>11880960</v>
      </c>
      <c r="BX196" s="26">
        <v>1</v>
      </c>
      <c r="BY196" s="28">
        <v>9600000</v>
      </c>
      <c r="BZ196" s="28">
        <v>11197440</v>
      </c>
      <c r="CA196" s="156"/>
      <c r="CB196" s="156"/>
      <c r="CC196" s="177">
        <f t="shared" si="775"/>
        <v>0.10862497081743124</v>
      </c>
      <c r="CD196" s="28">
        <f t="shared" si="739"/>
        <v>10398720</v>
      </c>
      <c r="CE196" s="28">
        <f t="shared" si="740"/>
        <v>1975756.8</v>
      </c>
      <c r="CF196" s="29">
        <f t="shared" si="741"/>
        <v>12374476.800000001</v>
      </c>
      <c r="CG196" s="31" t="s">
        <v>30</v>
      </c>
      <c r="CH196" s="32" t="s">
        <v>30</v>
      </c>
      <c r="CI196" s="32" t="s">
        <v>30</v>
      </c>
      <c r="CJ196" s="32" t="s">
        <v>30</v>
      </c>
      <c r="CK196" s="32" t="s">
        <v>30</v>
      </c>
      <c r="CL196" s="32" t="s">
        <v>30</v>
      </c>
      <c r="CM196" s="32" t="s">
        <v>30</v>
      </c>
      <c r="CN196" s="32" t="s">
        <v>30</v>
      </c>
      <c r="CO196" s="32" t="s">
        <v>30</v>
      </c>
      <c r="CP196" s="31" t="s">
        <v>30</v>
      </c>
      <c r="CQ196" s="32" t="s">
        <v>30</v>
      </c>
      <c r="CR196" s="32" t="s">
        <v>30</v>
      </c>
      <c r="CS196" s="32" t="s">
        <v>30</v>
      </c>
      <c r="CT196" s="32" t="s">
        <v>30</v>
      </c>
      <c r="CU196" s="32" t="s">
        <v>30</v>
      </c>
      <c r="CV196" s="32" t="s">
        <v>30</v>
      </c>
      <c r="CW196" s="32" t="s">
        <v>30</v>
      </c>
      <c r="CX196" s="34" t="s">
        <v>30</v>
      </c>
      <c r="CY196" s="31" t="s">
        <v>30</v>
      </c>
      <c r="CZ196" s="32" t="s">
        <v>30</v>
      </c>
      <c r="DA196" s="32" t="s">
        <v>30</v>
      </c>
      <c r="DB196" s="32" t="s">
        <v>30</v>
      </c>
      <c r="DC196" s="32" t="s">
        <v>30</v>
      </c>
      <c r="DD196" s="32" t="s">
        <v>30</v>
      </c>
      <c r="DE196" s="32" t="s">
        <v>30</v>
      </c>
      <c r="DF196" s="32" t="s">
        <v>30</v>
      </c>
      <c r="DG196" s="32" t="s">
        <v>30</v>
      </c>
      <c r="DH196" s="31" t="s">
        <v>30</v>
      </c>
      <c r="DI196" s="32" t="s">
        <v>30</v>
      </c>
      <c r="DJ196" s="32" t="s">
        <v>30</v>
      </c>
      <c r="DK196" s="32" t="s">
        <v>30</v>
      </c>
      <c r="DL196" s="32" t="s">
        <v>30</v>
      </c>
      <c r="DM196" s="32" t="s">
        <v>30</v>
      </c>
      <c r="DN196" s="32" t="s">
        <v>30</v>
      </c>
      <c r="DO196" s="33" t="s">
        <v>30</v>
      </c>
    </row>
    <row r="197" spans="1:119" ht="21" customHeight="1" x14ac:dyDescent="0.25">
      <c r="A197" s="66" t="s">
        <v>295</v>
      </c>
      <c r="B197" s="67" t="s">
        <v>279</v>
      </c>
      <c r="C197" s="68" t="s">
        <v>296</v>
      </c>
      <c r="D197" s="26">
        <v>1</v>
      </c>
      <c r="E197" s="27">
        <v>4800000</v>
      </c>
      <c r="F197" s="27">
        <v>4560000</v>
      </c>
      <c r="G197" s="133"/>
      <c r="H197" s="133"/>
      <c r="I197" s="143">
        <f t="shared" si="717"/>
        <v>3.6261886214694741E-2</v>
      </c>
      <c r="J197" s="27">
        <f t="shared" si="768"/>
        <v>4680000</v>
      </c>
      <c r="K197" s="28">
        <f t="shared" si="718"/>
        <v>889200</v>
      </c>
      <c r="L197" s="29">
        <f t="shared" si="778"/>
        <v>5569200</v>
      </c>
      <c r="M197" s="26">
        <v>1</v>
      </c>
      <c r="N197" s="27">
        <v>4800000</v>
      </c>
      <c r="O197" s="27">
        <v>4320000</v>
      </c>
      <c r="P197" s="145"/>
      <c r="Q197" s="145"/>
      <c r="R197" s="143">
        <f t="shared" si="719"/>
        <v>7.4432292756478682E-2</v>
      </c>
      <c r="S197" s="27">
        <f t="shared" si="720"/>
        <v>4560000</v>
      </c>
      <c r="T197" s="28">
        <f t="shared" si="721"/>
        <v>866400</v>
      </c>
      <c r="U197" s="30">
        <f t="shared" si="722"/>
        <v>5426400</v>
      </c>
      <c r="V197" s="26">
        <v>1</v>
      </c>
      <c r="W197" s="27">
        <v>4800000</v>
      </c>
      <c r="X197" s="27">
        <v>5184000</v>
      </c>
      <c r="Y197" s="145"/>
      <c r="Z197" s="145"/>
      <c r="AA197" s="143">
        <f t="shared" si="723"/>
        <v>5.4392829322042112E-2</v>
      </c>
      <c r="AB197" s="27">
        <f t="shared" si="724"/>
        <v>4992000</v>
      </c>
      <c r="AC197" s="28">
        <f t="shared" si="725"/>
        <v>948480</v>
      </c>
      <c r="AD197" s="29">
        <f t="shared" si="726"/>
        <v>5940480</v>
      </c>
      <c r="AE197" s="26">
        <v>1</v>
      </c>
      <c r="AF197" s="27">
        <v>4800000</v>
      </c>
      <c r="AG197" s="27">
        <v>5376000</v>
      </c>
      <c r="AH197" s="145"/>
      <c r="AI197" s="145"/>
      <c r="AJ197" s="143">
        <f t="shared" si="769"/>
        <v>8.0049824285269522E-2</v>
      </c>
      <c r="AK197" s="27">
        <f t="shared" si="690"/>
        <v>5088000</v>
      </c>
      <c r="AL197" s="28">
        <f t="shared" si="770"/>
        <v>966720</v>
      </c>
      <c r="AM197" s="30">
        <f t="shared" si="691"/>
        <v>6054720</v>
      </c>
      <c r="AN197" s="26">
        <v>1</v>
      </c>
      <c r="AO197" s="27">
        <v>4800000</v>
      </c>
      <c r="AP197" s="27">
        <v>6348000</v>
      </c>
      <c r="AQ197" s="145"/>
      <c r="AR197" s="145"/>
      <c r="AS197" s="143">
        <f t="shared" si="771"/>
        <v>0.19637626431230276</v>
      </c>
      <c r="AT197" s="27">
        <f t="shared" si="727"/>
        <v>5574000</v>
      </c>
      <c r="AU197" s="28">
        <f t="shared" si="728"/>
        <v>1059060</v>
      </c>
      <c r="AV197" s="30">
        <f t="shared" si="729"/>
        <v>6633060</v>
      </c>
      <c r="AW197" s="26">
        <v>1</v>
      </c>
      <c r="AX197" s="27">
        <v>4800000</v>
      </c>
      <c r="AY197" s="27">
        <v>5520000</v>
      </c>
      <c r="AZ197" s="145"/>
      <c r="BA197" s="145"/>
      <c r="BB197" s="143">
        <f t="shared" si="772"/>
        <v>9.8666062491146164E-2</v>
      </c>
      <c r="BC197" s="27">
        <f t="shared" si="730"/>
        <v>5160000</v>
      </c>
      <c r="BD197" s="27">
        <f t="shared" si="731"/>
        <v>980400</v>
      </c>
      <c r="BE197" s="27">
        <f t="shared" si="732"/>
        <v>6140400</v>
      </c>
      <c r="BF197" s="26">
        <v>1</v>
      </c>
      <c r="BG197" s="27">
        <v>3840000</v>
      </c>
      <c r="BH197" s="27">
        <v>3648000</v>
      </c>
      <c r="BI197" s="145"/>
      <c r="BJ197" s="145"/>
      <c r="BK197" s="143">
        <f t="shared" si="773"/>
        <v>3.6261886214694741E-2</v>
      </c>
      <c r="BL197" s="27">
        <f t="shared" si="733"/>
        <v>3744000</v>
      </c>
      <c r="BM197" s="27">
        <f t="shared" si="734"/>
        <v>711360</v>
      </c>
      <c r="BN197" s="28">
        <f t="shared" si="735"/>
        <v>4455360</v>
      </c>
      <c r="BO197" s="26">
        <v>1</v>
      </c>
      <c r="BP197" s="27">
        <v>3840000</v>
      </c>
      <c r="BQ197" s="27">
        <v>4147200</v>
      </c>
      <c r="BR197" s="148"/>
      <c r="BS197" s="148"/>
      <c r="BT197" s="143">
        <f t="shared" si="774"/>
        <v>5.4392829322042119E-2</v>
      </c>
      <c r="BU197" s="27">
        <f t="shared" si="736"/>
        <v>3993600</v>
      </c>
      <c r="BV197" s="28">
        <f t="shared" si="737"/>
        <v>758784</v>
      </c>
      <c r="BW197" s="30">
        <f t="shared" si="738"/>
        <v>4752384</v>
      </c>
      <c r="BX197" s="26">
        <v>1</v>
      </c>
      <c r="BY197" s="28">
        <v>3840000</v>
      </c>
      <c r="BZ197" s="28">
        <v>4478976</v>
      </c>
      <c r="CA197" s="156"/>
      <c r="CB197" s="156"/>
      <c r="CC197" s="177">
        <f t="shared" si="775"/>
        <v>0.10862497081743122</v>
      </c>
      <c r="CD197" s="28">
        <f t="shared" si="739"/>
        <v>4159488</v>
      </c>
      <c r="CE197" s="28">
        <f t="shared" si="740"/>
        <v>790302.71999999997</v>
      </c>
      <c r="CF197" s="29">
        <f t="shared" si="741"/>
        <v>4949790.7199999997</v>
      </c>
      <c r="CG197" s="26">
        <v>1</v>
      </c>
      <c r="CH197" s="27">
        <v>3072000</v>
      </c>
      <c r="CI197" s="27">
        <v>2856960</v>
      </c>
      <c r="CJ197" s="148"/>
      <c r="CK197" s="148"/>
      <c r="CL197" s="143">
        <f>+STDEVA(CH197:CI197)/AVERAGE(CH197:CI197)</f>
        <v>5.1292719878816923E-2</v>
      </c>
      <c r="CM197" s="27">
        <f>+AVERAGE(CH197:CJ197)</f>
        <v>2964480</v>
      </c>
      <c r="CN197" s="27">
        <f t="shared" ref="CN197:CN198" si="779">+CM197*19%</f>
        <v>563251.19999999995</v>
      </c>
      <c r="CO197" s="28">
        <f t="shared" ref="CO197:CO198" si="780">+CN197+CM197</f>
        <v>3527731.2000000002</v>
      </c>
      <c r="CP197" s="26">
        <v>1</v>
      </c>
      <c r="CQ197" s="27">
        <v>3072000</v>
      </c>
      <c r="CR197" s="27">
        <v>2856960</v>
      </c>
      <c r="CS197" s="148"/>
      <c r="CT197" s="148"/>
      <c r="CU197" s="143">
        <f t="shared" si="776"/>
        <v>5.1292719878816923E-2</v>
      </c>
      <c r="CV197" s="27">
        <f t="shared" ref="CV197:CV198" si="781">+AVERAGE(CQ197:CS197)</f>
        <v>2964480</v>
      </c>
      <c r="CW197" s="28">
        <f t="shared" ref="CW197:CW198" si="782">+CV197*19%</f>
        <v>563251.19999999995</v>
      </c>
      <c r="CX197" s="29">
        <f t="shared" ref="CX197:CX198" si="783">+CW197+CV197</f>
        <v>3527731.2000000002</v>
      </c>
      <c r="CY197" s="26">
        <v>1</v>
      </c>
      <c r="CZ197" s="27">
        <v>3072000</v>
      </c>
      <c r="DA197" s="27">
        <v>2457600</v>
      </c>
      <c r="DB197" s="133"/>
      <c r="DC197" s="133"/>
      <c r="DD197" s="143">
        <f t="shared" si="777"/>
        <v>0.15713484026367724</v>
      </c>
      <c r="DE197" s="27">
        <f t="shared" ref="DE197:DE198" si="784">+AVERAGE(CZ197:DB197)</f>
        <v>2764800</v>
      </c>
      <c r="DF197" s="27">
        <f t="shared" ref="DF197:DF198" si="785">+DE197*19%</f>
        <v>525312</v>
      </c>
      <c r="DG197" s="28">
        <f t="shared" ref="DG197:DG198" si="786">+DF197+DE197</f>
        <v>3290112</v>
      </c>
      <c r="DH197" s="31" t="s">
        <v>30</v>
      </c>
      <c r="DI197" s="32" t="s">
        <v>30</v>
      </c>
      <c r="DJ197" s="32" t="s">
        <v>30</v>
      </c>
      <c r="DK197" s="32" t="s">
        <v>30</v>
      </c>
      <c r="DL197" s="32" t="s">
        <v>30</v>
      </c>
      <c r="DM197" s="32" t="s">
        <v>30</v>
      </c>
      <c r="DN197" s="32" t="s">
        <v>30</v>
      </c>
      <c r="DO197" s="33" t="s">
        <v>30</v>
      </c>
    </row>
    <row r="198" spans="1:119" ht="21" customHeight="1" x14ac:dyDescent="0.25">
      <c r="A198" s="66" t="s">
        <v>297</v>
      </c>
      <c r="B198" s="67" t="s">
        <v>279</v>
      </c>
      <c r="C198" s="68" t="s">
        <v>298</v>
      </c>
      <c r="D198" s="26">
        <v>1</v>
      </c>
      <c r="E198" s="27">
        <v>150000</v>
      </c>
      <c r="F198" s="27">
        <v>650000</v>
      </c>
      <c r="G198" s="133"/>
      <c r="H198" s="133"/>
      <c r="I198" s="163">
        <f t="shared" si="717"/>
        <v>0.88388347648318433</v>
      </c>
      <c r="J198" s="205">
        <f t="shared" si="768"/>
        <v>400000</v>
      </c>
      <c r="K198" s="28">
        <f t="shared" si="718"/>
        <v>76000</v>
      </c>
      <c r="L198" s="29">
        <f t="shared" si="778"/>
        <v>476000</v>
      </c>
      <c r="M198" s="26">
        <v>1</v>
      </c>
      <c r="N198" s="27">
        <v>150000</v>
      </c>
      <c r="O198" s="27">
        <v>650000</v>
      </c>
      <c r="P198" s="145"/>
      <c r="Q198" s="145"/>
      <c r="R198" s="163">
        <f t="shared" si="719"/>
        <v>0.88388347648318433</v>
      </c>
      <c r="S198" s="205">
        <f t="shared" si="720"/>
        <v>400000</v>
      </c>
      <c r="T198" s="28">
        <f t="shared" si="721"/>
        <v>76000</v>
      </c>
      <c r="U198" s="30">
        <f t="shared" si="722"/>
        <v>476000</v>
      </c>
      <c r="V198" s="26">
        <v>1</v>
      </c>
      <c r="W198" s="27">
        <v>150000</v>
      </c>
      <c r="X198" s="27">
        <v>650000</v>
      </c>
      <c r="Y198" s="145"/>
      <c r="Z198" s="145"/>
      <c r="AA198" s="163">
        <f t="shared" si="723"/>
        <v>0.88388347648318433</v>
      </c>
      <c r="AB198" s="205">
        <f t="shared" si="724"/>
        <v>400000</v>
      </c>
      <c r="AC198" s="28">
        <f t="shared" si="725"/>
        <v>76000</v>
      </c>
      <c r="AD198" s="29">
        <f t="shared" si="726"/>
        <v>476000</v>
      </c>
      <c r="AE198" s="26">
        <v>1</v>
      </c>
      <c r="AF198" s="27">
        <v>150000</v>
      </c>
      <c r="AG198" s="27">
        <v>650000</v>
      </c>
      <c r="AH198" s="145"/>
      <c r="AI198" s="145"/>
      <c r="AJ198" s="163">
        <f t="shared" si="769"/>
        <v>0.88388347648318433</v>
      </c>
      <c r="AK198" s="205">
        <f t="shared" si="690"/>
        <v>400000</v>
      </c>
      <c r="AL198" s="28">
        <f t="shared" si="770"/>
        <v>76000</v>
      </c>
      <c r="AM198" s="30">
        <f t="shared" si="691"/>
        <v>476000</v>
      </c>
      <c r="AN198" s="26">
        <v>1</v>
      </c>
      <c r="AO198" s="27">
        <v>150000</v>
      </c>
      <c r="AP198" s="27">
        <v>650000</v>
      </c>
      <c r="AQ198" s="145"/>
      <c r="AR198" s="27">
        <f>+(140000*1.0928)*1.052</f>
        <v>160947.584</v>
      </c>
      <c r="AS198" s="163">
        <f t="shared" si="771"/>
        <v>0.88388347648318433</v>
      </c>
      <c r="AT198" s="155">
        <f>+AVERAGE(AO198,AR198)</f>
        <v>155473.79200000002</v>
      </c>
      <c r="AU198" s="28">
        <f t="shared" si="728"/>
        <v>29540.020480000003</v>
      </c>
      <c r="AV198" s="30">
        <f t="shared" si="729"/>
        <v>185013.81248000002</v>
      </c>
      <c r="AW198" s="26">
        <v>1</v>
      </c>
      <c r="AX198" s="27">
        <v>150000</v>
      </c>
      <c r="AY198" s="27">
        <v>650000</v>
      </c>
      <c r="AZ198" s="145"/>
      <c r="BA198" s="145"/>
      <c r="BB198" s="169">
        <f t="shared" si="772"/>
        <v>0.88388347648318433</v>
      </c>
      <c r="BC198" s="205">
        <f t="shared" si="730"/>
        <v>400000</v>
      </c>
      <c r="BD198" s="27">
        <f t="shared" si="731"/>
        <v>76000</v>
      </c>
      <c r="BE198" s="27">
        <f t="shared" si="732"/>
        <v>476000</v>
      </c>
      <c r="BF198" s="26">
        <v>1</v>
      </c>
      <c r="BG198" s="27">
        <v>120000</v>
      </c>
      <c r="BH198" s="27">
        <v>114000</v>
      </c>
      <c r="BI198" s="145"/>
      <c r="BJ198" s="145"/>
      <c r="BK198" s="143">
        <f t="shared" si="773"/>
        <v>3.6261886214694741E-2</v>
      </c>
      <c r="BL198" s="27">
        <f t="shared" si="733"/>
        <v>117000</v>
      </c>
      <c r="BM198" s="27">
        <f t="shared" si="734"/>
        <v>22230</v>
      </c>
      <c r="BN198" s="28">
        <f t="shared" si="735"/>
        <v>139230</v>
      </c>
      <c r="BO198" s="26">
        <v>1</v>
      </c>
      <c r="BP198" s="27">
        <v>120000</v>
      </c>
      <c r="BQ198" s="27">
        <v>129600</v>
      </c>
      <c r="BR198" s="148"/>
      <c r="BS198" s="148"/>
      <c r="BT198" s="143">
        <f t="shared" si="774"/>
        <v>5.4392829322042119E-2</v>
      </c>
      <c r="BU198" s="27">
        <f t="shared" si="736"/>
        <v>124800</v>
      </c>
      <c r="BV198" s="28">
        <f t="shared" si="737"/>
        <v>23712</v>
      </c>
      <c r="BW198" s="30">
        <f t="shared" si="738"/>
        <v>148512</v>
      </c>
      <c r="BX198" s="26">
        <v>1</v>
      </c>
      <c r="BY198" s="28">
        <v>120000</v>
      </c>
      <c r="BZ198" s="28">
        <v>139968</v>
      </c>
      <c r="CA198" s="156"/>
      <c r="CB198" s="156"/>
      <c r="CC198" s="177">
        <f t="shared" si="775"/>
        <v>0.10862497081743122</v>
      </c>
      <c r="CD198" s="28">
        <f t="shared" si="739"/>
        <v>129984</v>
      </c>
      <c r="CE198" s="28">
        <f t="shared" si="740"/>
        <v>24696.959999999999</v>
      </c>
      <c r="CF198" s="29">
        <f t="shared" si="741"/>
        <v>154680.95999999999</v>
      </c>
      <c r="CG198" s="26">
        <v>1</v>
      </c>
      <c r="CH198" s="27">
        <v>96000</v>
      </c>
      <c r="CI198" s="27">
        <v>850000</v>
      </c>
      <c r="CJ198" s="148"/>
      <c r="CK198" s="148"/>
      <c r="CL198" s="163">
        <f>+STDEVA(CH198:CI198)/AVERAGE(CH198:CI198)</f>
        <v>1.1271850169443063</v>
      </c>
      <c r="CM198" s="205">
        <f>+AVERAGE(CH198:CJ198)</f>
        <v>473000</v>
      </c>
      <c r="CN198" s="27">
        <f t="shared" si="779"/>
        <v>89870</v>
      </c>
      <c r="CO198" s="28">
        <f t="shared" si="780"/>
        <v>562870</v>
      </c>
      <c r="CP198" s="26">
        <v>1</v>
      </c>
      <c r="CQ198" s="27">
        <v>96000</v>
      </c>
      <c r="CR198" s="27">
        <v>850000</v>
      </c>
      <c r="CS198" s="148"/>
      <c r="CT198" s="148"/>
      <c r="CU198" s="163">
        <f t="shared" si="776"/>
        <v>1.1271850169443063</v>
      </c>
      <c r="CV198" s="205">
        <f t="shared" si="781"/>
        <v>473000</v>
      </c>
      <c r="CW198" s="28">
        <f t="shared" si="782"/>
        <v>89870</v>
      </c>
      <c r="CX198" s="29">
        <f t="shared" si="783"/>
        <v>562870</v>
      </c>
      <c r="CY198" s="26">
        <v>1</v>
      </c>
      <c r="CZ198" s="27">
        <v>96000</v>
      </c>
      <c r="DA198" s="27">
        <v>150000</v>
      </c>
      <c r="DB198" s="133"/>
      <c r="DC198" s="133"/>
      <c r="DD198" s="143">
        <f t="shared" si="777"/>
        <v>0.31043712344775259</v>
      </c>
      <c r="DE198" s="27">
        <f t="shared" si="784"/>
        <v>123000</v>
      </c>
      <c r="DF198" s="27">
        <f t="shared" si="785"/>
        <v>23370</v>
      </c>
      <c r="DG198" s="28">
        <f t="shared" si="786"/>
        <v>146370</v>
      </c>
      <c r="DH198" s="31" t="s">
        <v>30</v>
      </c>
      <c r="DI198" s="32" t="s">
        <v>30</v>
      </c>
      <c r="DJ198" s="32" t="s">
        <v>30</v>
      </c>
      <c r="DK198" s="32" t="s">
        <v>30</v>
      </c>
      <c r="DL198" s="32" t="s">
        <v>30</v>
      </c>
      <c r="DM198" s="32" t="s">
        <v>30</v>
      </c>
      <c r="DN198" s="32" t="s">
        <v>30</v>
      </c>
      <c r="DO198" s="33" t="s">
        <v>30</v>
      </c>
    </row>
    <row r="199" spans="1:119" ht="21" customHeight="1" x14ac:dyDescent="0.25">
      <c r="A199" s="66" t="s">
        <v>299</v>
      </c>
      <c r="B199" s="67" t="s">
        <v>279</v>
      </c>
      <c r="C199" s="68" t="s">
        <v>300</v>
      </c>
      <c r="D199" s="26">
        <v>1</v>
      </c>
      <c r="E199" s="27">
        <v>4000000</v>
      </c>
      <c r="F199" s="27">
        <v>3800000</v>
      </c>
      <c r="G199" s="133"/>
      <c r="H199" s="133"/>
      <c r="I199" s="143">
        <f t="shared" si="717"/>
        <v>3.6261886214694748E-2</v>
      </c>
      <c r="J199" s="27">
        <f t="shared" si="768"/>
        <v>3900000</v>
      </c>
      <c r="K199" s="28">
        <f t="shared" si="718"/>
        <v>741000</v>
      </c>
      <c r="L199" s="29">
        <f t="shared" si="778"/>
        <v>4641000</v>
      </c>
      <c r="M199" s="26">
        <v>1</v>
      </c>
      <c r="N199" s="27">
        <v>4000000</v>
      </c>
      <c r="O199" s="27">
        <v>3600000</v>
      </c>
      <c r="P199" s="145"/>
      <c r="Q199" s="145"/>
      <c r="R199" s="143">
        <f t="shared" si="719"/>
        <v>7.4432292756478696E-2</v>
      </c>
      <c r="S199" s="27">
        <f t="shared" si="720"/>
        <v>3800000</v>
      </c>
      <c r="T199" s="28">
        <f t="shared" si="721"/>
        <v>722000</v>
      </c>
      <c r="U199" s="30">
        <f t="shared" si="722"/>
        <v>4522000</v>
      </c>
      <c r="V199" s="26">
        <v>1</v>
      </c>
      <c r="W199" s="27">
        <v>4000000</v>
      </c>
      <c r="X199" s="27">
        <v>4320000</v>
      </c>
      <c r="Y199" s="145"/>
      <c r="Z199" s="145"/>
      <c r="AA199" s="143">
        <f t="shared" si="723"/>
        <v>5.4392829322042119E-2</v>
      </c>
      <c r="AB199" s="27">
        <f t="shared" si="724"/>
        <v>4160000</v>
      </c>
      <c r="AC199" s="28">
        <f t="shared" si="725"/>
        <v>790400</v>
      </c>
      <c r="AD199" s="29">
        <f t="shared" si="726"/>
        <v>4950400</v>
      </c>
      <c r="AE199" s="26">
        <v>1</v>
      </c>
      <c r="AF199" s="27">
        <v>4000000</v>
      </c>
      <c r="AG199" s="27">
        <v>4480000</v>
      </c>
      <c r="AH199" s="145"/>
      <c r="AI199" s="145"/>
      <c r="AJ199" s="143">
        <f t="shared" si="769"/>
        <v>8.0049824285269522E-2</v>
      </c>
      <c r="AK199" s="27">
        <f t="shared" si="690"/>
        <v>4240000</v>
      </c>
      <c r="AL199" s="28">
        <f t="shared" si="770"/>
        <v>805600</v>
      </c>
      <c r="AM199" s="30">
        <f t="shared" si="691"/>
        <v>5045600</v>
      </c>
      <c r="AN199" s="26">
        <v>1</v>
      </c>
      <c r="AO199" s="27">
        <v>4000000</v>
      </c>
      <c r="AP199" s="27">
        <v>5290000</v>
      </c>
      <c r="AQ199" s="145"/>
      <c r="AR199" s="145"/>
      <c r="AS199" s="143">
        <f t="shared" si="771"/>
        <v>0.19637626431230276</v>
      </c>
      <c r="AT199" s="27">
        <f t="shared" si="727"/>
        <v>4645000</v>
      </c>
      <c r="AU199" s="28">
        <f t="shared" si="728"/>
        <v>882550</v>
      </c>
      <c r="AV199" s="30">
        <f t="shared" si="729"/>
        <v>5527550</v>
      </c>
      <c r="AW199" s="26">
        <v>1</v>
      </c>
      <c r="AX199" s="27">
        <v>4000000</v>
      </c>
      <c r="AY199" s="27">
        <v>4600000</v>
      </c>
      <c r="AZ199" s="145"/>
      <c r="BA199" s="145"/>
      <c r="BB199" s="143">
        <f t="shared" si="772"/>
        <v>9.8666062491146164E-2</v>
      </c>
      <c r="BC199" s="27">
        <f t="shared" si="730"/>
        <v>4300000</v>
      </c>
      <c r="BD199" s="27">
        <f t="shared" si="731"/>
        <v>817000</v>
      </c>
      <c r="BE199" s="27">
        <f t="shared" si="732"/>
        <v>5117000</v>
      </c>
      <c r="BF199" s="26">
        <v>1</v>
      </c>
      <c r="BG199" s="27">
        <v>3200000</v>
      </c>
      <c r="BH199" s="27">
        <v>3040000</v>
      </c>
      <c r="BI199" s="145"/>
      <c r="BJ199" s="145"/>
      <c r="BK199" s="143">
        <f t="shared" si="773"/>
        <v>3.6261886214694741E-2</v>
      </c>
      <c r="BL199" s="27">
        <f t="shared" si="733"/>
        <v>3120000</v>
      </c>
      <c r="BM199" s="27">
        <f t="shared" si="734"/>
        <v>592800</v>
      </c>
      <c r="BN199" s="28">
        <f t="shared" si="735"/>
        <v>3712800</v>
      </c>
      <c r="BO199" s="26">
        <v>1</v>
      </c>
      <c r="BP199" s="27">
        <v>3200000</v>
      </c>
      <c r="BQ199" s="27">
        <v>3456000</v>
      </c>
      <c r="BR199" s="148"/>
      <c r="BS199" s="148"/>
      <c r="BT199" s="143">
        <f t="shared" si="774"/>
        <v>5.4392829322042119E-2</v>
      </c>
      <c r="BU199" s="27">
        <f t="shared" si="736"/>
        <v>3328000</v>
      </c>
      <c r="BV199" s="28">
        <f t="shared" si="737"/>
        <v>632320</v>
      </c>
      <c r="BW199" s="30">
        <f t="shared" si="738"/>
        <v>3960320</v>
      </c>
      <c r="BX199" s="26">
        <v>1</v>
      </c>
      <c r="BY199" s="28">
        <v>3200000</v>
      </c>
      <c r="BZ199" s="28">
        <v>3732480</v>
      </c>
      <c r="CA199" s="156"/>
      <c r="CB199" s="156"/>
      <c r="CC199" s="177">
        <f t="shared" si="775"/>
        <v>0.10862497081743124</v>
      </c>
      <c r="CD199" s="28">
        <f t="shared" si="739"/>
        <v>3466240</v>
      </c>
      <c r="CE199" s="28">
        <f t="shared" si="740"/>
        <v>658585.59999999998</v>
      </c>
      <c r="CF199" s="29">
        <f t="shared" si="741"/>
        <v>4124825.6000000001</v>
      </c>
      <c r="CG199" s="31" t="s">
        <v>30</v>
      </c>
      <c r="CH199" s="32" t="s">
        <v>30</v>
      </c>
      <c r="CI199" s="32" t="s">
        <v>30</v>
      </c>
      <c r="CJ199" s="32" t="s">
        <v>30</v>
      </c>
      <c r="CK199" s="32" t="s">
        <v>30</v>
      </c>
      <c r="CL199" s="32" t="s">
        <v>30</v>
      </c>
      <c r="CM199" s="32" t="s">
        <v>30</v>
      </c>
      <c r="CN199" s="32" t="s">
        <v>30</v>
      </c>
      <c r="CO199" s="32" t="s">
        <v>30</v>
      </c>
      <c r="CP199" s="31" t="s">
        <v>30</v>
      </c>
      <c r="CQ199" s="32" t="s">
        <v>30</v>
      </c>
      <c r="CR199" s="32" t="s">
        <v>30</v>
      </c>
      <c r="CS199" s="32" t="s">
        <v>30</v>
      </c>
      <c r="CT199" s="32" t="s">
        <v>30</v>
      </c>
      <c r="CU199" s="32" t="s">
        <v>30</v>
      </c>
      <c r="CV199" s="32" t="s">
        <v>30</v>
      </c>
      <c r="CW199" s="32" t="s">
        <v>30</v>
      </c>
      <c r="CX199" s="34" t="s">
        <v>30</v>
      </c>
      <c r="CY199" s="31" t="s">
        <v>30</v>
      </c>
      <c r="CZ199" s="32" t="s">
        <v>30</v>
      </c>
      <c r="DA199" s="32" t="s">
        <v>30</v>
      </c>
      <c r="DB199" s="32" t="s">
        <v>30</v>
      </c>
      <c r="DC199" s="32" t="s">
        <v>30</v>
      </c>
      <c r="DD199" s="32" t="s">
        <v>30</v>
      </c>
      <c r="DE199" s="32" t="s">
        <v>30</v>
      </c>
      <c r="DF199" s="32" t="s">
        <v>30</v>
      </c>
      <c r="DG199" s="32" t="s">
        <v>30</v>
      </c>
      <c r="DH199" s="31" t="s">
        <v>30</v>
      </c>
      <c r="DI199" s="32" t="s">
        <v>30</v>
      </c>
      <c r="DJ199" s="32" t="s">
        <v>30</v>
      </c>
      <c r="DK199" s="32" t="s">
        <v>30</v>
      </c>
      <c r="DL199" s="32" t="s">
        <v>30</v>
      </c>
      <c r="DM199" s="32" t="s">
        <v>30</v>
      </c>
      <c r="DN199" s="32" t="s">
        <v>30</v>
      </c>
      <c r="DO199" s="33" t="s">
        <v>30</v>
      </c>
    </row>
    <row r="200" spans="1:119" ht="21" customHeight="1" x14ac:dyDescent="0.25">
      <c r="A200" s="66" t="s">
        <v>301</v>
      </c>
      <c r="B200" s="67" t="s">
        <v>279</v>
      </c>
      <c r="C200" s="68" t="s">
        <v>302</v>
      </c>
      <c r="D200" s="26">
        <v>1</v>
      </c>
      <c r="E200" s="27">
        <v>150000</v>
      </c>
      <c r="F200" s="27">
        <v>3800000</v>
      </c>
      <c r="G200" s="133"/>
      <c r="H200" s="133"/>
      <c r="I200" s="169">
        <f t="shared" ref="I200" si="787">+STDEVA(E200:F200)/AVERAGE(E200:F200)</f>
        <v>1.3068049373827335</v>
      </c>
      <c r="J200" s="205">
        <f t="shared" si="768"/>
        <v>1975000</v>
      </c>
      <c r="K200" s="28">
        <f t="shared" si="718"/>
        <v>375250</v>
      </c>
      <c r="L200" s="29">
        <f t="shared" si="778"/>
        <v>2350250</v>
      </c>
      <c r="M200" s="26">
        <v>1</v>
      </c>
      <c r="N200" s="27">
        <v>150000</v>
      </c>
      <c r="O200" s="27">
        <v>135000</v>
      </c>
      <c r="P200" s="145"/>
      <c r="Q200" s="145"/>
      <c r="R200" s="143">
        <f t="shared" si="719"/>
        <v>7.4432292756478682E-2</v>
      </c>
      <c r="S200" s="27">
        <f t="shared" si="720"/>
        <v>142500</v>
      </c>
      <c r="T200" s="28">
        <f t="shared" si="721"/>
        <v>27075</v>
      </c>
      <c r="U200" s="30">
        <f t="shared" si="722"/>
        <v>169575</v>
      </c>
      <c r="V200" s="26">
        <v>1</v>
      </c>
      <c r="W200" s="27">
        <v>150000</v>
      </c>
      <c r="X200" s="27">
        <v>162000</v>
      </c>
      <c r="Y200" s="145"/>
      <c r="Z200" s="145"/>
      <c r="AA200" s="143">
        <f t="shared" si="723"/>
        <v>5.4392829322042112E-2</v>
      </c>
      <c r="AB200" s="27">
        <f t="shared" si="724"/>
        <v>156000</v>
      </c>
      <c r="AC200" s="28">
        <f t="shared" si="725"/>
        <v>29640</v>
      </c>
      <c r="AD200" s="29">
        <f t="shared" si="726"/>
        <v>185640</v>
      </c>
      <c r="AE200" s="26">
        <v>1</v>
      </c>
      <c r="AF200" s="27">
        <v>150000</v>
      </c>
      <c r="AG200" s="27">
        <v>168000</v>
      </c>
      <c r="AH200" s="145"/>
      <c r="AI200" s="145"/>
      <c r="AJ200" s="143">
        <f t="shared" si="769"/>
        <v>8.0049824285269522E-2</v>
      </c>
      <c r="AK200" s="27">
        <f t="shared" si="690"/>
        <v>159000</v>
      </c>
      <c r="AL200" s="28">
        <f t="shared" si="770"/>
        <v>30210</v>
      </c>
      <c r="AM200" s="30">
        <f t="shared" si="691"/>
        <v>189210</v>
      </c>
      <c r="AN200" s="26">
        <v>1</v>
      </c>
      <c r="AO200" s="27">
        <v>150000</v>
      </c>
      <c r="AP200" s="27">
        <v>198375</v>
      </c>
      <c r="AQ200" s="145"/>
      <c r="AR200" s="145"/>
      <c r="AS200" s="143">
        <f t="shared" si="771"/>
        <v>0.19637626431230276</v>
      </c>
      <c r="AT200" s="27">
        <f t="shared" si="727"/>
        <v>174187.5</v>
      </c>
      <c r="AU200" s="28">
        <f t="shared" si="728"/>
        <v>33095.625</v>
      </c>
      <c r="AV200" s="30">
        <f t="shared" si="729"/>
        <v>207283.125</v>
      </c>
      <c r="AW200" s="26">
        <v>1</v>
      </c>
      <c r="AX200" s="27">
        <v>150000</v>
      </c>
      <c r="AY200" s="27">
        <v>172500</v>
      </c>
      <c r="AZ200" s="145"/>
      <c r="BA200" s="145"/>
      <c r="BB200" s="143">
        <f t="shared" si="772"/>
        <v>9.8666062491146164E-2</v>
      </c>
      <c r="BC200" s="27">
        <f t="shared" si="730"/>
        <v>161250</v>
      </c>
      <c r="BD200" s="27">
        <f t="shared" si="731"/>
        <v>30637.5</v>
      </c>
      <c r="BE200" s="27">
        <f t="shared" si="732"/>
        <v>191887.5</v>
      </c>
      <c r="BF200" s="26">
        <v>1</v>
      </c>
      <c r="BG200" s="27">
        <v>120000</v>
      </c>
      <c r="BH200" s="27">
        <v>114000</v>
      </c>
      <c r="BI200" s="145"/>
      <c r="BJ200" s="145"/>
      <c r="BK200" s="143">
        <f t="shared" si="773"/>
        <v>3.6261886214694741E-2</v>
      </c>
      <c r="BL200" s="27">
        <f t="shared" si="733"/>
        <v>117000</v>
      </c>
      <c r="BM200" s="27">
        <f t="shared" si="734"/>
        <v>22230</v>
      </c>
      <c r="BN200" s="28">
        <f t="shared" si="735"/>
        <v>139230</v>
      </c>
      <c r="BO200" s="26">
        <v>1</v>
      </c>
      <c r="BP200" s="27">
        <v>120000</v>
      </c>
      <c r="BQ200" s="27">
        <v>129600</v>
      </c>
      <c r="BR200" s="148"/>
      <c r="BS200" s="148"/>
      <c r="BT200" s="143">
        <f t="shared" si="774"/>
        <v>5.4392829322042119E-2</v>
      </c>
      <c r="BU200" s="27">
        <f t="shared" si="736"/>
        <v>124800</v>
      </c>
      <c r="BV200" s="28">
        <f t="shared" si="737"/>
        <v>23712</v>
      </c>
      <c r="BW200" s="30">
        <f t="shared" si="738"/>
        <v>148512</v>
      </c>
      <c r="BX200" s="26">
        <v>1</v>
      </c>
      <c r="BY200" s="28">
        <v>120000</v>
      </c>
      <c r="BZ200" s="28">
        <v>139968</v>
      </c>
      <c r="CA200" s="156"/>
      <c r="CB200" s="156"/>
      <c r="CC200" s="177">
        <f t="shared" si="775"/>
        <v>0.10862497081743122</v>
      </c>
      <c r="CD200" s="28">
        <f t="shared" si="739"/>
        <v>129984</v>
      </c>
      <c r="CE200" s="28">
        <f t="shared" si="740"/>
        <v>24696.959999999999</v>
      </c>
      <c r="CF200" s="29">
        <f t="shared" si="741"/>
        <v>154680.95999999999</v>
      </c>
      <c r="CG200" s="31" t="s">
        <v>30</v>
      </c>
      <c r="CH200" s="32" t="s">
        <v>30</v>
      </c>
      <c r="CI200" s="32" t="s">
        <v>30</v>
      </c>
      <c r="CJ200" s="32" t="s">
        <v>30</v>
      </c>
      <c r="CK200" s="32" t="s">
        <v>30</v>
      </c>
      <c r="CL200" s="32" t="s">
        <v>30</v>
      </c>
      <c r="CM200" s="32" t="s">
        <v>30</v>
      </c>
      <c r="CN200" s="32" t="s">
        <v>30</v>
      </c>
      <c r="CO200" s="32" t="s">
        <v>30</v>
      </c>
      <c r="CP200" s="31" t="s">
        <v>30</v>
      </c>
      <c r="CQ200" s="32" t="s">
        <v>30</v>
      </c>
      <c r="CR200" s="32" t="s">
        <v>30</v>
      </c>
      <c r="CS200" s="32" t="s">
        <v>30</v>
      </c>
      <c r="CT200" s="32" t="s">
        <v>30</v>
      </c>
      <c r="CU200" s="32" t="s">
        <v>30</v>
      </c>
      <c r="CV200" s="32" t="s">
        <v>30</v>
      </c>
      <c r="CW200" s="32" t="s">
        <v>30</v>
      </c>
      <c r="CX200" s="34" t="s">
        <v>30</v>
      </c>
      <c r="CY200" s="31" t="s">
        <v>30</v>
      </c>
      <c r="CZ200" s="32" t="s">
        <v>30</v>
      </c>
      <c r="DA200" s="32" t="s">
        <v>30</v>
      </c>
      <c r="DB200" s="32" t="s">
        <v>30</v>
      </c>
      <c r="DC200" s="32" t="s">
        <v>30</v>
      </c>
      <c r="DD200" s="32" t="s">
        <v>30</v>
      </c>
      <c r="DE200" s="32" t="s">
        <v>30</v>
      </c>
      <c r="DF200" s="32" t="s">
        <v>30</v>
      </c>
      <c r="DG200" s="32" t="s">
        <v>30</v>
      </c>
      <c r="DH200" s="31" t="s">
        <v>30</v>
      </c>
      <c r="DI200" s="32" t="s">
        <v>30</v>
      </c>
      <c r="DJ200" s="32" t="s">
        <v>30</v>
      </c>
      <c r="DK200" s="32" t="s">
        <v>30</v>
      </c>
      <c r="DL200" s="32" t="s">
        <v>30</v>
      </c>
      <c r="DM200" s="32" t="s">
        <v>30</v>
      </c>
      <c r="DN200" s="32" t="s">
        <v>30</v>
      </c>
      <c r="DO200" s="33" t="s">
        <v>30</v>
      </c>
    </row>
    <row r="201" spans="1:119" ht="21" customHeight="1" x14ac:dyDescent="0.25">
      <c r="A201" s="66" t="s">
        <v>303</v>
      </c>
      <c r="B201" s="67" t="s">
        <v>279</v>
      </c>
      <c r="C201" s="68" t="s">
        <v>304</v>
      </c>
      <c r="D201" s="26">
        <v>1</v>
      </c>
      <c r="E201" s="27">
        <v>4000000</v>
      </c>
      <c r="F201" s="27">
        <v>3800000</v>
      </c>
      <c r="G201" s="133"/>
      <c r="H201" s="133"/>
      <c r="I201" s="143">
        <f t="shared" si="717"/>
        <v>3.6261886214694748E-2</v>
      </c>
      <c r="J201" s="27">
        <f t="shared" si="768"/>
        <v>3900000</v>
      </c>
      <c r="K201" s="28">
        <f t="shared" si="718"/>
        <v>741000</v>
      </c>
      <c r="L201" s="29">
        <f t="shared" si="778"/>
        <v>4641000</v>
      </c>
      <c r="M201" s="26">
        <v>1</v>
      </c>
      <c r="N201" s="27">
        <v>4000000</v>
      </c>
      <c r="O201" s="27">
        <v>3600000</v>
      </c>
      <c r="P201" s="145"/>
      <c r="Q201" s="145"/>
      <c r="R201" s="143">
        <f t="shared" si="719"/>
        <v>7.4432292756478696E-2</v>
      </c>
      <c r="S201" s="27">
        <f t="shared" si="720"/>
        <v>3800000</v>
      </c>
      <c r="T201" s="28">
        <f t="shared" si="721"/>
        <v>722000</v>
      </c>
      <c r="U201" s="30">
        <f t="shared" si="722"/>
        <v>4522000</v>
      </c>
      <c r="V201" s="26">
        <v>1</v>
      </c>
      <c r="W201" s="27">
        <v>4000000</v>
      </c>
      <c r="X201" s="27">
        <v>4320000</v>
      </c>
      <c r="Y201" s="145"/>
      <c r="Z201" s="145"/>
      <c r="AA201" s="143">
        <f t="shared" si="723"/>
        <v>5.4392829322042119E-2</v>
      </c>
      <c r="AB201" s="27">
        <f t="shared" si="724"/>
        <v>4160000</v>
      </c>
      <c r="AC201" s="28">
        <f t="shared" si="725"/>
        <v>790400</v>
      </c>
      <c r="AD201" s="29">
        <f t="shared" si="726"/>
        <v>4950400</v>
      </c>
      <c r="AE201" s="26">
        <v>1</v>
      </c>
      <c r="AF201" s="27">
        <v>4000000</v>
      </c>
      <c r="AG201" s="27">
        <v>4480000</v>
      </c>
      <c r="AH201" s="145"/>
      <c r="AI201" s="145"/>
      <c r="AJ201" s="143">
        <f t="shared" si="769"/>
        <v>8.0049824285269522E-2</v>
      </c>
      <c r="AK201" s="27">
        <f t="shared" si="690"/>
        <v>4240000</v>
      </c>
      <c r="AL201" s="28">
        <f t="shared" si="770"/>
        <v>805600</v>
      </c>
      <c r="AM201" s="30">
        <f t="shared" si="691"/>
        <v>5045600</v>
      </c>
      <c r="AN201" s="26">
        <v>1</v>
      </c>
      <c r="AO201" s="27">
        <v>4000000</v>
      </c>
      <c r="AP201" s="27">
        <v>5290000</v>
      </c>
      <c r="AQ201" s="145"/>
      <c r="AR201" s="145"/>
      <c r="AS201" s="143">
        <f t="shared" si="771"/>
        <v>0.19637626431230276</v>
      </c>
      <c r="AT201" s="27">
        <f t="shared" si="727"/>
        <v>4645000</v>
      </c>
      <c r="AU201" s="28">
        <f t="shared" si="728"/>
        <v>882550</v>
      </c>
      <c r="AV201" s="30">
        <f t="shared" si="729"/>
        <v>5527550</v>
      </c>
      <c r="AW201" s="26">
        <v>1</v>
      </c>
      <c r="AX201" s="27">
        <v>4000000</v>
      </c>
      <c r="AY201" s="27">
        <v>4600000</v>
      </c>
      <c r="AZ201" s="145"/>
      <c r="BA201" s="145"/>
      <c r="BB201" s="143">
        <f t="shared" si="772"/>
        <v>9.8666062491146164E-2</v>
      </c>
      <c r="BC201" s="27">
        <f t="shared" si="730"/>
        <v>4300000</v>
      </c>
      <c r="BD201" s="27">
        <f t="shared" si="731"/>
        <v>817000</v>
      </c>
      <c r="BE201" s="27">
        <f t="shared" si="732"/>
        <v>5117000</v>
      </c>
      <c r="BF201" s="26">
        <v>1</v>
      </c>
      <c r="BG201" s="27">
        <v>3200000</v>
      </c>
      <c r="BH201" s="27">
        <v>3040000</v>
      </c>
      <c r="BI201" s="145"/>
      <c r="BJ201" s="145"/>
      <c r="BK201" s="143">
        <f t="shared" si="773"/>
        <v>3.6261886214694741E-2</v>
      </c>
      <c r="BL201" s="27">
        <f t="shared" si="733"/>
        <v>3120000</v>
      </c>
      <c r="BM201" s="27">
        <f t="shared" si="734"/>
        <v>592800</v>
      </c>
      <c r="BN201" s="28">
        <f t="shared" si="735"/>
        <v>3712800</v>
      </c>
      <c r="BO201" s="26">
        <v>1</v>
      </c>
      <c r="BP201" s="27">
        <v>3200000</v>
      </c>
      <c r="BQ201" s="27">
        <v>3456000</v>
      </c>
      <c r="BR201" s="148"/>
      <c r="BS201" s="148"/>
      <c r="BT201" s="143">
        <f t="shared" si="774"/>
        <v>5.4392829322042119E-2</v>
      </c>
      <c r="BU201" s="27">
        <f t="shared" si="736"/>
        <v>3328000</v>
      </c>
      <c r="BV201" s="28">
        <f t="shared" si="737"/>
        <v>632320</v>
      </c>
      <c r="BW201" s="30">
        <f t="shared" si="738"/>
        <v>3960320</v>
      </c>
      <c r="BX201" s="26">
        <v>1</v>
      </c>
      <c r="BY201" s="28">
        <v>3200000</v>
      </c>
      <c r="BZ201" s="28">
        <v>3732480</v>
      </c>
      <c r="CA201" s="156"/>
      <c r="CB201" s="156"/>
      <c r="CC201" s="177">
        <f t="shared" si="775"/>
        <v>0.10862497081743124</v>
      </c>
      <c r="CD201" s="28">
        <f t="shared" si="739"/>
        <v>3466240</v>
      </c>
      <c r="CE201" s="28">
        <f t="shared" si="740"/>
        <v>658585.59999999998</v>
      </c>
      <c r="CF201" s="29">
        <f t="shared" si="741"/>
        <v>4124825.6000000001</v>
      </c>
      <c r="CG201" s="31" t="s">
        <v>30</v>
      </c>
      <c r="CH201" s="32" t="s">
        <v>30</v>
      </c>
      <c r="CI201" s="32" t="s">
        <v>30</v>
      </c>
      <c r="CJ201" s="32" t="s">
        <v>30</v>
      </c>
      <c r="CK201" s="32" t="s">
        <v>30</v>
      </c>
      <c r="CL201" s="32" t="s">
        <v>30</v>
      </c>
      <c r="CM201" s="32" t="s">
        <v>30</v>
      </c>
      <c r="CN201" s="32" t="s">
        <v>30</v>
      </c>
      <c r="CO201" s="32" t="s">
        <v>30</v>
      </c>
      <c r="CP201" s="31" t="s">
        <v>30</v>
      </c>
      <c r="CQ201" s="32" t="s">
        <v>30</v>
      </c>
      <c r="CR201" s="32" t="s">
        <v>30</v>
      </c>
      <c r="CS201" s="32" t="s">
        <v>30</v>
      </c>
      <c r="CT201" s="32" t="s">
        <v>30</v>
      </c>
      <c r="CU201" s="32" t="s">
        <v>30</v>
      </c>
      <c r="CV201" s="32" t="s">
        <v>30</v>
      </c>
      <c r="CW201" s="32" t="s">
        <v>30</v>
      </c>
      <c r="CX201" s="34" t="s">
        <v>30</v>
      </c>
      <c r="CY201" s="31" t="s">
        <v>30</v>
      </c>
      <c r="CZ201" s="32" t="s">
        <v>30</v>
      </c>
      <c r="DA201" s="32" t="s">
        <v>30</v>
      </c>
      <c r="DB201" s="32" t="s">
        <v>30</v>
      </c>
      <c r="DC201" s="32" t="s">
        <v>30</v>
      </c>
      <c r="DD201" s="32" t="s">
        <v>30</v>
      </c>
      <c r="DE201" s="32" t="s">
        <v>30</v>
      </c>
      <c r="DF201" s="32" t="s">
        <v>30</v>
      </c>
      <c r="DG201" s="32" t="s">
        <v>30</v>
      </c>
      <c r="DH201" s="31" t="s">
        <v>30</v>
      </c>
      <c r="DI201" s="32" t="s">
        <v>30</v>
      </c>
      <c r="DJ201" s="32" t="s">
        <v>30</v>
      </c>
      <c r="DK201" s="32" t="s">
        <v>30</v>
      </c>
      <c r="DL201" s="32" t="s">
        <v>30</v>
      </c>
      <c r="DM201" s="32" t="s">
        <v>30</v>
      </c>
      <c r="DN201" s="32" t="s">
        <v>30</v>
      </c>
      <c r="DO201" s="33" t="s">
        <v>30</v>
      </c>
    </row>
    <row r="202" spans="1:119" ht="21" customHeight="1" x14ac:dyDescent="0.25">
      <c r="A202" s="66" t="s">
        <v>305</v>
      </c>
      <c r="B202" s="67" t="s">
        <v>279</v>
      </c>
      <c r="C202" s="68" t="s">
        <v>306</v>
      </c>
      <c r="D202" s="26">
        <v>1</v>
      </c>
      <c r="E202" s="27">
        <v>150000</v>
      </c>
      <c r="F202" s="27">
        <v>3800000</v>
      </c>
      <c r="G202" s="270">
        <f>2598960*1.052</f>
        <v>2734105.92</v>
      </c>
      <c r="H202" s="133"/>
      <c r="I202" s="170">
        <f t="shared" si="717"/>
        <v>1.3068049373827335</v>
      </c>
      <c r="J202" s="141">
        <f>+AVERAGE(F202:G202)</f>
        <v>3267052.96</v>
      </c>
      <c r="K202" s="28">
        <f t="shared" si="718"/>
        <v>620740.06240000005</v>
      </c>
      <c r="L202" s="29">
        <f t="shared" si="778"/>
        <v>3887793.0224000001</v>
      </c>
      <c r="M202" s="26">
        <v>1</v>
      </c>
      <c r="N202" s="27">
        <v>150000</v>
      </c>
      <c r="O202" s="27">
        <v>135000</v>
      </c>
      <c r="P202" s="145"/>
      <c r="Q202" s="145"/>
      <c r="R202" s="143">
        <f t="shared" si="719"/>
        <v>7.4432292756478682E-2</v>
      </c>
      <c r="S202" s="27">
        <f t="shared" si="720"/>
        <v>142500</v>
      </c>
      <c r="T202" s="28">
        <f t="shared" si="721"/>
        <v>27075</v>
      </c>
      <c r="U202" s="30">
        <f t="shared" si="722"/>
        <v>169575</v>
      </c>
      <c r="V202" s="26">
        <v>1</v>
      </c>
      <c r="W202" s="27">
        <v>150000</v>
      </c>
      <c r="X202" s="27">
        <v>162000</v>
      </c>
      <c r="Y202" s="145"/>
      <c r="Z202" s="145"/>
      <c r="AA202" s="143">
        <f t="shared" si="723"/>
        <v>5.4392829322042112E-2</v>
      </c>
      <c r="AB202" s="27">
        <f t="shared" si="724"/>
        <v>156000</v>
      </c>
      <c r="AC202" s="28">
        <f t="shared" si="725"/>
        <v>29640</v>
      </c>
      <c r="AD202" s="29">
        <f t="shared" si="726"/>
        <v>185640</v>
      </c>
      <c r="AE202" s="26">
        <v>1</v>
      </c>
      <c r="AF202" s="27">
        <v>150000</v>
      </c>
      <c r="AG202" s="27">
        <v>168000</v>
      </c>
      <c r="AH202" s="145"/>
      <c r="AI202" s="145"/>
      <c r="AJ202" s="143">
        <f t="shared" si="769"/>
        <v>8.0049824285269522E-2</v>
      </c>
      <c r="AK202" s="27">
        <f t="shared" si="690"/>
        <v>159000</v>
      </c>
      <c r="AL202" s="28">
        <f t="shared" si="770"/>
        <v>30210</v>
      </c>
      <c r="AM202" s="30">
        <f t="shared" si="691"/>
        <v>189210</v>
      </c>
      <c r="AN202" s="26">
        <v>1</v>
      </c>
      <c r="AO202" s="27">
        <v>150000</v>
      </c>
      <c r="AP202" s="27">
        <v>198375</v>
      </c>
      <c r="AQ202" s="145"/>
      <c r="AR202" s="145"/>
      <c r="AS202" s="143">
        <f t="shared" si="771"/>
        <v>0.19637626431230276</v>
      </c>
      <c r="AT202" s="27">
        <f t="shared" si="727"/>
        <v>174187.5</v>
      </c>
      <c r="AU202" s="28">
        <f t="shared" si="728"/>
        <v>33095.625</v>
      </c>
      <c r="AV202" s="30">
        <f t="shared" si="729"/>
        <v>207283.125</v>
      </c>
      <c r="AW202" s="26">
        <v>1</v>
      </c>
      <c r="AX202" s="27">
        <v>150000</v>
      </c>
      <c r="AY202" s="27">
        <v>172500</v>
      </c>
      <c r="AZ202" s="145"/>
      <c r="BA202" s="145"/>
      <c r="BB202" s="143">
        <f t="shared" si="772"/>
        <v>9.8666062491146164E-2</v>
      </c>
      <c r="BC202" s="27">
        <f t="shared" si="730"/>
        <v>161250</v>
      </c>
      <c r="BD202" s="27">
        <f t="shared" si="731"/>
        <v>30637.5</v>
      </c>
      <c r="BE202" s="27">
        <f t="shared" si="732"/>
        <v>191887.5</v>
      </c>
      <c r="BF202" s="26">
        <v>1</v>
      </c>
      <c r="BG202" s="27">
        <v>120000</v>
      </c>
      <c r="BH202" s="27">
        <v>114000</v>
      </c>
      <c r="BI202" s="145"/>
      <c r="BJ202" s="145"/>
      <c r="BK202" s="143">
        <f t="shared" si="773"/>
        <v>3.6261886214694741E-2</v>
      </c>
      <c r="BL202" s="27">
        <f t="shared" si="733"/>
        <v>117000</v>
      </c>
      <c r="BM202" s="27">
        <f t="shared" si="734"/>
        <v>22230</v>
      </c>
      <c r="BN202" s="28">
        <f t="shared" si="735"/>
        <v>139230</v>
      </c>
      <c r="BO202" s="26">
        <v>1</v>
      </c>
      <c r="BP202" s="27">
        <v>120000</v>
      </c>
      <c r="BQ202" s="27">
        <v>129600</v>
      </c>
      <c r="BR202" s="148"/>
      <c r="BS202" s="148"/>
      <c r="BT202" s="143">
        <f t="shared" si="774"/>
        <v>5.4392829322042119E-2</v>
      </c>
      <c r="BU202" s="27">
        <f t="shared" si="736"/>
        <v>124800</v>
      </c>
      <c r="BV202" s="28">
        <f t="shared" si="737"/>
        <v>23712</v>
      </c>
      <c r="BW202" s="30">
        <f t="shared" si="738"/>
        <v>148512</v>
      </c>
      <c r="BX202" s="26">
        <v>1</v>
      </c>
      <c r="BY202" s="28">
        <v>120000</v>
      </c>
      <c r="BZ202" s="28">
        <v>139968</v>
      </c>
      <c r="CA202" s="156"/>
      <c r="CB202" s="156"/>
      <c r="CC202" s="177">
        <f t="shared" si="775"/>
        <v>0.10862497081743122</v>
      </c>
      <c r="CD202" s="28">
        <f t="shared" si="739"/>
        <v>129984</v>
      </c>
      <c r="CE202" s="28">
        <f t="shared" si="740"/>
        <v>24696.959999999999</v>
      </c>
      <c r="CF202" s="29">
        <f t="shared" si="741"/>
        <v>154680.95999999999</v>
      </c>
      <c r="CG202" s="31" t="s">
        <v>30</v>
      </c>
      <c r="CH202" s="32" t="s">
        <v>30</v>
      </c>
      <c r="CI202" s="32" t="s">
        <v>30</v>
      </c>
      <c r="CJ202" s="32" t="s">
        <v>30</v>
      </c>
      <c r="CK202" s="32" t="s">
        <v>30</v>
      </c>
      <c r="CL202" s="32" t="s">
        <v>30</v>
      </c>
      <c r="CM202" s="32" t="s">
        <v>30</v>
      </c>
      <c r="CN202" s="32" t="s">
        <v>30</v>
      </c>
      <c r="CO202" s="32" t="s">
        <v>30</v>
      </c>
      <c r="CP202" s="31" t="s">
        <v>30</v>
      </c>
      <c r="CQ202" s="32" t="s">
        <v>30</v>
      </c>
      <c r="CR202" s="32" t="s">
        <v>30</v>
      </c>
      <c r="CS202" s="32" t="s">
        <v>30</v>
      </c>
      <c r="CT202" s="32" t="s">
        <v>30</v>
      </c>
      <c r="CU202" s="32" t="s">
        <v>30</v>
      </c>
      <c r="CV202" s="32" t="s">
        <v>30</v>
      </c>
      <c r="CW202" s="32" t="s">
        <v>30</v>
      </c>
      <c r="CX202" s="34" t="s">
        <v>30</v>
      </c>
      <c r="CY202" s="31" t="s">
        <v>30</v>
      </c>
      <c r="CZ202" s="32" t="s">
        <v>30</v>
      </c>
      <c r="DA202" s="32" t="s">
        <v>30</v>
      </c>
      <c r="DB202" s="32" t="s">
        <v>30</v>
      </c>
      <c r="DC202" s="32" t="s">
        <v>30</v>
      </c>
      <c r="DD202" s="32" t="s">
        <v>30</v>
      </c>
      <c r="DE202" s="32" t="s">
        <v>30</v>
      </c>
      <c r="DF202" s="32" t="s">
        <v>30</v>
      </c>
      <c r="DG202" s="32" t="s">
        <v>30</v>
      </c>
      <c r="DH202" s="31" t="s">
        <v>30</v>
      </c>
      <c r="DI202" s="32" t="s">
        <v>30</v>
      </c>
      <c r="DJ202" s="32" t="s">
        <v>30</v>
      </c>
      <c r="DK202" s="32" t="s">
        <v>30</v>
      </c>
      <c r="DL202" s="32" t="s">
        <v>30</v>
      </c>
      <c r="DM202" s="32" t="s">
        <v>30</v>
      </c>
      <c r="DN202" s="32" t="s">
        <v>30</v>
      </c>
      <c r="DO202" s="33" t="s">
        <v>30</v>
      </c>
    </row>
    <row r="203" spans="1:119" ht="21" customHeight="1" x14ac:dyDescent="0.25">
      <c r="A203" s="66" t="s">
        <v>307</v>
      </c>
      <c r="B203" s="67" t="s">
        <v>279</v>
      </c>
      <c r="C203" s="68" t="s">
        <v>308</v>
      </c>
      <c r="D203" s="26">
        <v>1</v>
      </c>
      <c r="E203" s="27">
        <v>5000000</v>
      </c>
      <c r="F203" s="27">
        <v>3800000</v>
      </c>
      <c r="G203" s="133"/>
      <c r="H203" s="133"/>
      <c r="I203" s="143">
        <f t="shared" si="717"/>
        <v>0.19284730395996749</v>
      </c>
      <c r="J203" s="27">
        <f t="shared" si="768"/>
        <v>4400000</v>
      </c>
      <c r="K203" s="28">
        <f t="shared" si="718"/>
        <v>836000</v>
      </c>
      <c r="L203" s="29">
        <f t="shared" si="778"/>
        <v>5236000</v>
      </c>
      <c r="M203" s="26">
        <v>1</v>
      </c>
      <c r="N203" s="27">
        <v>5000000</v>
      </c>
      <c r="O203" s="27">
        <v>4500000</v>
      </c>
      <c r="P203" s="145"/>
      <c r="Q203" s="145"/>
      <c r="R203" s="143">
        <f t="shared" si="719"/>
        <v>7.4432292756478682E-2</v>
      </c>
      <c r="S203" s="27">
        <f t="shared" si="720"/>
        <v>4750000</v>
      </c>
      <c r="T203" s="28">
        <f t="shared" si="721"/>
        <v>902500</v>
      </c>
      <c r="U203" s="30">
        <f t="shared" si="722"/>
        <v>5652500</v>
      </c>
      <c r="V203" s="26">
        <v>1</v>
      </c>
      <c r="W203" s="27">
        <v>5000000</v>
      </c>
      <c r="X203" s="27">
        <v>5400000</v>
      </c>
      <c r="Y203" s="145"/>
      <c r="Z203" s="145"/>
      <c r="AA203" s="143">
        <f t="shared" si="723"/>
        <v>5.4392829322042126E-2</v>
      </c>
      <c r="AB203" s="27">
        <f t="shared" si="724"/>
        <v>5200000</v>
      </c>
      <c r="AC203" s="28">
        <f t="shared" si="725"/>
        <v>988000</v>
      </c>
      <c r="AD203" s="29">
        <f t="shared" si="726"/>
        <v>6188000</v>
      </c>
      <c r="AE203" s="26">
        <v>1</v>
      </c>
      <c r="AF203" s="27">
        <v>5000000</v>
      </c>
      <c r="AG203" s="27">
        <v>5600000</v>
      </c>
      <c r="AH203" s="145"/>
      <c r="AI203" s="145"/>
      <c r="AJ203" s="143">
        <f t="shared" si="769"/>
        <v>8.0049824285269522E-2</v>
      </c>
      <c r="AK203" s="27">
        <f t="shared" si="690"/>
        <v>5300000</v>
      </c>
      <c r="AL203" s="28">
        <f t="shared" si="770"/>
        <v>1007000</v>
      </c>
      <c r="AM203" s="30">
        <f t="shared" si="691"/>
        <v>6307000</v>
      </c>
      <c r="AN203" s="26">
        <v>1</v>
      </c>
      <c r="AO203" s="27">
        <v>5000000</v>
      </c>
      <c r="AP203" s="27">
        <v>6612500</v>
      </c>
      <c r="AQ203" s="145"/>
      <c r="AR203" s="145"/>
      <c r="AS203" s="143">
        <f t="shared" si="771"/>
        <v>0.19637626431230276</v>
      </c>
      <c r="AT203" s="27">
        <f t="shared" si="727"/>
        <v>5806250</v>
      </c>
      <c r="AU203" s="28">
        <f t="shared" si="728"/>
        <v>1103187.5</v>
      </c>
      <c r="AV203" s="30">
        <f t="shared" si="729"/>
        <v>6909437.5</v>
      </c>
      <c r="AW203" s="26">
        <v>1</v>
      </c>
      <c r="AX203" s="27">
        <v>5000000</v>
      </c>
      <c r="AY203" s="27">
        <v>5750000</v>
      </c>
      <c r="AZ203" s="145"/>
      <c r="BA203" s="145"/>
      <c r="BB203" s="143">
        <f t="shared" si="772"/>
        <v>9.8666062491146178E-2</v>
      </c>
      <c r="BC203" s="27">
        <f t="shared" si="730"/>
        <v>5375000</v>
      </c>
      <c r="BD203" s="27">
        <f t="shared" si="731"/>
        <v>1021250</v>
      </c>
      <c r="BE203" s="27">
        <f t="shared" si="732"/>
        <v>6396250</v>
      </c>
      <c r="BF203" s="26">
        <v>1</v>
      </c>
      <c r="BG203" s="27">
        <v>4000000</v>
      </c>
      <c r="BH203" s="27">
        <v>3800000</v>
      </c>
      <c r="BI203" s="145"/>
      <c r="BJ203" s="145"/>
      <c r="BK203" s="143">
        <f t="shared" si="773"/>
        <v>3.6261886214694748E-2</v>
      </c>
      <c r="BL203" s="27">
        <f t="shared" si="733"/>
        <v>3900000</v>
      </c>
      <c r="BM203" s="27">
        <f t="shared" si="734"/>
        <v>741000</v>
      </c>
      <c r="BN203" s="28">
        <f t="shared" si="735"/>
        <v>4641000</v>
      </c>
      <c r="BO203" s="26">
        <v>1</v>
      </c>
      <c r="BP203" s="27">
        <v>4000000</v>
      </c>
      <c r="BQ203" s="27">
        <v>4320000</v>
      </c>
      <c r="BR203" s="148"/>
      <c r="BS203" s="148"/>
      <c r="BT203" s="143">
        <f t="shared" si="774"/>
        <v>5.4392829322042119E-2</v>
      </c>
      <c r="BU203" s="27">
        <f t="shared" si="736"/>
        <v>4160000</v>
      </c>
      <c r="BV203" s="28">
        <f t="shared" si="737"/>
        <v>790400</v>
      </c>
      <c r="BW203" s="30">
        <f t="shared" si="738"/>
        <v>4950400</v>
      </c>
      <c r="BX203" s="26">
        <v>1</v>
      </c>
      <c r="BY203" s="28">
        <v>4000000</v>
      </c>
      <c r="BZ203" s="28">
        <v>4665600</v>
      </c>
      <c r="CA203" s="156"/>
      <c r="CB203" s="156"/>
      <c r="CC203" s="177">
        <f t="shared" si="775"/>
        <v>0.10862497081743124</v>
      </c>
      <c r="CD203" s="28">
        <f t="shared" si="739"/>
        <v>4332800</v>
      </c>
      <c r="CE203" s="28">
        <f t="shared" si="740"/>
        <v>823232</v>
      </c>
      <c r="CF203" s="29">
        <f t="shared" si="741"/>
        <v>5156032</v>
      </c>
      <c r="CG203" s="31" t="s">
        <v>30</v>
      </c>
      <c r="CH203" s="32" t="s">
        <v>30</v>
      </c>
      <c r="CI203" s="32" t="s">
        <v>30</v>
      </c>
      <c r="CJ203" s="32" t="s">
        <v>30</v>
      </c>
      <c r="CK203" s="32" t="s">
        <v>30</v>
      </c>
      <c r="CL203" s="32" t="s">
        <v>30</v>
      </c>
      <c r="CM203" s="32" t="s">
        <v>30</v>
      </c>
      <c r="CN203" s="32" t="s">
        <v>30</v>
      </c>
      <c r="CO203" s="32" t="s">
        <v>30</v>
      </c>
      <c r="CP203" s="31" t="s">
        <v>30</v>
      </c>
      <c r="CQ203" s="32" t="s">
        <v>30</v>
      </c>
      <c r="CR203" s="32" t="s">
        <v>30</v>
      </c>
      <c r="CS203" s="32" t="s">
        <v>30</v>
      </c>
      <c r="CT203" s="32" t="s">
        <v>30</v>
      </c>
      <c r="CU203" s="32" t="s">
        <v>30</v>
      </c>
      <c r="CV203" s="32" t="s">
        <v>30</v>
      </c>
      <c r="CW203" s="32" t="s">
        <v>30</v>
      </c>
      <c r="CX203" s="34" t="s">
        <v>30</v>
      </c>
      <c r="CY203" s="31" t="s">
        <v>30</v>
      </c>
      <c r="CZ203" s="32" t="s">
        <v>30</v>
      </c>
      <c r="DA203" s="32" t="s">
        <v>30</v>
      </c>
      <c r="DB203" s="32" t="s">
        <v>30</v>
      </c>
      <c r="DC203" s="32" t="s">
        <v>30</v>
      </c>
      <c r="DD203" s="32" t="s">
        <v>30</v>
      </c>
      <c r="DE203" s="32" t="s">
        <v>30</v>
      </c>
      <c r="DF203" s="32" t="s">
        <v>30</v>
      </c>
      <c r="DG203" s="32" t="s">
        <v>30</v>
      </c>
      <c r="DH203" s="31" t="s">
        <v>30</v>
      </c>
      <c r="DI203" s="32" t="s">
        <v>30</v>
      </c>
      <c r="DJ203" s="32" t="s">
        <v>30</v>
      </c>
      <c r="DK203" s="32" t="s">
        <v>30</v>
      </c>
      <c r="DL203" s="32" t="s">
        <v>30</v>
      </c>
      <c r="DM203" s="32" t="s">
        <v>30</v>
      </c>
      <c r="DN203" s="32" t="s">
        <v>30</v>
      </c>
      <c r="DO203" s="33" t="s">
        <v>30</v>
      </c>
    </row>
    <row r="204" spans="1:119" ht="21" customHeight="1" x14ac:dyDescent="0.25">
      <c r="A204" s="66" t="s">
        <v>309</v>
      </c>
      <c r="B204" s="67" t="s">
        <v>279</v>
      </c>
      <c r="C204" s="68" t="s">
        <v>310</v>
      </c>
      <c r="D204" s="26">
        <v>1</v>
      </c>
      <c r="E204" s="27">
        <v>150000</v>
      </c>
      <c r="F204" s="27">
        <v>3800000</v>
      </c>
      <c r="G204" s="133"/>
      <c r="H204" s="133"/>
      <c r="I204" s="169">
        <f t="shared" si="717"/>
        <v>1.3068049373827335</v>
      </c>
      <c r="J204" s="205">
        <f t="shared" si="768"/>
        <v>1975000</v>
      </c>
      <c r="K204" s="28">
        <f>J204*19%</f>
        <v>375250</v>
      </c>
      <c r="L204" s="29">
        <f t="shared" si="778"/>
        <v>2350250</v>
      </c>
      <c r="M204" s="26">
        <v>1</v>
      </c>
      <c r="N204" s="27">
        <v>150000</v>
      </c>
      <c r="O204" s="27">
        <v>135000</v>
      </c>
      <c r="P204" s="145"/>
      <c r="Q204" s="145"/>
      <c r="R204" s="143">
        <f t="shared" si="719"/>
        <v>7.4432292756478682E-2</v>
      </c>
      <c r="S204" s="27">
        <f t="shared" si="720"/>
        <v>142500</v>
      </c>
      <c r="T204" s="28">
        <f t="shared" si="721"/>
        <v>27075</v>
      </c>
      <c r="U204" s="30">
        <f t="shared" si="722"/>
        <v>169575</v>
      </c>
      <c r="V204" s="26">
        <v>1</v>
      </c>
      <c r="W204" s="27">
        <v>150000</v>
      </c>
      <c r="X204" s="27">
        <v>162000</v>
      </c>
      <c r="Y204" s="145"/>
      <c r="Z204" s="145"/>
      <c r="AA204" s="143">
        <f t="shared" si="723"/>
        <v>5.4392829322042112E-2</v>
      </c>
      <c r="AB204" s="27">
        <f t="shared" si="724"/>
        <v>156000</v>
      </c>
      <c r="AC204" s="28">
        <f t="shared" si="725"/>
        <v>29640</v>
      </c>
      <c r="AD204" s="29">
        <f t="shared" si="726"/>
        <v>185640</v>
      </c>
      <c r="AE204" s="26">
        <v>1</v>
      </c>
      <c r="AF204" s="27">
        <v>150000</v>
      </c>
      <c r="AG204" s="27">
        <v>168000</v>
      </c>
      <c r="AH204" s="145"/>
      <c r="AI204" s="145"/>
      <c r="AJ204" s="143">
        <f t="shared" si="769"/>
        <v>8.0049824285269522E-2</v>
      </c>
      <c r="AK204" s="27">
        <f t="shared" si="690"/>
        <v>159000</v>
      </c>
      <c r="AL204" s="28">
        <f t="shared" si="770"/>
        <v>30210</v>
      </c>
      <c r="AM204" s="30">
        <f t="shared" si="691"/>
        <v>189210</v>
      </c>
      <c r="AN204" s="26">
        <v>1</v>
      </c>
      <c r="AO204" s="27">
        <v>150000</v>
      </c>
      <c r="AP204" s="27">
        <v>198375</v>
      </c>
      <c r="AQ204" s="145"/>
      <c r="AR204" s="145"/>
      <c r="AS204" s="143">
        <f t="shared" si="771"/>
        <v>0.19637626431230276</v>
      </c>
      <c r="AT204" s="27">
        <f t="shared" si="727"/>
        <v>174187.5</v>
      </c>
      <c r="AU204" s="28">
        <f t="shared" si="728"/>
        <v>33095.625</v>
      </c>
      <c r="AV204" s="30">
        <f t="shared" si="729"/>
        <v>207283.125</v>
      </c>
      <c r="AW204" s="26">
        <v>1</v>
      </c>
      <c r="AX204" s="27">
        <v>150000</v>
      </c>
      <c r="AY204" s="27">
        <v>172500</v>
      </c>
      <c r="AZ204" s="145"/>
      <c r="BA204" s="145"/>
      <c r="BB204" s="143">
        <f t="shared" si="772"/>
        <v>9.8666062491146164E-2</v>
      </c>
      <c r="BC204" s="27">
        <f t="shared" si="730"/>
        <v>161250</v>
      </c>
      <c r="BD204" s="27">
        <f t="shared" si="731"/>
        <v>30637.5</v>
      </c>
      <c r="BE204" s="27">
        <f t="shared" si="732"/>
        <v>191887.5</v>
      </c>
      <c r="BF204" s="26">
        <v>1</v>
      </c>
      <c r="BG204" s="27">
        <v>120000</v>
      </c>
      <c r="BH204" s="27">
        <v>114000</v>
      </c>
      <c r="BI204" s="145"/>
      <c r="BJ204" s="145"/>
      <c r="BK204" s="143">
        <f t="shared" si="773"/>
        <v>3.6261886214694741E-2</v>
      </c>
      <c r="BL204" s="27">
        <f t="shared" si="733"/>
        <v>117000</v>
      </c>
      <c r="BM204" s="27">
        <f t="shared" si="734"/>
        <v>22230</v>
      </c>
      <c r="BN204" s="28">
        <f t="shared" si="735"/>
        <v>139230</v>
      </c>
      <c r="BO204" s="26">
        <v>1</v>
      </c>
      <c r="BP204" s="27">
        <v>120000</v>
      </c>
      <c r="BQ204" s="27">
        <v>129600</v>
      </c>
      <c r="BR204" s="148"/>
      <c r="BS204" s="148"/>
      <c r="BT204" s="143">
        <f t="shared" si="774"/>
        <v>5.4392829322042119E-2</v>
      </c>
      <c r="BU204" s="27">
        <f t="shared" si="736"/>
        <v>124800</v>
      </c>
      <c r="BV204" s="28">
        <f t="shared" si="737"/>
        <v>23712</v>
      </c>
      <c r="BW204" s="30">
        <f t="shared" si="738"/>
        <v>148512</v>
      </c>
      <c r="BX204" s="26">
        <v>1</v>
      </c>
      <c r="BY204" s="28">
        <v>120000</v>
      </c>
      <c r="BZ204" s="28">
        <v>139968</v>
      </c>
      <c r="CA204" s="156"/>
      <c r="CB204" s="156"/>
      <c r="CC204" s="177">
        <f t="shared" si="775"/>
        <v>0.10862497081743122</v>
      </c>
      <c r="CD204" s="28">
        <f t="shared" si="739"/>
        <v>129984</v>
      </c>
      <c r="CE204" s="28">
        <f t="shared" si="740"/>
        <v>24696.959999999999</v>
      </c>
      <c r="CF204" s="29">
        <f t="shared" si="741"/>
        <v>154680.95999999999</v>
      </c>
      <c r="CG204" s="31" t="s">
        <v>30</v>
      </c>
      <c r="CH204" s="32" t="s">
        <v>30</v>
      </c>
      <c r="CI204" s="32" t="s">
        <v>30</v>
      </c>
      <c r="CJ204" s="32" t="s">
        <v>30</v>
      </c>
      <c r="CK204" s="32" t="s">
        <v>30</v>
      </c>
      <c r="CL204" s="32" t="s">
        <v>30</v>
      </c>
      <c r="CM204" s="32" t="s">
        <v>30</v>
      </c>
      <c r="CN204" s="32" t="s">
        <v>30</v>
      </c>
      <c r="CO204" s="32" t="s">
        <v>30</v>
      </c>
      <c r="CP204" s="31" t="s">
        <v>30</v>
      </c>
      <c r="CQ204" s="32" t="s">
        <v>30</v>
      </c>
      <c r="CR204" s="32" t="s">
        <v>30</v>
      </c>
      <c r="CS204" s="32" t="s">
        <v>30</v>
      </c>
      <c r="CT204" s="32" t="s">
        <v>30</v>
      </c>
      <c r="CU204" s="32" t="s">
        <v>30</v>
      </c>
      <c r="CV204" s="32" t="s">
        <v>30</v>
      </c>
      <c r="CW204" s="32" t="s">
        <v>30</v>
      </c>
      <c r="CX204" s="34" t="s">
        <v>30</v>
      </c>
      <c r="CY204" s="31" t="s">
        <v>30</v>
      </c>
      <c r="CZ204" s="32" t="s">
        <v>30</v>
      </c>
      <c r="DA204" s="32" t="s">
        <v>30</v>
      </c>
      <c r="DB204" s="32" t="s">
        <v>30</v>
      </c>
      <c r="DC204" s="32" t="s">
        <v>30</v>
      </c>
      <c r="DD204" s="32" t="s">
        <v>30</v>
      </c>
      <c r="DE204" s="32" t="s">
        <v>30</v>
      </c>
      <c r="DF204" s="32" t="s">
        <v>30</v>
      </c>
      <c r="DG204" s="32" t="s">
        <v>30</v>
      </c>
      <c r="DH204" s="31" t="s">
        <v>30</v>
      </c>
      <c r="DI204" s="32" t="s">
        <v>30</v>
      </c>
      <c r="DJ204" s="32" t="s">
        <v>30</v>
      </c>
      <c r="DK204" s="32" t="s">
        <v>30</v>
      </c>
      <c r="DL204" s="32" t="s">
        <v>30</v>
      </c>
      <c r="DM204" s="32" t="s">
        <v>30</v>
      </c>
      <c r="DN204" s="32" t="s">
        <v>30</v>
      </c>
      <c r="DO204" s="33" t="s">
        <v>30</v>
      </c>
    </row>
    <row r="205" spans="1:119" ht="21" customHeight="1" x14ac:dyDescent="0.25">
      <c r="A205" s="66" t="s">
        <v>311</v>
      </c>
      <c r="B205" s="67" t="s">
        <v>279</v>
      </c>
      <c r="C205" s="68" t="s">
        <v>312</v>
      </c>
      <c r="D205" s="26">
        <v>1</v>
      </c>
      <c r="E205" s="27">
        <v>5000000</v>
      </c>
      <c r="F205" s="27">
        <v>3800000</v>
      </c>
      <c r="G205" s="145"/>
      <c r="H205" s="145"/>
      <c r="I205" s="143">
        <f t="shared" si="717"/>
        <v>0.19284730395996749</v>
      </c>
      <c r="J205" s="27">
        <f t="shared" si="768"/>
        <v>4400000</v>
      </c>
      <c r="K205" s="28">
        <f t="shared" si="718"/>
        <v>836000</v>
      </c>
      <c r="L205" s="29">
        <f t="shared" si="778"/>
        <v>5236000</v>
      </c>
      <c r="M205" s="26">
        <v>1</v>
      </c>
      <c r="N205" s="27">
        <v>5000000</v>
      </c>
      <c r="O205" s="27">
        <v>4500000</v>
      </c>
      <c r="P205" s="145"/>
      <c r="Q205" s="145"/>
      <c r="R205" s="143">
        <f t="shared" si="719"/>
        <v>7.4432292756478682E-2</v>
      </c>
      <c r="S205" s="27">
        <f t="shared" si="720"/>
        <v>4750000</v>
      </c>
      <c r="T205" s="28">
        <f t="shared" si="721"/>
        <v>902500</v>
      </c>
      <c r="U205" s="30">
        <f t="shared" si="722"/>
        <v>5652500</v>
      </c>
      <c r="V205" s="26">
        <v>1</v>
      </c>
      <c r="W205" s="27">
        <v>5000000</v>
      </c>
      <c r="X205" s="27">
        <v>5400000</v>
      </c>
      <c r="Y205" s="145"/>
      <c r="Z205" s="145"/>
      <c r="AA205" s="143">
        <f t="shared" si="723"/>
        <v>5.4392829322042126E-2</v>
      </c>
      <c r="AB205" s="27">
        <f t="shared" si="724"/>
        <v>5200000</v>
      </c>
      <c r="AC205" s="28">
        <f t="shared" si="725"/>
        <v>988000</v>
      </c>
      <c r="AD205" s="29">
        <f t="shared" si="726"/>
        <v>6188000</v>
      </c>
      <c r="AE205" s="26">
        <v>1</v>
      </c>
      <c r="AF205" s="27">
        <v>5000000</v>
      </c>
      <c r="AG205" s="27">
        <v>5600000</v>
      </c>
      <c r="AH205" s="145"/>
      <c r="AI205" s="145"/>
      <c r="AJ205" s="143">
        <f t="shared" si="769"/>
        <v>8.0049824285269522E-2</v>
      </c>
      <c r="AK205" s="27">
        <f t="shared" si="690"/>
        <v>5300000</v>
      </c>
      <c r="AL205" s="28">
        <f t="shared" si="770"/>
        <v>1007000</v>
      </c>
      <c r="AM205" s="30">
        <f t="shared" si="691"/>
        <v>6307000</v>
      </c>
      <c r="AN205" s="26">
        <v>1</v>
      </c>
      <c r="AO205" s="27">
        <v>5000000</v>
      </c>
      <c r="AP205" s="27">
        <v>6612500</v>
      </c>
      <c r="AQ205" s="145"/>
      <c r="AR205" s="145"/>
      <c r="AS205" s="143">
        <f t="shared" si="771"/>
        <v>0.19637626431230276</v>
      </c>
      <c r="AT205" s="27">
        <f t="shared" si="727"/>
        <v>5806250</v>
      </c>
      <c r="AU205" s="28">
        <f t="shared" si="728"/>
        <v>1103187.5</v>
      </c>
      <c r="AV205" s="30">
        <f t="shared" si="729"/>
        <v>6909437.5</v>
      </c>
      <c r="AW205" s="26">
        <v>1</v>
      </c>
      <c r="AX205" s="27">
        <v>5000000</v>
      </c>
      <c r="AY205" s="27">
        <v>5750000</v>
      </c>
      <c r="AZ205" s="145"/>
      <c r="BA205" s="145"/>
      <c r="BB205" s="143">
        <f t="shared" si="772"/>
        <v>9.8666062491146178E-2</v>
      </c>
      <c r="BC205" s="27">
        <f t="shared" si="730"/>
        <v>5375000</v>
      </c>
      <c r="BD205" s="27">
        <f t="shared" si="731"/>
        <v>1021250</v>
      </c>
      <c r="BE205" s="27">
        <f t="shared" si="732"/>
        <v>6396250</v>
      </c>
      <c r="BF205" s="26">
        <v>1</v>
      </c>
      <c r="BG205" s="27">
        <v>4000000</v>
      </c>
      <c r="BH205" s="27">
        <v>3800000</v>
      </c>
      <c r="BI205" s="145"/>
      <c r="BJ205" s="145"/>
      <c r="BK205" s="143">
        <f t="shared" si="773"/>
        <v>3.6261886214694748E-2</v>
      </c>
      <c r="BL205" s="27">
        <f t="shared" si="733"/>
        <v>3900000</v>
      </c>
      <c r="BM205" s="27">
        <f t="shared" si="734"/>
        <v>741000</v>
      </c>
      <c r="BN205" s="28">
        <f t="shared" si="735"/>
        <v>4641000</v>
      </c>
      <c r="BO205" s="26">
        <v>1</v>
      </c>
      <c r="BP205" s="27">
        <v>4000000</v>
      </c>
      <c r="BQ205" s="27">
        <v>4320000</v>
      </c>
      <c r="BR205" s="148"/>
      <c r="BS205" s="148"/>
      <c r="BT205" s="143">
        <f t="shared" si="774"/>
        <v>5.4392829322042119E-2</v>
      </c>
      <c r="BU205" s="27">
        <f t="shared" si="736"/>
        <v>4160000</v>
      </c>
      <c r="BV205" s="28">
        <f t="shared" si="737"/>
        <v>790400</v>
      </c>
      <c r="BW205" s="30">
        <f t="shared" si="738"/>
        <v>4950400</v>
      </c>
      <c r="BX205" s="26">
        <v>1</v>
      </c>
      <c r="BY205" s="28">
        <v>4000000</v>
      </c>
      <c r="BZ205" s="28">
        <v>4665600</v>
      </c>
      <c r="CA205" s="156"/>
      <c r="CB205" s="156"/>
      <c r="CC205" s="177">
        <f t="shared" si="775"/>
        <v>0.10862497081743124</v>
      </c>
      <c r="CD205" s="28">
        <f t="shared" si="739"/>
        <v>4332800</v>
      </c>
      <c r="CE205" s="28">
        <f t="shared" si="740"/>
        <v>823232</v>
      </c>
      <c r="CF205" s="29">
        <f t="shared" si="741"/>
        <v>5156032</v>
      </c>
      <c r="CG205" s="31" t="s">
        <v>30</v>
      </c>
      <c r="CH205" s="32" t="s">
        <v>30</v>
      </c>
      <c r="CI205" s="32" t="s">
        <v>30</v>
      </c>
      <c r="CJ205" s="32" t="s">
        <v>30</v>
      </c>
      <c r="CK205" s="32" t="s">
        <v>30</v>
      </c>
      <c r="CL205" s="32" t="s">
        <v>30</v>
      </c>
      <c r="CM205" s="32" t="s">
        <v>30</v>
      </c>
      <c r="CN205" s="32" t="s">
        <v>30</v>
      </c>
      <c r="CO205" s="32" t="s">
        <v>30</v>
      </c>
      <c r="CP205" s="31" t="s">
        <v>30</v>
      </c>
      <c r="CQ205" s="32" t="s">
        <v>30</v>
      </c>
      <c r="CR205" s="32" t="s">
        <v>30</v>
      </c>
      <c r="CS205" s="32" t="s">
        <v>30</v>
      </c>
      <c r="CT205" s="32" t="s">
        <v>30</v>
      </c>
      <c r="CU205" s="32" t="s">
        <v>30</v>
      </c>
      <c r="CV205" s="32" t="s">
        <v>30</v>
      </c>
      <c r="CW205" s="32" t="s">
        <v>30</v>
      </c>
      <c r="CX205" s="34" t="s">
        <v>30</v>
      </c>
      <c r="CY205" s="31" t="s">
        <v>30</v>
      </c>
      <c r="CZ205" s="32" t="s">
        <v>30</v>
      </c>
      <c r="DA205" s="32" t="s">
        <v>30</v>
      </c>
      <c r="DB205" s="32" t="s">
        <v>30</v>
      </c>
      <c r="DC205" s="32" t="s">
        <v>30</v>
      </c>
      <c r="DD205" s="32" t="s">
        <v>30</v>
      </c>
      <c r="DE205" s="32" t="s">
        <v>30</v>
      </c>
      <c r="DF205" s="32" t="s">
        <v>30</v>
      </c>
      <c r="DG205" s="32" t="s">
        <v>30</v>
      </c>
      <c r="DH205" s="31" t="s">
        <v>30</v>
      </c>
      <c r="DI205" s="32" t="s">
        <v>30</v>
      </c>
      <c r="DJ205" s="32" t="s">
        <v>30</v>
      </c>
      <c r="DK205" s="32" t="s">
        <v>30</v>
      </c>
      <c r="DL205" s="32" t="s">
        <v>30</v>
      </c>
      <c r="DM205" s="32" t="s">
        <v>30</v>
      </c>
      <c r="DN205" s="32" t="s">
        <v>30</v>
      </c>
      <c r="DO205" s="33" t="s">
        <v>30</v>
      </c>
    </row>
    <row r="206" spans="1:119" ht="21" customHeight="1" x14ac:dyDescent="0.25">
      <c r="A206" s="66" t="s">
        <v>313</v>
      </c>
      <c r="B206" s="67" t="s">
        <v>279</v>
      </c>
      <c r="C206" s="68" t="s">
        <v>314</v>
      </c>
      <c r="D206" s="26">
        <v>1</v>
      </c>
      <c r="E206" s="27">
        <v>150000</v>
      </c>
      <c r="F206" s="27">
        <v>3800000</v>
      </c>
      <c r="G206" s="145"/>
      <c r="H206" s="145"/>
      <c r="I206" s="169">
        <f t="shared" si="717"/>
        <v>1.3068049373827335</v>
      </c>
      <c r="J206" s="205">
        <f t="shared" si="768"/>
        <v>1975000</v>
      </c>
      <c r="K206" s="28">
        <f t="shared" si="718"/>
        <v>375250</v>
      </c>
      <c r="L206" s="29">
        <f t="shared" si="778"/>
        <v>2350250</v>
      </c>
      <c r="M206" s="26">
        <v>1</v>
      </c>
      <c r="N206" s="27">
        <v>150000</v>
      </c>
      <c r="O206" s="27">
        <v>135000</v>
      </c>
      <c r="P206" s="145"/>
      <c r="Q206" s="145"/>
      <c r="R206" s="143">
        <f t="shared" si="719"/>
        <v>7.4432292756478682E-2</v>
      </c>
      <c r="S206" s="27">
        <f t="shared" si="720"/>
        <v>142500</v>
      </c>
      <c r="T206" s="28">
        <f t="shared" si="721"/>
        <v>27075</v>
      </c>
      <c r="U206" s="30">
        <f t="shared" si="722"/>
        <v>169575</v>
      </c>
      <c r="V206" s="26">
        <v>1</v>
      </c>
      <c r="W206" s="27">
        <v>150000</v>
      </c>
      <c r="X206" s="27">
        <v>162000</v>
      </c>
      <c r="Y206" s="145"/>
      <c r="Z206" s="145"/>
      <c r="AA206" s="143">
        <f t="shared" si="723"/>
        <v>5.4392829322042112E-2</v>
      </c>
      <c r="AB206" s="27">
        <f t="shared" si="724"/>
        <v>156000</v>
      </c>
      <c r="AC206" s="28">
        <f t="shared" si="725"/>
        <v>29640</v>
      </c>
      <c r="AD206" s="29">
        <f t="shared" si="726"/>
        <v>185640</v>
      </c>
      <c r="AE206" s="26">
        <v>1</v>
      </c>
      <c r="AF206" s="27">
        <v>150000</v>
      </c>
      <c r="AG206" s="27">
        <v>168000</v>
      </c>
      <c r="AH206" s="145"/>
      <c r="AI206" s="145"/>
      <c r="AJ206" s="143">
        <f t="shared" si="769"/>
        <v>8.0049824285269522E-2</v>
      </c>
      <c r="AK206" s="27">
        <f t="shared" si="690"/>
        <v>159000</v>
      </c>
      <c r="AL206" s="28">
        <f t="shared" si="770"/>
        <v>30210</v>
      </c>
      <c r="AM206" s="30">
        <f t="shared" si="691"/>
        <v>189210</v>
      </c>
      <c r="AN206" s="26">
        <v>1</v>
      </c>
      <c r="AO206" s="27">
        <v>150000</v>
      </c>
      <c r="AP206" s="27">
        <v>198375</v>
      </c>
      <c r="AQ206" s="145"/>
      <c r="AR206" s="145"/>
      <c r="AS206" s="143">
        <f t="shared" si="771"/>
        <v>0.19637626431230276</v>
      </c>
      <c r="AT206" s="27">
        <f t="shared" si="727"/>
        <v>174187.5</v>
      </c>
      <c r="AU206" s="28">
        <f t="shared" si="728"/>
        <v>33095.625</v>
      </c>
      <c r="AV206" s="30">
        <f t="shared" si="729"/>
        <v>207283.125</v>
      </c>
      <c r="AW206" s="26">
        <v>1</v>
      </c>
      <c r="AX206" s="27">
        <v>150000</v>
      </c>
      <c r="AY206" s="27">
        <v>172500</v>
      </c>
      <c r="AZ206" s="145"/>
      <c r="BA206" s="145"/>
      <c r="BB206" s="143">
        <f t="shared" si="772"/>
        <v>9.8666062491146164E-2</v>
      </c>
      <c r="BC206" s="27">
        <f t="shared" si="730"/>
        <v>161250</v>
      </c>
      <c r="BD206" s="27">
        <f t="shared" si="731"/>
        <v>30637.5</v>
      </c>
      <c r="BE206" s="27">
        <f t="shared" si="732"/>
        <v>191887.5</v>
      </c>
      <c r="BF206" s="26">
        <v>1</v>
      </c>
      <c r="BG206" s="27">
        <v>120000</v>
      </c>
      <c r="BH206" s="27">
        <v>114000</v>
      </c>
      <c r="BI206" s="145"/>
      <c r="BJ206" s="145"/>
      <c r="BK206" s="143">
        <f t="shared" si="773"/>
        <v>3.6261886214694741E-2</v>
      </c>
      <c r="BL206" s="27">
        <f t="shared" si="733"/>
        <v>117000</v>
      </c>
      <c r="BM206" s="27">
        <f t="shared" si="734"/>
        <v>22230</v>
      </c>
      <c r="BN206" s="28">
        <f t="shared" si="735"/>
        <v>139230</v>
      </c>
      <c r="BO206" s="26">
        <v>1</v>
      </c>
      <c r="BP206" s="27">
        <v>120000</v>
      </c>
      <c r="BQ206" s="27">
        <v>129600</v>
      </c>
      <c r="BR206" s="148"/>
      <c r="BS206" s="148"/>
      <c r="BT206" s="143">
        <f t="shared" si="774"/>
        <v>5.4392829322042119E-2</v>
      </c>
      <c r="BU206" s="27">
        <f t="shared" si="736"/>
        <v>124800</v>
      </c>
      <c r="BV206" s="28">
        <f t="shared" si="737"/>
        <v>23712</v>
      </c>
      <c r="BW206" s="30">
        <f t="shared" si="738"/>
        <v>148512</v>
      </c>
      <c r="BX206" s="26">
        <v>1</v>
      </c>
      <c r="BY206" s="28">
        <v>120000</v>
      </c>
      <c r="BZ206" s="28">
        <v>139968</v>
      </c>
      <c r="CA206" s="156"/>
      <c r="CB206" s="156"/>
      <c r="CC206" s="177">
        <f t="shared" si="775"/>
        <v>0.10862497081743122</v>
      </c>
      <c r="CD206" s="28">
        <f t="shared" si="739"/>
        <v>129984</v>
      </c>
      <c r="CE206" s="28">
        <f t="shared" si="740"/>
        <v>24696.959999999999</v>
      </c>
      <c r="CF206" s="29">
        <f t="shared" si="741"/>
        <v>154680.95999999999</v>
      </c>
      <c r="CG206" s="31" t="s">
        <v>30</v>
      </c>
      <c r="CH206" s="32" t="s">
        <v>30</v>
      </c>
      <c r="CI206" s="32" t="s">
        <v>30</v>
      </c>
      <c r="CJ206" s="32" t="s">
        <v>30</v>
      </c>
      <c r="CK206" s="32" t="s">
        <v>30</v>
      </c>
      <c r="CL206" s="32" t="s">
        <v>30</v>
      </c>
      <c r="CM206" s="32" t="s">
        <v>30</v>
      </c>
      <c r="CN206" s="32" t="s">
        <v>30</v>
      </c>
      <c r="CO206" s="32" t="s">
        <v>30</v>
      </c>
      <c r="CP206" s="31" t="s">
        <v>30</v>
      </c>
      <c r="CQ206" s="32" t="s">
        <v>30</v>
      </c>
      <c r="CR206" s="32" t="s">
        <v>30</v>
      </c>
      <c r="CS206" s="32" t="s">
        <v>30</v>
      </c>
      <c r="CT206" s="32" t="s">
        <v>30</v>
      </c>
      <c r="CU206" s="32" t="s">
        <v>30</v>
      </c>
      <c r="CV206" s="32" t="s">
        <v>30</v>
      </c>
      <c r="CW206" s="32" t="s">
        <v>30</v>
      </c>
      <c r="CX206" s="34" t="s">
        <v>30</v>
      </c>
      <c r="CY206" s="31" t="s">
        <v>30</v>
      </c>
      <c r="CZ206" s="32" t="s">
        <v>30</v>
      </c>
      <c r="DA206" s="32" t="s">
        <v>30</v>
      </c>
      <c r="DB206" s="32" t="s">
        <v>30</v>
      </c>
      <c r="DC206" s="32" t="s">
        <v>30</v>
      </c>
      <c r="DD206" s="32" t="s">
        <v>30</v>
      </c>
      <c r="DE206" s="32" t="s">
        <v>30</v>
      </c>
      <c r="DF206" s="32" t="s">
        <v>30</v>
      </c>
      <c r="DG206" s="32" t="s">
        <v>30</v>
      </c>
      <c r="DH206" s="31" t="s">
        <v>30</v>
      </c>
      <c r="DI206" s="32" t="s">
        <v>30</v>
      </c>
      <c r="DJ206" s="32" t="s">
        <v>30</v>
      </c>
      <c r="DK206" s="32" t="s">
        <v>30</v>
      </c>
      <c r="DL206" s="32" t="s">
        <v>30</v>
      </c>
      <c r="DM206" s="32" t="s">
        <v>30</v>
      </c>
      <c r="DN206" s="32" t="s">
        <v>30</v>
      </c>
      <c r="DO206" s="33" t="s">
        <v>30</v>
      </c>
    </row>
    <row r="207" spans="1:119" ht="21" customHeight="1" x14ac:dyDescent="0.25">
      <c r="A207" s="66" t="s">
        <v>315</v>
      </c>
      <c r="B207" s="67" t="s">
        <v>279</v>
      </c>
      <c r="C207" s="68" t="s">
        <v>316</v>
      </c>
      <c r="D207" s="26">
        <v>1</v>
      </c>
      <c r="E207" s="27">
        <v>5000000</v>
      </c>
      <c r="F207" s="27">
        <v>3800000</v>
      </c>
      <c r="G207" s="145"/>
      <c r="H207" s="145"/>
      <c r="I207" s="143">
        <f t="shared" si="717"/>
        <v>0.19284730395996749</v>
      </c>
      <c r="J207" s="27">
        <f t="shared" si="768"/>
        <v>4400000</v>
      </c>
      <c r="K207" s="28">
        <f t="shared" si="718"/>
        <v>836000</v>
      </c>
      <c r="L207" s="29">
        <f t="shared" si="778"/>
        <v>5236000</v>
      </c>
      <c r="M207" s="26">
        <v>1</v>
      </c>
      <c r="N207" s="27">
        <v>5000000</v>
      </c>
      <c r="O207" s="27">
        <v>4500000</v>
      </c>
      <c r="P207" s="145"/>
      <c r="Q207" s="145"/>
      <c r="R207" s="143">
        <f t="shared" si="719"/>
        <v>7.4432292756478682E-2</v>
      </c>
      <c r="S207" s="27">
        <f t="shared" si="720"/>
        <v>4750000</v>
      </c>
      <c r="T207" s="28">
        <f t="shared" si="721"/>
        <v>902500</v>
      </c>
      <c r="U207" s="30">
        <f t="shared" si="722"/>
        <v>5652500</v>
      </c>
      <c r="V207" s="26">
        <v>1</v>
      </c>
      <c r="W207" s="27">
        <v>5000000</v>
      </c>
      <c r="X207" s="27">
        <v>5400000</v>
      </c>
      <c r="Y207" s="145"/>
      <c r="Z207" s="145"/>
      <c r="AA207" s="143">
        <f t="shared" si="723"/>
        <v>5.4392829322042126E-2</v>
      </c>
      <c r="AB207" s="27">
        <f t="shared" si="724"/>
        <v>5200000</v>
      </c>
      <c r="AC207" s="28">
        <f t="shared" si="725"/>
        <v>988000</v>
      </c>
      <c r="AD207" s="29">
        <f t="shared" si="726"/>
        <v>6188000</v>
      </c>
      <c r="AE207" s="26">
        <v>1</v>
      </c>
      <c r="AF207" s="27">
        <v>5000000</v>
      </c>
      <c r="AG207" s="27">
        <v>5600000</v>
      </c>
      <c r="AH207" s="145"/>
      <c r="AI207" s="145"/>
      <c r="AJ207" s="143">
        <f t="shared" si="769"/>
        <v>8.0049824285269522E-2</v>
      </c>
      <c r="AK207" s="27">
        <f t="shared" si="690"/>
        <v>5300000</v>
      </c>
      <c r="AL207" s="28">
        <f t="shared" si="770"/>
        <v>1007000</v>
      </c>
      <c r="AM207" s="30">
        <f t="shared" si="691"/>
        <v>6307000</v>
      </c>
      <c r="AN207" s="26">
        <v>1</v>
      </c>
      <c r="AO207" s="27">
        <v>5000000</v>
      </c>
      <c r="AP207" s="27">
        <v>6612500</v>
      </c>
      <c r="AQ207" s="145"/>
      <c r="AR207" s="145"/>
      <c r="AS207" s="143">
        <f t="shared" si="771"/>
        <v>0.19637626431230276</v>
      </c>
      <c r="AT207" s="27">
        <f t="shared" si="727"/>
        <v>5806250</v>
      </c>
      <c r="AU207" s="28">
        <f t="shared" si="728"/>
        <v>1103187.5</v>
      </c>
      <c r="AV207" s="30">
        <f t="shared" si="729"/>
        <v>6909437.5</v>
      </c>
      <c r="AW207" s="26">
        <v>1</v>
      </c>
      <c r="AX207" s="27">
        <v>5000000</v>
      </c>
      <c r="AY207" s="27">
        <v>5750000</v>
      </c>
      <c r="AZ207" s="145"/>
      <c r="BA207" s="145"/>
      <c r="BB207" s="143">
        <f t="shared" si="772"/>
        <v>9.8666062491146178E-2</v>
      </c>
      <c r="BC207" s="27">
        <f t="shared" si="730"/>
        <v>5375000</v>
      </c>
      <c r="BD207" s="27">
        <f t="shared" si="731"/>
        <v>1021250</v>
      </c>
      <c r="BE207" s="27">
        <f t="shared" si="732"/>
        <v>6396250</v>
      </c>
      <c r="BF207" s="26">
        <v>1</v>
      </c>
      <c r="BG207" s="27">
        <v>4000000</v>
      </c>
      <c r="BH207" s="27">
        <v>3800000</v>
      </c>
      <c r="BI207" s="145"/>
      <c r="BJ207" s="145"/>
      <c r="BK207" s="143">
        <f t="shared" si="773"/>
        <v>3.6261886214694748E-2</v>
      </c>
      <c r="BL207" s="27">
        <f t="shared" si="733"/>
        <v>3900000</v>
      </c>
      <c r="BM207" s="27">
        <f t="shared" si="734"/>
        <v>741000</v>
      </c>
      <c r="BN207" s="28">
        <f t="shared" si="735"/>
        <v>4641000</v>
      </c>
      <c r="BO207" s="26">
        <v>1</v>
      </c>
      <c r="BP207" s="27">
        <v>4000000</v>
      </c>
      <c r="BQ207" s="27">
        <v>4320000</v>
      </c>
      <c r="BR207" s="148"/>
      <c r="BS207" s="148"/>
      <c r="BT207" s="143">
        <f t="shared" si="774"/>
        <v>5.4392829322042119E-2</v>
      </c>
      <c r="BU207" s="27">
        <f t="shared" si="736"/>
        <v>4160000</v>
      </c>
      <c r="BV207" s="28">
        <f t="shared" si="737"/>
        <v>790400</v>
      </c>
      <c r="BW207" s="30">
        <f t="shared" si="738"/>
        <v>4950400</v>
      </c>
      <c r="BX207" s="26">
        <v>1</v>
      </c>
      <c r="BY207" s="28">
        <v>4000000</v>
      </c>
      <c r="BZ207" s="28">
        <v>4665600</v>
      </c>
      <c r="CA207" s="156"/>
      <c r="CB207" s="156"/>
      <c r="CC207" s="177">
        <f t="shared" si="775"/>
        <v>0.10862497081743124</v>
      </c>
      <c r="CD207" s="28">
        <f t="shared" si="739"/>
        <v>4332800</v>
      </c>
      <c r="CE207" s="28">
        <f t="shared" si="740"/>
        <v>823232</v>
      </c>
      <c r="CF207" s="29">
        <f t="shared" si="741"/>
        <v>5156032</v>
      </c>
      <c r="CG207" s="26">
        <v>1</v>
      </c>
      <c r="CH207" s="27">
        <v>3200000</v>
      </c>
      <c r="CI207" s="27">
        <v>2976000</v>
      </c>
      <c r="CJ207" s="148"/>
      <c r="CK207" s="148"/>
      <c r="CL207" s="143">
        <f>+STDEVA(CH207:CI207)/AVERAGE(CH207:CI207)</f>
        <v>5.1292719878816916E-2</v>
      </c>
      <c r="CM207" s="27">
        <f>+AVERAGE(CH207:CJ207)</f>
        <v>3088000</v>
      </c>
      <c r="CN207" s="27">
        <f t="shared" ref="CN207:CN208" si="788">+CM207*19%</f>
        <v>586720</v>
      </c>
      <c r="CO207" s="28">
        <f t="shared" ref="CO207:CO208" si="789">+CN207+CM207</f>
        <v>3674720</v>
      </c>
      <c r="CP207" s="26">
        <v>1</v>
      </c>
      <c r="CQ207" s="27">
        <v>3200000</v>
      </c>
      <c r="CR207" s="27">
        <v>2976000</v>
      </c>
      <c r="CS207" s="148"/>
      <c r="CT207" s="148"/>
      <c r="CU207" s="143">
        <f t="shared" si="776"/>
        <v>5.1292719878816916E-2</v>
      </c>
      <c r="CV207" s="27">
        <f t="shared" ref="CV207:CV208" si="790">+AVERAGE(CQ207:CS207)</f>
        <v>3088000</v>
      </c>
      <c r="CW207" s="28">
        <f t="shared" ref="CW207:CW208" si="791">+CV207*19%</f>
        <v>586720</v>
      </c>
      <c r="CX207" s="29">
        <f t="shared" ref="CX207:CX208" si="792">+CW207+CV207</f>
        <v>3674720</v>
      </c>
      <c r="CY207" s="26">
        <v>1</v>
      </c>
      <c r="CZ207" s="27">
        <v>3200000</v>
      </c>
      <c r="DA207" s="27">
        <v>2560000</v>
      </c>
      <c r="DB207" s="133"/>
      <c r="DC207" s="133"/>
      <c r="DD207" s="143">
        <f t="shared" si="777"/>
        <v>0.15713484026367722</v>
      </c>
      <c r="DE207" s="27">
        <f t="shared" ref="DE207:DE208" si="793">+AVERAGE(CZ207:DB207)</f>
        <v>2880000</v>
      </c>
      <c r="DF207" s="27">
        <f t="shared" ref="DF207:DF208" si="794">+DE207*19%</f>
        <v>547200</v>
      </c>
      <c r="DG207" s="28">
        <f t="shared" ref="DG207:DG208" si="795">+DF207+DE207</f>
        <v>3427200</v>
      </c>
      <c r="DH207" s="26">
        <v>1</v>
      </c>
      <c r="DI207" s="28">
        <v>3200000</v>
      </c>
      <c r="DJ207" s="28">
        <v>3840000</v>
      </c>
      <c r="DK207" s="182"/>
      <c r="DL207" s="177">
        <f t="shared" ref="DL195:DL258" si="796">+STDEVA(DI207:DJ207)/AVERAGE(DI207:DJ207)</f>
        <v>0.12856486930664501</v>
      </c>
      <c r="DM207" s="28">
        <f t="shared" ref="DM207:DM208" si="797">+AVERAGE(DI207:DK207)</f>
        <v>3520000</v>
      </c>
      <c r="DN207" s="28">
        <f t="shared" ref="DN207:DN208" si="798">DM207*19%</f>
        <v>668800</v>
      </c>
      <c r="DO207" s="30">
        <f t="shared" ref="DO207:DO208" si="799">+DM207+DN207</f>
        <v>4188800</v>
      </c>
    </row>
    <row r="208" spans="1:119" ht="21" customHeight="1" x14ac:dyDescent="0.25">
      <c r="A208" s="66" t="s">
        <v>317</v>
      </c>
      <c r="B208" s="67" t="s">
        <v>279</v>
      </c>
      <c r="C208" s="68" t="s">
        <v>318</v>
      </c>
      <c r="D208" s="26">
        <v>1</v>
      </c>
      <c r="E208" s="154">
        <v>150000</v>
      </c>
      <c r="F208" s="27">
        <v>3800000</v>
      </c>
      <c r="G208" s="133"/>
      <c r="H208" s="133"/>
      <c r="I208" s="169">
        <f t="shared" si="717"/>
        <v>1.3068049373827335</v>
      </c>
      <c r="J208" s="205">
        <f t="shared" si="768"/>
        <v>1975000</v>
      </c>
      <c r="K208" s="28">
        <f t="shared" si="718"/>
        <v>375250</v>
      </c>
      <c r="L208" s="29">
        <f t="shared" si="778"/>
        <v>2350250</v>
      </c>
      <c r="M208" s="26">
        <v>1</v>
      </c>
      <c r="N208" s="27">
        <v>150000</v>
      </c>
      <c r="O208" s="27">
        <v>135000</v>
      </c>
      <c r="P208" s="145"/>
      <c r="Q208" s="145"/>
      <c r="R208" s="143">
        <f t="shared" si="719"/>
        <v>7.4432292756478682E-2</v>
      </c>
      <c r="S208" s="27">
        <f t="shared" si="720"/>
        <v>142500</v>
      </c>
      <c r="T208" s="28">
        <f t="shared" si="721"/>
        <v>27075</v>
      </c>
      <c r="U208" s="30">
        <f t="shared" si="722"/>
        <v>169575</v>
      </c>
      <c r="V208" s="26">
        <v>1</v>
      </c>
      <c r="W208" s="27">
        <v>150000</v>
      </c>
      <c r="X208" s="27">
        <v>162000</v>
      </c>
      <c r="Y208" s="145"/>
      <c r="Z208" s="145"/>
      <c r="AA208" s="143">
        <f t="shared" si="723"/>
        <v>5.4392829322042112E-2</v>
      </c>
      <c r="AB208" s="27">
        <f t="shared" si="724"/>
        <v>156000</v>
      </c>
      <c r="AC208" s="28">
        <f t="shared" si="725"/>
        <v>29640</v>
      </c>
      <c r="AD208" s="29">
        <f t="shared" si="726"/>
        <v>185640</v>
      </c>
      <c r="AE208" s="26">
        <v>1</v>
      </c>
      <c r="AF208" s="27">
        <v>150000</v>
      </c>
      <c r="AG208" s="27">
        <v>168000</v>
      </c>
      <c r="AH208" s="145"/>
      <c r="AI208" s="145"/>
      <c r="AJ208" s="143">
        <f t="shared" si="769"/>
        <v>8.0049824285269522E-2</v>
      </c>
      <c r="AK208" s="27">
        <f t="shared" si="690"/>
        <v>159000</v>
      </c>
      <c r="AL208" s="28">
        <f t="shared" si="770"/>
        <v>30210</v>
      </c>
      <c r="AM208" s="30">
        <f t="shared" si="691"/>
        <v>189210</v>
      </c>
      <c r="AN208" s="26">
        <v>1</v>
      </c>
      <c r="AO208" s="27">
        <v>150000</v>
      </c>
      <c r="AP208" s="27">
        <v>198375</v>
      </c>
      <c r="AQ208" s="145"/>
      <c r="AR208" s="145"/>
      <c r="AS208" s="143">
        <f t="shared" si="771"/>
        <v>0.19637626431230276</v>
      </c>
      <c r="AT208" s="27">
        <f t="shared" si="727"/>
        <v>174187.5</v>
      </c>
      <c r="AU208" s="28">
        <f t="shared" si="728"/>
        <v>33095.625</v>
      </c>
      <c r="AV208" s="30">
        <f t="shared" si="729"/>
        <v>207283.125</v>
      </c>
      <c r="AW208" s="26">
        <v>1</v>
      </c>
      <c r="AX208" s="27">
        <v>150000</v>
      </c>
      <c r="AY208" s="27">
        <v>172500</v>
      </c>
      <c r="AZ208" s="145"/>
      <c r="BA208" s="145"/>
      <c r="BB208" s="143">
        <f t="shared" si="772"/>
        <v>9.8666062491146164E-2</v>
      </c>
      <c r="BC208" s="27">
        <f t="shared" si="730"/>
        <v>161250</v>
      </c>
      <c r="BD208" s="27">
        <f t="shared" si="731"/>
        <v>30637.5</v>
      </c>
      <c r="BE208" s="27">
        <f t="shared" si="732"/>
        <v>191887.5</v>
      </c>
      <c r="BF208" s="26">
        <v>1</v>
      </c>
      <c r="BG208" s="27">
        <v>120000</v>
      </c>
      <c r="BH208" s="27">
        <v>114000</v>
      </c>
      <c r="BI208" s="145"/>
      <c r="BJ208" s="145"/>
      <c r="BK208" s="143">
        <f t="shared" si="773"/>
        <v>3.6261886214694741E-2</v>
      </c>
      <c r="BL208" s="27">
        <f t="shared" si="733"/>
        <v>117000</v>
      </c>
      <c r="BM208" s="27">
        <f t="shared" si="734"/>
        <v>22230</v>
      </c>
      <c r="BN208" s="28">
        <f t="shared" si="735"/>
        <v>139230</v>
      </c>
      <c r="BO208" s="26">
        <v>1</v>
      </c>
      <c r="BP208" s="27">
        <v>120000</v>
      </c>
      <c r="BQ208" s="27">
        <v>129600</v>
      </c>
      <c r="BR208" s="148"/>
      <c r="BS208" s="148"/>
      <c r="BT208" s="143">
        <f t="shared" si="774"/>
        <v>5.4392829322042119E-2</v>
      </c>
      <c r="BU208" s="27">
        <f t="shared" si="736"/>
        <v>124800</v>
      </c>
      <c r="BV208" s="28">
        <f t="shared" si="737"/>
        <v>23712</v>
      </c>
      <c r="BW208" s="30">
        <f t="shared" si="738"/>
        <v>148512</v>
      </c>
      <c r="BX208" s="26">
        <v>1</v>
      </c>
      <c r="BY208" s="28">
        <v>120000</v>
      </c>
      <c r="BZ208" s="28">
        <v>139968</v>
      </c>
      <c r="CA208" s="156"/>
      <c r="CB208" s="156"/>
      <c r="CC208" s="177">
        <f t="shared" si="775"/>
        <v>0.10862497081743122</v>
      </c>
      <c r="CD208" s="28">
        <f t="shared" si="739"/>
        <v>129984</v>
      </c>
      <c r="CE208" s="28">
        <f t="shared" si="740"/>
        <v>24696.959999999999</v>
      </c>
      <c r="CF208" s="29">
        <f t="shared" si="741"/>
        <v>154680.95999999999</v>
      </c>
      <c r="CG208" s="26">
        <v>1</v>
      </c>
      <c r="CH208" s="27">
        <v>96000</v>
      </c>
      <c r="CI208" s="27">
        <v>850000</v>
      </c>
      <c r="CJ208" s="148"/>
      <c r="CK208" s="148"/>
      <c r="CL208" s="163">
        <f>+STDEVA(CH208:CI208)/AVERAGE(CH208:CI208)</f>
        <v>1.1271850169443063</v>
      </c>
      <c r="CM208" s="205">
        <f>+AVERAGE(CH208:CJ208)</f>
        <v>473000</v>
      </c>
      <c r="CN208" s="27">
        <f t="shared" si="788"/>
        <v>89870</v>
      </c>
      <c r="CO208" s="28">
        <f t="shared" si="789"/>
        <v>562870</v>
      </c>
      <c r="CP208" s="26">
        <v>1</v>
      </c>
      <c r="CQ208" s="27">
        <v>96000</v>
      </c>
      <c r="CR208" s="27">
        <v>850000</v>
      </c>
      <c r="CS208" s="148"/>
      <c r="CT208" s="148"/>
      <c r="CU208" s="163">
        <f t="shared" si="776"/>
        <v>1.1271850169443063</v>
      </c>
      <c r="CV208" s="205">
        <f t="shared" si="790"/>
        <v>473000</v>
      </c>
      <c r="CW208" s="28">
        <f t="shared" si="791"/>
        <v>89870</v>
      </c>
      <c r="CX208" s="29">
        <f t="shared" si="792"/>
        <v>562870</v>
      </c>
      <c r="CY208" s="26">
        <v>1</v>
      </c>
      <c r="CZ208" s="27">
        <v>96000</v>
      </c>
      <c r="DA208" s="27">
        <v>150000</v>
      </c>
      <c r="DB208" s="133"/>
      <c r="DC208" s="133"/>
      <c r="DD208" s="143">
        <f t="shared" si="777"/>
        <v>0.31043712344775259</v>
      </c>
      <c r="DE208" s="27">
        <f t="shared" si="793"/>
        <v>123000</v>
      </c>
      <c r="DF208" s="27">
        <f t="shared" si="794"/>
        <v>23370</v>
      </c>
      <c r="DG208" s="28">
        <f t="shared" si="795"/>
        <v>146370</v>
      </c>
      <c r="DH208" s="26">
        <v>1</v>
      </c>
      <c r="DI208" s="28">
        <v>96000</v>
      </c>
      <c r="DJ208" s="28">
        <v>250000</v>
      </c>
      <c r="DK208" s="182"/>
      <c r="DL208" s="178">
        <f t="shared" si="796"/>
        <v>0.6294476549290654</v>
      </c>
      <c r="DM208" s="208">
        <f t="shared" si="797"/>
        <v>173000</v>
      </c>
      <c r="DN208" s="28">
        <f t="shared" si="798"/>
        <v>32870</v>
      </c>
      <c r="DO208" s="30">
        <f t="shared" si="799"/>
        <v>205870</v>
      </c>
    </row>
    <row r="209" spans="1:119" ht="21" customHeight="1" x14ac:dyDescent="0.25">
      <c r="A209" s="66" t="s">
        <v>319</v>
      </c>
      <c r="B209" s="67" t="s">
        <v>279</v>
      </c>
      <c r="C209" s="68" t="s">
        <v>320</v>
      </c>
      <c r="D209" s="26">
        <v>1</v>
      </c>
      <c r="E209" s="154">
        <v>9000000</v>
      </c>
      <c r="F209" s="27">
        <v>3800000</v>
      </c>
      <c r="G209" s="270">
        <f>10710000*1.052</f>
        <v>11266920</v>
      </c>
      <c r="H209" s="133"/>
      <c r="I209" s="163">
        <f t="shared" si="717"/>
        <v>0.57452425971406984</v>
      </c>
      <c r="J209" s="141">
        <f>+AVERAGE(E209,G209)</f>
        <v>10133460</v>
      </c>
      <c r="K209" s="28">
        <f>J209*19%</f>
        <v>1925357.4</v>
      </c>
      <c r="L209" s="29">
        <f t="shared" si="778"/>
        <v>12058817.4</v>
      </c>
      <c r="M209" s="26">
        <v>1</v>
      </c>
      <c r="N209" s="27">
        <v>9000000</v>
      </c>
      <c r="O209" s="27">
        <v>8100000</v>
      </c>
      <c r="P209" s="145"/>
      <c r="Q209" s="145"/>
      <c r="R209" s="143">
        <f t="shared" si="719"/>
        <v>7.4432292756478682E-2</v>
      </c>
      <c r="S209" s="27">
        <f t="shared" si="720"/>
        <v>8550000</v>
      </c>
      <c r="T209" s="28">
        <f t="shared" si="721"/>
        <v>1624500</v>
      </c>
      <c r="U209" s="30">
        <f t="shared" si="722"/>
        <v>10174500</v>
      </c>
      <c r="V209" s="26">
        <v>1</v>
      </c>
      <c r="W209" s="27">
        <v>9000000</v>
      </c>
      <c r="X209" s="27">
        <v>9720000</v>
      </c>
      <c r="Y209" s="145"/>
      <c r="Z209" s="145"/>
      <c r="AA209" s="143">
        <f t="shared" si="723"/>
        <v>5.4392829322042119E-2</v>
      </c>
      <c r="AB209" s="27">
        <f t="shared" si="724"/>
        <v>9360000</v>
      </c>
      <c r="AC209" s="28">
        <f t="shared" si="725"/>
        <v>1778400</v>
      </c>
      <c r="AD209" s="29">
        <f t="shared" si="726"/>
        <v>11138400</v>
      </c>
      <c r="AE209" s="26">
        <v>1</v>
      </c>
      <c r="AF209" s="27">
        <v>9000000</v>
      </c>
      <c r="AG209" s="27">
        <v>10080000</v>
      </c>
      <c r="AH209" s="145"/>
      <c r="AI209" s="145"/>
      <c r="AJ209" s="143">
        <f t="shared" si="769"/>
        <v>8.0049824285269522E-2</v>
      </c>
      <c r="AK209" s="27">
        <f t="shared" si="690"/>
        <v>9540000</v>
      </c>
      <c r="AL209" s="28">
        <f t="shared" si="770"/>
        <v>1812600</v>
      </c>
      <c r="AM209" s="30">
        <f t="shared" si="691"/>
        <v>11352600</v>
      </c>
      <c r="AN209" s="26">
        <v>1</v>
      </c>
      <c r="AO209" s="27">
        <v>9000000</v>
      </c>
      <c r="AP209" s="27">
        <v>11902500</v>
      </c>
      <c r="AQ209" s="145"/>
      <c r="AR209" s="145"/>
      <c r="AS209" s="143">
        <f t="shared" si="771"/>
        <v>0.19637626431230276</v>
      </c>
      <c r="AT209" s="27">
        <f t="shared" si="727"/>
        <v>10451250</v>
      </c>
      <c r="AU209" s="28">
        <f t="shared" si="728"/>
        <v>1985737.5</v>
      </c>
      <c r="AV209" s="30">
        <f t="shared" si="729"/>
        <v>12436987.5</v>
      </c>
      <c r="AW209" s="26">
        <v>1</v>
      </c>
      <c r="AX209" s="27">
        <v>9000000</v>
      </c>
      <c r="AY209" s="27">
        <v>10350000</v>
      </c>
      <c r="AZ209" s="145"/>
      <c r="BA209" s="145"/>
      <c r="BB209" s="143">
        <f t="shared" si="772"/>
        <v>9.8666062491146164E-2</v>
      </c>
      <c r="BC209" s="27">
        <f t="shared" si="730"/>
        <v>9675000</v>
      </c>
      <c r="BD209" s="27">
        <f t="shared" si="731"/>
        <v>1838250</v>
      </c>
      <c r="BE209" s="27">
        <f t="shared" si="732"/>
        <v>11513250</v>
      </c>
      <c r="BF209" s="26">
        <v>1</v>
      </c>
      <c r="BG209" s="27">
        <v>7200000</v>
      </c>
      <c r="BH209" s="27">
        <v>6840000</v>
      </c>
      <c r="BI209" s="145"/>
      <c r="BJ209" s="145"/>
      <c r="BK209" s="143">
        <f t="shared" si="773"/>
        <v>3.6261886214694741E-2</v>
      </c>
      <c r="BL209" s="27">
        <f t="shared" si="733"/>
        <v>7020000</v>
      </c>
      <c r="BM209" s="27">
        <f t="shared" si="734"/>
        <v>1333800</v>
      </c>
      <c r="BN209" s="28">
        <f t="shared" si="735"/>
        <v>8353800</v>
      </c>
      <c r="BO209" s="26">
        <v>1</v>
      </c>
      <c r="BP209" s="27">
        <v>7200000</v>
      </c>
      <c r="BQ209" s="27">
        <v>7776000</v>
      </c>
      <c r="BR209" s="148"/>
      <c r="BS209" s="148"/>
      <c r="BT209" s="143">
        <f t="shared" si="774"/>
        <v>5.4392829322042112E-2</v>
      </c>
      <c r="BU209" s="27">
        <f t="shared" si="736"/>
        <v>7488000</v>
      </c>
      <c r="BV209" s="28">
        <f t="shared" si="737"/>
        <v>1422720</v>
      </c>
      <c r="BW209" s="30">
        <f t="shared" si="738"/>
        <v>8910720</v>
      </c>
      <c r="BX209" s="26">
        <v>1</v>
      </c>
      <c r="BY209" s="28">
        <v>7200000</v>
      </c>
      <c r="BZ209" s="28">
        <v>8398080</v>
      </c>
      <c r="CA209" s="156"/>
      <c r="CB209" s="156"/>
      <c r="CC209" s="177">
        <f t="shared" si="775"/>
        <v>0.10862497081743122</v>
      </c>
      <c r="CD209" s="28">
        <f t="shared" si="739"/>
        <v>7799040</v>
      </c>
      <c r="CE209" s="28">
        <f t="shared" si="740"/>
        <v>1481817.6</v>
      </c>
      <c r="CF209" s="29">
        <f t="shared" si="741"/>
        <v>9280857.5999999996</v>
      </c>
      <c r="CG209" s="31" t="s">
        <v>30</v>
      </c>
      <c r="CH209" s="32" t="s">
        <v>30</v>
      </c>
      <c r="CI209" s="32" t="s">
        <v>30</v>
      </c>
      <c r="CJ209" s="32" t="s">
        <v>30</v>
      </c>
      <c r="CK209" s="32" t="s">
        <v>30</v>
      </c>
      <c r="CL209" s="32" t="s">
        <v>30</v>
      </c>
      <c r="CM209" s="32" t="s">
        <v>30</v>
      </c>
      <c r="CN209" s="32" t="s">
        <v>30</v>
      </c>
      <c r="CO209" s="32" t="s">
        <v>30</v>
      </c>
      <c r="CP209" s="31" t="s">
        <v>30</v>
      </c>
      <c r="CQ209" s="32" t="s">
        <v>30</v>
      </c>
      <c r="CR209" s="32" t="s">
        <v>30</v>
      </c>
      <c r="CS209" s="32" t="s">
        <v>30</v>
      </c>
      <c r="CT209" s="32" t="s">
        <v>30</v>
      </c>
      <c r="CU209" s="32" t="s">
        <v>30</v>
      </c>
      <c r="CV209" s="32" t="s">
        <v>30</v>
      </c>
      <c r="CW209" s="32" t="s">
        <v>30</v>
      </c>
      <c r="CX209" s="34" t="s">
        <v>30</v>
      </c>
      <c r="CY209" s="31" t="s">
        <v>30</v>
      </c>
      <c r="CZ209" s="32" t="s">
        <v>30</v>
      </c>
      <c r="DA209" s="32" t="s">
        <v>30</v>
      </c>
      <c r="DB209" s="32" t="s">
        <v>30</v>
      </c>
      <c r="DC209" s="32" t="s">
        <v>30</v>
      </c>
      <c r="DD209" s="32" t="s">
        <v>30</v>
      </c>
      <c r="DE209" s="32" t="s">
        <v>30</v>
      </c>
      <c r="DF209" s="32" t="s">
        <v>30</v>
      </c>
      <c r="DG209" s="32" t="s">
        <v>30</v>
      </c>
      <c r="DH209" s="31" t="s">
        <v>30</v>
      </c>
      <c r="DI209" s="32" t="s">
        <v>30</v>
      </c>
      <c r="DJ209" s="32" t="s">
        <v>30</v>
      </c>
      <c r="DK209" s="32" t="s">
        <v>30</v>
      </c>
      <c r="DL209" s="32" t="s">
        <v>30</v>
      </c>
      <c r="DM209" s="32" t="s">
        <v>30</v>
      </c>
      <c r="DN209" s="32" t="s">
        <v>30</v>
      </c>
      <c r="DO209" s="33" t="s">
        <v>30</v>
      </c>
    </row>
    <row r="210" spans="1:119" ht="21" customHeight="1" x14ac:dyDescent="0.25">
      <c r="A210" s="66" t="s">
        <v>321</v>
      </c>
      <c r="B210" s="67" t="s">
        <v>279</v>
      </c>
      <c r="C210" s="68" t="s">
        <v>322</v>
      </c>
      <c r="D210" s="26">
        <v>1</v>
      </c>
      <c r="E210" s="154">
        <v>9000000</v>
      </c>
      <c r="F210" s="27">
        <v>3800000</v>
      </c>
      <c r="G210" s="270">
        <f>10710000*1.052</f>
        <v>11266920</v>
      </c>
      <c r="H210" s="133"/>
      <c r="I210" s="163">
        <f t="shared" si="717"/>
        <v>0.57452425971406984</v>
      </c>
      <c r="J210" s="141">
        <f>+AVERAGE(E210,G210)</f>
        <v>10133460</v>
      </c>
      <c r="K210" s="28">
        <f t="shared" si="718"/>
        <v>1925357.4</v>
      </c>
      <c r="L210" s="29">
        <f t="shared" si="778"/>
        <v>12058817.4</v>
      </c>
      <c r="M210" s="26">
        <v>1</v>
      </c>
      <c r="N210" s="27">
        <v>9000000</v>
      </c>
      <c r="O210" s="27">
        <v>8100000</v>
      </c>
      <c r="P210" s="145"/>
      <c r="Q210" s="145"/>
      <c r="R210" s="143">
        <f t="shared" si="719"/>
        <v>7.4432292756478682E-2</v>
      </c>
      <c r="S210" s="27">
        <f t="shared" si="720"/>
        <v>8550000</v>
      </c>
      <c r="T210" s="28">
        <f t="shared" si="721"/>
        <v>1624500</v>
      </c>
      <c r="U210" s="30">
        <f t="shared" si="722"/>
        <v>10174500</v>
      </c>
      <c r="V210" s="26">
        <v>1</v>
      </c>
      <c r="W210" s="27">
        <v>9000000</v>
      </c>
      <c r="X210" s="27">
        <v>9720000</v>
      </c>
      <c r="Y210" s="145"/>
      <c r="Z210" s="145"/>
      <c r="AA210" s="143">
        <f t="shared" si="723"/>
        <v>5.4392829322042119E-2</v>
      </c>
      <c r="AB210" s="27">
        <f t="shared" si="724"/>
        <v>9360000</v>
      </c>
      <c r="AC210" s="28">
        <f t="shared" si="725"/>
        <v>1778400</v>
      </c>
      <c r="AD210" s="29">
        <f t="shared" si="726"/>
        <v>11138400</v>
      </c>
      <c r="AE210" s="26">
        <v>1</v>
      </c>
      <c r="AF210" s="27">
        <v>9000000</v>
      </c>
      <c r="AG210" s="27">
        <v>10080000</v>
      </c>
      <c r="AH210" s="145"/>
      <c r="AI210" s="145"/>
      <c r="AJ210" s="143">
        <f t="shared" si="769"/>
        <v>8.0049824285269522E-2</v>
      </c>
      <c r="AK210" s="27">
        <f t="shared" si="690"/>
        <v>9540000</v>
      </c>
      <c r="AL210" s="28">
        <f t="shared" si="770"/>
        <v>1812600</v>
      </c>
      <c r="AM210" s="30">
        <f t="shared" si="691"/>
        <v>11352600</v>
      </c>
      <c r="AN210" s="26">
        <v>1</v>
      </c>
      <c r="AO210" s="27">
        <v>9000000</v>
      </c>
      <c r="AP210" s="27">
        <v>11902500</v>
      </c>
      <c r="AQ210" s="145"/>
      <c r="AR210" s="145"/>
      <c r="AS210" s="143">
        <f t="shared" si="771"/>
        <v>0.19637626431230276</v>
      </c>
      <c r="AT210" s="27">
        <f t="shared" si="727"/>
        <v>10451250</v>
      </c>
      <c r="AU210" s="28">
        <f t="shared" si="728"/>
        <v>1985737.5</v>
      </c>
      <c r="AV210" s="30">
        <f t="shared" si="729"/>
        <v>12436987.5</v>
      </c>
      <c r="AW210" s="26">
        <v>1</v>
      </c>
      <c r="AX210" s="27">
        <v>9000000</v>
      </c>
      <c r="AY210" s="27">
        <v>10350000</v>
      </c>
      <c r="AZ210" s="145"/>
      <c r="BA210" s="145"/>
      <c r="BB210" s="143">
        <f t="shared" si="772"/>
        <v>9.8666062491146164E-2</v>
      </c>
      <c r="BC210" s="27">
        <f t="shared" si="730"/>
        <v>9675000</v>
      </c>
      <c r="BD210" s="27">
        <f t="shared" si="731"/>
        <v>1838250</v>
      </c>
      <c r="BE210" s="27">
        <f t="shared" si="732"/>
        <v>11513250</v>
      </c>
      <c r="BF210" s="26">
        <v>1</v>
      </c>
      <c r="BG210" s="27">
        <v>7200000</v>
      </c>
      <c r="BH210" s="27">
        <v>6840000</v>
      </c>
      <c r="BI210" s="145"/>
      <c r="BJ210" s="145"/>
      <c r="BK210" s="143">
        <f t="shared" si="773"/>
        <v>3.6261886214694741E-2</v>
      </c>
      <c r="BL210" s="27">
        <f t="shared" si="733"/>
        <v>7020000</v>
      </c>
      <c r="BM210" s="27">
        <f t="shared" si="734"/>
        <v>1333800</v>
      </c>
      <c r="BN210" s="28">
        <f t="shared" si="735"/>
        <v>8353800</v>
      </c>
      <c r="BO210" s="26">
        <v>1</v>
      </c>
      <c r="BP210" s="27">
        <v>7200000</v>
      </c>
      <c r="BQ210" s="27">
        <v>7776000</v>
      </c>
      <c r="BR210" s="148"/>
      <c r="BS210" s="148"/>
      <c r="BT210" s="143">
        <f t="shared" si="774"/>
        <v>5.4392829322042112E-2</v>
      </c>
      <c r="BU210" s="27">
        <f t="shared" si="736"/>
        <v>7488000</v>
      </c>
      <c r="BV210" s="28">
        <f t="shared" si="737"/>
        <v>1422720</v>
      </c>
      <c r="BW210" s="30">
        <f t="shared" si="738"/>
        <v>8910720</v>
      </c>
      <c r="BX210" s="26">
        <v>1</v>
      </c>
      <c r="BY210" s="28">
        <v>7200000</v>
      </c>
      <c r="BZ210" s="28">
        <v>8398080</v>
      </c>
      <c r="CA210" s="156"/>
      <c r="CB210" s="156"/>
      <c r="CC210" s="177">
        <f t="shared" si="775"/>
        <v>0.10862497081743122</v>
      </c>
      <c r="CD210" s="28">
        <f t="shared" si="739"/>
        <v>7799040</v>
      </c>
      <c r="CE210" s="28">
        <f t="shared" si="740"/>
        <v>1481817.6</v>
      </c>
      <c r="CF210" s="29">
        <f t="shared" si="741"/>
        <v>9280857.5999999996</v>
      </c>
      <c r="CG210" s="31" t="s">
        <v>30</v>
      </c>
      <c r="CH210" s="32" t="s">
        <v>30</v>
      </c>
      <c r="CI210" s="32" t="s">
        <v>30</v>
      </c>
      <c r="CJ210" s="32" t="s">
        <v>30</v>
      </c>
      <c r="CK210" s="32" t="s">
        <v>30</v>
      </c>
      <c r="CL210" s="32" t="s">
        <v>30</v>
      </c>
      <c r="CM210" s="32" t="s">
        <v>30</v>
      </c>
      <c r="CN210" s="32" t="s">
        <v>30</v>
      </c>
      <c r="CO210" s="32" t="s">
        <v>30</v>
      </c>
      <c r="CP210" s="31" t="s">
        <v>30</v>
      </c>
      <c r="CQ210" s="32" t="s">
        <v>30</v>
      </c>
      <c r="CR210" s="32" t="s">
        <v>30</v>
      </c>
      <c r="CS210" s="32" t="s">
        <v>30</v>
      </c>
      <c r="CT210" s="32" t="s">
        <v>30</v>
      </c>
      <c r="CU210" s="32" t="s">
        <v>30</v>
      </c>
      <c r="CV210" s="32" t="s">
        <v>30</v>
      </c>
      <c r="CW210" s="32" t="s">
        <v>30</v>
      </c>
      <c r="CX210" s="34" t="s">
        <v>30</v>
      </c>
      <c r="CY210" s="31" t="s">
        <v>30</v>
      </c>
      <c r="CZ210" s="32" t="s">
        <v>30</v>
      </c>
      <c r="DA210" s="32" t="s">
        <v>30</v>
      </c>
      <c r="DB210" s="32" t="s">
        <v>30</v>
      </c>
      <c r="DC210" s="32" t="s">
        <v>30</v>
      </c>
      <c r="DD210" s="32" t="s">
        <v>30</v>
      </c>
      <c r="DE210" s="32" t="s">
        <v>30</v>
      </c>
      <c r="DF210" s="32" t="s">
        <v>30</v>
      </c>
      <c r="DG210" s="32" t="s">
        <v>30</v>
      </c>
      <c r="DH210" s="31" t="s">
        <v>30</v>
      </c>
      <c r="DI210" s="32" t="s">
        <v>30</v>
      </c>
      <c r="DJ210" s="32" t="s">
        <v>30</v>
      </c>
      <c r="DK210" s="32" t="s">
        <v>30</v>
      </c>
      <c r="DL210" s="32" t="s">
        <v>30</v>
      </c>
      <c r="DM210" s="32" t="s">
        <v>30</v>
      </c>
      <c r="DN210" s="32" t="s">
        <v>30</v>
      </c>
      <c r="DO210" s="33" t="s">
        <v>30</v>
      </c>
    </row>
    <row r="211" spans="1:119" ht="21" customHeight="1" x14ac:dyDescent="0.25">
      <c r="A211" s="66" t="s">
        <v>323</v>
      </c>
      <c r="B211" s="67" t="s">
        <v>279</v>
      </c>
      <c r="C211" s="68" t="s">
        <v>324</v>
      </c>
      <c r="D211" s="26">
        <v>1</v>
      </c>
      <c r="E211" s="154">
        <v>7500000</v>
      </c>
      <c r="F211" s="27">
        <v>3800000</v>
      </c>
      <c r="G211" s="270">
        <f>2598960*1.052</f>
        <v>2734105.92</v>
      </c>
      <c r="H211" s="133"/>
      <c r="I211" s="163">
        <f t="shared" si="717"/>
        <v>0.46306107794517271</v>
      </c>
      <c r="J211" s="141">
        <f>+AVERAGE(F211,G211)</f>
        <v>3267052.96</v>
      </c>
      <c r="K211" s="28">
        <f t="shared" si="718"/>
        <v>620740.06240000005</v>
      </c>
      <c r="L211" s="29">
        <f t="shared" si="778"/>
        <v>3887793.0224000001</v>
      </c>
      <c r="M211" s="26">
        <v>1</v>
      </c>
      <c r="N211" s="27">
        <v>7500000</v>
      </c>
      <c r="O211" s="27">
        <v>6750000</v>
      </c>
      <c r="P211" s="145"/>
      <c r="Q211" s="145"/>
      <c r="R211" s="143">
        <f t="shared" si="719"/>
        <v>7.4432292756478696E-2</v>
      </c>
      <c r="S211" s="27">
        <f t="shared" si="720"/>
        <v>7125000</v>
      </c>
      <c r="T211" s="28">
        <f t="shared" si="721"/>
        <v>1353750</v>
      </c>
      <c r="U211" s="30">
        <f t="shared" si="722"/>
        <v>8478750</v>
      </c>
      <c r="V211" s="26">
        <v>1</v>
      </c>
      <c r="W211" s="27">
        <v>7500000</v>
      </c>
      <c r="X211" s="27">
        <v>8100000</v>
      </c>
      <c r="Y211" s="145"/>
      <c r="Z211" s="145"/>
      <c r="AA211" s="143">
        <f t="shared" si="723"/>
        <v>5.4392829322042112E-2</v>
      </c>
      <c r="AB211" s="27">
        <f t="shared" si="724"/>
        <v>7800000</v>
      </c>
      <c r="AC211" s="28">
        <f t="shared" si="725"/>
        <v>1482000</v>
      </c>
      <c r="AD211" s="29">
        <f t="shared" si="726"/>
        <v>9282000</v>
      </c>
      <c r="AE211" s="26">
        <v>1</v>
      </c>
      <c r="AF211" s="27">
        <v>7500000</v>
      </c>
      <c r="AG211" s="27">
        <v>8400000</v>
      </c>
      <c r="AH211" s="145"/>
      <c r="AI211" s="145"/>
      <c r="AJ211" s="143">
        <f t="shared" si="769"/>
        <v>8.0049824285269522E-2</v>
      </c>
      <c r="AK211" s="27">
        <f t="shared" si="690"/>
        <v>7950000</v>
      </c>
      <c r="AL211" s="28">
        <f t="shared" si="770"/>
        <v>1510500</v>
      </c>
      <c r="AM211" s="30">
        <f t="shared" si="691"/>
        <v>9460500</v>
      </c>
      <c r="AN211" s="26">
        <v>1</v>
      </c>
      <c r="AO211" s="27">
        <v>7500000</v>
      </c>
      <c r="AP211" s="27">
        <v>9918750</v>
      </c>
      <c r="AQ211" s="145"/>
      <c r="AR211" s="145"/>
      <c r="AS211" s="143">
        <f t="shared" si="771"/>
        <v>0.19637626431230276</v>
      </c>
      <c r="AT211" s="27">
        <f t="shared" si="727"/>
        <v>8709375</v>
      </c>
      <c r="AU211" s="28">
        <f t="shared" si="728"/>
        <v>1654781.25</v>
      </c>
      <c r="AV211" s="30">
        <f t="shared" si="729"/>
        <v>10364156.25</v>
      </c>
      <c r="AW211" s="26">
        <v>1</v>
      </c>
      <c r="AX211" s="27">
        <v>7500000</v>
      </c>
      <c r="AY211" s="27">
        <v>8625000</v>
      </c>
      <c r="AZ211" s="145"/>
      <c r="BA211" s="145"/>
      <c r="BB211" s="143">
        <f t="shared" si="772"/>
        <v>9.8666062491146164E-2</v>
      </c>
      <c r="BC211" s="27">
        <f t="shared" si="730"/>
        <v>8062500</v>
      </c>
      <c r="BD211" s="27">
        <f t="shared" si="731"/>
        <v>1531875</v>
      </c>
      <c r="BE211" s="27">
        <f t="shared" si="732"/>
        <v>9594375</v>
      </c>
      <c r="BF211" s="26">
        <v>1</v>
      </c>
      <c r="BG211" s="27">
        <v>6000000</v>
      </c>
      <c r="BH211" s="27">
        <v>5700000</v>
      </c>
      <c r="BI211" s="145"/>
      <c r="BJ211" s="145"/>
      <c r="BK211" s="143">
        <f t="shared" si="773"/>
        <v>3.6261886214694741E-2</v>
      </c>
      <c r="BL211" s="27">
        <f t="shared" si="733"/>
        <v>5850000</v>
      </c>
      <c r="BM211" s="27">
        <f t="shared" si="734"/>
        <v>1111500</v>
      </c>
      <c r="BN211" s="28">
        <f t="shared" si="735"/>
        <v>6961500</v>
      </c>
      <c r="BO211" s="26">
        <v>1</v>
      </c>
      <c r="BP211" s="27">
        <v>6000000</v>
      </c>
      <c r="BQ211" s="27">
        <v>6480000</v>
      </c>
      <c r="BR211" s="148"/>
      <c r="BS211" s="148"/>
      <c r="BT211" s="143">
        <f t="shared" si="774"/>
        <v>5.4392829322042112E-2</v>
      </c>
      <c r="BU211" s="27">
        <f t="shared" si="736"/>
        <v>6240000</v>
      </c>
      <c r="BV211" s="28">
        <f t="shared" si="737"/>
        <v>1185600</v>
      </c>
      <c r="BW211" s="30">
        <f t="shared" si="738"/>
        <v>7425600</v>
      </c>
      <c r="BX211" s="26">
        <v>1</v>
      </c>
      <c r="BY211" s="28">
        <v>6000000</v>
      </c>
      <c r="BZ211" s="28">
        <v>6998400</v>
      </c>
      <c r="CA211" s="156"/>
      <c r="CB211" s="156"/>
      <c r="CC211" s="177">
        <f t="shared" si="775"/>
        <v>0.10862497081743124</v>
      </c>
      <c r="CD211" s="28">
        <f t="shared" si="739"/>
        <v>6499200</v>
      </c>
      <c r="CE211" s="28">
        <f t="shared" si="740"/>
        <v>1234848</v>
      </c>
      <c r="CF211" s="29">
        <f t="shared" si="741"/>
        <v>7734048</v>
      </c>
      <c r="CG211" s="31" t="s">
        <v>30</v>
      </c>
      <c r="CH211" s="32" t="s">
        <v>30</v>
      </c>
      <c r="CI211" s="32" t="s">
        <v>30</v>
      </c>
      <c r="CJ211" s="32" t="s">
        <v>30</v>
      </c>
      <c r="CK211" s="32" t="s">
        <v>30</v>
      </c>
      <c r="CL211" s="32" t="s">
        <v>30</v>
      </c>
      <c r="CM211" s="32" t="s">
        <v>30</v>
      </c>
      <c r="CN211" s="32" t="s">
        <v>30</v>
      </c>
      <c r="CO211" s="32" t="s">
        <v>30</v>
      </c>
      <c r="CP211" s="31" t="s">
        <v>30</v>
      </c>
      <c r="CQ211" s="32" t="s">
        <v>30</v>
      </c>
      <c r="CR211" s="32" t="s">
        <v>30</v>
      </c>
      <c r="CS211" s="32" t="s">
        <v>30</v>
      </c>
      <c r="CT211" s="32" t="s">
        <v>30</v>
      </c>
      <c r="CU211" s="32" t="s">
        <v>30</v>
      </c>
      <c r="CV211" s="32" t="s">
        <v>30</v>
      </c>
      <c r="CW211" s="32" t="s">
        <v>30</v>
      </c>
      <c r="CX211" s="34" t="s">
        <v>30</v>
      </c>
      <c r="CY211" s="31" t="s">
        <v>30</v>
      </c>
      <c r="CZ211" s="32" t="s">
        <v>30</v>
      </c>
      <c r="DA211" s="32" t="s">
        <v>30</v>
      </c>
      <c r="DB211" s="32" t="s">
        <v>30</v>
      </c>
      <c r="DC211" s="32" t="s">
        <v>30</v>
      </c>
      <c r="DD211" s="32" t="s">
        <v>30</v>
      </c>
      <c r="DE211" s="32" t="s">
        <v>30</v>
      </c>
      <c r="DF211" s="32" t="s">
        <v>30</v>
      </c>
      <c r="DG211" s="32" t="s">
        <v>30</v>
      </c>
      <c r="DH211" s="31" t="s">
        <v>30</v>
      </c>
      <c r="DI211" s="32" t="s">
        <v>30</v>
      </c>
      <c r="DJ211" s="32" t="s">
        <v>30</v>
      </c>
      <c r="DK211" s="32" t="s">
        <v>30</v>
      </c>
      <c r="DL211" s="32" t="s">
        <v>30</v>
      </c>
      <c r="DM211" s="32" t="s">
        <v>30</v>
      </c>
      <c r="DN211" s="32" t="s">
        <v>30</v>
      </c>
      <c r="DO211" s="33" t="s">
        <v>30</v>
      </c>
    </row>
    <row r="212" spans="1:119" ht="21" customHeight="1" x14ac:dyDescent="0.25">
      <c r="A212" s="66" t="s">
        <v>325</v>
      </c>
      <c r="B212" s="67" t="s">
        <v>279</v>
      </c>
      <c r="C212" s="68" t="s">
        <v>326</v>
      </c>
      <c r="D212" s="26">
        <v>1</v>
      </c>
      <c r="E212" s="154">
        <v>150000</v>
      </c>
      <c r="F212" s="27">
        <v>3800000</v>
      </c>
      <c r="G212" s="133"/>
      <c r="H212" s="133"/>
      <c r="I212" s="169">
        <f t="shared" si="717"/>
        <v>1.3068049373827335</v>
      </c>
      <c r="J212" s="205">
        <f t="shared" si="768"/>
        <v>1975000</v>
      </c>
      <c r="K212" s="28">
        <f t="shared" si="718"/>
        <v>375250</v>
      </c>
      <c r="L212" s="29">
        <f t="shared" si="778"/>
        <v>2350250</v>
      </c>
      <c r="M212" s="26">
        <v>1</v>
      </c>
      <c r="N212" s="27">
        <v>150000</v>
      </c>
      <c r="O212" s="27">
        <v>135000</v>
      </c>
      <c r="P212" s="145"/>
      <c r="Q212" s="145"/>
      <c r="R212" s="143">
        <f t="shared" si="719"/>
        <v>7.4432292756478682E-2</v>
      </c>
      <c r="S212" s="27">
        <f t="shared" si="720"/>
        <v>142500</v>
      </c>
      <c r="T212" s="28">
        <f t="shared" si="721"/>
        <v>27075</v>
      </c>
      <c r="U212" s="30">
        <f t="shared" si="722"/>
        <v>169575</v>
      </c>
      <c r="V212" s="26">
        <v>1</v>
      </c>
      <c r="W212" s="27">
        <v>150000</v>
      </c>
      <c r="X212" s="27">
        <v>162000</v>
      </c>
      <c r="Y212" s="145"/>
      <c r="Z212" s="145"/>
      <c r="AA212" s="143">
        <f t="shared" si="723"/>
        <v>5.4392829322042112E-2</v>
      </c>
      <c r="AB212" s="27">
        <f t="shared" si="724"/>
        <v>156000</v>
      </c>
      <c r="AC212" s="28">
        <f t="shared" si="725"/>
        <v>29640</v>
      </c>
      <c r="AD212" s="29">
        <f t="shared" si="726"/>
        <v>185640</v>
      </c>
      <c r="AE212" s="26">
        <v>1</v>
      </c>
      <c r="AF212" s="27">
        <v>150000</v>
      </c>
      <c r="AG212" s="27">
        <v>168000</v>
      </c>
      <c r="AH212" s="145"/>
      <c r="AI212" s="145"/>
      <c r="AJ212" s="143">
        <f t="shared" si="769"/>
        <v>8.0049824285269522E-2</v>
      </c>
      <c r="AK212" s="27">
        <f t="shared" si="690"/>
        <v>159000</v>
      </c>
      <c r="AL212" s="28">
        <f t="shared" si="770"/>
        <v>30210</v>
      </c>
      <c r="AM212" s="30">
        <f t="shared" si="691"/>
        <v>189210</v>
      </c>
      <c r="AN212" s="26">
        <v>1</v>
      </c>
      <c r="AO212" s="27">
        <v>150000</v>
      </c>
      <c r="AP212" s="27">
        <v>198375</v>
      </c>
      <c r="AQ212" s="145"/>
      <c r="AR212" s="145"/>
      <c r="AS212" s="143">
        <f t="shared" si="771"/>
        <v>0.19637626431230276</v>
      </c>
      <c r="AT212" s="27">
        <f t="shared" si="727"/>
        <v>174187.5</v>
      </c>
      <c r="AU212" s="28">
        <f t="shared" si="728"/>
        <v>33095.625</v>
      </c>
      <c r="AV212" s="30">
        <f t="shared" si="729"/>
        <v>207283.125</v>
      </c>
      <c r="AW212" s="26">
        <v>1</v>
      </c>
      <c r="AX212" s="27">
        <v>150000</v>
      </c>
      <c r="AY212" s="27">
        <v>172500</v>
      </c>
      <c r="AZ212" s="145"/>
      <c r="BA212" s="145"/>
      <c r="BB212" s="143">
        <f t="shared" si="772"/>
        <v>9.8666062491146164E-2</v>
      </c>
      <c r="BC212" s="27">
        <f t="shared" si="730"/>
        <v>161250</v>
      </c>
      <c r="BD212" s="27">
        <f t="shared" si="731"/>
        <v>30637.5</v>
      </c>
      <c r="BE212" s="27">
        <f t="shared" si="732"/>
        <v>191887.5</v>
      </c>
      <c r="BF212" s="26">
        <v>1</v>
      </c>
      <c r="BG212" s="27">
        <v>120000</v>
      </c>
      <c r="BH212" s="27">
        <v>114000</v>
      </c>
      <c r="BI212" s="145"/>
      <c r="BJ212" s="145"/>
      <c r="BK212" s="143">
        <f t="shared" si="773"/>
        <v>3.6261886214694741E-2</v>
      </c>
      <c r="BL212" s="27">
        <f t="shared" si="733"/>
        <v>117000</v>
      </c>
      <c r="BM212" s="27">
        <f t="shared" si="734"/>
        <v>22230</v>
      </c>
      <c r="BN212" s="28">
        <f t="shared" si="735"/>
        <v>139230</v>
      </c>
      <c r="BO212" s="26">
        <v>1</v>
      </c>
      <c r="BP212" s="27">
        <v>120000</v>
      </c>
      <c r="BQ212" s="27">
        <v>129600</v>
      </c>
      <c r="BR212" s="148"/>
      <c r="BS212" s="148"/>
      <c r="BT212" s="143">
        <f t="shared" si="774"/>
        <v>5.4392829322042119E-2</v>
      </c>
      <c r="BU212" s="27">
        <f t="shared" si="736"/>
        <v>124800</v>
      </c>
      <c r="BV212" s="28">
        <f t="shared" si="737"/>
        <v>23712</v>
      </c>
      <c r="BW212" s="30">
        <f t="shared" si="738"/>
        <v>148512</v>
      </c>
      <c r="BX212" s="26">
        <v>1</v>
      </c>
      <c r="BY212" s="28">
        <v>120000</v>
      </c>
      <c r="BZ212" s="28">
        <v>139968</v>
      </c>
      <c r="CA212" s="156"/>
      <c r="CB212" s="156"/>
      <c r="CC212" s="177">
        <f t="shared" si="775"/>
        <v>0.10862497081743122</v>
      </c>
      <c r="CD212" s="28">
        <f t="shared" si="739"/>
        <v>129984</v>
      </c>
      <c r="CE212" s="28">
        <f t="shared" si="740"/>
        <v>24696.959999999999</v>
      </c>
      <c r="CF212" s="29">
        <f t="shared" si="741"/>
        <v>154680.95999999999</v>
      </c>
      <c r="CG212" s="31" t="s">
        <v>30</v>
      </c>
      <c r="CH212" s="32" t="s">
        <v>30</v>
      </c>
      <c r="CI212" s="32" t="s">
        <v>30</v>
      </c>
      <c r="CJ212" s="32" t="s">
        <v>30</v>
      </c>
      <c r="CK212" s="32" t="s">
        <v>30</v>
      </c>
      <c r="CL212" s="32" t="s">
        <v>30</v>
      </c>
      <c r="CM212" s="32" t="s">
        <v>30</v>
      </c>
      <c r="CN212" s="32" t="s">
        <v>30</v>
      </c>
      <c r="CO212" s="32" t="s">
        <v>30</v>
      </c>
      <c r="CP212" s="31" t="s">
        <v>30</v>
      </c>
      <c r="CQ212" s="32" t="s">
        <v>30</v>
      </c>
      <c r="CR212" s="32" t="s">
        <v>30</v>
      </c>
      <c r="CS212" s="32" t="s">
        <v>30</v>
      </c>
      <c r="CT212" s="32" t="s">
        <v>30</v>
      </c>
      <c r="CU212" s="32" t="s">
        <v>30</v>
      </c>
      <c r="CV212" s="32" t="s">
        <v>30</v>
      </c>
      <c r="CW212" s="32" t="s">
        <v>30</v>
      </c>
      <c r="CX212" s="34" t="s">
        <v>30</v>
      </c>
      <c r="CY212" s="31" t="s">
        <v>30</v>
      </c>
      <c r="CZ212" s="32" t="s">
        <v>30</v>
      </c>
      <c r="DA212" s="32" t="s">
        <v>30</v>
      </c>
      <c r="DB212" s="32" t="s">
        <v>30</v>
      </c>
      <c r="DC212" s="32" t="s">
        <v>30</v>
      </c>
      <c r="DD212" s="32" t="s">
        <v>30</v>
      </c>
      <c r="DE212" s="32" t="s">
        <v>30</v>
      </c>
      <c r="DF212" s="32" t="s">
        <v>30</v>
      </c>
      <c r="DG212" s="32" t="s">
        <v>30</v>
      </c>
      <c r="DH212" s="31" t="s">
        <v>30</v>
      </c>
      <c r="DI212" s="32" t="s">
        <v>30</v>
      </c>
      <c r="DJ212" s="32" t="s">
        <v>30</v>
      </c>
      <c r="DK212" s="32" t="s">
        <v>30</v>
      </c>
      <c r="DL212" s="32" t="s">
        <v>30</v>
      </c>
      <c r="DM212" s="32" t="s">
        <v>30</v>
      </c>
      <c r="DN212" s="32" t="s">
        <v>30</v>
      </c>
      <c r="DO212" s="33" t="s">
        <v>30</v>
      </c>
    </row>
    <row r="213" spans="1:119" ht="21" customHeight="1" x14ac:dyDescent="0.25">
      <c r="A213" s="66" t="s">
        <v>327</v>
      </c>
      <c r="B213" s="67" t="s">
        <v>279</v>
      </c>
      <c r="C213" s="68" t="s">
        <v>328</v>
      </c>
      <c r="D213" s="26">
        <v>1</v>
      </c>
      <c r="E213" s="27">
        <v>8500000</v>
      </c>
      <c r="F213" s="27">
        <v>8075000</v>
      </c>
      <c r="G213" s="133"/>
      <c r="H213" s="133"/>
      <c r="I213" s="143">
        <f t="shared" si="717"/>
        <v>3.6261886214694741E-2</v>
      </c>
      <c r="J213" s="27">
        <f t="shared" si="768"/>
        <v>8287500</v>
      </c>
      <c r="K213" s="28">
        <f t="shared" si="718"/>
        <v>1574625</v>
      </c>
      <c r="L213" s="29">
        <f t="shared" si="778"/>
        <v>9862125</v>
      </c>
      <c r="M213" s="26">
        <v>1</v>
      </c>
      <c r="N213" s="27">
        <v>8500000</v>
      </c>
      <c r="O213" s="27">
        <v>7650000</v>
      </c>
      <c r="P213" s="145"/>
      <c r="Q213" s="145"/>
      <c r="R213" s="143">
        <f t="shared" si="719"/>
        <v>7.4432292756478682E-2</v>
      </c>
      <c r="S213" s="27">
        <f t="shared" si="720"/>
        <v>8075000</v>
      </c>
      <c r="T213" s="28">
        <f t="shared" si="721"/>
        <v>1534250</v>
      </c>
      <c r="U213" s="30">
        <f t="shared" si="722"/>
        <v>9609250</v>
      </c>
      <c r="V213" s="26">
        <v>1</v>
      </c>
      <c r="W213" s="27">
        <v>8500000</v>
      </c>
      <c r="X213" s="27">
        <v>9180000</v>
      </c>
      <c r="Y213" s="145"/>
      <c r="Z213" s="145"/>
      <c r="AA213" s="143">
        <f t="shared" si="723"/>
        <v>5.4392829322042119E-2</v>
      </c>
      <c r="AB213" s="27">
        <f t="shared" si="724"/>
        <v>8840000</v>
      </c>
      <c r="AC213" s="28">
        <f t="shared" si="725"/>
        <v>1679600</v>
      </c>
      <c r="AD213" s="29">
        <f t="shared" si="726"/>
        <v>10519600</v>
      </c>
      <c r="AE213" s="26">
        <v>1</v>
      </c>
      <c r="AF213" s="27">
        <v>8500000</v>
      </c>
      <c r="AG213" s="27">
        <v>9520000</v>
      </c>
      <c r="AH213" s="145"/>
      <c r="AI213" s="145"/>
      <c r="AJ213" s="143">
        <f t="shared" si="769"/>
        <v>8.0049824285269522E-2</v>
      </c>
      <c r="AK213" s="27">
        <f t="shared" si="690"/>
        <v>9010000</v>
      </c>
      <c r="AL213" s="28">
        <f t="shared" si="770"/>
        <v>1711900</v>
      </c>
      <c r="AM213" s="30">
        <f t="shared" si="691"/>
        <v>10721900</v>
      </c>
      <c r="AN213" s="26">
        <v>1</v>
      </c>
      <c r="AO213" s="27">
        <v>8500000</v>
      </c>
      <c r="AP213" s="27">
        <v>11241250</v>
      </c>
      <c r="AQ213" s="145"/>
      <c r="AR213" s="145"/>
      <c r="AS213" s="143">
        <f t="shared" si="771"/>
        <v>0.19637626431230276</v>
      </c>
      <c r="AT213" s="27">
        <f t="shared" si="727"/>
        <v>9870625</v>
      </c>
      <c r="AU213" s="28">
        <f t="shared" si="728"/>
        <v>1875418.75</v>
      </c>
      <c r="AV213" s="30">
        <f t="shared" si="729"/>
        <v>11746043.75</v>
      </c>
      <c r="AW213" s="26">
        <v>1</v>
      </c>
      <c r="AX213" s="27">
        <v>8500000</v>
      </c>
      <c r="AY213" s="27">
        <v>9775000</v>
      </c>
      <c r="AZ213" s="145"/>
      <c r="BA213" s="145"/>
      <c r="BB213" s="143">
        <f t="shared" si="772"/>
        <v>9.8666062491146164E-2</v>
      </c>
      <c r="BC213" s="27">
        <f t="shared" si="730"/>
        <v>9137500</v>
      </c>
      <c r="BD213" s="27">
        <f t="shared" si="731"/>
        <v>1736125</v>
      </c>
      <c r="BE213" s="27">
        <f t="shared" si="732"/>
        <v>10873625</v>
      </c>
      <c r="BF213" s="26">
        <v>1</v>
      </c>
      <c r="BG213" s="27">
        <v>6800000</v>
      </c>
      <c r="BH213" s="27">
        <v>6460000</v>
      </c>
      <c r="BI213" s="145"/>
      <c r="BJ213" s="145"/>
      <c r="BK213" s="143">
        <f t="shared" si="773"/>
        <v>3.6261886214694741E-2</v>
      </c>
      <c r="BL213" s="27">
        <f t="shared" si="733"/>
        <v>6630000</v>
      </c>
      <c r="BM213" s="27">
        <f t="shared" si="734"/>
        <v>1259700</v>
      </c>
      <c r="BN213" s="28">
        <f t="shared" si="735"/>
        <v>7889700</v>
      </c>
      <c r="BO213" s="26">
        <v>1</v>
      </c>
      <c r="BP213" s="27">
        <v>6800000</v>
      </c>
      <c r="BQ213" s="27">
        <v>7344000</v>
      </c>
      <c r="BR213" s="148"/>
      <c r="BS213" s="148"/>
      <c r="BT213" s="143">
        <f t="shared" si="774"/>
        <v>5.4392829322042119E-2</v>
      </c>
      <c r="BU213" s="27">
        <f t="shared" si="736"/>
        <v>7072000</v>
      </c>
      <c r="BV213" s="28">
        <f t="shared" si="737"/>
        <v>1343680</v>
      </c>
      <c r="BW213" s="30">
        <f t="shared" si="738"/>
        <v>8415680</v>
      </c>
      <c r="BX213" s="26">
        <v>1</v>
      </c>
      <c r="BY213" s="28">
        <v>6800000</v>
      </c>
      <c r="BZ213" s="28">
        <v>7931520</v>
      </c>
      <c r="CA213" s="156"/>
      <c r="CB213" s="156"/>
      <c r="CC213" s="177">
        <f t="shared" si="775"/>
        <v>0.10862497081743122</v>
      </c>
      <c r="CD213" s="28">
        <f t="shared" si="739"/>
        <v>7365760</v>
      </c>
      <c r="CE213" s="28">
        <f t="shared" si="740"/>
        <v>1399494.4</v>
      </c>
      <c r="CF213" s="29">
        <f t="shared" si="741"/>
        <v>8765254.4000000004</v>
      </c>
      <c r="CG213" s="31" t="s">
        <v>30</v>
      </c>
      <c r="CH213" s="32" t="s">
        <v>30</v>
      </c>
      <c r="CI213" s="32" t="s">
        <v>30</v>
      </c>
      <c r="CJ213" s="32" t="s">
        <v>30</v>
      </c>
      <c r="CK213" s="32" t="s">
        <v>30</v>
      </c>
      <c r="CL213" s="32" t="s">
        <v>30</v>
      </c>
      <c r="CM213" s="32" t="s">
        <v>30</v>
      </c>
      <c r="CN213" s="32" t="s">
        <v>30</v>
      </c>
      <c r="CO213" s="32" t="s">
        <v>30</v>
      </c>
      <c r="CP213" s="31" t="s">
        <v>30</v>
      </c>
      <c r="CQ213" s="32" t="s">
        <v>30</v>
      </c>
      <c r="CR213" s="32" t="s">
        <v>30</v>
      </c>
      <c r="CS213" s="32" t="s">
        <v>30</v>
      </c>
      <c r="CT213" s="32" t="s">
        <v>30</v>
      </c>
      <c r="CU213" s="32" t="s">
        <v>30</v>
      </c>
      <c r="CV213" s="32" t="s">
        <v>30</v>
      </c>
      <c r="CW213" s="32" t="s">
        <v>30</v>
      </c>
      <c r="CX213" s="34" t="s">
        <v>30</v>
      </c>
      <c r="CY213" s="31" t="s">
        <v>30</v>
      </c>
      <c r="CZ213" s="32" t="s">
        <v>30</v>
      </c>
      <c r="DA213" s="32" t="s">
        <v>30</v>
      </c>
      <c r="DB213" s="32" t="s">
        <v>30</v>
      </c>
      <c r="DC213" s="32" t="s">
        <v>30</v>
      </c>
      <c r="DD213" s="32" t="s">
        <v>30</v>
      </c>
      <c r="DE213" s="32" t="s">
        <v>30</v>
      </c>
      <c r="DF213" s="32" t="s">
        <v>30</v>
      </c>
      <c r="DG213" s="32" t="s">
        <v>30</v>
      </c>
      <c r="DH213" s="31" t="s">
        <v>30</v>
      </c>
      <c r="DI213" s="32" t="s">
        <v>30</v>
      </c>
      <c r="DJ213" s="32" t="s">
        <v>30</v>
      </c>
      <c r="DK213" s="32" t="s">
        <v>30</v>
      </c>
      <c r="DL213" s="32" t="s">
        <v>30</v>
      </c>
      <c r="DM213" s="32" t="s">
        <v>30</v>
      </c>
      <c r="DN213" s="32" t="s">
        <v>30</v>
      </c>
      <c r="DO213" s="33" t="s">
        <v>30</v>
      </c>
    </row>
    <row r="214" spans="1:119" ht="21" customHeight="1" x14ac:dyDescent="0.25">
      <c r="A214" s="66" t="s">
        <v>329</v>
      </c>
      <c r="B214" s="67" t="s">
        <v>279</v>
      </c>
      <c r="C214" s="68" t="s">
        <v>330</v>
      </c>
      <c r="D214" s="26">
        <v>1</v>
      </c>
      <c r="E214" s="27">
        <v>8500000</v>
      </c>
      <c r="F214" s="27">
        <v>8075000</v>
      </c>
      <c r="G214" s="133"/>
      <c r="H214" s="133"/>
      <c r="I214" s="143">
        <f t="shared" si="717"/>
        <v>3.6261886214694741E-2</v>
      </c>
      <c r="J214" s="27">
        <f t="shared" si="768"/>
        <v>8287500</v>
      </c>
      <c r="K214" s="28">
        <f t="shared" si="718"/>
        <v>1574625</v>
      </c>
      <c r="L214" s="29">
        <f t="shared" si="778"/>
        <v>9862125</v>
      </c>
      <c r="M214" s="26">
        <v>1</v>
      </c>
      <c r="N214" s="27">
        <v>8500000</v>
      </c>
      <c r="O214" s="27">
        <v>7650000</v>
      </c>
      <c r="P214" s="145"/>
      <c r="Q214" s="145"/>
      <c r="R214" s="143">
        <f t="shared" si="719"/>
        <v>7.4432292756478682E-2</v>
      </c>
      <c r="S214" s="27">
        <f t="shared" si="720"/>
        <v>8075000</v>
      </c>
      <c r="T214" s="28">
        <f t="shared" si="721"/>
        <v>1534250</v>
      </c>
      <c r="U214" s="30">
        <f t="shared" si="722"/>
        <v>9609250</v>
      </c>
      <c r="V214" s="26">
        <v>1</v>
      </c>
      <c r="W214" s="27">
        <v>8500000</v>
      </c>
      <c r="X214" s="27">
        <v>9180000</v>
      </c>
      <c r="Y214" s="145"/>
      <c r="Z214" s="145"/>
      <c r="AA214" s="143">
        <f t="shared" si="723"/>
        <v>5.4392829322042119E-2</v>
      </c>
      <c r="AB214" s="27">
        <f t="shared" si="724"/>
        <v>8840000</v>
      </c>
      <c r="AC214" s="28">
        <f t="shared" si="725"/>
        <v>1679600</v>
      </c>
      <c r="AD214" s="29">
        <f t="shared" si="726"/>
        <v>10519600</v>
      </c>
      <c r="AE214" s="26">
        <v>1</v>
      </c>
      <c r="AF214" s="27">
        <v>8500000</v>
      </c>
      <c r="AG214" s="27">
        <v>9520000</v>
      </c>
      <c r="AH214" s="145"/>
      <c r="AI214" s="145"/>
      <c r="AJ214" s="143">
        <f t="shared" si="769"/>
        <v>8.0049824285269522E-2</v>
      </c>
      <c r="AK214" s="27">
        <f t="shared" si="690"/>
        <v>9010000</v>
      </c>
      <c r="AL214" s="28">
        <f t="shared" si="770"/>
        <v>1711900</v>
      </c>
      <c r="AM214" s="30">
        <f t="shared" si="691"/>
        <v>10721900</v>
      </c>
      <c r="AN214" s="26">
        <v>1</v>
      </c>
      <c r="AO214" s="27">
        <v>8500000</v>
      </c>
      <c r="AP214" s="27">
        <v>11241250</v>
      </c>
      <c r="AQ214" s="145"/>
      <c r="AR214" s="145"/>
      <c r="AS214" s="143">
        <f t="shared" si="771"/>
        <v>0.19637626431230276</v>
      </c>
      <c r="AT214" s="27">
        <f t="shared" si="727"/>
        <v>9870625</v>
      </c>
      <c r="AU214" s="28">
        <f t="shared" si="728"/>
        <v>1875418.75</v>
      </c>
      <c r="AV214" s="30">
        <f t="shared" si="729"/>
        <v>11746043.75</v>
      </c>
      <c r="AW214" s="26">
        <v>1</v>
      </c>
      <c r="AX214" s="27">
        <v>8500000</v>
      </c>
      <c r="AY214" s="27">
        <v>9775000</v>
      </c>
      <c r="AZ214" s="145"/>
      <c r="BA214" s="145"/>
      <c r="BB214" s="143">
        <f t="shared" si="772"/>
        <v>9.8666062491146164E-2</v>
      </c>
      <c r="BC214" s="27">
        <f t="shared" si="730"/>
        <v>9137500</v>
      </c>
      <c r="BD214" s="27">
        <f t="shared" si="731"/>
        <v>1736125</v>
      </c>
      <c r="BE214" s="27">
        <f t="shared" si="732"/>
        <v>10873625</v>
      </c>
      <c r="BF214" s="26">
        <v>1</v>
      </c>
      <c r="BG214" s="27">
        <v>6800000</v>
      </c>
      <c r="BH214" s="27">
        <v>6460000</v>
      </c>
      <c r="BI214" s="145"/>
      <c r="BJ214" s="145"/>
      <c r="BK214" s="143">
        <f t="shared" si="773"/>
        <v>3.6261886214694741E-2</v>
      </c>
      <c r="BL214" s="27">
        <f t="shared" si="733"/>
        <v>6630000</v>
      </c>
      <c r="BM214" s="27">
        <f t="shared" si="734"/>
        <v>1259700</v>
      </c>
      <c r="BN214" s="28">
        <f t="shared" si="735"/>
        <v>7889700</v>
      </c>
      <c r="BO214" s="26">
        <v>1</v>
      </c>
      <c r="BP214" s="27">
        <v>6800000</v>
      </c>
      <c r="BQ214" s="27">
        <v>7344000</v>
      </c>
      <c r="BR214" s="148"/>
      <c r="BS214" s="148"/>
      <c r="BT214" s="143">
        <f t="shared" si="774"/>
        <v>5.4392829322042119E-2</v>
      </c>
      <c r="BU214" s="27">
        <f t="shared" si="736"/>
        <v>7072000</v>
      </c>
      <c r="BV214" s="28">
        <f t="shared" si="737"/>
        <v>1343680</v>
      </c>
      <c r="BW214" s="30">
        <f>+BV214+BU214</f>
        <v>8415680</v>
      </c>
      <c r="BX214" s="26">
        <v>1</v>
      </c>
      <c r="BY214" s="28">
        <v>6800000</v>
      </c>
      <c r="BZ214" s="28">
        <v>7931520</v>
      </c>
      <c r="CA214" s="156"/>
      <c r="CB214" s="156"/>
      <c r="CC214" s="177">
        <f t="shared" si="775"/>
        <v>0.10862497081743122</v>
      </c>
      <c r="CD214" s="28">
        <f t="shared" si="739"/>
        <v>7365760</v>
      </c>
      <c r="CE214" s="28">
        <f t="shared" si="740"/>
        <v>1399494.4</v>
      </c>
      <c r="CF214" s="29">
        <f t="shared" si="741"/>
        <v>8765254.4000000004</v>
      </c>
      <c r="CG214" s="31" t="s">
        <v>30</v>
      </c>
      <c r="CH214" s="32" t="s">
        <v>30</v>
      </c>
      <c r="CI214" s="32" t="s">
        <v>30</v>
      </c>
      <c r="CJ214" s="32" t="s">
        <v>30</v>
      </c>
      <c r="CK214" s="32" t="s">
        <v>30</v>
      </c>
      <c r="CL214" s="32" t="s">
        <v>30</v>
      </c>
      <c r="CM214" s="32" t="s">
        <v>30</v>
      </c>
      <c r="CN214" s="32" t="s">
        <v>30</v>
      </c>
      <c r="CO214" s="32" t="s">
        <v>30</v>
      </c>
      <c r="CP214" s="31" t="s">
        <v>30</v>
      </c>
      <c r="CQ214" s="32" t="s">
        <v>30</v>
      </c>
      <c r="CR214" s="32" t="s">
        <v>30</v>
      </c>
      <c r="CS214" s="32" t="s">
        <v>30</v>
      </c>
      <c r="CT214" s="32" t="s">
        <v>30</v>
      </c>
      <c r="CU214" s="32" t="s">
        <v>30</v>
      </c>
      <c r="CV214" s="32" t="s">
        <v>30</v>
      </c>
      <c r="CW214" s="32" t="s">
        <v>30</v>
      </c>
      <c r="CX214" s="34" t="s">
        <v>30</v>
      </c>
      <c r="CY214" s="31" t="s">
        <v>30</v>
      </c>
      <c r="CZ214" s="32" t="s">
        <v>30</v>
      </c>
      <c r="DA214" s="32" t="s">
        <v>30</v>
      </c>
      <c r="DB214" s="32" t="s">
        <v>30</v>
      </c>
      <c r="DC214" s="32" t="s">
        <v>30</v>
      </c>
      <c r="DD214" s="32" t="s">
        <v>30</v>
      </c>
      <c r="DE214" s="32" t="s">
        <v>30</v>
      </c>
      <c r="DF214" s="32" t="s">
        <v>30</v>
      </c>
      <c r="DG214" s="32" t="s">
        <v>30</v>
      </c>
      <c r="DH214" s="31" t="s">
        <v>30</v>
      </c>
      <c r="DI214" s="32" t="s">
        <v>30</v>
      </c>
      <c r="DJ214" s="32" t="s">
        <v>30</v>
      </c>
      <c r="DK214" s="32" t="s">
        <v>30</v>
      </c>
      <c r="DL214" s="32" t="s">
        <v>30</v>
      </c>
      <c r="DM214" s="32" t="s">
        <v>30</v>
      </c>
      <c r="DN214" s="32" t="s">
        <v>30</v>
      </c>
      <c r="DO214" s="33" t="s">
        <v>30</v>
      </c>
    </row>
    <row r="215" spans="1:119" ht="21" customHeight="1" x14ac:dyDescent="0.25">
      <c r="A215" s="66" t="s">
        <v>331</v>
      </c>
      <c r="B215" s="67" t="s">
        <v>279</v>
      </c>
      <c r="C215" s="68" t="s">
        <v>332</v>
      </c>
      <c r="D215" s="26">
        <v>1</v>
      </c>
      <c r="E215" s="27">
        <v>8500000</v>
      </c>
      <c r="F215" s="27">
        <v>8075000</v>
      </c>
      <c r="G215" s="133"/>
      <c r="H215" s="133"/>
      <c r="I215" s="143">
        <f t="shared" si="717"/>
        <v>3.6261886214694741E-2</v>
      </c>
      <c r="J215" s="27">
        <f t="shared" si="768"/>
        <v>8287500</v>
      </c>
      <c r="K215" s="28">
        <f t="shared" si="718"/>
        <v>1574625</v>
      </c>
      <c r="L215" s="29">
        <f t="shared" si="778"/>
        <v>9862125</v>
      </c>
      <c r="M215" s="26">
        <v>1</v>
      </c>
      <c r="N215" s="27">
        <v>8500000</v>
      </c>
      <c r="O215" s="27">
        <v>7650000</v>
      </c>
      <c r="P215" s="145"/>
      <c r="Q215" s="145"/>
      <c r="R215" s="143">
        <f t="shared" si="719"/>
        <v>7.4432292756478682E-2</v>
      </c>
      <c r="S215" s="27">
        <f t="shared" si="720"/>
        <v>8075000</v>
      </c>
      <c r="T215" s="28">
        <f t="shared" si="721"/>
        <v>1534250</v>
      </c>
      <c r="U215" s="30">
        <f t="shared" si="722"/>
        <v>9609250</v>
      </c>
      <c r="V215" s="26">
        <v>1</v>
      </c>
      <c r="W215" s="27">
        <v>8500000</v>
      </c>
      <c r="X215" s="27">
        <v>9180000</v>
      </c>
      <c r="Y215" s="145"/>
      <c r="Z215" s="145"/>
      <c r="AA215" s="143">
        <f t="shared" si="723"/>
        <v>5.4392829322042119E-2</v>
      </c>
      <c r="AB215" s="27">
        <f t="shared" si="724"/>
        <v>8840000</v>
      </c>
      <c r="AC215" s="28">
        <f t="shared" si="725"/>
        <v>1679600</v>
      </c>
      <c r="AD215" s="29">
        <f t="shared" si="726"/>
        <v>10519600</v>
      </c>
      <c r="AE215" s="26">
        <v>1</v>
      </c>
      <c r="AF215" s="27">
        <v>8500000</v>
      </c>
      <c r="AG215" s="27">
        <v>9520000</v>
      </c>
      <c r="AH215" s="145"/>
      <c r="AI215" s="145"/>
      <c r="AJ215" s="143">
        <f t="shared" si="769"/>
        <v>8.0049824285269522E-2</v>
      </c>
      <c r="AK215" s="27">
        <f t="shared" si="690"/>
        <v>9010000</v>
      </c>
      <c r="AL215" s="28">
        <f t="shared" si="770"/>
        <v>1711900</v>
      </c>
      <c r="AM215" s="30">
        <f t="shared" si="691"/>
        <v>10721900</v>
      </c>
      <c r="AN215" s="26">
        <v>1</v>
      </c>
      <c r="AO215" s="27">
        <v>8500000</v>
      </c>
      <c r="AP215" s="27">
        <v>11241250</v>
      </c>
      <c r="AQ215" s="145"/>
      <c r="AR215" s="145"/>
      <c r="AS215" s="143">
        <f t="shared" si="771"/>
        <v>0.19637626431230276</v>
      </c>
      <c r="AT215" s="27">
        <f t="shared" si="727"/>
        <v>9870625</v>
      </c>
      <c r="AU215" s="28">
        <f t="shared" si="728"/>
        <v>1875418.75</v>
      </c>
      <c r="AV215" s="30">
        <f t="shared" si="729"/>
        <v>11746043.75</v>
      </c>
      <c r="AW215" s="26">
        <v>1</v>
      </c>
      <c r="AX215" s="27">
        <v>8500000</v>
      </c>
      <c r="AY215" s="27">
        <v>9775000</v>
      </c>
      <c r="AZ215" s="145"/>
      <c r="BA215" s="145"/>
      <c r="BB215" s="143">
        <f t="shared" si="772"/>
        <v>9.8666062491146164E-2</v>
      </c>
      <c r="BC215" s="27">
        <f t="shared" si="730"/>
        <v>9137500</v>
      </c>
      <c r="BD215" s="27">
        <f t="shared" si="731"/>
        <v>1736125</v>
      </c>
      <c r="BE215" s="27">
        <f t="shared" si="732"/>
        <v>10873625</v>
      </c>
      <c r="BF215" s="26">
        <v>1</v>
      </c>
      <c r="BG215" s="27">
        <v>6800000</v>
      </c>
      <c r="BH215" s="27">
        <v>6460000</v>
      </c>
      <c r="BI215" s="145"/>
      <c r="BJ215" s="145"/>
      <c r="BK215" s="143">
        <f t="shared" si="773"/>
        <v>3.6261886214694741E-2</v>
      </c>
      <c r="BL215" s="27">
        <f t="shared" si="733"/>
        <v>6630000</v>
      </c>
      <c r="BM215" s="27">
        <f t="shared" si="734"/>
        <v>1259700</v>
      </c>
      <c r="BN215" s="28">
        <f t="shared" si="735"/>
        <v>7889700</v>
      </c>
      <c r="BO215" s="26">
        <v>1</v>
      </c>
      <c r="BP215" s="27">
        <v>6800000</v>
      </c>
      <c r="BQ215" s="27">
        <v>7344000</v>
      </c>
      <c r="BR215" s="148"/>
      <c r="BS215" s="148"/>
      <c r="BT215" s="143">
        <f t="shared" si="774"/>
        <v>5.4392829322042119E-2</v>
      </c>
      <c r="BU215" s="27">
        <f t="shared" si="736"/>
        <v>7072000</v>
      </c>
      <c r="BV215" s="28">
        <f t="shared" si="737"/>
        <v>1343680</v>
      </c>
      <c r="BW215" s="30">
        <f t="shared" si="738"/>
        <v>8415680</v>
      </c>
      <c r="BX215" s="26">
        <v>1</v>
      </c>
      <c r="BY215" s="28">
        <v>6800000</v>
      </c>
      <c r="BZ215" s="28">
        <v>7931520</v>
      </c>
      <c r="CA215" s="156"/>
      <c r="CB215" s="156"/>
      <c r="CC215" s="177">
        <f t="shared" si="775"/>
        <v>0.10862497081743122</v>
      </c>
      <c r="CD215" s="28">
        <f t="shared" si="739"/>
        <v>7365760</v>
      </c>
      <c r="CE215" s="28">
        <f t="shared" si="740"/>
        <v>1399494.4</v>
      </c>
      <c r="CF215" s="29">
        <f t="shared" si="741"/>
        <v>8765254.4000000004</v>
      </c>
      <c r="CG215" s="31" t="s">
        <v>30</v>
      </c>
      <c r="CH215" s="32" t="s">
        <v>30</v>
      </c>
      <c r="CI215" s="32" t="s">
        <v>30</v>
      </c>
      <c r="CJ215" s="32" t="s">
        <v>30</v>
      </c>
      <c r="CK215" s="32" t="s">
        <v>30</v>
      </c>
      <c r="CL215" s="32" t="s">
        <v>30</v>
      </c>
      <c r="CM215" s="32" t="s">
        <v>30</v>
      </c>
      <c r="CN215" s="32" t="s">
        <v>30</v>
      </c>
      <c r="CO215" s="32" t="s">
        <v>30</v>
      </c>
      <c r="CP215" s="31" t="s">
        <v>30</v>
      </c>
      <c r="CQ215" s="32" t="s">
        <v>30</v>
      </c>
      <c r="CR215" s="32" t="s">
        <v>30</v>
      </c>
      <c r="CS215" s="32" t="s">
        <v>30</v>
      </c>
      <c r="CT215" s="32" t="s">
        <v>30</v>
      </c>
      <c r="CU215" s="32" t="s">
        <v>30</v>
      </c>
      <c r="CV215" s="32" t="s">
        <v>30</v>
      </c>
      <c r="CW215" s="32" t="s">
        <v>30</v>
      </c>
      <c r="CX215" s="34" t="s">
        <v>30</v>
      </c>
      <c r="CY215" s="31" t="s">
        <v>30</v>
      </c>
      <c r="CZ215" s="32" t="s">
        <v>30</v>
      </c>
      <c r="DA215" s="32" t="s">
        <v>30</v>
      </c>
      <c r="DB215" s="32" t="s">
        <v>30</v>
      </c>
      <c r="DC215" s="32" t="s">
        <v>30</v>
      </c>
      <c r="DD215" s="32" t="s">
        <v>30</v>
      </c>
      <c r="DE215" s="32" t="s">
        <v>30</v>
      </c>
      <c r="DF215" s="32" t="s">
        <v>30</v>
      </c>
      <c r="DG215" s="32" t="s">
        <v>30</v>
      </c>
      <c r="DH215" s="31" t="s">
        <v>30</v>
      </c>
      <c r="DI215" s="32" t="s">
        <v>30</v>
      </c>
      <c r="DJ215" s="32" t="s">
        <v>30</v>
      </c>
      <c r="DK215" s="32" t="s">
        <v>30</v>
      </c>
      <c r="DL215" s="32" t="s">
        <v>30</v>
      </c>
      <c r="DM215" s="32" t="s">
        <v>30</v>
      </c>
      <c r="DN215" s="32" t="s">
        <v>30</v>
      </c>
      <c r="DO215" s="33" t="s">
        <v>30</v>
      </c>
    </row>
    <row r="216" spans="1:119" ht="21" customHeight="1" x14ac:dyDescent="0.25">
      <c r="A216" s="66" t="s">
        <v>333</v>
      </c>
      <c r="B216" s="67" t="s">
        <v>279</v>
      </c>
      <c r="C216" s="68" t="s">
        <v>334</v>
      </c>
      <c r="D216" s="26">
        <v>1</v>
      </c>
      <c r="E216" s="27">
        <v>11000000</v>
      </c>
      <c r="F216" s="27">
        <v>10450000</v>
      </c>
      <c r="G216" s="133"/>
      <c r="H216" s="133"/>
      <c r="I216" s="143">
        <f t="shared" si="717"/>
        <v>3.6261886214694741E-2</v>
      </c>
      <c r="J216" s="27">
        <f t="shared" si="768"/>
        <v>10725000</v>
      </c>
      <c r="K216" s="28">
        <f t="shared" si="718"/>
        <v>2037750</v>
      </c>
      <c r="L216" s="29">
        <f t="shared" si="778"/>
        <v>12762750</v>
      </c>
      <c r="M216" s="26">
        <v>1</v>
      </c>
      <c r="N216" s="27">
        <v>11000000</v>
      </c>
      <c r="O216" s="27">
        <v>9900000</v>
      </c>
      <c r="P216" s="145"/>
      <c r="Q216" s="145"/>
      <c r="R216" s="143">
        <f t="shared" si="719"/>
        <v>7.4432292756478682E-2</v>
      </c>
      <c r="S216" s="27">
        <f t="shared" si="720"/>
        <v>10450000</v>
      </c>
      <c r="T216" s="28">
        <f t="shared" si="721"/>
        <v>1985500</v>
      </c>
      <c r="U216" s="30">
        <f t="shared" si="722"/>
        <v>12435500</v>
      </c>
      <c r="V216" s="26">
        <v>1</v>
      </c>
      <c r="W216" s="27">
        <v>11000000</v>
      </c>
      <c r="X216" s="27">
        <v>11880000</v>
      </c>
      <c r="Y216" s="145"/>
      <c r="Z216" s="145"/>
      <c r="AA216" s="143">
        <f t="shared" si="723"/>
        <v>5.4392829322042112E-2</v>
      </c>
      <c r="AB216" s="27">
        <f t="shared" si="724"/>
        <v>11440000</v>
      </c>
      <c r="AC216" s="28">
        <f t="shared" si="725"/>
        <v>2173600</v>
      </c>
      <c r="AD216" s="29">
        <f t="shared" si="726"/>
        <v>13613600</v>
      </c>
      <c r="AE216" s="26">
        <v>1</v>
      </c>
      <c r="AF216" s="27">
        <v>11000000</v>
      </c>
      <c r="AG216" s="27">
        <v>12320000</v>
      </c>
      <c r="AH216" s="145"/>
      <c r="AI216" s="145"/>
      <c r="AJ216" s="143">
        <f t="shared" si="769"/>
        <v>8.0049824285269536E-2</v>
      </c>
      <c r="AK216" s="27">
        <f t="shared" si="690"/>
        <v>11660000</v>
      </c>
      <c r="AL216" s="28">
        <f t="shared" si="770"/>
        <v>2215400</v>
      </c>
      <c r="AM216" s="30">
        <f t="shared" si="691"/>
        <v>13875400</v>
      </c>
      <c r="AN216" s="26">
        <v>1</v>
      </c>
      <c r="AO216" s="27">
        <v>11000000</v>
      </c>
      <c r="AP216" s="27">
        <v>14547500</v>
      </c>
      <c r="AQ216" s="145"/>
      <c r="AR216" s="145"/>
      <c r="AS216" s="143">
        <f t="shared" si="771"/>
        <v>0.19637626431230276</v>
      </c>
      <c r="AT216" s="27">
        <f t="shared" si="727"/>
        <v>12773750</v>
      </c>
      <c r="AU216" s="28">
        <f t="shared" si="728"/>
        <v>2427012.5</v>
      </c>
      <c r="AV216" s="30">
        <f t="shared" si="729"/>
        <v>15200762.5</v>
      </c>
      <c r="AW216" s="26">
        <v>1</v>
      </c>
      <c r="AX216" s="27">
        <v>11000000</v>
      </c>
      <c r="AY216" s="27">
        <v>12650000</v>
      </c>
      <c r="AZ216" s="145"/>
      <c r="BA216" s="145"/>
      <c r="BB216" s="143">
        <f t="shared" si="772"/>
        <v>9.8666062491146164E-2</v>
      </c>
      <c r="BC216" s="27">
        <f t="shared" si="730"/>
        <v>11825000</v>
      </c>
      <c r="BD216" s="27">
        <f t="shared" si="731"/>
        <v>2246750</v>
      </c>
      <c r="BE216" s="27">
        <f t="shared" si="732"/>
        <v>14071750</v>
      </c>
      <c r="BF216" s="26">
        <v>1</v>
      </c>
      <c r="BG216" s="27">
        <v>8800000</v>
      </c>
      <c r="BH216" s="27">
        <v>8360000</v>
      </c>
      <c r="BI216" s="145"/>
      <c r="BJ216" s="145"/>
      <c r="BK216" s="143">
        <f t="shared" si="773"/>
        <v>3.6261886214694741E-2</v>
      </c>
      <c r="BL216" s="27">
        <f t="shared" si="733"/>
        <v>8580000</v>
      </c>
      <c r="BM216" s="27">
        <f t="shared" si="734"/>
        <v>1630200</v>
      </c>
      <c r="BN216" s="28">
        <f t="shared" si="735"/>
        <v>10210200</v>
      </c>
      <c r="BO216" s="26">
        <v>1</v>
      </c>
      <c r="BP216" s="27">
        <v>8800000</v>
      </c>
      <c r="BQ216" s="27">
        <v>9504000</v>
      </c>
      <c r="BR216" s="148"/>
      <c r="BS216" s="148"/>
      <c r="BT216" s="143">
        <f t="shared" si="774"/>
        <v>5.4392829322042119E-2</v>
      </c>
      <c r="BU216" s="27">
        <f t="shared" si="736"/>
        <v>9152000</v>
      </c>
      <c r="BV216" s="28">
        <f t="shared" si="737"/>
        <v>1738880</v>
      </c>
      <c r="BW216" s="30">
        <f t="shared" si="738"/>
        <v>10890880</v>
      </c>
      <c r="BX216" s="26">
        <v>1</v>
      </c>
      <c r="BY216" s="28">
        <v>8800000</v>
      </c>
      <c r="BZ216" s="28">
        <v>10264320</v>
      </c>
      <c r="CA216" s="156"/>
      <c r="CB216" s="156"/>
      <c r="CC216" s="177">
        <f t="shared" si="775"/>
        <v>0.10862497081743122</v>
      </c>
      <c r="CD216" s="28">
        <f t="shared" si="739"/>
        <v>9532160</v>
      </c>
      <c r="CE216" s="28">
        <f t="shared" si="740"/>
        <v>1811110.4</v>
      </c>
      <c r="CF216" s="29">
        <f t="shared" si="741"/>
        <v>11343270.4</v>
      </c>
      <c r="CG216" s="31" t="s">
        <v>30</v>
      </c>
      <c r="CH216" s="32" t="s">
        <v>30</v>
      </c>
      <c r="CI216" s="32" t="s">
        <v>30</v>
      </c>
      <c r="CJ216" s="32" t="s">
        <v>30</v>
      </c>
      <c r="CK216" s="32" t="s">
        <v>30</v>
      </c>
      <c r="CL216" s="32" t="s">
        <v>30</v>
      </c>
      <c r="CM216" s="32" t="s">
        <v>30</v>
      </c>
      <c r="CN216" s="32" t="s">
        <v>30</v>
      </c>
      <c r="CO216" s="32" t="s">
        <v>30</v>
      </c>
      <c r="CP216" s="31" t="s">
        <v>30</v>
      </c>
      <c r="CQ216" s="32" t="s">
        <v>30</v>
      </c>
      <c r="CR216" s="32" t="s">
        <v>30</v>
      </c>
      <c r="CS216" s="32" t="s">
        <v>30</v>
      </c>
      <c r="CT216" s="32" t="s">
        <v>30</v>
      </c>
      <c r="CU216" s="32" t="s">
        <v>30</v>
      </c>
      <c r="CV216" s="32" t="s">
        <v>30</v>
      </c>
      <c r="CW216" s="32" t="s">
        <v>30</v>
      </c>
      <c r="CX216" s="34" t="s">
        <v>30</v>
      </c>
      <c r="CY216" s="31" t="s">
        <v>30</v>
      </c>
      <c r="CZ216" s="32" t="s">
        <v>30</v>
      </c>
      <c r="DA216" s="32" t="s">
        <v>30</v>
      </c>
      <c r="DB216" s="32" t="s">
        <v>30</v>
      </c>
      <c r="DC216" s="32" t="s">
        <v>30</v>
      </c>
      <c r="DD216" s="32" t="s">
        <v>30</v>
      </c>
      <c r="DE216" s="32" t="s">
        <v>30</v>
      </c>
      <c r="DF216" s="32" t="s">
        <v>30</v>
      </c>
      <c r="DG216" s="32" t="s">
        <v>30</v>
      </c>
      <c r="DH216" s="31" t="s">
        <v>30</v>
      </c>
      <c r="DI216" s="32" t="s">
        <v>30</v>
      </c>
      <c r="DJ216" s="32" t="s">
        <v>30</v>
      </c>
      <c r="DK216" s="32" t="s">
        <v>30</v>
      </c>
      <c r="DL216" s="32" t="s">
        <v>30</v>
      </c>
      <c r="DM216" s="32" t="s">
        <v>30</v>
      </c>
      <c r="DN216" s="32" t="s">
        <v>30</v>
      </c>
      <c r="DO216" s="33" t="s">
        <v>30</v>
      </c>
    </row>
    <row r="217" spans="1:119" ht="18" x14ac:dyDescent="0.25">
      <c r="A217" s="66" t="s">
        <v>335</v>
      </c>
      <c r="B217" s="67" t="s">
        <v>336</v>
      </c>
      <c r="C217" s="68" t="s">
        <v>337</v>
      </c>
      <c r="D217" s="26">
        <v>1</v>
      </c>
      <c r="E217" s="27">
        <v>5500000</v>
      </c>
      <c r="F217" s="27">
        <v>5225000</v>
      </c>
      <c r="G217" s="133"/>
      <c r="H217" s="133"/>
      <c r="I217" s="143">
        <f t="shared" si="717"/>
        <v>3.6261886214694741E-2</v>
      </c>
      <c r="J217" s="27">
        <f t="shared" si="768"/>
        <v>5362500</v>
      </c>
      <c r="K217" s="28">
        <f t="shared" si="718"/>
        <v>1018875</v>
      </c>
      <c r="L217" s="29">
        <f t="shared" si="778"/>
        <v>6381375</v>
      </c>
      <c r="M217" s="26">
        <v>1</v>
      </c>
      <c r="N217" s="27">
        <v>5500000</v>
      </c>
      <c r="O217" s="27">
        <v>4950000</v>
      </c>
      <c r="P217" s="145"/>
      <c r="Q217" s="145"/>
      <c r="R217" s="143">
        <f t="shared" si="719"/>
        <v>7.4432292756478682E-2</v>
      </c>
      <c r="S217" s="27">
        <f t="shared" si="720"/>
        <v>5225000</v>
      </c>
      <c r="T217" s="28">
        <f t="shared" si="721"/>
        <v>992750</v>
      </c>
      <c r="U217" s="30">
        <f t="shared" si="722"/>
        <v>6217750</v>
      </c>
      <c r="V217" s="26">
        <v>1</v>
      </c>
      <c r="W217" s="27">
        <v>5500000</v>
      </c>
      <c r="X217" s="27">
        <v>5940000</v>
      </c>
      <c r="Y217" s="145"/>
      <c r="Z217" s="145"/>
      <c r="AA217" s="143">
        <f t="shared" si="723"/>
        <v>5.4392829322042112E-2</v>
      </c>
      <c r="AB217" s="27">
        <f t="shared" si="724"/>
        <v>5720000</v>
      </c>
      <c r="AC217" s="28">
        <f t="shared" si="725"/>
        <v>1086800</v>
      </c>
      <c r="AD217" s="29">
        <f t="shared" si="726"/>
        <v>6806800</v>
      </c>
      <c r="AE217" s="26">
        <v>1</v>
      </c>
      <c r="AF217" s="27">
        <v>5500000</v>
      </c>
      <c r="AG217" s="27">
        <v>6160000</v>
      </c>
      <c r="AH217" s="145"/>
      <c r="AI217" s="145"/>
      <c r="AJ217" s="143">
        <f t="shared" si="769"/>
        <v>8.0049824285269536E-2</v>
      </c>
      <c r="AK217" s="27">
        <f t="shared" si="690"/>
        <v>5830000</v>
      </c>
      <c r="AL217" s="28">
        <f t="shared" si="770"/>
        <v>1107700</v>
      </c>
      <c r="AM217" s="30">
        <f t="shared" si="691"/>
        <v>6937700</v>
      </c>
      <c r="AN217" s="26">
        <v>1</v>
      </c>
      <c r="AO217" s="27">
        <v>5500000</v>
      </c>
      <c r="AP217" s="27">
        <v>7273750</v>
      </c>
      <c r="AQ217" s="145"/>
      <c r="AR217" s="145"/>
      <c r="AS217" s="143">
        <f t="shared" si="771"/>
        <v>0.19637626431230276</v>
      </c>
      <c r="AT217" s="27">
        <f t="shared" si="727"/>
        <v>6386875</v>
      </c>
      <c r="AU217" s="28">
        <f t="shared" si="728"/>
        <v>1213506.25</v>
      </c>
      <c r="AV217" s="30">
        <f t="shared" si="729"/>
        <v>7600381.25</v>
      </c>
      <c r="AW217" s="26">
        <v>1</v>
      </c>
      <c r="AX217" s="27">
        <v>5500000</v>
      </c>
      <c r="AY217" s="27">
        <v>6325000</v>
      </c>
      <c r="AZ217" s="145"/>
      <c r="BA217" s="145"/>
      <c r="BB217" s="143">
        <f t="shared" si="772"/>
        <v>9.8666062491146164E-2</v>
      </c>
      <c r="BC217" s="27">
        <f t="shared" si="730"/>
        <v>5912500</v>
      </c>
      <c r="BD217" s="27">
        <f t="shared" si="731"/>
        <v>1123375</v>
      </c>
      <c r="BE217" s="27">
        <f t="shared" si="732"/>
        <v>7035875</v>
      </c>
      <c r="BF217" s="26">
        <v>1</v>
      </c>
      <c r="BG217" s="27">
        <v>4400000</v>
      </c>
      <c r="BH217" s="27">
        <v>4180000</v>
      </c>
      <c r="BI217" s="145"/>
      <c r="BJ217" s="145"/>
      <c r="BK217" s="143">
        <f t="shared" si="773"/>
        <v>3.6261886214694741E-2</v>
      </c>
      <c r="BL217" s="27">
        <f t="shared" si="733"/>
        <v>4290000</v>
      </c>
      <c r="BM217" s="27">
        <f t="shared" si="734"/>
        <v>815100</v>
      </c>
      <c r="BN217" s="28">
        <f t="shared" si="735"/>
        <v>5105100</v>
      </c>
      <c r="BO217" s="26">
        <v>1</v>
      </c>
      <c r="BP217" s="27">
        <v>4400000</v>
      </c>
      <c r="BQ217" s="27">
        <v>4752000</v>
      </c>
      <c r="BR217" s="148"/>
      <c r="BS217" s="148"/>
      <c r="BT217" s="143">
        <f t="shared" si="774"/>
        <v>5.4392829322042119E-2</v>
      </c>
      <c r="BU217" s="27">
        <f t="shared" si="736"/>
        <v>4576000</v>
      </c>
      <c r="BV217" s="28">
        <f t="shared" si="737"/>
        <v>869440</v>
      </c>
      <c r="BW217" s="30">
        <f t="shared" si="738"/>
        <v>5445440</v>
      </c>
      <c r="BX217" s="26">
        <v>1</v>
      </c>
      <c r="BY217" s="28">
        <v>4400000</v>
      </c>
      <c r="BZ217" s="28">
        <v>5132160</v>
      </c>
      <c r="CA217" s="156"/>
      <c r="CB217" s="156"/>
      <c r="CC217" s="177">
        <f t="shared" si="775"/>
        <v>0.10862497081743122</v>
      </c>
      <c r="CD217" s="28">
        <f t="shared" si="739"/>
        <v>4766080</v>
      </c>
      <c r="CE217" s="28">
        <f t="shared" si="740"/>
        <v>905555.2</v>
      </c>
      <c r="CF217" s="29">
        <f t="shared" si="741"/>
        <v>5671635.2000000002</v>
      </c>
      <c r="CG217" s="26">
        <v>1</v>
      </c>
      <c r="CH217" s="27">
        <v>3520000</v>
      </c>
      <c r="CI217" s="27">
        <v>3273600</v>
      </c>
      <c r="CJ217" s="148"/>
      <c r="CK217" s="148"/>
      <c r="CL217" s="143">
        <f>+STDEVA(CH217:CI217)/AVERAGE(CH217:CI217)</f>
        <v>5.1292719878816916E-2</v>
      </c>
      <c r="CM217" s="27">
        <f>+AVERAGE(CH217:CJ217)</f>
        <v>3396800</v>
      </c>
      <c r="CN217" s="27">
        <f t="shared" ref="CN217:CN221" si="800">+CM217*19%</f>
        <v>645392</v>
      </c>
      <c r="CO217" s="28">
        <f t="shared" ref="CO217:CO221" si="801">+CN217+CM217</f>
        <v>4042192</v>
      </c>
      <c r="CP217" s="26">
        <v>1</v>
      </c>
      <c r="CQ217" s="27">
        <v>3520000</v>
      </c>
      <c r="CR217" s="27">
        <v>3273600</v>
      </c>
      <c r="CS217" s="148"/>
      <c r="CT217" s="148"/>
      <c r="CU217" s="143">
        <f t="shared" si="776"/>
        <v>5.1292719878816916E-2</v>
      </c>
      <c r="CV217" s="27">
        <f t="shared" ref="CV217:CV221" si="802">+AVERAGE(CQ217:CS217)</f>
        <v>3396800</v>
      </c>
      <c r="CW217" s="28">
        <f t="shared" ref="CW217:CW221" si="803">+CV217*19%</f>
        <v>645392</v>
      </c>
      <c r="CX217" s="29">
        <f t="shared" ref="CX217:CX221" si="804">+CW217+CV217</f>
        <v>4042192</v>
      </c>
      <c r="CY217" s="26">
        <v>1</v>
      </c>
      <c r="CZ217" s="27">
        <v>3520000</v>
      </c>
      <c r="DA217" s="27">
        <v>2816000</v>
      </c>
      <c r="DB217" s="133"/>
      <c r="DC217" s="133"/>
      <c r="DD217" s="143">
        <f t="shared" si="777"/>
        <v>0.15713484026367722</v>
      </c>
      <c r="DE217" s="27">
        <f t="shared" ref="DE217:DE221" si="805">+AVERAGE(CZ217:DB217)</f>
        <v>3168000</v>
      </c>
      <c r="DF217" s="27">
        <f t="shared" ref="DF217:DF221" si="806">+DE217*19%</f>
        <v>601920</v>
      </c>
      <c r="DG217" s="28">
        <f t="shared" ref="DG217:DG221" si="807">+DF217+DE217</f>
        <v>3769920</v>
      </c>
      <c r="DH217" s="26">
        <v>1</v>
      </c>
      <c r="DI217" s="28">
        <v>3520000</v>
      </c>
      <c r="DJ217" s="28">
        <v>4224000</v>
      </c>
      <c r="DK217" s="182"/>
      <c r="DL217" s="177">
        <f t="shared" si="796"/>
        <v>0.12856486930664501</v>
      </c>
      <c r="DM217" s="28">
        <f t="shared" ref="DM217:DM221" si="808">+AVERAGE(DI217:DK217)</f>
        <v>3872000</v>
      </c>
      <c r="DN217" s="28">
        <f t="shared" ref="DN217:DN221" si="809">DM217*19%</f>
        <v>735680</v>
      </c>
      <c r="DO217" s="30">
        <f t="shared" ref="DO217:DO221" si="810">+DM217+DN217</f>
        <v>4607680</v>
      </c>
    </row>
    <row r="218" spans="1:119" ht="18" x14ac:dyDescent="0.25">
      <c r="A218" s="66" t="s">
        <v>338</v>
      </c>
      <c r="B218" s="67" t="s">
        <v>336</v>
      </c>
      <c r="C218" s="68" t="s">
        <v>339</v>
      </c>
      <c r="D218" s="26">
        <v>1</v>
      </c>
      <c r="E218" s="27">
        <v>4500000</v>
      </c>
      <c r="F218" s="27">
        <v>4275000</v>
      </c>
      <c r="G218" s="133"/>
      <c r="H218" s="133"/>
      <c r="I218" s="143">
        <f t="shared" si="717"/>
        <v>3.6261886214694741E-2</v>
      </c>
      <c r="J218" s="27">
        <f t="shared" si="768"/>
        <v>4387500</v>
      </c>
      <c r="K218" s="28">
        <f t="shared" si="718"/>
        <v>833625</v>
      </c>
      <c r="L218" s="29">
        <f t="shared" si="778"/>
        <v>5221125</v>
      </c>
      <c r="M218" s="26">
        <v>1</v>
      </c>
      <c r="N218" s="27">
        <v>4500000</v>
      </c>
      <c r="O218" s="27">
        <v>4050000</v>
      </c>
      <c r="P218" s="145"/>
      <c r="Q218" s="145"/>
      <c r="R218" s="143">
        <f t="shared" si="719"/>
        <v>7.4432292756478682E-2</v>
      </c>
      <c r="S218" s="27">
        <f t="shared" si="720"/>
        <v>4275000</v>
      </c>
      <c r="T218" s="28">
        <f t="shared" si="721"/>
        <v>812250</v>
      </c>
      <c r="U218" s="30">
        <f t="shared" si="722"/>
        <v>5087250</v>
      </c>
      <c r="V218" s="26">
        <v>1</v>
      </c>
      <c r="W218" s="27">
        <v>4500000</v>
      </c>
      <c r="X218" s="27">
        <v>4860000</v>
      </c>
      <c r="Y218" s="145"/>
      <c r="Z218" s="145"/>
      <c r="AA218" s="143">
        <f t="shared" si="723"/>
        <v>5.4392829322042119E-2</v>
      </c>
      <c r="AB218" s="27">
        <f t="shared" si="724"/>
        <v>4680000</v>
      </c>
      <c r="AC218" s="28">
        <f t="shared" si="725"/>
        <v>889200</v>
      </c>
      <c r="AD218" s="29">
        <f t="shared" si="726"/>
        <v>5569200</v>
      </c>
      <c r="AE218" s="26">
        <v>1</v>
      </c>
      <c r="AF218" s="27">
        <v>4500000</v>
      </c>
      <c r="AG218" s="27">
        <v>5040000</v>
      </c>
      <c r="AH218" s="145"/>
      <c r="AI218" s="145"/>
      <c r="AJ218" s="143">
        <f t="shared" si="769"/>
        <v>8.0049824285269522E-2</v>
      </c>
      <c r="AK218" s="27">
        <f t="shared" si="690"/>
        <v>4770000</v>
      </c>
      <c r="AL218" s="28">
        <f t="shared" si="770"/>
        <v>906300</v>
      </c>
      <c r="AM218" s="30">
        <f t="shared" si="691"/>
        <v>5676300</v>
      </c>
      <c r="AN218" s="26">
        <v>1</v>
      </c>
      <c r="AO218" s="27">
        <v>4500000</v>
      </c>
      <c r="AP218" s="27">
        <v>5951250</v>
      </c>
      <c r="AQ218" s="145"/>
      <c r="AR218" s="145"/>
      <c r="AS218" s="143">
        <f t="shared" si="771"/>
        <v>0.19637626431230276</v>
      </c>
      <c r="AT218" s="27">
        <f t="shared" si="727"/>
        <v>5225625</v>
      </c>
      <c r="AU218" s="28">
        <f t="shared" si="728"/>
        <v>992868.75</v>
      </c>
      <c r="AV218" s="30">
        <f t="shared" si="729"/>
        <v>6218493.75</v>
      </c>
      <c r="AW218" s="26">
        <v>1</v>
      </c>
      <c r="AX218" s="27">
        <v>4500000</v>
      </c>
      <c r="AY218" s="27">
        <v>5175000</v>
      </c>
      <c r="AZ218" s="145"/>
      <c r="BA218" s="145"/>
      <c r="BB218" s="143">
        <f t="shared" si="772"/>
        <v>9.8666062491146164E-2</v>
      </c>
      <c r="BC218" s="27">
        <f t="shared" si="730"/>
        <v>4837500</v>
      </c>
      <c r="BD218" s="27">
        <f t="shared" si="731"/>
        <v>919125</v>
      </c>
      <c r="BE218" s="27">
        <f t="shared" si="732"/>
        <v>5756625</v>
      </c>
      <c r="BF218" s="26">
        <v>1</v>
      </c>
      <c r="BG218" s="27">
        <v>3600000</v>
      </c>
      <c r="BH218" s="27">
        <v>3420000</v>
      </c>
      <c r="BI218" s="145"/>
      <c r="BJ218" s="145"/>
      <c r="BK218" s="143">
        <f t="shared" si="773"/>
        <v>3.6261886214694741E-2</v>
      </c>
      <c r="BL218" s="27">
        <f t="shared" si="733"/>
        <v>3510000</v>
      </c>
      <c r="BM218" s="27">
        <f t="shared" si="734"/>
        <v>666900</v>
      </c>
      <c r="BN218" s="28">
        <f t="shared" si="735"/>
        <v>4176900</v>
      </c>
      <c r="BO218" s="26">
        <v>1</v>
      </c>
      <c r="BP218" s="27">
        <v>3600000</v>
      </c>
      <c r="BQ218" s="27">
        <v>3888000</v>
      </c>
      <c r="BR218" s="148"/>
      <c r="BS218" s="148"/>
      <c r="BT218" s="143">
        <f t="shared" si="774"/>
        <v>5.4392829322042112E-2</v>
      </c>
      <c r="BU218" s="27">
        <f t="shared" si="736"/>
        <v>3744000</v>
      </c>
      <c r="BV218" s="28">
        <f t="shared" si="737"/>
        <v>711360</v>
      </c>
      <c r="BW218" s="30">
        <f t="shared" si="738"/>
        <v>4455360</v>
      </c>
      <c r="BX218" s="26">
        <v>1</v>
      </c>
      <c r="BY218" s="28">
        <v>3600000</v>
      </c>
      <c r="BZ218" s="28">
        <v>4199040</v>
      </c>
      <c r="CA218" s="156"/>
      <c r="CB218" s="156"/>
      <c r="CC218" s="177">
        <f t="shared" si="775"/>
        <v>0.10862497081743122</v>
      </c>
      <c r="CD218" s="28">
        <f t="shared" si="739"/>
        <v>3899520</v>
      </c>
      <c r="CE218" s="28">
        <f t="shared" si="740"/>
        <v>740908.8</v>
      </c>
      <c r="CF218" s="29">
        <f t="shared" si="741"/>
        <v>4640428.8</v>
      </c>
      <c r="CG218" s="26">
        <v>1</v>
      </c>
      <c r="CH218" s="27">
        <v>2880000</v>
      </c>
      <c r="CI218" s="27">
        <v>2678400</v>
      </c>
      <c r="CJ218" s="148"/>
      <c r="CK218" s="148"/>
      <c r="CL218" s="143">
        <f>+STDEVA(CH218:CI218)/AVERAGE(CH218:CI218)</f>
        <v>5.1292719878816923E-2</v>
      </c>
      <c r="CM218" s="27">
        <f>+AVERAGE(CH218:CJ218)</f>
        <v>2779200</v>
      </c>
      <c r="CN218" s="27">
        <f t="shared" si="800"/>
        <v>528048</v>
      </c>
      <c r="CO218" s="28">
        <f t="shared" si="801"/>
        <v>3307248</v>
      </c>
      <c r="CP218" s="26">
        <v>1</v>
      </c>
      <c r="CQ218" s="27">
        <v>2880000</v>
      </c>
      <c r="CR218" s="27">
        <v>2678400</v>
      </c>
      <c r="CS218" s="148"/>
      <c r="CT218" s="148"/>
      <c r="CU218" s="143">
        <f t="shared" si="776"/>
        <v>5.1292719878816923E-2</v>
      </c>
      <c r="CV218" s="27">
        <f t="shared" si="802"/>
        <v>2779200</v>
      </c>
      <c r="CW218" s="28">
        <f t="shared" si="803"/>
        <v>528048</v>
      </c>
      <c r="CX218" s="29">
        <f t="shared" si="804"/>
        <v>3307248</v>
      </c>
      <c r="CY218" s="26">
        <v>1</v>
      </c>
      <c r="CZ218" s="27">
        <v>2880000</v>
      </c>
      <c r="DA218" s="27">
        <v>2304000</v>
      </c>
      <c r="DB218" s="133"/>
      <c r="DC218" s="133"/>
      <c r="DD218" s="143">
        <f t="shared" si="777"/>
        <v>0.15713484026367722</v>
      </c>
      <c r="DE218" s="27">
        <f t="shared" si="805"/>
        <v>2592000</v>
      </c>
      <c r="DF218" s="27">
        <f t="shared" si="806"/>
        <v>492480</v>
      </c>
      <c r="DG218" s="28">
        <f>+DF218+DE218</f>
        <v>3084480</v>
      </c>
      <c r="DH218" s="26">
        <v>1</v>
      </c>
      <c r="DI218" s="28">
        <v>2880000</v>
      </c>
      <c r="DJ218" s="28">
        <v>3456000</v>
      </c>
      <c r="DK218" s="182"/>
      <c r="DL218" s="177">
        <f t="shared" si="796"/>
        <v>0.12856486930664499</v>
      </c>
      <c r="DM218" s="28">
        <f t="shared" si="808"/>
        <v>3168000</v>
      </c>
      <c r="DN218" s="28">
        <f t="shared" si="809"/>
        <v>601920</v>
      </c>
      <c r="DO218" s="30">
        <f>+DM218+DN218</f>
        <v>3769920</v>
      </c>
    </row>
    <row r="219" spans="1:119" ht="16.5" x14ac:dyDescent="0.25">
      <c r="A219" s="66" t="s">
        <v>340</v>
      </c>
      <c r="B219" s="67" t="s">
        <v>336</v>
      </c>
      <c r="C219" s="68" t="s">
        <v>341</v>
      </c>
      <c r="D219" s="26">
        <v>1</v>
      </c>
      <c r="E219" s="27">
        <v>2000000</v>
      </c>
      <c r="F219" s="27">
        <v>1900000</v>
      </c>
      <c r="G219" s="133"/>
      <c r="H219" s="133"/>
      <c r="I219" s="143">
        <f t="shared" si="717"/>
        <v>3.6261886214694748E-2</v>
      </c>
      <c r="J219" s="27">
        <f t="shared" si="768"/>
        <v>1950000</v>
      </c>
      <c r="K219" s="28">
        <f t="shared" si="718"/>
        <v>370500</v>
      </c>
      <c r="L219" s="29">
        <f t="shared" si="778"/>
        <v>2320500</v>
      </c>
      <c r="M219" s="26">
        <v>1</v>
      </c>
      <c r="N219" s="27">
        <v>2000000</v>
      </c>
      <c r="O219" s="27">
        <v>1800000</v>
      </c>
      <c r="P219" s="145"/>
      <c r="Q219" s="145"/>
      <c r="R219" s="143">
        <f t="shared" si="719"/>
        <v>7.4432292756478696E-2</v>
      </c>
      <c r="S219" s="27">
        <f t="shared" si="720"/>
        <v>1900000</v>
      </c>
      <c r="T219" s="28">
        <f t="shared" si="721"/>
        <v>361000</v>
      </c>
      <c r="U219" s="30">
        <f t="shared" si="722"/>
        <v>2261000</v>
      </c>
      <c r="V219" s="26">
        <v>1</v>
      </c>
      <c r="W219" s="27">
        <v>2000000</v>
      </c>
      <c r="X219" s="27">
        <v>2160000</v>
      </c>
      <c r="Y219" s="145"/>
      <c r="Z219" s="145"/>
      <c r="AA219" s="143">
        <f t="shared" si="723"/>
        <v>5.4392829322042119E-2</v>
      </c>
      <c r="AB219" s="27">
        <f t="shared" si="724"/>
        <v>2080000</v>
      </c>
      <c r="AC219" s="28">
        <f t="shared" si="725"/>
        <v>395200</v>
      </c>
      <c r="AD219" s="29">
        <f t="shared" si="726"/>
        <v>2475200</v>
      </c>
      <c r="AE219" s="26">
        <v>1</v>
      </c>
      <c r="AF219" s="27">
        <v>2000000</v>
      </c>
      <c r="AG219" s="27">
        <v>2240000</v>
      </c>
      <c r="AH219" s="145"/>
      <c r="AI219" s="145"/>
      <c r="AJ219" s="143">
        <f t="shared" si="769"/>
        <v>8.0049824285269522E-2</v>
      </c>
      <c r="AK219" s="27">
        <f t="shared" si="690"/>
        <v>2120000</v>
      </c>
      <c r="AL219" s="28">
        <f t="shared" si="770"/>
        <v>402800</v>
      </c>
      <c r="AM219" s="30">
        <f t="shared" si="691"/>
        <v>2522800</v>
      </c>
      <c r="AN219" s="26">
        <v>1</v>
      </c>
      <c r="AO219" s="27">
        <v>2000000</v>
      </c>
      <c r="AP219" s="27">
        <v>2645000</v>
      </c>
      <c r="AQ219" s="145"/>
      <c r="AR219" s="145"/>
      <c r="AS219" s="143">
        <f t="shared" si="771"/>
        <v>0.19637626431230276</v>
      </c>
      <c r="AT219" s="27">
        <f t="shared" si="727"/>
        <v>2322500</v>
      </c>
      <c r="AU219" s="28">
        <f t="shared" si="728"/>
        <v>441275</v>
      </c>
      <c r="AV219" s="30">
        <f t="shared" si="729"/>
        <v>2763775</v>
      </c>
      <c r="AW219" s="26">
        <v>1</v>
      </c>
      <c r="AX219" s="27">
        <v>2000000</v>
      </c>
      <c r="AY219" s="27">
        <v>2300000</v>
      </c>
      <c r="AZ219" s="145"/>
      <c r="BA219" s="145"/>
      <c r="BB219" s="143">
        <f t="shared" si="772"/>
        <v>9.8666062491146164E-2</v>
      </c>
      <c r="BC219" s="27">
        <f t="shared" si="730"/>
        <v>2150000</v>
      </c>
      <c r="BD219" s="27">
        <f t="shared" si="731"/>
        <v>408500</v>
      </c>
      <c r="BE219" s="27">
        <f t="shared" si="732"/>
        <v>2558500</v>
      </c>
      <c r="BF219" s="26">
        <v>1</v>
      </c>
      <c r="BG219" s="27">
        <v>1600000</v>
      </c>
      <c r="BH219" s="27">
        <v>1520000</v>
      </c>
      <c r="BI219" s="145"/>
      <c r="BJ219" s="145"/>
      <c r="BK219" s="143">
        <f t="shared" si="773"/>
        <v>3.6261886214694741E-2</v>
      </c>
      <c r="BL219" s="27">
        <f t="shared" si="733"/>
        <v>1560000</v>
      </c>
      <c r="BM219" s="27">
        <f t="shared" si="734"/>
        <v>296400</v>
      </c>
      <c r="BN219" s="28">
        <f t="shared" si="735"/>
        <v>1856400</v>
      </c>
      <c r="BO219" s="26">
        <v>1</v>
      </c>
      <c r="BP219" s="27">
        <v>1600000</v>
      </c>
      <c r="BQ219" s="27">
        <v>1728000</v>
      </c>
      <c r="BR219" s="148"/>
      <c r="BS219" s="148"/>
      <c r="BT219" s="143">
        <f t="shared" si="774"/>
        <v>5.4392829322042119E-2</v>
      </c>
      <c r="BU219" s="27">
        <f t="shared" si="736"/>
        <v>1664000</v>
      </c>
      <c r="BV219" s="28">
        <f t="shared" si="737"/>
        <v>316160</v>
      </c>
      <c r="BW219" s="30">
        <f t="shared" si="738"/>
        <v>1980160</v>
      </c>
      <c r="BX219" s="26">
        <v>1</v>
      </c>
      <c r="BY219" s="28">
        <v>1600000</v>
      </c>
      <c r="BZ219" s="28">
        <v>1866240</v>
      </c>
      <c r="CA219" s="156"/>
      <c r="CB219" s="156"/>
      <c r="CC219" s="177">
        <f t="shared" si="775"/>
        <v>0.10862497081743124</v>
      </c>
      <c r="CD219" s="28">
        <f t="shared" si="739"/>
        <v>1733120</v>
      </c>
      <c r="CE219" s="28">
        <f t="shared" si="740"/>
        <v>329292.79999999999</v>
      </c>
      <c r="CF219" s="29">
        <f t="shared" si="741"/>
        <v>2062412.8</v>
      </c>
      <c r="CG219" s="26">
        <v>1</v>
      </c>
      <c r="CH219" s="27">
        <v>1280000</v>
      </c>
      <c r="CI219" s="27">
        <v>1190400</v>
      </c>
      <c r="CJ219" s="148"/>
      <c r="CK219" s="148"/>
      <c r="CL219" s="143">
        <f>+STDEVA(CH219:CI219)/AVERAGE(CH219:CI219)</f>
        <v>5.1292719878816923E-2</v>
      </c>
      <c r="CM219" s="27">
        <f>+AVERAGE(CH219:CJ219)</f>
        <v>1235200</v>
      </c>
      <c r="CN219" s="27">
        <f t="shared" si="800"/>
        <v>234688</v>
      </c>
      <c r="CO219" s="28">
        <f t="shared" si="801"/>
        <v>1469888</v>
      </c>
      <c r="CP219" s="26">
        <v>1</v>
      </c>
      <c r="CQ219" s="27">
        <v>1280000</v>
      </c>
      <c r="CR219" s="27">
        <v>1190400</v>
      </c>
      <c r="CS219" s="148"/>
      <c r="CT219" s="148"/>
      <c r="CU219" s="143">
        <f t="shared" si="776"/>
        <v>5.1292719878816923E-2</v>
      </c>
      <c r="CV219" s="27">
        <f t="shared" si="802"/>
        <v>1235200</v>
      </c>
      <c r="CW219" s="28">
        <f t="shared" si="803"/>
        <v>234688</v>
      </c>
      <c r="CX219" s="29">
        <f t="shared" si="804"/>
        <v>1469888</v>
      </c>
      <c r="CY219" s="26">
        <v>1</v>
      </c>
      <c r="CZ219" s="27">
        <v>1280000</v>
      </c>
      <c r="DA219" s="27">
        <v>1024000</v>
      </c>
      <c r="DB219" s="133"/>
      <c r="DC219" s="133"/>
      <c r="DD219" s="143">
        <f t="shared" si="777"/>
        <v>0.15713484026367724</v>
      </c>
      <c r="DE219" s="27">
        <f t="shared" si="805"/>
        <v>1152000</v>
      </c>
      <c r="DF219" s="27">
        <f t="shared" si="806"/>
        <v>218880</v>
      </c>
      <c r="DG219" s="28">
        <f t="shared" si="807"/>
        <v>1370880</v>
      </c>
      <c r="DH219" s="26">
        <v>1</v>
      </c>
      <c r="DI219" s="28">
        <v>1280000</v>
      </c>
      <c r="DJ219" s="28">
        <v>1536000</v>
      </c>
      <c r="DK219" s="182"/>
      <c r="DL219" s="177">
        <f t="shared" si="796"/>
        <v>0.12856486930664501</v>
      </c>
      <c r="DM219" s="28">
        <f t="shared" si="808"/>
        <v>1408000</v>
      </c>
      <c r="DN219" s="28">
        <f t="shared" si="809"/>
        <v>267520</v>
      </c>
      <c r="DO219" s="30">
        <f t="shared" si="810"/>
        <v>1675520</v>
      </c>
    </row>
    <row r="220" spans="1:119" ht="16.5" x14ac:dyDescent="0.25">
      <c r="A220" s="66" t="s">
        <v>342</v>
      </c>
      <c r="B220" s="67" t="s">
        <v>343</v>
      </c>
      <c r="C220" s="68" t="s">
        <v>344</v>
      </c>
      <c r="D220" s="26">
        <v>1</v>
      </c>
      <c r="E220" s="27">
        <v>2500000</v>
      </c>
      <c r="F220" s="27">
        <v>2375000</v>
      </c>
      <c r="G220" s="133"/>
      <c r="H220" s="133"/>
      <c r="I220" s="143">
        <f t="shared" si="717"/>
        <v>3.6261886214694741E-2</v>
      </c>
      <c r="J220" s="27">
        <f t="shared" si="768"/>
        <v>2437500</v>
      </c>
      <c r="K220" s="28">
        <f t="shared" si="718"/>
        <v>463125</v>
      </c>
      <c r="L220" s="29">
        <f t="shared" si="778"/>
        <v>2900625</v>
      </c>
      <c r="M220" s="26">
        <v>1</v>
      </c>
      <c r="N220" s="27">
        <v>2500000</v>
      </c>
      <c r="O220" s="27">
        <v>2250000</v>
      </c>
      <c r="P220" s="145"/>
      <c r="Q220" s="145"/>
      <c r="R220" s="143">
        <f t="shared" si="719"/>
        <v>7.4432292756478682E-2</v>
      </c>
      <c r="S220" s="27">
        <f t="shared" si="720"/>
        <v>2375000</v>
      </c>
      <c r="T220" s="28">
        <f t="shared" si="721"/>
        <v>451250</v>
      </c>
      <c r="U220" s="30">
        <f t="shared" si="722"/>
        <v>2826250</v>
      </c>
      <c r="V220" s="26">
        <v>1</v>
      </c>
      <c r="W220" s="27">
        <v>2500000</v>
      </c>
      <c r="X220" s="27">
        <v>2700000</v>
      </c>
      <c r="Y220" s="145"/>
      <c r="Z220" s="145"/>
      <c r="AA220" s="143">
        <f t="shared" si="723"/>
        <v>5.4392829322042126E-2</v>
      </c>
      <c r="AB220" s="27">
        <f t="shared" si="724"/>
        <v>2600000</v>
      </c>
      <c r="AC220" s="28">
        <f t="shared" si="725"/>
        <v>494000</v>
      </c>
      <c r="AD220" s="29">
        <f t="shared" si="726"/>
        <v>3094000</v>
      </c>
      <c r="AE220" s="26">
        <v>1</v>
      </c>
      <c r="AF220" s="27">
        <v>2500000</v>
      </c>
      <c r="AG220" s="27">
        <v>2800000</v>
      </c>
      <c r="AH220" s="145"/>
      <c r="AI220" s="145"/>
      <c r="AJ220" s="143">
        <f t="shared" si="769"/>
        <v>8.0049824285269522E-2</v>
      </c>
      <c r="AK220" s="27">
        <f t="shared" si="690"/>
        <v>2650000</v>
      </c>
      <c r="AL220" s="28">
        <f t="shared" si="770"/>
        <v>503500</v>
      </c>
      <c r="AM220" s="30">
        <f t="shared" si="691"/>
        <v>3153500</v>
      </c>
      <c r="AN220" s="26">
        <v>1</v>
      </c>
      <c r="AO220" s="27">
        <v>2500000</v>
      </c>
      <c r="AP220" s="27">
        <v>3306250</v>
      </c>
      <c r="AQ220" s="145"/>
      <c r="AR220" s="145"/>
      <c r="AS220" s="143">
        <f t="shared" si="771"/>
        <v>0.19637626431230276</v>
      </c>
      <c r="AT220" s="27">
        <f t="shared" si="727"/>
        <v>2903125</v>
      </c>
      <c r="AU220" s="28">
        <f t="shared" si="728"/>
        <v>551593.75</v>
      </c>
      <c r="AV220" s="30">
        <f t="shared" si="729"/>
        <v>3454718.75</v>
      </c>
      <c r="AW220" s="26">
        <v>1</v>
      </c>
      <c r="AX220" s="27">
        <v>2500000</v>
      </c>
      <c r="AY220" s="27">
        <v>2875000</v>
      </c>
      <c r="AZ220" s="145"/>
      <c r="BA220" s="145"/>
      <c r="BB220" s="143">
        <f t="shared" si="772"/>
        <v>9.8666062491146178E-2</v>
      </c>
      <c r="BC220" s="27">
        <f t="shared" si="730"/>
        <v>2687500</v>
      </c>
      <c r="BD220" s="27">
        <f t="shared" si="731"/>
        <v>510625</v>
      </c>
      <c r="BE220" s="27">
        <f t="shared" si="732"/>
        <v>3198125</v>
      </c>
      <c r="BF220" s="26">
        <v>1</v>
      </c>
      <c r="BG220" s="27">
        <v>2000000</v>
      </c>
      <c r="BH220" s="27">
        <v>1900000</v>
      </c>
      <c r="BI220" s="145"/>
      <c r="BJ220" s="145"/>
      <c r="BK220" s="143">
        <f t="shared" si="773"/>
        <v>3.6261886214694748E-2</v>
      </c>
      <c r="BL220" s="27">
        <f t="shared" si="733"/>
        <v>1950000</v>
      </c>
      <c r="BM220" s="27">
        <f t="shared" si="734"/>
        <v>370500</v>
      </c>
      <c r="BN220" s="28">
        <f t="shared" si="735"/>
        <v>2320500</v>
      </c>
      <c r="BO220" s="26">
        <v>1</v>
      </c>
      <c r="BP220" s="27">
        <v>2000000</v>
      </c>
      <c r="BQ220" s="27">
        <v>2160000</v>
      </c>
      <c r="BR220" s="148"/>
      <c r="BS220" s="148"/>
      <c r="BT220" s="143">
        <f t="shared" si="774"/>
        <v>5.4392829322042119E-2</v>
      </c>
      <c r="BU220" s="27">
        <f t="shared" si="736"/>
        <v>2080000</v>
      </c>
      <c r="BV220" s="28">
        <f t="shared" si="737"/>
        <v>395200</v>
      </c>
      <c r="BW220" s="30">
        <f t="shared" si="738"/>
        <v>2475200</v>
      </c>
      <c r="BX220" s="26">
        <v>1</v>
      </c>
      <c r="BY220" s="28">
        <v>2000000</v>
      </c>
      <c r="BZ220" s="28">
        <v>2332800</v>
      </c>
      <c r="CA220" s="156"/>
      <c r="CB220" s="156"/>
      <c r="CC220" s="177">
        <f t="shared" si="775"/>
        <v>0.10862497081743124</v>
      </c>
      <c r="CD220" s="28">
        <f t="shared" si="739"/>
        <v>2166400</v>
      </c>
      <c r="CE220" s="28">
        <f t="shared" si="740"/>
        <v>411616</v>
      </c>
      <c r="CF220" s="29">
        <f t="shared" si="741"/>
        <v>2578016</v>
      </c>
      <c r="CG220" s="26">
        <v>1</v>
      </c>
      <c r="CH220" s="27">
        <v>1600000</v>
      </c>
      <c r="CI220" s="27">
        <v>1488000</v>
      </c>
      <c r="CJ220" s="148"/>
      <c r="CK220" s="148"/>
      <c r="CL220" s="143">
        <f>+STDEVA(CH220:CI220)/AVERAGE(CH220:CI220)</f>
        <v>5.1292719878816916E-2</v>
      </c>
      <c r="CM220" s="27">
        <f>+AVERAGE(CH220:CJ220)</f>
        <v>1544000</v>
      </c>
      <c r="CN220" s="27">
        <f t="shared" si="800"/>
        <v>293360</v>
      </c>
      <c r="CO220" s="28">
        <f t="shared" si="801"/>
        <v>1837360</v>
      </c>
      <c r="CP220" s="26">
        <v>1</v>
      </c>
      <c r="CQ220" s="27">
        <v>1600000</v>
      </c>
      <c r="CR220" s="27">
        <v>1488000</v>
      </c>
      <c r="CS220" s="148"/>
      <c r="CT220" s="148"/>
      <c r="CU220" s="143">
        <f t="shared" si="776"/>
        <v>5.1292719878816916E-2</v>
      </c>
      <c r="CV220" s="27">
        <f t="shared" si="802"/>
        <v>1544000</v>
      </c>
      <c r="CW220" s="28">
        <f t="shared" si="803"/>
        <v>293360</v>
      </c>
      <c r="CX220" s="29">
        <f t="shared" si="804"/>
        <v>1837360</v>
      </c>
      <c r="CY220" s="26">
        <v>1</v>
      </c>
      <c r="CZ220" s="27">
        <v>1600000</v>
      </c>
      <c r="DA220" s="27">
        <v>1280000</v>
      </c>
      <c r="DB220" s="133"/>
      <c r="DC220" s="133"/>
      <c r="DD220" s="143">
        <f t="shared" si="777"/>
        <v>0.15713484026367722</v>
      </c>
      <c r="DE220" s="27">
        <f t="shared" si="805"/>
        <v>1440000</v>
      </c>
      <c r="DF220" s="27">
        <f t="shared" si="806"/>
        <v>273600</v>
      </c>
      <c r="DG220" s="28">
        <f t="shared" si="807"/>
        <v>1713600</v>
      </c>
      <c r="DH220" s="26">
        <v>1</v>
      </c>
      <c r="DI220" s="28">
        <v>1600000</v>
      </c>
      <c r="DJ220" s="28">
        <v>1920000</v>
      </c>
      <c r="DK220" s="182"/>
      <c r="DL220" s="177">
        <f t="shared" si="796"/>
        <v>0.12856486930664501</v>
      </c>
      <c r="DM220" s="28">
        <f t="shared" si="808"/>
        <v>1760000</v>
      </c>
      <c r="DN220" s="28">
        <f t="shared" si="809"/>
        <v>334400</v>
      </c>
      <c r="DO220" s="30">
        <f t="shared" si="810"/>
        <v>2094400</v>
      </c>
    </row>
    <row r="221" spans="1:119" ht="16.5" x14ac:dyDescent="0.25">
      <c r="A221" s="66" t="s">
        <v>345</v>
      </c>
      <c r="B221" s="67" t="s">
        <v>343</v>
      </c>
      <c r="C221" s="68" t="s">
        <v>346</v>
      </c>
      <c r="D221" s="26">
        <v>1</v>
      </c>
      <c r="E221" s="27">
        <v>9800000</v>
      </c>
      <c r="F221" s="27">
        <v>9310000</v>
      </c>
      <c r="G221" s="133"/>
      <c r="H221" s="133"/>
      <c r="I221" s="143">
        <f t="shared" si="717"/>
        <v>3.6261886214694741E-2</v>
      </c>
      <c r="J221" s="27">
        <f t="shared" si="768"/>
        <v>9555000</v>
      </c>
      <c r="K221" s="28">
        <f t="shared" si="718"/>
        <v>1815450</v>
      </c>
      <c r="L221" s="29">
        <f t="shared" si="778"/>
        <v>11370450</v>
      </c>
      <c r="M221" s="26">
        <v>1</v>
      </c>
      <c r="N221" s="27">
        <v>9800000</v>
      </c>
      <c r="O221" s="27">
        <v>8820000</v>
      </c>
      <c r="P221" s="145"/>
      <c r="Q221" s="145"/>
      <c r="R221" s="143">
        <f t="shared" si="719"/>
        <v>7.4432292756478682E-2</v>
      </c>
      <c r="S221" s="27">
        <f t="shared" si="720"/>
        <v>9310000</v>
      </c>
      <c r="T221" s="28">
        <f t="shared" si="721"/>
        <v>1768900</v>
      </c>
      <c r="U221" s="30">
        <f t="shared" si="722"/>
        <v>11078900</v>
      </c>
      <c r="V221" s="26">
        <v>1</v>
      </c>
      <c r="W221" s="27">
        <v>9800000</v>
      </c>
      <c r="X221" s="27">
        <v>10584000</v>
      </c>
      <c r="Y221" s="145"/>
      <c r="Z221" s="145"/>
      <c r="AA221" s="143">
        <f t="shared" si="723"/>
        <v>5.4392829322042119E-2</v>
      </c>
      <c r="AB221" s="27">
        <f t="shared" si="724"/>
        <v>10192000</v>
      </c>
      <c r="AC221" s="28">
        <f t="shared" si="725"/>
        <v>1936480</v>
      </c>
      <c r="AD221" s="29">
        <f t="shared" si="726"/>
        <v>12128480</v>
      </c>
      <c r="AE221" s="26">
        <v>1</v>
      </c>
      <c r="AF221" s="27">
        <v>9800000</v>
      </c>
      <c r="AG221" s="27">
        <v>10976000</v>
      </c>
      <c r="AH221" s="145"/>
      <c r="AI221" s="145"/>
      <c r="AJ221" s="143">
        <f t="shared" si="769"/>
        <v>8.0049824285269536E-2</v>
      </c>
      <c r="AK221" s="27">
        <f t="shared" si="690"/>
        <v>10388000</v>
      </c>
      <c r="AL221" s="28">
        <f t="shared" si="770"/>
        <v>1973720</v>
      </c>
      <c r="AM221" s="30">
        <f t="shared" si="691"/>
        <v>12361720</v>
      </c>
      <c r="AN221" s="26">
        <v>1</v>
      </c>
      <c r="AO221" s="27">
        <v>9800000</v>
      </c>
      <c r="AP221" s="27">
        <v>12960500</v>
      </c>
      <c r="AQ221" s="145"/>
      <c r="AR221" s="145"/>
      <c r="AS221" s="143">
        <f t="shared" si="771"/>
        <v>0.19637626431230279</v>
      </c>
      <c r="AT221" s="27">
        <f t="shared" si="727"/>
        <v>11380250</v>
      </c>
      <c r="AU221" s="28">
        <f t="shared" si="728"/>
        <v>2162247.5</v>
      </c>
      <c r="AV221" s="30">
        <f t="shared" si="729"/>
        <v>13542497.5</v>
      </c>
      <c r="AW221" s="26">
        <v>1</v>
      </c>
      <c r="AX221" s="27">
        <v>9800000</v>
      </c>
      <c r="AY221" s="27">
        <v>11270000</v>
      </c>
      <c r="AZ221" s="145"/>
      <c r="BA221" s="145"/>
      <c r="BB221" s="143">
        <f t="shared" si="772"/>
        <v>9.8666062491146164E-2</v>
      </c>
      <c r="BC221" s="27">
        <f t="shared" si="730"/>
        <v>10535000</v>
      </c>
      <c r="BD221" s="27">
        <f t="shared" si="731"/>
        <v>2001650</v>
      </c>
      <c r="BE221" s="27">
        <f t="shared" si="732"/>
        <v>12536650</v>
      </c>
      <c r="BF221" s="26">
        <v>1</v>
      </c>
      <c r="BG221" s="27">
        <v>7840000</v>
      </c>
      <c r="BH221" s="27">
        <v>7448000</v>
      </c>
      <c r="BI221" s="145"/>
      <c r="BJ221" s="145"/>
      <c r="BK221" s="143">
        <f t="shared" si="773"/>
        <v>3.6261886214694748E-2</v>
      </c>
      <c r="BL221" s="27">
        <f t="shared" si="733"/>
        <v>7644000</v>
      </c>
      <c r="BM221" s="27">
        <f t="shared" si="734"/>
        <v>1452360</v>
      </c>
      <c r="BN221" s="28">
        <f t="shared" si="735"/>
        <v>9096360</v>
      </c>
      <c r="BO221" s="26">
        <v>1</v>
      </c>
      <c r="BP221" s="27">
        <v>7840000</v>
      </c>
      <c r="BQ221" s="27">
        <v>8467200</v>
      </c>
      <c r="BR221" s="148"/>
      <c r="BS221" s="148"/>
      <c r="BT221" s="143">
        <f t="shared" si="774"/>
        <v>5.4392829322042112E-2</v>
      </c>
      <c r="BU221" s="27">
        <f t="shared" si="736"/>
        <v>8153600</v>
      </c>
      <c r="BV221" s="28">
        <f t="shared" si="737"/>
        <v>1549184</v>
      </c>
      <c r="BW221" s="30">
        <f t="shared" si="738"/>
        <v>9702784</v>
      </c>
      <c r="BX221" s="26">
        <v>1</v>
      </c>
      <c r="BY221" s="28">
        <v>7840000</v>
      </c>
      <c r="BZ221" s="28">
        <v>9144576</v>
      </c>
      <c r="CA221" s="156"/>
      <c r="CB221" s="156"/>
      <c r="CC221" s="177">
        <f t="shared" si="775"/>
        <v>0.10862497081743124</v>
      </c>
      <c r="CD221" s="28">
        <f t="shared" si="739"/>
        <v>8492288</v>
      </c>
      <c r="CE221" s="28">
        <f t="shared" si="740"/>
        <v>1613534.72</v>
      </c>
      <c r="CF221" s="29">
        <f t="shared" si="741"/>
        <v>10105822.720000001</v>
      </c>
      <c r="CG221" s="26">
        <v>1</v>
      </c>
      <c r="CH221" s="27">
        <v>6272000</v>
      </c>
      <c r="CI221" s="27">
        <v>5832960</v>
      </c>
      <c r="CJ221" s="148"/>
      <c r="CK221" s="148"/>
      <c r="CL221" s="143">
        <f>+STDEVA(CH221:CI221)/AVERAGE(CH221:CI221)</f>
        <v>5.1292719878816916E-2</v>
      </c>
      <c r="CM221" s="27">
        <f>+AVERAGE(CH221:CJ221)</f>
        <v>6052480</v>
      </c>
      <c r="CN221" s="27">
        <f t="shared" si="800"/>
        <v>1149971.2</v>
      </c>
      <c r="CO221" s="28">
        <f t="shared" si="801"/>
        <v>7202451.2000000002</v>
      </c>
      <c r="CP221" s="26">
        <v>1</v>
      </c>
      <c r="CQ221" s="27">
        <v>6272000</v>
      </c>
      <c r="CR221" s="27">
        <v>5832960</v>
      </c>
      <c r="CS221" s="148"/>
      <c r="CT221" s="148"/>
      <c r="CU221" s="143">
        <f t="shared" si="776"/>
        <v>5.1292719878816916E-2</v>
      </c>
      <c r="CV221" s="27">
        <f t="shared" si="802"/>
        <v>6052480</v>
      </c>
      <c r="CW221" s="28">
        <f t="shared" si="803"/>
        <v>1149971.2</v>
      </c>
      <c r="CX221" s="29">
        <f t="shared" si="804"/>
        <v>7202451.2000000002</v>
      </c>
      <c r="CY221" s="26">
        <v>1</v>
      </c>
      <c r="CZ221" s="27">
        <v>6272000</v>
      </c>
      <c r="DA221" s="27">
        <v>5017600</v>
      </c>
      <c r="DB221" s="133"/>
      <c r="DC221" s="133"/>
      <c r="DD221" s="143">
        <f t="shared" si="777"/>
        <v>0.15713484026367722</v>
      </c>
      <c r="DE221" s="27">
        <f t="shared" si="805"/>
        <v>5644800</v>
      </c>
      <c r="DF221" s="27">
        <f t="shared" si="806"/>
        <v>1072512</v>
      </c>
      <c r="DG221" s="28">
        <f t="shared" si="807"/>
        <v>6717312</v>
      </c>
      <c r="DH221" s="26">
        <v>1</v>
      </c>
      <c r="DI221" s="28">
        <v>6272000</v>
      </c>
      <c r="DJ221" s="28">
        <v>7526400</v>
      </c>
      <c r="DK221" s="182"/>
      <c r="DL221" s="177">
        <f t="shared" si="796"/>
        <v>0.12856486930664499</v>
      </c>
      <c r="DM221" s="28">
        <f t="shared" si="808"/>
        <v>6899200</v>
      </c>
      <c r="DN221" s="28">
        <f t="shared" si="809"/>
        <v>1310848</v>
      </c>
      <c r="DO221" s="30">
        <f t="shared" si="810"/>
        <v>8210048</v>
      </c>
    </row>
    <row r="222" spans="1:119" ht="21" customHeight="1" x14ac:dyDescent="0.25">
      <c r="A222" s="66" t="s">
        <v>347</v>
      </c>
      <c r="B222" s="67" t="s">
        <v>343</v>
      </c>
      <c r="C222" s="68" t="s">
        <v>348</v>
      </c>
      <c r="D222" s="26">
        <v>1</v>
      </c>
      <c r="E222" s="27">
        <v>22000000</v>
      </c>
      <c r="F222" s="27">
        <v>20900000</v>
      </c>
      <c r="G222" s="133"/>
      <c r="H222" s="133"/>
      <c r="I222" s="143">
        <f t="shared" si="717"/>
        <v>3.6261886214694741E-2</v>
      </c>
      <c r="J222" s="27">
        <f t="shared" si="768"/>
        <v>21450000</v>
      </c>
      <c r="K222" s="28">
        <f t="shared" si="718"/>
        <v>4075500</v>
      </c>
      <c r="L222" s="29">
        <f t="shared" si="778"/>
        <v>25525500</v>
      </c>
      <c r="M222" s="26">
        <v>1</v>
      </c>
      <c r="N222" s="27">
        <v>22000000</v>
      </c>
      <c r="O222" s="27">
        <v>19800000</v>
      </c>
      <c r="P222" s="145"/>
      <c r="Q222" s="145"/>
      <c r="R222" s="143">
        <f t="shared" si="719"/>
        <v>7.4432292756478682E-2</v>
      </c>
      <c r="S222" s="27">
        <f t="shared" si="720"/>
        <v>20900000</v>
      </c>
      <c r="T222" s="28">
        <f t="shared" si="721"/>
        <v>3971000</v>
      </c>
      <c r="U222" s="30">
        <f t="shared" si="722"/>
        <v>24871000</v>
      </c>
      <c r="V222" s="26">
        <v>1</v>
      </c>
      <c r="W222" s="27">
        <v>22000000</v>
      </c>
      <c r="X222" s="27">
        <v>23760000</v>
      </c>
      <c r="Y222" s="145"/>
      <c r="Z222" s="145"/>
      <c r="AA222" s="143">
        <f t="shared" si="723"/>
        <v>5.4392829322042112E-2</v>
      </c>
      <c r="AB222" s="27">
        <f t="shared" si="724"/>
        <v>22880000</v>
      </c>
      <c r="AC222" s="28">
        <f t="shared" si="725"/>
        <v>4347200</v>
      </c>
      <c r="AD222" s="29">
        <f t="shared" si="726"/>
        <v>27227200</v>
      </c>
      <c r="AE222" s="26">
        <v>1</v>
      </c>
      <c r="AF222" s="27">
        <v>22000000</v>
      </c>
      <c r="AG222" s="27">
        <v>24640000</v>
      </c>
      <c r="AH222" s="145"/>
      <c r="AI222" s="145"/>
      <c r="AJ222" s="143">
        <f t="shared" si="769"/>
        <v>8.0049824285269536E-2</v>
      </c>
      <c r="AK222" s="27">
        <f t="shared" si="690"/>
        <v>23320000</v>
      </c>
      <c r="AL222" s="28">
        <f t="shared" si="770"/>
        <v>4430800</v>
      </c>
      <c r="AM222" s="30">
        <f t="shared" si="691"/>
        <v>27750800</v>
      </c>
      <c r="AN222" s="26">
        <v>1</v>
      </c>
      <c r="AO222" s="27">
        <v>22000000</v>
      </c>
      <c r="AP222" s="27">
        <v>29095000</v>
      </c>
      <c r="AQ222" s="145"/>
      <c r="AR222" s="145"/>
      <c r="AS222" s="143">
        <f t="shared" si="771"/>
        <v>0.19637626431230276</v>
      </c>
      <c r="AT222" s="27">
        <f t="shared" si="727"/>
        <v>25547500</v>
      </c>
      <c r="AU222" s="28">
        <f t="shared" si="728"/>
        <v>4854025</v>
      </c>
      <c r="AV222" s="30">
        <f t="shared" si="729"/>
        <v>30401525</v>
      </c>
      <c r="AW222" s="26">
        <v>1</v>
      </c>
      <c r="AX222" s="27">
        <v>22000000</v>
      </c>
      <c r="AY222" s="27">
        <v>25300000</v>
      </c>
      <c r="AZ222" s="145"/>
      <c r="BA222" s="145"/>
      <c r="BB222" s="143">
        <f t="shared" si="772"/>
        <v>9.8666062491146164E-2</v>
      </c>
      <c r="BC222" s="27">
        <f t="shared" si="730"/>
        <v>23650000</v>
      </c>
      <c r="BD222" s="27">
        <f t="shared" si="731"/>
        <v>4493500</v>
      </c>
      <c r="BE222" s="27">
        <f t="shared" si="732"/>
        <v>28143500</v>
      </c>
      <c r="BF222" s="31" t="s">
        <v>30</v>
      </c>
      <c r="BG222" s="32" t="s">
        <v>30</v>
      </c>
      <c r="BH222" s="32" t="s">
        <v>30</v>
      </c>
      <c r="BI222" s="32" t="s">
        <v>30</v>
      </c>
      <c r="BJ222" s="32" t="s">
        <v>30</v>
      </c>
      <c r="BK222" s="32" t="s">
        <v>30</v>
      </c>
      <c r="BL222" s="32" t="s">
        <v>30</v>
      </c>
      <c r="BM222" s="32" t="s">
        <v>30</v>
      </c>
      <c r="BN222" s="32" t="s">
        <v>30</v>
      </c>
      <c r="BO222" s="31" t="s">
        <v>30</v>
      </c>
      <c r="BP222" s="32" t="s">
        <v>30</v>
      </c>
      <c r="BQ222" s="32" t="s">
        <v>30</v>
      </c>
      <c r="BR222" s="32" t="s">
        <v>30</v>
      </c>
      <c r="BS222" s="32" t="s">
        <v>30</v>
      </c>
      <c r="BT222" s="32" t="s">
        <v>30</v>
      </c>
      <c r="BU222" s="32" t="s">
        <v>30</v>
      </c>
      <c r="BV222" s="32" t="s">
        <v>30</v>
      </c>
      <c r="BW222" s="33" t="s">
        <v>30</v>
      </c>
      <c r="BX222" s="31" t="s">
        <v>30</v>
      </c>
      <c r="BY222" s="32" t="s">
        <v>30</v>
      </c>
      <c r="BZ222" s="32" t="s">
        <v>30</v>
      </c>
      <c r="CA222" s="32" t="s">
        <v>30</v>
      </c>
      <c r="CB222" s="32" t="s">
        <v>30</v>
      </c>
      <c r="CC222" s="32" t="s">
        <v>30</v>
      </c>
      <c r="CD222" s="32" t="s">
        <v>30</v>
      </c>
      <c r="CE222" s="32" t="s">
        <v>30</v>
      </c>
      <c r="CF222" s="34" t="s">
        <v>30</v>
      </c>
      <c r="CG222" s="31" t="s">
        <v>30</v>
      </c>
      <c r="CH222" s="32" t="s">
        <v>30</v>
      </c>
      <c r="CI222" s="32" t="s">
        <v>30</v>
      </c>
      <c r="CJ222" s="32" t="s">
        <v>30</v>
      </c>
      <c r="CK222" s="32" t="s">
        <v>30</v>
      </c>
      <c r="CL222" s="32" t="s">
        <v>30</v>
      </c>
      <c r="CM222" s="32" t="s">
        <v>30</v>
      </c>
      <c r="CN222" s="32" t="s">
        <v>30</v>
      </c>
      <c r="CO222" s="32" t="s">
        <v>30</v>
      </c>
      <c r="CP222" s="31" t="s">
        <v>30</v>
      </c>
      <c r="CQ222" s="32" t="s">
        <v>30</v>
      </c>
      <c r="CR222" s="32" t="s">
        <v>30</v>
      </c>
      <c r="CS222" s="32" t="s">
        <v>30</v>
      </c>
      <c r="CT222" s="32" t="s">
        <v>30</v>
      </c>
      <c r="CU222" s="32" t="s">
        <v>30</v>
      </c>
      <c r="CV222" s="32" t="s">
        <v>30</v>
      </c>
      <c r="CW222" s="32" t="s">
        <v>30</v>
      </c>
      <c r="CX222" s="34" t="s">
        <v>30</v>
      </c>
      <c r="CY222" s="31" t="s">
        <v>30</v>
      </c>
      <c r="CZ222" s="32" t="s">
        <v>30</v>
      </c>
      <c r="DA222" s="32" t="s">
        <v>30</v>
      </c>
      <c r="DB222" s="32" t="s">
        <v>30</v>
      </c>
      <c r="DC222" s="32" t="s">
        <v>30</v>
      </c>
      <c r="DD222" s="32" t="s">
        <v>30</v>
      </c>
      <c r="DE222" s="32" t="s">
        <v>30</v>
      </c>
      <c r="DF222" s="32" t="s">
        <v>30</v>
      </c>
      <c r="DG222" s="32" t="s">
        <v>30</v>
      </c>
      <c r="DH222" s="31" t="s">
        <v>30</v>
      </c>
      <c r="DI222" s="32" t="s">
        <v>30</v>
      </c>
      <c r="DJ222" s="32" t="s">
        <v>30</v>
      </c>
      <c r="DK222" s="32" t="s">
        <v>30</v>
      </c>
      <c r="DL222" s="32" t="s">
        <v>30</v>
      </c>
      <c r="DM222" s="32" t="s">
        <v>30</v>
      </c>
      <c r="DN222" s="32" t="s">
        <v>30</v>
      </c>
      <c r="DO222" s="33" t="s">
        <v>30</v>
      </c>
    </row>
    <row r="223" spans="1:119" ht="21" customHeight="1" x14ac:dyDescent="0.25">
      <c r="A223" s="66" t="s">
        <v>349</v>
      </c>
      <c r="B223" s="67" t="s">
        <v>343</v>
      </c>
      <c r="C223" s="68" t="s">
        <v>350</v>
      </c>
      <c r="D223" s="26">
        <v>1</v>
      </c>
      <c r="E223" s="27">
        <v>22000000</v>
      </c>
      <c r="F223" s="27">
        <v>20900000</v>
      </c>
      <c r="G223" s="133"/>
      <c r="H223" s="133"/>
      <c r="I223" s="143">
        <f t="shared" si="717"/>
        <v>3.6261886214694741E-2</v>
      </c>
      <c r="J223" s="27">
        <f t="shared" si="768"/>
        <v>21450000</v>
      </c>
      <c r="K223" s="28">
        <f t="shared" si="718"/>
        <v>4075500</v>
      </c>
      <c r="L223" s="29">
        <f t="shared" si="778"/>
        <v>25525500</v>
      </c>
      <c r="M223" s="26">
        <v>1</v>
      </c>
      <c r="N223" s="27">
        <v>22000000</v>
      </c>
      <c r="O223" s="27">
        <v>19800000</v>
      </c>
      <c r="P223" s="145"/>
      <c r="Q223" s="145"/>
      <c r="R223" s="143">
        <f t="shared" si="719"/>
        <v>7.4432292756478682E-2</v>
      </c>
      <c r="S223" s="27">
        <f t="shared" si="720"/>
        <v>20900000</v>
      </c>
      <c r="T223" s="28">
        <f t="shared" si="721"/>
        <v>3971000</v>
      </c>
      <c r="U223" s="30">
        <f t="shared" si="722"/>
        <v>24871000</v>
      </c>
      <c r="V223" s="26">
        <v>1</v>
      </c>
      <c r="W223" s="27">
        <v>22000000</v>
      </c>
      <c r="X223" s="27">
        <v>23760000</v>
      </c>
      <c r="Y223" s="145"/>
      <c r="Z223" s="145"/>
      <c r="AA223" s="143">
        <f t="shared" si="723"/>
        <v>5.4392829322042112E-2</v>
      </c>
      <c r="AB223" s="27">
        <f t="shared" si="724"/>
        <v>22880000</v>
      </c>
      <c r="AC223" s="28">
        <f t="shared" si="725"/>
        <v>4347200</v>
      </c>
      <c r="AD223" s="29">
        <f t="shared" si="726"/>
        <v>27227200</v>
      </c>
      <c r="AE223" s="26">
        <v>1</v>
      </c>
      <c r="AF223" s="27">
        <v>22000000</v>
      </c>
      <c r="AG223" s="27">
        <v>24640000</v>
      </c>
      <c r="AH223" s="145"/>
      <c r="AI223" s="145"/>
      <c r="AJ223" s="143">
        <f t="shared" si="769"/>
        <v>8.0049824285269536E-2</v>
      </c>
      <c r="AK223" s="27">
        <f t="shared" si="690"/>
        <v>23320000</v>
      </c>
      <c r="AL223" s="28">
        <f t="shared" si="770"/>
        <v>4430800</v>
      </c>
      <c r="AM223" s="30">
        <f t="shared" si="691"/>
        <v>27750800</v>
      </c>
      <c r="AN223" s="26">
        <v>1</v>
      </c>
      <c r="AO223" s="27">
        <v>22000000</v>
      </c>
      <c r="AP223" s="27">
        <v>29095000</v>
      </c>
      <c r="AQ223" s="145"/>
      <c r="AR223" s="145"/>
      <c r="AS223" s="143">
        <f t="shared" si="771"/>
        <v>0.19637626431230276</v>
      </c>
      <c r="AT223" s="27">
        <f t="shared" si="727"/>
        <v>25547500</v>
      </c>
      <c r="AU223" s="28">
        <f t="shared" si="728"/>
        <v>4854025</v>
      </c>
      <c r="AV223" s="30">
        <f t="shared" si="729"/>
        <v>30401525</v>
      </c>
      <c r="AW223" s="26">
        <v>1</v>
      </c>
      <c r="AX223" s="27">
        <v>22000000</v>
      </c>
      <c r="AY223" s="27">
        <v>25300000</v>
      </c>
      <c r="AZ223" s="145"/>
      <c r="BA223" s="145"/>
      <c r="BB223" s="143">
        <f t="shared" si="772"/>
        <v>9.8666062491146164E-2</v>
      </c>
      <c r="BC223" s="27">
        <f t="shared" si="730"/>
        <v>23650000</v>
      </c>
      <c r="BD223" s="27">
        <f t="shared" si="731"/>
        <v>4493500</v>
      </c>
      <c r="BE223" s="27">
        <f t="shared" si="732"/>
        <v>28143500</v>
      </c>
      <c r="BF223" s="31" t="s">
        <v>30</v>
      </c>
      <c r="BG223" s="32" t="s">
        <v>30</v>
      </c>
      <c r="BH223" s="32" t="s">
        <v>30</v>
      </c>
      <c r="BI223" s="32" t="s">
        <v>30</v>
      </c>
      <c r="BJ223" s="32" t="s">
        <v>30</v>
      </c>
      <c r="BK223" s="32" t="s">
        <v>30</v>
      </c>
      <c r="BL223" s="32" t="s">
        <v>30</v>
      </c>
      <c r="BM223" s="32" t="s">
        <v>30</v>
      </c>
      <c r="BN223" s="32" t="s">
        <v>30</v>
      </c>
      <c r="BO223" s="31" t="s">
        <v>30</v>
      </c>
      <c r="BP223" s="32" t="s">
        <v>30</v>
      </c>
      <c r="BQ223" s="32" t="s">
        <v>30</v>
      </c>
      <c r="BR223" s="32" t="s">
        <v>30</v>
      </c>
      <c r="BS223" s="32" t="s">
        <v>30</v>
      </c>
      <c r="BT223" s="32" t="s">
        <v>30</v>
      </c>
      <c r="BU223" s="32" t="s">
        <v>30</v>
      </c>
      <c r="BV223" s="32" t="s">
        <v>30</v>
      </c>
      <c r="BW223" s="33" t="s">
        <v>30</v>
      </c>
      <c r="BX223" s="31" t="s">
        <v>30</v>
      </c>
      <c r="BY223" s="32" t="s">
        <v>30</v>
      </c>
      <c r="BZ223" s="32" t="s">
        <v>30</v>
      </c>
      <c r="CA223" s="32" t="s">
        <v>30</v>
      </c>
      <c r="CB223" s="32" t="s">
        <v>30</v>
      </c>
      <c r="CC223" s="32" t="s">
        <v>30</v>
      </c>
      <c r="CD223" s="32" t="s">
        <v>30</v>
      </c>
      <c r="CE223" s="32" t="s">
        <v>30</v>
      </c>
      <c r="CF223" s="34" t="s">
        <v>30</v>
      </c>
      <c r="CG223" s="31" t="s">
        <v>30</v>
      </c>
      <c r="CH223" s="32" t="s">
        <v>30</v>
      </c>
      <c r="CI223" s="32" t="s">
        <v>30</v>
      </c>
      <c r="CJ223" s="32" t="s">
        <v>30</v>
      </c>
      <c r="CK223" s="32" t="s">
        <v>30</v>
      </c>
      <c r="CL223" s="32" t="s">
        <v>30</v>
      </c>
      <c r="CM223" s="32" t="s">
        <v>30</v>
      </c>
      <c r="CN223" s="32" t="s">
        <v>30</v>
      </c>
      <c r="CO223" s="32" t="s">
        <v>30</v>
      </c>
      <c r="CP223" s="31" t="s">
        <v>30</v>
      </c>
      <c r="CQ223" s="32" t="s">
        <v>30</v>
      </c>
      <c r="CR223" s="32" t="s">
        <v>30</v>
      </c>
      <c r="CS223" s="32" t="s">
        <v>30</v>
      </c>
      <c r="CT223" s="32" t="s">
        <v>30</v>
      </c>
      <c r="CU223" s="32" t="s">
        <v>30</v>
      </c>
      <c r="CV223" s="32" t="s">
        <v>30</v>
      </c>
      <c r="CW223" s="32" t="s">
        <v>30</v>
      </c>
      <c r="CX223" s="34" t="s">
        <v>30</v>
      </c>
      <c r="CY223" s="31" t="s">
        <v>30</v>
      </c>
      <c r="CZ223" s="32" t="s">
        <v>30</v>
      </c>
      <c r="DA223" s="32" t="s">
        <v>30</v>
      </c>
      <c r="DB223" s="32" t="s">
        <v>30</v>
      </c>
      <c r="DC223" s="32" t="s">
        <v>30</v>
      </c>
      <c r="DD223" s="32" t="s">
        <v>30</v>
      </c>
      <c r="DE223" s="32" t="s">
        <v>30</v>
      </c>
      <c r="DF223" s="32" t="s">
        <v>30</v>
      </c>
      <c r="DG223" s="32" t="s">
        <v>30</v>
      </c>
      <c r="DH223" s="31" t="s">
        <v>30</v>
      </c>
      <c r="DI223" s="32" t="s">
        <v>30</v>
      </c>
      <c r="DJ223" s="32" t="s">
        <v>30</v>
      </c>
      <c r="DK223" s="32" t="s">
        <v>30</v>
      </c>
      <c r="DL223" s="32" t="s">
        <v>30</v>
      </c>
      <c r="DM223" s="32" t="s">
        <v>30</v>
      </c>
      <c r="DN223" s="32" t="s">
        <v>30</v>
      </c>
      <c r="DO223" s="33" t="s">
        <v>30</v>
      </c>
    </row>
    <row r="224" spans="1:119" ht="21" customHeight="1" x14ac:dyDescent="0.25">
      <c r="A224" s="66" t="s">
        <v>351</v>
      </c>
      <c r="B224" s="67" t="s">
        <v>343</v>
      </c>
      <c r="C224" s="68" t="s">
        <v>352</v>
      </c>
      <c r="D224" s="26">
        <v>1</v>
      </c>
      <c r="E224" s="27">
        <v>22000000</v>
      </c>
      <c r="F224" s="27">
        <v>20900000</v>
      </c>
      <c r="G224" s="133"/>
      <c r="H224" s="133"/>
      <c r="I224" s="143">
        <f t="shared" si="717"/>
        <v>3.6261886214694741E-2</v>
      </c>
      <c r="J224" s="27">
        <f t="shared" si="768"/>
        <v>21450000</v>
      </c>
      <c r="K224" s="28">
        <f t="shared" si="718"/>
        <v>4075500</v>
      </c>
      <c r="L224" s="29">
        <f t="shared" si="778"/>
        <v>25525500</v>
      </c>
      <c r="M224" s="26">
        <v>1</v>
      </c>
      <c r="N224" s="27">
        <v>22000000</v>
      </c>
      <c r="O224" s="27">
        <v>19800000</v>
      </c>
      <c r="P224" s="145"/>
      <c r="Q224" s="145"/>
      <c r="R224" s="143">
        <f t="shared" si="719"/>
        <v>7.4432292756478682E-2</v>
      </c>
      <c r="S224" s="27">
        <f t="shared" si="720"/>
        <v>20900000</v>
      </c>
      <c r="T224" s="28">
        <f t="shared" si="721"/>
        <v>3971000</v>
      </c>
      <c r="U224" s="30">
        <f t="shared" si="722"/>
        <v>24871000</v>
      </c>
      <c r="V224" s="26">
        <v>1</v>
      </c>
      <c r="W224" s="27">
        <v>22000000</v>
      </c>
      <c r="X224" s="27">
        <v>23760000</v>
      </c>
      <c r="Y224" s="145"/>
      <c r="Z224" s="145"/>
      <c r="AA224" s="143">
        <f t="shared" si="723"/>
        <v>5.4392829322042112E-2</v>
      </c>
      <c r="AB224" s="27">
        <f t="shared" si="724"/>
        <v>22880000</v>
      </c>
      <c r="AC224" s="28">
        <f t="shared" si="725"/>
        <v>4347200</v>
      </c>
      <c r="AD224" s="29">
        <f t="shared" si="726"/>
        <v>27227200</v>
      </c>
      <c r="AE224" s="26">
        <v>1</v>
      </c>
      <c r="AF224" s="27">
        <v>22000000</v>
      </c>
      <c r="AG224" s="27">
        <v>24640000</v>
      </c>
      <c r="AH224" s="145"/>
      <c r="AI224" s="145"/>
      <c r="AJ224" s="143">
        <f t="shared" si="769"/>
        <v>8.0049824285269536E-2</v>
      </c>
      <c r="AK224" s="27">
        <f t="shared" si="690"/>
        <v>23320000</v>
      </c>
      <c r="AL224" s="28">
        <f t="shared" si="770"/>
        <v>4430800</v>
      </c>
      <c r="AM224" s="30">
        <f t="shared" si="691"/>
        <v>27750800</v>
      </c>
      <c r="AN224" s="26">
        <v>1</v>
      </c>
      <c r="AO224" s="27">
        <v>22000000</v>
      </c>
      <c r="AP224" s="27">
        <v>29095000</v>
      </c>
      <c r="AQ224" s="145"/>
      <c r="AR224" s="145"/>
      <c r="AS224" s="143">
        <f t="shared" si="771"/>
        <v>0.19637626431230276</v>
      </c>
      <c r="AT224" s="27">
        <f t="shared" si="727"/>
        <v>25547500</v>
      </c>
      <c r="AU224" s="28">
        <f t="shared" si="728"/>
        <v>4854025</v>
      </c>
      <c r="AV224" s="30">
        <f t="shared" si="729"/>
        <v>30401525</v>
      </c>
      <c r="AW224" s="26">
        <v>1</v>
      </c>
      <c r="AX224" s="27">
        <v>22000000</v>
      </c>
      <c r="AY224" s="27">
        <v>25300000</v>
      </c>
      <c r="AZ224" s="145"/>
      <c r="BA224" s="145"/>
      <c r="BB224" s="143">
        <f t="shared" si="772"/>
        <v>9.8666062491146164E-2</v>
      </c>
      <c r="BC224" s="27">
        <f t="shared" si="730"/>
        <v>23650000</v>
      </c>
      <c r="BD224" s="27">
        <f t="shared" si="731"/>
        <v>4493500</v>
      </c>
      <c r="BE224" s="27">
        <f t="shared" si="732"/>
        <v>28143500</v>
      </c>
      <c r="BF224" s="31" t="s">
        <v>30</v>
      </c>
      <c r="BG224" s="32" t="s">
        <v>30</v>
      </c>
      <c r="BH224" s="32" t="s">
        <v>30</v>
      </c>
      <c r="BI224" s="32" t="s">
        <v>30</v>
      </c>
      <c r="BJ224" s="32" t="s">
        <v>30</v>
      </c>
      <c r="BK224" s="32" t="s">
        <v>30</v>
      </c>
      <c r="BL224" s="32" t="s">
        <v>30</v>
      </c>
      <c r="BM224" s="32" t="s">
        <v>30</v>
      </c>
      <c r="BN224" s="32" t="s">
        <v>30</v>
      </c>
      <c r="BO224" s="31" t="s">
        <v>30</v>
      </c>
      <c r="BP224" s="32" t="s">
        <v>30</v>
      </c>
      <c r="BQ224" s="32" t="s">
        <v>30</v>
      </c>
      <c r="BR224" s="32" t="s">
        <v>30</v>
      </c>
      <c r="BS224" s="32" t="s">
        <v>30</v>
      </c>
      <c r="BT224" s="32" t="s">
        <v>30</v>
      </c>
      <c r="BU224" s="32" t="s">
        <v>30</v>
      </c>
      <c r="BV224" s="32" t="s">
        <v>30</v>
      </c>
      <c r="BW224" s="33" t="s">
        <v>30</v>
      </c>
      <c r="BX224" s="31" t="s">
        <v>30</v>
      </c>
      <c r="BY224" s="32" t="s">
        <v>30</v>
      </c>
      <c r="BZ224" s="32" t="s">
        <v>30</v>
      </c>
      <c r="CA224" s="32" t="s">
        <v>30</v>
      </c>
      <c r="CB224" s="32" t="s">
        <v>30</v>
      </c>
      <c r="CC224" s="32" t="s">
        <v>30</v>
      </c>
      <c r="CD224" s="32" t="s">
        <v>30</v>
      </c>
      <c r="CE224" s="32" t="s">
        <v>30</v>
      </c>
      <c r="CF224" s="34" t="s">
        <v>30</v>
      </c>
      <c r="CG224" s="31" t="s">
        <v>30</v>
      </c>
      <c r="CH224" s="32" t="s">
        <v>30</v>
      </c>
      <c r="CI224" s="32" t="s">
        <v>30</v>
      </c>
      <c r="CJ224" s="32" t="s">
        <v>30</v>
      </c>
      <c r="CK224" s="32" t="s">
        <v>30</v>
      </c>
      <c r="CL224" s="32" t="s">
        <v>30</v>
      </c>
      <c r="CM224" s="32" t="s">
        <v>30</v>
      </c>
      <c r="CN224" s="32" t="s">
        <v>30</v>
      </c>
      <c r="CO224" s="32" t="s">
        <v>30</v>
      </c>
      <c r="CP224" s="31" t="s">
        <v>30</v>
      </c>
      <c r="CQ224" s="32" t="s">
        <v>30</v>
      </c>
      <c r="CR224" s="32" t="s">
        <v>30</v>
      </c>
      <c r="CS224" s="32" t="s">
        <v>30</v>
      </c>
      <c r="CT224" s="32" t="s">
        <v>30</v>
      </c>
      <c r="CU224" s="32" t="s">
        <v>30</v>
      </c>
      <c r="CV224" s="32" t="s">
        <v>30</v>
      </c>
      <c r="CW224" s="32" t="s">
        <v>30</v>
      </c>
      <c r="CX224" s="34" t="s">
        <v>30</v>
      </c>
      <c r="CY224" s="31" t="s">
        <v>30</v>
      </c>
      <c r="CZ224" s="32" t="s">
        <v>30</v>
      </c>
      <c r="DA224" s="32" t="s">
        <v>30</v>
      </c>
      <c r="DB224" s="32" t="s">
        <v>30</v>
      </c>
      <c r="DC224" s="32" t="s">
        <v>30</v>
      </c>
      <c r="DD224" s="32" t="s">
        <v>30</v>
      </c>
      <c r="DE224" s="32" t="s">
        <v>30</v>
      </c>
      <c r="DF224" s="32" t="s">
        <v>30</v>
      </c>
      <c r="DG224" s="32" t="s">
        <v>30</v>
      </c>
      <c r="DH224" s="31" t="s">
        <v>30</v>
      </c>
      <c r="DI224" s="32" t="s">
        <v>30</v>
      </c>
      <c r="DJ224" s="32" t="s">
        <v>30</v>
      </c>
      <c r="DK224" s="32" t="s">
        <v>30</v>
      </c>
      <c r="DL224" s="32" t="s">
        <v>30</v>
      </c>
      <c r="DM224" s="32" t="s">
        <v>30</v>
      </c>
      <c r="DN224" s="32" t="s">
        <v>30</v>
      </c>
      <c r="DO224" s="33" t="s">
        <v>30</v>
      </c>
    </row>
    <row r="225" spans="1:119" ht="21" customHeight="1" x14ac:dyDescent="0.25">
      <c r="A225" s="66" t="s">
        <v>353</v>
      </c>
      <c r="B225" s="67" t="s">
        <v>343</v>
      </c>
      <c r="C225" s="68" t="s">
        <v>354</v>
      </c>
      <c r="D225" s="26">
        <v>1</v>
      </c>
      <c r="E225" s="27">
        <v>22000000</v>
      </c>
      <c r="F225" s="27">
        <v>20900000</v>
      </c>
      <c r="G225" s="133"/>
      <c r="H225" s="133"/>
      <c r="I225" s="143">
        <f t="shared" si="717"/>
        <v>3.6261886214694741E-2</v>
      </c>
      <c r="J225" s="27">
        <f t="shared" si="768"/>
        <v>21450000</v>
      </c>
      <c r="K225" s="28">
        <f t="shared" si="718"/>
        <v>4075500</v>
      </c>
      <c r="L225" s="29">
        <f t="shared" si="778"/>
        <v>25525500</v>
      </c>
      <c r="M225" s="26">
        <v>1</v>
      </c>
      <c r="N225" s="27">
        <v>22000000</v>
      </c>
      <c r="O225" s="27">
        <v>19800000</v>
      </c>
      <c r="P225" s="145"/>
      <c r="Q225" s="145"/>
      <c r="R225" s="143">
        <f t="shared" si="719"/>
        <v>7.4432292756478682E-2</v>
      </c>
      <c r="S225" s="27">
        <f t="shared" si="720"/>
        <v>20900000</v>
      </c>
      <c r="T225" s="28">
        <f t="shared" si="721"/>
        <v>3971000</v>
      </c>
      <c r="U225" s="30">
        <f t="shared" si="722"/>
        <v>24871000</v>
      </c>
      <c r="V225" s="26">
        <v>1</v>
      </c>
      <c r="W225" s="27">
        <v>22000000</v>
      </c>
      <c r="X225" s="27">
        <v>23760000</v>
      </c>
      <c r="Y225" s="145"/>
      <c r="Z225" s="145"/>
      <c r="AA225" s="143">
        <f t="shared" si="723"/>
        <v>5.4392829322042112E-2</v>
      </c>
      <c r="AB225" s="27">
        <f t="shared" si="724"/>
        <v>22880000</v>
      </c>
      <c r="AC225" s="28">
        <f t="shared" si="725"/>
        <v>4347200</v>
      </c>
      <c r="AD225" s="29">
        <f t="shared" si="726"/>
        <v>27227200</v>
      </c>
      <c r="AE225" s="26">
        <v>1</v>
      </c>
      <c r="AF225" s="27">
        <v>22000000</v>
      </c>
      <c r="AG225" s="27">
        <v>24640000</v>
      </c>
      <c r="AH225" s="145"/>
      <c r="AI225" s="145"/>
      <c r="AJ225" s="143">
        <f t="shared" si="769"/>
        <v>8.0049824285269536E-2</v>
      </c>
      <c r="AK225" s="27">
        <f t="shared" si="690"/>
        <v>23320000</v>
      </c>
      <c r="AL225" s="28">
        <f t="shared" si="770"/>
        <v>4430800</v>
      </c>
      <c r="AM225" s="30">
        <f t="shared" si="691"/>
        <v>27750800</v>
      </c>
      <c r="AN225" s="26">
        <v>1</v>
      </c>
      <c r="AO225" s="27">
        <v>22000000</v>
      </c>
      <c r="AP225" s="27">
        <v>29095000</v>
      </c>
      <c r="AQ225" s="145"/>
      <c r="AR225" s="145"/>
      <c r="AS225" s="143">
        <f t="shared" si="771"/>
        <v>0.19637626431230276</v>
      </c>
      <c r="AT225" s="27">
        <f t="shared" si="727"/>
        <v>25547500</v>
      </c>
      <c r="AU225" s="28">
        <f t="shared" si="728"/>
        <v>4854025</v>
      </c>
      <c r="AV225" s="30">
        <f t="shared" si="729"/>
        <v>30401525</v>
      </c>
      <c r="AW225" s="26">
        <v>1</v>
      </c>
      <c r="AX225" s="27">
        <v>22000000</v>
      </c>
      <c r="AY225" s="27">
        <v>25300000</v>
      </c>
      <c r="AZ225" s="145"/>
      <c r="BA225" s="145"/>
      <c r="BB225" s="143">
        <f t="shared" si="772"/>
        <v>9.8666062491146164E-2</v>
      </c>
      <c r="BC225" s="27">
        <f t="shared" si="730"/>
        <v>23650000</v>
      </c>
      <c r="BD225" s="27">
        <f t="shared" si="731"/>
        <v>4493500</v>
      </c>
      <c r="BE225" s="27">
        <f t="shared" si="732"/>
        <v>28143500</v>
      </c>
      <c r="BF225" s="31" t="s">
        <v>30</v>
      </c>
      <c r="BG225" s="32" t="s">
        <v>30</v>
      </c>
      <c r="BH225" s="32" t="s">
        <v>30</v>
      </c>
      <c r="BI225" s="32" t="s">
        <v>30</v>
      </c>
      <c r="BJ225" s="32" t="s">
        <v>30</v>
      </c>
      <c r="BK225" s="32" t="s">
        <v>30</v>
      </c>
      <c r="BL225" s="32" t="s">
        <v>30</v>
      </c>
      <c r="BM225" s="32" t="s">
        <v>30</v>
      </c>
      <c r="BN225" s="32" t="s">
        <v>30</v>
      </c>
      <c r="BO225" s="31" t="s">
        <v>30</v>
      </c>
      <c r="BP225" s="32" t="s">
        <v>30</v>
      </c>
      <c r="BQ225" s="32" t="s">
        <v>30</v>
      </c>
      <c r="BR225" s="32" t="s">
        <v>30</v>
      </c>
      <c r="BS225" s="32" t="s">
        <v>30</v>
      </c>
      <c r="BT225" s="32" t="s">
        <v>30</v>
      </c>
      <c r="BU225" s="32" t="s">
        <v>30</v>
      </c>
      <c r="BV225" s="32" t="s">
        <v>30</v>
      </c>
      <c r="BW225" s="33" t="s">
        <v>30</v>
      </c>
      <c r="BX225" s="31" t="s">
        <v>30</v>
      </c>
      <c r="BY225" s="32" t="s">
        <v>30</v>
      </c>
      <c r="BZ225" s="32" t="s">
        <v>30</v>
      </c>
      <c r="CA225" s="32" t="s">
        <v>30</v>
      </c>
      <c r="CB225" s="32" t="s">
        <v>30</v>
      </c>
      <c r="CC225" s="32" t="s">
        <v>30</v>
      </c>
      <c r="CD225" s="32" t="s">
        <v>30</v>
      </c>
      <c r="CE225" s="32" t="s">
        <v>30</v>
      </c>
      <c r="CF225" s="34" t="s">
        <v>30</v>
      </c>
      <c r="CG225" s="31" t="s">
        <v>30</v>
      </c>
      <c r="CH225" s="32" t="s">
        <v>30</v>
      </c>
      <c r="CI225" s="32" t="s">
        <v>30</v>
      </c>
      <c r="CJ225" s="32" t="s">
        <v>30</v>
      </c>
      <c r="CK225" s="32" t="s">
        <v>30</v>
      </c>
      <c r="CL225" s="32" t="s">
        <v>30</v>
      </c>
      <c r="CM225" s="32" t="s">
        <v>30</v>
      </c>
      <c r="CN225" s="32" t="s">
        <v>30</v>
      </c>
      <c r="CO225" s="32" t="s">
        <v>30</v>
      </c>
      <c r="CP225" s="31" t="s">
        <v>30</v>
      </c>
      <c r="CQ225" s="32" t="s">
        <v>30</v>
      </c>
      <c r="CR225" s="32" t="s">
        <v>30</v>
      </c>
      <c r="CS225" s="32" t="s">
        <v>30</v>
      </c>
      <c r="CT225" s="32" t="s">
        <v>30</v>
      </c>
      <c r="CU225" s="32" t="s">
        <v>30</v>
      </c>
      <c r="CV225" s="32" t="s">
        <v>30</v>
      </c>
      <c r="CW225" s="32" t="s">
        <v>30</v>
      </c>
      <c r="CX225" s="34" t="s">
        <v>30</v>
      </c>
      <c r="CY225" s="31" t="s">
        <v>30</v>
      </c>
      <c r="CZ225" s="32" t="s">
        <v>30</v>
      </c>
      <c r="DA225" s="32" t="s">
        <v>30</v>
      </c>
      <c r="DB225" s="32" t="s">
        <v>30</v>
      </c>
      <c r="DC225" s="32" t="s">
        <v>30</v>
      </c>
      <c r="DD225" s="32" t="s">
        <v>30</v>
      </c>
      <c r="DE225" s="32" t="s">
        <v>30</v>
      </c>
      <c r="DF225" s="32" t="s">
        <v>30</v>
      </c>
      <c r="DG225" s="32" t="s">
        <v>30</v>
      </c>
      <c r="DH225" s="31" t="s">
        <v>30</v>
      </c>
      <c r="DI225" s="32" t="s">
        <v>30</v>
      </c>
      <c r="DJ225" s="32" t="s">
        <v>30</v>
      </c>
      <c r="DK225" s="32" t="s">
        <v>30</v>
      </c>
      <c r="DL225" s="32" t="s">
        <v>30</v>
      </c>
      <c r="DM225" s="32" t="s">
        <v>30</v>
      </c>
      <c r="DN225" s="32" t="s">
        <v>30</v>
      </c>
      <c r="DO225" s="33" t="s">
        <v>30</v>
      </c>
    </row>
    <row r="226" spans="1:119" ht="21" customHeight="1" x14ac:dyDescent="0.25">
      <c r="A226" s="66" t="s">
        <v>355</v>
      </c>
      <c r="B226" s="67" t="s">
        <v>343</v>
      </c>
      <c r="C226" s="68" t="s">
        <v>356</v>
      </c>
      <c r="D226" s="26">
        <v>1</v>
      </c>
      <c r="E226" s="27">
        <v>22000000</v>
      </c>
      <c r="F226" s="27">
        <v>20900000</v>
      </c>
      <c r="G226" s="133"/>
      <c r="H226" s="133"/>
      <c r="I226" s="143">
        <f t="shared" si="717"/>
        <v>3.6261886214694741E-2</v>
      </c>
      <c r="J226" s="27">
        <f t="shared" si="768"/>
        <v>21450000</v>
      </c>
      <c r="K226" s="28">
        <f t="shared" si="718"/>
        <v>4075500</v>
      </c>
      <c r="L226" s="29">
        <f t="shared" si="778"/>
        <v>25525500</v>
      </c>
      <c r="M226" s="26">
        <v>1</v>
      </c>
      <c r="N226" s="27">
        <v>22000000</v>
      </c>
      <c r="O226" s="27">
        <v>19800000</v>
      </c>
      <c r="P226" s="145"/>
      <c r="Q226" s="145"/>
      <c r="R226" s="143">
        <f t="shared" si="719"/>
        <v>7.4432292756478682E-2</v>
      </c>
      <c r="S226" s="27">
        <f t="shared" si="720"/>
        <v>20900000</v>
      </c>
      <c r="T226" s="28">
        <f t="shared" si="721"/>
        <v>3971000</v>
      </c>
      <c r="U226" s="30">
        <f t="shared" si="722"/>
        <v>24871000</v>
      </c>
      <c r="V226" s="26">
        <v>1</v>
      </c>
      <c r="W226" s="27">
        <v>22000000</v>
      </c>
      <c r="X226" s="27">
        <v>23760000</v>
      </c>
      <c r="Y226" s="145"/>
      <c r="Z226" s="145"/>
      <c r="AA226" s="143">
        <f t="shared" si="723"/>
        <v>5.4392829322042112E-2</v>
      </c>
      <c r="AB226" s="27">
        <f t="shared" si="724"/>
        <v>22880000</v>
      </c>
      <c r="AC226" s="28">
        <f t="shared" si="725"/>
        <v>4347200</v>
      </c>
      <c r="AD226" s="29">
        <f t="shared" si="726"/>
        <v>27227200</v>
      </c>
      <c r="AE226" s="26">
        <v>1</v>
      </c>
      <c r="AF226" s="27">
        <v>22000000</v>
      </c>
      <c r="AG226" s="27">
        <v>24640000</v>
      </c>
      <c r="AH226" s="145"/>
      <c r="AI226" s="145"/>
      <c r="AJ226" s="143">
        <f t="shared" si="769"/>
        <v>8.0049824285269536E-2</v>
      </c>
      <c r="AK226" s="27">
        <f t="shared" si="690"/>
        <v>23320000</v>
      </c>
      <c r="AL226" s="28">
        <f t="shared" si="770"/>
        <v>4430800</v>
      </c>
      <c r="AM226" s="30">
        <f t="shared" si="691"/>
        <v>27750800</v>
      </c>
      <c r="AN226" s="26">
        <v>1</v>
      </c>
      <c r="AO226" s="27">
        <v>22000000</v>
      </c>
      <c r="AP226" s="27">
        <v>29095000</v>
      </c>
      <c r="AQ226" s="145"/>
      <c r="AR226" s="145"/>
      <c r="AS226" s="143">
        <f t="shared" si="771"/>
        <v>0.19637626431230276</v>
      </c>
      <c r="AT226" s="27">
        <f t="shared" si="727"/>
        <v>25547500</v>
      </c>
      <c r="AU226" s="28">
        <f t="shared" si="728"/>
        <v>4854025</v>
      </c>
      <c r="AV226" s="30">
        <f t="shared" si="729"/>
        <v>30401525</v>
      </c>
      <c r="AW226" s="26">
        <v>1</v>
      </c>
      <c r="AX226" s="27">
        <v>22000000</v>
      </c>
      <c r="AY226" s="27">
        <v>25300000</v>
      </c>
      <c r="AZ226" s="145"/>
      <c r="BA226" s="145"/>
      <c r="BB226" s="143">
        <f t="shared" si="772"/>
        <v>9.8666062491146164E-2</v>
      </c>
      <c r="BC226" s="27">
        <f t="shared" si="730"/>
        <v>23650000</v>
      </c>
      <c r="BD226" s="27">
        <f t="shared" si="731"/>
        <v>4493500</v>
      </c>
      <c r="BE226" s="27">
        <f t="shared" si="732"/>
        <v>28143500</v>
      </c>
      <c r="BF226" s="31" t="s">
        <v>30</v>
      </c>
      <c r="BG226" s="32" t="s">
        <v>30</v>
      </c>
      <c r="BH226" s="32" t="s">
        <v>30</v>
      </c>
      <c r="BI226" s="32" t="s">
        <v>30</v>
      </c>
      <c r="BJ226" s="32" t="s">
        <v>30</v>
      </c>
      <c r="BK226" s="32" t="s">
        <v>30</v>
      </c>
      <c r="BL226" s="32" t="s">
        <v>30</v>
      </c>
      <c r="BM226" s="32" t="s">
        <v>30</v>
      </c>
      <c r="BN226" s="32" t="s">
        <v>30</v>
      </c>
      <c r="BO226" s="31" t="s">
        <v>30</v>
      </c>
      <c r="BP226" s="32" t="s">
        <v>30</v>
      </c>
      <c r="BQ226" s="32" t="s">
        <v>30</v>
      </c>
      <c r="BR226" s="32" t="s">
        <v>30</v>
      </c>
      <c r="BS226" s="32" t="s">
        <v>30</v>
      </c>
      <c r="BT226" s="32" t="s">
        <v>30</v>
      </c>
      <c r="BU226" s="32" t="s">
        <v>30</v>
      </c>
      <c r="BV226" s="32" t="s">
        <v>30</v>
      </c>
      <c r="BW226" s="33" t="s">
        <v>30</v>
      </c>
      <c r="BX226" s="31" t="s">
        <v>30</v>
      </c>
      <c r="BY226" s="32" t="s">
        <v>30</v>
      </c>
      <c r="BZ226" s="32" t="s">
        <v>30</v>
      </c>
      <c r="CA226" s="32" t="s">
        <v>30</v>
      </c>
      <c r="CB226" s="32" t="s">
        <v>30</v>
      </c>
      <c r="CC226" s="32" t="s">
        <v>30</v>
      </c>
      <c r="CD226" s="32" t="s">
        <v>30</v>
      </c>
      <c r="CE226" s="32" t="s">
        <v>30</v>
      </c>
      <c r="CF226" s="34" t="s">
        <v>30</v>
      </c>
      <c r="CG226" s="31" t="s">
        <v>30</v>
      </c>
      <c r="CH226" s="32" t="s">
        <v>30</v>
      </c>
      <c r="CI226" s="32" t="s">
        <v>30</v>
      </c>
      <c r="CJ226" s="32" t="s">
        <v>30</v>
      </c>
      <c r="CK226" s="32" t="s">
        <v>30</v>
      </c>
      <c r="CL226" s="32" t="s">
        <v>30</v>
      </c>
      <c r="CM226" s="32" t="s">
        <v>30</v>
      </c>
      <c r="CN226" s="32" t="s">
        <v>30</v>
      </c>
      <c r="CO226" s="32" t="s">
        <v>30</v>
      </c>
      <c r="CP226" s="31" t="s">
        <v>30</v>
      </c>
      <c r="CQ226" s="32" t="s">
        <v>30</v>
      </c>
      <c r="CR226" s="32" t="s">
        <v>30</v>
      </c>
      <c r="CS226" s="32" t="s">
        <v>30</v>
      </c>
      <c r="CT226" s="32" t="s">
        <v>30</v>
      </c>
      <c r="CU226" s="32" t="s">
        <v>30</v>
      </c>
      <c r="CV226" s="32" t="s">
        <v>30</v>
      </c>
      <c r="CW226" s="32" t="s">
        <v>30</v>
      </c>
      <c r="CX226" s="34" t="s">
        <v>30</v>
      </c>
      <c r="CY226" s="31" t="s">
        <v>30</v>
      </c>
      <c r="CZ226" s="32" t="s">
        <v>30</v>
      </c>
      <c r="DA226" s="32" t="s">
        <v>30</v>
      </c>
      <c r="DB226" s="32" t="s">
        <v>30</v>
      </c>
      <c r="DC226" s="32" t="s">
        <v>30</v>
      </c>
      <c r="DD226" s="32" t="s">
        <v>30</v>
      </c>
      <c r="DE226" s="32" t="s">
        <v>30</v>
      </c>
      <c r="DF226" s="32" t="s">
        <v>30</v>
      </c>
      <c r="DG226" s="32" t="s">
        <v>30</v>
      </c>
      <c r="DH226" s="31" t="s">
        <v>30</v>
      </c>
      <c r="DI226" s="32" t="s">
        <v>30</v>
      </c>
      <c r="DJ226" s="32" t="s">
        <v>30</v>
      </c>
      <c r="DK226" s="32" t="s">
        <v>30</v>
      </c>
      <c r="DL226" s="32" t="s">
        <v>30</v>
      </c>
      <c r="DM226" s="32" t="s">
        <v>30</v>
      </c>
      <c r="DN226" s="32" t="s">
        <v>30</v>
      </c>
      <c r="DO226" s="33" t="s">
        <v>30</v>
      </c>
    </row>
    <row r="227" spans="1:119" ht="21" customHeight="1" x14ac:dyDescent="0.25">
      <c r="A227" s="66" t="s">
        <v>357</v>
      </c>
      <c r="B227" s="67" t="s">
        <v>343</v>
      </c>
      <c r="C227" s="68" t="s">
        <v>358</v>
      </c>
      <c r="D227" s="26">
        <v>1</v>
      </c>
      <c r="E227" s="27">
        <v>22000000</v>
      </c>
      <c r="F227" s="27">
        <v>20900000</v>
      </c>
      <c r="G227" s="133"/>
      <c r="H227" s="133"/>
      <c r="I227" s="143">
        <f t="shared" si="717"/>
        <v>3.6261886214694741E-2</v>
      </c>
      <c r="J227" s="27">
        <f t="shared" si="768"/>
        <v>21450000</v>
      </c>
      <c r="K227" s="28">
        <f t="shared" si="718"/>
        <v>4075500</v>
      </c>
      <c r="L227" s="29">
        <f t="shared" si="778"/>
        <v>25525500</v>
      </c>
      <c r="M227" s="26">
        <v>1</v>
      </c>
      <c r="N227" s="27">
        <v>22000000</v>
      </c>
      <c r="O227" s="27">
        <v>19800000</v>
      </c>
      <c r="P227" s="145"/>
      <c r="Q227" s="145"/>
      <c r="R227" s="143">
        <f t="shared" si="719"/>
        <v>7.4432292756478682E-2</v>
      </c>
      <c r="S227" s="27">
        <f t="shared" si="720"/>
        <v>20900000</v>
      </c>
      <c r="T227" s="28">
        <f t="shared" si="721"/>
        <v>3971000</v>
      </c>
      <c r="U227" s="30">
        <f t="shared" si="722"/>
        <v>24871000</v>
      </c>
      <c r="V227" s="26">
        <v>1</v>
      </c>
      <c r="W227" s="27">
        <v>22000000</v>
      </c>
      <c r="X227" s="27">
        <v>23760000</v>
      </c>
      <c r="Y227" s="145"/>
      <c r="Z227" s="145"/>
      <c r="AA227" s="143">
        <f t="shared" si="723"/>
        <v>5.4392829322042112E-2</v>
      </c>
      <c r="AB227" s="27">
        <f t="shared" si="724"/>
        <v>22880000</v>
      </c>
      <c r="AC227" s="28">
        <f t="shared" si="725"/>
        <v>4347200</v>
      </c>
      <c r="AD227" s="29">
        <f t="shared" si="726"/>
        <v>27227200</v>
      </c>
      <c r="AE227" s="26">
        <v>1</v>
      </c>
      <c r="AF227" s="27">
        <v>22000000</v>
      </c>
      <c r="AG227" s="27">
        <v>24640000</v>
      </c>
      <c r="AH227" s="145"/>
      <c r="AI227" s="145"/>
      <c r="AJ227" s="143">
        <f t="shared" si="769"/>
        <v>8.0049824285269536E-2</v>
      </c>
      <c r="AK227" s="27">
        <f t="shared" si="690"/>
        <v>23320000</v>
      </c>
      <c r="AL227" s="28">
        <f t="shared" si="770"/>
        <v>4430800</v>
      </c>
      <c r="AM227" s="30">
        <f t="shared" si="691"/>
        <v>27750800</v>
      </c>
      <c r="AN227" s="26">
        <v>1</v>
      </c>
      <c r="AO227" s="27">
        <v>22000000</v>
      </c>
      <c r="AP227" s="27">
        <v>29095000</v>
      </c>
      <c r="AQ227" s="145"/>
      <c r="AR227" s="145"/>
      <c r="AS227" s="143">
        <f t="shared" si="771"/>
        <v>0.19637626431230276</v>
      </c>
      <c r="AT227" s="27">
        <f t="shared" si="727"/>
        <v>25547500</v>
      </c>
      <c r="AU227" s="28">
        <f t="shared" si="728"/>
        <v>4854025</v>
      </c>
      <c r="AV227" s="30">
        <f t="shared" si="729"/>
        <v>30401525</v>
      </c>
      <c r="AW227" s="26">
        <v>1</v>
      </c>
      <c r="AX227" s="27">
        <v>22000000</v>
      </c>
      <c r="AY227" s="27">
        <v>25300000</v>
      </c>
      <c r="AZ227" s="145"/>
      <c r="BA227" s="145"/>
      <c r="BB227" s="143">
        <f t="shared" si="772"/>
        <v>9.8666062491146164E-2</v>
      </c>
      <c r="BC227" s="27">
        <f t="shared" si="730"/>
        <v>23650000</v>
      </c>
      <c r="BD227" s="27">
        <f t="shared" si="731"/>
        <v>4493500</v>
      </c>
      <c r="BE227" s="27">
        <f t="shared" si="732"/>
        <v>28143500</v>
      </c>
      <c r="BF227" s="31" t="s">
        <v>30</v>
      </c>
      <c r="BG227" s="32" t="s">
        <v>30</v>
      </c>
      <c r="BH227" s="32" t="s">
        <v>30</v>
      </c>
      <c r="BI227" s="32" t="s">
        <v>30</v>
      </c>
      <c r="BJ227" s="32" t="s">
        <v>30</v>
      </c>
      <c r="BK227" s="32" t="s">
        <v>30</v>
      </c>
      <c r="BL227" s="32" t="s">
        <v>30</v>
      </c>
      <c r="BM227" s="32" t="s">
        <v>30</v>
      </c>
      <c r="BN227" s="32" t="s">
        <v>30</v>
      </c>
      <c r="BO227" s="31" t="s">
        <v>30</v>
      </c>
      <c r="BP227" s="32" t="s">
        <v>30</v>
      </c>
      <c r="BQ227" s="32" t="s">
        <v>30</v>
      </c>
      <c r="BR227" s="32" t="s">
        <v>30</v>
      </c>
      <c r="BS227" s="32" t="s">
        <v>30</v>
      </c>
      <c r="BT227" s="32" t="s">
        <v>30</v>
      </c>
      <c r="BU227" s="32" t="s">
        <v>30</v>
      </c>
      <c r="BV227" s="32" t="s">
        <v>30</v>
      </c>
      <c r="BW227" s="33" t="s">
        <v>30</v>
      </c>
      <c r="BX227" s="31" t="s">
        <v>30</v>
      </c>
      <c r="BY227" s="32" t="s">
        <v>30</v>
      </c>
      <c r="BZ227" s="32" t="s">
        <v>30</v>
      </c>
      <c r="CA227" s="32" t="s">
        <v>30</v>
      </c>
      <c r="CB227" s="32" t="s">
        <v>30</v>
      </c>
      <c r="CC227" s="32" t="s">
        <v>30</v>
      </c>
      <c r="CD227" s="32" t="s">
        <v>30</v>
      </c>
      <c r="CE227" s="32" t="s">
        <v>30</v>
      </c>
      <c r="CF227" s="34" t="s">
        <v>30</v>
      </c>
      <c r="CG227" s="31" t="s">
        <v>30</v>
      </c>
      <c r="CH227" s="32" t="s">
        <v>30</v>
      </c>
      <c r="CI227" s="32" t="s">
        <v>30</v>
      </c>
      <c r="CJ227" s="32" t="s">
        <v>30</v>
      </c>
      <c r="CK227" s="32" t="s">
        <v>30</v>
      </c>
      <c r="CL227" s="32" t="s">
        <v>30</v>
      </c>
      <c r="CM227" s="32" t="s">
        <v>30</v>
      </c>
      <c r="CN227" s="32" t="s">
        <v>30</v>
      </c>
      <c r="CO227" s="32" t="s">
        <v>30</v>
      </c>
      <c r="CP227" s="31" t="s">
        <v>30</v>
      </c>
      <c r="CQ227" s="32" t="s">
        <v>30</v>
      </c>
      <c r="CR227" s="32" t="s">
        <v>30</v>
      </c>
      <c r="CS227" s="32" t="s">
        <v>30</v>
      </c>
      <c r="CT227" s="32" t="s">
        <v>30</v>
      </c>
      <c r="CU227" s="32" t="s">
        <v>30</v>
      </c>
      <c r="CV227" s="32" t="s">
        <v>30</v>
      </c>
      <c r="CW227" s="32" t="s">
        <v>30</v>
      </c>
      <c r="CX227" s="34" t="s">
        <v>30</v>
      </c>
      <c r="CY227" s="31" t="s">
        <v>30</v>
      </c>
      <c r="CZ227" s="32" t="s">
        <v>30</v>
      </c>
      <c r="DA227" s="32" t="s">
        <v>30</v>
      </c>
      <c r="DB227" s="32" t="s">
        <v>30</v>
      </c>
      <c r="DC227" s="32" t="s">
        <v>30</v>
      </c>
      <c r="DD227" s="32" t="s">
        <v>30</v>
      </c>
      <c r="DE227" s="32" t="s">
        <v>30</v>
      </c>
      <c r="DF227" s="32" t="s">
        <v>30</v>
      </c>
      <c r="DG227" s="32" t="s">
        <v>30</v>
      </c>
      <c r="DH227" s="31" t="s">
        <v>30</v>
      </c>
      <c r="DI227" s="32" t="s">
        <v>30</v>
      </c>
      <c r="DJ227" s="32" t="s">
        <v>30</v>
      </c>
      <c r="DK227" s="32" t="s">
        <v>30</v>
      </c>
      <c r="DL227" s="32" t="s">
        <v>30</v>
      </c>
      <c r="DM227" s="32" t="s">
        <v>30</v>
      </c>
      <c r="DN227" s="32" t="s">
        <v>30</v>
      </c>
      <c r="DO227" s="33" t="s">
        <v>30</v>
      </c>
    </row>
    <row r="228" spans="1:119" ht="16.5" x14ac:dyDescent="0.25">
      <c r="A228" s="66" t="s">
        <v>359</v>
      </c>
      <c r="B228" s="67" t="s">
        <v>343</v>
      </c>
      <c r="C228" s="68" t="s">
        <v>360</v>
      </c>
      <c r="D228" s="26">
        <v>1</v>
      </c>
      <c r="E228" s="27">
        <v>4500000</v>
      </c>
      <c r="F228" s="27">
        <v>4275000</v>
      </c>
      <c r="G228" s="133"/>
      <c r="H228" s="133"/>
      <c r="I228" s="143">
        <f t="shared" si="717"/>
        <v>3.6261886214694741E-2</v>
      </c>
      <c r="J228" s="27">
        <f t="shared" si="768"/>
        <v>4387500</v>
      </c>
      <c r="K228" s="28">
        <f t="shared" si="718"/>
        <v>833625</v>
      </c>
      <c r="L228" s="29">
        <f t="shared" si="778"/>
        <v>5221125</v>
      </c>
      <c r="M228" s="26">
        <v>1</v>
      </c>
      <c r="N228" s="27">
        <v>4500000</v>
      </c>
      <c r="O228" s="27">
        <v>4050000</v>
      </c>
      <c r="P228" s="145"/>
      <c r="Q228" s="145"/>
      <c r="R228" s="143">
        <f t="shared" si="719"/>
        <v>7.4432292756478682E-2</v>
      </c>
      <c r="S228" s="27">
        <f t="shared" si="720"/>
        <v>4275000</v>
      </c>
      <c r="T228" s="28">
        <f t="shared" si="721"/>
        <v>812250</v>
      </c>
      <c r="U228" s="30">
        <f t="shared" si="722"/>
        <v>5087250</v>
      </c>
      <c r="V228" s="26">
        <v>1</v>
      </c>
      <c r="W228" s="27">
        <v>4500000</v>
      </c>
      <c r="X228" s="27">
        <v>4860000</v>
      </c>
      <c r="Y228" s="145"/>
      <c r="Z228" s="145"/>
      <c r="AA228" s="143">
        <f t="shared" si="723"/>
        <v>5.4392829322042119E-2</v>
      </c>
      <c r="AB228" s="27">
        <f t="shared" si="724"/>
        <v>4680000</v>
      </c>
      <c r="AC228" s="28">
        <f t="shared" si="725"/>
        <v>889200</v>
      </c>
      <c r="AD228" s="29">
        <f t="shared" si="726"/>
        <v>5569200</v>
      </c>
      <c r="AE228" s="26">
        <v>1</v>
      </c>
      <c r="AF228" s="27">
        <v>4500000</v>
      </c>
      <c r="AG228" s="27">
        <v>5040000</v>
      </c>
      <c r="AH228" s="145"/>
      <c r="AI228" s="145"/>
      <c r="AJ228" s="143">
        <f t="shared" si="769"/>
        <v>8.0049824285269522E-2</v>
      </c>
      <c r="AK228" s="27">
        <f t="shared" si="690"/>
        <v>4770000</v>
      </c>
      <c r="AL228" s="28">
        <f t="shared" si="770"/>
        <v>906300</v>
      </c>
      <c r="AM228" s="30">
        <f t="shared" si="691"/>
        <v>5676300</v>
      </c>
      <c r="AN228" s="26">
        <v>1</v>
      </c>
      <c r="AO228" s="27">
        <v>4500000</v>
      </c>
      <c r="AP228" s="27">
        <v>5951250</v>
      </c>
      <c r="AQ228" s="145"/>
      <c r="AR228" s="145"/>
      <c r="AS228" s="143">
        <f t="shared" si="771"/>
        <v>0.19637626431230276</v>
      </c>
      <c r="AT228" s="27">
        <f t="shared" si="727"/>
        <v>5225625</v>
      </c>
      <c r="AU228" s="28">
        <f t="shared" si="728"/>
        <v>992868.75</v>
      </c>
      <c r="AV228" s="30">
        <f t="shared" si="729"/>
        <v>6218493.75</v>
      </c>
      <c r="AW228" s="26">
        <v>1</v>
      </c>
      <c r="AX228" s="27">
        <v>4500000</v>
      </c>
      <c r="AY228" s="27">
        <v>5175000</v>
      </c>
      <c r="AZ228" s="145"/>
      <c r="BA228" s="145"/>
      <c r="BB228" s="143">
        <f t="shared" si="772"/>
        <v>9.8666062491146164E-2</v>
      </c>
      <c r="BC228" s="27">
        <f t="shared" si="730"/>
        <v>4837500</v>
      </c>
      <c r="BD228" s="27">
        <f t="shared" si="731"/>
        <v>919125</v>
      </c>
      <c r="BE228" s="27">
        <f t="shared" si="732"/>
        <v>5756625</v>
      </c>
      <c r="BF228" s="31" t="s">
        <v>30</v>
      </c>
      <c r="BG228" s="32" t="s">
        <v>30</v>
      </c>
      <c r="BH228" s="32" t="s">
        <v>30</v>
      </c>
      <c r="BI228" s="32" t="s">
        <v>30</v>
      </c>
      <c r="BJ228" s="32" t="s">
        <v>30</v>
      </c>
      <c r="BK228" s="32" t="s">
        <v>30</v>
      </c>
      <c r="BL228" s="32" t="s">
        <v>30</v>
      </c>
      <c r="BM228" s="32" t="s">
        <v>30</v>
      </c>
      <c r="BN228" s="32" t="s">
        <v>30</v>
      </c>
      <c r="BO228" s="31" t="s">
        <v>30</v>
      </c>
      <c r="BP228" s="32" t="s">
        <v>30</v>
      </c>
      <c r="BQ228" s="32" t="s">
        <v>30</v>
      </c>
      <c r="BR228" s="32" t="s">
        <v>30</v>
      </c>
      <c r="BS228" s="32" t="s">
        <v>30</v>
      </c>
      <c r="BT228" s="32" t="s">
        <v>30</v>
      </c>
      <c r="BU228" s="32" t="s">
        <v>30</v>
      </c>
      <c r="BV228" s="32" t="s">
        <v>30</v>
      </c>
      <c r="BW228" s="33" t="s">
        <v>30</v>
      </c>
      <c r="BX228" s="31" t="s">
        <v>30</v>
      </c>
      <c r="BY228" s="32" t="s">
        <v>30</v>
      </c>
      <c r="BZ228" s="32" t="s">
        <v>30</v>
      </c>
      <c r="CA228" s="32" t="s">
        <v>30</v>
      </c>
      <c r="CB228" s="32" t="s">
        <v>30</v>
      </c>
      <c r="CC228" s="32" t="s">
        <v>30</v>
      </c>
      <c r="CD228" s="32" t="s">
        <v>30</v>
      </c>
      <c r="CE228" s="32" t="s">
        <v>30</v>
      </c>
      <c r="CF228" s="34" t="s">
        <v>30</v>
      </c>
      <c r="CG228" s="31" t="s">
        <v>30</v>
      </c>
      <c r="CH228" s="32" t="s">
        <v>30</v>
      </c>
      <c r="CI228" s="32" t="s">
        <v>30</v>
      </c>
      <c r="CJ228" s="32" t="s">
        <v>30</v>
      </c>
      <c r="CK228" s="32" t="s">
        <v>30</v>
      </c>
      <c r="CL228" s="32" t="s">
        <v>30</v>
      </c>
      <c r="CM228" s="32" t="s">
        <v>30</v>
      </c>
      <c r="CN228" s="32" t="s">
        <v>30</v>
      </c>
      <c r="CO228" s="32" t="s">
        <v>30</v>
      </c>
      <c r="CP228" s="31" t="s">
        <v>30</v>
      </c>
      <c r="CQ228" s="32" t="s">
        <v>30</v>
      </c>
      <c r="CR228" s="32" t="s">
        <v>30</v>
      </c>
      <c r="CS228" s="32" t="s">
        <v>30</v>
      </c>
      <c r="CT228" s="32" t="s">
        <v>30</v>
      </c>
      <c r="CU228" s="32" t="s">
        <v>30</v>
      </c>
      <c r="CV228" s="32" t="s">
        <v>30</v>
      </c>
      <c r="CW228" s="32" t="s">
        <v>30</v>
      </c>
      <c r="CX228" s="34" t="s">
        <v>30</v>
      </c>
      <c r="CY228" s="31" t="s">
        <v>30</v>
      </c>
      <c r="CZ228" s="32" t="s">
        <v>30</v>
      </c>
      <c r="DA228" s="32" t="s">
        <v>30</v>
      </c>
      <c r="DB228" s="32" t="s">
        <v>30</v>
      </c>
      <c r="DC228" s="32" t="s">
        <v>30</v>
      </c>
      <c r="DD228" s="32" t="s">
        <v>30</v>
      </c>
      <c r="DE228" s="32" t="s">
        <v>30</v>
      </c>
      <c r="DF228" s="32" t="s">
        <v>30</v>
      </c>
      <c r="DG228" s="32" t="s">
        <v>30</v>
      </c>
      <c r="DH228" s="31" t="s">
        <v>30</v>
      </c>
      <c r="DI228" s="32" t="s">
        <v>30</v>
      </c>
      <c r="DJ228" s="32" t="s">
        <v>30</v>
      </c>
      <c r="DK228" s="32" t="s">
        <v>30</v>
      </c>
      <c r="DL228" s="32" t="s">
        <v>30</v>
      </c>
      <c r="DM228" s="32" t="s">
        <v>30</v>
      </c>
      <c r="DN228" s="32" t="s">
        <v>30</v>
      </c>
      <c r="DO228" s="33" t="s">
        <v>30</v>
      </c>
    </row>
    <row r="229" spans="1:119" ht="16.5" x14ac:dyDescent="0.25">
      <c r="A229" s="66" t="s">
        <v>361</v>
      </c>
      <c r="B229" s="67" t="s">
        <v>343</v>
      </c>
      <c r="C229" s="68" t="s">
        <v>362</v>
      </c>
      <c r="D229" s="26">
        <v>1</v>
      </c>
      <c r="E229" s="27">
        <v>8500000</v>
      </c>
      <c r="F229" s="27">
        <v>8075000</v>
      </c>
      <c r="G229" s="133"/>
      <c r="H229" s="133"/>
      <c r="I229" s="143">
        <f t="shared" si="717"/>
        <v>3.6261886214694741E-2</v>
      </c>
      <c r="J229" s="27">
        <f t="shared" si="768"/>
        <v>8287500</v>
      </c>
      <c r="K229" s="28">
        <f t="shared" si="718"/>
        <v>1574625</v>
      </c>
      <c r="L229" s="29">
        <f t="shared" si="778"/>
        <v>9862125</v>
      </c>
      <c r="M229" s="26">
        <v>1</v>
      </c>
      <c r="N229" s="27">
        <v>8500000</v>
      </c>
      <c r="O229" s="27">
        <v>7650000</v>
      </c>
      <c r="P229" s="145"/>
      <c r="Q229" s="145"/>
      <c r="R229" s="143">
        <f t="shared" si="719"/>
        <v>7.4432292756478682E-2</v>
      </c>
      <c r="S229" s="27">
        <f t="shared" si="720"/>
        <v>8075000</v>
      </c>
      <c r="T229" s="28">
        <f t="shared" si="721"/>
        <v>1534250</v>
      </c>
      <c r="U229" s="30">
        <f t="shared" si="722"/>
        <v>9609250</v>
      </c>
      <c r="V229" s="26">
        <v>1</v>
      </c>
      <c r="W229" s="27">
        <v>8500000</v>
      </c>
      <c r="X229" s="27">
        <v>9180000</v>
      </c>
      <c r="Y229" s="145"/>
      <c r="Z229" s="145"/>
      <c r="AA229" s="143">
        <f t="shared" si="723"/>
        <v>5.4392829322042119E-2</v>
      </c>
      <c r="AB229" s="27">
        <f t="shared" si="724"/>
        <v>8840000</v>
      </c>
      <c r="AC229" s="28">
        <f t="shared" si="725"/>
        <v>1679600</v>
      </c>
      <c r="AD229" s="29">
        <f t="shared" si="726"/>
        <v>10519600</v>
      </c>
      <c r="AE229" s="26">
        <v>1</v>
      </c>
      <c r="AF229" s="27">
        <v>8500000</v>
      </c>
      <c r="AG229" s="27">
        <v>9520000</v>
      </c>
      <c r="AH229" s="145"/>
      <c r="AI229" s="145"/>
      <c r="AJ229" s="143">
        <f t="shared" si="769"/>
        <v>8.0049824285269522E-2</v>
      </c>
      <c r="AK229" s="27">
        <f t="shared" si="690"/>
        <v>9010000</v>
      </c>
      <c r="AL229" s="28">
        <f t="shared" si="770"/>
        <v>1711900</v>
      </c>
      <c r="AM229" s="30">
        <f t="shared" si="691"/>
        <v>10721900</v>
      </c>
      <c r="AN229" s="26">
        <v>1</v>
      </c>
      <c r="AO229" s="27">
        <v>8500000</v>
      </c>
      <c r="AP229" s="27">
        <v>11241250</v>
      </c>
      <c r="AQ229" s="145"/>
      <c r="AR229" s="145"/>
      <c r="AS229" s="143">
        <f t="shared" si="771"/>
        <v>0.19637626431230276</v>
      </c>
      <c r="AT229" s="27">
        <f t="shared" si="727"/>
        <v>9870625</v>
      </c>
      <c r="AU229" s="28">
        <f t="shared" si="728"/>
        <v>1875418.75</v>
      </c>
      <c r="AV229" s="30">
        <f t="shared" si="729"/>
        <v>11746043.75</v>
      </c>
      <c r="AW229" s="26">
        <v>1</v>
      </c>
      <c r="AX229" s="27">
        <v>8500000</v>
      </c>
      <c r="AY229" s="27">
        <v>9775000</v>
      </c>
      <c r="AZ229" s="145"/>
      <c r="BA229" s="145"/>
      <c r="BB229" s="143">
        <f t="shared" si="772"/>
        <v>9.8666062491146164E-2</v>
      </c>
      <c r="BC229" s="27">
        <f t="shared" si="730"/>
        <v>9137500</v>
      </c>
      <c r="BD229" s="27">
        <f t="shared" si="731"/>
        <v>1736125</v>
      </c>
      <c r="BE229" s="27">
        <f t="shared" si="732"/>
        <v>10873625</v>
      </c>
      <c r="BF229" s="31" t="s">
        <v>30</v>
      </c>
      <c r="BG229" s="32" t="s">
        <v>30</v>
      </c>
      <c r="BH229" s="32" t="s">
        <v>30</v>
      </c>
      <c r="BI229" s="32" t="s">
        <v>30</v>
      </c>
      <c r="BJ229" s="32" t="s">
        <v>30</v>
      </c>
      <c r="BK229" s="32" t="s">
        <v>30</v>
      </c>
      <c r="BL229" s="32" t="s">
        <v>30</v>
      </c>
      <c r="BM229" s="32" t="s">
        <v>30</v>
      </c>
      <c r="BN229" s="32" t="s">
        <v>30</v>
      </c>
      <c r="BO229" s="31" t="s">
        <v>30</v>
      </c>
      <c r="BP229" s="32" t="s">
        <v>30</v>
      </c>
      <c r="BQ229" s="32" t="s">
        <v>30</v>
      </c>
      <c r="BR229" s="32" t="s">
        <v>30</v>
      </c>
      <c r="BS229" s="32" t="s">
        <v>30</v>
      </c>
      <c r="BT229" s="32" t="s">
        <v>30</v>
      </c>
      <c r="BU229" s="32" t="s">
        <v>30</v>
      </c>
      <c r="BV229" s="32" t="s">
        <v>30</v>
      </c>
      <c r="BW229" s="33" t="s">
        <v>30</v>
      </c>
      <c r="BX229" s="31" t="s">
        <v>30</v>
      </c>
      <c r="BY229" s="32" t="s">
        <v>30</v>
      </c>
      <c r="BZ229" s="32" t="s">
        <v>30</v>
      </c>
      <c r="CA229" s="32" t="s">
        <v>30</v>
      </c>
      <c r="CB229" s="32" t="s">
        <v>30</v>
      </c>
      <c r="CC229" s="32" t="s">
        <v>30</v>
      </c>
      <c r="CD229" s="32" t="s">
        <v>30</v>
      </c>
      <c r="CE229" s="32" t="s">
        <v>30</v>
      </c>
      <c r="CF229" s="34" t="s">
        <v>30</v>
      </c>
      <c r="CG229" s="31" t="s">
        <v>30</v>
      </c>
      <c r="CH229" s="32" t="s">
        <v>30</v>
      </c>
      <c r="CI229" s="32" t="s">
        <v>30</v>
      </c>
      <c r="CJ229" s="32" t="s">
        <v>30</v>
      </c>
      <c r="CK229" s="32" t="s">
        <v>30</v>
      </c>
      <c r="CL229" s="32" t="s">
        <v>30</v>
      </c>
      <c r="CM229" s="32" t="s">
        <v>30</v>
      </c>
      <c r="CN229" s="32" t="s">
        <v>30</v>
      </c>
      <c r="CO229" s="32" t="s">
        <v>30</v>
      </c>
      <c r="CP229" s="31" t="s">
        <v>30</v>
      </c>
      <c r="CQ229" s="32" t="s">
        <v>30</v>
      </c>
      <c r="CR229" s="32" t="s">
        <v>30</v>
      </c>
      <c r="CS229" s="32" t="s">
        <v>30</v>
      </c>
      <c r="CT229" s="32" t="s">
        <v>30</v>
      </c>
      <c r="CU229" s="32" t="s">
        <v>30</v>
      </c>
      <c r="CV229" s="32" t="s">
        <v>30</v>
      </c>
      <c r="CW229" s="32" t="s">
        <v>30</v>
      </c>
      <c r="CX229" s="34" t="s">
        <v>30</v>
      </c>
      <c r="CY229" s="31" t="s">
        <v>30</v>
      </c>
      <c r="CZ229" s="32" t="s">
        <v>30</v>
      </c>
      <c r="DA229" s="32" t="s">
        <v>30</v>
      </c>
      <c r="DB229" s="32" t="s">
        <v>30</v>
      </c>
      <c r="DC229" s="32" t="s">
        <v>30</v>
      </c>
      <c r="DD229" s="32" t="s">
        <v>30</v>
      </c>
      <c r="DE229" s="32" t="s">
        <v>30</v>
      </c>
      <c r="DF229" s="32" t="s">
        <v>30</v>
      </c>
      <c r="DG229" s="32" t="s">
        <v>30</v>
      </c>
      <c r="DH229" s="31" t="s">
        <v>30</v>
      </c>
      <c r="DI229" s="32" t="s">
        <v>30</v>
      </c>
      <c r="DJ229" s="32" t="s">
        <v>30</v>
      </c>
      <c r="DK229" s="32" t="s">
        <v>30</v>
      </c>
      <c r="DL229" s="32" t="s">
        <v>30</v>
      </c>
      <c r="DM229" s="32" t="s">
        <v>30</v>
      </c>
      <c r="DN229" s="32" t="s">
        <v>30</v>
      </c>
      <c r="DO229" s="33" t="s">
        <v>30</v>
      </c>
    </row>
    <row r="230" spans="1:119" ht="18" x14ac:dyDescent="0.25">
      <c r="A230" s="66" t="s">
        <v>363</v>
      </c>
      <c r="B230" s="67" t="s">
        <v>343</v>
      </c>
      <c r="C230" s="68" t="s">
        <v>364</v>
      </c>
      <c r="D230" s="26">
        <v>1</v>
      </c>
      <c r="E230" s="27">
        <v>22000000</v>
      </c>
      <c r="F230" s="27">
        <v>20900000</v>
      </c>
      <c r="G230" s="133"/>
      <c r="H230" s="133"/>
      <c r="I230" s="143">
        <f t="shared" si="717"/>
        <v>3.6261886214694741E-2</v>
      </c>
      <c r="J230" s="27">
        <f t="shared" si="768"/>
        <v>21450000</v>
      </c>
      <c r="K230" s="28">
        <f t="shared" si="718"/>
        <v>4075500</v>
      </c>
      <c r="L230" s="29">
        <f t="shared" si="778"/>
        <v>25525500</v>
      </c>
      <c r="M230" s="26">
        <v>1</v>
      </c>
      <c r="N230" s="27">
        <v>22000000</v>
      </c>
      <c r="O230" s="27">
        <v>19800000</v>
      </c>
      <c r="P230" s="145"/>
      <c r="Q230" s="145"/>
      <c r="R230" s="143">
        <f t="shared" si="719"/>
        <v>7.4432292756478682E-2</v>
      </c>
      <c r="S230" s="27">
        <f t="shared" si="720"/>
        <v>20900000</v>
      </c>
      <c r="T230" s="28">
        <f t="shared" si="721"/>
        <v>3971000</v>
      </c>
      <c r="U230" s="30">
        <f t="shared" si="722"/>
        <v>24871000</v>
      </c>
      <c r="V230" s="26">
        <v>1</v>
      </c>
      <c r="W230" s="27">
        <v>22000000</v>
      </c>
      <c r="X230" s="27">
        <v>23760000</v>
      </c>
      <c r="Y230" s="145"/>
      <c r="Z230" s="145"/>
      <c r="AA230" s="143">
        <f t="shared" si="723"/>
        <v>5.4392829322042112E-2</v>
      </c>
      <c r="AB230" s="27">
        <f t="shared" si="724"/>
        <v>22880000</v>
      </c>
      <c r="AC230" s="28">
        <f t="shared" si="725"/>
        <v>4347200</v>
      </c>
      <c r="AD230" s="29">
        <f t="shared" si="726"/>
        <v>27227200</v>
      </c>
      <c r="AE230" s="26">
        <v>1</v>
      </c>
      <c r="AF230" s="27">
        <v>22000000</v>
      </c>
      <c r="AG230" s="27">
        <v>24640000</v>
      </c>
      <c r="AH230" s="145"/>
      <c r="AI230" s="145"/>
      <c r="AJ230" s="143">
        <f t="shared" si="769"/>
        <v>8.0049824285269536E-2</v>
      </c>
      <c r="AK230" s="27">
        <f t="shared" si="690"/>
        <v>23320000</v>
      </c>
      <c r="AL230" s="28">
        <f t="shared" si="770"/>
        <v>4430800</v>
      </c>
      <c r="AM230" s="30">
        <f t="shared" si="691"/>
        <v>27750800</v>
      </c>
      <c r="AN230" s="26">
        <v>1</v>
      </c>
      <c r="AO230" s="27">
        <v>22000000</v>
      </c>
      <c r="AP230" s="27">
        <v>29095000</v>
      </c>
      <c r="AQ230" s="145"/>
      <c r="AR230" s="145"/>
      <c r="AS230" s="143">
        <f t="shared" si="771"/>
        <v>0.19637626431230276</v>
      </c>
      <c r="AT230" s="27">
        <f t="shared" si="727"/>
        <v>25547500</v>
      </c>
      <c r="AU230" s="28">
        <f t="shared" si="728"/>
        <v>4854025</v>
      </c>
      <c r="AV230" s="30">
        <f t="shared" si="729"/>
        <v>30401525</v>
      </c>
      <c r="AW230" s="26">
        <v>1</v>
      </c>
      <c r="AX230" s="27">
        <v>22000000</v>
      </c>
      <c r="AY230" s="27">
        <v>25300000</v>
      </c>
      <c r="AZ230" s="145"/>
      <c r="BA230" s="145"/>
      <c r="BB230" s="143">
        <f t="shared" si="772"/>
        <v>9.8666062491146164E-2</v>
      </c>
      <c r="BC230" s="27">
        <f t="shared" si="730"/>
        <v>23650000</v>
      </c>
      <c r="BD230" s="27">
        <f t="shared" si="731"/>
        <v>4493500</v>
      </c>
      <c r="BE230" s="27">
        <f t="shared" si="732"/>
        <v>28143500</v>
      </c>
      <c r="BF230" s="31" t="s">
        <v>30</v>
      </c>
      <c r="BG230" s="32" t="s">
        <v>30</v>
      </c>
      <c r="BH230" s="32" t="s">
        <v>30</v>
      </c>
      <c r="BI230" s="32" t="s">
        <v>30</v>
      </c>
      <c r="BJ230" s="32" t="s">
        <v>30</v>
      </c>
      <c r="BK230" s="32" t="s">
        <v>30</v>
      </c>
      <c r="BL230" s="32" t="s">
        <v>30</v>
      </c>
      <c r="BM230" s="32" t="s">
        <v>30</v>
      </c>
      <c r="BN230" s="32" t="s">
        <v>30</v>
      </c>
      <c r="BO230" s="31" t="s">
        <v>30</v>
      </c>
      <c r="BP230" s="32" t="s">
        <v>30</v>
      </c>
      <c r="BQ230" s="32" t="s">
        <v>30</v>
      </c>
      <c r="BR230" s="32" t="s">
        <v>30</v>
      </c>
      <c r="BS230" s="32" t="s">
        <v>30</v>
      </c>
      <c r="BT230" s="32" t="s">
        <v>30</v>
      </c>
      <c r="BU230" s="32" t="s">
        <v>30</v>
      </c>
      <c r="BV230" s="32" t="s">
        <v>30</v>
      </c>
      <c r="BW230" s="33" t="s">
        <v>30</v>
      </c>
      <c r="BX230" s="31" t="s">
        <v>30</v>
      </c>
      <c r="BY230" s="32" t="s">
        <v>30</v>
      </c>
      <c r="BZ230" s="32" t="s">
        <v>30</v>
      </c>
      <c r="CA230" s="32" t="s">
        <v>30</v>
      </c>
      <c r="CB230" s="32" t="s">
        <v>30</v>
      </c>
      <c r="CC230" s="32" t="s">
        <v>30</v>
      </c>
      <c r="CD230" s="32" t="s">
        <v>30</v>
      </c>
      <c r="CE230" s="32" t="s">
        <v>30</v>
      </c>
      <c r="CF230" s="34" t="s">
        <v>30</v>
      </c>
      <c r="CG230" s="31" t="s">
        <v>30</v>
      </c>
      <c r="CH230" s="32" t="s">
        <v>30</v>
      </c>
      <c r="CI230" s="32" t="s">
        <v>30</v>
      </c>
      <c r="CJ230" s="32" t="s">
        <v>30</v>
      </c>
      <c r="CK230" s="32" t="s">
        <v>30</v>
      </c>
      <c r="CL230" s="32" t="s">
        <v>30</v>
      </c>
      <c r="CM230" s="32" t="s">
        <v>30</v>
      </c>
      <c r="CN230" s="32" t="s">
        <v>30</v>
      </c>
      <c r="CO230" s="32" t="s">
        <v>30</v>
      </c>
      <c r="CP230" s="31" t="s">
        <v>30</v>
      </c>
      <c r="CQ230" s="32" t="s">
        <v>30</v>
      </c>
      <c r="CR230" s="32" t="s">
        <v>30</v>
      </c>
      <c r="CS230" s="32" t="s">
        <v>30</v>
      </c>
      <c r="CT230" s="32" t="s">
        <v>30</v>
      </c>
      <c r="CU230" s="32" t="s">
        <v>30</v>
      </c>
      <c r="CV230" s="32" t="s">
        <v>30</v>
      </c>
      <c r="CW230" s="32" t="s">
        <v>30</v>
      </c>
      <c r="CX230" s="34" t="s">
        <v>30</v>
      </c>
      <c r="CY230" s="31" t="s">
        <v>30</v>
      </c>
      <c r="CZ230" s="32" t="s">
        <v>30</v>
      </c>
      <c r="DA230" s="32" t="s">
        <v>30</v>
      </c>
      <c r="DB230" s="32" t="s">
        <v>30</v>
      </c>
      <c r="DC230" s="32" t="s">
        <v>30</v>
      </c>
      <c r="DD230" s="32" t="s">
        <v>30</v>
      </c>
      <c r="DE230" s="32" t="s">
        <v>30</v>
      </c>
      <c r="DF230" s="32" t="s">
        <v>30</v>
      </c>
      <c r="DG230" s="32" t="s">
        <v>30</v>
      </c>
      <c r="DH230" s="31" t="s">
        <v>30</v>
      </c>
      <c r="DI230" s="32" t="s">
        <v>30</v>
      </c>
      <c r="DJ230" s="32" t="s">
        <v>30</v>
      </c>
      <c r="DK230" s="32" t="s">
        <v>30</v>
      </c>
      <c r="DL230" s="32" t="s">
        <v>30</v>
      </c>
      <c r="DM230" s="32" t="s">
        <v>30</v>
      </c>
      <c r="DN230" s="32" t="s">
        <v>30</v>
      </c>
      <c r="DO230" s="33" t="s">
        <v>30</v>
      </c>
    </row>
    <row r="231" spans="1:119" ht="21" customHeight="1" x14ac:dyDescent="0.25">
      <c r="A231" s="66" t="s">
        <v>365</v>
      </c>
      <c r="B231" s="67" t="s">
        <v>343</v>
      </c>
      <c r="C231" s="68" t="s">
        <v>366</v>
      </c>
      <c r="D231" s="26">
        <v>1</v>
      </c>
      <c r="E231" s="27">
        <v>1800000</v>
      </c>
      <c r="F231" s="27">
        <v>1710000</v>
      </c>
      <c r="G231" s="133"/>
      <c r="H231" s="133"/>
      <c r="I231" s="143">
        <f t="shared" si="717"/>
        <v>3.6261886214694741E-2</v>
      </c>
      <c r="J231" s="27">
        <f t="shared" si="768"/>
        <v>1755000</v>
      </c>
      <c r="K231" s="28">
        <f t="shared" si="718"/>
        <v>333450</v>
      </c>
      <c r="L231" s="29">
        <f t="shared" si="778"/>
        <v>2088450</v>
      </c>
      <c r="M231" s="26">
        <v>1</v>
      </c>
      <c r="N231" s="27">
        <v>1800000</v>
      </c>
      <c r="O231" s="27">
        <v>1620000</v>
      </c>
      <c r="P231" s="145"/>
      <c r="Q231" s="145"/>
      <c r="R231" s="143">
        <f t="shared" si="719"/>
        <v>7.4432292756478682E-2</v>
      </c>
      <c r="S231" s="27">
        <f t="shared" si="720"/>
        <v>1710000</v>
      </c>
      <c r="T231" s="28">
        <f t="shared" si="721"/>
        <v>324900</v>
      </c>
      <c r="U231" s="30">
        <f t="shared" si="722"/>
        <v>2034900</v>
      </c>
      <c r="V231" s="26">
        <v>1</v>
      </c>
      <c r="W231" s="27">
        <v>1800000</v>
      </c>
      <c r="X231" s="27">
        <v>1944000</v>
      </c>
      <c r="Y231" s="145"/>
      <c r="Z231" s="145"/>
      <c r="AA231" s="143">
        <f t="shared" si="723"/>
        <v>5.4392829322042112E-2</v>
      </c>
      <c r="AB231" s="27">
        <f t="shared" si="724"/>
        <v>1872000</v>
      </c>
      <c r="AC231" s="28">
        <f t="shared" si="725"/>
        <v>355680</v>
      </c>
      <c r="AD231" s="29">
        <f t="shared" si="726"/>
        <v>2227680</v>
      </c>
      <c r="AE231" s="26">
        <v>1</v>
      </c>
      <c r="AF231" s="27">
        <v>1800000</v>
      </c>
      <c r="AG231" s="27">
        <v>2016000</v>
      </c>
      <c r="AH231" s="145"/>
      <c r="AI231" s="145"/>
      <c r="AJ231" s="143">
        <f t="shared" si="769"/>
        <v>8.0049824285269536E-2</v>
      </c>
      <c r="AK231" s="27">
        <f t="shared" si="690"/>
        <v>1908000</v>
      </c>
      <c r="AL231" s="28">
        <f t="shared" si="770"/>
        <v>362520</v>
      </c>
      <c r="AM231" s="30">
        <f t="shared" si="691"/>
        <v>2270520</v>
      </c>
      <c r="AN231" s="26">
        <v>1</v>
      </c>
      <c r="AO231" s="27">
        <v>1800000</v>
      </c>
      <c r="AP231" s="27">
        <v>2380500</v>
      </c>
      <c r="AQ231" s="145"/>
      <c r="AR231" s="145"/>
      <c r="AS231" s="143">
        <f t="shared" si="771"/>
        <v>0.19637626431230273</v>
      </c>
      <c r="AT231" s="27">
        <f t="shared" si="727"/>
        <v>2090250</v>
      </c>
      <c r="AU231" s="28">
        <f t="shared" si="728"/>
        <v>397147.5</v>
      </c>
      <c r="AV231" s="30">
        <f t="shared" si="729"/>
        <v>2487397.5</v>
      </c>
      <c r="AW231" s="26">
        <v>1</v>
      </c>
      <c r="AX231" s="27">
        <v>1800000</v>
      </c>
      <c r="AY231" s="27">
        <v>2070000</v>
      </c>
      <c r="AZ231" s="145"/>
      <c r="BA231" s="145"/>
      <c r="BB231" s="143">
        <f t="shared" si="772"/>
        <v>9.8666062491146164E-2</v>
      </c>
      <c r="BC231" s="27">
        <f t="shared" si="730"/>
        <v>1935000</v>
      </c>
      <c r="BD231" s="27">
        <f t="shared" si="731"/>
        <v>367650</v>
      </c>
      <c r="BE231" s="27">
        <f t="shared" si="732"/>
        <v>2302650</v>
      </c>
      <c r="BF231" s="26">
        <v>1</v>
      </c>
      <c r="BG231" s="27">
        <v>1440000</v>
      </c>
      <c r="BH231" s="27">
        <v>1368000</v>
      </c>
      <c r="BI231" s="145"/>
      <c r="BJ231" s="145"/>
      <c r="BK231" s="143">
        <f t="shared" si="773"/>
        <v>3.6261886214694741E-2</v>
      </c>
      <c r="BL231" s="27">
        <f t="shared" ref="BL231:BL261" si="811">+AVERAGE(BG231:BI231)</f>
        <v>1404000</v>
      </c>
      <c r="BM231" s="27">
        <f t="shared" ref="BM231:BM261" si="812">+BL231*19%</f>
        <v>266760</v>
      </c>
      <c r="BN231" s="28">
        <f t="shared" ref="BN231:BN261" si="813">+BM231+BL231</f>
        <v>1670760</v>
      </c>
      <c r="BO231" s="26">
        <v>1</v>
      </c>
      <c r="BP231" s="27">
        <v>1440000</v>
      </c>
      <c r="BQ231" s="27">
        <v>1555200</v>
      </c>
      <c r="BR231" s="148"/>
      <c r="BS231" s="148"/>
      <c r="BT231" s="143">
        <f t="shared" si="774"/>
        <v>5.4392829322042119E-2</v>
      </c>
      <c r="BU231" s="27">
        <f t="shared" ref="BU231:BU260" si="814">+AVERAGE(BP231:BR231)</f>
        <v>1497600</v>
      </c>
      <c r="BV231" s="28">
        <f t="shared" ref="BV231:BV260" si="815">+BU231*19%</f>
        <v>284544</v>
      </c>
      <c r="BW231" s="30">
        <f t="shared" ref="BW231:BW260" si="816">+BV231+BU231</f>
        <v>1782144</v>
      </c>
      <c r="BX231" s="26">
        <v>1</v>
      </c>
      <c r="BY231" s="28">
        <v>1440000</v>
      </c>
      <c r="BZ231" s="28">
        <v>1555200</v>
      </c>
      <c r="CA231" s="156"/>
      <c r="CB231" s="156"/>
      <c r="CC231" s="177">
        <f t="shared" si="775"/>
        <v>5.4392829322042119E-2</v>
      </c>
      <c r="CD231" s="28">
        <f t="shared" ref="CD231:CD260" si="817">+AVERAGE(BY231:CA231)</f>
        <v>1497600</v>
      </c>
      <c r="CE231" s="28">
        <f t="shared" ref="CE231:CE260" si="818">+CD231*19%</f>
        <v>284544</v>
      </c>
      <c r="CF231" s="29">
        <f t="shared" ref="CF231:CF260" si="819">+CE231+CD231</f>
        <v>1782144</v>
      </c>
      <c r="CG231" s="26">
        <v>1</v>
      </c>
      <c r="CH231" s="27">
        <v>1152000</v>
      </c>
      <c r="CI231" s="27">
        <v>1071360</v>
      </c>
      <c r="CJ231" s="148"/>
      <c r="CK231" s="148"/>
      <c r="CL231" s="143">
        <f t="shared" ref="CL231:CL260" si="820">+STDEVA(CH231:CI231)/AVERAGE(CH231:CI231)</f>
        <v>5.1292719878816923E-2</v>
      </c>
      <c r="CM231" s="27">
        <f t="shared" ref="CM231:CM260" si="821">+AVERAGE(CH231:CJ231)</f>
        <v>1111680</v>
      </c>
      <c r="CN231" s="27">
        <f t="shared" ref="CN231:CN260" si="822">+CM231*19%</f>
        <v>211219.20000000001</v>
      </c>
      <c r="CO231" s="28">
        <f t="shared" ref="CO231:CO260" si="823">+CN231+CM231</f>
        <v>1322899.2</v>
      </c>
      <c r="CP231" s="26">
        <v>1</v>
      </c>
      <c r="CQ231" s="27">
        <v>1152000</v>
      </c>
      <c r="CR231" s="27">
        <v>1071360</v>
      </c>
      <c r="CS231" s="148"/>
      <c r="CT231" s="148"/>
      <c r="CU231" s="143">
        <f t="shared" si="776"/>
        <v>5.1292719878816923E-2</v>
      </c>
      <c r="CV231" s="27">
        <f t="shared" ref="CV231:CV261" si="824">+AVERAGE(CQ231:CS231)</f>
        <v>1111680</v>
      </c>
      <c r="CW231" s="28">
        <f t="shared" ref="CW231:CW261" si="825">+CV231*19%</f>
        <v>211219.20000000001</v>
      </c>
      <c r="CX231" s="29">
        <f t="shared" ref="CX231:CX261" si="826">+CW231+CV231</f>
        <v>1322899.2</v>
      </c>
      <c r="CY231" s="26">
        <v>1</v>
      </c>
      <c r="CZ231" s="27">
        <v>1152000</v>
      </c>
      <c r="DA231" s="27">
        <v>921600</v>
      </c>
      <c r="DB231" s="133"/>
      <c r="DC231" s="133"/>
      <c r="DD231" s="143">
        <f t="shared" si="777"/>
        <v>0.15713484026367724</v>
      </c>
      <c r="DE231" s="27">
        <f t="shared" ref="DE231:DE261" si="827">+AVERAGE(CZ231:DB231)</f>
        <v>1036800</v>
      </c>
      <c r="DF231" s="27">
        <f t="shared" ref="DF231:DF261" si="828">+DE231*19%</f>
        <v>196992</v>
      </c>
      <c r="DG231" s="28">
        <f t="shared" ref="DG231:DG261" si="829">+DF231+DE231</f>
        <v>1233792</v>
      </c>
      <c r="DH231" s="26">
        <v>1</v>
      </c>
      <c r="DI231" s="28">
        <v>1152000</v>
      </c>
      <c r="DJ231" s="28">
        <v>1382400</v>
      </c>
      <c r="DK231" s="182"/>
      <c r="DL231" s="177">
        <f t="shared" si="796"/>
        <v>0.12856486930664501</v>
      </c>
      <c r="DM231" s="28">
        <f t="shared" ref="DM231:DM261" si="830">+AVERAGE(DI231:DK231)</f>
        <v>1267200</v>
      </c>
      <c r="DN231" s="28">
        <f t="shared" ref="DN231:DN261" si="831">DM231*19%</f>
        <v>240768</v>
      </c>
      <c r="DO231" s="30">
        <f t="shared" ref="DO231:DO261" si="832">+DM231+DN231</f>
        <v>1507968</v>
      </c>
    </row>
    <row r="232" spans="1:119" ht="21" customHeight="1" x14ac:dyDescent="0.25">
      <c r="A232" s="66" t="s">
        <v>367</v>
      </c>
      <c r="B232" s="67" t="s">
        <v>343</v>
      </c>
      <c r="C232" s="68" t="s">
        <v>368</v>
      </c>
      <c r="D232" s="26">
        <v>1</v>
      </c>
      <c r="E232" s="27">
        <v>1800000</v>
      </c>
      <c r="F232" s="27">
        <v>1710000</v>
      </c>
      <c r="G232" s="133"/>
      <c r="H232" s="133"/>
      <c r="I232" s="143">
        <f t="shared" si="717"/>
        <v>3.6261886214694741E-2</v>
      </c>
      <c r="J232" s="27">
        <f t="shared" si="768"/>
        <v>1755000</v>
      </c>
      <c r="K232" s="28">
        <f t="shared" si="718"/>
        <v>333450</v>
      </c>
      <c r="L232" s="29">
        <f t="shared" si="778"/>
        <v>2088450</v>
      </c>
      <c r="M232" s="26">
        <v>1</v>
      </c>
      <c r="N232" s="27">
        <v>1800000</v>
      </c>
      <c r="O232" s="27">
        <v>1620000</v>
      </c>
      <c r="P232" s="145"/>
      <c r="Q232" s="145"/>
      <c r="R232" s="143">
        <f t="shared" si="719"/>
        <v>7.4432292756478682E-2</v>
      </c>
      <c r="S232" s="27">
        <f t="shared" si="720"/>
        <v>1710000</v>
      </c>
      <c r="T232" s="28">
        <f t="shared" si="721"/>
        <v>324900</v>
      </c>
      <c r="U232" s="30">
        <f t="shared" si="722"/>
        <v>2034900</v>
      </c>
      <c r="V232" s="26">
        <v>1</v>
      </c>
      <c r="W232" s="27">
        <v>1800000</v>
      </c>
      <c r="X232" s="27">
        <v>1944000</v>
      </c>
      <c r="Y232" s="145"/>
      <c r="Z232" s="145"/>
      <c r="AA232" s="143">
        <f t="shared" si="723"/>
        <v>5.4392829322042112E-2</v>
      </c>
      <c r="AB232" s="27">
        <f t="shared" si="724"/>
        <v>1872000</v>
      </c>
      <c r="AC232" s="28">
        <f t="shared" si="725"/>
        <v>355680</v>
      </c>
      <c r="AD232" s="29">
        <f t="shared" si="726"/>
        <v>2227680</v>
      </c>
      <c r="AE232" s="26">
        <v>1</v>
      </c>
      <c r="AF232" s="27">
        <v>1800000</v>
      </c>
      <c r="AG232" s="27">
        <v>2016000</v>
      </c>
      <c r="AH232" s="145"/>
      <c r="AI232" s="145"/>
      <c r="AJ232" s="143">
        <f t="shared" si="769"/>
        <v>8.0049824285269536E-2</v>
      </c>
      <c r="AK232" s="27">
        <f t="shared" si="690"/>
        <v>1908000</v>
      </c>
      <c r="AL232" s="28">
        <f t="shared" si="770"/>
        <v>362520</v>
      </c>
      <c r="AM232" s="30">
        <f t="shared" si="691"/>
        <v>2270520</v>
      </c>
      <c r="AN232" s="26">
        <v>1</v>
      </c>
      <c r="AO232" s="27">
        <v>1800000</v>
      </c>
      <c r="AP232" s="27">
        <v>2380500</v>
      </c>
      <c r="AQ232" s="145"/>
      <c r="AR232" s="145"/>
      <c r="AS232" s="143">
        <f t="shared" si="771"/>
        <v>0.19637626431230273</v>
      </c>
      <c r="AT232" s="27">
        <f t="shared" si="727"/>
        <v>2090250</v>
      </c>
      <c r="AU232" s="28">
        <f t="shared" si="728"/>
        <v>397147.5</v>
      </c>
      <c r="AV232" s="30">
        <f t="shared" si="729"/>
        <v>2487397.5</v>
      </c>
      <c r="AW232" s="26">
        <v>1</v>
      </c>
      <c r="AX232" s="27">
        <v>1800000</v>
      </c>
      <c r="AY232" s="27">
        <v>2070000</v>
      </c>
      <c r="AZ232" s="145"/>
      <c r="BA232" s="145"/>
      <c r="BB232" s="143">
        <f t="shared" si="772"/>
        <v>9.8666062491146164E-2</v>
      </c>
      <c r="BC232" s="27">
        <f t="shared" si="730"/>
        <v>1935000</v>
      </c>
      <c r="BD232" s="27">
        <f t="shared" si="731"/>
        <v>367650</v>
      </c>
      <c r="BE232" s="27">
        <f t="shared" si="732"/>
        <v>2302650</v>
      </c>
      <c r="BF232" s="26">
        <v>1</v>
      </c>
      <c r="BG232" s="27">
        <v>1440000</v>
      </c>
      <c r="BH232" s="27">
        <v>1368000</v>
      </c>
      <c r="BI232" s="145"/>
      <c r="BJ232" s="145"/>
      <c r="BK232" s="143">
        <f t="shared" si="773"/>
        <v>3.6261886214694741E-2</v>
      </c>
      <c r="BL232" s="27">
        <f t="shared" si="811"/>
        <v>1404000</v>
      </c>
      <c r="BM232" s="27">
        <f t="shared" si="812"/>
        <v>266760</v>
      </c>
      <c r="BN232" s="28">
        <f t="shared" si="813"/>
        <v>1670760</v>
      </c>
      <c r="BO232" s="26">
        <v>1</v>
      </c>
      <c r="BP232" s="27">
        <v>1440000</v>
      </c>
      <c r="BQ232" s="27">
        <v>1555200</v>
      </c>
      <c r="BR232" s="148"/>
      <c r="BS232" s="148"/>
      <c r="BT232" s="143">
        <f t="shared" si="774"/>
        <v>5.4392829322042119E-2</v>
      </c>
      <c r="BU232" s="27">
        <f t="shared" si="814"/>
        <v>1497600</v>
      </c>
      <c r="BV232" s="28">
        <f t="shared" si="815"/>
        <v>284544</v>
      </c>
      <c r="BW232" s="30">
        <f t="shared" si="816"/>
        <v>1782144</v>
      </c>
      <c r="BX232" s="26">
        <v>1</v>
      </c>
      <c r="BY232" s="28">
        <v>1440000</v>
      </c>
      <c r="BZ232" s="28">
        <v>1555200</v>
      </c>
      <c r="CA232" s="156"/>
      <c r="CB232" s="156"/>
      <c r="CC232" s="177">
        <f t="shared" si="775"/>
        <v>5.4392829322042119E-2</v>
      </c>
      <c r="CD232" s="28">
        <f t="shared" si="817"/>
        <v>1497600</v>
      </c>
      <c r="CE232" s="28">
        <f t="shared" si="818"/>
        <v>284544</v>
      </c>
      <c r="CF232" s="29">
        <f t="shared" si="819"/>
        <v>1782144</v>
      </c>
      <c r="CG232" s="26">
        <v>1</v>
      </c>
      <c r="CH232" s="27">
        <v>1152000</v>
      </c>
      <c r="CI232" s="27">
        <v>1071360</v>
      </c>
      <c r="CJ232" s="148"/>
      <c r="CK232" s="148"/>
      <c r="CL232" s="143">
        <f t="shared" si="820"/>
        <v>5.1292719878816923E-2</v>
      </c>
      <c r="CM232" s="27">
        <f t="shared" si="821"/>
        <v>1111680</v>
      </c>
      <c r="CN232" s="27">
        <f t="shared" si="822"/>
        <v>211219.20000000001</v>
      </c>
      <c r="CO232" s="28">
        <f t="shared" si="823"/>
        <v>1322899.2</v>
      </c>
      <c r="CP232" s="26">
        <v>1</v>
      </c>
      <c r="CQ232" s="27">
        <v>1152000</v>
      </c>
      <c r="CR232" s="27">
        <v>1071360</v>
      </c>
      <c r="CS232" s="148"/>
      <c r="CT232" s="148"/>
      <c r="CU232" s="143">
        <f t="shared" si="776"/>
        <v>5.1292719878816923E-2</v>
      </c>
      <c r="CV232" s="27">
        <f t="shared" si="824"/>
        <v>1111680</v>
      </c>
      <c r="CW232" s="28">
        <f t="shared" si="825"/>
        <v>211219.20000000001</v>
      </c>
      <c r="CX232" s="29">
        <f t="shared" si="826"/>
        <v>1322899.2</v>
      </c>
      <c r="CY232" s="26">
        <v>1</v>
      </c>
      <c r="CZ232" s="27">
        <v>1152000</v>
      </c>
      <c r="DA232" s="27">
        <v>921600</v>
      </c>
      <c r="DB232" s="133"/>
      <c r="DC232" s="133"/>
      <c r="DD232" s="143">
        <f t="shared" si="777"/>
        <v>0.15713484026367724</v>
      </c>
      <c r="DE232" s="27">
        <f t="shared" si="827"/>
        <v>1036800</v>
      </c>
      <c r="DF232" s="27">
        <f t="shared" si="828"/>
        <v>196992</v>
      </c>
      <c r="DG232" s="28">
        <f t="shared" si="829"/>
        <v>1233792</v>
      </c>
      <c r="DH232" s="26">
        <v>1</v>
      </c>
      <c r="DI232" s="28">
        <v>1152000</v>
      </c>
      <c r="DJ232" s="28">
        <v>1382400</v>
      </c>
      <c r="DK232" s="182"/>
      <c r="DL232" s="177">
        <f t="shared" si="796"/>
        <v>0.12856486930664501</v>
      </c>
      <c r="DM232" s="28">
        <f t="shared" si="830"/>
        <v>1267200</v>
      </c>
      <c r="DN232" s="28">
        <f t="shared" si="831"/>
        <v>240768</v>
      </c>
      <c r="DO232" s="30">
        <f t="shared" si="832"/>
        <v>1507968</v>
      </c>
    </row>
    <row r="233" spans="1:119" ht="21" customHeight="1" x14ac:dyDescent="0.25">
      <c r="A233" s="66" t="s">
        <v>369</v>
      </c>
      <c r="B233" s="67" t="s">
        <v>343</v>
      </c>
      <c r="C233" s="68" t="s">
        <v>370</v>
      </c>
      <c r="D233" s="26">
        <v>1</v>
      </c>
      <c r="E233" s="27">
        <v>3500000</v>
      </c>
      <c r="F233" s="27">
        <v>3325000</v>
      </c>
      <c r="G233" s="133"/>
      <c r="H233" s="133"/>
      <c r="I233" s="143">
        <f t="shared" si="717"/>
        <v>3.6261886214694741E-2</v>
      </c>
      <c r="J233" s="27">
        <f t="shared" si="768"/>
        <v>3412500</v>
      </c>
      <c r="K233" s="28">
        <f t="shared" si="718"/>
        <v>648375</v>
      </c>
      <c r="L233" s="29">
        <f t="shared" si="778"/>
        <v>4060875</v>
      </c>
      <c r="M233" s="26">
        <v>1</v>
      </c>
      <c r="N233" s="27">
        <v>3500000</v>
      </c>
      <c r="O233" s="27">
        <v>3150000</v>
      </c>
      <c r="P233" s="145"/>
      <c r="Q233" s="145"/>
      <c r="R233" s="143">
        <f t="shared" si="719"/>
        <v>7.4432292756478682E-2</v>
      </c>
      <c r="S233" s="27">
        <f t="shared" si="720"/>
        <v>3325000</v>
      </c>
      <c r="T233" s="28">
        <f t="shared" si="721"/>
        <v>631750</v>
      </c>
      <c r="U233" s="30">
        <f t="shared" si="722"/>
        <v>3956750</v>
      </c>
      <c r="V233" s="26">
        <v>1</v>
      </c>
      <c r="W233" s="27">
        <v>3500000</v>
      </c>
      <c r="X233" s="27">
        <v>3780000</v>
      </c>
      <c r="Y233" s="145"/>
      <c r="Z233" s="145"/>
      <c r="AA233" s="143">
        <f t="shared" si="723"/>
        <v>5.4392829322042112E-2</v>
      </c>
      <c r="AB233" s="27">
        <f t="shared" si="724"/>
        <v>3640000</v>
      </c>
      <c r="AC233" s="28">
        <f t="shared" si="725"/>
        <v>691600</v>
      </c>
      <c r="AD233" s="29">
        <f t="shared" si="726"/>
        <v>4331600</v>
      </c>
      <c r="AE233" s="26">
        <v>1</v>
      </c>
      <c r="AF233" s="27">
        <v>3500000</v>
      </c>
      <c r="AG233" s="27">
        <v>3920000</v>
      </c>
      <c r="AH233" s="145"/>
      <c r="AI233" s="145"/>
      <c r="AJ233" s="143">
        <f t="shared" si="769"/>
        <v>8.0049824285269522E-2</v>
      </c>
      <c r="AK233" s="27">
        <f t="shared" si="690"/>
        <v>3710000</v>
      </c>
      <c r="AL233" s="28">
        <f t="shared" si="770"/>
        <v>704900</v>
      </c>
      <c r="AM233" s="30">
        <f t="shared" si="691"/>
        <v>4414900</v>
      </c>
      <c r="AN233" s="26">
        <v>1</v>
      </c>
      <c r="AO233" s="27">
        <v>3500000</v>
      </c>
      <c r="AP233" s="27">
        <v>4628750</v>
      </c>
      <c r="AQ233" s="145"/>
      <c r="AR233" s="145"/>
      <c r="AS233" s="143">
        <f t="shared" si="771"/>
        <v>0.19637626431230276</v>
      </c>
      <c r="AT233" s="27">
        <f t="shared" si="727"/>
        <v>4064375</v>
      </c>
      <c r="AU233" s="28">
        <f t="shared" si="728"/>
        <v>772231.25</v>
      </c>
      <c r="AV233" s="30">
        <f t="shared" si="729"/>
        <v>4836606.25</v>
      </c>
      <c r="AW233" s="26">
        <v>1</v>
      </c>
      <c r="AX233" s="27">
        <v>3500000</v>
      </c>
      <c r="AY233" s="27">
        <v>4025000</v>
      </c>
      <c r="AZ233" s="145"/>
      <c r="BA233" s="145"/>
      <c r="BB233" s="143">
        <f t="shared" si="772"/>
        <v>9.8666062491146164E-2</v>
      </c>
      <c r="BC233" s="27">
        <f t="shared" si="730"/>
        <v>3762500</v>
      </c>
      <c r="BD233" s="27">
        <f t="shared" si="731"/>
        <v>714875</v>
      </c>
      <c r="BE233" s="27">
        <f t="shared" si="732"/>
        <v>4477375</v>
      </c>
      <c r="BF233" s="26">
        <v>1</v>
      </c>
      <c r="BG233" s="27">
        <v>2800000</v>
      </c>
      <c r="BH233" s="27">
        <v>2660000</v>
      </c>
      <c r="BI233" s="145"/>
      <c r="BJ233" s="145"/>
      <c r="BK233" s="143">
        <f t="shared" si="773"/>
        <v>3.6261886214694741E-2</v>
      </c>
      <c r="BL233" s="27">
        <f t="shared" si="811"/>
        <v>2730000</v>
      </c>
      <c r="BM233" s="27">
        <f t="shared" si="812"/>
        <v>518700</v>
      </c>
      <c r="BN233" s="28">
        <f t="shared" si="813"/>
        <v>3248700</v>
      </c>
      <c r="BO233" s="26">
        <v>1</v>
      </c>
      <c r="BP233" s="27">
        <v>2800000</v>
      </c>
      <c r="BQ233" s="27">
        <v>3024000</v>
      </c>
      <c r="BR233" s="148"/>
      <c r="BS233" s="148"/>
      <c r="BT233" s="143">
        <f t="shared" si="774"/>
        <v>5.4392829322042119E-2</v>
      </c>
      <c r="BU233" s="27">
        <f t="shared" si="814"/>
        <v>2912000</v>
      </c>
      <c r="BV233" s="28">
        <f t="shared" si="815"/>
        <v>553280</v>
      </c>
      <c r="BW233" s="30">
        <f t="shared" si="816"/>
        <v>3465280</v>
      </c>
      <c r="BX233" s="26">
        <v>1</v>
      </c>
      <c r="BY233" s="28">
        <v>2800000</v>
      </c>
      <c r="BZ233" s="28">
        <v>3024000</v>
      </c>
      <c r="CA233" s="156"/>
      <c r="CB233" s="156"/>
      <c r="CC233" s="177">
        <f t="shared" si="775"/>
        <v>5.4392829322042119E-2</v>
      </c>
      <c r="CD233" s="28">
        <f t="shared" si="817"/>
        <v>2912000</v>
      </c>
      <c r="CE233" s="28">
        <f t="shared" si="818"/>
        <v>553280</v>
      </c>
      <c r="CF233" s="29">
        <f t="shared" si="819"/>
        <v>3465280</v>
      </c>
      <c r="CG233" s="26">
        <v>1</v>
      </c>
      <c r="CH233" s="27">
        <v>2240000</v>
      </c>
      <c r="CI233" s="27">
        <v>2083200</v>
      </c>
      <c r="CJ233" s="148"/>
      <c r="CK233" s="148"/>
      <c r="CL233" s="143">
        <f t="shared" si="820"/>
        <v>5.1292719878816916E-2</v>
      </c>
      <c r="CM233" s="27">
        <f t="shared" si="821"/>
        <v>2161600</v>
      </c>
      <c r="CN233" s="27">
        <f t="shared" si="822"/>
        <v>410704</v>
      </c>
      <c r="CO233" s="28">
        <f t="shared" si="823"/>
        <v>2572304</v>
      </c>
      <c r="CP233" s="26">
        <v>1</v>
      </c>
      <c r="CQ233" s="27">
        <v>2240000</v>
      </c>
      <c r="CR233" s="27">
        <v>2083200</v>
      </c>
      <c r="CS233" s="148"/>
      <c r="CT233" s="148"/>
      <c r="CU233" s="143">
        <f t="shared" si="776"/>
        <v>5.1292719878816916E-2</v>
      </c>
      <c r="CV233" s="27">
        <f t="shared" si="824"/>
        <v>2161600</v>
      </c>
      <c r="CW233" s="28">
        <f t="shared" si="825"/>
        <v>410704</v>
      </c>
      <c r="CX233" s="29">
        <f t="shared" si="826"/>
        <v>2572304</v>
      </c>
      <c r="CY233" s="26">
        <v>1</v>
      </c>
      <c r="CZ233" s="27">
        <v>2240000</v>
      </c>
      <c r="DA233" s="27">
        <v>1792000</v>
      </c>
      <c r="DB233" s="133"/>
      <c r="DC233" s="133"/>
      <c r="DD233" s="143">
        <f t="shared" si="777"/>
        <v>0.15713484026367722</v>
      </c>
      <c r="DE233" s="27">
        <f t="shared" si="827"/>
        <v>2016000</v>
      </c>
      <c r="DF233" s="27">
        <f t="shared" si="828"/>
        <v>383040</v>
      </c>
      <c r="DG233" s="28">
        <f t="shared" si="829"/>
        <v>2399040</v>
      </c>
      <c r="DH233" s="26">
        <v>1</v>
      </c>
      <c r="DI233" s="28">
        <v>2240000</v>
      </c>
      <c r="DJ233" s="28">
        <v>2688000</v>
      </c>
      <c r="DK233" s="182"/>
      <c r="DL233" s="177">
        <f t="shared" si="796"/>
        <v>0.12856486930664501</v>
      </c>
      <c r="DM233" s="28">
        <f t="shared" si="830"/>
        <v>2464000</v>
      </c>
      <c r="DN233" s="28">
        <f t="shared" si="831"/>
        <v>468160</v>
      </c>
      <c r="DO233" s="30">
        <f t="shared" si="832"/>
        <v>2932160</v>
      </c>
    </row>
    <row r="234" spans="1:119" ht="21" customHeight="1" x14ac:dyDescent="0.25">
      <c r="A234" s="66" t="s">
        <v>371</v>
      </c>
      <c r="B234" s="67" t="s">
        <v>343</v>
      </c>
      <c r="C234" s="68" t="s">
        <v>372</v>
      </c>
      <c r="D234" s="26">
        <v>1</v>
      </c>
      <c r="E234" s="27">
        <v>3500000</v>
      </c>
      <c r="F234" s="27">
        <v>3325000</v>
      </c>
      <c r="G234" s="133"/>
      <c r="H234" s="133"/>
      <c r="I234" s="143">
        <f t="shared" si="717"/>
        <v>3.6261886214694741E-2</v>
      </c>
      <c r="J234" s="27">
        <f t="shared" si="768"/>
        <v>3412500</v>
      </c>
      <c r="K234" s="28">
        <f t="shared" si="718"/>
        <v>648375</v>
      </c>
      <c r="L234" s="29">
        <f t="shared" si="778"/>
        <v>4060875</v>
      </c>
      <c r="M234" s="26">
        <v>1</v>
      </c>
      <c r="N234" s="27">
        <v>3500000</v>
      </c>
      <c r="O234" s="27">
        <v>3150000</v>
      </c>
      <c r="P234" s="145"/>
      <c r="Q234" s="145"/>
      <c r="R234" s="143">
        <f t="shared" si="719"/>
        <v>7.4432292756478682E-2</v>
      </c>
      <c r="S234" s="27">
        <f t="shared" si="720"/>
        <v>3325000</v>
      </c>
      <c r="T234" s="28">
        <f t="shared" si="721"/>
        <v>631750</v>
      </c>
      <c r="U234" s="30">
        <f t="shared" si="722"/>
        <v>3956750</v>
      </c>
      <c r="V234" s="26">
        <v>1</v>
      </c>
      <c r="W234" s="27">
        <v>3500000</v>
      </c>
      <c r="X234" s="27">
        <v>3780000</v>
      </c>
      <c r="Y234" s="145"/>
      <c r="Z234" s="145"/>
      <c r="AA234" s="143">
        <f t="shared" si="723"/>
        <v>5.4392829322042112E-2</v>
      </c>
      <c r="AB234" s="27">
        <f t="shared" si="724"/>
        <v>3640000</v>
      </c>
      <c r="AC234" s="28">
        <f t="shared" si="725"/>
        <v>691600</v>
      </c>
      <c r="AD234" s="29">
        <f t="shared" si="726"/>
        <v>4331600</v>
      </c>
      <c r="AE234" s="26">
        <v>1</v>
      </c>
      <c r="AF234" s="27">
        <v>3500000</v>
      </c>
      <c r="AG234" s="27">
        <v>3920000</v>
      </c>
      <c r="AH234" s="145"/>
      <c r="AI234" s="145"/>
      <c r="AJ234" s="143">
        <f t="shared" si="769"/>
        <v>8.0049824285269522E-2</v>
      </c>
      <c r="AK234" s="27">
        <f t="shared" si="690"/>
        <v>3710000</v>
      </c>
      <c r="AL234" s="28">
        <f t="shared" si="770"/>
        <v>704900</v>
      </c>
      <c r="AM234" s="30">
        <f t="shared" si="691"/>
        <v>4414900</v>
      </c>
      <c r="AN234" s="26">
        <v>1</v>
      </c>
      <c r="AO234" s="27">
        <v>3500000</v>
      </c>
      <c r="AP234" s="27">
        <v>4628750</v>
      </c>
      <c r="AQ234" s="145"/>
      <c r="AR234" s="145"/>
      <c r="AS234" s="143">
        <f t="shared" si="771"/>
        <v>0.19637626431230276</v>
      </c>
      <c r="AT234" s="27">
        <f t="shared" si="727"/>
        <v>4064375</v>
      </c>
      <c r="AU234" s="28">
        <f t="shared" si="728"/>
        <v>772231.25</v>
      </c>
      <c r="AV234" s="30">
        <f t="shared" si="729"/>
        <v>4836606.25</v>
      </c>
      <c r="AW234" s="26">
        <v>1</v>
      </c>
      <c r="AX234" s="27">
        <v>3500000</v>
      </c>
      <c r="AY234" s="27">
        <v>4025000</v>
      </c>
      <c r="AZ234" s="145"/>
      <c r="BA234" s="145"/>
      <c r="BB234" s="143">
        <f t="shared" si="772"/>
        <v>9.8666062491146164E-2</v>
      </c>
      <c r="BC234" s="27">
        <f t="shared" si="730"/>
        <v>3762500</v>
      </c>
      <c r="BD234" s="27">
        <f t="shared" si="731"/>
        <v>714875</v>
      </c>
      <c r="BE234" s="27">
        <f t="shared" si="732"/>
        <v>4477375</v>
      </c>
      <c r="BF234" s="26">
        <v>1</v>
      </c>
      <c r="BG234" s="27">
        <v>2800000</v>
      </c>
      <c r="BH234" s="27">
        <v>2660000</v>
      </c>
      <c r="BI234" s="145"/>
      <c r="BJ234" s="145"/>
      <c r="BK234" s="143">
        <f t="shared" si="773"/>
        <v>3.6261886214694741E-2</v>
      </c>
      <c r="BL234" s="27">
        <f t="shared" si="811"/>
        <v>2730000</v>
      </c>
      <c r="BM234" s="27">
        <f t="shared" si="812"/>
        <v>518700</v>
      </c>
      <c r="BN234" s="28">
        <f t="shared" si="813"/>
        <v>3248700</v>
      </c>
      <c r="BO234" s="26">
        <v>1</v>
      </c>
      <c r="BP234" s="27">
        <v>2800000</v>
      </c>
      <c r="BQ234" s="27">
        <v>3024000</v>
      </c>
      <c r="BR234" s="148"/>
      <c r="BS234" s="148"/>
      <c r="BT234" s="143">
        <f t="shared" si="774"/>
        <v>5.4392829322042119E-2</v>
      </c>
      <c r="BU234" s="27">
        <f t="shared" si="814"/>
        <v>2912000</v>
      </c>
      <c r="BV234" s="28">
        <f t="shared" si="815"/>
        <v>553280</v>
      </c>
      <c r="BW234" s="30">
        <f t="shared" si="816"/>
        <v>3465280</v>
      </c>
      <c r="BX234" s="26">
        <v>1</v>
      </c>
      <c r="BY234" s="28">
        <v>2800000</v>
      </c>
      <c r="BZ234" s="28">
        <v>3024000</v>
      </c>
      <c r="CA234" s="156"/>
      <c r="CB234" s="156"/>
      <c r="CC234" s="177">
        <f t="shared" si="775"/>
        <v>5.4392829322042119E-2</v>
      </c>
      <c r="CD234" s="28">
        <f t="shared" si="817"/>
        <v>2912000</v>
      </c>
      <c r="CE234" s="28">
        <f t="shared" si="818"/>
        <v>553280</v>
      </c>
      <c r="CF234" s="29">
        <f t="shared" si="819"/>
        <v>3465280</v>
      </c>
      <c r="CG234" s="26">
        <v>1</v>
      </c>
      <c r="CH234" s="27">
        <v>2240000</v>
      </c>
      <c r="CI234" s="27">
        <v>2083200</v>
      </c>
      <c r="CJ234" s="148"/>
      <c r="CK234" s="148"/>
      <c r="CL234" s="143">
        <f t="shared" si="820"/>
        <v>5.1292719878816916E-2</v>
      </c>
      <c r="CM234" s="27">
        <f t="shared" si="821"/>
        <v>2161600</v>
      </c>
      <c r="CN234" s="27">
        <f t="shared" si="822"/>
        <v>410704</v>
      </c>
      <c r="CO234" s="28">
        <f t="shared" si="823"/>
        <v>2572304</v>
      </c>
      <c r="CP234" s="26">
        <v>1</v>
      </c>
      <c r="CQ234" s="27">
        <v>2240000</v>
      </c>
      <c r="CR234" s="27">
        <v>2083200</v>
      </c>
      <c r="CS234" s="148"/>
      <c r="CT234" s="148"/>
      <c r="CU234" s="143">
        <f t="shared" si="776"/>
        <v>5.1292719878816916E-2</v>
      </c>
      <c r="CV234" s="27">
        <f t="shared" si="824"/>
        <v>2161600</v>
      </c>
      <c r="CW234" s="28">
        <f t="shared" si="825"/>
        <v>410704</v>
      </c>
      <c r="CX234" s="29">
        <f t="shared" si="826"/>
        <v>2572304</v>
      </c>
      <c r="CY234" s="26">
        <v>1</v>
      </c>
      <c r="CZ234" s="27">
        <v>2240000</v>
      </c>
      <c r="DA234" s="27">
        <v>1792000</v>
      </c>
      <c r="DB234" s="133"/>
      <c r="DC234" s="133"/>
      <c r="DD234" s="143">
        <f t="shared" si="777"/>
        <v>0.15713484026367722</v>
      </c>
      <c r="DE234" s="27">
        <f t="shared" si="827"/>
        <v>2016000</v>
      </c>
      <c r="DF234" s="27">
        <f t="shared" si="828"/>
        <v>383040</v>
      </c>
      <c r="DG234" s="28">
        <f t="shared" si="829"/>
        <v>2399040</v>
      </c>
      <c r="DH234" s="26">
        <v>1</v>
      </c>
      <c r="DI234" s="28">
        <v>2240000</v>
      </c>
      <c r="DJ234" s="28">
        <v>2688000</v>
      </c>
      <c r="DK234" s="182"/>
      <c r="DL234" s="177">
        <f t="shared" si="796"/>
        <v>0.12856486930664501</v>
      </c>
      <c r="DM234" s="28">
        <f t="shared" si="830"/>
        <v>2464000</v>
      </c>
      <c r="DN234" s="28">
        <f t="shared" si="831"/>
        <v>468160</v>
      </c>
      <c r="DO234" s="30">
        <f t="shared" si="832"/>
        <v>2932160</v>
      </c>
    </row>
    <row r="235" spans="1:119" ht="21" customHeight="1" x14ac:dyDescent="0.25">
      <c r="A235" s="66" t="s">
        <v>373</v>
      </c>
      <c r="B235" s="67" t="s">
        <v>343</v>
      </c>
      <c r="C235" s="68" t="s">
        <v>374</v>
      </c>
      <c r="D235" s="26">
        <v>1</v>
      </c>
      <c r="E235" s="27">
        <v>3500000</v>
      </c>
      <c r="F235" s="27">
        <v>3325000</v>
      </c>
      <c r="G235" s="133"/>
      <c r="H235" s="133"/>
      <c r="I235" s="143">
        <f t="shared" si="717"/>
        <v>3.6261886214694741E-2</v>
      </c>
      <c r="J235" s="27">
        <f t="shared" si="768"/>
        <v>3412500</v>
      </c>
      <c r="K235" s="28">
        <f t="shared" si="718"/>
        <v>648375</v>
      </c>
      <c r="L235" s="29">
        <f t="shared" si="778"/>
        <v>4060875</v>
      </c>
      <c r="M235" s="26">
        <v>1</v>
      </c>
      <c r="N235" s="27">
        <v>3500000</v>
      </c>
      <c r="O235" s="27">
        <v>3150000</v>
      </c>
      <c r="P235" s="145"/>
      <c r="Q235" s="145"/>
      <c r="R235" s="143">
        <f t="shared" si="719"/>
        <v>7.4432292756478682E-2</v>
      </c>
      <c r="S235" s="27">
        <f t="shared" si="720"/>
        <v>3325000</v>
      </c>
      <c r="T235" s="28">
        <f t="shared" si="721"/>
        <v>631750</v>
      </c>
      <c r="U235" s="30">
        <f t="shared" si="722"/>
        <v>3956750</v>
      </c>
      <c r="V235" s="26">
        <v>1</v>
      </c>
      <c r="W235" s="27">
        <v>3500000</v>
      </c>
      <c r="X235" s="27">
        <v>3780000</v>
      </c>
      <c r="Y235" s="145"/>
      <c r="Z235" s="145"/>
      <c r="AA235" s="143">
        <f t="shared" si="723"/>
        <v>5.4392829322042112E-2</v>
      </c>
      <c r="AB235" s="27">
        <f t="shared" si="724"/>
        <v>3640000</v>
      </c>
      <c r="AC235" s="28">
        <f t="shared" si="725"/>
        <v>691600</v>
      </c>
      <c r="AD235" s="29">
        <f t="shared" si="726"/>
        <v>4331600</v>
      </c>
      <c r="AE235" s="26">
        <v>1</v>
      </c>
      <c r="AF235" s="27">
        <v>3500000</v>
      </c>
      <c r="AG235" s="27">
        <v>3920000</v>
      </c>
      <c r="AH235" s="145"/>
      <c r="AI235" s="145"/>
      <c r="AJ235" s="143">
        <f t="shared" si="769"/>
        <v>8.0049824285269522E-2</v>
      </c>
      <c r="AK235" s="27">
        <f t="shared" ref="AK235:AK298" si="833">+AVERAGE(AF235:AH235)</f>
        <v>3710000</v>
      </c>
      <c r="AL235" s="28">
        <f t="shared" si="770"/>
        <v>704900</v>
      </c>
      <c r="AM235" s="30">
        <f t="shared" ref="AM235:AM298" si="834">+AL235+AK235</f>
        <v>4414900</v>
      </c>
      <c r="AN235" s="26">
        <v>1</v>
      </c>
      <c r="AO235" s="27">
        <v>3500000</v>
      </c>
      <c r="AP235" s="27">
        <v>4628750</v>
      </c>
      <c r="AQ235" s="145"/>
      <c r="AR235" s="145"/>
      <c r="AS235" s="143">
        <f t="shared" si="771"/>
        <v>0.19637626431230276</v>
      </c>
      <c r="AT235" s="27">
        <f t="shared" si="727"/>
        <v>4064375</v>
      </c>
      <c r="AU235" s="28">
        <f t="shared" si="728"/>
        <v>772231.25</v>
      </c>
      <c r="AV235" s="30">
        <f t="shared" si="729"/>
        <v>4836606.25</v>
      </c>
      <c r="AW235" s="26">
        <v>1</v>
      </c>
      <c r="AX235" s="27">
        <v>3500000</v>
      </c>
      <c r="AY235" s="27">
        <v>4025000</v>
      </c>
      <c r="AZ235" s="145"/>
      <c r="BA235" s="145"/>
      <c r="BB235" s="143">
        <f t="shared" si="772"/>
        <v>9.8666062491146164E-2</v>
      </c>
      <c r="BC235" s="27">
        <f t="shared" si="730"/>
        <v>3762500</v>
      </c>
      <c r="BD235" s="27">
        <f t="shared" si="731"/>
        <v>714875</v>
      </c>
      <c r="BE235" s="27">
        <f t="shared" si="732"/>
        <v>4477375</v>
      </c>
      <c r="BF235" s="26">
        <v>1</v>
      </c>
      <c r="BG235" s="27">
        <v>2800000</v>
      </c>
      <c r="BH235" s="27">
        <v>2660000</v>
      </c>
      <c r="BI235" s="145"/>
      <c r="BJ235" s="145"/>
      <c r="BK235" s="143">
        <f t="shared" si="773"/>
        <v>3.6261886214694741E-2</v>
      </c>
      <c r="BL235" s="27">
        <f t="shared" si="811"/>
        <v>2730000</v>
      </c>
      <c r="BM235" s="27">
        <f t="shared" si="812"/>
        <v>518700</v>
      </c>
      <c r="BN235" s="28">
        <f t="shared" si="813"/>
        <v>3248700</v>
      </c>
      <c r="BO235" s="26">
        <v>1</v>
      </c>
      <c r="BP235" s="27">
        <v>2800000</v>
      </c>
      <c r="BQ235" s="27">
        <v>3024000</v>
      </c>
      <c r="BR235" s="148"/>
      <c r="BS235" s="148"/>
      <c r="BT235" s="143">
        <f t="shared" si="774"/>
        <v>5.4392829322042119E-2</v>
      </c>
      <c r="BU235" s="27">
        <f t="shared" si="814"/>
        <v>2912000</v>
      </c>
      <c r="BV235" s="28">
        <f t="shared" si="815"/>
        <v>553280</v>
      </c>
      <c r="BW235" s="30">
        <f t="shared" si="816"/>
        <v>3465280</v>
      </c>
      <c r="BX235" s="26">
        <v>1</v>
      </c>
      <c r="BY235" s="28">
        <v>2800000</v>
      </c>
      <c r="BZ235" s="28">
        <v>3024000</v>
      </c>
      <c r="CA235" s="156"/>
      <c r="CB235" s="156"/>
      <c r="CC235" s="177">
        <f t="shared" si="775"/>
        <v>5.4392829322042119E-2</v>
      </c>
      <c r="CD235" s="28">
        <f t="shared" si="817"/>
        <v>2912000</v>
      </c>
      <c r="CE235" s="28">
        <f t="shared" si="818"/>
        <v>553280</v>
      </c>
      <c r="CF235" s="29">
        <f t="shared" si="819"/>
        <v>3465280</v>
      </c>
      <c r="CG235" s="26">
        <v>1</v>
      </c>
      <c r="CH235" s="27">
        <v>2240000</v>
      </c>
      <c r="CI235" s="27">
        <v>2083200</v>
      </c>
      <c r="CJ235" s="148"/>
      <c r="CK235" s="148"/>
      <c r="CL235" s="143">
        <f t="shared" si="820"/>
        <v>5.1292719878816916E-2</v>
      </c>
      <c r="CM235" s="27">
        <f t="shared" si="821"/>
        <v>2161600</v>
      </c>
      <c r="CN235" s="27">
        <f t="shared" si="822"/>
        <v>410704</v>
      </c>
      <c r="CO235" s="28">
        <f t="shared" si="823"/>
        <v>2572304</v>
      </c>
      <c r="CP235" s="26">
        <v>1</v>
      </c>
      <c r="CQ235" s="27">
        <v>2240000</v>
      </c>
      <c r="CR235" s="27">
        <v>2083200</v>
      </c>
      <c r="CS235" s="148"/>
      <c r="CT235" s="148"/>
      <c r="CU235" s="143">
        <f t="shared" si="776"/>
        <v>5.1292719878816916E-2</v>
      </c>
      <c r="CV235" s="27">
        <f t="shared" si="824"/>
        <v>2161600</v>
      </c>
      <c r="CW235" s="28">
        <f t="shared" si="825"/>
        <v>410704</v>
      </c>
      <c r="CX235" s="29">
        <f t="shared" si="826"/>
        <v>2572304</v>
      </c>
      <c r="CY235" s="26">
        <v>1</v>
      </c>
      <c r="CZ235" s="27">
        <v>2240000</v>
      </c>
      <c r="DA235" s="27">
        <v>1792000</v>
      </c>
      <c r="DB235" s="133"/>
      <c r="DC235" s="133"/>
      <c r="DD235" s="143">
        <f t="shared" si="777"/>
        <v>0.15713484026367722</v>
      </c>
      <c r="DE235" s="27">
        <f t="shared" si="827"/>
        <v>2016000</v>
      </c>
      <c r="DF235" s="27">
        <f t="shared" si="828"/>
        <v>383040</v>
      </c>
      <c r="DG235" s="28">
        <f t="shared" si="829"/>
        <v>2399040</v>
      </c>
      <c r="DH235" s="26">
        <v>1</v>
      </c>
      <c r="DI235" s="28">
        <v>2240000</v>
      </c>
      <c r="DJ235" s="28">
        <v>2688000</v>
      </c>
      <c r="DK235" s="182"/>
      <c r="DL235" s="177">
        <f t="shared" si="796"/>
        <v>0.12856486930664501</v>
      </c>
      <c r="DM235" s="28">
        <f t="shared" si="830"/>
        <v>2464000</v>
      </c>
      <c r="DN235" s="28">
        <f t="shared" si="831"/>
        <v>468160</v>
      </c>
      <c r="DO235" s="30">
        <f t="shared" si="832"/>
        <v>2932160</v>
      </c>
    </row>
    <row r="236" spans="1:119" ht="21" customHeight="1" x14ac:dyDescent="0.25">
      <c r="A236" s="66" t="s">
        <v>375</v>
      </c>
      <c r="B236" s="67" t="s">
        <v>376</v>
      </c>
      <c r="C236" s="68" t="s">
        <v>377</v>
      </c>
      <c r="D236" s="26">
        <v>1</v>
      </c>
      <c r="E236" s="27">
        <v>100000</v>
      </c>
      <c r="F236" s="27">
        <v>1000000</v>
      </c>
      <c r="G236" s="27">
        <f>1680672*1.052</f>
        <v>1768066.9440000001</v>
      </c>
      <c r="H236" s="133"/>
      <c r="I236" s="170">
        <f t="shared" si="717"/>
        <v>1.1570838237598049</v>
      </c>
      <c r="J236" s="141">
        <f>+AVERAGE(F236:G236)</f>
        <v>1384033.4720000001</v>
      </c>
      <c r="K236" s="28">
        <f t="shared" si="718"/>
        <v>262966.35967999999</v>
      </c>
      <c r="L236" s="29">
        <f t="shared" si="778"/>
        <v>1646999.8316800001</v>
      </c>
      <c r="M236" s="26">
        <v>1</v>
      </c>
      <c r="N236" s="27">
        <v>100000</v>
      </c>
      <c r="O236" s="27">
        <v>1000000</v>
      </c>
      <c r="P236" s="270">
        <f>1680672*1.052</f>
        <v>1768066.9440000001</v>
      </c>
      <c r="Q236" s="145"/>
      <c r="R236" s="163">
        <f t="shared" si="719"/>
        <v>1.1570838237598049</v>
      </c>
      <c r="S236" s="155">
        <f>+AVERAGE(O236:P236)</f>
        <v>1384033.4720000001</v>
      </c>
      <c r="T236" s="28">
        <f t="shared" si="721"/>
        <v>262966.35967999999</v>
      </c>
      <c r="U236" s="30">
        <f t="shared" si="722"/>
        <v>1646999.8316800001</v>
      </c>
      <c r="V236" s="26">
        <v>1</v>
      </c>
      <c r="W236" s="27">
        <v>100000</v>
      </c>
      <c r="X236" s="27">
        <v>1000000</v>
      </c>
      <c r="Y236" s="270">
        <f>1680672*1.052</f>
        <v>1768066.9440000001</v>
      </c>
      <c r="Z236" s="145"/>
      <c r="AA236" s="163">
        <f t="shared" si="723"/>
        <v>1.1570838237598049</v>
      </c>
      <c r="AB236" s="141">
        <f>+AVERAGE(X236:Y236)</f>
        <v>1384033.4720000001</v>
      </c>
      <c r="AC236" s="28">
        <f t="shared" si="725"/>
        <v>262966.35967999999</v>
      </c>
      <c r="AD236" s="29">
        <f t="shared" si="726"/>
        <v>1646999.8316800001</v>
      </c>
      <c r="AE236" s="26">
        <v>1</v>
      </c>
      <c r="AF236" s="27">
        <v>100000</v>
      </c>
      <c r="AG236" s="27">
        <v>1000000</v>
      </c>
      <c r="AH236" s="270">
        <f>1680672*1.052</f>
        <v>1768066.9440000001</v>
      </c>
      <c r="AI236" s="145"/>
      <c r="AJ236" s="163">
        <f t="shared" si="769"/>
        <v>1.1570838237598049</v>
      </c>
      <c r="AK236" s="141">
        <f>+AVERAGE(AG236:AH236)</f>
        <v>1384033.4720000001</v>
      </c>
      <c r="AL236" s="28">
        <f t="shared" si="770"/>
        <v>262966.35967999999</v>
      </c>
      <c r="AM236" s="30">
        <f t="shared" si="834"/>
        <v>1646999.8316800001</v>
      </c>
      <c r="AN236" s="26">
        <v>1</v>
      </c>
      <c r="AO236" s="27">
        <v>100000</v>
      </c>
      <c r="AP236" s="27">
        <v>1000000</v>
      </c>
      <c r="AQ236" s="27">
        <f>1680672*1.052</f>
        <v>1768066.9440000001</v>
      </c>
      <c r="AR236" s="145"/>
      <c r="AS236" s="163">
        <f t="shared" si="771"/>
        <v>1.1570838237598049</v>
      </c>
      <c r="AT236" s="155">
        <f>+AVERAGE(AP236:AQ236)</f>
        <v>1384033.4720000001</v>
      </c>
      <c r="AU236" s="28">
        <f t="shared" si="728"/>
        <v>262966.35967999999</v>
      </c>
      <c r="AV236" s="30">
        <f t="shared" si="729"/>
        <v>1646999.8316800001</v>
      </c>
      <c r="AW236" s="26">
        <v>1</v>
      </c>
      <c r="AX236" s="27">
        <v>100000</v>
      </c>
      <c r="AY236" s="27">
        <v>1000000</v>
      </c>
      <c r="AZ236" s="270">
        <f>1680672*1.052</f>
        <v>1768066.9440000001</v>
      </c>
      <c r="BA236" s="145"/>
      <c r="BB236" s="163">
        <f t="shared" si="772"/>
        <v>1.1570838237598049</v>
      </c>
      <c r="BC236" s="141">
        <f>+AVERAGE(AY236:AZ236)</f>
        <v>1384033.4720000001</v>
      </c>
      <c r="BD236" s="27">
        <f t="shared" si="731"/>
        <v>262966.35967999999</v>
      </c>
      <c r="BE236" s="27">
        <f t="shared" si="732"/>
        <v>1646999.8316800001</v>
      </c>
      <c r="BF236" s="26">
        <v>1</v>
      </c>
      <c r="BG236" s="27">
        <v>80000</v>
      </c>
      <c r="BH236" s="27">
        <v>500000</v>
      </c>
      <c r="BI236" s="27">
        <f>1344539*1.052</f>
        <v>1414455.0280000002</v>
      </c>
      <c r="BJ236" s="27">
        <f>+(200000*1.0928)*1.052</f>
        <v>229925.12000000002</v>
      </c>
      <c r="BK236" s="169">
        <f t="shared" si="773"/>
        <v>1.0240856830977585</v>
      </c>
      <c r="BL236" s="196">
        <f>+MEDIAN(BG236:BJ236)</f>
        <v>364962.56000000006</v>
      </c>
      <c r="BM236" s="27">
        <f t="shared" si="812"/>
        <v>69342.886400000018</v>
      </c>
      <c r="BN236" s="28">
        <f t="shared" si="813"/>
        <v>434305.44640000007</v>
      </c>
      <c r="BO236" s="26">
        <v>1</v>
      </c>
      <c r="BP236" s="27">
        <v>80000</v>
      </c>
      <c r="BQ236" s="27">
        <v>500000</v>
      </c>
      <c r="BR236" s="27">
        <f>1344539*1.052</f>
        <v>1414455.0280000002</v>
      </c>
      <c r="BS236" s="27">
        <f>+(200000*1.0928)*1.052</f>
        <v>229925.12000000002</v>
      </c>
      <c r="BT236" s="163">
        <f t="shared" si="774"/>
        <v>1.0240856830977585</v>
      </c>
      <c r="BU236" s="196">
        <f>+MEDIAN(BP236:BS236)</f>
        <v>364962.56000000006</v>
      </c>
      <c r="BV236" s="28">
        <f t="shared" si="815"/>
        <v>69342.886400000018</v>
      </c>
      <c r="BW236" s="30">
        <f t="shared" si="816"/>
        <v>434305.44640000007</v>
      </c>
      <c r="BX236" s="26">
        <v>1</v>
      </c>
      <c r="BY236" s="28">
        <v>80000</v>
      </c>
      <c r="BZ236" s="28">
        <v>500000</v>
      </c>
      <c r="CA236" s="28">
        <f>1344539*1.052</f>
        <v>1414455.0280000002</v>
      </c>
      <c r="CB236" s="28">
        <f>+(200000*1.0928)*1.052</f>
        <v>229925.12000000002</v>
      </c>
      <c r="CC236" s="178">
        <f>+STDEVA(BY236:BZ236)/AVERAGE(BY236:BZ236)</f>
        <v>1.0240856830977585</v>
      </c>
      <c r="CD236" s="201">
        <f>+MEDIAN(BY236:CB236)</f>
        <v>364962.56000000006</v>
      </c>
      <c r="CE236" s="28">
        <f t="shared" si="818"/>
        <v>69342.886400000018</v>
      </c>
      <c r="CF236" s="29">
        <f t="shared" si="819"/>
        <v>434305.44640000007</v>
      </c>
      <c r="CG236" s="26">
        <v>1</v>
      </c>
      <c r="CH236" s="27">
        <v>64000</v>
      </c>
      <c r="CI236" s="27">
        <v>59520</v>
      </c>
      <c r="CJ236" s="148"/>
      <c r="CK236" s="148"/>
      <c r="CL236" s="143">
        <f t="shared" si="820"/>
        <v>5.1292719878816923E-2</v>
      </c>
      <c r="CM236" s="27">
        <f t="shared" si="821"/>
        <v>61760</v>
      </c>
      <c r="CN236" s="27">
        <f t="shared" si="822"/>
        <v>11734.4</v>
      </c>
      <c r="CO236" s="28">
        <f t="shared" si="823"/>
        <v>73494.399999999994</v>
      </c>
      <c r="CP236" s="26">
        <v>1</v>
      </c>
      <c r="CQ236" s="27">
        <v>64000</v>
      </c>
      <c r="CR236" s="27">
        <v>59520</v>
      </c>
      <c r="CS236" s="148"/>
      <c r="CT236" s="148"/>
      <c r="CU236" s="143">
        <f t="shared" si="776"/>
        <v>5.1292719878816923E-2</v>
      </c>
      <c r="CV236" s="27">
        <f t="shared" si="824"/>
        <v>61760</v>
      </c>
      <c r="CW236" s="28">
        <f t="shared" si="825"/>
        <v>11734.4</v>
      </c>
      <c r="CX236" s="29">
        <f t="shared" si="826"/>
        <v>73494.399999999994</v>
      </c>
      <c r="CY236" s="26">
        <v>1</v>
      </c>
      <c r="CZ236" s="27">
        <v>64000</v>
      </c>
      <c r="DA236" s="27">
        <v>500000</v>
      </c>
      <c r="DB236" s="27">
        <f>3250599*1.052</f>
        <v>3419630.148</v>
      </c>
      <c r="DC236" s="27">
        <f>+(200000*1.0928)*1.052</f>
        <v>229925.12000000002</v>
      </c>
      <c r="DD236" s="163">
        <f t="shared" si="777"/>
        <v>1.0932572928983502</v>
      </c>
      <c r="DE236" s="196">
        <f>+MEDIAN(CZ236:DC236)</f>
        <v>364962.56000000006</v>
      </c>
      <c r="DF236" s="27">
        <f t="shared" si="828"/>
        <v>69342.886400000018</v>
      </c>
      <c r="DG236" s="28">
        <f t="shared" si="829"/>
        <v>434305.44640000007</v>
      </c>
      <c r="DH236" s="26">
        <v>1</v>
      </c>
      <c r="DI236" s="28">
        <v>64000</v>
      </c>
      <c r="DJ236" s="28">
        <v>76800</v>
      </c>
      <c r="DK236" s="182"/>
      <c r="DL236" s="177">
        <f t="shared" si="796"/>
        <v>0.12856486930664501</v>
      </c>
      <c r="DM236" s="28">
        <f t="shared" si="830"/>
        <v>70400</v>
      </c>
      <c r="DN236" s="28">
        <f t="shared" si="831"/>
        <v>13376</v>
      </c>
      <c r="DO236" s="30">
        <f t="shared" si="832"/>
        <v>83776</v>
      </c>
    </row>
    <row r="237" spans="1:119" ht="21" customHeight="1" x14ac:dyDescent="0.25">
      <c r="A237" s="66" t="s">
        <v>378</v>
      </c>
      <c r="B237" s="67" t="s">
        <v>376</v>
      </c>
      <c r="C237" s="68" t="s">
        <v>379</v>
      </c>
      <c r="D237" s="26">
        <v>1</v>
      </c>
      <c r="E237" s="27">
        <v>20000000</v>
      </c>
      <c r="F237" s="27">
        <v>19000000</v>
      </c>
      <c r="G237" s="133"/>
      <c r="H237" s="133"/>
      <c r="I237" s="143">
        <f t="shared" si="717"/>
        <v>3.6261886214694741E-2</v>
      </c>
      <c r="J237" s="27">
        <f t="shared" si="768"/>
        <v>19500000</v>
      </c>
      <c r="K237" s="28">
        <f t="shared" si="718"/>
        <v>3705000</v>
      </c>
      <c r="L237" s="29">
        <f t="shared" si="778"/>
        <v>23205000</v>
      </c>
      <c r="M237" s="26">
        <v>1</v>
      </c>
      <c r="N237" s="27">
        <v>20000000</v>
      </c>
      <c r="O237" s="27">
        <v>18000000</v>
      </c>
      <c r="P237" s="145"/>
      <c r="Q237" s="145"/>
      <c r="R237" s="143">
        <f t="shared" si="719"/>
        <v>7.4432292756478682E-2</v>
      </c>
      <c r="S237" s="27">
        <f t="shared" si="720"/>
        <v>19000000</v>
      </c>
      <c r="T237" s="28">
        <f t="shared" si="721"/>
        <v>3610000</v>
      </c>
      <c r="U237" s="30">
        <f t="shared" si="722"/>
        <v>22610000</v>
      </c>
      <c r="V237" s="26">
        <v>1</v>
      </c>
      <c r="W237" s="27">
        <v>20000000</v>
      </c>
      <c r="X237" s="27">
        <v>21600000</v>
      </c>
      <c r="Y237" s="145"/>
      <c r="Z237" s="145"/>
      <c r="AA237" s="143">
        <f t="shared" si="723"/>
        <v>5.4392829322042126E-2</v>
      </c>
      <c r="AB237" s="27">
        <f t="shared" si="724"/>
        <v>20800000</v>
      </c>
      <c r="AC237" s="28">
        <f t="shared" si="725"/>
        <v>3952000</v>
      </c>
      <c r="AD237" s="29">
        <f t="shared" si="726"/>
        <v>24752000</v>
      </c>
      <c r="AE237" s="26">
        <v>1</v>
      </c>
      <c r="AF237" s="27">
        <v>20000000</v>
      </c>
      <c r="AG237" s="27">
        <v>22400000</v>
      </c>
      <c r="AH237" s="145"/>
      <c r="AI237" s="145"/>
      <c r="AJ237" s="143">
        <f t="shared" si="769"/>
        <v>8.0049824285269522E-2</v>
      </c>
      <c r="AK237" s="27">
        <f t="shared" si="833"/>
        <v>21200000</v>
      </c>
      <c r="AL237" s="28">
        <f t="shared" si="770"/>
        <v>4028000</v>
      </c>
      <c r="AM237" s="30">
        <f t="shared" si="834"/>
        <v>25228000</v>
      </c>
      <c r="AN237" s="26">
        <v>1</v>
      </c>
      <c r="AO237" s="27">
        <v>20000000</v>
      </c>
      <c r="AP237" s="27">
        <v>26450000</v>
      </c>
      <c r="AQ237" s="145"/>
      <c r="AR237" s="145"/>
      <c r="AS237" s="143">
        <f t="shared" si="771"/>
        <v>0.19637626431230276</v>
      </c>
      <c r="AT237" s="27">
        <f t="shared" si="727"/>
        <v>23225000</v>
      </c>
      <c r="AU237" s="28">
        <f t="shared" si="728"/>
        <v>4412750</v>
      </c>
      <c r="AV237" s="30">
        <f t="shared" si="729"/>
        <v>27637750</v>
      </c>
      <c r="AW237" s="26">
        <v>1</v>
      </c>
      <c r="AX237" s="27">
        <v>20000000</v>
      </c>
      <c r="AY237" s="27">
        <v>23000000</v>
      </c>
      <c r="AZ237" s="145"/>
      <c r="BA237" s="145"/>
      <c r="BB237" s="143">
        <f t="shared" si="772"/>
        <v>9.8666062491146178E-2</v>
      </c>
      <c r="BC237" s="27">
        <f t="shared" si="730"/>
        <v>21500000</v>
      </c>
      <c r="BD237" s="27">
        <f t="shared" si="731"/>
        <v>4085000</v>
      </c>
      <c r="BE237" s="27">
        <f t="shared" si="732"/>
        <v>25585000</v>
      </c>
      <c r="BF237" s="26">
        <v>1</v>
      </c>
      <c r="BG237" s="27">
        <v>16000000</v>
      </c>
      <c r="BH237" s="27">
        <v>15200000</v>
      </c>
      <c r="BI237" s="145"/>
      <c r="BJ237" s="145"/>
      <c r="BK237" s="143">
        <f t="shared" si="773"/>
        <v>3.6261886214694748E-2</v>
      </c>
      <c r="BL237" s="27">
        <f t="shared" si="811"/>
        <v>15600000</v>
      </c>
      <c r="BM237" s="27">
        <f t="shared" si="812"/>
        <v>2964000</v>
      </c>
      <c r="BN237" s="28">
        <f t="shared" si="813"/>
        <v>18564000</v>
      </c>
      <c r="BO237" s="26">
        <v>1</v>
      </c>
      <c r="BP237" s="27">
        <v>16000000</v>
      </c>
      <c r="BQ237" s="27">
        <v>17280000</v>
      </c>
      <c r="BR237" s="148"/>
      <c r="BS237" s="148"/>
      <c r="BT237" s="143">
        <f t="shared" si="774"/>
        <v>5.4392829322042119E-2</v>
      </c>
      <c r="BU237" s="27">
        <f t="shared" si="814"/>
        <v>16640000</v>
      </c>
      <c r="BV237" s="28">
        <f t="shared" si="815"/>
        <v>3161600</v>
      </c>
      <c r="BW237" s="30">
        <f t="shared" si="816"/>
        <v>19801600</v>
      </c>
      <c r="BX237" s="26">
        <v>1</v>
      </c>
      <c r="BY237" s="28">
        <v>16000000</v>
      </c>
      <c r="BZ237" s="28">
        <v>17280000</v>
      </c>
      <c r="CA237" s="156"/>
      <c r="CB237" s="156"/>
      <c r="CC237" s="177">
        <f t="shared" si="775"/>
        <v>5.4392829322042119E-2</v>
      </c>
      <c r="CD237" s="28">
        <f t="shared" si="817"/>
        <v>16640000</v>
      </c>
      <c r="CE237" s="28">
        <f t="shared" si="818"/>
        <v>3161600</v>
      </c>
      <c r="CF237" s="29">
        <f t="shared" si="819"/>
        <v>19801600</v>
      </c>
      <c r="CG237" s="26">
        <v>1</v>
      </c>
      <c r="CH237" s="27">
        <v>12800000</v>
      </c>
      <c r="CI237" s="27">
        <v>11904000</v>
      </c>
      <c r="CJ237" s="148"/>
      <c r="CK237" s="148"/>
      <c r="CL237" s="143">
        <f t="shared" si="820"/>
        <v>5.1292719878816916E-2</v>
      </c>
      <c r="CM237" s="27">
        <f t="shared" si="821"/>
        <v>12352000</v>
      </c>
      <c r="CN237" s="27">
        <f t="shared" si="822"/>
        <v>2346880</v>
      </c>
      <c r="CO237" s="28">
        <f t="shared" si="823"/>
        <v>14698880</v>
      </c>
      <c r="CP237" s="26">
        <v>1</v>
      </c>
      <c r="CQ237" s="27">
        <v>12800000</v>
      </c>
      <c r="CR237" s="27">
        <v>11904000</v>
      </c>
      <c r="CS237" s="148"/>
      <c r="CT237" s="148"/>
      <c r="CU237" s="143">
        <f t="shared" si="776"/>
        <v>5.1292719878816916E-2</v>
      </c>
      <c r="CV237" s="27">
        <f t="shared" si="824"/>
        <v>12352000</v>
      </c>
      <c r="CW237" s="28">
        <f t="shared" si="825"/>
        <v>2346880</v>
      </c>
      <c r="CX237" s="29">
        <f t="shared" si="826"/>
        <v>14698880</v>
      </c>
      <c r="CY237" s="26">
        <v>1</v>
      </c>
      <c r="CZ237" s="27">
        <v>12800000</v>
      </c>
      <c r="DA237" s="27">
        <v>10240000</v>
      </c>
      <c r="DB237" s="133"/>
      <c r="DC237" s="133"/>
      <c r="DD237" s="143">
        <f t="shared" si="777"/>
        <v>0.15713484026367722</v>
      </c>
      <c r="DE237" s="27">
        <f t="shared" si="827"/>
        <v>11520000</v>
      </c>
      <c r="DF237" s="27">
        <f t="shared" si="828"/>
        <v>2188800</v>
      </c>
      <c r="DG237" s="28">
        <f t="shared" si="829"/>
        <v>13708800</v>
      </c>
      <c r="DH237" s="26">
        <v>1</v>
      </c>
      <c r="DI237" s="28">
        <v>12800000</v>
      </c>
      <c r="DJ237" s="28">
        <v>15360000</v>
      </c>
      <c r="DK237" s="182"/>
      <c r="DL237" s="177">
        <f t="shared" si="796"/>
        <v>0.12856486930664501</v>
      </c>
      <c r="DM237" s="28">
        <f t="shared" si="830"/>
        <v>14080000</v>
      </c>
      <c r="DN237" s="28">
        <f t="shared" si="831"/>
        <v>2675200</v>
      </c>
      <c r="DO237" s="30">
        <f t="shared" si="832"/>
        <v>16755200</v>
      </c>
    </row>
    <row r="238" spans="1:119" ht="21" customHeight="1" x14ac:dyDescent="0.25">
      <c r="A238" s="66" t="s">
        <v>380</v>
      </c>
      <c r="B238" s="67" t="s">
        <v>376</v>
      </c>
      <c r="C238" s="68" t="s">
        <v>381</v>
      </c>
      <c r="D238" s="26">
        <v>1</v>
      </c>
      <c r="E238" s="27">
        <v>3500000</v>
      </c>
      <c r="F238" s="27">
        <v>3325000</v>
      </c>
      <c r="G238" s="133"/>
      <c r="H238" s="133"/>
      <c r="I238" s="143">
        <f t="shared" si="717"/>
        <v>3.6261886214694741E-2</v>
      </c>
      <c r="J238" s="27">
        <f t="shared" si="768"/>
        <v>3412500</v>
      </c>
      <c r="K238" s="28">
        <f t="shared" si="718"/>
        <v>648375</v>
      </c>
      <c r="L238" s="29">
        <f t="shared" si="778"/>
        <v>4060875</v>
      </c>
      <c r="M238" s="26">
        <v>1</v>
      </c>
      <c r="N238" s="27">
        <v>3500000</v>
      </c>
      <c r="O238" s="27">
        <v>3150000</v>
      </c>
      <c r="P238" s="145"/>
      <c r="Q238" s="145"/>
      <c r="R238" s="143">
        <f t="shared" si="719"/>
        <v>7.4432292756478682E-2</v>
      </c>
      <c r="S238" s="27">
        <f t="shared" si="720"/>
        <v>3325000</v>
      </c>
      <c r="T238" s="28">
        <f t="shared" si="721"/>
        <v>631750</v>
      </c>
      <c r="U238" s="30">
        <f t="shared" si="722"/>
        <v>3956750</v>
      </c>
      <c r="V238" s="26">
        <v>1</v>
      </c>
      <c r="W238" s="27">
        <v>3500000</v>
      </c>
      <c r="X238" s="27">
        <v>3780000</v>
      </c>
      <c r="Y238" s="145"/>
      <c r="Z238" s="145"/>
      <c r="AA238" s="143">
        <f t="shared" si="723"/>
        <v>5.4392829322042112E-2</v>
      </c>
      <c r="AB238" s="27">
        <f t="shared" si="724"/>
        <v>3640000</v>
      </c>
      <c r="AC238" s="28">
        <f t="shared" si="725"/>
        <v>691600</v>
      </c>
      <c r="AD238" s="29">
        <f t="shared" si="726"/>
        <v>4331600</v>
      </c>
      <c r="AE238" s="26">
        <v>1</v>
      </c>
      <c r="AF238" s="27">
        <v>3500000</v>
      </c>
      <c r="AG238" s="27">
        <v>3920000</v>
      </c>
      <c r="AH238" s="145"/>
      <c r="AI238" s="145"/>
      <c r="AJ238" s="143">
        <f t="shared" si="769"/>
        <v>8.0049824285269522E-2</v>
      </c>
      <c r="AK238" s="27">
        <f t="shared" si="833"/>
        <v>3710000</v>
      </c>
      <c r="AL238" s="28">
        <f t="shared" si="770"/>
        <v>704900</v>
      </c>
      <c r="AM238" s="30">
        <f t="shared" si="834"/>
        <v>4414900</v>
      </c>
      <c r="AN238" s="26">
        <v>1</v>
      </c>
      <c r="AO238" s="27">
        <v>3500000</v>
      </c>
      <c r="AP238" s="27">
        <v>4628750</v>
      </c>
      <c r="AQ238" s="145"/>
      <c r="AR238" s="145"/>
      <c r="AS238" s="143">
        <f t="shared" si="771"/>
        <v>0.19637626431230276</v>
      </c>
      <c r="AT238" s="27">
        <f t="shared" si="727"/>
        <v>4064375</v>
      </c>
      <c r="AU238" s="28">
        <f t="shared" si="728"/>
        <v>772231.25</v>
      </c>
      <c r="AV238" s="30">
        <f t="shared" si="729"/>
        <v>4836606.25</v>
      </c>
      <c r="AW238" s="26">
        <v>1</v>
      </c>
      <c r="AX238" s="27">
        <v>3500000</v>
      </c>
      <c r="AY238" s="27">
        <v>4025000</v>
      </c>
      <c r="AZ238" s="145"/>
      <c r="BA238" s="145"/>
      <c r="BB238" s="143">
        <f t="shared" si="772"/>
        <v>9.8666062491146164E-2</v>
      </c>
      <c r="BC238" s="27">
        <f t="shared" si="730"/>
        <v>3762500</v>
      </c>
      <c r="BD238" s="27">
        <f t="shared" si="731"/>
        <v>714875</v>
      </c>
      <c r="BE238" s="27">
        <f t="shared" si="732"/>
        <v>4477375</v>
      </c>
      <c r="BF238" s="26">
        <v>1</v>
      </c>
      <c r="BG238" s="27">
        <v>2800000</v>
      </c>
      <c r="BH238" s="27">
        <v>2660000</v>
      </c>
      <c r="BI238" s="145"/>
      <c r="BJ238" s="145"/>
      <c r="BK238" s="143">
        <f t="shared" si="773"/>
        <v>3.6261886214694741E-2</v>
      </c>
      <c r="BL238" s="27">
        <f t="shared" si="811"/>
        <v>2730000</v>
      </c>
      <c r="BM238" s="27">
        <f t="shared" si="812"/>
        <v>518700</v>
      </c>
      <c r="BN238" s="28">
        <f t="shared" si="813"/>
        <v>3248700</v>
      </c>
      <c r="BO238" s="26">
        <v>1</v>
      </c>
      <c r="BP238" s="27">
        <v>2800000</v>
      </c>
      <c r="BQ238" s="27">
        <v>3024000</v>
      </c>
      <c r="BR238" s="148"/>
      <c r="BS238" s="148"/>
      <c r="BT238" s="143">
        <f t="shared" si="774"/>
        <v>5.4392829322042119E-2</v>
      </c>
      <c r="BU238" s="27">
        <f t="shared" si="814"/>
        <v>2912000</v>
      </c>
      <c r="BV238" s="28">
        <f t="shared" si="815"/>
        <v>553280</v>
      </c>
      <c r="BW238" s="30">
        <f t="shared" si="816"/>
        <v>3465280</v>
      </c>
      <c r="BX238" s="26">
        <v>1</v>
      </c>
      <c r="BY238" s="28">
        <v>2800000</v>
      </c>
      <c r="BZ238" s="28">
        <v>3024000</v>
      </c>
      <c r="CA238" s="156"/>
      <c r="CB238" s="156"/>
      <c r="CC238" s="177">
        <f t="shared" si="775"/>
        <v>5.4392829322042119E-2</v>
      </c>
      <c r="CD238" s="28">
        <f t="shared" si="817"/>
        <v>2912000</v>
      </c>
      <c r="CE238" s="28">
        <f t="shared" si="818"/>
        <v>553280</v>
      </c>
      <c r="CF238" s="29">
        <f t="shared" si="819"/>
        <v>3465280</v>
      </c>
      <c r="CG238" s="26">
        <v>1</v>
      </c>
      <c r="CH238" s="27">
        <v>2240000</v>
      </c>
      <c r="CI238" s="27">
        <v>2083200</v>
      </c>
      <c r="CJ238" s="148"/>
      <c r="CK238" s="148"/>
      <c r="CL238" s="143">
        <f t="shared" si="820"/>
        <v>5.1292719878816916E-2</v>
      </c>
      <c r="CM238" s="27">
        <f t="shared" si="821"/>
        <v>2161600</v>
      </c>
      <c r="CN238" s="27">
        <f t="shared" si="822"/>
        <v>410704</v>
      </c>
      <c r="CO238" s="28">
        <f t="shared" si="823"/>
        <v>2572304</v>
      </c>
      <c r="CP238" s="26">
        <v>1</v>
      </c>
      <c r="CQ238" s="27">
        <v>2240000</v>
      </c>
      <c r="CR238" s="27">
        <v>2083200</v>
      </c>
      <c r="CS238" s="148"/>
      <c r="CT238" s="148"/>
      <c r="CU238" s="143">
        <f t="shared" si="776"/>
        <v>5.1292719878816916E-2</v>
      </c>
      <c r="CV238" s="27">
        <f t="shared" si="824"/>
        <v>2161600</v>
      </c>
      <c r="CW238" s="28">
        <f t="shared" si="825"/>
        <v>410704</v>
      </c>
      <c r="CX238" s="29">
        <f t="shared" si="826"/>
        <v>2572304</v>
      </c>
      <c r="CY238" s="26">
        <v>1</v>
      </c>
      <c r="CZ238" s="27">
        <v>2240000</v>
      </c>
      <c r="DA238" s="27">
        <v>1792000</v>
      </c>
      <c r="DB238" s="133"/>
      <c r="DC238" s="133"/>
      <c r="DD238" s="143">
        <f t="shared" si="777"/>
        <v>0.15713484026367722</v>
      </c>
      <c r="DE238" s="27">
        <f t="shared" si="827"/>
        <v>2016000</v>
      </c>
      <c r="DF238" s="27">
        <f t="shared" si="828"/>
        <v>383040</v>
      </c>
      <c r="DG238" s="28">
        <f t="shared" si="829"/>
        <v>2399040</v>
      </c>
      <c r="DH238" s="26">
        <v>1</v>
      </c>
      <c r="DI238" s="28">
        <v>2240000</v>
      </c>
      <c r="DJ238" s="28">
        <v>2688000</v>
      </c>
      <c r="DK238" s="182"/>
      <c r="DL238" s="177">
        <f t="shared" si="796"/>
        <v>0.12856486930664501</v>
      </c>
      <c r="DM238" s="28">
        <f t="shared" si="830"/>
        <v>2464000</v>
      </c>
      <c r="DN238" s="28">
        <f t="shared" si="831"/>
        <v>468160</v>
      </c>
      <c r="DO238" s="30">
        <f t="shared" si="832"/>
        <v>2932160</v>
      </c>
    </row>
    <row r="239" spans="1:119" ht="21" customHeight="1" x14ac:dyDescent="0.25">
      <c r="A239" s="66" t="s">
        <v>382</v>
      </c>
      <c r="B239" s="67" t="s">
        <v>376</v>
      </c>
      <c r="C239" s="68" t="s">
        <v>383</v>
      </c>
      <c r="D239" s="26">
        <v>1</v>
      </c>
      <c r="E239" s="27">
        <v>3500000</v>
      </c>
      <c r="F239" s="27">
        <v>3325000</v>
      </c>
      <c r="G239" s="133"/>
      <c r="H239" s="133"/>
      <c r="I239" s="143">
        <f t="shared" si="717"/>
        <v>3.6261886214694741E-2</v>
      </c>
      <c r="J239" s="27">
        <f t="shared" si="768"/>
        <v>3412500</v>
      </c>
      <c r="K239" s="28">
        <f t="shared" si="718"/>
        <v>648375</v>
      </c>
      <c r="L239" s="29">
        <f t="shared" si="778"/>
        <v>4060875</v>
      </c>
      <c r="M239" s="26">
        <v>1</v>
      </c>
      <c r="N239" s="27">
        <v>3500000</v>
      </c>
      <c r="O239" s="27">
        <v>3150000</v>
      </c>
      <c r="P239" s="145"/>
      <c r="Q239" s="145"/>
      <c r="R239" s="143">
        <f t="shared" si="719"/>
        <v>7.4432292756478682E-2</v>
      </c>
      <c r="S239" s="27">
        <f t="shared" si="720"/>
        <v>3325000</v>
      </c>
      <c r="T239" s="28">
        <f t="shared" si="721"/>
        <v>631750</v>
      </c>
      <c r="U239" s="30">
        <f t="shared" si="722"/>
        <v>3956750</v>
      </c>
      <c r="V239" s="26">
        <v>1</v>
      </c>
      <c r="W239" s="27">
        <v>3500000</v>
      </c>
      <c r="X239" s="27">
        <v>3780000</v>
      </c>
      <c r="Y239" s="145"/>
      <c r="Z239" s="145"/>
      <c r="AA239" s="143">
        <f t="shared" si="723"/>
        <v>5.4392829322042112E-2</v>
      </c>
      <c r="AB239" s="27">
        <f t="shared" si="724"/>
        <v>3640000</v>
      </c>
      <c r="AC239" s="28">
        <f t="shared" si="725"/>
        <v>691600</v>
      </c>
      <c r="AD239" s="29">
        <f t="shared" si="726"/>
        <v>4331600</v>
      </c>
      <c r="AE239" s="26">
        <v>1</v>
      </c>
      <c r="AF239" s="27">
        <v>3500000</v>
      </c>
      <c r="AG239" s="27">
        <v>3920000</v>
      </c>
      <c r="AH239" s="145"/>
      <c r="AI239" s="145"/>
      <c r="AJ239" s="143">
        <f t="shared" si="769"/>
        <v>8.0049824285269522E-2</v>
      </c>
      <c r="AK239" s="27">
        <f t="shared" si="833"/>
        <v>3710000</v>
      </c>
      <c r="AL239" s="28">
        <f t="shared" si="770"/>
        <v>704900</v>
      </c>
      <c r="AM239" s="30">
        <f t="shared" si="834"/>
        <v>4414900</v>
      </c>
      <c r="AN239" s="26">
        <v>1</v>
      </c>
      <c r="AO239" s="27">
        <v>3500000</v>
      </c>
      <c r="AP239" s="27">
        <v>4628750</v>
      </c>
      <c r="AQ239" s="145"/>
      <c r="AR239" s="145"/>
      <c r="AS239" s="143">
        <f t="shared" si="771"/>
        <v>0.19637626431230276</v>
      </c>
      <c r="AT239" s="27">
        <f t="shared" si="727"/>
        <v>4064375</v>
      </c>
      <c r="AU239" s="28">
        <f t="shared" si="728"/>
        <v>772231.25</v>
      </c>
      <c r="AV239" s="30">
        <f t="shared" si="729"/>
        <v>4836606.25</v>
      </c>
      <c r="AW239" s="26">
        <v>1</v>
      </c>
      <c r="AX239" s="27">
        <v>3500000</v>
      </c>
      <c r="AY239" s="27">
        <v>4025000</v>
      </c>
      <c r="AZ239" s="145"/>
      <c r="BA239" s="145"/>
      <c r="BB239" s="143">
        <f t="shared" si="772"/>
        <v>9.8666062491146164E-2</v>
      </c>
      <c r="BC239" s="27">
        <f t="shared" si="730"/>
        <v>3762500</v>
      </c>
      <c r="BD239" s="27">
        <f t="shared" si="731"/>
        <v>714875</v>
      </c>
      <c r="BE239" s="27">
        <f t="shared" si="732"/>
        <v>4477375</v>
      </c>
      <c r="BF239" s="26">
        <v>1</v>
      </c>
      <c r="BG239" s="27">
        <v>2800000</v>
      </c>
      <c r="BH239" s="27">
        <v>2660000</v>
      </c>
      <c r="BI239" s="145"/>
      <c r="BJ239" s="145"/>
      <c r="BK239" s="143">
        <f t="shared" si="773"/>
        <v>3.6261886214694741E-2</v>
      </c>
      <c r="BL239" s="27">
        <f t="shared" si="811"/>
        <v>2730000</v>
      </c>
      <c r="BM239" s="27">
        <f t="shared" si="812"/>
        <v>518700</v>
      </c>
      <c r="BN239" s="28">
        <f t="shared" si="813"/>
        <v>3248700</v>
      </c>
      <c r="BO239" s="26">
        <v>1</v>
      </c>
      <c r="BP239" s="27">
        <v>2800000</v>
      </c>
      <c r="BQ239" s="27">
        <v>3024000</v>
      </c>
      <c r="BR239" s="148"/>
      <c r="BS239" s="148"/>
      <c r="BT239" s="143">
        <f t="shared" si="774"/>
        <v>5.4392829322042119E-2</v>
      </c>
      <c r="BU239" s="27">
        <f t="shared" si="814"/>
        <v>2912000</v>
      </c>
      <c r="BV239" s="28">
        <f t="shared" si="815"/>
        <v>553280</v>
      </c>
      <c r="BW239" s="30">
        <f t="shared" si="816"/>
        <v>3465280</v>
      </c>
      <c r="BX239" s="26">
        <v>1</v>
      </c>
      <c r="BY239" s="28">
        <v>2800000</v>
      </c>
      <c r="BZ239" s="28">
        <v>3024000</v>
      </c>
      <c r="CA239" s="156"/>
      <c r="CB239" s="156"/>
      <c r="CC239" s="177">
        <f t="shared" si="775"/>
        <v>5.4392829322042119E-2</v>
      </c>
      <c r="CD239" s="28">
        <f t="shared" si="817"/>
        <v>2912000</v>
      </c>
      <c r="CE239" s="28">
        <f t="shared" si="818"/>
        <v>553280</v>
      </c>
      <c r="CF239" s="29">
        <f t="shared" si="819"/>
        <v>3465280</v>
      </c>
      <c r="CG239" s="26">
        <v>1</v>
      </c>
      <c r="CH239" s="27">
        <v>2240000</v>
      </c>
      <c r="CI239" s="27">
        <v>2083200</v>
      </c>
      <c r="CJ239" s="148"/>
      <c r="CK239" s="148"/>
      <c r="CL239" s="143">
        <f t="shared" si="820"/>
        <v>5.1292719878816916E-2</v>
      </c>
      <c r="CM239" s="27">
        <f t="shared" si="821"/>
        <v>2161600</v>
      </c>
      <c r="CN239" s="27">
        <f t="shared" si="822"/>
        <v>410704</v>
      </c>
      <c r="CO239" s="28">
        <f t="shared" si="823"/>
        <v>2572304</v>
      </c>
      <c r="CP239" s="26">
        <v>1</v>
      </c>
      <c r="CQ239" s="27">
        <v>2240000</v>
      </c>
      <c r="CR239" s="27">
        <v>2083200</v>
      </c>
      <c r="CS239" s="148"/>
      <c r="CT239" s="148"/>
      <c r="CU239" s="143">
        <f t="shared" si="776"/>
        <v>5.1292719878816916E-2</v>
      </c>
      <c r="CV239" s="27">
        <f t="shared" si="824"/>
        <v>2161600</v>
      </c>
      <c r="CW239" s="28">
        <f t="shared" si="825"/>
        <v>410704</v>
      </c>
      <c r="CX239" s="29">
        <f t="shared" si="826"/>
        <v>2572304</v>
      </c>
      <c r="CY239" s="26">
        <v>1</v>
      </c>
      <c r="CZ239" s="27">
        <v>2240000</v>
      </c>
      <c r="DA239" s="27">
        <v>1792000</v>
      </c>
      <c r="DB239" s="133"/>
      <c r="DC239" s="133"/>
      <c r="DD239" s="143">
        <f t="shared" si="777"/>
        <v>0.15713484026367722</v>
      </c>
      <c r="DE239" s="27">
        <f t="shared" si="827"/>
        <v>2016000</v>
      </c>
      <c r="DF239" s="27">
        <f t="shared" si="828"/>
        <v>383040</v>
      </c>
      <c r="DG239" s="28">
        <f t="shared" si="829"/>
        <v>2399040</v>
      </c>
      <c r="DH239" s="26">
        <v>1</v>
      </c>
      <c r="DI239" s="28">
        <v>2240000</v>
      </c>
      <c r="DJ239" s="28">
        <v>2688000</v>
      </c>
      <c r="DK239" s="182"/>
      <c r="DL239" s="177">
        <f t="shared" si="796"/>
        <v>0.12856486930664501</v>
      </c>
      <c r="DM239" s="28">
        <f t="shared" si="830"/>
        <v>2464000</v>
      </c>
      <c r="DN239" s="28">
        <f t="shared" si="831"/>
        <v>468160</v>
      </c>
      <c r="DO239" s="30">
        <f t="shared" si="832"/>
        <v>2932160</v>
      </c>
    </row>
    <row r="240" spans="1:119" ht="21" customHeight="1" x14ac:dyDescent="0.25">
      <c r="A240" s="66" t="s">
        <v>384</v>
      </c>
      <c r="B240" s="67" t="s">
        <v>376</v>
      </c>
      <c r="C240" s="68" t="s">
        <v>385</v>
      </c>
      <c r="D240" s="26">
        <v>1</v>
      </c>
      <c r="E240" s="27">
        <v>3500000</v>
      </c>
      <c r="F240" s="27">
        <v>3325000</v>
      </c>
      <c r="G240" s="133"/>
      <c r="H240" s="133"/>
      <c r="I240" s="143">
        <f t="shared" si="717"/>
        <v>3.6261886214694741E-2</v>
      </c>
      <c r="J240" s="27">
        <f t="shared" si="768"/>
        <v>3412500</v>
      </c>
      <c r="K240" s="28">
        <f t="shared" si="718"/>
        <v>648375</v>
      </c>
      <c r="L240" s="29">
        <f t="shared" si="778"/>
        <v>4060875</v>
      </c>
      <c r="M240" s="26">
        <v>1</v>
      </c>
      <c r="N240" s="27">
        <v>3500000</v>
      </c>
      <c r="O240" s="27">
        <v>3150000</v>
      </c>
      <c r="P240" s="145"/>
      <c r="Q240" s="145"/>
      <c r="R240" s="143">
        <f t="shared" si="719"/>
        <v>7.4432292756478682E-2</v>
      </c>
      <c r="S240" s="27">
        <f t="shared" si="720"/>
        <v>3325000</v>
      </c>
      <c r="T240" s="28">
        <f t="shared" si="721"/>
        <v>631750</v>
      </c>
      <c r="U240" s="30">
        <f t="shared" si="722"/>
        <v>3956750</v>
      </c>
      <c r="V240" s="26">
        <v>1</v>
      </c>
      <c r="W240" s="27">
        <v>3500000</v>
      </c>
      <c r="X240" s="27">
        <v>3780000</v>
      </c>
      <c r="Y240" s="145"/>
      <c r="Z240" s="145"/>
      <c r="AA240" s="143">
        <f t="shared" si="723"/>
        <v>5.4392829322042112E-2</v>
      </c>
      <c r="AB240" s="27">
        <f t="shared" si="724"/>
        <v>3640000</v>
      </c>
      <c r="AC240" s="28">
        <f t="shared" si="725"/>
        <v>691600</v>
      </c>
      <c r="AD240" s="29">
        <f t="shared" si="726"/>
        <v>4331600</v>
      </c>
      <c r="AE240" s="26">
        <v>1</v>
      </c>
      <c r="AF240" s="27">
        <v>3500000</v>
      </c>
      <c r="AG240" s="27">
        <v>3920000</v>
      </c>
      <c r="AH240" s="145"/>
      <c r="AI240" s="145"/>
      <c r="AJ240" s="143">
        <f t="shared" si="769"/>
        <v>8.0049824285269522E-2</v>
      </c>
      <c r="AK240" s="27">
        <f t="shared" si="833"/>
        <v>3710000</v>
      </c>
      <c r="AL240" s="28">
        <f t="shared" si="770"/>
        <v>704900</v>
      </c>
      <c r="AM240" s="30">
        <f t="shared" si="834"/>
        <v>4414900</v>
      </c>
      <c r="AN240" s="26">
        <v>1</v>
      </c>
      <c r="AO240" s="27">
        <v>3500000</v>
      </c>
      <c r="AP240" s="27">
        <v>4628750</v>
      </c>
      <c r="AQ240" s="145"/>
      <c r="AR240" s="145"/>
      <c r="AS240" s="143">
        <f t="shared" si="771"/>
        <v>0.19637626431230276</v>
      </c>
      <c r="AT240" s="27">
        <f t="shared" si="727"/>
        <v>4064375</v>
      </c>
      <c r="AU240" s="28">
        <f t="shared" si="728"/>
        <v>772231.25</v>
      </c>
      <c r="AV240" s="30">
        <f t="shared" si="729"/>
        <v>4836606.25</v>
      </c>
      <c r="AW240" s="26">
        <v>1</v>
      </c>
      <c r="AX240" s="27">
        <v>3500000</v>
      </c>
      <c r="AY240" s="27">
        <v>4025000</v>
      </c>
      <c r="AZ240" s="145"/>
      <c r="BA240" s="145"/>
      <c r="BB240" s="143">
        <f t="shared" si="772"/>
        <v>9.8666062491146164E-2</v>
      </c>
      <c r="BC240" s="27">
        <f t="shared" si="730"/>
        <v>3762500</v>
      </c>
      <c r="BD240" s="27">
        <f t="shared" si="731"/>
        <v>714875</v>
      </c>
      <c r="BE240" s="27">
        <f t="shared" si="732"/>
        <v>4477375</v>
      </c>
      <c r="BF240" s="26">
        <v>1</v>
      </c>
      <c r="BG240" s="27">
        <v>2800000</v>
      </c>
      <c r="BH240" s="27">
        <v>2660000</v>
      </c>
      <c r="BI240" s="145"/>
      <c r="BJ240" s="145"/>
      <c r="BK240" s="143">
        <f t="shared" si="773"/>
        <v>3.6261886214694741E-2</v>
      </c>
      <c r="BL240" s="27">
        <f t="shared" si="811"/>
        <v>2730000</v>
      </c>
      <c r="BM240" s="27">
        <f t="shared" si="812"/>
        <v>518700</v>
      </c>
      <c r="BN240" s="28">
        <f t="shared" si="813"/>
        <v>3248700</v>
      </c>
      <c r="BO240" s="26">
        <v>1</v>
      </c>
      <c r="BP240" s="27">
        <v>2800000</v>
      </c>
      <c r="BQ240" s="27">
        <v>3024000</v>
      </c>
      <c r="BR240" s="148"/>
      <c r="BS240" s="148"/>
      <c r="BT240" s="143">
        <f t="shared" si="774"/>
        <v>5.4392829322042119E-2</v>
      </c>
      <c r="BU240" s="27">
        <f t="shared" si="814"/>
        <v>2912000</v>
      </c>
      <c r="BV240" s="28">
        <f t="shared" si="815"/>
        <v>553280</v>
      </c>
      <c r="BW240" s="30">
        <f t="shared" si="816"/>
        <v>3465280</v>
      </c>
      <c r="BX240" s="26">
        <v>1</v>
      </c>
      <c r="BY240" s="28">
        <v>2800000</v>
      </c>
      <c r="BZ240" s="28">
        <v>3024000</v>
      </c>
      <c r="CA240" s="156"/>
      <c r="CB240" s="156"/>
      <c r="CC240" s="177">
        <f t="shared" si="775"/>
        <v>5.4392829322042119E-2</v>
      </c>
      <c r="CD240" s="28">
        <f t="shared" si="817"/>
        <v>2912000</v>
      </c>
      <c r="CE240" s="28">
        <f t="shared" si="818"/>
        <v>553280</v>
      </c>
      <c r="CF240" s="29">
        <f t="shared" si="819"/>
        <v>3465280</v>
      </c>
      <c r="CG240" s="26">
        <v>1</v>
      </c>
      <c r="CH240" s="27">
        <v>2240000</v>
      </c>
      <c r="CI240" s="27">
        <v>2083200</v>
      </c>
      <c r="CJ240" s="148"/>
      <c r="CK240" s="148"/>
      <c r="CL240" s="143">
        <f t="shared" si="820"/>
        <v>5.1292719878816916E-2</v>
      </c>
      <c r="CM240" s="27">
        <f t="shared" si="821"/>
        <v>2161600</v>
      </c>
      <c r="CN240" s="27">
        <f t="shared" si="822"/>
        <v>410704</v>
      </c>
      <c r="CO240" s="28">
        <f t="shared" si="823"/>
        <v>2572304</v>
      </c>
      <c r="CP240" s="26">
        <v>1</v>
      </c>
      <c r="CQ240" s="27">
        <v>2240000</v>
      </c>
      <c r="CR240" s="27">
        <v>2083200</v>
      </c>
      <c r="CS240" s="148"/>
      <c r="CT240" s="148"/>
      <c r="CU240" s="143">
        <f t="shared" si="776"/>
        <v>5.1292719878816916E-2</v>
      </c>
      <c r="CV240" s="27">
        <f t="shared" si="824"/>
        <v>2161600</v>
      </c>
      <c r="CW240" s="28">
        <f t="shared" si="825"/>
        <v>410704</v>
      </c>
      <c r="CX240" s="29">
        <f t="shared" si="826"/>
        <v>2572304</v>
      </c>
      <c r="CY240" s="26">
        <v>1</v>
      </c>
      <c r="CZ240" s="27">
        <v>2240000</v>
      </c>
      <c r="DA240" s="27">
        <v>1792000</v>
      </c>
      <c r="DB240" s="133"/>
      <c r="DC240" s="133"/>
      <c r="DD240" s="143">
        <f t="shared" si="777"/>
        <v>0.15713484026367722</v>
      </c>
      <c r="DE240" s="27">
        <f t="shared" si="827"/>
        <v>2016000</v>
      </c>
      <c r="DF240" s="27">
        <f t="shared" si="828"/>
        <v>383040</v>
      </c>
      <c r="DG240" s="28">
        <f t="shared" si="829"/>
        <v>2399040</v>
      </c>
      <c r="DH240" s="26">
        <v>1</v>
      </c>
      <c r="DI240" s="28">
        <v>2240000</v>
      </c>
      <c r="DJ240" s="28">
        <v>2688000</v>
      </c>
      <c r="DK240" s="182"/>
      <c r="DL240" s="177">
        <f t="shared" si="796"/>
        <v>0.12856486930664501</v>
      </c>
      <c r="DM240" s="28">
        <f t="shared" si="830"/>
        <v>2464000</v>
      </c>
      <c r="DN240" s="28">
        <f t="shared" si="831"/>
        <v>468160</v>
      </c>
      <c r="DO240" s="30">
        <f t="shared" si="832"/>
        <v>2932160</v>
      </c>
    </row>
    <row r="241" spans="1:119" ht="21" customHeight="1" x14ac:dyDescent="0.25">
      <c r="A241" s="66" t="s">
        <v>386</v>
      </c>
      <c r="B241" s="67" t="s">
        <v>376</v>
      </c>
      <c r="C241" s="68" t="s">
        <v>387</v>
      </c>
      <c r="D241" s="26">
        <v>1</v>
      </c>
      <c r="E241" s="27">
        <v>3500000</v>
      </c>
      <c r="F241" s="27">
        <v>3325000</v>
      </c>
      <c r="G241" s="133"/>
      <c r="H241" s="133"/>
      <c r="I241" s="143">
        <f t="shared" si="717"/>
        <v>3.6261886214694741E-2</v>
      </c>
      <c r="J241" s="27">
        <f t="shared" si="768"/>
        <v>3412500</v>
      </c>
      <c r="K241" s="28">
        <f t="shared" si="718"/>
        <v>648375</v>
      </c>
      <c r="L241" s="29">
        <f t="shared" si="778"/>
        <v>4060875</v>
      </c>
      <c r="M241" s="26">
        <v>1</v>
      </c>
      <c r="N241" s="27">
        <v>3500000</v>
      </c>
      <c r="O241" s="27">
        <v>3150000</v>
      </c>
      <c r="P241" s="145"/>
      <c r="Q241" s="145"/>
      <c r="R241" s="143">
        <f t="shared" si="719"/>
        <v>7.4432292756478682E-2</v>
      </c>
      <c r="S241" s="27">
        <f t="shared" si="720"/>
        <v>3325000</v>
      </c>
      <c r="T241" s="28">
        <f t="shared" si="721"/>
        <v>631750</v>
      </c>
      <c r="U241" s="30">
        <f t="shared" si="722"/>
        <v>3956750</v>
      </c>
      <c r="V241" s="26">
        <v>1</v>
      </c>
      <c r="W241" s="27">
        <v>3500000</v>
      </c>
      <c r="X241" s="27">
        <v>3780000</v>
      </c>
      <c r="Y241" s="145"/>
      <c r="Z241" s="145"/>
      <c r="AA241" s="143">
        <f t="shared" si="723"/>
        <v>5.4392829322042112E-2</v>
      </c>
      <c r="AB241" s="27">
        <f t="shared" si="724"/>
        <v>3640000</v>
      </c>
      <c r="AC241" s="28">
        <f t="shared" si="725"/>
        <v>691600</v>
      </c>
      <c r="AD241" s="29">
        <f t="shared" si="726"/>
        <v>4331600</v>
      </c>
      <c r="AE241" s="26">
        <v>1</v>
      </c>
      <c r="AF241" s="27">
        <v>3500000</v>
      </c>
      <c r="AG241" s="27">
        <v>3920000</v>
      </c>
      <c r="AH241" s="145"/>
      <c r="AI241" s="145"/>
      <c r="AJ241" s="143">
        <f t="shared" si="769"/>
        <v>8.0049824285269522E-2</v>
      </c>
      <c r="AK241" s="27">
        <f t="shared" si="833"/>
        <v>3710000</v>
      </c>
      <c r="AL241" s="28">
        <f t="shared" si="770"/>
        <v>704900</v>
      </c>
      <c r="AM241" s="30">
        <f t="shared" si="834"/>
        <v>4414900</v>
      </c>
      <c r="AN241" s="26">
        <v>1</v>
      </c>
      <c r="AO241" s="27">
        <v>3500000</v>
      </c>
      <c r="AP241" s="27">
        <v>4628750</v>
      </c>
      <c r="AQ241" s="145"/>
      <c r="AR241" s="145"/>
      <c r="AS241" s="143">
        <f t="shared" si="771"/>
        <v>0.19637626431230276</v>
      </c>
      <c r="AT241" s="27">
        <f t="shared" si="727"/>
        <v>4064375</v>
      </c>
      <c r="AU241" s="28">
        <f t="shared" si="728"/>
        <v>772231.25</v>
      </c>
      <c r="AV241" s="30">
        <f t="shared" si="729"/>
        <v>4836606.25</v>
      </c>
      <c r="AW241" s="26">
        <v>1</v>
      </c>
      <c r="AX241" s="27">
        <v>3500000</v>
      </c>
      <c r="AY241" s="27">
        <v>4025000</v>
      </c>
      <c r="AZ241" s="145"/>
      <c r="BA241" s="145"/>
      <c r="BB241" s="143">
        <f t="shared" si="772"/>
        <v>9.8666062491146164E-2</v>
      </c>
      <c r="BC241" s="27">
        <f t="shared" si="730"/>
        <v>3762500</v>
      </c>
      <c r="BD241" s="27">
        <f t="shared" si="731"/>
        <v>714875</v>
      </c>
      <c r="BE241" s="27">
        <f t="shared" si="732"/>
        <v>4477375</v>
      </c>
      <c r="BF241" s="26">
        <v>1</v>
      </c>
      <c r="BG241" s="27">
        <v>2800000</v>
      </c>
      <c r="BH241" s="27">
        <v>2660000</v>
      </c>
      <c r="BI241" s="145"/>
      <c r="BJ241" s="145"/>
      <c r="BK241" s="143">
        <f t="shared" si="773"/>
        <v>3.6261886214694741E-2</v>
      </c>
      <c r="BL241" s="27">
        <f t="shared" si="811"/>
        <v>2730000</v>
      </c>
      <c r="BM241" s="27">
        <f t="shared" si="812"/>
        <v>518700</v>
      </c>
      <c r="BN241" s="28">
        <f t="shared" si="813"/>
        <v>3248700</v>
      </c>
      <c r="BO241" s="26">
        <v>1</v>
      </c>
      <c r="BP241" s="27">
        <v>2800000</v>
      </c>
      <c r="BQ241" s="27">
        <v>3024000</v>
      </c>
      <c r="BR241" s="148"/>
      <c r="BS241" s="148"/>
      <c r="BT241" s="143">
        <f t="shared" si="774"/>
        <v>5.4392829322042119E-2</v>
      </c>
      <c r="BU241" s="27">
        <f t="shared" si="814"/>
        <v>2912000</v>
      </c>
      <c r="BV241" s="28">
        <f t="shared" si="815"/>
        <v>553280</v>
      </c>
      <c r="BW241" s="30">
        <f t="shared" si="816"/>
        <v>3465280</v>
      </c>
      <c r="BX241" s="26">
        <v>1</v>
      </c>
      <c r="BY241" s="28">
        <v>2800000</v>
      </c>
      <c r="BZ241" s="28">
        <v>3024000</v>
      </c>
      <c r="CA241" s="156"/>
      <c r="CB241" s="156"/>
      <c r="CC241" s="177">
        <f t="shared" si="775"/>
        <v>5.4392829322042119E-2</v>
      </c>
      <c r="CD241" s="28">
        <f t="shared" si="817"/>
        <v>2912000</v>
      </c>
      <c r="CE241" s="28">
        <f t="shared" si="818"/>
        <v>553280</v>
      </c>
      <c r="CF241" s="29">
        <f t="shared" si="819"/>
        <v>3465280</v>
      </c>
      <c r="CG241" s="26">
        <v>1</v>
      </c>
      <c r="CH241" s="27">
        <v>2240000</v>
      </c>
      <c r="CI241" s="27">
        <v>2083200</v>
      </c>
      <c r="CJ241" s="148"/>
      <c r="CK241" s="148"/>
      <c r="CL241" s="143">
        <f t="shared" si="820"/>
        <v>5.1292719878816916E-2</v>
      </c>
      <c r="CM241" s="27">
        <f t="shared" si="821"/>
        <v>2161600</v>
      </c>
      <c r="CN241" s="27">
        <f t="shared" si="822"/>
        <v>410704</v>
      </c>
      <c r="CO241" s="28">
        <f t="shared" si="823"/>
        <v>2572304</v>
      </c>
      <c r="CP241" s="26">
        <v>1</v>
      </c>
      <c r="CQ241" s="27">
        <v>2240000</v>
      </c>
      <c r="CR241" s="27">
        <v>2083200</v>
      </c>
      <c r="CS241" s="148"/>
      <c r="CT241" s="148"/>
      <c r="CU241" s="143">
        <f t="shared" si="776"/>
        <v>5.1292719878816916E-2</v>
      </c>
      <c r="CV241" s="27">
        <f t="shared" si="824"/>
        <v>2161600</v>
      </c>
      <c r="CW241" s="28">
        <f t="shared" si="825"/>
        <v>410704</v>
      </c>
      <c r="CX241" s="29">
        <f t="shared" si="826"/>
        <v>2572304</v>
      </c>
      <c r="CY241" s="26">
        <v>1</v>
      </c>
      <c r="CZ241" s="27">
        <v>2240000</v>
      </c>
      <c r="DA241" s="27">
        <v>1792000</v>
      </c>
      <c r="DB241" s="133"/>
      <c r="DC241" s="133"/>
      <c r="DD241" s="143">
        <f t="shared" si="777"/>
        <v>0.15713484026367722</v>
      </c>
      <c r="DE241" s="27">
        <f t="shared" si="827"/>
        <v>2016000</v>
      </c>
      <c r="DF241" s="27">
        <f t="shared" si="828"/>
        <v>383040</v>
      </c>
      <c r="DG241" s="28">
        <f t="shared" si="829"/>
        <v>2399040</v>
      </c>
      <c r="DH241" s="26">
        <v>1</v>
      </c>
      <c r="DI241" s="28">
        <v>2240000</v>
      </c>
      <c r="DJ241" s="28">
        <v>2688000</v>
      </c>
      <c r="DK241" s="182"/>
      <c r="DL241" s="177">
        <f t="shared" si="796"/>
        <v>0.12856486930664501</v>
      </c>
      <c r="DM241" s="28">
        <f t="shared" si="830"/>
        <v>2464000</v>
      </c>
      <c r="DN241" s="28">
        <f t="shared" si="831"/>
        <v>468160</v>
      </c>
      <c r="DO241" s="30">
        <f t="shared" si="832"/>
        <v>2932160</v>
      </c>
    </row>
    <row r="242" spans="1:119" ht="21" customHeight="1" x14ac:dyDescent="0.25">
      <c r="A242" s="66" t="s">
        <v>388</v>
      </c>
      <c r="B242" s="67" t="s">
        <v>376</v>
      </c>
      <c r="C242" s="68" t="s">
        <v>389</v>
      </c>
      <c r="D242" s="26">
        <v>1</v>
      </c>
      <c r="E242" s="27">
        <v>12000000</v>
      </c>
      <c r="F242" s="27">
        <v>11400000</v>
      </c>
      <c r="G242" s="133"/>
      <c r="H242" s="133"/>
      <c r="I242" s="143">
        <f t="shared" si="717"/>
        <v>3.6261886214694741E-2</v>
      </c>
      <c r="J242" s="27">
        <f t="shared" si="768"/>
        <v>11700000</v>
      </c>
      <c r="K242" s="28">
        <f t="shared" si="718"/>
        <v>2223000</v>
      </c>
      <c r="L242" s="29">
        <f t="shared" si="778"/>
        <v>13923000</v>
      </c>
      <c r="M242" s="26">
        <v>1</v>
      </c>
      <c r="N242" s="27">
        <v>12000000</v>
      </c>
      <c r="O242" s="27">
        <v>10800000</v>
      </c>
      <c r="P242" s="145"/>
      <c r="Q242" s="145"/>
      <c r="R242" s="143">
        <f t="shared" si="719"/>
        <v>7.4432292756478682E-2</v>
      </c>
      <c r="S242" s="27">
        <f t="shared" si="720"/>
        <v>11400000</v>
      </c>
      <c r="T242" s="28">
        <f t="shared" si="721"/>
        <v>2166000</v>
      </c>
      <c r="U242" s="30">
        <f t="shared" si="722"/>
        <v>13566000</v>
      </c>
      <c r="V242" s="26">
        <v>1</v>
      </c>
      <c r="W242" s="27">
        <v>12000000</v>
      </c>
      <c r="X242" s="27">
        <v>12960000</v>
      </c>
      <c r="Y242" s="145"/>
      <c r="Z242" s="145"/>
      <c r="AA242" s="143">
        <f t="shared" si="723"/>
        <v>5.4392829322042112E-2</v>
      </c>
      <c r="AB242" s="27">
        <f t="shared" si="724"/>
        <v>12480000</v>
      </c>
      <c r="AC242" s="28">
        <f t="shared" si="725"/>
        <v>2371200</v>
      </c>
      <c r="AD242" s="29">
        <f t="shared" si="726"/>
        <v>14851200</v>
      </c>
      <c r="AE242" s="26">
        <v>1</v>
      </c>
      <c r="AF242" s="27">
        <v>12000000</v>
      </c>
      <c r="AG242" s="27">
        <v>13440000</v>
      </c>
      <c r="AH242" s="145"/>
      <c r="AI242" s="145"/>
      <c r="AJ242" s="143">
        <f t="shared" si="769"/>
        <v>8.0049824285269536E-2</v>
      </c>
      <c r="AK242" s="27">
        <f t="shared" si="833"/>
        <v>12720000</v>
      </c>
      <c r="AL242" s="28">
        <f t="shared" si="770"/>
        <v>2416800</v>
      </c>
      <c r="AM242" s="30">
        <f t="shared" si="834"/>
        <v>15136800</v>
      </c>
      <c r="AN242" s="26">
        <v>1</v>
      </c>
      <c r="AO242" s="27">
        <v>12000000</v>
      </c>
      <c r="AP242" s="27">
        <v>15870000</v>
      </c>
      <c r="AQ242" s="145"/>
      <c r="AR242" s="145"/>
      <c r="AS242" s="143">
        <f t="shared" si="771"/>
        <v>0.19637626431230276</v>
      </c>
      <c r="AT242" s="27">
        <f t="shared" si="727"/>
        <v>13935000</v>
      </c>
      <c r="AU242" s="28">
        <f t="shared" si="728"/>
        <v>2647650</v>
      </c>
      <c r="AV242" s="30">
        <f t="shared" si="729"/>
        <v>16582650</v>
      </c>
      <c r="AW242" s="26">
        <v>1</v>
      </c>
      <c r="AX242" s="27">
        <v>12000000</v>
      </c>
      <c r="AY242" s="27">
        <v>13800000</v>
      </c>
      <c r="AZ242" s="145"/>
      <c r="BA242" s="145"/>
      <c r="BB242" s="143">
        <f t="shared" si="772"/>
        <v>9.8666062491146164E-2</v>
      </c>
      <c r="BC242" s="27">
        <f t="shared" si="730"/>
        <v>12900000</v>
      </c>
      <c r="BD242" s="27">
        <f t="shared" si="731"/>
        <v>2451000</v>
      </c>
      <c r="BE242" s="27">
        <f t="shared" si="732"/>
        <v>15351000</v>
      </c>
      <c r="BF242" s="26">
        <v>1</v>
      </c>
      <c r="BG242" s="27">
        <v>9600000</v>
      </c>
      <c r="BH242" s="27">
        <v>9120000</v>
      </c>
      <c r="BI242" s="145"/>
      <c r="BJ242" s="145"/>
      <c r="BK242" s="143">
        <f t="shared" si="773"/>
        <v>3.6261886214694741E-2</v>
      </c>
      <c r="BL242" s="27">
        <f t="shared" si="811"/>
        <v>9360000</v>
      </c>
      <c r="BM242" s="27">
        <f t="shared" si="812"/>
        <v>1778400</v>
      </c>
      <c r="BN242" s="28">
        <f t="shared" si="813"/>
        <v>11138400</v>
      </c>
      <c r="BO242" s="26">
        <v>1</v>
      </c>
      <c r="BP242" s="27">
        <v>9600000</v>
      </c>
      <c r="BQ242" s="27">
        <v>10368000</v>
      </c>
      <c r="BR242" s="148"/>
      <c r="BS242" s="148"/>
      <c r="BT242" s="143">
        <f t="shared" si="774"/>
        <v>5.4392829322042112E-2</v>
      </c>
      <c r="BU242" s="27">
        <f t="shared" si="814"/>
        <v>9984000</v>
      </c>
      <c r="BV242" s="28">
        <f t="shared" si="815"/>
        <v>1896960</v>
      </c>
      <c r="BW242" s="30">
        <f t="shared" si="816"/>
        <v>11880960</v>
      </c>
      <c r="BX242" s="26">
        <v>1</v>
      </c>
      <c r="BY242" s="28">
        <v>9600000</v>
      </c>
      <c r="BZ242" s="28">
        <v>10368000</v>
      </c>
      <c r="CA242" s="156"/>
      <c r="CB242" s="156"/>
      <c r="CC242" s="177">
        <f t="shared" si="775"/>
        <v>5.4392829322042112E-2</v>
      </c>
      <c r="CD242" s="28">
        <f t="shared" si="817"/>
        <v>9984000</v>
      </c>
      <c r="CE242" s="28">
        <f t="shared" si="818"/>
        <v>1896960</v>
      </c>
      <c r="CF242" s="29">
        <f t="shared" si="819"/>
        <v>11880960</v>
      </c>
      <c r="CG242" s="26">
        <v>1</v>
      </c>
      <c r="CH242" s="27">
        <v>7680000</v>
      </c>
      <c r="CI242" s="27">
        <v>7142400</v>
      </c>
      <c r="CJ242" s="148"/>
      <c r="CK242" s="148"/>
      <c r="CL242" s="143">
        <f t="shared" si="820"/>
        <v>5.1292719878816916E-2</v>
      </c>
      <c r="CM242" s="27">
        <f t="shared" si="821"/>
        <v>7411200</v>
      </c>
      <c r="CN242" s="27">
        <f t="shared" si="822"/>
        <v>1408128</v>
      </c>
      <c r="CO242" s="28">
        <f t="shared" si="823"/>
        <v>8819328</v>
      </c>
      <c r="CP242" s="26">
        <v>1</v>
      </c>
      <c r="CQ242" s="27">
        <v>7680000</v>
      </c>
      <c r="CR242" s="27">
        <v>7142400</v>
      </c>
      <c r="CS242" s="148"/>
      <c r="CT242" s="148"/>
      <c r="CU242" s="143">
        <f t="shared" si="776"/>
        <v>5.1292719878816916E-2</v>
      </c>
      <c r="CV242" s="27">
        <f t="shared" si="824"/>
        <v>7411200</v>
      </c>
      <c r="CW242" s="28">
        <f t="shared" si="825"/>
        <v>1408128</v>
      </c>
      <c r="CX242" s="29">
        <f t="shared" si="826"/>
        <v>8819328</v>
      </c>
      <c r="CY242" s="26">
        <v>1</v>
      </c>
      <c r="CZ242" s="27">
        <v>7680000</v>
      </c>
      <c r="DA242" s="27">
        <v>6144000</v>
      </c>
      <c r="DB242" s="133"/>
      <c r="DC242" s="133"/>
      <c r="DD242" s="143">
        <f t="shared" si="777"/>
        <v>0.15713484026367722</v>
      </c>
      <c r="DE242" s="27">
        <f t="shared" si="827"/>
        <v>6912000</v>
      </c>
      <c r="DF242" s="27">
        <f t="shared" si="828"/>
        <v>1313280</v>
      </c>
      <c r="DG242" s="28">
        <f t="shared" si="829"/>
        <v>8225280</v>
      </c>
      <c r="DH242" s="26">
        <v>1</v>
      </c>
      <c r="DI242" s="28">
        <v>7680000</v>
      </c>
      <c r="DJ242" s="28">
        <v>9216000</v>
      </c>
      <c r="DK242" s="182"/>
      <c r="DL242" s="177">
        <f t="shared" si="796"/>
        <v>0.12856486930664499</v>
      </c>
      <c r="DM242" s="28">
        <f t="shared" si="830"/>
        <v>8448000</v>
      </c>
      <c r="DN242" s="28">
        <f t="shared" si="831"/>
        <v>1605120</v>
      </c>
      <c r="DO242" s="30">
        <f t="shared" si="832"/>
        <v>10053120</v>
      </c>
    </row>
    <row r="243" spans="1:119" ht="21" customHeight="1" x14ac:dyDescent="0.25">
      <c r="A243" s="66" t="s">
        <v>390</v>
      </c>
      <c r="B243" s="67" t="s">
        <v>376</v>
      </c>
      <c r="C243" s="68" t="s">
        <v>391</v>
      </c>
      <c r="D243" s="26">
        <v>1</v>
      </c>
      <c r="E243" s="27">
        <v>3000000</v>
      </c>
      <c r="F243" s="27">
        <v>2850000</v>
      </c>
      <c r="G243" s="133"/>
      <c r="H243" s="133"/>
      <c r="I243" s="143">
        <f t="shared" ref="I243:I281" si="835">+STDEVA(E243:F243)/AVERAGE(E243:F243)</f>
        <v>3.6261886214694741E-2</v>
      </c>
      <c r="J243" s="27">
        <f t="shared" si="768"/>
        <v>2925000</v>
      </c>
      <c r="K243" s="28">
        <f t="shared" ref="K243:K281" si="836">J243*19%</f>
        <v>555750</v>
      </c>
      <c r="L243" s="29">
        <f t="shared" si="778"/>
        <v>3480750</v>
      </c>
      <c r="M243" s="26">
        <v>1</v>
      </c>
      <c r="N243" s="27">
        <v>3000000</v>
      </c>
      <c r="O243" s="27">
        <v>2700000</v>
      </c>
      <c r="P243" s="145"/>
      <c r="Q243" s="145"/>
      <c r="R243" s="143">
        <f t="shared" ref="R243:R281" si="837">+STDEVA(N243:O243)/AVERAGE(N243:O243)</f>
        <v>7.4432292756478682E-2</v>
      </c>
      <c r="S243" s="27">
        <f t="shared" ref="S243:S260" si="838">+AVERAGE(N243:P243)</f>
        <v>2850000</v>
      </c>
      <c r="T243" s="28">
        <f t="shared" ref="T243:T260" si="839">+S243*19%</f>
        <v>541500</v>
      </c>
      <c r="U243" s="30">
        <f t="shared" ref="U243:U260" si="840">+T243+S243</f>
        <v>3391500</v>
      </c>
      <c r="V243" s="26">
        <v>1</v>
      </c>
      <c r="W243" s="27">
        <v>3000000</v>
      </c>
      <c r="X243" s="27">
        <v>3240000</v>
      </c>
      <c r="Y243" s="145"/>
      <c r="Z243" s="145"/>
      <c r="AA243" s="143">
        <f t="shared" ref="AA243:AA260" si="841">+STDEVA(W243:X243)/AVERAGE(W243:X243)</f>
        <v>5.4392829322042112E-2</v>
      </c>
      <c r="AB243" s="27">
        <f t="shared" ref="AB243:AB260" si="842">+AVERAGE(W243:Y243)</f>
        <v>3120000</v>
      </c>
      <c r="AC243" s="28">
        <f t="shared" ref="AC243:AC260" si="843">+AB243*19%</f>
        <v>592800</v>
      </c>
      <c r="AD243" s="29">
        <f t="shared" ref="AD243:AD260" si="844">+AC243+AB243</f>
        <v>3712800</v>
      </c>
      <c r="AE243" s="26">
        <v>1</v>
      </c>
      <c r="AF243" s="27">
        <v>3000000</v>
      </c>
      <c r="AG243" s="27">
        <v>3360000</v>
      </c>
      <c r="AH243" s="145"/>
      <c r="AI243" s="145"/>
      <c r="AJ243" s="143">
        <f t="shared" si="769"/>
        <v>8.0049824285269536E-2</v>
      </c>
      <c r="AK243" s="27">
        <f t="shared" si="833"/>
        <v>3180000</v>
      </c>
      <c r="AL243" s="28">
        <f t="shared" si="770"/>
        <v>604200</v>
      </c>
      <c r="AM243" s="30">
        <f t="shared" si="834"/>
        <v>3784200</v>
      </c>
      <c r="AN243" s="26">
        <v>1</v>
      </c>
      <c r="AO243" s="27">
        <v>3000000</v>
      </c>
      <c r="AP243" s="27">
        <v>3967500</v>
      </c>
      <c r="AQ243" s="145"/>
      <c r="AR243" s="145"/>
      <c r="AS243" s="143">
        <f t="shared" si="771"/>
        <v>0.19637626431230276</v>
      </c>
      <c r="AT243" s="27">
        <f t="shared" ref="AT243:AT306" si="845">+AVERAGE(AO243:AQ243)</f>
        <v>3483750</v>
      </c>
      <c r="AU243" s="28">
        <f t="shared" ref="AU243:AU306" si="846">+AT243*19%</f>
        <v>661912.5</v>
      </c>
      <c r="AV243" s="30">
        <f t="shared" ref="AV243:AV306" si="847">+AU243+AT243</f>
        <v>4145662.5</v>
      </c>
      <c r="AW243" s="26">
        <v>1</v>
      </c>
      <c r="AX243" s="27">
        <v>3000000</v>
      </c>
      <c r="AY243" s="27">
        <v>3450000</v>
      </c>
      <c r="AZ243" s="145"/>
      <c r="BA243" s="145"/>
      <c r="BB243" s="143">
        <f t="shared" si="772"/>
        <v>9.8666062491146164E-2</v>
      </c>
      <c r="BC243" s="27">
        <f t="shared" ref="BC243:BC306" si="848">+AVERAGE(AX243:AZ243)</f>
        <v>3225000</v>
      </c>
      <c r="BD243" s="27">
        <f t="shared" ref="BD243:BD306" si="849">+BC243*19%</f>
        <v>612750</v>
      </c>
      <c r="BE243" s="27">
        <f t="shared" ref="BE243:BE306" si="850">+BD243+BC243</f>
        <v>3837750</v>
      </c>
      <c r="BF243" s="26">
        <v>1</v>
      </c>
      <c r="BG243" s="27">
        <v>2400000</v>
      </c>
      <c r="BH243" s="27">
        <v>2280000</v>
      </c>
      <c r="BI243" s="145"/>
      <c r="BJ243" s="145"/>
      <c r="BK243" s="143">
        <f t="shared" si="773"/>
        <v>3.6261886214694741E-2</v>
      </c>
      <c r="BL243" s="27">
        <f t="shared" si="811"/>
        <v>2340000</v>
      </c>
      <c r="BM243" s="27">
        <f t="shared" si="812"/>
        <v>444600</v>
      </c>
      <c r="BN243" s="28">
        <f t="shared" si="813"/>
        <v>2784600</v>
      </c>
      <c r="BO243" s="26">
        <v>1</v>
      </c>
      <c r="BP243" s="27">
        <v>2400000</v>
      </c>
      <c r="BQ243" s="27">
        <v>2592000</v>
      </c>
      <c r="BR243" s="148"/>
      <c r="BS243" s="148"/>
      <c r="BT243" s="143">
        <f t="shared" si="774"/>
        <v>5.4392829322042112E-2</v>
      </c>
      <c r="BU243" s="27">
        <f t="shared" si="814"/>
        <v>2496000</v>
      </c>
      <c r="BV243" s="28">
        <f t="shared" si="815"/>
        <v>474240</v>
      </c>
      <c r="BW243" s="30">
        <f t="shared" si="816"/>
        <v>2970240</v>
      </c>
      <c r="BX243" s="26">
        <v>1</v>
      </c>
      <c r="BY243" s="28">
        <v>2400000</v>
      </c>
      <c r="BZ243" s="28">
        <v>2592000</v>
      </c>
      <c r="CA243" s="156"/>
      <c r="CB243" s="156"/>
      <c r="CC243" s="177">
        <f t="shared" si="775"/>
        <v>5.4392829322042112E-2</v>
      </c>
      <c r="CD243" s="28">
        <f t="shared" si="817"/>
        <v>2496000</v>
      </c>
      <c r="CE243" s="28">
        <f t="shared" si="818"/>
        <v>474240</v>
      </c>
      <c r="CF243" s="29">
        <f t="shared" si="819"/>
        <v>2970240</v>
      </c>
      <c r="CG243" s="26">
        <v>1</v>
      </c>
      <c r="CH243" s="27">
        <v>1920000</v>
      </c>
      <c r="CI243" s="27">
        <v>1785600</v>
      </c>
      <c r="CJ243" s="148"/>
      <c r="CK243" s="148"/>
      <c r="CL243" s="143">
        <f t="shared" si="820"/>
        <v>5.1292719878816916E-2</v>
      </c>
      <c r="CM243" s="27">
        <f t="shared" si="821"/>
        <v>1852800</v>
      </c>
      <c r="CN243" s="27">
        <f t="shared" si="822"/>
        <v>352032</v>
      </c>
      <c r="CO243" s="28">
        <f t="shared" si="823"/>
        <v>2204832</v>
      </c>
      <c r="CP243" s="26">
        <v>1</v>
      </c>
      <c r="CQ243" s="27">
        <v>1920000</v>
      </c>
      <c r="CR243" s="27">
        <v>1785600</v>
      </c>
      <c r="CS243" s="148"/>
      <c r="CT243" s="148"/>
      <c r="CU243" s="143">
        <f t="shared" si="776"/>
        <v>5.1292719878816916E-2</v>
      </c>
      <c r="CV243" s="27">
        <f t="shared" si="824"/>
        <v>1852800</v>
      </c>
      <c r="CW243" s="28">
        <f t="shared" si="825"/>
        <v>352032</v>
      </c>
      <c r="CX243" s="29">
        <f t="shared" si="826"/>
        <v>2204832</v>
      </c>
      <c r="CY243" s="26">
        <v>1</v>
      </c>
      <c r="CZ243" s="27">
        <v>1920000</v>
      </c>
      <c r="DA243" s="27">
        <v>1536000</v>
      </c>
      <c r="DB243" s="133"/>
      <c r="DC243" s="133"/>
      <c r="DD243" s="143">
        <f t="shared" si="777"/>
        <v>0.15713484026367722</v>
      </c>
      <c r="DE243" s="27">
        <f t="shared" si="827"/>
        <v>1728000</v>
      </c>
      <c r="DF243" s="27">
        <f t="shared" si="828"/>
        <v>328320</v>
      </c>
      <c r="DG243" s="28">
        <f t="shared" si="829"/>
        <v>2056320</v>
      </c>
      <c r="DH243" s="26">
        <v>1</v>
      </c>
      <c r="DI243" s="28">
        <v>1920000</v>
      </c>
      <c r="DJ243" s="28">
        <v>2304000</v>
      </c>
      <c r="DK243" s="182"/>
      <c r="DL243" s="177">
        <f t="shared" si="796"/>
        <v>0.12856486930664499</v>
      </c>
      <c r="DM243" s="28">
        <f t="shared" si="830"/>
        <v>2112000</v>
      </c>
      <c r="DN243" s="28">
        <f t="shared" si="831"/>
        <v>401280</v>
      </c>
      <c r="DO243" s="30">
        <f t="shared" si="832"/>
        <v>2513280</v>
      </c>
    </row>
    <row r="244" spans="1:119" ht="21" customHeight="1" x14ac:dyDescent="0.25">
      <c r="A244" s="66" t="s">
        <v>392</v>
      </c>
      <c r="B244" s="67" t="s">
        <v>376</v>
      </c>
      <c r="C244" s="68" t="s">
        <v>393</v>
      </c>
      <c r="D244" s="26">
        <v>1</v>
      </c>
      <c r="E244" s="27">
        <v>3000000</v>
      </c>
      <c r="F244" s="27">
        <v>2850000</v>
      </c>
      <c r="G244" s="133"/>
      <c r="H244" s="133"/>
      <c r="I244" s="143">
        <f t="shared" si="835"/>
        <v>3.6261886214694741E-2</v>
      </c>
      <c r="J244" s="27">
        <f t="shared" si="768"/>
        <v>2925000</v>
      </c>
      <c r="K244" s="28">
        <f t="shared" si="836"/>
        <v>555750</v>
      </c>
      <c r="L244" s="29">
        <f t="shared" si="778"/>
        <v>3480750</v>
      </c>
      <c r="M244" s="26">
        <v>1</v>
      </c>
      <c r="N244" s="27">
        <v>3000000</v>
      </c>
      <c r="O244" s="27">
        <v>2700000</v>
      </c>
      <c r="P244" s="145"/>
      <c r="Q244" s="145"/>
      <c r="R244" s="143">
        <f t="shared" si="837"/>
        <v>7.4432292756478682E-2</v>
      </c>
      <c r="S244" s="27">
        <f t="shared" si="838"/>
        <v>2850000</v>
      </c>
      <c r="T244" s="28">
        <f t="shared" si="839"/>
        <v>541500</v>
      </c>
      <c r="U244" s="30">
        <f t="shared" si="840"/>
        <v>3391500</v>
      </c>
      <c r="V244" s="26">
        <v>1</v>
      </c>
      <c r="W244" s="27">
        <v>3000000</v>
      </c>
      <c r="X244" s="27">
        <v>3240000</v>
      </c>
      <c r="Y244" s="145"/>
      <c r="Z244" s="145"/>
      <c r="AA244" s="143">
        <f t="shared" si="841"/>
        <v>5.4392829322042112E-2</v>
      </c>
      <c r="AB244" s="27">
        <f t="shared" si="842"/>
        <v>3120000</v>
      </c>
      <c r="AC244" s="28">
        <f t="shared" si="843"/>
        <v>592800</v>
      </c>
      <c r="AD244" s="29">
        <f t="shared" si="844"/>
        <v>3712800</v>
      </c>
      <c r="AE244" s="26">
        <v>1</v>
      </c>
      <c r="AF244" s="27">
        <v>3000000</v>
      </c>
      <c r="AG244" s="27">
        <v>3360000</v>
      </c>
      <c r="AH244" s="145"/>
      <c r="AI244" s="145"/>
      <c r="AJ244" s="143">
        <f t="shared" si="769"/>
        <v>8.0049824285269536E-2</v>
      </c>
      <c r="AK244" s="27">
        <f t="shared" si="833"/>
        <v>3180000</v>
      </c>
      <c r="AL244" s="28">
        <f t="shared" si="770"/>
        <v>604200</v>
      </c>
      <c r="AM244" s="30">
        <f t="shared" si="834"/>
        <v>3784200</v>
      </c>
      <c r="AN244" s="26">
        <v>1</v>
      </c>
      <c r="AO244" s="27">
        <v>3000000</v>
      </c>
      <c r="AP244" s="27">
        <v>3967500</v>
      </c>
      <c r="AQ244" s="145"/>
      <c r="AR244" s="145"/>
      <c r="AS244" s="143">
        <f t="shared" si="771"/>
        <v>0.19637626431230276</v>
      </c>
      <c r="AT244" s="27">
        <f t="shared" si="845"/>
        <v>3483750</v>
      </c>
      <c r="AU244" s="28">
        <f t="shared" si="846"/>
        <v>661912.5</v>
      </c>
      <c r="AV244" s="30">
        <f t="shared" si="847"/>
        <v>4145662.5</v>
      </c>
      <c r="AW244" s="26">
        <v>1</v>
      </c>
      <c r="AX244" s="27">
        <v>3000000</v>
      </c>
      <c r="AY244" s="27">
        <v>3450000</v>
      </c>
      <c r="AZ244" s="145"/>
      <c r="BA244" s="145"/>
      <c r="BB244" s="143">
        <f t="shared" si="772"/>
        <v>9.8666062491146164E-2</v>
      </c>
      <c r="BC244" s="27">
        <f t="shared" si="848"/>
        <v>3225000</v>
      </c>
      <c r="BD244" s="27">
        <f t="shared" si="849"/>
        <v>612750</v>
      </c>
      <c r="BE244" s="27">
        <f t="shared" si="850"/>
        <v>3837750</v>
      </c>
      <c r="BF244" s="26">
        <v>1</v>
      </c>
      <c r="BG244" s="27">
        <v>2400000</v>
      </c>
      <c r="BH244" s="27">
        <v>2280000</v>
      </c>
      <c r="BI244" s="145"/>
      <c r="BJ244" s="145"/>
      <c r="BK244" s="143">
        <f t="shared" si="773"/>
        <v>3.6261886214694741E-2</v>
      </c>
      <c r="BL244" s="27">
        <f t="shared" si="811"/>
        <v>2340000</v>
      </c>
      <c r="BM244" s="27">
        <f t="shared" si="812"/>
        <v>444600</v>
      </c>
      <c r="BN244" s="28">
        <f t="shared" si="813"/>
        <v>2784600</v>
      </c>
      <c r="BO244" s="26">
        <v>1</v>
      </c>
      <c r="BP244" s="27">
        <v>2400000</v>
      </c>
      <c r="BQ244" s="27">
        <v>2592000</v>
      </c>
      <c r="BR244" s="148"/>
      <c r="BS244" s="148"/>
      <c r="BT244" s="143">
        <f t="shared" si="774"/>
        <v>5.4392829322042112E-2</v>
      </c>
      <c r="BU244" s="27">
        <f t="shared" si="814"/>
        <v>2496000</v>
      </c>
      <c r="BV244" s="28">
        <f t="shared" si="815"/>
        <v>474240</v>
      </c>
      <c r="BW244" s="30">
        <f t="shared" si="816"/>
        <v>2970240</v>
      </c>
      <c r="BX244" s="26">
        <v>1</v>
      </c>
      <c r="BY244" s="28">
        <v>2400000</v>
      </c>
      <c r="BZ244" s="28">
        <v>2592000</v>
      </c>
      <c r="CA244" s="156"/>
      <c r="CB244" s="156"/>
      <c r="CC244" s="177">
        <f t="shared" si="775"/>
        <v>5.4392829322042112E-2</v>
      </c>
      <c r="CD244" s="28">
        <f t="shared" si="817"/>
        <v>2496000</v>
      </c>
      <c r="CE244" s="28">
        <f t="shared" si="818"/>
        <v>474240</v>
      </c>
      <c r="CF244" s="29">
        <f t="shared" si="819"/>
        <v>2970240</v>
      </c>
      <c r="CG244" s="26">
        <v>1</v>
      </c>
      <c r="CH244" s="27">
        <v>1920000</v>
      </c>
      <c r="CI244" s="27">
        <v>1785600</v>
      </c>
      <c r="CJ244" s="148"/>
      <c r="CK244" s="148"/>
      <c r="CL244" s="143">
        <f t="shared" si="820"/>
        <v>5.1292719878816916E-2</v>
      </c>
      <c r="CM244" s="27">
        <f t="shared" si="821"/>
        <v>1852800</v>
      </c>
      <c r="CN244" s="27">
        <f t="shared" si="822"/>
        <v>352032</v>
      </c>
      <c r="CO244" s="28">
        <f t="shared" si="823"/>
        <v>2204832</v>
      </c>
      <c r="CP244" s="26">
        <v>1</v>
      </c>
      <c r="CQ244" s="27">
        <v>1920000</v>
      </c>
      <c r="CR244" s="27">
        <v>1785600</v>
      </c>
      <c r="CS244" s="148"/>
      <c r="CT244" s="148"/>
      <c r="CU244" s="143">
        <f t="shared" si="776"/>
        <v>5.1292719878816916E-2</v>
      </c>
      <c r="CV244" s="27">
        <f t="shared" si="824"/>
        <v>1852800</v>
      </c>
      <c r="CW244" s="28">
        <f t="shared" si="825"/>
        <v>352032</v>
      </c>
      <c r="CX244" s="29">
        <f t="shared" si="826"/>
        <v>2204832</v>
      </c>
      <c r="CY244" s="26">
        <v>1</v>
      </c>
      <c r="CZ244" s="27">
        <v>1920000</v>
      </c>
      <c r="DA244" s="27">
        <v>1536000</v>
      </c>
      <c r="DB244" s="133"/>
      <c r="DC244" s="133"/>
      <c r="DD244" s="143">
        <f t="shared" si="777"/>
        <v>0.15713484026367722</v>
      </c>
      <c r="DE244" s="27">
        <f t="shared" si="827"/>
        <v>1728000</v>
      </c>
      <c r="DF244" s="27">
        <f t="shared" si="828"/>
        <v>328320</v>
      </c>
      <c r="DG244" s="28">
        <f t="shared" si="829"/>
        <v>2056320</v>
      </c>
      <c r="DH244" s="26">
        <v>1</v>
      </c>
      <c r="DI244" s="28">
        <v>1920000</v>
      </c>
      <c r="DJ244" s="28">
        <v>2304000</v>
      </c>
      <c r="DK244" s="182"/>
      <c r="DL244" s="177">
        <f t="shared" si="796"/>
        <v>0.12856486930664499</v>
      </c>
      <c r="DM244" s="28">
        <f t="shared" si="830"/>
        <v>2112000</v>
      </c>
      <c r="DN244" s="28">
        <f t="shared" si="831"/>
        <v>401280</v>
      </c>
      <c r="DO244" s="30">
        <f t="shared" si="832"/>
        <v>2513280</v>
      </c>
    </row>
    <row r="245" spans="1:119" ht="21" customHeight="1" x14ac:dyDescent="0.25">
      <c r="A245" s="66" t="s">
        <v>394</v>
      </c>
      <c r="B245" s="67" t="s">
        <v>376</v>
      </c>
      <c r="C245" s="68" t="s">
        <v>395</v>
      </c>
      <c r="D245" s="26">
        <v>1</v>
      </c>
      <c r="E245" s="27">
        <v>3000000</v>
      </c>
      <c r="F245" s="27">
        <v>2850000</v>
      </c>
      <c r="G245" s="133"/>
      <c r="H245" s="133"/>
      <c r="I245" s="143">
        <f t="shared" si="835"/>
        <v>3.6261886214694741E-2</v>
      </c>
      <c r="J245" s="27">
        <f t="shared" si="768"/>
        <v>2925000</v>
      </c>
      <c r="K245" s="28">
        <f t="shared" si="836"/>
        <v>555750</v>
      </c>
      <c r="L245" s="29">
        <f t="shared" si="778"/>
        <v>3480750</v>
      </c>
      <c r="M245" s="26">
        <v>1</v>
      </c>
      <c r="N245" s="27">
        <v>3000000</v>
      </c>
      <c r="O245" s="27">
        <v>2700000</v>
      </c>
      <c r="P245" s="145"/>
      <c r="Q245" s="145"/>
      <c r="R245" s="143">
        <f t="shared" si="837"/>
        <v>7.4432292756478682E-2</v>
      </c>
      <c r="S245" s="27">
        <f t="shared" si="838"/>
        <v>2850000</v>
      </c>
      <c r="T245" s="28">
        <f t="shared" si="839"/>
        <v>541500</v>
      </c>
      <c r="U245" s="30">
        <f t="shared" si="840"/>
        <v>3391500</v>
      </c>
      <c r="V245" s="26">
        <v>1</v>
      </c>
      <c r="W245" s="27">
        <v>3000000</v>
      </c>
      <c r="X245" s="27">
        <v>3240000</v>
      </c>
      <c r="Y245" s="145"/>
      <c r="Z245" s="145"/>
      <c r="AA245" s="143">
        <f t="shared" si="841"/>
        <v>5.4392829322042112E-2</v>
      </c>
      <c r="AB245" s="27">
        <f t="shared" si="842"/>
        <v>3120000</v>
      </c>
      <c r="AC245" s="28">
        <f t="shared" si="843"/>
        <v>592800</v>
      </c>
      <c r="AD245" s="29">
        <f t="shared" si="844"/>
        <v>3712800</v>
      </c>
      <c r="AE245" s="26">
        <v>1</v>
      </c>
      <c r="AF245" s="27">
        <v>3000000</v>
      </c>
      <c r="AG245" s="27">
        <v>3360000</v>
      </c>
      <c r="AH245" s="145"/>
      <c r="AI245" s="145"/>
      <c r="AJ245" s="143">
        <f t="shared" si="769"/>
        <v>8.0049824285269536E-2</v>
      </c>
      <c r="AK245" s="27">
        <f t="shared" si="833"/>
        <v>3180000</v>
      </c>
      <c r="AL245" s="28">
        <f t="shared" si="770"/>
        <v>604200</v>
      </c>
      <c r="AM245" s="30">
        <f t="shared" si="834"/>
        <v>3784200</v>
      </c>
      <c r="AN245" s="26">
        <v>1</v>
      </c>
      <c r="AO245" s="27">
        <v>3000000</v>
      </c>
      <c r="AP245" s="27">
        <v>3967500</v>
      </c>
      <c r="AQ245" s="145"/>
      <c r="AR245" s="145"/>
      <c r="AS245" s="143">
        <f t="shared" si="771"/>
        <v>0.19637626431230276</v>
      </c>
      <c r="AT245" s="27">
        <f t="shared" si="845"/>
        <v>3483750</v>
      </c>
      <c r="AU245" s="28">
        <f t="shared" si="846"/>
        <v>661912.5</v>
      </c>
      <c r="AV245" s="30">
        <f t="shared" si="847"/>
        <v>4145662.5</v>
      </c>
      <c r="AW245" s="26">
        <v>1</v>
      </c>
      <c r="AX245" s="27">
        <v>3000000</v>
      </c>
      <c r="AY245" s="27">
        <v>3450000</v>
      </c>
      <c r="AZ245" s="145"/>
      <c r="BA245" s="145"/>
      <c r="BB245" s="143">
        <f t="shared" si="772"/>
        <v>9.8666062491146164E-2</v>
      </c>
      <c r="BC245" s="27">
        <f t="shared" si="848"/>
        <v>3225000</v>
      </c>
      <c r="BD245" s="27">
        <f t="shared" si="849"/>
        <v>612750</v>
      </c>
      <c r="BE245" s="27">
        <f t="shared" si="850"/>
        <v>3837750</v>
      </c>
      <c r="BF245" s="26">
        <v>1</v>
      </c>
      <c r="BG245" s="27">
        <v>2400000</v>
      </c>
      <c r="BH245" s="27">
        <v>2280000</v>
      </c>
      <c r="BI245" s="145"/>
      <c r="BJ245" s="145"/>
      <c r="BK245" s="143">
        <f t="shared" si="773"/>
        <v>3.6261886214694741E-2</v>
      </c>
      <c r="BL245" s="27">
        <f t="shared" si="811"/>
        <v>2340000</v>
      </c>
      <c r="BM245" s="27">
        <f t="shared" si="812"/>
        <v>444600</v>
      </c>
      <c r="BN245" s="28">
        <f t="shared" si="813"/>
        <v>2784600</v>
      </c>
      <c r="BO245" s="26">
        <v>1</v>
      </c>
      <c r="BP245" s="27">
        <v>2400000</v>
      </c>
      <c r="BQ245" s="27">
        <v>2592000</v>
      </c>
      <c r="BR245" s="148"/>
      <c r="BS245" s="148"/>
      <c r="BT245" s="143">
        <f t="shared" si="774"/>
        <v>5.4392829322042112E-2</v>
      </c>
      <c r="BU245" s="27">
        <f t="shared" si="814"/>
        <v>2496000</v>
      </c>
      <c r="BV245" s="28">
        <f t="shared" si="815"/>
        <v>474240</v>
      </c>
      <c r="BW245" s="30">
        <f t="shared" si="816"/>
        <v>2970240</v>
      </c>
      <c r="BX245" s="26">
        <v>1</v>
      </c>
      <c r="BY245" s="28">
        <v>2400000</v>
      </c>
      <c r="BZ245" s="28">
        <v>2592000</v>
      </c>
      <c r="CA245" s="156"/>
      <c r="CB245" s="156"/>
      <c r="CC245" s="177">
        <f t="shared" si="775"/>
        <v>5.4392829322042112E-2</v>
      </c>
      <c r="CD245" s="28">
        <f t="shared" si="817"/>
        <v>2496000</v>
      </c>
      <c r="CE245" s="28">
        <f t="shared" si="818"/>
        <v>474240</v>
      </c>
      <c r="CF245" s="29">
        <f t="shared" si="819"/>
        <v>2970240</v>
      </c>
      <c r="CG245" s="26">
        <v>1</v>
      </c>
      <c r="CH245" s="27">
        <v>1920000</v>
      </c>
      <c r="CI245" s="27">
        <v>1785600</v>
      </c>
      <c r="CJ245" s="148"/>
      <c r="CK245" s="148"/>
      <c r="CL245" s="143">
        <f t="shared" si="820"/>
        <v>5.1292719878816916E-2</v>
      </c>
      <c r="CM245" s="27">
        <f t="shared" si="821"/>
        <v>1852800</v>
      </c>
      <c r="CN245" s="27">
        <f t="shared" si="822"/>
        <v>352032</v>
      </c>
      <c r="CO245" s="28">
        <f t="shared" si="823"/>
        <v>2204832</v>
      </c>
      <c r="CP245" s="26">
        <v>1</v>
      </c>
      <c r="CQ245" s="27">
        <v>1920000</v>
      </c>
      <c r="CR245" s="27">
        <v>1785600</v>
      </c>
      <c r="CS245" s="148"/>
      <c r="CT245" s="148"/>
      <c r="CU245" s="143">
        <f t="shared" si="776"/>
        <v>5.1292719878816916E-2</v>
      </c>
      <c r="CV245" s="27">
        <f t="shared" si="824"/>
        <v>1852800</v>
      </c>
      <c r="CW245" s="28">
        <f t="shared" si="825"/>
        <v>352032</v>
      </c>
      <c r="CX245" s="29">
        <f t="shared" si="826"/>
        <v>2204832</v>
      </c>
      <c r="CY245" s="26">
        <v>1</v>
      </c>
      <c r="CZ245" s="27">
        <v>1920000</v>
      </c>
      <c r="DA245" s="27">
        <v>1536000</v>
      </c>
      <c r="DB245" s="133"/>
      <c r="DC245" s="133"/>
      <c r="DD245" s="143">
        <f t="shared" si="777"/>
        <v>0.15713484026367722</v>
      </c>
      <c r="DE245" s="27">
        <f t="shared" si="827"/>
        <v>1728000</v>
      </c>
      <c r="DF245" s="27">
        <f t="shared" si="828"/>
        <v>328320</v>
      </c>
      <c r="DG245" s="28">
        <f t="shared" si="829"/>
        <v>2056320</v>
      </c>
      <c r="DH245" s="26">
        <v>1</v>
      </c>
      <c r="DI245" s="28">
        <v>1920000</v>
      </c>
      <c r="DJ245" s="28">
        <v>2304000</v>
      </c>
      <c r="DK245" s="182"/>
      <c r="DL245" s="177">
        <f t="shared" si="796"/>
        <v>0.12856486930664499</v>
      </c>
      <c r="DM245" s="28">
        <f t="shared" si="830"/>
        <v>2112000</v>
      </c>
      <c r="DN245" s="28">
        <f t="shared" si="831"/>
        <v>401280</v>
      </c>
      <c r="DO245" s="30">
        <f t="shared" si="832"/>
        <v>2513280</v>
      </c>
    </row>
    <row r="246" spans="1:119" ht="21" customHeight="1" x14ac:dyDescent="0.25">
      <c r="A246" s="66" t="s">
        <v>396</v>
      </c>
      <c r="B246" s="67" t="s">
        <v>376</v>
      </c>
      <c r="C246" s="68" t="s">
        <v>397</v>
      </c>
      <c r="D246" s="26">
        <v>1</v>
      </c>
      <c r="E246" s="27">
        <v>3000000</v>
      </c>
      <c r="F246" s="27">
        <v>2850000</v>
      </c>
      <c r="G246" s="133"/>
      <c r="H246" s="133"/>
      <c r="I246" s="143">
        <f t="shared" si="835"/>
        <v>3.6261886214694741E-2</v>
      </c>
      <c r="J246" s="27">
        <f t="shared" si="768"/>
        <v>2925000</v>
      </c>
      <c r="K246" s="28">
        <f t="shared" si="836"/>
        <v>555750</v>
      </c>
      <c r="L246" s="29">
        <f t="shared" si="778"/>
        <v>3480750</v>
      </c>
      <c r="M246" s="26">
        <v>1</v>
      </c>
      <c r="N246" s="27">
        <v>3000000</v>
      </c>
      <c r="O246" s="27">
        <v>2700000</v>
      </c>
      <c r="P246" s="145"/>
      <c r="Q246" s="145"/>
      <c r="R246" s="143">
        <f t="shared" si="837"/>
        <v>7.4432292756478682E-2</v>
      </c>
      <c r="S246" s="27">
        <f t="shared" si="838"/>
        <v>2850000</v>
      </c>
      <c r="T246" s="28">
        <f t="shared" si="839"/>
        <v>541500</v>
      </c>
      <c r="U246" s="30">
        <f t="shared" si="840"/>
        <v>3391500</v>
      </c>
      <c r="V246" s="26">
        <v>1</v>
      </c>
      <c r="W246" s="27">
        <v>3000000</v>
      </c>
      <c r="X246" s="27">
        <v>3240000</v>
      </c>
      <c r="Y246" s="145"/>
      <c r="Z246" s="145"/>
      <c r="AA246" s="143">
        <f t="shared" si="841"/>
        <v>5.4392829322042112E-2</v>
      </c>
      <c r="AB246" s="27">
        <f t="shared" si="842"/>
        <v>3120000</v>
      </c>
      <c r="AC246" s="28">
        <f t="shared" si="843"/>
        <v>592800</v>
      </c>
      <c r="AD246" s="29">
        <f t="shared" si="844"/>
        <v>3712800</v>
      </c>
      <c r="AE246" s="26">
        <v>1</v>
      </c>
      <c r="AF246" s="27">
        <v>3000000</v>
      </c>
      <c r="AG246" s="27">
        <v>3360000</v>
      </c>
      <c r="AH246" s="145"/>
      <c r="AI246" s="145"/>
      <c r="AJ246" s="143">
        <f t="shared" si="769"/>
        <v>8.0049824285269536E-2</v>
      </c>
      <c r="AK246" s="27">
        <f t="shared" si="833"/>
        <v>3180000</v>
      </c>
      <c r="AL246" s="28">
        <f t="shared" si="770"/>
        <v>604200</v>
      </c>
      <c r="AM246" s="30">
        <f t="shared" si="834"/>
        <v>3784200</v>
      </c>
      <c r="AN246" s="26">
        <v>1</v>
      </c>
      <c r="AO246" s="27">
        <v>3000000</v>
      </c>
      <c r="AP246" s="27">
        <v>3967500</v>
      </c>
      <c r="AQ246" s="145"/>
      <c r="AR246" s="145"/>
      <c r="AS246" s="143">
        <f t="shared" si="771"/>
        <v>0.19637626431230276</v>
      </c>
      <c r="AT246" s="27">
        <f t="shared" si="845"/>
        <v>3483750</v>
      </c>
      <c r="AU246" s="28">
        <f t="shared" si="846"/>
        <v>661912.5</v>
      </c>
      <c r="AV246" s="30">
        <f t="shared" si="847"/>
        <v>4145662.5</v>
      </c>
      <c r="AW246" s="26">
        <v>1</v>
      </c>
      <c r="AX246" s="27">
        <v>3000000</v>
      </c>
      <c r="AY246" s="27">
        <v>3450000</v>
      </c>
      <c r="AZ246" s="145"/>
      <c r="BA246" s="145"/>
      <c r="BB246" s="143">
        <f t="shared" si="772"/>
        <v>9.8666062491146164E-2</v>
      </c>
      <c r="BC246" s="27">
        <f t="shared" si="848"/>
        <v>3225000</v>
      </c>
      <c r="BD246" s="27">
        <f t="shared" si="849"/>
        <v>612750</v>
      </c>
      <c r="BE246" s="27">
        <f t="shared" si="850"/>
        <v>3837750</v>
      </c>
      <c r="BF246" s="26">
        <v>1</v>
      </c>
      <c r="BG246" s="27">
        <v>2400000</v>
      </c>
      <c r="BH246" s="27">
        <v>2280000</v>
      </c>
      <c r="BI246" s="145"/>
      <c r="BJ246" s="145"/>
      <c r="BK246" s="143">
        <f t="shared" si="773"/>
        <v>3.6261886214694741E-2</v>
      </c>
      <c r="BL246" s="27">
        <f t="shared" si="811"/>
        <v>2340000</v>
      </c>
      <c r="BM246" s="27">
        <f t="shared" si="812"/>
        <v>444600</v>
      </c>
      <c r="BN246" s="28">
        <f t="shared" si="813"/>
        <v>2784600</v>
      </c>
      <c r="BO246" s="26">
        <v>1</v>
      </c>
      <c r="BP246" s="27">
        <v>2400000</v>
      </c>
      <c r="BQ246" s="27">
        <v>2592000</v>
      </c>
      <c r="BR246" s="148"/>
      <c r="BS246" s="148"/>
      <c r="BT246" s="143">
        <f t="shared" si="774"/>
        <v>5.4392829322042112E-2</v>
      </c>
      <c r="BU246" s="27">
        <f t="shared" si="814"/>
        <v>2496000</v>
      </c>
      <c r="BV246" s="28">
        <f t="shared" si="815"/>
        <v>474240</v>
      </c>
      <c r="BW246" s="30">
        <f t="shared" si="816"/>
        <v>2970240</v>
      </c>
      <c r="BX246" s="26">
        <v>1</v>
      </c>
      <c r="BY246" s="28">
        <v>2400000</v>
      </c>
      <c r="BZ246" s="28">
        <v>2592000</v>
      </c>
      <c r="CA246" s="156"/>
      <c r="CB246" s="156"/>
      <c r="CC246" s="177">
        <f t="shared" si="775"/>
        <v>5.4392829322042112E-2</v>
      </c>
      <c r="CD246" s="28">
        <f t="shared" si="817"/>
        <v>2496000</v>
      </c>
      <c r="CE246" s="28">
        <f t="shared" si="818"/>
        <v>474240</v>
      </c>
      <c r="CF246" s="29">
        <f t="shared" si="819"/>
        <v>2970240</v>
      </c>
      <c r="CG246" s="26">
        <v>1</v>
      </c>
      <c r="CH246" s="27">
        <v>1920000</v>
      </c>
      <c r="CI246" s="27">
        <v>1785600</v>
      </c>
      <c r="CJ246" s="148"/>
      <c r="CK246" s="148"/>
      <c r="CL246" s="143">
        <f t="shared" si="820"/>
        <v>5.1292719878816916E-2</v>
      </c>
      <c r="CM246" s="27">
        <f t="shared" si="821"/>
        <v>1852800</v>
      </c>
      <c r="CN246" s="27">
        <f t="shared" si="822"/>
        <v>352032</v>
      </c>
      <c r="CO246" s="28">
        <f t="shared" si="823"/>
        <v>2204832</v>
      </c>
      <c r="CP246" s="26">
        <v>1</v>
      </c>
      <c r="CQ246" s="27">
        <v>1920000</v>
      </c>
      <c r="CR246" s="27">
        <v>1785600</v>
      </c>
      <c r="CS246" s="148"/>
      <c r="CT246" s="148"/>
      <c r="CU246" s="143">
        <f t="shared" si="776"/>
        <v>5.1292719878816916E-2</v>
      </c>
      <c r="CV246" s="27">
        <f t="shared" si="824"/>
        <v>1852800</v>
      </c>
      <c r="CW246" s="28">
        <f t="shared" si="825"/>
        <v>352032</v>
      </c>
      <c r="CX246" s="29">
        <f t="shared" si="826"/>
        <v>2204832</v>
      </c>
      <c r="CY246" s="26">
        <v>1</v>
      </c>
      <c r="CZ246" s="27">
        <v>1920000</v>
      </c>
      <c r="DA246" s="27">
        <v>1536000</v>
      </c>
      <c r="DB246" s="133"/>
      <c r="DC246" s="133"/>
      <c r="DD246" s="143">
        <f t="shared" si="777"/>
        <v>0.15713484026367722</v>
      </c>
      <c r="DE246" s="27">
        <f t="shared" si="827"/>
        <v>1728000</v>
      </c>
      <c r="DF246" s="27">
        <f t="shared" si="828"/>
        <v>328320</v>
      </c>
      <c r="DG246" s="28">
        <f t="shared" si="829"/>
        <v>2056320</v>
      </c>
      <c r="DH246" s="26">
        <v>1</v>
      </c>
      <c r="DI246" s="28">
        <v>1920000</v>
      </c>
      <c r="DJ246" s="28">
        <v>2304000</v>
      </c>
      <c r="DK246" s="182"/>
      <c r="DL246" s="177">
        <f t="shared" si="796"/>
        <v>0.12856486930664499</v>
      </c>
      <c r="DM246" s="28">
        <f t="shared" si="830"/>
        <v>2112000</v>
      </c>
      <c r="DN246" s="28">
        <f t="shared" si="831"/>
        <v>401280</v>
      </c>
      <c r="DO246" s="30">
        <f t="shared" si="832"/>
        <v>2513280</v>
      </c>
    </row>
    <row r="247" spans="1:119" ht="21" customHeight="1" x14ac:dyDescent="0.25">
      <c r="A247" s="66" t="s">
        <v>398</v>
      </c>
      <c r="B247" s="67" t="s">
        <v>376</v>
      </c>
      <c r="C247" s="68" t="s">
        <v>399</v>
      </c>
      <c r="D247" s="26">
        <v>1</v>
      </c>
      <c r="E247" s="27">
        <v>3000000</v>
      </c>
      <c r="F247" s="27">
        <v>2850000</v>
      </c>
      <c r="G247" s="133"/>
      <c r="H247" s="133"/>
      <c r="I247" s="143">
        <f t="shared" si="835"/>
        <v>3.6261886214694741E-2</v>
      </c>
      <c r="J247" s="27">
        <f t="shared" si="768"/>
        <v>2925000</v>
      </c>
      <c r="K247" s="28">
        <f t="shared" si="836"/>
        <v>555750</v>
      </c>
      <c r="L247" s="29">
        <f t="shared" si="778"/>
        <v>3480750</v>
      </c>
      <c r="M247" s="26">
        <v>1</v>
      </c>
      <c r="N247" s="27">
        <v>3000000</v>
      </c>
      <c r="O247" s="27">
        <v>2700000</v>
      </c>
      <c r="P247" s="145"/>
      <c r="Q247" s="145"/>
      <c r="R247" s="143">
        <f t="shared" si="837"/>
        <v>7.4432292756478682E-2</v>
      </c>
      <c r="S247" s="27">
        <f t="shared" si="838"/>
        <v>2850000</v>
      </c>
      <c r="T247" s="28">
        <f t="shared" si="839"/>
        <v>541500</v>
      </c>
      <c r="U247" s="30">
        <f t="shared" si="840"/>
        <v>3391500</v>
      </c>
      <c r="V247" s="26">
        <v>1</v>
      </c>
      <c r="W247" s="27">
        <v>3000000</v>
      </c>
      <c r="X247" s="27">
        <v>3240000</v>
      </c>
      <c r="Y247" s="145"/>
      <c r="Z247" s="145"/>
      <c r="AA247" s="143">
        <f t="shared" si="841"/>
        <v>5.4392829322042112E-2</v>
      </c>
      <c r="AB247" s="27">
        <f t="shared" si="842"/>
        <v>3120000</v>
      </c>
      <c r="AC247" s="28">
        <f t="shared" si="843"/>
        <v>592800</v>
      </c>
      <c r="AD247" s="29">
        <f t="shared" si="844"/>
        <v>3712800</v>
      </c>
      <c r="AE247" s="26">
        <v>1</v>
      </c>
      <c r="AF247" s="27">
        <v>3000000</v>
      </c>
      <c r="AG247" s="27">
        <v>3360000</v>
      </c>
      <c r="AH247" s="145"/>
      <c r="AI247" s="145"/>
      <c r="AJ247" s="143">
        <f t="shared" si="769"/>
        <v>8.0049824285269536E-2</v>
      </c>
      <c r="AK247" s="27">
        <f t="shared" si="833"/>
        <v>3180000</v>
      </c>
      <c r="AL247" s="28">
        <f t="shared" si="770"/>
        <v>604200</v>
      </c>
      <c r="AM247" s="30">
        <f t="shared" si="834"/>
        <v>3784200</v>
      </c>
      <c r="AN247" s="26">
        <v>1</v>
      </c>
      <c r="AO247" s="27">
        <v>3000000</v>
      </c>
      <c r="AP247" s="27">
        <v>3967500</v>
      </c>
      <c r="AQ247" s="145"/>
      <c r="AR247" s="145"/>
      <c r="AS247" s="143">
        <f t="shared" si="771"/>
        <v>0.19637626431230276</v>
      </c>
      <c r="AT247" s="27">
        <f t="shared" si="845"/>
        <v>3483750</v>
      </c>
      <c r="AU247" s="28">
        <f t="shared" si="846"/>
        <v>661912.5</v>
      </c>
      <c r="AV247" s="30">
        <f t="shared" si="847"/>
        <v>4145662.5</v>
      </c>
      <c r="AW247" s="26">
        <v>1</v>
      </c>
      <c r="AX247" s="27">
        <v>3000000</v>
      </c>
      <c r="AY247" s="27">
        <v>3450000</v>
      </c>
      <c r="AZ247" s="145"/>
      <c r="BA247" s="145"/>
      <c r="BB247" s="143">
        <f t="shared" si="772"/>
        <v>9.8666062491146164E-2</v>
      </c>
      <c r="BC247" s="27">
        <f t="shared" si="848"/>
        <v>3225000</v>
      </c>
      <c r="BD247" s="27">
        <f t="shared" si="849"/>
        <v>612750</v>
      </c>
      <c r="BE247" s="27">
        <f t="shared" si="850"/>
        <v>3837750</v>
      </c>
      <c r="BF247" s="26">
        <v>1</v>
      </c>
      <c r="BG247" s="27">
        <v>2400000</v>
      </c>
      <c r="BH247" s="27">
        <v>2280000</v>
      </c>
      <c r="BI247" s="145"/>
      <c r="BJ247" s="145"/>
      <c r="BK247" s="143">
        <f t="shared" si="773"/>
        <v>3.6261886214694741E-2</v>
      </c>
      <c r="BL247" s="27">
        <f t="shared" si="811"/>
        <v>2340000</v>
      </c>
      <c r="BM247" s="27">
        <f t="shared" si="812"/>
        <v>444600</v>
      </c>
      <c r="BN247" s="28">
        <f t="shared" si="813"/>
        <v>2784600</v>
      </c>
      <c r="BO247" s="26">
        <v>1</v>
      </c>
      <c r="BP247" s="27">
        <v>2400000</v>
      </c>
      <c r="BQ247" s="27">
        <v>2592000</v>
      </c>
      <c r="BR247" s="148"/>
      <c r="BS247" s="148"/>
      <c r="BT247" s="143">
        <f t="shared" si="774"/>
        <v>5.4392829322042112E-2</v>
      </c>
      <c r="BU247" s="27">
        <f t="shared" si="814"/>
        <v>2496000</v>
      </c>
      <c r="BV247" s="28">
        <f t="shared" si="815"/>
        <v>474240</v>
      </c>
      <c r="BW247" s="30">
        <f t="shared" si="816"/>
        <v>2970240</v>
      </c>
      <c r="BX247" s="26">
        <v>1</v>
      </c>
      <c r="BY247" s="28">
        <v>2400000</v>
      </c>
      <c r="BZ247" s="28">
        <v>2592000</v>
      </c>
      <c r="CA247" s="156"/>
      <c r="CB247" s="156"/>
      <c r="CC247" s="177">
        <f t="shared" si="775"/>
        <v>5.4392829322042112E-2</v>
      </c>
      <c r="CD247" s="28">
        <f t="shared" si="817"/>
        <v>2496000</v>
      </c>
      <c r="CE247" s="28">
        <f t="shared" si="818"/>
        <v>474240</v>
      </c>
      <c r="CF247" s="29">
        <f t="shared" si="819"/>
        <v>2970240</v>
      </c>
      <c r="CG247" s="26">
        <v>1</v>
      </c>
      <c r="CH247" s="27">
        <v>1920000</v>
      </c>
      <c r="CI247" s="27">
        <v>1785600</v>
      </c>
      <c r="CJ247" s="148"/>
      <c r="CK247" s="148"/>
      <c r="CL247" s="143">
        <f t="shared" si="820"/>
        <v>5.1292719878816916E-2</v>
      </c>
      <c r="CM247" s="27">
        <f t="shared" si="821"/>
        <v>1852800</v>
      </c>
      <c r="CN247" s="27">
        <f t="shared" si="822"/>
        <v>352032</v>
      </c>
      <c r="CO247" s="28">
        <f t="shared" si="823"/>
        <v>2204832</v>
      </c>
      <c r="CP247" s="26">
        <v>1</v>
      </c>
      <c r="CQ247" s="27">
        <v>1920000</v>
      </c>
      <c r="CR247" s="27">
        <v>1785600</v>
      </c>
      <c r="CS247" s="148"/>
      <c r="CT247" s="148"/>
      <c r="CU247" s="143">
        <f t="shared" si="776"/>
        <v>5.1292719878816916E-2</v>
      </c>
      <c r="CV247" s="27">
        <f t="shared" si="824"/>
        <v>1852800</v>
      </c>
      <c r="CW247" s="28">
        <f t="shared" si="825"/>
        <v>352032</v>
      </c>
      <c r="CX247" s="29">
        <f t="shared" si="826"/>
        <v>2204832</v>
      </c>
      <c r="CY247" s="26">
        <v>1</v>
      </c>
      <c r="CZ247" s="27">
        <v>1920000</v>
      </c>
      <c r="DA247" s="27">
        <v>1536000</v>
      </c>
      <c r="DB247" s="133"/>
      <c r="DC247" s="133"/>
      <c r="DD247" s="143">
        <f t="shared" si="777"/>
        <v>0.15713484026367722</v>
      </c>
      <c r="DE247" s="27">
        <f t="shared" si="827"/>
        <v>1728000</v>
      </c>
      <c r="DF247" s="27">
        <f t="shared" si="828"/>
        <v>328320</v>
      </c>
      <c r="DG247" s="28">
        <f t="shared" si="829"/>
        <v>2056320</v>
      </c>
      <c r="DH247" s="26">
        <v>1</v>
      </c>
      <c r="DI247" s="28">
        <v>1920000</v>
      </c>
      <c r="DJ247" s="28">
        <v>2304000</v>
      </c>
      <c r="DK247" s="182"/>
      <c r="DL247" s="177">
        <f t="shared" si="796"/>
        <v>0.12856486930664499</v>
      </c>
      <c r="DM247" s="28">
        <f t="shared" si="830"/>
        <v>2112000</v>
      </c>
      <c r="DN247" s="28">
        <f t="shared" si="831"/>
        <v>401280</v>
      </c>
      <c r="DO247" s="30">
        <f t="shared" si="832"/>
        <v>2513280</v>
      </c>
    </row>
    <row r="248" spans="1:119" ht="21" customHeight="1" x14ac:dyDescent="0.25">
      <c r="A248" s="66" t="s">
        <v>400</v>
      </c>
      <c r="B248" s="67" t="s">
        <v>376</v>
      </c>
      <c r="C248" s="68" t="s">
        <v>401</v>
      </c>
      <c r="D248" s="26">
        <v>1</v>
      </c>
      <c r="E248" s="27">
        <v>3000000</v>
      </c>
      <c r="F248" s="27">
        <v>2850000</v>
      </c>
      <c r="G248" s="133"/>
      <c r="H248" s="133"/>
      <c r="I248" s="143">
        <f t="shared" si="835"/>
        <v>3.6261886214694741E-2</v>
      </c>
      <c r="J248" s="27">
        <f t="shared" si="768"/>
        <v>2925000</v>
      </c>
      <c r="K248" s="28">
        <f t="shared" si="836"/>
        <v>555750</v>
      </c>
      <c r="L248" s="29">
        <f t="shared" si="778"/>
        <v>3480750</v>
      </c>
      <c r="M248" s="26">
        <v>1</v>
      </c>
      <c r="N248" s="27">
        <v>3000000</v>
      </c>
      <c r="O248" s="27">
        <v>2700000</v>
      </c>
      <c r="P248" s="145"/>
      <c r="Q248" s="145"/>
      <c r="R248" s="143">
        <f t="shared" si="837"/>
        <v>7.4432292756478682E-2</v>
      </c>
      <c r="S248" s="27">
        <f t="shared" si="838"/>
        <v>2850000</v>
      </c>
      <c r="T248" s="28">
        <f t="shared" si="839"/>
        <v>541500</v>
      </c>
      <c r="U248" s="30">
        <f t="shared" si="840"/>
        <v>3391500</v>
      </c>
      <c r="V248" s="26">
        <v>1</v>
      </c>
      <c r="W248" s="27">
        <v>3000000</v>
      </c>
      <c r="X248" s="27">
        <v>3240000</v>
      </c>
      <c r="Y248" s="145"/>
      <c r="Z248" s="145"/>
      <c r="AA248" s="143">
        <f t="shared" si="841"/>
        <v>5.4392829322042112E-2</v>
      </c>
      <c r="AB248" s="27">
        <f t="shared" si="842"/>
        <v>3120000</v>
      </c>
      <c r="AC248" s="28">
        <f t="shared" si="843"/>
        <v>592800</v>
      </c>
      <c r="AD248" s="29">
        <f t="shared" si="844"/>
        <v>3712800</v>
      </c>
      <c r="AE248" s="26">
        <v>1</v>
      </c>
      <c r="AF248" s="27">
        <v>3000000</v>
      </c>
      <c r="AG248" s="27">
        <v>3360000</v>
      </c>
      <c r="AH248" s="145"/>
      <c r="AI248" s="145"/>
      <c r="AJ248" s="143">
        <f t="shared" si="769"/>
        <v>8.0049824285269536E-2</v>
      </c>
      <c r="AK248" s="27">
        <f t="shared" si="833"/>
        <v>3180000</v>
      </c>
      <c r="AL248" s="28">
        <f t="shared" si="770"/>
        <v>604200</v>
      </c>
      <c r="AM248" s="30">
        <f t="shared" si="834"/>
        <v>3784200</v>
      </c>
      <c r="AN248" s="26">
        <v>1</v>
      </c>
      <c r="AO248" s="27">
        <v>3000000</v>
      </c>
      <c r="AP248" s="27">
        <v>3967500</v>
      </c>
      <c r="AQ248" s="145"/>
      <c r="AR248" s="145"/>
      <c r="AS248" s="143">
        <f t="shared" si="771"/>
        <v>0.19637626431230276</v>
      </c>
      <c r="AT248" s="27">
        <f t="shared" si="845"/>
        <v>3483750</v>
      </c>
      <c r="AU248" s="28">
        <f t="shared" si="846"/>
        <v>661912.5</v>
      </c>
      <c r="AV248" s="30">
        <f t="shared" si="847"/>
        <v>4145662.5</v>
      </c>
      <c r="AW248" s="26">
        <v>1</v>
      </c>
      <c r="AX248" s="27">
        <v>3000000</v>
      </c>
      <c r="AY248" s="27">
        <v>3450000</v>
      </c>
      <c r="AZ248" s="145"/>
      <c r="BA248" s="145"/>
      <c r="BB248" s="143">
        <f t="shared" si="772"/>
        <v>9.8666062491146164E-2</v>
      </c>
      <c r="BC248" s="27">
        <f t="shared" si="848"/>
        <v>3225000</v>
      </c>
      <c r="BD248" s="27">
        <f t="shared" si="849"/>
        <v>612750</v>
      </c>
      <c r="BE248" s="27">
        <f t="shared" si="850"/>
        <v>3837750</v>
      </c>
      <c r="BF248" s="26">
        <v>1</v>
      </c>
      <c r="BG248" s="27">
        <v>2400000</v>
      </c>
      <c r="BH248" s="27">
        <v>2280000</v>
      </c>
      <c r="BI248" s="145"/>
      <c r="BJ248" s="145"/>
      <c r="BK248" s="143">
        <f t="shared" si="773"/>
        <v>3.6261886214694741E-2</v>
      </c>
      <c r="BL248" s="27">
        <f t="shared" si="811"/>
        <v>2340000</v>
      </c>
      <c r="BM248" s="27">
        <f t="shared" si="812"/>
        <v>444600</v>
      </c>
      <c r="BN248" s="28">
        <f t="shared" si="813"/>
        <v>2784600</v>
      </c>
      <c r="BO248" s="26">
        <v>1</v>
      </c>
      <c r="BP248" s="27">
        <v>2400000</v>
      </c>
      <c r="BQ248" s="27">
        <v>2592000</v>
      </c>
      <c r="BR248" s="148"/>
      <c r="BS248" s="148"/>
      <c r="BT248" s="143">
        <f t="shared" si="774"/>
        <v>5.4392829322042112E-2</v>
      </c>
      <c r="BU248" s="27">
        <f t="shared" si="814"/>
        <v>2496000</v>
      </c>
      <c r="BV248" s="28">
        <f t="shared" si="815"/>
        <v>474240</v>
      </c>
      <c r="BW248" s="30">
        <f>+BV248+BU248</f>
        <v>2970240</v>
      </c>
      <c r="BX248" s="26">
        <v>1</v>
      </c>
      <c r="BY248" s="28">
        <v>2400000</v>
      </c>
      <c r="BZ248" s="28">
        <v>2592000</v>
      </c>
      <c r="CA248" s="156"/>
      <c r="CB248" s="156"/>
      <c r="CC248" s="177">
        <f t="shared" si="775"/>
        <v>5.4392829322042112E-2</v>
      </c>
      <c r="CD248" s="28">
        <f t="shared" si="817"/>
        <v>2496000</v>
      </c>
      <c r="CE248" s="28">
        <f t="shared" si="818"/>
        <v>474240</v>
      </c>
      <c r="CF248" s="29">
        <f t="shared" si="819"/>
        <v>2970240</v>
      </c>
      <c r="CG248" s="26">
        <v>1</v>
      </c>
      <c r="CH248" s="27">
        <v>1920000</v>
      </c>
      <c r="CI248" s="27">
        <v>1785600</v>
      </c>
      <c r="CJ248" s="148"/>
      <c r="CK248" s="148"/>
      <c r="CL248" s="143">
        <f t="shared" si="820"/>
        <v>5.1292719878816916E-2</v>
      </c>
      <c r="CM248" s="27">
        <f t="shared" si="821"/>
        <v>1852800</v>
      </c>
      <c r="CN248" s="27">
        <f t="shared" si="822"/>
        <v>352032</v>
      </c>
      <c r="CO248" s="28">
        <f t="shared" si="823"/>
        <v>2204832</v>
      </c>
      <c r="CP248" s="26">
        <v>1</v>
      </c>
      <c r="CQ248" s="27">
        <v>1920000</v>
      </c>
      <c r="CR248" s="27">
        <v>1785600</v>
      </c>
      <c r="CS248" s="148"/>
      <c r="CT248" s="148"/>
      <c r="CU248" s="143">
        <f t="shared" si="776"/>
        <v>5.1292719878816916E-2</v>
      </c>
      <c r="CV248" s="27">
        <f t="shared" si="824"/>
        <v>1852800</v>
      </c>
      <c r="CW248" s="28">
        <f t="shared" si="825"/>
        <v>352032</v>
      </c>
      <c r="CX248" s="29">
        <f t="shared" si="826"/>
        <v>2204832</v>
      </c>
      <c r="CY248" s="26">
        <v>1</v>
      </c>
      <c r="CZ248" s="27">
        <v>1920000</v>
      </c>
      <c r="DA248" s="27">
        <v>1536000</v>
      </c>
      <c r="DB248" s="133"/>
      <c r="DC248" s="133"/>
      <c r="DD248" s="143">
        <f t="shared" si="777"/>
        <v>0.15713484026367722</v>
      </c>
      <c r="DE248" s="27">
        <f t="shared" si="827"/>
        <v>1728000</v>
      </c>
      <c r="DF248" s="27">
        <f t="shared" si="828"/>
        <v>328320</v>
      </c>
      <c r="DG248" s="28">
        <f t="shared" si="829"/>
        <v>2056320</v>
      </c>
      <c r="DH248" s="26">
        <v>1</v>
      </c>
      <c r="DI248" s="28">
        <v>1920000</v>
      </c>
      <c r="DJ248" s="28">
        <v>2304000</v>
      </c>
      <c r="DK248" s="182"/>
      <c r="DL248" s="177">
        <f t="shared" si="796"/>
        <v>0.12856486930664499</v>
      </c>
      <c r="DM248" s="28">
        <f t="shared" si="830"/>
        <v>2112000</v>
      </c>
      <c r="DN248" s="28">
        <f t="shared" si="831"/>
        <v>401280</v>
      </c>
      <c r="DO248" s="30">
        <f t="shared" si="832"/>
        <v>2513280</v>
      </c>
    </row>
    <row r="249" spans="1:119" ht="21" customHeight="1" x14ac:dyDescent="0.25">
      <c r="A249" s="66" t="s">
        <v>402</v>
      </c>
      <c r="B249" s="67" t="s">
        <v>376</v>
      </c>
      <c r="C249" s="68" t="s">
        <v>403</v>
      </c>
      <c r="D249" s="26">
        <v>1</v>
      </c>
      <c r="E249" s="27">
        <v>3000000</v>
      </c>
      <c r="F249" s="27">
        <v>2850000</v>
      </c>
      <c r="G249" s="133"/>
      <c r="H249" s="133"/>
      <c r="I249" s="143">
        <f t="shared" si="835"/>
        <v>3.6261886214694741E-2</v>
      </c>
      <c r="J249" s="27">
        <f t="shared" si="768"/>
        <v>2925000</v>
      </c>
      <c r="K249" s="28">
        <f t="shared" si="836"/>
        <v>555750</v>
      </c>
      <c r="L249" s="29">
        <f t="shared" si="778"/>
        <v>3480750</v>
      </c>
      <c r="M249" s="26">
        <v>1</v>
      </c>
      <c r="N249" s="27">
        <v>3000000</v>
      </c>
      <c r="O249" s="27">
        <v>2700000</v>
      </c>
      <c r="P249" s="145"/>
      <c r="Q249" s="145"/>
      <c r="R249" s="143">
        <f t="shared" si="837"/>
        <v>7.4432292756478682E-2</v>
      </c>
      <c r="S249" s="27">
        <f t="shared" si="838"/>
        <v>2850000</v>
      </c>
      <c r="T249" s="28">
        <f t="shared" si="839"/>
        <v>541500</v>
      </c>
      <c r="U249" s="30">
        <f t="shared" si="840"/>
        <v>3391500</v>
      </c>
      <c r="V249" s="26">
        <v>1</v>
      </c>
      <c r="W249" s="27">
        <v>3000000</v>
      </c>
      <c r="X249" s="27">
        <v>3240000</v>
      </c>
      <c r="Y249" s="145"/>
      <c r="Z249" s="145"/>
      <c r="AA249" s="143">
        <f t="shared" si="841"/>
        <v>5.4392829322042112E-2</v>
      </c>
      <c r="AB249" s="27">
        <f t="shared" si="842"/>
        <v>3120000</v>
      </c>
      <c r="AC249" s="28">
        <f t="shared" si="843"/>
        <v>592800</v>
      </c>
      <c r="AD249" s="29">
        <f t="shared" si="844"/>
        <v>3712800</v>
      </c>
      <c r="AE249" s="26">
        <v>1</v>
      </c>
      <c r="AF249" s="27">
        <v>3000000</v>
      </c>
      <c r="AG249" s="27">
        <v>3360000</v>
      </c>
      <c r="AH249" s="145"/>
      <c r="AI249" s="145"/>
      <c r="AJ249" s="143">
        <f t="shared" si="769"/>
        <v>8.0049824285269536E-2</v>
      </c>
      <c r="AK249" s="27">
        <f t="shared" si="833"/>
        <v>3180000</v>
      </c>
      <c r="AL249" s="28">
        <f t="shared" si="770"/>
        <v>604200</v>
      </c>
      <c r="AM249" s="30">
        <f t="shared" si="834"/>
        <v>3784200</v>
      </c>
      <c r="AN249" s="26">
        <v>1</v>
      </c>
      <c r="AO249" s="27">
        <v>3000000</v>
      </c>
      <c r="AP249" s="27">
        <v>3967500</v>
      </c>
      <c r="AQ249" s="145"/>
      <c r="AR249" s="145"/>
      <c r="AS249" s="143">
        <f t="shared" si="771"/>
        <v>0.19637626431230276</v>
      </c>
      <c r="AT249" s="27">
        <f t="shared" si="845"/>
        <v>3483750</v>
      </c>
      <c r="AU249" s="28">
        <f t="shared" si="846"/>
        <v>661912.5</v>
      </c>
      <c r="AV249" s="30">
        <f t="shared" si="847"/>
        <v>4145662.5</v>
      </c>
      <c r="AW249" s="26">
        <v>1</v>
      </c>
      <c r="AX249" s="27">
        <v>3000000</v>
      </c>
      <c r="AY249" s="27">
        <v>3450000</v>
      </c>
      <c r="AZ249" s="145"/>
      <c r="BA249" s="145"/>
      <c r="BB249" s="143">
        <f t="shared" si="772"/>
        <v>9.8666062491146164E-2</v>
      </c>
      <c r="BC249" s="27">
        <f t="shared" si="848"/>
        <v>3225000</v>
      </c>
      <c r="BD249" s="27">
        <f t="shared" si="849"/>
        <v>612750</v>
      </c>
      <c r="BE249" s="27">
        <f t="shared" si="850"/>
        <v>3837750</v>
      </c>
      <c r="BF249" s="26">
        <v>1</v>
      </c>
      <c r="BG249" s="27">
        <v>2400000</v>
      </c>
      <c r="BH249" s="27">
        <v>2280000</v>
      </c>
      <c r="BI249" s="145"/>
      <c r="BJ249" s="145"/>
      <c r="BK249" s="143">
        <f t="shared" si="773"/>
        <v>3.6261886214694741E-2</v>
      </c>
      <c r="BL249" s="27">
        <f t="shared" si="811"/>
        <v>2340000</v>
      </c>
      <c r="BM249" s="27">
        <f t="shared" si="812"/>
        <v>444600</v>
      </c>
      <c r="BN249" s="28">
        <f t="shared" si="813"/>
        <v>2784600</v>
      </c>
      <c r="BO249" s="26">
        <v>1</v>
      </c>
      <c r="BP249" s="27">
        <v>2400000</v>
      </c>
      <c r="BQ249" s="27">
        <v>2592000</v>
      </c>
      <c r="BR249" s="148"/>
      <c r="BS249" s="148"/>
      <c r="BT249" s="143">
        <f t="shared" si="774"/>
        <v>5.4392829322042112E-2</v>
      </c>
      <c r="BU249" s="27">
        <f t="shared" si="814"/>
        <v>2496000</v>
      </c>
      <c r="BV249" s="28">
        <f t="shared" si="815"/>
        <v>474240</v>
      </c>
      <c r="BW249" s="30">
        <f t="shared" si="816"/>
        <v>2970240</v>
      </c>
      <c r="BX249" s="26">
        <v>1</v>
      </c>
      <c r="BY249" s="28">
        <v>2400000</v>
      </c>
      <c r="BZ249" s="28">
        <v>2592000</v>
      </c>
      <c r="CA249" s="156"/>
      <c r="CB249" s="156"/>
      <c r="CC249" s="177">
        <f t="shared" si="775"/>
        <v>5.4392829322042112E-2</v>
      </c>
      <c r="CD249" s="28">
        <f t="shared" si="817"/>
        <v>2496000</v>
      </c>
      <c r="CE249" s="28">
        <f t="shared" si="818"/>
        <v>474240</v>
      </c>
      <c r="CF249" s="29">
        <f t="shared" si="819"/>
        <v>2970240</v>
      </c>
      <c r="CG249" s="26">
        <v>1</v>
      </c>
      <c r="CH249" s="27">
        <v>1920000</v>
      </c>
      <c r="CI249" s="27">
        <v>1785600</v>
      </c>
      <c r="CJ249" s="148"/>
      <c r="CK249" s="148"/>
      <c r="CL249" s="143">
        <f t="shared" si="820"/>
        <v>5.1292719878816916E-2</v>
      </c>
      <c r="CM249" s="27">
        <f t="shared" si="821"/>
        <v>1852800</v>
      </c>
      <c r="CN249" s="27">
        <f t="shared" si="822"/>
        <v>352032</v>
      </c>
      <c r="CO249" s="28">
        <f t="shared" si="823"/>
        <v>2204832</v>
      </c>
      <c r="CP249" s="26">
        <v>1</v>
      </c>
      <c r="CQ249" s="27">
        <v>1920000</v>
      </c>
      <c r="CR249" s="27">
        <v>1785600</v>
      </c>
      <c r="CS249" s="148"/>
      <c r="CT249" s="148"/>
      <c r="CU249" s="143">
        <f t="shared" si="776"/>
        <v>5.1292719878816916E-2</v>
      </c>
      <c r="CV249" s="27">
        <f t="shared" si="824"/>
        <v>1852800</v>
      </c>
      <c r="CW249" s="28">
        <f t="shared" si="825"/>
        <v>352032</v>
      </c>
      <c r="CX249" s="29">
        <f t="shared" si="826"/>
        <v>2204832</v>
      </c>
      <c r="CY249" s="26">
        <v>1</v>
      </c>
      <c r="CZ249" s="27">
        <v>1920000</v>
      </c>
      <c r="DA249" s="27">
        <v>1536000</v>
      </c>
      <c r="DB249" s="133"/>
      <c r="DC249" s="133"/>
      <c r="DD249" s="143">
        <f t="shared" si="777"/>
        <v>0.15713484026367722</v>
      </c>
      <c r="DE249" s="27">
        <f t="shared" si="827"/>
        <v>1728000</v>
      </c>
      <c r="DF249" s="27">
        <f t="shared" si="828"/>
        <v>328320</v>
      </c>
      <c r="DG249" s="28">
        <f t="shared" si="829"/>
        <v>2056320</v>
      </c>
      <c r="DH249" s="26">
        <v>1</v>
      </c>
      <c r="DI249" s="28">
        <v>1920000</v>
      </c>
      <c r="DJ249" s="28">
        <v>2304000</v>
      </c>
      <c r="DK249" s="182"/>
      <c r="DL249" s="177">
        <f t="shared" si="796"/>
        <v>0.12856486930664499</v>
      </c>
      <c r="DM249" s="28">
        <f t="shared" si="830"/>
        <v>2112000</v>
      </c>
      <c r="DN249" s="28">
        <f t="shared" si="831"/>
        <v>401280</v>
      </c>
      <c r="DO249" s="30">
        <f t="shared" si="832"/>
        <v>2513280</v>
      </c>
    </row>
    <row r="250" spans="1:119" ht="21" customHeight="1" x14ac:dyDescent="0.25">
      <c r="A250" s="66" t="s">
        <v>404</v>
      </c>
      <c r="B250" s="67" t="s">
        <v>376</v>
      </c>
      <c r="C250" s="68" t="s">
        <v>405</v>
      </c>
      <c r="D250" s="26">
        <v>1</v>
      </c>
      <c r="E250" s="27">
        <v>3000000</v>
      </c>
      <c r="F250" s="27">
        <v>2850000</v>
      </c>
      <c r="G250" s="133"/>
      <c r="H250" s="133"/>
      <c r="I250" s="143">
        <f t="shared" si="835"/>
        <v>3.6261886214694741E-2</v>
      </c>
      <c r="J250" s="27">
        <f t="shared" si="768"/>
        <v>2925000</v>
      </c>
      <c r="K250" s="28">
        <f t="shared" si="836"/>
        <v>555750</v>
      </c>
      <c r="L250" s="29">
        <f t="shared" si="778"/>
        <v>3480750</v>
      </c>
      <c r="M250" s="26">
        <v>1</v>
      </c>
      <c r="N250" s="27">
        <v>3000000</v>
      </c>
      <c r="O250" s="27">
        <v>2700000</v>
      </c>
      <c r="P250" s="145"/>
      <c r="Q250" s="145"/>
      <c r="R250" s="143">
        <f t="shared" si="837"/>
        <v>7.4432292756478682E-2</v>
      </c>
      <c r="S250" s="27">
        <f t="shared" si="838"/>
        <v>2850000</v>
      </c>
      <c r="T250" s="28">
        <f t="shared" si="839"/>
        <v>541500</v>
      </c>
      <c r="U250" s="30">
        <f t="shared" si="840"/>
        <v>3391500</v>
      </c>
      <c r="V250" s="26">
        <v>1</v>
      </c>
      <c r="W250" s="27">
        <v>3000000</v>
      </c>
      <c r="X250" s="27">
        <v>3240000</v>
      </c>
      <c r="Y250" s="145"/>
      <c r="Z250" s="145"/>
      <c r="AA250" s="143">
        <f t="shared" si="841"/>
        <v>5.4392829322042112E-2</v>
      </c>
      <c r="AB250" s="27">
        <f t="shared" si="842"/>
        <v>3120000</v>
      </c>
      <c r="AC250" s="28">
        <f t="shared" si="843"/>
        <v>592800</v>
      </c>
      <c r="AD250" s="29">
        <f t="shared" si="844"/>
        <v>3712800</v>
      </c>
      <c r="AE250" s="26">
        <v>1</v>
      </c>
      <c r="AF250" s="27">
        <v>3000000</v>
      </c>
      <c r="AG250" s="27">
        <v>3360000</v>
      </c>
      <c r="AH250" s="145"/>
      <c r="AI250" s="145"/>
      <c r="AJ250" s="143">
        <f t="shared" si="769"/>
        <v>8.0049824285269536E-2</v>
      </c>
      <c r="AK250" s="27">
        <f t="shared" si="833"/>
        <v>3180000</v>
      </c>
      <c r="AL250" s="28">
        <f t="shared" si="770"/>
        <v>604200</v>
      </c>
      <c r="AM250" s="30">
        <f t="shared" si="834"/>
        <v>3784200</v>
      </c>
      <c r="AN250" s="26">
        <v>1</v>
      </c>
      <c r="AO250" s="27">
        <v>3000000</v>
      </c>
      <c r="AP250" s="27">
        <v>3967500</v>
      </c>
      <c r="AQ250" s="145"/>
      <c r="AR250" s="145"/>
      <c r="AS250" s="143">
        <f t="shared" si="771"/>
        <v>0.19637626431230276</v>
      </c>
      <c r="AT250" s="27">
        <f t="shared" si="845"/>
        <v>3483750</v>
      </c>
      <c r="AU250" s="28">
        <f t="shared" si="846"/>
        <v>661912.5</v>
      </c>
      <c r="AV250" s="30">
        <f t="shared" si="847"/>
        <v>4145662.5</v>
      </c>
      <c r="AW250" s="26">
        <v>1</v>
      </c>
      <c r="AX250" s="27">
        <v>3000000</v>
      </c>
      <c r="AY250" s="27">
        <v>3450000</v>
      </c>
      <c r="AZ250" s="145"/>
      <c r="BA250" s="145"/>
      <c r="BB250" s="143">
        <f t="shared" si="772"/>
        <v>9.8666062491146164E-2</v>
      </c>
      <c r="BC250" s="27">
        <f t="shared" si="848"/>
        <v>3225000</v>
      </c>
      <c r="BD250" s="27">
        <f t="shared" si="849"/>
        <v>612750</v>
      </c>
      <c r="BE250" s="27">
        <f t="shared" si="850"/>
        <v>3837750</v>
      </c>
      <c r="BF250" s="26">
        <v>1</v>
      </c>
      <c r="BG250" s="27">
        <v>2400000</v>
      </c>
      <c r="BH250" s="27">
        <v>2280000</v>
      </c>
      <c r="BI250" s="145"/>
      <c r="BJ250" s="145"/>
      <c r="BK250" s="143">
        <f t="shared" si="773"/>
        <v>3.6261886214694741E-2</v>
      </c>
      <c r="BL250" s="27">
        <f t="shared" si="811"/>
        <v>2340000</v>
      </c>
      <c r="BM250" s="27">
        <f t="shared" si="812"/>
        <v>444600</v>
      </c>
      <c r="BN250" s="28">
        <f t="shared" si="813"/>
        <v>2784600</v>
      </c>
      <c r="BO250" s="26">
        <v>1</v>
      </c>
      <c r="BP250" s="27">
        <v>2400000</v>
      </c>
      <c r="BQ250" s="27">
        <v>2592000</v>
      </c>
      <c r="BR250" s="148"/>
      <c r="BS250" s="148"/>
      <c r="BT250" s="143">
        <f t="shared" si="774"/>
        <v>5.4392829322042112E-2</v>
      </c>
      <c r="BU250" s="27">
        <f t="shared" si="814"/>
        <v>2496000</v>
      </c>
      <c r="BV250" s="28">
        <f t="shared" si="815"/>
        <v>474240</v>
      </c>
      <c r="BW250" s="30">
        <f t="shared" si="816"/>
        <v>2970240</v>
      </c>
      <c r="BX250" s="26">
        <v>1</v>
      </c>
      <c r="BY250" s="28">
        <v>2400000</v>
      </c>
      <c r="BZ250" s="28">
        <v>2592000</v>
      </c>
      <c r="CA250" s="156"/>
      <c r="CB250" s="156"/>
      <c r="CC250" s="177">
        <f t="shared" si="775"/>
        <v>5.4392829322042112E-2</v>
      </c>
      <c r="CD250" s="28">
        <f t="shared" si="817"/>
        <v>2496000</v>
      </c>
      <c r="CE250" s="28">
        <f t="shared" si="818"/>
        <v>474240</v>
      </c>
      <c r="CF250" s="29">
        <f t="shared" si="819"/>
        <v>2970240</v>
      </c>
      <c r="CG250" s="26">
        <v>1</v>
      </c>
      <c r="CH250" s="27">
        <v>1920000</v>
      </c>
      <c r="CI250" s="27">
        <v>1785600</v>
      </c>
      <c r="CJ250" s="148"/>
      <c r="CK250" s="148"/>
      <c r="CL250" s="143">
        <f t="shared" si="820"/>
        <v>5.1292719878816916E-2</v>
      </c>
      <c r="CM250" s="27">
        <f t="shared" si="821"/>
        <v>1852800</v>
      </c>
      <c r="CN250" s="27">
        <f t="shared" si="822"/>
        <v>352032</v>
      </c>
      <c r="CO250" s="28">
        <f t="shared" si="823"/>
        <v>2204832</v>
      </c>
      <c r="CP250" s="26">
        <v>1</v>
      </c>
      <c r="CQ250" s="27">
        <v>1920000</v>
      </c>
      <c r="CR250" s="27">
        <v>1785600</v>
      </c>
      <c r="CS250" s="148"/>
      <c r="CT250" s="148"/>
      <c r="CU250" s="143">
        <f t="shared" si="776"/>
        <v>5.1292719878816916E-2</v>
      </c>
      <c r="CV250" s="27">
        <f t="shared" si="824"/>
        <v>1852800</v>
      </c>
      <c r="CW250" s="28">
        <f t="shared" si="825"/>
        <v>352032</v>
      </c>
      <c r="CX250" s="29">
        <f t="shared" si="826"/>
        <v>2204832</v>
      </c>
      <c r="CY250" s="26">
        <v>1</v>
      </c>
      <c r="CZ250" s="27">
        <v>1920000</v>
      </c>
      <c r="DA250" s="27">
        <v>1536000</v>
      </c>
      <c r="DB250" s="133"/>
      <c r="DC250" s="133"/>
      <c r="DD250" s="143">
        <f t="shared" si="777"/>
        <v>0.15713484026367722</v>
      </c>
      <c r="DE250" s="27">
        <f t="shared" si="827"/>
        <v>1728000</v>
      </c>
      <c r="DF250" s="27">
        <f t="shared" si="828"/>
        <v>328320</v>
      </c>
      <c r="DG250" s="28">
        <f t="shared" si="829"/>
        <v>2056320</v>
      </c>
      <c r="DH250" s="26">
        <v>1</v>
      </c>
      <c r="DI250" s="28">
        <v>1920000</v>
      </c>
      <c r="DJ250" s="28">
        <v>2304000</v>
      </c>
      <c r="DK250" s="182"/>
      <c r="DL250" s="177">
        <f t="shared" si="796"/>
        <v>0.12856486930664499</v>
      </c>
      <c r="DM250" s="28">
        <f t="shared" si="830"/>
        <v>2112000</v>
      </c>
      <c r="DN250" s="28">
        <f t="shared" si="831"/>
        <v>401280</v>
      </c>
      <c r="DO250" s="30">
        <f t="shared" si="832"/>
        <v>2513280</v>
      </c>
    </row>
    <row r="251" spans="1:119" ht="21" customHeight="1" x14ac:dyDescent="0.25">
      <c r="A251" s="66" t="s">
        <v>406</v>
      </c>
      <c r="B251" s="67" t="s">
        <v>376</v>
      </c>
      <c r="C251" s="68" t="s">
        <v>407</v>
      </c>
      <c r="D251" s="26">
        <v>1</v>
      </c>
      <c r="E251" s="27">
        <v>3500000</v>
      </c>
      <c r="F251" s="27">
        <v>3325000</v>
      </c>
      <c r="G251" s="133"/>
      <c r="H251" s="133"/>
      <c r="I251" s="143">
        <f t="shared" si="835"/>
        <v>3.6261886214694741E-2</v>
      </c>
      <c r="J251" s="27">
        <f t="shared" si="768"/>
        <v>3412500</v>
      </c>
      <c r="K251" s="28">
        <f t="shared" si="836"/>
        <v>648375</v>
      </c>
      <c r="L251" s="29">
        <f t="shared" si="778"/>
        <v>4060875</v>
      </c>
      <c r="M251" s="26">
        <v>1</v>
      </c>
      <c r="N251" s="27">
        <v>3500000</v>
      </c>
      <c r="O251" s="27">
        <v>3150000</v>
      </c>
      <c r="P251" s="145"/>
      <c r="Q251" s="145"/>
      <c r="R251" s="143">
        <f t="shared" si="837"/>
        <v>7.4432292756478682E-2</v>
      </c>
      <c r="S251" s="27">
        <f t="shared" si="838"/>
        <v>3325000</v>
      </c>
      <c r="T251" s="28">
        <f t="shared" si="839"/>
        <v>631750</v>
      </c>
      <c r="U251" s="30">
        <f t="shared" si="840"/>
        <v>3956750</v>
      </c>
      <c r="V251" s="26">
        <v>1</v>
      </c>
      <c r="W251" s="27">
        <v>3500000</v>
      </c>
      <c r="X251" s="27">
        <v>3780000</v>
      </c>
      <c r="Y251" s="145"/>
      <c r="Z251" s="145"/>
      <c r="AA251" s="143">
        <f t="shared" si="841"/>
        <v>5.4392829322042112E-2</v>
      </c>
      <c r="AB251" s="27">
        <f t="shared" si="842"/>
        <v>3640000</v>
      </c>
      <c r="AC251" s="28">
        <f t="shared" si="843"/>
        <v>691600</v>
      </c>
      <c r="AD251" s="29">
        <f t="shared" si="844"/>
        <v>4331600</v>
      </c>
      <c r="AE251" s="26">
        <v>1</v>
      </c>
      <c r="AF251" s="27">
        <v>3500000</v>
      </c>
      <c r="AG251" s="27">
        <v>3920000</v>
      </c>
      <c r="AH251" s="145"/>
      <c r="AI251" s="145"/>
      <c r="AJ251" s="143">
        <f t="shared" si="769"/>
        <v>8.0049824285269522E-2</v>
      </c>
      <c r="AK251" s="27">
        <f t="shared" si="833"/>
        <v>3710000</v>
      </c>
      <c r="AL251" s="28">
        <f t="shared" si="770"/>
        <v>704900</v>
      </c>
      <c r="AM251" s="30">
        <f t="shared" si="834"/>
        <v>4414900</v>
      </c>
      <c r="AN251" s="26">
        <v>1</v>
      </c>
      <c r="AO251" s="27">
        <v>3500000</v>
      </c>
      <c r="AP251" s="27">
        <v>4628750</v>
      </c>
      <c r="AQ251" s="145"/>
      <c r="AR251" s="145"/>
      <c r="AS251" s="143">
        <f t="shared" si="771"/>
        <v>0.19637626431230276</v>
      </c>
      <c r="AT251" s="27">
        <f t="shared" si="845"/>
        <v>4064375</v>
      </c>
      <c r="AU251" s="28">
        <f t="shared" si="846"/>
        <v>772231.25</v>
      </c>
      <c r="AV251" s="30">
        <f t="shared" si="847"/>
        <v>4836606.25</v>
      </c>
      <c r="AW251" s="26">
        <v>1</v>
      </c>
      <c r="AX251" s="27">
        <v>3500000</v>
      </c>
      <c r="AY251" s="27">
        <v>4025000</v>
      </c>
      <c r="AZ251" s="145"/>
      <c r="BA251" s="145"/>
      <c r="BB251" s="143">
        <f t="shared" si="772"/>
        <v>9.8666062491146164E-2</v>
      </c>
      <c r="BC251" s="27">
        <f t="shared" si="848"/>
        <v>3762500</v>
      </c>
      <c r="BD251" s="27">
        <f t="shared" si="849"/>
        <v>714875</v>
      </c>
      <c r="BE251" s="27">
        <f t="shared" si="850"/>
        <v>4477375</v>
      </c>
      <c r="BF251" s="26">
        <v>1</v>
      </c>
      <c r="BG251" s="27">
        <v>2800000</v>
      </c>
      <c r="BH251" s="27">
        <v>2660000</v>
      </c>
      <c r="BI251" s="145"/>
      <c r="BJ251" s="145"/>
      <c r="BK251" s="143">
        <f t="shared" si="773"/>
        <v>3.6261886214694741E-2</v>
      </c>
      <c r="BL251" s="27">
        <f t="shared" si="811"/>
        <v>2730000</v>
      </c>
      <c r="BM251" s="27">
        <f t="shared" si="812"/>
        <v>518700</v>
      </c>
      <c r="BN251" s="28">
        <f t="shared" si="813"/>
        <v>3248700</v>
      </c>
      <c r="BO251" s="26">
        <v>1</v>
      </c>
      <c r="BP251" s="27">
        <v>2800000</v>
      </c>
      <c r="BQ251" s="27">
        <v>3024000</v>
      </c>
      <c r="BR251" s="148"/>
      <c r="BS251" s="148"/>
      <c r="BT251" s="143">
        <f t="shared" si="774"/>
        <v>5.4392829322042119E-2</v>
      </c>
      <c r="BU251" s="27">
        <f t="shared" si="814"/>
        <v>2912000</v>
      </c>
      <c r="BV251" s="28">
        <f t="shared" si="815"/>
        <v>553280</v>
      </c>
      <c r="BW251" s="30">
        <f t="shared" si="816"/>
        <v>3465280</v>
      </c>
      <c r="BX251" s="26">
        <v>1</v>
      </c>
      <c r="BY251" s="28">
        <v>2800000</v>
      </c>
      <c r="BZ251" s="28">
        <v>3024000</v>
      </c>
      <c r="CA251" s="156"/>
      <c r="CB251" s="156"/>
      <c r="CC251" s="177">
        <f t="shared" si="775"/>
        <v>5.4392829322042119E-2</v>
      </c>
      <c r="CD251" s="28">
        <f t="shared" si="817"/>
        <v>2912000</v>
      </c>
      <c r="CE251" s="28">
        <f t="shared" si="818"/>
        <v>553280</v>
      </c>
      <c r="CF251" s="29">
        <f t="shared" si="819"/>
        <v>3465280</v>
      </c>
      <c r="CG251" s="26">
        <v>1</v>
      </c>
      <c r="CH251" s="27">
        <v>2240000</v>
      </c>
      <c r="CI251" s="27">
        <v>2083200</v>
      </c>
      <c r="CJ251" s="148"/>
      <c r="CK251" s="148"/>
      <c r="CL251" s="143">
        <f t="shared" si="820"/>
        <v>5.1292719878816916E-2</v>
      </c>
      <c r="CM251" s="27">
        <f t="shared" si="821"/>
        <v>2161600</v>
      </c>
      <c r="CN251" s="27">
        <f t="shared" si="822"/>
        <v>410704</v>
      </c>
      <c r="CO251" s="28">
        <f t="shared" si="823"/>
        <v>2572304</v>
      </c>
      <c r="CP251" s="26">
        <v>1</v>
      </c>
      <c r="CQ251" s="27">
        <v>2240000</v>
      </c>
      <c r="CR251" s="27">
        <v>2083200</v>
      </c>
      <c r="CS251" s="148"/>
      <c r="CT251" s="148"/>
      <c r="CU251" s="143">
        <f t="shared" si="776"/>
        <v>5.1292719878816916E-2</v>
      </c>
      <c r="CV251" s="27">
        <f t="shared" si="824"/>
        <v>2161600</v>
      </c>
      <c r="CW251" s="28">
        <f t="shared" si="825"/>
        <v>410704</v>
      </c>
      <c r="CX251" s="29">
        <f t="shared" si="826"/>
        <v>2572304</v>
      </c>
      <c r="CY251" s="26">
        <v>1</v>
      </c>
      <c r="CZ251" s="27">
        <v>2240000</v>
      </c>
      <c r="DA251" s="27">
        <v>1792000</v>
      </c>
      <c r="DB251" s="133"/>
      <c r="DC251" s="133"/>
      <c r="DD251" s="143">
        <f t="shared" si="777"/>
        <v>0.15713484026367722</v>
      </c>
      <c r="DE251" s="27">
        <f t="shared" si="827"/>
        <v>2016000</v>
      </c>
      <c r="DF251" s="27">
        <f t="shared" si="828"/>
        <v>383040</v>
      </c>
      <c r="DG251" s="28">
        <f t="shared" si="829"/>
        <v>2399040</v>
      </c>
      <c r="DH251" s="26">
        <v>1</v>
      </c>
      <c r="DI251" s="28">
        <v>2240000</v>
      </c>
      <c r="DJ251" s="28">
        <v>2688000</v>
      </c>
      <c r="DK251" s="182"/>
      <c r="DL251" s="177">
        <f t="shared" si="796"/>
        <v>0.12856486930664501</v>
      </c>
      <c r="DM251" s="28">
        <f t="shared" si="830"/>
        <v>2464000</v>
      </c>
      <c r="DN251" s="28">
        <f t="shared" si="831"/>
        <v>468160</v>
      </c>
      <c r="DO251" s="30">
        <f t="shared" si="832"/>
        <v>2932160</v>
      </c>
    </row>
    <row r="252" spans="1:119" ht="21" customHeight="1" x14ac:dyDescent="0.25">
      <c r="A252" s="66" t="s">
        <v>408</v>
      </c>
      <c r="B252" s="67" t="s">
        <v>376</v>
      </c>
      <c r="C252" s="68" t="s">
        <v>409</v>
      </c>
      <c r="D252" s="26">
        <v>1</v>
      </c>
      <c r="E252" s="27">
        <v>3500000</v>
      </c>
      <c r="F252" s="27">
        <v>3325000</v>
      </c>
      <c r="G252" s="133"/>
      <c r="H252" s="133"/>
      <c r="I252" s="143">
        <f t="shared" si="835"/>
        <v>3.6261886214694741E-2</v>
      </c>
      <c r="J252" s="27">
        <f t="shared" si="768"/>
        <v>3412500</v>
      </c>
      <c r="K252" s="28">
        <f t="shared" si="836"/>
        <v>648375</v>
      </c>
      <c r="L252" s="29">
        <f t="shared" si="778"/>
        <v>4060875</v>
      </c>
      <c r="M252" s="26">
        <v>1</v>
      </c>
      <c r="N252" s="27">
        <v>3500000</v>
      </c>
      <c r="O252" s="27">
        <v>3150000</v>
      </c>
      <c r="P252" s="145"/>
      <c r="Q252" s="145"/>
      <c r="R252" s="143">
        <f t="shared" si="837"/>
        <v>7.4432292756478682E-2</v>
      </c>
      <c r="S252" s="27">
        <f t="shared" si="838"/>
        <v>3325000</v>
      </c>
      <c r="T252" s="28">
        <f t="shared" si="839"/>
        <v>631750</v>
      </c>
      <c r="U252" s="30">
        <f t="shared" si="840"/>
        <v>3956750</v>
      </c>
      <c r="V252" s="26">
        <v>1</v>
      </c>
      <c r="W252" s="27">
        <v>3500000</v>
      </c>
      <c r="X252" s="27">
        <v>3780000</v>
      </c>
      <c r="Y252" s="145"/>
      <c r="Z252" s="145"/>
      <c r="AA252" s="143">
        <f t="shared" si="841"/>
        <v>5.4392829322042112E-2</v>
      </c>
      <c r="AB252" s="27">
        <f t="shared" si="842"/>
        <v>3640000</v>
      </c>
      <c r="AC252" s="28">
        <f t="shared" si="843"/>
        <v>691600</v>
      </c>
      <c r="AD252" s="29">
        <f t="shared" si="844"/>
        <v>4331600</v>
      </c>
      <c r="AE252" s="26">
        <v>1</v>
      </c>
      <c r="AF252" s="27">
        <v>3500000</v>
      </c>
      <c r="AG252" s="27">
        <v>3920000</v>
      </c>
      <c r="AH252" s="145"/>
      <c r="AI252" s="145"/>
      <c r="AJ252" s="143">
        <f t="shared" si="769"/>
        <v>8.0049824285269522E-2</v>
      </c>
      <c r="AK252" s="27">
        <f t="shared" si="833"/>
        <v>3710000</v>
      </c>
      <c r="AL252" s="28">
        <f t="shared" si="770"/>
        <v>704900</v>
      </c>
      <c r="AM252" s="30">
        <f t="shared" si="834"/>
        <v>4414900</v>
      </c>
      <c r="AN252" s="26">
        <v>1</v>
      </c>
      <c r="AO252" s="27">
        <v>3500000</v>
      </c>
      <c r="AP252" s="27">
        <v>4628750</v>
      </c>
      <c r="AQ252" s="145"/>
      <c r="AR252" s="145"/>
      <c r="AS252" s="143">
        <f t="shared" si="771"/>
        <v>0.19637626431230276</v>
      </c>
      <c r="AT252" s="27">
        <f t="shared" si="845"/>
        <v>4064375</v>
      </c>
      <c r="AU252" s="28">
        <f t="shared" si="846"/>
        <v>772231.25</v>
      </c>
      <c r="AV252" s="30">
        <f t="shared" si="847"/>
        <v>4836606.25</v>
      </c>
      <c r="AW252" s="26">
        <v>1</v>
      </c>
      <c r="AX252" s="27">
        <v>3500000</v>
      </c>
      <c r="AY252" s="27">
        <v>4025000</v>
      </c>
      <c r="AZ252" s="145"/>
      <c r="BA252" s="145"/>
      <c r="BB252" s="143">
        <f t="shared" si="772"/>
        <v>9.8666062491146164E-2</v>
      </c>
      <c r="BC252" s="27">
        <f t="shared" si="848"/>
        <v>3762500</v>
      </c>
      <c r="BD252" s="27">
        <f t="shared" si="849"/>
        <v>714875</v>
      </c>
      <c r="BE252" s="27">
        <f t="shared" si="850"/>
        <v>4477375</v>
      </c>
      <c r="BF252" s="26">
        <v>1</v>
      </c>
      <c r="BG252" s="27">
        <v>2800000</v>
      </c>
      <c r="BH252" s="27">
        <v>2660000</v>
      </c>
      <c r="BI252" s="145"/>
      <c r="BJ252" s="145"/>
      <c r="BK252" s="143">
        <f t="shared" si="773"/>
        <v>3.6261886214694741E-2</v>
      </c>
      <c r="BL252" s="27">
        <f t="shared" si="811"/>
        <v>2730000</v>
      </c>
      <c r="BM252" s="27">
        <f t="shared" si="812"/>
        <v>518700</v>
      </c>
      <c r="BN252" s="28">
        <f t="shared" si="813"/>
        <v>3248700</v>
      </c>
      <c r="BO252" s="26">
        <v>1</v>
      </c>
      <c r="BP252" s="27">
        <v>2800000</v>
      </c>
      <c r="BQ252" s="27">
        <v>3024000</v>
      </c>
      <c r="BR252" s="148"/>
      <c r="BS252" s="148"/>
      <c r="BT252" s="143">
        <f t="shared" si="774"/>
        <v>5.4392829322042119E-2</v>
      </c>
      <c r="BU252" s="27">
        <f t="shared" si="814"/>
        <v>2912000</v>
      </c>
      <c r="BV252" s="28">
        <f t="shared" si="815"/>
        <v>553280</v>
      </c>
      <c r="BW252" s="30">
        <f t="shared" si="816"/>
        <v>3465280</v>
      </c>
      <c r="BX252" s="26">
        <v>1</v>
      </c>
      <c r="BY252" s="28">
        <v>2800000</v>
      </c>
      <c r="BZ252" s="28">
        <v>3024000</v>
      </c>
      <c r="CA252" s="156"/>
      <c r="CB252" s="156"/>
      <c r="CC252" s="177">
        <f t="shared" si="775"/>
        <v>5.4392829322042119E-2</v>
      </c>
      <c r="CD252" s="28">
        <f t="shared" si="817"/>
        <v>2912000</v>
      </c>
      <c r="CE252" s="28">
        <f t="shared" si="818"/>
        <v>553280</v>
      </c>
      <c r="CF252" s="29">
        <f t="shared" si="819"/>
        <v>3465280</v>
      </c>
      <c r="CG252" s="26">
        <v>1</v>
      </c>
      <c r="CH252" s="27">
        <v>2240000</v>
      </c>
      <c r="CI252" s="27">
        <v>2083200</v>
      </c>
      <c r="CJ252" s="148"/>
      <c r="CK252" s="148"/>
      <c r="CL252" s="143">
        <f t="shared" si="820"/>
        <v>5.1292719878816916E-2</v>
      </c>
      <c r="CM252" s="27">
        <f t="shared" si="821"/>
        <v>2161600</v>
      </c>
      <c r="CN252" s="27">
        <f t="shared" si="822"/>
        <v>410704</v>
      </c>
      <c r="CO252" s="28">
        <f t="shared" si="823"/>
        <v>2572304</v>
      </c>
      <c r="CP252" s="26">
        <v>1</v>
      </c>
      <c r="CQ252" s="27">
        <v>2240000</v>
      </c>
      <c r="CR252" s="27">
        <v>2083200</v>
      </c>
      <c r="CS252" s="148"/>
      <c r="CT252" s="148"/>
      <c r="CU252" s="143">
        <f t="shared" si="776"/>
        <v>5.1292719878816916E-2</v>
      </c>
      <c r="CV252" s="27">
        <f t="shared" si="824"/>
        <v>2161600</v>
      </c>
      <c r="CW252" s="28">
        <f t="shared" si="825"/>
        <v>410704</v>
      </c>
      <c r="CX252" s="29">
        <f t="shared" si="826"/>
        <v>2572304</v>
      </c>
      <c r="CY252" s="26">
        <v>1</v>
      </c>
      <c r="CZ252" s="27">
        <v>2240000</v>
      </c>
      <c r="DA252" s="27">
        <v>1792000</v>
      </c>
      <c r="DB252" s="133"/>
      <c r="DC252" s="133"/>
      <c r="DD252" s="143">
        <f t="shared" si="777"/>
        <v>0.15713484026367722</v>
      </c>
      <c r="DE252" s="27">
        <f t="shared" si="827"/>
        <v>2016000</v>
      </c>
      <c r="DF252" s="27">
        <f t="shared" si="828"/>
        <v>383040</v>
      </c>
      <c r="DG252" s="28">
        <f t="shared" si="829"/>
        <v>2399040</v>
      </c>
      <c r="DH252" s="26">
        <v>1</v>
      </c>
      <c r="DI252" s="28">
        <v>2240000</v>
      </c>
      <c r="DJ252" s="28">
        <v>2688000</v>
      </c>
      <c r="DK252" s="182"/>
      <c r="DL252" s="177">
        <f t="shared" si="796"/>
        <v>0.12856486930664501</v>
      </c>
      <c r="DM252" s="28">
        <f t="shared" si="830"/>
        <v>2464000</v>
      </c>
      <c r="DN252" s="28">
        <f t="shared" si="831"/>
        <v>468160</v>
      </c>
      <c r="DO252" s="30">
        <f t="shared" si="832"/>
        <v>2932160</v>
      </c>
    </row>
    <row r="253" spans="1:119" ht="21" customHeight="1" x14ac:dyDescent="0.25">
      <c r="A253" s="66" t="s">
        <v>410</v>
      </c>
      <c r="B253" s="67" t="s">
        <v>376</v>
      </c>
      <c r="C253" s="68" t="s">
        <v>411</v>
      </c>
      <c r="D253" s="26">
        <v>1</v>
      </c>
      <c r="E253" s="27">
        <v>3500000</v>
      </c>
      <c r="F253" s="27">
        <v>3325000</v>
      </c>
      <c r="G253" s="133"/>
      <c r="H253" s="133"/>
      <c r="I253" s="143">
        <f t="shared" si="835"/>
        <v>3.6261886214694741E-2</v>
      </c>
      <c r="J253" s="27">
        <f t="shared" si="768"/>
        <v>3412500</v>
      </c>
      <c r="K253" s="28">
        <f t="shared" si="836"/>
        <v>648375</v>
      </c>
      <c r="L253" s="29">
        <f t="shared" si="778"/>
        <v>4060875</v>
      </c>
      <c r="M253" s="26">
        <v>1</v>
      </c>
      <c r="N253" s="27">
        <v>3500000</v>
      </c>
      <c r="O253" s="27">
        <v>3150000</v>
      </c>
      <c r="P253" s="145"/>
      <c r="Q253" s="145"/>
      <c r="R253" s="143">
        <f t="shared" si="837"/>
        <v>7.4432292756478682E-2</v>
      </c>
      <c r="S253" s="27">
        <f t="shared" si="838"/>
        <v>3325000</v>
      </c>
      <c r="T253" s="28">
        <f t="shared" si="839"/>
        <v>631750</v>
      </c>
      <c r="U253" s="30">
        <f t="shared" si="840"/>
        <v>3956750</v>
      </c>
      <c r="V253" s="26">
        <v>1</v>
      </c>
      <c r="W253" s="27">
        <v>3500000</v>
      </c>
      <c r="X253" s="27">
        <v>3780000</v>
      </c>
      <c r="Y253" s="145"/>
      <c r="Z253" s="145"/>
      <c r="AA253" s="143">
        <f t="shared" si="841"/>
        <v>5.4392829322042112E-2</v>
      </c>
      <c r="AB253" s="27">
        <f t="shared" si="842"/>
        <v>3640000</v>
      </c>
      <c r="AC253" s="28">
        <f t="shared" si="843"/>
        <v>691600</v>
      </c>
      <c r="AD253" s="29">
        <f t="shared" si="844"/>
        <v>4331600</v>
      </c>
      <c r="AE253" s="26">
        <v>1</v>
      </c>
      <c r="AF253" s="27">
        <v>3500000</v>
      </c>
      <c r="AG253" s="27">
        <v>3920000</v>
      </c>
      <c r="AH253" s="145"/>
      <c r="AI253" s="145"/>
      <c r="AJ253" s="143">
        <f t="shared" si="769"/>
        <v>8.0049824285269522E-2</v>
      </c>
      <c r="AK253" s="27">
        <f t="shared" si="833"/>
        <v>3710000</v>
      </c>
      <c r="AL253" s="28">
        <f t="shared" si="770"/>
        <v>704900</v>
      </c>
      <c r="AM253" s="30">
        <f t="shared" si="834"/>
        <v>4414900</v>
      </c>
      <c r="AN253" s="26">
        <v>1</v>
      </c>
      <c r="AO253" s="27">
        <v>3500000</v>
      </c>
      <c r="AP253" s="27">
        <v>4628750</v>
      </c>
      <c r="AQ253" s="145"/>
      <c r="AR253" s="145"/>
      <c r="AS253" s="143">
        <f t="shared" si="771"/>
        <v>0.19637626431230276</v>
      </c>
      <c r="AT253" s="27">
        <f t="shared" si="845"/>
        <v>4064375</v>
      </c>
      <c r="AU253" s="28">
        <f t="shared" si="846"/>
        <v>772231.25</v>
      </c>
      <c r="AV253" s="30">
        <f t="shared" si="847"/>
        <v>4836606.25</v>
      </c>
      <c r="AW253" s="26">
        <v>1</v>
      </c>
      <c r="AX253" s="27">
        <v>3500000</v>
      </c>
      <c r="AY253" s="27">
        <v>4025000</v>
      </c>
      <c r="AZ253" s="145"/>
      <c r="BA253" s="145"/>
      <c r="BB253" s="143">
        <f t="shared" si="772"/>
        <v>9.8666062491146164E-2</v>
      </c>
      <c r="BC253" s="27">
        <f t="shared" si="848"/>
        <v>3762500</v>
      </c>
      <c r="BD253" s="27">
        <f t="shared" si="849"/>
        <v>714875</v>
      </c>
      <c r="BE253" s="27">
        <f t="shared" si="850"/>
        <v>4477375</v>
      </c>
      <c r="BF253" s="26">
        <v>1</v>
      </c>
      <c r="BG253" s="27">
        <v>2800000</v>
      </c>
      <c r="BH253" s="27">
        <v>2660000</v>
      </c>
      <c r="BI253" s="145"/>
      <c r="BJ253" s="145"/>
      <c r="BK253" s="143">
        <f t="shared" si="773"/>
        <v>3.6261886214694741E-2</v>
      </c>
      <c r="BL253" s="27">
        <f t="shared" si="811"/>
        <v>2730000</v>
      </c>
      <c r="BM253" s="27">
        <f t="shared" si="812"/>
        <v>518700</v>
      </c>
      <c r="BN253" s="28">
        <f t="shared" si="813"/>
        <v>3248700</v>
      </c>
      <c r="BO253" s="26">
        <v>1</v>
      </c>
      <c r="BP253" s="27">
        <v>2800000</v>
      </c>
      <c r="BQ253" s="27">
        <v>3024000</v>
      </c>
      <c r="BR253" s="148"/>
      <c r="BS253" s="148"/>
      <c r="BT253" s="143">
        <f t="shared" si="774"/>
        <v>5.4392829322042119E-2</v>
      </c>
      <c r="BU253" s="27">
        <f t="shared" si="814"/>
        <v>2912000</v>
      </c>
      <c r="BV253" s="28">
        <f t="shared" si="815"/>
        <v>553280</v>
      </c>
      <c r="BW253" s="30">
        <f t="shared" si="816"/>
        <v>3465280</v>
      </c>
      <c r="BX253" s="26">
        <v>1</v>
      </c>
      <c r="BY253" s="28">
        <v>2800000</v>
      </c>
      <c r="BZ253" s="28">
        <v>3024000</v>
      </c>
      <c r="CA253" s="156"/>
      <c r="CB253" s="156"/>
      <c r="CC253" s="177">
        <f t="shared" si="775"/>
        <v>5.4392829322042119E-2</v>
      </c>
      <c r="CD253" s="28">
        <f t="shared" si="817"/>
        <v>2912000</v>
      </c>
      <c r="CE253" s="28">
        <f t="shared" si="818"/>
        <v>553280</v>
      </c>
      <c r="CF253" s="29">
        <f t="shared" si="819"/>
        <v>3465280</v>
      </c>
      <c r="CG253" s="26">
        <v>1</v>
      </c>
      <c r="CH253" s="27">
        <v>2240000</v>
      </c>
      <c r="CI253" s="27">
        <v>2083200</v>
      </c>
      <c r="CJ253" s="148"/>
      <c r="CK253" s="148"/>
      <c r="CL253" s="143">
        <f t="shared" si="820"/>
        <v>5.1292719878816916E-2</v>
      </c>
      <c r="CM253" s="27">
        <f t="shared" si="821"/>
        <v>2161600</v>
      </c>
      <c r="CN253" s="27">
        <f t="shared" si="822"/>
        <v>410704</v>
      </c>
      <c r="CO253" s="28">
        <f t="shared" si="823"/>
        <v>2572304</v>
      </c>
      <c r="CP253" s="26">
        <v>1</v>
      </c>
      <c r="CQ253" s="27">
        <v>2240000</v>
      </c>
      <c r="CR253" s="27">
        <v>2083200</v>
      </c>
      <c r="CS253" s="148"/>
      <c r="CT253" s="148"/>
      <c r="CU253" s="143">
        <f t="shared" si="776"/>
        <v>5.1292719878816916E-2</v>
      </c>
      <c r="CV253" s="27">
        <f t="shared" si="824"/>
        <v>2161600</v>
      </c>
      <c r="CW253" s="28">
        <f t="shared" si="825"/>
        <v>410704</v>
      </c>
      <c r="CX253" s="29">
        <f t="shared" si="826"/>
        <v>2572304</v>
      </c>
      <c r="CY253" s="26">
        <v>1</v>
      </c>
      <c r="CZ253" s="27">
        <v>2240000</v>
      </c>
      <c r="DA253" s="27">
        <v>1792000</v>
      </c>
      <c r="DB253" s="133"/>
      <c r="DC253" s="133"/>
      <c r="DD253" s="143">
        <f t="shared" si="777"/>
        <v>0.15713484026367722</v>
      </c>
      <c r="DE253" s="27">
        <f t="shared" si="827"/>
        <v>2016000</v>
      </c>
      <c r="DF253" s="27">
        <f t="shared" si="828"/>
        <v>383040</v>
      </c>
      <c r="DG253" s="28">
        <f t="shared" si="829"/>
        <v>2399040</v>
      </c>
      <c r="DH253" s="26">
        <v>1</v>
      </c>
      <c r="DI253" s="28">
        <v>2240000</v>
      </c>
      <c r="DJ253" s="28">
        <v>2688000</v>
      </c>
      <c r="DK253" s="182"/>
      <c r="DL253" s="177">
        <f t="shared" si="796"/>
        <v>0.12856486930664501</v>
      </c>
      <c r="DM253" s="28">
        <f t="shared" si="830"/>
        <v>2464000</v>
      </c>
      <c r="DN253" s="28">
        <f t="shared" si="831"/>
        <v>468160</v>
      </c>
      <c r="DO253" s="30">
        <f t="shared" si="832"/>
        <v>2932160</v>
      </c>
    </row>
    <row r="254" spans="1:119" ht="21" customHeight="1" x14ac:dyDescent="0.25">
      <c r="A254" s="66" t="s">
        <v>412</v>
      </c>
      <c r="B254" s="67" t="s">
        <v>376</v>
      </c>
      <c r="C254" s="68" t="s">
        <v>413</v>
      </c>
      <c r="D254" s="26">
        <v>1</v>
      </c>
      <c r="E254" s="27">
        <v>3000000</v>
      </c>
      <c r="F254" s="27">
        <v>2850000</v>
      </c>
      <c r="G254" s="133"/>
      <c r="H254" s="133"/>
      <c r="I254" s="143">
        <f t="shared" si="835"/>
        <v>3.6261886214694741E-2</v>
      </c>
      <c r="J254" s="27">
        <f t="shared" si="768"/>
        <v>2925000</v>
      </c>
      <c r="K254" s="28">
        <f t="shared" si="836"/>
        <v>555750</v>
      </c>
      <c r="L254" s="29">
        <f t="shared" si="778"/>
        <v>3480750</v>
      </c>
      <c r="M254" s="26">
        <v>1</v>
      </c>
      <c r="N254" s="27">
        <v>3000000</v>
      </c>
      <c r="O254" s="27">
        <v>2700000</v>
      </c>
      <c r="P254" s="145"/>
      <c r="Q254" s="145"/>
      <c r="R254" s="143">
        <f t="shared" si="837"/>
        <v>7.4432292756478682E-2</v>
      </c>
      <c r="S254" s="27">
        <f t="shared" si="838"/>
        <v>2850000</v>
      </c>
      <c r="T254" s="28">
        <f t="shared" si="839"/>
        <v>541500</v>
      </c>
      <c r="U254" s="30">
        <f t="shared" si="840"/>
        <v>3391500</v>
      </c>
      <c r="V254" s="26">
        <v>1</v>
      </c>
      <c r="W254" s="27">
        <v>3000000</v>
      </c>
      <c r="X254" s="27">
        <v>3240000</v>
      </c>
      <c r="Y254" s="145"/>
      <c r="Z254" s="145"/>
      <c r="AA254" s="143">
        <f t="shared" si="841"/>
        <v>5.4392829322042112E-2</v>
      </c>
      <c r="AB254" s="27">
        <f t="shared" si="842"/>
        <v>3120000</v>
      </c>
      <c r="AC254" s="28">
        <f t="shared" si="843"/>
        <v>592800</v>
      </c>
      <c r="AD254" s="29">
        <f t="shared" si="844"/>
        <v>3712800</v>
      </c>
      <c r="AE254" s="26">
        <v>1</v>
      </c>
      <c r="AF254" s="27">
        <v>3000000</v>
      </c>
      <c r="AG254" s="27">
        <v>3360000</v>
      </c>
      <c r="AH254" s="145"/>
      <c r="AI254" s="145"/>
      <c r="AJ254" s="143">
        <f t="shared" si="769"/>
        <v>8.0049824285269536E-2</v>
      </c>
      <c r="AK254" s="27">
        <f t="shared" si="833"/>
        <v>3180000</v>
      </c>
      <c r="AL254" s="28">
        <f t="shared" si="770"/>
        <v>604200</v>
      </c>
      <c r="AM254" s="30">
        <f t="shared" si="834"/>
        <v>3784200</v>
      </c>
      <c r="AN254" s="26">
        <v>1</v>
      </c>
      <c r="AO254" s="27">
        <v>3000000</v>
      </c>
      <c r="AP254" s="27">
        <v>3967500</v>
      </c>
      <c r="AQ254" s="145"/>
      <c r="AR254" s="145"/>
      <c r="AS254" s="143">
        <f t="shared" si="771"/>
        <v>0.19637626431230276</v>
      </c>
      <c r="AT254" s="27">
        <f t="shared" si="845"/>
        <v>3483750</v>
      </c>
      <c r="AU254" s="28">
        <f t="shared" si="846"/>
        <v>661912.5</v>
      </c>
      <c r="AV254" s="30">
        <f t="shared" si="847"/>
        <v>4145662.5</v>
      </c>
      <c r="AW254" s="26">
        <v>1</v>
      </c>
      <c r="AX254" s="27">
        <v>3000000</v>
      </c>
      <c r="AY254" s="27">
        <v>3450000</v>
      </c>
      <c r="AZ254" s="145"/>
      <c r="BA254" s="145"/>
      <c r="BB254" s="143">
        <f t="shared" si="772"/>
        <v>9.8666062491146164E-2</v>
      </c>
      <c r="BC254" s="27">
        <f t="shared" si="848"/>
        <v>3225000</v>
      </c>
      <c r="BD254" s="27">
        <f t="shared" si="849"/>
        <v>612750</v>
      </c>
      <c r="BE254" s="27">
        <f t="shared" si="850"/>
        <v>3837750</v>
      </c>
      <c r="BF254" s="26">
        <v>1</v>
      </c>
      <c r="BG254" s="27">
        <v>2400000</v>
      </c>
      <c r="BH254" s="27">
        <v>2280000</v>
      </c>
      <c r="BI254" s="145"/>
      <c r="BJ254" s="145"/>
      <c r="BK254" s="143">
        <f t="shared" si="773"/>
        <v>3.6261886214694741E-2</v>
      </c>
      <c r="BL254" s="27">
        <f t="shared" si="811"/>
        <v>2340000</v>
      </c>
      <c r="BM254" s="27">
        <f t="shared" si="812"/>
        <v>444600</v>
      </c>
      <c r="BN254" s="28">
        <f t="shared" si="813"/>
        <v>2784600</v>
      </c>
      <c r="BO254" s="26">
        <v>1</v>
      </c>
      <c r="BP254" s="27">
        <v>2400000</v>
      </c>
      <c r="BQ254" s="27">
        <v>2592000</v>
      </c>
      <c r="BR254" s="148"/>
      <c r="BS254" s="148"/>
      <c r="BT254" s="143">
        <f t="shared" si="774"/>
        <v>5.4392829322042112E-2</v>
      </c>
      <c r="BU254" s="27">
        <f t="shared" si="814"/>
        <v>2496000</v>
      </c>
      <c r="BV254" s="28">
        <f t="shared" si="815"/>
        <v>474240</v>
      </c>
      <c r="BW254" s="30">
        <f t="shared" si="816"/>
        <v>2970240</v>
      </c>
      <c r="BX254" s="26">
        <v>1</v>
      </c>
      <c r="BY254" s="28">
        <v>2400000</v>
      </c>
      <c r="BZ254" s="28">
        <v>2592000</v>
      </c>
      <c r="CA254" s="156"/>
      <c r="CB254" s="156"/>
      <c r="CC254" s="177">
        <f t="shared" si="775"/>
        <v>5.4392829322042112E-2</v>
      </c>
      <c r="CD254" s="28">
        <f t="shared" si="817"/>
        <v>2496000</v>
      </c>
      <c r="CE254" s="28">
        <f t="shared" si="818"/>
        <v>474240</v>
      </c>
      <c r="CF254" s="29">
        <f t="shared" si="819"/>
        <v>2970240</v>
      </c>
      <c r="CG254" s="26">
        <v>1</v>
      </c>
      <c r="CH254" s="27">
        <v>1920000</v>
      </c>
      <c r="CI254" s="27">
        <v>1785600</v>
      </c>
      <c r="CJ254" s="148"/>
      <c r="CK254" s="148"/>
      <c r="CL254" s="143">
        <f t="shared" si="820"/>
        <v>5.1292719878816916E-2</v>
      </c>
      <c r="CM254" s="27">
        <f t="shared" si="821"/>
        <v>1852800</v>
      </c>
      <c r="CN254" s="27">
        <f t="shared" si="822"/>
        <v>352032</v>
      </c>
      <c r="CO254" s="28">
        <f t="shared" si="823"/>
        <v>2204832</v>
      </c>
      <c r="CP254" s="26">
        <v>1</v>
      </c>
      <c r="CQ254" s="27">
        <v>1920000</v>
      </c>
      <c r="CR254" s="27">
        <v>1785600</v>
      </c>
      <c r="CS254" s="148"/>
      <c r="CT254" s="148"/>
      <c r="CU254" s="143">
        <f t="shared" si="776"/>
        <v>5.1292719878816916E-2</v>
      </c>
      <c r="CV254" s="27">
        <f t="shared" si="824"/>
        <v>1852800</v>
      </c>
      <c r="CW254" s="28">
        <f t="shared" si="825"/>
        <v>352032</v>
      </c>
      <c r="CX254" s="29">
        <f t="shared" si="826"/>
        <v>2204832</v>
      </c>
      <c r="CY254" s="26">
        <v>1</v>
      </c>
      <c r="CZ254" s="27">
        <v>1920000</v>
      </c>
      <c r="DA254" s="27">
        <v>1536000</v>
      </c>
      <c r="DB254" s="133"/>
      <c r="DC254" s="133"/>
      <c r="DD254" s="143">
        <f t="shared" si="777"/>
        <v>0.15713484026367722</v>
      </c>
      <c r="DE254" s="27">
        <f t="shared" si="827"/>
        <v>1728000</v>
      </c>
      <c r="DF254" s="27">
        <f t="shared" si="828"/>
        <v>328320</v>
      </c>
      <c r="DG254" s="28">
        <f t="shared" si="829"/>
        <v>2056320</v>
      </c>
      <c r="DH254" s="26">
        <v>1</v>
      </c>
      <c r="DI254" s="28">
        <v>1920000</v>
      </c>
      <c r="DJ254" s="28">
        <v>2304000</v>
      </c>
      <c r="DK254" s="182"/>
      <c r="DL254" s="177">
        <f t="shared" si="796"/>
        <v>0.12856486930664499</v>
      </c>
      <c r="DM254" s="28">
        <f t="shared" si="830"/>
        <v>2112000</v>
      </c>
      <c r="DN254" s="28">
        <f t="shared" si="831"/>
        <v>401280</v>
      </c>
      <c r="DO254" s="30">
        <f t="shared" si="832"/>
        <v>2513280</v>
      </c>
    </row>
    <row r="255" spans="1:119" ht="21" customHeight="1" x14ac:dyDescent="0.25">
      <c r="A255" s="66" t="s">
        <v>414</v>
      </c>
      <c r="B255" s="67" t="s">
        <v>415</v>
      </c>
      <c r="C255" s="68" t="s">
        <v>416</v>
      </c>
      <c r="D255" s="26">
        <v>1</v>
      </c>
      <c r="E255" s="27">
        <v>500000</v>
      </c>
      <c r="F255" s="27">
        <v>600000</v>
      </c>
      <c r="G255" s="133"/>
      <c r="H255" s="133"/>
      <c r="I255" s="143">
        <f t="shared" si="835"/>
        <v>0.12856486930664501</v>
      </c>
      <c r="J255" s="27">
        <f t="shared" si="768"/>
        <v>550000</v>
      </c>
      <c r="K255" s="28">
        <f t="shared" si="836"/>
        <v>104500</v>
      </c>
      <c r="L255" s="29">
        <f t="shared" si="778"/>
        <v>654500</v>
      </c>
      <c r="M255" s="26">
        <v>1</v>
      </c>
      <c r="N255" s="27">
        <v>500000</v>
      </c>
      <c r="O255" s="27">
        <v>450000</v>
      </c>
      <c r="P255" s="145"/>
      <c r="Q255" s="145"/>
      <c r="R255" s="143">
        <f t="shared" si="837"/>
        <v>7.4432292756478696E-2</v>
      </c>
      <c r="S255" s="27">
        <f t="shared" si="838"/>
        <v>475000</v>
      </c>
      <c r="T255" s="28">
        <f t="shared" si="839"/>
        <v>90250</v>
      </c>
      <c r="U255" s="30">
        <f t="shared" si="840"/>
        <v>565250</v>
      </c>
      <c r="V255" s="26">
        <v>1</v>
      </c>
      <c r="W255" s="27">
        <v>500000</v>
      </c>
      <c r="X255" s="27">
        <v>540000</v>
      </c>
      <c r="Y255" s="145"/>
      <c r="Z255" s="145"/>
      <c r="AA255" s="143">
        <f t="shared" si="841"/>
        <v>5.4392829322042119E-2</v>
      </c>
      <c r="AB255" s="27">
        <f t="shared" si="842"/>
        <v>520000</v>
      </c>
      <c r="AC255" s="28">
        <f t="shared" si="843"/>
        <v>98800</v>
      </c>
      <c r="AD255" s="29">
        <f t="shared" si="844"/>
        <v>618800</v>
      </c>
      <c r="AE255" s="26">
        <v>1</v>
      </c>
      <c r="AF255" s="27">
        <v>500000</v>
      </c>
      <c r="AG255" s="27">
        <v>560000</v>
      </c>
      <c r="AH255" s="145"/>
      <c r="AI255" s="145"/>
      <c r="AJ255" s="143">
        <f t="shared" si="769"/>
        <v>8.0049824285269522E-2</v>
      </c>
      <c r="AK255" s="27">
        <f t="shared" si="833"/>
        <v>530000</v>
      </c>
      <c r="AL255" s="28">
        <f t="shared" si="770"/>
        <v>100700</v>
      </c>
      <c r="AM255" s="30">
        <f t="shared" si="834"/>
        <v>630700</v>
      </c>
      <c r="AN255" s="26">
        <v>1</v>
      </c>
      <c r="AO255" s="27">
        <v>500000</v>
      </c>
      <c r="AP255" s="27">
        <v>661250</v>
      </c>
      <c r="AQ255" s="145"/>
      <c r="AR255" s="145"/>
      <c r="AS255" s="143">
        <f t="shared" si="771"/>
        <v>0.19637626431230276</v>
      </c>
      <c r="AT255" s="27">
        <f t="shared" si="845"/>
        <v>580625</v>
      </c>
      <c r="AU255" s="28">
        <f t="shared" si="846"/>
        <v>110318.75</v>
      </c>
      <c r="AV255" s="30">
        <f t="shared" si="847"/>
        <v>690943.75</v>
      </c>
      <c r="AW255" s="26">
        <v>1</v>
      </c>
      <c r="AX255" s="27">
        <v>500000</v>
      </c>
      <c r="AY255" s="27">
        <v>575000</v>
      </c>
      <c r="AZ255" s="145"/>
      <c r="BA255" s="145"/>
      <c r="BB255" s="143">
        <f t="shared" si="772"/>
        <v>9.8666062491146164E-2</v>
      </c>
      <c r="BC255" s="27">
        <f t="shared" si="848"/>
        <v>537500</v>
      </c>
      <c r="BD255" s="27">
        <f t="shared" si="849"/>
        <v>102125</v>
      </c>
      <c r="BE255" s="27">
        <f t="shared" si="850"/>
        <v>639625</v>
      </c>
      <c r="BF255" s="26">
        <v>1</v>
      </c>
      <c r="BG255" s="27">
        <v>400000</v>
      </c>
      <c r="BH255" s="27">
        <v>380000</v>
      </c>
      <c r="BI255" s="145"/>
      <c r="BJ255" s="145"/>
      <c r="BK255" s="143">
        <f t="shared" si="773"/>
        <v>3.6261886214694741E-2</v>
      </c>
      <c r="BL255" s="27">
        <f t="shared" si="811"/>
        <v>390000</v>
      </c>
      <c r="BM255" s="27">
        <f t="shared" si="812"/>
        <v>74100</v>
      </c>
      <c r="BN255" s="28">
        <f t="shared" si="813"/>
        <v>464100</v>
      </c>
      <c r="BO255" s="26">
        <v>1</v>
      </c>
      <c r="BP255" s="27">
        <v>400000</v>
      </c>
      <c r="BQ255" s="27">
        <v>432000</v>
      </c>
      <c r="BR255" s="148"/>
      <c r="BS255" s="148"/>
      <c r="BT255" s="143">
        <f t="shared" si="774"/>
        <v>5.4392829322042119E-2</v>
      </c>
      <c r="BU255" s="27">
        <f t="shared" si="814"/>
        <v>416000</v>
      </c>
      <c r="BV255" s="28">
        <f t="shared" si="815"/>
        <v>79040</v>
      </c>
      <c r="BW255" s="30">
        <f t="shared" si="816"/>
        <v>495040</v>
      </c>
      <c r="BX255" s="26">
        <v>1</v>
      </c>
      <c r="BY255" s="28">
        <v>400000</v>
      </c>
      <c r="BZ255" s="28">
        <v>432000</v>
      </c>
      <c r="CA255" s="156"/>
      <c r="CB255" s="156"/>
      <c r="CC255" s="177">
        <f t="shared" si="775"/>
        <v>5.4392829322042119E-2</v>
      </c>
      <c r="CD255" s="28">
        <f t="shared" si="817"/>
        <v>416000</v>
      </c>
      <c r="CE255" s="28">
        <f t="shared" si="818"/>
        <v>79040</v>
      </c>
      <c r="CF255" s="29">
        <f t="shared" si="819"/>
        <v>495040</v>
      </c>
      <c r="CG255" s="26">
        <v>1</v>
      </c>
      <c r="CH255" s="27">
        <v>320000</v>
      </c>
      <c r="CI255" s="27">
        <v>297600</v>
      </c>
      <c r="CJ255" s="148"/>
      <c r="CK255" s="148"/>
      <c r="CL255" s="143">
        <f t="shared" si="820"/>
        <v>5.1292719878816923E-2</v>
      </c>
      <c r="CM255" s="27">
        <f t="shared" si="821"/>
        <v>308800</v>
      </c>
      <c r="CN255" s="27">
        <f t="shared" si="822"/>
        <v>58672</v>
      </c>
      <c r="CO255" s="28">
        <f t="shared" si="823"/>
        <v>367472</v>
      </c>
      <c r="CP255" s="26">
        <v>1</v>
      </c>
      <c r="CQ255" s="27">
        <v>320000</v>
      </c>
      <c r="CR255" s="27">
        <v>297600</v>
      </c>
      <c r="CS255" s="148"/>
      <c r="CT255" s="148"/>
      <c r="CU255" s="143">
        <f t="shared" si="776"/>
        <v>5.1292719878816923E-2</v>
      </c>
      <c r="CV255" s="27">
        <f t="shared" si="824"/>
        <v>308800</v>
      </c>
      <c r="CW255" s="28">
        <f t="shared" si="825"/>
        <v>58672</v>
      </c>
      <c r="CX255" s="29">
        <f t="shared" si="826"/>
        <v>367472</v>
      </c>
      <c r="CY255" s="26">
        <v>1</v>
      </c>
      <c r="CZ255" s="27">
        <v>320000</v>
      </c>
      <c r="DA255" s="27">
        <v>256000</v>
      </c>
      <c r="DB255" s="133"/>
      <c r="DC255" s="133"/>
      <c r="DD255" s="143">
        <f t="shared" si="777"/>
        <v>0.15713484026367724</v>
      </c>
      <c r="DE255" s="27">
        <f t="shared" si="827"/>
        <v>288000</v>
      </c>
      <c r="DF255" s="27">
        <f t="shared" si="828"/>
        <v>54720</v>
      </c>
      <c r="DG255" s="28">
        <f t="shared" si="829"/>
        <v>342720</v>
      </c>
      <c r="DH255" s="26">
        <v>1</v>
      </c>
      <c r="DI255" s="28">
        <v>320000</v>
      </c>
      <c r="DJ255" s="28">
        <v>384000</v>
      </c>
      <c r="DK255" s="182"/>
      <c r="DL255" s="177">
        <f t="shared" si="796"/>
        <v>0.12856486930664501</v>
      </c>
      <c r="DM255" s="28">
        <f t="shared" si="830"/>
        <v>352000</v>
      </c>
      <c r="DN255" s="28">
        <f t="shared" si="831"/>
        <v>66880</v>
      </c>
      <c r="DO255" s="30">
        <f t="shared" si="832"/>
        <v>418880</v>
      </c>
    </row>
    <row r="256" spans="1:119" ht="21" customHeight="1" x14ac:dyDescent="0.25">
      <c r="A256" s="66" t="s">
        <v>417</v>
      </c>
      <c r="B256" s="67" t="s">
        <v>415</v>
      </c>
      <c r="C256" s="68" t="s">
        <v>418</v>
      </c>
      <c r="D256" s="26">
        <v>1</v>
      </c>
      <c r="E256" s="27">
        <v>1500000</v>
      </c>
      <c r="F256" s="27">
        <v>1425000</v>
      </c>
      <c r="G256" s="133"/>
      <c r="H256" s="133"/>
      <c r="I256" s="143">
        <f t="shared" si="835"/>
        <v>3.6261886214694741E-2</v>
      </c>
      <c r="J256" s="27">
        <f t="shared" si="768"/>
        <v>1462500</v>
      </c>
      <c r="K256" s="28">
        <f t="shared" si="836"/>
        <v>277875</v>
      </c>
      <c r="L256" s="29">
        <f t="shared" si="778"/>
        <v>1740375</v>
      </c>
      <c r="M256" s="26">
        <v>1</v>
      </c>
      <c r="N256" s="27">
        <v>1500000</v>
      </c>
      <c r="O256" s="27">
        <v>1350000</v>
      </c>
      <c r="P256" s="145"/>
      <c r="Q256" s="145"/>
      <c r="R256" s="143">
        <f t="shared" si="837"/>
        <v>7.4432292756478682E-2</v>
      </c>
      <c r="S256" s="27">
        <f t="shared" si="838"/>
        <v>1425000</v>
      </c>
      <c r="T256" s="28">
        <f t="shared" si="839"/>
        <v>270750</v>
      </c>
      <c r="U256" s="30">
        <f t="shared" si="840"/>
        <v>1695750</v>
      </c>
      <c r="V256" s="26">
        <v>1</v>
      </c>
      <c r="W256" s="27">
        <v>1500000</v>
      </c>
      <c r="X256" s="27">
        <v>1620000</v>
      </c>
      <c r="Y256" s="145"/>
      <c r="Z256" s="145"/>
      <c r="AA256" s="143">
        <f t="shared" si="841"/>
        <v>5.4392829322042112E-2</v>
      </c>
      <c r="AB256" s="27">
        <f t="shared" si="842"/>
        <v>1560000</v>
      </c>
      <c r="AC256" s="28">
        <f t="shared" si="843"/>
        <v>296400</v>
      </c>
      <c r="AD256" s="29">
        <f t="shared" si="844"/>
        <v>1856400</v>
      </c>
      <c r="AE256" s="26">
        <v>1</v>
      </c>
      <c r="AF256" s="27">
        <v>1500000</v>
      </c>
      <c r="AG256" s="27">
        <v>1680000</v>
      </c>
      <c r="AH256" s="145"/>
      <c r="AI256" s="145"/>
      <c r="AJ256" s="143">
        <f t="shared" si="769"/>
        <v>8.0049824285269536E-2</v>
      </c>
      <c r="AK256" s="27">
        <f t="shared" si="833"/>
        <v>1590000</v>
      </c>
      <c r="AL256" s="28">
        <f t="shared" si="770"/>
        <v>302100</v>
      </c>
      <c r="AM256" s="30">
        <f t="shared" si="834"/>
        <v>1892100</v>
      </c>
      <c r="AN256" s="26">
        <v>1</v>
      </c>
      <c r="AO256" s="27">
        <v>1500000</v>
      </c>
      <c r="AP256" s="27">
        <v>1983750</v>
      </c>
      <c r="AQ256" s="145"/>
      <c r="AR256" s="145"/>
      <c r="AS256" s="143">
        <f t="shared" si="771"/>
        <v>0.19637626431230276</v>
      </c>
      <c r="AT256" s="27">
        <f t="shared" si="845"/>
        <v>1741875</v>
      </c>
      <c r="AU256" s="28">
        <f t="shared" si="846"/>
        <v>330956.25</v>
      </c>
      <c r="AV256" s="30">
        <f t="shared" si="847"/>
        <v>2072831.25</v>
      </c>
      <c r="AW256" s="26">
        <v>1</v>
      </c>
      <c r="AX256" s="27">
        <v>1500000</v>
      </c>
      <c r="AY256" s="27">
        <v>1725000</v>
      </c>
      <c r="AZ256" s="145"/>
      <c r="BA256" s="145"/>
      <c r="BB256" s="143">
        <f t="shared" si="772"/>
        <v>9.8666062491146164E-2</v>
      </c>
      <c r="BC256" s="27">
        <f t="shared" si="848"/>
        <v>1612500</v>
      </c>
      <c r="BD256" s="27">
        <f t="shared" si="849"/>
        <v>306375</v>
      </c>
      <c r="BE256" s="27">
        <f t="shared" si="850"/>
        <v>1918875</v>
      </c>
      <c r="BF256" s="26">
        <v>1</v>
      </c>
      <c r="BG256" s="27">
        <v>1200000</v>
      </c>
      <c r="BH256" s="27">
        <v>1140000</v>
      </c>
      <c r="BI256" s="145"/>
      <c r="BJ256" s="145"/>
      <c r="BK256" s="143">
        <f t="shared" si="773"/>
        <v>3.6261886214694741E-2</v>
      </c>
      <c r="BL256" s="27">
        <f t="shared" si="811"/>
        <v>1170000</v>
      </c>
      <c r="BM256" s="27">
        <f t="shared" si="812"/>
        <v>222300</v>
      </c>
      <c r="BN256" s="28">
        <f t="shared" si="813"/>
        <v>1392300</v>
      </c>
      <c r="BO256" s="26">
        <v>1</v>
      </c>
      <c r="BP256" s="27">
        <v>1200000</v>
      </c>
      <c r="BQ256" s="27">
        <v>1296000</v>
      </c>
      <c r="BR256" s="148"/>
      <c r="BS256" s="148"/>
      <c r="BT256" s="143">
        <f t="shared" si="774"/>
        <v>5.4392829322042112E-2</v>
      </c>
      <c r="BU256" s="27">
        <f t="shared" si="814"/>
        <v>1248000</v>
      </c>
      <c r="BV256" s="28">
        <f t="shared" si="815"/>
        <v>237120</v>
      </c>
      <c r="BW256" s="30">
        <f t="shared" si="816"/>
        <v>1485120</v>
      </c>
      <c r="BX256" s="26">
        <v>1</v>
      </c>
      <c r="BY256" s="28">
        <v>1200000</v>
      </c>
      <c r="BZ256" s="28">
        <v>1296000</v>
      </c>
      <c r="CA256" s="156"/>
      <c r="CB256" s="156"/>
      <c r="CC256" s="177">
        <f t="shared" si="775"/>
        <v>5.4392829322042112E-2</v>
      </c>
      <c r="CD256" s="28">
        <f t="shared" si="817"/>
        <v>1248000</v>
      </c>
      <c r="CE256" s="28">
        <f t="shared" si="818"/>
        <v>237120</v>
      </c>
      <c r="CF256" s="29">
        <f t="shared" si="819"/>
        <v>1485120</v>
      </c>
      <c r="CG256" s="26">
        <v>1</v>
      </c>
      <c r="CH256" s="27">
        <v>960000</v>
      </c>
      <c r="CI256" s="27">
        <v>892800</v>
      </c>
      <c r="CJ256" s="148"/>
      <c r="CK256" s="148"/>
      <c r="CL256" s="143">
        <f t="shared" si="820"/>
        <v>5.1292719878816916E-2</v>
      </c>
      <c r="CM256" s="27">
        <f t="shared" si="821"/>
        <v>926400</v>
      </c>
      <c r="CN256" s="27">
        <f t="shared" si="822"/>
        <v>176016</v>
      </c>
      <c r="CO256" s="28">
        <f t="shared" si="823"/>
        <v>1102416</v>
      </c>
      <c r="CP256" s="26">
        <v>1</v>
      </c>
      <c r="CQ256" s="27">
        <v>960000</v>
      </c>
      <c r="CR256" s="27">
        <v>892800</v>
      </c>
      <c r="CS256" s="148"/>
      <c r="CT256" s="148"/>
      <c r="CU256" s="143">
        <f t="shared" si="776"/>
        <v>5.1292719878816916E-2</v>
      </c>
      <c r="CV256" s="27">
        <f t="shared" si="824"/>
        <v>926400</v>
      </c>
      <c r="CW256" s="28">
        <f t="shared" si="825"/>
        <v>176016</v>
      </c>
      <c r="CX256" s="29">
        <f t="shared" si="826"/>
        <v>1102416</v>
      </c>
      <c r="CY256" s="26">
        <v>1</v>
      </c>
      <c r="CZ256" s="27">
        <v>960000</v>
      </c>
      <c r="DA256" s="27">
        <v>768000</v>
      </c>
      <c r="DB256" s="133"/>
      <c r="DC256" s="133"/>
      <c r="DD256" s="143">
        <f t="shared" si="777"/>
        <v>0.15713484026367722</v>
      </c>
      <c r="DE256" s="27">
        <f t="shared" si="827"/>
        <v>864000</v>
      </c>
      <c r="DF256" s="27">
        <f t="shared" si="828"/>
        <v>164160</v>
      </c>
      <c r="DG256" s="28">
        <f t="shared" si="829"/>
        <v>1028160</v>
      </c>
      <c r="DH256" s="26">
        <v>1</v>
      </c>
      <c r="DI256" s="28">
        <v>960000</v>
      </c>
      <c r="DJ256" s="28">
        <v>1152000</v>
      </c>
      <c r="DK256" s="182"/>
      <c r="DL256" s="177">
        <f t="shared" si="796"/>
        <v>0.12856486930664499</v>
      </c>
      <c r="DM256" s="28">
        <f t="shared" si="830"/>
        <v>1056000</v>
      </c>
      <c r="DN256" s="28">
        <f t="shared" si="831"/>
        <v>200640</v>
      </c>
      <c r="DO256" s="30">
        <f t="shared" si="832"/>
        <v>1256640</v>
      </c>
    </row>
    <row r="257" spans="1:119" ht="21" customHeight="1" x14ac:dyDescent="0.25">
      <c r="A257" s="66" t="s">
        <v>419</v>
      </c>
      <c r="B257" s="67" t="s">
        <v>415</v>
      </c>
      <c r="C257" s="68" t="s">
        <v>420</v>
      </c>
      <c r="D257" s="26">
        <v>1</v>
      </c>
      <c r="E257" s="27">
        <v>3800000</v>
      </c>
      <c r="F257" s="27">
        <v>3610000</v>
      </c>
      <c r="G257" s="133"/>
      <c r="H257" s="133"/>
      <c r="I257" s="143">
        <f t="shared" si="835"/>
        <v>3.6261886214694748E-2</v>
      </c>
      <c r="J257" s="27">
        <f t="shared" si="768"/>
        <v>3705000</v>
      </c>
      <c r="K257" s="28">
        <f t="shared" si="836"/>
        <v>703950</v>
      </c>
      <c r="L257" s="29">
        <f t="shared" si="778"/>
        <v>4408950</v>
      </c>
      <c r="M257" s="26">
        <v>1</v>
      </c>
      <c r="N257" s="27">
        <v>3800000</v>
      </c>
      <c r="O257" s="27">
        <v>3420000</v>
      </c>
      <c r="P257" s="145"/>
      <c r="Q257" s="145"/>
      <c r="R257" s="143">
        <f t="shared" si="837"/>
        <v>7.4432292756478696E-2</v>
      </c>
      <c r="S257" s="27">
        <f t="shared" si="838"/>
        <v>3610000</v>
      </c>
      <c r="T257" s="28">
        <f t="shared" si="839"/>
        <v>685900</v>
      </c>
      <c r="U257" s="30">
        <f t="shared" si="840"/>
        <v>4295900</v>
      </c>
      <c r="V257" s="26">
        <v>1</v>
      </c>
      <c r="W257" s="27">
        <v>3800000</v>
      </c>
      <c r="X257" s="27">
        <v>4104000</v>
      </c>
      <c r="Y257" s="145"/>
      <c r="Z257" s="145"/>
      <c r="AA257" s="143">
        <f t="shared" si="841"/>
        <v>5.4392829322042119E-2</v>
      </c>
      <c r="AB257" s="27">
        <f t="shared" si="842"/>
        <v>3952000</v>
      </c>
      <c r="AC257" s="28">
        <f t="shared" si="843"/>
        <v>750880</v>
      </c>
      <c r="AD257" s="29">
        <f t="shared" si="844"/>
        <v>4702880</v>
      </c>
      <c r="AE257" s="26">
        <v>1</v>
      </c>
      <c r="AF257" s="27">
        <v>3800000</v>
      </c>
      <c r="AG257" s="27">
        <v>4256000</v>
      </c>
      <c r="AH257" s="145"/>
      <c r="AI257" s="145"/>
      <c r="AJ257" s="143">
        <f t="shared" si="769"/>
        <v>8.0049824285269536E-2</v>
      </c>
      <c r="AK257" s="27">
        <f t="shared" si="833"/>
        <v>4028000</v>
      </c>
      <c r="AL257" s="28">
        <f t="shared" si="770"/>
        <v>765320</v>
      </c>
      <c r="AM257" s="30">
        <f t="shared" si="834"/>
        <v>4793320</v>
      </c>
      <c r="AN257" s="26">
        <v>1</v>
      </c>
      <c r="AO257" s="27">
        <v>3800000</v>
      </c>
      <c r="AP257" s="27">
        <v>5025500</v>
      </c>
      <c r="AQ257" s="145"/>
      <c r="AR257" s="145"/>
      <c r="AS257" s="143">
        <f t="shared" si="771"/>
        <v>0.19637626431230276</v>
      </c>
      <c r="AT257" s="27">
        <f t="shared" si="845"/>
        <v>4412750</v>
      </c>
      <c r="AU257" s="28">
        <f t="shared" si="846"/>
        <v>838422.5</v>
      </c>
      <c r="AV257" s="30">
        <f t="shared" si="847"/>
        <v>5251172.5</v>
      </c>
      <c r="AW257" s="26">
        <v>1</v>
      </c>
      <c r="AX257" s="27">
        <v>3800000</v>
      </c>
      <c r="AY257" s="27">
        <v>4370000</v>
      </c>
      <c r="AZ257" s="145"/>
      <c r="BA257" s="145"/>
      <c r="BB257" s="143">
        <f t="shared" si="772"/>
        <v>9.8666062491146164E-2</v>
      </c>
      <c r="BC257" s="27">
        <f t="shared" si="848"/>
        <v>4085000</v>
      </c>
      <c r="BD257" s="27">
        <f t="shared" si="849"/>
        <v>776150</v>
      </c>
      <c r="BE257" s="27">
        <f t="shared" si="850"/>
        <v>4861150</v>
      </c>
      <c r="BF257" s="26">
        <v>1</v>
      </c>
      <c r="BG257" s="27">
        <v>3040000</v>
      </c>
      <c r="BH257" s="27">
        <v>2888000</v>
      </c>
      <c r="BI257" s="145"/>
      <c r="BJ257" s="145"/>
      <c r="BK257" s="143">
        <f t="shared" si="773"/>
        <v>3.6261886214694748E-2</v>
      </c>
      <c r="BL257" s="27">
        <f t="shared" si="811"/>
        <v>2964000</v>
      </c>
      <c r="BM257" s="27">
        <f t="shared" si="812"/>
        <v>563160</v>
      </c>
      <c r="BN257" s="28">
        <f t="shared" si="813"/>
        <v>3527160</v>
      </c>
      <c r="BO257" s="26">
        <v>1</v>
      </c>
      <c r="BP257" s="27">
        <v>3040000</v>
      </c>
      <c r="BQ257" s="27">
        <v>3283200</v>
      </c>
      <c r="BR257" s="148"/>
      <c r="BS257" s="148"/>
      <c r="BT257" s="143">
        <f t="shared" si="774"/>
        <v>5.4392829322042112E-2</v>
      </c>
      <c r="BU257" s="27">
        <f t="shared" si="814"/>
        <v>3161600</v>
      </c>
      <c r="BV257" s="28">
        <f t="shared" si="815"/>
        <v>600704</v>
      </c>
      <c r="BW257" s="30">
        <f t="shared" si="816"/>
        <v>3762304</v>
      </c>
      <c r="BX257" s="26">
        <v>1</v>
      </c>
      <c r="BY257" s="28">
        <v>3040000</v>
      </c>
      <c r="BZ257" s="28">
        <v>3283200</v>
      </c>
      <c r="CA257" s="156"/>
      <c r="CB257" s="156"/>
      <c r="CC257" s="177">
        <f t="shared" si="775"/>
        <v>5.4392829322042112E-2</v>
      </c>
      <c r="CD257" s="28">
        <f t="shared" si="817"/>
        <v>3161600</v>
      </c>
      <c r="CE257" s="28">
        <f t="shared" si="818"/>
        <v>600704</v>
      </c>
      <c r="CF257" s="29">
        <f t="shared" si="819"/>
        <v>3762304</v>
      </c>
      <c r="CG257" s="26">
        <v>1</v>
      </c>
      <c r="CH257" s="27">
        <v>2432000</v>
      </c>
      <c r="CI257" s="27">
        <v>2261760</v>
      </c>
      <c r="CJ257" s="148"/>
      <c r="CK257" s="148"/>
      <c r="CL257" s="143">
        <f t="shared" si="820"/>
        <v>5.1292719878816916E-2</v>
      </c>
      <c r="CM257" s="27">
        <f t="shared" si="821"/>
        <v>2346880</v>
      </c>
      <c r="CN257" s="27">
        <f t="shared" si="822"/>
        <v>445907.20000000001</v>
      </c>
      <c r="CO257" s="28">
        <f t="shared" si="823"/>
        <v>2792787.2</v>
      </c>
      <c r="CP257" s="26">
        <v>1</v>
      </c>
      <c r="CQ257" s="27">
        <v>2432000</v>
      </c>
      <c r="CR257" s="27">
        <v>2261760</v>
      </c>
      <c r="CS257" s="148"/>
      <c r="CT257" s="148"/>
      <c r="CU257" s="143">
        <f t="shared" si="776"/>
        <v>5.1292719878816916E-2</v>
      </c>
      <c r="CV257" s="27">
        <f t="shared" si="824"/>
        <v>2346880</v>
      </c>
      <c r="CW257" s="28">
        <f t="shared" si="825"/>
        <v>445907.20000000001</v>
      </c>
      <c r="CX257" s="29">
        <f t="shared" si="826"/>
        <v>2792787.2</v>
      </c>
      <c r="CY257" s="26">
        <v>1</v>
      </c>
      <c r="CZ257" s="27">
        <v>2432000</v>
      </c>
      <c r="DA257" s="27">
        <v>1945600</v>
      </c>
      <c r="DB257" s="133"/>
      <c r="DC257" s="133"/>
      <c r="DD257" s="143">
        <f t="shared" si="777"/>
        <v>0.15713484026367722</v>
      </c>
      <c r="DE257" s="27">
        <f t="shared" si="827"/>
        <v>2188800</v>
      </c>
      <c r="DF257" s="27">
        <f t="shared" si="828"/>
        <v>415872</v>
      </c>
      <c r="DG257" s="28">
        <f t="shared" si="829"/>
        <v>2604672</v>
      </c>
      <c r="DH257" s="26">
        <v>1</v>
      </c>
      <c r="DI257" s="28">
        <v>2432000</v>
      </c>
      <c r="DJ257" s="28">
        <v>2918400</v>
      </c>
      <c r="DK257" s="182"/>
      <c r="DL257" s="177">
        <f t="shared" si="796"/>
        <v>0.12856486930664499</v>
      </c>
      <c r="DM257" s="28">
        <f t="shared" si="830"/>
        <v>2675200</v>
      </c>
      <c r="DN257" s="28">
        <f t="shared" si="831"/>
        <v>508288</v>
      </c>
      <c r="DO257" s="30">
        <f t="shared" si="832"/>
        <v>3183488</v>
      </c>
    </row>
    <row r="258" spans="1:119" ht="21" customHeight="1" x14ac:dyDescent="0.25">
      <c r="A258" s="66" t="s">
        <v>421</v>
      </c>
      <c r="B258" s="67" t="s">
        <v>415</v>
      </c>
      <c r="C258" s="68" t="s">
        <v>422</v>
      </c>
      <c r="D258" s="26">
        <v>1</v>
      </c>
      <c r="E258" s="27">
        <v>3800000</v>
      </c>
      <c r="F258" s="27">
        <v>3610000</v>
      </c>
      <c r="G258" s="133"/>
      <c r="H258" s="133"/>
      <c r="I258" s="143">
        <f t="shared" si="835"/>
        <v>3.6261886214694748E-2</v>
      </c>
      <c r="J258" s="27">
        <f t="shared" si="768"/>
        <v>3705000</v>
      </c>
      <c r="K258" s="28">
        <f t="shared" si="836"/>
        <v>703950</v>
      </c>
      <c r="L258" s="29">
        <f t="shared" si="778"/>
        <v>4408950</v>
      </c>
      <c r="M258" s="26">
        <v>1</v>
      </c>
      <c r="N258" s="27">
        <v>3800000</v>
      </c>
      <c r="O258" s="27">
        <v>3420000</v>
      </c>
      <c r="P258" s="145"/>
      <c r="Q258" s="145"/>
      <c r="R258" s="143">
        <f t="shared" si="837"/>
        <v>7.4432292756478696E-2</v>
      </c>
      <c r="S258" s="27">
        <f t="shared" si="838"/>
        <v>3610000</v>
      </c>
      <c r="T258" s="28">
        <f t="shared" si="839"/>
        <v>685900</v>
      </c>
      <c r="U258" s="30">
        <f t="shared" si="840"/>
        <v>4295900</v>
      </c>
      <c r="V258" s="26">
        <v>1</v>
      </c>
      <c r="W258" s="27">
        <v>3800000</v>
      </c>
      <c r="X258" s="27">
        <v>4104000</v>
      </c>
      <c r="Y258" s="145"/>
      <c r="Z258" s="145"/>
      <c r="AA258" s="143">
        <f t="shared" si="841"/>
        <v>5.4392829322042119E-2</v>
      </c>
      <c r="AB258" s="27">
        <f t="shared" si="842"/>
        <v>3952000</v>
      </c>
      <c r="AC258" s="28">
        <f t="shared" si="843"/>
        <v>750880</v>
      </c>
      <c r="AD258" s="29">
        <f t="shared" si="844"/>
        <v>4702880</v>
      </c>
      <c r="AE258" s="26">
        <v>1</v>
      </c>
      <c r="AF258" s="27">
        <v>3800000</v>
      </c>
      <c r="AG258" s="27">
        <v>4256000</v>
      </c>
      <c r="AH258" s="145"/>
      <c r="AI258" s="145"/>
      <c r="AJ258" s="143">
        <f t="shared" si="769"/>
        <v>8.0049824285269536E-2</v>
      </c>
      <c r="AK258" s="27">
        <f t="shared" si="833"/>
        <v>4028000</v>
      </c>
      <c r="AL258" s="28">
        <f t="shared" si="770"/>
        <v>765320</v>
      </c>
      <c r="AM258" s="30">
        <f t="shared" si="834"/>
        <v>4793320</v>
      </c>
      <c r="AN258" s="26">
        <v>1</v>
      </c>
      <c r="AO258" s="27">
        <v>3800000</v>
      </c>
      <c r="AP258" s="27">
        <v>5025500</v>
      </c>
      <c r="AQ258" s="145"/>
      <c r="AR258" s="145"/>
      <c r="AS258" s="143">
        <f t="shared" si="771"/>
        <v>0.19637626431230276</v>
      </c>
      <c r="AT258" s="27">
        <f t="shared" si="845"/>
        <v>4412750</v>
      </c>
      <c r="AU258" s="28">
        <f t="shared" si="846"/>
        <v>838422.5</v>
      </c>
      <c r="AV258" s="30">
        <f t="shared" si="847"/>
        <v>5251172.5</v>
      </c>
      <c r="AW258" s="26">
        <v>1</v>
      </c>
      <c r="AX258" s="27">
        <v>3800000</v>
      </c>
      <c r="AY258" s="27">
        <v>4370000</v>
      </c>
      <c r="AZ258" s="145"/>
      <c r="BA258" s="145"/>
      <c r="BB258" s="143">
        <f t="shared" si="772"/>
        <v>9.8666062491146164E-2</v>
      </c>
      <c r="BC258" s="27">
        <f t="shared" si="848"/>
        <v>4085000</v>
      </c>
      <c r="BD258" s="27">
        <f t="shared" si="849"/>
        <v>776150</v>
      </c>
      <c r="BE258" s="27">
        <f t="shared" si="850"/>
        <v>4861150</v>
      </c>
      <c r="BF258" s="26">
        <v>1</v>
      </c>
      <c r="BG258" s="27">
        <v>3040000</v>
      </c>
      <c r="BH258" s="27">
        <v>2888000</v>
      </c>
      <c r="BI258" s="145"/>
      <c r="BJ258" s="145"/>
      <c r="BK258" s="143">
        <f t="shared" si="773"/>
        <v>3.6261886214694748E-2</v>
      </c>
      <c r="BL258" s="27">
        <f t="shared" si="811"/>
        <v>2964000</v>
      </c>
      <c r="BM258" s="27">
        <f t="shared" si="812"/>
        <v>563160</v>
      </c>
      <c r="BN258" s="28">
        <f t="shared" si="813"/>
        <v>3527160</v>
      </c>
      <c r="BO258" s="26">
        <v>1</v>
      </c>
      <c r="BP258" s="27">
        <v>3040000</v>
      </c>
      <c r="BQ258" s="27">
        <v>3283200</v>
      </c>
      <c r="BR258" s="148"/>
      <c r="BS258" s="148"/>
      <c r="BT258" s="143">
        <f t="shared" si="774"/>
        <v>5.4392829322042112E-2</v>
      </c>
      <c r="BU258" s="27">
        <f t="shared" si="814"/>
        <v>3161600</v>
      </c>
      <c r="BV258" s="28">
        <f t="shared" si="815"/>
        <v>600704</v>
      </c>
      <c r="BW258" s="30">
        <f t="shared" si="816"/>
        <v>3762304</v>
      </c>
      <c r="BX258" s="26">
        <v>1</v>
      </c>
      <c r="BY258" s="28">
        <v>3040000</v>
      </c>
      <c r="BZ258" s="28">
        <v>3283200</v>
      </c>
      <c r="CA258" s="156"/>
      <c r="CB258" s="156"/>
      <c r="CC258" s="177">
        <f t="shared" si="775"/>
        <v>5.4392829322042112E-2</v>
      </c>
      <c r="CD258" s="28">
        <f t="shared" si="817"/>
        <v>3161600</v>
      </c>
      <c r="CE258" s="28">
        <f t="shared" si="818"/>
        <v>600704</v>
      </c>
      <c r="CF258" s="29">
        <f t="shared" si="819"/>
        <v>3762304</v>
      </c>
      <c r="CG258" s="26">
        <v>1</v>
      </c>
      <c r="CH258" s="27">
        <v>2432000</v>
      </c>
      <c r="CI258" s="27">
        <v>2261760</v>
      </c>
      <c r="CJ258" s="148"/>
      <c r="CK258" s="148"/>
      <c r="CL258" s="143">
        <f t="shared" si="820"/>
        <v>5.1292719878816916E-2</v>
      </c>
      <c r="CM258" s="27">
        <f t="shared" si="821"/>
        <v>2346880</v>
      </c>
      <c r="CN258" s="27">
        <f t="shared" si="822"/>
        <v>445907.20000000001</v>
      </c>
      <c r="CO258" s="28">
        <f t="shared" si="823"/>
        <v>2792787.2</v>
      </c>
      <c r="CP258" s="26">
        <v>1</v>
      </c>
      <c r="CQ258" s="27">
        <v>2432000</v>
      </c>
      <c r="CR258" s="27">
        <v>2261760</v>
      </c>
      <c r="CS258" s="148"/>
      <c r="CT258" s="148"/>
      <c r="CU258" s="143">
        <f t="shared" si="776"/>
        <v>5.1292719878816916E-2</v>
      </c>
      <c r="CV258" s="27">
        <f t="shared" si="824"/>
        <v>2346880</v>
      </c>
      <c r="CW258" s="28">
        <f t="shared" si="825"/>
        <v>445907.20000000001</v>
      </c>
      <c r="CX258" s="29">
        <f t="shared" si="826"/>
        <v>2792787.2</v>
      </c>
      <c r="CY258" s="26">
        <v>1</v>
      </c>
      <c r="CZ258" s="27">
        <v>2432000</v>
      </c>
      <c r="DA258" s="27">
        <v>1945600</v>
      </c>
      <c r="DB258" s="133"/>
      <c r="DC258" s="133"/>
      <c r="DD258" s="143">
        <f t="shared" si="777"/>
        <v>0.15713484026367722</v>
      </c>
      <c r="DE258" s="27">
        <f t="shared" si="827"/>
        <v>2188800</v>
      </c>
      <c r="DF258" s="27">
        <f t="shared" si="828"/>
        <v>415872</v>
      </c>
      <c r="DG258" s="28">
        <f t="shared" si="829"/>
        <v>2604672</v>
      </c>
      <c r="DH258" s="26">
        <v>1</v>
      </c>
      <c r="DI258" s="28">
        <v>2432000</v>
      </c>
      <c r="DJ258" s="28">
        <v>2918400</v>
      </c>
      <c r="DK258" s="182"/>
      <c r="DL258" s="177">
        <f t="shared" si="796"/>
        <v>0.12856486930664499</v>
      </c>
      <c r="DM258" s="28">
        <f t="shared" si="830"/>
        <v>2675200</v>
      </c>
      <c r="DN258" s="28">
        <f t="shared" si="831"/>
        <v>508288</v>
      </c>
      <c r="DO258" s="30">
        <f t="shared" si="832"/>
        <v>3183488</v>
      </c>
    </row>
    <row r="259" spans="1:119" ht="21" customHeight="1" x14ac:dyDescent="0.25">
      <c r="A259" s="66" t="s">
        <v>423</v>
      </c>
      <c r="B259" s="67" t="s">
        <v>415</v>
      </c>
      <c r="C259" s="68" t="s">
        <v>424</v>
      </c>
      <c r="D259" s="26">
        <v>1</v>
      </c>
      <c r="E259" s="27">
        <v>3000000</v>
      </c>
      <c r="F259" s="27">
        <v>2850000</v>
      </c>
      <c r="G259" s="133"/>
      <c r="H259" s="133"/>
      <c r="I259" s="143">
        <f t="shared" si="835"/>
        <v>3.6261886214694741E-2</v>
      </c>
      <c r="J259" s="27">
        <f t="shared" ref="J259:J322" si="851">+AVERAGE(E259:F259)</f>
        <v>2925000</v>
      </c>
      <c r="K259" s="28">
        <f t="shared" si="836"/>
        <v>555750</v>
      </c>
      <c r="L259" s="29">
        <f t="shared" si="778"/>
        <v>3480750</v>
      </c>
      <c r="M259" s="26">
        <v>1</v>
      </c>
      <c r="N259" s="27">
        <v>3000000</v>
      </c>
      <c r="O259" s="27">
        <v>2700000</v>
      </c>
      <c r="P259" s="145"/>
      <c r="Q259" s="145"/>
      <c r="R259" s="143">
        <f t="shared" si="837"/>
        <v>7.4432292756478682E-2</v>
      </c>
      <c r="S259" s="27">
        <f t="shared" si="838"/>
        <v>2850000</v>
      </c>
      <c r="T259" s="28">
        <f t="shared" si="839"/>
        <v>541500</v>
      </c>
      <c r="U259" s="30">
        <f t="shared" si="840"/>
        <v>3391500</v>
      </c>
      <c r="V259" s="26">
        <v>1</v>
      </c>
      <c r="W259" s="27">
        <v>3000000</v>
      </c>
      <c r="X259" s="27">
        <v>3240000</v>
      </c>
      <c r="Y259" s="145"/>
      <c r="Z259" s="145"/>
      <c r="AA259" s="143">
        <f t="shared" si="841"/>
        <v>5.4392829322042112E-2</v>
      </c>
      <c r="AB259" s="27">
        <f t="shared" si="842"/>
        <v>3120000</v>
      </c>
      <c r="AC259" s="28">
        <f t="shared" si="843"/>
        <v>592800</v>
      </c>
      <c r="AD259" s="29">
        <f t="shared" si="844"/>
        <v>3712800</v>
      </c>
      <c r="AE259" s="26">
        <v>1</v>
      </c>
      <c r="AF259" s="27">
        <v>3000000</v>
      </c>
      <c r="AG259" s="27">
        <v>3360000</v>
      </c>
      <c r="AH259" s="145"/>
      <c r="AI259" s="145"/>
      <c r="AJ259" s="143">
        <f t="shared" ref="AJ259:AJ322" si="852">+STDEVA(AF259:AG259)/AVERAGE(AF259:AG259)</f>
        <v>8.0049824285269536E-2</v>
      </c>
      <c r="AK259" s="27">
        <f t="shared" si="833"/>
        <v>3180000</v>
      </c>
      <c r="AL259" s="28">
        <f t="shared" ref="AL259:AL313" si="853">+AK259*19%</f>
        <v>604200</v>
      </c>
      <c r="AM259" s="30">
        <f t="shared" si="834"/>
        <v>3784200</v>
      </c>
      <c r="AN259" s="26">
        <v>1</v>
      </c>
      <c r="AO259" s="27">
        <v>3000000</v>
      </c>
      <c r="AP259" s="27">
        <v>3967500</v>
      </c>
      <c r="AQ259" s="145"/>
      <c r="AR259" s="145"/>
      <c r="AS259" s="143">
        <f t="shared" ref="AS259:AS322" si="854">+STDEVA(AO259:AP259)/AVERAGE(AO259:AP259)</f>
        <v>0.19637626431230276</v>
      </c>
      <c r="AT259" s="27">
        <f t="shared" si="845"/>
        <v>3483750</v>
      </c>
      <c r="AU259" s="28">
        <f t="shared" si="846"/>
        <v>661912.5</v>
      </c>
      <c r="AV259" s="30">
        <f t="shared" si="847"/>
        <v>4145662.5</v>
      </c>
      <c r="AW259" s="26">
        <v>1</v>
      </c>
      <c r="AX259" s="27">
        <v>3000000</v>
      </c>
      <c r="AY259" s="27">
        <v>3450000</v>
      </c>
      <c r="AZ259" s="145"/>
      <c r="BA259" s="145"/>
      <c r="BB259" s="143">
        <f t="shared" ref="BB259:BB322" si="855">+STDEVA(AX259:AY259)/AVERAGE(AX259:AY259)</f>
        <v>9.8666062491146164E-2</v>
      </c>
      <c r="BC259" s="27">
        <f t="shared" si="848"/>
        <v>3225000</v>
      </c>
      <c r="BD259" s="27">
        <f t="shared" si="849"/>
        <v>612750</v>
      </c>
      <c r="BE259" s="27">
        <f t="shared" si="850"/>
        <v>3837750</v>
      </c>
      <c r="BF259" s="26">
        <v>1</v>
      </c>
      <c r="BG259" s="27">
        <v>2400000</v>
      </c>
      <c r="BH259" s="27">
        <v>2280000</v>
      </c>
      <c r="BI259" s="145"/>
      <c r="BJ259" s="145"/>
      <c r="BK259" s="143">
        <f t="shared" ref="BK259:BK322" si="856">+STDEVA(BG259:BH259)/AVERAGE(BG259:BH259)</f>
        <v>3.6261886214694741E-2</v>
      </c>
      <c r="BL259" s="27">
        <f t="shared" si="811"/>
        <v>2340000</v>
      </c>
      <c r="BM259" s="27">
        <f t="shared" si="812"/>
        <v>444600</v>
      </c>
      <c r="BN259" s="28">
        <f t="shared" si="813"/>
        <v>2784600</v>
      </c>
      <c r="BO259" s="26">
        <v>1</v>
      </c>
      <c r="BP259" s="27">
        <v>2400000</v>
      </c>
      <c r="BQ259" s="27">
        <v>2592000</v>
      </c>
      <c r="BR259" s="148"/>
      <c r="BS259" s="148"/>
      <c r="BT259" s="143">
        <f t="shared" ref="BT259:BT322" si="857">+STDEVA(BP259:BQ259)/AVERAGE(BP259:BQ259)</f>
        <v>5.4392829322042112E-2</v>
      </c>
      <c r="BU259" s="27">
        <f t="shared" si="814"/>
        <v>2496000</v>
      </c>
      <c r="BV259" s="28">
        <f t="shared" si="815"/>
        <v>474240</v>
      </c>
      <c r="BW259" s="30">
        <f t="shared" si="816"/>
        <v>2970240</v>
      </c>
      <c r="BX259" s="26">
        <v>1</v>
      </c>
      <c r="BY259" s="28">
        <v>2400000</v>
      </c>
      <c r="BZ259" s="28">
        <v>2592000</v>
      </c>
      <c r="CA259" s="156"/>
      <c r="CB259" s="156"/>
      <c r="CC259" s="177">
        <f t="shared" ref="CC259:CC322" si="858">+STDEVA(BY259:BZ259)/AVERAGE(BY259:BZ259)</f>
        <v>5.4392829322042112E-2</v>
      </c>
      <c r="CD259" s="28">
        <f t="shared" si="817"/>
        <v>2496000</v>
      </c>
      <c r="CE259" s="28">
        <f t="shared" si="818"/>
        <v>474240</v>
      </c>
      <c r="CF259" s="29">
        <f>+CE259+CD259</f>
        <v>2970240</v>
      </c>
      <c r="CG259" s="26">
        <v>1</v>
      </c>
      <c r="CH259" s="27">
        <v>1920000</v>
      </c>
      <c r="CI259" s="27">
        <v>1785600</v>
      </c>
      <c r="CJ259" s="148"/>
      <c r="CK259" s="148"/>
      <c r="CL259" s="143">
        <f t="shared" si="820"/>
        <v>5.1292719878816916E-2</v>
      </c>
      <c r="CM259" s="27">
        <f t="shared" si="821"/>
        <v>1852800</v>
      </c>
      <c r="CN259" s="27">
        <f t="shared" si="822"/>
        <v>352032</v>
      </c>
      <c r="CO259" s="28">
        <f t="shared" si="823"/>
        <v>2204832</v>
      </c>
      <c r="CP259" s="26">
        <v>1</v>
      </c>
      <c r="CQ259" s="27">
        <v>1920000</v>
      </c>
      <c r="CR259" s="27">
        <v>1785600</v>
      </c>
      <c r="CS259" s="148"/>
      <c r="CT259" s="148"/>
      <c r="CU259" s="143">
        <f t="shared" ref="CU259:CU322" si="859">+STDEVA(CQ259:CR259)/AVERAGE(CQ259:CR259)</f>
        <v>5.1292719878816916E-2</v>
      </c>
      <c r="CV259" s="27">
        <f t="shared" si="824"/>
        <v>1852800</v>
      </c>
      <c r="CW259" s="28">
        <f t="shared" si="825"/>
        <v>352032</v>
      </c>
      <c r="CX259" s="29">
        <f t="shared" si="826"/>
        <v>2204832</v>
      </c>
      <c r="CY259" s="26">
        <v>1</v>
      </c>
      <c r="CZ259" s="27">
        <v>1920000</v>
      </c>
      <c r="DA259" s="27">
        <v>1536000</v>
      </c>
      <c r="DB259" s="133"/>
      <c r="DC259" s="133"/>
      <c r="DD259" s="143">
        <f t="shared" ref="DD259:DD322" si="860">+STDEVA(CZ259:DA259)/AVERAGE(CZ259:DA259)</f>
        <v>0.15713484026367722</v>
      </c>
      <c r="DE259" s="27">
        <f t="shared" si="827"/>
        <v>1728000</v>
      </c>
      <c r="DF259" s="27">
        <f t="shared" si="828"/>
        <v>328320</v>
      </c>
      <c r="DG259" s="28">
        <f>+DF259+DE259</f>
        <v>2056320</v>
      </c>
      <c r="DH259" s="26">
        <v>1</v>
      </c>
      <c r="DI259" s="28">
        <v>1920000</v>
      </c>
      <c r="DJ259" s="28">
        <v>2304000</v>
      </c>
      <c r="DK259" s="182"/>
      <c r="DL259" s="177">
        <f t="shared" ref="DL259:DL322" si="861">+STDEVA(DI259:DJ259)/AVERAGE(DI259:DJ259)</f>
        <v>0.12856486930664499</v>
      </c>
      <c r="DM259" s="28">
        <f t="shared" si="830"/>
        <v>2112000</v>
      </c>
      <c r="DN259" s="28">
        <f t="shared" si="831"/>
        <v>401280</v>
      </c>
      <c r="DO259" s="30">
        <f t="shared" si="832"/>
        <v>2513280</v>
      </c>
    </row>
    <row r="260" spans="1:119" ht="21" customHeight="1" x14ac:dyDescent="0.25">
      <c r="A260" s="66" t="s">
        <v>425</v>
      </c>
      <c r="B260" s="67" t="s">
        <v>415</v>
      </c>
      <c r="C260" s="68" t="s">
        <v>426</v>
      </c>
      <c r="D260" s="26">
        <v>1</v>
      </c>
      <c r="E260" s="27">
        <v>3000000</v>
      </c>
      <c r="F260" s="27">
        <v>2850000</v>
      </c>
      <c r="G260" s="133"/>
      <c r="H260" s="133"/>
      <c r="I260" s="143">
        <f t="shared" si="835"/>
        <v>3.6261886214694741E-2</v>
      </c>
      <c r="J260" s="27">
        <f t="shared" si="851"/>
        <v>2925000</v>
      </c>
      <c r="K260" s="28">
        <f t="shared" si="836"/>
        <v>555750</v>
      </c>
      <c r="L260" s="29">
        <f t="shared" ref="L260:L323" si="862">+J260+K260</f>
        <v>3480750</v>
      </c>
      <c r="M260" s="26">
        <v>1</v>
      </c>
      <c r="N260" s="27">
        <v>3000000</v>
      </c>
      <c r="O260" s="27">
        <v>2700000</v>
      </c>
      <c r="P260" s="145"/>
      <c r="Q260" s="145"/>
      <c r="R260" s="143">
        <f t="shared" si="837"/>
        <v>7.4432292756478682E-2</v>
      </c>
      <c r="S260" s="27">
        <f t="shared" si="838"/>
        <v>2850000</v>
      </c>
      <c r="T260" s="28">
        <f t="shared" si="839"/>
        <v>541500</v>
      </c>
      <c r="U260" s="30">
        <f t="shared" si="840"/>
        <v>3391500</v>
      </c>
      <c r="V260" s="26">
        <v>1</v>
      </c>
      <c r="W260" s="27">
        <v>3000000</v>
      </c>
      <c r="X260" s="27">
        <v>3240000</v>
      </c>
      <c r="Y260" s="145"/>
      <c r="Z260" s="145"/>
      <c r="AA260" s="143">
        <f t="shared" si="841"/>
        <v>5.4392829322042112E-2</v>
      </c>
      <c r="AB260" s="27">
        <f t="shared" si="842"/>
        <v>3120000</v>
      </c>
      <c r="AC260" s="28">
        <f t="shared" si="843"/>
        <v>592800</v>
      </c>
      <c r="AD260" s="29">
        <f t="shared" si="844"/>
        <v>3712800</v>
      </c>
      <c r="AE260" s="26">
        <v>1</v>
      </c>
      <c r="AF260" s="27">
        <v>3000000</v>
      </c>
      <c r="AG260" s="27">
        <v>3360000</v>
      </c>
      <c r="AH260" s="145"/>
      <c r="AI260" s="145"/>
      <c r="AJ260" s="143">
        <f t="shared" si="852"/>
        <v>8.0049824285269536E-2</v>
      </c>
      <c r="AK260" s="27">
        <f t="shared" si="833"/>
        <v>3180000</v>
      </c>
      <c r="AL260" s="28">
        <f t="shared" si="853"/>
        <v>604200</v>
      </c>
      <c r="AM260" s="30">
        <f t="shared" si="834"/>
        <v>3784200</v>
      </c>
      <c r="AN260" s="26">
        <v>1</v>
      </c>
      <c r="AO260" s="27">
        <v>3000000</v>
      </c>
      <c r="AP260" s="27">
        <v>3967500</v>
      </c>
      <c r="AQ260" s="145"/>
      <c r="AR260" s="145"/>
      <c r="AS260" s="143">
        <f t="shared" si="854"/>
        <v>0.19637626431230276</v>
      </c>
      <c r="AT260" s="27">
        <f t="shared" si="845"/>
        <v>3483750</v>
      </c>
      <c r="AU260" s="28">
        <f t="shared" si="846"/>
        <v>661912.5</v>
      </c>
      <c r="AV260" s="30">
        <f t="shared" si="847"/>
        <v>4145662.5</v>
      </c>
      <c r="AW260" s="26">
        <v>1</v>
      </c>
      <c r="AX260" s="27">
        <v>3000000</v>
      </c>
      <c r="AY260" s="27">
        <v>3450000</v>
      </c>
      <c r="AZ260" s="145"/>
      <c r="BA260" s="145"/>
      <c r="BB260" s="143">
        <f t="shared" si="855"/>
        <v>9.8666062491146164E-2</v>
      </c>
      <c r="BC260" s="27">
        <f t="shared" si="848"/>
        <v>3225000</v>
      </c>
      <c r="BD260" s="27">
        <f t="shared" si="849"/>
        <v>612750</v>
      </c>
      <c r="BE260" s="27">
        <f t="shared" si="850"/>
        <v>3837750</v>
      </c>
      <c r="BF260" s="26">
        <v>1</v>
      </c>
      <c r="BG260" s="27">
        <v>2400000</v>
      </c>
      <c r="BH260" s="27">
        <v>2280000</v>
      </c>
      <c r="BI260" s="145"/>
      <c r="BJ260" s="145"/>
      <c r="BK260" s="143">
        <f t="shared" si="856"/>
        <v>3.6261886214694741E-2</v>
      </c>
      <c r="BL260" s="27">
        <f t="shared" si="811"/>
        <v>2340000</v>
      </c>
      <c r="BM260" s="27">
        <f t="shared" si="812"/>
        <v>444600</v>
      </c>
      <c r="BN260" s="28">
        <f t="shared" si="813"/>
        <v>2784600</v>
      </c>
      <c r="BO260" s="26">
        <v>1</v>
      </c>
      <c r="BP260" s="27">
        <v>2400000</v>
      </c>
      <c r="BQ260" s="27">
        <v>2592000</v>
      </c>
      <c r="BR260" s="148"/>
      <c r="BS260" s="148"/>
      <c r="BT260" s="143">
        <f t="shared" si="857"/>
        <v>5.4392829322042112E-2</v>
      </c>
      <c r="BU260" s="27">
        <f t="shared" si="814"/>
        <v>2496000</v>
      </c>
      <c r="BV260" s="28">
        <f t="shared" si="815"/>
        <v>474240</v>
      </c>
      <c r="BW260" s="30">
        <f t="shared" si="816"/>
        <v>2970240</v>
      </c>
      <c r="BX260" s="26">
        <v>1</v>
      </c>
      <c r="BY260" s="28">
        <v>2400000</v>
      </c>
      <c r="BZ260" s="28">
        <v>2592000</v>
      </c>
      <c r="CA260" s="156"/>
      <c r="CB260" s="156"/>
      <c r="CC260" s="177">
        <f t="shared" si="858"/>
        <v>5.4392829322042112E-2</v>
      </c>
      <c r="CD260" s="28">
        <f t="shared" si="817"/>
        <v>2496000</v>
      </c>
      <c r="CE260" s="28">
        <f t="shared" si="818"/>
        <v>474240</v>
      </c>
      <c r="CF260" s="29">
        <f t="shared" si="819"/>
        <v>2970240</v>
      </c>
      <c r="CG260" s="26">
        <v>1</v>
      </c>
      <c r="CH260" s="27">
        <v>1920000</v>
      </c>
      <c r="CI260" s="27">
        <v>1785600</v>
      </c>
      <c r="CJ260" s="148"/>
      <c r="CK260" s="148"/>
      <c r="CL260" s="143">
        <f t="shared" si="820"/>
        <v>5.1292719878816916E-2</v>
      </c>
      <c r="CM260" s="27">
        <f t="shared" si="821"/>
        <v>1852800</v>
      </c>
      <c r="CN260" s="27">
        <f t="shared" si="822"/>
        <v>352032</v>
      </c>
      <c r="CO260" s="28">
        <f t="shared" si="823"/>
        <v>2204832</v>
      </c>
      <c r="CP260" s="26">
        <v>1</v>
      </c>
      <c r="CQ260" s="27">
        <v>1920000</v>
      </c>
      <c r="CR260" s="27">
        <v>1785600</v>
      </c>
      <c r="CS260" s="148"/>
      <c r="CT260" s="148"/>
      <c r="CU260" s="143">
        <f t="shared" si="859"/>
        <v>5.1292719878816916E-2</v>
      </c>
      <c r="CV260" s="27">
        <f t="shared" si="824"/>
        <v>1852800</v>
      </c>
      <c r="CW260" s="28">
        <f t="shared" si="825"/>
        <v>352032</v>
      </c>
      <c r="CX260" s="29">
        <f t="shared" si="826"/>
        <v>2204832</v>
      </c>
      <c r="CY260" s="26">
        <v>1</v>
      </c>
      <c r="CZ260" s="27">
        <v>1920000</v>
      </c>
      <c r="DA260" s="27">
        <v>1536000</v>
      </c>
      <c r="DB260" s="133"/>
      <c r="DC260" s="133"/>
      <c r="DD260" s="143">
        <f t="shared" si="860"/>
        <v>0.15713484026367722</v>
      </c>
      <c r="DE260" s="27">
        <f t="shared" si="827"/>
        <v>1728000</v>
      </c>
      <c r="DF260" s="27">
        <f t="shared" si="828"/>
        <v>328320</v>
      </c>
      <c r="DG260" s="28">
        <f t="shared" si="829"/>
        <v>2056320</v>
      </c>
      <c r="DH260" s="26">
        <v>1</v>
      </c>
      <c r="DI260" s="28">
        <v>1920000</v>
      </c>
      <c r="DJ260" s="28">
        <v>2304000</v>
      </c>
      <c r="DK260" s="182"/>
      <c r="DL260" s="177">
        <f t="shared" si="861"/>
        <v>0.12856486930664499</v>
      </c>
      <c r="DM260" s="28">
        <f t="shared" si="830"/>
        <v>2112000</v>
      </c>
      <c r="DN260" s="28">
        <f t="shared" si="831"/>
        <v>401280</v>
      </c>
      <c r="DO260" s="30">
        <f t="shared" si="832"/>
        <v>2513280</v>
      </c>
    </row>
    <row r="261" spans="1:119" ht="21" customHeight="1" x14ac:dyDescent="0.25">
      <c r="A261" s="66" t="s">
        <v>427</v>
      </c>
      <c r="B261" s="67" t="s">
        <v>415</v>
      </c>
      <c r="C261" s="68" t="s">
        <v>428</v>
      </c>
      <c r="D261" s="26">
        <v>1</v>
      </c>
      <c r="E261" s="27">
        <v>6000000</v>
      </c>
      <c r="F261" s="27">
        <v>5700000</v>
      </c>
      <c r="G261" s="133"/>
      <c r="H261" s="133"/>
      <c r="I261" s="143">
        <f t="shared" si="835"/>
        <v>3.6261886214694741E-2</v>
      </c>
      <c r="J261" s="27">
        <f t="shared" si="851"/>
        <v>5850000</v>
      </c>
      <c r="K261" s="28">
        <f t="shared" si="836"/>
        <v>1111500</v>
      </c>
      <c r="L261" s="29">
        <f t="shared" si="862"/>
        <v>6961500</v>
      </c>
      <c r="M261" s="31" t="s">
        <v>30</v>
      </c>
      <c r="N261" s="43" t="s">
        <v>30</v>
      </c>
      <c r="O261" s="43" t="s">
        <v>30</v>
      </c>
      <c r="P261" s="43" t="s">
        <v>30</v>
      </c>
      <c r="Q261" s="43" t="s">
        <v>30</v>
      </c>
      <c r="R261" s="43" t="s">
        <v>30</v>
      </c>
      <c r="S261" s="43" t="s">
        <v>30</v>
      </c>
      <c r="T261" s="32" t="s">
        <v>30</v>
      </c>
      <c r="U261" s="33" t="s">
        <v>30</v>
      </c>
      <c r="V261" s="31" t="s">
        <v>30</v>
      </c>
      <c r="W261" s="32" t="s">
        <v>30</v>
      </c>
      <c r="X261" s="32" t="s">
        <v>30</v>
      </c>
      <c r="Y261" s="32" t="s">
        <v>30</v>
      </c>
      <c r="Z261" s="32" t="s">
        <v>30</v>
      </c>
      <c r="AA261" s="32" t="s">
        <v>30</v>
      </c>
      <c r="AB261" s="32" t="s">
        <v>30</v>
      </c>
      <c r="AC261" s="32" t="s">
        <v>30</v>
      </c>
      <c r="AD261" s="34" t="s">
        <v>30</v>
      </c>
      <c r="AE261" s="26">
        <v>1</v>
      </c>
      <c r="AF261" s="27">
        <v>6000000</v>
      </c>
      <c r="AG261" s="27">
        <v>6720000</v>
      </c>
      <c r="AH261" s="145"/>
      <c r="AI261" s="145"/>
      <c r="AJ261" s="143">
        <f t="shared" si="852"/>
        <v>8.0049824285269536E-2</v>
      </c>
      <c r="AK261" s="27">
        <f t="shared" si="833"/>
        <v>6360000</v>
      </c>
      <c r="AL261" s="28">
        <f t="shared" si="853"/>
        <v>1208400</v>
      </c>
      <c r="AM261" s="30">
        <f t="shared" si="834"/>
        <v>7568400</v>
      </c>
      <c r="AN261" s="26">
        <v>1</v>
      </c>
      <c r="AO261" s="27">
        <v>6000000</v>
      </c>
      <c r="AP261" s="27">
        <v>7935000</v>
      </c>
      <c r="AQ261" s="145"/>
      <c r="AR261" s="145"/>
      <c r="AS261" s="143">
        <f t="shared" si="854"/>
        <v>0.19637626431230276</v>
      </c>
      <c r="AT261" s="27">
        <f t="shared" si="845"/>
        <v>6967500</v>
      </c>
      <c r="AU261" s="28">
        <f t="shared" si="846"/>
        <v>1323825</v>
      </c>
      <c r="AV261" s="30">
        <f t="shared" si="847"/>
        <v>8291325</v>
      </c>
      <c r="AW261" s="26">
        <v>1</v>
      </c>
      <c r="AX261" s="27">
        <v>6000000</v>
      </c>
      <c r="AY261" s="27">
        <v>6900000</v>
      </c>
      <c r="AZ261" s="145"/>
      <c r="BA261" s="145"/>
      <c r="BB261" s="143">
        <f t="shared" si="855"/>
        <v>9.8666062491146164E-2</v>
      </c>
      <c r="BC261" s="27">
        <f t="shared" si="848"/>
        <v>6450000</v>
      </c>
      <c r="BD261" s="27">
        <f t="shared" si="849"/>
        <v>1225500</v>
      </c>
      <c r="BE261" s="27">
        <f t="shared" si="850"/>
        <v>7675500</v>
      </c>
      <c r="BF261" s="26">
        <v>1</v>
      </c>
      <c r="BG261" s="27">
        <v>4800000</v>
      </c>
      <c r="BH261" s="27">
        <v>4560000</v>
      </c>
      <c r="BI261" s="145"/>
      <c r="BJ261" s="145"/>
      <c r="BK261" s="143">
        <f t="shared" si="856"/>
        <v>3.6261886214694741E-2</v>
      </c>
      <c r="BL261" s="27">
        <f t="shared" si="811"/>
        <v>4680000</v>
      </c>
      <c r="BM261" s="27">
        <f t="shared" si="812"/>
        <v>889200</v>
      </c>
      <c r="BN261" s="28">
        <f t="shared" si="813"/>
        <v>5569200</v>
      </c>
      <c r="BO261" s="31" t="s">
        <v>30</v>
      </c>
      <c r="BP261" s="32" t="s">
        <v>30</v>
      </c>
      <c r="BQ261" s="32" t="s">
        <v>30</v>
      </c>
      <c r="BR261" s="32" t="s">
        <v>30</v>
      </c>
      <c r="BS261" s="32" t="s">
        <v>30</v>
      </c>
      <c r="BT261" s="32" t="s">
        <v>30</v>
      </c>
      <c r="BU261" s="32" t="s">
        <v>30</v>
      </c>
      <c r="BV261" s="32" t="s">
        <v>30</v>
      </c>
      <c r="BW261" s="33" t="s">
        <v>30</v>
      </c>
      <c r="BX261" s="31" t="s">
        <v>30</v>
      </c>
      <c r="BY261" s="32" t="s">
        <v>30</v>
      </c>
      <c r="BZ261" s="32" t="s">
        <v>30</v>
      </c>
      <c r="CA261" s="32" t="s">
        <v>30</v>
      </c>
      <c r="CB261" s="32" t="s">
        <v>30</v>
      </c>
      <c r="CC261" s="32" t="s">
        <v>30</v>
      </c>
      <c r="CD261" s="32" t="s">
        <v>30</v>
      </c>
      <c r="CE261" s="32" t="s">
        <v>30</v>
      </c>
      <c r="CF261" s="34" t="s">
        <v>30</v>
      </c>
      <c r="CG261" s="31" t="s">
        <v>30</v>
      </c>
      <c r="CH261" s="32" t="s">
        <v>30</v>
      </c>
      <c r="CI261" s="32" t="s">
        <v>30</v>
      </c>
      <c r="CJ261" s="32" t="s">
        <v>30</v>
      </c>
      <c r="CK261" s="32" t="s">
        <v>30</v>
      </c>
      <c r="CL261" s="32" t="s">
        <v>30</v>
      </c>
      <c r="CM261" s="32" t="s">
        <v>30</v>
      </c>
      <c r="CN261" s="32" t="s">
        <v>30</v>
      </c>
      <c r="CO261" s="32" t="s">
        <v>30</v>
      </c>
      <c r="CP261" s="26">
        <v>1</v>
      </c>
      <c r="CQ261" s="27">
        <v>3840000</v>
      </c>
      <c r="CR261" s="27">
        <v>3840000</v>
      </c>
      <c r="CS261" s="148"/>
      <c r="CT261" s="148"/>
      <c r="CU261" s="143">
        <f t="shared" si="859"/>
        <v>0</v>
      </c>
      <c r="CV261" s="27">
        <f t="shared" si="824"/>
        <v>3840000</v>
      </c>
      <c r="CW261" s="28">
        <f t="shared" si="825"/>
        <v>729600</v>
      </c>
      <c r="CX261" s="29">
        <f t="shared" si="826"/>
        <v>4569600</v>
      </c>
      <c r="CY261" s="26">
        <v>1</v>
      </c>
      <c r="CZ261" s="27">
        <v>3840000</v>
      </c>
      <c r="DA261" s="27">
        <v>3072000</v>
      </c>
      <c r="DB261" s="133"/>
      <c r="DC261" s="133"/>
      <c r="DD261" s="143">
        <f t="shared" si="860"/>
        <v>0.15713484026367722</v>
      </c>
      <c r="DE261" s="27">
        <f t="shared" si="827"/>
        <v>3456000</v>
      </c>
      <c r="DF261" s="27">
        <f t="shared" si="828"/>
        <v>656640</v>
      </c>
      <c r="DG261" s="28">
        <f t="shared" si="829"/>
        <v>4112640</v>
      </c>
      <c r="DH261" s="26">
        <v>1</v>
      </c>
      <c r="DI261" s="28">
        <v>3840000</v>
      </c>
      <c r="DJ261" s="28">
        <v>4608000</v>
      </c>
      <c r="DK261" s="182"/>
      <c r="DL261" s="177">
        <f t="shared" si="861"/>
        <v>0.12856486930664499</v>
      </c>
      <c r="DM261" s="28">
        <f t="shared" si="830"/>
        <v>4224000</v>
      </c>
      <c r="DN261" s="28">
        <f t="shared" si="831"/>
        <v>802560</v>
      </c>
      <c r="DO261" s="30">
        <f t="shared" si="832"/>
        <v>5026560</v>
      </c>
    </row>
    <row r="262" spans="1:119" ht="21" customHeight="1" x14ac:dyDescent="0.25">
      <c r="A262" s="66" t="s">
        <v>429</v>
      </c>
      <c r="B262" s="67" t="s">
        <v>415</v>
      </c>
      <c r="C262" s="68" t="s">
        <v>430</v>
      </c>
      <c r="D262" s="26">
        <v>1</v>
      </c>
      <c r="E262" s="27">
        <v>2900000</v>
      </c>
      <c r="F262" s="27">
        <v>2755000</v>
      </c>
      <c r="G262" s="133"/>
      <c r="H262" s="133"/>
      <c r="I262" s="143">
        <f t="shared" si="835"/>
        <v>3.6261886214694741E-2</v>
      </c>
      <c r="J262" s="27">
        <f t="shared" si="851"/>
        <v>2827500</v>
      </c>
      <c r="K262" s="28">
        <f t="shared" si="836"/>
        <v>537225</v>
      </c>
      <c r="L262" s="29">
        <f t="shared" si="862"/>
        <v>3364725</v>
      </c>
      <c r="M262" s="26">
        <v>1</v>
      </c>
      <c r="N262" s="27">
        <v>2900000</v>
      </c>
      <c r="O262" s="27">
        <v>2610000</v>
      </c>
      <c r="P262" s="148"/>
      <c r="Q262" s="148"/>
      <c r="R262" s="143">
        <f t="shared" si="837"/>
        <v>7.4432292756478682E-2</v>
      </c>
      <c r="S262" s="27">
        <f>+AVERAGE(N262:P262)</f>
        <v>2755000</v>
      </c>
      <c r="T262" s="28">
        <f t="shared" ref="T262:T281" si="863">+S262*19%</f>
        <v>523450</v>
      </c>
      <c r="U262" s="30">
        <f t="shared" ref="U262:U281" si="864">+T262+S262</f>
        <v>3278450</v>
      </c>
      <c r="V262" s="31" t="s">
        <v>30</v>
      </c>
      <c r="W262" s="32" t="s">
        <v>30</v>
      </c>
      <c r="X262" s="32" t="s">
        <v>30</v>
      </c>
      <c r="Y262" s="32" t="s">
        <v>30</v>
      </c>
      <c r="Z262" s="32" t="s">
        <v>30</v>
      </c>
      <c r="AA262" s="32" t="s">
        <v>30</v>
      </c>
      <c r="AB262" s="32" t="s">
        <v>30</v>
      </c>
      <c r="AC262" s="32" t="s">
        <v>30</v>
      </c>
      <c r="AD262" s="34" t="s">
        <v>30</v>
      </c>
      <c r="AE262" s="26">
        <v>1</v>
      </c>
      <c r="AF262" s="27">
        <v>2900000</v>
      </c>
      <c r="AG262" s="27">
        <v>3248000</v>
      </c>
      <c r="AH262" s="145"/>
      <c r="AI262" s="145"/>
      <c r="AJ262" s="143">
        <f t="shared" si="852"/>
        <v>8.0049824285269522E-2</v>
      </c>
      <c r="AK262" s="27">
        <f t="shared" si="833"/>
        <v>3074000</v>
      </c>
      <c r="AL262" s="28">
        <f t="shared" si="853"/>
        <v>584060</v>
      </c>
      <c r="AM262" s="30">
        <f t="shared" si="834"/>
        <v>3658060</v>
      </c>
      <c r="AN262" s="26">
        <v>1</v>
      </c>
      <c r="AO262" s="27">
        <v>2900000</v>
      </c>
      <c r="AP262" s="27">
        <v>3835250</v>
      </c>
      <c r="AQ262" s="145"/>
      <c r="AR262" s="145"/>
      <c r="AS262" s="143">
        <f t="shared" si="854"/>
        <v>0.19637626431230276</v>
      </c>
      <c r="AT262" s="27">
        <f t="shared" si="845"/>
        <v>3367625</v>
      </c>
      <c r="AU262" s="28">
        <f t="shared" si="846"/>
        <v>639848.75</v>
      </c>
      <c r="AV262" s="30">
        <f t="shared" si="847"/>
        <v>4007473.75</v>
      </c>
      <c r="AW262" s="26">
        <v>1</v>
      </c>
      <c r="AX262" s="27">
        <v>2900000</v>
      </c>
      <c r="AY262" s="27">
        <v>3335000</v>
      </c>
      <c r="AZ262" s="145"/>
      <c r="BA262" s="145"/>
      <c r="BB262" s="143">
        <f t="shared" si="855"/>
        <v>9.8666062491146164E-2</v>
      </c>
      <c r="BC262" s="27">
        <f t="shared" si="848"/>
        <v>3117500</v>
      </c>
      <c r="BD262" s="27">
        <f t="shared" si="849"/>
        <v>592325</v>
      </c>
      <c r="BE262" s="27">
        <f t="shared" si="850"/>
        <v>3709825</v>
      </c>
      <c r="BF262" s="31" t="s">
        <v>30</v>
      </c>
      <c r="BG262" s="32" t="s">
        <v>30</v>
      </c>
      <c r="BH262" s="32" t="s">
        <v>30</v>
      </c>
      <c r="BI262" s="32" t="s">
        <v>30</v>
      </c>
      <c r="BJ262" s="32" t="s">
        <v>30</v>
      </c>
      <c r="BK262" s="32" t="s">
        <v>30</v>
      </c>
      <c r="BL262" s="32" t="s">
        <v>30</v>
      </c>
      <c r="BM262" s="32" t="s">
        <v>30</v>
      </c>
      <c r="BN262" s="32" t="s">
        <v>30</v>
      </c>
      <c r="BO262" s="31" t="s">
        <v>30</v>
      </c>
      <c r="BP262" s="32" t="s">
        <v>30</v>
      </c>
      <c r="BQ262" s="32" t="s">
        <v>30</v>
      </c>
      <c r="BR262" s="32" t="s">
        <v>30</v>
      </c>
      <c r="BS262" s="32" t="s">
        <v>30</v>
      </c>
      <c r="BT262" s="32" t="s">
        <v>30</v>
      </c>
      <c r="BU262" s="32" t="s">
        <v>30</v>
      </c>
      <c r="BV262" s="32" t="s">
        <v>30</v>
      </c>
      <c r="BW262" s="33" t="s">
        <v>30</v>
      </c>
      <c r="BX262" s="31" t="s">
        <v>30</v>
      </c>
      <c r="BY262" s="32" t="s">
        <v>30</v>
      </c>
      <c r="BZ262" s="32" t="s">
        <v>30</v>
      </c>
      <c r="CA262" s="32" t="s">
        <v>30</v>
      </c>
      <c r="CB262" s="32" t="s">
        <v>30</v>
      </c>
      <c r="CC262" s="32" t="s">
        <v>30</v>
      </c>
      <c r="CD262" s="32" t="s">
        <v>30</v>
      </c>
      <c r="CE262" s="32" t="s">
        <v>30</v>
      </c>
      <c r="CF262" s="34" t="s">
        <v>30</v>
      </c>
      <c r="CG262" s="31" t="s">
        <v>30</v>
      </c>
      <c r="CH262" s="32" t="s">
        <v>30</v>
      </c>
      <c r="CI262" s="32" t="s">
        <v>30</v>
      </c>
      <c r="CJ262" s="32" t="s">
        <v>30</v>
      </c>
      <c r="CK262" s="32" t="s">
        <v>30</v>
      </c>
      <c r="CL262" s="32" t="s">
        <v>30</v>
      </c>
      <c r="CM262" s="32" t="s">
        <v>30</v>
      </c>
      <c r="CN262" s="32" t="s">
        <v>30</v>
      </c>
      <c r="CO262" s="32" t="s">
        <v>30</v>
      </c>
      <c r="CP262" s="31" t="s">
        <v>30</v>
      </c>
      <c r="CQ262" s="32" t="s">
        <v>30</v>
      </c>
      <c r="CR262" s="32" t="s">
        <v>30</v>
      </c>
      <c r="CS262" s="32" t="s">
        <v>30</v>
      </c>
      <c r="CT262" s="32" t="s">
        <v>30</v>
      </c>
      <c r="CU262" s="32" t="s">
        <v>30</v>
      </c>
      <c r="CV262" s="32" t="s">
        <v>30</v>
      </c>
      <c r="CW262" s="32" t="s">
        <v>30</v>
      </c>
      <c r="CX262" s="34" t="s">
        <v>30</v>
      </c>
      <c r="CY262" s="31" t="s">
        <v>30</v>
      </c>
      <c r="CZ262" s="32" t="s">
        <v>30</v>
      </c>
      <c r="DA262" s="32" t="s">
        <v>30</v>
      </c>
      <c r="DB262" s="32" t="s">
        <v>30</v>
      </c>
      <c r="DC262" s="32" t="s">
        <v>30</v>
      </c>
      <c r="DD262" s="32" t="s">
        <v>30</v>
      </c>
      <c r="DE262" s="32" t="s">
        <v>30</v>
      </c>
      <c r="DF262" s="32" t="s">
        <v>30</v>
      </c>
      <c r="DG262" s="32" t="s">
        <v>30</v>
      </c>
      <c r="DH262" s="31" t="s">
        <v>30</v>
      </c>
      <c r="DI262" s="32" t="s">
        <v>30</v>
      </c>
      <c r="DJ262" s="32" t="s">
        <v>30</v>
      </c>
      <c r="DK262" s="32" t="s">
        <v>30</v>
      </c>
      <c r="DL262" s="32" t="s">
        <v>30</v>
      </c>
      <c r="DM262" s="32" t="s">
        <v>30</v>
      </c>
      <c r="DN262" s="32" t="s">
        <v>30</v>
      </c>
      <c r="DO262" s="33" t="s">
        <v>30</v>
      </c>
    </row>
    <row r="263" spans="1:119" ht="21" customHeight="1" x14ac:dyDescent="0.25">
      <c r="A263" s="66" t="s">
        <v>431</v>
      </c>
      <c r="B263" s="67" t="s">
        <v>432</v>
      </c>
      <c r="C263" s="68" t="s">
        <v>433</v>
      </c>
      <c r="D263" s="26">
        <v>1</v>
      </c>
      <c r="E263" s="27">
        <v>3200000</v>
      </c>
      <c r="F263" s="27">
        <v>3040000</v>
      </c>
      <c r="G263" s="133"/>
      <c r="H263" s="133"/>
      <c r="I263" s="143">
        <f t="shared" si="835"/>
        <v>3.6261886214694741E-2</v>
      </c>
      <c r="J263" s="27">
        <f t="shared" si="851"/>
        <v>3120000</v>
      </c>
      <c r="K263" s="28">
        <f t="shared" si="836"/>
        <v>592800</v>
      </c>
      <c r="L263" s="29">
        <f t="shared" si="862"/>
        <v>3712800</v>
      </c>
      <c r="M263" s="26">
        <v>1</v>
      </c>
      <c r="N263" s="27">
        <v>3200000</v>
      </c>
      <c r="O263" s="27">
        <v>2880000</v>
      </c>
      <c r="P263" s="148"/>
      <c r="Q263" s="148"/>
      <c r="R263" s="143">
        <f t="shared" si="837"/>
        <v>7.4432292756478682E-2</v>
      </c>
      <c r="S263" s="27">
        <f t="shared" ref="S263:S281" si="865">+AVERAGE(N263:P263)</f>
        <v>3040000</v>
      </c>
      <c r="T263" s="28">
        <f t="shared" si="863"/>
        <v>577600</v>
      </c>
      <c r="U263" s="30">
        <f t="shared" si="864"/>
        <v>3617600</v>
      </c>
      <c r="V263" s="26">
        <v>1</v>
      </c>
      <c r="W263" s="27">
        <v>3200000</v>
      </c>
      <c r="X263" s="27">
        <v>3456000</v>
      </c>
      <c r="Y263" s="145"/>
      <c r="Z263" s="145"/>
      <c r="AA263" s="143">
        <f t="shared" ref="AA263:AA281" si="866">+STDEVA(W263:X263)/AVERAGE(W263:X263)</f>
        <v>5.4392829322042119E-2</v>
      </c>
      <c r="AB263" s="27">
        <f t="shared" ref="AB263:AB281" si="867">+AVERAGE(W263:Y263)</f>
        <v>3328000</v>
      </c>
      <c r="AC263" s="28">
        <f t="shared" ref="AC263:AC281" si="868">+AB263*19%</f>
        <v>632320</v>
      </c>
      <c r="AD263" s="29">
        <f t="shared" ref="AD263:AD281" si="869">+AC263+AB263</f>
        <v>3960320</v>
      </c>
      <c r="AE263" s="26">
        <v>1</v>
      </c>
      <c r="AF263" s="27">
        <v>3200000</v>
      </c>
      <c r="AG263" s="27">
        <v>3584000</v>
      </c>
      <c r="AH263" s="145"/>
      <c r="AI263" s="145"/>
      <c r="AJ263" s="143">
        <f t="shared" si="852"/>
        <v>8.0049824285269522E-2</v>
      </c>
      <c r="AK263" s="27">
        <f t="shared" si="833"/>
        <v>3392000</v>
      </c>
      <c r="AL263" s="28">
        <f t="shared" si="853"/>
        <v>644480</v>
      </c>
      <c r="AM263" s="30">
        <f t="shared" si="834"/>
        <v>4036480</v>
      </c>
      <c r="AN263" s="26">
        <v>1</v>
      </c>
      <c r="AO263" s="27">
        <v>3200000</v>
      </c>
      <c r="AP263" s="27">
        <v>4232000</v>
      </c>
      <c r="AQ263" s="145"/>
      <c r="AR263" s="145"/>
      <c r="AS263" s="143">
        <f t="shared" si="854"/>
        <v>0.19637626431230276</v>
      </c>
      <c r="AT263" s="27">
        <f t="shared" si="845"/>
        <v>3716000</v>
      </c>
      <c r="AU263" s="28">
        <f t="shared" si="846"/>
        <v>706040</v>
      </c>
      <c r="AV263" s="30">
        <f t="shared" si="847"/>
        <v>4422040</v>
      </c>
      <c r="AW263" s="26">
        <v>1</v>
      </c>
      <c r="AX263" s="27">
        <v>3200000</v>
      </c>
      <c r="AY263" s="27">
        <v>3680000</v>
      </c>
      <c r="AZ263" s="145"/>
      <c r="BA263" s="145"/>
      <c r="BB263" s="143">
        <f t="shared" si="855"/>
        <v>9.8666062491146164E-2</v>
      </c>
      <c r="BC263" s="27">
        <f t="shared" si="848"/>
        <v>3440000</v>
      </c>
      <c r="BD263" s="27">
        <f t="shared" si="849"/>
        <v>653600</v>
      </c>
      <c r="BE263" s="27">
        <f t="shared" si="850"/>
        <v>4093600</v>
      </c>
      <c r="BF263" s="26">
        <v>1</v>
      </c>
      <c r="BG263" s="27">
        <v>2560000</v>
      </c>
      <c r="BH263" s="27">
        <v>2432000</v>
      </c>
      <c r="BI263" s="145"/>
      <c r="BJ263" s="145"/>
      <c r="BK263" s="143">
        <f t="shared" si="856"/>
        <v>3.6261886214694748E-2</v>
      </c>
      <c r="BL263" s="27">
        <f t="shared" ref="BL263:BL313" si="870">+AVERAGE(BG263:BI263)</f>
        <v>2496000</v>
      </c>
      <c r="BM263" s="27">
        <f t="shared" ref="BM263:BM326" si="871">+BL263*19%</f>
        <v>474240</v>
      </c>
      <c r="BN263" s="28">
        <f t="shared" ref="BN263:BN313" si="872">+BM263+BL263</f>
        <v>2970240</v>
      </c>
      <c r="BO263" s="26">
        <v>1</v>
      </c>
      <c r="BP263" s="27">
        <v>2560000</v>
      </c>
      <c r="BQ263" s="27">
        <v>2764800</v>
      </c>
      <c r="BR263" s="148"/>
      <c r="BS263" s="148"/>
      <c r="BT263" s="143">
        <f t="shared" si="857"/>
        <v>5.4392829322042119E-2</v>
      </c>
      <c r="BU263" s="27">
        <f t="shared" ref="BU263:BU268" si="873">+AVERAGE(BP263:BR263)</f>
        <v>2662400</v>
      </c>
      <c r="BV263" s="28">
        <f t="shared" ref="BV263:BV268" si="874">+BU263*19%</f>
        <v>505856</v>
      </c>
      <c r="BW263" s="30">
        <f t="shared" ref="BW263:BW268" si="875">+BV263+BU263</f>
        <v>3168256</v>
      </c>
      <c r="BX263" s="26">
        <v>1</v>
      </c>
      <c r="BY263" s="28">
        <v>2560000</v>
      </c>
      <c r="BZ263" s="28">
        <v>2764800</v>
      </c>
      <c r="CA263" s="156"/>
      <c r="CB263" s="156"/>
      <c r="CC263" s="177">
        <f t="shared" si="858"/>
        <v>5.4392829322042119E-2</v>
      </c>
      <c r="CD263" s="28">
        <f t="shared" ref="CD263:CD268" si="876">+AVERAGE(BY263:CA263)</f>
        <v>2662400</v>
      </c>
      <c r="CE263" s="28">
        <f t="shared" ref="CE263:CE268" si="877">+CD263*19%</f>
        <v>505856</v>
      </c>
      <c r="CF263" s="29">
        <f t="shared" ref="CF263:CF268" si="878">+CE263+CD263</f>
        <v>3168256</v>
      </c>
      <c r="CG263" s="26">
        <v>1</v>
      </c>
      <c r="CH263" s="27">
        <v>2048000</v>
      </c>
      <c r="CI263" s="27">
        <v>1904640</v>
      </c>
      <c r="CJ263" s="148"/>
      <c r="CK263" s="148"/>
      <c r="CL263" s="143">
        <f t="shared" ref="CL263:CL269" si="879">+STDEVA(CH263:CI263)/AVERAGE(CH263:CI263)</f>
        <v>5.1292719878816923E-2</v>
      </c>
      <c r="CM263" s="27">
        <f t="shared" ref="CM263:CM269" si="880">+AVERAGE(CH263:CJ263)</f>
        <v>1976320</v>
      </c>
      <c r="CN263" s="27">
        <f t="shared" ref="CN263:CN269" si="881">+CM263*19%</f>
        <v>375500.79999999999</v>
      </c>
      <c r="CO263" s="28">
        <f t="shared" ref="CO263:CO269" si="882">+CN263+CM263</f>
        <v>2351820.7999999998</v>
      </c>
      <c r="CP263" s="26">
        <v>1</v>
      </c>
      <c r="CQ263" s="27">
        <v>2048000</v>
      </c>
      <c r="CR263" s="27">
        <v>1904640</v>
      </c>
      <c r="CS263" s="148"/>
      <c r="CT263" s="148"/>
      <c r="CU263" s="143">
        <f t="shared" si="859"/>
        <v>5.1292719878816923E-2</v>
      </c>
      <c r="CV263" s="27">
        <f t="shared" ref="CV263:CV269" si="883">+AVERAGE(CQ263:CS263)</f>
        <v>1976320</v>
      </c>
      <c r="CW263" s="28">
        <f t="shared" ref="CW263:CW269" si="884">+CV263*19%</f>
        <v>375500.79999999999</v>
      </c>
      <c r="CX263" s="29">
        <f t="shared" ref="CX263:CX269" si="885">+CW263+CV263</f>
        <v>2351820.7999999998</v>
      </c>
      <c r="CY263" s="26">
        <v>1</v>
      </c>
      <c r="CZ263" s="27">
        <v>2048000</v>
      </c>
      <c r="DA263" s="27">
        <v>1638400</v>
      </c>
      <c r="DB263" s="133"/>
      <c r="DC263" s="133"/>
      <c r="DD263" s="143">
        <f t="shared" si="860"/>
        <v>0.15713484026367724</v>
      </c>
      <c r="DE263" s="27">
        <f t="shared" ref="DE263:DE269" si="886">+AVERAGE(CZ263:DB263)</f>
        <v>1843200</v>
      </c>
      <c r="DF263" s="27">
        <f t="shared" ref="DF263:DF269" si="887">+DE263*19%</f>
        <v>350208</v>
      </c>
      <c r="DG263" s="28">
        <f t="shared" ref="DG263:DG269" si="888">+DF263+DE263</f>
        <v>2193408</v>
      </c>
      <c r="DH263" s="26">
        <v>1</v>
      </c>
      <c r="DI263" s="28">
        <v>2048000</v>
      </c>
      <c r="DJ263" s="28">
        <v>2457600</v>
      </c>
      <c r="DK263" s="182"/>
      <c r="DL263" s="177">
        <f t="shared" si="861"/>
        <v>0.12856486930664501</v>
      </c>
      <c r="DM263" s="28">
        <f>+AVERAGE(DI263:DK263)</f>
        <v>2252800</v>
      </c>
      <c r="DN263" s="28">
        <f t="shared" ref="DN263:DN269" si="889">DM263*19%</f>
        <v>428032</v>
      </c>
      <c r="DO263" s="30">
        <f t="shared" ref="DO263:DO269" si="890">+DM263+DN263</f>
        <v>2680832</v>
      </c>
    </row>
    <row r="264" spans="1:119" ht="21" customHeight="1" x14ac:dyDescent="0.25">
      <c r="A264" s="66" t="s">
        <v>434</v>
      </c>
      <c r="B264" s="67" t="s">
        <v>432</v>
      </c>
      <c r="C264" s="68" t="s">
        <v>435</v>
      </c>
      <c r="D264" s="26">
        <v>1</v>
      </c>
      <c r="E264" s="27">
        <v>3200000</v>
      </c>
      <c r="F264" s="27">
        <v>3040000</v>
      </c>
      <c r="G264" s="133"/>
      <c r="H264" s="133"/>
      <c r="I264" s="143">
        <f t="shared" si="835"/>
        <v>3.6261886214694741E-2</v>
      </c>
      <c r="J264" s="27">
        <f t="shared" si="851"/>
        <v>3120000</v>
      </c>
      <c r="K264" s="28">
        <f t="shared" si="836"/>
        <v>592800</v>
      </c>
      <c r="L264" s="29">
        <f t="shared" si="862"/>
        <v>3712800</v>
      </c>
      <c r="M264" s="26">
        <v>1</v>
      </c>
      <c r="N264" s="27">
        <v>3200000</v>
      </c>
      <c r="O264" s="27">
        <v>2880000</v>
      </c>
      <c r="P264" s="148"/>
      <c r="Q264" s="148"/>
      <c r="R264" s="143">
        <f t="shared" si="837"/>
        <v>7.4432292756478682E-2</v>
      </c>
      <c r="S264" s="27">
        <f t="shared" si="865"/>
        <v>3040000</v>
      </c>
      <c r="T264" s="28">
        <f t="shared" si="863"/>
        <v>577600</v>
      </c>
      <c r="U264" s="30">
        <f t="shared" si="864"/>
        <v>3617600</v>
      </c>
      <c r="V264" s="26">
        <v>1</v>
      </c>
      <c r="W264" s="27">
        <v>3200000</v>
      </c>
      <c r="X264" s="27">
        <v>3456000</v>
      </c>
      <c r="Y264" s="145"/>
      <c r="Z264" s="145"/>
      <c r="AA264" s="143">
        <f t="shared" si="866"/>
        <v>5.4392829322042119E-2</v>
      </c>
      <c r="AB264" s="27">
        <f t="shared" si="867"/>
        <v>3328000</v>
      </c>
      <c r="AC264" s="28">
        <f t="shared" si="868"/>
        <v>632320</v>
      </c>
      <c r="AD264" s="29">
        <f t="shared" si="869"/>
        <v>3960320</v>
      </c>
      <c r="AE264" s="26">
        <v>1</v>
      </c>
      <c r="AF264" s="27">
        <v>3200000</v>
      </c>
      <c r="AG264" s="27">
        <v>3584000</v>
      </c>
      <c r="AH264" s="145"/>
      <c r="AI264" s="145"/>
      <c r="AJ264" s="143">
        <f t="shared" si="852"/>
        <v>8.0049824285269522E-2</v>
      </c>
      <c r="AK264" s="27">
        <f t="shared" si="833"/>
        <v>3392000</v>
      </c>
      <c r="AL264" s="28">
        <f t="shared" si="853"/>
        <v>644480</v>
      </c>
      <c r="AM264" s="30">
        <f t="shared" si="834"/>
        <v>4036480</v>
      </c>
      <c r="AN264" s="26">
        <v>1</v>
      </c>
      <c r="AO264" s="27">
        <v>3200000</v>
      </c>
      <c r="AP264" s="27">
        <v>4232000</v>
      </c>
      <c r="AQ264" s="145"/>
      <c r="AR264" s="145"/>
      <c r="AS264" s="143">
        <f t="shared" si="854"/>
        <v>0.19637626431230276</v>
      </c>
      <c r="AT264" s="27">
        <f t="shared" si="845"/>
        <v>3716000</v>
      </c>
      <c r="AU264" s="28">
        <f t="shared" si="846"/>
        <v>706040</v>
      </c>
      <c r="AV264" s="30">
        <f t="shared" si="847"/>
        <v>4422040</v>
      </c>
      <c r="AW264" s="26">
        <v>1</v>
      </c>
      <c r="AX264" s="27">
        <v>3200000</v>
      </c>
      <c r="AY264" s="27">
        <v>3680000</v>
      </c>
      <c r="AZ264" s="145"/>
      <c r="BA264" s="145"/>
      <c r="BB264" s="143">
        <f t="shared" si="855"/>
        <v>9.8666062491146164E-2</v>
      </c>
      <c r="BC264" s="27">
        <f t="shared" si="848"/>
        <v>3440000</v>
      </c>
      <c r="BD264" s="27">
        <f t="shared" si="849"/>
        <v>653600</v>
      </c>
      <c r="BE264" s="27">
        <f t="shared" si="850"/>
        <v>4093600</v>
      </c>
      <c r="BF264" s="26">
        <v>1</v>
      </c>
      <c r="BG264" s="27">
        <v>2560000</v>
      </c>
      <c r="BH264" s="27">
        <v>2432000</v>
      </c>
      <c r="BI264" s="145"/>
      <c r="BJ264" s="145"/>
      <c r="BK264" s="143">
        <f t="shared" si="856"/>
        <v>3.6261886214694748E-2</v>
      </c>
      <c r="BL264" s="27">
        <f t="shared" si="870"/>
        <v>2496000</v>
      </c>
      <c r="BM264" s="27">
        <f t="shared" si="871"/>
        <v>474240</v>
      </c>
      <c r="BN264" s="28">
        <f t="shared" si="872"/>
        <v>2970240</v>
      </c>
      <c r="BO264" s="26">
        <v>1</v>
      </c>
      <c r="BP264" s="27">
        <v>2560000</v>
      </c>
      <c r="BQ264" s="27">
        <v>2764800</v>
      </c>
      <c r="BR264" s="148"/>
      <c r="BS264" s="148"/>
      <c r="BT264" s="143">
        <f t="shared" si="857"/>
        <v>5.4392829322042119E-2</v>
      </c>
      <c r="BU264" s="27">
        <f t="shared" si="873"/>
        <v>2662400</v>
      </c>
      <c r="BV264" s="28">
        <f t="shared" si="874"/>
        <v>505856</v>
      </c>
      <c r="BW264" s="30">
        <f t="shared" si="875"/>
        <v>3168256</v>
      </c>
      <c r="BX264" s="26">
        <v>1</v>
      </c>
      <c r="BY264" s="28">
        <v>2560000</v>
      </c>
      <c r="BZ264" s="28">
        <v>2764800</v>
      </c>
      <c r="CA264" s="156"/>
      <c r="CB264" s="156"/>
      <c r="CC264" s="177">
        <f t="shared" si="858"/>
        <v>5.4392829322042119E-2</v>
      </c>
      <c r="CD264" s="28">
        <f t="shared" si="876"/>
        <v>2662400</v>
      </c>
      <c r="CE264" s="28">
        <f t="shared" si="877"/>
        <v>505856</v>
      </c>
      <c r="CF264" s="29">
        <f t="shared" si="878"/>
        <v>3168256</v>
      </c>
      <c r="CG264" s="26">
        <v>1</v>
      </c>
      <c r="CH264" s="27">
        <v>2048000</v>
      </c>
      <c r="CI264" s="27">
        <v>1904640</v>
      </c>
      <c r="CJ264" s="148"/>
      <c r="CK264" s="148"/>
      <c r="CL264" s="143">
        <f t="shared" si="879"/>
        <v>5.1292719878816923E-2</v>
      </c>
      <c r="CM264" s="27">
        <f>+AVERAGE(CH264:CJ264)</f>
        <v>1976320</v>
      </c>
      <c r="CN264" s="27">
        <f t="shared" si="881"/>
        <v>375500.79999999999</v>
      </c>
      <c r="CO264" s="28">
        <f t="shared" si="882"/>
        <v>2351820.7999999998</v>
      </c>
      <c r="CP264" s="26">
        <v>1</v>
      </c>
      <c r="CQ264" s="27">
        <v>2048000</v>
      </c>
      <c r="CR264" s="27">
        <v>1904640</v>
      </c>
      <c r="CS264" s="148"/>
      <c r="CT264" s="148"/>
      <c r="CU264" s="143">
        <f t="shared" si="859"/>
        <v>5.1292719878816923E-2</v>
      </c>
      <c r="CV264" s="27">
        <f t="shared" si="883"/>
        <v>1976320</v>
      </c>
      <c r="CW264" s="28">
        <f t="shared" si="884"/>
        <v>375500.79999999999</v>
      </c>
      <c r="CX264" s="29">
        <f t="shared" si="885"/>
        <v>2351820.7999999998</v>
      </c>
      <c r="CY264" s="26">
        <v>1</v>
      </c>
      <c r="CZ264" s="27">
        <v>2048000</v>
      </c>
      <c r="DA264" s="27">
        <v>1638400</v>
      </c>
      <c r="DB264" s="133"/>
      <c r="DC264" s="133"/>
      <c r="DD264" s="143">
        <f t="shared" si="860"/>
        <v>0.15713484026367724</v>
      </c>
      <c r="DE264" s="27">
        <f t="shared" si="886"/>
        <v>1843200</v>
      </c>
      <c r="DF264" s="27">
        <f t="shared" si="887"/>
        <v>350208</v>
      </c>
      <c r="DG264" s="28">
        <f t="shared" si="888"/>
        <v>2193408</v>
      </c>
      <c r="DH264" s="26">
        <v>1</v>
      </c>
      <c r="DI264" s="28">
        <v>2048000</v>
      </c>
      <c r="DJ264" s="28">
        <v>2457600</v>
      </c>
      <c r="DK264" s="182"/>
      <c r="DL264" s="177">
        <f t="shared" si="861"/>
        <v>0.12856486930664501</v>
      </c>
      <c r="DM264" s="28">
        <f t="shared" ref="DM264:DM269" si="891">+AVERAGE(DI264:DK264)</f>
        <v>2252800</v>
      </c>
      <c r="DN264" s="28">
        <f t="shared" si="889"/>
        <v>428032</v>
      </c>
      <c r="DO264" s="30">
        <f t="shared" si="890"/>
        <v>2680832</v>
      </c>
    </row>
    <row r="265" spans="1:119" ht="21" customHeight="1" x14ac:dyDescent="0.25">
      <c r="A265" s="66" t="s">
        <v>436</v>
      </c>
      <c r="B265" s="67" t="s">
        <v>432</v>
      </c>
      <c r="C265" s="68" t="s">
        <v>437</v>
      </c>
      <c r="D265" s="26">
        <v>1</v>
      </c>
      <c r="E265" s="27">
        <v>4200000</v>
      </c>
      <c r="F265" s="27">
        <v>3990000</v>
      </c>
      <c r="G265" s="133"/>
      <c r="H265" s="133"/>
      <c r="I265" s="143">
        <f t="shared" si="835"/>
        <v>3.6261886214694741E-2</v>
      </c>
      <c r="J265" s="27">
        <f t="shared" si="851"/>
        <v>4095000</v>
      </c>
      <c r="K265" s="28">
        <f t="shared" si="836"/>
        <v>778050</v>
      </c>
      <c r="L265" s="29">
        <f t="shared" si="862"/>
        <v>4873050</v>
      </c>
      <c r="M265" s="26">
        <v>1</v>
      </c>
      <c r="N265" s="27">
        <v>4200000</v>
      </c>
      <c r="O265" s="27">
        <v>3780000</v>
      </c>
      <c r="P265" s="148"/>
      <c r="Q265" s="148"/>
      <c r="R265" s="143">
        <f t="shared" si="837"/>
        <v>7.4432292756478682E-2</v>
      </c>
      <c r="S265" s="27">
        <f t="shared" si="865"/>
        <v>3990000</v>
      </c>
      <c r="T265" s="28">
        <f t="shared" si="863"/>
        <v>758100</v>
      </c>
      <c r="U265" s="30">
        <f t="shared" si="864"/>
        <v>4748100</v>
      </c>
      <c r="V265" s="26">
        <v>1</v>
      </c>
      <c r="W265" s="27">
        <v>4200000</v>
      </c>
      <c r="X265" s="27">
        <v>4536000</v>
      </c>
      <c r="Y265" s="145"/>
      <c r="Z265" s="145"/>
      <c r="AA265" s="143">
        <f t="shared" si="866"/>
        <v>5.4392829322042119E-2</v>
      </c>
      <c r="AB265" s="27">
        <f t="shared" si="867"/>
        <v>4368000</v>
      </c>
      <c r="AC265" s="28">
        <f t="shared" si="868"/>
        <v>829920</v>
      </c>
      <c r="AD265" s="29">
        <f t="shared" si="869"/>
        <v>5197920</v>
      </c>
      <c r="AE265" s="26">
        <v>1</v>
      </c>
      <c r="AF265" s="27">
        <v>4200000</v>
      </c>
      <c r="AG265" s="27">
        <v>4704000</v>
      </c>
      <c r="AH265" s="145"/>
      <c r="AI265" s="145"/>
      <c r="AJ265" s="143">
        <f t="shared" si="852"/>
        <v>8.0049824285269522E-2</v>
      </c>
      <c r="AK265" s="27">
        <f t="shared" si="833"/>
        <v>4452000</v>
      </c>
      <c r="AL265" s="28">
        <f t="shared" si="853"/>
        <v>845880</v>
      </c>
      <c r="AM265" s="30">
        <f t="shared" si="834"/>
        <v>5297880</v>
      </c>
      <c r="AN265" s="26">
        <v>1</v>
      </c>
      <c r="AO265" s="27">
        <v>4200000</v>
      </c>
      <c r="AP265" s="27">
        <v>5554500</v>
      </c>
      <c r="AQ265" s="145"/>
      <c r="AR265" s="145"/>
      <c r="AS265" s="143">
        <f t="shared" si="854"/>
        <v>0.19637626431230276</v>
      </c>
      <c r="AT265" s="27">
        <f t="shared" si="845"/>
        <v>4877250</v>
      </c>
      <c r="AU265" s="28">
        <f t="shared" si="846"/>
        <v>926677.5</v>
      </c>
      <c r="AV265" s="30">
        <f t="shared" si="847"/>
        <v>5803927.5</v>
      </c>
      <c r="AW265" s="26">
        <v>1</v>
      </c>
      <c r="AX265" s="27">
        <v>4200000</v>
      </c>
      <c r="AY265" s="27">
        <v>4830000</v>
      </c>
      <c r="AZ265" s="145"/>
      <c r="BA265" s="145"/>
      <c r="BB265" s="143">
        <f t="shared" si="855"/>
        <v>9.8666062491146164E-2</v>
      </c>
      <c r="BC265" s="27">
        <f t="shared" si="848"/>
        <v>4515000</v>
      </c>
      <c r="BD265" s="27">
        <f t="shared" si="849"/>
        <v>857850</v>
      </c>
      <c r="BE265" s="27">
        <f t="shared" si="850"/>
        <v>5372850</v>
      </c>
      <c r="BF265" s="26">
        <v>1</v>
      </c>
      <c r="BG265" s="27">
        <v>3360000</v>
      </c>
      <c r="BH265" s="27">
        <v>3192000</v>
      </c>
      <c r="BI265" s="145"/>
      <c r="BJ265" s="145"/>
      <c r="BK265" s="143">
        <f t="shared" si="856"/>
        <v>3.6261886214694748E-2</v>
      </c>
      <c r="BL265" s="27">
        <f t="shared" si="870"/>
        <v>3276000</v>
      </c>
      <c r="BM265" s="27">
        <f t="shared" si="871"/>
        <v>622440</v>
      </c>
      <c r="BN265" s="28">
        <f t="shared" si="872"/>
        <v>3898440</v>
      </c>
      <c r="BO265" s="26">
        <v>1</v>
      </c>
      <c r="BP265" s="27">
        <v>3360000</v>
      </c>
      <c r="BQ265" s="27">
        <v>3628800</v>
      </c>
      <c r="BR265" s="148"/>
      <c r="BS265" s="148"/>
      <c r="BT265" s="143">
        <f t="shared" si="857"/>
        <v>5.4392829322042112E-2</v>
      </c>
      <c r="BU265" s="27">
        <f t="shared" si="873"/>
        <v>3494400</v>
      </c>
      <c r="BV265" s="28">
        <f t="shared" si="874"/>
        <v>663936</v>
      </c>
      <c r="BW265" s="30">
        <f t="shared" si="875"/>
        <v>4158336</v>
      </c>
      <c r="BX265" s="26">
        <v>1</v>
      </c>
      <c r="BY265" s="28">
        <v>3360000</v>
      </c>
      <c r="BZ265" s="28">
        <v>3628800</v>
      </c>
      <c r="CA265" s="156"/>
      <c r="CB265" s="156"/>
      <c r="CC265" s="177">
        <f t="shared" si="858"/>
        <v>5.4392829322042112E-2</v>
      </c>
      <c r="CD265" s="28">
        <f t="shared" si="876"/>
        <v>3494400</v>
      </c>
      <c r="CE265" s="28">
        <f t="shared" si="877"/>
        <v>663936</v>
      </c>
      <c r="CF265" s="29">
        <f t="shared" si="878"/>
        <v>4158336</v>
      </c>
      <c r="CG265" s="26">
        <v>1</v>
      </c>
      <c r="CH265" s="27">
        <v>2688000</v>
      </c>
      <c r="CI265" s="27">
        <v>2499840</v>
      </c>
      <c r="CJ265" s="148"/>
      <c r="CK265" s="148"/>
      <c r="CL265" s="143">
        <f t="shared" si="879"/>
        <v>5.1292719878816916E-2</v>
      </c>
      <c r="CM265" s="27">
        <f t="shared" si="880"/>
        <v>2593920</v>
      </c>
      <c r="CN265" s="27">
        <f t="shared" si="881"/>
        <v>492844.79999999999</v>
      </c>
      <c r="CO265" s="28">
        <f t="shared" si="882"/>
        <v>3086764.8</v>
      </c>
      <c r="CP265" s="26">
        <v>1</v>
      </c>
      <c r="CQ265" s="27">
        <v>2688000</v>
      </c>
      <c r="CR265" s="27">
        <v>2499840</v>
      </c>
      <c r="CS265" s="148"/>
      <c r="CT265" s="148"/>
      <c r="CU265" s="143">
        <f t="shared" si="859"/>
        <v>5.1292719878816916E-2</v>
      </c>
      <c r="CV265" s="27">
        <f t="shared" si="883"/>
        <v>2593920</v>
      </c>
      <c r="CW265" s="28">
        <f t="shared" si="884"/>
        <v>492844.79999999999</v>
      </c>
      <c r="CX265" s="29">
        <f t="shared" si="885"/>
        <v>3086764.8</v>
      </c>
      <c r="CY265" s="26">
        <v>1</v>
      </c>
      <c r="CZ265" s="27">
        <v>2688000</v>
      </c>
      <c r="DA265" s="27">
        <v>2150400</v>
      </c>
      <c r="DB265" s="133"/>
      <c r="DC265" s="133"/>
      <c r="DD265" s="143">
        <f t="shared" si="860"/>
        <v>0.15713484026367722</v>
      </c>
      <c r="DE265" s="27">
        <f t="shared" si="886"/>
        <v>2419200</v>
      </c>
      <c r="DF265" s="27">
        <f t="shared" si="887"/>
        <v>459648</v>
      </c>
      <c r="DG265" s="28">
        <f t="shared" si="888"/>
        <v>2878848</v>
      </c>
      <c r="DH265" s="26">
        <v>1</v>
      </c>
      <c r="DI265" s="28">
        <v>2688000</v>
      </c>
      <c r="DJ265" s="28">
        <v>3225600</v>
      </c>
      <c r="DK265" s="182"/>
      <c r="DL265" s="177">
        <f t="shared" si="861"/>
        <v>0.12856486930664501</v>
      </c>
      <c r="DM265" s="28">
        <f t="shared" si="891"/>
        <v>2956800</v>
      </c>
      <c r="DN265" s="28">
        <f t="shared" si="889"/>
        <v>561792</v>
      </c>
      <c r="DO265" s="30">
        <f t="shared" si="890"/>
        <v>3518592</v>
      </c>
    </row>
    <row r="266" spans="1:119" ht="21" customHeight="1" x14ac:dyDescent="0.25">
      <c r="A266" s="66" t="s">
        <v>438</v>
      </c>
      <c r="B266" s="67" t="s">
        <v>432</v>
      </c>
      <c r="C266" s="68" t="s">
        <v>439</v>
      </c>
      <c r="D266" s="26">
        <v>1</v>
      </c>
      <c r="E266" s="27">
        <v>2000000</v>
      </c>
      <c r="F266" s="27">
        <v>1900000</v>
      </c>
      <c r="G266" s="133"/>
      <c r="H266" s="133"/>
      <c r="I266" s="143">
        <f t="shared" si="835"/>
        <v>3.6261886214694748E-2</v>
      </c>
      <c r="J266" s="27">
        <f t="shared" si="851"/>
        <v>1950000</v>
      </c>
      <c r="K266" s="28">
        <f t="shared" si="836"/>
        <v>370500</v>
      </c>
      <c r="L266" s="29">
        <f t="shared" si="862"/>
        <v>2320500</v>
      </c>
      <c r="M266" s="26">
        <v>1</v>
      </c>
      <c r="N266" s="27">
        <v>2000000</v>
      </c>
      <c r="O266" s="27">
        <v>1800000</v>
      </c>
      <c r="P266" s="148"/>
      <c r="Q266" s="148"/>
      <c r="R266" s="143">
        <f t="shared" si="837"/>
        <v>7.4432292756478696E-2</v>
      </c>
      <c r="S266" s="27">
        <f t="shared" si="865"/>
        <v>1900000</v>
      </c>
      <c r="T266" s="28">
        <f t="shared" si="863"/>
        <v>361000</v>
      </c>
      <c r="U266" s="30">
        <f t="shared" si="864"/>
        <v>2261000</v>
      </c>
      <c r="V266" s="26">
        <v>1</v>
      </c>
      <c r="W266" s="27">
        <v>2000000</v>
      </c>
      <c r="X266" s="27">
        <v>2160000</v>
      </c>
      <c r="Y266" s="145"/>
      <c r="Z266" s="145"/>
      <c r="AA266" s="143">
        <f t="shared" si="866"/>
        <v>5.4392829322042119E-2</v>
      </c>
      <c r="AB266" s="27">
        <f t="shared" si="867"/>
        <v>2080000</v>
      </c>
      <c r="AC266" s="28">
        <f t="shared" si="868"/>
        <v>395200</v>
      </c>
      <c r="AD266" s="29">
        <f t="shared" si="869"/>
        <v>2475200</v>
      </c>
      <c r="AE266" s="26">
        <v>1</v>
      </c>
      <c r="AF266" s="27">
        <v>2000000</v>
      </c>
      <c r="AG266" s="27">
        <v>2240000</v>
      </c>
      <c r="AH266" s="145"/>
      <c r="AI266" s="145"/>
      <c r="AJ266" s="143">
        <f t="shared" si="852"/>
        <v>8.0049824285269522E-2</v>
      </c>
      <c r="AK266" s="27">
        <f t="shared" si="833"/>
        <v>2120000</v>
      </c>
      <c r="AL266" s="28">
        <f t="shared" si="853"/>
        <v>402800</v>
      </c>
      <c r="AM266" s="30">
        <f t="shared" si="834"/>
        <v>2522800</v>
      </c>
      <c r="AN266" s="26">
        <v>1</v>
      </c>
      <c r="AO266" s="27">
        <v>2000000</v>
      </c>
      <c r="AP266" s="27">
        <v>2645000</v>
      </c>
      <c r="AQ266" s="145"/>
      <c r="AR266" s="145"/>
      <c r="AS266" s="143">
        <f t="shared" si="854"/>
        <v>0.19637626431230276</v>
      </c>
      <c r="AT266" s="27">
        <f t="shared" si="845"/>
        <v>2322500</v>
      </c>
      <c r="AU266" s="28">
        <f t="shared" si="846"/>
        <v>441275</v>
      </c>
      <c r="AV266" s="30">
        <f t="shared" si="847"/>
        <v>2763775</v>
      </c>
      <c r="AW266" s="26">
        <v>1</v>
      </c>
      <c r="AX266" s="27">
        <v>2000000</v>
      </c>
      <c r="AY266" s="27">
        <v>2300000</v>
      </c>
      <c r="AZ266" s="145"/>
      <c r="BA266" s="145"/>
      <c r="BB266" s="143">
        <f t="shared" si="855"/>
        <v>9.8666062491146164E-2</v>
      </c>
      <c r="BC266" s="27">
        <f t="shared" si="848"/>
        <v>2150000</v>
      </c>
      <c r="BD266" s="27">
        <f t="shared" si="849"/>
        <v>408500</v>
      </c>
      <c r="BE266" s="27">
        <f t="shared" si="850"/>
        <v>2558500</v>
      </c>
      <c r="BF266" s="26">
        <v>1</v>
      </c>
      <c r="BG266" s="27">
        <v>1600000</v>
      </c>
      <c r="BH266" s="27">
        <v>1520000</v>
      </c>
      <c r="BI266" s="145"/>
      <c r="BJ266" s="145"/>
      <c r="BK266" s="143">
        <f t="shared" si="856"/>
        <v>3.6261886214694741E-2</v>
      </c>
      <c r="BL266" s="27">
        <f t="shared" si="870"/>
        <v>1560000</v>
      </c>
      <c r="BM266" s="27">
        <f t="shared" si="871"/>
        <v>296400</v>
      </c>
      <c r="BN266" s="28">
        <f t="shared" si="872"/>
        <v>1856400</v>
      </c>
      <c r="BO266" s="26">
        <v>1</v>
      </c>
      <c r="BP266" s="27">
        <v>1600000</v>
      </c>
      <c r="BQ266" s="27">
        <v>1728000</v>
      </c>
      <c r="BR266" s="148"/>
      <c r="BS266" s="148"/>
      <c r="BT266" s="143">
        <f t="shared" si="857"/>
        <v>5.4392829322042119E-2</v>
      </c>
      <c r="BU266" s="27">
        <f t="shared" si="873"/>
        <v>1664000</v>
      </c>
      <c r="BV266" s="28">
        <f t="shared" si="874"/>
        <v>316160</v>
      </c>
      <c r="BW266" s="30">
        <f t="shared" si="875"/>
        <v>1980160</v>
      </c>
      <c r="BX266" s="26">
        <v>1</v>
      </c>
      <c r="BY266" s="28">
        <v>1600000</v>
      </c>
      <c r="BZ266" s="28">
        <v>1728000</v>
      </c>
      <c r="CA266" s="156"/>
      <c r="CB266" s="156"/>
      <c r="CC266" s="177">
        <f t="shared" si="858"/>
        <v>5.4392829322042119E-2</v>
      </c>
      <c r="CD266" s="28">
        <f t="shared" si="876"/>
        <v>1664000</v>
      </c>
      <c r="CE266" s="28">
        <f t="shared" si="877"/>
        <v>316160</v>
      </c>
      <c r="CF266" s="29">
        <f t="shared" si="878"/>
        <v>1980160</v>
      </c>
      <c r="CG266" s="26">
        <v>1</v>
      </c>
      <c r="CH266" s="27">
        <v>1280000</v>
      </c>
      <c r="CI266" s="27">
        <v>1190400</v>
      </c>
      <c r="CJ266" s="148"/>
      <c r="CK266" s="148"/>
      <c r="CL266" s="143">
        <f t="shared" si="879"/>
        <v>5.1292719878816923E-2</v>
      </c>
      <c r="CM266" s="27">
        <f t="shared" si="880"/>
        <v>1235200</v>
      </c>
      <c r="CN266" s="27">
        <f t="shared" si="881"/>
        <v>234688</v>
      </c>
      <c r="CO266" s="28">
        <f t="shared" si="882"/>
        <v>1469888</v>
      </c>
      <c r="CP266" s="26">
        <v>1</v>
      </c>
      <c r="CQ266" s="27">
        <v>1280000</v>
      </c>
      <c r="CR266" s="27">
        <v>1190400</v>
      </c>
      <c r="CS266" s="148"/>
      <c r="CT266" s="148"/>
      <c r="CU266" s="143">
        <f t="shared" si="859"/>
        <v>5.1292719878816923E-2</v>
      </c>
      <c r="CV266" s="27">
        <f t="shared" si="883"/>
        <v>1235200</v>
      </c>
      <c r="CW266" s="28">
        <f t="shared" si="884"/>
        <v>234688</v>
      </c>
      <c r="CX266" s="29">
        <f t="shared" si="885"/>
        <v>1469888</v>
      </c>
      <c r="CY266" s="26">
        <v>1</v>
      </c>
      <c r="CZ266" s="27">
        <v>1280000</v>
      </c>
      <c r="DA266" s="27">
        <v>1024000</v>
      </c>
      <c r="DB266" s="133"/>
      <c r="DC266" s="133"/>
      <c r="DD266" s="143">
        <f t="shared" si="860"/>
        <v>0.15713484026367724</v>
      </c>
      <c r="DE266" s="27">
        <f t="shared" si="886"/>
        <v>1152000</v>
      </c>
      <c r="DF266" s="27">
        <f t="shared" si="887"/>
        <v>218880</v>
      </c>
      <c r="DG266" s="28">
        <f t="shared" si="888"/>
        <v>1370880</v>
      </c>
      <c r="DH266" s="26">
        <v>1</v>
      </c>
      <c r="DI266" s="28">
        <v>1280000</v>
      </c>
      <c r="DJ266" s="28">
        <v>1536000</v>
      </c>
      <c r="DK266" s="182"/>
      <c r="DL266" s="177">
        <f t="shared" si="861"/>
        <v>0.12856486930664501</v>
      </c>
      <c r="DM266" s="28">
        <f t="shared" si="891"/>
        <v>1408000</v>
      </c>
      <c r="DN266" s="28">
        <f t="shared" si="889"/>
        <v>267520</v>
      </c>
      <c r="DO266" s="30">
        <f t="shared" si="890"/>
        <v>1675520</v>
      </c>
    </row>
    <row r="267" spans="1:119" ht="21" customHeight="1" x14ac:dyDescent="0.25">
      <c r="A267" s="66" t="s">
        <v>440</v>
      </c>
      <c r="B267" s="67" t="s">
        <v>432</v>
      </c>
      <c r="C267" s="68" t="s">
        <v>441</v>
      </c>
      <c r="D267" s="26">
        <v>1</v>
      </c>
      <c r="E267" s="27">
        <v>2000000</v>
      </c>
      <c r="F267" s="27">
        <v>1900000</v>
      </c>
      <c r="G267" s="133"/>
      <c r="H267" s="133"/>
      <c r="I267" s="143">
        <f t="shared" si="835"/>
        <v>3.6261886214694748E-2</v>
      </c>
      <c r="J267" s="27">
        <f t="shared" si="851"/>
        <v>1950000</v>
      </c>
      <c r="K267" s="28">
        <f t="shared" si="836"/>
        <v>370500</v>
      </c>
      <c r="L267" s="29">
        <f t="shared" si="862"/>
        <v>2320500</v>
      </c>
      <c r="M267" s="26">
        <v>1</v>
      </c>
      <c r="N267" s="27">
        <v>2000000</v>
      </c>
      <c r="O267" s="27">
        <v>1800000</v>
      </c>
      <c r="P267" s="148"/>
      <c r="Q267" s="148"/>
      <c r="R267" s="143">
        <f t="shared" si="837"/>
        <v>7.4432292756478696E-2</v>
      </c>
      <c r="S267" s="27">
        <f t="shared" si="865"/>
        <v>1900000</v>
      </c>
      <c r="T267" s="28">
        <f t="shared" si="863"/>
        <v>361000</v>
      </c>
      <c r="U267" s="30">
        <f t="shared" si="864"/>
        <v>2261000</v>
      </c>
      <c r="V267" s="26">
        <v>1</v>
      </c>
      <c r="W267" s="27">
        <v>2000000</v>
      </c>
      <c r="X267" s="27">
        <v>2160000</v>
      </c>
      <c r="Y267" s="145"/>
      <c r="Z267" s="145"/>
      <c r="AA267" s="143">
        <f t="shared" si="866"/>
        <v>5.4392829322042119E-2</v>
      </c>
      <c r="AB267" s="27">
        <f t="shared" si="867"/>
        <v>2080000</v>
      </c>
      <c r="AC267" s="28">
        <f t="shared" si="868"/>
        <v>395200</v>
      </c>
      <c r="AD267" s="29">
        <f t="shared" si="869"/>
        <v>2475200</v>
      </c>
      <c r="AE267" s="26">
        <v>1</v>
      </c>
      <c r="AF267" s="27">
        <v>2000000</v>
      </c>
      <c r="AG267" s="27">
        <v>2240000</v>
      </c>
      <c r="AH267" s="145"/>
      <c r="AI267" s="145"/>
      <c r="AJ267" s="143">
        <f t="shared" si="852"/>
        <v>8.0049824285269522E-2</v>
      </c>
      <c r="AK267" s="27">
        <f t="shared" si="833"/>
        <v>2120000</v>
      </c>
      <c r="AL267" s="28">
        <f t="shared" si="853"/>
        <v>402800</v>
      </c>
      <c r="AM267" s="30">
        <f t="shared" si="834"/>
        <v>2522800</v>
      </c>
      <c r="AN267" s="26">
        <v>1</v>
      </c>
      <c r="AO267" s="27">
        <v>2000000</v>
      </c>
      <c r="AP267" s="27">
        <v>2645000</v>
      </c>
      <c r="AQ267" s="145"/>
      <c r="AR267" s="145"/>
      <c r="AS267" s="143">
        <f t="shared" si="854"/>
        <v>0.19637626431230276</v>
      </c>
      <c r="AT267" s="27">
        <f t="shared" si="845"/>
        <v>2322500</v>
      </c>
      <c r="AU267" s="28">
        <f t="shared" si="846"/>
        <v>441275</v>
      </c>
      <c r="AV267" s="30">
        <f t="shared" si="847"/>
        <v>2763775</v>
      </c>
      <c r="AW267" s="26">
        <v>1</v>
      </c>
      <c r="AX267" s="27">
        <v>2000000</v>
      </c>
      <c r="AY267" s="27">
        <v>2300000</v>
      </c>
      <c r="AZ267" s="145"/>
      <c r="BA267" s="145"/>
      <c r="BB267" s="143">
        <f t="shared" si="855"/>
        <v>9.8666062491146164E-2</v>
      </c>
      <c r="BC267" s="27">
        <f t="shared" si="848"/>
        <v>2150000</v>
      </c>
      <c r="BD267" s="27">
        <f t="shared" si="849"/>
        <v>408500</v>
      </c>
      <c r="BE267" s="27">
        <f t="shared" si="850"/>
        <v>2558500</v>
      </c>
      <c r="BF267" s="26">
        <v>1</v>
      </c>
      <c r="BG267" s="27">
        <v>1600000</v>
      </c>
      <c r="BH267" s="27">
        <v>1520000</v>
      </c>
      <c r="BI267" s="145"/>
      <c r="BJ267" s="145"/>
      <c r="BK267" s="143">
        <f t="shared" si="856"/>
        <v>3.6261886214694741E-2</v>
      </c>
      <c r="BL267" s="27">
        <f t="shared" si="870"/>
        <v>1560000</v>
      </c>
      <c r="BM267" s="27">
        <f t="shared" si="871"/>
        <v>296400</v>
      </c>
      <c r="BN267" s="28">
        <f t="shared" si="872"/>
        <v>1856400</v>
      </c>
      <c r="BO267" s="26">
        <v>1</v>
      </c>
      <c r="BP267" s="27">
        <v>1600000</v>
      </c>
      <c r="BQ267" s="27">
        <v>1728000</v>
      </c>
      <c r="BR267" s="148"/>
      <c r="BS267" s="148"/>
      <c r="BT267" s="143">
        <f t="shared" si="857"/>
        <v>5.4392829322042119E-2</v>
      </c>
      <c r="BU267" s="27">
        <f t="shared" si="873"/>
        <v>1664000</v>
      </c>
      <c r="BV267" s="28">
        <f t="shared" si="874"/>
        <v>316160</v>
      </c>
      <c r="BW267" s="30">
        <f t="shared" si="875"/>
        <v>1980160</v>
      </c>
      <c r="BX267" s="26">
        <v>1</v>
      </c>
      <c r="BY267" s="28">
        <v>1600000</v>
      </c>
      <c r="BZ267" s="28">
        <v>1728000</v>
      </c>
      <c r="CA267" s="156"/>
      <c r="CB267" s="156"/>
      <c r="CC267" s="177">
        <f t="shared" si="858"/>
        <v>5.4392829322042119E-2</v>
      </c>
      <c r="CD267" s="28">
        <f t="shared" si="876"/>
        <v>1664000</v>
      </c>
      <c r="CE267" s="28">
        <f t="shared" si="877"/>
        <v>316160</v>
      </c>
      <c r="CF267" s="29">
        <f t="shared" si="878"/>
        <v>1980160</v>
      </c>
      <c r="CG267" s="26">
        <v>1</v>
      </c>
      <c r="CH267" s="27">
        <v>1280000</v>
      </c>
      <c r="CI267" s="27">
        <v>1190400</v>
      </c>
      <c r="CJ267" s="148"/>
      <c r="CK267" s="148"/>
      <c r="CL267" s="143">
        <f t="shared" si="879"/>
        <v>5.1292719878816923E-2</v>
      </c>
      <c r="CM267" s="27">
        <f t="shared" si="880"/>
        <v>1235200</v>
      </c>
      <c r="CN267" s="27">
        <f t="shared" si="881"/>
        <v>234688</v>
      </c>
      <c r="CO267" s="28">
        <f t="shared" si="882"/>
        <v>1469888</v>
      </c>
      <c r="CP267" s="26">
        <v>1</v>
      </c>
      <c r="CQ267" s="27">
        <v>1280000</v>
      </c>
      <c r="CR267" s="27">
        <v>1190400</v>
      </c>
      <c r="CS267" s="148"/>
      <c r="CT267" s="148"/>
      <c r="CU267" s="143">
        <f t="shared" si="859"/>
        <v>5.1292719878816923E-2</v>
      </c>
      <c r="CV267" s="27">
        <f t="shared" si="883"/>
        <v>1235200</v>
      </c>
      <c r="CW267" s="28">
        <f t="shared" si="884"/>
        <v>234688</v>
      </c>
      <c r="CX267" s="29">
        <f t="shared" si="885"/>
        <v>1469888</v>
      </c>
      <c r="CY267" s="26">
        <v>1</v>
      </c>
      <c r="CZ267" s="27">
        <v>1280000</v>
      </c>
      <c r="DA267" s="27">
        <v>1024000</v>
      </c>
      <c r="DB267" s="133"/>
      <c r="DC267" s="133"/>
      <c r="DD267" s="143">
        <f t="shared" si="860"/>
        <v>0.15713484026367724</v>
      </c>
      <c r="DE267" s="27">
        <f t="shared" si="886"/>
        <v>1152000</v>
      </c>
      <c r="DF267" s="27">
        <f t="shared" si="887"/>
        <v>218880</v>
      </c>
      <c r="DG267" s="28">
        <f t="shared" si="888"/>
        <v>1370880</v>
      </c>
      <c r="DH267" s="26">
        <v>1</v>
      </c>
      <c r="DI267" s="28">
        <v>1280000</v>
      </c>
      <c r="DJ267" s="28">
        <v>1536000</v>
      </c>
      <c r="DK267" s="182"/>
      <c r="DL267" s="177">
        <f t="shared" si="861"/>
        <v>0.12856486930664501</v>
      </c>
      <c r="DM267" s="28">
        <f t="shared" si="891"/>
        <v>1408000</v>
      </c>
      <c r="DN267" s="28">
        <f t="shared" si="889"/>
        <v>267520</v>
      </c>
      <c r="DO267" s="30">
        <f t="shared" si="890"/>
        <v>1675520</v>
      </c>
    </row>
    <row r="268" spans="1:119" ht="21" customHeight="1" x14ac:dyDescent="0.25">
      <c r="A268" s="66" t="s">
        <v>442</v>
      </c>
      <c r="B268" s="67" t="s">
        <v>432</v>
      </c>
      <c r="C268" s="68" t="s">
        <v>443</v>
      </c>
      <c r="D268" s="26">
        <v>1</v>
      </c>
      <c r="E268" s="27">
        <v>4200000</v>
      </c>
      <c r="F268" s="27">
        <v>3990000</v>
      </c>
      <c r="G268" s="133"/>
      <c r="H268" s="133"/>
      <c r="I268" s="143">
        <f t="shared" si="835"/>
        <v>3.6261886214694741E-2</v>
      </c>
      <c r="J268" s="27">
        <f t="shared" si="851"/>
        <v>4095000</v>
      </c>
      <c r="K268" s="28">
        <f t="shared" si="836"/>
        <v>778050</v>
      </c>
      <c r="L268" s="29">
        <f t="shared" si="862"/>
        <v>4873050</v>
      </c>
      <c r="M268" s="26">
        <v>1</v>
      </c>
      <c r="N268" s="27">
        <v>4200000</v>
      </c>
      <c r="O268" s="27">
        <v>3780000</v>
      </c>
      <c r="P268" s="148"/>
      <c r="Q268" s="148"/>
      <c r="R268" s="143">
        <f t="shared" si="837"/>
        <v>7.4432292756478682E-2</v>
      </c>
      <c r="S268" s="27">
        <f t="shared" si="865"/>
        <v>3990000</v>
      </c>
      <c r="T268" s="28">
        <f t="shared" si="863"/>
        <v>758100</v>
      </c>
      <c r="U268" s="30">
        <f t="shared" si="864"/>
        <v>4748100</v>
      </c>
      <c r="V268" s="26">
        <v>1</v>
      </c>
      <c r="W268" s="27">
        <v>4200000</v>
      </c>
      <c r="X268" s="27">
        <v>4536000</v>
      </c>
      <c r="Y268" s="145"/>
      <c r="Z268" s="145"/>
      <c r="AA268" s="143">
        <f t="shared" si="866"/>
        <v>5.4392829322042119E-2</v>
      </c>
      <c r="AB268" s="27">
        <f t="shared" si="867"/>
        <v>4368000</v>
      </c>
      <c r="AC268" s="28">
        <f t="shared" si="868"/>
        <v>829920</v>
      </c>
      <c r="AD268" s="29">
        <f t="shared" si="869"/>
        <v>5197920</v>
      </c>
      <c r="AE268" s="26">
        <v>1</v>
      </c>
      <c r="AF268" s="27">
        <v>4200000</v>
      </c>
      <c r="AG268" s="27">
        <v>4704000</v>
      </c>
      <c r="AH268" s="145"/>
      <c r="AI268" s="145"/>
      <c r="AJ268" s="143">
        <f t="shared" si="852"/>
        <v>8.0049824285269522E-2</v>
      </c>
      <c r="AK268" s="27">
        <f t="shared" si="833"/>
        <v>4452000</v>
      </c>
      <c r="AL268" s="28">
        <f t="shared" si="853"/>
        <v>845880</v>
      </c>
      <c r="AM268" s="30">
        <f t="shared" si="834"/>
        <v>5297880</v>
      </c>
      <c r="AN268" s="26">
        <v>1</v>
      </c>
      <c r="AO268" s="27">
        <v>4200000</v>
      </c>
      <c r="AP268" s="27">
        <v>5554500</v>
      </c>
      <c r="AQ268" s="145"/>
      <c r="AR268" s="145"/>
      <c r="AS268" s="143">
        <f t="shared" si="854"/>
        <v>0.19637626431230276</v>
      </c>
      <c r="AT268" s="27">
        <f t="shared" si="845"/>
        <v>4877250</v>
      </c>
      <c r="AU268" s="28">
        <f t="shared" si="846"/>
        <v>926677.5</v>
      </c>
      <c r="AV268" s="30">
        <f t="shared" si="847"/>
        <v>5803927.5</v>
      </c>
      <c r="AW268" s="26">
        <v>1</v>
      </c>
      <c r="AX268" s="27">
        <v>4200000</v>
      </c>
      <c r="AY268" s="27">
        <v>4830000</v>
      </c>
      <c r="AZ268" s="145"/>
      <c r="BA268" s="145"/>
      <c r="BB268" s="143">
        <f t="shared" si="855"/>
        <v>9.8666062491146164E-2</v>
      </c>
      <c r="BC268" s="27">
        <f t="shared" si="848"/>
        <v>4515000</v>
      </c>
      <c r="BD268" s="27">
        <f t="shared" si="849"/>
        <v>857850</v>
      </c>
      <c r="BE268" s="27">
        <f t="shared" si="850"/>
        <v>5372850</v>
      </c>
      <c r="BF268" s="26">
        <v>1</v>
      </c>
      <c r="BG268" s="27">
        <v>3360000</v>
      </c>
      <c r="BH268" s="27">
        <v>3192000</v>
      </c>
      <c r="BI268" s="145"/>
      <c r="BJ268" s="145"/>
      <c r="BK268" s="143">
        <f t="shared" si="856"/>
        <v>3.6261886214694748E-2</v>
      </c>
      <c r="BL268" s="27">
        <f t="shared" si="870"/>
        <v>3276000</v>
      </c>
      <c r="BM268" s="27">
        <f t="shared" si="871"/>
        <v>622440</v>
      </c>
      <c r="BN268" s="28">
        <f t="shared" si="872"/>
        <v>3898440</v>
      </c>
      <c r="BO268" s="26">
        <v>1</v>
      </c>
      <c r="BP268" s="27">
        <v>3360000</v>
      </c>
      <c r="BQ268" s="27">
        <v>3628800</v>
      </c>
      <c r="BR268" s="148"/>
      <c r="BS268" s="148"/>
      <c r="BT268" s="143">
        <f t="shared" si="857"/>
        <v>5.4392829322042112E-2</v>
      </c>
      <c r="BU268" s="27">
        <f t="shared" si="873"/>
        <v>3494400</v>
      </c>
      <c r="BV268" s="28">
        <f t="shared" si="874"/>
        <v>663936</v>
      </c>
      <c r="BW268" s="30">
        <f t="shared" si="875"/>
        <v>4158336</v>
      </c>
      <c r="BX268" s="26">
        <v>1</v>
      </c>
      <c r="BY268" s="28">
        <v>3360000</v>
      </c>
      <c r="BZ268" s="28">
        <v>3628800</v>
      </c>
      <c r="CA268" s="156"/>
      <c r="CB268" s="156"/>
      <c r="CC268" s="177">
        <f t="shared" si="858"/>
        <v>5.4392829322042112E-2</v>
      </c>
      <c r="CD268" s="28">
        <f t="shared" si="876"/>
        <v>3494400</v>
      </c>
      <c r="CE268" s="28">
        <f t="shared" si="877"/>
        <v>663936</v>
      </c>
      <c r="CF268" s="29">
        <f t="shared" si="878"/>
        <v>4158336</v>
      </c>
      <c r="CG268" s="26">
        <v>1</v>
      </c>
      <c r="CH268" s="27">
        <v>2688000</v>
      </c>
      <c r="CI268" s="27">
        <v>2499840</v>
      </c>
      <c r="CJ268" s="148"/>
      <c r="CK268" s="148"/>
      <c r="CL268" s="143">
        <f t="shared" si="879"/>
        <v>5.1292719878816916E-2</v>
      </c>
      <c r="CM268" s="27">
        <f t="shared" si="880"/>
        <v>2593920</v>
      </c>
      <c r="CN268" s="27">
        <f t="shared" si="881"/>
        <v>492844.79999999999</v>
      </c>
      <c r="CO268" s="28">
        <f t="shared" si="882"/>
        <v>3086764.8</v>
      </c>
      <c r="CP268" s="26">
        <v>1</v>
      </c>
      <c r="CQ268" s="27">
        <v>2688000</v>
      </c>
      <c r="CR268" s="27">
        <v>2499840</v>
      </c>
      <c r="CS268" s="148"/>
      <c r="CT268" s="148"/>
      <c r="CU268" s="143">
        <f t="shared" si="859"/>
        <v>5.1292719878816916E-2</v>
      </c>
      <c r="CV268" s="27">
        <f t="shared" si="883"/>
        <v>2593920</v>
      </c>
      <c r="CW268" s="28">
        <f t="shared" si="884"/>
        <v>492844.79999999999</v>
      </c>
      <c r="CX268" s="29">
        <f t="shared" si="885"/>
        <v>3086764.8</v>
      </c>
      <c r="CY268" s="26">
        <v>1</v>
      </c>
      <c r="CZ268" s="27">
        <v>2688000</v>
      </c>
      <c r="DA268" s="27">
        <v>2150400</v>
      </c>
      <c r="DB268" s="133"/>
      <c r="DC268" s="133"/>
      <c r="DD268" s="143">
        <f t="shared" si="860"/>
        <v>0.15713484026367722</v>
      </c>
      <c r="DE268" s="27">
        <f t="shared" si="886"/>
        <v>2419200</v>
      </c>
      <c r="DF268" s="27">
        <f t="shared" si="887"/>
        <v>459648</v>
      </c>
      <c r="DG268" s="28">
        <f t="shared" si="888"/>
        <v>2878848</v>
      </c>
      <c r="DH268" s="26">
        <v>1</v>
      </c>
      <c r="DI268" s="28">
        <v>2688000</v>
      </c>
      <c r="DJ268" s="28">
        <v>3225600</v>
      </c>
      <c r="DK268" s="182"/>
      <c r="DL268" s="177">
        <f t="shared" si="861"/>
        <v>0.12856486930664501</v>
      </c>
      <c r="DM268" s="28">
        <f t="shared" si="891"/>
        <v>2956800</v>
      </c>
      <c r="DN268" s="28">
        <f t="shared" si="889"/>
        <v>561792</v>
      </c>
      <c r="DO268" s="30">
        <f t="shared" si="890"/>
        <v>3518592</v>
      </c>
    </row>
    <row r="269" spans="1:119" ht="21" customHeight="1" x14ac:dyDescent="0.25">
      <c r="A269" s="66" t="s">
        <v>444</v>
      </c>
      <c r="B269" s="67" t="s">
        <v>432</v>
      </c>
      <c r="C269" s="68" t="s">
        <v>445</v>
      </c>
      <c r="D269" s="26">
        <v>1</v>
      </c>
      <c r="E269" s="27">
        <v>3200000</v>
      </c>
      <c r="F269" s="27">
        <v>3040000</v>
      </c>
      <c r="G269" s="133"/>
      <c r="H269" s="133"/>
      <c r="I269" s="143">
        <f t="shared" si="835"/>
        <v>3.6261886214694741E-2</v>
      </c>
      <c r="J269" s="27">
        <f t="shared" si="851"/>
        <v>3120000</v>
      </c>
      <c r="K269" s="28">
        <f t="shared" si="836"/>
        <v>592800</v>
      </c>
      <c r="L269" s="29">
        <f t="shared" si="862"/>
        <v>3712800</v>
      </c>
      <c r="M269" s="26">
        <v>1</v>
      </c>
      <c r="N269" s="27">
        <v>3200000</v>
      </c>
      <c r="O269" s="27">
        <v>2880000</v>
      </c>
      <c r="P269" s="148"/>
      <c r="Q269" s="148"/>
      <c r="R269" s="143">
        <f t="shared" si="837"/>
        <v>7.4432292756478682E-2</v>
      </c>
      <c r="S269" s="27">
        <f t="shared" si="865"/>
        <v>3040000</v>
      </c>
      <c r="T269" s="28">
        <f t="shared" si="863"/>
        <v>577600</v>
      </c>
      <c r="U269" s="30">
        <f t="shared" si="864"/>
        <v>3617600</v>
      </c>
      <c r="V269" s="26">
        <v>1</v>
      </c>
      <c r="W269" s="27">
        <v>3200000</v>
      </c>
      <c r="X269" s="27">
        <v>3456000</v>
      </c>
      <c r="Y269" s="145"/>
      <c r="Z269" s="145"/>
      <c r="AA269" s="143">
        <f t="shared" si="866"/>
        <v>5.4392829322042119E-2</v>
      </c>
      <c r="AB269" s="27">
        <f t="shared" si="867"/>
        <v>3328000</v>
      </c>
      <c r="AC269" s="28">
        <f t="shared" si="868"/>
        <v>632320</v>
      </c>
      <c r="AD269" s="29">
        <f t="shared" si="869"/>
        <v>3960320</v>
      </c>
      <c r="AE269" s="26">
        <v>1</v>
      </c>
      <c r="AF269" s="27">
        <v>3200000</v>
      </c>
      <c r="AG269" s="27">
        <v>3584000</v>
      </c>
      <c r="AH269" s="145"/>
      <c r="AI269" s="145"/>
      <c r="AJ269" s="143">
        <f t="shared" si="852"/>
        <v>8.0049824285269522E-2</v>
      </c>
      <c r="AK269" s="27">
        <f t="shared" si="833"/>
        <v>3392000</v>
      </c>
      <c r="AL269" s="28">
        <f t="shared" si="853"/>
        <v>644480</v>
      </c>
      <c r="AM269" s="30">
        <f t="shared" si="834"/>
        <v>4036480</v>
      </c>
      <c r="AN269" s="26">
        <v>1</v>
      </c>
      <c r="AO269" s="27">
        <v>3200000</v>
      </c>
      <c r="AP269" s="27">
        <v>4232000</v>
      </c>
      <c r="AQ269" s="145"/>
      <c r="AR269" s="145"/>
      <c r="AS269" s="143">
        <f t="shared" si="854"/>
        <v>0.19637626431230276</v>
      </c>
      <c r="AT269" s="27">
        <f t="shared" si="845"/>
        <v>3716000</v>
      </c>
      <c r="AU269" s="28">
        <f t="shared" si="846"/>
        <v>706040</v>
      </c>
      <c r="AV269" s="30">
        <f t="shared" si="847"/>
        <v>4422040</v>
      </c>
      <c r="AW269" s="26">
        <v>1</v>
      </c>
      <c r="AX269" s="27">
        <v>3200000</v>
      </c>
      <c r="AY269" s="27">
        <v>3680000</v>
      </c>
      <c r="AZ269" s="145"/>
      <c r="BA269" s="145"/>
      <c r="BB269" s="143">
        <f t="shared" si="855"/>
        <v>9.8666062491146164E-2</v>
      </c>
      <c r="BC269" s="27">
        <f t="shared" si="848"/>
        <v>3440000</v>
      </c>
      <c r="BD269" s="27">
        <f t="shared" si="849"/>
        <v>653600</v>
      </c>
      <c r="BE269" s="27">
        <f t="shared" si="850"/>
        <v>4093600</v>
      </c>
      <c r="BF269" s="26">
        <v>1</v>
      </c>
      <c r="BG269" s="27">
        <v>2560000</v>
      </c>
      <c r="BH269" s="27">
        <v>2432000</v>
      </c>
      <c r="BI269" s="145"/>
      <c r="BJ269" s="145"/>
      <c r="BK269" s="143">
        <f t="shared" si="856"/>
        <v>3.6261886214694748E-2</v>
      </c>
      <c r="BL269" s="27">
        <f t="shared" si="870"/>
        <v>2496000</v>
      </c>
      <c r="BM269" s="27">
        <f t="shared" si="871"/>
        <v>474240</v>
      </c>
      <c r="BN269" s="28">
        <f t="shared" si="872"/>
        <v>2970240</v>
      </c>
      <c r="BO269" s="31" t="s">
        <v>30</v>
      </c>
      <c r="BP269" s="32" t="s">
        <v>30</v>
      </c>
      <c r="BQ269" s="32" t="s">
        <v>30</v>
      </c>
      <c r="BR269" s="32" t="s">
        <v>30</v>
      </c>
      <c r="BS269" s="32" t="s">
        <v>30</v>
      </c>
      <c r="BT269" s="32" t="s">
        <v>30</v>
      </c>
      <c r="BU269" s="32" t="s">
        <v>30</v>
      </c>
      <c r="BV269" s="32" t="s">
        <v>30</v>
      </c>
      <c r="BW269" s="33" t="s">
        <v>30</v>
      </c>
      <c r="BX269" s="31" t="s">
        <v>30</v>
      </c>
      <c r="BY269" s="32" t="s">
        <v>30</v>
      </c>
      <c r="BZ269" s="32" t="s">
        <v>30</v>
      </c>
      <c r="CA269" s="32" t="s">
        <v>30</v>
      </c>
      <c r="CB269" s="32" t="s">
        <v>30</v>
      </c>
      <c r="CC269" s="32" t="s">
        <v>30</v>
      </c>
      <c r="CD269" s="32" t="s">
        <v>30</v>
      </c>
      <c r="CE269" s="32" t="s">
        <v>30</v>
      </c>
      <c r="CF269" s="34" t="s">
        <v>30</v>
      </c>
      <c r="CG269" s="26">
        <v>1</v>
      </c>
      <c r="CH269" s="27">
        <v>2048000</v>
      </c>
      <c r="CI269" s="27">
        <v>1904640</v>
      </c>
      <c r="CJ269" s="148"/>
      <c r="CK269" s="148"/>
      <c r="CL269" s="143">
        <f t="shared" si="879"/>
        <v>5.1292719878816923E-2</v>
      </c>
      <c r="CM269" s="27">
        <f t="shared" si="880"/>
        <v>1976320</v>
      </c>
      <c r="CN269" s="27">
        <f t="shared" si="881"/>
        <v>375500.79999999999</v>
      </c>
      <c r="CO269" s="28">
        <f t="shared" si="882"/>
        <v>2351820.7999999998</v>
      </c>
      <c r="CP269" s="26">
        <v>1</v>
      </c>
      <c r="CQ269" s="27">
        <v>2048000</v>
      </c>
      <c r="CR269" s="27">
        <v>1904640</v>
      </c>
      <c r="CS269" s="148"/>
      <c r="CT269" s="148"/>
      <c r="CU269" s="143">
        <f t="shared" si="859"/>
        <v>5.1292719878816923E-2</v>
      </c>
      <c r="CV269" s="27">
        <f t="shared" si="883"/>
        <v>1976320</v>
      </c>
      <c r="CW269" s="28">
        <f t="shared" si="884"/>
        <v>375500.79999999999</v>
      </c>
      <c r="CX269" s="29">
        <f t="shared" si="885"/>
        <v>2351820.7999999998</v>
      </c>
      <c r="CY269" s="26">
        <v>1</v>
      </c>
      <c r="CZ269" s="27">
        <v>2048000</v>
      </c>
      <c r="DA269" s="27">
        <v>1638400</v>
      </c>
      <c r="DB269" s="133"/>
      <c r="DC269" s="133"/>
      <c r="DD269" s="143">
        <f t="shared" si="860"/>
        <v>0.15713484026367724</v>
      </c>
      <c r="DE269" s="27">
        <f t="shared" si="886"/>
        <v>1843200</v>
      </c>
      <c r="DF269" s="27">
        <f t="shared" si="887"/>
        <v>350208</v>
      </c>
      <c r="DG269" s="28">
        <f t="shared" si="888"/>
        <v>2193408</v>
      </c>
      <c r="DH269" s="26">
        <v>1</v>
      </c>
      <c r="DI269" s="28">
        <v>2048000</v>
      </c>
      <c r="DJ269" s="28">
        <v>2457600</v>
      </c>
      <c r="DK269" s="182"/>
      <c r="DL269" s="177">
        <f t="shared" si="861"/>
        <v>0.12856486930664501</v>
      </c>
      <c r="DM269" s="28">
        <f t="shared" si="891"/>
        <v>2252800</v>
      </c>
      <c r="DN269" s="28">
        <f t="shared" si="889"/>
        <v>428032</v>
      </c>
      <c r="DO269" s="30">
        <f t="shared" si="890"/>
        <v>2680832</v>
      </c>
    </row>
    <row r="270" spans="1:119" ht="21" customHeight="1" x14ac:dyDescent="0.25">
      <c r="A270" s="66" t="s">
        <v>446</v>
      </c>
      <c r="B270" s="67" t="s">
        <v>432</v>
      </c>
      <c r="C270" s="68" t="s">
        <v>447</v>
      </c>
      <c r="D270" s="26">
        <v>1</v>
      </c>
      <c r="E270" s="27">
        <v>3200000</v>
      </c>
      <c r="F270" s="27">
        <v>3040000</v>
      </c>
      <c r="G270" s="133"/>
      <c r="H270" s="133"/>
      <c r="I270" s="143">
        <f t="shared" si="835"/>
        <v>3.6261886214694741E-2</v>
      </c>
      <c r="J270" s="27">
        <f t="shared" si="851"/>
        <v>3120000</v>
      </c>
      <c r="K270" s="28">
        <f t="shared" si="836"/>
        <v>592800</v>
      </c>
      <c r="L270" s="29">
        <f t="shared" si="862"/>
        <v>3712800</v>
      </c>
      <c r="M270" s="26">
        <v>1</v>
      </c>
      <c r="N270" s="27">
        <v>3200000</v>
      </c>
      <c r="O270" s="27">
        <v>2880000</v>
      </c>
      <c r="P270" s="148"/>
      <c r="Q270" s="148"/>
      <c r="R270" s="143">
        <f t="shared" si="837"/>
        <v>7.4432292756478682E-2</v>
      </c>
      <c r="S270" s="27">
        <f t="shared" si="865"/>
        <v>3040000</v>
      </c>
      <c r="T270" s="28">
        <f t="shared" si="863"/>
        <v>577600</v>
      </c>
      <c r="U270" s="30">
        <f t="shared" si="864"/>
        <v>3617600</v>
      </c>
      <c r="V270" s="26">
        <v>1</v>
      </c>
      <c r="W270" s="27">
        <v>3200000</v>
      </c>
      <c r="X270" s="27">
        <v>3456000</v>
      </c>
      <c r="Y270" s="145"/>
      <c r="Z270" s="145"/>
      <c r="AA270" s="143">
        <f t="shared" si="866"/>
        <v>5.4392829322042119E-2</v>
      </c>
      <c r="AB270" s="27">
        <f t="shared" si="867"/>
        <v>3328000</v>
      </c>
      <c r="AC270" s="28">
        <f t="shared" si="868"/>
        <v>632320</v>
      </c>
      <c r="AD270" s="29">
        <f t="shared" si="869"/>
        <v>3960320</v>
      </c>
      <c r="AE270" s="26">
        <v>1</v>
      </c>
      <c r="AF270" s="27">
        <v>3200000</v>
      </c>
      <c r="AG270" s="27">
        <v>3584000</v>
      </c>
      <c r="AH270" s="145"/>
      <c r="AI270" s="145"/>
      <c r="AJ270" s="143">
        <f t="shared" si="852"/>
        <v>8.0049824285269522E-2</v>
      </c>
      <c r="AK270" s="27">
        <f t="shared" si="833"/>
        <v>3392000</v>
      </c>
      <c r="AL270" s="28">
        <f t="shared" si="853"/>
        <v>644480</v>
      </c>
      <c r="AM270" s="30">
        <f t="shared" si="834"/>
        <v>4036480</v>
      </c>
      <c r="AN270" s="26">
        <v>1</v>
      </c>
      <c r="AO270" s="27">
        <v>3200000</v>
      </c>
      <c r="AP270" s="27">
        <v>4232000</v>
      </c>
      <c r="AQ270" s="145"/>
      <c r="AR270" s="145"/>
      <c r="AS270" s="143">
        <f t="shared" si="854"/>
        <v>0.19637626431230276</v>
      </c>
      <c r="AT270" s="27">
        <f t="shared" si="845"/>
        <v>3716000</v>
      </c>
      <c r="AU270" s="28">
        <f t="shared" si="846"/>
        <v>706040</v>
      </c>
      <c r="AV270" s="30">
        <f t="shared" si="847"/>
        <v>4422040</v>
      </c>
      <c r="AW270" s="26">
        <v>1</v>
      </c>
      <c r="AX270" s="27">
        <v>3200000</v>
      </c>
      <c r="AY270" s="27">
        <v>3680000</v>
      </c>
      <c r="AZ270" s="145"/>
      <c r="BA270" s="145"/>
      <c r="BB270" s="143">
        <f t="shared" si="855"/>
        <v>9.8666062491146164E-2</v>
      </c>
      <c r="BC270" s="27">
        <f t="shared" si="848"/>
        <v>3440000</v>
      </c>
      <c r="BD270" s="27">
        <f t="shared" si="849"/>
        <v>653600</v>
      </c>
      <c r="BE270" s="27">
        <f t="shared" si="850"/>
        <v>4093600</v>
      </c>
      <c r="BF270" s="26">
        <v>1</v>
      </c>
      <c r="BG270" s="27">
        <v>2560000</v>
      </c>
      <c r="BH270" s="27">
        <v>2432000</v>
      </c>
      <c r="BI270" s="145"/>
      <c r="BJ270" s="145"/>
      <c r="BK270" s="143">
        <f t="shared" si="856"/>
        <v>3.6261886214694748E-2</v>
      </c>
      <c r="BL270" s="27">
        <f t="shared" si="870"/>
        <v>2496000</v>
      </c>
      <c r="BM270" s="27">
        <f t="shared" si="871"/>
        <v>474240</v>
      </c>
      <c r="BN270" s="28">
        <f t="shared" si="872"/>
        <v>2970240</v>
      </c>
      <c r="BO270" s="26">
        <v>1</v>
      </c>
      <c r="BP270" s="27">
        <v>2560000</v>
      </c>
      <c r="BQ270" s="27">
        <v>2764800</v>
      </c>
      <c r="BR270" s="148"/>
      <c r="BS270" s="148"/>
      <c r="BT270" s="143">
        <f t="shared" si="857"/>
        <v>5.4392829322042119E-2</v>
      </c>
      <c r="BU270" s="27">
        <f t="shared" ref="BU270:BU313" si="892">+AVERAGE(BP270:BR270)</f>
        <v>2662400</v>
      </c>
      <c r="BV270" s="28">
        <f t="shared" ref="BV270:BV333" si="893">+BU270*19%</f>
        <v>505856</v>
      </c>
      <c r="BW270" s="30">
        <f t="shared" ref="BW270:BW313" si="894">+BV270+BU270</f>
        <v>3168256</v>
      </c>
      <c r="BX270" s="26">
        <v>1</v>
      </c>
      <c r="BY270" s="28">
        <v>2560000</v>
      </c>
      <c r="BZ270" s="28">
        <v>2764800</v>
      </c>
      <c r="CA270" s="156"/>
      <c r="CB270" s="156"/>
      <c r="CC270" s="177">
        <f t="shared" si="858"/>
        <v>5.4392829322042119E-2</v>
      </c>
      <c r="CD270" s="28">
        <f t="shared" ref="CD270:CD313" si="895">+AVERAGE(BY270:CA270)</f>
        <v>2662400</v>
      </c>
      <c r="CE270" s="28">
        <f t="shared" ref="CE270:CE333" si="896">+CD270*19%</f>
        <v>505856</v>
      </c>
      <c r="CF270" s="29">
        <f t="shared" ref="CF270:CF313" si="897">+CE270+CD270</f>
        <v>3168256</v>
      </c>
      <c r="CG270" s="31" t="s">
        <v>30</v>
      </c>
      <c r="CH270" s="32" t="s">
        <v>30</v>
      </c>
      <c r="CI270" s="32" t="s">
        <v>30</v>
      </c>
      <c r="CJ270" s="32" t="s">
        <v>30</v>
      </c>
      <c r="CK270" s="32" t="s">
        <v>30</v>
      </c>
      <c r="CL270" s="32" t="s">
        <v>30</v>
      </c>
      <c r="CM270" s="32" t="s">
        <v>30</v>
      </c>
      <c r="CN270" s="32" t="s">
        <v>30</v>
      </c>
      <c r="CO270" s="32" t="s">
        <v>30</v>
      </c>
      <c r="CP270" s="31" t="s">
        <v>30</v>
      </c>
      <c r="CQ270" s="32" t="s">
        <v>30</v>
      </c>
      <c r="CR270" s="32" t="s">
        <v>30</v>
      </c>
      <c r="CS270" s="32" t="s">
        <v>30</v>
      </c>
      <c r="CT270" s="32" t="s">
        <v>30</v>
      </c>
      <c r="CU270" s="32" t="s">
        <v>30</v>
      </c>
      <c r="CV270" s="32" t="s">
        <v>30</v>
      </c>
      <c r="CW270" s="32" t="s">
        <v>30</v>
      </c>
      <c r="CX270" s="34" t="s">
        <v>30</v>
      </c>
      <c r="CY270" s="31" t="s">
        <v>30</v>
      </c>
      <c r="CZ270" s="32" t="s">
        <v>30</v>
      </c>
      <c r="DA270" s="32" t="s">
        <v>30</v>
      </c>
      <c r="DB270" s="32" t="s">
        <v>30</v>
      </c>
      <c r="DC270" s="32" t="s">
        <v>30</v>
      </c>
      <c r="DD270" s="32" t="s">
        <v>30</v>
      </c>
      <c r="DE270" s="32" t="s">
        <v>30</v>
      </c>
      <c r="DF270" s="32" t="s">
        <v>30</v>
      </c>
      <c r="DG270" s="32" t="s">
        <v>30</v>
      </c>
      <c r="DH270" s="31" t="s">
        <v>30</v>
      </c>
      <c r="DI270" s="32" t="s">
        <v>30</v>
      </c>
      <c r="DJ270" s="32" t="s">
        <v>30</v>
      </c>
      <c r="DK270" s="32" t="s">
        <v>30</v>
      </c>
      <c r="DL270" s="32" t="s">
        <v>30</v>
      </c>
      <c r="DM270" s="32" t="s">
        <v>30</v>
      </c>
      <c r="DN270" s="32" t="s">
        <v>30</v>
      </c>
      <c r="DO270" s="33" t="s">
        <v>30</v>
      </c>
    </row>
    <row r="271" spans="1:119" ht="21" customHeight="1" x14ac:dyDescent="0.25">
      <c r="A271" s="66" t="s">
        <v>448</v>
      </c>
      <c r="B271" s="67" t="s">
        <v>432</v>
      </c>
      <c r="C271" s="68" t="s">
        <v>449</v>
      </c>
      <c r="D271" s="26">
        <v>1</v>
      </c>
      <c r="E271" s="27">
        <v>1000000</v>
      </c>
      <c r="F271" s="27">
        <v>950000</v>
      </c>
      <c r="G271" s="133"/>
      <c r="H271" s="133"/>
      <c r="I271" s="143">
        <f t="shared" si="835"/>
        <v>3.6261886214694748E-2</v>
      </c>
      <c r="J271" s="27">
        <f t="shared" si="851"/>
        <v>975000</v>
      </c>
      <c r="K271" s="28">
        <f t="shared" si="836"/>
        <v>185250</v>
      </c>
      <c r="L271" s="29">
        <f t="shared" si="862"/>
        <v>1160250</v>
      </c>
      <c r="M271" s="26">
        <v>1</v>
      </c>
      <c r="N271" s="27">
        <v>1000000</v>
      </c>
      <c r="O271" s="27">
        <v>900000</v>
      </c>
      <c r="P271" s="148"/>
      <c r="Q271" s="148"/>
      <c r="R271" s="143">
        <f t="shared" si="837"/>
        <v>7.4432292756478696E-2</v>
      </c>
      <c r="S271" s="27">
        <f t="shared" si="865"/>
        <v>950000</v>
      </c>
      <c r="T271" s="28">
        <f t="shared" si="863"/>
        <v>180500</v>
      </c>
      <c r="U271" s="30">
        <f t="shared" si="864"/>
        <v>1130500</v>
      </c>
      <c r="V271" s="26">
        <v>1</v>
      </c>
      <c r="W271" s="27">
        <v>1000000</v>
      </c>
      <c r="X271" s="27">
        <v>1080000</v>
      </c>
      <c r="Y271" s="145"/>
      <c r="Z271" s="145"/>
      <c r="AA271" s="143">
        <f t="shared" si="866"/>
        <v>5.4392829322042119E-2</v>
      </c>
      <c r="AB271" s="27">
        <f t="shared" si="867"/>
        <v>1040000</v>
      </c>
      <c r="AC271" s="28">
        <f t="shared" si="868"/>
        <v>197600</v>
      </c>
      <c r="AD271" s="29">
        <f t="shared" si="869"/>
        <v>1237600</v>
      </c>
      <c r="AE271" s="26">
        <v>1</v>
      </c>
      <c r="AF271" s="27">
        <v>1000000</v>
      </c>
      <c r="AG271" s="27">
        <v>1120000</v>
      </c>
      <c r="AH271" s="145"/>
      <c r="AI271" s="145"/>
      <c r="AJ271" s="143">
        <f t="shared" si="852"/>
        <v>8.0049824285269522E-2</v>
      </c>
      <c r="AK271" s="27">
        <f t="shared" si="833"/>
        <v>1060000</v>
      </c>
      <c r="AL271" s="28">
        <f t="shared" si="853"/>
        <v>201400</v>
      </c>
      <c r="AM271" s="30">
        <f t="shared" si="834"/>
        <v>1261400</v>
      </c>
      <c r="AN271" s="26">
        <v>1</v>
      </c>
      <c r="AO271" s="27">
        <v>1000000</v>
      </c>
      <c r="AP271" s="27">
        <v>1322500</v>
      </c>
      <c r="AQ271" s="145"/>
      <c r="AR271" s="145"/>
      <c r="AS271" s="143">
        <f t="shared" si="854"/>
        <v>0.19637626431230276</v>
      </c>
      <c r="AT271" s="27">
        <f t="shared" si="845"/>
        <v>1161250</v>
      </c>
      <c r="AU271" s="28">
        <f t="shared" si="846"/>
        <v>220637.5</v>
      </c>
      <c r="AV271" s="30">
        <f t="shared" si="847"/>
        <v>1381887.5</v>
      </c>
      <c r="AW271" s="26">
        <v>1</v>
      </c>
      <c r="AX271" s="27">
        <v>1000000</v>
      </c>
      <c r="AY271" s="27">
        <v>1150000</v>
      </c>
      <c r="AZ271" s="145"/>
      <c r="BA271" s="145"/>
      <c r="BB271" s="143">
        <f t="shared" si="855"/>
        <v>9.8666062491146164E-2</v>
      </c>
      <c r="BC271" s="27">
        <f t="shared" si="848"/>
        <v>1075000</v>
      </c>
      <c r="BD271" s="27">
        <f t="shared" si="849"/>
        <v>204250</v>
      </c>
      <c r="BE271" s="27">
        <f t="shared" si="850"/>
        <v>1279250</v>
      </c>
      <c r="BF271" s="26">
        <v>1</v>
      </c>
      <c r="BG271" s="27">
        <v>800000</v>
      </c>
      <c r="BH271" s="27">
        <v>760000</v>
      </c>
      <c r="BI271" s="145"/>
      <c r="BJ271" s="145"/>
      <c r="BK271" s="143">
        <f t="shared" si="856"/>
        <v>3.6261886214694741E-2</v>
      </c>
      <c r="BL271" s="27">
        <f t="shared" si="870"/>
        <v>780000</v>
      </c>
      <c r="BM271" s="27">
        <f t="shared" si="871"/>
        <v>148200</v>
      </c>
      <c r="BN271" s="28">
        <f t="shared" si="872"/>
        <v>928200</v>
      </c>
      <c r="BO271" s="26">
        <v>1</v>
      </c>
      <c r="BP271" s="27">
        <v>800000</v>
      </c>
      <c r="BQ271" s="27">
        <v>864000</v>
      </c>
      <c r="BR271" s="148"/>
      <c r="BS271" s="148"/>
      <c r="BT271" s="143">
        <f t="shared" si="857"/>
        <v>5.4392829322042119E-2</v>
      </c>
      <c r="BU271" s="27">
        <f t="shared" si="892"/>
        <v>832000</v>
      </c>
      <c r="BV271" s="28">
        <f t="shared" si="893"/>
        <v>158080</v>
      </c>
      <c r="BW271" s="30">
        <f t="shared" si="894"/>
        <v>990080</v>
      </c>
      <c r="BX271" s="26">
        <v>1</v>
      </c>
      <c r="BY271" s="28">
        <v>800000</v>
      </c>
      <c r="BZ271" s="28">
        <v>864000</v>
      </c>
      <c r="CA271" s="156"/>
      <c r="CB271" s="156"/>
      <c r="CC271" s="177">
        <f t="shared" si="858"/>
        <v>5.4392829322042119E-2</v>
      </c>
      <c r="CD271" s="28">
        <f t="shared" si="895"/>
        <v>832000</v>
      </c>
      <c r="CE271" s="28">
        <f t="shared" si="896"/>
        <v>158080</v>
      </c>
      <c r="CF271" s="29">
        <f t="shared" si="897"/>
        <v>990080</v>
      </c>
      <c r="CG271" s="26">
        <v>1</v>
      </c>
      <c r="CH271" s="27">
        <v>640000</v>
      </c>
      <c r="CI271" s="27">
        <v>595200</v>
      </c>
      <c r="CJ271" s="148"/>
      <c r="CK271" s="148"/>
      <c r="CL271" s="143">
        <f t="shared" ref="CL271:CL295" si="898">+STDEVA(CH271:CI271)/AVERAGE(CH271:CI271)</f>
        <v>5.1292719878816923E-2</v>
      </c>
      <c r="CM271" s="27">
        <f t="shared" ref="CM271:CM295" si="899">+AVERAGE(CH271:CJ271)</f>
        <v>617600</v>
      </c>
      <c r="CN271" s="27">
        <f t="shared" ref="CN271:CN295" si="900">+CM271*19%</f>
        <v>117344</v>
      </c>
      <c r="CO271" s="28">
        <f t="shared" ref="CO271:CO295" si="901">+CN271+CM271</f>
        <v>734944</v>
      </c>
      <c r="CP271" s="31" t="s">
        <v>30</v>
      </c>
      <c r="CQ271" s="32" t="s">
        <v>30</v>
      </c>
      <c r="CR271" s="32" t="s">
        <v>30</v>
      </c>
      <c r="CS271" s="32" t="s">
        <v>30</v>
      </c>
      <c r="CT271" s="32" t="s">
        <v>30</v>
      </c>
      <c r="CU271" s="32" t="s">
        <v>30</v>
      </c>
      <c r="CV271" s="32" t="s">
        <v>30</v>
      </c>
      <c r="CW271" s="32" t="s">
        <v>30</v>
      </c>
      <c r="CX271" s="34" t="s">
        <v>30</v>
      </c>
      <c r="CY271" s="31" t="s">
        <v>30</v>
      </c>
      <c r="CZ271" s="32" t="s">
        <v>30</v>
      </c>
      <c r="DA271" s="32" t="s">
        <v>30</v>
      </c>
      <c r="DB271" s="32" t="s">
        <v>30</v>
      </c>
      <c r="DC271" s="32" t="s">
        <v>30</v>
      </c>
      <c r="DD271" s="32" t="s">
        <v>30</v>
      </c>
      <c r="DE271" s="32" t="s">
        <v>30</v>
      </c>
      <c r="DF271" s="32" t="s">
        <v>30</v>
      </c>
      <c r="DG271" s="32" t="s">
        <v>30</v>
      </c>
      <c r="DH271" s="31" t="s">
        <v>30</v>
      </c>
      <c r="DI271" s="32" t="s">
        <v>30</v>
      </c>
      <c r="DJ271" s="32" t="s">
        <v>30</v>
      </c>
      <c r="DK271" s="32" t="s">
        <v>30</v>
      </c>
      <c r="DL271" s="32" t="s">
        <v>30</v>
      </c>
      <c r="DM271" s="32" t="s">
        <v>30</v>
      </c>
      <c r="DN271" s="32" t="s">
        <v>30</v>
      </c>
      <c r="DO271" s="33" t="s">
        <v>30</v>
      </c>
    </row>
    <row r="272" spans="1:119" ht="21" customHeight="1" x14ac:dyDescent="0.25">
      <c r="A272" s="66" t="s">
        <v>450</v>
      </c>
      <c r="B272" s="67" t="s">
        <v>432</v>
      </c>
      <c r="C272" s="68" t="s">
        <v>451</v>
      </c>
      <c r="D272" s="26">
        <v>1</v>
      </c>
      <c r="E272" s="27">
        <v>1000000</v>
      </c>
      <c r="F272" s="27">
        <v>950000</v>
      </c>
      <c r="G272" s="133"/>
      <c r="H272" s="133"/>
      <c r="I272" s="143">
        <f t="shared" si="835"/>
        <v>3.6261886214694748E-2</v>
      </c>
      <c r="J272" s="27">
        <f t="shared" si="851"/>
        <v>975000</v>
      </c>
      <c r="K272" s="28">
        <f t="shared" si="836"/>
        <v>185250</v>
      </c>
      <c r="L272" s="29">
        <f t="shared" si="862"/>
        <v>1160250</v>
      </c>
      <c r="M272" s="26">
        <v>1</v>
      </c>
      <c r="N272" s="27">
        <v>1000000</v>
      </c>
      <c r="O272" s="27">
        <v>900000</v>
      </c>
      <c r="P272" s="148"/>
      <c r="Q272" s="148"/>
      <c r="R272" s="143">
        <f t="shared" si="837"/>
        <v>7.4432292756478696E-2</v>
      </c>
      <c r="S272" s="27">
        <f t="shared" si="865"/>
        <v>950000</v>
      </c>
      <c r="T272" s="28">
        <f t="shared" si="863"/>
        <v>180500</v>
      </c>
      <c r="U272" s="30">
        <f t="shared" si="864"/>
        <v>1130500</v>
      </c>
      <c r="V272" s="26">
        <v>1</v>
      </c>
      <c r="W272" s="27">
        <v>1000000</v>
      </c>
      <c r="X272" s="27">
        <v>1080000</v>
      </c>
      <c r="Y272" s="145"/>
      <c r="Z272" s="145"/>
      <c r="AA272" s="143">
        <f t="shared" si="866"/>
        <v>5.4392829322042119E-2</v>
      </c>
      <c r="AB272" s="27">
        <f t="shared" si="867"/>
        <v>1040000</v>
      </c>
      <c r="AC272" s="28">
        <f t="shared" si="868"/>
        <v>197600</v>
      </c>
      <c r="AD272" s="29">
        <f t="shared" si="869"/>
        <v>1237600</v>
      </c>
      <c r="AE272" s="26">
        <v>1</v>
      </c>
      <c r="AF272" s="27">
        <v>1000000</v>
      </c>
      <c r="AG272" s="27">
        <v>1120000</v>
      </c>
      <c r="AH272" s="145"/>
      <c r="AI272" s="145"/>
      <c r="AJ272" s="143">
        <f t="shared" si="852"/>
        <v>8.0049824285269522E-2</v>
      </c>
      <c r="AK272" s="27">
        <f t="shared" si="833"/>
        <v>1060000</v>
      </c>
      <c r="AL272" s="28">
        <f t="shared" si="853"/>
        <v>201400</v>
      </c>
      <c r="AM272" s="30">
        <f t="shared" si="834"/>
        <v>1261400</v>
      </c>
      <c r="AN272" s="26">
        <v>1</v>
      </c>
      <c r="AO272" s="27">
        <v>1000000</v>
      </c>
      <c r="AP272" s="27">
        <v>1322500</v>
      </c>
      <c r="AQ272" s="145"/>
      <c r="AR272" s="145"/>
      <c r="AS272" s="143">
        <f t="shared" si="854"/>
        <v>0.19637626431230276</v>
      </c>
      <c r="AT272" s="27">
        <f t="shared" si="845"/>
        <v>1161250</v>
      </c>
      <c r="AU272" s="28">
        <f t="shared" si="846"/>
        <v>220637.5</v>
      </c>
      <c r="AV272" s="30">
        <f t="shared" si="847"/>
        <v>1381887.5</v>
      </c>
      <c r="AW272" s="26">
        <v>1</v>
      </c>
      <c r="AX272" s="27">
        <v>1000000</v>
      </c>
      <c r="AY272" s="27">
        <v>1150000</v>
      </c>
      <c r="AZ272" s="145"/>
      <c r="BA272" s="145"/>
      <c r="BB272" s="143">
        <f t="shared" si="855"/>
        <v>9.8666062491146164E-2</v>
      </c>
      <c r="BC272" s="27">
        <f t="shared" si="848"/>
        <v>1075000</v>
      </c>
      <c r="BD272" s="27">
        <f t="shared" si="849"/>
        <v>204250</v>
      </c>
      <c r="BE272" s="27">
        <f t="shared" si="850"/>
        <v>1279250</v>
      </c>
      <c r="BF272" s="26">
        <v>1</v>
      </c>
      <c r="BG272" s="27">
        <v>800000</v>
      </c>
      <c r="BH272" s="27">
        <v>760000</v>
      </c>
      <c r="BI272" s="145"/>
      <c r="BJ272" s="145"/>
      <c r="BK272" s="143">
        <f t="shared" si="856"/>
        <v>3.6261886214694741E-2</v>
      </c>
      <c r="BL272" s="27">
        <f t="shared" si="870"/>
        <v>780000</v>
      </c>
      <c r="BM272" s="27">
        <f t="shared" si="871"/>
        <v>148200</v>
      </c>
      <c r="BN272" s="28">
        <f t="shared" si="872"/>
        <v>928200</v>
      </c>
      <c r="BO272" s="26">
        <v>1</v>
      </c>
      <c r="BP272" s="27">
        <v>800000</v>
      </c>
      <c r="BQ272" s="27">
        <v>864000</v>
      </c>
      <c r="BR272" s="148"/>
      <c r="BS272" s="148"/>
      <c r="BT272" s="143">
        <f t="shared" si="857"/>
        <v>5.4392829322042119E-2</v>
      </c>
      <c r="BU272" s="27">
        <f t="shared" si="892"/>
        <v>832000</v>
      </c>
      <c r="BV272" s="28">
        <f t="shared" si="893"/>
        <v>158080</v>
      </c>
      <c r="BW272" s="30">
        <f t="shared" si="894"/>
        <v>990080</v>
      </c>
      <c r="BX272" s="26">
        <v>1</v>
      </c>
      <c r="BY272" s="28">
        <v>800000</v>
      </c>
      <c r="BZ272" s="28">
        <v>864000</v>
      </c>
      <c r="CA272" s="156"/>
      <c r="CB272" s="156"/>
      <c r="CC272" s="177">
        <f t="shared" si="858"/>
        <v>5.4392829322042119E-2</v>
      </c>
      <c r="CD272" s="28">
        <f t="shared" si="895"/>
        <v>832000</v>
      </c>
      <c r="CE272" s="28">
        <f t="shared" si="896"/>
        <v>158080</v>
      </c>
      <c r="CF272" s="29">
        <f t="shared" si="897"/>
        <v>990080</v>
      </c>
      <c r="CG272" s="26">
        <v>1</v>
      </c>
      <c r="CH272" s="27">
        <v>640000</v>
      </c>
      <c r="CI272" s="27">
        <v>595200</v>
      </c>
      <c r="CJ272" s="148"/>
      <c r="CK272" s="148"/>
      <c r="CL272" s="143">
        <f t="shared" si="898"/>
        <v>5.1292719878816923E-2</v>
      </c>
      <c r="CM272" s="27">
        <f t="shared" si="899"/>
        <v>617600</v>
      </c>
      <c r="CN272" s="27">
        <f t="shared" si="900"/>
        <v>117344</v>
      </c>
      <c r="CO272" s="28">
        <f t="shared" si="901"/>
        <v>734944</v>
      </c>
      <c r="CP272" s="31" t="s">
        <v>30</v>
      </c>
      <c r="CQ272" s="32" t="s">
        <v>30</v>
      </c>
      <c r="CR272" s="32" t="s">
        <v>30</v>
      </c>
      <c r="CS272" s="32" t="s">
        <v>30</v>
      </c>
      <c r="CT272" s="32" t="s">
        <v>30</v>
      </c>
      <c r="CU272" s="32" t="s">
        <v>30</v>
      </c>
      <c r="CV272" s="32" t="s">
        <v>30</v>
      </c>
      <c r="CW272" s="32" t="s">
        <v>30</v>
      </c>
      <c r="CX272" s="34" t="s">
        <v>30</v>
      </c>
      <c r="CY272" s="31" t="s">
        <v>30</v>
      </c>
      <c r="CZ272" s="32" t="s">
        <v>30</v>
      </c>
      <c r="DA272" s="32" t="s">
        <v>30</v>
      </c>
      <c r="DB272" s="32" t="s">
        <v>30</v>
      </c>
      <c r="DC272" s="32" t="s">
        <v>30</v>
      </c>
      <c r="DD272" s="32" t="s">
        <v>30</v>
      </c>
      <c r="DE272" s="32" t="s">
        <v>30</v>
      </c>
      <c r="DF272" s="32" t="s">
        <v>30</v>
      </c>
      <c r="DG272" s="32" t="s">
        <v>30</v>
      </c>
      <c r="DH272" s="31" t="s">
        <v>30</v>
      </c>
      <c r="DI272" s="32" t="s">
        <v>30</v>
      </c>
      <c r="DJ272" s="32" t="s">
        <v>30</v>
      </c>
      <c r="DK272" s="32" t="s">
        <v>30</v>
      </c>
      <c r="DL272" s="32" t="s">
        <v>30</v>
      </c>
      <c r="DM272" s="32" t="s">
        <v>30</v>
      </c>
      <c r="DN272" s="32" t="s">
        <v>30</v>
      </c>
      <c r="DO272" s="33" t="s">
        <v>30</v>
      </c>
    </row>
    <row r="273" spans="1:119" ht="21" customHeight="1" x14ac:dyDescent="0.25">
      <c r="A273" s="66" t="s">
        <v>452</v>
      </c>
      <c r="B273" s="67" t="s">
        <v>432</v>
      </c>
      <c r="C273" s="68" t="s">
        <v>453</v>
      </c>
      <c r="D273" s="26">
        <v>1</v>
      </c>
      <c r="E273" s="27">
        <v>1000000</v>
      </c>
      <c r="F273" s="27">
        <v>950000</v>
      </c>
      <c r="G273" s="133"/>
      <c r="H273" s="133"/>
      <c r="I273" s="143">
        <f t="shared" si="835"/>
        <v>3.6261886214694748E-2</v>
      </c>
      <c r="J273" s="27">
        <f t="shared" si="851"/>
        <v>975000</v>
      </c>
      <c r="K273" s="28">
        <f t="shared" si="836"/>
        <v>185250</v>
      </c>
      <c r="L273" s="29">
        <f t="shared" si="862"/>
        <v>1160250</v>
      </c>
      <c r="M273" s="26">
        <v>1</v>
      </c>
      <c r="N273" s="27">
        <v>1000000</v>
      </c>
      <c r="O273" s="27">
        <v>900000</v>
      </c>
      <c r="P273" s="148"/>
      <c r="Q273" s="148"/>
      <c r="R273" s="143">
        <f t="shared" si="837"/>
        <v>7.4432292756478696E-2</v>
      </c>
      <c r="S273" s="27">
        <f t="shared" si="865"/>
        <v>950000</v>
      </c>
      <c r="T273" s="28">
        <f t="shared" si="863"/>
        <v>180500</v>
      </c>
      <c r="U273" s="30">
        <f t="shared" si="864"/>
        <v>1130500</v>
      </c>
      <c r="V273" s="26">
        <v>1</v>
      </c>
      <c r="W273" s="27">
        <v>1000000</v>
      </c>
      <c r="X273" s="27">
        <v>1080000</v>
      </c>
      <c r="Y273" s="145"/>
      <c r="Z273" s="145"/>
      <c r="AA273" s="143">
        <f t="shared" si="866"/>
        <v>5.4392829322042119E-2</v>
      </c>
      <c r="AB273" s="27">
        <f t="shared" si="867"/>
        <v>1040000</v>
      </c>
      <c r="AC273" s="28">
        <f t="shared" si="868"/>
        <v>197600</v>
      </c>
      <c r="AD273" s="29">
        <f t="shared" si="869"/>
        <v>1237600</v>
      </c>
      <c r="AE273" s="26">
        <v>1</v>
      </c>
      <c r="AF273" s="27">
        <v>1000000</v>
      </c>
      <c r="AG273" s="27">
        <v>1120000</v>
      </c>
      <c r="AH273" s="145"/>
      <c r="AI273" s="145"/>
      <c r="AJ273" s="143">
        <f t="shared" si="852"/>
        <v>8.0049824285269522E-2</v>
      </c>
      <c r="AK273" s="27">
        <f t="shared" si="833"/>
        <v>1060000</v>
      </c>
      <c r="AL273" s="28">
        <f t="shared" si="853"/>
        <v>201400</v>
      </c>
      <c r="AM273" s="30">
        <f t="shared" si="834"/>
        <v>1261400</v>
      </c>
      <c r="AN273" s="26">
        <v>1</v>
      </c>
      <c r="AO273" s="27">
        <v>1000000</v>
      </c>
      <c r="AP273" s="27">
        <v>1322500</v>
      </c>
      <c r="AQ273" s="145"/>
      <c r="AR273" s="145"/>
      <c r="AS273" s="143">
        <f t="shared" si="854"/>
        <v>0.19637626431230276</v>
      </c>
      <c r="AT273" s="27">
        <f t="shared" si="845"/>
        <v>1161250</v>
      </c>
      <c r="AU273" s="28">
        <f t="shared" si="846"/>
        <v>220637.5</v>
      </c>
      <c r="AV273" s="30">
        <f t="shared" si="847"/>
        <v>1381887.5</v>
      </c>
      <c r="AW273" s="26">
        <v>1</v>
      </c>
      <c r="AX273" s="27">
        <v>1000000</v>
      </c>
      <c r="AY273" s="27">
        <v>1150000</v>
      </c>
      <c r="AZ273" s="145"/>
      <c r="BA273" s="145"/>
      <c r="BB273" s="143">
        <f t="shared" si="855"/>
        <v>9.8666062491146164E-2</v>
      </c>
      <c r="BC273" s="27">
        <f t="shared" si="848"/>
        <v>1075000</v>
      </c>
      <c r="BD273" s="27">
        <f t="shared" si="849"/>
        <v>204250</v>
      </c>
      <c r="BE273" s="27">
        <f t="shared" si="850"/>
        <v>1279250</v>
      </c>
      <c r="BF273" s="26">
        <v>1</v>
      </c>
      <c r="BG273" s="27">
        <v>800000</v>
      </c>
      <c r="BH273" s="27">
        <v>760000</v>
      </c>
      <c r="BI273" s="145"/>
      <c r="BJ273" s="145"/>
      <c r="BK273" s="143">
        <f t="shared" si="856"/>
        <v>3.6261886214694741E-2</v>
      </c>
      <c r="BL273" s="27">
        <f t="shared" si="870"/>
        <v>780000</v>
      </c>
      <c r="BM273" s="27">
        <f t="shared" si="871"/>
        <v>148200</v>
      </c>
      <c r="BN273" s="28">
        <f t="shared" si="872"/>
        <v>928200</v>
      </c>
      <c r="BO273" s="26">
        <v>1</v>
      </c>
      <c r="BP273" s="27">
        <v>800000</v>
      </c>
      <c r="BQ273" s="27">
        <v>864000</v>
      </c>
      <c r="BR273" s="148"/>
      <c r="BS273" s="148"/>
      <c r="BT273" s="143">
        <f t="shared" si="857"/>
        <v>5.4392829322042119E-2</v>
      </c>
      <c r="BU273" s="27">
        <f t="shared" si="892"/>
        <v>832000</v>
      </c>
      <c r="BV273" s="28">
        <f t="shared" si="893"/>
        <v>158080</v>
      </c>
      <c r="BW273" s="30">
        <f t="shared" si="894"/>
        <v>990080</v>
      </c>
      <c r="BX273" s="26">
        <v>1</v>
      </c>
      <c r="BY273" s="28">
        <v>800000</v>
      </c>
      <c r="BZ273" s="28">
        <v>864000</v>
      </c>
      <c r="CA273" s="156"/>
      <c r="CB273" s="156"/>
      <c r="CC273" s="177">
        <f t="shared" si="858"/>
        <v>5.4392829322042119E-2</v>
      </c>
      <c r="CD273" s="28">
        <f t="shared" si="895"/>
        <v>832000</v>
      </c>
      <c r="CE273" s="28">
        <f t="shared" si="896"/>
        <v>158080</v>
      </c>
      <c r="CF273" s="29">
        <f t="shared" si="897"/>
        <v>990080</v>
      </c>
      <c r="CG273" s="26">
        <v>1</v>
      </c>
      <c r="CH273" s="27">
        <v>640000</v>
      </c>
      <c r="CI273" s="27">
        <v>595200</v>
      </c>
      <c r="CJ273" s="148"/>
      <c r="CK273" s="148"/>
      <c r="CL273" s="143">
        <f t="shared" si="898"/>
        <v>5.1292719878816923E-2</v>
      </c>
      <c r="CM273" s="27">
        <f t="shared" si="899"/>
        <v>617600</v>
      </c>
      <c r="CN273" s="27">
        <f t="shared" si="900"/>
        <v>117344</v>
      </c>
      <c r="CO273" s="28">
        <f t="shared" si="901"/>
        <v>734944</v>
      </c>
      <c r="CP273" s="26">
        <v>1</v>
      </c>
      <c r="CQ273" s="27">
        <v>640000</v>
      </c>
      <c r="CR273" s="27">
        <v>595200</v>
      </c>
      <c r="CS273" s="148"/>
      <c r="CT273" s="148"/>
      <c r="CU273" s="143">
        <f t="shared" si="859"/>
        <v>5.1292719878816923E-2</v>
      </c>
      <c r="CV273" s="27">
        <f t="shared" ref="CV273:CV295" si="902">+AVERAGE(CQ273:CS273)</f>
        <v>617600</v>
      </c>
      <c r="CW273" s="28">
        <f t="shared" ref="CW273:CW295" si="903">+CV273*19%</f>
        <v>117344</v>
      </c>
      <c r="CX273" s="29">
        <f t="shared" ref="CX273:CX295" si="904">+CW273+CV273</f>
        <v>734944</v>
      </c>
      <c r="CY273" s="26">
        <v>1</v>
      </c>
      <c r="CZ273" s="27">
        <v>640000</v>
      </c>
      <c r="DA273" s="27">
        <v>512000</v>
      </c>
      <c r="DB273" s="133"/>
      <c r="DC273" s="133"/>
      <c r="DD273" s="143">
        <f t="shared" si="860"/>
        <v>0.15713484026367724</v>
      </c>
      <c r="DE273" s="27">
        <f t="shared" ref="DE273:DE295" si="905">+AVERAGE(CZ273:DB273)</f>
        <v>576000</v>
      </c>
      <c r="DF273" s="27">
        <f t="shared" ref="DF273:DF295" si="906">+DE273*19%</f>
        <v>109440</v>
      </c>
      <c r="DG273" s="28">
        <f t="shared" ref="DG273:DG295" si="907">+DF273+DE273</f>
        <v>685440</v>
      </c>
      <c r="DH273" s="26">
        <v>1</v>
      </c>
      <c r="DI273" s="28">
        <v>640000</v>
      </c>
      <c r="DJ273" s="28">
        <v>768000</v>
      </c>
      <c r="DK273" s="182"/>
      <c r="DL273" s="177">
        <f t="shared" si="861"/>
        <v>0.12856486930664501</v>
      </c>
      <c r="DM273" s="28">
        <f t="shared" ref="DM273:DM295" si="908">+AVERAGE(DI273:DK273)</f>
        <v>704000</v>
      </c>
      <c r="DN273" s="28">
        <f t="shared" ref="DN273:DN295" si="909">DM273*19%</f>
        <v>133760</v>
      </c>
      <c r="DO273" s="30">
        <f t="shared" ref="DO273:DO295" si="910">+DM273+DN273</f>
        <v>837760</v>
      </c>
    </row>
    <row r="274" spans="1:119" ht="21" customHeight="1" x14ac:dyDescent="0.25">
      <c r="A274" s="66" t="s">
        <v>454</v>
      </c>
      <c r="B274" s="67" t="s">
        <v>432</v>
      </c>
      <c r="C274" s="68" t="s">
        <v>455</v>
      </c>
      <c r="D274" s="26">
        <v>1</v>
      </c>
      <c r="E274" s="27">
        <v>1000000</v>
      </c>
      <c r="F274" s="27">
        <v>950000</v>
      </c>
      <c r="G274" s="133"/>
      <c r="H274" s="133"/>
      <c r="I274" s="143">
        <f t="shared" si="835"/>
        <v>3.6261886214694748E-2</v>
      </c>
      <c r="J274" s="27">
        <f t="shared" si="851"/>
        <v>975000</v>
      </c>
      <c r="K274" s="28">
        <f t="shared" si="836"/>
        <v>185250</v>
      </c>
      <c r="L274" s="29">
        <f t="shared" si="862"/>
        <v>1160250</v>
      </c>
      <c r="M274" s="26">
        <v>1</v>
      </c>
      <c r="N274" s="27">
        <v>1000000</v>
      </c>
      <c r="O274" s="27">
        <v>900000</v>
      </c>
      <c r="P274" s="148"/>
      <c r="Q274" s="148"/>
      <c r="R274" s="143">
        <f t="shared" si="837"/>
        <v>7.4432292756478696E-2</v>
      </c>
      <c r="S274" s="27">
        <f t="shared" si="865"/>
        <v>950000</v>
      </c>
      <c r="T274" s="28">
        <f t="shared" si="863"/>
        <v>180500</v>
      </c>
      <c r="U274" s="30">
        <f t="shared" si="864"/>
        <v>1130500</v>
      </c>
      <c r="V274" s="26">
        <v>1</v>
      </c>
      <c r="W274" s="27">
        <v>1000000</v>
      </c>
      <c r="X274" s="27">
        <v>1080000</v>
      </c>
      <c r="Y274" s="145"/>
      <c r="Z274" s="145"/>
      <c r="AA274" s="143">
        <f t="shared" si="866"/>
        <v>5.4392829322042119E-2</v>
      </c>
      <c r="AB274" s="27">
        <f t="shared" si="867"/>
        <v>1040000</v>
      </c>
      <c r="AC274" s="28">
        <f t="shared" si="868"/>
        <v>197600</v>
      </c>
      <c r="AD274" s="29">
        <f t="shared" si="869"/>
        <v>1237600</v>
      </c>
      <c r="AE274" s="26">
        <v>1</v>
      </c>
      <c r="AF274" s="27">
        <v>1000000</v>
      </c>
      <c r="AG274" s="27">
        <v>1120000</v>
      </c>
      <c r="AH274" s="145"/>
      <c r="AI274" s="145"/>
      <c r="AJ274" s="143">
        <f t="shared" si="852"/>
        <v>8.0049824285269522E-2</v>
      </c>
      <c r="AK274" s="27">
        <f t="shared" si="833"/>
        <v>1060000</v>
      </c>
      <c r="AL274" s="28">
        <f t="shared" si="853"/>
        <v>201400</v>
      </c>
      <c r="AM274" s="30">
        <f t="shared" si="834"/>
        <v>1261400</v>
      </c>
      <c r="AN274" s="26">
        <v>1</v>
      </c>
      <c r="AO274" s="27">
        <v>1000000</v>
      </c>
      <c r="AP274" s="27">
        <v>1322500</v>
      </c>
      <c r="AQ274" s="145"/>
      <c r="AR274" s="145"/>
      <c r="AS274" s="143">
        <f t="shared" si="854"/>
        <v>0.19637626431230276</v>
      </c>
      <c r="AT274" s="27">
        <f t="shared" si="845"/>
        <v>1161250</v>
      </c>
      <c r="AU274" s="28">
        <f t="shared" si="846"/>
        <v>220637.5</v>
      </c>
      <c r="AV274" s="30">
        <f t="shared" si="847"/>
        <v>1381887.5</v>
      </c>
      <c r="AW274" s="26">
        <v>1</v>
      </c>
      <c r="AX274" s="27">
        <v>1000000</v>
      </c>
      <c r="AY274" s="27">
        <v>1150000</v>
      </c>
      <c r="AZ274" s="145"/>
      <c r="BA274" s="145"/>
      <c r="BB274" s="143">
        <f t="shared" si="855"/>
        <v>9.8666062491146164E-2</v>
      </c>
      <c r="BC274" s="27">
        <f t="shared" si="848"/>
        <v>1075000</v>
      </c>
      <c r="BD274" s="27">
        <f t="shared" si="849"/>
        <v>204250</v>
      </c>
      <c r="BE274" s="27">
        <f t="shared" si="850"/>
        <v>1279250</v>
      </c>
      <c r="BF274" s="26">
        <v>1</v>
      </c>
      <c r="BG274" s="27">
        <v>800000</v>
      </c>
      <c r="BH274" s="27">
        <v>760000</v>
      </c>
      <c r="BI274" s="145"/>
      <c r="BJ274" s="145"/>
      <c r="BK274" s="143">
        <f t="shared" si="856"/>
        <v>3.6261886214694741E-2</v>
      </c>
      <c r="BL274" s="27">
        <f t="shared" si="870"/>
        <v>780000</v>
      </c>
      <c r="BM274" s="27">
        <f t="shared" si="871"/>
        <v>148200</v>
      </c>
      <c r="BN274" s="28">
        <f t="shared" si="872"/>
        <v>928200</v>
      </c>
      <c r="BO274" s="26">
        <v>1</v>
      </c>
      <c r="BP274" s="27">
        <v>800000</v>
      </c>
      <c r="BQ274" s="27">
        <v>864000</v>
      </c>
      <c r="BR274" s="148"/>
      <c r="BS274" s="148"/>
      <c r="BT274" s="143">
        <f t="shared" si="857"/>
        <v>5.4392829322042119E-2</v>
      </c>
      <c r="BU274" s="27">
        <f t="shared" si="892"/>
        <v>832000</v>
      </c>
      <c r="BV274" s="28">
        <f t="shared" si="893"/>
        <v>158080</v>
      </c>
      <c r="BW274" s="30">
        <f t="shared" si="894"/>
        <v>990080</v>
      </c>
      <c r="BX274" s="26">
        <v>1</v>
      </c>
      <c r="BY274" s="28">
        <v>800000</v>
      </c>
      <c r="BZ274" s="28">
        <v>864000</v>
      </c>
      <c r="CA274" s="156"/>
      <c r="CB274" s="156"/>
      <c r="CC274" s="177">
        <f t="shared" si="858"/>
        <v>5.4392829322042119E-2</v>
      </c>
      <c r="CD274" s="28">
        <f t="shared" si="895"/>
        <v>832000</v>
      </c>
      <c r="CE274" s="28">
        <f t="shared" si="896"/>
        <v>158080</v>
      </c>
      <c r="CF274" s="29">
        <f t="shared" si="897"/>
        <v>990080</v>
      </c>
      <c r="CG274" s="26">
        <v>1</v>
      </c>
      <c r="CH274" s="27">
        <v>640000</v>
      </c>
      <c r="CI274" s="27">
        <v>595200</v>
      </c>
      <c r="CJ274" s="148"/>
      <c r="CK274" s="148"/>
      <c r="CL274" s="143">
        <f t="shared" si="898"/>
        <v>5.1292719878816923E-2</v>
      </c>
      <c r="CM274" s="27">
        <f t="shared" si="899"/>
        <v>617600</v>
      </c>
      <c r="CN274" s="27">
        <f t="shared" si="900"/>
        <v>117344</v>
      </c>
      <c r="CO274" s="28">
        <f t="shared" si="901"/>
        <v>734944</v>
      </c>
      <c r="CP274" s="26">
        <v>1</v>
      </c>
      <c r="CQ274" s="27">
        <v>640000</v>
      </c>
      <c r="CR274" s="27">
        <v>595200</v>
      </c>
      <c r="CS274" s="148"/>
      <c r="CT274" s="148"/>
      <c r="CU274" s="143">
        <f t="shared" si="859"/>
        <v>5.1292719878816923E-2</v>
      </c>
      <c r="CV274" s="27">
        <f t="shared" si="902"/>
        <v>617600</v>
      </c>
      <c r="CW274" s="28">
        <f t="shared" si="903"/>
        <v>117344</v>
      </c>
      <c r="CX274" s="29">
        <f t="shared" si="904"/>
        <v>734944</v>
      </c>
      <c r="CY274" s="26">
        <v>1</v>
      </c>
      <c r="CZ274" s="27">
        <v>640000</v>
      </c>
      <c r="DA274" s="27">
        <v>512000</v>
      </c>
      <c r="DB274" s="133"/>
      <c r="DC274" s="133"/>
      <c r="DD274" s="143">
        <f t="shared" si="860"/>
        <v>0.15713484026367724</v>
      </c>
      <c r="DE274" s="27">
        <f t="shared" si="905"/>
        <v>576000</v>
      </c>
      <c r="DF274" s="27">
        <f t="shared" si="906"/>
        <v>109440</v>
      </c>
      <c r="DG274" s="28">
        <f t="shared" si="907"/>
        <v>685440</v>
      </c>
      <c r="DH274" s="26">
        <v>1</v>
      </c>
      <c r="DI274" s="28">
        <v>640000</v>
      </c>
      <c r="DJ274" s="28">
        <v>768000</v>
      </c>
      <c r="DK274" s="182"/>
      <c r="DL274" s="177">
        <f t="shared" si="861"/>
        <v>0.12856486930664501</v>
      </c>
      <c r="DM274" s="28">
        <f t="shared" si="908"/>
        <v>704000</v>
      </c>
      <c r="DN274" s="28">
        <f t="shared" si="909"/>
        <v>133760</v>
      </c>
      <c r="DO274" s="30">
        <f t="shared" si="910"/>
        <v>837760</v>
      </c>
    </row>
    <row r="275" spans="1:119" ht="21" customHeight="1" x14ac:dyDescent="0.25">
      <c r="A275" s="66" t="s">
        <v>456</v>
      </c>
      <c r="B275" s="67" t="s">
        <v>432</v>
      </c>
      <c r="C275" s="68" t="s">
        <v>457</v>
      </c>
      <c r="D275" s="26">
        <v>1</v>
      </c>
      <c r="E275" s="27">
        <v>2000000</v>
      </c>
      <c r="F275" s="27">
        <v>1900000</v>
      </c>
      <c r="G275" s="133"/>
      <c r="H275" s="133"/>
      <c r="I275" s="143">
        <f t="shared" si="835"/>
        <v>3.6261886214694748E-2</v>
      </c>
      <c r="J275" s="27">
        <f t="shared" si="851"/>
        <v>1950000</v>
      </c>
      <c r="K275" s="28">
        <f t="shared" si="836"/>
        <v>370500</v>
      </c>
      <c r="L275" s="29">
        <f t="shared" si="862"/>
        <v>2320500</v>
      </c>
      <c r="M275" s="26">
        <v>1</v>
      </c>
      <c r="N275" s="27">
        <v>2000000</v>
      </c>
      <c r="O275" s="27">
        <v>1800000</v>
      </c>
      <c r="P275" s="148"/>
      <c r="Q275" s="148"/>
      <c r="R275" s="143">
        <f t="shared" si="837"/>
        <v>7.4432292756478696E-2</v>
      </c>
      <c r="S275" s="27">
        <f t="shared" si="865"/>
        <v>1900000</v>
      </c>
      <c r="T275" s="28">
        <f t="shared" si="863"/>
        <v>361000</v>
      </c>
      <c r="U275" s="30">
        <f t="shared" si="864"/>
        <v>2261000</v>
      </c>
      <c r="V275" s="26">
        <v>1</v>
      </c>
      <c r="W275" s="27">
        <v>2000000</v>
      </c>
      <c r="X275" s="27">
        <v>2160000</v>
      </c>
      <c r="Y275" s="145"/>
      <c r="Z275" s="145"/>
      <c r="AA275" s="143">
        <f t="shared" si="866"/>
        <v>5.4392829322042119E-2</v>
      </c>
      <c r="AB275" s="27">
        <f t="shared" si="867"/>
        <v>2080000</v>
      </c>
      <c r="AC275" s="28">
        <f t="shared" si="868"/>
        <v>395200</v>
      </c>
      <c r="AD275" s="29">
        <f t="shared" si="869"/>
        <v>2475200</v>
      </c>
      <c r="AE275" s="26">
        <v>1</v>
      </c>
      <c r="AF275" s="27">
        <v>2000000</v>
      </c>
      <c r="AG275" s="27">
        <v>2240000</v>
      </c>
      <c r="AH275" s="145"/>
      <c r="AI275" s="145"/>
      <c r="AJ275" s="143">
        <f t="shared" si="852"/>
        <v>8.0049824285269522E-2</v>
      </c>
      <c r="AK275" s="27">
        <f t="shared" si="833"/>
        <v>2120000</v>
      </c>
      <c r="AL275" s="28">
        <f t="shared" si="853"/>
        <v>402800</v>
      </c>
      <c r="AM275" s="30">
        <f t="shared" si="834"/>
        <v>2522800</v>
      </c>
      <c r="AN275" s="26">
        <v>1</v>
      </c>
      <c r="AO275" s="27">
        <v>2000000</v>
      </c>
      <c r="AP275" s="27">
        <v>2645000</v>
      </c>
      <c r="AQ275" s="145"/>
      <c r="AR275" s="145"/>
      <c r="AS275" s="143">
        <f t="shared" si="854"/>
        <v>0.19637626431230276</v>
      </c>
      <c r="AT275" s="27">
        <f t="shared" si="845"/>
        <v>2322500</v>
      </c>
      <c r="AU275" s="28">
        <f t="shared" si="846"/>
        <v>441275</v>
      </c>
      <c r="AV275" s="30">
        <f t="shared" si="847"/>
        <v>2763775</v>
      </c>
      <c r="AW275" s="26">
        <v>1</v>
      </c>
      <c r="AX275" s="27">
        <v>2000000</v>
      </c>
      <c r="AY275" s="27">
        <v>2300000</v>
      </c>
      <c r="AZ275" s="145"/>
      <c r="BA275" s="145"/>
      <c r="BB275" s="143">
        <f t="shared" si="855"/>
        <v>9.8666062491146164E-2</v>
      </c>
      <c r="BC275" s="27">
        <f t="shared" si="848"/>
        <v>2150000</v>
      </c>
      <c r="BD275" s="27">
        <f t="shared" si="849"/>
        <v>408500</v>
      </c>
      <c r="BE275" s="27">
        <f t="shared" si="850"/>
        <v>2558500</v>
      </c>
      <c r="BF275" s="26">
        <v>1</v>
      </c>
      <c r="BG275" s="27">
        <v>1600000</v>
      </c>
      <c r="BH275" s="27">
        <v>1520000</v>
      </c>
      <c r="BI275" s="145"/>
      <c r="BJ275" s="145"/>
      <c r="BK275" s="143">
        <f t="shared" si="856"/>
        <v>3.6261886214694741E-2</v>
      </c>
      <c r="BL275" s="27">
        <f t="shared" si="870"/>
        <v>1560000</v>
      </c>
      <c r="BM275" s="27">
        <f t="shared" si="871"/>
        <v>296400</v>
      </c>
      <c r="BN275" s="28">
        <f t="shared" si="872"/>
        <v>1856400</v>
      </c>
      <c r="BO275" s="26">
        <v>1</v>
      </c>
      <c r="BP275" s="27">
        <v>1600000</v>
      </c>
      <c r="BQ275" s="27">
        <v>1728000</v>
      </c>
      <c r="BR275" s="148"/>
      <c r="BS275" s="148"/>
      <c r="BT275" s="143">
        <f t="shared" si="857"/>
        <v>5.4392829322042119E-2</v>
      </c>
      <c r="BU275" s="27">
        <f t="shared" si="892"/>
        <v>1664000</v>
      </c>
      <c r="BV275" s="28">
        <f t="shared" si="893"/>
        <v>316160</v>
      </c>
      <c r="BW275" s="30">
        <f t="shared" si="894"/>
        <v>1980160</v>
      </c>
      <c r="BX275" s="26">
        <v>1</v>
      </c>
      <c r="BY275" s="28">
        <v>1600000</v>
      </c>
      <c r="BZ275" s="28">
        <v>1728000</v>
      </c>
      <c r="CA275" s="156"/>
      <c r="CB275" s="156"/>
      <c r="CC275" s="177">
        <f t="shared" si="858"/>
        <v>5.4392829322042119E-2</v>
      </c>
      <c r="CD275" s="28">
        <f t="shared" si="895"/>
        <v>1664000</v>
      </c>
      <c r="CE275" s="28">
        <f t="shared" si="896"/>
        <v>316160</v>
      </c>
      <c r="CF275" s="29">
        <f t="shared" si="897"/>
        <v>1980160</v>
      </c>
      <c r="CG275" s="26">
        <v>1</v>
      </c>
      <c r="CH275" s="27">
        <v>1280000</v>
      </c>
      <c r="CI275" s="27">
        <v>1190400</v>
      </c>
      <c r="CJ275" s="148"/>
      <c r="CK275" s="148"/>
      <c r="CL275" s="143">
        <f t="shared" si="898"/>
        <v>5.1292719878816923E-2</v>
      </c>
      <c r="CM275" s="27">
        <f t="shared" si="899"/>
        <v>1235200</v>
      </c>
      <c r="CN275" s="27">
        <f t="shared" si="900"/>
        <v>234688</v>
      </c>
      <c r="CO275" s="28">
        <f t="shared" si="901"/>
        <v>1469888</v>
      </c>
      <c r="CP275" s="26">
        <v>1</v>
      </c>
      <c r="CQ275" s="27">
        <v>1280000</v>
      </c>
      <c r="CR275" s="27">
        <v>1190400</v>
      </c>
      <c r="CS275" s="148"/>
      <c r="CT275" s="148"/>
      <c r="CU275" s="143">
        <f t="shared" si="859"/>
        <v>5.1292719878816923E-2</v>
      </c>
      <c r="CV275" s="27">
        <f t="shared" si="902"/>
        <v>1235200</v>
      </c>
      <c r="CW275" s="28">
        <f t="shared" si="903"/>
        <v>234688</v>
      </c>
      <c r="CX275" s="29">
        <f t="shared" si="904"/>
        <v>1469888</v>
      </c>
      <c r="CY275" s="26">
        <v>1</v>
      </c>
      <c r="CZ275" s="27">
        <v>1280000</v>
      </c>
      <c r="DA275" s="27">
        <v>1024000</v>
      </c>
      <c r="DB275" s="133"/>
      <c r="DC275" s="133"/>
      <c r="DD275" s="143">
        <f t="shared" si="860"/>
        <v>0.15713484026367724</v>
      </c>
      <c r="DE275" s="27">
        <f t="shared" si="905"/>
        <v>1152000</v>
      </c>
      <c r="DF275" s="27">
        <f t="shared" si="906"/>
        <v>218880</v>
      </c>
      <c r="DG275" s="28">
        <f t="shared" si="907"/>
        <v>1370880</v>
      </c>
      <c r="DH275" s="26">
        <v>1</v>
      </c>
      <c r="DI275" s="28">
        <v>1280000</v>
      </c>
      <c r="DJ275" s="28">
        <v>1536000</v>
      </c>
      <c r="DK275" s="182"/>
      <c r="DL275" s="177">
        <f t="shared" si="861"/>
        <v>0.12856486930664501</v>
      </c>
      <c r="DM275" s="28">
        <f t="shared" si="908"/>
        <v>1408000</v>
      </c>
      <c r="DN275" s="28">
        <f t="shared" si="909"/>
        <v>267520</v>
      </c>
      <c r="DO275" s="30">
        <f t="shared" si="910"/>
        <v>1675520</v>
      </c>
    </row>
    <row r="276" spans="1:119" ht="21" customHeight="1" x14ac:dyDescent="0.25">
      <c r="A276" s="66" t="s">
        <v>458</v>
      </c>
      <c r="B276" s="67" t="s">
        <v>432</v>
      </c>
      <c r="C276" s="68" t="s">
        <v>459</v>
      </c>
      <c r="D276" s="26">
        <v>1</v>
      </c>
      <c r="E276" s="27">
        <v>1000000</v>
      </c>
      <c r="F276" s="27">
        <v>950000</v>
      </c>
      <c r="G276" s="133"/>
      <c r="H276" s="133"/>
      <c r="I276" s="143">
        <f t="shared" si="835"/>
        <v>3.6261886214694748E-2</v>
      </c>
      <c r="J276" s="27">
        <f t="shared" si="851"/>
        <v>975000</v>
      </c>
      <c r="K276" s="28">
        <f t="shared" si="836"/>
        <v>185250</v>
      </c>
      <c r="L276" s="29">
        <f t="shared" si="862"/>
        <v>1160250</v>
      </c>
      <c r="M276" s="26">
        <v>1</v>
      </c>
      <c r="N276" s="27">
        <v>1000000</v>
      </c>
      <c r="O276" s="27">
        <v>900000</v>
      </c>
      <c r="P276" s="148"/>
      <c r="Q276" s="148"/>
      <c r="R276" s="143">
        <f t="shared" si="837"/>
        <v>7.4432292756478696E-2</v>
      </c>
      <c r="S276" s="27">
        <f t="shared" si="865"/>
        <v>950000</v>
      </c>
      <c r="T276" s="28">
        <f t="shared" si="863"/>
        <v>180500</v>
      </c>
      <c r="U276" s="30">
        <f t="shared" si="864"/>
        <v>1130500</v>
      </c>
      <c r="V276" s="26">
        <v>1</v>
      </c>
      <c r="W276" s="27">
        <v>1000000</v>
      </c>
      <c r="X276" s="27">
        <v>1080000</v>
      </c>
      <c r="Y276" s="145"/>
      <c r="Z276" s="145"/>
      <c r="AA276" s="143">
        <f t="shared" si="866"/>
        <v>5.4392829322042119E-2</v>
      </c>
      <c r="AB276" s="27">
        <f t="shared" si="867"/>
        <v>1040000</v>
      </c>
      <c r="AC276" s="28">
        <f t="shared" si="868"/>
        <v>197600</v>
      </c>
      <c r="AD276" s="29">
        <f t="shared" si="869"/>
        <v>1237600</v>
      </c>
      <c r="AE276" s="26">
        <v>1</v>
      </c>
      <c r="AF276" s="27">
        <v>1000000</v>
      </c>
      <c r="AG276" s="27">
        <v>1120000</v>
      </c>
      <c r="AH276" s="145"/>
      <c r="AI276" s="145"/>
      <c r="AJ276" s="143">
        <f t="shared" si="852"/>
        <v>8.0049824285269522E-2</v>
      </c>
      <c r="AK276" s="27">
        <f t="shared" si="833"/>
        <v>1060000</v>
      </c>
      <c r="AL276" s="28">
        <f t="shared" si="853"/>
        <v>201400</v>
      </c>
      <c r="AM276" s="30">
        <f t="shared" si="834"/>
        <v>1261400</v>
      </c>
      <c r="AN276" s="26">
        <v>1</v>
      </c>
      <c r="AO276" s="27">
        <v>1000000</v>
      </c>
      <c r="AP276" s="27">
        <v>1322500</v>
      </c>
      <c r="AQ276" s="145"/>
      <c r="AR276" s="145"/>
      <c r="AS276" s="143">
        <f t="shared" si="854"/>
        <v>0.19637626431230276</v>
      </c>
      <c r="AT276" s="27">
        <f t="shared" si="845"/>
        <v>1161250</v>
      </c>
      <c r="AU276" s="28">
        <f t="shared" si="846"/>
        <v>220637.5</v>
      </c>
      <c r="AV276" s="30">
        <f t="shared" si="847"/>
        <v>1381887.5</v>
      </c>
      <c r="AW276" s="26">
        <v>1</v>
      </c>
      <c r="AX276" s="27">
        <v>1000000</v>
      </c>
      <c r="AY276" s="27">
        <v>1150000</v>
      </c>
      <c r="AZ276" s="145"/>
      <c r="BA276" s="145"/>
      <c r="BB276" s="143">
        <f t="shared" si="855"/>
        <v>9.8666062491146164E-2</v>
      </c>
      <c r="BC276" s="27">
        <f t="shared" si="848"/>
        <v>1075000</v>
      </c>
      <c r="BD276" s="27">
        <f t="shared" si="849"/>
        <v>204250</v>
      </c>
      <c r="BE276" s="27">
        <f t="shared" si="850"/>
        <v>1279250</v>
      </c>
      <c r="BF276" s="26">
        <v>1</v>
      </c>
      <c r="BG276" s="27">
        <v>800000</v>
      </c>
      <c r="BH276" s="27">
        <v>760000</v>
      </c>
      <c r="BI276" s="145"/>
      <c r="BJ276" s="145"/>
      <c r="BK276" s="143">
        <f t="shared" si="856"/>
        <v>3.6261886214694741E-2</v>
      </c>
      <c r="BL276" s="27">
        <f t="shared" si="870"/>
        <v>780000</v>
      </c>
      <c r="BM276" s="27">
        <f t="shared" si="871"/>
        <v>148200</v>
      </c>
      <c r="BN276" s="28">
        <f t="shared" si="872"/>
        <v>928200</v>
      </c>
      <c r="BO276" s="26">
        <v>1</v>
      </c>
      <c r="BP276" s="27">
        <v>800000</v>
      </c>
      <c r="BQ276" s="27">
        <v>864000</v>
      </c>
      <c r="BR276" s="148"/>
      <c r="BS276" s="148"/>
      <c r="BT276" s="143">
        <f t="shared" si="857"/>
        <v>5.4392829322042119E-2</v>
      </c>
      <c r="BU276" s="27">
        <f t="shared" si="892"/>
        <v>832000</v>
      </c>
      <c r="BV276" s="28">
        <f t="shared" si="893"/>
        <v>158080</v>
      </c>
      <c r="BW276" s="30">
        <f t="shared" si="894"/>
        <v>990080</v>
      </c>
      <c r="BX276" s="26">
        <v>1</v>
      </c>
      <c r="BY276" s="28">
        <v>800000</v>
      </c>
      <c r="BZ276" s="28">
        <v>864000</v>
      </c>
      <c r="CA276" s="156"/>
      <c r="CB276" s="156"/>
      <c r="CC276" s="177">
        <f t="shared" si="858"/>
        <v>5.4392829322042119E-2</v>
      </c>
      <c r="CD276" s="28">
        <f t="shared" si="895"/>
        <v>832000</v>
      </c>
      <c r="CE276" s="28">
        <f t="shared" si="896"/>
        <v>158080</v>
      </c>
      <c r="CF276" s="29">
        <f t="shared" si="897"/>
        <v>990080</v>
      </c>
      <c r="CG276" s="26">
        <v>1</v>
      </c>
      <c r="CH276" s="27">
        <v>640000</v>
      </c>
      <c r="CI276" s="27">
        <v>595200</v>
      </c>
      <c r="CJ276" s="148"/>
      <c r="CK276" s="148"/>
      <c r="CL276" s="143">
        <f t="shared" si="898"/>
        <v>5.1292719878816923E-2</v>
      </c>
      <c r="CM276" s="27">
        <f t="shared" si="899"/>
        <v>617600</v>
      </c>
      <c r="CN276" s="27">
        <f t="shared" si="900"/>
        <v>117344</v>
      </c>
      <c r="CO276" s="28">
        <f t="shared" si="901"/>
        <v>734944</v>
      </c>
      <c r="CP276" s="26">
        <v>1</v>
      </c>
      <c r="CQ276" s="27">
        <v>640000</v>
      </c>
      <c r="CR276" s="27">
        <v>595200</v>
      </c>
      <c r="CS276" s="148"/>
      <c r="CT276" s="148"/>
      <c r="CU276" s="143">
        <f t="shared" si="859"/>
        <v>5.1292719878816923E-2</v>
      </c>
      <c r="CV276" s="27">
        <f t="shared" si="902"/>
        <v>617600</v>
      </c>
      <c r="CW276" s="28">
        <f t="shared" si="903"/>
        <v>117344</v>
      </c>
      <c r="CX276" s="29">
        <f t="shared" si="904"/>
        <v>734944</v>
      </c>
      <c r="CY276" s="26">
        <v>1</v>
      </c>
      <c r="CZ276" s="27">
        <v>640000</v>
      </c>
      <c r="DA276" s="27">
        <v>512000</v>
      </c>
      <c r="DB276" s="133"/>
      <c r="DC276" s="133"/>
      <c r="DD276" s="143">
        <f t="shared" si="860"/>
        <v>0.15713484026367724</v>
      </c>
      <c r="DE276" s="27">
        <f t="shared" si="905"/>
        <v>576000</v>
      </c>
      <c r="DF276" s="27">
        <f t="shared" si="906"/>
        <v>109440</v>
      </c>
      <c r="DG276" s="28">
        <f t="shared" si="907"/>
        <v>685440</v>
      </c>
      <c r="DH276" s="26">
        <v>1</v>
      </c>
      <c r="DI276" s="28">
        <v>640000</v>
      </c>
      <c r="DJ276" s="28">
        <v>768000</v>
      </c>
      <c r="DK276" s="182"/>
      <c r="DL276" s="177">
        <f t="shared" si="861"/>
        <v>0.12856486930664501</v>
      </c>
      <c r="DM276" s="28">
        <f t="shared" si="908"/>
        <v>704000</v>
      </c>
      <c r="DN276" s="28">
        <f t="shared" si="909"/>
        <v>133760</v>
      </c>
      <c r="DO276" s="30">
        <f t="shared" si="910"/>
        <v>837760</v>
      </c>
    </row>
    <row r="277" spans="1:119" ht="21" customHeight="1" x14ac:dyDescent="0.25">
      <c r="A277" s="66" t="s">
        <v>460</v>
      </c>
      <c r="B277" s="67" t="s">
        <v>432</v>
      </c>
      <c r="C277" s="68" t="s">
        <v>461</v>
      </c>
      <c r="D277" s="26">
        <v>1</v>
      </c>
      <c r="E277" s="27">
        <v>1000000</v>
      </c>
      <c r="F277" s="27">
        <v>950000</v>
      </c>
      <c r="G277" s="133"/>
      <c r="H277" s="133"/>
      <c r="I277" s="143">
        <f t="shared" si="835"/>
        <v>3.6261886214694748E-2</v>
      </c>
      <c r="J277" s="27">
        <f t="shared" si="851"/>
        <v>975000</v>
      </c>
      <c r="K277" s="28">
        <f t="shared" si="836"/>
        <v>185250</v>
      </c>
      <c r="L277" s="29">
        <f t="shared" si="862"/>
        <v>1160250</v>
      </c>
      <c r="M277" s="26">
        <v>1</v>
      </c>
      <c r="N277" s="27">
        <v>1000000</v>
      </c>
      <c r="O277" s="27">
        <v>900000</v>
      </c>
      <c r="P277" s="148"/>
      <c r="Q277" s="148"/>
      <c r="R277" s="143">
        <f t="shared" si="837"/>
        <v>7.4432292756478696E-2</v>
      </c>
      <c r="S277" s="27">
        <f t="shared" si="865"/>
        <v>950000</v>
      </c>
      <c r="T277" s="28">
        <f t="shared" si="863"/>
        <v>180500</v>
      </c>
      <c r="U277" s="30">
        <f t="shared" si="864"/>
        <v>1130500</v>
      </c>
      <c r="V277" s="26">
        <v>1</v>
      </c>
      <c r="W277" s="27">
        <v>1000000</v>
      </c>
      <c r="X277" s="27">
        <v>1080000</v>
      </c>
      <c r="Y277" s="145"/>
      <c r="Z277" s="145"/>
      <c r="AA277" s="143">
        <f t="shared" si="866"/>
        <v>5.4392829322042119E-2</v>
      </c>
      <c r="AB277" s="27">
        <f t="shared" si="867"/>
        <v>1040000</v>
      </c>
      <c r="AC277" s="28">
        <f t="shared" si="868"/>
        <v>197600</v>
      </c>
      <c r="AD277" s="29">
        <f t="shared" si="869"/>
        <v>1237600</v>
      </c>
      <c r="AE277" s="26">
        <v>1</v>
      </c>
      <c r="AF277" s="27">
        <v>1000000</v>
      </c>
      <c r="AG277" s="27">
        <v>1120000</v>
      </c>
      <c r="AH277" s="145"/>
      <c r="AI277" s="145"/>
      <c r="AJ277" s="143">
        <f t="shared" si="852"/>
        <v>8.0049824285269522E-2</v>
      </c>
      <c r="AK277" s="27">
        <f t="shared" si="833"/>
        <v>1060000</v>
      </c>
      <c r="AL277" s="28">
        <f t="shared" si="853"/>
        <v>201400</v>
      </c>
      <c r="AM277" s="30">
        <f t="shared" si="834"/>
        <v>1261400</v>
      </c>
      <c r="AN277" s="26">
        <v>1</v>
      </c>
      <c r="AO277" s="27">
        <v>1000000</v>
      </c>
      <c r="AP277" s="27">
        <v>1322500</v>
      </c>
      <c r="AQ277" s="145"/>
      <c r="AR277" s="145"/>
      <c r="AS277" s="143">
        <f t="shared" si="854"/>
        <v>0.19637626431230276</v>
      </c>
      <c r="AT277" s="27">
        <f t="shared" si="845"/>
        <v>1161250</v>
      </c>
      <c r="AU277" s="28">
        <f t="shared" si="846"/>
        <v>220637.5</v>
      </c>
      <c r="AV277" s="30">
        <f t="shared" si="847"/>
        <v>1381887.5</v>
      </c>
      <c r="AW277" s="26">
        <v>1</v>
      </c>
      <c r="AX277" s="27">
        <v>1000000</v>
      </c>
      <c r="AY277" s="27">
        <v>1150000</v>
      </c>
      <c r="AZ277" s="145"/>
      <c r="BA277" s="145"/>
      <c r="BB277" s="143">
        <f t="shared" si="855"/>
        <v>9.8666062491146164E-2</v>
      </c>
      <c r="BC277" s="27">
        <f t="shared" si="848"/>
        <v>1075000</v>
      </c>
      <c r="BD277" s="27">
        <f t="shared" si="849"/>
        <v>204250</v>
      </c>
      <c r="BE277" s="27">
        <f t="shared" si="850"/>
        <v>1279250</v>
      </c>
      <c r="BF277" s="26">
        <v>1</v>
      </c>
      <c r="BG277" s="27">
        <v>800000</v>
      </c>
      <c r="BH277" s="27">
        <v>760000</v>
      </c>
      <c r="BI277" s="145"/>
      <c r="BJ277" s="145"/>
      <c r="BK277" s="143">
        <f t="shared" si="856"/>
        <v>3.6261886214694741E-2</v>
      </c>
      <c r="BL277" s="27">
        <f t="shared" si="870"/>
        <v>780000</v>
      </c>
      <c r="BM277" s="27">
        <f t="shared" si="871"/>
        <v>148200</v>
      </c>
      <c r="BN277" s="28">
        <f t="shared" si="872"/>
        <v>928200</v>
      </c>
      <c r="BO277" s="26">
        <v>1</v>
      </c>
      <c r="BP277" s="27">
        <v>800000</v>
      </c>
      <c r="BQ277" s="27">
        <v>864000</v>
      </c>
      <c r="BR277" s="148"/>
      <c r="BS277" s="148"/>
      <c r="BT277" s="143">
        <f t="shared" si="857"/>
        <v>5.4392829322042119E-2</v>
      </c>
      <c r="BU277" s="27">
        <f t="shared" si="892"/>
        <v>832000</v>
      </c>
      <c r="BV277" s="28">
        <f t="shared" si="893"/>
        <v>158080</v>
      </c>
      <c r="BW277" s="30">
        <f t="shared" si="894"/>
        <v>990080</v>
      </c>
      <c r="BX277" s="26">
        <v>1</v>
      </c>
      <c r="BY277" s="28">
        <v>800000</v>
      </c>
      <c r="BZ277" s="28">
        <v>864000</v>
      </c>
      <c r="CA277" s="156"/>
      <c r="CB277" s="156"/>
      <c r="CC277" s="177">
        <f t="shared" si="858"/>
        <v>5.4392829322042119E-2</v>
      </c>
      <c r="CD277" s="28">
        <f t="shared" si="895"/>
        <v>832000</v>
      </c>
      <c r="CE277" s="28">
        <f t="shared" si="896"/>
        <v>158080</v>
      </c>
      <c r="CF277" s="29">
        <f t="shared" si="897"/>
        <v>990080</v>
      </c>
      <c r="CG277" s="26">
        <v>1</v>
      </c>
      <c r="CH277" s="27">
        <v>640000</v>
      </c>
      <c r="CI277" s="27">
        <v>595200</v>
      </c>
      <c r="CJ277" s="148"/>
      <c r="CK277" s="148"/>
      <c r="CL277" s="143">
        <f t="shared" si="898"/>
        <v>5.1292719878816923E-2</v>
      </c>
      <c r="CM277" s="27">
        <f t="shared" si="899"/>
        <v>617600</v>
      </c>
      <c r="CN277" s="27">
        <f t="shared" si="900"/>
        <v>117344</v>
      </c>
      <c r="CO277" s="28">
        <f t="shared" si="901"/>
        <v>734944</v>
      </c>
      <c r="CP277" s="26">
        <v>1</v>
      </c>
      <c r="CQ277" s="27">
        <v>640000</v>
      </c>
      <c r="CR277" s="27">
        <v>595200</v>
      </c>
      <c r="CS277" s="148"/>
      <c r="CT277" s="148"/>
      <c r="CU277" s="143">
        <f t="shared" si="859"/>
        <v>5.1292719878816923E-2</v>
      </c>
      <c r="CV277" s="27">
        <f t="shared" si="902"/>
        <v>617600</v>
      </c>
      <c r="CW277" s="28">
        <f t="shared" si="903"/>
        <v>117344</v>
      </c>
      <c r="CX277" s="29">
        <f t="shared" si="904"/>
        <v>734944</v>
      </c>
      <c r="CY277" s="26">
        <v>1</v>
      </c>
      <c r="CZ277" s="27">
        <v>640000</v>
      </c>
      <c r="DA277" s="27">
        <v>512000</v>
      </c>
      <c r="DB277" s="133"/>
      <c r="DC277" s="133"/>
      <c r="DD277" s="143">
        <f t="shared" si="860"/>
        <v>0.15713484026367724</v>
      </c>
      <c r="DE277" s="27">
        <f t="shared" si="905"/>
        <v>576000</v>
      </c>
      <c r="DF277" s="27">
        <f t="shared" si="906"/>
        <v>109440</v>
      </c>
      <c r="DG277" s="28">
        <f t="shared" si="907"/>
        <v>685440</v>
      </c>
      <c r="DH277" s="26">
        <v>1</v>
      </c>
      <c r="DI277" s="28">
        <v>640000</v>
      </c>
      <c r="DJ277" s="28">
        <v>768000</v>
      </c>
      <c r="DK277" s="182"/>
      <c r="DL277" s="177">
        <f t="shared" si="861"/>
        <v>0.12856486930664501</v>
      </c>
      <c r="DM277" s="28">
        <f t="shared" si="908"/>
        <v>704000</v>
      </c>
      <c r="DN277" s="28">
        <f t="shared" si="909"/>
        <v>133760</v>
      </c>
      <c r="DO277" s="30">
        <f t="shared" si="910"/>
        <v>837760</v>
      </c>
    </row>
    <row r="278" spans="1:119" ht="21" customHeight="1" x14ac:dyDescent="0.25">
      <c r="A278" s="66" t="s">
        <v>462</v>
      </c>
      <c r="B278" s="67" t="s">
        <v>432</v>
      </c>
      <c r="C278" s="68" t="s">
        <v>463</v>
      </c>
      <c r="D278" s="26">
        <v>1</v>
      </c>
      <c r="E278" s="27">
        <v>2000000</v>
      </c>
      <c r="F278" s="27">
        <v>1900000</v>
      </c>
      <c r="G278" s="133"/>
      <c r="H278" s="133"/>
      <c r="I278" s="143">
        <f t="shared" si="835"/>
        <v>3.6261886214694748E-2</v>
      </c>
      <c r="J278" s="27">
        <f t="shared" si="851"/>
        <v>1950000</v>
      </c>
      <c r="K278" s="28">
        <f t="shared" si="836"/>
        <v>370500</v>
      </c>
      <c r="L278" s="29">
        <f t="shared" si="862"/>
        <v>2320500</v>
      </c>
      <c r="M278" s="26">
        <v>1</v>
      </c>
      <c r="N278" s="27">
        <v>2000000</v>
      </c>
      <c r="O278" s="27">
        <v>1800000</v>
      </c>
      <c r="P278" s="148"/>
      <c r="Q278" s="148"/>
      <c r="R278" s="143">
        <f t="shared" si="837"/>
        <v>7.4432292756478696E-2</v>
      </c>
      <c r="S278" s="27">
        <f t="shared" si="865"/>
        <v>1900000</v>
      </c>
      <c r="T278" s="28">
        <f t="shared" si="863"/>
        <v>361000</v>
      </c>
      <c r="U278" s="30">
        <f t="shared" si="864"/>
        <v>2261000</v>
      </c>
      <c r="V278" s="26">
        <v>1</v>
      </c>
      <c r="W278" s="27">
        <v>2000000</v>
      </c>
      <c r="X278" s="27">
        <v>2160000</v>
      </c>
      <c r="Y278" s="145"/>
      <c r="Z278" s="145"/>
      <c r="AA278" s="143">
        <f t="shared" si="866"/>
        <v>5.4392829322042119E-2</v>
      </c>
      <c r="AB278" s="27">
        <f t="shared" si="867"/>
        <v>2080000</v>
      </c>
      <c r="AC278" s="28">
        <f t="shared" si="868"/>
        <v>395200</v>
      </c>
      <c r="AD278" s="29">
        <f t="shared" si="869"/>
        <v>2475200</v>
      </c>
      <c r="AE278" s="26">
        <v>1</v>
      </c>
      <c r="AF278" s="27">
        <v>2000000</v>
      </c>
      <c r="AG278" s="27">
        <v>2240000</v>
      </c>
      <c r="AH278" s="145"/>
      <c r="AI278" s="145"/>
      <c r="AJ278" s="143">
        <f t="shared" si="852"/>
        <v>8.0049824285269522E-2</v>
      </c>
      <c r="AK278" s="27">
        <f t="shared" si="833"/>
        <v>2120000</v>
      </c>
      <c r="AL278" s="28">
        <f t="shared" si="853"/>
        <v>402800</v>
      </c>
      <c r="AM278" s="30">
        <f t="shared" si="834"/>
        <v>2522800</v>
      </c>
      <c r="AN278" s="26">
        <v>1</v>
      </c>
      <c r="AO278" s="27">
        <v>2000000</v>
      </c>
      <c r="AP278" s="27">
        <v>2645000</v>
      </c>
      <c r="AQ278" s="145"/>
      <c r="AR278" s="145"/>
      <c r="AS278" s="143">
        <f t="shared" si="854"/>
        <v>0.19637626431230276</v>
      </c>
      <c r="AT278" s="27">
        <f t="shared" si="845"/>
        <v>2322500</v>
      </c>
      <c r="AU278" s="28">
        <f t="shared" si="846"/>
        <v>441275</v>
      </c>
      <c r="AV278" s="30">
        <f t="shared" si="847"/>
        <v>2763775</v>
      </c>
      <c r="AW278" s="26">
        <v>1</v>
      </c>
      <c r="AX278" s="27">
        <v>2000000</v>
      </c>
      <c r="AY278" s="27">
        <v>2300000</v>
      </c>
      <c r="AZ278" s="145"/>
      <c r="BA278" s="145"/>
      <c r="BB278" s="143">
        <f t="shared" si="855"/>
        <v>9.8666062491146164E-2</v>
      </c>
      <c r="BC278" s="27">
        <f t="shared" si="848"/>
        <v>2150000</v>
      </c>
      <c r="BD278" s="27">
        <f t="shared" si="849"/>
        <v>408500</v>
      </c>
      <c r="BE278" s="27">
        <f t="shared" si="850"/>
        <v>2558500</v>
      </c>
      <c r="BF278" s="26">
        <v>1</v>
      </c>
      <c r="BG278" s="27">
        <v>1600000</v>
      </c>
      <c r="BH278" s="27">
        <v>1520000</v>
      </c>
      <c r="BI278" s="145"/>
      <c r="BJ278" s="145"/>
      <c r="BK278" s="143">
        <f t="shared" si="856"/>
        <v>3.6261886214694741E-2</v>
      </c>
      <c r="BL278" s="27">
        <f t="shared" si="870"/>
        <v>1560000</v>
      </c>
      <c r="BM278" s="27">
        <f t="shared" si="871"/>
        <v>296400</v>
      </c>
      <c r="BN278" s="28">
        <f t="shared" si="872"/>
        <v>1856400</v>
      </c>
      <c r="BO278" s="26">
        <v>1</v>
      </c>
      <c r="BP278" s="27">
        <v>1600000</v>
      </c>
      <c r="BQ278" s="27">
        <v>1728000</v>
      </c>
      <c r="BR278" s="148"/>
      <c r="BS278" s="148"/>
      <c r="BT278" s="143">
        <f t="shared" si="857"/>
        <v>5.4392829322042119E-2</v>
      </c>
      <c r="BU278" s="27">
        <f t="shared" si="892"/>
        <v>1664000</v>
      </c>
      <c r="BV278" s="28">
        <f t="shared" si="893"/>
        <v>316160</v>
      </c>
      <c r="BW278" s="30">
        <f t="shared" si="894"/>
        <v>1980160</v>
      </c>
      <c r="BX278" s="26">
        <v>1</v>
      </c>
      <c r="BY278" s="28">
        <v>1600000</v>
      </c>
      <c r="BZ278" s="28">
        <v>1728000</v>
      </c>
      <c r="CA278" s="156"/>
      <c r="CB278" s="156"/>
      <c r="CC278" s="177">
        <f t="shared" si="858"/>
        <v>5.4392829322042119E-2</v>
      </c>
      <c r="CD278" s="28">
        <f t="shared" si="895"/>
        <v>1664000</v>
      </c>
      <c r="CE278" s="28">
        <f t="shared" si="896"/>
        <v>316160</v>
      </c>
      <c r="CF278" s="29">
        <f t="shared" si="897"/>
        <v>1980160</v>
      </c>
      <c r="CG278" s="26">
        <v>1</v>
      </c>
      <c r="CH278" s="27">
        <v>1280000</v>
      </c>
      <c r="CI278" s="27">
        <v>1190400</v>
      </c>
      <c r="CJ278" s="148"/>
      <c r="CK278" s="148"/>
      <c r="CL278" s="143">
        <f t="shared" si="898"/>
        <v>5.1292719878816923E-2</v>
      </c>
      <c r="CM278" s="27">
        <f t="shared" si="899"/>
        <v>1235200</v>
      </c>
      <c r="CN278" s="27">
        <f t="shared" si="900"/>
        <v>234688</v>
      </c>
      <c r="CO278" s="28">
        <f t="shared" si="901"/>
        <v>1469888</v>
      </c>
      <c r="CP278" s="26">
        <v>1</v>
      </c>
      <c r="CQ278" s="27">
        <v>1280000</v>
      </c>
      <c r="CR278" s="27">
        <v>1190400</v>
      </c>
      <c r="CS278" s="148"/>
      <c r="CT278" s="148"/>
      <c r="CU278" s="143">
        <f t="shared" si="859"/>
        <v>5.1292719878816923E-2</v>
      </c>
      <c r="CV278" s="27">
        <f t="shared" si="902"/>
        <v>1235200</v>
      </c>
      <c r="CW278" s="28">
        <f t="shared" si="903"/>
        <v>234688</v>
      </c>
      <c r="CX278" s="29">
        <f t="shared" si="904"/>
        <v>1469888</v>
      </c>
      <c r="CY278" s="26">
        <v>1</v>
      </c>
      <c r="CZ278" s="27">
        <v>1280000</v>
      </c>
      <c r="DA278" s="27">
        <v>1024000</v>
      </c>
      <c r="DB278" s="133"/>
      <c r="DC278" s="133"/>
      <c r="DD278" s="143">
        <f t="shared" si="860"/>
        <v>0.15713484026367724</v>
      </c>
      <c r="DE278" s="27">
        <f t="shared" si="905"/>
        <v>1152000</v>
      </c>
      <c r="DF278" s="27">
        <f t="shared" si="906"/>
        <v>218880</v>
      </c>
      <c r="DG278" s="28">
        <f t="shared" si="907"/>
        <v>1370880</v>
      </c>
      <c r="DH278" s="26">
        <v>1</v>
      </c>
      <c r="DI278" s="28">
        <v>1280000</v>
      </c>
      <c r="DJ278" s="28">
        <v>1536000</v>
      </c>
      <c r="DK278" s="182"/>
      <c r="DL278" s="177">
        <f t="shared" si="861"/>
        <v>0.12856486930664501</v>
      </c>
      <c r="DM278" s="28">
        <f t="shared" si="908"/>
        <v>1408000</v>
      </c>
      <c r="DN278" s="28">
        <f t="shared" si="909"/>
        <v>267520</v>
      </c>
      <c r="DO278" s="30">
        <f t="shared" si="910"/>
        <v>1675520</v>
      </c>
    </row>
    <row r="279" spans="1:119" ht="21" customHeight="1" x14ac:dyDescent="0.25">
      <c r="A279" s="66" t="s">
        <v>464</v>
      </c>
      <c r="B279" s="67" t="s">
        <v>465</v>
      </c>
      <c r="C279" s="68" t="s">
        <v>466</v>
      </c>
      <c r="D279" s="26">
        <v>1</v>
      </c>
      <c r="E279" s="27">
        <v>200000</v>
      </c>
      <c r="F279" s="27">
        <v>190000</v>
      </c>
      <c r="G279" s="133"/>
      <c r="H279" s="133"/>
      <c r="I279" s="143">
        <f t="shared" si="835"/>
        <v>3.6261886214694741E-2</v>
      </c>
      <c r="J279" s="27">
        <f t="shared" si="851"/>
        <v>195000</v>
      </c>
      <c r="K279" s="28">
        <f t="shared" si="836"/>
        <v>37050</v>
      </c>
      <c r="L279" s="29">
        <f t="shared" si="862"/>
        <v>232050</v>
      </c>
      <c r="M279" s="26">
        <v>1</v>
      </c>
      <c r="N279" s="27">
        <v>200000</v>
      </c>
      <c r="O279" s="27">
        <v>180000</v>
      </c>
      <c r="P279" s="148"/>
      <c r="Q279" s="148"/>
      <c r="R279" s="143">
        <f t="shared" si="837"/>
        <v>7.4432292756478682E-2</v>
      </c>
      <c r="S279" s="27">
        <f t="shared" si="865"/>
        <v>190000</v>
      </c>
      <c r="T279" s="28">
        <f t="shared" si="863"/>
        <v>36100</v>
      </c>
      <c r="U279" s="30">
        <f t="shared" si="864"/>
        <v>226100</v>
      </c>
      <c r="V279" s="26">
        <v>1</v>
      </c>
      <c r="W279" s="27">
        <v>200000</v>
      </c>
      <c r="X279" s="27">
        <v>216000</v>
      </c>
      <c r="Y279" s="145"/>
      <c r="Z279" s="145"/>
      <c r="AA279" s="143">
        <f t="shared" si="866"/>
        <v>5.4392829322042119E-2</v>
      </c>
      <c r="AB279" s="27">
        <f t="shared" si="867"/>
        <v>208000</v>
      </c>
      <c r="AC279" s="28">
        <f t="shared" si="868"/>
        <v>39520</v>
      </c>
      <c r="AD279" s="29">
        <f t="shared" si="869"/>
        <v>247520</v>
      </c>
      <c r="AE279" s="26">
        <v>1</v>
      </c>
      <c r="AF279" s="27">
        <v>200000</v>
      </c>
      <c r="AG279" s="27">
        <v>224000</v>
      </c>
      <c r="AH279" s="145"/>
      <c r="AI279" s="145"/>
      <c r="AJ279" s="143">
        <f t="shared" si="852"/>
        <v>8.0049824285269522E-2</v>
      </c>
      <c r="AK279" s="27">
        <f t="shared" si="833"/>
        <v>212000</v>
      </c>
      <c r="AL279" s="28">
        <f t="shared" si="853"/>
        <v>40280</v>
      </c>
      <c r="AM279" s="30">
        <f t="shared" si="834"/>
        <v>252280</v>
      </c>
      <c r="AN279" s="26">
        <v>1</v>
      </c>
      <c r="AO279" s="27">
        <v>200000</v>
      </c>
      <c r="AP279" s="27">
        <v>264500</v>
      </c>
      <c r="AQ279" s="145"/>
      <c r="AR279" s="145"/>
      <c r="AS279" s="143">
        <f t="shared" si="854"/>
        <v>0.19637626431230276</v>
      </c>
      <c r="AT279" s="27">
        <f t="shared" si="845"/>
        <v>232250</v>
      </c>
      <c r="AU279" s="28">
        <f t="shared" si="846"/>
        <v>44127.5</v>
      </c>
      <c r="AV279" s="30">
        <f t="shared" si="847"/>
        <v>276377.5</v>
      </c>
      <c r="AW279" s="26">
        <v>1</v>
      </c>
      <c r="AX279" s="27">
        <v>200000</v>
      </c>
      <c r="AY279" s="27">
        <v>230000</v>
      </c>
      <c r="AZ279" s="145"/>
      <c r="BA279" s="145"/>
      <c r="BB279" s="143">
        <f t="shared" si="855"/>
        <v>9.8666062491146164E-2</v>
      </c>
      <c r="BC279" s="27">
        <f t="shared" si="848"/>
        <v>215000</v>
      </c>
      <c r="BD279" s="27">
        <f t="shared" si="849"/>
        <v>40850</v>
      </c>
      <c r="BE279" s="27">
        <f t="shared" si="850"/>
        <v>255850</v>
      </c>
      <c r="BF279" s="26">
        <v>1</v>
      </c>
      <c r="BG279" s="27">
        <v>160000</v>
      </c>
      <c r="BH279" s="27">
        <v>152000</v>
      </c>
      <c r="BI279" s="145"/>
      <c r="BJ279" s="145"/>
      <c r="BK279" s="143">
        <f t="shared" si="856"/>
        <v>3.6261886214694748E-2</v>
      </c>
      <c r="BL279" s="27">
        <f t="shared" si="870"/>
        <v>156000</v>
      </c>
      <c r="BM279" s="27">
        <f t="shared" si="871"/>
        <v>29640</v>
      </c>
      <c r="BN279" s="28">
        <f t="shared" si="872"/>
        <v>185640</v>
      </c>
      <c r="BO279" s="26">
        <v>1</v>
      </c>
      <c r="BP279" s="27">
        <v>160000</v>
      </c>
      <c r="BQ279" s="27">
        <v>172800</v>
      </c>
      <c r="BR279" s="148"/>
      <c r="BS279" s="148"/>
      <c r="BT279" s="143">
        <f t="shared" si="857"/>
        <v>5.4392829322042119E-2</v>
      </c>
      <c r="BU279" s="27">
        <f t="shared" si="892"/>
        <v>166400</v>
      </c>
      <c r="BV279" s="28">
        <f t="shared" si="893"/>
        <v>31616</v>
      </c>
      <c r="BW279" s="30">
        <f t="shared" si="894"/>
        <v>198016</v>
      </c>
      <c r="BX279" s="26">
        <v>1</v>
      </c>
      <c r="BY279" s="28">
        <v>160000</v>
      </c>
      <c r="BZ279" s="28">
        <v>172800</v>
      </c>
      <c r="CA279" s="156"/>
      <c r="CB279" s="156"/>
      <c r="CC279" s="177">
        <f t="shared" si="858"/>
        <v>5.4392829322042119E-2</v>
      </c>
      <c r="CD279" s="28">
        <f t="shared" si="895"/>
        <v>166400</v>
      </c>
      <c r="CE279" s="28">
        <f t="shared" si="896"/>
        <v>31616</v>
      </c>
      <c r="CF279" s="29">
        <f t="shared" si="897"/>
        <v>198016</v>
      </c>
      <c r="CG279" s="26">
        <v>1</v>
      </c>
      <c r="CH279" s="27">
        <v>128000</v>
      </c>
      <c r="CI279" s="27">
        <v>119040</v>
      </c>
      <c r="CJ279" s="148"/>
      <c r="CK279" s="148"/>
      <c r="CL279" s="143">
        <f t="shared" si="898"/>
        <v>5.1292719878816923E-2</v>
      </c>
      <c r="CM279" s="27">
        <f t="shared" si="899"/>
        <v>123520</v>
      </c>
      <c r="CN279" s="27">
        <f t="shared" si="900"/>
        <v>23468.799999999999</v>
      </c>
      <c r="CO279" s="28">
        <f t="shared" si="901"/>
        <v>146988.79999999999</v>
      </c>
      <c r="CP279" s="26">
        <v>1</v>
      </c>
      <c r="CQ279" s="27">
        <v>128000</v>
      </c>
      <c r="CR279" s="27">
        <v>119040</v>
      </c>
      <c r="CS279" s="148"/>
      <c r="CT279" s="148"/>
      <c r="CU279" s="143">
        <f t="shared" si="859"/>
        <v>5.1292719878816923E-2</v>
      </c>
      <c r="CV279" s="27">
        <f t="shared" si="902"/>
        <v>123520</v>
      </c>
      <c r="CW279" s="28">
        <f t="shared" si="903"/>
        <v>23468.799999999999</v>
      </c>
      <c r="CX279" s="29">
        <f t="shared" si="904"/>
        <v>146988.79999999999</v>
      </c>
      <c r="CY279" s="26">
        <v>1</v>
      </c>
      <c r="CZ279" s="27">
        <v>128000</v>
      </c>
      <c r="DA279" s="27">
        <v>102400</v>
      </c>
      <c r="DB279" s="133"/>
      <c r="DC279" s="133"/>
      <c r="DD279" s="143">
        <f t="shared" si="860"/>
        <v>0.15713484026367724</v>
      </c>
      <c r="DE279" s="27">
        <f t="shared" si="905"/>
        <v>115200</v>
      </c>
      <c r="DF279" s="27">
        <f t="shared" si="906"/>
        <v>21888</v>
      </c>
      <c r="DG279" s="28">
        <f t="shared" si="907"/>
        <v>137088</v>
      </c>
      <c r="DH279" s="26">
        <v>1</v>
      </c>
      <c r="DI279" s="28">
        <v>128000</v>
      </c>
      <c r="DJ279" s="28">
        <v>153600</v>
      </c>
      <c r="DK279" s="182"/>
      <c r="DL279" s="177">
        <f t="shared" si="861"/>
        <v>0.12856486930664501</v>
      </c>
      <c r="DM279" s="28">
        <f t="shared" si="908"/>
        <v>140800</v>
      </c>
      <c r="DN279" s="28">
        <f t="shared" si="909"/>
        <v>26752</v>
      </c>
      <c r="DO279" s="30">
        <f t="shared" si="910"/>
        <v>167552</v>
      </c>
    </row>
    <row r="280" spans="1:119" ht="21" customHeight="1" x14ac:dyDescent="0.25">
      <c r="A280" s="66" t="s">
        <v>467</v>
      </c>
      <c r="B280" s="67" t="s">
        <v>465</v>
      </c>
      <c r="C280" s="68" t="s">
        <v>468</v>
      </c>
      <c r="D280" s="26">
        <v>1</v>
      </c>
      <c r="E280" s="27">
        <v>200000</v>
      </c>
      <c r="F280" s="27">
        <v>190000</v>
      </c>
      <c r="G280" s="133"/>
      <c r="H280" s="133"/>
      <c r="I280" s="143">
        <f t="shared" si="835"/>
        <v>3.6261886214694741E-2</v>
      </c>
      <c r="J280" s="27">
        <f t="shared" si="851"/>
        <v>195000</v>
      </c>
      <c r="K280" s="28">
        <f t="shared" si="836"/>
        <v>37050</v>
      </c>
      <c r="L280" s="29">
        <f t="shared" si="862"/>
        <v>232050</v>
      </c>
      <c r="M280" s="26">
        <v>1</v>
      </c>
      <c r="N280" s="27">
        <v>200000</v>
      </c>
      <c r="O280" s="27">
        <v>180000</v>
      </c>
      <c r="P280" s="148"/>
      <c r="Q280" s="148"/>
      <c r="R280" s="143">
        <f t="shared" si="837"/>
        <v>7.4432292756478682E-2</v>
      </c>
      <c r="S280" s="27">
        <f t="shared" si="865"/>
        <v>190000</v>
      </c>
      <c r="T280" s="28">
        <f t="shared" si="863"/>
        <v>36100</v>
      </c>
      <c r="U280" s="30">
        <f t="shared" si="864"/>
        <v>226100</v>
      </c>
      <c r="V280" s="26">
        <v>1</v>
      </c>
      <c r="W280" s="27">
        <v>200000</v>
      </c>
      <c r="X280" s="27">
        <v>216000</v>
      </c>
      <c r="Y280" s="145"/>
      <c r="Z280" s="145"/>
      <c r="AA280" s="143">
        <f t="shared" si="866"/>
        <v>5.4392829322042119E-2</v>
      </c>
      <c r="AB280" s="27">
        <f t="shared" si="867"/>
        <v>208000</v>
      </c>
      <c r="AC280" s="28">
        <f t="shared" si="868"/>
        <v>39520</v>
      </c>
      <c r="AD280" s="29">
        <f t="shared" si="869"/>
        <v>247520</v>
      </c>
      <c r="AE280" s="26">
        <v>1</v>
      </c>
      <c r="AF280" s="27">
        <v>200000</v>
      </c>
      <c r="AG280" s="27">
        <v>224000</v>
      </c>
      <c r="AH280" s="145"/>
      <c r="AI280" s="145"/>
      <c r="AJ280" s="143">
        <f t="shared" si="852"/>
        <v>8.0049824285269522E-2</v>
      </c>
      <c r="AK280" s="27">
        <f t="shared" si="833"/>
        <v>212000</v>
      </c>
      <c r="AL280" s="28">
        <f t="shared" si="853"/>
        <v>40280</v>
      </c>
      <c r="AM280" s="30">
        <f t="shared" si="834"/>
        <v>252280</v>
      </c>
      <c r="AN280" s="26">
        <v>1</v>
      </c>
      <c r="AO280" s="27">
        <v>200000</v>
      </c>
      <c r="AP280" s="27">
        <v>264500</v>
      </c>
      <c r="AQ280" s="145"/>
      <c r="AR280" s="145"/>
      <c r="AS280" s="143">
        <f t="shared" si="854"/>
        <v>0.19637626431230276</v>
      </c>
      <c r="AT280" s="27">
        <f t="shared" si="845"/>
        <v>232250</v>
      </c>
      <c r="AU280" s="28">
        <f t="shared" si="846"/>
        <v>44127.5</v>
      </c>
      <c r="AV280" s="30">
        <f t="shared" si="847"/>
        <v>276377.5</v>
      </c>
      <c r="AW280" s="26">
        <v>1</v>
      </c>
      <c r="AX280" s="27">
        <v>200000</v>
      </c>
      <c r="AY280" s="27">
        <v>230000</v>
      </c>
      <c r="AZ280" s="145"/>
      <c r="BA280" s="145"/>
      <c r="BB280" s="143">
        <f t="shared" si="855"/>
        <v>9.8666062491146164E-2</v>
      </c>
      <c r="BC280" s="27">
        <f t="shared" si="848"/>
        <v>215000</v>
      </c>
      <c r="BD280" s="27">
        <f t="shared" si="849"/>
        <v>40850</v>
      </c>
      <c r="BE280" s="27">
        <f>+BD280+BC280</f>
        <v>255850</v>
      </c>
      <c r="BF280" s="26">
        <v>1</v>
      </c>
      <c r="BG280" s="27">
        <v>160000</v>
      </c>
      <c r="BH280" s="27">
        <v>152000</v>
      </c>
      <c r="BI280" s="145"/>
      <c r="BJ280" s="145"/>
      <c r="BK280" s="143">
        <f t="shared" si="856"/>
        <v>3.6261886214694748E-2</v>
      </c>
      <c r="BL280" s="27">
        <f t="shared" si="870"/>
        <v>156000</v>
      </c>
      <c r="BM280" s="27">
        <f t="shared" si="871"/>
        <v>29640</v>
      </c>
      <c r="BN280" s="28">
        <f t="shared" si="872"/>
        <v>185640</v>
      </c>
      <c r="BO280" s="26">
        <v>1</v>
      </c>
      <c r="BP280" s="27">
        <v>160000</v>
      </c>
      <c r="BQ280" s="27">
        <v>172800</v>
      </c>
      <c r="BR280" s="148"/>
      <c r="BS280" s="148"/>
      <c r="BT280" s="143">
        <f t="shared" si="857"/>
        <v>5.4392829322042119E-2</v>
      </c>
      <c r="BU280" s="27">
        <f t="shared" si="892"/>
        <v>166400</v>
      </c>
      <c r="BV280" s="28">
        <f t="shared" si="893"/>
        <v>31616</v>
      </c>
      <c r="BW280" s="30">
        <f t="shared" si="894"/>
        <v>198016</v>
      </c>
      <c r="BX280" s="26">
        <v>1</v>
      </c>
      <c r="BY280" s="28">
        <v>160000</v>
      </c>
      <c r="BZ280" s="28">
        <v>172800</v>
      </c>
      <c r="CA280" s="156"/>
      <c r="CB280" s="156"/>
      <c r="CC280" s="177">
        <f t="shared" si="858"/>
        <v>5.4392829322042119E-2</v>
      </c>
      <c r="CD280" s="28">
        <f t="shared" si="895"/>
        <v>166400</v>
      </c>
      <c r="CE280" s="28">
        <f t="shared" si="896"/>
        <v>31616</v>
      </c>
      <c r="CF280" s="29">
        <f t="shared" si="897"/>
        <v>198016</v>
      </c>
      <c r="CG280" s="26">
        <v>1</v>
      </c>
      <c r="CH280" s="27">
        <v>128000</v>
      </c>
      <c r="CI280" s="27">
        <v>119040</v>
      </c>
      <c r="CJ280" s="148"/>
      <c r="CK280" s="148"/>
      <c r="CL280" s="143">
        <f t="shared" si="898"/>
        <v>5.1292719878816923E-2</v>
      </c>
      <c r="CM280" s="27">
        <f t="shared" si="899"/>
        <v>123520</v>
      </c>
      <c r="CN280" s="27">
        <f t="shared" si="900"/>
        <v>23468.799999999999</v>
      </c>
      <c r="CO280" s="28">
        <f t="shared" si="901"/>
        <v>146988.79999999999</v>
      </c>
      <c r="CP280" s="26">
        <v>1</v>
      </c>
      <c r="CQ280" s="27">
        <v>128000</v>
      </c>
      <c r="CR280" s="27">
        <v>119040</v>
      </c>
      <c r="CS280" s="148"/>
      <c r="CT280" s="148"/>
      <c r="CU280" s="143">
        <f t="shared" si="859"/>
        <v>5.1292719878816923E-2</v>
      </c>
      <c r="CV280" s="27">
        <f t="shared" si="902"/>
        <v>123520</v>
      </c>
      <c r="CW280" s="28">
        <f t="shared" si="903"/>
        <v>23468.799999999999</v>
      </c>
      <c r="CX280" s="29">
        <f t="shared" si="904"/>
        <v>146988.79999999999</v>
      </c>
      <c r="CY280" s="26">
        <v>1</v>
      </c>
      <c r="CZ280" s="27">
        <v>128000</v>
      </c>
      <c r="DA280" s="27">
        <v>102400</v>
      </c>
      <c r="DB280" s="133"/>
      <c r="DC280" s="133"/>
      <c r="DD280" s="143">
        <f t="shared" si="860"/>
        <v>0.15713484026367724</v>
      </c>
      <c r="DE280" s="27">
        <f t="shared" si="905"/>
        <v>115200</v>
      </c>
      <c r="DF280" s="27">
        <f t="shared" si="906"/>
        <v>21888</v>
      </c>
      <c r="DG280" s="28">
        <f t="shared" si="907"/>
        <v>137088</v>
      </c>
      <c r="DH280" s="26">
        <v>1</v>
      </c>
      <c r="DI280" s="28">
        <v>128000</v>
      </c>
      <c r="DJ280" s="28">
        <v>153600</v>
      </c>
      <c r="DK280" s="182"/>
      <c r="DL280" s="177">
        <f t="shared" si="861"/>
        <v>0.12856486930664501</v>
      </c>
      <c r="DM280" s="28">
        <f t="shared" si="908"/>
        <v>140800</v>
      </c>
      <c r="DN280" s="28">
        <f t="shared" si="909"/>
        <v>26752</v>
      </c>
      <c r="DO280" s="30">
        <f t="shared" si="910"/>
        <v>167552</v>
      </c>
    </row>
    <row r="281" spans="1:119" ht="21" customHeight="1" x14ac:dyDescent="0.25">
      <c r="A281" s="66" t="s">
        <v>469</v>
      </c>
      <c r="B281" s="67" t="s">
        <v>465</v>
      </c>
      <c r="C281" s="68" t="s">
        <v>470</v>
      </c>
      <c r="D281" s="26">
        <v>1</v>
      </c>
      <c r="E281" s="27">
        <v>200000</v>
      </c>
      <c r="F281" s="27">
        <v>190000</v>
      </c>
      <c r="G281" s="133"/>
      <c r="H281" s="133"/>
      <c r="I281" s="143">
        <f t="shared" si="835"/>
        <v>3.6261886214694741E-2</v>
      </c>
      <c r="J281" s="27">
        <f t="shared" si="851"/>
        <v>195000</v>
      </c>
      <c r="K281" s="28">
        <f t="shared" si="836"/>
        <v>37050</v>
      </c>
      <c r="L281" s="29">
        <f t="shared" si="862"/>
        <v>232050</v>
      </c>
      <c r="M281" s="26">
        <v>1</v>
      </c>
      <c r="N281" s="27">
        <v>200000</v>
      </c>
      <c r="O281" s="27">
        <v>180000</v>
      </c>
      <c r="P281" s="148"/>
      <c r="Q281" s="148"/>
      <c r="R281" s="143">
        <f t="shared" si="837"/>
        <v>7.4432292756478682E-2</v>
      </c>
      <c r="S281" s="27">
        <f t="shared" si="865"/>
        <v>190000</v>
      </c>
      <c r="T281" s="28">
        <f t="shared" si="863"/>
        <v>36100</v>
      </c>
      <c r="U281" s="30">
        <f t="shared" si="864"/>
        <v>226100</v>
      </c>
      <c r="V281" s="26">
        <v>1</v>
      </c>
      <c r="W281" s="27">
        <v>200000</v>
      </c>
      <c r="X281" s="27">
        <v>216000</v>
      </c>
      <c r="Y281" s="145"/>
      <c r="Z281" s="145"/>
      <c r="AA281" s="143">
        <f t="shared" si="866"/>
        <v>5.4392829322042119E-2</v>
      </c>
      <c r="AB281" s="27">
        <f t="shared" si="867"/>
        <v>208000</v>
      </c>
      <c r="AC281" s="28">
        <f t="shared" si="868"/>
        <v>39520</v>
      </c>
      <c r="AD281" s="29">
        <f t="shared" si="869"/>
        <v>247520</v>
      </c>
      <c r="AE281" s="26">
        <v>1</v>
      </c>
      <c r="AF281" s="27">
        <v>200000</v>
      </c>
      <c r="AG281" s="27">
        <v>224000</v>
      </c>
      <c r="AH281" s="145"/>
      <c r="AI281" s="145"/>
      <c r="AJ281" s="143">
        <f t="shared" si="852"/>
        <v>8.0049824285269522E-2</v>
      </c>
      <c r="AK281" s="27">
        <f t="shared" si="833"/>
        <v>212000</v>
      </c>
      <c r="AL281" s="28">
        <f t="shared" si="853"/>
        <v>40280</v>
      </c>
      <c r="AM281" s="30">
        <f t="shared" si="834"/>
        <v>252280</v>
      </c>
      <c r="AN281" s="26">
        <v>1</v>
      </c>
      <c r="AO281" s="27">
        <v>200000</v>
      </c>
      <c r="AP281" s="27">
        <v>264500</v>
      </c>
      <c r="AQ281" s="145"/>
      <c r="AR281" s="145"/>
      <c r="AS281" s="143">
        <f t="shared" si="854"/>
        <v>0.19637626431230276</v>
      </c>
      <c r="AT281" s="27">
        <f t="shared" si="845"/>
        <v>232250</v>
      </c>
      <c r="AU281" s="28">
        <f t="shared" si="846"/>
        <v>44127.5</v>
      </c>
      <c r="AV281" s="30">
        <f t="shared" si="847"/>
        <v>276377.5</v>
      </c>
      <c r="AW281" s="26">
        <v>1</v>
      </c>
      <c r="AX281" s="27">
        <v>200000</v>
      </c>
      <c r="AY281" s="27">
        <v>230000</v>
      </c>
      <c r="AZ281" s="145"/>
      <c r="BA281" s="145"/>
      <c r="BB281" s="143">
        <f t="shared" si="855"/>
        <v>9.8666062491146164E-2</v>
      </c>
      <c r="BC281" s="27">
        <f t="shared" si="848"/>
        <v>215000</v>
      </c>
      <c r="BD281" s="27">
        <f t="shared" si="849"/>
        <v>40850</v>
      </c>
      <c r="BE281" s="27">
        <f t="shared" si="850"/>
        <v>255850</v>
      </c>
      <c r="BF281" s="26">
        <v>1</v>
      </c>
      <c r="BG281" s="27">
        <v>160000</v>
      </c>
      <c r="BH281" s="27">
        <v>152000</v>
      </c>
      <c r="BI281" s="145"/>
      <c r="BJ281" s="145"/>
      <c r="BK281" s="143">
        <f t="shared" si="856"/>
        <v>3.6261886214694748E-2</v>
      </c>
      <c r="BL281" s="27">
        <f t="shared" si="870"/>
        <v>156000</v>
      </c>
      <c r="BM281" s="27">
        <f t="shared" si="871"/>
        <v>29640</v>
      </c>
      <c r="BN281" s="28">
        <f t="shared" si="872"/>
        <v>185640</v>
      </c>
      <c r="BO281" s="26">
        <v>1</v>
      </c>
      <c r="BP281" s="27">
        <v>160000</v>
      </c>
      <c r="BQ281" s="27">
        <v>172800</v>
      </c>
      <c r="BR281" s="148"/>
      <c r="BS281" s="148"/>
      <c r="BT281" s="143">
        <f t="shared" si="857"/>
        <v>5.4392829322042119E-2</v>
      </c>
      <c r="BU281" s="27">
        <f t="shared" si="892"/>
        <v>166400</v>
      </c>
      <c r="BV281" s="28">
        <f t="shared" si="893"/>
        <v>31616</v>
      </c>
      <c r="BW281" s="30">
        <f t="shared" si="894"/>
        <v>198016</v>
      </c>
      <c r="BX281" s="26">
        <v>1</v>
      </c>
      <c r="BY281" s="28">
        <v>160000</v>
      </c>
      <c r="BZ281" s="28">
        <v>172800</v>
      </c>
      <c r="CA281" s="156"/>
      <c r="CB281" s="156"/>
      <c r="CC281" s="177">
        <f t="shared" si="858"/>
        <v>5.4392829322042119E-2</v>
      </c>
      <c r="CD281" s="28">
        <f t="shared" si="895"/>
        <v>166400</v>
      </c>
      <c r="CE281" s="28">
        <f t="shared" si="896"/>
        <v>31616</v>
      </c>
      <c r="CF281" s="29">
        <f t="shared" si="897"/>
        <v>198016</v>
      </c>
      <c r="CG281" s="26">
        <v>1</v>
      </c>
      <c r="CH281" s="27">
        <v>128000</v>
      </c>
      <c r="CI281" s="27">
        <v>119040</v>
      </c>
      <c r="CJ281" s="148"/>
      <c r="CK281" s="148"/>
      <c r="CL281" s="143">
        <f t="shared" si="898"/>
        <v>5.1292719878816923E-2</v>
      </c>
      <c r="CM281" s="27">
        <f t="shared" si="899"/>
        <v>123520</v>
      </c>
      <c r="CN281" s="27">
        <f t="shared" si="900"/>
        <v>23468.799999999999</v>
      </c>
      <c r="CO281" s="28">
        <f t="shared" si="901"/>
        <v>146988.79999999999</v>
      </c>
      <c r="CP281" s="26">
        <v>1</v>
      </c>
      <c r="CQ281" s="27">
        <v>128000</v>
      </c>
      <c r="CR281" s="27">
        <v>119040</v>
      </c>
      <c r="CS281" s="148"/>
      <c r="CT281" s="148"/>
      <c r="CU281" s="143">
        <f t="shared" si="859"/>
        <v>5.1292719878816923E-2</v>
      </c>
      <c r="CV281" s="27">
        <f t="shared" si="902"/>
        <v>123520</v>
      </c>
      <c r="CW281" s="28">
        <f t="shared" si="903"/>
        <v>23468.799999999999</v>
      </c>
      <c r="CX281" s="29">
        <f t="shared" si="904"/>
        <v>146988.79999999999</v>
      </c>
      <c r="CY281" s="26">
        <v>1</v>
      </c>
      <c r="CZ281" s="27">
        <v>128000</v>
      </c>
      <c r="DA281" s="27">
        <v>102400</v>
      </c>
      <c r="DB281" s="133"/>
      <c r="DC281" s="133"/>
      <c r="DD281" s="143">
        <f t="shared" si="860"/>
        <v>0.15713484026367724</v>
      </c>
      <c r="DE281" s="27">
        <f t="shared" si="905"/>
        <v>115200</v>
      </c>
      <c r="DF281" s="27">
        <f t="shared" si="906"/>
        <v>21888</v>
      </c>
      <c r="DG281" s="28">
        <f t="shared" si="907"/>
        <v>137088</v>
      </c>
      <c r="DH281" s="26">
        <v>1</v>
      </c>
      <c r="DI281" s="28">
        <v>128000</v>
      </c>
      <c r="DJ281" s="28">
        <v>153600</v>
      </c>
      <c r="DK281" s="182"/>
      <c r="DL281" s="177">
        <f t="shared" si="861"/>
        <v>0.12856486930664501</v>
      </c>
      <c r="DM281" s="28">
        <f t="shared" si="908"/>
        <v>140800</v>
      </c>
      <c r="DN281" s="28">
        <f t="shared" si="909"/>
        <v>26752</v>
      </c>
      <c r="DO281" s="30">
        <f t="shared" si="910"/>
        <v>167552</v>
      </c>
    </row>
    <row r="282" spans="1:119" ht="21" customHeight="1" x14ac:dyDescent="0.25">
      <c r="A282" s="66" t="s">
        <v>471</v>
      </c>
      <c r="B282" s="67" t="s">
        <v>472</v>
      </c>
      <c r="C282" s="68" t="s">
        <v>473</v>
      </c>
      <c r="D282" s="31" t="s">
        <v>30</v>
      </c>
      <c r="E282" s="32" t="s">
        <v>30</v>
      </c>
      <c r="F282" s="32" t="s">
        <v>30</v>
      </c>
      <c r="G282" s="32" t="s">
        <v>30</v>
      </c>
      <c r="H282" s="32" t="s">
        <v>30</v>
      </c>
      <c r="I282" s="32" t="s">
        <v>30</v>
      </c>
      <c r="J282" s="32" t="s">
        <v>30</v>
      </c>
      <c r="K282" s="32" t="s">
        <v>30</v>
      </c>
      <c r="L282" s="32" t="s">
        <v>30</v>
      </c>
      <c r="M282" s="31" t="s">
        <v>30</v>
      </c>
      <c r="N282" s="32" t="s">
        <v>30</v>
      </c>
      <c r="O282" s="32" t="s">
        <v>30</v>
      </c>
      <c r="P282" s="32" t="s">
        <v>30</v>
      </c>
      <c r="Q282" s="32" t="s">
        <v>30</v>
      </c>
      <c r="R282" s="32" t="s">
        <v>30</v>
      </c>
      <c r="S282" s="32" t="s">
        <v>30</v>
      </c>
      <c r="T282" s="32" t="s">
        <v>30</v>
      </c>
      <c r="U282" s="33" t="s">
        <v>30</v>
      </c>
      <c r="V282" s="31" t="s">
        <v>30</v>
      </c>
      <c r="W282" s="32" t="s">
        <v>30</v>
      </c>
      <c r="X282" s="32" t="s">
        <v>30</v>
      </c>
      <c r="Y282" s="32" t="s">
        <v>30</v>
      </c>
      <c r="Z282" s="32" t="s">
        <v>30</v>
      </c>
      <c r="AA282" s="32" t="s">
        <v>30</v>
      </c>
      <c r="AB282" s="32" t="s">
        <v>30</v>
      </c>
      <c r="AC282" s="32" t="s">
        <v>30</v>
      </c>
      <c r="AD282" s="34" t="s">
        <v>30</v>
      </c>
      <c r="AE282" s="26">
        <v>1</v>
      </c>
      <c r="AF282" s="27">
        <v>2500000</v>
      </c>
      <c r="AG282" s="27">
        <v>2800000</v>
      </c>
      <c r="AH282" s="145"/>
      <c r="AI282" s="145"/>
      <c r="AJ282" s="143">
        <f t="shared" si="852"/>
        <v>8.0049824285269522E-2</v>
      </c>
      <c r="AK282" s="27">
        <f t="shared" si="833"/>
        <v>2650000</v>
      </c>
      <c r="AL282" s="28">
        <f t="shared" si="853"/>
        <v>503500</v>
      </c>
      <c r="AM282" s="30">
        <f t="shared" si="834"/>
        <v>3153500</v>
      </c>
      <c r="AN282" s="26">
        <v>1</v>
      </c>
      <c r="AO282" s="27">
        <v>2500000</v>
      </c>
      <c r="AP282" s="27">
        <v>3306250</v>
      </c>
      <c r="AQ282" s="27"/>
      <c r="AR282" s="27"/>
      <c r="AS282" s="143">
        <f t="shared" si="854"/>
        <v>0.19637626431230276</v>
      </c>
      <c r="AT282" s="27">
        <f t="shared" si="845"/>
        <v>2903125</v>
      </c>
      <c r="AU282" s="28">
        <f t="shared" si="846"/>
        <v>551593.75</v>
      </c>
      <c r="AV282" s="30">
        <f t="shared" si="847"/>
        <v>3454718.75</v>
      </c>
      <c r="AW282" s="26">
        <v>1</v>
      </c>
      <c r="AX282" s="27">
        <v>2500000</v>
      </c>
      <c r="AY282" s="27">
        <v>2875000</v>
      </c>
      <c r="AZ282" s="27"/>
      <c r="BA282" s="27"/>
      <c r="BB282" s="143">
        <f t="shared" si="855"/>
        <v>9.8666062491146178E-2</v>
      </c>
      <c r="BC282" s="27">
        <f t="shared" si="848"/>
        <v>2687500</v>
      </c>
      <c r="BD282" s="27">
        <f t="shared" si="849"/>
        <v>510625</v>
      </c>
      <c r="BE282" s="27">
        <f t="shared" si="850"/>
        <v>3198125</v>
      </c>
      <c r="BF282" s="26">
        <v>1</v>
      </c>
      <c r="BG282" s="27">
        <v>2000000</v>
      </c>
      <c r="BH282" s="27">
        <v>1900000</v>
      </c>
      <c r="BI282" s="27"/>
      <c r="BJ282" s="27"/>
      <c r="BK282" s="143">
        <f t="shared" si="856"/>
        <v>3.6261886214694748E-2</v>
      </c>
      <c r="BL282" s="27">
        <f t="shared" si="870"/>
        <v>1950000</v>
      </c>
      <c r="BM282" s="27">
        <f t="shared" si="871"/>
        <v>370500</v>
      </c>
      <c r="BN282" s="28">
        <f t="shared" si="872"/>
        <v>2320500</v>
      </c>
      <c r="BO282" s="26">
        <v>1</v>
      </c>
      <c r="BP282" s="27">
        <v>2000000</v>
      </c>
      <c r="BQ282" s="27">
        <v>2160000</v>
      </c>
      <c r="BR282" s="27"/>
      <c r="BS282" s="27"/>
      <c r="BT282" s="143">
        <f t="shared" si="857"/>
        <v>5.4392829322042119E-2</v>
      </c>
      <c r="BU282" s="27">
        <f t="shared" si="892"/>
        <v>2080000</v>
      </c>
      <c r="BV282" s="28">
        <f t="shared" si="893"/>
        <v>395200</v>
      </c>
      <c r="BW282" s="30">
        <f t="shared" si="894"/>
        <v>2475200</v>
      </c>
      <c r="BX282" s="26">
        <v>1</v>
      </c>
      <c r="BY282" s="28">
        <v>2000000</v>
      </c>
      <c r="BZ282" s="28">
        <v>2160000</v>
      </c>
      <c r="CA282" s="28"/>
      <c r="CB282" s="28"/>
      <c r="CC282" s="177">
        <f t="shared" si="858"/>
        <v>5.4392829322042119E-2</v>
      </c>
      <c r="CD282" s="28">
        <f t="shared" si="895"/>
        <v>2080000</v>
      </c>
      <c r="CE282" s="28">
        <f t="shared" si="896"/>
        <v>395200</v>
      </c>
      <c r="CF282" s="29">
        <f t="shared" si="897"/>
        <v>2475200</v>
      </c>
      <c r="CG282" s="26">
        <v>1</v>
      </c>
      <c r="CH282" s="27">
        <v>1600000</v>
      </c>
      <c r="CI282" s="27">
        <v>1488000</v>
      </c>
      <c r="CJ282" s="27"/>
      <c r="CK282" s="27"/>
      <c r="CL282" s="143">
        <f t="shared" si="898"/>
        <v>5.1292719878816916E-2</v>
      </c>
      <c r="CM282" s="27">
        <f t="shared" si="899"/>
        <v>1544000</v>
      </c>
      <c r="CN282" s="27">
        <f t="shared" si="900"/>
        <v>293360</v>
      </c>
      <c r="CO282" s="28">
        <f t="shared" si="901"/>
        <v>1837360</v>
      </c>
      <c r="CP282" s="26">
        <v>1</v>
      </c>
      <c r="CQ282" s="27">
        <v>1600000</v>
      </c>
      <c r="CR282" s="27">
        <v>1488000</v>
      </c>
      <c r="CS282" s="27"/>
      <c r="CT282" s="27"/>
      <c r="CU282" s="143">
        <f t="shared" si="859"/>
        <v>5.1292719878816916E-2</v>
      </c>
      <c r="CV282" s="27">
        <f t="shared" si="902"/>
        <v>1544000</v>
      </c>
      <c r="CW282" s="28">
        <f t="shared" si="903"/>
        <v>293360</v>
      </c>
      <c r="CX282" s="29">
        <f t="shared" si="904"/>
        <v>1837360</v>
      </c>
      <c r="CY282" s="26">
        <v>1</v>
      </c>
      <c r="CZ282" s="27">
        <v>1600000</v>
      </c>
      <c r="DA282" s="27">
        <v>1280000</v>
      </c>
      <c r="DB282" s="27"/>
      <c r="DC282" s="27"/>
      <c r="DD282" s="143">
        <f t="shared" si="860"/>
        <v>0.15713484026367722</v>
      </c>
      <c r="DE282" s="27">
        <f t="shared" si="905"/>
        <v>1440000</v>
      </c>
      <c r="DF282" s="27">
        <f t="shared" si="906"/>
        <v>273600</v>
      </c>
      <c r="DG282" s="28">
        <f t="shared" si="907"/>
        <v>1713600</v>
      </c>
      <c r="DH282" s="26">
        <v>1</v>
      </c>
      <c r="DI282" s="28">
        <v>1600000</v>
      </c>
      <c r="DJ282" s="28">
        <v>1920000</v>
      </c>
      <c r="DK282" s="28"/>
      <c r="DL282" s="177">
        <f t="shared" si="861"/>
        <v>0.12856486930664501</v>
      </c>
      <c r="DM282" s="28">
        <f t="shared" si="908"/>
        <v>1760000</v>
      </c>
      <c r="DN282" s="28">
        <f t="shared" si="909"/>
        <v>334400</v>
      </c>
      <c r="DO282" s="30">
        <f t="shared" si="910"/>
        <v>2094400</v>
      </c>
    </row>
    <row r="283" spans="1:119" ht="21" customHeight="1" x14ac:dyDescent="0.25">
      <c r="A283" s="66" t="s">
        <v>474</v>
      </c>
      <c r="B283" s="67" t="s">
        <v>472</v>
      </c>
      <c r="C283" s="68" t="s">
        <v>475</v>
      </c>
      <c r="D283" s="31" t="s">
        <v>30</v>
      </c>
      <c r="E283" s="32" t="s">
        <v>30</v>
      </c>
      <c r="F283" s="32" t="s">
        <v>30</v>
      </c>
      <c r="G283" s="32" t="s">
        <v>30</v>
      </c>
      <c r="H283" s="32" t="s">
        <v>30</v>
      </c>
      <c r="I283" s="32" t="s">
        <v>30</v>
      </c>
      <c r="J283" s="32" t="s">
        <v>30</v>
      </c>
      <c r="K283" s="32" t="s">
        <v>30</v>
      </c>
      <c r="L283" s="32" t="s">
        <v>30</v>
      </c>
      <c r="M283" s="31" t="s">
        <v>30</v>
      </c>
      <c r="N283" s="32" t="s">
        <v>30</v>
      </c>
      <c r="O283" s="32" t="s">
        <v>30</v>
      </c>
      <c r="P283" s="32" t="s">
        <v>30</v>
      </c>
      <c r="Q283" s="32" t="s">
        <v>30</v>
      </c>
      <c r="R283" s="32" t="s">
        <v>30</v>
      </c>
      <c r="S283" s="32" t="s">
        <v>30</v>
      </c>
      <c r="T283" s="32" t="s">
        <v>30</v>
      </c>
      <c r="U283" s="33" t="s">
        <v>30</v>
      </c>
      <c r="V283" s="31" t="s">
        <v>30</v>
      </c>
      <c r="W283" s="32" t="s">
        <v>30</v>
      </c>
      <c r="X283" s="32" t="s">
        <v>30</v>
      </c>
      <c r="Y283" s="32" t="s">
        <v>30</v>
      </c>
      <c r="Z283" s="32" t="s">
        <v>30</v>
      </c>
      <c r="AA283" s="32" t="s">
        <v>30</v>
      </c>
      <c r="AB283" s="32" t="s">
        <v>30</v>
      </c>
      <c r="AC283" s="32" t="s">
        <v>30</v>
      </c>
      <c r="AD283" s="34" t="s">
        <v>30</v>
      </c>
      <c r="AE283" s="26">
        <v>1</v>
      </c>
      <c r="AF283" s="27">
        <v>2500000</v>
      </c>
      <c r="AG283" s="27">
        <v>2800000</v>
      </c>
      <c r="AH283" s="145"/>
      <c r="AI283" s="145"/>
      <c r="AJ283" s="143">
        <f t="shared" si="852"/>
        <v>8.0049824285269522E-2</v>
      </c>
      <c r="AK283" s="27">
        <f t="shared" si="833"/>
        <v>2650000</v>
      </c>
      <c r="AL283" s="28">
        <f t="shared" si="853"/>
        <v>503500</v>
      </c>
      <c r="AM283" s="30">
        <f t="shared" si="834"/>
        <v>3153500</v>
      </c>
      <c r="AN283" s="26">
        <v>1</v>
      </c>
      <c r="AO283" s="27">
        <v>2500000</v>
      </c>
      <c r="AP283" s="27">
        <v>3306250</v>
      </c>
      <c r="AQ283" s="27"/>
      <c r="AR283" s="27"/>
      <c r="AS283" s="143">
        <f t="shared" si="854"/>
        <v>0.19637626431230276</v>
      </c>
      <c r="AT283" s="27">
        <f t="shared" si="845"/>
        <v>2903125</v>
      </c>
      <c r="AU283" s="28">
        <f t="shared" si="846"/>
        <v>551593.75</v>
      </c>
      <c r="AV283" s="30">
        <f t="shared" si="847"/>
        <v>3454718.75</v>
      </c>
      <c r="AW283" s="26">
        <v>1</v>
      </c>
      <c r="AX283" s="27">
        <v>2500000</v>
      </c>
      <c r="AY283" s="27">
        <v>2875000</v>
      </c>
      <c r="AZ283" s="27"/>
      <c r="BA283" s="27"/>
      <c r="BB283" s="143">
        <f t="shared" si="855"/>
        <v>9.8666062491146178E-2</v>
      </c>
      <c r="BC283" s="27">
        <f t="shared" si="848"/>
        <v>2687500</v>
      </c>
      <c r="BD283" s="27">
        <f t="shared" si="849"/>
        <v>510625</v>
      </c>
      <c r="BE283" s="27">
        <f t="shared" si="850"/>
        <v>3198125</v>
      </c>
      <c r="BF283" s="26">
        <v>1</v>
      </c>
      <c r="BG283" s="27">
        <v>2000000</v>
      </c>
      <c r="BH283" s="27">
        <v>1900000</v>
      </c>
      <c r="BI283" s="27"/>
      <c r="BJ283" s="27"/>
      <c r="BK283" s="143">
        <f t="shared" si="856"/>
        <v>3.6261886214694748E-2</v>
      </c>
      <c r="BL283" s="27">
        <f t="shared" si="870"/>
        <v>1950000</v>
      </c>
      <c r="BM283" s="27">
        <f t="shared" si="871"/>
        <v>370500</v>
      </c>
      <c r="BN283" s="28">
        <f t="shared" si="872"/>
        <v>2320500</v>
      </c>
      <c r="BO283" s="26">
        <v>1</v>
      </c>
      <c r="BP283" s="27">
        <v>2000000</v>
      </c>
      <c r="BQ283" s="27">
        <v>2160000</v>
      </c>
      <c r="BR283" s="27"/>
      <c r="BS283" s="27"/>
      <c r="BT283" s="143">
        <f t="shared" si="857"/>
        <v>5.4392829322042119E-2</v>
      </c>
      <c r="BU283" s="27">
        <f t="shared" si="892"/>
        <v>2080000</v>
      </c>
      <c r="BV283" s="28">
        <f t="shared" si="893"/>
        <v>395200</v>
      </c>
      <c r="BW283" s="30">
        <f t="shared" si="894"/>
        <v>2475200</v>
      </c>
      <c r="BX283" s="26">
        <v>1</v>
      </c>
      <c r="BY283" s="28">
        <v>2000000</v>
      </c>
      <c r="BZ283" s="28">
        <v>2160000</v>
      </c>
      <c r="CA283" s="28"/>
      <c r="CB283" s="28"/>
      <c r="CC283" s="177">
        <f t="shared" si="858"/>
        <v>5.4392829322042119E-2</v>
      </c>
      <c r="CD283" s="28">
        <f t="shared" si="895"/>
        <v>2080000</v>
      </c>
      <c r="CE283" s="28">
        <f t="shared" si="896"/>
        <v>395200</v>
      </c>
      <c r="CF283" s="29">
        <f t="shared" si="897"/>
        <v>2475200</v>
      </c>
      <c r="CG283" s="26">
        <v>1</v>
      </c>
      <c r="CH283" s="27">
        <v>1600000</v>
      </c>
      <c r="CI283" s="27">
        <v>1488000</v>
      </c>
      <c r="CJ283" s="27"/>
      <c r="CK283" s="27"/>
      <c r="CL283" s="143">
        <f t="shared" si="898"/>
        <v>5.1292719878816916E-2</v>
      </c>
      <c r="CM283" s="27">
        <f t="shared" si="899"/>
        <v>1544000</v>
      </c>
      <c r="CN283" s="27">
        <f t="shared" si="900"/>
        <v>293360</v>
      </c>
      <c r="CO283" s="28">
        <f t="shared" si="901"/>
        <v>1837360</v>
      </c>
      <c r="CP283" s="26">
        <v>1</v>
      </c>
      <c r="CQ283" s="27">
        <v>1600000</v>
      </c>
      <c r="CR283" s="27">
        <v>1488000</v>
      </c>
      <c r="CS283" s="27"/>
      <c r="CT283" s="27"/>
      <c r="CU283" s="143">
        <f t="shared" si="859"/>
        <v>5.1292719878816916E-2</v>
      </c>
      <c r="CV283" s="27">
        <f t="shared" si="902"/>
        <v>1544000</v>
      </c>
      <c r="CW283" s="28">
        <f t="shared" si="903"/>
        <v>293360</v>
      </c>
      <c r="CX283" s="29">
        <f t="shared" si="904"/>
        <v>1837360</v>
      </c>
      <c r="CY283" s="26">
        <v>1</v>
      </c>
      <c r="CZ283" s="27">
        <v>1600000</v>
      </c>
      <c r="DA283" s="27">
        <v>1280000</v>
      </c>
      <c r="DB283" s="27"/>
      <c r="DC283" s="27"/>
      <c r="DD283" s="143">
        <f t="shared" si="860"/>
        <v>0.15713484026367722</v>
      </c>
      <c r="DE283" s="27">
        <f t="shared" si="905"/>
        <v>1440000</v>
      </c>
      <c r="DF283" s="27">
        <f t="shared" si="906"/>
        <v>273600</v>
      </c>
      <c r="DG283" s="28">
        <f t="shared" si="907"/>
        <v>1713600</v>
      </c>
      <c r="DH283" s="26">
        <v>1</v>
      </c>
      <c r="DI283" s="28">
        <v>1600000</v>
      </c>
      <c r="DJ283" s="28">
        <v>1920000</v>
      </c>
      <c r="DK283" s="28"/>
      <c r="DL283" s="177">
        <f t="shared" si="861"/>
        <v>0.12856486930664501</v>
      </c>
      <c r="DM283" s="28">
        <f t="shared" si="908"/>
        <v>1760000</v>
      </c>
      <c r="DN283" s="28">
        <f t="shared" si="909"/>
        <v>334400</v>
      </c>
      <c r="DO283" s="30">
        <f t="shared" si="910"/>
        <v>2094400</v>
      </c>
    </row>
    <row r="284" spans="1:119" ht="21" customHeight="1" x14ac:dyDescent="0.25">
      <c r="A284" s="66" t="s">
        <v>476</v>
      </c>
      <c r="B284" s="67" t="s">
        <v>472</v>
      </c>
      <c r="C284" s="68" t="s">
        <v>477</v>
      </c>
      <c r="D284" s="31" t="s">
        <v>30</v>
      </c>
      <c r="E284" s="32" t="s">
        <v>30</v>
      </c>
      <c r="F284" s="32" t="s">
        <v>30</v>
      </c>
      <c r="G284" s="32" t="s">
        <v>30</v>
      </c>
      <c r="H284" s="32" t="s">
        <v>30</v>
      </c>
      <c r="I284" s="32" t="s">
        <v>30</v>
      </c>
      <c r="J284" s="32" t="s">
        <v>30</v>
      </c>
      <c r="K284" s="32" t="s">
        <v>30</v>
      </c>
      <c r="L284" s="32" t="s">
        <v>30</v>
      </c>
      <c r="M284" s="31" t="s">
        <v>30</v>
      </c>
      <c r="N284" s="32" t="s">
        <v>30</v>
      </c>
      <c r="O284" s="32" t="s">
        <v>30</v>
      </c>
      <c r="P284" s="32" t="s">
        <v>30</v>
      </c>
      <c r="Q284" s="32" t="s">
        <v>30</v>
      </c>
      <c r="R284" s="32" t="s">
        <v>30</v>
      </c>
      <c r="S284" s="32" t="s">
        <v>30</v>
      </c>
      <c r="T284" s="32" t="s">
        <v>30</v>
      </c>
      <c r="U284" s="33" t="s">
        <v>30</v>
      </c>
      <c r="V284" s="31" t="s">
        <v>30</v>
      </c>
      <c r="W284" s="32" t="s">
        <v>30</v>
      </c>
      <c r="X284" s="32" t="s">
        <v>30</v>
      </c>
      <c r="Y284" s="32" t="s">
        <v>30</v>
      </c>
      <c r="Z284" s="32" t="s">
        <v>30</v>
      </c>
      <c r="AA284" s="32" t="s">
        <v>30</v>
      </c>
      <c r="AB284" s="32" t="s">
        <v>30</v>
      </c>
      <c r="AC284" s="32" t="s">
        <v>30</v>
      </c>
      <c r="AD284" s="34" t="s">
        <v>30</v>
      </c>
      <c r="AE284" s="26">
        <v>1</v>
      </c>
      <c r="AF284" s="27">
        <v>3500000</v>
      </c>
      <c r="AG284" s="27">
        <v>3920000</v>
      </c>
      <c r="AH284" s="145"/>
      <c r="AI284" s="145"/>
      <c r="AJ284" s="143">
        <f t="shared" si="852"/>
        <v>8.0049824285269522E-2</v>
      </c>
      <c r="AK284" s="27">
        <f t="shared" si="833"/>
        <v>3710000</v>
      </c>
      <c r="AL284" s="28">
        <f t="shared" si="853"/>
        <v>704900</v>
      </c>
      <c r="AM284" s="30">
        <f t="shared" si="834"/>
        <v>4414900</v>
      </c>
      <c r="AN284" s="26">
        <v>1</v>
      </c>
      <c r="AO284" s="27">
        <v>3500000</v>
      </c>
      <c r="AP284" s="27">
        <v>4628750</v>
      </c>
      <c r="AQ284" s="27"/>
      <c r="AR284" s="27"/>
      <c r="AS284" s="143">
        <f t="shared" si="854"/>
        <v>0.19637626431230276</v>
      </c>
      <c r="AT284" s="27">
        <f t="shared" si="845"/>
        <v>4064375</v>
      </c>
      <c r="AU284" s="28">
        <f t="shared" si="846"/>
        <v>772231.25</v>
      </c>
      <c r="AV284" s="30">
        <f t="shared" si="847"/>
        <v>4836606.25</v>
      </c>
      <c r="AW284" s="26">
        <v>1</v>
      </c>
      <c r="AX284" s="27">
        <v>3500000</v>
      </c>
      <c r="AY284" s="27">
        <v>4025000</v>
      </c>
      <c r="AZ284" s="27"/>
      <c r="BA284" s="27"/>
      <c r="BB284" s="143">
        <f t="shared" si="855"/>
        <v>9.8666062491146164E-2</v>
      </c>
      <c r="BC284" s="27">
        <f t="shared" si="848"/>
        <v>3762500</v>
      </c>
      <c r="BD284" s="27">
        <f t="shared" si="849"/>
        <v>714875</v>
      </c>
      <c r="BE284" s="27">
        <f t="shared" si="850"/>
        <v>4477375</v>
      </c>
      <c r="BF284" s="26">
        <v>1</v>
      </c>
      <c r="BG284" s="27">
        <v>2800000</v>
      </c>
      <c r="BH284" s="27">
        <v>2660000</v>
      </c>
      <c r="BI284" s="27"/>
      <c r="BJ284" s="27"/>
      <c r="BK284" s="143">
        <f t="shared" si="856"/>
        <v>3.6261886214694741E-2</v>
      </c>
      <c r="BL284" s="27">
        <f t="shared" si="870"/>
        <v>2730000</v>
      </c>
      <c r="BM284" s="27">
        <f t="shared" si="871"/>
        <v>518700</v>
      </c>
      <c r="BN284" s="28">
        <f t="shared" si="872"/>
        <v>3248700</v>
      </c>
      <c r="BO284" s="26">
        <v>1</v>
      </c>
      <c r="BP284" s="27">
        <v>2800000</v>
      </c>
      <c r="BQ284" s="27">
        <v>3024000</v>
      </c>
      <c r="BR284" s="27"/>
      <c r="BS284" s="27"/>
      <c r="BT284" s="143">
        <f t="shared" si="857"/>
        <v>5.4392829322042119E-2</v>
      </c>
      <c r="BU284" s="27">
        <f t="shared" si="892"/>
        <v>2912000</v>
      </c>
      <c r="BV284" s="28">
        <f t="shared" si="893"/>
        <v>553280</v>
      </c>
      <c r="BW284" s="30">
        <f t="shared" si="894"/>
        <v>3465280</v>
      </c>
      <c r="BX284" s="26">
        <v>1</v>
      </c>
      <c r="BY284" s="28">
        <v>2800000</v>
      </c>
      <c r="BZ284" s="28">
        <v>3024000</v>
      </c>
      <c r="CA284" s="28"/>
      <c r="CB284" s="28"/>
      <c r="CC284" s="177">
        <f t="shared" si="858"/>
        <v>5.4392829322042119E-2</v>
      </c>
      <c r="CD284" s="28">
        <f t="shared" si="895"/>
        <v>2912000</v>
      </c>
      <c r="CE284" s="28">
        <f t="shared" si="896"/>
        <v>553280</v>
      </c>
      <c r="CF284" s="29">
        <f t="shared" si="897"/>
        <v>3465280</v>
      </c>
      <c r="CG284" s="26">
        <v>1</v>
      </c>
      <c r="CH284" s="27">
        <v>2240000</v>
      </c>
      <c r="CI284" s="27">
        <v>2083200</v>
      </c>
      <c r="CJ284" s="27"/>
      <c r="CK284" s="27"/>
      <c r="CL284" s="143">
        <f t="shared" si="898"/>
        <v>5.1292719878816916E-2</v>
      </c>
      <c r="CM284" s="27">
        <f t="shared" si="899"/>
        <v>2161600</v>
      </c>
      <c r="CN284" s="27">
        <f t="shared" si="900"/>
        <v>410704</v>
      </c>
      <c r="CO284" s="28">
        <f t="shared" si="901"/>
        <v>2572304</v>
      </c>
      <c r="CP284" s="26">
        <v>1</v>
      </c>
      <c r="CQ284" s="27">
        <v>2240000</v>
      </c>
      <c r="CR284" s="27">
        <v>2083200</v>
      </c>
      <c r="CS284" s="27"/>
      <c r="CT284" s="27"/>
      <c r="CU284" s="143">
        <f t="shared" si="859"/>
        <v>5.1292719878816916E-2</v>
      </c>
      <c r="CV284" s="27">
        <f t="shared" si="902"/>
        <v>2161600</v>
      </c>
      <c r="CW284" s="28">
        <f t="shared" si="903"/>
        <v>410704</v>
      </c>
      <c r="CX284" s="29">
        <f t="shared" si="904"/>
        <v>2572304</v>
      </c>
      <c r="CY284" s="26">
        <v>1</v>
      </c>
      <c r="CZ284" s="27">
        <v>2240000</v>
      </c>
      <c r="DA284" s="27">
        <v>1792000</v>
      </c>
      <c r="DB284" s="27"/>
      <c r="DC284" s="27"/>
      <c r="DD284" s="143">
        <f t="shared" si="860"/>
        <v>0.15713484026367722</v>
      </c>
      <c r="DE284" s="27">
        <f t="shared" si="905"/>
        <v>2016000</v>
      </c>
      <c r="DF284" s="27">
        <f t="shared" si="906"/>
        <v>383040</v>
      </c>
      <c r="DG284" s="28">
        <f t="shared" si="907"/>
        <v>2399040</v>
      </c>
      <c r="DH284" s="26">
        <v>1</v>
      </c>
      <c r="DI284" s="28">
        <v>2240000</v>
      </c>
      <c r="DJ284" s="28">
        <v>2688000</v>
      </c>
      <c r="DK284" s="28"/>
      <c r="DL284" s="177">
        <f t="shared" si="861"/>
        <v>0.12856486930664501</v>
      </c>
      <c r="DM284" s="28">
        <f t="shared" si="908"/>
        <v>2464000</v>
      </c>
      <c r="DN284" s="28">
        <f t="shared" si="909"/>
        <v>468160</v>
      </c>
      <c r="DO284" s="30">
        <f t="shared" si="910"/>
        <v>2932160</v>
      </c>
    </row>
    <row r="285" spans="1:119" ht="21" customHeight="1" x14ac:dyDescent="0.25">
      <c r="A285" s="66" t="s">
        <v>478</v>
      </c>
      <c r="B285" s="67" t="s">
        <v>472</v>
      </c>
      <c r="C285" s="68" t="s">
        <v>479</v>
      </c>
      <c r="D285" s="31" t="s">
        <v>30</v>
      </c>
      <c r="E285" s="32" t="s">
        <v>30</v>
      </c>
      <c r="F285" s="32" t="s">
        <v>30</v>
      </c>
      <c r="G285" s="32" t="s">
        <v>30</v>
      </c>
      <c r="H285" s="32" t="s">
        <v>30</v>
      </c>
      <c r="I285" s="32" t="s">
        <v>30</v>
      </c>
      <c r="J285" s="32" t="s">
        <v>30</v>
      </c>
      <c r="K285" s="32" t="s">
        <v>30</v>
      </c>
      <c r="L285" s="32" t="s">
        <v>30</v>
      </c>
      <c r="M285" s="31" t="s">
        <v>30</v>
      </c>
      <c r="N285" s="32" t="s">
        <v>30</v>
      </c>
      <c r="O285" s="32" t="s">
        <v>30</v>
      </c>
      <c r="P285" s="32" t="s">
        <v>30</v>
      </c>
      <c r="Q285" s="32" t="s">
        <v>30</v>
      </c>
      <c r="R285" s="32" t="s">
        <v>30</v>
      </c>
      <c r="S285" s="32" t="s">
        <v>30</v>
      </c>
      <c r="T285" s="32" t="s">
        <v>30</v>
      </c>
      <c r="U285" s="33" t="s">
        <v>30</v>
      </c>
      <c r="V285" s="31" t="s">
        <v>30</v>
      </c>
      <c r="W285" s="32" t="s">
        <v>30</v>
      </c>
      <c r="X285" s="32" t="s">
        <v>30</v>
      </c>
      <c r="Y285" s="32" t="s">
        <v>30</v>
      </c>
      <c r="Z285" s="32" t="s">
        <v>30</v>
      </c>
      <c r="AA285" s="32" t="s">
        <v>30</v>
      </c>
      <c r="AB285" s="32" t="s">
        <v>30</v>
      </c>
      <c r="AC285" s="32" t="s">
        <v>30</v>
      </c>
      <c r="AD285" s="34" t="s">
        <v>30</v>
      </c>
      <c r="AE285" s="26">
        <v>1</v>
      </c>
      <c r="AF285" s="27">
        <v>1500000</v>
      </c>
      <c r="AG285" s="27">
        <v>1680000</v>
      </c>
      <c r="AH285" s="145"/>
      <c r="AI285" s="145"/>
      <c r="AJ285" s="143">
        <f t="shared" si="852"/>
        <v>8.0049824285269536E-2</v>
      </c>
      <c r="AK285" s="27">
        <f t="shared" si="833"/>
        <v>1590000</v>
      </c>
      <c r="AL285" s="28">
        <f t="shared" si="853"/>
        <v>302100</v>
      </c>
      <c r="AM285" s="30">
        <f t="shared" si="834"/>
        <v>1892100</v>
      </c>
      <c r="AN285" s="26">
        <v>1</v>
      </c>
      <c r="AO285" s="27">
        <v>1500000</v>
      </c>
      <c r="AP285" s="27">
        <v>1983750</v>
      </c>
      <c r="AQ285" s="27"/>
      <c r="AR285" s="27"/>
      <c r="AS285" s="143">
        <f t="shared" si="854"/>
        <v>0.19637626431230276</v>
      </c>
      <c r="AT285" s="27">
        <f t="shared" si="845"/>
        <v>1741875</v>
      </c>
      <c r="AU285" s="28">
        <f t="shared" si="846"/>
        <v>330956.25</v>
      </c>
      <c r="AV285" s="30">
        <f t="shared" si="847"/>
        <v>2072831.25</v>
      </c>
      <c r="AW285" s="26">
        <v>1</v>
      </c>
      <c r="AX285" s="27">
        <v>1500000</v>
      </c>
      <c r="AY285" s="27">
        <v>1725000</v>
      </c>
      <c r="AZ285" s="27"/>
      <c r="BA285" s="27"/>
      <c r="BB285" s="143">
        <f t="shared" si="855"/>
        <v>9.8666062491146164E-2</v>
      </c>
      <c r="BC285" s="27">
        <f t="shared" si="848"/>
        <v>1612500</v>
      </c>
      <c r="BD285" s="27">
        <f t="shared" si="849"/>
        <v>306375</v>
      </c>
      <c r="BE285" s="27">
        <f t="shared" si="850"/>
        <v>1918875</v>
      </c>
      <c r="BF285" s="26">
        <v>1</v>
      </c>
      <c r="BG285" s="27">
        <v>1200000</v>
      </c>
      <c r="BH285" s="27">
        <v>1140000</v>
      </c>
      <c r="BI285" s="27"/>
      <c r="BJ285" s="27"/>
      <c r="BK285" s="143">
        <f t="shared" si="856"/>
        <v>3.6261886214694741E-2</v>
      </c>
      <c r="BL285" s="27">
        <f t="shared" si="870"/>
        <v>1170000</v>
      </c>
      <c r="BM285" s="27">
        <f t="shared" si="871"/>
        <v>222300</v>
      </c>
      <c r="BN285" s="28">
        <f t="shared" si="872"/>
        <v>1392300</v>
      </c>
      <c r="BO285" s="26">
        <v>1</v>
      </c>
      <c r="BP285" s="27">
        <v>1200000</v>
      </c>
      <c r="BQ285" s="27">
        <v>1296000</v>
      </c>
      <c r="BR285" s="27"/>
      <c r="BS285" s="27"/>
      <c r="BT285" s="143">
        <f t="shared" si="857"/>
        <v>5.4392829322042112E-2</v>
      </c>
      <c r="BU285" s="27">
        <f t="shared" si="892"/>
        <v>1248000</v>
      </c>
      <c r="BV285" s="28">
        <f t="shared" si="893"/>
        <v>237120</v>
      </c>
      <c r="BW285" s="30">
        <f t="shared" si="894"/>
        <v>1485120</v>
      </c>
      <c r="BX285" s="26">
        <v>1</v>
      </c>
      <c r="BY285" s="28">
        <v>1200000</v>
      </c>
      <c r="BZ285" s="28">
        <v>1296000</v>
      </c>
      <c r="CA285" s="28"/>
      <c r="CB285" s="28"/>
      <c r="CC285" s="177">
        <f t="shared" si="858"/>
        <v>5.4392829322042112E-2</v>
      </c>
      <c r="CD285" s="28">
        <f t="shared" si="895"/>
        <v>1248000</v>
      </c>
      <c r="CE285" s="28">
        <f t="shared" si="896"/>
        <v>237120</v>
      </c>
      <c r="CF285" s="29">
        <f t="shared" si="897"/>
        <v>1485120</v>
      </c>
      <c r="CG285" s="26">
        <v>1</v>
      </c>
      <c r="CH285" s="27">
        <v>960000</v>
      </c>
      <c r="CI285" s="27">
        <v>892800</v>
      </c>
      <c r="CJ285" s="27"/>
      <c r="CK285" s="27"/>
      <c r="CL285" s="143">
        <f t="shared" si="898"/>
        <v>5.1292719878816916E-2</v>
      </c>
      <c r="CM285" s="27">
        <f t="shared" si="899"/>
        <v>926400</v>
      </c>
      <c r="CN285" s="27">
        <f t="shared" si="900"/>
        <v>176016</v>
      </c>
      <c r="CO285" s="28">
        <f t="shared" si="901"/>
        <v>1102416</v>
      </c>
      <c r="CP285" s="26">
        <v>1</v>
      </c>
      <c r="CQ285" s="27">
        <v>960000</v>
      </c>
      <c r="CR285" s="27">
        <v>892800</v>
      </c>
      <c r="CS285" s="27"/>
      <c r="CT285" s="27"/>
      <c r="CU285" s="143">
        <f t="shared" si="859"/>
        <v>5.1292719878816916E-2</v>
      </c>
      <c r="CV285" s="27">
        <f t="shared" si="902"/>
        <v>926400</v>
      </c>
      <c r="CW285" s="28">
        <f t="shared" si="903"/>
        <v>176016</v>
      </c>
      <c r="CX285" s="29">
        <f t="shared" si="904"/>
        <v>1102416</v>
      </c>
      <c r="CY285" s="26">
        <v>1</v>
      </c>
      <c r="CZ285" s="27">
        <v>960000</v>
      </c>
      <c r="DA285" s="27">
        <v>768000</v>
      </c>
      <c r="DB285" s="27"/>
      <c r="DC285" s="27"/>
      <c r="DD285" s="143">
        <f t="shared" si="860"/>
        <v>0.15713484026367722</v>
      </c>
      <c r="DE285" s="27">
        <f t="shared" si="905"/>
        <v>864000</v>
      </c>
      <c r="DF285" s="27">
        <f t="shared" si="906"/>
        <v>164160</v>
      </c>
      <c r="DG285" s="28">
        <f t="shared" si="907"/>
        <v>1028160</v>
      </c>
      <c r="DH285" s="26">
        <v>1</v>
      </c>
      <c r="DI285" s="28">
        <v>960000</v>
      </c>
      <c r="DJ285" s="28">
        <v>1152000</v>
      </c>
      <c r="DK285" s="28"/>
      <c r="DL285" s="177">
        <f t="shared" si="861"/>
        <v>0.12856486930664499</v>
      </c>
      <c r="DM285" s="28">
        <f t="shared" si="908"/>
        <v>1056000</v>
      </c>
      <c r="DN285" s="28">
        <f t="shared" si="909"/>
        <v>200640</v>
      </c>
      <c r="DO285" s="30">
        <f t="shared" si="910"/>
        <v>1256640</v>
      </c>
    </row>
    <row r="286" spans="1:119" ht="21" customHeight="1" x14ac:dyDescent="0.25">
      <c r="A286" s="66" t="s">
        <v>480</v>
      </c>
      <c r="B286" s="67" t="s">
        <v>472</v>
      </c>
      <c r="C286" s="68" t="s">
        <v>481</v>
      </c>
      <c r="D286" s="31" t="s">
        <v>30</v>
      </c>
      <c r="E286" s="32" t="s">
        <v>30</v>
      </c>
      <c r="F286" s="32" t="s">
        <v>30</v>
      </c>
      <c r="G286" s="32" t="s">
        <v>30</v>
      </c>
      <c r="H286" s="32" t="s">
        <v>30</v>
      </c>
      <c r="I286" s="32" t="s">
        <v>30</v>
      </c>
      <c r="J286" s="32" t="s">
        <v>30</v>
      </c>
      <c r="K286" s="32" t="s">
        <v>30</v>
      </c>
      <c r="L286" s="32" t="s">
        <v>30</v>
      </c>
      <c r="M286" s="31" t="s">
        <v>30</v>
      </c>
      <c r="N286" s="32" t="s">
        <v>30</v>
      </c>
      <c r="O286" s="32" t="s">
        <v>30</v>
      </c>
      <c r="P286" s="32" t="s">
        <v>30</v>
      </c>
      <c r="Q286" s="32" t="s">
        <v>30</v>
      </c>
      <c r="R286" s="32" t="s">
        <v>30</v>
      </c>
      <c r="S286" s="32" t="s">
        <v>30</v>
      </c>
      <c r="T286" s="32" t="s">
        <v>30</v>
      </c>
      <c r="U286" s="33" t="s">
        <v>30</v>
      </c>
      <c r="V286" s="31" t="s">
        <v>30</v>
      </c>
      <c r="W286" s="32" t="s">
        <v>30</v>
      </c>
      <c r="X286" s="32" t="s">
        <v>30</v>
      </c>
      <c r="Y286" s="32" t="s">
        <v>30</v>
      </c>
      <c r="Z286" s="32" t="s">
        <v>30</v>
      </c>
      <c r="AA286" s="32" t="s">
        <v>30</v>
      </c>
      <c r="AB286" s="32" t="s">
        <v>30</v>
      </c>
      <c r="AC286" s="32" t="s">
        <v>30</v>
      </c>
      <c r="AD286" s="34" t="s">
        <v>30</v>
      </c>
      <c r="AE286" s="26">
        <v>1</v>
      </c>
      <c r="AF286" s="27">
        <v>1500000</v>
      </c>
      <c r="AG286" s="27">
        <v>1680000</v>
      </c>
      <c r="AH286" s="145"/>
      <c r="AI286" s="145"/>
      <c r="AJ286" s="143">
        <f t="shared" si="852"/>
        <v>8.0049824285269536E-2</v>
      </c>
      <c r="AK286" s="27">
        <f t="shared" si="833"/>
        <v>1590000</v>
      </c>
      <c r="AL286" s="28">
        <f t="shared" si="853"/>
        <v>302100</v>
      </c>
      <c r="AM286" s="30">
        <f t="shared" si="834"/>
        <v>1892100</v>
      </c>
      <c r="AN286" s="26">
        <v>1</v>
      </c>
      <c r="AO286" s="27">
        <v>1500000</v>
      </c>
      <c r="AP286" s="27">
        <v>1983750</v>
      </c>
      <c r="AQ286" s="27"/>
      <c r="AR286" s="27"/>
      <c r="AS286" s="143">
        <f t="shared" si="854"/>
        <v>0.19637626431230276</v>
      </c>
      <c r="AT286" s="27">
        <f t="shared" si="845"/>
        <v>1741875</v>
      </c>
      <c r="AU286" s="28">
        <f t="shared" si="846"/>
        <v>330956.25</v>
      </c>
      <c r="AV286" s="30">
        <f t="shared" si="847"/>
        <v>2072831.25</v>
      </c>
      <c r="AW286" s="26">
        <v>1</v>
      </c>
      <c r="AX286" s="27">
        <v>1500000</v>
      </c>
      <c r="AY286" s="27">
        <v>1725000</v>
      </c>
      <c r="AZ286" s="27"/>
      <c r="BA286" s="27"/>
      <c r="BB286" s="143">
        <f t="shared" si="855"/>
        <v>9.8666062491146164E-2</v>
      </c>
      <c r="BC286" s="27">
        <f t="shared" si="848"/>
        <v>1612500</v>
      </c>
      <c r="BD286" s="27">
        <f t="shared" si="849"/>
        <v>306375</v>
      </c>
      <c r="BE286" s="27">
        <f t="shared" si="850"/>
        <v>1918875</v>
      </c>
      <c r="BF286" s="26">
        <v>1</v>
      </c>
      <c r="BG286" s="27">
        <v>1200000</v>
      </c>
      <c r="BH286" s="27">
        <v>1140000</v>
      </c>
      <c r="BI286" s="27"/>
      <c r="BJ286" s="27"/>
      <c r="BK286" s="143">
        <f t="shared" si="856"/>
        <v>3.6261886214694741E-2</v>
      </c>
      <c r="BL286" s="27">
        <f t="shared" si="870"/>
        <v>1170000</v>
      </c>
      <c r="BM286" s="27">
        <f t="shared" si="871"/>
        <v>222300</v>
      </c>
      <c r="BN286" s="28">
        <f t="shared" si="872"/>
        <v>1392300</v>
      </c>
      <c r="BO286" s="26">
        <v>1</v>
      </c>
      <c r="BP286" s="27">
        <v>1200000</v>
      </c>
      <c r="BQ286" s="27">
        <v>1296000</v>
      </c>
      <c r="BR286" s="27"/>
      <c r="BS286" s="27"/>
      <c r="BT286" s="143">
        <f t="shared" si="857"/>
        <v>5.4392829322042112E-2</v>
      </c>
      <c r="BU286" s="27">
        <f t="shared" si="892"/>
        <v>1248000</v>
      </c>
      <c r="BV286" s="28">
        <f t="shared" si="893"/>
        <v>237120</v>
      </c>
      <c r="BW286" s="30">
        <f t="shared" si="894"/>
        <v>1485120</v>
      </c>
      <c r="BX286" s="26">
        <v>1</v>
      </c>
      <c r="BY286" s="28">
        <v>1200000</v>
      </c>
      <c r="BZ286" s="28">
        <v>1296000</v>
      </c>
      <c r="CA286" s="28"/>
      <c r="CB286" s="28"/>
      <c r="CC286" s="177">
        <f t="shared" si="858"/>
        <v>5.4392829322042112E-2</v>
      </c>
      <c r="CD286" s="28">
        <f t="shared" si="895"/>
        <v>1248000</v>
      </c>
      <c r="CE286" s="28">
        <f t="shared" si="896"/>
        <v>237120</v>
      </c>
      <c r="CF286" s="29">
        <f t="shared" si="897"/>
        <v>1485120</v>
      </c>
      <c r="CG286" s="26">
        <v>1</v>
      </c>
      <c r="CH286" s="27">
        <v>960000</v>
      </c>
      <c r="CI286" s="27">
        <v>892800</v>
      </c>
      <c r="CJ286" s="27"/>
      <c r="CK286" s="27"/>
      <c r="CL286" s="143">
        <f t="shared" si="898"/>
        <v>5.1292719878816916E-2</v>
      </c>
      <c r="CM286" s="27">
        <f t="shared" si="899"/>
        <v>926400</v>
      </c>
      <c r="CN286" s="27">
        <f t="shared" si="900"/>
        <v>176016</v>
      </c>
      <c r="CO286" s="28">
        <f t="shared" si="901"/>
        <v>1102416</v>
      </c>
      <c r="CP286" s="26">
        <v>1</v>
      </c>
      <c r="CQ286" s="27">
        <v>960000</v>
      </c>
      <c r="CR286" s="27">
        <v>892800</v>
      </c>
      <c r="CS286" s="27"/>
      <c r="CT286" s="27"/>
      <c r="CU286" s="143">
        <f t="shared" si="859"/>
        <v>5.1292719878816916E-2</v>
      </c>
      <c r="CV286" s="27">
        <f t="shared" si="902"/>
        <v>926400</v>
      </c>
      <c r="CW286" s="28">
        <f t="shared" si="903"/>
        <v>176016</v>
      </c>
      <c r="CX286" s="29">
        <f t="shared" si="904"/>
        <v>1102416</v>
      </c>
      <c r="CY286" s="26">
        <v>1</v>
      </c>
      <c r="CZ286" s="27">
        <v>960000</v>
      </c>
      <c r="DA286" s="27">
        <v>768000</v>
      </c>
      <c r="DB286" s="27"/>
      <c r="DC286" s="27"/>
      <c r="DD286" s="143">
        <f t="shared" si="860"/>
        <v>0.15713484026367722</v>
      </c>
      <c r="DE286" s="27">
        <f t="shared" si="905"/>
        <v>864000</v>
      </c>
      <c r="DF286" s="27">
        <f t="shared" si="906"/>
        <v>164160</v>
      </c>
      <c r="DG286" s="28">
        <f t="shared" si="907"/>
        <v>1028160</v>
      </c>
      <c r="DH286" s="26">
        <v>1</v>
      </c>
      <c r="DI286" s="28">
        <v>960000</v>
      </c>
      <c r="DJ286" s="28">
        <v>1152000</v>
      </c>
      <c r="DK286" s="28"/>
      <c r="DL286" s="177">
        <f t="shared" si="861"/>
        <v>0.12856486930664499</v>
      </c>
      <c r="DM286" s="28">
        <f t="shared" si="908"/>
        <v>1056000</v>
      </c>
      <c r="DN286" s="28">
        <f t="shared" si="909"/>
        <v>200640</v>
      </c>
      <c r="DO286" s="30">
        <f t="shared" si="910"/>
        <v>1256640</v>
      </c>
    </row>
    <row r="287" spans="1:119" ht="21" customHeight="1" x14ac:dyDescent="0.25">
      <c r="A287" s="66" t="s">
        <v>482</v>
      </c>
      <c r="B287" s="67" t="s">
        <v>472</v>
      </c>
      <c r="C287" s="68" t="s">
        <v>483</v>
      </c>
      <c r="D287" s="31" t="s">
        <v>30</v>
      </c>
      <c r="E287" s="32" t="s">
        <v>30</v>
      </c>
      <c r="F287" s="32" t="s">
        <v>30</v>
      </c>
      <c r="G287" s="32" t="s">
        <v>30</v>
      </c>
      <c r="H287" s="32" t="s">
        <v>30</v>
      </c>
      <c r="I287" s="32" t="s">
        <v>30</v>
      </c>
      <c r="J287" s="32" t="s">
        <v>30</v>
      </c>
      <c r="K287" s="32" t="s">
        <v>30</v>
      </c>
      <c r="L287" s="32" t="s">
        <v>30</v>
      </c>
      <c r="M287" s="31" t="s">
        <v>30</v>
      </c>
      <c r="N287" s="32" t="s">
        <v>30</v>
      </c>
      <c r="O287" s="32" t="s">
        <v>30</v>
      </c>
      <c r="P287" s="32" t="s">
        <v>30</v>
      </c>
      <c r="Q287" s="32" t="s">
        <v>30</v>
      </c>
      <c r="R287" s="32" t="s">
        <v>30</v>
      </c>
      <c r="S287" s="32" t="s">
        <v>30</v>
      </c>
      <c r="T287" s="32" t="s">
        <v>30</v>
      </c>
      <c r="U287" s="33" t="s">
        <v>30</v>
      </c>
      <c r="V287" s="31" t="s">
        <v>30</v>
      </c>
      <c r="W287" s="32" t="s">
        <v>30</v>
      </c>
      <c r="X287" s="32" t="s">
        <v>30</v>
      </c>
      <c r="Y287" s="32" t="s">
        <v>30</v>
      </c>
      <c r="Z287" s="32" t="s">
        <v>30</v>
      </c>
      <c r="AA287" s="32" t="s">
        <v>30</v>
      </c>
      <c r="AB287" s="32" t="s">
        <v>30</v>
      </c>
      <c r="AC287" s="32" t="s">
        <v>30</v>
      </c>
      <c r="AD287" s="34" t="s">
        <v>30</v>
      </c>
      <c r="AE287" s="26">
        <v>1</v>
      </c>
      <c r="AF287" s="27">
        <v>2500000</v>
      </c>
      <c r="AG287" s="27">
        <v>2800000</v>
      </c>
      <c r="AH287" s="145"/>
      <c r="AI287" s="145"/>
      <c r="AJ287" s="143">
        <f t="shared" si="852"/>
        <v>8.0049824285269522E-2</v>
      </c>
      <c r="AK287" s="27">
        <f t="shared" si="833"/>
        <v>2650000</v>
      </c>
      <c r="AL287" s="28">
        <f t="shared" si="853"/>
        <v>503500</v>
      </c>
      <c r="AM287" s="30">
        <f t="shared" si="834"/>
        <v>3153500</v>
      </c>
      <c r="AN287" s="26">
        <v>1</v>
      </c>
      <c r="AO287" s="27">
        <v>2500000</v>
      </c>
      <c r="AP287" s="27">
        <v>3306250</v>
      </c>
      <c r="AQ287" s="27"/>
      <c r="AR287" s="27"/>
      <c r="AS287" s="143">
        <f t="shared" si="854"/>
        <v>0.19637626431230276</v>
      </c>
      <c r="AT287" s="27">
        <f t="shared" si="845"/>
        <v>2903125</v>
      </c>
      <c r="AU287" s="28">
        <f t="shared" si="846"/>
        <v>551593.75</v>
      </c>
      <c r="AV287" s="30">
        <f t="shared" si="847"/>
        <v>3454718.75</v>
      </c>
      <c r="AW287" s="26">
        <v>1</v>
      </c>
      <c r="AX287" s="27">
        <v>2500000</v>
      </c>
      <c r="AY287" s="27">
        <v>2875000</v>
      </c>
      <c r="AZ287" s="27"/>
      <c r="BA287" s="27"/>
      <c r="BB287" s="143">
        <f t="shared" si="855"/>
        <v>9.8666062491146178E-2</v>
      </c>
      <c r="BC287" s="27">
        <f t="shared" si="848"/>
        <v>2687500</v>
      </c>
      <c r="BD287" s="27">
        <f t="shared" si="849"/>
        <v>510625</v>
      </c>
      <c r="BE287" s="27">
        <f t="shared" si="850"/>
        <v>3198125</v>
      </c>
      <c r="BF287" s="26">
        <v>1</v>
      </c>
      <c r="BG287" s="27">
        <v>2000000</v>
      </c>
      <c r="BH287" s="27">
        <v>1900000</v>
      </c>
      <c r="BI287" s="27"/>
      <c r="BJ287" s="27"/>
      <c r="BK287" s="143">
        <f t="shared" si="856"/>
        <v>3.6261886214694748E-2</v>
      </c>
      <c r="BL287" s="27">
        <f t="shared" si="870"/>
        <v>1950000</v>
      </c>
      <c r="BM287" s="27">
        <f t="shared" si="871"/>
        <v>370500</v>
      </c>
      <c r="BN287" s="28">
        <f t="shared" si="872"/>
        <v>2320500</v>
      </c>
      <c r="BO287" s="26">
        <v>1</v>
      </c>
      <c r="BP287" s="27">
        <v>2000000</v>
      </c>
      <c r="BQ287" s="27">
        <v>2160000</v>
      </c>
      <c r="BR287" s="27"/>
      <c r="BS287" s="27"/>
      <c r="BT287" s="143">
        <f t="shared" si="857"/>
        <v>5.4392829322042119E-2</v>
      </c>
      <c r="BU287" s="27">
        <f t="shared" si="892"/>
        <v>2080000</v>
      </c>
      <c r="BV287" s="28">
        <f t="shared" si="893"/>
        <v>395200</v>
      </c>
      <c r="BW287" s="30">
        <f t="shared" si="894"/>
        <v>2475200</v>
      </c>
      <c r="BX287" s="26">
        <v>1</v>
      </c>
      <c r="BY287" s="28">
        <v>2000000</v>
      </c>
      <c r="BZ287" s="28">
        <v>2160000</v>
      </c>
      <c r="CA287" s="28"/>
      <c r="CB287" s="28"/>
      <c r="CC287" s="177">
        <f t="shared" si="858"/>
        <v>5.4392829322042119E-2</v>
      </c>
      <c r="CD287" s="28">
        <f t="shared" si="895"/>
        <v>2080000</v>
      </c>
      <c r="CE287" s="28">
        <f t="shared" si="896"/>
        <v>395200</v>
      </c>
      <c r="CF287" s="29">
        <f t="shared" si="897"/>
        <v>2475200</v>
      </c>
      <c r="CG287" s="26">
        <v>1</v>
      </c>
      <c r="CH287" s="27">
        <v>1600000</v>
      </c>
      <c r="CI287" s="27">
        <v>1488000</v>
      </c>
      <c r="CJ287" s="27"/>
      <c r="CK287" s="27"/>
      <c r="CL287" s="143">
        <f t="shared" si="898"/>
        <v>5.1292719878816916E-2</v>
      </c>
      <c r="CM287" s="27">
        <f t="shared" si="899"/>
        <v>1544000</v>
      </c>
      <c r="CN287" s="27">
        <f t="shared" si="900"/>
        <v>293360</v>
      </c>
      <c r="CO287" s="28">
        <f t="shared" si="901"/>
        <v>1837360</v>
      </c>
      <c r="CP287" s="26">
        <v>1</v>
      </c>
      <c r="CQ287" s="27">
        <v>1600000</v>
      </c>
      <c r="CR287" s="27">
        <v>1488000</v>
      </c>
      <c r="CS287" s="27"/>
      <c r="CT287" s="27"/>
      <c r="CU287" s="143">
        <f t="shared" si="859"/>
        <v>5.1292719878816916E-2</v>
      </c>
      <c r="CV287" s="27">
        <f t="shared" si="902"/>
        <v>1544000</v>
      </c>
      <c r="CW287" s="28">
        <f t="shared" si="903"/>
        <v>293360</v>
      </c>
      <c r="CX287" s="29">
        <f t="shared" si="904"/>
        <v>1837360</v>
      </c>
      <c r="CY287" s="26">
        <v>1</v>
      </c>
      <c r="CZ287" s="27">
        <v>1600000</v>
      </c>
      <c r="DA287" s="27">
        <v>1280000</v>
      </c>
      <c r="DB287" s="27"/>
      <c r="DC287" s="27"/>
      <c r="DD287" s="143">
        <f t="shared" si="860"/>
        <v>0.15713484026367722</v>
      </c>
      <c r="DE287" s="27">
        <f t="shared" si="905"/>
        <v>1440000</v>
      </c>
      <c r="DF287" s="27">
        <f t="shared" si="906"/>
        <v>273600</v>
      </c>
      <c r="DG287" s="28">
        <f t="shared" si="907"/>
        <v>1713600</v>
      </c>
      <c r="DH287" s="26">
        <v>1</v>
      </c>
      <c r="DI287" s="28">
        <v>1600000</v>
      </c>
      <c r="DJ287" s="28">
        <v>1920000</v>
      </c>
      <c r="DK287" s="28"/>
      <c r="DL287" s="177">
        <f t="shared" si="861"/>
        <v>0.12856486930664501</v>
      </c>
      <c r="DM287" s="28">
        <f t="shared" si="908"/>
        <v>1760000</v>
      </c>
      <c r="DN287" s="28">
        <f t="shared" si="909"/>
        <v>334400</v>
      </c>
      <c r="DO287" s="30">
        <f t="shared" si="910"/>
        <v>2094400</v>
      </c>
    </row>
    <row r="288" spans="1:119" ht="21" customHeight="1" x14ac:dyDescent="0.25">
      <c r="A288" s="66" t="s">
        <v>484</v>
      </c>
      <c r="B288" s="67" t="s">
        <v>485</v>
      </c>
      <c r="C288" s="68" t="s">
        <v>486</v>
      </c>
      <c r="D288" s="26">
        <v>1</v>
      </c>
      <c r="E288" s="27">
        <v>1800000</v>
      </c>
      <c r="F288" s="27">
        <v>1800000</v>
      </c>
      <c r="G288" s="133"/>
      <c r="H288" s="133"/>
      <c r="I288" s="143">
        <f t="shared" ref="I288:I313" si="911">+STDEVA(E288:F288)/AVERAGE(E288:F288)</f>
        <v>0</v>
      </c>
      <c r="J288" s="27">
        <f>+AVERAGE(E288:F288)</f>
        <v>1800000</v>
      </c>
      <c r="K288" s="28">
        <f t="shared" ref="K288:K313" si="912">J288*19%</f>
        <v>342000</v>
      </c>
      <c r="L288" s="29">
        <f t="shared" si="862"/>
        <v>2142000</v>
      </c>
      <c r="M288" s="26">
        <v>1</v>
      </c>
      <c r="N288" s="27">
        <v>1800000</v>
      </c>
      <c r="O288" s="27">
        <v>1980000</v>
      </c>
      <c r="P288" s="148"/>
      <c r="Q288" s="148"/>
      <c r="R288" s="143">
        <f t="shared" ref="R288:R341" si="913">+STDEVA(N288:O288)/AVERAGE(N288:O288)</f>
        <v>6.7343502970147379E-2</v>
      </c>
      <c r="S288" s="27">
        <f t="shared" ref="S288:S313" si="914">+AVERAGE(N288:P288)</f>
        <v>1890000</v>
      </c>
      <c r="T288" s="28">
        <f t="shared" ref="T288:T313" si="915">+S288*19%</f>
        <v>359100</v>
      </c>
      <c r="U288" s="30">
        <f t="shared" ref="U288:U313" si="916">+T288+S288</f>
        <v>2249100</v>
      </c>
      <c r="V288" s="26">
        <v>1</v>
      </c>
      <c r="W288" s="27">
        <v>1800000</v>
      </c>
      <c r="X288" s="27">
        <v>1944000</v>
      </c>
      <c r="Y288" s="145"/>
      <c r="Z288" s="145"/>
      <c r="AA288" s="143">
        <f t="shared" ref="AA288:AA341" si="917">+STDEVA(W288:X288)/AVERAGE(W288:X288)</f>
        <v>5.4392829322042112E-2</v>
      </c>
      <c r="AB288" s="27">
        <f t="shared" ref="AB288:AB313" si="918">+AVERAGE(W288:Y288)</f>
        <v>1872000</v>
      </c>
      <c r="AC288" s="28">
        <f t="shared" ref="AC288:AC341" si="919">+AB288*19%</f>
        <v>355680</v>
      </c>
      <c r="AD288" s="29">
        <f t="shared" ref="AD288:AD313" si="920">+AC288+AB288</f>
        <v>2227680</v>
      </c>
      <c r="AE288" s="26">
        <v>1</v>
      </c>
      <c r="AF288" s="27">
        <v>1800000</v>
      </c>
      <c r="AG288" s="27">
        <v>2016000</v>
      </c>
      <c r="AH288" s="145"/>
      <c r="AI288" s="145"/>
      <c r="AJ288" s="143">
        <f t="shared" si="852"/>
        <v>8.0049824285269536E-2</v>
      </c>
      <c r="AK288" s="27">
        <f t="shared" si="833"/>
        <v>1908000</v>
      </c>
      <c r="AL288" s="28">
        <f t="shared" si="853"/>
        <v>362520</v>
      </c>
      <c r="AM288" s="30">
        <f t="shared" si="834"/>
        <v>2270520</v>
      </c>
      <c r="AN288" s="26">
        <v>1</v>
      </c>
      <c r="AO288" s="27">
        <v>1800000</v>
      </c>
      <c r="AP288" s="27">
        <v>2380500</v>
      </c>
      <c r="AQ288" s="145"/>
      <c r="AR288" s="145"/>
      <c r="AS288" s="143">
        <f t="shared" si="854"/>
        <v>0.19637626431230273</v>
      </c>
      <c r="AT288" s="27">
        <f t="shared" si="845"/>
        <v>2090250</v>
      </c>
      <c r="AU288" s="28">
        <f t="shared" si="846"/>
        <v>397147.5</v>
      </c>
      <c r="AV288" s="30">
        <f t="shared" si="847"/>
        <v>2487397.5</v>
      </c>
      <c r="AW288" s="26">
        <v>1</v>
      </c>
      <c r="AX288" s="27">
        <v>1800000</v>
      </c>
      <c r="AY288" s="27">
        <v>2070000</v>
      </c>
      <c r="AZ288" s="145"/>
      <c r="BA288" s="145"/>
      <c r="BB288" s="143">
        <f t="shared" si="855"/>
        <v>9.8666062491146164E-2</v>
      </c>
      <c r="BC288" s="27">
        <f t="shared" si="848"/>
        <v>1935000</v>
      </c>
      <c r="BD288" s="27">
        <f t="shared" si="849"/>
        <v>367650</v>
      </c>
      <c r="BE288" s="27">
        <f t="shared" si="850"/>
        <v>2302650</v>
      </c>
      <c r="BF288" s="26">
        <v>1</v>
      </c>
      <c r="BG288" s="27">
        <v>1440000</v>
      </c>
      <c r="BH288" s="27">
        <v>1368000</v>
      </c>
      <c r="BI288" s="145"/>
      <c r="BJ288" s="145"/>
      <c r="BK288" s="143">
        <f t="shared" si="856"/>
        <v>3.6261886214694741E-2</v>
      </c>
      <c r="BL288" s="27">
        <f t="shared" si="870"/>
        <v>1404000</v>
      </c>
      <c r="BM288" s="27">
        <f t="shared" si="871"/>
        <v>266760</v>
      </c>
      <c r="BN288" s="28">
        <f t="shared" si="872"/>
        <v>1670760</v>
      </c>
      <c r="BO288" s="26">
        <v>1</v>
      </c>
      <c r="BP288" s="27">
        <v>1440000</v>
      </c>
      <c r="BQ288" s="27">
        <v>1555200</v>
      </c>
      <c r="BR288" s="148"/>
      <c r="BS288" s="148"/>
      <c r="BT288" s="143">
        <f t="shared" si="857"/>
        <v>5.4392829322042119E-2</v>
      </c>
      <c r="BU288" s="27">
        <f t="shared" si="892"/>
        <v>1497600</v>
      </c>
      <c r="BV288" s="28">
        <f t="shared" si="893"/>
        <v>284544</v>
      </c>
      <c r="BW288" s="30">
        <f t="shared" si="894"/>
        <v>1782144</v>
      </c>
      <c r="BX288" s="26">
        <v>1</v>
      </c>
      <c r="BY288" s="28">
        <v>1440000</v>
      </c>
      <c r="BZ288" s="28">
        <v>1555200</v>
      </c>
      <c r="CA288" s="156"/>
      <c r="CB288" s="156"/>
      <c r="CC288" s="177">
        <f t="shared" si="858"/>
        <v>5.4392829322042119E-2</v>
      </c>
      <c r="CD288" s="28">
        <f t="shared" si="895"/>
        <v>1497600</v>
      </c>
      <c r="CE288" s="28">
        <f t="shared" si="896"/>
        <v>284544</v>
      </c>
      <c r="CF288" s="29">
        <f t="shared" si="897"/>
        <v>1782144</v>
      </c>
      <c r="CG288" s="26">
        <v>1</v>
      </c>
      <c r="CH288" s="27">
        <v>1152000</v>
      </c>
      <c r="CI288" s="27">
        <v>1071360</v>
      </c>
      <c r="CJ288" s="148"/>
      <c r="CK288" s="148"/>
      <c r="CL288" s="143">
        <f t="shared" si="898"/>
        <v>5.1292719878816923E-2</v>
      </c>
      <c r="CM288" s="27">
        <f t="shared" si="899"/>
        <v>1111680</v>
      </c>
      <c r="CN288" s="27">
        <f t="shared" si="900"/>
        <v>211219.20000000001</v>
      </c>
      <c r="CO288" s="28">
        <f t="shared" si="901"/>
        <v>1322899.2</v>
      </c>
      <c r="CP288" s="26">
        <v>1</v>
      </c>
      <c r="CQ288" s="27">
        <v>1152000</v>
      </c>
      <c r="CR288" s="27">
        <v>1071360</v>
      </c>
      <c r="CS288" s="148"/>
      <c r="CT288" s="148"/>
      <c r="CU288" s="143">
        <f t="shared" si="859"/>
        <v>5.1292719878816923E-2</v>
      </c>
      <c r="CV288" s="27">
        <f t="shared" si="902"/>
        <v>1111680</v>
      </c>
      <c r="CW288" s="28">
        <f t="shared" si="903"/>
        <v>211219.20000000001</v>
      </c>
      <c r="CX288" s="29">
        <f t="shared" si="904"/>
        <v>1322899.2</v>
      </c>
      <c r="CY288" s="26">
        <v>1</v>
      </c>
      <c r="CZ288" s="27">
        <v>1152000</v>
      </c>
      <c r="DA288" s="27">
        <v>921600</v>
      </c>
      <c r="DB288" s="133"/>
      <c r="DC288" s="133"/>
      <c r="DD288" s="143">
        <f t="shared" si="860"/>
        <v>0.15713484026367724</v>
      </c>
      <c r="DE288" s="27">
        <f t="shared" si="905"/>
        <v>1036800</v>
      </c>
      <c r="DF288" s="27">
        <f t="shared" si="906"/>
        <v>196992</v>
      </c>
      <c r="DG288" s="28">
        <f t="shared" si="907"/>
        <v>1233792</v>
      </c>
      <c r="DH288" s="26">
        <v>1</v>
      </c>
      <c r="DI288" s="28">
        <v>1152000</v>
      </c>
      <c r="DJ288" s="28">
        <v>1382400</v>
      </c>
      <c r="DK288" s="182"/>
      <c r="DL288" s="177">
        <f t="shared" si="861"/>
        <v>0.12856486930664501</v>
      </c>
      <c r="DM288" s="28">
        <f t="shared" si="908"/>
        <v>1267200</v>
      </c>
      <c r="DN288" s="28">
        <f t="shared" si="909"/>
        <v>240768</v>
      </c>
      <c r="DO288" s="30">
        <f t="shared" si="910"/>
        <v>1507968</v>
      </c>
    </row>
    <row r="289" spans="1:119" ht="21" customHeight="1" x14ac:dyDescent="0.25">
      <c r="A289" s="66" t="s">
        <v>487</v>
      </c>
      <c r="B289" s="67" t="s">
        <v>485</v>
      </c>
      <c r="C289" s="68" t="s">
        <v>488</v>
      </c>
      <c r="D289" s="26">
        <v>1</v>
      </c>
      <c r="E289" s="27">
        <v>1800000</v>
      </c>
      <c r="F289" s="27">
        <v>1800000</v>
      </c>
      <c r="G289" s="133"/>
      <c r="H289" s="133"/>
      <c r="I289" s="143">
        <f t="shared" si="911"/>
        <v>0</v>
      </c>
      <c r="J289" s="27">
        <f t="shared" si="851"/>
        <v>1800000</v>
      </c>
      <c r="K289" s="28">
        <f t="shared" si="912"/>
        <v>342000</v>
      </c>
      <c r="L289" s="29">
        <f t="shared" si="862"/>
        <v>2142000</v>
      </c>
      <c r="M289" s="26">
        <v>1</v>
      </c>
      <c r="N289" s="27">
        <v>1800000</v>
      </c>
      <c r="O289" s="27">
        <v>1980000</v>
      </c>
      <c r="P289" s="148"/>
      <c r="Q289" s="148"/>
      <c r="R289" s="143">
        <f t="shared" si="913"/>
        <v>6.7343502970147379E-2</v>
      </c>
      <c r="S289" s="27">
        <f t="shared" si="914"/>
        <v>1890000</v>
      </c>
      <c r="T289" s="28">
        <f t="shared" si="915"/>
        <v>359100</v>
      </c>
      <c r="U289" s="30">
        <f t="shared" si="916"/>
        <v>2249100</v>
      </c>
      <c r="V289" s="26">
        <v>1</v>
      </c>
      <c r="W289" s="27">
        <v>1800000</v>
      </c>
      <c r="X289" s="27">
        <v>1944000</v>
      </c>
      <c r="Y289" s="145"/>
      <c r="Z289" s="145"/>
      <c r="AA289" s="143">
        <f t="shared" si="917"/>
        <v>5.4392829322042112E-2</v>
      </c>
      <c r="AB289" s="27">
        <f t="shared" si="918"/>
        <v>1872000</v>
      </c>
      <c r="AC289" s="28">
        <f t="shared" si="919"/>
        <v>355680</v>
      </c>
      <c r="AD289" s="29">
        <f t="shared" si="920"/>
        <v>2227680</v>
      </c>
      <c r="AE289" s="26">
        <v>1</v>
      </c>
      <c r="AF289" s="27">
        <v>1800000</v>
      </c>
      <c r="AG289" s="27">
        <v>2016000</v>
      </c>
      <c r="AH289" s="145"/>
      <c r="AI289" s="145"/>
      <c r="AJ289" s="143">
        <f t="shared" si="852"/>
        <v>8.0049824285269536E-2</v>
      </c>
      <c r="AK289" s="27">
        <f t="shared" si="833"/>
        <v>1908000</v>
      </c>
      <c r="AL289" s="28">
        <f t="shared" si="853"/>
        <v>362520</v>
      </c>
      <c r="AM289" s="30">
        <f t="shared" si="834"/>
        <v>2270520</v>
      </c>
      <c r="AN289" s="26">
        <v>1</v>
      </c>
      <c r="AO289" s="27">
        <v>1800000</v>
      </c>
      <c r="AP289" s="27">
        <v>2380500</v>
      </c>
      <c r="AQ289" s="145"/>
      <c r="AR289" s="145"/>
      <c r="AS289" s="143">
        <f t="shared" si="854"/>
        <v>0.19637626431230273</v>
      </c>
      <c r="AT289" s="27">
        <f t="shared" si="845"/>
        <v>2090250</v>
      </c>
      <c r="AU289" s="28">
        <f t="shared" si="846"/>
        <v>397147.5</v>
      </c>
      <c r="AV289" s="30">
        <f t="shared" si="847"/>
        <v>2487397.5</v>
      </c>
      <c r="AW289" s="26">
        <v>1</v>
      </c>
      <c r="AX289" s="27">
        <v>1800000</v>
      </c>
      <c r="AY289" s="27">
        <v>2070000</v>
      </c>
      <c r="AZ289" s="145"/>
      <c r="BA289" s="145"/>
      <c r="BB289" s="143">
        <f t="shared" si="855"/>
        <v>9.8666062491146164E-2</v>
      </c>
      <c r="BC289" s="27">
        <f t="shared" si="848"/>
        <v>1935000</v>
      </c>
      <c r="BD289" s="27">
        <f t="shared" si="849"/>
        <v>367650</v>
      </c>
      <c r="BE289" s="27">
        <f t="shared" si="850"/>
        <v>2302650</v>
      </c>
      <c r="BF289" s="26">
        <v>1</v>
      </c>
      <c r="BG289" s="27">
        <v>1440000</v>
      </c>
      <c r="BH289" s="27">
        <v>1368000</v>
      </c>
      <c r="BI289" s="145"/>
      <c r="BJ289" s="145"/>
      <c r="BK289" s="143">
        <f t="shared" si="856"/>
        <v>3.6261886214694741E-2</v>
      </c>
      <c r="BL289" s="27">
        <f t="shared" si="870"/>
        <v>1404000</v>
      </c>
      <c r="BM289" s="27">
        <f t="shared" si="871"/>
        <v>266760</v>
      </c>
      <c r="BN289" s="28">
        <f t="shared" si="872"/>
        <v>1670760</v>
      </c>
      <c r="BO289" s="26">
        <v>1</v>
      </c>
      <c r="BP289" s="27">
        <v>1440000</v>
      </c>
      <c r="BQ289" s="27">
        <v>1555200</v>
      </c>
      <c r="BR289" s="148"/>
      <c r="BS289" s="148"/>
      <c r="BT289" s="143">
        <f t="shared" si="857"/>
        <v>5.4392829322042119E-2</v>
      </c>
      <c r="BU289" s="27">
        <f t="shared" si="892"/>
        <v>1497600</v>
      </c>
      <c r="BV289" s="28">
        <f t="shared" si="893"/>
        <v>284544</v>
      </c>
      <c r="BW289" s="30">
        <f t="shared" si="894"/>
        <v>1782144</v>
      </c>
      <c r="BX289" s="26">
        <v>1</v>
      </c>
      <c r="BY289" s="28">
        <v>1440000</v>
      </c>
      <c r="BZ289" s="28">
        <v>1555200</v>
      </c>
      <c r="CA289" s="156"/>
      <c r="CB289" s="156"/>
      <c r="CC289" s="177">
        <f t="shared" si="858"/>
        <v>5.4392829322042119E-2</v>
      </c>
      <c r="CD289" s="28">
        <f t="shared" si="895"/>
        <v>1497600</v>
      </c>
      <c r="CE289" s="28">
        <f t="shared" si="896"/>
        <v>284544</v>
      </c>
      <c r="CF289" s="29">
        <f t="shared" si="897"/>
        <v>1782144</v>
      </c>
      <c r="CG289" s="26">
        <v>1</v>
      </c>
      <c r="CH289" s="27">
        <v>1152000</v>
      </c>
      <c r="CI289" s="27">
        <v>1071360</v>
      </c>
      <c r="CJ289" s="148"/>
      <c r="CK289" s="148"/>
      <c r="CL289" s="143">
        <f t="shared" si="898"/>
        <v>5.1292719878816923E-2</v>
      </c>
      <c r="CM289" s="27">
        <f t="shared" si="899"/>
        <v>1111680</v>
      </c>
      <c r="CN289" s="27">
        <f t="shared" si="900"/>
        <v>211219.20000000001</v>
      </c>
      <c r="CO289" s="28">
        <f t="shared" si="901"/>
        <v>1322899.2</v>
      </c>
      <c r="CP289" s="26">
        <v>1</v>
      </c>
      <c r="CQ289" s="27">
        <v>1152000</v>
      </c>
      <c r="CR289" s="27">
        <v>1071360</v>
      </c>
      <c r="CS289" s="148"/>
      <c r="CT289" s="148"/>
      <c r="CU289" s="143">
        <f t="shared" si="859"/>
        <v>5.1292719878816923E-2</v>
      </c>
      <c r="CV289" s="27">
        <f t="shared" si="902"/>
        <v>1111680</v>
      </c>
      <c r="CW289" s="28">
        <f t="shared" si="903"/>
        <v>211219.20000000001</v>
      </c>
      <c r="CX289" s="29">
        <f t="shared" si="904"/>
        <v>1322899.2</v>
      </c>
      <c r="CY289" s="26">
        <v>1</v>
      </c>
      <c r="CZ289" s="27">
        <v>1152000</v>
      </c>
      <c r="DA289" s="27">
        <v>921600</v>
      </c>
      <c r="DB289" s="133"/>
      <c r="DC289" s="133"/>
      <c r="DD289" s="143">
        <f t="shared" si="860"/>
        <v>0.15713484026367724</v>
      </c>
      <c r="DE289" s="27">
        <f t="shared" si="905"/>
        <v>1036800</v>
      </c>
      <c r="DF289" s="27">
        <f t="shared" si="906"/>
        <v>196992</v>
      </c>
      <c r="DG289" s="28">
        <f t="shared" si="907"/>
        <v>1233792</v>
      </c>
      <c r="DH289" s="26">
        <v>1</v>
      </c>
      <c r="DI289" s="28">
        <v>1152000</v>
      </c>
      <c r="DJ289" s="28">
        <v>1382400</v>
      </c>
      <c r="DK289" s="182"/>
      <c r="DL289" s="177">
        <f t="shared" si="861"/>
        <v>0.12856486930664501</v>
      </c>
      <c r="DM289" s="28">
        <f t="shared" si="908"/>
        <v>1267200</v>
      </c>
      <c r="DN289" s="28">
        <f t="shared" si="909"/>
        <v>240768</v>
      </c>
      <c r="DO289" s="30">
        <f t="shared" si="910"/>
        <v>1507968</v>
      </c>
    </row>
    <row r="290" spans="1:119" ht="21" customHeight="1" x14ac:dyDescent="0.25">
      <c r="A290" s="66" t="s">
        <v>489</v>
      </c>
      <c r="B290" s="67" t="s">
        <v>485</v>
      </c>
      <c r="C290" s="68" t="s">
        <v>490</v>
      </c>
      <c r="D290" s="26">
        <v>1</v>
      </c>
      <c r="E290" s="27">
        <v>3000000</v>
      </c>
      <c r="F290" s="27">
        <v>3000000</v>
      </c>
      <c r="G290" s="133"/>
      <c r="H290" s="133"/>
      <c r="I290" s="143">
        <f t="shared" si="911"/>
        <v>0</v>
      </c>
      <c r="J290" s="27">
        <f t="shared" si="851"/>
        <v>3000000</v>
      </c>
      <c r="K290" s="28">
        <f t="shared" si="912"/>
        <v>570000</v>
      </c>
      <c r="L290" s="29">
        <f t="shared" si="862"/>
        <v>3570000</v>
      </c>
      <c r="M290" s="26">
        <v>1</v>
      </c>
      <c r="N290" s="27">
        <v>3000000</v>
      </c>
      <c r="O290" s="27">
        <v>3300000</v>
      </c>
      <c r="P290" s="148"/>
      <c r="Q290" s="148"/>
      <c r="R290" s="143">
        <f t="shared" si="913"/>
        <v>6.7343502970147379E-2</v>
      </c>
      <c r="S290" s="27">
        <f t="shared" si="914"/>
        <v>3150000</v>
      </c>
      <c r="T290" s="28">
        <f t="shared" si="915"/>
        <v>598500</v>
      </c>
      <c r="U290" s="30">
        <f t="shared" si="916"/>
        <v>3748500</v>
      </c>
      <c r="V290" s="26">
        <v>1</v>
      </c>
      <c r="W290" s="27">
        <v>3000000</v>
      </c>
      <c r="X290" s="27">
        <v>3240000</v>
      </c>
      <c r="Y290" s="145"/>
      <c r="Z290" s="145"/>
      <c r="AA290" s="143">
        <f t="shared" si="917"/>
        <v>5.4392829322042112E-2</v>
      </c>
      <c r="AB290" s="27">
        <f t="shared" si="918"/>
        <v>3120000</v>
      </c>
      <c r="AC290" s="28">
        <f t="shared" si="919"/>
        <v>592800</v>
      </c>
      <c r="AD290" s="29">
        <f t="shared" si="920"/>
        <v>3712800</v>
      </c>
      <c r="AE290" s="26">
        <v>1</v>
      </c>
      <c r="AF290" s="27">
        <v>3000000</v>
      </c>
      <c r="AG290" s="27">
        <v>3360000</v>
      </c>
      <c r="AH290" s="145"/>
      <c r="AI290" s="145"/>
      <c r="AJ290" s="143">
        <f t="shared" si="852"/>
        <v>8.0049824285269536E-2</v>
      </c>
      <c r="AK290" s="27">
        <f t="shared" si="833"/>
        <v>3180000</v>
      </c>
      <c r="AL290" s="28">
        <f t="shared" si="853"/>
        <v>604200</v>
      </c>
      <c r="AM290" s="30">
        <f t="shared" si="834"/>
        <v>3784200</v>
      </c>
      <c r="AN290" s="26">
        <v>1</v>
      </c>
      <c r="AO290" s="27">
        <v>3000000</v>
      </c>
      <c r="AP290" s="27">
        <v>3967500</v>
      </c>
      <c r="AQ290" s="145"/>
      <c r="AR290" s="145"/>
      <c r="AS290" s="143">
        <f t="shared" si="854"/>
        <v>0.19637626431230276</v>
      </c>
      <c r="AT290" s="27">
        <f t="shared" si="845"/>
        <v>3483750</v>
      </c>
      <c r="AU290" s="28">
        <f t="shared" si="846"/>
        <v>661912.5</v>
      </c>
      <c r="AV290" s="30">
        <f t="shared" si="847"/>
        <v>4145662.5</v>
      </c>
      <c r="AW290" s="26">
        <v>1</v>
      </c>
      <c r="AX290" s="27">
        <v>3000000</v>
      </c>
      <c r="AY290" s="27">
        <v>3450000</v>
      </c>
      <c r="AZ290" s="145"/>
      <c r="BA290" s="145"/>
      <c r="BB290" s="143">
        <f t="shared" si="855"/>
        <v>9.8666062491146164E-2</v>
      </c>
      <c r="BC290" s="27">
        <f t="shared" si="848"/>
        <v>3225000</v>
      </c>
      <c r="BD290" s="27">
        <f t="shared" si="849"/>
        <v>612750</v>
      </c>
      <c r="BE290" s="27">
        <f t="shared" si="850"/>
        <v>3837750</v>
      </c>
      <c r="BF290" s="26">
        <v>1</v>
      </c>
      <c r="BG290" s="27">
        <v>2400000</v>
      </c>
      <c r="BH290" s="27">
        <v>2280000</v>
      </c>
      <c r="BI290" s="145"/>
      <c r="BJ290" s="145"/>
      <c r="BK290" s="143">
        <f t="shared" si="856"/>
        <v>3.6261886214694741E-2</v>
      </c>
      <c r="BL290" s="27">
        <f t="shared" si="870"/>
        <v>2340000</v>
      </c>
      <c r="BM290" s="27">
        <f t="shared" si="871"/>
        <v>444600</v>
      </c>
      <c r="BN290" s="28">
        <f t="shared" si="872"/>
        <v>2784600</v>
      </c>
      <c r="BO290" s="26">
        <v>1</v>
      </c>
      <c r="BP290" s="27">
        <v>2400000</v>
      </c>
      <c r="BQ290" s="27">
        <v>2592000</v>
      </c>
      <c r="BR290" s="148"/>
      <c r="BS290" s="148"/>
      <c r="BT290" s="143">
        <f t="shared" si="857"/>
        <v>5.4392829322042112E-2</v>
      </c>
      <c r="BU290" s="27">
        <f t="shared" si="892"/>
        <v>2496000</v>
      </c>
      <c r="BV290" s="28">
        <f t="shared" si="893"/>
        <v>474240</v>
      </c>
      <c r="BW290" s="30">
        <f t="shared" si="894"/>
        <v>2970240</v>
      </c>
      <c r="BX290" s="26">
        <v>1</v>
      </c>
      <c r="BY290" s="28">
        <v>2400000</v>
      </c>
      <c r="BZ290" s="28">
        <v>2592000</v>
      </c>
      <c r="CA290" s="156"/>
      <c r="CB290" s="156"/>
      <c r="CC290" s="177">
        <f t="shared" si="858"/>
        <v>5.4392829322042112E-2</v>
      </c>
      <c r="CD290" s="28">
        <f t="shared" si="895"/>
        <v>2496000</v>
      </c>
      <c r="CE290" s="28">
        <f t="shared" si="896"/>
        <v>474240</v>
      </c>
      <c r="CF290" s="29">
        <f t="shared" si="897"/>
        <v>2970240</v>
      </c>
      <c r="CG290" s="26">
        <v>1</v>
      </c>
      <c r="CH290" s="27">
        <v>1920000</v>
      </c>
      <c r="CI290" s="27">
        <v>1785600</v>
      </c>
      <c r="CJ290" s="148"/>
      <c r="CK290" s="148"/>
      <c r="CL290" s="143">
        <f t="shared" si="898"/>
        <v>5.1292719878816916E-2</v>
      </c>
      <c r="CM290" s="27">
        <f t="shared" si="899"/>
        <v>1852800</v>
      </c>
      <c r="CN290" s="27">
        <f t="shared" si="900"/>
        <v>352032</v>
      </c>
      <c r="CO290" s="28">
        <f t="shared" si="901"/>
        <v>2204832</v>
      </c>
      <c r="CP290" s="26">
        <v>1</v>
      </c>
      <c r="CQ290" s="27">
        <v>1920000</v>
      </c>
      <c r="CR290" s="27">
        <v>1785600</v>
      </c>
      <c r="CS290" s="148"/>
      <c r="CT290" s="148"/>
      <c r="CU290" s="143">
        <f t="shared" si="859"/>
        <v>5.1292719878816916E-2</v>
      </c>
      <c r="CV290" s="27">
        <f t="shared" si="902"/>
        <v>1852800</v>
      </c>
      <c r="CW290" s="28">
        <f t="shared" si="903"/>
        <v>352032</v>
      </c>
      <c r="CX290" s="29">
        <f t="shared" si="904"/>
        <v>2204832</v>
      </c>
      <c r="CY290" s="26">
        <v>1</v>
      </c>
      <c r="CZ290" s="27">
        <v>1920000</v>
      </c>
      <c r="DA290" s="27">
        <v>1536000</v>
      </c>
      <c r="DB290" s="133"/>
      <c r="DC290" s="133"/>
      <c r="DD290" s="143">
        <f t="shared" si="860"/>
        <v>0.15713484026367722</v>
      </c>
      <c r="DE290" s="27">
        <f t="shared" si="905"/>
        <v>1728000</v>
      </c>
      <c r="DF290" s="27">
        <f t="shared" si="906"/>
        <v>328320</v>
      </c>
      <c r="DG290" s="28">
        <f t="shared" si="907"/>
        <v>2056320</v>
      </c>
      <c r="DH290" s="26">
        <v>1</v>
      </c>
      <c r="DI290" s="28">
        <v>1920000</v>
      </c>
      <c r="DJ290" s="28">
        <v>2304000</v>
      </c>
      <c r="DK290" s="182"/>
      <c r="DL290" s="177">
        <f t="shared" si="861"/>
        <v>0.12856486930664499</v>
      </c>
      <c r="DM290" s="28">
        <f t="shared" si="908"/>
        <v>2112000</v>
      </c>
      <c r="DN290" s="28">
        <f t="shared" si="909"/>
        <v>401280</v>
      </c>
      <c r="DO290" s="30">
        <f t="shared" si="910"/>
        <v>2513280</v>
      </c>
    </row>
    <row r="291" spans="1:119" ht="21" customHeight="1" x14ac:dyDescent="0.25">
      <c r="A291" s="66" t="s">
        <v>491</v>
      </c>
      <c r="B291" s="67" t="s">
        <v>485</v>
      </c>
      <c r="C291" s="68" t="s">
        <v>492</v>
      </c>
      <c r="D291" s="26">
        <v>1</v>
      </c>
      <c r="E291" s="27">
        <v>1800000</v>
      </c>
      <c r="F291" s="27">
        <v>1800000</v>
      </c>
      <c r="G291" s="133"/>
      <c r="H291" s="133"/>
      <c r="I291" s="143">
        <f t="shared" si="911"/>
        <v>0</v>
      </c>
      <c r="J291" s="27">
        <f t="shared" si="851"/>
        <v>1800000</v>
      </c>
      <c r="K291" s="28">
        <f t="shared" si="912"/>
        <v>342000</v>
      </c>
      <c r="L291" s="29">
        <f t="shared" si="862"/>
        <v>2142000</v>
      </c>
      <c r="M291" s="26">
        <v>1</v>
      </c>
      <c r="N291" s="27">
        <v>1800000</v>
      </c>
      <c r="O291" s="27">
        <v>1980000</v>
      </c>
      <c r="P291" s="148"/>
      <c r="Q291" s="148"/>
      <c r="R291" s="143">
        <f t="shared" si="913"/>
        <v>6.7343502970147379E-2</v>
      </c>
      <c r="S291" s="27">
        <f t="shared" si="914"/>
        <v>1890000</v>
      </c>
      <c r="T291" s="28">
        <f t="shared" si="915"/>
        <v>359100</v>
      </c>
      <c r="U291" s="30">
        <f t="shared" si="916"/>
        <v>2249100</v>
      </c>
      <c r="V291" s="26">
        <v>1</v>
      </c>
      <c r="W291" s="27">
        <v>1800000</v>
      </c>
      <c r="X291" s="27">
        <v>1944000</v>
      </c>
      <c r="Y291" s="145"/>
      <c r="Z291" s="145"/>
      <c r="AA291" s="143">
        <f t="shared" si="917"/>
        <v>5.4392829322042112E-2</v>
      </c>
      <c r="AB291" s="27">
        <f t="shared" si="918"/>
        <v>1872000</v>
      </c>
      <c r="AC291" s="28">
        <f t="shared" si="919"/>
        <v>355680</v>
      </c>
      <c r="AD291" s="29">
        <f t="shared" si="920"/>
        <v>2227680</v>
      </c>
      <c r="AE291" s="26">
        <v>1</v>
      </c>
      <c r="AF291" s="27">
        <v>1800000</v>
      </c>
      <c r="AG291" s="27">
        <v>2016000</v>
      </c>
      <c r="AH291" s="145"/>
      <c r="AI291" s="145"/>
      <c r="AJ291" s="143">
        <f t="shared" si="852"/>
        <v>8.0049824285269536E-2</v>
      </c>
      <c r="AK291" s="27">
        <f t="shared" si="833"/>
        <v>1908000</v>
      </c>
      <c r="AL291" s="28">
        <f t="shared" si="853"/>
        <v>362520</v>
      </c>
      <c r="AM291" s="30">
        <f t="shared" si="834"/>
        <v>2270520</v>
      </c>
      <c r="AN291" s="26">
        <v>1</v>
      </c>
      <c r="AO291" s="27">
        <v>1800000</v>
      </c>
      <c r="AP291" s="27">
        <v>2380500</v>
      </c>
      <c r="AQ291" s="145"/>
      <c r="AR291" s="145"/>
      <c r="AS291" s="143">
        <f t="shared" si="854"/>
        <v>0.19637626431230273</v>
      </c>
      <c r="AT291" s="27">
        <f t="shared" si="845"/>
        <v>2090250</v>
      </c>
      <c r="AU291" s="28">
        <f t="shared" si="846"/>
        <v>397147.5</v>
      </c>
      <c r="AV291" s="30">
        <f t="shared" si="847"/>
        <v>2487397.5</v>
      </c>
      <c r="AW291" s="26">
        <v>1</v>
      </c>
      <c r="AX291" s="27">
        <v>1800000</v>
      </c>
      <c r="AY291" s="27">
        <v>2070000</v>
      </c>
      <c r="AZ291" s="145"/>
      <c r="BA291" s="145"/>
      <c r="BB291" s="143">
        <f t="shared" si="855"/>
        <v>9.8666062491146164E-2</v>
      </c>
      <c r="BC291" s="27">
        <f t="shared" si="848"/>
        <v>1935000</v>
      </c>
      <c r="BD291" s="27">
        <f t="shared" si="849"/>
        <v>367650</v>
      </c>
      <c r="BE291" s="27">
        <f t="shared" si="850"/>
        <v>2302650</v>
      </c>
      <c r="BF291" s="26">
        <v>1</v>
      </c>
      <c r="BG291" s="27">
        <v>1440000</v>
      </c>
      <c r="BH291" s="27">
        <v>1368000</v>
      </c>
      <c r="BI291" s="145"/>
      <c r="BJ291" s="145"/>
      <c r="BK291" s="143">
        <f t="shared" si="856"/>
        <v>3.6261886214694741E-2</v>
      </c>
      <c r="BL291" s="27">
        <f t="shared" si="870"/>
        <v>1404000</v>
      </c>
      <c r="BM291" s="27">
        <f t="shared" si="871"/>
        <v>266760</v>
      </c>
      <c r="BN291" s="28">
        <f t="shared" si="872"/>
        <v>1670760</v>
      </c>
      <c r="BO291" s="26">
        <v>1</v>
      </c>
      <c r="BP291" s="27">
        <v>1440000</v>
      </c>
      <c r="BQ291" s="27">
        <v>1555200</v>
      </c>
      <c r="BR291" s="148"/>
      <c r="BS291" s="148"/>
      <c r="BT291" s="143">
        <f t="shared" si="857"/>
        <v>5.4392829322042119E-2</v>
      </c>
      <c r="BU291" s="27">
        <f t="shared" si="892"/>
        <v>1497600</v>
      </c>
      <c r="BV291" s="28">
        <f t="shared" si="893"/>
        <v>284544</v>
      </c>
      <c r="BW291" s="30">
        <f t="shared" si="894"/>
        <v>1782144</v>
      </c>
      <c r="BX291" s="26">
        <v>1</v>
      </c>
      <c r="BY291" s="28">
        <v>1440000</v>
      </c>
      <c r="BZ291" s="28">
        <v>1555200</v>
      </c>
      <c r="CA291" s="156"/>
      <c r="CB291" s="156"/>
      <c r="CC291" s="177">
        <f t="shared" si="858"/>
        <v>5.4392829322042119E-2</v>
      </c>
      <c r="CD291" s="28">
        <f t="shared" si="895"/>
        <v>1497600</v>
      </c>
      <c r="CE291" s="28">
        <f t="shared" si="896"/>
        <v>284544</v>
      </c>
      <c r="CF291" s="29">
        <f t="shared" si="897"/>
        <v>1782144</v>
      </c>
      <c r="CG291" s="26">
        <v>1</v>
      </c>
      <c r="CH291" s="27">
        <v>1152000</v>
      </c>
      <c r="CI291" s="27">
        <v>1071360</v>
      </c>
      <c r="CJ291" s="148"/>
      <c r="CK291" s="148"/>
      <c r="CL291" s="143">
        <f t="shared" si="898"/>
        <v>5.1292719878816923E-2</v>
      </c>
      <c r="CM291" s="27">
        <f t="shared" si="899"/>
        <v>1111680</v>
      </c>
      <c r="CN291" s="27">
        <f t="shared" si="900"/>
        <v>211219.20000000001</v>
      </c>
      <c r="CO291" s="28">
        <f t="shared" si="901"/>
        <v>1322899.2</v>
      </c>
      <c r="CP291" s="26">
        <v>1</v>
      </c>
      <c r="CQ291" s="27">
        <v>1152000</v>
      </c>
      <c r="CR291" s="27">
        <v>1071360</v>
      </c>
      <c r="CS291" s="148"/>
      <c r="CT291" s="148"/>
      <c r="CU291" s="143">
        <f t="shared" si="859"/>
        <v>5.1292719878816923E-2</v>
      </c>
      <c r="CV291" s="27">
        <f t="shared" si="902"/>
        <v>1111680</v>
      </c>
      <c r="CW291" s="28">
        <f t="shared" si="903"/>
        <v>211219.20000000001</v>
      </c>
      <c r="CX291" s="29">
        <f t="shared" si="904"/>
        <v>1322899.2</v>
      </c>
      <c r="CY291" s="26">
        <v>1</v>
      </c>
      <c r="CZ291" s="27">
        <v>1152000</v>
      </c>
      <c r="DA291" s="27">
        <v>921600</v>
      </c>
      <c r="DB291" s="133"/>
      <c r="DC291" s="133"/>
      <c r="DD291" s="143">
        <f t="shared" si="860"/>
        <v>0.15713484026367724</v>
      </c>
      <c r="DE291" s="27">
        <f t="shared" si="905"/>
        <v>1036800</v>
      </c>
      <c r="DF291" s="27">
        <f t="shared" si="906"/>
        <v>196992</v>
      </c>
      <c r="DG291" s="28">
        <f t="shared" si="907"/>
        <v>1233792</v>
      </c>
      <c r="DH291" s="26">
        <v>1</v>
      </c>
      <c r="DI291" s="28">
        <v>1152000</v>
      </c>
      <c r="DJ291" s="28">
        <v>1382400</v>
      </c>
      <c r="DK291" s="182"/>
      <c r="DL291" s="177">
        <f t="shared" si="861"/>
        <v>0.12856486930664501</v>
      </c>
      <c r="DM291" s="28">
        <f t="shared" si="908"/>
        <v>1267200</v>
      </c>
      <c r="DN291" s="28">
        <f t="shared" si="909"/>
        <v>240768</v>
      </c>
      <c r="DO291" s="30">
        <f t="shared" si="910"/>
        <v>1507968</v>
      </c>
    </row>
    <row r="292" spans="1:119" ht="21" customHeight="1" x14ac:dyDescent="0.25">
      <c r="A292" s="66" t="s">
        <v>493</v>
      </c>
      <c r="B292" s="67" t="s">
        <v>494</v>
      </c>
      <c r="C292" s="68" t="s">
        <v>495</v>
      </c>
      <c r="D292" s="26">
        <v>1</v>
      </c>
      <c r="E292" s="27">
        <v>400000</v>
      </c>
      <c r="F292" s="27">
        <v>400000</v>
      </c>
      <c r="G292" s="133"/>
      <c r="H292" s="133"/>
      <c r="I292" s="143">
        <f t="shared" si="911"/>
        <v>0</v>
      </c>
      <c r="J292" s="27">
        <f t="shared" si="851"/>
        <v>400000</v>
      </c>
      <c r="K292" s="28">
        <f t="shared" si="912"/>
        <v>76000</v>
      </c>
      <c r="L292" s="29">
        <f t="shared" si="862"/>
        <v>476000</v>
      </c>
      <c r="M292" s="26">
        <v>1</v>
      </c>
      <c r="N292" s="27">
        <v>400000</v>
      </c>
      <c r="O292" s="27">
        <v>440000</v>
      </c>
      <c r="P292" s="148"/>
      <c r="Q292" s="148"/>
      <c r="R292" s="143">
        <f t="shared" si="913"/>
        <v>6.7343502970147379E-2</v>
      </c>
      <c r="S292" s="27">
        <f t="shared" si="914"/>
        <v>420000</v>
      </c>
      <c r="T292" s="28">
        <f t="shared" si="915"/>
        <v>79800</v>
      </c>
      <c r="U292" s="30">
        <f t="shared" si="916"/>
        <v>499800</v>
      </c>
      <c r="V292" s="26">
        <v>1</v>
      </c>
      <c r="W292" s="27">
        <v>400000</v>
      </c>
      <c r="X292" s="27">
        <v>432000</v>
      </c>
      <c r="Y292" s="145"/>
      <c r="Z292" s="145"/>
      <c r="AA292" s="143">
        <f t="shared" si="917"/>
        <v>5.4392829322042119E-2</v>
      </c>
      <c r="AB292" s="27">
        <f t="shared" si="918"/>
        <v>416000</v>
      </c>
      <c r="AC292" s="28">
        <f t="shared" si="919"/>
        <v>79040</v>
      </c>
      <c r="AD292" s="29">
        <f t="shared" si="920"/>
        <v>495040</v>
      </c>
      <c r="AE292" s="26">
        <v>1</v>
      </c>
      <c r="AF292" s="27">
        <v>400000</v>
      </c>
      <c r="AG292" s="27">
        <v>448000</v>
      </c>
      <c r="AH292" s="145"/>
      <c r="AI292" s="145"/>
      <c r="AJ292" s="143">
        <f t="shared" si="852"/>
        <v>8.0049824285269522E-2</v>
      </c>
      <c r="AK292" s="27">
        <f t="shared" si="833"/>
        <v>424000</v>
      </c>
      <c r="AL292" s="28">
        <f t="shared" si="853"/>
        <v>80560</v>
      </c>
      <c r="AM292" s="30">
        <f t="shared" si="834"/>
        <v>504560</v>
      </c>
      <c r="AN292" s="26">
        <v>1</v>
      </c>
      <c r="AO292" s="27">
        <v>400000</v>
      </c>
      <c r="AP292" s="27">
        <v>529000</v>
      </c>
      <c r="AQ292" s="145"/>
      <c r="AR292" s="145"/>
      <c r="AS292" s="143">
        <f t="shared" si="854"/>
        <v>0.19637626431230276</v>
      </c>
      <c r="AT292" s="27">
        <f t="shared" si="845"/>
        <v>464500</v>
      </c>
      <c r="AU292" s="28">
        <f t="shared" si="846"/>
        <v>88255</v>
      </c>
      <c r="AV292" s="30">
        <f t="shared" si="847"/>
        <v>552755</v>
      </c>
      <c r="AW292" s="26">
        <v>1</v>
      </c>
      <c r="AX292" s="27">
        <v>400000</v>
      </c>
      <c r="AY292" s="27">
        <v>460000</v>
      </c>
      <c r="AZ292" s="145"/>
      <c r="BA292" s="145"/>
      <c r="BB292" s="143">
        <f t="shared" si="855"/>
        <v>9.8666062491146164E-2</v>
      </c>
      <c r="BC292" s="27">
        <f t="shared" si="848"/>
        <v>430000</v>
      </c>
      <c r="BD292" s="27">
        <f t="shared" si="849"/>
        <v>81700</v>
      </c>
      <c r="BE292" s="27">
        <f t="shared" si="850"/>
        <v>511700</v>
      </c>
      <c r="BF292" s="26">
        <v>1</v>
      </c>
      <c r="BG292" s="27">
        <v>320000</v>
      </c>
      <c r="BH292" s="27">
        <v>304000</v>
      </c>
      <c r="BI292" s="145"/>
      <c r="BJ292" s="145"/>
      <c r="BK292" s="143">
        <f t="shared" si="856"/>
        <v>3.6261886214694748E-2</v>
      </c>
      <c r="BL292" s="27">
        <f t="shared" si="870"/>
        <v>312000</v>
      </c>
      <c r="BM292" s="27">
        <f t="shared" si="871"/>
        <v>59280</v>
      </c>
      <c r="BN292" s="28">
        <f t="shared" si="872"/>
        <v>371280</v>
      </c>
      <c r="BO292" s="26">
        <v>1</v>
      </c>
      <c r="BP292" s="27">
        <v>320000</v>
      </c>
      <c r="BQ292" s="27">
        <v>345600</v>
      </c>
      <c r="BR292" s="148"/>
      <c r="BS292" s="148"/>
      <c r="BT292" s="143">
        <f t="shared" si="857"/>
        <v>5.4392829322042119E-2</v>
      </c>
      <c r="BU292" s="27">
        <f t="shared" si="892"/>
        <v>332800</v>
      </c>
      <c r="BV292" s="28">
        <f t="shared" si="893"/>
        <v>63232</v>
      </c>
      <c r="BW292" s="30">
        <f t="shared" si="894"/>
        <v>396032</v>
      </c>
      <c r="BX292" s="26">
        <v>1</v>
      </c>
      <c r="BY292" s="28">
        <v>320000</v>
      </c>
      <c r="BZ292" s="28">
        <v>345600</v>
      </c>
      <c r="CA292" s="156"/>
      <c r="CB292" s="156"/>
      <c r="CC292" s="177">
        <f t="shared" si="858"/>
        <v>5.4392829322042119E-2</v>
      </c>
      <c r="CD292" s="28">
        <f t="shared" si="895"/>
        <v>332800</v>
      </c>
      <c r="CE292" s="28">
        <f t="shared" si="896"/>
        <v>63232</v>
      </c>
      <c r="CF292" s="29">
        <f t="shared" si="897"/>
        <v>396032</v>
      </c>
      <c r="CG292" s="26">
        <v>1</v>
      </c>
      <c r="CH292" s="27">
        <v>256000</v>
      </c>
      <c r="CI292" s="27">
        <v>238080</v>
      </c>
      <c r="CJ292" s="148"/>
      <c r="CK292" s="148"/>
      <c r="CL292" s="143">
        <f t="shared" si="898"/>
        <v>5.1292719878816923E-2</v>
      </c>
      <c r="CM292" s="27">
        <f t="shared" si="899"/>
        <v>247040</v>
      </c>
      <c r="CN292" s="27">
        <f t="shared" si="900"/>
        <v>46937.599999999999</v>
      </c>
      <c r="CO292" s="28">
        <f t="shared" si="901"/>
        <v>293977.59999999998</v>
      </c>
      <c r="CP292" s="26">
        <v>1</v>
      </c>
      <c r="CQ292" s="27">
        <v>256000</v>
      </c>
      <c r="CR292" s="27">
        <v>238080</v>
      </c>
      <c r="CS292" s="148"/>
      <c r="CT292" s="148"/>
      <c r="CU292" s="143">
        <f t="shared" si="859"/>
        <v>5.1292719878816923E-2</v>
      </c>
      <c r="CV292" s="27">
        <f t="shared" si="902"/>
        <v>247040</v>
      </c>
      <c r="CW292" s="28">
        <f t="shared" si="903"/>
        <v>46937.599999999999</v>
      </c>
      <c r="CX292" s="29">
        <f t="shared" si="904"/>
        <v>293977.59999999998</v>
      </c>
      <c r="CY292" s="26">
        <v>1</v>
      </c>
      <c r="CZ292" s="27">
        <v>256000</v>
      </c>
      <c r="DA292" s="27">
        <v>204800</v>
      </c>
      <c r="DB292" s="133"/>
      <c r="DC292" s="133"/>
      <c r="DD292" s="143">
        <f t="shared" si="860"/>
        <v>0.15713484026367724</v>
      </c>
      <c r="DE292" s="27">
        <f t="shared" si="905"/>
        <v>230400</v>
      </c>
      <c r="DF292" s="27">
        <f t="shared" si="906"/>
        <v>43776</v>
      </c>
      <c r="DG292" s="28">
        <f t="shared" si="907"/>
        <v>274176</v>
      </c>
      <c r="DH292" s="26">
        <v>1</v>
      </c>
      <c r="DI292" s="28">
        <v>256000</v>
      </c>
      <c r="DJ292" s="28">
        <v>307200</v>
      </c>
      <c r="DK292" s="182"/>
      <c r="DL292" s="177">
        <f t="shared" si="861"/>
        <v>0.12856486930664501</v>
      </c>
      <c r="DM292" s="28">
        <f t="shared" si="908"/>
        <v>281600</v>
      </c>
      <c r="DN292" s="28">
        <f t="shared" si="909"/>
        <v>53504</v>
      </c>
      <c r="DO292" s="30">
        <f t="shared" si="910"/>
        <v>335104</v>
      </c>
    </row>
    <row r="293" spans="1:119" ht="21" customHeight="1" x14ac:dyDescent="0.25">
      <c r="A293" s="66" t="s">
        <v>496</v>
      </c>
      <c r="B293" s="67" t="s">
        <v>497</v>
      </c>
      <c r="C293" s="68" t="s">
        <v>498</v>
      </c>
      <c r="D293" s="26">
        <v>1</v>
      </c>
      <c r="E293" s="27">
        <v>400000</v>
      </c>
      <c r="F293" s="27">
        <v>400000</v>
      </c>
      <c r="G293" s="133"/>
      <c r="H293" s="133"/>
      <c r="I293" s="143">
        <f t="shared" si="911"/>
        <v>0</v>
      </c>
      <c r="J293" s="27">
        <f t="shared" si="851"/>
        <v>400000</v>
      </c>
      <c r="K293" s="28">
        <f t="shared" si="912"/>
        <v>76000</v>
      </c>
      <c r="L293" s="29">
        <f t="shared" si="862"/>
        <v>476000</v>
      </c>
      <c r="M293" s="26">
        <v>1</v>
      </c>
      <c r="N293" s="27">
        <v>400000</v>
      </c>
      <c r="O293" s="27">
        <v>440000</v>
      </c>
      <c r="P293" s="148"/>
      <c r="Q293" s="148"/>
      <c r="R293" s="143">
        <f t="shared" si="913"/>
        <v>6.7343502970147379E-2</v>
      </c>
      <c r="S293" s="27">
        <f t="shared" si="914"/>
        <v>420000</v>
      </c>
      <c r="T293" s="28">
        <f t="shared" si="915"/>
        <v>79800</v>
      </c>
      <c r="U293" s="30">
        <f t="shared" si="916"/>
        <v>499800</v>
      </c>
      <c r="V293" s="26">
        <v>1</v>
      </c>
      <c r="W293" s="27">
        <v>400000</v>
      </c>
      <c r="X293" s="27">
        <v>432000</v>
      </c>
      <c r="Y293" s="145"/>
      <c r="Z293" s="145"/>
      <c r="AA293" s="143">
        <f t="shared" si="917"/>
        <v>5.4392829322042119E-2</v>
      </c>
      <c r="AB293" s="27">
        <f t="shared" si="918"/>
        <v>416000</v>
      </c>
      <c r="AC293" s="28">
        <f t="shared" si="919"/>
        <v>79040</v>
      </c>
      <c r="AD293" s="29">
        <f t="shared" si="920"/>
        <v>495040</v>
      </c>
      <c r="AE293" s="26">
        <v>1</v>
      </c>
      <c r="AF293" s="27">
        <v>400000</v>
      </c>
      <c r="AG293" s="27">
        <v>448000</v>
      </c>
      <c r="AH293" s="145"/>
      <c r="AI293" s="145"/>
      <c r="AJ293" s="143">
        <f t="shared" si="852"/>
        <v>8.0049824285269522E-2</v>
      </c>
      <c r="AK293" s="27">
        <f t="shared" si="833"/>
        <v>424000</v>
      </c>
      <c r="AL293" s="28">
        <f t="shared" si="853"/>
        <v>80560</v>
      </c>
      <c r="AM293" s="30">
        <f t="shared" si="834"/>
        <v>504560</v>
      </c>
      <c r="AN293" s="26">
        <v>1</v>
      </c>
      <c r="AO293" s="27">
        <v>400000</v>
      </c>
      <c r="AP293" s="27">
        <v>529000</v>
      </c>
      <c r="AQ293" s="145"/>
      <c r="AR293" s="145"/>
      <c r="AS293" s="143">
        <f t="shared" si="854"/>
        <v>0.19637626431230276</v>
      </c>
      <c r="AT293" s="27">
        <f t="shared" si="845"/>
        <v>464500</v>
      </c>
      <c r="AU293" s="28">
        <f t="shared" si="846"/>
        <v>88255</v>
      </c>
      <c r="AV293" s="30">
        <f t="shared" si="847"/>
        <v>552755</v>
      </c>
      <c r="AW293" s="26">
        <v>1</v>
      </c>
      <c r="AX293" s="27">
        <v>400000</v>
      </c>
      <c r="AY293" s="27">
        <v>460000</v>
      </c>
      <c r="AZ293" s="145"/>
      <c r="BA293" s="145"/>
      <c r="BB293" s="143">
        <f t="shared" si="855"/>
        <v>9.8666062491146164E-2</v>
      </c>
      <c r="BC293" s="27">
        <f t="shared" si="848"/>
        <v>430000</v>
      </c>
      <c r="BD293" s="27">
        <f t="shared" si="849"/>
        <v>81700</v>
      </c>
      <c r="BE293" s="27">
        <f t="shared" si="850"/>
        <v>511700</v>
      </c>
      <c r="BF293" s="26">
        <v>1</v>
      </c>
      <c r="BG293" s="27">
        <v>320000</v>
      </c>
      <c r="BH293" s="27">
        <v>304000</v>
      </c>
      <c r="BI293" s="145"/>
      <c r="BJ293" s="145"/>
      <c r="BK293" s="143">
        <f t="shared" si="856"/>
        <v>3.6261886214694748E-2</v>
      </c>
      <c r="BL293" s="27">
        <f t="shared" si="870"/>
        <v>312000</v>
      </c>
      <c r="BM293" s="27">
        <f t="shared" si="871"/>
        <v>59280</v>
      </c>
      <c r="BN293" s="28">
        <f t="shared" si="872"/>
        <v>371280</v>
      </c>
      <c r="BO293" s="26">
        <v>1</v>
      </c>
      <c r="BP293" s="27">
        <v>320000</v>
      </c>
      <c r="BQ293" s="27">
        <v>345600</v>
      </c>
      <c r="BR293" s="148"/>
      <c r="BS293" s="148"/>
      <c r="BT293" s="143">
        <f t="shared" si="857"/>
        <v>5.4392829322042119E-2</v>
      </c>
      <c r="BU293" s="27">
        <f t="shared" si="892"/>
        <v>332800</v>
      </c>
      <c r="BV293" s="28">
        <f t="shared" si="893"/>
        <v>63232</v>
      </c>
      <c r="BW293" s="30">
        <f t="shared" si="894"/>
        <v>396032</v>
      </c>
      <c r="BX293" s="26">
        <v>1</v>
      </c>
      <c r="BY293" s="28">
        <v>320000</v>
      </c>
      <c r="BZ293" s="28">
        <v>345600</v>
      </c>
      <c r="CA293" s="156"/>
      <c r="CB293" s="156"/>
      <c r="CC293" s="177">
        <f t="shared" si="858"/>
        <v>5.4392829322042119E-2</v>
      </c>
      <c r="CD293" s="28">
        <f t="shared" si="895"/>
        <v>332800</v>
      </c>
      <c r="CE293" s="28">
        <f t="shared" si="896"/>
        <v>63232</v>
      </c>
      <c r="CF293" s="29">
        <f t="shared" si="897"/>
        <v>396032</v>
      </c>
      <c r="CG293" s="26">
        <v>1</v>
      </c>
      <c r="CH293" s="27">
        <v>256000</v>
      </c>
      <c r="CI293" s="27">
        <v>238080</v>
      </c>
      <c r="CJ293" s="148"/>
      <c r="CK293" s="148"/>
      <c r="CL293" s="143">
        <f t="shared" si="898"/>
        <v>5.1292719878816923E-2</v>
      </c>
      <c r="CM293" s="27">
        <f t="shared" si="899"/>
        <v>247040</v>
      </c>
      <c r="CN293" s="27">
        <f t="shared" si="900"/>
        <v>46937.599999999999</v>
      </c>
      <c r="CO293" s="28">
        <f t="shared" si="901"/>
        <v>293977.59999999998</v>
      </c>
      <c r="CP293" s="26">
        <v>1</v>
      </c>
      <c r="CQ293" s="27">
        <v>256000</v>
      </c>
      <c r="CR293" s="27">
        <v>238080</v>
      </c>
      <c r="CS293" s="148"/>
      <c r="CT293" s="148"/>
      <c r="CU293" s="143">
        <f t="shared" si="859"/>
        <v>5.1292719878816923E-2</v>
      </c>
      <c r="CV293" s="27">
        <f t="shared" si="902"/>
        <v>247040</v>
      </c>
      <c r="CW293" s="28">
        <f t="shared" si="903"/>
        <v>46937.599999999999</v>
      </c>
      <c r="CX293" s="29">
        <f t="shared" si="904"/>
        <v>293977.59999999998</v>
      </c>
      <c r="CY293" s="26">
        <v>1</v>
      </c>
      <c r="CZ293" s="27">
        <v>256000</v>
      </c>
      <c r="DA293" s="27">
        <v>204800</v>
      </c>
      <c r="DB293" s="133"/>
      <c r="DC293" s="133"/>
      <c r="DD293" s="143">
        <f t="shared" si="860"/>
        <v>0.15713484026367724</v>
      </c>
      <c r="DE293" s="27">
        <f t="shared" si="905"/>
        <v>230400</v>
      </c>
      <c r="DF293" s="27">
        <f t="shared" si="906"/>
        <v>43776</v>
      </c>
      <c r="DG293" s="28">
        <f t="shared" si="907"/>
        <v>274176</v>
      </c>
      <c r="DH293" s="26">
        <v>1</v>
      </c>
      <c r="DI293" s="28">
        <v>256000</v>
      </c>
      <c r="DJ293" s="28">
        <v>307200</v>
      </c>
      <c r="DK293" s="182"/>
      <c r="DL293" s="177">
        <f t="shared" si="861"/>
        <v>0.12856486930664501</v>
      </c>
      <c r="DM293" s="28">
        <f t="shared" si="908"/>
        <v>281600</v>
      </c>
      <c r="DN293" s="28">
        <f t="shared" si="909"/>
        <v>53504</v>
      </c>
      <c r="DO293" s="30">
        <f t="shared" si="910"/>
        <v>335104</v>
      </c>
    </row>
    <row r="294" spans="1:119" ht="21" customHeight="1" x14ac:dyDescent="0.25">
      <c r="A294" s="66" t="s">
        <v>499</v>
      </c>
      <c r="B294" s="67" t="s">
        <v>497</v>
      </c>
      <c r="C294" s="68" t="s">
        <v>500</v>
      </c>
      <c r="D294" s="26">
        <v>1</v>
      </c>
      <c r="E294" s="27">
        <v>200000</v>
      </c>
      <c r="F294" s="27">
        <v>200000</v>
      </c>
      <c r="G294" s="133"/>
      <c r="H294" s="133"/>
      <c r="I294" s="143">
        <f t="shared" si="911"/>
        <v>0</v>
      </c>
      <c r="J294" s="27">
        <f t="shared" si="851"/>
        <v>200000</v>
      </c>
      <c r="K294" s="28">
        <f t="shared" si="912"/>
        <v>38000</v>
      </c>
      <c r="L294" s="29">
        <f t="shared" si="862"/>
        <v>238000</v>
      </c>
      <c r="M294" s="26">
        <v>1</v>
      </c>
      <c r="N294" s="27">
        <v>200000</v>
      </c>
      <c r="O294" s="27">
        <v>220000</v>
      </c>
      <c r="P294" s="148"/>
      <c r="Q294" s="148"/>
      <c r="R294" s="143">
        <f t="shared" si="913"/>
        <v>6.7343502970147379E-2</v>
      </c>
      <c r="S294" s="27">
        <f t="shared" si="914"/>
        <v>210000</v>
      </c>
      <c r="T294" s="28">
        <f t="shared" si="915"/>
        <v>39900</v>
      </c>
      <c r="U294" s="30">
        <f t="shared" si="916"/>
        <v>249900</v>
      </c>
      <c r="V294" s="26">
        <v>1</v>
      </c>
      <c r="W294" s="27">
        <v>200000</v>
      </c>
      <c r="X294" s="27">
        <v>216000</v>
      </c>
      <c r="Y294" s="145"/>
      <c r="Z294" s="145"/>
      <c r="AA294" s="143">
        <f t="shared" si="917"/>
        <v>5.4392829322042119E-2</v>
      </c>
      <c r="AB294" s="27">
        <f t="shared" si="918"/>
        <v>208000</v>
      </c>
      <c r="AC294" s="28">
        <f t="shared" si="919"/>
        <v>39520</v>
      </c>
      <c r="AD294" s="29">
        <f t="shared" si="920"/>
        <v>247520</v>
      </c>
      <c r="AE294" s="26">
        <v>1</v>
      </c>
      <c r="AF294" s="27">
        <v>200000</v>
      </c>
      <c r="AG294" s="27">
        <v>224000</v>
      </c>
      <c r="AH294" s="145"/>
      <c r="AI294" s="145"/>
      <c r="AJ294" s="143">
        <f t="shared" si="852"/>
        <v>8.0049824285269522E-2</v>
      </c>
      <c r="AK294" s="27">
        <f t="shared" si="833"/>
        <v>212000</v>
      </c>
      <c r="AL294" s="28">
        <f t="shared" si="853"/>
        <v>40280</v>
      </c>
      <c r="AM294" s="30">
        <f t="shared" si="834"/>
        <v>252280</v>
      </c>
      <c r="AN294" s="26">
        <v>1</v>
      </c>
      <c r="AO294" s="27">
        <v>200000</v>
      </c>
      <c r="AP294" s="27">
        <v>264500</v>
      </c>
      <c r="AQ294" s="145"/>
      <c r="AR294" s="145"/>
      <c r="AS294" s="143">
        <f t="shared" si="854"/>
        <v>0.19637626431230276</v>
      </c>
      <c r="AT294" s="27">
        <f t="shared" si="845"/>
        <v>232250</v>
      </c>
      <c r="AU294" s="28">
        <f t="shared" si="846"/>
        <v>44127.5</v>
      </c>
      <c r="AV294" s="30">
        <f t="shared" si="847"/>
        <v>276377.5</v>
      </c>
      <c r="AW294" s="26">
        <v>1</v>
      </c>
      <c r="AX294" s="27">
        <v>200000</v>
      </c>
      <c r="AY294" s="27">
        <v>230000</v>
      </c>
      <c r="AZ294" s="145"/>
      <c r="BA294" s="145"/>
      <c r="BB294" s="143">
        <f t="shared" si="855"/>
        <v>9.8666062491146164E-2</v>
      </c>
      <c r="BC294" s="27">
        <f t="shared" si="848"/>
        <v>215000</v>
      </c>
      <c r="BD294" s="27">
        <f t="shared" si="849"/>
        <v>40850</v>
      </c>
      <c r="BE294" s="27">
        <f t="shared" si="850"/>
        <v>255850</v>
      </c>
      <c r="BF294" s="26">
        <v>1</v>
      </c>
      <c r="BG294" s="27">
        <v>160000</v>
      </c>
      <c r="BH294" s="27">
        <v>152000</v>
      </c>
      <c r="BI294" s="145"/>
      <c r="BJ294" s="145"/>
      <c r="BK294" s="143">
        <f t="shared" si="856"/>
        <v>3.6261886214694748E-2</v>
      </c>
      <c r="BL294" s="27">
        <f t="shared" si="870"/>
        <v>156000</v>
      </c>
      <c r="BM294" s="27">
        <f t="shared" si="871"/>
        <v>29640</v>
      </c>
      <c r="BN294" s="28">
        <f t="shared" si="872"/>
        <v>185640</v>
      </c>
      <c r="BO294" s="26">
        <v>1</v>
      </c>
      <c r="BP294" s="27">
        <v>160000</v>
      </c>
      <c r="BQ294" s="27">
        <v>172800</v>
      </c>
      <c r="BR294" s="148"/>
      <c r="BS294" s="148"/>
      <c r="BT294" s="143">
        <f t="shared" si="857"/>
        <v>5.4392829322042119E-2</v>
      </c>
      <c r="BU294" s="27">
        <f t="shared" si="892"/>
        <v>166400</v>
      </c>
      <c r="BV294" s="28">
        <f t="shared" si="893"/>
        <v>31616</v>
      </c>
      <c r="BW294" s="30">
        <f t="shared" si="894"/>
        <v>198016</v>
      </c>
      <c r="BX294" s="26">
        <v>1</v>
      </c>
      <c r="BY294" s="28">
        <v>160000</v>
      </c>
      <c r="BZ294" s="28">
        <v>172800</v>
      </c>
      <c r="CA294" s="156"/>
      <c r="CB294" s="156"/>
      <c r="CC294" s="177">
        <f t="shared" si="858"/>
        <v>5.4392829322042119E-2</v>
      </c>
      <c r="CD294" s="28">
        <f t="shared" si="895"/>
        <v>166400</v>
      </c>
      <c r="CE294" s="28">
        <f t="shared" si="896"/>
        <v>31616</v>
      </c>
      <c r="CF294" s="29">
        <f t="shared" si="897"/>
        <v>198016</v>
      </c>
      <c r="CG294" s="26">
        <v>1</v>
      </c>
      <c r="CH294" s="27">
        <v>128000</v>
      </c>
      <c r="CI294" s="27">
        <v>119040</v>
      </c>
      <c r="CJ294" s="148"/>
      <c r="CK294" s="148"/>
      <c r="CL294" s="143">
        <f t="shared" si="898"/>
        <v>5.1292719878816923E-2</v>
      </c>
      <c r="CM294" s="27">
        <f t="shared" si="899"/>
        <v>123520</v>
      </c>
      <c r="CN294" s="27">
        <f t="shared" si="900"/>
        <v>23468.799999999999</v>
      </c>
      <c r="CO294" s="28">
        <f t="shared" si="901"/>
        <v>146988.79999999999</v>
      </c>
      <c r="CP294" s="26">
        <v>1</v>
      </c>
      <c r="CQ294" s="27">
        <v>128000</v>
      </c>
      <c r="CR294" s="27">
        <v>119040</v>
      </c>
      <c r="CS294" s="148"/>
      <c r="CT294" s="148"/>
      <c r="CU294" s="143">
        <f t="shared" si="859"/>
        <v>5.1292719878816923E-2</v>
      </c>
      <c r="CV294" s="27">
        <f t="shared" si="902"/>
        <v>123520</v>
      </c>
      <c r="CW294" s="28">
        <f t="shared" si="903"/>
        <v>23468.799999999999</v>
      </c>
      <c r="CX294" s="29">
        <f t="shared" si="904"/>
        <v>146988.79999999999</v>
      </c>
      <c r="CY294" s="26">
        <v>1</v>
      </c>
      <c r="CZ294" s="27">
        <v>128000</v>
      </c>
      <c r="DA294" s="27">
        <v>102400</v>
      </c>
      <c r="DB294" s="133"/>
      <c r="DC294" s="133"/>
      <c r="DD294" s="143">
        <f t="shared" si="860"/>
        <v>0.15713484026367724</v>
      </c>
      <c r="DE294" s="27">
        <f t="shared" si="905"/>
        <v>115200</v>
      </c>
      <c r="DF294" s="27">
        <f t="shared" si="906"/>
        <v>21888</v>
      </c>
      <c r="DG294" s="28">
        <f t="shared" si="907"/>
        <v>137088</v>
      </c>
      <c r="DH294" s="26">
        <v>1</v>
      </c>
      <c r="DI294" s="28">
        <v>128000</v>
      </c>
      <c r="DJ294" s="28">
        <v>153600</v>
      </c>
      <c r="DK294" s="182"/>
      <c r="DL294" s="177">
        <f t="shared" si="861"/>
        <v>0.12856486930664501</v>
      </c>
      <c r="DM294" s="28">
        <f t="shared" si="908"/>
        <v>140800</v>
      </c>
      <c r="DN294" s="28">
        <f t="shared" si="909"/>
        <v>26752</v>
      </c>
      <c r="DO294" s="30">
        <f t="shared" si="910"/>
        <v>167552</v>
      </c>
    </row>
    <row r="295" spans="1:119" ht="21" customHeight="1" x14ac:dyDescent="0.25">
      <c r="A295" s="66" t="s">
        <v>501</v>
      </c>
      <c r="B295" s="67" t="s">
        <v>497</v>
      </c>
      <c r="C295" s="68" t="s">
        <v>502</v>
      </c>
      <c r="D295" s="26">
        <v>1</v>
      </c>
      <c r="E295" s="27">
        <v>200000</v>
      </c>
      <c r="F295" s="27">
        <v>200000</v>
      </c>
      <c r="G295" s="133"/>
      <c r="H295" s="133"/>
      <c r="I295" s="143">
        <f t="shared" si="911"/>
        <v>0</v>
      </c>
      <c r="J295" s="27">
        <f t="shared" si="851"/>
        <v>200000</v>
      </c>
      <c r="K295" s="28">
        <f t="shared" si="912"/>
        <v>38000</v>
      </c>
      <c r="L295" s="29">
        <f t="shared" si="862"/>
        <v>238000</v>
      </c>
      <c r="M295" s="26">
        <v>1</v>
      </c>
      <c r="N295" s="27">
        <v>200000</v>
      </c>
      <c r="O295" s="27">
        <v>220000</v>
      </c>
      <c r="P295" s="148"/>
      <c r="Q295" s="148"/>
      <c r="R295" s="143">
        <f t="shared" si="913"/>
        <v>6.7343502970147379E-2</v>
      </c>
      <c r="S295" s="27">
        <f t="shared" si="914"/>
        <v>210000</v>
      </c>
      <c r="T295" s="28">
        <f t="shared" si="915"/>
        <v>39900</v>
      </c>
      <c r="U295" s="30">
        <f t="shared" si="916"/>
        <v>249900</v>
      </c>
      <c r="V295" s="26">
        <v>1</v>
      </c>
      <c r="W295" s="27">
        <v>200000</v>
      </c>
      <c r="X295" s="27">
        <v>216000</v>
      </c>
      <c r="Y295" s="145"/>
      <c r="Z295" s="145"/>
      <c r="AA295" s="143">
        <f t="shared" si="917"/>
        <v>5.4392829322042119E-2</v>
      </c>
      <c r="AB295" s="27">
        <f t="shared" si="918"/>
        <v>208000</v>
      </c>
      <c r="AC295" s="28">
        <f t="shared" si="919"/>
        <v>39520</v>
      </c>
      <c r="AD295" s="29">
        <f t="shared" si="920"/>
        <v>247520</v>
      </c>
      <c r="AE295" s="26">
        <v>1</v>
      </c>
      <c r="AF295" s="27">
        <v>200000</v>
      </c>
      <c r="AG295" s="27">
        <v>224000</v>
      </c>
      <c r="AH295" s="145"/>
      <c r="AI295" s="145"/>
      <c r="AJ295" s="143">
        <f t="shared" si="852"/>
        <v>8.0049824285269522E-2</v>
      </c>
      <c r="AK295" s="27">
        <f t="shared" si="833"/>
        <v>212000</v>
      </c>
      <c r="AL295" s="28">
        <f t="shared" si="853"/>
        <v>40280</v>
      </c>
      <c r="AM295" s="30">
        <f t="shared" si="834"/>
        <v>252280</v>
      </c>
      <c r="AN295" s="26">
        <v>1</v>
      </c>
      <c r="AO295" s="27">
        <v>200000</v>
      </c>
      <c r="AP295" s="27">
        <v>264500</v>
      </c>
      <c r="AQ295" s="145"/>
      <c r="AR295" s="145"/>
      <c r="AS295" s="143">
        <f t="shared" si="854"/>
        <v>0.19637626431230276</v>
      </c>
      <c r="AT295" s="27">
        <f t="shared" si="845"/>
        <v>232250</v>
      </c>
      <c r="AU295" s="28">
        <f t="shared" si="846"/>
        <v>44127.5</v>
      </c>
      <c r="AV295" s="30">
        <f t="shared" si="847"/>
        <v>276377.5</v>
      </c>
      <c r="AW295" s="26">
        <v>1</v>
      </c>
      <c r="AX295" s="27">
        <v>200000</v>
      </c>
      <c r="AY295" s="27">
        <v>230000</v>
      </c>
      <c r="AZ295" s="145"/>
      <c r="BA295" s="145"/>
      <c r="BB295" s="143">
        <f t="shared" si="855"/>
        <v>9.8666062491146164E-2</v>
      </c>
      <c r="BC295" s="27">
        <f t="shared" si="848"/>
        <v>215000</v>
      </c>
      <c r="BD295" s="27">
        <f t="shared" si="849"/>
        <v>40850</v>
      </c>
      <c r="BE295" s="27">
        <f t="shared" si="850"/>
        <v>255850</v>
      </c>
      <c r="BF295" s="26">
        <v>1</v>
      </c>
      <c r="BG295" s="27">
        <v>160000</v>
      </c>
      <c r="BH295" s="27">
        <v>152000</v>
      </c>
      <c r="BI295" s="145"/>
      <c r="BJ295" s="145"/>
      <c r="BK295" s="143">
        <f t="shared" si="856"/>
        <v>3.6261886214694748E-2</v>
      </c>
      <c r="BL295" s="27">
        <f t="shared" si="870"/>
        <v>156000</v>
      </c>
      <c r="BM295" s="27">
        <f t="shared" si="871"/>
        <v>29640</v>
      </c>
      <c r="BN295" s="28">
        <f t="shared" si="872"/>
        <v>185640</v>
      </c>
      <c r="BO295" s="26">
        <v>1</v>
      </c>
      <c r="BP295" s="27">
        <v>160000</v>
      </c>
      <c r="BQ295" s="27">
        <v>172800</v>
      </c>
      <c r="BR295" s="148"/>
      <c r="BS295" s="148"/>
      <c r="BT295" s="143">
        <f t="shared" si="857"/>
        <v>5.4392829322042119E-2</v>
      </c>
      <c r="BU295" s="27">
        <f t="shared" si="892"/>
        <v>166400</v>
      </c>
      <c r="BV295" s="28">
        <f t="shared" si="893"/>
        <v>31616</v>
      </c>
      <c r="BW295" s="30">
        <f t="shared" si="894"/>
        <v>198016</v>
      </c>
      <c r="BX295" s="26">
        <v>1</v>
      </c>
      <c r="BY295" s="28">
        <v>160000</v>
      </c>
      <c r="BZ295" s="28">
        <v>172800</v>
      </c>
      <c r="CA295" s="156"/>
      <c r="CB295" s="156"/>
      <c r="CC295" s="177">
        <f t="shared" si="858"/>
        <v>5.4392829322042119E-2</v>
      </c>
      <c r="CD295" s="28">
        <f t="shared" si="895"/>
        <v>166400</v>
      </c>
      <c r="CE295" s="28">
        <f t="shared" si="896"/>
        <v>31616</v>
      </c>
      <c r="CF295" s="29">
        <f t="shared" si="897"/>
        <v>198016</v>
      </c>
      <c r="CG295" s="26">
        <v>1</v>
      </c>
      <c r="CH295" s="27">
        <v>128000</v>
      </c>
      <c r="CI295" s="27">
        <v>119040</v>
      </c>
      <c r="CJ295" s="148"/>
      <c r="CK295" s="148"/>
      <c r="CL295" s="143">
        <f t="shared" si="898"/>
        <v>5.1292719878816923E-2</v>
      </c>
      <c r="CM295" s="27">
        <f t="shared" si="899"/>
        <v>123520</v>
      </c>
      <c r="CN295" s="27">
        <f t="shared" si="900"/>
        <v>23468.799999999999</v>
      </c>
      <c r="CO295" s="28">
        <f t="shared" si="901"/>
        <v>146988.79999999999</v>
      </c>
      <c r="CP295" s="26">
        <v>1</v>
      </c>
      <c r="CQ295" s="27">
        <v>128000</v>
      </c>
      <c r="CR295" s="27">
        <v>119040</v>
      </c>
      <c r="CS295" s="148"/>
      <c r="CT295" s="148"/>
      <c r="CU295" s="143">
        <f t="shared" si="859"/>
        <v>5.1292719878816923E-2</v>
      </c>
      <c r="CV295" s="27">
        <f t="shared" si="902"/>
        <v>123520</v>
      </c>
      <c r="CW295" s="28">
        <f t="shared" si="903"/>
        <v>23468.799999999999</v>
      </c>
      <c r="CX295" s="29">
        <f t="shared" si="904"/>
        <v>146988.79999999999</v>
      </c>
      <c r="CY295" s="26">
        <v>1</v>
      </c>
      <c r="CZ295" s="27">
        <v>128000</v>
      </c>
      <c r="DA295" s="27">
        <v>102400</v>
      </c>
      <c r="DB295" s="133"/>
      <c r="DC295" s="133"/>
      <c r="DD295" s="143">
        <f t="shared" si="860"/>
        <v>0.15713484026367724</v>
      </c>
      <c r="DE295" s="27">
        <f t="shared" si="905"/>
        <v>115200</v>
      </c>
      <c r="DF295" s="27">
        <f t="shared" si="906"/>
        <v>21888</v>
      </c>
      <c r="DG295" s="28">
        <f t="shared" si="907"/>
        <v>137088</v>
      </c>
      <c r="DH295" s="26">
        <v>1</v>
      </c>
      <c r="DI295" s="28">
        <v>128000</v>
      </c>
      <c r="DJ295" s="28">
        <v>153600</v>
      </c>
      <c r="DK295" s="182"/>
      <c r="DL295" s="177">
        <f t="shared" si="861"/>
        <v>0.12856486930664501</v>
      </c>
      <c r="DM295" s="28">
        <f t="shared" si="908"/>
        <v>140800</v>
      </c>
      <c r="DN295" s="28">
        <f t="shared" si="909"/>
        <v>26752</v>
      </c>
      <c r="DO295" s="30">
        <f t="shared" si="910"/>
        <v>167552</v>
      </c>
    </row>
    <row r="296" spans="1:119" ht="21" customHeight="1" x14ac:dyDescent="0.25">
      <c r="A296" s="66" t="s">
        <v>503</v>
      </c>
      <c r="B296" s="67" t="s">
        <v>497</v>
      </c>
      <c r="C296" s="68" t="s">
        <v>504</v>
      </c>
      <c r="D296" s="26">
        <v>1</v>
      </c>
      <c r="E296" s="27">
        <v>200000</v>
      </c>
      <c r="F296" s="27">
        <v>200000</v>
      </c>
      <c r="G296" s="133"/>
      <c r="H296" s="133"/>
      <c r="I296" s="143">
        <f t="shared" si="911"/>
        <v>0</v>
      </c>
      <c r="J296" s="27">
        <f t="shared" si="851"/>
        <v>200000</v>
      </c>
      <c r="K296" s="28">
        <f t="shared" si="912"/>
        <v>38000</v>
      </c>
      <c r="L296" s="29">
        <f t="shared" si="862"/>
        <v>238000</v>
      </c>
      <c r="M296" s="26">
        <v>1</v>
      </c>
      <c r="N296" s="27">
        <v>200000</v>
      </c>
      <c r="O296" s="27">
        <v>220000</v>
      </c>
      <c r="P296" s="148"/>
      <c r="Q296" s="148"/>
      <c r="R296" s="143">
        <f t="shared" si="913"/>
        <v>6.7343502970147379E-2</v>
      </c>
      <c r="S296" s="27">
        <f t="shared" si="914"/>
        <v>210000</v>
      </c>
      <c r="T296" s="28">
        <f t="shared" si="915"/>
        <v>39900</v>
      </c>
      <c r="U296" s="30">
        <f t="shared" si="916"/>
        <v>249900</v>
      </c>
      <c r="V296" s="26">
        <v>1</v>
      </c>
      <c r="W296" s="27">
        <v>200000</v>
      </c>
      <c r="X296" s="27">
        <v>216000</v>
      </c>
      <c r="Y296" s="145"/>
      <c r="Z296" s="145"/>
      <c r="AA296" s="143">
        <f t="shared" si="917"/>
        <v>5.4392829322042119E-2</v>
      </c>
      <c r="AB296" s="27">
        <f t="shared" si="918"/>
        <v>208000</v>
      </c>
      <c r="AC296" s="28">
        <f t="shared" si="919"/>
        <v>39520</v>
      </c>
      <c r="AD296" s="29">
        <f t="shared" si="920"/>
        <v>247520</v>
      </c>
      <c r="AE296" s="26">
        <v>1</v>
      </c>
      <c r="AF296" s="27">
        <v>200000</v>
      </c>
      <c r="AG296" s="27">
        <v>224000</v>
      </c>
      <c r="AH296" s="145"/>
      <c r="AI296" s="145"/>
      <c r="AJ296" s="143">
        <f t="shared" si="852"/>
        <v>8.0049824285269522E-2</v>
      </c>
      <c r="AK296" s="27">
        <f t="shared" si="833"/>
        <v>212000</v>
      </c>
      <c r="AL296" s="28">
        <f t="shared" si="853"/>
        <v>40280</v>
      </c>
      <c r="AM296" s="30">
        <f t="shared" si="834"/>
        <v>252280</v>
      </c>
      <c r="AN296" s="26">
        <v>1</v>
      </c>
      <c r="AO296" s="27">
        <v>200000</v>
      </c>
      <c r="AP296" s="27">
        <v>264500</v>
      </c>
      <c r="AQ296" s="145"/>
      <c r="AR296" s="145"/>
      <c r="AS296" s="143">
        <f t="shared" si="854"/>
        <v>0.19637626431230276</v>
      </c>
      <c r="AT296" s="27">
        <f t="shared" si="845"/>
        <v>232250</v>
      </c>
      <c r="AU296" s="28">
        <f t="shared" si="846"/>
        <v>44127.5</v>
      </c>
      <c r="AV296" s="30">
        <f t="shared" si="847"/>
        <v>276377.5</v>
      </c>
      <c r="AW296" s="26">
        <v>1</v>
      </c>
      <c r="AX296" s="27">
        <v>200000</v>
      </c>
      <c r="AY296" s="27">
        <v>230000</v>
      </c>
      <c r="AZ296" s="145"/>
      <c r="BA296" s="145"/>
      <c r="BB296" s="143">
        <f t="shared" si="855"/>
        <v>9.8666062491146164E-2</v>
      </c>
      <c r="BC296" s="27">
        <f t="shared" si="848"/>
        <v>215000</v>
      </c>
      <c r="BD296" s="27">
        <f t="shared" si="849"/>
        <v>40850</v>
      </c>
      <c r="BE296" s="27">
        <f t="shared" si="850"/>
        <v>255850</v>
      </c>
      <c r="BF296" s="26">
        <v>1</v>
      </c>
      <c r="BG296" s="27">
        <v>160000</v>
      </c>
      <c r="BH296" s="27">
        <v>152000</v>
      </c>
      <c r="BI296" s="145"/>
      <c r="BJ296" s="145"/>
      <c r="BK296" s="143">
        <f t="shared" si="856"/>
        <v>3.6261886214694748E-2</v>
      </c>
      <c r="BL296" s="27">
        <f t="shared" si="870"/>
        <v>156000</v>
      </c>
      <c r="BM296" s="27">
        <f t="shared" si="871"/>
        <v>29640</v>
      </c>
      <c r="BN296" s="28">
        <f t="shared" si="872"/>
        <v>185640</v>
      </c>
      <c r="BO296" s="26">
        <v>1</v>
      </c>
      <c r="BP296" s="27">
        <v>160000</v>
      </c>
      <c r="BQ296" s="27">
        <v>172800</v>
      </c>
      <c r="BR296" s="148"/>
      <c r="BS296" s="148"/>
      <c r="BT296" s="143">
        <f t="shared" si="857"/>
        <v>5.4392829322042119E-2</v>
      </c>
      <c r="BU296" s="27">
        <f t="shared" si="892"/>
        <v>166400</v>
      </c>
      <c r="BV296" s="28">
        <f t="shared" si="893"/>
        <v>31616</v>
      </c>
      <c r="BW296" s="30">
        <f t="shared" si="894"/>
        <v>198016</v>
      </c>
      <c r="BX296" s="26">
        <v>1</v>
      </c>
      <c r="BY296" s="28">
        <v>160000</v>
      </c>
      <c r="BZ296" s="28">
        <v>172800</v>
      </c>
      <c r="CA296" s="156"/>
      <c r="CB296" s="156"/>
      <c r="CC296" s="177">
        <f t="shared" si="858"/>
        <v>5.4392829322042119E-2</v>
      </c>
      <c r="CD296" s="28">
        <f t="shared" si="895"/>
        <v>166400</v>
      </c>
      <c r="CE296" s="28">
        <f t="shared" si="896"/>
        <v>31616</v>
      </c>
      <c r="CF296" s="29">
        <f t="shared" si="897"/>
        <v>198016</v>
      </c>
      <c r="CG296" s="31" t="s">
        <v>30</v>
      </c>
      <c r="CH296" s="32" t="s">
        <v>30</v>
      </c>
      <c r="CI296" s="32" t="s">
        <v>30</v>
      </c>
      <c r="CJ296" s="32" t="s">
        <v>30</v>
      </c>
      <c r="CK296" s="32" t="s">
        <v>30</v>
      </c>
      <c r="CL296" s="32" t="s">
        <v>30</v>
      </c>
      <c r="CM296" s="32" t="s">
        <v>30</v>
      </c>
      <c r="CN296" s="32" t="s">
        <v>30</v>
      </c>
      <c r="CO296" s="32" t="s">
        <v>30</v>
      </c>
      <c r="CP296" s="31" t="s">
        <v>30</v>
      </c>
      <c r="CQ296" s="32" t="s">
        <v>30</v>
      </c>
      <c r="CR296" s="32" t="s">
        <v>30</v>
      </c>
      <c r="CS296" s="32" t="s">
        <v>30</v>
      </c>
      <c r="CT296" s="32" t="s">
        <v>30</v>
      </c>
      <c r="CU296" s="32" t="s">
        <v>30</v>
      </c>
      <c r="CV296" s="32" t="s">
        <v>30</v>
      </c>
      <c r="CW296" s="32" t="s">
        <v>30</v>
      </c>
      <c r="CX296" s="34" t="s">
        <v>30</v>
      </c>
      <c r="CY296" s="31" t="s">
        <v>30</v>
      </c>
      <c r="CZ296" s="32" t="s">
        <v>30</v>
      </c>
      <c r="DA296" s="32" t="s">
        <v>30</v>
      </c>
      <c r="DB296" s="32" t="s">
        <v>30</v>
      </c>
      <c r="DC296" s="32" t="s">
        <v>30</v>
      </c>
      <c r="DD296" s="32" t="s">
        <v>30</v>
      </c>
      <c r="DE296" s="32" t="s">
        <v>30</v>
      </c>
      <c r="DF296" s="32" t="s">
        <v>30</v>
      </c>
      <c r="DG296" s="32" t="s">
        <v>30</v>
      </c>
      <c r="DH296" s="31" t="s">
        <v>30</v>
      </c>
      <c r="DI296" s="32" t="s">
        <v>30</v>
      </c>
      <c r="DJ296" s="32" t="s">
        <v>30</v>
      </c>
      <c r="DK296" s="32" t="s">
        <v>30</v>
      </c>
      <c r="DL296" s="32" t="s">
        <v>30</v>
      </c>
      <c r="DM296" s="32" t="s">
        <v>30</v>
      </c>
      <c r="DN296" s="32" t="s">
        <v>30</v>
      </c>
      <c r="DO296" s="33" t="s">
        <v>30</v>
      </c>
    </row>
    <row r="297" spans="1:119" ht="21" customHeight="1" x14ac:dyDescent="0.25">
      <c r="A297" s="66" t="s">
        <v>505</v>
      </c>
      <c r="B297" s="67" t="s">
        <v>497</v>
      </c>
      <c r="C297" s="68" t="s">
        <v>506</v>
      </c>
      <c r="D297" s="26">
        <v>1</v>
      </c>
      <c r="E297" s="27">
        <v>200000</v>
      </c>
      <c r="F297" s="27">
        <v>200000</v>
      </c>
      <c r="G297" s="133"/>
      <c r="H297" s="133"/>
      <c r="I297" s="143">
        <f t="shared" si="911"/>
        <v>0</v>
      </c>
      <c r="J297" s="27">
        <f t="shared" si="851"/>
        <v>200000</v>
      </c>
      <c r="K297" s="28">
        <f t="shared" si="912"/>
        <v>38000</v>
      </c>
      <c r="L297" s="29">
        <f t="shared" si="862"/>
        <v>238000</v>
      </c>
      <c r="M297" s="26">
        <v>1</v>
      </c>
      <c r="N297" s="27">
        <v>200000</v>
      </c>
      <c r="O297" s="27">
        <v>220000</v>
      </c>
      <c r="P297" s="148"/>
      <c r="Q297" s="148"/>
      <c r="R297" s="143">
        <f t="shared" si="913"/>
        <v>6.7343502970147379E-2</v>
      </c>
      <c r="S297" s="27">
        <f t="shared" si="914"/>
        <v>210000</v>
      </c>
      <c r="T297" s="28">
        <f t="shared" si="915"/>
        <v>39900</v>
      </c>
      <c r="U297" s="30">
        <f t="shared" si="916"/>
        <v>249900</v>
      </c>
      <c r="V297" s="26">
        <v>1</v>
      </c>
      <c r="W297" s="27">
        <v>200000</v>
      </c>
      <c r="X297" s="27">
        <v>216000</v>
      </c>
      <c r="Y297" s="145"/>
      <c r="Z297" s="145"/>
      <c r="AA297" s="143">
        <f t="shared" si="917"/>
        <v>5.4392829322042119E-2</v>
      </c>
      <c r="AB297" s="27">
        <f t="shared" si="918"/>
        <v>208000</v>
      </c>
      <c r="AC297" s="28">
        <f t="shared" si="919"/>
        <v>39520</v>
      </c>
      <c r="AD297" s="29">
        <f t="shared" si="920"/>
        <v>247520</v>
      </c>
      <c r="AE297" s="26">
        <v>1</v>
      </c>
      <c r="AF297" s="27">
        <v>200000</v>
      </c>
      <c r="AG297" s="27">
        <v>224000</v>
      </c>
      <c r="AH297" s="145"/>
      <c r="AI297" s="145"/>
      <c r="AJ297" s="143">
        <f t="shared" si="852"/>
        <v>8.0049824285269522E-2</v>
      </c>
      <c r="AK297" s="27">
        <f t="shared" si="833"/>
        <v>212000</v>
      </c>
      <c r="AL297" s="28">
        <f t="shared" si="853"/>
        <v>40280</v>
      </c>
      <c r="AM297" s="30">
        <f t="shared" si="834"/>
        <v>252280</v>
      </c>
      <c r="AN297" s="26">
        <v>1</v>
      </c>
      <c r="AO297" s="27">
        <v>200000</v>
      </c>
      <c r="AP297" s="27">
        <v>264500</v>
      </c>
      <c r="AQ297" s="145"/>
      <c r="AR297" s="145"/>
      <c r="AS297" s="143">
        <f t="shared" si="854"/>
        <v>0.19637626431230276</v>
      </c>
      <c r="AT297" s="27">
        <f t="shared" si="845"/>
        <v>232250</v>
      </c>
      <c r="AU297" s="28">
        <f t="shared" si="846"/>
        <v>44127.5</v>
      </c>
      <c r="AV297" s="30">
        <f t="shared" si="847"/>
        <v>276377.5</v>
      </c>
      <c r="AW297" s="26">
        <v>1</v>
      </c>
      <c r="AX297" s="27">
        <v>200000</v>
      </c>
      <c r="AY297" s="27">
        <v>230000</v>
      </c>
      <c r="AZ297" s="145"/>
      <c r="BA297" s="145"/>
      <c r="BB297" s="143">
        <f t="shared" si="855"/>
        <v>9.8666062491146164E-2</v>
      </c>
      <c r="BC297" s="27">
        <f t="shared" si="848"/>
        <v>215000</v>
      </c>
      <c r="BD297" s="27">
        <f t="shared" si="849"/>
        <v>40850</v>
      </c>
      <c r="BE297" s="27">
        <f t="shared" si="850"/>
        <v>255850</v>
      </c>
      <c r="BF297" s="26">
        <v>1</v>
      </c>
      <c r="BG297" s="27">
        <v>160000</v>
      </c>
      <c r="BH297" s="27">
        <v>152000</v>
      </c>
      <c r="BI297" s="145"/>
      <c r="BJ297" s="145"/>
      <c r="BK297" s="143">
        <f t="shared" si="856"/>
        <v>3.6261886214694748E-2</v>
      </c>
      <c r="BL297" s="27">
        <f t="shared" si="870"/>
        <v>156000</v>
      </c>
      <c r="BM297" s="27">
        <f t="shared" si="871"/>
        <v>29640</v>
      </c>
      <c r="BN297" s="28">
        <f t="shared" si="872"/>
        <v>185640</v>
      </c>
      <c r="BO297" s="26">
        <v>1</v>
      </c>
      <c r="BP297" s="27">
        <v>160000</v>
      </c>
      <c r="BQ297" s="27">
        <v>172800</v>
      </c>
      <c r="BR297" s="148"/>
      <c r="BS297" s="148"/>
      <c r="BT297" s="143">
        <f t="shared" si="857"/>
        <v>5.4392829322042119E-2</v>
      </c>
      <c r="BU297" s="27">
        <f t="shared" si="892"/>
        <v>166400</v>
      </c>
      <c r="BV297" s="28">
        <f t="shared" si="893"/>
        <v>31616</v>
      </c>
      <c r="BW297" s="30">
        <f t="shared" si="894"/>
        <v>198016</v>
      </c>
      <c r="BX297" s="26">
        <v>1</v>
      </c>
      <c r="BY297" s="28">
        <v>160000</v>
      </c>
      <c r="BZ297" s="28">
        <v>172800</v>
      </c>
      <c r="CA297" s="156"/>
      <c r="CB297" s="156"/>
      <c r="CC297" s="177">
        <f t="shared" si="858"/>
        <v>5.4392829322042119E-2</v>
      </c>
      <c r="CD297" s="28">
        <f t="shared" si="895"/>
        <v>166400</v>
      </c>
      <c r="CE297" s="28">
        <f t="shared" si="896"/>
        <v>31616</v>
      </c>
      <c r="CF297" s="29">
        <f t="shared" si="897"/>
        <v>198016</v>
      </c>
      <c r="CG297" s="31" t="s">
        <v>30</v>
      </c>
      <c r="CH297" s="32" t="s">
        <v>30</v>
      </c>
      <c r="CI297" s="32" t="s">
        <v>30</v>
      </c>
      <c r="CJ297" s="32" t="s">
        <v>30</v>
      </c>
      <c r="CK297" s="32" t="s">
        <v>30</v>
      </c>
      <c r="CL297" s="32" t="s">
        <v>30</v>
      </c>
      <c r="CM297" s="32" t="s">
        <v>30</v>
      </c>
      <c r="CN297" s="32" t="s">
        <v>30</v>
      </c>
      <c r="CO297" s="32" t="s">
        <v>30</v>
      </c>
      <c r="CP297" s="31" t="s">
        <v>30</v>
      </c>
      <c r="CQ297" s="32" t="s">
        <v>30</v>
      </c>
      <c r="CR297" s="32" t="s">
        <v>30</v>
      </c>
      <c r="CS297" s="32" t="s">
        <v>30</v>
      </c>
      <c r="CT297" s="32" t="s">
        <v>30</v>
      </c>
      <c r="CU297" s="32" t="s">
        <v>30</v>
      </c>
      <c r="CV297" s="32" t="s">
        <v>30</v>
      </c>
      <c r="CW297" s="32" t="s">
        <v>30</v>
      </c>
      <c r="CX297" s="34" t="s">
        <v>30</v>
      </c>
      <c r="CY297" s="31" t="s">
        <v>30</v>
      </c>
      <c r="CZ297" s="32" t="s">
        <v>30</v>
      </c>
      <c r="DA297" s="32" t="s">
        <v>30</v>
      </c>
      <c r="DB297" s="32" t="s">
        <v>30</v>
      </c>
      <c r="DC297" s="32" t="s">
        <v>30</v>
      </c>
      <c r="DD297" s="32" t="s">
        <v>30</v>
      </c>
      <c r="DE297" s="32" t="s">
        <v>30</v>
      </c>
      <c r="DF297" s="32" t="s">
        <v>30</v>
      </c>
      <c r="DG297" s="32" t="s">
        <v>30</v>
      </c>
      <c r="DH297" s="31" t="s">
        <v>30</v>
      </c>
      <c r="DI297" s="32" t="s">
        <v>30</v>
      </c>
      <c r="DJ297" s="32" t="s">
        <v>30</v>
      </c>
      <c r="DK297" s="32" t="s">
        <v>30</v>
      </c>
      <c r="DL297" s="32" t="s">
        <v>30</v>
      </c>
      <c r="DM297" s="32" t="s">
        <v>30</v>
      </c>
      <c r="DN297" s="32" t="s">
        <v>30</v>
      </c>
      <c r="DO297" s="33" t="s">
        <v>30</v>
      </c>
    </row>
    <row r="298" spans="1:119" ht="21" customHeight="1" x14ac:dyDescent="0.25">
      <c r="A298" s="66" t="s">
        <v>507</v>
      </c>
      <c r="B298" s="67" t="s">
        <v>494</v>
      </c>
      <c r="C298" s="68" t="s">
        <v>508</v>
      </c>
      <c r="D298" s="26">
        <v>1</v>
      </c>
      <c r="E298" s="27">
        <v>100000</v>
      </c>
      <c r="F298" s="27">
        <v>100000</v>
      </c>
      <c r="G298" s="133"/>
      <c r="H298" s="133"/>
      <c r="I298" s="143">
        <f t="shared" si="911"/>
        <v>0</v>
      </c>
      <c r="J298" s="27">
        <f t="shared" si="851"/>
        <v>100000</v>
      </c>
      <c r="K298" s="28">
        <f t="shared" si="912"/>
        <v>19000</v>
      </c>
      <c r="L298" s="29">
        <f t="shared" si="862"/>
        <v>119000</v>
      </c>
      <c r="M298" s="26">
        <v>1</v>
      </c>
      <c r="N298" s="27">
        <v>100000</v>
      </c>
      <c r="O298" s="27">
        <v>110000</v>
      </c>
      <c r="P298" s="148"/>
      <c r="Q298" s="148"/>
      <c r="R298" s="143">
        <f t="shared" si="913"/>
        <v>6.7343502970147379E-2</v>
      </c>
      <c r="S298" s="27">
        <f t="shared" si="914"/>
        <v>105000</v>
      </c>
      <c r="T298" s="28">
        <f t="shared" si="915"/>
        <v>19950</v>
      </c>
      <c r="U298" s="30">
        <f t="shared" si="916"/>
        <v>124950</v>
      </c>
      <c r="V298" s="26">
        <v>1</v>
      </c>
      <c r="W298" s="27">
        <v>100000</v>
      </c>
      <c r="X298" s="27">
        <v>108000</v>
      </c>
      <c r="Y298" s="145"/>
      <c r="Z298" s="145"/>
      <c r="AA298" s="143">
        <f t="shared" si="917"/>
        <v>5.4392829322042119E-2</v>
      </c>
      <c r="AB298" s="27">
        <f t="shared" si="918"/>
        <v>104000</v>
      </c>
      <c r="AC298" s="28">
        <f t="shared" si="919"/>
        <v>19760</v>
      </c>
      <c r="AD298" s="29">
        <f t="shared" si="920"/>
        <v>123760</v>
      </c>
      <c r="AE298" s="26">
        <v>1</v>
      </c>
      <c r="AF298" s="27">
        <v>100000</v>
      </c>
      <c r="AG298" s="27">
        <v>112000</v>
      </c>
      <c r="AH298" s="145"/>
      <c r="AI298" s="145"/>
      <c r="AJ298" s="143">
        <f t="shared" si="852"/>
        <v>8.0049824285269522E-2</v>
      </c>
      <c r="AK298" s="27">
        <f t="shared" si="833"/>
        <v>106000</v>
      </c>
      <c r="AL298" s="28">
        <f t="shared" si="853"/>
        <v>20140</v>
      </c>
      <c r="AM298" s="30">
        <f t="shared" si="834"/>
        <v>126140</v>
      </c>
      <c r="AN298" s="26">
        <v>1</v>
      </c>
      <c r="AO298" s="27">
        <v>100000</v>
      </c>
      <c r="AP298" s="27">
        <v>132250</v>
      </c>
      <c r="AQ298" s="145"/>
      <c r="AR298" s="145"/>
      <c r="AS298" s="143">
        <f t="shared" si="854"/>
        <v>0.19637626431230276</v>
      </c>
      <c r="AT298" s="27">
        <f t="shared" si="845"/>
        <v>116125</v>
      </c>
      <c r="AU298" s="28">
        <f t="shared" si="846"/>
        <v>22063.75</v>
      </c>
      <c r="AV298" s="30">
        <f t="shared" si="847"/>
        <v>138188.75</v>
      </c>
      <c r="AW298" s="26">
        <v>1</v>
      </c>
      <c r="AX298" s="27">
        <v>100000</v>
      </c>
      <c r="AY298" s="27">
        <v>115000</v>
      </c>
      <c r="AZ298" s="145"/>
      <c r="BA298" s="145"/>
      <c r="BB298" s="143">
        <f t="shared" si="855"/>
        <v>9.8666062491146164E-2</v>
      </c>
      <c r="BC298" s="27">
        <f t="shared" si="848"/>
        <v>107500</v>
      </c>
      <c r="BD298" s="27">
        <f t="shared" si="849"/>
        <v>20425</v>
      </c>
      <c r="BE298" s="27">
        <f t="shared" si="850"/>
        <v>127925</v>
      </c>
      <c r="BF298" s="26">
        <v>1</v>
      </c>
      <c r="BG298" s="27">
        <v>80000</v>
      </c>
      <c r="BH298" s="27">
        <v>76000</v>
      </c>
      <c r="BI298" s="145"/>
      <c r="BJ298" s="145"/>
      <c r="BK298" s="143">
        <f t="shared" si="856"/>
        <v>3.6261886214694748E-2</v>
      </c>
      <c r="BL298" s="27">
        <f t="shared" si="870"/>
        <v>78000</v>
      </c>
      <c r="BM298" s="27">
        <f t="shared" si="871"/>
        <v>14820</v>
      </c>
      <c r="BN298" s="28">
        <f t="shared" si="872"/>
        <v>92820</v>
      </c>
      <c r="BO298" s="26">
        <v>1</v>
      </c>
      <c r="BP298" s="27">
        <v>80000</v>
      </c>
      <c r="BQ298" s="27">
        <v>86400</v>
      </c>
      <c r="BR298" s="148"/>
      <c r="BS298" s="148"/>
      <c r="BT298" s="143">
        <f t="shared" si="857"/>
        <v>5.4392829322042119E-2</v>
      </c>
      <c r="BU298" s="27">
        <f t="shared" si="892"/>
        <v>83200</v>
      </c>
      <c r="BV298" s="28">
        <f t="shared" si="893"/>
        <v>15808</v>
      </c>
      <c r="BW298" s="30">
        <f t="shared" si="894"/>
        <v>99008</v>
      </c>
      <c r="BX298" s="26">
        <v>1</v>
      </c>
      <c r="BY298" s="28">
        <v>80000</v>
      </c>
      <c r="BZ298" s="28">
        <v>86400</v>
      </c>
      <c r="CA298" s="156"/>
      <c r="CB298" s="156"/>
      <c r="CC298" s="177">
        <f t="shared" si="858"/>
        <v>5.4392829322042119E-2</v>
      </c>
      <c r="CD298" s="28">
        <f t="shared" si="895"/>
        <v>83200</v>
      </c>
      <c r="CE298" s="28">
        <f t="shared" si="896"/>
        <v>15808</v>
      </c>
      <c r="CF298" s="29">
        <f t="shared" si="897"/>
        <v>99008</v>
      </c>
      <c r="CG298" s="26">
        <v>1</v>
      </c>
      <c r="CH298" s="27">
        <v>64000</v>
      </c>
      <c r="CI298" s="27">
        <v>59520</v>
      </c>
      <c r="CJ298" s="148"/>
      <c r="CK298" s="148"/>
      <c r="CL298" s="143">
        <f t="shared" ref="CL298:CL313" si="921">+STDEVA(CH298:CI298)/AVERAGE(CH298:CI298)</f>
        <v>5.1292719878816923E-2</v>
      </c>
      <c r="CM298" s="27">
        <f t="shared" ref="CM298:CM313" si="922">+AVERAGE(CH298:CJ298)</f>
        <v>61760</v>
      </c>
      <c r="CN298" s="27">
        <f t="shared" ref="CN298:CN344" si="923">+CM298*19%</f>
        <v>11734.4</v>
      </c>
      <c r="CO298" s="28">
        <f t="shared" ref="CO298:CO313" si="924">+CN298+CM298</f>
        <v>73494.399999999994</v>
      </c>
      <c r="CP298" s="26">
        <v>1</v>
      </c>
      <c r="CQ298" s="27">
        <v>64000</v>
      </c>
      <c r="CR298" s="27">
        <v>59520</v>
      </c>
      <c r="CS298" s="148"/>
      <c r="CT298" s="148"/>
      <c r="CU298" s="143">
        <f t="shared" si="859"/>
        <v>5.1292719878816923E-2</v>
      </c>
      <c r="CV298" s="27">
        <f t="shared" ref="CV298:CV313" si="925">+AVERAGE(CQ298:CS298)</f>
        <v>61760</v>
      </c>
      <c r="CW298" s="28">
        <f t="shared" ref="CW298:CW313" si="926">+CV298*19%</f>
        <v>11734.4</v>
      </c>
      <c r="CX298" s="29">
        <f t="shared" ref="CX298:CX313" si="927">+CW298+CV298</f>
        <v>73494.399999999994</v>
      </c>
      <c r="CY298" s="26">
        <v>1</v>
      </c>
      <c r="CZ298" s="27">
        <v>64000</v>
      </c>
      <c r="DA298" s="27">
        <v>350000</v>
      </c>
      <c r="DB298" s="27">
        <f>119999*1.052</f>
        <v>126238.948</v>
      </c>
      <c r="DC298" s="27">
        <f>+(50000*1.0928)*1.052</f>
        <v>57481.280000000006</v>
      </c>
      <c r="DD298" s="163">
        <f t="shared" si="860"/>
        <v>0.9769687894654715</v>
      </c>
      <c r="DE298" s="155">
        <f>AVERAGE(CZ298,DC298)</f>
        <v>60740.639999999999</v>
      </c>
      <c r="DF298" s="27">
        <f t="shared" ref="DF298:DF344" si="928">+DE298*19%</f>
        <v>11540.721600000001</v>
      </c>
      <c r="DG298" s="28">
        <f t="shared" ref="DG298:DG313" si="929">+DF298+DE298</f>
        <v>72281.361600000004</v>
      </c>
      <c r="DH298" s="26">
        <v>1</v>
      </c>
      <c r="DI298" s="28">
        <v>64000</v>
      </c>
      <c r="DJ298" s="28">
        <v>76800</v>
      </c>
      <c r="DK298" s="182"/>
      <c r="DL298" s="177">
        <f t="shared" si="861"/>
        <v>0.12856486930664501</v>
      </c>
      <c r="DM298" s="28">
        <f t="shared" ref="DM298:DM313" si="930">+AVERAGE(DI298:DK298)</f>
        <v>70400</v>
      </c>
      <c r="DN298" s="28">
        <f t="shared" ref="DN298:DN344" si="931">DM298*19%</f>
        <v>13376</v>
      </c>
      <c r="DO298" s="30">
        <f t="shared" ref="DO298:DO313" si="932">+DM298+DN298</f>
        <v>83776</v>
      </c>
    </row>
    <row r="299" spans="1:119" ht="21" customHeight="1" x14ac:dyDescent="0.25">
      <c r="A299" s="66" t="s">
        <v>509</v>
      </c>
      <c r="B299" s="67" t="s">
        <v>510</v>
      </c>
      <c r="C299" s="68" t="s">
        <v>511</v>
      </c>
      <c r="D299" s="26">
        <v>1</v>
      </c>
      <c r="E299" s="27">
        <v>100000</v>
      </c>
      <c r="F299" s="27">
        <v>100000</v>
      </c>
      <c r="G299" s="133"/>
      <c r="H299" s="133"/>
      <c r="I299" s="143">
        <f t="shared" si="911"/>
        <v>0</v>
      </c>
      <c r="J299" s="27">
        <f t="shared" si="851"/>
        <v>100000</v>
      </c>
      <c r="K299" s="28">
        <f t="shared" si="912"/>
        <v>19000</v>
      </c>
      <c r="L299" s="29">
        <f t="shared" si="862"/>
        <v>119000</v>
      </c>
      <c r="M299" s="26">
        <v>1</v>
      </c>
      <c r="N299" s="27">
        <v>100000</v>
      </c>
      <c r="O299" s="27">
        <v>110000</v>
      </c>
      <c r="P299" s="148"/>
      <c r="Q299" s="148"/>
      <c r="R299" s="143">
        <f t="shared" si="913"/>
        <v>6.7343502970147379E-2</v>
      </c>
      <c r="S299" s="27">
        <f t="shared" si="914"/>
        <v>105000</v>
      </c>
      <c r="T299" s="28">
        <f t="shared" si="915"/>
        <v>19950</v>
      </c>
      <c r="U299" s="30">
        <f t="shared" si="916"/>
        <v>124950</v>
      </c>
      <c r="V299" s="26">
        <v>1</v>
      </c>
      <c r="W299" s="27">
        <v>100000</v>
      </c>
      <c r="X299" s="27">
        <v>108000</v>
      </c>
      <c r="Y299" s="145"/>
      <c r="Z299" s="145"/>
      <c r="AA299" s="143">
        <f t="shared" si="917"/>
        <v>5.4392829322042119E-2</v>
      </c>
      <c r="AB299" s="27">
        <f t="shared" si="918"/>
        <v>104000</v>
      </c>
      <c r="AC299" s="28">
        <f t="shared" si="919"/>
        <v>19760</v>
      </c>
      <c r="AD299" s="29">
        <f t="shared" si="920"/>
        <v>123760</v>
      </c>
      <c r="AE299" s="26">
        <v>1</v>
      </c>
      <c r="AF299" s="27">
        <v>100000</v>
      </c>
      <c r="AG299" s="27">
        <v>112000</v>
      </c>
      <c r="AH299" s="145"/>
      <c r="AI299" s="145"/>
      <c r="AJ299" s="143">
        <f t="shared" si="852"/>
        <v>8.0049824285269522E-2</v>
      </c>
      <c r="AK299" s="27">
        <f t="shared" ref="AK299:AK313" si="933">+AVERAGE(AF299:AH299)</f>
        <v>106000</v>
      </c>
      <c r="AL299" s="28">
        <f t="shared" si="853"/>
        <v>20140</v>
      </c>
      <c r="AM299" s="30">
        <f t="shared" ref="AM299:AM313" si="934">+AL299+AK299</f>
        <v>126140</v>
      </c>
      <c r="AN299" s="26">
        <v>1</v>
      </c>
      <c r="AO299" s="27">
        <v>100000</v>
      </c>
      <c r="AP299" s="27">
        <v>132250</v>
      </c>
      <c r="AQ299" s="145"/>
      <c r="AR299" s="145"/>
      <c r="AS299" s="143">
        <f t="shared" si="854"/>
        <v>0.19637626431230276</v>
      </c>
      <c r="AT299" s="27">
        <f t="shared" si="845"/>
        <v>116125</v>
      </c>
      <c r="AU299" s="28">
        <f t="shared" si="846"/>
        <v>22063.75</v>
      </c>
      <c r="AV299" s="30">
        <f t="shared" si="847"/>
        <v>138188.75</v>
      </c>
      <c r="AW299" s="26">
        <v>1</v>
      </c>
      <c r="AX299" s="27">
        <v>100000</v>
      </c>
      <c r="AY299" s="27">
        <v>115000</v>
      </c>
      <c r="AZ299" s="145"/>
      <c r="BA299" s="145"/>
      <c r="BB299" s="143">
        <f t="shared" si="855"/>
        <v>9.8666062491146164E-2</v>
      </c>
      <c r="BC299" s="27">
        <f t="shared" si="848"/>
        <v>107500</v>
      </c>
      <c r="BD299" s="27">
        <f t="shared" si="849"/>
        <v>20425</v>
      </c>
      <c r="BE299" s="27">
        <f t="shared" si="850"/>
        <v>127925</v>
      </c>
      <c r="BF299" s="26">
        <v>1</v>
      </c>
      <c r="BG299" s="27">
        <v>80000</v>
      </c>
      <c r="BH299" s="27">
        <v>76000</v>
      </c>
      <c r="BI299" s="145"/>
      <c r="BJ299" s="145"/>
      <c r="BK299" s="143">
        <f t="shared" si="856"/>
        <v>3.6261886214694748E-2</v>
      </c>
      <c r="BL299" s="27">
        <f t="shared" si="870"/>
        <v>78000</v>
      </c>
      <c r="BM299" s="27">
        <f t="shared" si="871"/>
        <v>14820</v>
      </c>
      <c r="BN299" s="28">
        <f t="shared" si="872"/>
        <v>92820</v>
      </c>
      <c r="BO299" s="26">
        <v>1</v>
      </c>
      <c r="BP299" s="27">
        <v>80000</v>
      </c>
      <c r="BQ299" s="27">
        <v>86400</v>
      </c>
      <c r="BR299" s="148"/>
      <c r="BS299" s="148"/>
      <c r="BT299" s="143">
        <f t="shared" si="857"/>
        <v>5.4392829322042119E-2</v>
      </c>
      <c r="BU299" s="27">
        <f t="shared" si="892"/>
        <v>83200</v>
      </c>
      <c r="BV299" s="28">
        <f t="shared" si="893"/>
        <v>15808</v>
      </c>
      <c r="BW299" s="30">
        <f t="shared" si="894"/>
        <v>99008</v>
      </c>
      <c r="BX299" s="26">
        <v>1</v>
      </c>
      <c r="BY299" s="28">
        <v>80000</v>
      </c>
      <c r="BZ299" s="28">
        <v>86400</v>
      </c>
      <c r="CA299" s="156"/>
      <c r="CB299" s="156"/>
      <c r="CC299" s="177">
        <f t="shared" si="858"/>
        <v>5.4392829322042119E-2</v>
      </c>
      <c r="CD299" s="28">
        <f t="shared" si="895"/>
        <v>83200</v>
      </c>
      <c r="CE299" s="28">
        <f t="shared" si="896"/>
        <v>15808</v>
      </c>
      <c r="CF299" s="29">
        <f t="shared" si="897"/>
        <v>99008</v>
      </c>
      <c r="CG299" s="26">
        <v>1</v>
      </c>
      <c r="CH299" s="27">
        <v>64000</v>
      </c>
      <c r="CI299" s="27">
        <v>59520</v>
      </c>
      <c r="CJ299" s="148"/>
      <c r="CK299" s="148"/>
      <c r="CL299" s="143">
        <f t="shared" si="921"/>
        <v>5.1292719878816923E-2</v>
      </c>
      <c r="CM299" s="27">
        <f t="shared" si="922"/>
        <v>61760</v>
      </c>
      <c r="CN299" s="27">
        <f t="shared" si="923"/>
        <v>11734.4</v>
      </c>
      <c r="CO299" s="28">
        <f t="shared" si="924"/>
        <v>73494.399999999994</v>
      </c>
      <c r="CP299" s="26">
        <v>1</v>
      </c>
      <c r="CQ299" s="27">
        <v>64000</v>
      </c>
      <c r="CR299" s="27">
        <v>59520</v>
      </c>
      <c r="CS299" s="148"/>
      <c r="CT299" s="148"/>
      <c r="CU299" s="143">
        <f t="shared" si="859"/>
        <v>5.1292719878816923E-2</v>
      </c>
      <c r="CV299" s="27">
        <f t="shared" si="925"/>
        <v>61760</v>
      </c>
      <c r="CW299" s="28">
        <f t="shared" si="926"/>
        <v>11734.4</v>
      </c>
      <c r="CX299" s="29">
        <f t="shared" si="927"/>
        <v>73494.399999999994</v>
      </c>
      <c r="CY299" s="26">
        <v>1</v>
      </c>
      <c r="CZ299" s="27">
        <v>64000</v>
      </c>
      <c r="DA299" s="27">
        <v>350000</v>
      </c>
      <c r="DB299" s="27">
        <f>179999*1.052</f>
        <v>189358.948</v>
      </c>
      <c r="DC299" s="27">
        <f>+(50000*1.0928)*1.052</f>
        <v>57481.280000000006</v>
      </c>
      <c r="DD299" s="163">
        <f t="shared" si="860"/>
        <v>0.9769687894654715</v>
      </c>
      <c r="DE299" s="155">
        <f>AVERAGE(CZ299,DC299)</f>
        <v>60740.639999999999</v>
      </c>
      <c r="DF299" s="27">
        <f t="shared" si="928"/>
        <v>11540.721600000001</v>
      </c>
      <c r="DG299" s="28">
        <f t="shared" si="929"/>
        <v>72281.361600000004</v>
      </c>
      <c r="DH299" s="26">
        <v>1</v>
      </c>
      <c r="DI299" s="28">
        <v>64000</v>
      </c>
      <c r="DJ299" s="28">
        <v>76800</v>
      </c>
      <c r="DK299" s="182"/>
      <c r="DL299" s="177">
        <f t="shared" si="861"/>
        <v>0.12856486930664501</v>
      </c>
      <c r="DM299" s="28">
        <f t="shared" si="930"/>
        <v>70400</v>
      </c>
      <c r="DN299" s="28">
        <f t="shared" si="931"/>
        <v>13376</v>
      </c>
      <c r="DO299" s="30">
        <f t="shared" si="932"/>
        <v>83776</v>
      </c>
    </row>
    <row r="300" spans="1:119" ht="21" customHeight="1" x14ac:dyDescent="0.25">
      <c r="A300" s="66" t="s">
        <v>512</v>
      </c>
      <c r="B300" s="67" t="s">
        <v>513</v>
      </c>
      <c r="C300" s="68" t="s">
        <v>514</v>
      </c>
      <c r="D300" s="26">
        <v>1</v>
      </c>
      <c r="E300" s="27">
        <v>1000000</v>
      </c>
      <c r="F300" s="27">
        <v>1000000</v>
      </c>
      <c r="G300" s="133"/>
      <c r="H300" s="133"/>
      <c r="I300" s="143">
        <f t="shared" si="911"/>
        <v>0</v>
      </c>
      <c r="J300" s="27">
        <f t="shared" si="851"/>
        <v>1000000</v>
      </c>
      <c r="K300" s="28">
        <f t="shared" si="912"/>
        <v>190000</v>
      </c>
      <c r="L300" s="29">
        <f t="shared" si="862"/>
        <v>1190000</v>
      </c>
      <c r="M300" s="26">
        <v>1</v>
      </c>
      <c r="N300" s="27">
        <v>1000000</v>
      </c>
      <c r="O300" s="27">
        <v>1100000</v>
      </c>
      <c r="P300" s="148"/>
      <c r="Q300" s="148"/>
      <c r="R300" s="143">
        <f t="shared" si="913"/>
        <v>6.7343502970147393E-2</v>
      </c>
      <c r="S300" s="27">
        <f t="shared" si="914"/>
        <v>1050000</v>
      </c>
      <c r="T300" s="28">
        <f t="shared" si="915"/>
        <v>199500</v>
      </c>
      <c r="U300" s="30">
        <f t="shared" si="916"/>
        <v>1249500</v>
      </c>
      <c r="V300" s="26">
        <v>1</v>
      </c>
      <c r="W300" s="27">
        <v>1000000</v>
      </c>
      <c r="X300" s="27">
        <v>1080000</v>
      </c>
      <c r="Y300" s="145"/>
      <c r="Z300" s="145"/>
      <c r="AA300" s="143">
        <f t="shared" si="917"/>
        <v>5.4392829322042119E-2</v>
      </c>
      <c r="AB300" s="27">
        <f t="shared" si="918"/>
        <v>1040000</v>
      </c>
      <c r="AC300" s="28">
        <f t="shared" si="919"/>
        <v>197600</v>
      </c>
      <c r="AD300" s="29">
        <f t="shared" si="920"/>
        <v>1237600</v>
      </c>
      <c r="AE300" s="26">
        <v>1</v>
      </c>
      <c r="AF300" s="27">
        <v>1000000</v>
      </c>
      <c r="AG300" s="27">
        <v>1120000</v>
      </c>
      <c r="AH300" s="145"/>
      <c r="AI300" s="145"/>
      <c r="AJ300" s="143">
        <f t="shared" si="852"/>
        <v>8.0049824285269522E-2</v>
      </c>
      <c r="AK300" s="27">
        <f t="shared" si="933"/>
        <v>1060000</v>
      </c>
      <c r="AL300" s="28">
        <f t="shared" si="853"/>
        <v>201400</v>
      </c>
      <c r="AM300" s="30">
        <f t="shared" si="934"/>
        <v>1261400</v>
      </c>
      <c r="AN300" s="26">
        <v>1</v>
      </c>
      <c r="AO300" s="27">
        <v>1000000</v>
      </c>
      <c r="AP300" s="27">
        <v>1322500</v>
      </c>
      <c r="AQ300" s="145"/>
      <c r="AR300" s="145"/>
      <c r="AS300" s="143">
        <f t="shared" si="854"/>
        <v>0.19637626431230276</v>
      </c>
      <c r="AT300" s="27">
        <f t="shared" si="845"/>
        <v>1161250</v>
      </c>
      <c r="AU300" s="28">
        <f t="shared" si="846"/>
        <v>220637.5</v>
      </c>
      <c r="AV300" s="30">
        <f t="shared" si="847"/>
        <v>1381887.5</v>
      </c>
      <c r="AW300" s="26">
        <v>1</v>
      </c>
      <c r="AX300" s="27">
        <v>1000000</v>
      </c>
      <c r="AY300" s="27">
        <v>1150000</v>
      </c>
      <c r="AZ300" s="145"/>
      <c r="BA300" s="145"/>
      <c r="BB300" s="143">
        <f t="shared" si="855"/>
        <v>9.8666062491146164E-2</v>
      </c>
      <c r="BC300" s="27">
        <f t="shared" si="848"/>
        <v>1075000</v>
      </c>
      <c r="BD300" s="27">
        <f t="shared" si="849"/>
        <v>204250</v>
      </c>
      <c r="BE300" s="27">
        <f t="shared" si="850"/>
        <v>1279250</v>
      </c>
      <c r="BF300" s="26">
        <v>1</v>
      </c>
      <c r="BG300" s="27">
        <v>800000</v>
      </c>
      <c r="BH300" s="27">
        <v>760000</v>
      </c>
      <c r="BI300" s="145"/>
      <c r="BJ300" s="145"/>
      <c r="BK300" s="143">
        <f t="shared" si="856"/>
        <v>3.6261886214694741E-2</v>
      </c>
      <c r="BL300" s="27">
        <f t="shared" si="870"/>
        <v>780000</v>
      </c>
      <c r="BM300" s="27">
        <f t="shared" si="871"/>
        <v>148200</v>
      </c>
      <c r="BN300" s="28">
        <f t="shared" si="872"/>
        <v>928200</v>
      </c>
      <c r="BO300" s="26">
        <v>1</v>
      </c>
      <c r="BP300" s="27">
        <v>800000</v>
      </c>
      <c r="BQ300" s="27">
        <v>864000</v>
      </c>
      <c r="BR300" s="148"/>
      <c r="BS300" s="148"/>
      <c r="BT300" s="143">
        <f t="shared" si="857"/>
        <v>5.4392829322042119E-2</v>
      </c>
      <c r="BU300" s="27">
        <f t="shared" si="892"/>
        <v>832000</v>
      </c>
      <c r="BV300" s="28">
        <f t="shared" si="893"/>
        <v>158080</v>
      </c>
      <c r="BW300" s="30">
        <f t="shared" si="894"/>
        <v>990080</v>
      </c>
      <c r="BX300" s="26">
        <v>1</v>
      </c>
      <c r="BY300" s="28">
        <v>800000</v>
      </c>
      <c r="BZ300" s="28">
        <v>864000</v>
      </c>
      <c r="CA300" s="156"/>
      <c r="CB300" s="156"/>
      <c r="CC300" s="177">
        <f t="shared" si="858"/>
        <v>5.4392829322042119E-2</v>
      </c>
      <c r="CD300" s="28">
        <f t="shared" si="895"/>
        <v>832000</v>
      </c>
      <c r="CE300" s="28">
        <f t="shared" si="896"/>
        <v>158080</v>
      </c>
      <c r="CF300" s="29">
        <f t="shared" si="897"/>
        <v>990080</v>
      </c>
      <c r="CG300" s="26">
        <v>1</v>
      </c>
      <c r="CH300" s="27">
        <v>640000</v>
      </c>
      <c r="CI300" s="27">
        <v>595200</v>
      </c>
      <c r="CJ300" s="148"/>
      <c r="CK300" s="148"/>
      <c r="CL300" s="143">
        <f t="shared" si="921"/>
        <v>5.1292719878816923E-2</v>
      </c>
      <c r="CM300" s="27">
        <f t="shared" si="922"/>
        <v>617600</v>
      </c>
      <c r="CN300" s="27">
        <f t="shared" si="923"/>
        <v>117344</v>
      </c>
      <c r="CO300" s="28">
        <f t="shared" si="924"/>
        <v>734944</v>
      </c>
      <c r="CP300" s="26">
        <v>1</v>
      </c>
      <c r="CQ300" s="27">
        <v>640000</v>
      </c>
      <c r="CR300" s="27">
        <v>595200</v>
      </c>
      <c r="CS300" s="148"/>
      <c r="CT300" s="148"/>
      <c r="CU300" s="143">
        <f t="shared" si="859"/>
        <v>5.1292719878816923E-2</v>
      </c>
      <c r="CV300" s="27">
        <f t="shared" si="925"/>
        <v>617600</v>
      </c>
      <c r="CW300" s="28">
        <f t="shared" si="926"/>
        <v>117344</v>
      </c>
      <c r="CX300" s="29">
        <f t="shared" si="927"/>
        <v>734944</v>
      </c>
      <c r="CY300" s="26">
        <v>1</v>
      </c>
      <c r="CZ300" s="27">
        <v>640000</v>
      </c>
      <c r="DA300" s="27">
        <v>512000</v>
      </c>
      <c r="DB300" s="133"/>
      <c r="DC300" s="133"/>
      <c r="DD300" s="143">
        <f t="shared" si="860"/>
        <v>0.15713484026367724</v>
      </c>
      <c r="DE300" s="27">
        <f t="shared" ref="DE300:DE313" si="935">+AVERAGE(CZ300:DB300)</f>
        <v>576000</v>
      </c>
      <c r="DF300" s="27">
        <f t="shared" si="928"/>
        <v>109440</v>
      </c>
      <c r="DG300" s="28">
        <f t="shared" si="929"/>
        <v>685440</v>
      </c>
      <c r="DH300" s="26">
        <v>1</v>
      </c>
      <c r="DI300" s="28">
        <v>640000</v>
      </c>
      <c r="DJ300" s="28">
        <v>768000</v>
      </c>
      <c r="DK300" s="182"/>
      <c r="DL300" s="177">
        <f t="shared" si="861"/>
        <v>0.12856486930664501</v>
      </c>
      <c r="DM300" s="28">
        <f t="shared" si="930"/>
        <v>704000</v>
      </c>
      <c r="DN300" s="28">
        <f t="shared" si="931"/>
        <v>133760</v>
      </c>
      <c r="DO300" s="30">
        <f t="shared" si="932"/>
        <v>837760</v>
      </c>
    </row>
    <row r="301" spans="1:119" ht="21" customHeight="1" x14ac:dyDescent="0.25">
      <c r="A301" s="66" t="s">
        <v>515</v>
      </c>
      <c r="B301" s="67" t="s">
        <v>513</v>
      </c>
      <c r="C301" s="68" t="s">
        <v>516</v>
      </c>
      <c r="D301" s="26">
        <v>1</v>
      </c>
      <c r="E301" s="27">
        <v>1000000</v>
      </c>
      <c r="F301" s="27">
        <v>1000000</v>
      </c>
      <c r="G301" s="133"/>
      <c r="H301" s="133"/>
      <c r="I301" s="143">
        <f t="shared" si="911"/>
        <v>0</v>
      </c>
      <c r="J301" s="27">
        <f t="shared" si="851"/>
        <v>1000000</v>
      </c>
      <c r="K301" s="28">
        <f t="shared" si="912"/>
        <v>190000</v>
      </c>
      <c r="L301" s="29">
        <f t="shared" si="862"/>
        <v>1190000</v>
      </c>
      <c r="M301" s="26">
        <v>1</v>
      </c>
      <c r="N301" s="27">
        <v>1000000</v>
      </c>
      <c r="O301" s="27">
        <v>1100000</v>
      </c>
      <c r="P301" s="148"/>
      <c r="Q301" s="148"/>
      <c r="R301" s="143">
        <f t="shared" si="913"/>
        <v>6.7343502970147393E-2</v>
      </c>
      <c r="S301" s="27">
        <f t="shared" si="914"/>
        <v>1050000</v>
      </c>
      <c r="T301" s="28">
        <f t="shared" si="915"/>
        <v>199500</v>
      </c>
      <c r="U301" s="30">
        <f t="shared" si="916"/>
        <v>1249500</v>
      </c>
      <c r="V301" s="26">
        <v>1</v>
      </c>
      <c r="W301" s="27">
        <v>1000000</v>
      </c>
      <c r="X301" s="27">
        <v>1080000</v>
      </c>
      <c r="Y301" s="145"/>
      <c r="Z301" s="145"/>
      <c r="AA301" s="143">
        <f t="shared" si="917"/>
        <v>5.4392829322042119E-2</v>
      </c>
      <c r="AB301" s="27">
        <f t="shared" si="918"/>
        <v>1040000</v>
      </c>
      <c r="AC301" s="28">
        <f t="shared" si="919"/>
        <v>197600</v>
      </c>
      <c r="AD301" s="29">
        <f t="shared" si="920"/>
        <v>1237600</v>
      </c>
      <c r="AE301" s="26">
        <v>1</v>
      </c>
      <c r="AF301" s="27">
        <v>1000000</v>
      </c>
      <c r="AG301" s="27">
        <v>1120000</v>
      </c>
      <c r="AH301" s="145"/>
      <c r="AI301" s="145"/>
      <c r="AJ301" s="143">
        <f t="shared" si="852"/>
        <v>8.0049824285269522E-2</v>
      </c>
      <c r="AK301" s="27">
        <f t="shared" si="933"/>
        <v>1060000</v>
      </c>
      <c r="AL301" s="28">
        <f t="shared" si="853"/>
        <v>201400</v>
      </c>
      <c r="AM301" s="30">
        <f t="shared" si="934"/>
        <v>1261400</v>
      </c>
      <c r="AN301" s="26">
        <v>1</v>
      </c>
      <c r="AO301" s="27">
        <v>1000000</v>
      </c>
      <c r="AP301" s="27">
        <v>1322500</v>
      </c>
      <c r="AQ301" s="145"/>
      <c r="AR301" s="145"/>
      <c r="AS301" s="143">
        <f t="shared" si="854"/>
        <v>0.19637626431230276</v>
      </c>
      <c r="AT301" s="27">
        <f t="shared" si="845"/>
        <v>1161250</v>
      </c>
      <c r="AU301" s="28">
        <f t="shared" si="846"/>
        <v>220637.5</v>
      </c>
      <c r="AV301" s="30">
        <f t="shared" si="847"/>
        <v>1381887.5</v>
      </c>
      <c r="AW301" s="26">
        <v>1</v>
      </c>
      <c r="AX301" s="27">
        <v>1000000</v>
      </c>
      <c r="AY301" s="27">
        <v>1150000</v>
      </c>
      <c r="AZ301" s="145"/>
      <c r="BA301" s="145"/>
      <c r="BB301" s="143">
        <f t="shared" si="855"/>
        <v>9.8666062491146164E-2</v>
      </c>
      <c r="BC301" s="27">
        <f t="shared" si="848"/>
        <v>1075000</v>
      </c>
      <c r="BD301" s="27">
        <f t="shared" si="849"/>
        <v>204250</v>
      </c>
      <c r="BE301" s="27">
        <f t="shared" si="850"/>
        <v>1279250</v>
      </c>
      <c r="BF301" s="26">
        <v>1</v>
      </c>
      <c r="BG301" s="27">
        <v>800000</v>
      </c>
      <c r="BH301" s="27">
        <v>760000</v>
      </c>
      <c r="BI301" s="145"/>
      <c r="BJ301" s="145"/>
      <c r="BK301" s="143">
        <f t="shared" si="856"/>
        <v>3.6261886214694741E-2</v>
      </c>
      <c r="BL301" s="27">
        <f t="shared" si="870"/>
        <v>780000</v>
      </c>
      <c r="BM301" s="27">
        <f t="shared" si="871"/>
        <v>148200</v>
      </c>
      <c r="BN301" s="28">
        <f t="shared" si="872"/>
        <v>928200</v>
      </c>
      <c r="BO301" s="26">
        <v>1</v>
      </c>
      <c r="BP301" s="27">
        <v>800000</v>
      </c>
      <c r="BQ301" s="27">
        <v>864000</v>
      </c>
      <c r="BR301" s="148"/>
      <c r="BS301" s="148"/>
      <c r="BT301" s="143">
        <f t="shared" si="857"/>
        <v>5.4392829322042119E-2</v>
      </c>
      <c r="BU301" s="27">
        <f t="shared" si="892"/>
        <v>832000</v>
      </c>
      <c r="BV301" s="28">
        <f t="shared" si="893"/>
        <v>158080</v>
      </c>
      <c r="BW301" s="30">
        <f t="shared" si="894"/>
        <v>990080</v>
      </c>
      <c r="BX301" s="26">
        <v>1</v>
      </c>
      <c r="BY301" s="28">
        <v>800000</v>
      </c>
      <c r="BZ301" s="28">
        <v>864000</v>
      </c>
      <c r="CA301" s="156"/>
      <c r="CB301" s="156"/>
      <c r="CC301" s="177">
        <f t="shared" si="858"/>
        <v>5.4392829322042119E-2</v>
      </c>
      <c r="CD301" s="28">
        <f t="shared" si="895"/>
        <v>832000</v>
      </c>
      <c r="CE301" s="28">
        <f t="shared" si="896"/>
        <v>158080</v>
      </c>
      <c r="CF301" s="29">
        <f t="shared" si="897"/>
        <v>990080</v>
      </c>
      <c r="CG301" s="26">
        <v>1</v>
      </c>
      <c r="CH301" s="27">
        <v>640000</v>
      </c>
      <c r="CI301" s="27">
        <v>595200</v>
      </c>
      <c r="CJ301" s="148"/>
      <c r="CK301" s="148"/>
      <c r="CL301" s="143">
        <f t="shared" si="921"/>
        <v>5.1292719878816923E-2</v>
      </c>
      <c r="CM301" s="27">
        <f t="shared" si="922"/>
        <v>617600</v>
      </c>
      <c r="CN301" s="27">
        <f t="shared" si="923"/>
        <v>117344</v>
      </c>
      <c r="CO301" s="28">
        <f t="shared" si="924"/>
        <v>734944</v>
      </c>
      <c r="CP301" s="26">
        <v>1</v>
      </c>
      <c r="CQ301" s="27">
        <v>640000</v>
      </c>
      <c r="CR301" s="27">
        <v>595200</v>
      </c>
      <c r="CS301" s="148"/>
      <c r="CT301" s="148"/>
      <c r="CU301" s="143">
        <f t="shared" si="859"/>
        <v>5.1292719878816923E-2</v>
      </c>
      <c r="CV301" s="27">
        <f t="shared" si="925"/>
        <v>617600</v>
      </c>
      <c r="CW301" s="28">
        <f t="shared" si="926"/>
        <v>117344</v>
      </c>
      <c r="CX301" s="29">
        <f t="shared" si="927"/>
        <v>734944</v>
      </c>
      <c r="CY301" s="26">
        <v>1</v>
      </c>
      <c r="CZ301" s="27">
        <v>640000</v>
      </c>
      <c r="DA301" s="27">
        <v>512000</v>
      </c>
      <c r="DB301" s="133"/>
      <c r="DC301" s="133"/>
      <c r="DD301" s="143">
        <f t="shared" si="860"/>
        <v>0.15713484026367724</v>
      </c>
      <c r="DE301" s="27">
        <f t="shared" si="935"/>
        <v>576000</v>
      </c>
      <c r="DF301" s="27">
        <f t="shared" si="928"/>
        <v>109440</v>
      </c>
      <c r="DG301" s="28">
        <f t="shared" si="929"/>
        <v>685440</v>
      </c>
      <c r="DH301" s="26">
        <v>1</v>
      </c>
      <c r="DI301" s="28">
        <v>640000</v>
      </c>
      <c r="DJ301" s="28">
        <v>768000</v>
      </c>
      <c r="DK301" s="182"/>
      <c r="DL301" s="177">
        <f t="shared" si="861"/>
        <v>0.12856486930664501</v>
      </c>
      <c r="DM301" s="28">
        <f t="shared" si="930"/>
        <v>704000</v>
      </c>
      <c r="DN301" s="28">
        <f t="shared" si="931"/>
        <v>133760</v>
      </c>
      <c r="DO301" s="30">
        <f t="shared" si="932"/>
        <v>837760</v>
      </c>
    </row>
    <row r="302" spans="1:119" ht="21" customHeight="1" x14ac:dyDescent="0.25">
      <c r="A302" s="66" t="s">
        <v>517</v>
      </c>
      <c r="B302" s="67" t="s">
        <v>518</v>
      </c>
      <c r="C302" s="68" t="s">
        <v>519</v>
      </c>
      <c r="D302" s="26">
        <v>1</v>
      </c>
      <c r="E302" s="27">
        <v>5500000</v>
      </c>
      <c r="F302" s="27">
        <v>5500000</v>
      </c>
      <c r="G302" s="133"/>
      <c r="H302" s="133"/>
      <c r="I302" s="143">
        <f t="shared" si="911"/>
        <v>0</v>
      </c>
      <c r="J302" s="27">
        <f t="shared" si="851"/>
        <v>5500000</v>
      </c>
      <c r="K302" s="28">
        <f t="shared" si="912"/>
        <v>1045000</v>
      </c>
      <c r="L302" s="29">
        <f t="shared" si="862"/>
        <v>6545000</v>
      </c>
      <c r="M302" s="26">
        <v>1</v>
      </c>
      <c r="N302" s="27">
        <v>5500000</v>
      </c>
      <c r="O302" s="27">
        <v>6050000</v>
      </c>
      <c r="P302" s="148"/>
      <c r="Q302" s="148"/>
      <c r="R302" s="143">
        <f t="shared" si="913"/>
        <v>6.7343502970147379E-2</v>
      </c>
      <c r="S302" s="27">
        <f t="shared" si="914"/>
        <v>5775000</v>
      </c>
      <c r="T302" s="28">
        <f t="shared" si="915"/>
        <v>1097250</v>
      </c>
      <c r="U302" s="30">
        <f t="shared" si="916"/>
        <v>6872250</v>
      </c>
      <c r="V302" s="26">
        <v>1</v>
      </c>
      <c r="W302" s="27">
        <v>5500000</v>
      </c>
      <c r="X302" s="27">
        <v>5940000</v>
      </c>
      <c r="Y302" s="145"/>
      <c r="Z302" s="145"/>
      <c r="AA302" s="143">
        <f t="shared" si="917"/>
        <v>5.4392829322042112E-2</v>
      </c>
      <c r="AB302" s="27">
        <f t="shared" si="918"/>
        <v>5720000</v>
      </c>
      <c r="AC302" s="28">
        <f t="shared" si="919"/>
        <v>1086800</v>
      </c>
      <c r="AD302" s="29">
        <f t="shared" si="920"/>
        <v>6806800</v>
      </c>
      <c r="AE302" s="26">
        <v>1</v>
      </c>
      <c r="AF302" s="27">
        <v>5500000</v>
      </c>
      <c r="AG302" s="27">
        <v>6160000</v>
      </c>
      <c r="AH302" s="145"/>
      <c r="AI302" s="145"/>
      <c r="AJ302" s="143">
        <f t="shared" si="852"/>
        <v>8.0049824285269536E-2</v>
      </c>
      <c r="AK302" s="27">
        <f t="shared" si="933"/>
        <v>5830000</v>
      </c>
      <c r="AL302" s="28">
        <f t="shared" si="853"/>
        <v>1107700</v>
      </c>
      <c r="AM302" s="30">
        <f t="shared" si="934"/>
        <v>6937700</v>
      </c>
      <c r="AN302" s="26">
        <v>1</v>
      </c>
      <c r="AO302" s="27">
        <v>5500000</v>
      </c>
      <c r="AP302" s="27">
        <v>7273750</v>
      </c>
      <c r="AQ302" s="145"/>
      <c r="AR302" s="145"/>
      <c r="AS302" s="143">
        <f t="shared" si="854"/>
        <v>0.19637626431230276</v>
      </c>
      <c r="AT302" s="27">
        <f t="shared" si="845"/>
        <v>6386875</v>
      </c>
      <c r="AU302" s="28">
        <f t="shared" si="846"/>
        <v>1213506.25</v>
      </c>
      <c r="AV302" s="30">
        <f t="shared" si="847"/>
        <v>7600381.25</v>
      </c>
      <c r="AW302" s="26">
        <v>1</v>
      </c>
      <c r="AX302" s="27">
        <v>5500000</v>
      </c>
      <c r="AY302" s="27">
        <v>6325000</v>
      </c>
      <c r="AZ302" s="145"/>
      <c r="BA302" s="145"/>
      <c r="BB302" s="143">
        <f t="shared" si="855"/>
        <v>9.8666062491146164E-2</v>
      </c>
      <c r="BC302" s="27">
        <f t="shared" si="848"/>
        <v>5912500</v>
      </c>
      <c r="BD302" s="27">
        <f t="shared" si="849"/>
        <v>1123375</v>
      </c>
      <c r="BE302" s="27">
        <f t="shared" si="850"/>
        <v>7035875</v>
      </c>
      <c r="BF302" s="26">
        <v>1</v>
      </c>
      <c r="BG302" s="27">
        <v>4400000</v>
      </c>
      <c r="BH302" s="27">
        <v>4180000</v>
      </c>
      <c r="BI302" s="145"/>
      <c r="BJ302" s="145"/>
      <c r="BK302" s="143">
        <f t="shared" si="856"/>
        <v>3.6261886214694741E-2</v>
      </c>
      <c r="BL302" s="27">
        <f t="shared" si="870"/>
        <v>4290000</v>
      </c>
      <c r="BM302" s="27">
        <f t="shared" si="871"/>
        <v>815100</v>
      </c>
      <c r="BN302" s="28">
        <f t="shared" si="872"/>
        <v>5105100</v>
      </c>
      <c r="BO302" s="26">
        <v>1</v>
      </c>
      <c r="BP302" s="27">
        <v>4400000</v>
      </c>
      <c r="BQ302" s="27">
        <v>4752000</v>
      </c>
      <c r="BR302" s="148"/>
      <c r="BS302" s="148"/>
      <c r="BT302" s="143">
        <f t="shared" si="857"/>
        <v>5.4392829322042119E-2</v>
      </c>
      <c r="BU302" s="27">
        <f t="shared" si="892"/>
        <v>4576000</v>
      </c>
      <c r="BV302" s="28">
        <f t="shared" si="893"/>
        <v>869440</v>
      </c>
      <c r="BW302" s="30">
        <f t="shared" si="894"/>
        <v>5445440</v>
      </c>
      <c r="BX302" s="26">
        <v>1</v>
      </c>
      <c r="BY302" s="28">
        <v>4400000</v>
      </c>
      <c r="BZ302" s="28">
        <v>4752000</v>
      </c>
      <c r="CA302" s="156"/>
      <c r="CB302" s="156"/>
      <c r="CC302" s="177">
        <f t="shared" si="858"/>
        <v>5.4392829322042119E-2</v>
      </c>
      <c r="CD302" s="28">
        <f t="shared" si="895"/>
        <v>4576000</v>
      </c>
      <c r="CE302" s="28">
        <f t="shared" si="896"/>
        <v>869440</v>
      </c>
      <c r="CF302" s="29">
        <f t="shared" si="897"/>
        <v>5445440</v>
      </c>
      <c r="CG302" s="26">
        <v>1</v>
      </c>
      <c r="CH302" s="27">
        <v>3520000</v>
      </c>
      <c r="CI302" s="27">
        <v>3273600</v>
      </c>
      <c r="CJ302" s="148"/>
      <c r="CK302" s="148"/>
      <c r="CL302" s="143">
        <f t="shared" si="921"/>
        <v>5.1292719878816916E-2</v>
      </c>
      <c r="CM302" s="27">
        <f t="shared" si="922"/>
        <v>3396800</v>
      </c>
      <c r="CN302" s="27">
        <f t="shared" si="923"/>
        <v>645392</v>
      </c>
      <c r="CO302" s="28">
        <f t="shared" si="924"/>
        <v>4042192</v>
      </c>
      <c r="CP302" s="26">
        <v>1</v>
      </c>
      <c r="CQ302" s="27">
        <v>3520000</v>
      </c>
      <c r="CR302" s="27">
        <v>3273600</v>
      </c>
      <c r="CS302" s="148"/>
      <c r="CT302" s="148"/>
      <c r="CU302" s="143">
        <f t="shared" si="859"/>
        <v>5.1292719878816916E-2</v>
      </c>
      <c r="CV302" s="27">
        <f t="shared" si="925"/>
        <v>3396800</v>
      </c>
      <c r="CW302" s="28">
        <f t="shared" si="926"/>
        <v>645392</v>
      </c>
      <c r="CX302" s="29">
        <f t="shared" si="927"/>
        <v>4042192</v>
      </c>
      <c r="CY302" s="26">
        <v>1</v>
      </c>
      <c r="CZ302" s="27">
        <v>3520000</v>
      </c>
      <c r="DA302" s="27">
        <v>2816000</v>
      </c>
      <c r="DB302" s="133"/>
      <c r="DC302" s="133"/>
      <c r="DD302" s="143">
        <f t="shared" si="860"/>
        <v>0.15713484026367722</v>
      </c>
      <c r="DE302" s="27">
        <f t="shared" si="935"/>
        <v>3168000</v>
      </c>
      <c r="DF302" s="27">
        <f t="shared" si="928"/>
        <v>601920</v>
      </c>
      <c r="DG302" s="28">
        <f t="shared" si="929"/>
        <v>3769920</v>
      </c>
      <c r="DH302" s="26">
        <v>1</v>
      </c>
      <c r="DI302" s="28">
        <v>3520000</v>
      </c>
      <c r="DJ302" s="28">
        <v>4224000</v>
      </c>
      <c r="DK302" s="182"/>
      <c r="DL302" s="177">
        <f t="shared" si="861"/>
        <v>0.12856486930664501</v>
      </c>
      <c r="DM302" s="28">
        <f t="shared" si="930"/>
        <v>3872000</v>
      </c>
      <c r="DN302" s="28">
        <f t="shared" si="931"/>
        <v>735680</v>
      </c>
      <c r="DO302" s="30">
        <f t="shared" si="932"/>
        <v>4607680</v>
      </c>
    </row>
    <row r="303" spans="1:119" ht="21" customHeight="1" x14ac:dyDescent="0.25">
      <c r="A303" s="66" t="s">
        <v>520</v>
      </c>
      <c r="B303" s="67" t="s">
        <v>518</v>
      </c>
      <c r="C303" s="68" t="s">
        <v>521</v>
      </c>
      <c r="D303" s="26">
        <v>1</v>
      </c>
      <c r="E303" s="27">
        <v>5500000</v>
      </c>
      <c r="F303" s="27">
        <v>5500000</v>
      </c>
      <c r="G303" s="133"/>
      <c r="H303" s="133"/>
      <c r="I303" s="143">
        <f t="shared" si="911"/>
        <v>0</v>
      </c>
      <c r="J303" s="27">
        <f t="shared" si="851"/>
        <v>5500000</v>
      </c>
      <c r="K303" s="28">
        <f t="shared" si="912"/>
        <v>1045000</v>
      </c>
      <c r="L303" s="29">
        <f t="shared" si="862"/>
        <v>6545000</v>
      </c>
      <c r="M303" s="26">
        <v>1</v>
      </c>
      <c r="N303" s="27">
        <v>5500000</v>
      </c>
      <c r="O303" s="27">
        <v>6050000</v>
      </c>
      <c r="P303" s="148"/>
      <c r="Q303" s="148"/>
      <c r="R303" s="143">
        <f t="shared" si="913"/>
        <v>6.7343502970147379E-2</v>
      </c>
      <c r="S303" s="27">
        <f t="shared" si="914"/>
        <v>5775000</v>
      </c>
      <c r="T303" s="28">
        <f t="shared" si="915"/>
        <v>1097250</v>
      </c>
      <c r="U303" s="30">
        <f t="shared" si="916"/>
        <v>6872250</v>
      </c>
      <c r="V303" s="26">
        <v>1</v>
      </c>
      <c r="W303" s="27">
        <v>5500000</v>
      </c>
      <c r="X303" s="27">
        <v>5940000</v>
      </c>
      <c r="Y303" s="145"/>
      <c r="Z303" s="145"/>
      <c r="AA303" s="143">
        <f t="shared" si="917"/>
        <v>5.4392829322042112E-2</v>
      </c>
      <c r="AB303" s="27">
        <f t="shared" si="918"/>
        <v>5720000</v>
      </c>
      <c r="AC303" s="28">
        <f t="shared" si="919"/>
        <v>1086800</v>
      </c>
      <c r="AD303" s="29">
        <f t="shared" si="920"/>
        <v>6806800</v>
      </c>
      <c r="AE303" s="26">
        <v>1</v>
      </c>
      <c r="AF303" s="27">
        <v>5500000</v>
      </c>
      <c r="AG303" s="27">
        <v>6160000</v>
      </c>
      <c r="AH303" s="145"/>
      <c r="AI303" s="145"/>
      <c r="AJ303" s="143">
        <f t="shared" si="852"/>
        <v>8.0049824285269536E-2</v>
      </c>
      <c r="AK303" s="27">
        <f t="shared" si="933"/>
        <v>5830000</v>
      </c>
      <c r="AL303" s="28">
        <f t="shared" si="853"/>
        <v>1107700</v>
      </c>
      <c r="AM303" s="30">
        <f t="shared" si="934"/>
        <v>6937700</v>
      </c>
      <c r="AN303" s="26">
        <v>1</v>
      </c>
      <c r="AO303" s="27">
        <v>5500000</v>
      </c>
      <c r="AP303" s="27">
        <v>7273750</v>
      </c>
      <c r="AQ303" s="145"/>
      <c r="AR303" s="145"/>
      <c r="AS303" s="143">
        <f t="shared" si="854"/>
        <v>0.19637626431230276</v>
      </c>
      <c r="AT303" s="27">
        <f t="shared" si="845"/>
        <v>6386875</v>
      </c>
      <c r="AU303" s="28">
        <f t="shared" si="846"/>
        <v>1213506.25</v>
      </c>
      <c r="AV303" s="30">
        <f t="shared" si="847"/>
        <v>7600381.25</v>
      </c>
      <c r="AW303" s="26">
        <v>1</v>
      </c>
      <c r="AX303" s="27">
        <v>5500000</v>
      </c>
      <c r="AY303" s="27">
        <v>6325000</v>
      </c>
      <c r="AZ303" s="145"/>
      <c r="BA303" s="145"/>
      <c r="BB303" s="143">
        <f t="shared" si="855"/>
        <v>9.8666062491146164E-2</v>
      </c>
      <c r="BC303" s="27">
        <f t="shared" si="848"/>
        <v>5912500</v>
      </c>
      <c r="BD303" s="27">
        <f t="shared" si="849"/>
        <v>1123375</v>
      </c>
      <c r="BE303" s="27">
        <f t="shared" si="850"/>
        <v>7035875</v>
      </c>
      <c r="BF303" s="26">
        <v>1</v>
      </c>
      <c r="BG303" s="27">
        <v>4400000</v>
      </c>
      <c r="BH303" s="27">
        <v>4180000</v>
      </c>
      <c r="BI303" s="145"/>
      <c r="BJ303" s="145"/>
      <c r="BK303" s="143">
        <f t="shared" si="856"/>
        <v>3.6261886214694741E-2</v>
      </c>
      <c r="BL303" s="27">
        <f t="shared" si="870"/>
        <v>4290000</v>
      </c>
      <c r="BM303" s="27">
        <f t="shared" si="871"/>
        <v>815100</v>
      </c>
      <c r="BN303" s="28">
        <f t="shared" si="872"/>
        <v>5105100</v>
      </c>
      <c r="BO303" s="26">
        <v>1</v>
      </c>
      <c r="BP303" s="27">
        <v>4400000</v>
      </c>
      <c r="BQ303" s="27">
        <v>4752000</v>
      </c>
      <c r="BR303" s="148"/>
      <c r="BS303" s="148"/>
      <c r="BT303" s="143">
        <f t="shared" si="857"/>
        <v>5.4392829322042119E-2</v>
      </c>
      <c r="BU303" s="27">
        <f t="shared" si="892"/>
        <v>4576000</v>
      </c>
      <c r="BV303" s="28">
        <f t="shared" si="893"/>
        <v>869440</v>
      </c>
      <c r="BW303" s="30">
        <f t="shared" si="894"/>
        <v>5445440</v>
      </c>
      <c r="BX303" s="26">
        <v>1</v>
      </c>
      <c r="BY303" s="28">
        <v>4400000</v>
      </c>
      <c r="BZ303" s="28">
        <v>4752000</v>
      </c>
      <c r="CA303" s="156"/>
      <c r="CB303" s="156"/>
      <c r="CC303" s="177">
        <f t="shared" si="858"/>
        <v>5.4392829322042119E-2</v>
      </c>
      <c r="CD303" s="28">
        <f t="shared" si="895"/>
        <v>4576000</v>
      </c>
      <c r="CE303" s="28">
        <f t="shared" si="896"/>
        <v>869440</v>
      </c>
      <c r="CF303" s="29">
        <f t="shared" si="897"/>
        <v>5445440</v>
      </c>
      <c r="CG303" s="26">
        <v>1</v>
      </c>
      <c r="CH303" s="27">
        <v>3520000</v>
      </c>
      <c r="CI303" s="27">
        <v>3273600</v>
      </c>
      <c r="CJ303" s="148"/>
      <c r="CK303" s="148"/>
      <c r="CL303" s="143">
        <f t="shared" si="921"/>
        <v>5.1292719878816916E-2</v>
      </c>
      <c r="CM303" s="27">
        <f t="shared" si="922"/>
        <v>3396800</v>
      </c>
      <c r="CN303" s="27">
        <f t="shared" si="923"/>
        <v>645392</v>
      </c>
      <c r="CO303" s="28">
        <f t="shared" si="924"/>
        <v>4042192</v>
      </c>
      <c r="CP303" s="26">
        <v>1</v>
      </c>
      <c r="CQ303" s="27">
        <v>3520000</v>
      </c>
      <c r="CR303" s="27">
        <v>3273600</v>
      </c>
      <c r="CS303" s="148"/>
      <c r="CT303" s="148"/>
      <c r="CU303" s="143">
        <f t="shared" si="859"/>
        <v>5.1292719878816916E-2</v>
      </c>
      <c r="CV303" s="27">
        <f t="shared" si="925"/>
        <v>3396800</v>
      </c>
      <c r="CW303" s="28">
        <f t="shared" si="926"/>
        <v>645392</v>
      </c>
      <c r="CX303" s="29">
        <f t="shared" si="927"/>
        <v>4042192</v>
      </c>
      <c r="CY303" s="26">
        <v>1</v>
      </c>
      <c r="CZ303" s="27">
        <v>3520000</v>
      </c>
      <c r="DA303" s="27">
        <v>2816000</v>
      </c>
      <c r="DB303" s="133"/>
      <c r="DC303" s="133"/>
      <c r="DD303" s="143">
        <f t="shared" si="860"/>
        <v>0.15713484026367722</v>
      </c>
      <c r="DE303" s="27">
        <f t="shared" si="935"/>
        <v>3168000</v>
      </c>
      <c r="DF303" s="27">
        <f t="shared" si="928"/>
        <v>601920</v>
      </c>
      <c r="DG303" s="28">
        <f t="shared" si="929"/>
        <v>3769920</v>
      </c>
      <c r="DH303" s="26">
        <v>1</v>
      </c>
      <c r="DI303" s="28">
        <v>3520000</v>
      </c>
      <c r="DJ303" s="28">
        <v>4224000</v>
      </c>
      <c r="DK303" s="182"/>
      <c r="DL303" s="177">
        <f t="shared" si="861"/>
        <v>0.12856486930664501</v>
      </c>
      <c r="DM303" s="28">
        <f t="shared" si="930"/>
        <v>3872000</v>
      </c>
      <c r="DN303" s="28">
        <f t="shared" si="931"/>
        <v>735680</v>
      </c>
      <c r="DO303" s="30">
        <f t="shared" si="932"/>
        <v>4607680</v>
      </c>
    </row>
    <row r="304" spans="1:119" ht="21" customHeight="1" x14ac:dyDescent="0.25">
      <c r="A304" s="66" t="s">
        <v>522</v>
      </c>
      <c r="B304" s="67" t="s">
        <v>518</v>
      </c>
      <c r="C304" s="68" t="s">
        <v>523</v>
      </c>
      <c r="D304" s="26">
        <v>1</v>
      </c>
      <c r="E304" s="27">
        <v>3000000</v>
      </c>
      <c r="F304" s="27">
        <v>3000000</v>
      </c>
      <c r="G304" s="133"/>
      <c r="H304" s="133"/>
      <c r="I304" s="143">
        <f t="shared" si="911"/>
        <v>0</v>
      </c>
      <c r="J304" s="27">
        <f t="shared" si="851"/>
        <v>3000000</v>
      </c>
      <c r="K304" s="28">
        <f t="shared" si="912"/>
        <v>570000</v>
      </c>
      <c r="L304" s="29">
        <f t="shared" si="862"/>
        <v>3570000</v>
      </c>
      <c r="M304" s="26">
        <v>1</v>
      </c>
      <c r="N304" s="27">
        <v>3000000</v>
      </c>
      <c r="O304" s="27">
        <v>3300000</v>
      </c>
      <c r="P304" s="148"/>
      <c r="Q304" s="148"/>
      <c r="R304" s="143">
        <f t="shared" si="913"/>
        <v>6.7343502970147379E-2</v>
      </c>
      <c r="S304" s="27">
        <f t="shared" si="914"/>
        <v>3150000</v>
      </c>
      <c r="T304" s="28">
        <f t="shared" si="915"/>
        <v>598500</v>
      </c>
      <c r="U304" s="30">
        <f t="shared" si="916"/>
        <v>3748500</v>
      </c>
      <c r="V304" s="26">
        <v>1</v>
      </c>
      <c r="W304" s="27">
        <v>3000000</v>
      </c>
      <c r="X304" s="27">
        <v>3240000</v>
      </c>
      <c r="Y304" s="145"/>
      <c r="Z304" s="145"/>
      <c r="AA304" s="143">
        <f t="shared" si="917"/>
        <v>5.4392829322042112E-2</v>
      </c>
      <c r="AB304" s="27">
        <f t="shared" si="918"/>
        <v>3120000</v>
      </c>
      <c r="AC304" s="28">
        <f t="shared" si="919"/>
        <v>592800</v>
      </c>
      <c r="AD304" s="29">
        <f t="shared" si="920"/>
        <v>3712800</v>
      </c>
      <c r="AE304" s="26">
        <v>1</v>
      </c>
      <c r="AF304" s="27">
        <v>3000000</v>
      </c>
      <c r="AG304" s="27">
        <v>3360000</v>
      </c>
      <c r="AH304" s="145"/>
      <c r="AI304" s="145"/>
      <c r="AJ304" s="143">
        <f t="shared" si="852"/>
        <v>8.0049824285269536E-2</v>
      </c>
      <c r="AK304" s="27">
        <f t="shared" si="933"/>
        <v>3180000</v>
      </c>
      <c r="AL304" s="28">
        <f t="shared" si="853"/>
        <v>604200</v>
      </c>
      <c r="AM304" s="30">
        <f t="shared" si="934"/>
        <v>3784200</v>
      </c>
      <c r="AN304" s="26">
        <v>1</v>
      </c>
      <c r="AO304" s="27">
        <v>3000000</v>
      </c>
      <c r="AP304" s="27">
        <v>3967500</v>
      </c>
      <c r="AQ304" s="145"/>
      <c r="AR304" s="145"/>
      <c r="AS304" s="143">
        <f t="shared" si="854"/>
        <v>0.19637626431230276</v>
      </c>
      <c r="AT304" s="27">
        <f t="shared" si="845"/>
        <v>3483750</v>
      </c>
      <c r="AU304" s="28">
        <f t="shared" si="846"/>
        <v>661912.5</v>
      </c>
      <c r="AV304" s="30">
        <f t="shared" si="847"/>
        <v>4145662.5</v>
      </c>
      <c r="AW304" s="26">
        <v>1</v>
      </c>
      <c r="AX304" s="27">
        <v>3000000</v>
      </c>
      <c r="AY304" s="27">
        <v>3450000</v>
      </c>
      <c r="AZ304" s="145"/>
      <c r="BA304" s="145"/>
      <c r="BB304" s="143">
        <f t="shared" si="855"/>
        <v>9.8666062491146164E-2</v>
      </c>
      <c r="BC304" s="27">
        <f t="shared" si="848"/>
        <v>3225000</v>
      </c>
      <c r="BD304" s="27">
        <f t="shared" si="849"/>
        <v>612750</v>
      </c>
      <c r="BE304" s="27">
        <f t="shared" si="850"/>
        <v>3837750</v>
      </c>
      <c r="BF304" s="26">
        <v>1</v>
      </c>
      <c r="BG304" s="27">
        <v>2400000</v>
      </c>
      <c r="BH304" s="27">
        <v>2280000</v>
      </c>
      <c r="BI304" s="145"/>
      <c r="BJ304" s="145"/>
      <c r="BK304" s="143">
        <f t="shared" si="856"/>
        <v>3.6261886214694741E-2</v>
      </c>
      <c r="BL304" s="27">
        <f t="shared" si="870"/>
        <v>2340000</v>
      </c>
      <c r="BM304" s="27">
        <f t="shared" si="871"/>
        <v>444600</v>
      </c>
      <c r="BN304" s="28">
        <f t="shared" si="872"/>
        <v>2784600</v>
      </c>
      <c r="BO304" s="26">
        <v>1</v>
      </c>
      <c r="BP304" s="27">
        <v>2400000</v>
      </c>
      <c r="BQ304" s="27">
        <v>2592000</v>
      </c>
      <c r="BR304" s="148"/>
      <c r="BS304" s="148"/>
      <c r="BT304" s="143">
        <f t="shared" si="857"/>
        <v>5.4392829322042112E-2</v>
      </c>
      <c r="BU304" s="27">
        <f t="shared" si="892"/>
        <v>2496000</v>
      </c>
      <c r="BV304" s="28">
        <f t="shared" si="893"/>
        <v>474240</v>
      </c>
      <c r="BW304" s="30">
        <f t="shared" si="894"/>
        <v>2970240</v>
      </c>
      <c r="BX304" s="26">
        <v>1</v>
      </c>
      <c r="BY304" s="28">
        <v>2400000</v>
      </c>
      <c r="BZ304" s="28">
        <v>2592000</v>
      </c>
      <c r="CA304" s="156"/>
      <c r="CB304" s="156"/>
      <c r="CC304" s="177">
        <f t="shared" si="858"/>
        <v>5.4392829322042112E-2</v>
      </c>
      <c r="CD304" s="28">
        <f t="shared" si="895"/>
        <v>2496000</v>
      </c>
      <c r="CE304" s="28">
        <f t="shared" si="896"/>
        <v>474240</v>
      </c>
      <c r="CF304" s="29">
        <f t="shared" si="897"/>
        <v>2970240</v>
      </c>
      <c r="CG304" s="26">
        <v>1</v>
      </c>
      <c r="CH304" s="27">
        <v>1920000</v>
      </c>
      <c r="CI304" s="27">
        <v>1785600</v>
      </c>
      <c r="CJ304" s="148"/>
      <c r="CK304" s="148"/>
      <c r="CL304" s="143">
        <f t="shared" si="921"/>
        <v>5.1292719878816916E-2</v>
      </c>
      <c r="CM304" s="27">
        <f t="shared" si="922"/>
        <v>1852800</v>
      </c>
      <c r="CN304" s="27">
        <f t="shared" si="923"/>
        <v>352032</v>
      </c>
      <c r="CO304" s="28">
        <f t="shared" si="924"/>
        <v>2204832</v>
      </c>
      <c r="CP304" s="26">
        <v>1</v>
      </c>
      <c r="CQ304" s="27">
        <v>1920000</v>
      </c>
      <c r="CR304" s="27">
        <v>1785600</v>
      </c>
      <c r="CS304" s="148"/>
      <c r="CT304" s="148"/>
      <c r="CU304" s="143">
        <f t="shared" si="859"/>
        <v>5.1292719878816916E-2</v>
      </c>
      <c r="CV304" s="27">
        <f t="shared" si="925"/>
        <v>1852800</v>
      </c>
      <c r="CW304" s="28">
        <f t="shared" si="926"/>
        <v>352032</v>
      </c>
      <c r="CX304" s="29">
        <f t="shared" si="927"/>
        <v>2204832</v>
      </c>
      <c r="CY304" s="26">
        <v>1</v>
      </c>
      <c r="CZ304" s="27">
        <v>1920000</v>
      </c>
      <c r="DA304" s="27">
        <v>1536000</v>
      </c>
      <c r="DB304" s="133"/>
      <c r="DC304" s="133"/>
      <c r="DD304" s="143">
        <f t="shared" si="860"/>
        <v>0.15713484026367722</v>
      </c>
      <c r="DE304" s="27">
        <f t="shared" si="935"/>
        <v>1728000</v>
      </c>
      <c r="DF304" s="27">
        <f t="shared" si="928"/>
        <v>328320</v>
      </c>
      <c r="DG304" s="28">
        <f t="shared" si="929"/>
        <v>2056320</v>
      </c>
      <c r="DH304" s="26">
        <v>1</v>
      </c>
      <c r="DI304" s="28">
        <v>1920000</v>
      </c>
      <c r="DJ304" s="28">
        <v>2304000</v>
      </c>
      <c r="DK304" s="182"/>
      <c r="DL304" s="177">
        <f t="shared" si="861"/>
        <v>0.12856486930664499</v>
      </c>
      <c r="DM304" s="28">
        <f t="shared" si="930"/>
        <v>2112000</v>
      </c>
      <c r="DN304" s="28">
        <f t="shared" si="931"/>
        <v>401280</v>
      </c>
      <c r="DO304" s="30">
        <f t="shared" si="932"/>
        <v>2513280</v>
      </c>
    </row>
    <row r="305" spans="1:119" ht="21" customHeight="1" x14ac:dyDescent="0.25">
      <c r="A305" s="66" t="s">
        <v>524</v>
      </c>
      <c r="B305" s="67" t="s">
        <v>518</v>
      </c>
      <c r="C305" s="68" t="s">
        <v>525</v>
      </c>
      <c r="D305" s="26">
        <v>1</v>
      </c>
      <c r="E305" s="27">
        <v>1000000</v>
      </c>
      <c r="F305" s="27">
        <v>1000000</v>
      </c>
      <c r="G305" s="133"/>
      <c r="H305" s="133"/>
      <c r="I305" s="143">
        <f t="shared" si="911"/>
        <v>0</v>
      </c>
      <c r="J305" s="27">
        <f t="shared" si="851"/>
        <v>1000000</v>
      </c>
      <c r="K305" s="28">
        <f t="shared" si="912"/>
        <v>190000</v>
      </c>
      <c r="L305" s="29">
        <f t="shared" si="862"/>
        <v>1190000</v>
      </c>
      <c r="M305" s="26">
        <v>1</v>
      </c>
      <c r="N305" s="27">
        <v>1000000</v>
      </c>
      <c r="O305" s="27">
        <v>1100000</v>
      </c>
      <c r="P305" s="148"/>
      <c r="Q305" s="148"/>
      <c r="R305" s="143">
        <f t="shared" si="913"/>
        <v>6.7343502970147393E-2</v>
      </c>
      <c r="S305" s="27">
        <f t="shared" si="914"/>
        <v>1050000</v>
      </c>
      <c r="T305" s="28">
        <f t="shared" si="915"/>
        <v>199500</v>
      </c>
      <c r="U305" s="30">
        <f t="shared" si="916"/>
        <v>1249500</v>
      </c>
      <c r="V305" s="26">
        <v>1</v>
      </c>
      <c r="W305" s="27">
        <v>1000000</v>
      </c>
      <c r="X305" s="27">
        <v>1080000</v>
      </c>
      <c r="Y305" s="145"/>
      <c r="Z305" s="145"/>
      <c r="AA305" s="143">
        <f t="shared" si="917"/>
        <v>5.4392829322042119E-2</v>
      </c>
      <c r="AB305" s="27">
        <f t="shared" si="918"/>
        <v>1040000</v>
      </c>
      <c r="AC305" s="28">
        <f t="shared" si="919"/>
        <v>197600</v>
      </c>
      <c r="AD305" s="29">
        <f t="shared" si="920"/>
        <v>1237600</v>
      </c>
      <c r="AE305" s="26">
        <v>1</v>
      </c>
      <c r="AF305" s="27">
        <v>1000000</v>
      </c>
      <c r="AG305" s="27">
        <v>1120000</v>
      </c>
      <c r="AH305" s="145"/>
      <c r="AI305" s="145"/>
      <c r="AJ305" s="143">
        <f t="shared" si="852"/>
        <v>8.0049824285269522E-2</v>
      </c>
      <c r="AK305" s="27">
        <f t="shared" si="933"/>
        <v>1060000</v>
      </c>
      <c r="AL305" s="28">
        <f t="shared" si="853"/>
        <v>201400</v>
      </c>
      <c r="AM305" s="30">
        <f t="shared" si="934"/>
        <v>1261400</v>
      </c>
      <c r="AN305" s="26">
        <v>1</v>
      </c>
      <c r="AO305" s="27">
        <v>1000000</v>
      </c>
      <c r="AP305" s="27">
        <v>1322500</v>
      </c>
      <c r="AQ305" s="145"/>
      <c r="AR305" s="145"/>
      <c r="AS305" s="143">
        <f t="shared" si="854"/>
        <v>0.19637626431230276</v>
      </c>
      <c r="AT305" s="27">
        <f t="shared" si="845"/>
        <v>1161250</v>
      </c>
      <c r="AU305" s="28">
        <f t="shared" si="846"/>
        <v>220637.5</v>
      </c>
      <c r="AV305" s="30">
        <f t="shared" si="847"/>
        <v>1381887.5</v>
      </c>
      <c r="AW305" s="26">
        <v>1</v>
      </c>
      <c r="AX305" s="27">
        <v>1000000</v>
      </c>
      <c r="AY305" s="27">
        <v>1150000</v>
      </c>
      <c r="AZ305" s="145"/>
      <c r="BA305" s="145"/>
      <c r="BB305" s="143">
        <f t="shared" si="855"/>
        <v>9.8666062491146164E-2</v>
      </c>
      <c r="BC305" s="27">
        <f t="shared" si="848"/>
        <v>1075000</v>
      </c>
      <c r="BD305" s="27">
        <f t="shared" si="849"/>
        <v>204250</v>
      </c>
      <c r="BE305" s="27">
        <f t="shared" si="850"/>
        <v>1279250</v>
      </c>
      <c r="BF305" s="26">
        <v>1</v>
      </c>
      <c r="BG305" s="27">
        <v>800000</v>
      </c>
      <c r="BH305" s="27">
        <v>760000</v>
      </c>
      <c r="BI305" s="145"/>
      <c r="BJ305" s="145"/>
      <c r="BK305" s="143">
        <f t="shared" si="856"/>
        <v>3.6261886214694741E-2</v>
      </c>
      <c r="BL305" s="27">
        <f t="shared" si="870"/>
        <v>780000</v>
      </c>
      <c r="BM305" s="27">
        <f t="shared" si="871"/>
        <v>148200</v>
      </c>
      <c r="BN305" s="28">
        <f t="shared" si="872"/>
        <v>928200</v>
      </c>
      <c r="BO305" s="26">
        <v>1</v>
      </c>
      <c r="BP305" s="27">
        <v>800000</v>
      </c>
      <c r="BQ305" s="27">
        <v>864000</v>
      </c>
      <c r="BR305" s="148"/>
      <c r="BS305" s="148"/>
      <c r="BT305" s="143">
        <f t="shared" si="857"/>
        <v>5.4392829322042119E-2</v>
      </c>
      <c r="BU305" s="27">
        <f t="shared" si="892"/>
        <v>832000</v>
      </c>
      <c r="BV305" s="28">
        <f t="shared" si="893"/>
        <v>158080</v>
      </c>
      <c r="BW305" s="30">
        <f t="shared" si="894"/>
        <v>990080</v>
      </c>
      <c r="BX305" s="26">
        <v>1</v>
      </c>
      <c r="BY305" s="28">
        <v>800000</v>
      </c>
      <c r="BZ305" s="28">
        <v>864000</v>
      </c>
      <c r="CA305" s="156"/>
      <c r="CB305" s="156"/>
      <c r="CC305" s="177">
        <f t="shared" si="858"/>
        <v>5.4392829322042119E-2</v>
      </c>
      <c r="CD305" s="28">
        <f t="shared" si="895"/>
        <v>832000</v>
      </c>
      <c r="CE305" s="28">
        <f t="shared" si="896"/>
        <v>158080</v>
      </c>
      <c r="CF305" s="29">
        <f t="shared" si="897"/>
        <v>990080</v>
      </c>
      <c r="CG305" s="26">
        <v>1</v>
      </c>
      <c r="CH305" s="27">
        <v>640000</v>
      </c>
      <c r="CI305" s="27">
        <v>595200</v>
      </c>
      <c r="CJ305" s="148"/>
      <c r="CK305" s="148"/>
      <c r="CL305" s="143">
        <f t="shared" si="921"/>
        <v>5.1292719878816923E-2</v>
      </c>
      <c r="CM305" s="27">
        <f t="shared" si="922"/>
        <v>617600</v>
      </c>
      <c r="CN305" s="27">
        <f t="shared" si="923"/>
        <v>117344</v>
      </c>
      <c r="CO305" s="28">
        <f t="shared" si="924"/>
        <v>734944</v>
      </c>
      <c r="CP305" s="26">
        <v>1</v>
      </c>
      <c r="CQ305" s="27">
        <v>640000</v>
      </c>
      <c r="CR305" s="27">
        <v>595200</v>
      </c>
      <c r="CS305" s="148"/>
      <c r="CT305" s="148"/>
      <c r="CU305" s="143">
        <f t="shared" si="859"/>
        <v>5.1292719878816923E-2</v>
      </c>
      <c r="CV305" s="27">
        <f t="shared" si="925"/>
        <v>617600</v>
      </c>
      <c r="CW305" s="28">
        <f t="shared" si="926"/>
        <v>117344</v>
      </c>
      <c r="CX305" s="29">
        <f t="shared" si="927"/>
        <v>734944</v>
      </c>
      <c r="CY305" s="26">
        <v>1</v>
      </c>
      <c r="CZ305" s="27">
        <v>640000</v>
      </c>
      <c r="DA305" s="27">
        <v>512000</v>
      </c>
      <c r="DB305" s="133"/>
      <c r="DC305" s="133"/>
      <c r="DD305" s="143">
        <f t="shared" si="860"/>
        <v>0.15713484026367724</v>
      </c>
      <c r="DE305" s="27">
        <f t="shared" si="935"/>
        <v>576000</v>
      </c>
      <c r="DF305" s="27">
        <f t="shared" si="928"/>
        <v>109440</v>
      </c>
      <c r="DG305" s="28">
        <f t="shared" si="929"/>
        <v>685440</v>
      </c>
      <c r="DH305" s="26">
        <v>1</v>
      </c>
      <c r="DI305" s="28">
        <v>640000</v>
      </c>
      <c r="DJ305" s="28">
        <v>768000</v>
      </c>
      <c r="DK305" s="182"/>
      <c r="DL305" s="177">
        <f t="shared" si="861"/>
        <v>0.12856486930664501</v>
      </c>
      <c r="DM305" s="28">
        <f t="shared" si="930"/>
        <v>704000</v>
      </c>
      <c r="DN305" s="28">
        <f t="shared" si="931"/>
        <v>133760</v>
      </c>
      <c r="DO305" s="30">
        <f t="shared" si="932"/>
        <v>837760</v>
      </c>
    </row>
    <row r="306" spans="1:119" ht="21" customHeight="1" x14ac:dyDescent="0.25">
      <c r="A306" s="66" t="s">
        <v>526</v>
      </c>
      <c r="B306" s="67" t="s">
        <v>518</v>
      </c>
      <c r="C306" s="68" t="s">
        <v>527</v>
      </c>
      <c r="D306" s="26">
        <v>1</v>
      </c>
      <c r="E306" s="27">
        <v>1800000</v>
      </c>
      <c r="F306" s="27">
        <v>1800000</v>
      </c>
      <c r="G306" s="133"/>
      <c r="H306" s="133"/>
      <c r="I306" s="143">
        <f t="shared" si="911"/>
        <v>0</v>
      </c>
      <c r="J306" s="27">
        <f t="shared" si="851"/>
        <v>1800000</v>
      </c>
      <c r="K306" s="28">
        <f t="shared" si="912"/>
        <v>342000</v>
      </c>
      <c r="L306" s="29">
        <f t="shared" si="862"/>
        <v>2142000</v>
      </c>
      <c r="M306" s="26">
        <v>1</v>
      </c>
      <c r="N306" s="27">
        <v>1800000</v>
      </c>
      <c r="O306" s="27">
        <v>1980000</v>
      </c>
      <c r="P306" s="148"/>
      <c r="Q306" s="148"/>
      <c r="R306" s="143">
        <f t="shared" si="913"/>
        <v>6.7343502970147379E-2</v>
      </c>
      <c r="S306" s="27">
        <f t="shared" si="914"/>
        <v>1890000</v>
      </c>
      <c r="T306" s="28">
        <f t="shared" si="915"/>
        <v>359100</v>
      </c>
      <c r="U306" s="30">
        <f t="shared" si="916"/>
        <v>2249100</v>
      </c>
      <c r="V306" s="26">
        <v>1</v>
      </c>
      <c r="W306" s="27">
        <v>1800000</v>
      </c>
      <c r="X306" s="27">
        <v>1944000</v>
      </c>
      <c r="Y306" s="145"/>
      <c r="Z306" s="145"/>
      <c r="AA306" s="143">
        <f t="shared" si="917"/>
        <v>5.4392829322042112E-2</v>
      </c>
      <c r="AB306" s="27">
        <f t="shared" si="918"/>
        <v>1872000</v>
      </c>
      <c r="AC306" s="28">
        <f t="shared" si="919"/>
        <v>355680</v>
      </c>
      <c r="AD306" s="29">
        <f t="shared" si="920"/>
        <v>2227680</v>
      </c>
      <c r="AE306" s="26">
        <v>1</v>
      </c>
      <c r="AF306" s="27">
        <v>1800000</v>
      </c>
      <c r="AG306" s="27">
        <v>2016000</v>
      </c>
      <c r="AH306" s="145"/>
      <c r="AI306" s="145"/>
      <c r="AJ306" s="143">
        <f t="shared" si="852"/>
        <v>8.0049824285269536E-2</v>
      </c>
      <c r="AK306" s="27">
        <f t="shared" si="933"/>
        <v>1908000</v>
      </c>
      <c r="AL306" s="28">
        <f t="shared" si="853"/>
        <v>362520</v>
      </c>
      <c r="AM306" s="30">
        <f t="shared" si="934"/>
        <v>2270520</v>
      </c>
      <c r="AN306" s="26">
        <v>1</v>
      </c>
      <c r="AO306" s="27">
        <v>1800000</v>
      </c>
      <c r="AP306" s="27">
        <v>2380500</v>
      </c>
      <c r="AQ306" s="145"/>
      <c r="AR306" s="145"/>
      <c r="AS306" s="143">
        <f t="shared" si="854"/>
        <v>0.19637626431230273</v>
      </c>
      <c r="AT306" s="27">
        <f t="shared" si="845"/>
        <v>2090250</v>
      </c>
      <c r="AU306" s="28">
        <f t="shared" si="846"/>
        <v>397147.5</v>
      </c>
      <c r="AV306" s="30">
        <f t="shared" si="847"/>
        <v>2487397.5</v>
      </c>
      <c r="AW306" s="26">
        <v>1</v>
      </c>
      <c r="AX306" s="27">
        <v>1800000</v>
      </c>
      <c r="AY306" s="27">
        <v>2070000</v>
      </c>
      <c r="AZ306" s="145"/>
      <c r="BA306" s="145"/>
      <c r="BB306" s="143">
        <f t="shared" si="855"/>
        <v>9.8666062491146164E-2</v>
      </c>
      <c r="BC306" s="27">
        <f t="shared" si="848"/>
        <v>1935000</v>
      </c>
      <c r="BD306" s="27">
        <f t="shared" si="849"/>
        <v>367650</v>
      </c>
      <c r="BE306" s="27">
        <f t="shared" si="850"/>
        <v>2302650</v>
      </c>
      <c r="BF306" s="26">
        <v>1</v>
      </c>
      <c r="BG306" s="27">
        <v>1440000</v>
      </c>
      <c r="BH306" s="27">
        <v>1368000</v>
      </c>
      <c r="BI306" s="145"/>
      <c r="BJ306" s="145"/>
      <c r="BK306" s="143">
        <f t="shared" si="856"/>
        <v>3.6261886214694741E-2</v>
      </c>
      <c r="BL306" s="27">
        <f t="shared" si="870"/>
        <v>1404000</v>
      </c>
      <c r="BM306" s="27">
        <f t="shared" si="871"/>
        <v>266760</v>
      </c>
      <c r="BN306" s="28">
        <f t="shared" si="872"/>
        <v>1670760</v>
      </c>
      <c r="BO306" s="26">
        <v>1</v>
      </c>
      <c r="BP306" s="27">
        <v>1440000</v>
      </c>
      <c r="BQ306" s="27">
        <v>1555200</v>
      </c>
      <c r="BR306" s="148"/>
      <c r="BS306" s="148"/>
      <c r="BT306" s="143">
        <f t="shared" si="857"/>
        <v>5.4392829322042119E-2</v>
      </c>
      <c r="BU306" s="27">
        <f t="shared" si="892"/>
        <v>1497600</v>
      </c>
      <c r="BV306" s="28">
        <f t="shared" si="893"/>
        <v>284544</v>
      </c>
      <c r="BW306" s="30">
        <f t="shared" si="894"/>
        <v>1782144</v>
      </c>
      <c r="BX306" s="26">
        <v>1</v>
      </c>
      <c r="BY306" s="28">
        <v>1440000</v>
      </c>
      <c r="BZ306" s="28">
        <v>1555200</v>
      </c>
      <c r="CA306" s="156"/>
      <c r="CB306" s="156"/>
      <c r="CC306" s="177">
        <f t="shared" si="858"/>
        <v>5.4392829322042119E-2</v>
      </c>
      <c r="CD306" s="28">
        <f t="shared" si="895"/>
        <v>1497600</v>
      </c>
      <c r="CE306" s="28">
        <f t="shared" si="896"/>
        <v>284544</v>
      </c>
      <c r="CF306" s="29">
        <f t="shared" si="897"/>
        <v>1782144</v>
      </c>
      <c r="CG306" s="26">
        <v>1</v>
      </c>
      <c r="CH306" s="27">
        <v>1152000</v>
      </c>
      <c r="CI306" s="27">
        <v>1071360</v>
      </c>
      <c r="CJ306" s="148"/>
      <c r="CK306" s="148"/>
      <c r="CL306" s="143">
        <f t="shared" si="921"/>
        <v>5.1292719878816923E-2</v>
      </c>
      <c r="CM306" s="27">
        <f t="shared" si="922"/>
        <v>1111680</v>
      </c>
      <c r="CN306" s="27">
        <f t="shared" si="923"/>
        <v>211219.20000000001</v>
      </c>
      <c r="CO306" s="28">
        <f t="shared" si="924"/>
        <v>1322899.2</v>
      </c>
      <c r="CP306" s="26">
        <v>1</v>
      </c>
      <c r="CQ306" s="27">
        <v>1152000</v>
      </c>
      <c r="CR306" s="27">
        <v>1071360</v>
      </c>
      <c r="CS306" s="148"/>
      <c r="CT306" s="148"/>
      <c r="CU306" s="143">
        <f t="shared" si="859"/>
        <v>5.1292719878816923E-2</v>
      </c>
      <c r="CV306" s="27">
        <f t="shared" si="925"/>
        <v>1111680</v>
      </c>
      <c r="CW306" s="28">
        <f t="shared" si="926"/>
        <v>211219.20000000001</v>
      </c>
      <c r="CX306" s="29">
        <f t="shared" si="927"/>
        <v>1322899.2</v>
      </c>
      <c r="CY306" s="26">
        <v>1</v>
      </c>
      <c r="CZ306" s="27">
        <v>1152000</v>
      </c>
      <c r="DA306" s="27">
        <v>921600</v>
      </c>
      <c r="DB306" s="133"/>
      <c r="DC306" s="133"/>
      <c r="DD306" s="143">
        <f t="shared" si="860"/>
        <v>0.15713484026367724</v>
      </c>
      <c r="DE306" s="27">
        <f t="shared" si="935"/>
        <v>1036800</v>
      </c>
      <c r="DF306" s="27">
        <f t="shared" si="928"/>
        <v>196992</v>
      </c>
      <c r="DG306" s="28">
        <f t="shared" si="929"/>
        <v>1233792</v>
      </c>
      <c r="DH306" s="26">
        <v>1</v>
      </c>
      <c r="DI306" s="28">
        <v>1152000</v>
      </c>
      <c r="DJ306" s="28">
        <v>1382400</v>
      </c>
      <c r="DK306" s="182"/>
      <c r="DL306" s="177">
        <f t="shared" si="861"/>
        <v>0.12856486930664501</v>
      </c>
      <c r="DM306" s="28">
        <f t="shared" si="930"/>
        <v>1267200</v>
      </c>
      <c r="DN306" s="28">
        <f t="shared" si="931"/>
        <v>240768</v>
      </c>
      <c r="DO306" s="30">
        <f t="shared" si="932"/>
        <v>1507968</v>
      </c>
    </row>
    <row r="307" spans="1:119" ht="21" customHeight="1" x14ac:dyDescent="0.25">
      <c r="A307" s="66" t="s">
        <v>528</v>
      </c>
      <c r="B307" s="67" t="s">
        <v>518</v>
      </c>
      <c r="C307" s="68" t="s">
        <v>529</v>
      </c>
      <c r="D307" s="26">
        <v>1</v>
      </c>
      <c r="E307" s="27">
        <v>500000</v>
      </c>
      <c r="F307" s="27">
        <v>500000</v>
      </c>
      <c r="G307" s="133"/>
      <c r="H307" s="133"/>
      <c r="I307" s="143">
        <f t="shared" si="911"/>
        <v>0</v>
      </c>
      <c r="J307" s="27">
        <f t="shared" si="851"/>
        <v>500000</v>
      </c>
      <c r="K307" s="28">
        <f t="shared" si="912"/>
        <v>95000</v>
      </c>
      <c r="L307" s="29">
        <f t="shared" si="862"/>
        <v>595000</v>
      </c>
      <c r="M307" s="26">
        <v>1</v>
      </c>
      <c r="N307" s="27">
        <v>500000</v>
      </c>
      <c r="O307" s="27">
        <v>550000</v>
      </c>
      <c r="P307" s="148"/>
      <c r="Q307" s="148"/>
      <c r="R307" s="143">
        <f t="shared" si="913"/>
        <v>6.7343502970147393E-2</v>
      </c>
      <c r="S307" s="27">
        <f t="shared" si="914"/>
        <v>525000</v>
      </c>
      <c r="T307" s="28">
        <f t="shared" si="915"/>
        <v>99750</v>
      </c>
      <c r="U307" s="30">
        <f t="shared" si="916"/>
        <v>624750</v>
      </c>
      <c r="V307" s="26">
        <v>1</v>
      </c>
      <c r="W307" s="27">
        <v>500000</v>
      </c>
      <c r="X307" s="27">
        <v>540000</v>
      </c>
      <c r="Y307" s="145"/>
      <c r="Z307" s="145"/>
      <c r="AA307" s="143">
        <f t="shared" si="917"/>
        <v>5.4392829322042119E-2</v>
      </c>
      <c r="AB307" s="27">
        <f t="shared" si="918"/>
        <v>520000</v>
      </c>
      <c r="AC307" s="28">
        <f t="shared" si="919"/>
        <v>98800</v>
      </c>
      <c r="AD307" s="29">
        <f t="shared" si="920"/>
        <v>618800</v>
      </c>
      <c r="AE307" s="26">
        <v>1</v>
      </c>
      <c r="AF307" s="27">
        <v>500000</v>
      </c>
      <c r="AG307" s="27">
        <v>560000</v>
      </c>
      <c r="AH307" s="145"/>
      <c r="AI307" s="145"/>
      <c r="AJ307" s="143">
        <f t="shared" si="852"/>
        <v>8.0049824285269522E-2</v>
      </c>
      <c r="AK307" s="27">
        <f t="shared" si="933"/>
        <v>530000</v>
      </c>
      <c r="AL307" s="28">
        <f t="shared" si="853"/>
        <v>100700</v>
      </c>
      <c r="AM307" s="30">
        <f t="shared" si="934"/>
        <v>630700</v>
      </c>
      <c r="AN307" s="26">
        <v>1</v>
      </c>
      <c r="AO307" s="27">
        <v>500000</v>
      </c>
      <c r="AP307" s="27">
        <v>661250</v>
      </c>
      <c r="AQ307" s="145"/>
      <c r="AR307" s="145"/>
      <c r="AS307" s="143">
        <f t="shared" si="854"/>
        <v>0.19637626431230276</v>
      </c>
      <c r="AT307" s="27">
        <f t="shared" ref="AT307:AT313" si="936">+AVERAGE(AO307:AQ307)</f>
        <v>580625</v>
      </c>
      <c r="AU307" s="28">
        <f t="shared" ref="AU307:AU341" si="937">+AT307*19%</f>
        <v>110318.75</v>
      </c>
      <c r="AV307" s="30">
        <f t="shared" ref="AV307:AV313" si="938">+AU307+AT307</f>
        <v>690943.75</v>
      </c>
      <c r="AW307" s="26">
        <v>1</v>
      </c>
      <c r="AX307" s="27">
        <v>500000</v>
      </c>
      <c r="AY307" s="27">
        <v>575000</v>
      </c>
      <c r="AZ307" s="145"/>
      <c r="BA307" s="145"/>
      <c r="BB307" s="143">
        <f t="shared" si="855"/>
        <v>9.8666062491146164E-2</v>
      </c>
      <c r="BC307" s="27">
        <f t="shared" ref="BC307:BC313" si="939">+AVERAGE(AX307:AZ307)</f>
        <v>537500</v>
      </c>
      <c r="BD307" s="27">
        <f t="shared" ref="BD307:BD341" si="940">+BC307*19%</f>
        <v>102125</v>
      </c>
      <c r="BE307" s="27">
        <f t="shared" ref="BE307:BE313" si="941">+BD307+BC307</f>
        <v>639625</v>
      </c>
      <c r="BF307" s="26">
        <v>1</v>
      </c>
      <c r="BG307" s="27">
        <v>400000</v>
      </c>
      <c r="BH307" s="27">
        <v>380000</v>
      </c>
      <c r="BI307" s="145"/>
      <c r="BJ307" s="145"/>
      <c r="BK307" s="143">
        <f t="shared" si="856"/>
        <v>3.6261886214694741E-2</v>
      </c>
      <c r="BL307" s="27">
        <f t="shared" si="870"/>
        <v>390000</v>
      </c>
      <c r="BM307" s="27">
        <f t="shared" si="871"/>
        <v>74100</v>
      </c>
      <c r="BN307" s="28">
        <f t="shared" si="872"/>
        <v>464100</v>
      </c>
      <c r="BO307" s="26">
        <v>1</v>
      </c>
      <c r="BP307" s="27">
        <v>400000</v>
      </c>
      <c r="BQ307" s="27">
        <v>432000</v>
      </c>
      <c r="BR307" s="148"/>
      <c r="BS307" s="148"/>
      <c r="BT307" s="143">
        <f t="shared" si="857"/>
        <v>5.4392829322042119E-2</v>
      </c>
      <c r="BU307" s="27">
        <f t="shared" si="892"/>
        <v>416000</v>
      </c>
      <c r="BV307" s="28">
        <f t="shared" si="893"/>
        <v>79040</v>
      </c>
      <c r="BW307" s="30">
        <f t="shared" si="894"/>
        <v>495040</v>
      </c>
      <c r="BX307" s="26">
        <v>1</v>
      </c>
      <c r="BY307" s="28">
        <v>400000</v>
      </c>
      <c r="BZ307" s="28">
        <v>432000</v>
      </c>
      <c r="CA307" s="156"/>
      <c r="CB307" s="156"/>
      <c r="CC307" s="177">
        <f t="shared" si="858"/>
        <v>5.4392829322042119E-2</v>
      </c>
      <c r="CD307" s="28">
        <f t="shared" si="895"/>
        <v>416000</v>
      </c>
      <c r="CE307" s="28">
        <f t="shared" si="896"/>
        <v>79040</v>
      </c>
      <c r="CF307" s="29">
        <f t="shared" si="897"/>
        <v>495040</v>
      </c>
      <c r="CG307" s="26">
        <v>1</v>
      </c>
      <c r="CH307" s="27">
        <v>320000</v>
      </c>
      <c r="CI307" s="27">
        <v>297600</v>
      </c>
      <c r="CJ307" s="148"/>
      <c r="CK307" s="148"/>
      <c r="CL307" s="143">
        <f t="shared" si="921"/>
        <v>5.1292719878816923E-2</v>
      </c>
      <c r="CM307" s="27">
        <f t="shared" si="922"/>
        <v>308800</v>
      </c>
      <c r="CN307" s="27">
        <f t="shared" si="923"/>
        <v>58672</v>
      </c>
      <c r="CO307" s="28">
        <f t="shared" si="924"/>
        <v>367472</v>
      </c>
      <c r="CP307" s="26">
        <v>1</v>
      </c>
      <c r="CQ307" s="27">
        <v>320000</v>
      </c>
      <c r="CR307" s="27">
        <v>297600</v>
      </c>
      <c r="CS307" s="148"/>
      <c r="CT307" s="148"/>
      <c r="CU307" s="143">
        <f t="shared" si="859"/>
        <v>5.1292719878816923E-2</v>
      </c>
      <c r="CV307" s="27">
        <f t="shared" si="925"/>
        <v>308800</v>
      </c>
      <c r="CW307" s="28">
        <f t="shared" si="926"/>
        <v>58672</v>
      </c>
      <c r="CX307" s="29">
        <f t="shared" si="927"/>
        <v>367472</v>
      </c>
      <c r="CY307" s="26">
        <v>1</v>
      </c>
      <c r="CZ307" s="27">
        <v>320000</v>
      </c>
      <c r="DA307" s="27">
        <v>256000</v>
      </c>
      <c r="DB307" s="133"/>
      <c r="DC307" s="133"/>
      <c r="DD307" s="143">
        <f t="shared" si="860"/>
        <v>0.15713484026367724</v>
      </c>
      <c r="DE307" s="27">
        <f t="shared" si="935"/>
        <v>288000</v>
      </c>
      <c r="DF307" s="27">
        <f t="shared" si="928"/>
        <v>54720</v>
      </c>
      <c r="DG307" s="28">
        <f t="shared" si="929"/>
        <v>342720</v>
      </c>
      <c r="DH307" s="26">
        <v>1</v>
      </c>
      <c r="DI307" s="28">
        <v>320000</v>
      </c>
      <c r="DJ307" s="28">
        <v>384000</v>
      </c>
      <c r="DK307" s="182"/>
      <c r="DL307" s="177">
        <f t="shared" si="861"/>
        <v>0.12856486930664501</v>
      </c>
      <c r="DM307" s="28">
        <f t="shared" si="930"/>
        <v>352000</v>
      </c>
      <c r="DN307" s="28">
        <f t="shared" si="931"/>
        <v>66880</v>
      </c>
      <c r="DO307" s="30">
        <f t="shared" si="932"/>
        <v>418880</v>
      </c>
    </row>
    <row r="308" spans="1:119" ht="21" customHeight="1" x14ac:dyDescent="0.25">
      <c r="A308" s="66" t="s">
        <v>530</v>
      </c>
      <c r="B308" s="67" t="s">
        <v>518</v>
      </c>
      <c r="C308" s="68" t="s">
        <v>531</v>
      </c>
      <c r="D308" s="26">
        <v>1</v>
      </c>
      <c r="E308" s="27">
        <v>4900000</v>
      </c>
      <c r="F308" s="27">
        <v>4900000</v>
      </c>
      <c r="G308" s="133"/>
      <c r="H308" s="133"/>
      <c r="I308" s="143">
        <f t="shared" si="911"/>
        <v>0</v>
      </c>
      <c r="J308" s="27">
        <f t="shared" si="851"/>
        <v>4900000</v>
      </c>
      <c r="K308" s="28">
        <f t="shared" si="912"/>
        <v>931000</v>
      </c>
      <c r="L308" s="29">
        <f t="shared" si="862"/>
        <v>5831000</v>
      </c>
      <c r="M308" s="26">
        <v>1</v>
      </c>
      <c r="N308" s="27">
        <v>4900000</v>
      </c>
      <c r="O308" s="27">
        <v>5390000</v>
      </c>
      <c r="P308" s="148"/>
      <c r="Q308" s="148"/>
      <c r="R308" s="143">
        <f t="shared" si="913"/>
        <v>6.7343502970147379E-2</v>
      </c>
      <c r="S308" s="27">
        <f t="shared" si="914"/>
        <v>5145000</v>
      </c>
      <c r="T308" s="28">
        <f t="shared" si="915"/>
        <v>977550</v>
      </c>
      <c r="U308" s="30">
        <f t="shared" si="916"/>
        <v>6122550</v>
      </c>
      <c r="V308" s="26">
        <v>1</v>
      </c>
      <c r="W308" s="27">
        <v>4900000</v>
      </c>
      <c r="X308" s="27">
        <v>5292000</v>
      </c>
      <c r="Y308" s="145"/>
      <c r="Z308" s="145"/>
      <c r="AA308" s="143">
        <f t="shared" si="917"/>
        <v>5.4392829322042119E-2</v>
      </c>
      <c r="AB308" s="27">
        <f t="shared" si="918"/>
        <v>5096000</v>
      </c>
      <c r="AC308" s="28">
        <f t="shared" si="919"/>
        <v>968240</v>
      </c>
      <c r="AD308" s="29">
        <f t="shared" si="920"/>
        <v>6064240</v>
      </c>
      <c r="AE308" s="26">
        <v>1</v>
      </c>
      <c r="AF308" s="27">
        <v>4900000</v>
      </c>
      <c r="AG308" s="27">
        <v>5488000</v>
      </c>
      <c r="AH308" s="145"/>
      <c r="AI308" s="145"/>
      <c r="AJ308" s="143">
        <f t="shared" si="852"/>
        <v>8.0049824285269536E-2</v>
      </c>
      <c r="AK308" s="27">
        <f t="shared" si="933"/>
        <v>5194000</v>
      </c>
      <c r="AL308" s="28">
        <f t="shared" si="853"/>
        <v>986860</v>
      </c>
      <c r="AM308" s="30">
        <f t="shared" si="934"/>
        <v>6180860</v>
      </c>
      <c r="AN308" s="26">
        <v>1</v>
      </c>
      <c r="AO308" s="27">
        <v>4900000</v>
      </c>
      <c r="AP308" s="27">
        <v>6480250</v>
      </c>
      <c r="AQ308" s="145"/>
      <c r="AR308" s="145"/>
      <c r="AS308" s="143">
        <f t="shared" si="854"/>
        <v>0.19637626431230279</v>
      </c>
      <c r="AT308" s="27">
        <f t="shared" si="936"/>
        <v>5690125</v>
      </c>
      <c r="AU308" s="28">
        <f t="shared" si="937"/>
        <v>1081123.75</v>
      </c>
      <c r="AV308" s="30">
        <f t="shared" si="938"/>
        <v>6771248.75</v>
      </c>
      <c r="AW308" s="26">
        <v>1</v>
      </c>
      <c r="AX308" s="27">
        <v>4900000</v>
      </c>
      <c r="AY308" s="27">
        <v>5635000</v>
      </c>
      <c r="AZ308" s="145"/>
      <c r="BA308" s="145"/>
      <c r="BB308" s="143">
        <f t="shared" si="855"/>
        <v>9.8666062491146164E-2</v>
      </c>
      <c r="BC308" s="27">
        <f t="shared" si="939"/>
        <v>5267500</v>
      </c>
      <c r="BD308" s="27">
        <f t="shared" si="940"/>
        <v>1000825</v>
      </c>
      <c r="BE308" s="27">
        <f t="shared" si="941"/>
        <v>6268325</v>
      </c>
      <c r="BF308" s="26">
        <v>1</v>
      </c>
      <c r="BG308" s="27">
        <v>3920000</v>
      </c>
      <c r="BH308" s="27">
        <v>3724000</v>
      </c>
      <c r="BI308" s="145"/>
      <c r="BJ308" s="145"/>
      <c r="BK308" s="143">
        <f t="shared" si="856"/>
        <v>3.6261886214694748E-2</v>
      </c>
      <c r="BL308" s="27">
        <f t="shared" si="870"/>
        <v>3822000</v>
      </c>
      <c r="BM308" s="27">
        <f t="shared" si="871"/>
        <v>726180</v>
      </c>
      <c r="BN308" s="28">
        <f t="shared" si="872"/>
        <v>4548180</v>
      </c>
      <c r="BO308" s="26">
        <v>1</v>
      </c>
      <c r="BP308" s="27">
        <v>3920000</v>
      </c>
      <c r="BQ308" s="27">
        <v>4233600</v>
      </c>
      <c r="BR308" s="148"/>
      <c r="BS308" s="148"/>
      <c r="BT308" s="143">
        <f t="shared" si="857"/>
        <v>5.4392829322042112E-2</v>
      </c>
      <c r="BU308" s="27">
        <f t="shared" si="892"/>
        <v>4076800</v>
      </c>
      <c r="BV308" s="28">
        <f t="shared" si="893"/>
        <v>774592</v>
      </c>
      <c r="BW308" s="30">
        <f t="shared" si="894"/>
        <v>4851392</v>
      </c>
      <c r="BX308" s="26">
        <v>1</v>
      </c>
      <c r="BY308" s="28">
        <v>3920000</v>
      </c>
      <c r="BZ308" s="28">
        <v>4233600</v>
      </c>
      <c r="CA308" s="156"/>
      <c r="CB308" s="156"/>
      <c r="CC308" s="177">
        <f t="shared" si="858"/>
        <v>5.4392829322042112E-2</v>
      </c>
      <c r="CD308" s="28">
        <f t="shared" si="895"/>
        <v>4076800</v>
      </c>
      <c r="CE308" s="28">
        <f t="shared" si="896"/>
        <v>774592</v>
      </c>
      <c r="CF308" s="29">
        <f t="shared" si="897"/>
        <v>4851392</v>
      </c>
      <c r="CG308" s="26">
        <v>1</v>
      </c>
      <c r="CH308" s="27">
        <v>3136000</v>
      </c>
      <c r="CI308" s="27">
        <v>2916480</v>
      </c>
      <c r="CJ308" s="148"/>
      <c r="CK308" s="148"/>
      <c r="CL308" s="143">
        <f t="shared" si="921"/>
        <v>5.1292719878816916E-2</v>
      </c>
      <c r="CM308" s="27">
        <f t="shared" si="922"/>
        <v>3026240</v>
      </c>
      <c r="CN308" s="27">
        <f t="shared" si="923"/>
        <v>574985.6</v>
      </c>
      <c r="CO308" s="28">
        <f t="shared" si="924"/>
        <v>3601225.6</v>
      </c>
      <c r="CP308" s="26">
        <v>1</v>
      </c>
      <c r="CQ308" s="27">
        <v>3136000</v>
      </c>
      <c r="CR308" s="27">
        <v>2916480</v>
      </c>
      <c r="CS308" s="148"/>
      <c r="CT308" s="148"/>
      <c r="CU308" s="143">
        <f t="shared" si="859"/>
        <v>5.1292719878816916E-2</v>
      </c>
      <c r="CV308" s="27">
        <f t="shared" si="925"/>
        <v>3026240</v>
      </c>
      <c r="CW308" s="28">
        <f t="shared" si="926"/>
        <v>574985.6</v>
      </c>
      <c r="CX308" s="29">
        <f t="shared" si="927"/>
        <v>3601225.6</v>
      </c>
      <c r="CY308" s="26">
        <v>1</v>
      </c>
      <c r="CZ308" s="27">
        <v>3136000</v>
      </c>
      <c r="DA308" s="27">
        <v>2508800</v>
      </c>
      <c r="DB308" s="133"/>
      <c r="DC308" s="133"/>
      <c r="DD308" s="143">
        <f t="shared" si="860"/>
        <v>0.15713484026367722</v>
      </c>
      <c r="DE308" s="27">
        <f t="shared" si="935"/>
        <v>2822400</v>
      </c>
      <c r="DF308" s="27">
        <f t="shared" si="928"/>
        <v>536256</v>
      </c>
      <c r="DG308" s="28">
        <f t="shared" si="929"/>
        <v>3358656</v>
      </c>
      <c r="DH308" s="26">
        <v>1</v>
      </c>
      <c r="DI308" s="28">
        <v>3136000</v>
      </c>
      <c r="DJ308" s="28">
        <v>3763200</v>
      </c>
      <c r="DK308" s="182"/>
      <c r="DL308" s="177">
        <f t="shared" si="861"/>
        <v>0.12856486930664499</v>
      </c>
      <c r="DM308" s="28">
        <f t="shared" si="930"/>
        <v>3449600</v>
      </c>
      <c r="DN308" s="28">
        <f t="shared" si="931"/>
        <v>655424</v>
      </c>
      <c r="DO308" s="30">
        <f t="shared" si="932"/>
        <v>4105024</v>
      </c>
    </row>
    <row r="309" spans="1:119" ht="21" customHeight="1" x14ac:dyDescent="0.25">
      <c r="A309" s="66" t="s">
        <v>532</v>
      </c>
      <c r="B309" s="67" t="s">
        <v>533</v>
      </c>
      <c r="C309" s="68" t="s">
        <v>534</v>
      </c>
      <c r="D309" s="26">
        <v>1</v>
      </c>
      <c r="E309" s="27">
        <v>4800000</v>
      </c>
      <c r="F309" s="27">
        <v>4800000</v>
      </c>
      <c r="G309" s="133"/>
      <c r="H309" s="133"/>
      <c r="I309" s="143">
        <f t="shared" si="911"/>
        <v>0</v>
      </c>
      <c r="J309" s="27">
        <f t="shared" si="851"/>
        <v>4800000</v>
      </c>
      <c r="K309" s="28">
        <f t="shared" si="912"/>
        <v>912000</v>
      </c>
      <c r="L309" s="29">
        <f t="shared" si="862"/>
        <v>5712000</v>
      </c>
      <c r="M309" s="26">
        <v>1</v>
      </c>
      <c r="N309" s="27">
        <v>4800000</v>
      </c>
      <c r="O309" s="27">
        <v>5280000</v>
      </c>
      <c r="P309" s="148"/>
      <c r="Q309" s="148"/>
      <c r="R309" s="143">
        <f t="shared" si="913"/>
        <v>6.7343502970147379E-2</v>
      </c>
      <c r="S309" s="27">
        <f t="shared" si="914"/>
        <v>5040000</v>
      </c>
      <c r="T309" s="28">
        <f t="shared" si="915"/>
        <v>957600</v>
      </c>
      <c r="U309" s="30">
        <f t="shared" si="916"/>
        <v>5997600</v>
      </c>
      <c r="V309" s="26">
        <v>1</v>
      </c>
      <c r="W309" s="27">
        <v>4800000</v>
      </c>
      <c r="X309" s="27">
        <v>5184000</v>
      </c>
      <c r="Y309" s="145"/>
      <c r="Z309" s="145"/>
      <c r="AA309" s="143">
        <f t="shared" si="917"/>
        <v>5.4392829322042112E-2</v>
      </c>
      <c r="AB309" s="27">
        <f t="shared" si="918"/>
        <v>4992000</v>
      </c>
      <c r="AC309" s="28">
        <f t="shared" si="919"/>
        <v>948480</v>
      </c>
      <c r="AD309" s="29">
        <f t="shared" si="920"/>
        <v>5940480</v>
      </c>
      <c r="AE309" s="26">
        <v>1</v>
      </c>
      <c r="AF309" s="27">
        <v>4800000</v>
      </c>
      <c r="AG309" s="27">
        <v>5376000</v>
      </c>
      <c r="AH309" s="145"/>
      <c r="AI309" s="145"/>
      <c r="AJ309" s="143">
        <f t="shared" si="852"/>
        <v>8.0049824285269522E-2</v>
      </c>
      <c r="AK309" s="27">
        <f t="shared" si="933"/>
        <v>5088000</v>
      </c>
      <c r="AL309" s="28">
        <f t="shared" si="853"/>
        <v>966720</v>
      </c>
      <c r="AM309" s="30">
        <f t="shared" si="934"/>
        <v>6054720</v>
      </c>
      <c r="AN309" s="26">
        <v>1</v>
      </c>
      <c r="AO309" s="27">
        <v>4800000</v>
      </c>
      <c r="AP309" s="27">
        <v>6348000</v>
      </c>
      <c r="AQ309" s="145"/>
      <c r="AR309" s="145"/>
      <c r="AS309" s="143">
        <f t="shared" si="854"/>
        <v>0.19637626431230276</v>
      </c>
      <c r="AT309" s="27">
        <f t="shared" si="936"/>
        <v>5574000</v>
      </c>
      <c r="AU309" s="28">
        <f t="shared" si="937"/>
        <v>1059060</v>
      </c>
      <c r="AV309" s="30">
        <f t="shared" si="938"/>
        <v>6633060</v>
      </c>
      <c r="AW309" s="26">
        <v>1</v>
      </c>
      <c r="AX309" s="27">
        <v>4800000</v>
      </c>
      <c r="AY309" s="27">
        <v>5520000</v>
      </c>
      <c r="AZ309" s="145"/>
      <c r="BA309" s="145"/>
      <c r="BB309" s="143">
        <f t="shared" si="855"/>
        <v>9.8666062491146164E-2</v>
      </c>
      <c r="BC309" s="27">
        <f t="shared" si="939"/>
        <v>5160000</v>
      </c>
      <c r="BD309" s="27">
        <f t="shared" si="940"/>
        <v>980400</v>
      </c>
      <c r="BE309" s="27">
        <f t="shared" si="941"/>
        <v>6140400</v>
      </c>
      <c r="BF309" s="26">
        <v>1</v>
      </c>
      <c r="BG309" s="27">
        <v>3840000</v>
      </c>
      <c r="BH309" s="27">
        <v>3648000</v>
      </c>
      <c r="BI309" s="145"/>
      <c r="BJ309" s="145"/>
      <c r="BK309" s="143">
        <f t="shared" si="856"/>
        <v>3.6261886214694741E-2</v>
      </c>
      <c r="BL309" s="27">
        <f t="shared" si="870"/>
        <v>3744000</v>
      </c>
      <c r="BM309" s="27">
        <f t="shared" si="871"/>
        <v>711360</v>
      </c>
      <c r="BN309" s="28">
        <f t="shared" si="872"/>
        <v>4455360</v>
      </c>
      <c r="BO309" s="26">
        <v>1</v>
      </c>
      <c r="BP309" s="27">
        <v>3840000</v>
      </c>
      <c r="BQ309" s="27">
        <v>4147200</v>
      </c>
      <c r="BR309" s="148"/>
      <c r="BS309" s="148"/>
      <c r="BT309" s="143">
        <f t="shared" si="857"/>
        <v>5.4392829322042119E-2</v>
      </c>
      <c r="BU309" s="27">
        <f t="shared" si="892"/>
        <v>3993600</v>
      </c>
      <c r="BV309" s="28">
        <f t="shared" si="893"/>
        <v>758784</v>
      </c>
      <c r="BW309" s="30">
        <f t="shared" si="894"/>
        <v>4752384</v>
      </c>
      <c r="BX309" s="26">
        <v>1</v>
      </c>
      <c r="BY309" s="28">
        <v>3840000</v>
      </c>
      <c r="BZ309" s="28">
        <v>4147200</v>
      </c>
      <c r="CA309" s="156"/>
      <c r="CB309" s="156"/>
      <c r="CC309" s="177">
        <f t="shared" si="858"/>
        <v>5.4392829322042119E-2</v>
      </c>
      <c r="CD309" s="28">
        <f t="shared" si="895"/>
        <v>3993600</v>
      </c>
      <c r="CE309" s="28">
        <f t="shared" si="896"/>
        <v>758784</v>
      </c>
      <c r="CF309" s="29">
        <f t="shared" si="897"/>
        <v>4752384</v>
      </c>
      <c r="CG309" s="26">
        <v>1</v>
      </c>
      <c r="CH309" s="27">
        <v>3072000</v>
      </c>
      <c r="CI309" s="27">
        <v>2856960</v>
      </c>
      <c r="CJ309" s="148"/>
      <c r="CK309" s="148"/>
      <c r="CL309" s="143">
        <f t="shared" si="921"/>
        <v>5.1292719878816923E-2</v>
      </c>
      <c r="CM309" s="27">
        <f t="shared" si="922"/>
        <v>2964480</v>
      </c>
      <c r="CN309" s="27">
        <f t="shared" si="923"/>
        <v>563251.19999999995</v>
      </c>
      <c r="CO309" s="28">
        <f t="shared" si="924"/>
        <v>3527731.2000000002</v>
      </c>
      <c r="CP309" s="26">
        <v>1</v>
      </c>
      <c r="CQ309" s="27">
        <v>3072000</v>
      </c>
      <c r="CR309" s="27">
        <v>2856960</v>
      </c>
      <c r="CS309" s="148"/>
      <c r="CT309" s="148"/>
      <c r="CU309" s="143">
        <f t="shared" si="859"/>
        <v>5.1292719878816923E-2</v>
      </c>
      <c r="CV309" s="27">
        <f t="shared" si="925"/>
        <v>2964480</v>
      </c>
      <c r="CW309" s="28">
        <f t="shared" si="926"/>
        <v>563251.19999999995</v>
      </c>
      <c r="CX309" s="29">
        <f t="shared" si="927"/>
        <v>3527731.2000000002</v>
      </c>
      <c r="CY309" s="26">
        <v>1</v>
      </c>
      <c r="CZ309" s="27">
        <v>3072000</v>
      </c>
      <c r="DA309" s="27">
        <v>2457600</v>
      </c>
      <c r="DB309" s="133"/>
      <c r="DC309" s="133"/>
      <c r="DD309" s="143">
        <f t="shared" si="860"/>
        <v>0.15713484026367724</v>
      </c>
      <c r="DE309" s="27">
        <f t="shared" si="935"/>
        <v>2764800</v>
      </c>
      <c r="DF309" s="27">
        <f t="shared" si="928"/>
        <v>525312</v>
      </c>
      <c r="DG309" s="28">
        <f t="shared" si="929"/>
        <v>3290112</v>
      </c>
      <c r="DH309" s="26">
        <v>1</v>
      </c>
      <c r="DI309" s="28">
        <v>3072000</v>
      </c>
      <c r="DJ309" s="28">
        <v>3686400</v>
      </c>
      <c r="DK309" s="182"/>
      <c r="DL309" s="177">
        <f t="shared" si="861"/>
        <v>0.12856486930664501</v>
      </c>
      <c r="DM309" s="28">
        <f t="shared" si="930"/>
        <v>3379200</v>
      </c>
      <c r="DN309" s="28">
        <f t="shared" si="931"/>
        <v>642048</v>
      </c>
      <c r="DO309" s="30">
        <f t="shared" si="932"/>
        <v>4021248</v>
      </c>
    </row>
    <row r="310" spans="1:119" ht="21" customHeight="1" x14ac:dyDescent="0.25">
      <c r="A310" s="66" t="s">
        <v>535</v>
      </c>
      <c r="B310" s="67" t="s">
        <v>533</v>
      </c>
      <c r="C310" s="68" t="s">
        <v>536</v>
      </c>
      <c r="D310" s="26">
        <v>1</v>
      </c>
      <c r="E310" s="27">
        <v>4800000</v>
      </c>
      <c r="F310" s="27">
        <v>4800000</v>
      </c>
      <c r="G310" s="133"/>
      <c r="H310" s="133"/>
      <c r="I310" s="143">
        <f t="shared" si="911"/>
        <v>0</v>
      </c>
      <c r="J310" s="27">
        <f t="shared" si="851"/>
        <v>4800000</v>
      </c>
      <c r="K310" s="28">
        <f t="shared" si="912"/>
        <v>912000</v>
      </c>
      <c r="L310" s="29">
        <f t="shared" si="862"/>
        <v>5712000</v>
      </c>
      <c r="M310" s="26">
        <v>1</v>
      </c>
      <c r="N310" s="27">
        <v>4800000</v>
      </c>
      <c r="O310" s="27">
        <v>5280000</v>
      </c>
      <c r="P310" s="148"/>
      <c r="Q310" s="148"/>
      <c r="R310" s="143">
        <f t="shared" si="913"/>
        <v>6.7343502970147379E-2</v>
      </c>
      <c r="S310" s="27">
        <f t="shared" si="914"/>
        <v>5040000</v>
      </c>
      <c r="T310" s="28">
        <f t="shared" si="915"/>
        <v>957600</v>
      </c>
      <c r="U310" s="30">
        <f t="shared" si="916"/>
        <v>5997600</v>
      </c>
      <c r="V310" s="26">
        <v>1</v>
      </c>
      <c r="W310" s="27">
        <v>4800000</v>
      </c>
      <c r="X310" s="27">
        <v>5184000</v>
      </c>
      <c r="Y310" s="145"/>
      <c r="Z310" s="145"/>
      <c r="AA310" s="143">
        <f t="shared" si="917"/>
        <v>5.4392829322042112E-2</v>
      </c>
      <c r="AB310" s="27">
        <f t="shared" si="918"/>
        <v>4992000</v>
      </c>
      <c r="AC310" s="28">
        <f t="shared" si="919"/>
        <v>948480</v>
      </c>
      <c r="AD310" s="29">
        <f t="shared" si="920"/>
        <v>5940480</v>
      </c>
      <c r="AE310" s="26">
        <v>1</v>
      </c>
      <c r="AF310" s="27">
        <v>4800000</v>
      </c>
      <c r="AG310" s="27">
        <v>5376000</v>
      </c>
      <c r="AH310" s="145"/>
      <c r="AI310" s="145"/>
      <c r="AJ310" s="143">
        <f t="shared" si="852"/>
        <v>8.0049824285269522E-2</v>
      </c>
      <c r="AK310" s="27">
        <f t="shared" si="933"/>
        <v>5088000</v>
      </c>
      <c r="AL310" s="28">
        <f t="shared" si="853"/>
        <v>966720</v>
      </c>
      <c r="AM310" s="30">
        <f t="shared" si="934"/>
        <v>6054720</v>
      </c>
      <c r="AN310" s="26">
        <v>1</v>
      </c>
      <c r="AO310" s="27">
        <v>4800000</v>
      </c>
      <c r="AP310" s="27">
        <v>6348000</v>
      </c>
      <c r="AQ310" s="145"/>
      <c r="AR310" s="145"/>
      <c r="AS310" s="143">
        <f t="shared" si="854"/>
        <v>0.19637626431230276</v>
      </c>
      <c r="AT310" s="27">
        <f t="shared" si="936"/>
        <v>5574000</v>
      </c>
      <c r="AU310" s="28">
        <f t="shared" si="937"/>
        <v>1059060</v>
      </c>
      <c r="AV310" s="30">
        <f t="shared" si="938"/>
        <v>6633060</v>
      </c>
      <c r="AW310" s="26">
        <v>1</v>
      </c>
      <c r="AX310" s="27">
        <v>4800000</v>
      </c>
      <c r="AY310" s="27">
        <v>5520000</v>
      </c>
      <c r="AZ310" s="145"/>
      <c r="BA310" s="145"/>
      <c r="BB310" s="143">
        <f t="shared" si="855"/>
        <v>9.8666062491146164E-2</v>
      </c>
      <c r="BC310" s="27">
        <f t="shared" si="939"/>
        <v>5160000</v>
      </c>
      <c r="BD310" s="27">
        <f t="shared" si="940"/>
        <v>980400</v>
      </c>
      <c r="BE310" s="27">
        <f t="shared" si="941"/>
        <v>6140400</v>
      </c>
      <c r="BF310" s="26">
        <v>1</v>
      </c>
      <c r="BG310" s="27">
        <v>3840000</v>
      </c>
      <c r="BH310" s="27">
        <v>3648000</v>
      </c>
      <c r="BI310" s="145"/>
      <c r="BJ310" s="145"/>
      <c r="BK310" s="143">
        <f t="shared" si="856"/>
        <v>3.6261886214694741E-2</v>
      </c>
      <c r="BL310" s="27">
        <f t="shared" si="870"/>
        <v>3744000</v>
      </c>
      <c r="BM310" s="27">
        <f t="shared" si="871"/>
        <v>711360</v>
      </c>
      <c r="BN310" s="28">
        <f t="shared" si="872"/>
        <v>4455360</v>
      </c>
      <c r="BO310" s="26">
        <v>1</v>
      </c>
      <c r="BP310" s="27">
        <v>3840000</v>
      </c>
      <c r="BQ310" s="27">
        <v>4147200</v>
      </c>
      <c r="BR310" s="148"/>
      <c r="BS310" s="148"/>
      <c r="BT310" s="143">
        <f t="shared" si="857"/>
        <v>5.4392829322042119E-2</v>
      </c>
      <c r="BU310" s="27">
        <f t="shared" si="892"/>
        <v>3993600</v>
      </c>
      <c r="BV310" s="28">
        <f t="shared" si="893"/>
        <v>758784</v>
      </c>
      <c r="BW310" s="30">
        <f>+BV310+BU310</f>
        <v>4752384</v>
      </c>
      <c r="BX310" s="26">
        <v>1</v>
      </c>
      <c r="BY310" s="28">
        <v>3840000</v>
      </c>
      <c r="BZ310" s="28">
        <v>4147200</v>
      </c>
      <c r="CA310" s="156"/>
      <c r="CB310" s="156"/>
      <c r="CC310" s="177">
        <f t="shared" si="858"/>
        <v>5.4392829322042119E-2</v>
      </c>
      <c r="CD310" s="28">
        <f t="shared" si="895"/>
        <v>3993600</v>
      </c>
      <c r="CE310" s="28">
        <f t="shared" si="896"/>
        <v>758784</v>
      </c>
      <c r="CF310" s="29">
        <f t="shared" si="897"/>
        <v>4752384</v>
      </c>
      <c r="CG310" s="26">
        <v>1</v>
      </c>
      <c r="CH310" s="27">
        <v>3072000</v>
      </c>
      <c r="CI310" s="27">
        <v>2856960</v>
      </c>
      <c r="CJ310" s="148"/>
      <c r="CK310" s="148"/>
      <c r="CL310" s="143">
        <f t="shared" si="921"/>
        <v>5.1292719878816923E-2</v>
      </c>
      <c r="CM310" s="27">
        <f t="shared" si="922"/>
        <v>2964480</v>
      </c>
      <c r="CN310" s="27">
        <f t="shared" si="923"/>
        <v>563251.19999999995</v>
      </c>
      <c r="CO310" s="28">
        <f t="shared" si="924"/>
        <v>3527731.2000000002</v>
      </c>
      <c r="CP310" s="26">
        <v>1</v>
      </c>
      <c r="CQ310" s="27">
        <v>3072000</v>
      </c>
      <c r="CR310" s="27">
        <v>2856960</v>
      </c>
      <c r="CS310" s="148"/>
      <c r="CT310" s="148"/>
      <c r="CU310" s="143">
        <f t="shared" si="859"/>
        <v>5.1292719878816923E-2</v>
      </c>
      <c r="CV310" s="27">
        <f t="shared" si="925"/>
        <v>2964480</v>
      </c>
      <c r="CW310" s="28">
        <f t="shared" si="926"/>
        <v>563251.19999999995</v>
      </c>
      <c r="CX310" s="29">
        <f t="shared" si="927"/>
        <v>3527731.2000000002</v>
      </c>
      <c r="CY310" s="26">
        <v>1</v>
      </c>
      <c r="CZ310" s="27">
        <v>3072000</v>
      </c>
      <c r="DA310" s="27">
        <v>2457600</v>
      </c>
      <c r="DB310" s="133"/>
      <c r="DC310" s="133"/>
      <c r="DD310" s="143">
        <f t="shared" si="860"/>
        <v>0.15713484026367724</v>
      </c>
      <c r="DE310" s="27">
        <f t="shared" si="935"/>
        <v>2764800</v>
      </c>
      <c r="DF310" s="27">
        <f t="shared" si="928"/>
        <v>525312</v>
      </c>
      <c r="DG310" s="28">
        <f t="shared" si="929"/>
        <v>3290112</v>
      </c>
      <c r="DH310" s="26">
        <v>1</v>
      </c>
      <c r="DI310" s="28">
        <v>3072000</v>
      </c>
      <c r="DJ310" s="28">
        <v>3686400</v>
      </c>
      <c r="DK310" s="182"/>
      <c r="DL310" s="177">
        <f t="shared" si="861"/>
        <v>0.12856486930664501</v>
      </c>
      <c r="DM310" s="28">
        <f t="shared" si="930"/>
        <v>3379200</v>
      </c>
      <c r="DN310" s="28">
        <f t="shared" si="931"/>
        <v>642048</v>
      </c>
      <c r="DO310" s="30">
        <f t="shared" si="932"/>
        <v>4021248</v>
      </c>
    </row>
    <row r="311" spans="1:119" ht="21" customHeight="1" x14ac:dyDescent="0.25">
      <c r="A311" s="66" t="s">
        <v>537</v>
      </c>
      <c r="B311" s="67" t="s">
        <v>533</v>
      </c>
      <c r="C311" s="68" t="s">
        <v>538</v>
      </c>
      <c r="D311" s="26">
        <v>1</v>
      </c>
      <c r="E311" s="27">
        <v>4800000</v>
      </c>
      <c r="F311" s="27">
        <v>4800000</v>
      </c>
      <c r="G311" s="133"/>
      <c r="H311" s="133"/>
      <c r="I311" s="143">
        <f t="shared" si="911"/>
        <v>0</v>
      </c>
      <c r="J311" s="27">
        <f t="shared" si="851"/>
        <v>4800000</v>
      </c>
      <c r="K311" s="28">
        <f t="shared" si="912"/>
        <v>912000</v>
      </c>
      <c r="L311" s="29">
        <f t="shared" si="862"/>
        <v>5712000</v>
      </c>
      <c r="M311" s="26">
        <v>1</v>
      </c>
      <c r="N311" s="27">
        <v>4800000</v>
      </c>
      <c r="O311" s="27">
        <v>5280000</v>
      </c>
      <c r="P311" s="148"/>
      <c r="Q311" s="148"/>
      <c r="R311" s="143">
        <f t="shared" si="913"/>
        <v>6.7343502970147379E-2</v>
      </c>
      <c r="S311" s="27">
        <f t="shared" si="914"/>
        <v>5040000</v>
      </c>
      <c r="T311" s="28">
        <f t="shared" si="915"/>
        <v>957600</v>
      </c>
      <c r="U311" s="30">
        <f t="shared" si="916"/>
        <v>5997600</v>
      </c>
      <c r="V311" s="26">
        <v>1</v>
      </c>
      <c r="W311" s="27">
        <v>4800000</v>
      </c>
      <c r="X311" s="27">
        <v>5184000</v>
      </c>
      <c r="Y311" s="145"/>
      <c r="Z311" s="145"/>
      <c r="AA311" s="143">
        <f t="shared" si="917"/>
        <v>5.4392829322042112E-2</v>
      </c>
      <c r="AB311" s="27">
        <f t="shared" si="918"/>
        <v>4992000</v>
      </c>
      <c r="AC311" s="28">
        <f t="shared" si="919"/>
        <v>948480</v>
      </c>
      <c r="AD311" s="29">
        <f t="shared" si="920"/>
        <v>5940480</v>
      </c>
      <c r="AE311" s="26">
        <v>1</v>
      </c>
      <c r="AF311" s="27">
        <v>4800000</v>
      </c>
      <c r="AG311" s="27">
        <v>5376000</v>
      </c>
      <c r="AH311" s="145"/>
      <c r="AI311" s="145"/>
      <c r="AJ311" s="143">
        <f t="shared" si="852"/>
        <v>8.0049824285269522E-2</v>
      </c>
      <c r="AK311" s="27">
        <f t="shared" si="933"/>
        <v>5088000</v>
      </c>
      <c r="AL311" s="28">
        <f t="shared" si="853"/>
        <v>966720</v>
      </c>
      <c r="AM311" s="30">
        <f t="shared" si="934"/>
        <v>6054720</v>
      </c>
      <c r="AN311" s="26">
        <v>1</v>
      </c>
      <c r="AO311" s="27">
        <v>4800000</v>
      </c>
      <c r="AP311" s="27">
        <v>6348000</v>
      </c>
      <c r="AQ311" s="145"/>
      <c r="AR311" s="145"/>
      <c r="AS311" s="143">
        <f t="shared" si="854"/>
        <v>0.19637626431230276</v>
      </c>
      <c r="AT311" s="27">
        <f t="shared" si="936"/>
        <v>5574000</v>
      </c>
      <c r="AU311" s="28">
        <f t="shared" si="937"/>
        <v>1059060</v>
      </c>
      <c r="AV311" s="30">
        <f t="shared" si="938"/>
        <v>6633060</v>
      </c>
      <c r="AW311" s="26">
        <v>1</v>
      </c>
      <c r="AX311" s="27">
        <v>4800000</v>
      </c>
      <c r="AY311" s="27">
        <v>5520000</v>
      </c>
      <c r="AZ311" s="145"/>
      <c r="BA311" s="145"/>
      <c r="BB311" s="143">
        <f t="shared" si="855"/>
        <v>9.8666062491146164E-2</v>
      </c>
      <c r="BC311" s="27">
        <f t="shared" si="939"/>
        <v>5160000</v>
      </c>
      <c r="BD311" s="27">
        <f t="shared" si="940"/>
        <v>980400</v>
      </c>
      <c r="BE311" s="27">
        <f t="shared" si="941"/>
        <v>6140400</v>
      </c>
      <c r="BF311" s="26">
        <v>1</v>
      </c>
      <c r="BG311" s="27">
        <v>3840000</v>
      </c>
      <c r="BH311" s="27">
        <v>3648000</v>
      </c>
      <c r="BI311" s="145"/>
      <c r="BJ311" s="145"/>
      <c r="BK311" s="143">
        <f t="shared" si="856"/>
        <v>3.6261886214694741E-2</v>
      </c>
      <c r="BL311" s="27">
        <f t="shared" si="870"/>
        <v>3744000</v>
      </c>
      <c r="BM311" s="27">
        <f t="shared" si="871"/>
        <v>711360</v>
      </c>
      <c r="BN311" s="28">
        <f t="shared" si="872"/>
        <v>4455360</v>
      </c>
      <c r="BO311" s="26">
        <v>1</v>
      </c>
      <c r="BP311" s="27">
        <v>3840000</v>
      </c>
      <c r="BQ311" s="27">
        <v>4147200</v>
      </c>
      <c r="BR311" s="148"/>
      <c r="BS311" s="148"/>
      <c r="BT311" s="143">
        <f t="shared" si="857"/>
        <v>5.4392829322042119E-2</v>
      </c>
      <c r="BU311" s="27">
        <f t="shared" si="892"/>
        <v>3993600</v>
      </c>
      <c r="BV311" s="28">
        <f t="shared" si="893"/>
        <v>758784</v>
      </c>
      <c r="BW311" s="30">
        <f t="shared" si="894"/>
        <v>4752384</v>
      </c>
      <c r="BX311" s="26">
        <v>1</v>
      </c>
      <c r="BY311" s="28">
        <v>3840000</v>
      </c>
      <c r="BZ311" s="28">
        <v>4147200</v>
      </c>
      <c r="CA311" s="156"/>
      <c r="CB311" s="156"/>
      <c r="CC311" s="177">
        <f t="shared" si="858"/>
        <v>5.4392829322042119E-2</v>
      </c>
      <c r="CD311" s="28">
        <f t="shared" si="895"/>
        <v>3993600</v>
      </c>
      <c r="CE311" s="28">
        <f t="shared" si="896"/>
        <v>758784</v>
      </c>
      <c r="CF311" s="29">
        <f t="shared" si="897"/>
        <v>4752384</v>
      </c>
      <c r="CG311" s="26">
        <v>1</v>
      </c>
      <c r="CH311" s="27">
        <v>3072000</v>
      </c>
      <c r="CI311" s="27">
        <v>2856960</v>
      </c>
      <c r="CJ311" s="148"/>
      <c r="CK311" s="148"/>
      <c r="CL311" s="143">
        <f t="shared" si="921"/>
        <v>5.1292719878816923E-2</v>
      </c>
      <c r="CM311" s="27">
        <f t="shared" si="922"/>
        <v>2964480</v>
      </c>
      <c r="CN311" s="27">
        <f t="shared" si="923"/>
        <v>563251.19999999995</v>
      </c>
      <c r="CO311" s="28">
        <f t="shared" si="924"/>
        <v>3527731.2000000002</v>
      </c>
      <c r="CP311" s="26">
        <v>1</v>
      </c>
      <c r="CQ311" s="27">
        <v>3072000</v>
      </c>
      <c r="CR311" s="27">
        <v>2856960</v>
      </c>
      <c r="CS311" s="148"/>
      <c r="CT311" s="148"/>
      <c r="CU311" s="143">
        <f t="shared" si="859"/>
        <v>5.1292719878816923E-2</v>
      </c>
      <c r="CV311" s="27">
        <f t="shared" si="925"/>
        <v>2964480</v>
      </c>
      <c r="CW311" s="28">
        <f t="shared" si="926"/>
        <v>563251.19999999995</v>
      </c>
      <c r="CX311" s="29">
        <f t="shared" si="927"/>
        <v>3527731.2000000002</v>
      </c>
      <c r="CY311" s="26">
        <v>1</v>
      </c>
      <c r="CZ311" s="27">
        <v>3072000</v>
      </c>
      <c r="DA311" s="27">
        <v>2457600</v>
      </c>
      <c r="DB311" s="133"/>
      <c r="DC311" s="133"/>
      <c r="DD311" s="143">
        <f t="shared" si="860"/>
        <v>0.15713484026367724</v>
      </c>
      <c r="DE311" s="27">
        <f t="shared" si="935"/>
        <v>2764800</v>
      </c>
      <c r="DF311" s="27">
        <f t="shared" si="928"/>
        <v>525312</v>
      </c>
      <c r="DG311" s="28">
        <f t="shared" si="929"/>
        <v>3290112</v>
      </c>
      <c r="DH311" s="26">
        <v>1</v>
      </c>
      <c r="DI311" s="28">
        <v>3072000</v>
      </c>
      <c r="DJ311" s="28">
        <v>3686400</v>
      </c>
      <c r="DK311" s="182"/>
      <c r="DL311" s="177">
        <f t="shared" si="861"/>
        <v>0.12856486930664501</v>
      </c>
      <c r="DM311" s="28">
        <f t="shared" si="930"/>
        <v>3379200</v>
      </c>
      <c r="DN311" s="28">
        <f t="shared" si="931"/>
        <v>642048</v>
      </c>
      <c r="DO311" s="30">
        <f t="shared" si="932"/>
        <v>4021248</v>
      </c>
    </row>
    <row r="312" spans="1:119" ht="21" customHeight="1" x14ac:dyDescent="0.25">
      <c r="A312" s="66" t="s">
        <v>539</v>
      </c>
      <c r="B312" s="67" t="s">
        <v>533</v>
      </c>
      <c r="C312" s="68" t="s">
        <v>540</v>
      </c>
      <c r="D312" s="26">
        <v>1</v>
      </c>
      <c r="E312" s="27">
        <v>4800000</v>
      </c>
      <c r="F312" s="27">
        <v>4800000</v>
      </c>
      <c r="G312" s="133"/>
      <c r="H312" s="133"/>
      <c r="I312" s="143">
        <f t="shared" si="911"/>
        <v>0</v>
      </c>
      <c r="J312" s="27">
        <f t="shared" si="851"/>
        <v>4800000</v>
      </c>
      <c r="K312" s="28">
        <f t="shared" si="912"/>
        <v>912000</v>
      </c>
      <c r="L312" s="29">
        <f t="shared" si="862"/>
        <v>5712000</v>
      </c>
      <c r="M312" s="26">
        <v>1</v>
      </c>
      <c r="N312" s="27">
        <v>4800000</v>
      </c>
      <c r="O312" s="27">
        <v>5280000</v>
      </c>
      <c r="P312" s="148"/>
      <c r="Q312" s="148"/>
      <c r="R312" s="143">
        <f t="shared" si="913"/>
        <v>6.7343502970147379E-2</v>
      </c>
      <c r="S312" s="27">
        <f t="shared" si="914"/>
        <v>5040000</v>
      </c>
      <c r="T312" s="28">
        <f t="shared" si="915"/>
        <v>957600</v>
      </c>
      <c r="U312" s="30">
        <f t="shared" si="916"/>
        <v>5997600</v>
      </c>
      <c r="V312" s="26">
        <v>1</v>
      </c>
      <c r="W312" s="27">
        <v>4800000</v>
      </c>
      <c r="X312" s="27">
        <v>5184000</v>
      </c>
      <c r="Y312" s="145"/>
      <c r="Z312" s="145"/>
      <c r="AA312" s="143">
        <f t="shared" si="917"/>
        <v>5.4392829322042112E-2</v>
      </c>
      <c r="AB312" s="27">
        <f t="shared" si="918"/>
        <v>4992000</v>
      </c>
      <c r="AC312" s="28">
        <f t="shared" si="919"/>
        <v>948480</v>
      </c>
      <c r="AD312" s="29">
        <f t="shared" si="920"/>
        <v>5940480</v>
      </c>
      <c r="AE312" s="26">
        <v>1</v>
      </c>
      <c r="AF312" s="27">
        <v>4800000</v>
      </c>
      <c r="AG312" s="27">
        <v>5376000</v>
      </c>
      <c r="AH312" s="145"/>
      <c r="AI312" s="145"/>
      <c r="AJ312" s="143">
        <f t="shared" si="852"/>
        <v>8.0049824285269522E-2</v>
      </c>
      <c r="AK312" s="27">
        <f t="shared" si="933"/>
        <v>5088000</v>
      </c>
      <c r="AL312" s="28">
        <f t="shared" si="853"/>
        <v>966720</v>
      </c>
      <c r="AM312" s="30">
        <f t="shared" si="934"/>
        <v>6054720</v>
      </c>
      <c r="AN312" s="26">
        <v>1</v>
      </c>
      <c r="AO312" s="27">
        <v>4800000</v>
      </c>
      <c r="AP312" s="27">
        <v>6348000</v>
      </c>
      <c r="AQ312" s="145"/>
      <c r="AR312" s="145"/>
      <c r="AS312" s="143">
        <f t="shared" si="854"/>
        <v>0.19637626431230276</v>
      </c>
      <c r="AT312" s="27">
        <f t="shared" si="936"/>
        <v>5574000</v>
      </c>
      <c r="AU312" s="28">
        <f t="shared" si="937"/>
        <v>1059060</v>
      </c>
      <c r="AV312" s="30">
        <f t="shared" si="938"/>
        <v>6633060</v>
      </c>
      <c r="AW312" s="26">
        <v>1</v>
      </c>
      <c r="AX312" s="27">
        <v>4800000</v>
      </c>
      <c r="AY312" s="27">
        <v>5520000</v>
      </c>
      <c r="AZ312" s="145"/>
      <c r="BA312" s="145"/>
      <c r="BB312" s="143">
        <f t="shared" si="855"/>
        <v>9.8666062491146164E-2</v>
      </c>
      <c r="BC312" s="27">
        <f t="shared" si="939"/>
        <v>5160000</v>
      </c>
      <c r="BD312" s="27">
        <f t="shared" si="940"/>
        <v>980400</v>
      </c>
      <c r="BE312" s="27">
        <f t="shared" si="941"/>
        <v>6140400</v>
      </c>
      <c r="BF312" s="26">
        <v>1</v>
      </c>
      <c r="BG312" s="27">
        <v>3840000</v>
      </c>
      <c r="BH312" s="27">
        <v>3648000</v>
      </c>
      <c r="BI312" s="145"/>
      <c r="BJ312" s="145"/>
      <c r="BK312" s="143">
        <f t="shared" si="856"/>
        <v>3.6261886214694741E-2</v>
      </c>
      <c r="BL312" s="27">
        <f t="shared" si="870"/>
        <v>3744000</v>
      </c>
      <c r="BM312" s="27">
        <f t="shared" si="871"/>
        <v>711360</v>
      </c>
      <c r="BN312" s="28">
        <f t="shared" si="872"/>
        <v>4455360</v>
      </c>
      <c r="BO312" s="26">
        <v>1</v>
      </c>
      <c r="BP312" s="27">
        <v>3840000</v>
      </c>
      <c r="BQ312" s="27">
        <v>4147200</v>
      </c>
      <c r="BR312" s="148"/>
      <c r="BS312" s="148"/>
      <c r="BT312" s="143">
        <f t="shared" si="857"/>
        <v>5.4392829322042119E-2</v>
      </c>
      <c r="BU312" s="27">
        <f t="shared" si="892"/>
        <v>3993600</v>
      </c>
      <c r="BV312" s="28">
        <f t="shared" si="893"/>
        <v>758784</v>
      </c>
      <c r="BW312" s="30">
        <f t="shared" si="894"/>
        <v>4752384</v>
      </c>
      <c r="BX312" s="26">
        <v>1</v>
      </c>
      <c r="BY312" s="28">
        <v>3840000</v>
      </c>
      <c r="BZ312" s="28">
        <v>4147200</v>
      </c>
      <c r="CA312" s="156"/>
      <c r="CB312" s="156"/>
      <c r="CC312" s="177">
        <f t="shared" si="858"/>
        <v>5.4392829322042119E-2</v>
      </c>
      <c r="CD312" s="28">
        <f t="shared" si="895"/>
        <v>3993600</v>
      </c>
      <c r="CE312" s="28">
        <f t="shared" si="896"/>
        <v>758784</v>
      </c>
      <c r="CF312" s="29">
        <f t="shared" si="897"/>
        <v>4752384</v>
      </c>
      <c r="CG312" s="26">
        <v>1</v>
      </c>
      <c r="CH312" s="27">
        <v>3072000</v>
      </c>
      <c r="CI312" s="27">
        <v>2856960</v>
      </c>
      <c r="CJ312" s="148"/>
      <c r="CK312" s="148"/>
      <c r="CL312" s="143">
        <f t="shared" si="921"/>
        <v>5.1292719878816923E-2</v>
      </c>
      <c r="CM312" s="27">
        <f t="shared" si="922"/>
        <v>2964480</v>
      </c>
      <c r="CN312" s="27">
        <f t="shared" si="923"/>
        <v>563251.19999999995</v>
      </c>
      <c r="CO312" s="28">
        <f t="shared" si="924"/>
        <v>3527731.2000000002</v>
      </c>
      <c r="CP312" s="26">
        <v>1</v>
      </c>
      <c r="CQ312" s="27">
        <v>3072000</v>
      </c>
      <c r="CR312" s="27">
        <v>2856960</v>
      </c>
      <c r="CS312" s="148"/>
      <c r="CT312" s="148"/>
      <c r="CU312" s="143">
        <f t="shared" si="859"/>
        <v>5.1292719878816923E-2</v>
      </c>
      <c r="CV312" s="27">
        <f t="shared" si="925"/>
        <v>2964480</v>
      </c>
      <c r="CW312" s="28">
        <f t="shared" si="926"/>
        <v>563251.19999999995</v>
      </c>
      <c r="CX312" s="29">
        <f t="shared" si="927"/>
        <v>3527731.2000000002</v>
      </c>
      <c r="CY312" s="26">
        <v>1</v>
      </c>
      <c r="CZ312" s="27">
        <v>3072000</v>
      </c>
      <c r="DA312" s="27">
        <v>2457600</v>
      </c>
      <c r="DB312" s="133"/>
      <c r="DC312" s="133"/>
      <c r="DD312" s="143">
        <f t="shared" si="860"/>
        <v>0.15713484026367724</v>
      </c>
      <c r="DE312" s="27">
        <f t="shared" si="935"/>
        <v>2764800</v>
      </c>
      <c r="DF312" s="27">
        <f t="shared" si="928"/>
        <v>525312</v>
      </c>
      <c r="DG312" s="28">
        <f t="shared" si="929"/>
        <v>3290112</v>
      </c>
      <c r="DH312" s="26">
        <v>1</v>
      </c>
      <c r="DI312" s="28">
        <v>3072000</v>
      </c>
      <c r="DJ312" s="28">
        <v>3686400</v>
      </c>
      <c r="DK312" s="182"/>
      <c r="DL312" s="177">
        <f t="shared" si="861"/>
        <v>0.12856486930664501</v>
      </c>
      <c r="DM312" s="28">
        <f t="shared" si="930"/>
        <v>3379200</v>
      </c>
      <c r="DN312" s="28">
        <f t="shared" si="931"/>
        <v>642048</v>
      </c>
      <c r="DO312" s="30">
        <f t="shared" si="932"/>
        <v>4021248</v>
      </c>
    </row>
    <row r="313" spans="1:119" ht="21" customHeight="1" x14ac:dyDescent="0.25">
      <c r="A313" s="66" t="s">
        <v>541</v>
      </c>
      <c r="B313" s="67" t="s">
        <v>533</v>
      </c>
      <c r="C313" s="68" t="s">
        <v>542</v>
      </c>
      <c r="D313" s="26">
        <v>1</v>
      </c>
      <c r="E313" s="27">
        <v>8000000</v>
      </c>
      <c r="F313" s="27">
        <v>8000000</v>
      </c>
      <c r="G313" s="133"/>
      <c r="H313" s="133"/>
      <c r="I313" s="143">
        <f t="shared" si="911"/>
        <v>0</v>
      </c>
      <c r="J313" s="27">
        <f t="shared" si="851"/>
        <v>8000000</v>
      </c>
      <c r="K313" s="28">
        <f t="shared" si="912"/>
        <v>1520000</v>
      </c>
      <c r="L313" s="29">
        <f t="shared" si="862"/>
        <v>9520000</v>
      </c>
      <c r="M313" s="26">
        <v>1</v>
      </c>
      <c r="N313" s="27">
        <v>8000000</v>
      </c>
      <c r="O313" s="27">
        <v>8800000</v>
      </c>
      <c r="P313" s="148"/>
      <c r="Q313" s="148"/>
      <c r="R313" s="143">
        <f t="shared" si="913"/>
        <v>6.7343502970147393E-2</v>
      </c>
      <c r="S313" s="27">
        <f t="shared" si="914"/>
        <v>8400000</v>
      </c>
      <c r="T313" s="28">
        <f t="shared" si="915"/>
        <v>1596000</v>
      </c>
      <c r="U313" s="30">
        <f t="shared" si="916"/>
        <v>9996000</v>
      </c>
      <c r="V313" s="26">
        <v>1</v>
      </c>
      <c r="W313" s="27">
        <v>8000000</v>
      </c>
      <c r="X313" s="27">
        <v>8640000</v>
      </c>
      <c r="Y313" s="145"/>
      <c r="Z313" s="145"/>
      <c r="AA313" s="143">
        <f t="shared" si="917"/>
        <v>5.4392829322042119E-2</v>
      </c>
      <c r="AB313" s="27">
        <f t="shared" si="918"/>
        <v>8320000</v>
      </c>
      <c r="AC313" s="28">
        <f t="shared" si="919"/>
        <v>1580800</v>
      </c>
      <c r="AD313" s="29">
        <f t="shared" si="920"/>
        <v>9900800</v>
      </c>
      <c r="AE313" s="26">
        <v>1</v>
      </c>
      <c r="AF313" s="27">
        <v>8000000</v>
      </c>
      <c r="AG313" s="27">
        <v>8960000</v>
      </c>
      <c r="AH313" s="145"/>
      <c r="AI313" s="145"/>
      <c r="AJ313" s="143">
        <f t="shared" si="852"/>
        <v>8.0049824285269522E-2</v>
      </c>
      <c r="AK313" s="27">
        <f t="shared" si="933"/>
        <v>8480000</v>
      </c>
      <c r="AL313" s="28">
        <f t="shared" si="853"/>
        <v>1611200</v>
      </c>
      <c r="AM313" s="30">
        <f t="shared" si="934"/>
        <v>10091200</v>
      </c>
      <c r="AN313" s="26">
        <v>1</v>
      </c>
      <c r="AO313" s="27">
        <v>8000000</v>
      </c>
      <c r="AP313" s="27">
        <v>10580000</v>
      </c>
      <c r="AQ313" s="145"/>
      <c r="AR313" s="145"/>
      <c r="AS313" s="143">
        <f t="shared" si="854"/>
        <v>0.19637626431230276</v>
      </c>
      <c r="AT313" s="27">
        <f t="shared" si="936"/>
        <v>9290000</v>
      </c>
      <c r="AU313" s="28">
        <f t="shared" si="937"/>
        <v>1765100</v>
      </c>
      <c r="AV313" s="30">
        <f t="shared" si="938"/>
        <v>11055100</v>
      </c>
      <c r="AW313" s="26">
        <v>1</v>
      </c>
      <c r="AX313" s="27">
        <v>8000000</v>
      </c>
      <c r="AY313" s="27">
        <v>9200000</v>
      </c>
      <c r="AZ313" s="145"/>
      <c r="BA313" s="145"/>
      <c r="BB313" s="143">
        <f t="shared" si="855"/>
        <v>9.8666062491146164E-2</v>
      </c>
      <c r="BC313" s="27">
        <f t="shared" si="939"/>
        <v>8600000</v>
      </c>
      <c r="BD313" s="27">
        <f t="shared" si="940"/>
        <v>1634000</v>
      </c>
      <c r="BE313" s="27">
        <f t="shared" si="941"/>
        <v>10234000</v>
      </c>
      <c r="BF313" s="26">
        <v>1</v>
      </c>
      <c r="BG313" s="27">
        <v>6400000</v>
      </c>
      <c r="BH313" s="27">
        <v>6080000</v>
      </c>
      <c r="BI313" s="145"/>
      <c r="BJ313" s="145"/>
      <c r="BK313" s="143">
        <f t="shared" si="856"/>
        <v>3.6261886214694741E-2</v>
      </c>
      <c r="BL313" s="27">
        <f t="shared" si="870"/>
        <v>6240000</v>
      </c>
      <c r="BM313" s="27">
        <f t="shared" si="871"/>
        <v>1185600</v>
      </c>
      <c r="BN313" s="28">
        <f t="shared" si="872"/>
        <v>7425600</v>
      </c>
      <c r="BO313" s="26">
        <v>1</v>
      </c>
      <c r="BP313" s="27">
        <v>6400000</v>
      </c>
      <c r="BQ313" s="27">
        <v>6912000</v>
      </c>
      <c r="BR313" s="148"/>
      <c r="BS313" s="148"/>
      <c r="BT313" s="143">
        <f t="shared" si="857"/>
        <v>5.4392829322042119E-2</v>
      </c>
      <c r="BU313" s="27">
        <f t="shared" si="892"/>
        <v>6656000</v>
      </c>
      <c r="BV313" s="28">
        <f t="shared" si="893"/>
        <v>1264640</v>
      </c>
      <c r="BW313" s="30">
        <f t="shared" si="894"/>
        <v>7920640</v>
      </c>
      <c r="BX313" s="26">
        <v>1</v>
      </c>
      <c r="BY313" s="28">
        <v>6400000</v>
      </c>
      <c r="BZ313" s="28">
        <v>6912000</v>
      </c>
      <c r="CA313" s="156"/>
      <c r="CB313" s="156"/>
      <c r="CC313" s="177">
        <f t="shared" si="858"/>
        <v>5.4392829322042119E-2</v>
      </c>
      <c r="CD313" s="28">
        <f t="shared" si="895"/>
        <v>6656000</v>
      </c>
      <c r="CE313" s="28">
        <f t="shared" si="896"/>
        <v>1264640</v>
      </c>
      <c r="CF313" s="29">
        <f t="shared" si="897"/>
        <v>7920640</v>
      </c>
      <c r="CG313" s="26">
        <v>1</v>
      </c>
      <c r="CH313" s="27">
        <v>5120000</v>
      </c>
      <c r="CI313" s="27">
        <v>4761600</v>
      </c>
      <c r="CJ313" s="148"/>
      <c r="CK313" s="148"/>
      <c r="CL313" s="143">
        <f t="shared" si="921"/>
        <v>5.1292719878816923E-2</v>
      </c>
      <c r="CM313" s="27">
        <f t="shared" si="922"/>
        <v>4940800</v>
      </c>
      <c r="CN313" s="27">
        <f t="shared" si="923"/>
        <v>938752</v>
      </c>
      <c r="CO313" s="28">
        <f t="shared" si="924"/>
        <v>5879552</v>
      </c>
      <c r="CP313" s="26">
        <v>1</v>
      </c>
      <c r="CQ313" s="27">
        <v>5120000</v>
      </c>
      <c r="CR313" s="27">
        <v>4761600</v>
      </c>
      <c r="CS313" s="148"/>
      <c r="CT313" s="148"/>
      <c r="CU313" s="143">
        <f t="shared" si="859"/>
        <v>5.1292719878816923E-2</v>
      </c>
      <c r="CV313" s="27">
        <f t="shared" si="925"/>
        <v>4940800</v>
      </c>
      <c r="CW313" s="28">
        <f t="shared" si="926"/>
        <v>938752</v>
      </c>
      <c r="CX313" s="29">
        <f t="shared" si="927"/>
        <v>5879552</v>
      </c>
      <c r="CY313" s="26">
        <v>1</v>
      </c>
      <c r="CZ313" s="27">
        <v>5120000</v>
      </c>
      <c r="DA313" s="27">
        <v>4096000</v>
      </c>
      <c r="DB313" s="133"/>
      <c r="DC313" s="133"/>
      <c r="DD313" s="143">
        <f t="shared" si="860"/>
        <v>0.15713484026367724</v>
      </c>
      <c r="DE313" s="27">
        <f t="shared" si="935"/>
        <v>4608000</v>
      </c>
      <c r="DF313" s="27">
        <f t="shared" si="928"/>
        <v>875520</v>
      </c>
      <c r="DG313" s="28">
        <f t="shared" si="929"/>
        <v>5483520</v>
      </c>
      <c r="DH313" s="26">
        <v>1</v>
      </c>
      <c r="DI313" s="28">
        <v>5120000</v>
      </c>
      <c r="DJ313" s="28">
        <v>6144000</v>
      </c>
      <c r="DK313" s="182"/>
      <c r="DL313" s="177">
        <f t="shared" si="861"/>
        <v>0.12856486930664501</v>
      </c>
      <c r="DM313" s="28">
        <f t="shared" si="930"/>
        <v>5632000</v>
      </c>
      <c r="DN313" s="28">
        <f t="shared" si="931"/>
        <v>1070080</v>
      </c>
      <c r="DO313" s="30">
        <f t="shared" si="932"/>
        <v>6702080</v>
      </c>
    </row>
    <row r="314" spans="1:119" ht="15" customHeight="1" x14ac:dyDescent="0.25">
      <c r="A314" s="248" t="s">
        <v>543</v>
      </c>
      <c r="B314" s="248"/>
      <c r="C314" s="249"/>
      <c r="D314" s="47"/>
      <c r="E314" s="40"/>
      <c r="F314" s="40"/>
      <c r="G314" s="40"/>
      <c r="H314" s="40"/>
      <c r="I314" s="40"/>
      <c r="J314" s="40"/>
      <c r="K314" s="40"/>
      <c r="L314" s="41"/>
      <c r="M314" s="47"/>
      <c r="N314" s="40"/>
      <c r="O314" s="40"/>
      <c r="P314" s="40"/>
      <c r="Q314" s="40"/>
      <c r="R314" s="40"/>
      <c r="S314" s="40"/>
      <c r="T314" s="40"/>
      <c r="U314" s="42"/>
      <c r="V314" s="47"/>
      <c r="W314" s="40"/>
      <c r="X314" s="40"/>
      <c r="Y314" s="40"/>
      <c r="Z314" s="40"/>
      <c r="AA314" s="40"/>
      <c r="AB314" s="40"/>
      <c r="AC314" s="40"/>
      <c r="AD314" s="41"/>
      <c r="AE314" s="47"/>
      <c r="AF314" s="40"/>
      <c r="AG314" s="40"/>
      <c r="AH314" s="40"/>
      <c r="AI314" s="40"/>
      <c r="AJ314" s="40"/>
      <c r="AK314" s="40"/>
      <c r="AL314" s="40"/>
      <c r="AM314" s="42"/>
      <c r="AN314" s="47"/>
      <c r="AO314" s="40"/>
      <c r="AP314" s="40"/>
      <c r="AQ314" s="40"/>
      <c r="AR314" s="40"/>
      <c r="AS314" s="166"/>
      <c r="AT314" s="40"/>
      <c r="AU314" s="40"/>
      <c r="AV314" s="42"/>
      <c r="AW314" s="47"/>
      <c r="AX314" s="119"/>
      <c r="AY314" s="119"/>
      <c r="AZ314" s="119"/>
      <c r="BA314" s="119"/>
      <c r="BB314" s="172"/>
      <c r="BC314" s="119"/>
      <c r="BD314" s="40"/>
      <c r="BE314" s="40"/>
      <c r="BF314" s="47"/>
      <c r="BG314" s="40"/>
      <c r="BH314" s="40"/>
      <c r="BI314" s="40"/>
      <c r="BJ314" s="40"/>
      <c r="BK314" s="166"/>
      <c r="BL314" s="40"/>
      <c r="BM314" s="40"/>
      <c r="BN314" s="40"/>
      <c r="BO314" s="47"/>
      <c r="BP314" s="40"/>
      <c r="BQ314" s="40"/>
      <c r="BR314" s="40"/>
      <c r="BS314" s="40"/>
      <c r="BT314" s="166"/>
      <c r="BU314" s="40"/>
      <c r="BV314" s="40"/>
      <c r="BW314" s="42"/>
      <c r="BX314" s="47"/>
      <c r="BY314" s="119"/>
      <c r="BZ314" s="119"/>
      <c r="CA314" s="119"/>
      <c r="CB314" s="119"/>
      <c r="CC314" s="172"/>
      <c r="CD314" s="40"/>
      <c r="CE314" s="40"/>
      <c r="CF314" s="41"/>
      <c r="CG314" s="47"/>
      <c r="CH314" s="40"/>
      <c r="CI314" s="40"/>
      <c r="CJ314" s="40"/>
      <c r="CK314" s="40"/>
      <c r="CL314" s="166"/>
      <c r="CM314" s="40"/>
      <c r="CN314" s="40"/>
      <c r="CO314" s="40"/>
      <c r="CP314" s="47"/>
      <c r="CQ314" s="40"/>
      <c r="CR314" s="40"/>
      <c r="CS314" s="40"/>
      <c r="CT314" s="40"/>
      <c r="CU314" s="166"/>
      <c r="CV314" s="40"/>
      <c r="CW314" s="40"/>
      <c r="CX314" s="41"/>
      <c r="CY314" s="47"/>
      <c r="CZ314" s="40"/>
      <c r="DA314" s="40"/>
      <c r="DB314" s="40"/>
      <c r="DC314" s="40"/>
      <c r="DD314" s="166"/>
      <c r="DE314" s="40"/>
      <c r="DF314" s="40"/>
      <c r="DG314" s="40"/>
      <c r="DH314" s="47"/>
      <c r="DI314" s="119"/>
      <c r="DJ314" s="119"/>
      <c r="DK314" s="119"/>
      <c r="DL314" s="172"/>
      <c r="DM314" s="40"/>
      <c r="DN314" s="40"/>
      <c r="DO314" s="42"/>
    </row>
    <row r="315" spans="1:119" ht="21" customHeight="1" x14ac:dyDescent="0.25">
      <c r="A315" s="66" t="s">
        <v>544</v>
      </c>
      <c r="B315" s="67" t="s">
        <v>545</v>
      </c>
      <c r="C315" s="68" t="s">
        <v>546</v>
      </c>
      <c r="D315" s="26">
        <v>1</v>
      </c>
      <c r="E315" s="27">
        <v>8000000</v>
      </c>
      <c r="F315" s="27">
        <v>9200000</v>
      </c>
      <c r="G315" s="133"/>
      <c r="H315" s="133"/>
      <c r="I315" s="143">
        <f t="shared" ref="I315:I341" si="942">+STDEVA(E315:F315)/AVERAGE(E315:F315)</f>
        <v>9.8666062491146164E-2</v>
      </c>
      <c r="J315" s="27">
        <f t="shared" si="851"/>
        <v>8600000</v>
      </c>
      <c r="K315" s="28">
        <f t="shared" ref="K315:K327" si="943">J315*19%</f>
        <v>1634000</v>
      </c>
      <c r="L315" s="29">
        <f t="shared" si="862"/>
        <v>10234000</v>
      </c>
      <c r="M315" s="26">
        <v>1</v>
      </c>
      <c r="N315" s="27">
        <v>8000000</v>
      </c>
      <c r="O315" s="27">
        <v>9600000</v>
      </c>
      <c r="P315" s="148"/>
      <c r="Q315" s="148"/>
      <c r="R315" s="143">
        <f t="shared" si="913"/>
        <v>0.12856486930664501</v>
      </c>
      <c r="S315" s="27">
        <f>+AVERAGE(N315:P315)</f>
        <v>8800000</v>
      </c>
      <c r="T315" s="28">
        <f t="shared" ref="T315:T327" si="944">+S315*19%</f>
        <v>1672000</v>
      </c>
      <c r="U315" s="30">
        <f t="shared" ref="U315:U327" si="945">+T315+S315</f>
        <v>10472000</v>
      </c>
      <c r="V315" s="26">
        <v>1</v>
      </c>
      <c r="W315" s="27">
        <v>8000000</v>
      </c>
      <c r="X315" s="27">
        <v>8960000</v>
      </c>
      <c r="Y315" s="145"/>
      <c r="Z315" s="145"/>
      <c r="AA315" s="143">
        <f t="shared" si="917"/>
        <v>8.0049824285269522E-2</v>
      </c>
      <c r="AB315" s="27">
        <f t="shared" ref="AB315:AB327" si="946">+AVERAGE(W315:Y315)</f>
        <v>8480000</v>
      </c>
      <c r="AC315" s="28">
        <f t="shared" si="919"/>
        <v>1611200</v>
      </c>
      <c r="AD315" s="29">
        <f t="shared" ref="AD315:AD327" si="947">+AC315+AB315</f>
        <v>10091200</v>
      </c>
      <c r="AE315" s="26">
        <v>1</v>
      </c>
      <c r="AF315" s="27">
        <v>8000000</v>
      </c>
      <c r="AG315" s="27">
        <v>9280000</v>
      </c>
      <c r="AH315" s="145"/>
      <c r="AI315" s="145"/>
      <c r="AJ315" s="143">
        <f t="shared" si="852"/>
        <v>0.10475656017578482</v>
      </c>
      <c r="AK315" s="27">
        <f t="shared" ref="AK315:AK327" si="948">+AVERAGE(AF315:AH315)</f>
        <v>8640000</v>
      </c>
      <c r="AL315" s="28">
        <f t="shared" ref="AL315:AL341" si="949">+AK315*19%</f>
        <v>1641600</v>
      </c>
      <c r="AM315" s="30">
        <f t="shared" ref="AM315:AM327" si="950">+AL315+AK315</f>
        <v>10281600</v>
      </c>
      <c r="AN315" s="26">
        <v>1</v>
      </c>
      <c r="AO315" s="27">
        <v>8000000</v>
      </c>
      <c r="AP315" s="27">
        <v>9600000</v>
      </c>
      <c r="AQ315" s="145"/>
      <c r="AR315" s="145"/>
      <c r="AS315" s="143">
        <f t="shared" si="854"/>
        <v>0.12856486930664501</v>
      </c>
      <c r="AT315" s="27">
        <f t="shared" ref="AT315:AT327" si="951">+AVERAGE(AO315:AQ315)</f>
        <v>8800000</v>
      </c>
      <c r="AU315" s="28">
        <f t="shared" si="937"/>
        <v>1672000</v>
      </c>
      <c r="AV315" s="30">
        <f t="shared" ref="AV315:AV327" si="952">+AU315+AT315</f>
        <v>10472000</v>
      </c>
      <c r="AW315" s="26">
        <v>1</v>
      </c>
      <c r="AX315" s="27">
        <v>8000000</v>
      </c>
      <c r="AY315" s="27">
        <v>11520000</v>
      </c>
      <c r="AZ315" s="145"/>
      <c r="BA315" s="145"/>
      <c r="BB315" s="143">
        <f t="shared" si="855"/>
        <v>0.25502211780498435</v>
      </c>
      <c r="BC315" s="27">
        <f t="shared" ref="BC315:BC327" si="953">+AVERAGE(AX315:AZ315)</f>
        <v>9760000</v>
      </c>
      <c r="BD315" s="27">
        <f t="shared" si="940"/>
        <v>1854400</v>
      </c>
      <c r="BE315" s="27">
        <f t="shared" ref="BE315:BE327" si="954">+BD315+BC315</f>
        <v>11614400</v>
      </c>
      <c r="BF315" s="26">
        <v>1</v>
      </c>
      <c r="BG315" s="27">
        <v>6400000</v>
      </c>
      <c r="BH315" s="27">
        <v>7040000</v>
      </c>
      <c r="BI315" s="145"/>
      <c r="BJ315" s="145"/>
      <c r="BK315" s="143">
        <f t="shared" si="856"/>
        <v>6.7343502970147379E-2</v>
      </c>
      <c r="BL315" s="27">
        <f t="shared" ref="BL315:BL327" si="955">+AVERAGE(BG315:BI315)</f>
        <v>6720000</v>
      </c>
      <c r="BM315" s="27">
        <f t="shared" si="871"/>
        <v>1276800</v>
      </c>
      <c r="BN315" s="28">
        <f t="shared" ref="BN315:BN327" si="956">+BM315+BL315</f>
        <v>7996800</v>
      </c>
      <c r="BO315" s="26">
        <v>1</v>
      </c>
      <c r="BP315" s="27">
        <v>6400000</v>
      </c>
      <c r="BQ315" s="27">
        <v>5888000</v>
      </c>
      <c r="BR315" s="148"/>
      <c r="BS315" s="148"/>
      <c r="BT315" s="143">
        <f t="shared" si="857"/>
        <v>5.892556509887896E-2</v>
      </c>
      <c r="BU315" s="27">
        <f t="shared" ref="BU315:BU327" si="957">+AVERAGE(BP315:BR315)</f>
        <v>6144000</v>
      </c>
      <c r="BV315" s="28">
        <f t="shared" si="893"/>
        <v>1167360</v>
      </c>
      <c r="BW315" s="30">
        <f t="shared" ref="BW315:BW327" si="958">+BV315+BU315</f>
        <v>7311360</v>
      </c>
      <c r="BX315" s="26">
        <v>1</v>
      </c>
      <c r="BY315" s="28">
        <v>6400000</v>
      </c>
      <c r="BZ315" s="28">
        <v>5888000</v>
      </c>
      <c r="CA315" s="156"/>
      <c r="CB315" s="156"/>
      <c r="CC315" s="177">
        <f t="shared" si="858"/>
        <v>5.892556509887896E-2</v>
      </c>
      <c r="CD315" s="28">
        <f t="shared" ref="CD315:CD327" si="959">+AVERAGE(BY315:CA315)</f>
        <v>6144000</v>
      </c>
      <c r="CE315" s="28">
        <f t="shared" si="896"/>
        <v>1167360</v>
      </c>
      <c r="CF315" s="29">
        <f t="shared" ref="CF315:CF327" si="960">+CE315+CD315</f>
        <v>7311360</v>
      </c>
      <c r="CG315" s="26">
        <v>1</v>
      </c>
      <c r="CH315" s="27">
        <v>5120000</v>
      </c>
      <c r="CI315" s="27">
        <v>4608000</v>
      </c>
      <c r="CJ315" s="148"/>
      <c r="CK315" s="148"/>
      <c r="CL315" s="143">
        <f t="shared" ref="CL315:CL344" si="961">+STDEVA(CH315:CI315)/AVERAGE(CH315:CI315)</f>
        <v>7.4432292756478696E-2</v>
      </c>
      <c r="CM315" s="27">
        <f t="shared" ref="CM315:CM344" si="962">+AVERAGE(CH315:CJ315)</f>
        <v>4864000</v>
      </c>
      <c r="CN315" s="27">
        <f t="shared" si="923"/>
        <v>924160</v>
      </c>
      <c r="CO315" s="28">
        <f t="shared" ref="CO315:CO344" si="963">+CN315+CM315</f>
        <v>5788160</v>
      </c>
      <c r="CP315" s="26">
        <v>1</v>
      </c>
      <c r="CQ315" s="27">
        <v>5120000</v>
      </c>
      <c r="CR315" s="27">
        <v>4608000</v>
      </c>
      <c r="CS315" s="148"/>
      <c r="CT315" s="148"/>
      <c r="CU315" s="143">
        <f t="shared" si="859"/>
        <v>7.4432292756478696E-2</v>
      </c>
      <c r="CV315" s="27">
        <f t="shared" ref="CV315:CV344" si="964">+AVERAGE(CQ315:CS315)</f>
        <v>4864000</v>
      </c>
      <c r="CW315" s="28">
        <f t="shared" ref="CW315:CW344" si="965">+CV315*19%</f>
        <v>924160</v>
      </c>
      <c r="CX315" s="29">
        <f t="shared" ref="CX315:CX344" si="966">+CW315+CV315</f>
        <v>5788160</v>
      </c>
      <c r="CY315" s="26">
        <v>1</v>
      </c>
      <c r="CZ315" s="27">
        <v>5120000</v>
      </c>
      <c r="DA315" s="27">
        <v>4608000</v>
      </c>
      <c r="DB315" s="133"/>
      <c r="DC315" s="133"/>
      <c r="DD315" s="143">
        <f t="shared" si="860"/>
        <v>7.4432292756478696E-2</v>
      </c>
      <c r="DE315" s="27">
        <f t="shared" ref="DE315:DE344" si="967">+AVERAGE(CZ315:DB315)</f>
        <v>4864000</v>
      </c>
      <c r="DF315" s="27">
        <f t="shared" si="928"/>
        <v>924160</v>
      </c>
      <c r="DG315" s="28">
        <f t="shared" ref="DG315:DG344" si="968">+DF315+DE315</f>
        <v>5788160</v>
      </c>
      <c r="DH315" s="26">
        <v>1</v>
      </c>
      <c r="DI315" s="28">
        <v>5120000</v>
      </c>
      <c r="DJ315" s="28">
        <v>4608000</v>
      </c>
      <c r="DK315" s="182"/>
      <c r="DL315" s="177">
        <f t="shared" si="861"/>
        <v>7.4432292756478696E-2</v>
      </c>
      <c r="DM315" s="28">
        <f t="shared" ref="DM315:DM344" si="969">+AVERAGE(DI315:DK315)</f>
        <v>4864000</v>
      </c>
      <c r="DN315" s="28">
        <f t="shared" si="931"/>
        <v>924160</v>
      </c>
      <c r="DO315" s="30">
        <f t="shared" ref="DO315:DO344" si="970">+DM315+DN315</f>
        <v>5788160</v>
      </c>
    </row>
    <row r="316" spans="1:119" ht="21" customHeight="1" x14ac:dyDescent="0.25">
      <c r="A316" s="66" t="s">
        <v>547</v>
      </c>
      <c r="B316" s="67" t="s">
        <v>545</v>
      </c>
      <c r="C316" s="68" t="s">
        <v>548</v>
      </c>
      <c r="D316" s="26">
        <v>1</v>
      </c>
      <c r="E316" s="27">
        <v>6000000</v>
      </c>
      <c r="F316" s="27">
        <v>6900000</v>
      </c>
      <c r="G316" s="133"/>
      <c r="H316" s="133"/>
      <c r="I316" s="143">
        <f t="shared" si="942"/>
        <v>9.8666062491146164E-2</v>
      </c>
      <c r="J316" s="27">
        <f t="shared" si="851"/>
        <v>6450000</v>
      </c>
      <c r="K316" s="28">
        <f t="shared" si="943"/>
        <v>1225500</v>
      </c>
      <c r="L316" s="29">
        <f t="shared" si="862"/>
        <v>7675500</v>
      </c>
      <c r="M316" s="26">
        <v>1</v>
      </c>
      <c r="N316" s="27">
        <v>6000000</v>
      </c>
      <c r="O316" s="27">
        <v>7200000</v>
      </c>
      <c r="P316" s="148"/>
      <c r="Q316" s="148"/>
      <c r="R316" s="143">
        <f t="shared" si="913"/>
        <v>0.12856486930664501</v>
      </c>
      <c r="S316" s="27">
        <f t="shared" ref="S316:S327" si="971">+AVERAGE(N316:P316)</f>
        <v>6600000</v>
      </c>
      <c r="T316" s="28">
        <f t="shared" si="944"/>
        <v>1254000</v>
      </c>
      <c r="U316" s="30">
        <f t="shared" si="945"/>
        <v>7854000</v>
      </c>
      <c r="V316" s="26">
        <v>1</v>
      </c>
      <c r="W316" s="27">
        <v>6000000</v>
      </c>
      <c r="X316" s="27">
        <v>6720000</v>
      </c>
      <c r="Y316" s="145"/>
      <c r="Z316" s="145"/>
      <c r="AA316" s="143">
        <f t="shared" si="917"/>
        <v>8.0049824285269536E-2</v>
      </c>
      <c r="AB316" s="27">
        <f t="shared" si="946"/>
        <v>6360000</v>
      </c>
      <c r="AC316" s="28">
        <f t="shared" si="919"/>
        <v>1208400</v>
      </c>
      <c r="AD316" s="29">
        <f t="shared" si="947"/>
        <v>7568400</v>
      </c>
      <c r="AE316" s="26">
        <v>1</v>
      </c>
      <c r="AF316" s="27">
        <v>6000000</v>
      </c>
      <c r="AG316" s="27">
        <v>6960000</v>
      </c>
      <c r="AH316" s="145"/>
      <c r="AI316" s="145"/>
      <c r="AJ316" s="143">
        <f t="shared" si="852"/>
        <v>0.10475656017578482</v>
      </c>
      <c r="AK316" s="27">
        <f t="shared" si="948"/>
        <v>6480000</v>
      </c>
      <c r="AL316" s="28">
        <f t="shared" si="949"/>
        <v>1231200</v>
      </c>
      <c r="AM316" s="30">
        <f t="shared" si="950"/>
        <v>7711200</v>
      </c>
      <c r="AN316" s="26">
        <v>1</v>
      </c>
      <c r="AO316" s="27">
        <v>6000000</v>
      </c>
      <c r="AP316" s="27">
        <v>7200000</v>
      </c>
      <c r="AQ316" s="145"/>
      <c r="AR316" s="145"/>
      <c r="AS316" s="143">
        <f t="shared" si="854"/>
        <v>0.12856486930664501</v>
      </c>
      <c r="AT316" s="27">
        <f t="shared" si="951"/>
        <v>6600000</v>
      </c>
      <c r="AU316" s="28">
        <f t="shared" si="937"/>
        <v>1254000</v>
      </c>
      <c r="AV316" s="30">
        <f t="shared" si="952"/>
        <v>7854000</v>
      </c>
      <c r="AW316" s="26">
        <v>1</v>
      </c>
      <c r="AX316" s="27">
        <v>6000000</v>
      </c>
      <c r="AY316" s="27">
        <v>8640000</v>
      </c>
      <c r="AZ316" s="145"/>
      <c r="BA316" s="145"/>
      <c r="BB316" s="143">
        <f t="shared" si="855"/>
        <v>0.25502211780498435</v>
      </c>
      <c r="BC316" s="27">
        <f t="shared" si="953"/>
        <v>7320000</v>
      </c>
      <c r="BD316" s="27">
        <f t="shared" si="940"/>
        <v>1390800</v>
      </c>
      <c r="BE316" s="27">
        <f t="shared" si="954"/>
        <v>8710800</v>
      </c>
      <c r="BF316" s="26">
        <v>1</v>
      </c>
      <c r="BG316" s="27">
        <v>4800000</v>
      </c>
      <c r="BH316" s="27">
        <v>5280000</v>
      </c>
      <c r="BI316" s="145"/>
      <c r="BJ316" s="145"/>
      <c r="BK316" s="143">
        <f t="shared" si="856"/>
        <v>6.7343502970147379E-2</v>
      </c>
      <c r="BL316" s="27">
        <f t="shared" si="955"/>
        <v>5040000</v>
      </c>
      <c r="BM316" s="27">
        <f t="shared" si="871"/>
        <v>957600</v>
      </c>
      <c r="BN316" s="28">
        <f t="shared" si="956"/>
        <v>5997600</v>
      </c>
      <c r="BO316" s="26">
        <v>1</v>
      </c>
      <c r="BP316" s="27">
        <v>4800000</v>
      </c>
      <c r="BQ316" s="27">
        <v>4416000</v>
      </c>
      <c r="BR316" s="148"/>
      <c r="BS316" s="148"/>
      <c r="BT316" s="143">
        <f t="shared" si="857"/>
        <v>5.8925565098878953E-2</v>
      </c>
      <c r="BU316" s="27">
        <f t="shared" si="957"/>
        <v>4608000</v>
      </c>
      <c r="BV316" s="28">
        <f t="shared" si="893"/>
        <v>875520</v>
      </c>
      <c r="BW316" s="30">
        <f t="shared" si="958"/>
        <v>5483520</v>
      </c>
      <c r="BX316" s="26">
        <v>1</v>
      </c>
      <c r="BY316" s="28">
        <v>4800000</v>
      </c>
      <c r="BZ316" s="28">
        <v>4416000</v>
      </c>
      <c r="CA316" s="156"/>
      <c r="CB316" s="156"/>
      <c r="CC316" s="177">
        <f t="shared" si="858"/>
        <v>5.8925565098878953E-2</v>
      </c>
      <c r="CD316" s="28">
        <f t="shared" si="959"/>
        <v>4608000</v>
      </c>
      <c r="CE316" s="28">
        <f t="shared" si="896"/>
        <v>875520</v>
      </c>
      <c r="CF316" s="29">
        <f t="shared" si="960"/>
        <v>5483520</v>
      </c>
      <c r="CG316" s="26">
        <v>1</v>
      </c>
      <c r="CH316" s="27">
        <v>3840000</v>
      </c>
      <c r="CI316" s="27">
        <v>3456000</v>
      </c>
      <c r="CJ316" s="148"/>
      <c r="CK316" s="148"/>
      <c r="CL316" s="143">
        <f t="shared" si="961"/>
        <v>7.4432292756478682E-2</v>
      </c>
      <c r="CM316" s="27">
        <f t="shared" si="962"/>
        <v>3648000</v>
      </c>
      <c r="CN316" s="27">
        <f t="shared" si="923"/>
        <v>693120</v>
      </c>
      <c r="CO316" s="28">
        <f t="shared" si="963"/>
        <v>4341120</v>
      </c>
      <c r="CP316" s="26">
        <v>1</v>
      </c>
      <c r="CQ316" s="27">
        <v>3840000</v>
      </c>
      <c r="CR316" s="27">
        <v>3456000</v>
      </c>
      <c r="CS316" s="148"/>
      <c r="CT316" s="148"/>
      <c r="CU316" s="143">
        <f t="shared" si="859"/>
        <v>7.4432292756478682E-2</v>
      </c>
      <c r="CV316" s="27">
        <f t="shared" si="964"/>
        <v>3648000</v>
      </c>
      <c r="CW316" s="28">
        <f t="shared" si="965"/>
        <v>693120</v>
      </c>
      <c r="CX316" s="29">
        <f t="shared" si="966"/>
        <v>4341120</v>
      </c>
      <c r="CY316" s="26">
        <v>1</v>
      </c>
      <c r="CZ316" s="27">
        <v>3840000</v>
      </c>
      <c r="DA316" s="27">
        <v>3456000</v>
      </c>
      <c r="DB316" s="133"/>
      <c r="DC316" s="133"/>
      <c r="DD316" s="143">
        <f t="shared" si="860"/>
        <v>7.4432292756478682E-2</v>
      </c>
      <c r="DE316" s="27">
        <f t="shared" si="967"/>
        <v>3648000</v>
      </c>
      <c r="DF316" s="27">
        <f t="shared" si="928"/>
        <v>693120</v>
      </c>
      <c r="DG316" s="28">
        <f t="shared" si="968"/>
        <v>4341120</v>
      </c>
      <c r="DH316" s="26">
        <v>1</v>
      </c>
      <c r="DI316" s="28">
        <v>3840000</v>
      </c>
      <c r="DJ316" s="28">
        <v>3456000</v>
      </c>
      <c r="DK316" s="182"/>
      <c r="DL316" s="177">
        <f t="shared" si="861"/>
        <v>7.4432292756478682E-2</v>
      </c>
      <c r="DM316" s="28">
        <f t="shared" si="969"/>
        <v>3648000</v>
      </c>
      <c r="DN316" s="28">
        <f t="shared" si="931"/>
        <v>693120</v>
      </c>
      <c r="DO316" s="30">
        <f t="shared" si="970"/>
        <v>4341120</v>
      </c>
    </row>
    <row r="317" spans="1:119" ht="21" customHeight="1" x14ac:dyDescent="0.25">
      <c r="A317" s="66" t="s">
        <v>549</v>
      </c>
      <c r="B317" s="67" t="s">
        <v>545</v>
      </c>
      <c r="C317" s="68" t="s">
        <v>550</v>
      </c>
      <c r="D317" s="26">
        <v>1</v>
      </c>
      <c r="E317" s="27">
        <v>8000000</v>
      </c>
      <c r="F317" s="27">
        <v>9200000</v>
      </c>
      <c r="G317" s="133"/>
      <c r="H317" s="133"/>
      <c r="I317" s="143">
        <f t="shared" si="942"/>
        <v>9.8666062491146164E-2</v>
      </c>
      <c r="J317" s="27">
        <f t="shared" si="851"/>
        <v>8600000</v>
      </c>
      <c r="K317" s="28">
        <f t="shared" si="943"/>
        <v>1634000</v>
      </c>
      <c r="L317" s="29">
        <f t="shared" si="862"/>
        <v>10234000</v>
      </c>
      <c r="M317" s="26">
        <v>1</v>
      </c>
      <c r="N317" s="27">
        <v>8000000</v>
      </c>
      <c r="O317" s="27">
        <v>9600000</v>
      </c>
      <c r="P317" s="148"/>
      <c r="Q317" s="148"/>
      <c r="R317" s="143">
        <f t="shared" si="913"/>
        <v>0.12856486930664501</v>
      </c>
      <c r="S317" s="27">
        <f t="shared" si="971"/>
        <v>8800000</v>
      </c>
      <c r="T317" s="28">
        <f t="shared" si="944"/>
        <v>1672000</v>
      </c>
      <c r="U317" s="30">
        <f t="shared" si="945"/>
        <v>10472000</v>
      </c>
      <c r="V317" s="26">
        <v>1</v>
      </c>
      <c r="W317" s="27">
        <v>8000000</v>
      </c>
      <c r="X317" s="27">
        <v>8960000</v>
      </c>
      <c r="Y317" s="145"/>
      <c r="Z317" s="145"/>
      <c r="AA317" s="143">
        <f t="shared" si="917"/>
        <v>8.0049824285269522E-2</v>
      </c>
      <c r="AB317" s="27">
        <f t="shared" si="946"/>
        <v>8480000</v>
      </c>
      <c r="AC317" s="28">
        <f t="shared" si="919"/>
        <v>1611200</v>
      </c>
      <c r="AD317" s="29">
        <f t="shared" si="947"/>
        <v>10091200</v>
      </c>
      <c r="AE317" s="26">
        <v>1</v>
      </c>
      <c r="AF317" s="27">
        <v>8000000</v>
      </c>
      <c r="AG317" s="27">
        <v>9280000</v>
      </c>
      <c r="AH317" s="145"/>
      <c r="AI317" s="145"/>
      <c r="AJ317" s="143">
        <f t="shared" si="852"/>
        <v>0.10475656017578482</v>
      </c>
      <c r="AK317" s="27">
        <f t="shared" si="948"/>
        <v>8640000</v>
      </c>
      <c r="AL317" s="28">
        <f t="shared" si="949"/>
        <v>1641600</v>
      </c>
      <c r="AM317" s="30">
        <f t="shared" si="950"/>
        <v>10281600</v>
      </c>
      <c r="AN317" s="26">
        <v>1</v>
      </c>
      <c r="AO317" s="27">
        <v>8000000</v>
      </c>
      <c r="AP317" s="27">
        <v>9600000</v>
      </c>
      <c r="AQ317" s="145"/>
      <c r="AR317" s="145"/>
      <c r="AS317" s="143">
        <f t="shared" si="854"/>
        <v>0.12856486930664501</v>
      </c>
      <c r="AT317" s="27">
        <f t="shared" si="951"/>
        <v>8800000</v>
      </c>
      <c r="AU317" s="28">
        <f t="shared" si="937"/>
        <v>1672000</v>
      </c>
      <c r="AV317" s="30">
        <f t="shared" si="952"/>
        <v>10472000</v>
      </c>
      <c r="AW317" s="26">
        <v>1</v>
      </c>
      <c r="AX317" s="27">
        <v>8000000</v>
      </c>
      <c r="AY317" s="27">
        <v>11520000</v>
      </c>
      <c r="AZ317" s="145"/>
      <c r="BA317" s="145"/>
      <c r="BB317" s="143">
        <f t="shared" si="855"/>
        <v>0.25502211780498435</v>
      </c>
      <c r="BC317" s="27">
        <f t="shared" si="953"/>
        <v>9760000</v>
      </c>
      <c r="BD317" s="27">
        <f t="shared" si="940"/>
        <v>1854400</v>
      </c>
      <c r="BE317" s="27">
        <f t="shared" si="954"/>
        <v>11614400</v>
      </c>
      <c r="BF317" s="26">
        <v>1</v>
      </c>
      <c r="BG317" s="27">
        <v>6400000</v>
      </c>
      <c r="BH317" s="27">
        <v>7040000</v>
      </c>
      <c r="BI317" s="145"/>
      <c r="BJ317" s="145"/>
      <c r="BK317" s="143">
        <f t="shared" si="856"/>
        <v>6.7343502970147379E-2</v>
      </c>
      <c r="BL317" s="27">
        <f t="shared" si="955"/>
        <v>6720000</v>
      </c>
      <c r="BM317" s="27">
        <f t="shared" si="871"/>
        <v>1276800</v>
      </c>
      <c r="BN317" s="28">
        <f t="shared" si="956"/>
        <v>7996800</v>
      </c>
      <c r="BO317" s="26">
        <v>1</v>
      </c>
      <c r="BP317" s="27">
        <v>6400000</v>
      </c>
      <c r="BQ317" s="27">
        <v>5888000</v>
      </c>
      <c r="BR317" s="148"/>
      <c r="BS317" s="148"/>
      <c r="BT317" s="143">
        <f t="shared" si="857"/>
        <v>5.892556509887896E-2</v>
      </c>
      <c r="BU317" s="27">
        <f t="shared" si="957"/>
        <v>6144000</v>
      </c>
      <c r="BV317" s="28">
        <f t="shared" si="893"/>
        <v>1167360</v>
      </c>
      <c r="BW317" s="30">
        <f t="shared" si="958"/>
        <v>7311360</v>
      </c>
      <c r="BX317" s="26">
        <v>1</v>
      </c>
      <c r="BY317" s="28">
        <v>6400000</v>
      </c>
      <c r="BZ317" s="28">
        <v>5888000</v>
      </c>
      <c r="CA317" s="156"/>
      <c r="CB317" s="156"/>
      <c r="CC317" s="177">
        <f t="shared" si="858"/>
        <v>5.892556509887896E-2</v>
      </c>
      <c r="CD317" s="28">
        <f t="shared" si="959"/>
        <v>6144000</v>
      </c>
      <c r="CE317" s="28">
        <f t="shared" si="896"/>
        <v>1167360</v>
      </c>
      <c r="CF317" s="29">
        <f t="shared" si="960"/>
        <v>7311360</v>
      </c>
      <c r="CG317" s="26">
        <v>1</v>
      </c>
      <c r="CH317" s="27">
        <v>5120000</v>
      </c>
      <c r="CI317" s="27">
        <v>4608000</v>
      </c>
      <c r="CJ317" s="148"/>
      <c r="CK317" s="148"/>
      <c r="CL317" s="143">
        <f t="shared" si="961"/>
        <v>7.4432292756478696E-2</v>
      </c>
      <c r="CM317" s="27">
        <f t="shared" si="962"/>
        <v>4864000</v>
      </c>
      <c r="CN317" s="27">
        <f t="shared" si="923"/>
        <v>924160</v>
      </c>
      <c r="CO317" s="28">
        <f t="shared" si="963"/>
        <v>5788160</v>
      </c>
      <c r="CP317" s="26">
        <v>1</v>
      </c>
      <c r="CQ317" s="27">
        <v>5120000</v>
      </c>
      <c r="CR317" s="27">
        <v>4608000</v>
      </c>
      <c r="CS317" s="148"/>
      <c r="CT317" s="148"/>
      <c r="CU317" s="143">
        <f t="shared" si="859"/>
        <v>7.4432292756478696E-2</v>
      </c>
      <c r="CV317" s="27">
        <f t="shared" si="964"/>
        <v>4864000</v>
      </c>
      <c r="CW317" s="28">
        <f t="shared" si="965"/>
        <v>924160</v>
      </c>
      <c r="CX317" s="29">
        <f t="shared" si="966"/>
        <v>5788160</v>
      </c>
      <c r="CY317" s="26">
        <v>1</v>
      </c>
      <c r="CZ317" s="27">
        <v>5120000</v>
      </c>
      <c r="DA317" s="27">
        <v>4608000</v>
      </c>
      <c r="DB317" s="133"/>
      <c r="DC317" s="133"/>
      <c r="DD317" s="143">
        <f t="shared" si="860"/>
        <v>7.4432292756478696E-2</v>
      </c>
      <c r="DE317" s="27">
        <f t="shared" si="967"/>
        <v>4864000</v>
      </c>
      <c r="DF317" s="27">
        <f t="shared" si="928"/>
        <v>924160</v>
      </c>
      <c r="DG317" s="28">
        <f t="shared" si="968"/>
        <v>5788160</v>
      </c>
      <c r="DH317" s="26">
        <v>1</v>
      </c>
      <c r="DI317" s="28">
        <v>5120000</v>
      </c>
      <c r="DJ317" s="28">
        <v>4608000</v>
      </c>
      <c r="DK317" s="182"/>
      <c r="DL317" s="177">
        <f t="shared" si="861"/>
        <v>7.4432292756478696E-2</v>
      </c>
      <c r="DM317" s="28">
        <f t="shared" si="969"/>
        <v>4864000</v>
      </c>
      <c r="DN317" s="28">
        <f t="shared" si="931"/>
        <v>924160</v>
      </c>
      <c r="DO317" s="30">
        <f t="shared" si="970"/>
        <v>5788160</v>
      </c>
    </row>
    <row r="318" spans="1:119" ht="21" customHeight="1" x14ac:dyDescent="0.25">
      <c r="A318" s="66" t="s">
        <v>551</v>
      </c>
      <c r="B318" s="67" t="s">
        <v>545</v>
      </c>
      <c r="C318" s="68" t="s">
        <v>552</v>
      </c>
      <c r="D318" s="26">
        <v>1</v>
      </c>
      <c r="E318" s="27">
        <v>6000000</v>
      </c>
      <c r="F318" s="27">
        <v>6900000</v>
      </c>
      <c r="G318" s="133"/>
      <c r="H318" s="133"/>
      <c r="I318" s="143">
        <f t="shared" si="942"/>
        <v>9.8666062491146164E-2</v>
      </c>
      <c r="J318" s="27">
        <f t="shared" si="851"/>
        <v>6450000</v>
      </c>
      <c r="K318" s="28">
        <f t="shared" si="943"/>
        <v>1225500</v>
      </c>
      <c r="L318" s="29">
        <f t="shared" si="862"/>
        <v>7675500</v>
      </c>
      <c r="M318" s="26">
        <v>1</v>
      </c>
      <c r="N318" s="27">
        <v>6000000</v>
      </c>
      <c r="O318" s="27">
        <v>7200000</v>
      </c>
      <c r="P318" s="148"/>
      <c r="Q318" s="148"/>
      <c r="R318" s="143">
        <f t="shared" si="913"/>
        <v>0.12856486930664501</v>
      </c>
      <c r="S318" s="27">
        <f t="shared" si="971"/>
        <v>6600000</v>
      </c>
      <c r="T318" s="28">
        <f t="shared" si="944"/>
        <v>1254000</v>
      </c>
      <c r="U318" s="30">
        <f t="shared" si="945"/>
        <v>7854000</v>
      </c>
      <c r="V318" s="26">
        <v>1</v>
      </c>
      <c r="W318" s="27">
        <v>6000000</v>
      </c>
      <c r="X318" s="27">
        <v>6720000</v>
      </c>
      <c r="Y318" s="145"/>
      <c r="Z318" s="145"/>
      <c r="AA318" s="143">
        <f t="shared" si="917"/>
        <v>8.0049824285269536E-2</v>
      </c>
      <c r="AB318" s="27">
        <f t="shared" si="946"/>
        <v>6360000</v>
      </c>
      <c r="AC318" s="28">
        <f t="shared" si="919"/>
        <v>1208400</v>
      </c>
      <c r="AD318" s="29">
        <f t="shared" si="947"/>
        <v>7568400</v>
      </c>
      <c r="AE318" s="26">
        <v>1</v>
      </c>
      <c r="AF318" s="27">
        <v>6000000</v>
      </c>
      <c r="AG318" s="27">
        <v>6960000</v>
      </c>
      <c r="AH318" s="145"/>
      <c r="AI318" s="145"/>
      <c r="AJ318" s="143">
        <f t="shared" si="852"/>
        <v>0.10475656017578482</v>
      </c>
      <c r="AK318" s="27">
        <f t="shared" si="948"/>
        <v>6480000</v>
      </c>
      <c r="AL318" s="28">
        <f t="shared" si="949"/>
        <v>1231200</v>
      </c>
      <c r="AM318" s="30">
        <f t="shared" si="950"/>
        <v>7711200</v>
      </c>
      <c r="AN318" s="26">
        <v>1</v>
      </c>
      <c r="AO318" s="27">
        <v>6000000</v>
      </c>
      <c r="AP318" s="27">
        <v>7200000</v>
      </c>
      <c r="AQ318" s="145"/>
      <c r="AR318" s="145"/>
      <c r="AS318" s="143">
        <f t="shared" si="854"/>
        <v>0.12856486930664501</v>
      </c>
      <c r="AT318" s="27">
        <f t="shared" si="951"/>
        <v>6600000</v>
      </c>
      <c r="AU318" s="28">
        <f t="shared" si="937"/>
        <v>1254000</v>
      </c>
      <c r="AV318" s="30">
        <f t="shared" si="952"/>
        <v>7854000</v>
      </c>
      <c r="AW318" s="26">
        <v>1</v>
      </c>
      <c r="AX318" s="27">
        <v>6000000</v>
      </c>
      <c r="AY318" s="27">
        <v>8640000</v>
      </c>
      <c r="AZ318" s="145"/>
      <c r="BA318" s="145"/>
      <c r="BB318" s="143">
        <f t="shared" si="855"/>
        <v>0.25502211780498435</v>
      </c>
      <c r="BC318" s="27">
        <f t="shared" si="953"/>
        <v>7320000</v>
      </c>
      <c r="BD318" s="27">
        <f t="shared" si="940"/>
        <v>1390800</v>
      </c>
      <c r="BE318" s="27">
        <f t="shared" si="954"/>
        <v>8710800</v>
      </c>
      <c r="BF318" s="26">
        <v>1</v>
      </c>
      <c r="BG318" s="27">
        <v>4800000</v>
      </c>
      <c r="BH318" s="27">
        <v>5280000</v>
      </c>
      <c r="BI318" s="145"/>
      <c r="BJ318" s="145"/>
      <c r="BK318" s="143">
        <f t="shared" si="856"/>
        <v>6.7343502970147379E-2</v>
      </c>
      <c r="BL318" s="27">
        <f t="shared" si="955"/>
        <v>5040000</v>
      </c>
      <c r="BM318" s="27">
        <f t="shared" si="871"/>
        <v>957600</v>
      </c>
      <c r="BN318" s="28">
        <f t="shared" si="956"/>
        <v>5997600</v>
      </c>
      <c r="BO318" s="26">
        <v>1</v>
      </c>
      <c r="BP318" s="27">
        <v>4800000</v>
      </c>
      <c r="BQ318" s="27">
        <v>4416000</v>
      </c>
      <c r="BR318" s="148"/>
      <c r="BS318" s="148"/>
      <c r="BT318" s="143">
        <f t="shared" si="857"/>
        <v>5.8925565098878953E-2</v>
      </c>
      <c r="BU318" s="27">
        <f t="shared" si="957"/>
        <v>4608000</v>
      </c>
      <c r="BV318" s="28">
        <f t="shared" si="893"/>
        <v>875520</v>
      </c>
      <c r="BW318" s="30">
        <f t="shared" si="958"/>
        <v>5483520</v>
      </c>
      <c r="BX318" s="26">
        <v>1</v>
      </c>
      <c r="BY318" s="28">
        <v>4800000</v>
      </c>
      <c r="BZ318" s="28">
        <v>4416000</v>
      </c>
      <c r="CA318" s="156"/>
      <c r="CB318" s="156"/>
      <c r="CC318" s="177">
        <f t="shared" si="858"/>
        <v>5.8925565098878953E-2</v>
      </c>
      <c r="CD318" s="28">
        <f t="shared" si="959"/>
        <v>4608000</v>
      </c>
      <c r="CE318" s="28">
        <f t="shared" si="896"/>
        <v>875520</v>
      </c>
      <c r="CF318" s="29">
        <f t="shared" si="960"/>
        <v>5483520</v>
      </c>
      <c r="CG318" s="26">
        <v>1</v>
      </c>
      <c r="CH318" s="27">
        <v>3840000</v>
      </c>
      <c r="CI318" s="27">
        <v>3456000</v>
      </c>
      <c r="CJ318" s="148"/>
      <c r="CK318" s="148"/>
      <c r="CL318" s="143">
        <f t="shared" si="961"/>
        <v>7.4432292756478682E-2</v>
      </c>
      <c r="CM318" s="27">
        <f t="shared" si="962"/>
        <v>3648000</v>
      </c>
      <c r="CN318" s="27">
        <f t="shared" si="923"/>
        <v>693120</v>
      </c>
      <c r="CO318" s="28">
        <f t="shared" si="963"/>
        <v>4341120</v>
      </c>
      <c r="CP318" s="26">
        <v>1</v>
      </c>
      <c r="CQ318" s="27">
        <v>3840000</v>
      </c>
      <c r="CR318" s="27">
        <v>3456000</v>
      </c>
      <c r="CS318" s="148"/>
      <c r="CT318" s="148"/>
      <c r="CU318" s="143">
        <f t="shared" si="859"/>
        <v>7.4432292756478682E-2</v>
      </c>
      <c r="CV318" s="27">
        <f t="shared" si="964"/>
        <v>3648000</v>
      </c>
      <c r="CW318" s="28">
        <f t="shared" si="965"/>
        <v>693120</v>
      </c>
      <c r="CX318" s="29">
        <f t="shared" si="966"/>
        <v>4341120</v>
      </c>
      <c r="CY318" s="26">
        <v>1</v>
      </c>
      <c r="CZ318" s="27">
        <v>3840000</v>
      </c>
      <c r="DA318" s="27">
        <v>3456000</v>
      </c>
      <c r="DB318" s="133"/>
      <c r="DC318" s="133"/>
      <c r="DD318" s="143">
        <f t="shared" si="860"/>
        <v>7.4432292756478682E-2</v>
      </c>
      <c r="DE318" s="27">
        <f t="shared" si="967"/>
        <v>3648000</v>
      </c>
      <c r="DF318" s="27">
        <f t="shared" si="928"/>
        <v>693120</v>
      </c>
      <c r="DG318" s="28">
        <f t="shared" si="968"/>
        <v>4341120</v>
      </c>
      <c r="DH318" s="26">
        <v>1</v>
      </c>
      <c r="DI318" s="28">
        <v>3840000</v>
      </c>
      <c r="DJ318" s="28">
        <v>3456000</v>
      </c>
      <c r="DK318" s="182"/>
      <c r="DL318" s="177">
        <f t="shared" si="861"/>
        <v>7.4432292756478682E-2</v>
      </c>
      <c r="DM318" s="28">
        <f t="shared" si="969"/>
        <v>3648000</v>
      </c>
      <c r="DN318" s="28">
        <f t="shared" si="931"/>
        <v>693120</v>
      </c>
      <c r="DO318" s="30">
        <f t="shared" si="970"/>
        <v>4341120</v>
      </c>
    </row>
    <row r="319" spans="1:119" ht="21" customHeight="1" x14ac:dyDescent="0.25">
      <c r="A319" s="66" t="s">
        <v>553</v>
      </c>
      <c r="B319" s="67" t="s">
        <v>545</v>
      </c>
      <c r="C319" s="68" t="s">
        <v>554</v>
      </c>
      <c r="D319" s="26">
        <v>1</v>
      </c>
      <c r="E319" s="27">
        <v>8000000</v>
      </c>
      <c r="F319" s="27">
        <v>9200000</v>
      </c>
      <c r="G319" s="133"/>
      <c r="H319" s="133"/>
      <c r="I319" s="143">
        <f t="shared" si="942"/>
        <v>9.8666062491146164E-2</v>
      </c>
      <c r="J319" s="27">
        <f t="shared" si="851"/>
        <v>8600000</v>
      </c>
      <c r="K319" s="28">
        <f t="shared" si="943"/>
        <v>1634000</v>
      </c>
      <c r="L319" s="29">
        <f t="shared" si="862"/>
        <v>10234000</v>
      </c>
      <c r="M319" s="26">
        <v>1</v>
      </c>
      <c r="N319" s="27">
        <v>8000000</v>
      </c>
      <c r="O319" s="27">
        <v>9600000</v>
      </c>
      <c r="P319" s="148"/>
      <c r="Q319" s="148"/>
      <c r="R319" s="143">
        <f t="shared" si="913"/>
        <v>0.12856486930664501</v>
      </c>
      <c r="S319" s="27">
        <f t="shared" si="971"/>
        <v>8800000</v>
      </c>
      <c r="T319" s="28">
        <f t="shared" si="944"/>
        <v>1672000</v>
      </c>
      <c r="U319" s="30">
        <f t="shared" si="945"/>
        <v>10472000</v>
      </c>
      <c r="V319" s="26">
        <v>1</v>
      </c>
      <c r="W319" s="27">
        <v>8000000</v>
      </c>
      <c r="X319" s="27">
        <v>8960000</v>
      </c>
      <c r="Y319" s="145"/>
      <c r="Z319" s="145"/>
      <c r="AA319" s="143">
        <f t="shared" si="917"/>
        <v>8.0049824285269522E-2</v>
      </c>
      <c r="AB319" s="27">
        <f t="shared" si="946"/>
        <v>8480000</v>
      </c>
      <c r="AC319" s="28">
        <f t="shared" si="919"/>
        <v>1611200</v>
      </c>
      <c r="AD319" s="29">
        <f t="shared" si="947"/>
        <v>10091200</v>
      </c>
      <c r="AE319" s="26">
        <v>1</v>
      </c>
      <c r="AF319" s="27">
        <v>8000000</v>
      </c>
      <c r="AG319" s="27">
        <v>9280000</v>
      </c>
      <c r="AH319" s="145"/>
      <c r="AI319" s="145"/>
      <c r="AJ319" s="143">
        <f t="shared" si="852"/>
        <v>0.10475656017578482</v>
      </c>
      <c r="AK319" s="27">
        <f t="shared" si="948"/>
        <v>8640000</v>
      </c>
      <c r="AL319" s="28">
        <f t="shared" si="949"/>
        <v>1641600</v>
      </c>
      <c r="AM319" s="30">
        <f t="shared" si="950"/>
        <v>10281600</v>
      </c>
      <c r="AN319" s="26">
        <v>1</v>
      </c>
      <c r="AO319" s="27">
        <v>8000000</v>
      </c>
      <c r="AP319" s="27">
        <v>9600000</v>
      </c>
      <c r="AQ319" s="145"/>
      <c r="AR319" s="145"/>
      <c r="AS319" s="143">
        <f t="shared" si="854"/>
        <v>0.12856486930664501</v>
      </c>
      <c r="AT319" s="27">
        <f t="shared" si="951"/>
        <v>8800000</v>
      </c>
      <c r="AU319" s="28">
        <f t="shared" si="937"/>
        <v>1672000</v>
      </c>
      <c r="AV319" s="30">
        <f t="shared" si="952"/>
        <v>10472000</v>
      </c>
      <c r="AW319" s="26">
        <v>1</v>
      </c>
      <c r="AX319" s="27">
        <v>8000000</v>
      </c>
      <c r="AY319" s="27">
        <v>11520000</v>
      </c>
      <c r="AZ319" s="145"/>
      <c r="BA319" s="145"/>
      <c r="BB319" s="143">
        <f t="shared" si="855"/>
        <v>0.25502211780498435</v>
      </c>
      <c r="BC319" s="27">
        <f t="shared" si="953"/>
        <v>9760000</v>
      </c>
      <c r="BD319" s="27">
        <f t="shared" si="940"/>
        <v>1854400</v>
      </c>
      <c r="BE319" s="27">
        <f t="shared" si="954"/>
        <v>11614400</v>
      </c>
      <c r="BF319" s="26">
        <v>1</v>
      </c>
      <c r="BG319" s="27">
        <v>6400000</v>
      </c>
      <c r="BH319" s="27">
        <v>7040000</v>
      </c>
      <c r="BI319" s="145"/>
      <c r="BJ319" s="145"/>
      <c r="BK319" s="143">
        <f t="shared" si="856"/>
        <v>6.7343502970147379E-2</v>
      </c>
      <c r="BL319" s="27">
        <f t="shared" si="955"/>
        <v>6720000</v>
      </c>
      <c r="BM319" s="27">
        <f t="shared" si="871"/>
        <v>1276800</v>
      </c>
      <c r="BN319" s="28">
        <f t="shared" si="956"/>
        <v>7996800</v>
      </c>
      <c r="BO319" s="26">
        <v>1</v>
      </c>
      <c r="BP319" s="27">
        <v>6400000</v>
      </c>
      <c r="BQ319" s="27">
        <v>5888000</v>
      </c>
      <c r="BR319" s="148"/>
      <c r="BS319" s="148"/>
      <c r="BT319" s="143">
        <f t="shared" si="857"/>
        <v>5.892556509887896E-2</v>
      </c>
      <c r="BU319" s="27">
        <f t="shared" si="957"/>
        <v>6144000</v>
      </c>
      <c r="BV319" s="28">
        <f t="shared" si="893"/>
        <v>1167360</v>
      </c>
      <c r="BW319" s="30">
        <f t="shared" si="958"/>
        <v>7311360</v>
      </c>
      <c r="BX319" s="26">
        <v>1</v>
      </c>
      <c r="BY319" s="28">
        <v>6400000</v>
      </c>
      <c r="BZ319" s="28">
        <v>5888000</v>
      </c>
      <c r="CA319" s="156"/>
      <c r="CB319" s="156"/>
      <c r="CC319" s="177">
        <f t="shared" si="858"/>
        <v>5.892556509887896E-2</v>
      </c>
      <c r="CD319" s="28">
        <f t="shared" si="959"/>
        <v>6144000</v>
      </c>
      <c r="CE319" s="28">
        <f t="shared" si="896"/>
        <v>1167360</v>
      </c>
      <c r="CF319" s="29">
        <f t="shared" si="960"/>
        <v>7311360</v>
      </c>
      <c r="CG319" s="26">
        <v>1</v>
      </c>
      <c r="CH319" s="27">
        <v>5120000</v>
      </c>
      <c r="CI319" s="27">
        <v>4608000</v>
      </c>
      <c r="CJ319" s="148"/>
      <c r="CK319" s="148"/>
      <c r="CL319" s="143">
        <f t="shared" si="961"/>
        <v>7.4432292756478696E-2</v>
      </c>
      <c r="CM319" s="27">
        <f t="shared" si="962"/>
        <v>4864000</v>
      </c>
      <c r="CN319" s="27">
        <f t="shared" si="923"/>
        <v>924160</v>
      </c>
      <c r="CO319" s="28">
        <f t="shared" si="963"/>
        <v>5788160</v>
      </c>
      <c r="CP319" s="26">
        <v>1</v>
      </c>
      <c r="CQ319" s="27">
        <v>5120000</v>
      </c>
      <c r="CR319" s="27">
        <v>4608000</v>
      </c>
      <c r="CS319" s="148"/>
      <c r="CT319" s="148"/>
      <c r="CU319" s="143">
        <f t="shared" si="859"/>
        <v>7.4432292756478696E-2</v>
      </c>
      <c r="CV319" s="27">
        <f t="shared" si="964"/>
        <v>4864000</v>
      </c>
      <c r="CW319" s="28">
        <f t="shared" si="965"/>
        <v>924160</v>
      </c>
      <c r="CX319" s="29">
        <f t="shared" si="966"/>
        <v>5788160</v>
      </c>
      <c r="CY319" s="26">
        <v>1</v>
      </c>
      <c r="CZ319" s="27">
        <v>5120000</v>
      </c>
      <c r="DA319" s="27">
        <v>4608000</v>
      </c>
      <c r="DB319" s="133"/>
      <c r="DC319" s="133"/>
      <c r="DD319" s="143">
        <f t="shared" si="860"/>
        <v>7.4432292756478696E-2</v>
      </c>
      <c r="DE319" s="27">
        <f t="shared" si="967"/>
        <v>4864000</v>
      </c>
      <c r="DF319" s="27">
        <f t="shared" si="928"/>
        <v>924160</v>
      </c>
      <c r="DG319" s="28">
        <f t="shared" si="968"/>
        <v>5788160</v>
      </c>
      <c r="DH319" s="26">
        <v>1</v>
      </c>
      <c r="DI319" s="28">
        <v>5120000</v>
      </c>
      <c r="DJ319" s="28">
        <v>4608000</v>
      </c>
      <c r="DK319" s="182"/>
      <c r="DL319" s="177">
        <f t="shared" si="861"/>
        <v>7.4432292756478696E-2</v>
      </c>
      <c r="DM319" s="28">
        <f t="shared" si="969"/>
        <v>4864000</v>
      </c>
      <c r="DN319" s="28">
        <f t="shared" si="931"/>
        <v>924160</v>
      </c>
      <c r="DO319" s="30">
        <f t="shared" si="970"/>
        <v>5788160</v>
      </c>
    </row>
    <row r="320" spans="1:119" ht="21" customHeight="1" x14ac:dyDescent="0.25">
      <c r="A320" s="66" t="s">
        <v>555</v>
      </c>
      <c r="B320" s="67" t="s">
        <v>545</v>
      </c>
      <c r="C320" s="68" t="s">
        <v>556</v>
      </c>
      <c r="D320" s="26">
        <v>1</v>
      </c>
      <c r="E320" s="27">
        <v>6000000</v>
      </c>
      <c r="F320" s="27">
        <v>6900000</v>
      </c>
      <c r="G320" s="133"/>
      <c r="H320" s="133"/>
      <c r="I320" s="143">
        <f t="shared" si="942"/>
        <v>9.8666062491146164E-2</v>
      </c>
      <c r="J320" s="27">
        <f t="shared" si="851"/>
        <v>6450000</v>
      </c>
      <c r="K320" s="28">
        <f t="shared" si="943"/>
        <v>1225500</v>
      </c>
      <c r="L320" s="29">
        <f t="shared" si="862"/>
        <v>7675500</v>
      </c>
      <c r="M320" s="26">
        <v>1</v>
      </c>
      <c r="N320" s="27">
        <v>6000000</v>
      </c>
      <c r="O320" s="27">
        <v>7200000</v>
      </c>
      <c r="P320" s="148"/>
      <c r="Q320" s="148"/>
      <c r="R320" s="143">
        <f t="shared" si="913"/>
        <v>0.12856486930664501</v>
      </c>
      <c r="S320" s="27">
        <f t="shared" si="971"/>
        <v>6600000</v>
      </c>
      <c r="T320" s="28">
        <f t="shared" si="944"/>
        <v>1254000</v>
      </c>
      <c r="U320" s="30">
        <f t="shared" si="945"/>
        <v>7854000</v>
      </c>
      <c r="V320" s="26">
        <v>1</v>
      </c>
      <c r="W320" s="27">
        <v>6000000</v>
      </c>
      <c r="X320" s="27">
        <v>6720000</v>
      </c>
      <c r="Y320" s="145"/>
      <c r="Z320" s="145"/>
      <c r="AA320" s="143">
        <f t="shared" si="917"/>
        <v>8.0049824285269536E-2</v>
      </c>
      <c r="AB320" s="27">
        <f t="shared" si="946"/>
        <v>6360000</v>
      </c>
      <c r="AC320" s="28">
        <f t="shared" si="919"/>
        <v>1208400</v>
      </c>
      <c r="AD320" s="29">
        <f t="shared" si="947"/>
        <v>7568400</v>
      </c>
      <c r="AE320" s="26">
        <v>1</v>
      </c>
      <c r="AF320" s="27">
        <v>6000000</v>
      </c>
      <c r="AG320" s="27">
        <v>6960000</v>
      </c>
      <c r="AH320" s="145"/>
      <c r="AI320" s="145"/>
      <c r="AJ320" s="143">
        <f t="shared" si="852"/>
        <v>0.10475656017578482</v>
      </c>
      <c r="AK320" s="27">
        <f t="shared" si="948"/>
        <v>6480000</v>
      </c>
      <c r="AL320" s="28">
        <f t="shared" si="949"/>
        <v>1231200</v>
      </c>
      <c r="AM320" s="30">
        <f t="shared" si="950"/>
        <v>7711200</v>
      </c>
      <c r="AN320" s="26">
        <v>1</v>
      </c>
      <c r="AO320" s="27">
        <v>6000000</v>
      </c>
      <c r="AP320" s="27">
        <v>7200000</v>
      </c>
      <c r="AQ320" s="145"/>
      <c r="AR320" s="145"/>
      <c r="AS320" s="143">
        <f t="shared" si="854"/>
        <v>0.12856486930664501</v>
      </c>
      <c r="AT320" s="27">
        <f t="shared" si="951"/>
        <v>6600000</v>
      </c>
      <c r="AU320" s="28">
        <f t="shared" si="937"/>
        <v>1254000</v>
      </c>
      <c r="AV320" s="30">
        <f t="shared" si="952"/>
        <v>7854000</v>
      </c>
      <c r="AW320" s="26">
        <v>1</v>
      </c>
      <c r="AX320" s="27">
        <v>6000000</v>
      </c>
      <c r="AY320" s="27">
        <v>8640000</v>
      </c>
      <c r="AZ320" s="145"/>
      <c r="BA320" s="145"/>
      <c r="BB320" s="143">
        <f t="shared" si="855"/>
        <v>0.25502211780498435</v>
      </c>
      <c r="BC320" s="27">
        <f t="shared" si="953"/>
        <v>7320000</v>
      </c>
      <c r="BD320" s="27">
        <f t="shared" si="940"/>
        <v>1390800</v>
      </c>
      <c r="BE320" s="27">
        <f t="shared" si="954"/>
        <v>8710800</v>
      </c>
      <c r="BF320" s="26">
        <v>1</v>
      </c>
      <c r="BG320" s="27">
        <v>4800000</v>
      </c>
      <c r="BH320" s="27">
        <v>5280000</v>
      </c>
      <c r="BI320" s="145"/>
      <c r="BJ320" s="145"/>
      <c r="BK320" s="143">
        <f t="shared" si="856"/>
        <v>6.7343502970147379E-2</v>
      </c>
      <c r="BL320" s="27">
        <f t="shared" si="955"/>
        <v>5040000</v>
      </c>
      <c r="BM320" s="27">
        <f t="shared" si="871"/>
        <v>957600</v>
      </c>
      <c r="BN320" s="28">
        <f t="shared" si="956"/>
        <v>5997600</v>
      </c>
      <c r="BO320" s="26">
        <v>1</v>
      </c>
      <c r="BP320" s="27">
        <v>4800000</v>
      </c>
      <c r="BQ320" s="27">
        <v>4416000</v>
      </c>
      <c r="BR320" s="148"/>
      <c r="BS320" s="148"/>
      <c r="BT320" s="143">
        <f t="shared" si="857"/>
        <v>5.8925565098878953E-2</v>
      </c>
      <c r="BU320" s="27">
        <f t="shared" si="957"/>
        <v>4608000</v>
      </c>
      <c r="BV320" s="28">
        <f t="shared" si="893"/>
        <v>875520</v>
      </c>
      <c r="BW320" s="30">
        <f t="shared" si="958"/>
        <v>5483520</v>
      </c>
      <c r="BX320" s="26">
        <v>1</v>
      </c>
      <c r="BY320" s="28">
        <v>4800000</v>
      </c>
      <c r="BZ320" s="28">
        <v>4416000</v>
      </c>
      <c r="CA320" s="156"/>
      <c r="CB320" s="156"/>
      <c r="CC320" s="177">
        <f t="shared" si="858"/>
        <v>5.8925565098878953E-2</v>
      </c>
      <c r="CD320" s="28">
        <f t="shared" si="959"/>
        <v>4608000</v>
      </c>
      <c r="CE320" s="28">
        <f t="shared" si="896"/>
        <v>875520</v>
      </c>
      <c r="CF320" s="29">
        <f t="shared" si="960"/>
        <v>5483520</v>
      </c>
      <c r="CG320" s="26">
        <v>1</v>
      </c>
      <c r="CH320" s="27">
        <v>3840000</v>
      </c>
      <c r="CI320" s="27">
        <v>3456000</v>
      </c>
      <c r="CJ320" s="148"/>
      <c r="CK320" s="148"/>
      <c r="CL320" s="143">
        <f t="shared" si="961"/>
        <v>7.4432292756478682E-2</v>
      </c>
      <c r="CM320" s="27">
        <f t="shared" si="962"/>
        <v>3648000</v>
      </c>
      <c r="CN320" s="27">
        <f t="shared" si="923"/>
        <v>693120</v>
      </c>
      <c r="CO320" s="28">
        <f t="shared" si="963"/>
        <v>4341120</v>
      </c>
      <c r="CP320" s="26">
        <v>1</v>
      </c>
      <c r="CQ320" s="27">
        <v>3840000</v>
      </c>
      <c r="CR320" s="27">
        <v>3456000</v>
      </c>
      <c r="CS320" s="148"/>
      <c r="CT320" s="148"/>
      <c r="CU320" s="143">
        <f t="shared" si="859"/>
        <v>7.4432292756478682E-2</v>
      </c>
      <c r="CV320" s="27">
        <f t="shared" si="964"/>
        <v>3648000</v>
      </c>
      <c r="CW320" s="28">
        <f t="shared" si="965"/>
        <v>693120</v>
      </c>
      <c r="CX320" s="29">
        <f t="shared" si="966"/>
        <v>4341120</v>
      </c>
      <c r="CY320" s="26">
        <v>1</v>
      </c>
      <c r="CZ320" s="27">
        <v>3840000</v>
      </c>
      <c r="DA320" s="27">
        <v>3456000</v>
      </c>
      <c r="DB320" s="133"/>
      <c r="DC320" s="133"/>
      <c r="DD320" s="143">
        <f t="shared" si="860"/>
        <v>7.4432292756478682E-2</v>
      </c>
      <c r="DE320" s="27">
        <f t="shared" si="967"/>
        <v>3648000</v>
      </c>
      <c r="DF320" s="27">
        <f t="shared" si="928"/>
        <v>693120</v>
      </c>
      <c r="DG320" s="28">
        <f t="shared" si="968"/>
        <v>4341120</v>
      </c>
      <c r="DH320" s="26">
        <v>1</v>
      </c>
      <c r="DI320" s="28">
        <v>3840000</v>
      </c>
      <c r="DJ320" s="28">
        <v>3456000</v>
      </c>
      <c r="DK320" s="182"/>
      <c r="DL320" s="177">
        <f t="shared" si="861"/>
        <v>7.4432292756478682E-2</v>
      </c>
      <c r="DM320" s="28">
        <f t="shared" si="969"/>
        <v>3648000</v>
      </c>
      <c r="DN320" s="28">
        <f t="shared" si="931"/>
        <v>693120</v>
      </c>
      <c r="DO320" s="30">
        <f t="shared" si="970"/>
        <v>4341120</v>
      </c>
    </row>
    <row r="321" spans="1:119" ht="21" customHeight="1" x14ac:dyDescent="0.25">
      <c r="A321" s="66" t="s">
        <v>557</v>
      </c>
      <c r="B321" s="67" t="s">
        <v>545</v>
      </c>
      <c r="C321" s="68" t="s">
        <v>558</v>
      </c>
      <c r="D321" s="26">
        <v>1</v>
      </c>
      <c r="E321" s="27">
        <v>6000000</v>
      </c>
      <c r="F321" s="27">
        <v>6900000</v>
      </c>
      <c r="G321" s="133"/>
      <c r="H321" s="133"/>
      <c r="I321" s="143">
        <f t="shared" si="942"/>
        <v>9.8666062491146164E-2</v>
      </c>
      <c r="J321" s="27">
        <f t="shared" si="851"/>
        <v>6450000</v>
      </c>
      <c r="K321" s="28">
        <f t="shared" si="943"/>
        <v>1225500</v>
      </c>
      <c r="L321" s="29">
        <f t="shared" si="862"/>
        <v>7675500</v>
      </c>
      <c r="M321" s="26">
        <v>1</v>
      </c>
      <c r="N321" s="27">
        <v>6000000</v>
      </c>
      <c r="O321" s="27">
        <v>7200000</v>
      </c>
      <c r="P321" s="148"/>
      <c r="Q321" s="148"/>
      <c r="R321" s="143">
        <f t="shared" si="913"/>
        <v>0.12856486930664501</v>
      </c>
      <c r="S321" s="27">
        <f t="shared" si="971"/>
        <v>6600000</v>
      </c>
      <c r="T321" s="28">
        <f t="shared" si="944"/>
        <v>1254000</v>
      </c>
      <c r="U321" s="30">
        <f t="shared" si="945"/>
        <v>7854000</v>
      </c>
      <c r="V321" s="26">
        <v>1</v>
      </c>
      <c r="W321" s="27">
        <v>6000000</v>
      </c>
      <c r="X321" s="27">
        <v>6720000</v>
      </c>
      <c r="Y321" s="145"/>
      <c r="Z321" s="145"/>
      <c r="AA321" s="143">
        <f t="shared" si="917"/>
        <v>8.0049824285269536E-2</v>
      </c>
      <c r="AB321" s="27">
        <f t="shared" si="946"/>
        <v>6360000</v>
      </c>
      <c r="AC321" s="28">
        <f t="shared" si="919"/>
        <v>1208400</v>
      </c>
      <c r="AD321" s="29">
        <f t="shared" si="947"/>
        <v>7568400</v>
      </c>
      <c r="AE321" s="26">
        <v>1</v>
      </c>
      <c r="AF321" s="27">
        <v>6000000</v>
      </c>
      <c r="AG321" s="27">
        <v>6960000</v>
      </c>
      <c r="AH321" s="145"/>
      <c r="AI321" s="145"/>
      <c r="AJ321" s="143">
        <f t="shared" si="852"/>
        <v>0.10475656017578482</v>
      </c>
      <c r="AK321" s="27">
        <f t="shared" si="948"/>
        <v>6480000</v>
      </c>
      <c r="AL321" s="28">
        <f t="shared" si="949"/>
        <v>1231200</v>
      </c>
      <c r="AM321" s="30">
        <f t="shared" si="950"/>
        <v>7711200</v>
      </c>
      <c r="AN321" s="26">
        <v>1</v>
      </c>
      <c r="AO321" s="27">
        <v>6000000</v>
      </c>
      <c r="AP321" s="27">
        <v>7200000</v>
      </c>
      <c r="AQ321" s="145"/>
      <c r="AR321" s="145"/>
      <c r="AS321" s="143">
        <f t="shared" si="854"/>
        <v>0.12856486930664501</v>
      </c>
      <c r="AT321" s="27">
        <f t="shared" si="951"/>
        <v>6600000</v>
      </c>
      <c r="AU321" s="28">
        <f t="shared" si="937"/>
        <v>1254000</v>
      </c>
      <c r="AV321" s="30">
        <f t="shared" si="952"/>
        <v>7854000</v>
      </c>
      <c r="AW321" s="26">
        <v>1</v>
      </c>
      <c r="AX321" s="27">
        <v>6000000</v>
      </c>
      <c r="AY321" s="27">
        <v>8640000</v>
      </c>
      <c r="AZ321" s="145"/>
      <c r="BA321" s="145"/>
      <c r="BB321" s="143">
        <f t="shared" si="855"/>
        <v>0.25502211780498435</v>
      </c>
      <c r="BC321" s="27">
        <f t="shared" si="953"/>
        <v>7320000</v>
      </c>
      <c r="BD321" s="27">
        <f t="shared" si="940"/>
        <v>1390800</v>
      </c>
      <c r="BE321" s="27">
        <f t="shared" si="954"/>
        <v>8710800</v>
      </c>
      <c r="BF321" s="26">
        <v>1</v>
      </c>
      <c r="BG321" s="27">
        <v>4800000</v>
      </c>
      <c r="BH321" s="27">
        <v>5280000</v>
      </c>
      <c r="BI321" s="145"/>
      <c r="BJ321" s="145"/>
      <c r="BK321" s="143">
        <f t="shared" si="856"/>
        <v>6.7343502970147379E-2</v>
      </c>
      <c r="BL321" s="27">
        <f t="shared" si="955"/>
        <v>5040000</v>
      </c>
      <c r="BM321" s="27">
        <f t="shared" si="871"/>
        <v>957600</v>
      </c>
      <c r="BN321" s="28">
        <f t="shared" si="956"/>
        <v>5997600</v>
      </c>
      <c r="BO321" s="26">
        <v>1</v>
      </c>
      <c r="BP321" s="27">
        <v>4800000</v>
      </c>
      <c r="BQ321" s="27">
        <v>4416000</v>
      </c>
      <c r="BR321" s="148"/>
      <c r="BS321" s="148"/>
      <c r="BT321" s="143">
        <f t="shared" si="857"/>
        <v>5.8925565098878953E-2</v>
      </c>
      <c r="BU321" s="27">
        <f t="shared" si="957"/>
        <v>4608000</v>
      </c>
      <c r="BV321" s="28">
        <f t="shared" si="893"/>
        <v>875520</v>
      </c>
      <c r="BW321" s="30">
        <f t="shared" si="958"/>
        <v>5483520</v>
      </c>
      <c r="BX321" s="26">
        <v>1</v>
      </c>
      <c r="BY321" s="28">
        <v>4800000</v>
      </c>
      <c r="BZ321" s="28">
        <v>4416000</v>
      </c>
      <c r="CA321" s="156"/>
      <c r="CB321" s="156"/>
      <c r="CC321" s="177">
        <f t="shared" si="858"/>
        <v>5.8925565098878953E-2</v>
      </c>
      <c r="CD321" s="28">
        <f t="shared" si="959"/>
        <v>4608000</v>
      </c>
      <c r="CE321" s="28">
        <f t="shared" si="896"/>
        <v>875520</v>
      </c>
      <c r="CF321" s="29">
        <f t="shared" si="960"/>
        <v>5483520</v>
      </c>
      <c r="CG321" s="26">
        <v>1</v>
      </c>
      <c r="CH321" s="27">
        <v>3840000</v>
      </c>
      <c r="CI321" s="27">
        <v>3456000</v>
      </c>
      <c r="CJ321" s="148"/>
      <c r="CK321" s="148"/>
      <c r="CL321" s="143">
        <f t="shared" si="961"/>
        <v>7.4432292756478682E-2</v>
      </c>
      <c r="CM321" s="27">
        <f t="shared" si="962"/>
        <v>3648000</v>
      </c>
      <c r="CN321" s="27">
        <f t="shared" si="923"/>
        <v>693120</v>
      </c>
      <c r="CO321" s="28">
        <f t="shared" si="963"/>
        <v>4341120</v>
      </c>
      <c r="CP321" s="26">
        <v>1</v>
      </c>
      <c r="CQ321" s="27">
        <v>3840000</v>
      </c>
      <c r="CR321" s="27">
        <v>3456000</v>
      </c>
      <c r="CS321" s="148"/>
      <c r="CT321" s="148"/>
      <c r="CU321" s="143">
        <f t="shared" si="859"/>
        <v>7.4432292756478682E-2</v>
      </c>
      <c r="CV321" s="27">
        <f t="shared" si="964"/>
        <v>3648000</v>
      </c>
      <c r="CW321" s="28">
        <f t="shared" si="965"/>
        <v>693120</v>
      </c>
      <c r="CX321" s="29">
        <f t="shared" si="966"/>
        <v>4341120</v>
      </c>
      <c r="CY321" s="26">
        <v>1</v>
      </c>
      <c r="CZ321" s="27">
        <v>3840000</v>
      </c>
      <c r="DA321" s="27">
        <v>3456000</v>
      </c>
      <c r="DB321" s="133"/>
      <c r="DC321" s="133"/>
      <c r="DD321" s="143">
        <f t="shared" si="860"/>
        <v>7.4432292756478682E-2</v>
      </c>
      <c r="DE321" s="27">
        <f t="shared" si="967"/>
        <v>3648000</v>
      </c>
      <c r="DF321" s="27">
        <f t="shared" si="928"/>
        <v>693120</v>
      </c>
      <c r="DG321" s="28">
        <f t="shared" si="968"/>
        <v>4341120</v>
      </c>
      <c r="DH321" s="26">
        <v>1</v>
      </c>
      <c r="DI321" s="28">
        <v>3840000</v>
      </c>
      <c r="DJ321" s="28">
        <v>3456000</v>
      </c>
      <c r="DK321" s="182"/>
      <c r="DL321" s="177">
        <f t="shared" si="861"/>
        <v>7.4432292756478682E-2</v>
      </c>
      <c r="DM321" s="28">
        <f t="shared" si="969"/>
        <v>3648000</v>
      </c>
      <c r="DN321" s="28">
        <f t="shared" si="931"/>
        <v>693120</v>
      </c>
      <c r="DO321" s="30">
        <f t="shared" si="970"/>
        <v>4341120</v>
      </c>
    </row>
    <row r="322" spans="1:119" ht="21" customHeight="1" x14ac:dyDescent="0.25">
      <c r="A322" s="66" t="s">
        <v>559</v>
      </c>
      <c r="B322" s="67" t="s">
        <v>545</v>
      </c>
      <c r="C322" s="68" t="s">
        <v>560</v>
      </c>
      <c r="D322" s="26">
        <v>1</v>
      </c>
      <c r="E322" s="27">
        <v>8000000</v>
      </c>
      <c r="F322" s="27">
        <v>9200000</v>
      </c>
      <c r="G322" s="133"/>
      <c r="H322" s="133"/>
      <c r="I322" s="143">
        <f t="shared" si="942"/>
        <v>9.8666062491146164E-2</v>
      </c>
      <c r="J322" s="27">
        <f t="shared" si="851"/>
        <v>8600000</v>
      </c>
      <c r="K322" s="28">
        <f t="shared" si="943"/>
        <v>1634000</v>
      </c>
      <c r="L322" s="29">
        <f t="shared" si="862"/>
        <v>10234000</v>
      </c>
      <c r="M322" s="26">
        <v>1</v>
      </c>
      <c r="N322" s="27">
        <v>8000000</v>
      </c>
      <c r="O322" s="27">
        <v>9600000</v>
      </c>
      <c r="P322" s="148"/>
      <c r="Q322" s="148"/>
      <c r="R322" s="143">
        <f t="shared" si="913"/>
        <v>0.12856486930664501</v>
      </c>
      <c r="S322" s="27">
        <f t="shared" si="971"/>
        <v>8800000</v>
      </c>
      <c r="T322" s="28">
        <f t="shared" si="944"/>
        <v>1672000</v>
      </c>
      <c r="U322" s="30">
        <f t="shared" si="945"/>
        <v>10472000</v>
      </c>
      <c r="V322" s="26">
        <v>1</v>
      </c>
      <c r="W322" s="27">
        <v>8000000</v>
      </c>
      <c r="X322" s="27">
        <v>8960000</v>
      </c>
      <c r="Y322" s="145"/>
      <c r="Z322" s="145"/>
      <c r="AA322" s="143">
        <f t="shared" si="917"/>
        <v>8.0049824285269522E-2</v>
      </c>
      <c r="AB322" s="27">
        <f t="shared" si="946"/>
        <v>8480000</v>
      </c>
      <c r="AC322" s="28">
        <f t="shared" si="919"/>
        <v>1611200</v>
      </c>
      <c r="AD322" s="29">
        <f t="shared" si="947"/>
        <v>10091200</v>
      </c>
      <c r="AE322" s="26">
        <v>1</v>
      </c>
      <c r="AF322" s="27">
        <v>8000000</v>
      </c>
      <c r="AG322" s="27">
        <v>9280000</v>
      </c>
      <c r="AH322" s="145"/>
      <c r="AI322" s="145"/>
      <c r="AJ322" s="143">
        <f t="shared" si="852"/>
        <v>0.10475656017578482</v>
      </c>
      <c r="AK322" s="27">
        <f t="shared" si="948"/>
        <v>8640000</v>
      </c>
      <c r="AL322" s="28">
        <f t="shared" si="949"/>
        <v>1641600</v>
      </c>
      <c r="AM322" s="30">
        <f t="shared" si="950"/>
        <v>10281600</v>
      </c>
      <c r="AN322" s="26">
        <v>1</v>
      </c>
      <c r="AO322" s="27">
        <v>8000000</v>
      </c>
      <c r="AP322" s="27">
        <v>9600000</v>
      </c>
      <c r="AQ322" s="145"/>
      <c r="AR322" s="145"/>
      <c r="AS322" s="143">
        <f t="shared" si="854"/>
        <v>0.12856486930664501</v>
      </c>
      <c r="AT322" s="27">
        <f t="shared" si="951"/>
        <v>8800000</v>
      </c>
      <c r="AU322" s="28">
        <f t="shared" si="937"/>
        <v>1672000</v>
      </c>
      <c r="AV322" s="30">
        <f t="shared" si="952"/>
        <v>10472000</v>
      </c>
      <c r="AW322" s="26">
        <v>1</v>
      </c>
      <c r="AX322" s="27">
        <v>8000000</v>
      </c>
      <c r="AY322" s="27">
        <v>11520000</v>
      </c>
      <c r="AZ322" s="145"/>
      <c r="BA322" s="145"/>
      <c r="BB322" s="143">
        <f t="shared" si="855"/>
        <v>0.25502211780498435</v>
      </c>
      <c r="BC322" s="27">
        <f t="shared" si="953"/>
        <v>9760000</v>
      </c>
      <c r="BD322" s="27">
        <f t="shared" si="940"/>
        <v>1854400</v>
      </c>
      <c r="BE322" s="27">
        <f t="shared" si="954"/>
        <v>11614400</v>
      </c>
      <c r="BF322" s="26">
        <v>1</v>
      </c>
      <c r="BG322" s="27">
        <v>6400000</v>
      </c>
      <c r="BH322" s="27">
        <v>7040000</v>
      </c>
      <c r="BI322" s="145"/>
      <c r="BJ322" s="145"/>
      <c r="BK322" s="143">
        <f t="shared" si="856"/>
        <v>6.7343502970147379E-2</v>
      </c>
      <c r="BL322" s="27">
        <f t="shared" si="955"/>
        <v>6720000</v>
      </c>
      <c r="BM322" s="27">
        <f t="shared" si="871"/>
        <v>1276800</v>
      </c>
      <c r="BN322" s="28">
        <f t="shared" si="956"/>
        <v>7996800</v>
      </c>
      <c r="BO322" s="26">
        <v>1</v>
      </c>
      <c r="BP322" s="27">
        <v>6400000</v>
      </c>
      <c r="BQ322" s="27">
        <v>5888000</v>
      </c>
      <c r="BR322" s="148"/>
      <c r="BS322" s="148"/>
      <c r="BT322" s="143">
        <f t="shared" si="857"/>
        <v>5.892556509887896E-2</v>
      </c>
      <c r="BU322" s="27">
        <f t="shared" si="957"/>
        <v>6144000</v>
      </c>
      <c r="BV322" s="28">
        <f t="shared" si="893"/>
        <v>1167360</v>
      </c>
      <c r="BW322" s="30">
        <f t="shared" si="958"/>
        <v>7311360</v>
      </c>
      <c r="BX322" s="26">
        <v>1</v>
      </c>
      <c r="BY322" s="28">
        <v>6400000</v>
      </c>
      <c r="BZ322" s="28">
        <v>5888000</v>
      </c>
      <c r="CA322" s="156"/>
      <c r="CB322" s="156"/>
      <c r="CC322" s="177">
        <f t="shared" si="858"/>
        <v>5.892556509887896E-2</v>
      </c>
      <c r="CD322" s="28">
        <f t="shared" si="959"/>
        <v>6144000</v>
      </c>
      <c r="CE322" s="28">
        <f t="shared" si="896"/>
        <v>1167360</v>
      </c>
      <c r="CF322" s="29">
        <f t="shared" si="960"/>
        <v>7311360</v>
      </c>
      <c r="CG322" s="26">
        <v>1</v>
      </c>
      <c r="CH322" s="27">
        <v>5120000</v>
      </c>
      <c r="CI322" s="27">
        <v>4608000</v>
      </c>
      <c r="CJ322" s="148"/>
      <c r="CK322" s="148"/>
      <c r="CL322" s="143">
        <f t="shared" si="961"/>
        <v>7.4432292756478696E-2</v>
      </c>
      <c r="CM322" s="27">
        <f t="shared" si="962"/>
        <v>4864000</v>
      </c>
      <c r="CN322" s="27">
        <f t="shared" si="923"/>
        <v>924160</v>
      </c>
      <c r="CO322" s="28">
        <f t="shared" si="963"/>
        <v>5788160</v>
      </c>
      <c r="CP322" s="26">
        <v>1</v>
      </c>
      <c r="CQ322" s="27">
        <v>5120000</v>
      </c>
      <c r="CR322" s="27">
        <v>4608000</v>
      </c>
      <c r="CS322" s="148"/>
      <c r="CT322" s="148"/>
      <c r="CU322" s="143">
        <f t="shared" si="859"/>
        <v>7.4432292756478696E-2</v>
      </c>
      <c r="CV322" s="27">
        <f t="shared" si="964"/>
        <v>4864000</v>
      </c>
      <c r="CW322" s="28">
        <f t="shared" si="965"/>
        <v>924160</v>
      </c>
      <c r="CX322" s="29">
        <f t="shared" si="966"/>
        <v>5788160</v>
      </c>
      <c r="CY322" s="26">
        <v>1</v>
      </c>
      <c r="CZ322" s="27">
        <v>5120000</v>
      </c>
      <c r="DA322" s="27">
        <v>4608000</v>
      </c>
      <c r="DB322" s="133"/>
      <c r="DC322" s="133"/>
      <c r="DD322" s="143">
        <f t="shared" si="860"/>
        <v>7.4432292756478696E-2</v>
      </c>
      <c r="DE322" s="27">
        <f t="shared" si="967"/>
        <v>4864000</v>
      </c>
      <c r="DF322" s="27">
        <f t="shared" si="928"/>
        <v>924160</v>
      </c>
      <c r="DG322" s="28">
        <f t="shared" si="968"/>
        <v>5788160</v>
      </c>
      <c r="DH322" s="26">
        <v>1</v>
      </c>
      <c r="DI322" s="28">
        <v>5120000</v>
      </c>
      <c r="DJ322" s="28">
        <v>4608000</v>
      </c>
      <c r="DK322" s="182"/>
      <c r="DL322" s="177">
        <f t="shared" si="861"/>
        <v>7.4432292756478696E-2</v>
      </c>
      <c r="DM322" s="28">
        <f t="shared" si="969"/>
        <v>4864000</v>
      </c>
      <c r="DN322" s="28">
        <f t="shared" si="931"/>
        <v>924160</v>
      </c>
      <c r="DO322" s="30">
        <f t="shared" si="970"/>
        <v>5788160</v>
      </c>
    </row>
    <row r="323" spans="1:119" ht="21" customHeight="1" x14ac:dyDescent="0.25">
      <c r="A323" s="66" t="s">
        <v>561</v>
      </c>
      <c r="B323" s="67" t="s">
        <v>545</v>
      </c>
      <c r="C323" s="68" t="s">
        <v>562</v>
      </c>
      <c r="D323" s="26">
        <v>1</v>
      </c>
      <c r="E323" s="27">
        <v>8000000</v>
      </c>
      <c r="F323" s="27">
        <v>9200000</v>
      </c>
      <c r="G323" s="133"/>
      <c r="H323" s="133"/>
      <c r="I323" s="143">
        <f t="shared" si="942"/>
        <v>9.8666062491146164E-2</v>
      </c>
      <c r="J323" s="27">
        <f t="shared" ref="J323:J386" si="972">+AVERAGE(E323:F323)</f>
        <v>8600000</v>
      </c>
      <c r="K323" s="28">
        <f t="shared" si="943"/>
        <v>1634000</v>
      </c>
      <c r="L323" s="29">
        <f t="shared" si="862"/>
        <v>10234000</v>
      </c>
      <c r="M323" s="26">
        <v>1</v>
      </c>
      <c r="N323" s="27">
        <v>8000000</v>
      </c>
      <c r="O323" s="27">
        <v>9600000</v>
      </c>
      <c r="P323" s="148"/>
      <c r="Q323" s="148"/>
      <c r="R323" s="143">
        <f t="shared" si="913"/>
        <v>0.12856486930664501</v>
      </c>
      <c r="S323" s="27">
        <f t="shared" si="971"/>
        <v>8800000</v>
      </c>
      <c r="T323" s="28">
        <f t="shared" si="944"/>
        <v>1672000</v>
      </c>
      <c r="U323" s="30">
        <f t="shared" si="945"/>
        <v>10472000</v>
      </c>
      <c r="V323" s="26">
        <v>1</v>
      </c>
      <c r="W323" s="27">
        <v>8000000</v>
      </c>
      <c r="X323" s="27">
        <v>8960000</v>
      </c>
      <c r="Y323" s="145"/>
      <c r="Z323" s="145"/>
      <c r="AA323" s="143">
        <f t="shared" si="917"/>
        <v>8.0049824285269522E-2</v>
      </c>
      <c r="AB323" s="27">
        <f t="shared" si="946"/>
        <v>8480000</v>
      </c>
      <c r="AC323" s="28">
        <f t="shared" si="919"/>
        <v>1611200</v>
      </c>
      <c r="AD323" s="29">
        <f t="shared" si="947"/>
        <v>10091200</v>
      </c>
      <c r="AE323" s="26">
        <v>1</v>
      </c>
      <c r="AF323" s="27">
        <v>8000000</v>
      </c>
      <c r="AG323" s="27">
        <v>9280000</v>
      </c>
      <c r="AH323" s="145"/>
      <c r="AI323" s="145"/>
      <c r="AJ323" s="143">
        <f t="shared" ref="AJ323:AJ386" si="973">+STDEVA(AF323:AG323)/AVERAGE(AF323:AG323)</f>
        <v>0.10475656017578482</v>
      </c>
      <c r="AK323" s="27">
        <f t="shared" si="948"/>
        <v>8640000</v>
      </c>
      <c r="AL323" s="28">
        <f t="shared" si="949"/>
        <v>1641600</v>
      </c>
      <c r="AM323" s="30">
        <f t="shared" si="950"/>
        <v>10281600</v>
      </c>
      <c r="AN323" s="26">
        <v>1</v>
      </c>
      <c r="AO323" s="27">
        <v>8000000</v>
      </c>
      <c r="AP323" s="27">
        <v>9600000</v>
      </c>
      <c r="AQ323" s="145"/>
      <c r="AR323" s="145"/>
      <c r="AS323" s="143">
        <f t="shared" ref="AS323:AS386" si="974">+STDEVA(AO323:AP323)/AVERAGE(AO323:AP323)</f>
        <v>0.12856486930664501</v>
      </c>
      <c r="AT323" s="27">
        <f t="shared" si="951"/>
        <v>8800000</v>
      </c>
      <c r="AU323" s="28">
        <f t="shared" si="937"/>
        <v>1672000</v>
      </c>
      <c r="AV323" s="30">
        <f t="shared" si="952"/>
        <v>10472000</v>
      </c>
      <c r="AW323" s="26">
        <v>1</v>
      </c>
      <c r="AX323" s="27">
        <v>8000000</v>
      </c>
      <c r="AY323" s="27">
        <v>11520000</v>
      </c>
      <c r="AZ323" s="145"/>
      <c r="BA323" s="145"/>
      <c r="BB323" s="143">
        <f t="shared" ref="BB323:BB386" si="975">+STDEVA(AX323:AY323)/AVERAGE(AX323:AY323)</f>
        <v>0.25502211780498435</v>
      </c>
      <c r="BC323" s="27">
        <f t="shared" si="953"/>
        <v>9760000</v>
      </c>
      <c r="BD323" s="27">
        <f t="shared" si="940"/>
        <v>1854400</v>
      </c>
      <c r="BE323" s="27">
        <f t="shared" si="954"/>
        <v>11614400</v>
      </c>
      <c r="BF323" s="26">
        <v>1</v>
      </c>
      <c r="BG323" s="27">
        <v>6400000</v>
      </c>
      <c r="BH323" s="27">
        <v>7040000</v>
      </c>
      <c r="BI323" s="145"/>
      <c r="BJ323" s="145"/>
      <c r="BK323" s="143">
        <f t="shared" ref="BK323:BK386" si="976">+STDEVA(BG323:BH323)/AVERAGE(BG323:BH323)</f>
        <v>6.7343502970147379E-2</v>
      </c>
      <c r="BL323" s="27">
        <f t="shared" si="955"/>
        <v>6720000</v>
      </c>
      <c r="BM323" s="27">
        <f t="shared" si="871"/>
        <v>1276800</v>
      </c>
      <c r="BN323" s="28">
        <f t="shared" si="956"/>
        <v>7996800</v>
      </c>
      <c r="BO323" s="26">
        <v>1</v>
      </c>
      <c r="BP323" s="27">
        <v>6400000</v>
      </c>
      <c r="BQ323" s="27">
        <v>5888000</v>
      </c>
      <c r="BR323" s="148"/>
      <c r="BS323" s="148"/>
      <c r="BT323" s="143">
        <f t="shared" ref="BT323:BT386" si="977">+STDEVA(BP323:BQ323)/AVERAGE(BP323:BQ323)</f>
        <v>5.892556509887896E-2</v>
      </c>
      <c r="BU323" s="27">
        <f t="shared" si="957"/>
        <v>6144000</v>
      </c>
      <c r="BV323" s="28">
        <f t="shared" si="893"/>
        <v>1167360</v>
      </c>
      <c r="BW323" s="30">
        <f t="shared" si="958"/>
        <v>7311360</v>
      </c>
      <c r="BX323" s="26">
        <v>1</v>
      </c>
      <c r="BY323" s="28">
        <v>6400000</v>
      </c>
      <c r="BZ323" s="28">
        <v>5888000</v>
      </c>
      <c r="CA323" s="156"/>
      <c r="CB323" s="156"/>
      <c r="CC323" s="177">
        <f t="shared" ref="CC323:CC386" si="978">+STDEVA(BY323:BZ323)/AVERAGE(BY323:BZ323)</f>
        <v>5.892556509887896E-2</v>
      </c>
      <c r="CD323" s="28">
        <f t="shared" si="959"/>
        <v>6144000</v>
      </c>
      <c r="CE323" s="28">
        <f t="shared" si="896"/>
        <v>1167360</v>
      </c>
      <c r="CF323" s="29">
        <f t="shared" si="960"/>
        <v>7311360</v>
      </c>
      <c r="CG323" s="26">
        <v>1</v>
      </c>
      <c r="CH323" s="27">
        <v>5120000</v>
      </c>
      <c r="CI323" s="27">
        <v>4608000</v>
      </c>
      <c r="CJ323" s="148"/>
      <c r="CK323" s="148"/>
      <c r="CL323" s="143">
        <f t="shared" si="961"/>
        <v>7.4432292756478696E-2</v>
      </c>
      <c r="CM323" s="27">
        <f t="shared" si="962"/>
        <v>4864000</v>
      </c>
      <c r="CN323" s="27">
        <f t="shared" si="923"/>
        <v>924160</v>
      </c>
      <c r="CO323" s="28">
        <f t="shared" si="963"/>
        <v>5788160</v>
      </c>
      <c r="CP323" s="26">
        <v>1</v>
      </c>
      <c r="CQ323" s="27">
        <v>5120000</v>
      </c>
      <c r="CR323" s="27">
        <v>4608000</v>
      </c>
      <c r="CS323" s="148"/>
      <c r="CT323" s="148"/>
      <c r="CU323" s="143">
        <f t="shared" ref="CU323:CU386" si="979">+STDEVA(CQ323:CR323)/AVERAGE(CQ323:CR323)</f>
        <v>7.4432292756478696E-2</v>
      </c>
      <c r="CV323" s="27">
        <f t="shared" si="964"/>
        <v>4864000</v>
      </c>
      <c r="CW323" s="28">
        <f t="shared" si="965"/>
        <v>924160</v>
      </c>
      <c r="CX323" s="29">
        <f t="shared" si="966"/>
        <v>5788160</v>
      </c>
      <c r="CY323" s="26">
        <v>1</v>
      </c>
      <c r="CZ323" s="27">
        <v>5120000</v>
      </c>
      <c r="DA323" s="27">
        <v>4608000</v>
      </c>
      <c r="DB323" s="133"/>
      <c r="DC323" s="133"/>
      <c r="DD323" s="143">
        <f t="shared" ref="DD323:DD386" si="980">+STDEVA(CZ323:DA323)/AVERAGE(CZ323:DA323)</f>
        <v>7.4432292756478696E-2</v>
      </c>
      <c r="DE323" s="27">
        <f t="shared" si="967"/>
        <v>4864000</v>
      </c>
      <c r="DF323" s="27">
        <f t="shared" si="928"/>
        <v>924160</v>
      </c>
      <c r="DG323" s="28">
        <f t="shared" si="968"/>
        <v>5788160</v>
      </c>
      <c r="DH323" s="26">
        <v>1</v>
      </c>
      <c r="DI323" s="28">
        <v>5120000</v>
      </c>
      <c r="DJ323" s="28">
        <v>4608000</v>
      </c>
      <c r="DK323" s="182"/>
      <c r="DL323" s="177">
        <f t="shared" ref="DL323:DL386" si="981">+STDEVA(DI323:DJ323)/AVERAGE(DI323:DJ323)</f>
        <v>7.4432292756478696E-2</v>
      </c>
      <c r="DM323" s="28">
        <f t="shared" si="969"/>
        <v>4864000</v>
      </c>
      <c r="DN323" s="28">
        <f t="shared" si="931"/>
        <v>924160</v>
      </c>
      <c r="DO323" s="30">
        <f t="shared" si="970"/>
        <v>5788160</v>
      </c>
    </row>
    <row r="324" spans="1:119" ht="21" customHeight="1" x14ac:dyDescent="0.25">
      <c r="A324" s="66" t="s">
        <v>563</v>
      </c>
      <c r="B324" s="67" t="s">
        <v>545</v>
      </c>
      <c r="C324" s="68" t="s">
        <v>564</v>
      </c>
      <c r="D324" s="26">
        <v>1</v>
      </c>
      <c r="E324" s="27">
        <v>6000000</v>
      </c>
      <c r="F324" s="27">
        <v>6900000</v>
      </c>
      <c r="G324" s="133"/>
      <c r="H324" s="133"/>
      <c r="I324" s="143">
        <f t="shared" si="942"/>
        <v>9.8666062491146164E-2</v>
      </c>
      <c r="J324" s="27">
        <f t="shared" si="972"/>
        <v>6450000</v>
      </c>
      <c r="K324" s="28">
        <f t="shared" si="943"/>
        <v>1225500</v>
      </c>
      <c r="L324" s="29">
        <f t="shared" ref="L324:L387" si="982">+J324+K324</f>
        <v>7675500</v>
      </c>
      <c r="M324" s="26">
        <v>1</v>
      </c>
      <c r="N324" s="27">
        <v>6000000</v>
      </c>
      <c r="O324" s="27">
        <v>7200000</v>
      </c>
      <c r="P324" s="148"/>
      <c r="Q324" s="148"/>
      <c r="R324" s="143">
        <f t="shared" si="913"/>
        <v>0.12856486930664501</v>
      </c>
      <c r="S324" s="27">
        <f t="shared" si="971"/>
        <v>6600000</v>
      </c>
      <c r="T324" s="28">
        <f t="shared" si="944"/>
        <v>1254000</v>
      </c>
      <c r="U324" s="30">
        <f t="shared" si="945"/>
        <v>7854000</v>
      </c>
      <c r="V324" s="26">
        <v>1</v>
      </c>
      <c r="W324" s="27">
        <v>6000000</v>
      </c>
      <c r="X324" s="27">
        <v>6720000</v>
      </c>
      <c r="Y324" s="145"/>
      <c r="Z324" s="145"/>
      <c r="AA324" s="143">
        <f t="shared" si="917"/>
        <v>8.0049824285269536E-2</v>
      </c>
      <c r="AB324" s="27">
        <f t="shared" si="946"/>
        <v>6360000</v>
      </c>
      <c r="AC324" s="28">
        <f t="shared" si="919"/>
        <v>1208400</v>
      </c>
      <c r="AD324" s="29">
        <f t="shared" si="947"/>
        <v>7568400</v>
      </c>
      <c r="AE324" s="26">
        <v>1</v>
      </c>
      <c r="AF324" s="27">
        <v>6000000</v>
      </c>
      <c r="AG324" s="27">
        <v>6960000</v>
      </c>
      <c r="AH324" s="145"/>
      <c r="AI324" s="145"/>
      <c r="AJ324" s="143">
        <f t="shared" si="973"/>
        <v>0.10475656017578482</v>
      </c>
      <c r="AK324" s="27">
        <f t="shared" si="948"/>
        <v>6480000</v>
      </c>
      <c r="AL324" s="28">
        <f t="shared" si="949"/>
        <v>1231200</v>
      </c>
      <c r="AM324" s="30">
        <f t="shared" si="950"/>
        <v>7711200</v>
      </c>
      <c r="AN324" s="26">
        <v>1</v>
      </c>
      <c r="AO324" s="27">
        <v>6000000</v>
      </c>
      <c r="AP324" s="27">
        <v>7200000</v>
      </c>
      <c r="AQ324" s="145"/>
      <c r="AR324" s="145"/>
      <c r="AS324" s="143">
        <f t="shared" si="974"/>
        <v>0.12856486930664501</v>
      </c>
      <c r="AT324" s="27">
        <f t="shared" si="951"/>
        <v>6600000</v>
      </c>
      <c r="AU324" s="28">
        <f t="shared" si="937"/>
        <v>1254000</v>
      </c>
      <c r="AV324" s="30">
        <f t="shared" si="952"/>
        <v>7854000</v>
      </c>
      <c r="AW324" s="26">
        <v>1</v>
      </c>
      <c r="AX324" s="27">
        <v>6000000</v>
      </c>
      <c r="AY324" s="27">
        <v>8640000</v>
      </c>
      <c r="AZ324" s="145"/>
      <c r="BA324" s="145"/>
      <c r="BB324" s="143">
        <f t="shared" si="975"/>
        <v>0.25502211780498435</v>
      </c>
      <c r="BC324" s="27">
        <f t="shared" si="953"/>
        <v>7320000</v>
      </c>
      <c r="BD324" s="27">
        <f t="shared" si="940"/>
        <v>1390800</v>
      </c>
      <c r="BE324" s="27">
        <f t="shared" si="954"/>
        <v>8710800</v>
      </c>
      <c r="BF324" s="26">
        <v>1</v>
      </c>
      <c r="BG324" s="27">
        <v>4800000</v>
      </c>
      <c r="BH324" s="27">
        <v>5280000</v>
      </c>
      <c r="BI324" s="145"/>
      <c r="BJ324" s="145"/>
      <c r="BK324" s="143">
        <f t="shared" si="976"/>
        <v>6.7343502970147379E-2</v>
      </c>
      <c r="BL324" s="27">
        <f t="shared" si="955"/>
        <v>5040000</v>
      </c>
      <c r="BM324" s="27">
        <f t="shared" si="871"/>
        <v>957600</v>
      </c>
      <c r="BN324" s="28">
        <f t="shared" si="956"/>
        <v>5997600</v>
      </c>
      <c r="BO324" s="26">
        <v>1</v>
      </c>
      <c r="BP324" s="27">
        <v>4800000</v>
      </c>
      <c r="BQ324" s="27">
        <v>4416000</v>
      </c>
      <c r="BR324" s="148"/>
      <c r="BS324" s="148"/>
      <c r="BT324" s="143">
        <f t="shared" si="977"/>
        <v>5.8925565098878953E-2</v>
      </c>
      <c r="BU324" s="27">
        <f t="shared" si="957"/>
        <v>4608000</v>
      </c>
      <c r="BV324" s="28">
        <f t="shared" si="893"/>
        <v>875520</v>
      </c>
      <c r="BW324" s="30">
        <f t="shared" si="958"/>
        <v>5483520</v>
      </c>
      <c r="BX324" s="26">
        <v>1</v>
      </c>
      <c r="BY324" s="28">
        <v>4800000</v>
      </c>
      <c r="BZ324" s="28">
        <v>4416000</v>
      </c>
      <c r="CA324" s="156"/>
      <c r="CB324" s="156"/>
      <c r="CC324" s="177">
        <f t="shared" si="978"/>
        <v>5.8925565098878953E-2</v>
      </c>
      <c r="CD324" s="28">
        <f t="shared" si="959"/>
        <v>4608000</v>
      </c>
      <c r="CE324" s="28">
        <f t="shared" si="896"/>
        <v>875520</v>
      </c>
      <c r="CF324" s="29">
        <f t="shared" si="960"/>
        <v>5483520</v>
      </c>
      <c r="CG324" s="26">
        <v>1</v>
      </c>
      <c r="CH324" s="27">
        <v>3840000</v>
      </c>
      <c r="CI324" s="27">
        <v>3456000</v>
      </c>
      <c r="CJ324" s="148"/>
      <c r="CK324" s="148"/>
      <c r="CL324" s="143">
        <f t="shared" si="961"/>
        <v>7.4432292756478682E-2</v>
      </c>
      <c r="CM324" s="27">
        <f t="shared" si="962"/>
        <v>3648000</v>
      </c>
      <c r="CN324" s="27">
        <f t="shared" si="923"/>
        <v>693120</v>
      </c>
      <c r="CO324" s="28">
        <f t="shared" si="963"/>
        <v>4341120</v>
      </c>
      <c r="CP324" s="26">
        <v>1</v>
      </c>
      <c r="CQ324" s="27">
        <v>3840000</v>
      </c>
      <c r="CR324" s="27">
        <v>3456000</v>
      </c>
      <c r="CS324" s="148"/>
      <c r="CT324" s="148"/>
      <c r="CU324" s="143">
        <f t="shared" si="979"/>
        <v>7.4432292756478682E-2</v>
      </c>
      <c r="CV324" s="27">
        <f t="shared" si="964"/>
        <v>3648000</v>
      </c>
      <c r="CW324" s="28">
        <f t="shared" si="965"/>
        <v>693120</v>
      </c>
      <c r="CX324" s="29">
        <f t="shared" si="966"/>
        <v>4341120</v>
      </c>
      <c r="CY324" s="26">
        <v>1</v>
      </c>
      <c r="CZ324" s="27">
        <v>3840000</v>
      </c>
      <c r="DA324" s="27">
        <v>3456000</v>
      </c>
      <c r="DB324" s="133"/>
      <c r="DC324" s="133"/>
      <c r="DD324" s="143">
        <f t="shared" si="980"/>
        <v>7.4432292756478682E-2</v>
      </c>
      <c r="DE324" s="27">
        <f t="shared" si="967"/>
        <v>3648000</v>
      </c>
      <c r="DF324" s="27">
        <f t="shared" si="928"/>
        <v>693120</v>
      </c>
      <c r="DG324" s="28">
        <f t="shared" si="968"/>
        <v>4341120</v>
      </c>
      <c r="DH324" s="26">
        <v>1</v>
      </c>
      <c r="DI324" s="28">
        <v>3840000</v>
      </c>
      <c r="DJ324" s="28">
        <v>3456000</v>
      </c>
      <c r="DK324" s="182"/>
      <c r="DL324" s="177">
        <f t="shared" si="981"/>
        <v>7.4432292756478682E-2</v>
      </c>
      <c r="DM324" s="28">
        <f t="shared" si="969"/>
        <v>3648000</v>
      </c>
      <c r="DN324" s="28">
        <f t="shared" si="931"/>
        <v>693120</v>
      </c>
      <c r="DO324" s="30">
        <f t="shared" si="970"/>
        <v>4341120</v>
      </c>
    </row>
    <row r="325" spans="1:119" ht="21" customHeight="1" x14ac:dyDescent="0.25">
      <c r="A325" s="66" t="s">
        <v>565</v>
      </c>
      <c r="B325" s="67" t="s">
        <v>545</v>
      </c>
      <c r="C325" s="68" t="s">
        <v>566</v>
      </c>
      <c r="D325" s="26">
        <v>1</v>
      </c>
      <c r="E325" s="27">
        <v>8000000</v>
      </c>
      <c r="F325" s="27">
        <v>9200000</v>
      </c>
      <c r="G325" s="133"/>
      <c r="H325" s="133"/>
      <c r="I325" s="143">
        <f t="shared" si="942"/>
        <v>9.8666062491146164E-2</v>
      </c>
      <c r="J325" s="27">
        <f t="shared" si="972"/>
        <v>8600000</v>
      </c>
      <c r="K325" s="28">
        <f t="shared" si="943"/>
        <v>1634000</v>
      </c>
      <c r="L325" s="29">
        <f t="shared" si="982"/>
        <v>10234000</v>
      </c>
      <c r="M325" s="26">
        <v>1</v>
      </c>
      <c r="N325" s="27">
        <v>8000000</v>
      </c>
      <c r="O325" s="27">
        <v>9600000</v>
      </c>
      <c r="P325" s="148"/>
      <c r="Q325" s="148"/>
      <c r="R325" s="143">
        <f t="shared" si="913"/>
        <v>0.12856486930664501</v>
      </c>
      <c r="S325" s="27">
        <f t="shared" si="971"/>
        <v>8800000</v>
      </c>
      <c r="T325" s="28">
        <f t="shared" si="944"/>
        <v>1672000</v>
      </c>
      <c r="U325" s="30">
        <f t="shared" si="945"/>
        <v>10472000</v>
      </c>
      <c r="V325" s="26">
        <v>1</v>
      </c>
      <c r="W325" s="27">
        <v>8000000</v>
      </c>
      <c r="X325" s="27">
        <v>8960000</v>
      </c>
      <c r="Y325" s="145"/>
      <c r="Z325" s="145"/>
      <c r="AA325" s="143">
        <f t="shared" si="917"/>
        <v>8.0049824285269522E-2</v>
      </c>
      <c r="AB325" s="27">
        <f t="shared" si="946"/>
        <v>8480000</v>
      </c>
      <c r="AC325" s="28">
        <f t="shared" si="919"/>
        <v>1611200</v>
      </c>
      <c r="AD325" s="29">
        <f t="shared" si="947"/>
        <v>10091200</v>
      </c>
      <c r="AE325" s="26">
        <v>1</v>
      </c>
      <c r="AF325" s="27">
        <v>8000000</v>
      </c>
      <c r="AG325" s="27">
        <v>9280000</v>
      </c>
      <c r="AH325" s="145"/>
      <c r="AI325" s="145"/>
      <c r="AJ325" s="143">
        <f t="shared" si="973"/>
        <v>0.10475656017578482</v>
      </c>
      <c r="AK325" s="27">
        <f t="shared" si="948"/>
        <v>8640000</v>
      </c>
      <c r="AL325" s="28">
        <f t="shared" si="949"/>
        <v>1641600</v>
      </c>
      <c r="AM325" s="30">
        <f t="shared" si="950"/>
        <v>10281600</v>
      </c>
      <c r="AN325" s="26">
        <v>1</v>
      </c>
      <c r="AO325" s="27">
        <v>8000000</v>
      </c>
      <c r="AP325" s="27">
        <v>9600000</v>
      </c>
      <c r="AQ325" s="145"/>
      <c r="AR325" s="145"/>
      <c r="AS325" s="143">
        <f t="shared" si="974"/>
        <v>0.12856486930664501</v>
      </c>
      <c r="AT325" s="27">
        <f t="shared" si="951"/>
        <v>8800000</v>
      </c>
      <c r="AU325" s="28">
        <f t="shared" si="937"/>
        <v>1672000</v>
      </c>
      <c r="AV325" s="30">
        <f t="shared" si="952"/>
        <v>10472000</v>
      </c>
      <c r="AW325" s="26">
        <v>1</v>
      </c>
      <c r="AX325" s="27">
        <v>8000000</v>
      </c>
      <c r="AY325" s="27">
        <v>11520000</v>
      </c>
      <c r="AZ325" s="145"/>
      <c r="BA325" s="145"/>
      <c r="BB325" s="143">
        <f t="shared" si="975"/>
        <v>0.25502211780498435</v>
      </c>
      <c r="BC325" s="27">
        <f t="shared" si="953"/>
        <v>9760000</v>
      </c>
      <c r="BD325" s="27">
        <f t="shared" si="940"/>
        <v>1854400</v>
      </c>
      <c r="BE325" s="27">
        <f t="shared" si="954"/>
        <v>11614400</v>
      </c>
      <c r="BF325" s="26">
        <v>1</v>
      </c>
      <c r="BG325" s="27">
        <v>6400000</v>
      </c>
      <c r="BH325" s="27">
        <v>7040000</v>
      </c>
      <c r="BI325" s="145"/>
      <c r="BJ325" s="145"/>
      <c r="BK325" s="143">
        <f t="shared" si="976"/>
        <v>6.7343502970147379E-2</v>
      </c>
      <c r="BL325" s="27">
        <f t="shared" si="955"/>
        <v>6720000</v>
      </c>
      <c r="BM325" s="27">
        <f t="shared" si="871"/>
        <v>1276800</v>
      </c>
      <c r="BN325" s="28">
        <f t="shared" si="956"/>
        <v>7996800</v>
      </c>
      <c r="BO325" s="26">
        <v>1</v>
      </c>
      <c r="BP325" s="27">
        <v>6400000</v>
      </c>
      <c r="BQ325" s="27">
        <v>5888000</v>
      </c>
      <c r="BR325" s="148"/>
      <c r="BS325" s="148"/>
      <c r="BT325" s="143">
        <f t="shared" si="977"/>
        <v>5.892556509887896E-2</v>
      </c>
      <c r="BU325" s="27">
        <f t="shared" si="957"/>
        <v>6144000</v>
      </c>
      <c r="BV325" s="28">
        <f t="shared" si="893"/>
        <v>1167360</v>
      </c>
      <c r="BW325" s="30">
        <f t="shared" si="958"/>
        <v>7311360</v>
      </c>
      <c r="BX325" s="26">
        <v>1</v>
      </c>
      <c r="BY325" s="28">
        <v>6400000</v>
      </c>
      <c r="BZ325" s="28">
        <v>5888000</v>
      </c>
      <c r="CA325" s="156"/>
      <c r="CB325" s="156"/>
      <c r="CC325" s="177">
        <f t="shared" si="978"/>
        <v>5.892556509887896E-2</v>
      </c>
      <c r="CD325" s="28">
        <f t="shared" si="959"/>
        <v>6144000</v>
      </c>
      <c r="CE325" s="28">
        <f t="shared" si="896"/>
        <v>1167360</v>
      </c>
      <c r="CF325" s="29">
        <f t="shared" si="960"/>
        <v>7311360</v>
      </c>
      <c r="CG325" s="26">
        <v>1</v>
      </c>
      <c r="CH325" s="27">
        <v>5120000</v>
      </c>
      <c r="CI325" s="27">
        <v>4608000</v>
      </c>
      <c r="CJ325" s="148"/>
      <c r="CK325" s="148"/>
      <c r="CL325" s="143">
        <f t="shared" si="961"/>
        <v>7.4432292756478696E-2</v>
      </c>
      <c r="CM325" s="27">
        <f t="shared" si="962"/>
        <v>4864000</v>
      </c>
      <c r="CN325" s="27">
        <f t="shared" si="923"/>
        <v>924160</v>
      </c>
      <c r="CO325" s="28">
        <f t="shared" si="963"/>
        <v>5788160</v>
      </c>
      <c r="CP325" s="26">
        <v>1</v>
      </c>
      <c r="CQ325" s="27">
        <v>5120000</v>
      </c>
      <c r="CR325" s="27">
        <v>4608000</v>
      </c>
      <c r="CS325" s="148"/>
      <c r="CT325" s="148"/>
      <c r="CU325" s="143">
        <f t="shared" si="979"/>
        <v>7.4432292756478696E-2</v>
      </c>
      <c r="CV325" s="27">
        <f t="shared" si="964"/>
        <v>4864000</v>
      </c>
      <c r="CW325" s="28">
        <f t="shared" si="965"/>
        <v>924160</v>
      </c>
      <c r="CX325" s="29">
        <f t="shared" si="966"/>
        <v>5788160</v>
      </c>
      <c r="CY325" s="26">
        <v>1</v>
      </c>
      <c r="CZ325" s="27">
        <v>5120000</v>
      </c>
      <c r="DA325" s="27">
        <v>4608000</v>
      </c>
      <c r="DB325" s="133"/>
      <c r="DC325" s="133"/>
      <c r="DD325" s="143">
        <f t="shared" si="980"/>
        <v>7.4432292756478696E-2</v>
      </c>
      <c r="DE325" s="27">
        <f t="shared" si="967"/>
        <v>4864000</v>
      </c>
      <c r="DF325" s="27">
        <f t="shared" si="928"/>
        <v>924160</v>
      </c>
      <c r="DG325" s="28">
        <f t="shared" si="968"/>
        <v>5788160</v>
      </c>
      <c r="DH325" s="26">
        <v>1</v>
      </c>
      <c r="DI325" s="28">
        <v>5120000</v>
      </c>
      <c r="DJ325" s="28">
        <v>4608000</v>
      </c>
      <c r="DK325" s="182"/>
      <c r="DL325" s="177">
        <f t="shared" si="981"/>
        <v>7.4432292756478696E-2</v>
      </c>
      <c r="DM325" s="28">
        <f t="shared" si="969"/>
        <v>4864000</v>
      </c>
      <c r="DN325" s="28">
        <f t="shared" si="931"/>
        <v>924160</v>
      </c>
      <c r="DO325" s="30">
        <f t="shared" si="970"/>
        <v>5788160</v>
      </c>
    </row>
    <row r="326" spans="1:119" ht="21" customHeight="1" x14ac:dyDescent="0.25">
      <c r="A326" s="66" t="s">
        <v>567</v>
      </c>
      <c r="B326" s="67" t="s">
        <v>545</v>
      </c>
      <c r="C326" s="68" t="s">
        <v>568</v>
      </c>
      <c r="D326" s="26">
        <v>1</v>
      </c>
      <c r="E326" s="27">
        <v>8000000</v>
      </c>
      <c r="F326" s="27">
        <v>9200000</v>
      </c>
      <c r="G326" s="133"/>
      <c r="H326" s="133"/>
      <c r="I326" s="143">
        <f t="shared" si="942"/>
        <v>9.8666062491146164E-2</v>
      </c>
      <c r="J326" s="27">
        <f t="shared" si="972"/>
        <v>8600000</v>
      </c>
      <c r="K326" s="28">
        <f t="shared" si="943"/>
        <v>1634000</v>
      </c>
      <c r="L326" s="29">
        <f t="shared" si="982"/>
        <v>10234000</v>
      </c>
      <c r="M326" s="26">
        <v>1</v>
      </c>
      <c r="N326" s="27">
        <v>8000000</v>
      </c>
      <c r="O326" s="27">
        <v>9600000</v>
      </c>
      <c r="P326" s="148"/>
      <c r="Q326" s="148"/>
      <c r="R326" s="143">
        <f t="shared" si="913"/>
        <v>0.12856486930664501</v>
      </c>
      <c r="S326" s="27">
        <f t="shared" si="971"/>
        <v>8800000</v>
      </c>
      <c r="T326" s="28">
        <f t="shared" si="944"/>
        <v>1672000</v>
      </c>
      <c r="U326" s="30">
        <f t="shared" si="945"/>
        <v>10472000</v>
      </c>
      <c r="V326" s="26">
        <v>1</v>
      </c>
      <c r="W326" s="27">
        <v>8000000</v>
      </c>
      <c r="X326" s="27">
        <v>8960000</v>
      </c>
      <c r="Y326" s="145"/>
      <c r="Z326" s="145"/>
      <c r="AA326" s="143">
        <f t="shared" si="917"/>
        <v>8.0049824285269522E-2</v>
      </c>
      <c r="AB326" s="27">
        <f t="shared" si="946"/>
        <v>8480000</v>
      </c>
      <c r="AC326" s="28">
        <f t="shared" si="919"/>
        <v>1611200</v>
      </c>
      <c r="AD326" s="29">
        <f t="shared" si="947"/>
        <v>10091200</v>
      </c>
      <c r="AE326" s="26">
        <v>1</v>
      </c>
      <c r="AF326" s="27">
        <v>8000000</v>
      </c>
      <c r="AG326" s="27">
        <v>9280000</v>
      </c>
      <c r="AH326" s="145"/>
      <c r="AI326" s="145"/>
      <c r="AJ326" s="143">
        <f t="shared" si="973"/>
        <v>0.10475656017578482</v>
      </c>
      <c r="AK326" s="27">
        <f t="shared" si="948"/>
        <v>8640000</v>
      </c>
      <c r="AL326" s="28">
        <f t="shared" si="949"/>
        <v>1641600</v>
      </c>
      <c r="AM326" s="30">
        <f t="shared" si="950"/>
        <v>10281600</v>
      </c>
      <c r="AN326" s="26">
        <v>1</v>
      </c>
      <c r="AO326" s="27">
        <v>8000000</v>
      </c>
      <c r="AP326" s="27">
        <v>9600000</v>
      </c>
      <c r="AQ326" s="145"/>
      <c r="AR326" s="145"/>
      <c r="AS326" s="143">
        <f t="shared" si="974"/>
        <v>0.12856486930664501</v>
      </c>
      <c r="AT326" s="27">
        <f t="shared" si="951"/>
        <v>8800000</v>
      </c>
      <c r="AU326" s="28">
        <f t="shared" si="937"/>
        <v>1672000</v>
      </c>
      <c r="AV326" s="30">
        <f t="shared" si="952"/>
        <v>10472000</v>
      </c>
      <c r="AW326" s="26">
        <v>1</v>
      </c>
      <c r="AX326" s="27">
        <v>8000000</v>
      </c>
      <c r="AY326" s="27">
        <v>11520000</v>
      </c>
      <c r="AZ326" s="145"/>
      <c r="BA326" s="145"/>
      <c r="BB326" s="143">
        <f t="shared" si="975"/>
        <v>0.25502211780498435</v>
      </c>
      <c r="BC326" s="27">
        <f t="shared" si="953"/>
        <v>9760000</v>
      </c>
      <c r="BD326" s="27">
        <f t="shared" si="940"/>
        <v>1854400</v>
      </c>
      <c r="BE326" s="27">
        <f t="shared" si="954"/>
        <v>11614400</v>
      </c>
      <c r="BF326" s="26">
        <v>1</v>
      </c>
      <c r="BG326" s="27">
        <v>6400000</v>
      </c>
      <c r="BH326" s="27">
        <v>7040000</v>
      </c>
      <c r="BI326" s="145"/>
      <c r="BJ326" s="145"/>
      <c r="BK326" s="143">
        <f t="shared" si="976"/>
        <v>6.7343502970147379E-2</v>
      </c>
      <c r="BL326" s="27">
        <f t="shared" si="955"/>
        <v>6720000</v>
      </c>
      <c r="BM326" s="27">
        <f t="shared" si="871"/>
        <v>1276800</v>
      </c>
      <c r="BN326" s="28">
        <f t="shared" si="956"/>
        <v>7996800</v>
      </c>
      <c r="BO326" s="26">
        <v>1</v>
      </c>
      <c r="BP326" s="27">
        <v>6400000</v>
      </c>
      <c r="BQ326" s="27">
        <v>5888000</v>
      </c>
      <c r="BR326" s="148"/>
      <c r="BS326" s="148"/>
      <c r="BT326" s="143">
        <f t="shared" si="977"/>
        <v>5.892556509887896E-2</v>
      </c>
      <c r="BU326" s="27">
        <f t="shared" si="957"/>
        <v>6144000</v>
      </c>
      <c r="BV326" s="28">
        <f t="shared" si="893"/>
        <v>1167360</v>
      </c>
      <c r="BW326" s="30">
        <f t="shared" si="958"/>
        <v>7311360</v>
      </c>
      <c r="BX326" s="26">
        <v>1</v>
      </c>
      <c r="BY326" s="28">
        <v>6400000</v>
      </c>
      <c r="BZ326" s="28">
        <v>5888000</v>
      </c>
      <c r="CA326" s="156"/>
      <c r="CB326" s="156"/>
      <c r="CC326" s="177">
        <f t="shared" si="978"/>
        <v>5.892556509887896E-2</v>
      </c>
      <c r="CD326" s="28">
        <f t="shared" si="959"/>
        <v>6144000</v>
      </c>
      <c r="CE326" s="28">
        <f t="shared" si="896"/>
        <v>1167360</v>
      </c>
      <c r="CF326" s="29">
        <f t="shared" si="960"/>
        <v>7311360</v>
      </c>
      <c r="CG326" s="26">
        <v>1</v>
      </c>
      <c r="CH326" s="27">
        <v>5120000</v>
      </c>
      <c r="CI326" s="27">
        <v>4608000</v>
      </c>
      <c r="CJ326" s="148"/>
      <c r="CK326" s="148"/>
      <c r="CL326" s="143">
        <f t="shared" si="961"/>
        <v>7.4432292756478696E-2</v>
      </c>
      <c r="CM326" s="27">
        <f t="shared" si="962"/>
        <v>4864000</v>
      </c>
      <c r="CN326" s="27">
        <f t="shared" si="923"/>
        <v>924160</v>
      </c>
      <c r="CO326" s="28">
        <f t="shared" si="963"/>
        <v>5788160</v>
      </c>
      <c r="CP326" s="26">
        <v>1</v>
      </c>
      <c r="CQ326" s="27">
        <v>5120000</v>
      </c>
      <c r="CR326" s="27">
        <v>4608000</v>
      </c>
      <c r="CS326" s="148"/>
      <c r="CT326" s="148"/>
      <c r="CU326" s="143">
        <f t="shared" si="979"/>
        <v>7.4432292756478696E-2</v>
      </c>
      <c r="CV326" s="27">
        <f t="shared" si="964"/>
        <v>4864000</v>
      </c>
      <c r="CW326" s="28">
        <f t="shared" si="965"/>
        <v>924160</v>
      </c>
      <c r="CX326" s="29">
        <f t="shared" si="966"/>
        <v>5788160</v>
      </c>
      <c r="CY326" s="26">
        <v>1</v>
      </c>
      <c r="CZ326" s="27">
        <v>5120000</v>
      </c>
      <c r="DA326" s="27">
        <v>4608000</v>
      </c>
      <c r="DB326" s="133"/>
      <c r="DC326" s="133"/>
      <c r="DD326" s="143">
        <f t="shared" si="980"/>
        <v>7.4432292756478696E-2</v>
      </c>
      <c r="DE326" s="27">
        <f t="shared" si="967"/>
        <v>4864000</v>
      </c>
      <c r="DF326" s="27">
        <f t="shared" si="928"/>
        <v>924160</v>
      </c>
      <c r="DG326" s="28">
        <f t="shared" si="968"/>
        <v>5788160</v>
      </c>
      <c r="DH326" s="26">
        <v>1</v>
      </c>
      <c r="DI326" s="28">
        <v>5120000</v>
      </c>
      <c r="DJ326" s="28">
        <v>4608000</v>
      </c>
      <c r="DK326" s="182"/>
      <c r="DL326" s="177">
        <f t="shared" si="981"/>
        <v>7.4432292756478696E-2</v>
      </c>
      <c r="DM326" s="28">
        <f t="shared" si="969"/>
        <v>4864000</v>
      </c>
      <c r="DN326" s="28">
        <f t="shared" si="931"/>
        <v>924160</v>
      </c>
      <c r="DO326" s="30">
        <f t="shared" si="970"/>
        <v>5788160</v>
      </c>
    </row>
    <row r="327" spans="1:119" ht="21" customHeight="1" x14ac:dyDescent="0.25">
      <c r="A327" s="66" t="s">
        <v>569</v>
      </c>
      <c r="B327" s="67" t="s">
        <v>545</v>
      </c>
      <c r="C327" s="68" t="s">
        <v>570</v>
      </c>
      <c r="D327" s="26">
        <v>1</v>
      </c>
      <c r="E327" s="27">
        <v>8000000</v>
      </c>
      <c r="F327" s="27">
        <v>9200000</v>
      </c>
      <c r="G327" s="133"/>
      <c r="H327" s="133"/>
      <c r="I327" s="143">
        <f t="shared" si="942"/>
        <v>9.8666062491146164E-2</v>
      </c>
      <c r="J327" s="27">
        <f t="shared" si="972"/>
        <v>8600000</v>
      </c>
      <c r="K327" s="28">
        <f t="shared" si="943"/>
        <v>1634000</v>
      </c>
      <c r="L327" s="29">
        <f t="shared" si="982"/>
        <v>10234000</v>
      </c>
      <c r="M327" s="26">
        <v>1</v>
      </c>
      <c r="N327" s="27">
        <v>8000000</v>
      </c>
      <c r="O327" s="27">
        <v>9600000</v>
      </c>
      <c r="P327" s="148"/>
      <c r="Q327" s="148"/>
      <c r="R327" s="143">
        <f t="shared" si="913"/>
        <v>0.12856486930664501</v>
      </c>
      <c r="S327" s="27">
        <f t="shared" si="971"/>
        <v>8800000</v>
      </c>
      <c r="T327" s="28">
        <f t="shared" si="944"/>
        <v>1672000</v>
      </c>
      <c r="U327" s="30">
        <f t="shared" si="945"/>
        <v>10472000</v>
      </c>
      <c r="V327" s="26">
        <v>1</v>
      </c>
      <c r="W327" s="27">
        <v>8000000</v>
      </c>
      <c r="X327" s="27">
        <v>8960000</v>
      </c>
      <c r="Y327" s="145"/>
      <c r="Z327" s="145"/>
      <c r="AA327" s="143">
        <f t="shared" si="917"/>
        <v>8.0049824285269522E-2</v>
      </c>
      <c r="AB327" s="27">
        <f t="shared" si="946"/>
        <v>8480000</v>
      </c>
      <c r="AC327" s="28">
        <f t="shared" si="919"/>
        <v>1611200</v>
      </c>
      <c r="AD327" s="29">
        <f t="shared" si="947"/>
        <v>10091200</v>
      </c>
      <c r="AE327" s="26">
        <v>1</v>
      </c>
      <c r="AF327" s="27">
        <v>8000000</v>
      </c>
      <c r="AG327" s="27">
        <v>9280000</v>
      </c>
      <c r="AH327" s="145"/>
      <c r="AI327" s="145"/>
      <c r="AJ327" s="143">
        <f t="shared" si="973"/>
        <v>0.10475656017578482</v>
      </c>
      <c r="AK327" s="27">
        <f t="shared" si="948"/>
        <v>8640000</v>
      </c>
      <c r="AL327" s="28">
        <f t="shared" si="949"/>
        <v>1641600</v>
      </c>
      <c r="AM327" s="30">
        <f t="shared" si="950"/>
        <v>10281600</v>
      </c>
      <c r="AN327" s="26">
        <v>1</v>
      </c>
      <c r="AO327" s="27">
        <v>8000000</v>
      </c>
      <c r="AP327" s="27">
        <v>9600000</v>
      </c>
      <c r="AQ327" s="145"/>
      <c r="AR327" s="145"/>
      <c r="AS327" s="143">
        <f t="shared" si="974"/>
        <v>0.12856486930664501</v>
      </c>
      <c r="AT327" s="27">
        <f t="shared" si="951"/>
        <v>8800000</v>
      </c>
      <c r="AU327" s="28">
        <f t="shared" si="937"/>
        <v>1672000</v>
      </c>
      <c r="AV327" s="30">
        <f t="shared" si="952"/>
        <v>10472000</v>
      </c>
      <c r="AW327" s="26">
        <v>1</v>
      </c>
      <c r="AX327" s="27">
        <v>8000000</v>
      </c>
      <c r="AY327" s="27">
        <v>11520000</v>
      </c>
      <c r="AZ327" s="145"/>
      <c r="BA327" s="145"/>
      <c r="BB327" s="143">
        <f t="shared" si="975"/>
        <v>0.25502211780498435</v>
      </c>
      <c r="BC327" s="27">
        <f t="shared" si="953"/>
        <v>9760000</v>
      </c>
      <c r="BD327" s="27">
        <f t="shared" si="940"/>
        <v>1854400</v>
      </c>
      <c r="BE327" s="27">
        <f t="shared" si="954"/>
        <v>11614400</v>
      </c>
      <c r="BF327" s="26">
        <v>1</v>
      </c>
      <c r="BG327" s="27">
        <v>6400000</v>
      </c>
      <c r="BH327" s="27">
        <v>7040000</v>
      </c>
      <c r="BI327" s="145"/>
      <c r="BJ327" s="145"/>
      <c r="BK327" s="143">
        <f t="shared" si="976"/>
        <v>6.7343502970147379E-2</v>
      </c>
      <c r="BL327" s="27">
        <f t="shared" si="955"/>
        <v>6720000</v>
      </c>
      <c r="BM327" s="27">
        <f t="shared" ref="BM327" si="983">+BL327*19%</f>
        <v>1276800</v>
      </c>
      <c r="BN327" s="28">
        <f t="shared" si="956"/>
        <v>7996800</v>
      </c>
      <c r="BO327" s="26">
        <v>1</v>
      </c>
      <c r="BP327" s="27">
        <v>6400000</v>
      </c>
      <c r="BQ327" s="27">
        <v>5888000</v>
      </c>
      <c r="BR327" s="148"/>
      <c r="BS327" s="148"/>
      <c r="BT327" s="143">
        <f t="shared" si="977"/>
        <v>5.892556509887896E-2</v>
      </c>
      <c r="BU327" s="27">
        <f t="shared" si="957"/>
        <v>6144000</v>
      </c>
      <c r="BV327" s="28">
        <f t="shared" si="893"/>
        <v>1167360</v>
      </c>
      <c r="BW327" s="30">
        <f t="shared" si="958"/>
        <v>7311360</v>
      </c>
      <c r="BX327" s="26">
        <v>1</v>
      </c>
      <c r="BY327" s="28">
        <v>6400000</v>
      </c>
      <c r="BZ327" s="28">
        <v>5888000</v>
      </c>
      <c r="CA327" s="156"/>
      <c r="CB327" s="156"/>
      <c r="CC327" s="177">
        <f t="shared" si="978"/>
        <v>5.892556509887896E-2</v>
      </c>
      <c r="CD327" s="28">
        <f t="shared" si="959"/>
        <v>6144000</v>
      </c>
      <c r="CE327" s="28">
        <f t="shared" si="896"/>
        <v>1167360</v>
      </c>
      <c r="CF327" s="29">
        <f t="shared" si="960"/>
        <v>7311360</v>
      </c>
      <c r="CG327" s="26">
        <v>1</v>
      </c>
      <c r="CH327" s="27">
        <v>5120000</v>
      </c>
      <c r="CI327" s="27">
        <v>4608000</v>
      </c>
      <c r="CJ327" s="148"/>
      <c r="CK327" s="148"/>
      <c r="CL327" s="143">
        <f t="shared" si="961"/>
        <v>7.4432292756478696E-2</v>
      </c>
      <c r="CM327" s="27">
        <f t="shared" si="962"/>
        <v>4864000</v>
      </c>
      <c r="CN327" s="27">
        <f t="shared" si="923"/>
        <v>924160</v>
      </c>
      <c r="CO327" s="28">
        <f t="shared" si="963"/>
        <v>5788160</v>
      </c>
      <c r="CP327" s="26">
        <v>1</v>
      </c>
      <c r="CQ327" s="27">
        <v>5120000</v>
      </c>
      <c r="CR327" s="27">
        <v>4608000</v>
      </c>
      <c r="CS327" s="148"/>
      <c r="CT327" s="148"/>
      <c r="CU327" s="143">
        <f t="shared" si="979"/>
        <v>7.4432292756478696E-2</v>
      </c>
      <c r="CV327" s="27">
        <f t="shared" si="964"/>
        <v>4864000</v>
      </c>
      <c r="CW327" s="28">
        <f t="shared" si="965"/>
        <v>924160</v>
      </c>
      <c r="CX327" s="29">
        <f t="shared" si="966"/>
        <v>5788160</v>
      </c>
      <c r="CY327" s="26">
        <v>1</v>
      </c>
      <c r="CZ327" s="27">
        <v>5120000</v>
      </c>
      <c r="DA327" s="27">
        <v>4608000</v>
      </c>
      <c r="DB327" s="133"/>
      <c r="DC327" s="133"/>
      <c r="DD327" s="143">
        <f t="shared" si="980"/>
        <v>7.4432292756478696E-2</v>
      </c>
      <c r="DE327" s="27">
        <f t="shared" si="967"/>
        <v>4864000</v>
      </c>
      <c r="DF327" s="27">
        <f t="shared" si="928"/>
        <v>924160</v>
      </c>
      <c r="DG327" s="28">
        <f t="shared" si="968"/>
        <v>5788160</v>
      </c>
      <c r="DH327" s="26">
        <v>1</v>
      </c>
      <c r="DI327" s="28">
        <v>5120000</v>
      </c>
      <c r="DJ327" s="28">
        <v>4608000</v>
      </c>
      <c r="DK327" s="182"/>
      <c r="DL327" s="177">
        <f t="shared" si="981"/>
        <v>7.4432292756478696E-2</v>
      </c>
      <c r="DM327" s="28">
        <f t="shared" si="969"/>
        <v>4864000</v>
      </c>
      <c r="DN327" s="28">
        <f t="shared" si="931"/>
        <v>924160</v>
      </c>
      <c r="DO327" s="30">
        <f t="shared" si="970"/>
        <v>5788160</v>
      </c>
    </row>
    <row r="328" spans="1:119" ht="21" customHeight="1" x14ac:dyDescent="0.25">
      <c r="A328" s="66" t="s">
        <v>571</v>
      </c>
      <c r="B328" s="67" t="s">
        <v>545</v>
      </c>
      <c r="C328" s="68" t="s">
        <v>572</v>
      </c>
      <c r="D328" s="31" t="s">
        <v>30</v>
      </c>
      <c r="E328" s="32" t="s">
        <v>30</v>
      </c>
      <c r="F328" s="32" t="s">
        <v>30</v>
      </c>
      <c r="G328" s="32" t="s">
        <v>30</v>
      </c>
      <c r="H328" s="32" t="s">
        <v>30</v>
      </c>
      <c r="I328" s="32" t="s">
        <v>30</v>
      </c>
      <c r="J328" s="32" t="s">
        <v>30</v>
      </c>
      <c r="K328" s="32" t="s">
        <v>30</v>
      </c>
      <c r="L328" s="32" t="s">
        <v>30</v>
      </c>
      <c r="M328" s="31" t="s">
        <v>30</v>
      </c>
      <c r="N328" s="43" t="s">
        <v>30</v>
      </c>
      <c r="O328" s="43" t="s">
        <v>30</v>
      </c>
      <c r="P328" s="43" t="s">
        <v>30</v>
      </c>
      <c r="Q328" s="43" t="s">
        <v>30</v>
      </c>
      <c r="R328" s="43" t="s">
        <v>30</v>
      </c>
      <c r="S328" s="43" t="s">
        <v>30</v>
      </c>
      <c r="T328" s="32" t="s">
        <v>30</v>
      </c>
      <c r="U328" s="33" t="s">
        <v>30</v>
      </c>
      <c r="V328" s="31" t="s">
        <v>30</v>
      </c>
      <c r="W328" s="32" t="s">
        <v>30</v>
      </c>
      <c r="X328" s="32" t="s">
        <v>30</v>
      </c>
      <c r="Y328" s="32" t="s">
        <v>30</v>
      </c>
      <c r="Z328" s="32" t="s">
        <v>30</v>
      </c>
      <c r="AA328" s="32" t="s">
        <v>30</v>
      </c>
      <c r="AB328" s="32" t="s">
        <v>30</v>
      </c>
      <c r="AC328" s="32" t="s">
        <v>30</v>
      </c>
      <c r="AD328" s="34" t="s">
        <v>30</v>
      </c>
      <c r="AE328" s="31" t="s">
        <v>30</v>
      </c>
      <c r="AF328" s="32" t="s">
        <v>30</v>
      </c>
      <c r="AG328" s="32" t="s">
        <v>30</v>
      </c>
      <c r="AH328" s="32" t="s">
        <v>30</v>
      </c>
      <c r="AI328" s="32" t="s">
        <v>30</v>
      </c>
      <c r="AJ328" s="165" t="s">
        <v>30</v>
      </c>
      <c r="AK328" s="32" t="s">
        <v>30</v>
      </c>
      <c r="AL328" s="32" t="s">
        <v>30</v>
      </c>
      <c r="AM328" s="33" t="s">
        <v>30</v>
      </c>
      <c r="AN328" s="31" t="s">
        <v>30</v>
      </c>
      <c r="AO328" s="32" t="s">
        <v>30</v>
      </c>
      <c r="AP328" s="32" t="s">
        <v>30</v>
      </c>
      <c r="AQ328" s="32" t="s">
        <v>30</v>
      </c>
      <c r="AR328" s="32" t="s">
        <v>30</v>
      </c>
      <c r="AS328" s="32" t="s">
        <v>30</v>
      </c>
      <c r="AT328" s="32" t="s">
        <v>30</v>
      </c>
      <c r="AU328" s="32" t="s">
        <v>30</v>
      </c>
      <c r="AV328" s="33" t="s">
        <v>30</v>
      </c>
      <c r="AW328" s="31" t="s">
        <v>30</v>
      </c>
      <c r="AX328" s="32" t="s">
        <v>30</v>
      </c>
      <c r="AY328" s="32" t="s">
        <v>30</v>
      </c>
      <c r="AZ328" s="32" t="s">
        <v>30</v>
      </c>
      <c r="BA328" s="32" t="s">
        <v>30</v>
      </c>
      <c r="BB328" s="32" t="s">
        <v>30</v>
      </c>
      <c r="BC328" s="32" t="s">
        <v>30</v>
      </c>
      <c r="BD328" s="32" t="s">
        <v>30</v>
      </c>
      <c r="BE328" s="32" t="s">
        <v>30</v>
      </c>
      <c r="BF328" s="31" t="s">
        <v>30</v>
      </c>
      <c r="BG328" s="32" t="s">
        <v>30</v>
      </c>
      <c r="BH328" s="32" t="s">
        <v>30</v>
      </c>
      <c r="BI328" s="32" t="s">
        <v>30</v>
      </c>
      <c r="BJ328" s="32" t="s">
        <v>30</v>
      </c>
      <c r="BK328" s="32" t="s">
        <v>30</v>
      </c>
      <c r="BL328" s="32" t="s">
        <v>30</v>
      </c>
      <c r="BM328" s="32" t="s">
        <v>30</v>
      </c>
      <c r="BN328" s="32" t="s">
        <v>30</v>
      </c>
      <c r="BO328" s="31" t="s">
        <v>30</v>
      </c>
      <c r="BP328" s="32" t="s">
        <v>30</v>
      </c>
      <c r="BQ328" s="32" t="s">
        <v>30</v>
      </c>
      <c r="BR328" s="32" t="s">
        <v>30</v>
      </c>
      <c r="BS328" s="32" t="s">
        <v>30</v>
      </c>
      <c r="BT328" s="32" t="s">
        <v>30</v>
      </c>
      <c r="BU328" s="32" t="s">
        <v>30</v>
      </c>
      <c r="BV328" s="32" t="s">
        <v>30</v>
      </c>
      <c r="BW328" s="33" t="s">
        <v>30</v>
      </c>
      <c r="BX328" s="31" t="s">
        <v>30</v>
      </c>
      <c r="BY328" s="32" t="s">
        <v>30</v>
      </c>
      <c r="BZ328" s="32" t="s">
        <v>30</v>
      </c>
      <c r="CA328" s="32" t="s">
        <v>30</v>
      </c>
      <c r="CB328" s="32" t="s">
        <v>30</v>
      </c>
      <c r="CC328" s="32" t="s">
        <v>30</v>
      </c>
      <c r="CD328" s="32" t="s">
        <v>30</v>
      </c>
      <c r="CE328" s="32" t="s">
        <v>30</v>
      </c>
      <c r="CF328" s="34" t="s">
        <v>30</v>
      </c>
      <c r="CG328" s="26">
        <v>1</v>
      </c>
      <c r="CH328" s="27">
        <v>5120000</v>
      </c>
      <c r="CI328" s="27">
        <v>4608000</v>
      </c>
      <c r="CJ328" s="27"/>
      <c r="CK328" s="27"/>
      <c r="CL328" s="143">
        <f t="shared" si="961"/>
        <v>7.4432292756478696E-2</v>
      </c>
      <c r="CM328" s="27">
        <f t="shared" si="962"/>
        <v>4864000</v>
      </c>
      <c r="CN328" s="27">
        <f t="shared" si="923"/>
        <v>924160</v>
      </c>
      <c r="CO328" s="28">
        <f t="shared" si="963"/>
        <v>5788160</v>
      </c>
      <c r="CP328" s="26">
        <v>1</v>
      </c>
      <c r="CQ328" s="27">
        <v>5120000</v>
      </c>
      <c r="CR328" s="27">
        <v>4608000</v>
      </c>
      <c r="CS328" s="27"/>
      <c r="CT328" s="27"/>
      <c r="CU328" s="143">
        <f t="shared" si="979"/>
        <v>7.4432292756478696E-2</v>
      </c>
      <c r="CV328" s="27">
        <f t="shared" si="964"/>
        <v>4864000</v>
      </c>
      <c r="CW328" s="28">
        <f t="shared" si="965"/>
        <v>924160</v>
      </c>
      <c r="CX328" s="29">
        <f t="shared" si="966"/>
        <v>5788160</v>
      </c>
      <c r="CY328" s="26">
        <v>1</v>
      </c>
      <c r="CZ328" s="27">
        <v>5120000</v>
      </c>
      <c r="DA328" s="27">
        <v>4608000</v>
      </c>
      <c r="DB328" s="27"/>
      <c r="DC328" s="27"/>
      <c r="DD328" s="143">
        <f t="shared" si="980"/>
        <v>7.4432292756478696E-2</v>
      </c>
      <c r="DE328" s="27">
        <f t="shared" si="967"/>
        <v>4864000</v>
      </c>
      <c r="DF328" s="27">
        <f t="shared" si="928"/>
        <v>924160</v>
      </c>
      <c r="DG328" s="28">
        <f t="shared" si="968"/>
        <v>5788160</v>
      </c>
      <c r="DH328" s="26">
        <v>1</v>
      </c>
      <c r="DI328" s="28">
        <v>5120000</v>
      </c>
      <c r="DJ328" s="28">
        <v>4608000</v>
      </c>
      <c r="DK328" s="28"/>
      <c r="DL328" s="177">
        <f t="shared" si="981"/>
        <v>7.4432292756478696E-2</v>
      </c>
      <c r="DM328" s="28">
        <f t="shared" si="969"/>
        <v>4864000</v>
      </c>
      <c r="DN328" s="28">
        <f t="shared" si="931"/>
        <v>924160</v>
      </c>
      <c r="DO328" s="30">
        <f t="shared" si="970"/>
        <v>5788160</v>
      </c>
    </row>
    <row r="329" spans="1:119" ht="21" customHeight="1" x14ac:dyDescent="0.25">
      <c r="A329" s="66" t="s">
        <v>573</v>
      </c>
      <c r="B329" s="67" t="s">
        <v>545</v>
      </c>
      <c r="C329" s="68" t="s">
        <v>574</v>
      </c>
      <c r="D329" s="26">
        <v>1</v>
      </c>
      <c r="E329" s="27">
        <v>5000000</v>
      </c>
      <c r="F329" s="27">
        <v>5750000</v>
      </c>
      <c r="G329" s="148"/>
      <c r="H329" s="148"/>
      <c r="I329" s="143">
        <f t="shared" si="942"/>
        <v>9.8666062491146178E-2</v>
      </c>
      <c r="J329" s="27">
        <f t="shared" si="972"/>
        <v>5375000</v>
      </c>
      <c r="K329" s="28">
        <f t="shared" ref="K329:K341" si="984">J329*19%</f>
        <v>1021250</v>
      </c>
      <c r="L329" s="29">
        <f t="shared" si="982"/>
        <v>6396250</v>
      </c>
      <c r="M329" s="26">
        <v>1</v>
      </c>
      <c r="N329" s="27">
        <v>5000000</v>
      </c>
      <c r="O329" s="27">
        <v>6000000</v>
      </c>
      <c r="P329" s="148"/>
      <c r="Q329" s="148"/>
      <c r="R329" s="143">
        <f t="shared" si="913"/>
        <v>0.12856486930664499</v>
      </c>
      <c r="S329" s="27">
        <f t="shared" ref="S329:S341" si="985">+AVERAGE(N329:P329)</f>
        <v>5500000</v>
      </c>
      <c r="T329" s="28">
        <f t="shared" ref="T329:T341" si="986">+S329*19%</f>
        <v>1045000</v>
      </c>
      <c r="U329" s="30">
        <f t="shared" ref="U329:U341" si="987">+T329+S329</f>
        <v>6545000</v>
      </c>
      <c r="V329" s="26">
        <v>1</v>
      </c>
      <c r="W329" s="27">
        <v>5000000</v>
      </c>
      <c r="X329" s="27">
        <v>5600000</v>
      </c>
      <c r="Y329" s="145"/>
      <c r="Z329" s="145"/>
      <c r="AA329" s="143">
        <f t="shared" si="917"/>
        <v>8.0049824285269522E-2</v>
      </c>
      <c r="AB329" s="27">
        <f t="shared" ref="AB329:AB341" si="988">+AVERAGE(W329:Y329)</f>
        <v>5300000</v>
      </c>
      <c r="AC329" s="28">
        <f t="shared" si="919"/>
        <v>1007000</v>
      </c>
      <c r="AD329" s="29">
        <f t="shared" ref="AD329:AD341" si="989">+AC329+AB329</f>
        <v>6307000</v>
      </c>
      <c r="AE329" s="26">
        <v>1</v>
      </c>
      <c r="AF329" s="27">
        <v>5000000</v>
      </c>
      <c r="AG329" s="27">
        <v>5800000</v>
      </c>
      <c r="AH329" s="145"/>
      <c r="AI329" s="145"/>
      <c r="AJ329" s="143">
        <f t="shared" si="973"/>
        <v>0.10475656017578483</v>
      </c>
      <c r="AK329" s="27">
        <f t="shared" ref="AK329:AK341" si="990">+AVERAGE(AF329:AH329)</f>
        <v>5400000</v>
      </c>
      <c r="AL329" s="28">
        <f t="shared" si="949"/>
        <v>1026000</v>
      </c>
      <c r="AM329" s="30">
        <f t="shared" ref="AM329:AM341" si="991">+AL329+AK329</f>
        <v>6426000</v>
      </c>
      <c r="AN329" s="26">
        <v>1</v>
      </c>
      <c r="AO329" s="27">
        <v>5000000</v>
      </c>
      <c r="AP329" s="27">
        <v>6000000</v>
      </c>
      <c r="AQ329" s="145"/>
      <c r="AR329" s="145"/>
      <c r="AS329" s="143">
        <f t="shared" si="974"/>
        <v>0.12856486930664499</v>
      </c>
      <c r="AT329" s="27">
        <f t="shared" ref="AT329:AT341" si="992">+AVERAGE(AO329:AQ329)</f>
        <v>5500000</v>
      </c>
      <c r="AU329" s="28">
        <f t="shared" si="937"/>
        <v>1045000</v>
      </c>
      <c r="AV329" s="30">
        <f t="shared" ref="AV329:AV341" si="993">+AU329+AT329</f>
        <v>6545000</v>
      </c>
      <c r="AW329" s="26">
        <v>1</v>
      </c>
      <c r="AX329" s="27">
        <v>5000000</v>
      </c>
      <c r="AY329" s="27">
        <v>7200000</v>
      </c>
      <c r="AZ329" s="145"/>
      <c r="BA329" s="145"/>
      <c r="BB329" s="143">
        <f t="shared" si="975"/>
        <v>0.25502211780498435</v>
      </c>
      <c r="BC329" s="27">
        <f t="shared" ref="BC329:BC341" si="994">+AVERAGE(AX329:AZ329)</f>
        <v>6100000</v>
      </c>
      <c r="BD329" s="27">
        <f t="shared" si="940"/>
        <v>1159000</v>
      </c>
      <c r="BE329" s="27">
        <f t="shared" ref="BE329:BE341" si="995">+BD329+BC329</f>
        <v>7259000</v>
      </c>
      <c r="BF329" s="26">
        <v>1</v>
      </c>
      <c r="BG329" s="27">
        <v>4000000</v>
      </c>
      <c r="BH329" s="27">
        <v>4400000</v>
      </c>
      <c r="BI329" s="145"/>
      <c r="BJ329" s="145"/>
      <c r="BK329" s="143">
        <f t="shared" si="976"/>
        <v>6.7343502970147393E-2</v>
      </c>
      <c r="BL329" s="27">
        <f t="shared" ref="BL329:BL341" si="996">+AVERAGE(BG329:BI329)</f>
        <v>4200000</v>
      </c>
      <c r="BM329" s="27">
        <f t="shared" ref="BM329:BM341" si="997">+BL329*19%</f>
        <v>798000</v>
      </c>
      <c r="BN329" s="28">
        <f t="shared" ref="BN329:BN341" si="998">+BM329+BL329</f>
        <v>4998000</v>
      </c>
      <c r="BO329" s="26">
        <v>1</v>
      </c>
      <c r="BP329" s="27">
        <v>4000000</v>
      </c>
      <c r="BQ329" s="27">
        <v>3680000</v>
      </c>
      <c r="BR329" s="148"/>
      <c r="BS329" s="148"/>
      <c r="BT329" s="143">
        <f t="shared" si="977"/>
        <v>5.892556509887896E-2</v>
      </c>
      <c r="BU329" s="27">
        <f t="shared" ref="BU329:BU341" si="999">+AVERAGE(BP329:BR329)</f>
        <v>3840000</v>
      </c>
      <c r="BV329" s="28">
        <f t="shared" si="893"/>
        <v>729600</v>
      </c>
      <c r="BW329" s="30">
        <f t="shared" ref="BW329:BW341" si="1000">+BV329+BU329</f>
        <v>4569600</v>
      </c>
      <c r="BX329" s="26">
        <v>1</v>
      </c>
      <c r="BY329" s="28">
        <v>4000000</v>
      </c>
      <c r="BZ329" s="28">
        <v>3680000</v>
      </c>
      <c r="CA329" s="156"/>
      <c r="CB329" s="156"/>
      <c r="CC329" s="177">
        <f t="shared" si="978"/>
        <v>5.892556509887896E-2</v>
      </c>
      <c r="CD329" s="27">
        <f t="shared" ref="CD329:CD341" si="1001">+AVERAGE(BY329:CA329)</f>
        <v>3840000</v>
      </c>
      <c r="CE329" s="28">
        <f t="shared" si="896"/>
        <v>729600</v>
      </c>
      <c r="CF329" s="29">
        <f t="shared" ref="CF329:CF341" si="1002">+CE329+CD329</f>
        <v>4569600</v>
      </c>
      <c r="CG329" s="26">
        <v>1</v>
      </c>
      <c r="CH329" s="27">
        <v>3200000</v>
      </c>
      <c r="CI329" s="27">
        <v>2880000</v>
      </c>
      <c r="CJ329" s="148"/>
      <c r="CK329" s="148"/>
      <c r="CL329" s="143">
        <f t="shared" si="961"/>
        <v>7.4432292756478682E-2</v>
      </c>
      <c r="CM329" s="27">
        <f t="shared" si="962"/>
        <v>3040000</v>
      </c>
      <c r="CN329" s="27">
        <f t="shared" si="923"/>
        <v>577600</v>
      </c>
      <c r="CO329" s="28">
        <f t="shared" si="963"/>
        <v>3617600</v>
      </c>
      <c r="CP329" s="26">
        <v>1</v>
      </c>
      <c r="CQ329" s="27">
        <v>3200000</v>
      </c>
      <c r="CR329" s="27">
        <v>2880000</v>
      </c>
      <c r="CS329" s="148"/>
      <c r="CT329" s="148"/>
      <c r="CU329" s="143">
        <f t="shared" si="979"/>
        <v>7.4432292756478682E-2</v>
      </c>
      <c r="CV329" s="27">
        <f t="shared" si="964"/>
        <v>3040000</v>
      </c>
      <c r="CW329" s="28">
        <f t="shared" si="965"/>
        <v>577600</v>
      </c>
      <c r="CX329" s="29">
        <f t="shared" si="966"/>
        <v>3617600</v>
      </c>
      <c r="CY329" s="26">
        <v>1</v>
      </c>
      <c r="CZ329" s="27">
        <v>3200000</v>
      </c>
      <c r="DA329" s="27">
        <v>2880000</v>
      </c>
      <c r="DB329" s="133"/>
      <c r="DC329" s="133"/>
      <c r="DD329" s="143">
        <f t="shared" si="980"/>
        <v>7.4432292756478682E-2</v>
      </c>
      <c r="DE329" s="27">
        <f t="shared" si="967"/>
        <v>3040000</v>
      </c>
      <c r="DF329" s="27">
        <f t="shared" si="928"/>
        <v>577600</v>
      </c>
      <c r="DG329" s="28">
        <f t="shared" si="968"/>
        <v>3617600</v>
      </c>
      <c r="DH329" s="26">
        <v>1</v>
      </c>
      <c r="DI329" s="28">
        <v>3200000</v>
      </c>
      <c r="DJ329" s="28">
        <v>2880000</v>
      </c>
      <c r="DK329" s="182"/>
      <c r="DL329" s="177">
        <f t="shared" si="981"/>
        <v>7.4432292756478682E-2</v>
      </c>
      <c r="DM329" s="28">
        <f t="shared" si="969"/>
        <v>3040000</v>
      </c>
      <c r="DN329" s="28">
        <f t="shared" si="931"/>
        <v>577600</v>
      </c>
      <c r="DO329" s="30">
        <f t="shared" si="970"/>
        <v>3617600</v>
      </c>
    </row>
    <row r="330" spans="1:119" ht="21" customHeight="1" x14ac:dyDescent="0.25">
      <c r="A330" s="66" t="s">
        <v>575</v>
      </c>
      <c r="B330" s="67" t="s">
        <v>545</v>
      </c>
      <c r="C330" s="68" t="s">
        <v>576</v>
      </c>
      <c r="D330" s="26">
        <v>1</v>
      </c>
      <c r="E330" s="27">
        <v>2500000</v>
      </c>
      <c r="F330" s="27">
        <v>2875000</v>
      </c>
      <c r="G330" s="148"/>
      <c r="H330" s="148"/>
      <c r="I330" s="143">
        <f t="shared" si="942"/>
        <v>9.8666062491146178E-2</v>
      </c>
      <c r="J330" s="27">
        <f t="shared" si="972"/>
        <v>2687500</v>
      </c>
      <c r="K330" s="28">
        <f t="shared" si="984"/>
        <v>510625</v>
      </c>
      <c r="L330" s="29">
        <f t="shared" si="982"/>
        <v>3198125</v>
      </c>
      <c r="M330" s="26">
        <v>1</v>
      </c>
      <c r="N330" s="27">
        <v>2500000</v>
      </c>
      <c r="O330" s="27">
        <v>3000000</v>
      </c>
      <c r="P330" s="148"/>
      <c r="Q330" s="148"/>
      <c r="R330" s="143">
        <f t="shared" si="913"/>
        <v>0.12856486930664499</v>
      </c>
      <c r="S330" s="27">
        <f t="shared" si="985"/>
        <v>2750000</v>
      </c>
      <c r="T330" s="28">
        <f t="shared" si="986"/>
        <v>522500</v>
      </c>
      <c r="U330" s="30">
        <f t="shared" si="987"/>
        <v>3272500</v>
      </c>
      <c r="V330" s="26">
        <v>1</v>
      </c>
      <c r="W330" s="27">
        <v>2500000</v>
      </c>
      <c r="X330" s="27">
        <v>2800000</v>
      </c>
      <c r="Y330" s="145"/>
      <c r="Z330" s="145"/>
      <c r="AA330" s="143">
        <f t="shared" si="917"/>
        <v>8.0049824285269522E-2</v>
      </c>
      <c r="AB330" s="27">
        <f t="shared" si="988"/>
        <v>2650000</v>
      </c>
      <c r="AC330" s="28">
        <f t="shared" si="919"/>
        <v>503500</v>
      </c>
      <c r="AD330" s="29">
        <f t="shared" si="989"/>
        <v>3153500</v>
      </c>
      <c r="AE330" s="26">
        <v>1</v>
      </c>
      <c r="AF330" s="27">
        <v>2500000</v>
      </c>
      <c r="AG330" s="27">
        <v>2900000</v>
      </c>
      <c r="AH330" s="145"/>
      <c r="AI330" s="145"/>
      <c r="AJ330" s="143">
        <f t="shared" si="973"/>
        <v>0.10475656017578483</v>
      </c>
      <c r="AK330" s="27">
        <f t="shared" si="990"/>
        <v>2700000</v>
      </c>
      <c r="AL330" s="28">
        <f t="shared" si="949"/>
        <v>513000</v>
      </c>
      <c r="AM330" s="30">
        <f t="shared" si="991"/>
        <v>3213000</v>
      </c>
      <c r="AN330" s="26">
        <v>1</v>
      </c>
      <c r="AO330" s="27">
        <v>2500000</v>
      </c>
      <c r="AP330" s="27">
        <v>3000000</v>
      </c>
      <c r="AQ330" s="145"/>
      <c r="AR330" s="145"/>
      <c r="AS330" s="143">
        <f t="shared" si="974"/>
        <v>0.12856486930664499</v>
      </c>
      <c r="AT330" s="27">
        <f t="shared" si="992"/>
        <v>2750000</v>
      </c>
      <c r="AU330" s="28">
        <f t="shared" si="937"/>
        <v>522500</v>
      </c>
      <c r="AV330" s="30">
        <f t="shared" si="993"/>
        <v>3272500</v>
      </c>
      <c r="AW330" s="26">
        <v>1</v>
      </c>
      <c r="AX330" s="27">
        <v>2500000</v>
      </c>
      <c r="AY330" s="27">
        <v>3600000</v>
      </c>
      <c r="AZ330" s="145"/>
      <c r="BA330" s="145"/>
      <c r="BB330" s="143">
        <f t="shared" si="975"/>
        <v>0.25502211780498435</v>
      </c>
      <c r="BC330" s="27">
        <f t="shared" si="994"/>
        <v>3050000</v>
      </c>
      <c r="BD330" s="27">
        <f t="shared" si="940"/>
        <v>579500</v>
      </c>
      <c r="BE330" s="27">
        <f t="shared" si="995"/>
        <v>3629500</v>
      </c>
      <c r="BF330" s="26">
        <v>1</v>
      </c>
      <c r="BG330" s="27">
        <v>2000000</v>
      </c>
      <c r="BH330" s="27">
        <v>2200000</v>
      </c>
      <c r="BI330" s="145"/>
      <c r="BJ330" s="145"/>
      <c r="BK330" s="143">
        <f t="shared" si="976"/>
        <v>6.7343502970147393E-2</v>
      </c>
      <c r="BL330" s="27">
        <f t="shared" si="996"/>
        <v>2100000</v>
      </c>
      <c r="BM330" s="27">
        <f t="shared" si="997"/>
        <v>399000</v>
      </c>
      <c r="BN330" s="28">
        <f t="shared" si="998"/>
        <v>2499000</v>
      </c>
      <c r="BO330" s="26">
        <v>1</v>
      </c>
      <c r="BP330" s="27">
        <v>2000000</v>
      </c>
      <c r="BQ330" s="27">
        <v>1840000</v>
      </c>
      <c r="BR330" s="148"/>
      <c r="BS330" s="148"/>
      <c r="BT330" s="143">
        <f t="shared" si="977"/>
        <v>5.892556509887896E-2</v>
      </c>
      <c r="BU330" s="27">
        <f t="shared" si="999"/>
        <v>1920000</v>
      </c>
      <c r="BV330" s="28">
        <f t="shared" si="893"/>
        <v>364800</v>
      </c>
      <c r="BW330" s="30">
        <f t="shared" si="1000"/>
        <v>2284800</v>
      </c>
      <c r="BX330" s="26">
        <v>1</v>
      </c>
      <c r="BY330" s="28">
        <v>2000000</v>
      </c>
      <c r="BZ330" s="28">
        <v>1840000</v>
      </c>
      <c r="CA330" s="156"/>
      <c r="CB330" s="156"/>
      <c r="CC330" s="177">
        <f t="shared" si="978"/>
        <v>5.892556509887896E-2</v>
      </c>
      <c r="CD330" s="27">
        <f t="shared" si="1001"/>
        <v>1920000</v>
      </c>
      <c r="CE330" s="28">
        <f t="shared" si="896"/>
        <v>364800</v>
      </c>
      <c r="CF330" s="29">
        <f t="shared" si="1002"/>
        <v>2284800</v>
      </c>
      <c r="CG330" s="26">
        <v>1</v>
      </c>
      <c r="CH330" s="27">
        <v>1600000</v>
      </c>
      <c r="CI330" s="27">
        <v>1440000</v>
      </c>
      <c r="CJ330" s="148"/>
      <c r="CK330" s="148"/>
      <c r="CL330" s="143">
        <f t="shared" si="961"/>
        <v>7.4432292756478682E-2</v>
      </c>
      <c r="CM330" s="27">
        <f t="shared" si="962"/>
        <v>1520000</v>
      </c>
      <c r="CN330" s="27">
        <f t="shared" si="923"/>
        <v>288800</v>
      </c>
      <c r="CO330" s="28">
        <f t="shared" si="963"/>
        <v>1808800</v>
      </c>
      <c r="CP330" s="26">
        <v>1</v>
      </c>
      <c r="CQ330" s="27">
        <v>1600000</v>
      </c>
      <c r="CR330" s="27">
        <v>1440000</v>
      </c>
      <c r="CS330" s="148"/>
      <c r="CT330" s="148"/>
      <c r="CU330" s="143">
        <f t="shared" si="979"/>
        <v>7.4432292756478682E-2</v>
      </c>
      <c r="CV330" s="27">
        <f t="shared" si="964"/>
        <v>1520000</v>
      </c>
      <c r="CW330" s="28">
        <f t="shared" si="965"/>
        <v>288800</v>
      </c>
      <c r="CX330" s="29">
        <f t="shared" si="966"/>
        <v>1808800</v>
      </c>
      <c r="CY330" s="26">
        <v>1</v>
      </c>
      <c r="CZ330" s="27">
        <v>1600000</v>
      </c>
      <c r="DA330" s="27">
        <v>1440000</v>
      </c>
      <c r="DB330" s="133"/>
      <c r="DC330" s="133"/>
      <c r="DD330" s="143">
        <f t="shared" si="980"/>
        <v>7.4432292756478682E-2</v>
      </c>
      <c r="DE330" s="27">
        <f t="shared" si="967"/>
        <v>1520000</v>
      </c>
      <c r="DF330" s="27">
        <f t="shared" si="928"/>
        <v>288800</v>
      </c>
      <c r="DG330" s="28">
        <f t="shared" si="968"/>
        <v>1808800</v>
      </c>
      <c r="DH330" s="26">
        <v>1</v>
      </c>
      <c r="DI330" s="28">
        <v>1600000</v>
      </c>
      <c r="DJ330" s="28">
        <v>1440000</v>
      </c>
      <c r="DK330" s="182"/>
      <c r="DL330" s="177">
        <f t="shared" si="981"/>
        <v>7.4432292756478682E-2</v>
      </c>
      <c r="DM330" s="28">
        <f t="shared" si="969"/>
        <v>1520000</v>
      </c>
      <c r="DN330" s="28">
        <f t="shared" si="931"/>
        <v>288800</v>
      </c>
      <c r="DO330" s="30">
        <f t="shared" si="970"/>
        <v>1808800</v>
      </c>
    </row>
    <row r="331" spans="1:119" ht="21" customHeight="1" x14ac:dyDescent="0.25">
      <c r="A331" s="66" t="s">
        <v>577</v>
      </c>
      <c r="B331" s="67" t="s">
        <v>545</v>
      </c>
      <c r="C331" s="68" t="s">
        <v>578</v>
      </c>
      <c r="D331" s="26">
        <v>1</v>
      </c>
      <c r="E331" s="27">
        <v>2500000</v>
      </c>
      <c r="F331" s="27">
        <v>2875000</v>
      </c>
      <c r="G331" s="148"/>
      <c r="H331" s="148"/>
      <c r="I331" s="143">
        <f t="shared" si="942"/>
        <v>9.8666062491146178E-2</v>
      </c>
      <c r="J331" s="27">
        <f t="shared" si="972"/>
        <v>2687500</v>
      </c>
      <c r="K331" s="28">
        <f t="shared" si="984"/>
        <v>510625</v>
      </c>
      <c r="L331" s="29">
        <f t="shared" si="982"/>
        <v>3198125</v>
      </c>
      <c r="M331" s="26">
        <v>1</v>
      </c>
      <c r="N331" s="27">
        <v>2500000</v>
      </c>
      <c r="O331" s="27">
        <v>3000000</v>
      </c>
      <c r="P331" s="148"/>
      <c r="Q331" s="148"/>
      <c r="R331" s="143">
        <f t="shared" si="913"/>
        <v>0.12856486930664499</v>
      </c>
      <c r="S331" s="27">
        <f t="shared" si="985"/>
        <v>2750000</v>
      </c>
      <c r="T331" s="28">
        <f t="shared" si="986"/>
        <v>522500</v>
      </c>
      <c r="U331" s="30">
        <f t="shared" si="987"/>
        <v>3272500</v>
      </c>
      <c r="V331" s="26">
        <v>1</v>
      </c>
      <c r="W331" s="27">
        <v>2500000</v>
      </c>
      <c r="X331" s="27">
        <v>2800000</v>
      </c>
      <c r="Y331" s="145"/>
      <c r="Z331" s="145"/>
      <c r="AA331" s="143">
        <f t="shared" si="917"/>
        <v>8.0049824285269522E-2</v>
      </c>
      <c r="AB331" s="27">
        <f t="shared" si="988"/>
        <v>2650000</v>
      </c>
      <c r="AC331" s="28">
        <f t="shared" si="919"/>
        <v>503500</v>
      </c>
      <c r="AD331" s="29">
        <f t="shared" si="989"/>
        <v>3153500</v>
      </c>
      <c r="AE331" s="26">
        <v>1</v>
      </c>
      <c r="AF331" s="27">
        <v>2500000</v>
      </c>
      <c r="AG331" s="27">
        <v>2900000</v>
      </c>
      <c r="AH331" s="145"/>
      <c r="AI331" s="145"/>
      <c r="AJ331" s="143">
        <f t="shared" si="973"/>
        <v>0.10475656017578483</v>
      </c>
      <c r="AK331" s="27">
        <f t="shared" si="990"/>
        <v>2700000</v>
      </c>
      <c r="AL331" s="28">
        <f t="shared" si="949"/>
        <v>513000</v>
      </c>
      <c r="AM331" s="30">
        <f t="shared" si="991"/>
        <v>3213000</v>
      </c>
      <c r="AN331" s="26">
        <v>1</v>
      </c>
      <c r="AO331" s="27">
        <v>2500000</v>
      </c>
      <c r="AP331" s="27">
        <v>3000000</v>
      </c>
      <c r="AQ331" s="145"/>
      <c r="AR331" s="145"/>
      <c r="AS331" s="143">
        <f t="shared" si="974"/>
        <v>0.12856486930664499</v>
      </c>
      <c r="AT331" s="27">
        <f t="shared" si="992"/>
        <v>2750000</v>
      </c>
      <c r="AU331" s="28">
        <f t="shared" si="937"/>
        <v>522500</v>
      </c>
      <c r="AV331" s="30">
        <f t="shared" si="993"/>
        <v>3272500</v>
      </c>
      <c r="AW331" s="26">
        <v>1</v>
      </c>
      <c r="AX331" s="27">
        <v>2500000</v>
      </c>
      <c r="AY331" s="27">
        <v>3600000</v>
      </c>
      <c r="AZ331" s="145"/>
      <c r="BA331" s="145"/>
      <c r="BB331" s="143">
        <f t="shared" si="975"/>
        <v>0.25502211780498435</v>
      </c>
      <c r="BC331" s="27">
        <f t="shared" si="994"/>
        <v>3050000</v>
      </c>
      <c r="BD331" s="27">
        <f t="shared" si="940"/>
        <v>579500</v>
      </c>
      <c r="BE331" s="27">
        <f t="shared" si="995"/>
        <v>3629500</v>
      </c>
      <c r="BF331" s="26">
        <v>1</v>
      </c>
      <c r="BG331" s="27">
        <v>2000000</v>
      </c>
      <c r="BH331" s="27">
        <v>2200000</v>
      </c>
      <c r="BI331" s="145"/>
      <c r="BJ331" s="145"/>
      <c r="BK331" s="143">
        <f t="shared" si="976"/>
        <v>6.7343502970147393E-2</v>
      </c>
      <c r="BL331" s="27">
        <f t="shared" si="996"/>
        <v>2100000</v>
      </c>
      <c r="BM331" s="27">
        <f t="shared" si="997"/>
        <v>399000</v>
      </c>
      <c r="BN331" s="28">
        <f t="shared" si="998"/>
        <v>2499000</v>
      </c>
      <c r="BO331" s="26">
        <v>1</v>
      </c>
      <c r="BP331" s="27">
        <v>2000000</v>
      </c>
      <c r="BQ331" s="27">
        <v>1840000</v>
      </c>
      <c r="BR331" s="148"/>
      <c r="BS331" s="148"/>
      <c r="BT331" s="143">
        <f t="shared" si="977"/>
        <v>5.892556509887896E-2</v>
      </c>
      <c r="BU331" s="27">
        <f t="shared" si="999"/>
        <v>1920000</v>
      </c>
      <c r="BV331" s="28">
        <f t="shared" si="893"/>
        <v>364800</v>
      </c>
      <c r="BW331" s="30">
        <f t="shared" si="1000"/>
        <v>2284800</v>
      </c>
      <c r="BX331" s="26">
        <v>1</v>
      </c>
      <c r="BY331" s="28">
        <v>2000000</v>
      </c>
      <c r="BZ331" s="28">
        <v>1840000</v>
      </c>
      <c r="CA331" s="156"/>
      <c r="CB331" s="156"/>
      <c r="CC331" s="177">
        <f t="shared" si="978"/>
        <v>5.892556509887896E-2</v>
      </c>
      <c r="CD331" s="27">
        <f t="shared" si="1001"/>
        <v>1920000</v>
      </c>
      <c r="CE331" s="28">
        <f t="shared" si="896"/>
        <v>364800</v>
      </c>
      <c r="CF331" s="29">
        <f t="shared" si="1002"/>
        <v>2284800</v>
      </c>
      <c r="CG331" s="26">
        <v>1</v>
      </c>
      <c r="CH331" s="27">
        <v>1600000</v>
      </c>
      <c r="CI331" s="27">
        <v>1440000</v>
      </c>
      <c r="CJ331" s="148"/>
      <c r="CK331" s="148"/>
      <c r="CL331" s="143">
        <f t="shared" si="961"/>
        <v>7.4432292756478682E-2</v>
      </c>
      <c r="CM331" s="27">
        <f t="shared" si="962"/>
        <v>1520000</v>
      </c>
      <c r="CN331" s="27">
        <f t="shared" si="923"/>
        <v>288800</v>
      </c>
      <c r="CO331" s="28">
        <f t="shared" si="963"/>
        <v>1808800</v>
      </c>
      <c r="CP331" s="26">
        <v>1</v>
      </c>
      <c r="CQ331" s="27">
        <v>1600000</v>
      </c>
      <c r="CR331" s="27">
        <v>1440000</v>
      </c>
      <c r="CS331" s="148"/>
      <c r="CT331" s="148"/>
      <c r="CU331" s="143">
        <f t="shared" si="979"/>
        <v>7.4432292756478682E-2</v>
      </c>
      <c r="CV331" s="27">
        <f t="shared" si="964"/>
        <v>1520000</v>
      </c>
      <c r="CW331" s="28">
        <f t="shared" si="965"/>
        <v>288800</v>
      </c>
      <c r="CX331" s="29">
        <f t="shared" si="966"/>
        <v>1808800</v>
      </c>
      <c r="CY331" s="26">
        <v>1</v>
      </c>
      <c r="CZ331" s="27">
        <v>1600000</v>
      </c>
      <c r="DA331" s="27">
        <v>1440000</v>
      </c>
      <c r="DB331" s="133"/>
      <c r="DC331" s="133"/>
      <c r="DD331" s="143">
        <f t="shared" si="980"/>
        <v>7.4432292756478682E-2</v>
      </c>
      <c r="DE331" s="27">
        <f t="shared" si="967"/>
        <v>1520000</v>
      </c>
      <c r="DF331" s="27">
        <f t="shared" si="928"/>
        <v>288800</v>
      </c>
      <c r="DG331" s="28">
        <f t="shared" si="968"/>
        <v>1808800</v>
      </c>
      <c r="DH331" s="26">
        <v>1</v>
      </c>
      <c r="DI331" s="28">
        <v>1600000</v>
      </c>
      <c r="DJ331" s="28">
        <v>1440000</v>
      </c>
      <c r="DK331" s="182"/>
      <c r="DL331" s="177">
        <f t="shared" si="981"/>
        <v>7.4432292756478682E-2</v>
      </c>
      <c r="DM331" s="28">
        <f t="shared" si="969"/>
        <v>1520000</v>
      </c>
      <c r="DN331" s="28">
        <f t="shared" si="931"/>
        <v>288800</v>
      </c>
      <c r="DO331" s="30">
        <f t="shared" si="970"/>
        <v>1808800</v>
      </c>
    </row>
    <row r="332" spans="1:119" ht="21" customHeight="1" x14ac:dyDescent="0.25">
      <c r="A332" s="66" t="s">
        <v>579</v>
      </c>
      <c r="B332" s="67" t="s">
        <v>545</v>
      </c>
      <c r="C332" s="68" t="s">
        <v>580</v>
      </c>
      <c r="D332" s="26">
        <v>1</v>
      </c>
      <c r="E332" s="27">
        <v>2800000</v>
      </c>
      <c r="F332" s="27">
        <v>3220000</v>
      </c>
      <c r="G332" s="148"/>
      <c r="H332" s="148"/>
      <c r="I332" s="143">
        <f t="shared" si="942"/>
        <v>9.866606249114615E-2</v>
      </c>
      <c r="J332" s="27">
        <f t="shared" si="972"/>
        <v>3010000</v>
      </c>
      <c r="K332" s="28">
        <f t="shared" si="984"/>
        <v>571900</v>
      </c>
      <c r="L332" s="29">
        <f t="shared" si="982"/>
        <v>3581900</v>
      </c>
      <c r="M332" s="26">
        <v>1</v>
      </c>
      <c r="N332" s="27">
        <v>2800000</v>
      </c>
      <c r="O332" s="27">
        <v>3360000</v>
      </c>
      <c r="P332" s="148"/>
      <c r="Q332" s="148"/>
      <c r="R332" s="143">
        <f t="shared" si="913"/>
        <v>0.12856486930664499</v>
      </c>
      <c r="S332" s="27">
        <f t="shared" si="985"/>
        <v>3080000</v>
      </c>
      <c r="T332" s="28">
        <f t="shared" si="986"/>
        <v>585200</v>
      </c>
      <c r="U332" s="30">
        <f t="shared" si="987"/>
        <v>3665200</v>
      </c>
      <c r="V332" s="26">
        <v>1</v>
      </c>
      <c r="W332" s="27">
        <v>2800000</v>
      </c>
      <c r="X332" s="27">
        <v>3136000</v>
      </c>
      <c r="Y332" s="145"/>
      <c r="Z332" s="145"/>
      <c r="AA332" s="143">
        <f t="shared" si="917"/>
        <v>8.0049824285269536E-2</v>
      </c>
      <c r="AB332" s="27">
        <f t="shared" si="988"/>
        <v>2968000</v>
      </c>
      <c r="AC332" s="28">
        <f t="shared" si="919"/>
        <v>563920</v>
      </c>
      <c r="AD332" s="29">
        <f t="shared" si="989"/>
        <v>3531920</v>
      </c>
      <c r="AE332" s="26">
        <v>1</v>
      </c>
      <c r="AF332" s="27">
        <v>2800000</v>
      </c>
      <c r="AG332" s="27">
        <v>3248000</v>
      </c>
      <c r="AH332" s="145"/>
      <c r="AI332" s="145"/>
      <c r="AJ332" s="143">
        <f t="shared" si="973"/>
        <v>0.10475656017578482</v>
      </c>
      <c r="AK332" s="27">
        <f t="shared" si="990"/>
        <v>3024000</v>
      </c>
      <c r="AL332" s="28">
        <f t="shared" si="949"/>
        <v>574560</v>
      </c>
      <c r="AM332" s="30">
        <f t="shared" si="991"/>
        <v>3598560</v>
      </c>
      <c r="AN332" s="26">
        <v>1</v>
      </c>
      <c r="AO332" s="27">
        <v>2800000</v>
      </c>
      <c r="AP332" s="27">
        <v>3360000</v>
      </c>
      <c r="AQ332" s="145"/>
      <c r="AR332" s="145"/>
      <c r="AS332" s="143">
        <f t="shared" si="974"/>
        <v>0.12856486930664499</v>
      </c>
      <c r="AT332" s="27">
        <f t="shared" si="992"/>
        <v>3080000</v>
      </c>
      <c r="AU332" s="28">
        <f t="shared" si="937"/>
        <v>585200</v>
      </c>
      <c r="AV332" s="30">
        <f t="shared" si="993"/>
        <v>3665200</v>
      </c>
      <c r="AW332" s="26">
        <v>1</v>
      </c>
      <c r="AX332" s="27">
        <v>2800000</v>
      </c>
      <c r="AY332" s="27">
        <v>4032000</v>
      </c>
      <c r="AZ332" s="145"/>
      <c r="BA332" s="145"/>
      <c r="BB332" s="143">
        <f t="shared" si="975"/>
        <v>0.25502211780498435</v>
      </c>
      <c r="BC332" s="27">
        <f t="shared" si="994"/>
        <v>3416000</v>
      </c>
      <c r="BD332" s="27">
        <f t="shared" si="940"/>
        <v>649040</v>
      </c>
      <c r="BE332" s="27">
        <f t="shared" si="995"/>
        <v>4065040</v>
      </c>
      <c r="BF332" s="26">
        <v>1</v>
      </c>
      <c r="BG332" s="27">
        <v>2240000</v>
      </c>
      <c r="BH332" s="27">
        <v>2464000</v>
      </c>
      <c r="BI332" s="145"/>
      <c r="BJ332" s="145"/>
      <c r="BK332" s="143">
        <f t="shared" si="976"/>
        <v>6.7343502970147379E-2</v>
      </c>
      <c r="BL332" s="27">
        <f t="shared" si="996"/>
        <v>2352000</v>
      </c>
      <c r="BM332" s="27">
        <f t="shared" si="997"/>
        <v>446880</v>
      </c>
      <c r="BN332" s="28">
        <f t="shared" si="998"/>
        <v>2798880</v>
      </c>
      <c r="BO332" s="26">
        <v>1</v>
      </c>
      <c r="BP332" s="27">
        <v>2240000</v>
      </c>
      <c r="BQ332" s="27">
        <v>2060800</v>
      </c>
      <c r="BR332" s="148"/>
      <c r="BS332" s="148"/>
      <c r="BT332" s="143">
        <f t="shared" si="977"/>
        <v>5.892556509887896E-2</v>
      </c>
      <c r="BU332" s="27">
        <f t="shared" si="999"/>
        <v>2150400</v>
      </c>
      <c r="BV332" s="28">
        <f t="shared" si="893"/>
        <v>408576</v>
      </c>
      <c r="BW332" s="30">
        <f t="shared" si="1000"/>
        <v>2558976</v>
      </c>
      <c r="BX332" s="26">
        <v>1</v>
      </c>
      <c r="BY332" s="28">
        <v>2240000</v>
      </c>
      <c r="BZ332" s="28">
        <v>2060800</v>
      </c>
      <c r="CA332" s="156"/>
      <c r="CB332" s="156"/>
      <c r="CC332" s="177">
        <f t="shared" si="978"/>
        <v>5.892556509887896E-2</v>
      </c>
      <c r="CD332" s="27">
        <f t="shared" si="1001"/>
        <v>2150400</v>
      </c>
      <c r="CE332" s="28">
        <f t="shared" si="896"/>
        <v>408576</v>
      </c>
      <c r="CF332" s="29">
        <f t="shared" si="1002"/>
        <v>2558976</v>
      </c>
      <c r="CG332" s="26">
        <v>1</v>
      </c>
      <c r="CH332" s="27">
        <v>1792000</v>
      </c>
      <c r="CI332" s="27">
        <v>1612800</v>
      </c>
      <c r="CJ332" s="148"/>
      <c r="CK332" s="148"/>
      <c r="CL332" s="143">
        <f t="shared" si="961"/>
        <v>7.4432292756478696E-2</v>
      </c>
      <c r="CM332" s="27">
        <f t="shared" si="962"/>
        <v>1702400</v>
      </c>
      <c r="CN332" s="27">
        <f t="shared" si="923"/>
        <v>323456</v>
      </c>
      <c r="CO332" s="28">
        <f t="shared" si="963"/>
        <v>2025856</v>
      </c>
      <c r="CP332" s="26">
        <v>1</v>
      </c>
      <c r="CQ332" s="27">
        <v>1792000</v>
      </c>
      <c r="CR332" s="27">
        <v>1612800</v>
      </c>
      <c r="CS332" s="148"/>
      <c r="CT332" s="148"/>
      <c r="CU332" s="143">
        <f t="shared" si="979"/>
        <v>7.4432292756478696E-2</v>
      </c>
      <c r="CV332" s="27">
        <f t="shared" si="964"/>
        <v>1702400</v>
      </c>
      <c r="CW332" s="28">
        <f t="shared" si="965"/>
        <v>323456</v>
      </c>
      <c r="CX332" s="29">
        <f t="shared" si="966"/>
        <v>2025856</v>
      </c>
      <c r="CY332" s="26">
        <v>1</v>
      </c>
      <c r="CZ332" s="27">
        <v>1792000</v>
      </c>
      <c r="DA332" s="27">
        <v>1612800</v>
      </c>
      <c r="DB332" s="133"/>
      <c r="DC332" s="133"/>
      <c r="DD332" s="143">
        <f t="shared" si="980"/>
        <v>7.4432292756478696E-2</v>
      </c>
      <c r="DE332" s="27">
        <f t="shared" si="967"/>
        <v>1702400</v>
      </c>
      <c r="DF332" s="27">
        <f t="shared" si="928"/>
        <v>323456</v>
      </c>
      <c r="DG332" s="28">
        <f t="shared" si="968"/>
        <v>2025856</v>
      </c>
      <c r="DH332" s="26">
        <v>1</v>
      </c>
      <c r="DI332" s="28">
        <v>1792000</v>
      </c>
      <c r="DJ332" s="28">
        <v>1612800</v>
      </c>
      <c r="DK332" s="182"/>
      <c r="DL332" s="177">
        <f t="shared" si="981"/>
        <v>7.4432292756478696E-2</v>
      </c>
      <c r="DM332" s="28">
        <f t="shared" si="969"/>
        <v>1702400</v>
      </c>
      <c r="DN332" s="28">
        <f t="shared" si="931"/>
        <v>323456</v>
      </c>
      <c r="DO332" s="30">
        <f t="shared" si="970"/>
        <v>2025856</v>
      </c>
    </row>
    <row r="333" spans="1:119" ht="21" customHeight="1" x14ac:dyDescent="0.25">
      <c r="A333" s="66" t="s">
        <v>581</v>
      </c>
      <c r="B333" s="67" t="s">
        <v>545</v>
      </c>
      <c r="C333" s="68" t="s">
        <v>582</v>
      </c>
      <c r="D333" s="26">
        <v>1</v>
      </c>
      <c r="E333" s="27">
        <v>2500000</v>
      </c>
      <c r="F333" s="27">
        <v>2875000</v>
      </c>
      <c r="G333" s="148"/>
      <c r="H333" s="148"/>
      <c r="I333" s="143">
        <f t="shared" si="942"/>
        <v>9.8666062491146178E-2</v>
      </c>
      <c r="J333" s="27">
        <f t="shared" si="972"/>
        <v>2687500</v>
      </c>
      <c r="K333" s="28">
        <f t="shared" si="984"/>
        <v>510625</v>
      </c>
      <c r="L333" s="29">
        <f t="shared" si="982"/>
        <v>3198125</v>
      </c>
      <c r="M333" s="26">
        <v>1</v>
      </c>
      <c r="N333" s="27">
        <v>2500000</v>
      </c>
      <c r="O333" s="27">
        <v>3000000</v>
      </c>
      <c r="P333" s="148"/>
      <c r="Q333" s="148"/>
      <c r="R333" s="143">
        <f t="shared" si="913"/>
        <v>0.12856486930664499</v>
      </c>
      <c r="S333" s="27">
        <f t="shared" si="985"/>
        <v>2750000</v>
      </c>
      <c r="T333" s="28">
        <f t="shared" si="986"/>
        <v>522500</v>
      </c>
      <c r="U333" s="30">
        <f t="shared" si="987"/>
        <v>3272500</v>
      </c>
      <c r="V333" s="26">
        <v>1</v>
      </c>
      <c r="W333" s="27">
        <v>2500000</v>
      </c>
      <c r="X333" s="27">
        <v>2800000</v>
      </c>
      <c r="Y333" s="145"/>
      <c r="Z333" s="145"/>
      <c r="AA333" s="143">
        <f t="shared" si="917"/>
        <v>8.0049824285269522E-2</v>
      </c>
      <c r="AB333" s="27">
        <f t="shared" si="988"/>
        <v>2650000</v>
      </c>
      <c r="AC333" s="28">
        <f t="shared" si="919"/>
        <v>503500</v>
      </c>
      <c r="AD333" s="29">
        <f t="shared" si="989"/>
        <v>3153500</v>
      </c>
      <c r="AE333" s="26">
        <v>1</v>
      </c>
      <c r="AF333" s="27">
        <v>2500000</v>
      </c>
      <c r="AG333" s="27">
        <v>2900000</v>
      </c>
      <c r="AH333" s="145"/>
      <c r="AI333" s="145"/>
      <c r="AJ333" s="143">
        <f t="shared" si="973"/>
        <v>0.10475656017578483</v>
      </c>
      <c r="AK333" s="27">
        <f t="shared" si="990"/>
        <v>2700000</v>
      </c>
      <c r="AL333" s="28">
        <f t="shared" si="949"/>
        <v>513000</v>
      </c>
      <c r="AM333" s="30">
        <f t="shared" si="991"/>
        <v>3213000</v>
      </c>
      <c r="AN333" s="26">
        <v>1</v>
      </c>
      <c r="AO333" s="27">
        <v>2500000</v>
      </c>
      <c r="AP333" s="27">
        <v>3000000</v>
      </c>
      <c r="AQ333" s="145"/>
      <c r="AR333" s="145"/>
      <c r="AS333" s="143">
        <f t="shared" si="974"/>
        <v>0.12856486930664499</v>
      </c>
      <c r="AT333" s="27">
        <f t="shared" si="992"/>
        <v>2750000</v>
      </c>
      <c r="AU333" s="28">
        <f t="shared" si="937"/>
        <v>522500</v>
      </c>
      <c r="AV333" s="30">
        <f t="shared" si="993"/>
        <v>3272500</v>
      </c>
      <c r="AW333" s="26">
        <v>1</v>
      </c>
      <c r="AX333" s="27">
        <v>2500000</v>
      </c>
      <c r="AY333" s="27">
        <v>3600000</v>
      </c>
      <c r="AZ333" s="145"/>
      <c r="BA333" s="145"/>
      <c r="BB333" s="143">
        <f t="shared" si="975"/>
        <v>0.25502211780498435</v>
      </c>
      <c r="BC333" s="27">
        <f t="shared" si="994"/>
        <v>3050000</v>
      </c>
      <c r="BD333" s="27">
        <f t="shared" si="940"/>
        <v>579500</v>
      </c>
      <c r="BE333" s="27">
        <f t="shared" si="995"/>
        <v>3629500</v>
      </c>
      <c r="BF333" s="26">
        <v>1</v>
      </c>
      <c r="BG333" s="27">
        <v>2000000</v>
      </c>
      <c r="BH333" s="27">
        <v>2200000</v>
      </c>
      <c r="BI333" s="145"/>
      <c r="BJ333" s="145"/>
      <c r="BK333" s="143">
        <f t="shared" si="976"/>
        <v>6.7343502970147393E-2</v>
      </c>
      <c r="BL333" s="27">
        <f t="shared" si="996"/>
        <v>2100000</v>
      </c>
      <c r="BM333" s="27">
        <f t="shared" si="997"/>
        <v>399000</v>
      </c>
      <c r="BN333" s="28">
        <f t="shared" si="998"/>
        <v>2499000</v>
      </c>
      <c r="BO333" s="26">
        <v>1</v>
      </c>
      <c r="BP333" s="27">
        <v>2000000</v>
      </c>
      <c r="BQ333" s="27">
        <v>1840000</v>
      </c>
      <c r="BR333" s="148"/>
      <c r="BS333" s="148"/>
      <c r="BT333" s="143">
        <f t="shared" si="977"/>
        <v>5.892556509887896E-2</v>
      </c>
      <c r="BU333" s="27">
        <f t="shared" si="999"/>
        <v>1920000</v>
      </c>
      <c r="BV333" s="28">
        <f t="shared" si="893"/>
        <v>364800</v>
      </c>
      <c r="BW333" s="30">
        <f t="shared" si="1000"/>
        <v>2284800</v>
      </c>
      <c r="BX333" s="26">
        <v>1</v>
      </c>
      <c r="BY333" s="28">
        <v>2000000</v>
      </c>
      <c r="BZ333" s="28">
        <v>1840000</v>
      </c>
      <c r="CA333" s="156"/>
      <c r="CB333" s="156"/>
      <c r="CC333" s="177">
        <f t="shared" si="978"/>
        <v>5.892556509887896E-2</v>
      </c>
      <c r="CD333" s="27">
        <f t="shared" si="1001"/>
        <v>1920000</v>
      </c>
      <c r="CE333" s="28">
        <f t="shared" si="896"/>
        <v>364800</v>
      </c>
      <c r="CF333" s="29">
        <f t="shared" si="1002"/>
        <v>2284800</v>
      </c>
      <c r="CG333" s="26">
        <v>1</v>
      </c>
      <c r="CH333" s="27">
        <v>1600000</v>
      </c>
      <c r="CI333" s="27">
        <v>1440000</v>
      </c>
      <c r="CJ333" s="148"/>
      <c r="CK333" s="148"/>
      <c r="CL333" s="143">
        <f t="shared" si="961"/>
        <v>7.4432292756478682E-2</v>
      </c>
      <c r="CM333" s="27">
        <f t="shared" si="962"/>
        <v>1520000</v>
      </c>
      <c r="CN333" s="27">
        <f t="shared" si="923"/>
        <v>288800</v>
      </c>
      <c r="CO333" s="28">
        <f t="shared" si="963"/>
        <v>1808800</v>
      </c>
      <c r="CP333" s="26">
        <v>1</v>
      </c>
      <c r="CQ333" s="27">
        <v>1600000</v>
      </c>
      <c r="CR333" s="27">
        <v>1440000</v>
      </c>
      <c r="CS333" s="148"/>
      <c r="CT333" s="148"/>
      <c r="CU333" s="143">
        <f t="shared" si="979"/>
        <v>7.4432292756478682E-2</v>
      </c>
      <c r="CV333" s="27">
        <f t="shared" si="964"/>
        <v>1520000</v>
      </c>
      <c r="CW333" s="28">
        <f t="shared" si="965"/>
        <v>288800</v>
      </c>
      <c r="CX333" s="29">
        <f t="shared" si="966"/>
        <v>1808800</v>
      </c>
      <c r="CY333" s="26">
        <v>1</v>
      </c>
      <c r="CZ333" s="27">
        <v>1600000</v>
      </c>
      <c r="DA333" s="27">
        <v>1440000</v>
      </c>
      <c r="DB333" s="133"/>
      <c r="DC333" s="133"/>
      <c r="DD333" s="143">
        <f t="shared" si="980"/>
        <v>7.4432292756478682E-2</v>
      </c>
      <c r="DE333" s="27">
        <f t="shared" si="967"/>
        <v>1520000</v>
      </c>
      <c r="DF333" s="27">
        <f t="shared" si="928"/>
        <v>288800</v>
      </c>
      <c r="DG333" s="28">
        <f t="shared" si="968"/>
        <v>1808800</v>
      </c>
      <c r="DH333" s="26">
        <v>1</v>
      </c>
      <c r="DI333" s="28">
        <v>1600000</v>
      </c>
      <c r="DJ333" s="28">
        <v>1440000</v>
      </c>
      <c r="DK333" s="182"/>
      <c r="DL333" s="177">
        <f t="shared" si="981"/>
        <v>7.4432292756478682E-2</v>
      </c>
      <c r="DM333" s="28">
        <f t="shared" si="969"/>
        <v>1520000</v>
      </c>
      <c r="DN333" s="28">
        <f t="shared" si="931"/>
        <v>288800</v>
      </c>
      <c r="DO333" s="30">
        <f t="shared" si="970"/>
        <v>1808800</v>
      </c>
    </row>
    <row r="334" spans="1:119" ht="21" customHeight="1" x14ac:dyDescent="0.25">
      <c r="A334" s="66" t="s">
        <v>583</v>
      </c>
      <c r="B334" s="67" t="s">
        <v>545</v>
      </c>
      <c r="C334" s="68" t="s">
        <v>584</v>
      </c>
      <c r="D334" s="26">
        <v>1</v>
      </c>
      <c r="E334" s="27">
        <v>2500000</v>
      </c>
      <c r="F334" s="27">
        <v>2875000</v>
      </c>
      <c r="G334" s="148"/>
      <c r="H334" s="148"/>
      <c r="I334" s="143">
        <f t="shared" si="942"/>
        <v>9.8666062491146178E-2</v>
      </c>
      <c r="J334" s="27">
        <f t="shared" si="972"/>
        <v>2687500</v>
      </c>
      <c r="K334" s="28">
        <f t="shared" si="984"/>
        <v>510625</v>
      </c>
      <c r="L334" s="29">
        <f t="shared" si="982"/>
        <v>3198125</v>
      </c>
      <c r="M334" s="26">
        <v>1</v>
      </c>
      <c r="N334" s="27">
        <v>2500000</v>
      </c>
      <c r="O334" s="27">
        <v>3000000</v>
      </c>
      <c r="P334" s="148"/>
      <c r="Q334" s="148"/>
      <c r="R334" s="143">
        <f t="shared" si="913"/>
        <v>0.12856486930664499</v>
      </c>
      <c r="S334" s="27">
        <f t="shared" si="985"/>
        <v>2750000</v>
      </c>
      <c r="T334" s="28">
        <f t="shared" si="986"/>
        <v>522500</v>
      </c>
      <c r="U334" s="30">
        <f t="shared" si="987"/>
        <v>3272500</v>
      </c>
      <c r="V334" s="26">
        <v>1</v>
      </c>
      <c r="W334" s="27">
        <v>2500000</v>
      </c>
      <c r="X334" s="27">
        <v>2800000</v>
      </c>
      <c r="Y334" s="145"/>
      <c r="Z334" s="145"/>
      <c r="AA334" s="143">
        <f t="shared" si="917"/>
        <v>8.0049824285269522E-2</v>
      </c>
      <c r="AB334" s="27">
        <f t="shared" si="988"/>
        <v>2650000</v>
      </c>
      <c r="AC334" s="28">
        <f t="shared" si="919"/>
        <v>503500</v>
      </c>
      <c r="AD334" s="29">
        <f t="shared" si="989"/>
        <v>3153500</v>
      </c>
      <c r="AE334" s="26">
        <v>1</v>
      </c>
      <c r="AF334" s="27">
        <v>2500000</v>
      </c>
      <c r="AG334" s="27">
        <v>2900000</v>
      </c>
      <c r="AH334" s="145"/>
      <c r="AI334" s="145"/>
      <c r="AJ334" s="143">
        <f t="shared" si="973"/>
        <v>0.10475656017578483</v>
      </c>
      <c r="AK334" s="27">
        <f t="shared" si="990"/>
        <v>2700000</v>
      </c>
      <c r="AL334" s="28">
        <f t="shared" si="949"/>
        <v>513000</v>
      </c>
      <c r="AM334" s="30">
        <f t="shared" si="991"/>
        <v>3213000</v>
      </c>
      <c r="AN334" s="26">
        <v>1</v>
      </c>
      <c r="AO334" s="27">
        <v>2500000</v>
      </c>
      <c r="AP334" s="27">
        <v>3000000</v>
      </c>
      <c r="AQ334" s="145"/>
      <c r="AR334" s="145"/>
      <c r="AS334" s="143">
        <f t="shared" si="974"/>
        <v>0.12856486930664499</v>
      </c>
      <c r="AT334" s="27">
        <f t="shared" si="992"/>
        <v>2750000</v>
      </c>
      <c r="AU334" s="28">
        <f t="shared" si="937"/>
        <v>522500</v>
      </c>
      <c r="AV334" s="30">
        <f t="shared" si="993"/>
        <v>3272500</v>
      </c>
      <c r="AW334" s="26">
        <v>1</v>
      </c>
      <c r="AX334" s="27">
        <v>2500000</v>
      </c>
      <c r="AY334" s="27">
        <v>3600000</v>
      </c>
      <c r="AZ334" s="145"/>
      <c r="BA334" s="145"/>
      <c r="BB334" s="143">
        <f t="shared" si="975"/>
        <v>0.25502211780498435</v>
      </c>
      <c r="BC334" s="27">
        <f t="shared" si="994"/>
        <v>3050000</v>
      </c>
      <c r="BD334" s="27">
        <f t="shared" si="940"/>
        <v>579500</v>
      </c>
      <c r="BE334" s="27">
        <f t="shared" si="995"/>
        <v>3629500</v>
      </c>
      <c r="BF334" s="26">
        <v>1</v>
      </c>
      <c r="BG334" s="27">
        <v>2000000</v>
      </c>
      <c r="BH334" s="27">
        <v>2200000</v>
      </c>
      <c r="BI334" s="145"/>
      <c r="BJ334" s="145"/>
      <c r="BK334" s="143">
        <f t="shared" si="976"/>
        <v>6.7343502970147393E-2</v>
      </c>
      <c r="BL334" s="27">
        <f t="shared" si="996"/>
        <v>2100000</v>
      </c>
      <c r="BM334" s="27">
        <f t="shared" si="997"/>
        <v>399000</v>
      </c>
      <c r="BN334" s="28">
        <f t="shared" si="998"/>
        <v>2499000</v>
      </c>
      <c r="BO334" s="26">
        <v>1</v>
      </c>
      <c r="BP334" s="27">
        <v>2000000</v>
      </c>
      <c r="BQ334" s="27">
        <v>1840000</v>
      </c>
      <c r="BR334" s="148"/>
      <c r="BS334" s="148"/>
      <c r="BT334" s="143">
        <f t="shared" si="977"/>
        <v>5.892556509887896E-2</v>
      </c>
      <c r="BU334" s="27">
        <f t="shared" si="999"/>
        <v>1920000</v>
      </c>
      <c r="BV334" s="28">
        <f t="shared" ref="BV334:BV341" si="1003">+BU334*19%</f>
        <v>364800</v>
      </c>
      <c r="BW334" s="30">
        <f t="shared" si="1000"/>
        <v>2284800</v>
      </c>
      <c r="BX334" s="26">
        <v>1</v>
      </c>
      <c r="BY334" s="28">
        <v>2000000</v>
      </c>
      <c r="BZ334" s="28">
        <v>1840000</v>
      </c>
      <c r="CA334" s="156"/>
      <c r="CB334" s="156"/>
      <c r="CC334" s="177">
        <f t="shared" si="978"/>
        <v>5.892556509887896E-2</v>
      </c>
      <c r="CD334" s="27">
        <f t="shared" si="1001"/>
        <v>1920000</v>
      </c>
      <c r="CE334" s="28">
        <f t="shared" ref="CE334:CE341" si="1004">+CD334*19%</f>
        <v>364800</v>
      </c>
      <c r="CF334" s="29">
        <f t="shared" si="1002"/>
        <v>2284800</v>
      </c>
      <c r="CG334" s="26">
        <v>1</v>
      </c>
      <c r="CH334" s="27">
        <v>1600000</v>
      </c>
      <c r="CI334" s="27">
        <v>1440000</v>
      </c>
      <c r="CJ334" s="148"/>
      <c r="CK334" s="148"/>
      <c r="CL334" s="143">
        <f t="shared" si="961"/>
        <v>7.4432292756478682E-2</v>
      </c>
      <c r="CM334" s="27">
        <f t="shared" si="962"/>
        <v>1520000</v>
      </c>
      <c r="CN334" s="27">
        <f t="shared" si="923"/>
        <v>288800</v>
      </c>
      <c r="CO334" s="28">
        <f t="shared" si="963"/>
        <v>1808800</v>
      </c>
      <c r="CP334" s="26">
        <v>1</v>
      </c>
      <c r="CQ334" s="27">
        <v>1600000</v>
      </c>
      <c r="CR334" s="27">
        <v>1440000</v>
      </c>
      <c r="CS334" s="148"/>
      <c r="CT334" s="148"/>
      <c r="CU334" s="143">
        <f t="shared" si="979"/>
        <v>7.4432292756478682E-2</v>
      </c>
      <c r="CV334" s="27">
        <f t="shared" si="964"/>
        <v>1520000</v>
      </c>
      <c r="CW334" s="28">
        <f t="shared" si="965"/>
        <v>288800</v>
      </c>
      <c r="CX334" s="29">
        <f t="shared" si="966"/>
        <v>1808800</v>
      </c>
      <c r="CY334" s="26">
        <v>1</v>
      </c>
      <c r="CZ334" s="27">
        <v>1600000</v>
      </c>
      <c r="DA334" s="27">
        <v>1440000</v>
      </c>
      <c r="DB334" s="133"/>
      <c r="DC334" s="133"/>
      <c r="DD334" s="143">
        <f t="shared" si="980"/>
        <v>7.4432292756478682E-2</v>
      </c>
      <c r="DE334" s="27">
        <f t="shared" si="967"/>
        <v>1520000</v>
      </c>
      <c r="DF334" s="27">
        <f t="shared" si="928"/>
        <v>288800</v>
      </c>
      <c r="DG334" s="28">
        <f t="shared" si="968"/>
        <v>1808800</v>
      </c>
      <c r="DH334" s="26">
        <v>1</v>
      </c>
      <c r="DI334" s="28">
        <v>1600000</v>
      </c>
      <c r="DJ334" s="28">
        <v>1440000</v>
      </c>
      <c r="DK334" s="182"/>
      <c r="DL334" s="177">
        <f t="shared" si="981"/>
        <v>7.4432292756478682E-2</v>
      </c>
      <c r="DM334" s="28">
        <f t="shared" si="969"/>
        <v>1520000</v>
      </c>
      <c r="DN334" s="28">
        <f t="shared" si="931"/>
        <v>288800</v>
      </c>
      <c r="DO334" s="30">
        <f t="shared" si="970"/>
        <v>1808800</v>
      </c>
    </row>
    <row r="335" spans="1:119" ht="21" customHeight="1" x14ac:dyDescent="0.25">
      <c r="A335" s="66" t="s">
        <v>585</v>
      </c>
      <c r="B335" s="67" t="s">
        <v>545</v>
      </c>
      <c r="C335" s="68" t="s">
        <v>586</v>
      </c>
      <c r="D335" s="26">
        <v>1</v>
      </c>
      <c r="E335" s="27">
        <v>2800000</v>
      </c>
      <c r="F335" s="27">
        <v>3220000</v>
      </c>
      <c r="G335" s="148"/>
      <c r="H335" s="148"/>
      <c r="I335" s="143">
        <f t="shared" si="942"/>
        <v>9.866606249114615E-2</v>
      </c>
      <c r="J335" s="27">
        <f t="shared" si="972"/>
        <v>3010000</v>
      </c>
      <c r="K335" s="28">
        <f t="shared" si="984"/>
        <v>571900</v>
      </c>
      <c r="L335" s="29">
        <f t="shared" si="982"/>
        <v>3581900</v>
      </c>
      <c r="M335" s="26">
        <v>1</v>
      </c>
      <c r="N335" s="27">
        <v>2800000</v>
      </c>
      <c r="O335" s="27">
        <v>3360000</v>
      </c>
      <c r="P335" s="148"/>
      <c r="Q335" s="148"/>
      <c r="R335" s="143">
        <f t="shared" si="913"/>
        <v>0.12856486930664499</v>
      </c>
      <c r="S335" s="27">
        <f t="shared" si="985"/>
        <v>3080000</v>
      </c>
      <c r="T335" s="28">
        <f t="shared" si="986"/>
        <v>585200</v>
      </c>
      <c r="U335" s="30">
        <f t="shared" si="987"/>
        <v>3665200</v>
      </c>
      <c r="V335" s="26">
        <v>1</v>
      </c>
      <c r="W335" s="27">
        <v>2800000</v>
      </c>
      <c r="X335" s="27">
        <v>3136000</v>
      </c>
      <c r="Y335" s="145"/>
      <c r="Z335" s="145"/>
      <c r="AA335" s="143">
        <f t="shared" si="917"/>
        <v>8.0049824285269536E-2</v>
      </c>
      <c r="AB335" s="27">
        <f t="shared" si="988"/>
        <v>2968000</v>
      </c>
      <c r="AC335" s="28">
        <f t="shared" si="919"/>
        <v>563920</v>
      </c>
      <c r="AD335" s="29">
        <f t="shared" si="989"/>
        <v>3531920</v>
      </c>
      <c r="AE335" s="26">
        <v>1</v>
      </c>
      <c r="AF335" s="27">
        <v>2800000</v>
      </c>
      <c r="AG335" s="27">
        <v>3248000</v>
      </c>
      <c r="AH335" s="145"/>
      <c r="AI335" s="145"/>
      <c r="AJ335" s="143">
        <f t="shared" si="973"/>
        <v>0.10475656017578482</v>
      </c>
      <c r="AK335" s="27">
        <f t="shared" si="990"/>
        <v>3024000</v>
      </c>
      <c r="AL335" s="28">
        <f t="shared" si="949"/>
        <v>574560</v>
      </c>
      <c r="AM335" s="30">
        <f t="shared" si="991"/>
        <v>3598560</v>
      </c>
      <c r="AN335" s="26">
        <v>1</v>
      </c>
      <c r="AO335" s="27">
        <v>2800000</v>
      </c>
      <c r="AP335" s="27">
        <v>3360000</v>
      </c>
      <c r="AQ335" s="145"/>
      <c r="AR335" s="145"/>
      <c r="AS335" s="143">
        <f t="shared" si="974"/>
        <v>0.12856486930664499</v>
      </c>
      <c r="AT335" s="27">
        <f t="shared" si="992"/>
        <v>3080000</v>
      </c>
      <c r="AU335" s="28">
        <f t="shared" si="937"/>
        <v>585200</v>
      </c>
      <c r="AV335" s="30">
        <f t="shared" si="993"/>
        <v>3665200</v>
      </c>
      <c r="AW335" s="26">
        <v>1</v>
      </c>
      <c r="AX335" s="27">
        <v>2800000</v>
      </c>
      <c r="AY335" s="27">
        <v>4032000</v>
      </c>
      <c r="AZ335" s="145"/>
      <c r="BA335" s="145"/>
      <c r="BB335" s="143">
        <f t="shared" si="975"/>
        <v>0.25502211780498435</v>
      </c>
      <c r="BC335" s="27">
        <f t="shared" si="994"/>
        <v>3416000</v>
      </c>
      <c r="BD335" s="27">
        <f t="shared" si="940"/>
        <v>649040</v>
      </c>
      <c r="BE335" s="27">
        <f t="shared" si="995"/>
        <v>4065040</v>
      </c>
      <c r="BF335" s="26">
        <v>1</v>
      </c>
      <c r="BG335" s="27">
        <v>2240000</v>
      </c>
      <c r="BH335" s="27">
        <v>2464000</v>
      </c>
      <c r="BI335" s="145"/>
      <c r="BJ335" s="145"/>
      <c r="BK335" s="143">
        <f t="shared" si="976"/>
        <v>6.7343502970147379E-2</v>
      </c>
      <c r="BL335" s="27">
        <f t="shared" si="996"/>
        <v>2352000</v>
      </c>
      <c r="BM335" s="27">
        <f t="shared" si="997"/>
        <v>446880</v>
      </c>
      <c r="BN335" s="28">
        <f t="shared" si="998"/>
        <v>2798880</v>
      </c>
      <c r="BO335" s="26">
        <v>1</v>
      </c>
      <c r="BP335" s="27">
        <v>2240000</v>
      </c>
      <c r="BQ335" s="27">
        <v>2060800</v>
      </c>
      <c r="BR335" s="148"/>
      <c r="BS335" s="148"/>
      <c r="BT335" s="143">
        <f t="shared" si="977"/>
        <v>5.892556509887896E-2</v>
      </c>
      <c r="BU335" s="27">
        <f t="shared" si="999"/>
        <v>2150400</v>
      </c>
      <c r="BV335" s="28">
        <f t="shared" si="1003"/>
        <v>408576</v>
      </c>
      <c r="BW335" s="30">
        <f t="shared" si="1000"/>
        <v>2558976</v>
      </c>
      <c r="BX335" s="26">
        <v>1</v>
      </c>
      <c r="BY335" s="28">
        <v>2240000</v>
      </c>
      <c r="BZ335" s="28">
        <v>2060800</v>
      </c>
      <c r="CA335" s="156"/>
      <c r="CB335" s="156"/>
      <c r="CC335" s="177">
        <f t="shared" si="978"/>
        <v>5.892556509887896E-2</v>
      </c>
      <c r="CD335" s="27">
        <f t="shared" si="1001"/>
        <v>2150400</v>
      </c>
      <c r="CE335" s="28">
        <f t="shared" si="1004"/>
        <v>408576</v>
      </c>
      <c r="CF335" s="29">
        <f t="shared" si="1002"/>
        <v>2558976</v>
      </c>
      <c r="CG335" s="26">
        <v>1</v>
      </c>
      <c r="CH335" s="27">
        <v>1792000</v>
      </c>
      <c r="CI335" s="27">
        <v>1612800</v>
      </c>
      <c r="CJ335" s="148"/>
      <c r="CK335" s="148"/>
      <c r="CL335" s="143">
        <f t="shared" si="961"/>
        <v>7.4432292756478696E-2</v>
      </c>
      <c r="CM335" s="27">
        <f t="shared" si="962"/>
        <v>1702400</v>
      </c>
      <c r="CN335" s="27">
        <f t="shared" si="923"/>
        <v>323456</v>
      </c>
      <c r="CO335" s="28">
        <f t="shared" si="963"/>
        <v>2025856</v>
      </c>
      <c r="CP335" s="26">
        <v>1</v>
      </c>
      <c r="CQ335" s="27">
        <v>1792000</v>
      </c>
      <c r="CR335" s="27">
        <v>1612800</v>
      </c>
      <c r="CS335" s="148"/>
      <c r="CT335" s="148"/>
      <c r="CU335" s="143">
        <f t="shared" si="979"/>
        <v>7.4432292756478696E-2</v>
      </c>
      <c r="CV335" s="27">
        <f t="shared" si="964"/>
        <v>1702400</v>
      </c>
      <c r="CW335" s="28">
        <f t="shared" si="965"/>
        <v>323456</v>
      </c>
      <c r="CX335" s="29">
        <f t="shared" si="966"/>
        <v>2025856</v>
      </c>
      <c r="CY335" s="26">
        <v>1</v>
      </c>
      <c r="CZ335" s="27">
        <v>1792000</v>
      </c>
      <c r="DA335" s="27">
        <v>1612800</v>
      </c>
      <c r="DB335" s="133"/>
      <c r="DC335" s="133"/>
      <c r="DD335" s="143">
        <f t="shared" si="980"/>
        <v>7.4432292756478696E-2</v>
      </c>
      <c r="DE335" s="27">
        <f t="shared" si="967"/>
        <v>1702400</v>
      </c>
      <c r="DF335" s="27">
        <f t="shared" si="928"/>
        <v>323456</v>
      </c>
      <c r="DG335" s="28">
        <f t="shared" si="968"/>
        <v>2025856</v>
      </c>
      <c r="DH335" s="26">
        <v>1</v>
      </c>
      <c r="DI335" s="28">
        <v>1792000</v>
      </c>
      <c r="DJ335" s="28">
        <v>1612800</v>
      </c>
      <c r="DK335" s="182"/>
      <c r="DL335" s="177">
        <f t="shared" si="981"/>
        <v>7.4432292756478696E-2</v>
      </c>
      <c r="DM335" s="28">
        <f t="shared" si="969"/>
        <v>1702400</v>
      </c>
      <c r="DN335" s="28">
        <f t="shared" si="931"/>
        <v>323456</v>
      </c>
      <c r="DO335" s="30">
        <f t="shared" si="970"/>
        <v>2025856</v>
      </c>
    </row>
    <row r="336" spans="1:119" ht="21" customHeight="1" x14ac:dyDescent="0.25">
      <c r="A336" s="66" t="s">
        <v>587</v>
      </c>
      <c r="B336" s="67" t="s">
        <v>545</v>
      </c>
      <c r="C336" s="68" t="s">
        <v>588</v>
      </c>
      <c r="D336" s="26">
        <v>1</v>
      </c>
      <c r="E336" s="27">
        <v>2500000</v>
      </c>
      <c r="F336" s="27">
        <v>2875000</v>
      </c>
      <c r="G336" s="148"/>
      <c r="H336" s="148"/>
      <c r="I336" s="143">
        <f t="shared" si="942"/>
        <v>9.8666062491146178E-2</v>
      </c>
      <c r="J336" s="27">
        <f t="shared" si="972"/>
        <v>2687500</v>
      </c>
      <c r="K336" s="28">
        <f t="shared" si="984"/>
        <v>510625</v>
      </c>
      <c r="L336" s="29">
        <f t="shared" si="982"/>
        <v>3198125</v>
      </c>
      <c r="M336" s="26">
        <v>1</v>
      </c>
      <c r="N336" s="27">
        <v>2500000</v>
      </c>
      <c r="O336" s="27">
        <v>3000000</v>
      </c>
      <c r="P336" s="148"/>
      <c r="Q336" s="148"/>
      <c r="R336" s="143">
        <f t="shared" si="913"/>
        <v>0.12856486930664499</v>
      </c>
      <c r="S336" s="27">
        <f t="shared" si="985"/>
        <v>2750000</v>
      </c>
      <c r="T336" s="28">
        <f t="shared" si="986"/>
        <v>522500</v>
      </c>
      <c r="U336" s="30">
        <f t="shared" si="987"/>
        <v>3272500</v>
      </c>
      <c r="V336" s="26">
        <v>1</v>
      </c>
      <c r="W336" s="27">
        <v>2500000</v>
      </c>
      <c r="X336" s="27">
        <v>2800000</v>
      </c>
      <c r="Y336" s="145"/>
      <c r="Z336" s="145"/>
      <c r="AA336" s="143">
        <f t="shared" si="917"/>
        <v>8.0049824285269522E-2</v>
      </c>
      <c r="AB336" s="27">
        <f t="shared" si="988"/>
        <v>2650000</v>
      </c>
      <c r="AC336" s="28">
        <f t="shared" si="919"/>
        <v>503500</v>
      </c>
      <c r="AD336" s="29">
        <f t="shared" si="989"/>
        <v>3153500</v>
      </c>
      <c r="AE336" s="26">
        <v>1</v>
      </c>
      <c r="AF336" s="27">
        <v>2500000</v>
      </c>
      <c r="AG336" s="27">
        <v>2900000</v>
      </c>
      <c r="AH336" s="145"/>
      <c r="AI336" s="145"/>
      <c r="AJ336" s="143">
        <f t="shared" si="973"/>
        <v>0.10475656017578483</v>
      </c>
      <c r="AK336" s="27">
        <f t="shared" si="990"/>
        <v>2700000</v>
      </c>
      <c r="AL336" s="28">
        <f t="shared" si="949"/>
        <v>513000</v>
      </c>
      <c r="AM336" s="30">
        <f t="shared" si="991"/>
        <v>3213000</v>
      </c>
      <c r="AN336" s="26">
        <v>1</v>
      </c>
      <c r="AO336" s="27">
        <v>2500000</v>
      </c>
      <c r="AP336" s="27">
        <v>3000000</v>
      </c>
      <c r="AQ336" s="145"/>
      <c r="AR336" s="145"/>
      <c r="AS336" s="143">
        <f t="shared" si="974"/>
        <v>0.12856486930664499</v>
      </c>
      <c r="AT336" s="27">
        <f t="shared" si="992"/>
        <v>2750000</v>
      </c>
      <c r="AU336" s="28">
        <f t="shared" si="937"/>
        <v>522500</v>
      </c>
      <c r="AV336" s="30">
        <f t="shared" si="993"/>
        <v>3272500</v>
      </c>
      <c r="AW336" s="26">
        <v>1</v>
      </c>
      <c r="AX336" s="27">
        <v>2500000</v>
      </c>
      <c r="AY336" s="27">
        <v>3600000</v>
      </c>
      <c r="AZ336" s="145"/>
      <c r="BA336" s="145"/>
      <c r="BB336" s="143">
        <f t="shared" si="975"/>
        <v>0.25502211780498435</v>
      </c>
      <c r="BC336" s="27">
        <f t="shared" si="994"/>
        <v>3050000</v>
      </c>
      <c r="BD336" s="27">
        <f t="shared" si="940"/>
        <v>579500</v>
      </c>
      <c r="BE336" s="27">
        <f t="shared" si="995"/>
        <v>3629500</v>
      </c>
      <c r="BF336" s="26">
        <v>1</v>
      </c>
      <c r="BG336" s="27">
        <v>2000000</v>
      </c>
      <c r="BH336" s="27">
        <v>2200000</v>
      </c>
      <c r="BI336" s="145"/>
      <c r="BJ336" s="145"/>
      <c r="BK336" s="143">
        <f t="shared" si="976"/>
        <v>6.7343502970147393E-2</v>
      </c>
      <c r="BL336" s="27">
        <f t="shared" si="996"/>
        <v>2100000</v>
      </c>
      <c r="BM336" s="27">
        <f t="shared" si="997"/>
        <v>399000</v>
      </c>
      <c r="BN336" s="28">
        <f t="shared" si="998"/>
        <v>2499000</v>
      </c>
      <c r="BO336" s="26">
        <v>1</v>
      </c>
      <c r="BP336" s="27">
        <v>2000000</v>
      </c>
      <c r="BQ336" s="27">
        <v>1840000</v>
      </c>
      <c r="BR336" s="148"/>
      <c r="BS336" s="148"/>
      <c r="BT336" s="143">
        <f t="shared" si="977"/>
        <v>5.892556509887896E-2</v>
      </c>
      <c r="BU336" s="27">
        <f t="shared" si="999"/>
        <v>1920000</v>
      </c>
      <c r="BV336" s="28">
        <f t="shared" si="1003"/>
        <v>364800</v>
      </c>
      <c r="BW336" s="30">
        <f t="shared" si="1000"/>
        <v>2284800</v>
      </c>
      <c r="BX336" s="26">
        <v>1</v>
      </c>
      <c r="BY336" s="28">
        <v>2000000</v>
      </c>
      <c r="BZ336" s="28">
        <v>1840000</v>
      </c>
      <c r="CA336" s="156"/>
      <c r="CB336" s="156"/>
      <c r="CC336" s="177">
        <f t="shared" si="978"/>
        <v>5.892556509887896E-2</v>
      </c>
      <c r="CD336" s="27">
        <f t="shared" si="1001"/>
        <v>1920000</v>
      </c>
      <c r="CE336" s="28">
        <f t="shared" si="1004"/>
        <v>364800</v>
      </c>
      <c r="CF336" s="29">
        <f t="shared" si="1002"/>
        <v>2284800</v>
      </c>
      <c r="CG336" s="26">
        <v>1</v>
      </c>
      <c r="CH336" s="27">
        <v>1600000</v>
      </c>
      <c r="CI336" s="27">
        <v>1440000</v>
      </c>
      <c r="CJ336" s="148"/>
      <c r="CK336" s="148"/>
      <c r="CL336" s="143">
        <f t="shared" si="961"/>
        <v>7.4432292756478682E-2</v>
      </c>
      <c r="CM336" s="27">
        <f t="shared" si="962"/>
        <v>1520000</v>
      </c>
      <c r="CN336" s="27">
        <f t="shared" si="923"/>
        <v>288800</v>
      </c>
      <c r="CO336" s="28">
        <f t="shared" si="963"/>
        <v>1808800</v>
      </c>
      <c r="CP336" s="26">
        <v>1</v>
      </c>
      <c r="CQ336" s="27">
        <v>1600000</v>
      </c>
      <c r="CR336" s="27">
        <v>1440000</v>
      </c>
      <c r="CS336" s="148"/>
      <c r="CT336" s="148"/>
      <c r="CU336" s="143">
        <f t="shared" si="979"/>
        <v>7.4432292756478682E-2</v>
      </c>
      <c r="CV336" s="27">
        <f t="shared" si="964"/>
        <v>1520000</v>
      </c>
      <c r="CW336" s="28">
        <f t="shared" si="965"/>
        <v>288800</v>
      </c>
      <c r="CX336" s="29">
        <f t="shared" si="966"/>
        <v>1808800</v>
      </c>
      <c r="CY336" s="26">
        <v>1</v>
      </c>
      <c r="CZ336" s="27">
        <v>1600000</v>
      </c>
      <c r="DA336" s="27">
        <v>1440000</v>
      </c>
      <c r="DB336" s="133"/>
      <c r="DC336" s="133"/>
      <c r="DD336" s="143">
        <f t="shared" si="980"/>
        <v>7.4432292756478682E-2</v>
      </c>
      <c r="DE336" s="27">
        <f t="shared" si="967"/>
        <v>1520000</v>
      </c>
      <c r="DF336" s="27">
        <f t="shared" si="928"/>
        <v>288800</v>
      </c>
      <c r="DG336" s="28">
        <f t="shared" si="968"/>
        <v>1808800</v>
      </c>
      <c r="DH336" s="26">
        <v>1</v>
      </c>
      <c r="DI336" s="28">
        <v>1600000</v>
      </c>
      <c r="DJ336" s="28">
        <v>1440000</v>
      </c>
      <c r="DK336" s="182"/>
      <c r="DL336" s="177">
        <f t="shared" si="981"/>
        <v>7.4432292756478682E-2</v>
      </c>
      <c r="DM336" s="28">
        <f t="shared" si="969"/>
        <v>1520000</v>
      </c>
      <c r="DN336" s="28">
        <f t="shared" si="931"/>
        <v>288800</v>
      </c>
      <c r="DO336" s="30">
        <f t="shared" si="970"/>
        <v>1808800</v>
      </c>
    </row>
    <row r="337" spans="1:119" ht="21" customHeight="1" x14ac:dyDescent="0.25">
      <c r="A337" s="66" t="s">
        <v>589</v>
      </c>
      <c r="B337" s="67" t="s">
        <v>545</v>
      </c>
      <c r="C337" s="68" t="s">
        <v>590</v>
      </c>
      <c r="D337" s="26">
        <v>1</v>
      </c>
      <c r="E337" s="27">
        <v>2500000</v>
      </c>
      <c r="F337" s="27">
        <v>2875000</v>
      </c>
      <c r="G337" s="148"/>
      <c r="H337" s="148"/>
      <c r="I337" s="143">
        <f t="shared" si="942"/>
        <v>9.8666062491146178E-2</v>
      </c>
      <c r="J337" s="27">
        <f t="shared" si="972"/>
        <v>2687500</v>
      </c>
      <c r="K337" s="28">
        <f t="shared" si="984"/>
        <v>510625</v>
      </c>
      <c r="L337" s="29">
        <f t="shared" si="982"/>
        <v>3198125</v>
      </c>
      <c r="M337" s="26">
        <v>1</v>
      </c>
      <c r="N337" s="27">
        <v>2500000</v>
      </c>
      <c r="O337" s="27">
        <v>3000000</v>
      </c>
      <c r="P337" s="148"/>
      <c r="Q337" s="148"/>
      <c r="R337" s="143">
        <f t="shared" si="913"/>
        <v>0.12856486930664499</v>
      </c>
      <c r="S337" s="27">
        <f t="shared" si="985"/>
        <v>2750000</v>
      </c>
      <c r="T337" s="28">
        <f t="shared" si="986"/>
        <v>522500</v>
      </c>
      <c r="U337" s="30">
        <f t="shared" si="987"/>
        <v>3272500</v>
      </c>
      <c r="V337" s="26">
        <v>1</v>
      </c>
      <c r="W337" s="27">
        <v>2500000</v>
      </c>
      <c r="X337" s="27">
        <v>2800000</v>
      </c>
      <c r="Y337" s="145"/>
      <c r="Z337" s="145"/>
      <c r="AA337" s="143">
        <f t="shared" si="917"/>
        <v>8.0049824285269522E-2</v>
      </c>
      <c r="AB337" s="27">
        <f t="shared" si="988"/>
        <v>2650000</v>
      </c>
      <c r="AC337" s="28">
        <f t="shared" si="919"/>
        <v>503500</v>
      </c>
      <c r="AD337" s="29">
        <f t="shared" si="989"/>
        <v>3153500</v>
      </c>
      <c r="AE337" s="26">
        <v>1</v>
      </c>
      <c r="AF337" s="27">
        <v>2500000</v>
      </c>
      <c r="AG337" s="27">
        <v>2900000</v>
      </c>
      <c r="AH337" s="145"/>
      <c r="AI337" s="145"/>
      <c r="AJ337" s="143">
        <f t="shared" si="973"/>
        <v>0.10475656017578483</v>
      </c>
      <c r="AK337" s="27">
        <f t="shared" si="990"/>
        <v>2700000</v>
      </c>
      <c r="AL337" s="28">
        <f t="shared" si="949"/>
        <v>513000</v>
      </c>
      <c r="AM337" s="30">
        <f t="shared" si="991"/>
        <v>3213000</v>
      </c>
      <c r="AN337" s="26">
        <v>1</v>
      </c>
      <c r="AO337" s="27">
        <v>2500000</v>
      </c>
      <c r="AP337" s="27">
        <v>3000000</v>
      </c>
      <c r="AQ337" s="145"/>
      <c r="AR337" s="145"/>
      <c r="AS337" s="143">
        <f t="shared" si="974"/>
        <v>0.12856486930664499</v>
      </c>
      <c r="AT337" s="27">
        <f t="shared" si="992"/>
        <v>2750000</v>
      </c>
      <c r="AU337" s="28">
        <f t="shared" si="937"/>
        <v>522500</v>
      </c>
      <c r="AV337" s="30">
        <f t="shared" si="993"/>
        <v>3272500</v>
      </c>
      <c r="AW337" s="26">
        <v>1</v>
      </c>
      <c r="AX337" s="27">
        <v>2500000</v>
      </c>
      <c r="AY337" s="27">
        <v>3600000</v>
      </c>
      <c r="AZ337" s="145"/>
      <c r="BA337" s="145"/>
      <c r="BB337" s="143">
        <f t="shared" si="975"/>
        <v>0.25502211780498435</v>
      </c>
      <c r="BC337" s="27">
        <f t="shared" si="994"/>
        <v>3050000</v>
      </c>
      <c r="BD337" s="27">
        <f t="shared" si="940"/>
        <v>579500</v>
      </c>
      <c r="BE337" s="27">
        <f t="shared" si="995"/>
        <v>3629500</v>
      </c>
      <c r="BF337" s="26">
        <v>1</v>
      </c>
      <c r="BG337" s="27">
        <v>2000000</v>
      </c>
      <c r="BH337" s="27">
        <v>2200000</v>
      </c>
      <c r="BI337" s="145"/>
      <c r="BJ337" s="145"/>
      <c r="BK337" s="143">
        <f t="shared" si="976"/>
        <v>6.7343502970147393E-2</v>
      </c>
      <c r="BL337" s="27">
        <f t="shared" si="996"/>
        <v>2100000</v>
      </c>
      <c r="BM337" s="27">
        <f t="shared" si="997"/>
        <v>399000</v>
      </c>
      <c r="BN337" s="28">
        <f t="shared" si="998"/>
        <v>2499000</v>
      </c>
      <c r="BO337" s="26">
        <v>1</v>
      </c>
      <c r="BP337" s="27">
        <v>2000000</v>
      </c>
      <c r="BQ337" s="27">
        <v>1840000</v>
      </c>
      <c r="BR337" s="148"/>
      <c r="BS337" s="148"/>
      <c r="BT337" s="143">
        <f t="shared" si="977"/>
        <v>5.892556509887896E-2</v>
      </c>
      <c r="BU337" s="27">
        <f t="shared" si="999"/>
        <v>1920000</v>
      </c>
      <c r="BV337" s="28">
        <f t="shared" si="1003"/>
        <v>364800</v>
      </c>
      <c r="BW337" s="30">
        <f t="shared" si="1000"/>
        <v>2284800</v>
      </c>
      <c r="BX337" s="26">
        <v>1</v>
      </c>
      <c r="BY337" s="28">
        <v>2000000</v>
      </c>
      <c r="BZ337" s="28">
        <v>1840000</v>
      </c>
      <c r="CA337" s="156"/>
      <c r="CB337" s="156"/>
      <c r="CC337" s="177">
        <f t="shared" si="978"/>
        <v>5.892556509887896E-2</v>
      </c>
      <c r="CD337" s="27">
        <f t="shared" si="1001"/>
        <v>1920000</v>
      </c>
      <c r="CE337" s="28">
        <f t="shared" si="1004"/>
        <v>364800</v>
      </c>
      <c r="CF337" s="29">
        <f t="shared" si="1002"/>
        <v>2284800</v>
      </c>
      <c r="CG337" s="26">
        <v>1</v>
      </c>
      <c r="CH337" s="27">
        <v>1600000</v>
      </c>
      <c r="CI337" s="27">
        <v>1440000</v>
      </c>
      <c r="CJ337" s="148"/>
      <c r="CK337" s="148"/>
      <c r="CL337" s="143">
        <f t="shared" si="961"/>
        <v>7.4432292756478682E-2</v>
      </c>
      <c r="CM337" s="27">
        <f t="shared" si="962"/>
        <v>1520000</v>
      </c>
      <c r="CN337" s="27">
        <f t="shared" si="923"/>
        <v>288800</v>
      </c>
      <c r="CO337" s="28">
        <f t="shared" si="963"/>
        <v>1808800</v>
      </c>
      <c r="CP337" s="26">
        <v>1</v>
      </c>
      <c r="CQ337" s="27">
        <v>1600000</v>
      </c>
      <c r="CR337" s="27">
        <v>1440000</v>
      </c>
      <c r="CS337" s="148"/>
      <c r="CT337" s="148"/>
      <c r="CU337" s="143">
        <f t="shared" si="979"/>
        <v>7.4432292756478682E-2</v>
      </c>
      <c r="CV337" s="27">
        <f t="shared" si="964"/>
        <v>1520000</v>
      </c>
      <c r="CW337" s="28">
        <f t="shared" si="965"/>
        <v>288800</v>
      </c>
      <c r="CX337" s="29">
        <f t="shared" si="966"/>
        <v>1808800</v>
      </c>
      <c r="CY337" s="26">
        <v>1</v>
      </c>
      <c r="CZ337" s="27">
        <v>1600000</v>
      </c>
      <c r="DA337" s="27">
        <v>1440000</v>
      </c>
      <c r="DB337" s="133"/>
      <c r="DC337" s="133"/>
      <c r="DD337" s="143">
        <f t="shared" si="980"/>
        <v>7.4432292756478682E-2</v>
      </c>
      <c r="DE337" s="27">
        <f t="shared" si="967"/>
        <v>1520000</v>
      </c>
      <c r="DF337" s="27">
        <f t="shared" si="928"/>
        <v>288800</v>
      </c>
      <c r="DG337" s="28">
        <f t="shared" si="968"/>
        <v>1808800</v>
      </c>
      <c r="DH337" s="26">
        <v>1</v>
      </c>
      <c r="DI337" s="28">
        <v>1600000</v>
      </c>
      <c r="DJ337" s="28">
        <v>1440000</v>
      </c>
      <c r="DK337" s="182"/>
      <c r="DL337" s="177">
        <f t="shared" si="981"/>
        <v>7.4432292756478682E-2</v>
      </c>
      <c r="DM337" s="28">
        <f t="shared" si="969"/>
        <v>1520000</v>
      </c>
      <c r="DN337" s="28">
        <f t="shared" si="931"/>
        <v>288800</v>
      </c>
      <c r="DO337" s="30">
        <f t="shared" si="970"/>
        <v>1808800</v>
      </c>
    </row>
    <row r="338" spans="1:119" ht="21" customHeight="1" x14ac:dyDescent="0.25">
      <c r="A338" s="66" t="s">
        <v>591</v>
      </c>
      <c r="B338" s="67" t="s">
        <v>545</v>
      </c>
      <c r="C338" s="68" t="s">
        <v>592</v>
      </c>
      <c r="D338" s="26">
        <v>1</v>
      </c>
      <c r="E338" s="27">
        <v>2800000</v>
      </c>
      <c r="F338" s="27">
        <v>3220000</v>
      </c>
      <c r="G338" s="148"/>
      <c r="H338" s="148"/>
      <c r="I338" s="143">
        <f t="shared" si="942"/>
        <v>9.866606249114615E-2</v>
      </c>
      <c r="J338" s="27">
        <f t="shared" si="972"/>
        <v>3010000</v>
      </c>
      <c r="K338" s="28">
        <f t="shared" si="984"/>
        <v>571900</v>
      </c>
      <c r="L338" s="29">
        <f t="shared" si="982"/>
        <v>3581900</v>
      </c>
      <c r="M338" s="26">
        <v>1</v>
      </c>
      <c r="N338" s="27">
        <v>2800000</v>
      </c>
      <c r="O338" s="27">
        <v>3360000</v>
      </c>
      <c r="P338" s="148"/>
      <c r="Q338" s="148"/>
      <c r="R338" s="143">
        <f t="shared" si="913"/>
        <v>0.12856486930664499</v>
      </c>
      <c r="S338" s="27">
        <f t="shared" si="985"/>
        <v>3080000</v>
      </c>
      <c r="T338" s="28">
        <f t="shared" si="986"/>
        <v>585200</v>
      </c>
      <c r="U338" s="30">
        <f t="shared" si="987"/>
        <v>3665200</v>
      </c>
      <c r="V338" s="26">
        <v>1</v>
      </c>
      <c r="W338" s="27">
        <v>2800000</v>
      </c>
      <c r="X338" s="27">
        <v>3136000</v>
      </c>
      <c r="Y338" s="145"/>
      <c r="Z338" s="145"/>
      <c r="AA338" s="143">
        <f t="shared" si="917"/>
        <v>8.0049824285269536E-2</v>
      </c>
      <c r="AB338" s="27">
        <f t="shared" si="988"/>
        <v>2968000</v>
      </c>
      <c r="AC338" s="28">
        <f t="shared" si="919"/>
        <v>563920</v>
      </c>
      <c r="AD338" s="29">
        <f t="shared" si="989"/>
        <v>3531920</v>
      </c>
      <c r="AE338" s="26">
        <v>1</v>
      </c>
      <c r="AF338" s="27">
        <v>2800000</v>
      </c>
      <c r="AG338" s="27">
        <v>3248000</v>
      </c>
      <c r="AH338" s="145"/>
      <c r="AI338" s="145"/>
      <c r="AJ338" s="143">
        <f t="shared" si="973"/>
        <v>0.10475656017578482</v>
      </c>
      <c r="AK338" s="27">
        <f t="shared" si="990"/>
        <v>3024000</v>
      </c>
      <c r="AL338" s="28">
        <f t="shared" si="949"/>
        <v>574560</v>
      </c>
      <c r="AM338" s="30">
        <f t="shared" si="991"/>
        <v>3598560</v>
      </c>
      <c r="AN338" s="26">
        <v>1</v>
      </c>
      <c r="AO338" s="27">
        <v>2800000</v>
      </c>
      <c r="AP338" s="27">
        <v>3360000</v>
      </c>
      <c r="AQ338" s="145"/>
      <c r="AR338" s="145"/>
      <c r="AS338" s="143">
        <f t="shared" si="974"/>
        <v>0.12856486930664499</v>
      </c>
      <c r="AT338" s="27">
        <f t="shared" si="992"/>
        <v>3080000</v>
      </c>
      <c r="AU338" s="28">
        <f t="shared" si="937"/>
        <v>585200</v>
      </c>
      <c r="AV338" s="30">
        <f t="shared" si="993"/>
        <v>3665200</v>
      </c>
      <c r="AW338" s="26">
        <v>1</v>
      </c>
      <c r="AX338" s="27">
        <v>2800000</v>
      </c>
      <c r="AY338" s="27">
        <v>4032000</v>
      </c>
      <c r="AZ338" s="145"/>
      <c r="BA338" s="145"/>
      <c r="BB338" s="143">
        <f t="shared" si="975"/>
        <v>0.25502211780498435</v>
      </c>
      <c r="BC338" s="27">
        <f t="shared" si="994"/>
        <v>3416000</v>
      </c>
      <c r="BD338" s="27">
        <f t="shared" si="940"/>
        <v>649040</v>
      </c>
      <c r="BE338" s="27">
        <f t="shared" si="995"/>
        <v>4065040</v>
      </c>
      <c r="BF338" s="26">
        <v>1</v>
      </c>
      <c r="BG338" s="27">
        <v>2240000</v>
      </c>
      <c r="BH338" s="27">
        <v>2464000</v>
      </c>
      <c r="BI338" s="145"/>
      <c r="BJ338" s="145"/>
      <c r="BK338" s="143">
        <f t="shared" si="976"/>
        <v>6.7343502970147379E-2</v>
      </c>
      <c r="BL338" s="27">
        <f t="shared" si="996"/>
        <v>2352000</v>
      </c>
      <c r="BM338" s="27">
        <f t="shared" si="997"/>
        <v>446880</v>
      </c>
      <c r="BN338" s="28">
        <f t="shared" si="998"/>
        <v>2798880</v>
      </c>
      <c r="BO338" s="26">
        <v>1</v>
      </c>
      <c r="BP338" s="27">
        <v>2240000</v>
      </c>
      <c r="BQ338" s="27">
        <v>2060800</v>
      </c>
      <c r="BR338" s="148"/>
      <c r="BS338" s="148"/>
      <c r="BT338" s="143">
        <f t="shared" si="977"/>
        <v>5.892556509887896E-2</v>
      </c>
      <c r="BU338" s="27">
        <f t="shared" si="999"/>
        <v>2150400</v>
      </c>
      <c r="BV338" s="28">
        <f t="shared" si="1003"/>
        <v>408576</v>
      </c>
      <c r="BW338" s="30">
        <f t="shared" si="1000"/>
        <v>2558976</v>
      </c>
      <c r="BX338" s="26">
        <v>1</v>
      </c>
      <c r="BY338" s="28">
        <v>2240000</v>
      </c>
      <c r="BZ338" s="28">
        <v>2060800</v>
      </c>
      <c r="CA338" s="156"/>
      <c r="CB338" s="156"/>
      <c r="CC338" s="177">
        <f t="shared" si="978"/>
        <v>5.892556509887896E-2</v>
      </c>
      <c r="CD338" s="27">
        <f t="shared" si="1001"/>
        <v>2150400</v>
      </c>
      <c r="CE338" s="28">
        <f t="shared" si="1004"/>
        <v>408576</v>
      </c>
      <c r="CF338" s="29">
        <f t="shared" si="1002"/>
        <v>2558976</v>
      </c>
      <c r="CG338" s="26">
        <v>1</v>
      </c>
      <c r="CH338" s="27">
        <v>1792000</v>
      </c>
      <c r="CI338" s="27">
        <v>1612800</v>
      </c>
      <c r="CJ338" s="148"/>
      <c r="CK338" s="148"/>
      <c r="CL338" s="143">
        <f t="shared" si="961"/>
        <v>7.4432292756478696E-2</v>
      </c>
      <c r="CM338" s="27">
        <f t="shared" si="962"/>
        <v>1702400</v>
      </c>
      <c r="CN338" s="27">
        <f t="shared" si="923"/>
        <v>323456</v>
      </c>
      <c r="CO338" s="28">
        <f t="shared" si="963"/>
        <v>2025856</v>
      </c>
      <c r="CP338" s="26">
        <v>1</v>
      </c>
      <c r="CQ338" s="27">
        <v>1792000</v>
      </c>
      <c r="CR338" s="27">
        <v>1612800</v>
      </c>
      <c r="CS338" s="148"/>
      <c r="CT338" s="148"/>
      <c r="CU338" s="143">
        <f t="shared" si="979"/>
        <v>7.4432292756478696E-2</v>
      </c>
      <c r="CV338" s="27">
        <f t="shared" si="964"/>
        <v>1702400</v>
      </c>
      <c r="CW338" s="28">
        <f t="shared" si="965"/>
        <v>323456</v>
      </c>
      <c r="CX338" s="29">
        <f t="shared" si="966"/>
        <v>2025856</v>
      </c>
      <c r="CY338" s="26">
        <v>1</v>
      </c>
      <c r="CZ338" s="27">
        <v>1792000</v>
      </c>
      <c r="DA338" s="27">
        <v>1612800</v>
      </c>
      <c r="DB338" s="133"/>
      <c r="DC338" s="133"/>
      <c r="DD338" s="143">
        <f t="shared" si="980"/>
        <v>7.4432292756478696E-2</v>
      </c>
      <c r="DE338" s="27">
        <f t="shared" si="967"/>
        <v>1702400</v>
      </c>
      <c r="DF338" s="27">
        <f t="shared" si="928"/>
        <v>323456</v>
      </c>
      <c r="DG338" s="28">
        <f t="shared" si="968"/>
        <v>2025856</v>
      </c>
      <c r="DH338" s="26">
        <v>1</v>
      </c>
      <c r="DI338" s="28">
        <v>1792000</v>
      </c>
      <c r="DJ338" s="28">
        <v>1612800</v>
      </c>
      <c r="DK338" s="182"/>
      <c r="DL338" s="177">
        <f t="shared" si="981"/>
        <v>7.4432292756478696E-2</v>
      </c>
      <c r="DM338" s="28">
        <f t="shared" si="969"/>
        <v>1702400</v>
      </c>
      <c r="DN338" s="28">
        <f t="shared" si="931"/>
        <v>323456</v>
      </c>
      <c r="DO338" s="30">
        <f t="shared" si="970"/>
        <v>2025856</v>
      </c>
    </row>
    <row r="339" spans="1:119" ht="21" customHeight="1" x14ac:dyDescent="0.25">
      <c r="A339" s="66" t="s">
        <v>593</v>
      </c>
      <c r="B339" s="67" t="s">
        <v>545</v>
      </c>
      <c r="C339" s="68" t="s">
        <v>594</v>
      </c>
      <c r="D339" s="26">
        <v>1</v>
      </c>
      <c r="E339" s="27">
        <v>2500000</v>
      </c>
      <c r="F339" s="27">
        <v>2875000</v>
      </c>
      <c r="G339" s="148"/>
      <c r="H339" s="148"/>
      <c r="I339" s="143">
        <f t="shared" si="942"/>
        <v>9.8666062491146178E-2</v>
      </c>
      <c r="J339" s="27">
        <f t="shared" si="972"/>
        <v>2687500</v>
      </c>
      <c r="K339" s="28">
        <f t="shared" si="984"/>
        <v>510625</v>
      </c>
      <c r="L339" s="29">
        <f t="shared" si="982"/>
        <v>3198125</v>
      </c>
      <c r="M339" s="26">
        <v>1</v>
      </c>
      <c r="N339" s="27">
        <v>2500000</v>
      </c>
      <c r="O339" s="27">
        <v>3000000</v>
      </c>
      <c r="P339" s="148"/>
      <c r="Q339" s="148"/>
      <c r="R339" s="143">
        <f t="shared" si="913"/>
        <v>0.12856486930664499</v>
      </c>
      <c r="S339" s="27">
        <f t="shared" si="985"/>
        <v>2750000</v>
      </c>
      <c r="T339" s="28">
        <f t="shared" si="986"/>
        <v>522500</v>
      </c>
      <c r="U339" s="30">
        <f t="shared" si="987"/>
        <v>3272500</v>
      </c>
      <c r="V339" s="26">
        <v>1</v>
      </c>
      <c r="W339" s="27">
        <v>2500000</v>
      </c>
      <c r="X339" s="27">
        <v>2800000</v>
      </c>
      <c r="Y339" s="145"/>
      <c r="Z339" s="145"/>
      <c r="AA339" s="143">
        <f t="shared" si="917"/>
        <v>8.0049824285269522E-2</v>
      </c>
      <c r="AB339" s="27">
        <f t="shared" si="988"/>
        <v>2650000</v>
      </c>
      <c r="AC339" s="28">
        <f t="shared" si="919"/>
        <v>503500</v>
      </c>
      <c r="AD339" s="29">
        <f t="shared" si="989"/>
        <v>3153500</v>
      </c>
      <c r="AE339" s="26">
        <v>1</v>
      </c>
      <c r="AF339" s="27">
        <v>2500000</v>
      </c>
      <c r="AG339" s="27">
        <v>2900000</v>
      </c>
      <c r="AH339" s="145"/>
      <c r="AI339" s="145"/>
      <c r="AJ339" s="143">
        <f t="shared" si="973"/>
        <v>0.10475656017578483</v>
      </c>
      <c r="AK339" s="27">
        <f t="shared" si="990"/>
        <v>2700000</v>
      </c>
      <c r="AL339" s="28">
        <f t="shared" si="949"/>
        <v>513000</v>
      </c>
      <c r="AM339" s="30">
        <f t="shared" si="991"/>
        <v>3213000</v>
      </c>
      <c r="AN339" s="26">
        <v>1</v>
      </c>
      <c r="AO339" s="27">
        <v>2500000</v>
      </c>
      <c r="AP339" s="27">
        <v>3000000</v>
      </c>
      <c r="AQ339" s="145"/>
      <c r="AR339" s="145"/>
      <c r="AS339" s="143">
        <f t="shared" si="974"/>
        <v>0.12856486930664499</v>
      </c>
      <c r="AT339" s="27">
        <f t="shared" si="992"/>
        <v>2750000</v>
      </c>
      <c r="AU339" s="28">
        <f t="shared" si="937"/>
        <v>522500</v>
      </c>
      <c r="AV339" s="30">
        <f t="shared" si="993"/>
        <v>3272500</v>
      </c>
      <c r="AW339" s="26">
        <v>1</v>
      </c>
      <c r="AX339" s="27">
        <v>2500000</v>
      </c>
      <c r="AY339" s="27">
        <v>3600000</v>
      </c>
      <c r="AZ339" s="145"/>
      <c r="BA339" s="145"/>
      <c r="BB339" s="143">
        <f t="shared" si="975"/>
        <v>0.25502211780498435</v>
      </c>
      <c r="BC339" s="27">
        <f t="shared" si="994"/>
        <v>3050000</v>
      </c>
      <c r="BD339" s="27">
        <f t="shared" si="940"/>
        <v>579500</v>
      </c>
      <c r="BE339" s="27">
        <f t="shared" si="995"/>
        <v>3629500</v>
      </c>
      <c r="BF339" s="26">
        <v>1</v>
      </c>
      <c r="BG339" s="27">
        <v>2000000</v>
      </c>
      <c r="BH339" s="27">
        <v>2200000</v>
      </c>
      <c r="BI339" s="145"/>
      <c r="BJ339" s="145"/>
      <c r="BK339" s="143">
        <f t="shared" si="976"/>
        <v>6.7343502970147393E-2</v>
      </c>
      <c r="BL339" s="27">
        <f t="shared" si="996"/>
        <v>2100000</v>
      </c>
      <c r="BM339" s="27">
        <f t="shared" si="997"/>
        <v>399000</v>
      </c>
      <c r="BN339" s="28">
        <f t="shared" si="998"/>
        <v>2499000</v>
      </c>
      <c r="BO339" s="26">
        <v>1</v>
      </c>
      <c r="BP339" s="27">
        <v>2000000</v>
      </c>
      <c r="BQ339" s="27">
        <v>1840000</v>
      </c>
      <c r="BR339" s="148"/>
      <c r="BS339" s="148"/>
      <c r="BT339" s="143">
        <f t="shared" si="977"/>
        <v>5.892556509887896E-2</v>
      </c>
      <c r="BU339" s="27">
        <f t="shared" si="999"/>
        <v>1920000</v>
      </c>
      <c r="BV339" s="28">
        <f t="shared" si="1003"/>
        <v>364800</v>
      </c>
      <c r="BW339" s="30">
        <f t="shared" si="1000"/>
        <v>2284800</v>
      </c>
      <c r="BX339" s="26">
        <v>1</v>
      </c>
      <c r="BY339" s="28">
        <v>2000000</v>
      </c>
      <c r="BZ339" s="28">
        <v>1840000</v>
      </c>
      <c r="CA339" s="156"/>
      <c r="CB339" s="156"/>
      <c r="CC339" s="177">
        <f t="shared" si="978"/>
        <v>5.892556509887896E-2</v>
      </c>
      <c r="CD339" s="27">
        <f t="shared" si="1001"/>
        <v>1920000</v>
      </c>
      <c r="CE339" s="28">
        <f t="shared" si="1004"/>
        <v>364800</v>
      </c>
      <c r="CF339" s="29">
        <f t="shared" si="1002"/>
        <v>2284800</v>
      </c>
      <c r="CG339" s="26">
        <v>1</v>
      </c>
      <c r="CH339" s="27">
        <v>1600000</v>
      </c>
      <c r="CI339" s="27">
        <v>1440000</v>
      </c>
      <c r="CJ339" s="148"/>
      <c r="CK339" s="148"/>
      <c r="CL339" s="143">
        <f t="shared" si="961"/>
        <v>7.4432292756478682E-2</v>
      </c>
      <c r="CM339" s="27">
        <f t="shared" si="962"/>
        <v>1520000</v>
      </c>
      <c r="CN339" s="27">
        <f t="shared" si="923"/>
        <v>288800</v>
      </c>
      <c r="CO339" s="28">
        <f t="shared" si="963"/>
        <v>1808800</v>
      </c>
      <c r="CP339" s="26">
        <v>1</v>
      </c>
      <c r="CQ339" s="27">
        <v>1600000</v>
      </c>
      <c r="CR339" s="27">
        <v>1440000</v>
      </c>
      <c r="CS339" s="148"/>
      <c r="CT339" s="148"/>
      <c r="CU339" s="143">
        <f t="shared" si="979"/>
        <v>7.4432292756478682E-2</v>
      </c>
      <c r="CV339" s="27">
        <f t="shared" si="964"/>
        <v>1520000</v>
      </c>
      <c r="CW339" s="28">
        <f t="shared" si="965"/>
        <v>288800</v>
      </c>
      <c r="CX339" s="29">
        <f t="shared" si="966"/>
        <v>1808800</v>
      </c>
      <c r="CY339" s="26">
        <v>1</v>
      </c>
      <c r="CZ339" s="27">
        <v>1600000</v>
      </c>
      <c r="DA339" s="27">
        <v>1440000</v>
      </c>
      <c r="DB339" s="133"/>
      <c r="DC339" s="133"/>
      <c r="DD339" s="143">
        <f t="shared" si="980"/>
        <v>7.4432292756478682E-2</v>
      </c>
      <c r="DE339" s="27">
        <f t="shared" si="967"/>
        <v>1520000</v>
      </c>
      <c r="DF339" s="27">
        <f t="shared" si="928"/>
        <v>288800</v>
      </c>
      <c r="DG339" s="28">
        <f t="shared" si="968"/>
        <v>1808800</v>
      </c>
      <c r="DH339" s="26">
        <v>1</v>
      </c>
      <c r="DI339" s="28">
        <v>1600000</v>
      </c>
      <c r="DJ339" s="28">
        <v>1440000</v>
      </c>
      <c r="DK339" s="182"/>
      <c r="DL339" s="177">
        <f t="shared" si="981"/>
        <v>7.4432292756478682E-2</v>
      </c>
      <c r="DM339" s="28">
        <f t="shared" si="969"/>
        <v>1520000</v>
      </c>
      <c r="DN339" s="28">
        <f t="shared" si="931"/>
        <v>288800</v>
      </c>
      <c r="DO339" s="30">
        <f t="shared" si="970"/>
        <v>1808800</v>
      </c>
    </row>
    <row r="340" spans="1:119" ht="21" customHeight="1" x14ac:dyDescent="0.25">
      <c r="A340" s="66" t="s">
        <v>595</v>
      </c>
      <c r="B340" s="67" t="s">
        <v>545</v>
      </c>
      <c r="C340" s="68" t="s">
        <v>596</v>
      </c>
      <c r="D340" s="26">
        <v>1</v>
      </c>
      <c r="E340" s="27">
        <v>2500000</v>
      </c>
      <c r="F340" s="27">
        <v>2875000</v>
      </c>
      <c r="G340" s="148"/>
      <c r="H340" s="148"/>
      <c r="I340" s="143">
        <f t="shared" si="942"/>
        <v>9.8666062491146178E-2</v>
      </c>
      <c r="J340" s="27">
        <f t="shared" si="972"/>
        <v>2687500</v>
      </c>
      <c r="K340" s="28">
        <f t="shared" si="984"/>
        <v>510625</v>
      </c>
      <c r="L340" s="29">
        <f t="shared" si="982"/>
        <v>3198125</v>
      </c>
      <c r="M340" s="26">
        <v>1</v>
      </c>
      <c r="N340" s="27">
        <v>2500000</v>
      </c>
      <c r="O340" s="27">
        <v>3000000</v>
      </c>
      <c r="P340" s="148"/>
      <c r="Q340" s="148"/>
      <c r="R340" s="143">
        <f t="shared" si="913"/>
        <v>0.12856486930664499</v>
      </c>
      <c r="S340" s="27">
        <f t="shared" si="985"/>
        <v>2750000</v>
      </c>
      <c r="T340" s="28">
        <f t="shared" si="986"/>
        <v>522500</v>
      </c>
      <c r="U340" s="30">
        <f t="shared" si="987"/>
        <v>3272500</v>
      </c>
      <c r="V340" s="26">
        <v>1</v>
      </c>
      <c r="W340" s="27">
        <v>2500000</v>
      </c>
      <c r="X340" s="27">
        <v>2800000</v>
      </c>
      <c r="Y340" s="145"/>
      <c r="Z340" s="145"/>
      <c r="AA340" s="143">
        <f t="shared" si="917"/>
        <v>8.0049824285269522E-2</v>
      </c>
      <c r="AB340" s="27">
        <f t="shared" si="988"/>
        <v>2650000</v>
      </c>
      <c r="AC340" s="28">
        <f t="shared" si="919"/>
        <v>503500</v>
      </c>
      <c r="AD340" s="29">
        <f t="shared" si="989"/>
        <v>3153500</v>
      </c>
      <c r="AE340" s="26">
        <v>1</v>
      </c>
      <c r="AF340" s="27">
        <v>2500000</v>
      </c>
      <c r="AG340" s="27">
        <v>2900000</v>
      </c>
      <c r="AH340" s="145"/>
      <c r="AI340" s="145"/>
      <c r="AJ340" s="143">
        <f t="shared" si="973"/>
        <v>0.10475656017578483</v>
      </c>
      <c r="AK340" s="27">
        <f t="shared" si="990"/>
        <v>2700000</v>
      </c>
      <c r="AL340" s="28">
        <f t="shared" si="949"/>
        <v>513000</v>
      </c>
      <c r="AM340" s="30">
        <f t="shared" si="991"/>
        <v>3213000</v>
      </c>
      <c r="AN340" s="26">
        <v>1</v>
      </c>
      <c r="AO340" s="27">
        <v>2500000</v>
      </c>
      <c r="AP340" s="27">
        <v>3000000</v>
      </c>
      <c r="AQ340" s="145"/>
      <c r="AR340" s="145"/>
      <c r="AS340" s="143">
        <f t="shared" si="974"/>
        <v>0.12856486930664499</v>
      </c>
      <c r="AT340" s="27">
        <f t="shared" si="992"/>
        <v>2750000</v>
      </c>
      <c r="AU340" s="28">
        <f t="shared" si="937"/>
        <v>522500</v>
      </c>
      <c r="AV340" s="30">
        <f t="shared" si="993"/>
        <v>3272500</v>
      </c>
      <c r="AW340" s="26">
        <v>1</v>
      </c>
      <c r="AX340" s="27">
        <v>2500000</v>
      </c>
      <c r="AY340" s="27">
        <v>3600000</v>
      </c>
      <c r="AZ340" s="145"/>
      <c r="BA340" s="145"/>
      <c r="BB340" s="143">
        <f t="shared" si="975"/>
        <v>0.25502211780498435</v>
      </c>
      <c r="BC340" s="27">
        <f t="shared" si="994"/>
        <v>3050000</v>
      </c>
      <c r="BD340" s="27">
        <f t="shared" si="940"/>
        <v>579500</v>
      </c>
      <c r="BE340" s="27">
        <f t="shared" si="995"/>
        <v>3629500</v>
      </c>
      <c r="BF340" s="26">
        <v>1</v>
      </c>
      <c r="BG340" s="27">
        <v>2000000</v>
      </c>
      <c r="BH340" s="27">
        <v>2200000</v>
      </c>
      <c r="BI340" s="145"/>
      <c r="BJ340" s="145"/>
      <c r="BK340" s="143">
        <f t="shared" si="976"/>
        <v>6.7343502970147393E-2</v>
      </c>
      <c r="BL340" s="27">
        <f t="shared" si="996"/>
        <v>2100000</v>
      </c>
      <c r="BM340" s="27">
        <f t="shared" si="997"/>
        <v>399000</v>
      </c>
      <c r="BN340" s="28">
        <f t="shared" si="998"/>
        <v>2499000</v>
      </c>
      <c r="BO340" s="26">
        <v>1</v>
      </c>
      <c r="BP340" s="27">
        <v>2000000</v>
      </c>
      <c r="BQ340" s="27">
        <v>1840000</v>
      </c>
      <c r="BR340" s="148"/>
      <c r="BS340" s="148"/>
      <c r="BT340" s="143">
        <f t="shared" si="977"/>
        <v>5.892556509887896E-2</v>
      </c>
      <c r="BU340" s="27">
        <f t="shared" si="999"/>
        <v>1920000</v>
      </c>
      <c r="BV340" s="28">
        <f t="shared" si="1003"/>
        <v>364800</v>
      </c>
      <c r="BW340" s="30">
        <f t="shared" si="1000"/>
        <v>2284800</v>
      </c>
      <c r="BX340" s="26">
        <v>1</v>
      </c>
      <c r="BY340" s="28">
        <v>2000000</v>
      </c>
      <c r="BZ340" s="28">
        <v>1840000</v>
      </c>
      <c r="CA340" s="156"/>
      <c r="CB340" s="156"/>
      <c r="CC340" s="177">
        <f t="shared" si="978"/>
        <v>5.892556509887896E-2</v>
      </c>
      <c r="CD340" s="27">
        <f t="shared" si="1001"/>
        <v>1920000</v>
      </c>
      <c r="CE340" s="28">
        <f t="shared" si="1004"/>
        <v>364800</v>
      </c>
      <c r="CF340" s="29">
        <f t="shared" si="1002"/>
        <v>2284800</v>
      </c>
      <c r="CG340" s="26">
        <v>1</v>
      </c>
      <c r="CH340" s="27">
        <v>1600000</v>
      </c>
      <c r="CI340" s="27">
        <v>1440000</v>
      </c>
      <c r="CJ340" s="148"/>
      <c r="CK340" s="148"/>
      <c r="CL340" s="143">
        <f t="shared" si="961"/>
        <v>7.4432292756478682E-2</v>
      </c>
      <c r="CM340" s="27">
        <f t="shared" si="962"/>
        <v>1520000</v>
      </c>
      <c r="CN340" s="27">
        <f t="shared" si="923"/>
        <v>288800</v>
      </c>
      <c r="CO340" s="28">
        <f t="shared" si="963"/>
        <v>1808800</v>
      </c>
      <c r="CP340" s="26">
        <v>1</v>
      </c>
      <c r="CQ340" s="27">
        <v>1600000</v>
      </c>
      <c r="CR340" s="27">
        <v>1440000</v>
      </c>
      <c r="CS340" s="148"/>
      <c r="CT340" s="148"/>
      <c r="CU340" s="143">
        <f t="shared" si="979"/>
        <v>7.4432292756478682E-2</v>
      </c>
      <c r="CV340" s="27">
        <f t="shared" si="964"/>
        <v>1520000</v>
      </c>
      <c r="CW340" s="28">
        <f t="shared" si="965"/>
        <v>288800</v>
      </c>
      <c r="CX340" s="29">
        <f t="shared" si="966"/>
        <v>1808800</v>
      </c>
      <c r="CY340" s="26">
        <v>1</v>
      </c>
      <c r="CZ340" s="27">
        <v>1600000</v>
      </c>
      <c r="DA340" s="27">
        <v>1440000</v>
      </c>
      <c r="DB340" s="133"/>
      <c r="DC340" s="133"/>
      <c r="DD340" s="143">
        <f t="shared" si="980"/>
        <v>7.4432292756478682E-2</v>
      </c>
      <c r="DE340" s="27">
        <f t="shared" si="967"/>
        <v>1520000</v>
      </c>
      <c r="DF340" s="27">
        <f t="shared" si="928"/>
        <v>288800</v>
      </c>
      <c r="DG340" s="28">
        <f t="shared" si="968"/>
        <v>1808800</v>
      </c>
      <c r="DH340" s="26">
        <v>1</v>
      </c>
      <c r="DI340" s="28">
        <v>1600000</v>
      </c>
      <c r="DJ340" s="28">
        <v>1440000</v>
      </c>
      <c r="DK340" s="182"/>
      <c r="DL340" s="177">
        <f t="shared" si="981"/>
        <v>7.4432292756478682E-2</v>
      </c>
      <c r="DM340" s="28">
        <f t="shared" si="969"/>
        <v>1520000</v>
      </c>
      <c r="DN340" s="28">
        <f t="shared" si="931"/>
        <v>288800</v>
      </c>
      <c r="DO340" s="30">
        <f t="shared" si="970"/>
        <v>1808800</v>
      </c>
    </row>
    <row r="341" spans="1:119" ht="21" customHeight="1" x14ac:dyDescent="0.25">
      <c r="A341" s="66" t="s">
        <v>597</v>
      </c>
      <c r="B341" s="67" t="s">
        <v>545</v>
      </c>
      <c r="C341" s="68" t="s">
        <v>598</v>
      </c>
      <c r="D341" s="26">
        <v>1</v>
      </c>
      <c r="E341" s="27">
        <v>2800000</v>
      </c>
      <c r="F341" s="27">
        <v>3220000</v>
      </c>
      <c r="G341" s="148"/>
      <c r="H341" s="148"/>
      <c r="I341" s="143">
        <f t="shared" si="942"/>
        <v>9.866606249114615E-2</v>
      </c>
      <c r="J341" s="27">
        <f t="shared" si="972"/>
        <v>3010000</v>
      </c>
      <c r="K341" s="28">
        <f t="shared" si="984"/>
        <v>571900</v>
      </c>
      <c r="L341" s="29">
        <f t="shared" si="982"/>
        <v>3581900</v>
      </c>
      <c r="M341" s="26">
        <v>1</v>
      </c>
      <c r="N341" s="27">
        <v>2800000</v>
      </c>
      <c r="O341" s="27">
        <v>3360000</v>
      </c>
      <c r="P341" s="148"/>
      <c r="Q341" s="148"/>
      <c r="R341" s="143">
        <f t="shared" si="913"/>
        <v>0.12856486930664499</v>
      </c>
      <c r="S341" s="27">
        <f t="shared" si="985"/>
        <v>3080000</v>
      </c>
      <c r="T341" s="28">
        <f t="shared" si="986"/>
        <v>585200</v>
      </c>
      <c r="U341" s="30">
        <f t="shared" si="987"/>
        <v>3665200</v>
      </c>
      <c r="V341" s="26">
        <v>1</v>
      </c>
      <c r="W341" s="27">
        <v>2800000</v>
      </c>
      <c r="X341" s="27">
        <v>3136000</v>
      </c>
      <c r="Y341" s="145"/>
      <c r="Z341" s="145"/>
      <c r="AA341" s="143">
        <f t="shared" si="917"/>
        <v>8.0049824285269536E-2</v>
      </c>
      <c r="AB341" s="27">
        <f t="shared" si="988"/>
        <v>2968000</v>
      </c>
      <c r="AC341" s="28">
        <f t="shared" si="919"/>
        <v>563920</v>
      </c>
      <c r="AD341" s="29">
        <f t="shared" si="989"/>
        <v>3531920</v>
      </c>
      <c r="AE341" s="26">
        <v>1</v>
      </c>
      <c r="AF341" s="27">
        <v>2800000</v>
      </c>
      <c r="AG341" s="27">
        <v>3248000</v>
      </c>
      <c r="AH341" s="145"/>
      <c r="AI341" s="145"/>
      <c r="AJ341" s="143">
        <f t="shared" si="973"/>
        <v>0.10475656017578482</v>
      </c>
      <c r="AK341" s="27">
        <f t="shared" si="990"/>
        <v>3024000</v>
      </c>
      <c r="AL341" s="28">
        <f t="shared" si="949"/>
        <v>574560</v>
      </c>
      <c r="AM341" s="30">
        <f t="shared" si="991"/>
        <v>3598560</v>
      </c>
      <c r="AN341" s="26">
        <v>1</v>
      </c>
      <c r="AO341" s="27">
        <v>2800000</v>
      </c>
      <c r="AP341" s="27">
        <v>3360000</v>
      </c>
      <c r="AQ341" s="145"/>
      <c r="AR341" s="145"/>
      <c r="AS341" s="143">
        <f t="shared" si="974"/>
        <v>0.12856486930664499</v>
      </c>
      <c r="AT341" s="27">
        <f t="shared" si="992"/>
        <v>3080000</v>
      </c>
      <c r="AU341" s="28">
        <f t="shared" si="937"/>
        <v>585200</v>
      </c>
      <c r="AV341" s="30">
        <f t="shared" si="993"/>
        <v>3665200</v>
      </c>
      <c r="AW341" s="26">
        <v>1</v>
      </c>
      <c r="AX341" s="27">
        <v>2800000</v>
      </c>
      <c r="AY341" s="27">
        <v>4032000</v>
      </c>
      <c r="AZ341" s="145"/>
      <c r="BA341" s="145"/>
      <c r="BB341" s="143">
        <f t="shared" si="975"/>
        <v>0.25502211780498435</v>
      </c>
      <c r="BC341" s="27">
        <f t="shared" si="994"/>
        <v>3416000</v>
      </c>
      <c r="BD341" s="27">
        <f t="shared" si="940"/>
        <v>649040</v>
      </c>
      <c r="BE341" s="27">
        <f t="shared" si="995"/>
        <v>4065040</v>
      </c>
      <c r="BF341" s="26">
        <v>1</v>
      </c>
      <c r="BG341" s="27">
        <v>2240000</v>
      </c>
      <c r="BH341" s="27">
        <v>2464000</v>
      </c>
      <c r="BI341" s="145"/>
      <c r="BJ341" s="145"/>
      <c r="BK341" s="143">
        <f t="shared" si="976"/>
        <v>6.7343502970147379E-2</v>
      </c>
      <c r="BL341" s="27">
        <f t="shared" si="996"/>
        <v>2352000</v>
      </c>
      <c r="BM341" s="27">
        <f t="shared" si="997"/>
        <v>446880</v>
      </c>
      <c r="BN341" s="28">
        <f t="shared" si="998"/>
        <v>2798880</v>
      </c>
      <c r="BO341" s="26">
        <v>1</v>
      </c>
      <c r="BP341" s="27">
        <v>2240000</v>
      </c>
      <c r="BQ341" s="27">
        <v>2060800</v>
      </c>
      <c r="BR341" s="148"/>
      <c r="BS341" s="148"/>
      <c r="BT341" s="143">
        <f t="shared" si="977"/>
        <v>5.892556509887896E-2</v>
      </c>
      <c r="BU341" s="27">
        <f t="shared" si="999"/>
        <v>2150400</v>
      </c>
      <c r="BV341" s="28">
        <f t="shared" si="1003"/>
        <v>408576</v>
      </c>
      <c r="BW341" s="30">
        <f t="shared" si="1000"/>
        <v>2558976</v>
      </c>
      <c r="BX341" s="26">
        <v>1</v>
      </c>
      <c r="BY341" s="28">
        <v>2240000</v>
      </c>
      <c r="BZ341" s="28">
        <v>2060800</v>
      </c>
      <c r="CA341" s="156"/>
      <c r="CB341" s="156"/>
      <c r="CC341" s="177">
        <f t="shared" si="978"/>
        <v>5.892556509887896E-2</v>
      </c>
      <c r="CD341" s="27">
        <f t="shared" si="1001"/>
        <v>2150400</v>
      </c>
      <c r="CE341" s="28">
        <f t="shared" si="1004"/>
        <v>408576</v>
      </c>
      <c r="CF341" s="29">
        <f t="shared" si="1002"/>
        <v>2558976</v>
      </c>
      <c r="CG341" s="26">
        <v>1</v>
      </c>
      <c r="CH341" s="27">
        <v>1792000</v>
      </c>
      <c r="CI341" s="27">
        <v>1612800</v>
      </c>
      <c r="CJ341" s="148"/>
      <c r="CK341" s="148"/>
      <c r="CL341" s="143">
        <f t="shared" si="961"/>
        <v>7.4432292756478696E-2</v>
      </c>
      <c r="CM341" s="27">
        <f t="shared" si="962"/>
        <v>1702400</v>
      </c>
      <c r="CN341" s="27">
        <f t="shared" si="923"/>
        <v>323456</v>
      </c>
      <c r="CO341" s="28">
        <f t="shared" si="963"/>
        <v>2025856</v>
      </c>
      <c r="CP341" s="26">
        <v>1</v>
      </c>
      <c r="CQ341" s="27">
        <v>1792000</v>
      </c>
      <c r="CR341" s="27">
        <v>1612800</v>
      </c>
      <c r="CS341" s="148"/>
      <c r="CT341" s="148"/>
      <c r="CU341" s="143">
        <f t="shared" si="979"/>
        <v>7.4432292756478696E-2</v>
      </c>
      <c r="CV341" s="27">
        <f t="shared" si="964"/>
        <v>1702400</v>
      </c>
      <c r="CW341" s="28">
        <f t="shared" si="965"/>
        <v>323456</v>
      </c>
      <c r="CX341" s="29">
        <f t="shared" si="966"/>
        <v>2025856</v>
      </c>
      <c r="CY341" s="26">
        <v>1</v>
      </c>
      <c r="CZ341" s="27">
        <v>1792000</v>
      </c>
      <c r="DA341" s="27">
        <v>1612800</v>
      </c>
      <c r="DB341" s="133"/>
      <c r="DC341" s="133"/>
      <c r="DD341" s="143">
        <f t="shared" si="980"/>
        <v>7.4432292756478696E-2</v>
      </c>
      <c r="DE341" s="27">
        <f t="shared" si="967"/>
        <v>1702400</v>
      </c>
      <c r="DF341" s="27">
        <f t="shared" si="928"/>
        <v>323456</v>
      </c>
      <c r="DG341" s="28">
        <f t="shared" si="968"/>
        <v>2025856</v>
      </c>
      <c r="DH341" s="26">
        <v>1</v>
      </c>
      <c r="DI341" s="28">
        <v>1792000</v>
      </c>
      <c r="DJ341" s="28">
        <v>1612800</v>
      </c>
      <c r="DK341" s="182"/>
      <c r="DL341" s="177">
        <f t="shared" si="981"/>
        <v>7.4432292756478696E-2</v>
      </c>
      <c r="DM341" s="28">
        <f t="shared" si="969"/>
        <v>1702400</v>
      </c>
      <c r="DN341" s="28">
        <f t="shared" si="931"/>
        <v>323456</v>
      </c>
      <c r="DO341" s="30">
        <f t="shared" si="970"/>
        <v>2025856</v>
      </c>
    </row>
    <row r="342" spans="1:119" ht="21" customHeight="1" x14ac:dyDescent="0.25">
      <c r="A342" s="66" t="s">
        <v>599</v>
      </c>
      <c r="B342" s="67" t="s">
        <v>545</v>
      </c>
      <c r="C342" s="68" t="s">
        <v>600</v>
      </c>
      <c r="D342" s="31" t="s">
        <v>30</v>
      </c>
      <c r="E342" s="32" t="s">
        <v>30</v>
      </c>
      <c r="F342" s="32" t="s">
        <v>30</v>
      </c>
      <c r="G342" s="32" t="s">
        <v>30</v>
      </c>
      <c r="H342" s="32" t="s">
        <v>30</v>
      </c>
      <c r="I342" s="32" t="s">
        <v>30</v>
      </c>
      <c r="J342" s="32" t="s">
        <v>30</v>
      </c>
      <c r="K342" s="32" t="s">
        <v>30</v>
      </c>
      <c r="L342" s="32" t="s">
        <v>30</v>
      </c>
      <c r="M342" s="31" t="s">
        <v>30</v>
      </c>
      <c r="N342" s="32" t="s">
        <v>30</v>
      </c>
      <c r="O342" s="32" t="s">
        <v>30</v>
      </c>
      <c r="P342" s="32" t="s">
        <v>30</v>
      </c>
      <c r="Q342" s="32" t="s">
        <v>30</v>
      </c>
      <c r="R342" s="32" t="s">
        <v>30</v>
      </c>
      <c r="S342" s="32" t="s">
        <v>30</v>
      </c>
      <c r="T342" s="32" t="s">
        <v>30</v>
      </c>
      <c r="U342" s="33" t="s">
        <v>30</v>
      </c>
      <c r="V342" s="31" t="s">
        <v>30</v>
      </c>
      <c r="W342" s="32" t="s">
        <v>30</v>
      </c>
      <c r="X342" s="32" t="s">
        <v>30</v>
      </c>
      <c r="Y342" s="32" t="s">
        <v>30</v>
      </c>
      <c r="Z342" s="32" t="s">
        <v>30</v>
      </c>
      <c r="AA342" s="32" t="s">
        <v>30</v>
      </c>
      <c r="AB342" s="32" t="s">
        <v>30</v>
      </c>
      <c r="AC342" s="32" t="s">
        <v>30</v>
      </c>
      <c r="AD342" s="34" t="s">
        <v>30</v>
      </c>
      <c r="AE342" s="31" t="s">
        <v>30</v>
      </c>
      <c r="AF342" s="32" t="s">
        <v>30</v>
      </c>
      <c r="AG342" s="32" t="s">
        <v>30</v>
      </c>
      <c r="AH342" s="32" t="s">
        <v>30</v>
      </c>
      <c r="AI342" s="32" t="s">
        <v>30</v>
      </c>
      <c r="AJ342" s="165" t="s">
        <v>30</v>
      </c>
      <c r="AK342" s="32" t="s">
        <v>30</v>
      </c>
      <c r="AL342" s="32" t="s">
        <v>30</v>
      </c>
      <c r="AM342" s="33" t="s">
        <v>30</v>
      </c>
      <c r="AN342" s="31" t="s">
        <v>30</v>
      </c>
      <c r="AO342" s="32" t="s">
        <v>30</v>
      </c>
      <c r="AP342" s="32" t="s">
        <v>30</v>
      </c>
      <c r="AQ342" s="32" t="s">
        <v>30</v>
      </c>
      <c r="AR342" s="32" t="s">
        <v>30</v>
      </c>
      <c r="AS342" s="32" t="s">
        <v>30</v>
      </c>
      <c r="AT342" s="32" t="s">
        <v>30</v>
      </c>
      <c r="AU342" s="32" t="s">
        <v>30</v>
      </c>
      <c r="AV342" s="33" t="s">
        <v>30</v>
      </c>
      <c r="AW342" s="31" t="s">
        <v>30</v>
      </c>
      <c r="AX342" s="32" t="s">
        <v>30</v>
      </c>
      <c r="AY342" s="32" t="s">
        <v>30</v>
      </c>
      <c r="AZ342" s="32" t="s">
        <v>30</v>
      </c>
      <c r="BA342" s="32" t="s">
        <v>30</v>
      </c>
      <c r="BB342" s="32" t="s">
        <v>30</v>
      </c>
      <c r="BC342" s="32" t="s">
        <v>30</v>
      </c>
      <c r="BD342" s="32" t="s">
        <v>30</v>
      </c>
      <c r="BE342" s="32" t="s">
        <v>30</v>
      </c>
      <c r="BF342" s="31" t="s">
        <v>30</v>
      </c>
      <c r="BG342" s="32" t="s">
        <v>30</v>
      </c>
      <c r="BH342" s="32" t="s">
        <v>30</v>
      </c>
      <c r="BI342" s="32" t="s">
        <v>30</v>
      </c>
      <c r="BJ342" s="32" t="s">
        <v>30</v>
      </c>
      <c r="BK342" s="32" t="s">
        <v>30</v>
      </c>
      <c r="BL342" s="32" t="s">
        <v>30</v>
      </c>
      <c r="BM342" s="32" t="s">
        <v>30</v>
      </c>
      <c r="BN342" s="32" t="s">
        <v>30</v>
      </c>
      <c r="BO342" s="31" t="s">
        <v>30</v>
      </c>
      <c r="BP342" s="32" t="s">
        <v>30</v>
      </c>
      <c r="BQ342" s="32" t="s">
        <v>30</v>
      </c>
      <c r="BR342" s="32" t="s">
        <v>30</v>
      </c>
      <c r="BS342" s="32" t="s">
        <v>30</v>
      </c>
      <c r="BT342" s="32" t="s">
        <v>30</v>
      </c>
      <c r="BU342" s="32" t="s">
        <v>30</v>
      </c>
      <c r="BV342" s="32" t="s">
        <v>30</v>
      </c>
      <c r="BW342" s="33" t="s">
        <v>30</v>
      </c>
      <c r="BX342" s="31" t="s">
        <v>30</v>
      </c>
      <c r="BY342" s="32" t="s">
        <v>30</v>
      </c>
      <c r="BZ342" s="32" t="s">
        <v>30</v>
      </c>
      <c r="CA342" s="32" t="s">
        <v>30</v>
      </c>
      <c r="CB342" s="32" t="s">
        <v>30</v>
      </c>
      <c r="CC342" s="32" t="s">
        <v>30</v>
      </c>
      <c r="CD342" s="32" t="s">
        <v>30</v>
      </c>
      <c r="CE342" s="32" t="s">
        <v>30</v>
      </c>
      <c r="CF342" s="34" t="s">
        <v>30</v>
      </c>
      <c r="CG342" s="26">
        <v>1</v>
      </c>
      <c r="CH342" s="27">
        <v>1792000</v>
      </c>
      <c r="CI342" s="27">
        <v>1612800</v>
      </c>
      <c r="CJ342" s="27"/>
      <c r="CK342" s="27"/>
      <c r="CL342" s="143">
        <f t="shared" si="961"/>
        <v>7.4432292756478696E-2</v>
      </c>
      <c r="CM342" s="27">
        <f t="shared" si="962"/>
        <v>1702400</v>
      </c>
      <c r="CN342" s="27">
        <f t="shared" si="923"/>
        <v>323456</v>
      </c>
      <c r="CO342" s="28">
        <f t="shared" si="963"/>
        <v>2025856</v>
      </c>
      <c r="CP342" s="26">
        <v>1</v>
      </c>
      <c r="CQ342" s="27">
        <v>1792000</v>
      </c>
      <c r="CR342" s="27">
        <v>1612800</v>
      </c>
      <c r="CS342" s="27"/>
      <c r="CT342" s="27"/>
      <c r="CU342" s="143">
        <f t="shared" si="979"/>
        <v>7.4432292756478696E-2</v>
      </c>
      <c r="CV342" s="27">
        <f t="shared" si="964"/>
        <v>1702400</v>
      </c>
      <c r="CW342" s="28">
        <f t="shared" si="965"/>
        <v>323456</v>
      </c>
      <c r="CX342" s="29">
        <f t="shared" si="966"/>
        <v>2025856</v>
      </c>
      <c r="CY342" s="26">
        <v>1</v>
      </c>
      <c r="CZ342" s="27">
        <v>1792000</v>
      </c>
      <c r="DA342" s="27">
        <v>1612800</v>
      </c>
      <c r="DB342" s="27"/>
      <c r="DC342" s="27"/>
      <c r="DD342" s="143">
        <f t="shared" si="980"/>
        <v>7.4432292756478696E-2</v>
      </c>
      <c r="DE342" s="27">
        <f t="shared" si="967"/>
        <v>1702400</v>
      </c>
      <c r="DF342" s="27">
        <f t="shared" si="928"/>
        <v>323456</v>
      </c>
      <c r="DG342" s="28">
        <f t="shared" si="968"/>
        <v>2025856</v>
      </c>
      <c r="DH342" s="26">
        <v>1</v>
      </c>
      <c r="DI342" s="28">
        <v>1792000</v>
      </c>
      <c r="DJ342" s="28">
        <v>1612800</v>
      </c>
      <c r="DK342" s="28"/>
      <c r="DL342" s="177">
        <f t="shared" si="981"/>
        <v>7.4432292756478696E-2</v>
      </c>
      <c r="DM342" s="28">
        <f t="shared" si="969"/>
        <v>1702400</v>
      </c>
      <c r="DN342" s="28">
        <f t="shared" si="931"/>
        <v>323456</v>
      </c>
      <c r="DO342" s="30">
        <f t="shared" si="970"/>
        <v>2025856</v>
      </c>
    </row>
    <row r="343" spans="1:119" ht="27" customHeight="1" x14ac:dyDescent="0.25">
      <c r="A343" s="66" t="s">
        <v>601</v>
      </c>
      <c r="B343" s="67" t="s">
        <v>545</v>
      </c>
      <c r="C343" s="68" t="s">
        <v>602</v>
      </c>
      <c r="D343" s="31" t="s">
        <v>30</v>
      </c>
      <c r="E343" s="32" t="s">
        <v>30</v>
      </c>
      <c r="F343" s="32" t="s">
        <v>30</v>
      </c>
      <c r="G343" s="32" t="s">
        <v>30</v>
      </c>
      <c r="H343" s="32" t="s">
        <v>30</v>
      </c>
      <c r="I343" s="32" t="s">
        <v>30</v>
      </c>
      <c r="J343" s="32" t="s">
        <v>30</v>
      </c>
      <c r="K343" s="32" t="s">
        <v>30</v>
      </c>
      <c r="L343" s="32" t="s">
        <v>30</v>
      </c>
      <c r="M343" s="31" t="s">
        <v>30</v>
      </c>
      <c r="N343" s="32" t="s">
        <v>30</v>
      </c>
      <c r="O343" s="32" t="s">
        <v>30</v>
      </c>
      <c r="P343" s="32" t="s">
        <v>30</v>
      </c>
      <c r="Q343" s="32" t="s">
        <v>30</v>
      </c>
      <c r="R343" s="32" t="s">
        <v>30</v>
      </c>
      <c r="S343" s="32" t="s">
        <v>30</v>
      </c>
      <c r="T343" s="32" t="s">
        <v>30</v>
      </c>
      <c r="U343" s="33" t="s">
        <v>30</v>
      </c>
      <c r="V343" s="31" t="s">
        <v>30</v>
      </c>
      <c r="W343" s="32" t="s">
        <v>30</v>
      </c>
      <c r="X343" s="32" t="s">
        <v>30</v>
      </c>
      <c r="Y343" s="32" t="s">
        <v>30</v>
      </c>
      <c r="Z343" s="32" t="s">
        <v>30</v>
      </c>
      <c r="AA343" s="32" t="s">
        <v>30</v>
      </c>
      <c r="AB343" s="32" t="s">
        <v>30</v>
      </c>
      <c r="AC343" s="32" t="s">
        <v>30</v>
      </c>
      <c r="AD343" s="34" t="s">
        <v>30</v>
      </c>
      <c r="AE343" s="31" t="s">
        <v>30</v>
      </c>
      <c r="AF343" s="32" t="s">
        <v>30</v>
      </c>
      <c r="AG343" s="32" t="s">
        <v>30</v>
      </c>
      <c r="AH343" s="32" t="s">
        <v>30</v>
      </c>
      <c r="AI343" s="32" t="s">
        <v>30</v>
      </c>
      <c r="AJ343" s="165" t="s">
        <v>30</v>
      </c>
      <c r="AK343" s="32" t="s">
        <v>30</v>
      </c>
      <c r="AL343" s="32" t="s">
        <v>30</v>
      </c>
      <c r="AM343" s="33" t="s">
        <v>30</v>
      </c>
      <c r="AN343" s="31" t="s">
        <v>30</v>
      </c>
      <c r="AO343" s="32" t="s">
        <v>30</v>
      </c>
      <c r="AP343" s="32" t="s">
        <v>30</v>
      </c>
      <c r="AQ343" s="32" t="s">
        <v>30</v>
      </c>
      <c r="AR343" s="32" t="s">
        <v>30</v>
      </c>
      <c r="AS343" s="32" t="s">
        <v>30</v>
      </c>
      <c r="AT343" s="32" t="s">
        <v>30</v>
      </c>
      <c r="AU343" s="32" t="s">
        <v>30</v>
      </c>
      <c r="AV343" s="33" t="s">
        <v>30</v>
      </c>
      <c r="AW343" s="31" t="s">
        <v>30</v>
      </c>
      <c r="AX343" s="32" t="s">
        <v>30</v>
      </c>
      <c r="AY343" s="32" t="s">
        <v>30</v>
      </c>
      <c r="AZ343" s="32" t="s">
        <v>30</v>
      </c>
      <c r="BA343" s="32" t="s">
        <v>30</v>
      </c>
      <c r="BB343" s="32" t="s">
        <v>30</v>
      </c>
      <c r="BC343" s="32" t="s">
        <v>30</v>
      </c>
      <c r="BD343" s="32" t="s">
        <v>30</v>
      </c>
      <c r="BE343" s="32" t="s">
        <v>30</v>
      </c>
      <c r="BF343" s="31" t="s">
        <v>30</v>
      </c>
      <c r="BG343" s="32" t="s">
        <v>30</v>
      </c>
      <c r="BH343" s="32" t="s">
        <v>30</v>
      </c>
      <c r="BI343" s="32" t="s">
        <v>30</v>
      </c>
      <c r="BJ343" s="32" t="s">
        <v>30</v>
      </c>
      <c r="BK343" s="32" t="s">
        <v>30</v>
      </c>
      <c r="BL343" s="32" t="s">
        <v>30</v>
      </c>
      <c r="BM343" s="32" t="s">
        <v>30</v>
      </c>
      <c r="BN343" s="32" t="s">
        <v>30</v>
      </c>
      <c r="BO343" s="31" t="s">
        <v>30</v>
      </c>
      <c r="BP343" s="32" t="s">
        <v>30</v>
      </c>
      <c r="BQ343" s="32" t="s">
        <v>30</v>
      </c>
      <c r="BR343" s="32" t="s">
        <v>30</v>
      </c>
      <c r="BS343" s="32" t="s">
        <v>30</v>
      </c>
      <c r="BT343" s="32" t="s">
        <v>30</v>
      </c>
      <c r="BU343" s="32" t="s">
        <v>30</v>
      </c>
      <c r="BV343" s="32" t="s">
        <v>30</v>
      </c>
      <c r="BW343" s="33" t="s">
        <v>30</v>
      </c>
      <c r="BX343" s="31" t="s">
        <v>30</v>
      </c>
      <c r="BY343" s="32" t="s">
        <v>30</v>
      </c>
      <c r="BZ343" s="32" t="s">
        <v>30</v>
      </c>
      <c r="CA343" s="32" t="s">
        <v>30</v>
      </c>
      <c r="CB343" s="32" t="s">
        <v>30</v>
      </c>
      <c r="CC343" s="32" t="s">
        <v>30</v>
      </c>
      <c r="CD343" s="32" t="s">
        <v>30</v>
      </c>
      <c r="CE343" s="32" t="s">
        <v>30</v>
      </c>
      <c r="CF343" s="34" t="s">
        <v>30</v>
      </c>
      <c r="CG343" s="26">
        <v>1</v>
      </c>
      <c r="CH343" s="27">
        <v>1792000</v>
      </c>
      <c r="CI343" s="27">
        <v>1612800</v>
      </c>
      <c r="CJ343" s="27"/>
      <c r="CK343" s="27"/>
      <c r="CL343" s="143">
        <f t="shared" si="961"/>
        <v>7.4432292756478696E-2</v>
      </c>
      <c r="CM343" s="27">
        <f t="shared" si="962"/>
        <v>1702400</v>
      </c>
      <c r="CN343" s="27">
        <f t="shared" si="923"/>
        <v>323456</v>
      </c>
      <c r="CO343" s="28">
        <f t="shared" si="963"/>
        <v>2025856</v>
      </c>
      <c r="CP343" s="26">
        <v>1</v>
      </c>
      <c r="CQ343" s="27">
        <v>1792000</v>
      </c>
      <c r="CR343" s="27">
        <v>1612800</v>
      </c>
      <c r="CS343" s="27"/>
      <c r="CT343" s="27"/>
      <c r="CU343" s="143">
        <f t="shared" si="979"/>
        <v>7.4432292756478696E-2</v>
      </c>
      <c r="CV343" s="27">
        <f t="shared" si="964"/>
        <v>1702400</v>
      </c>
      <c r="CW343" s="28">
        <f t="shared" si="965"/>
        <v>323456</v>
      </c>
      <c r="CX343" s="29">
        <f t="shared" si="966"/>
        <v>2025856</v>
      </c>
      <c r="CY343" s="26">
        <v>1</v>
      </c>
      <c r="CZ343" s="27">
        <v>1792000</v>
      </c>
      <c r="DA343" s="27">
        <v>1612800</v>
      </c>
      <c r="DB343" s="27"/>
      <c r="DC343" s="27"/>
      <c r="DD343" s="143">
        <f t="shared" si="980"/>
        <v>7.4432292756478696E-2</v>
      </c>
      <c r="DE343" s="27">
        <f t="shared" si="967"/>
        <v>1702400</v>
      </c>
      <c r="DF343" s="27">
        <f t="shared" si="928"/>
        <v>323456</v>
      </c>
      <c r="DG343" s="28">
        <f t="shared" si="968"/>
        <v>2025856</v>
      </c>
      <c r="DH343" s="26">
        <v>1</v>
      </c>
      <c r="DI343" s="28">
        <v>1792000</v>
      </c>
      <c r="DJ343" s="28">
        <v>1612800</v>
      </c>
      <c r="DK343" s="28"/>
      <c r="DL343" s="177">
        <f t="shared" si="981"/>
        <v>7.4432292756478696E-2</v>
      </c>
      <c r="DM343" s="28">
        <f t="shared" si="969"/>
        <v>1702400</v>
      </c>
      <c r="DN343" s="28">
        <f t="shared" si="931"/>
        <v>323456</v>
      </c>
      <c r="DO343" s="30">
        <f t="shared" si="970"/>
        <v>2025856</v>
      </c>
    </row>
    <row r="344" spans="1:119" ht="24" customHeight="1" x14ac:dyDescent="0.25">
      <c r="A344" s="66" t="s">
        <v>603</v>
      </c>
      <c r="B344" s="67" t="s">
        <v>545</v>
      </c>
      <c r="C344" s="68" t="s">
        <v>604</v>
      </c>
      <c r="D344" s="26">
        <v>1</v>
      </c>
      <c r="E344" s="27">
        <v>2800000</v>
      </c>
      <c r="F344" s="27">
        <v>3220000</v>
      </c>
      <c r="G344" s="148"/>
      <c r="H344" s="148"/>
      <c r="I344" s="143">
        <f t="shared" ref="I344:I393" si="1005">+STDEVA(E344:F344)/AVERAGE(E344:F344)</f>
        <v>9.866606249114615E-2</v>
      </c>
      <c r="J344" s="27">
        <f t="shared" si="972"/>
        <v>3010000</v>
      </c>
      <c r="K344" s="28">
        <f t="shared" ref="K344:K357" si="1006">J344*19%</f>
        <v>571900</v>
      </c>
      <c r="L344" s="29">
        <f t="shared" si="982"/>
        <v>3581900</v>
      </c>
      <c r="M344" s="26">
        <v>1</v>
      </c>
      <c r="N344" s="27">
        <v>2800000</v>
      </c>
      <c r="O344" s="27">
        <v>3360000</v>
      </c>
      <c r="P344" s="148"/>
      <c r="Q344" s="148"/>
      <c r="R344" s="143">
        <f t="shared" ref="R344:R393" si="1007">+STDEVA(N344:O344)/AVERAGE(N344:O344)</f>
        <v>0.12856486930664499</v>
      </c>
      <c r="S344" s="27">
        <f t="shared" ref="S344:S357" si="1008">+AVERAGE(N344:P344)</f>
        <v>3080000</v>
      </c>
      <c r="T344" s="28">
        <f t="shared" ref="T344:T357" si="1009">+S344*19%</f>
        <v>585200</v>
      </c>
      <c r="U344" s="30">
        <f t="shared" ref="U344:U357" si="1010">+T344+S344</f>
        <v>3665200</v>
      </c>
      <c r="V344" s="26">
        <v>1</v>
      </c>
      <c r="W344" s="27">
        <v>2800000</v>
      </c>
      <c r="X344" s="27">
        <v>3136000</v>
      </c>
      <c r="Y344" s="145"/>
      <c r="Z344" s="145"/>
      <c r="AA344" s="143">
        <f t="shared" ref="AA344:AA393" si="1011">+STDEVA(W344:X344)/AVERAGE(W344:X344)</f>
        <v>8.0049824285269536E-2</v>
      </c>
      <c r="AB344" s="27">
        <f t="shared" ref="AB344:AB357" si="1012">+AVERAGE(W344:Y344)</f>
        <v>2968000</v>
      </c>
      <c r="AC344" s="28">
        <f t="shared" ref="AC344:AC357" si="1013">+AB344*19%</f>
        <v>563920</v>
      </c>
      <c r="AD344" s="29">
        <f t="shared" ref="AD344:AD357" si="1014">+AC344+AB344</f>
        <v>3531920</v>
      </c>
      <c r="AE344" s="26">
        <v>1</v>
      </c>
      <c r="AF344" s="27">
        <v>2800000</v>
      </c>
      <c r="AG344" s="27">
        <v>3248000</v>
      </c>
      <c r="AH344" s="145"/>
      <c r="AI344" s="145"/>
      <c r="AJ344" s="143">
        <f t="shared" si="973"/>
        <v>0.10475656017578482</v>
      </c>
      <c r="AK344" s="27">
        <f t="shared" ref="AK344:AK357" si="1015">+AVERAGE(AF344:AH344)</f>
        <v>3024000</v>
      </c>
      <c r="AL344" s="28">
        <f t="shared" ref="AL344:AL393" si="1016">+AK344*19%</f>
        <v>574560</v>
      </c>
      <c r="AM344" s="30">
        <f t="shared" ref="AM344:AM357" si="1017">+AL344+AK344</f>
        <v>3598560</v>
      </c>
      <c r="AN344" s="26">
        <v>1</v>
      </c>
      <c r="AO344" s="27">
        <v>2800000</v>
      </c>
      <c r="AP344" s="27">
        <v>3360000</v>
      </c>
      <c r="AQ344" s="145"/>
      <c r="AR344" s="145"/>
      <c r="AS344" s="143">
        <f t="shared" si="974"/>
        <v>0.12856486930664499</v>
      </c>
      <c r="AT344" s="27">
        <f t="shared" ref="AT344:AT357" si="1018">+AVERAGE(AO344:AQ344)</f>
        <v>3080000</v>
      </c>
      <c r="AU344" s="28">
        <f t="shared" ref="AU344:AU357" si="1019">+AT344*19%</f>
        <v>585200</v>
      </c>
      <c r="AV344" s="30">
        <f t="shared" ref="AV344:AV357" si="1020">+AU344+AT344</f>
        <v>3665200</v>
      </c>
      <c r="AW344" s="26">
        <v>1</v>
      </c>
      <c r="AX344" s="27">
        <v>2800000</v>
      </c>
      <c r="AY344" s="27">
        <v>4032000</v>
      </c>
      <c r="AZ344" s="145"/>
      <c r="BA344" s="145"/>
      <c r="BB344" s="143">
        <f t="shared" si="975"/>
        <v>0.25502211780498435</v>
      </c>
      <c r="BC344" s="27">
        <f t="shared" ref="BC344:BC357" si="1021">+AVERAGE(AX344:AZ344)</f>
        <v>3416000</v>
      </c>
      <c r="BD344" s="27">
        <f t="shared" ref="BD344:BD357" si="1022">+BC344*19%</f>
        <v>649040</v>
      </c>
      <c r="BE344" s="27">
        <f t="shared" ref="BE344:BE357" si="1023">+BD344+BC344</f>
        <v>4065040</v>
      </c>
      <c r="BF344" s="26">
        <v>1</v>
      </c>
      <c r="BG344" s="27">
        <v>2240000</v>
      </c>
      <c r="BH344" s="27">
        <v>2464000</v>
      </c>
      <c r="BI344" s="145"/>
      <c r="BJ344" s="145"/>
      <c r="BK344" s="143">
        <f t="shared" si="976"/>
        <v>6.7343502970147379E-2</v>
      </c>
      <c r="BL344" s="27">
        <f t="shared" ref="BL344" si="1024">+AVERAGE(BG344:BI344)</f>
        <v>2352000</v>
      </c>
      <c r="BM344" s="27">
        <f t="shared" ref="BM344" si="1025">+BL344*19%</f>
        <v>446880</v>
      </c>
      <c r="BN344" s="28">
        <f t="shared" ref="BN344" si="1026">+BM344+BL344</f>
        <v>2798880</v>
      </c>
      <c r="BO344" s="26">
        <v>1</v>
      </c>
      <c r="BP344" s="27">
        <v>2240000</v>
      </c>
      <c r="BQ344" s="27">
        <v>2060800</v>
      </c>
      <c r="BR344" s="148"/>
      <c r="BS344" s="148"/>
      <c r="BT344" s="143">
        <f t="shared" si="977"/>
        <v>5.892556509887896E-2</v>
      </c>
      <c r="BU344" s="27">
        <f t="shared" ref="BU344" si="1027">+AVERAGE(BP344:BR344)</f>
        <v>2150400</v>
      </c>
      <c r="BV344" s="28">
        <f t="shared" ref="BV344" si="1028">+BU344*19%</f>
        <v>408576</v>
      </c>
      <c r="BW344" s="30">
        <f t="shared" ref="BW344" si="1029">+BV344+BU344</f>
        <v>2558976</v>
      </c>
      <c r="BX344" s="26">
        <v>1</v>
      </c>
      <c r="BY344" s="28">
        <v>2240000</v>
      </c>
      <c r="BZ344" s="28">
        <v>2060800</v>
      </c>
      <c r="CA344" s="156"/>
      <c r="CB344" s="156"/>
      <c r="CC344" s="177">
        <f t="shared" si="978"/>
        <v>5.892556509887896E-2</v>
      </c>
      <c r="CD344" s="27">
        <f t="shared" ref="CD344" si="1030">+AVERAGE(BY344:CA344)</f>
        <v>2150400</v>
      </c>
      <c r="CE344" s="28">
        <f t="shared" ref="CE344" si="1031">+CD344*19%</f>
        <v>408576</v>
      </c>
      <c r="CF344" s="29">
        <f t="shared" ref="CF344" si="1032">+CE344+CD344</f>
        <v>2558976</v>
      </c>
      <c r="CG344" s="26">
        <v>1</v>
      </c>
      <c r="CH344" s="27">
        <v>1792000</v>
      </c>
      <c r="CI344" s="27">
        <v>1612800</v>
      </c>
      <c r="CJ344" s="148"/>
      <c r="CK344" s="148"/>
      <c r="CL344" s="143">
        <f t="shared" si="961"/>
        <v>7.4432292756478696E-2</v>
      </c>
      <c r="CM344" s="27">
        <f t="shared" si="962"/>
        <v>1702400</v>
      </c>
      <c r="CN344" s="27">
        <f t="shared" si="923"/>
        <v>323456</v>
      </c>
      <c r="CO344" s="28">
        <f t="shared" si="963"/>
        <v>2025856</v>
      </c>
      <c r="CP344" s="26">
        <v>1</v>
      </c>
      <c r="CQ344" s="27">
        <v>1792000</v>
      </c>
      <c r="CR344" s="27">
        <v>1612800</v>
      </c>
      <c r="CS344" s="148"/>
      <c r="CT344" s="148"/>
      <c r="CU344" s="143">
        <f t="shared" si="979"/>
        <v>7.4432292756478696E-2</v>
      </c>
      <c r="CV344" s="27">
        <f t="shared" si="964"/>
        <v>1702400</v>
      </c>
      <c r="CW344" s="28">
        <f t="shared" si="965"/>
        <v>323456</v>
      </c>
      <c r="CX344" s="29">
        <f t="shared" si="966"/>
        <v>2025856</v>
      </c>
      <c r="CY344" s="26">
        <v>1</v>
      </c>
      <c r="CZ344" s="27">
        <v>1792000</v>
      </c>
      <c r="DA344" s="27">
        <v>1612800</v>
      </c>
      <c r="DB344" s="133"/>
      <c r="DC344" s="133"/>
      <c r="DD344" s="143">
        <f t="shared" si="980"/>
        <v>7.4432292756478696E-2</v>
      </c>
      <c r="DE344" s="27">
        <f t="shared" si="967"/>
        <v>1702400</v>
      </c>
      <c r="DF344" s="27">
        <f t="shared" si="928"/>
        <v>323456</v>
      </c>
      <c r="DG344" s="28">
        <f t="shared" si="968"/>
        <v>2025856</v>
      </c>
      <c r="DH344" s="26">
        <v>1</v>
      </c>
      <c r="DI344" s="28">
        <v>1792000</v>
      </c>
      <c r="DJ344" s="28">
        <v>1612800</v>
      </c>
      <c r="DK344" s="182"/>
      <c r="DL344" s="177">
        <f t="shared" si="981"/>
        <v>7.4432292756478696E-2</v>
      </c>
      <c r="DM344" s="28">
        <f t="shared" si="969"/>
        <v>1702400</v>
      </c>
      <c r="DN344" s="28">
        <f t="shared" si="931"/>
        <v>323456</v>
      </c>
      <c r="DO344" s="30">
        <f t="shared" si="970"/>
        <v>2025856</v>
      </c>
    </row>
    <row r="345" spans="1:119" ht="23.25" customHeight="1" x14ac:dyDescent="0.25">
      <c r="A345" s="66" t="s">
        <v>605</v>
      </c>
      <c r="B345" s="67" t="s">
        <v>545</v>
      </c>
      <c r="C345" s="68" t="s">
        <v>606</v>
      </c>
      <c r="D345" s="26">
        <v>1</v>
      </c>
      <c r="E345" s="27">
        <v>2800000</v>
      </c>
      <c r="F345" s="27">
        <v>3220000</v>
      </c>
      <c r="G345" s="148"/>
      <c r="H345" s="148"/>
      <c r="I345" s="143">
        <f t="shared" si="1005"/>
        <v>9.866606249114615E-2</v>
      </c>
      <c r="J345" s="27">
        <f t="shared" si="972"/>
        <v>3010000</v>
      </c>
      <c r="K345" s="28">
        <f t="shared" si="1006"/>
        <v>571900</v>
      </c>
      <c r="L345" s="29">
        <f t="shared" si="982"/>
        <v>3581900</v>
      </c>
      <c r="M345" s="26">
        <v>1</v>
      </c>
      <c r="N345" s="27">
        <v>2800000</v>
      </c>
      <c r="O345" s="27">
        <v>3360000</v>
      </c>
      <c r="P345" s="148"/>
      <c r="Q345" s="148"/>
      <c r="R345" s="143">
        <f t="shared" si="1007"/>
        <v>0.12856486930664499</v>
      </c>
      <c r="S345" s="27">
        <f t="shared" si="1008"/>
        <v>3080000</v>
      </c>
      <c r="T345" s="28">
        <f t="shared" si="1009"/>
        <v>585200</v>
      </c>
      <c r="U345" s="30">
        <f t="shared" si="1010"/>
        <v>3665200</v>
      </c>
      <c r="V345" s="26">
        <v>1</v>
      </c>
      <c r="W345" s="27">
        <v>2800000</v>
      </c>
      <c r="X345" s="27">
        <v>3136000</v>
      </c>
      <c r="Y345" s="145"/>
      <c r="Z345" s="145"/>
      <c r="AA345" s="143">
        <f t="shared" si="1011"/>
        <v>8.0049824285269536E-2</v>
      </c>
      <c r="AB345" s="27">
        <f t="shared" si="1012"/>
        <v>2968000</v>
      </c>
      <c r="AC345" s="28">
        <f t="shared" si="1013"/>
        <v>563920</v>
      </c>
      <c r="AD345" s="29">
        <f t="shared" si="1014"/>
        <v>3531920</v>
      </c>
      <c r="AE345" s="26">
        <v>1</v>
      </c>
      <c r="AF345" s="27">
        <v>2800000</v>
      </c>
      <c r="AG345" s="27">
        <v>3248000</v>
      </c>
      <c r="AH345" s="145"/>
      <c r="AI345" s="145"/>
      <c r="AJ345" s="143">
        <f t="shared" si="973"/>
        <v>0.10475656017578482</v>
      </c>
      <c r="AK345" s="27">
        <f t="shared" si="1015"/>
        <v>3024000</v>
      </c>
      <c r="AL345" s="28">
        <f t="shared" si="1016"/>
        <v>574560</v>
      </c>
      <c r="AM345" s="30">
        <f t="shared" si="1017"/>
        <v>3598560</v>
      </c>
      <c r="AN345" s="26">
        <v>1</v>
      </c>
      <c r="AO345" s="27">
        <v>2800000</v>
      </c>
      <c r="AP345" s="27">
        <v>3360000</v>
      </c>
      <c r="AQ345" s="145"/>
      <c r="AR345" s="145"/>
      <c r="AS345" s="143">
        <f t="shared" si="974"/>
        <v>0.12856486930664499</v>
      </c>
      <c r="AT345" s="27">
        <f t="shared" si="1018"/>
        <v>3080000</v>
      </c>
      <c r="AU345" s="28">
        <f t="shared" si="1019"/>
        <v>585200</v>
      </c>
      <c r="AV345" s="30">
        <f t="shared" si="1020"/>
        <v>3665200</v>
      </c>
      <c r="AW345" s="26">
        <v>1</v>
      </c>
      <c r="AX345" s="27">
        <v>2800000</v>
      </c>
      <c r="AY345" s="27">
        <v>4032000</v>
      </c>
      <c r="AZ345" s="145"/>
      <c r="BA345" s="145"/>
      <c r="BB345" s="143">
        <f t="shared" si="975"/>
        <v>0.25502211780498435</v>
      </c>
      <c r="BC345" s="27">
        <f t="shared" si="1021"/>
        <v>3416000</v>
      </c>
      <c r="BD345" s="27">
        <f t="shared" si="1022"/>
        <v>649040</v>
      </c>
      <c r="BE345" s="27">
        <f t="shared" si="1023"/>
        <v>4065040</v>
      </c>
      <c r="BF345" s="31" t="s">
        <v>30</v>
      </c>
      <c r="BG345" s="32" t="s">
        <v>30</v>
      </c>
      <c r="BH345" s="32" t="s">
        <v>30</v>
      </c>
      <c r="BI345" s="32" t="s">
        <v>30</v>
      </c>
      <c r="BJ345" s="32" t="s">
        <v>30</v>
      </c>
      <c r="BK345" s="32" t="s">
        <v>30</v>
      </c>
      <c r="BL345" s="32" t="s">
        <v>30</v>
      </c>
      <c r="BM345" s="32" t="s">
        <v>30</v>
      </c>
      <c r="BN345" s="32" t="s">
        <v>30</v>
      </c>
      <c r="BO345" s="31" t="s">
        <v>30</v>
      </c>
      <c r="BP345" s="32" t="s">
        <v>30</v>
      </c>
      <c r="BQ345" s="32" t="s">
        <v>30</v>
      </c>
      <c r="BR345" s="32" t="s">
        <v>30</v>
      </c>
      <c r="BS345" s="32" t="s">
        <v>30</v>
      </c>
      <c r="BT345" s="32" t="s">
        <v>30</v>
      </c>
      <c r="BU345" s="32" t="s">
        <v>30</v>
      </c>
      <c r="BV345" s="32" t="s">
        <v>30</v>
      </c>
      <c r="BW345" s="33" t="s">
        <v>30</v>
      </c>
      <c r="BX345" s="31" t="s">
        <v>30</v>
      </c>
      <c r="BY345" s="43" t="s">
        <v>30</v>
      </c>
      <c r="BZ345" s="43" t="s">
        <v>30</v>
      </c>
      <c r="CA345" s="43" t="s">
        <v>30</v>
      </c>
      <c r="CB345" s="43" t="s">
        <v>30</v>
      </c>
      <c r="CC345" s="43" t="s">
        <v>30</v>
      </c>
      <c r="CD345" s="32" t="s">
        <v>30</v>
      </c>
      <c r="CE345" s="32" t="s">
        <v>30</v>
      </c>
      <c r="CF345" s="34" t="s">
        <v>30</v>
      </c>
      <c r="CG345" s="31" t="s">
        <v>30</v>
      </c>
      <c r="CH345" s="32" t="s">
        <v>30</v>
      </c>
      <c r="CI345" s="32" t="s">
        <v>30</v>
      </c>
      <c r="CJ345" s="32" t="s">
        <v>30</v>
      </c>
      <c r="CK345" s="32" t="s">
        <v>30</v>
      </c>
      <c r="CL345" s="32" t="s">
        <v>30</v>
      </c>
      <c r="CM345" s="32" t="s">
        <v>30</v>
      </c>
      <c r="CN345" s="32" t="s">
        <v>30</v>
      </c>
      <c r="CO345" s="32" t="s">
        <v>30</v>
      </c>
      <c r="CP345" s="31" t="s">
        <v>30</v>
      </c>
      <c r="CQ345" s="32" t="s">
        <v>30</v>
      </c>
      <c r="CR345" s="32" t="s">
        <v>30</v>
      </c>
      <c r="CS345" s="32" t="s">
        <v>30</v>
      </c>
      <c r="CT345" s="32" t="s">
        <v>30</v>
      </c>
      <c r="CU345" s="32" t="s">
        <v>30</v>
      </c>
      <c r="CV345" s="32" t="s">
        <v>30</v>
      </c>
      <c r="CW345" s="32" t="s">
        <v>30</v>
      </c>
      <c r="CX345" s="34" t="s">
        <v>30</v>
      </c>
      <c r="CY345" s="31" t="s">
        <v>30</v>
      </c>
      <c r="CZ345" s="32" t="s">
        <v>30</v>
      </c>
      <c r="DA345" s="32" t="s">
        <v>30</v>
      </c>
      <c r="DB345" s="32" t="s">
        <v>30</v>
      </c>
      <c r="DC345" s="32" t="s">
        <v>30</v>
      </c>
      <c r="DD345" s="32" t="s">
        <v>30</v>
      </c>
      <c r="DE345" s="32" t="s">
        <v>30</v>
      </c>
      <c r="DF345" s="32" t="s">
        <v>30</v>
      </c>
      <c r="DG345" s="32" t="s">
        <v>30</v>
      </c>
      <c r="DH345" s="31" t="s">
        <v>30</v>
      </c>
      <c r="DI345" s="32" t="s">
        <v>30</v>
      </c>
      <c r="DJ345" s="32" t="s">
        <v>30</v>
      </c>
      <c r="DK345" s="32" t="s">
        <v>30</v>
      </c>
      <c r="DL345" s="32" t="s">
        <v>30</v>
      </c>
      <c r="DM345" s="32" t="s">
        <v>30</v>
      </c>
      <c r="DN345" s="32" t="s">
        <v>30</v>
      </c>
      <c r="DO345" s="33" t="s">
        <v>30</v>
      </c>
    </row>
    <row r="346" spans="1:119" ht="23.25" customHeight="1" x14ac:dyDescent="0.25">
      <c r="A346" s="66" t="s">
        <v>607</v>
      </c>
      <c r="B346" s="67" t="s">
        <v>545</v>
      </c>
      <c r="C346" s="68" t="s">
        <v>608</v>
      </c>
      <c r="D346" s="26">
        <v>1</v>
      </c>
      <c r="E346" s="27">
        <v>2800000</v>
      </c>
      <c r="F346" s="27">
        <v>3220000</v>
      </c>
      <c r="G346" s="148"/>
      <c r="H346" s="148"/>
      <c r="I346" s="143">
        <f t="shared" si="1005"/>
        <v>9.866606249114615E-2</v>
      </c>
      <c r="J346" s="27">
        <f t="shared" si="972"/>
        <v>3010000</v>
      </c>
      <c r="K346" s="28">
        <f t="shared" si="1006"/>
        <v>571900</v>
      </c>
      <c r="L346" s="29">
        <f t="shared" si="982"/>
        <v>3581900</v>
      </c>
      <c r="M346" s="26">
        <v>1</v>
      </c>
      <c r="N346" s="27">
        <v>2800000</v>
      </c>
      <c r="O346" s="27">
        <v>3360000</v>
      </c>
      <c r="P346" s="148"/>
      <c r="Q346" s="148"/>
      <c r="R346" s="143">
        <f t="shared" si="1007"/>
        <v>0.12856486930664499</v>
      </c>
      <c r="S346" s="27">
        <f t="shared" si="1008"/>
        <v>3080000</v>
      </c>
      <c r="T346" s="28">
        <f t="shared" si="1009"/>
        <v>585200</v>
      </c>
      <c r="U346" s="30">
        <f t="shared" si="1010"/>
        <v>3665200</v>
      </c>
      <c r="V346" s="26">
        <v>1</v>
      </c>
      <c r="W346" s="27">
        <v>2800000</v>
      </c>
      <c r="X346" s="27">
        <v>3136000</v>
      </c>
      <c r="Y346" s="145"/>
      <c r="Z346" s="145"/>
      <c r="AA346" s="143">
        <f t="shared" si="1011"/>
        <v>8.0049824285269536E-2</v>
      </c>
      <c r="AB346" s="27">
        <f t="shared" si="1012"/>
        <v>2968000</v>
      </c>
      <c r="AC346" s="28">
        <f t="shared" si="1013"/>
        <v>563920</v>
      </c>
      <c r="AD346" s="29">
        <f t="shared" si="1014"/>
        <v>3531920</v>
      </c>
      <c r="AE346" s="26">
        <v>1</v>
      </c>
      <c r="AF346" s="27">
        <v>2800000</v>
      </c>
      <c r="AG346" s="27">
        <v>3248000</v>
      </c>
      <c r="AH346" s="145"/>
      <c r="AI346" s="145"/>
      <c r="AJ346" s="143">
        <f t="shared" si="973"/>
        <v>0.10475656017578482</v>
      </c>
      <c r="AK346" s="27">
        <f t="shared" si="1015"/>
        <v>3024000</v>
      </c>
      <c r="AL346" s="28">
        <f t="shared" si="1016"/>
        <v>574560</v>
      </c>
      <c r="AM346" s="30">
        <f t="shared" si="1017"/>
        <v>3598560</v>
      </c>
      <c r="AN346" s="26">
        <v>1</v>
      </c>
      <c r="AO346" s="27">
        <v>2800000</v>
      </c>
      <c r="AP346" s="27">
        <v>3360000</v>
      </c>
      <c r="AQ346" s="145"/>
      <c r="AR346" s="145"/>
      <c r="AS346" s="143">
        <f t="shared" si="974"/>
        <v>0.12856486930664499</v>
      </c>
      <c r="AT346" s="27">
        <f t="shared" si="1018"/>
        <v>3080000</v>
      </c>
      <c r="AU346" s="28">
        <f t="shared" si="1019"/>
        <v>585200</v>
      </c>
      <c r="AV346" s="30">
        <f t="shared" si="1020"/>
        <v>3665200</v>
      </c>
      <c r="AW346" s="26">
        <v>1</v>
      </c>
      <c r="AX346" s="27">
        <v>2800000</v>
      </c>
      <c r="AY346" s="27">
        <v>4032000</v>
      </c>
      <c r="AZ346" s="145"/>
      <c r="BA346" s="145"/>
      <c r="BB346" s="143">
        <f t="shared" si="975"/>
        <v>0.25502211780498435</v>
      </c>
      <c r="BC346" s="27">
        <f t="shared" si="1021"/>
        <v>3416000</v>
      </c>
      <c r="BD346" s="27">
        <f t="shared" si="1022"/>
        <v>649040</v>
      </c>
      <c r="BE346" s="27">
        <f t="shared" si="1023"/>
        <v>4065040</v>
      </c>
      <c r="BF346" s="31" t="s">
        <v>30</v>
      </c>
      <c r="BG346" s="32" t="s">
        <v>30</v>
      </c>
      <c r="BH346" s="32" t="s">
        <v>30</v>
      </c>
      <c r="BI346" s="32" t="s">
        <v>30</v>
      </c>
      <c r="BJ346" s="32" t="s">
        <v>30</v>
      </c>
      <c r="BK346" s="32" t="s">
        <v>30</v>
      </c>
      <c r="BL346" s="32" t="s">
        <v>30</v>
      </c>
      <c r="BM346" s="32" t="s">
        <v>30</v>
      </c>
      <c r="BN346" s="32" t="s">
        <v>30</v>
      </c>
      <c r="BO346" s="31" t="s">
        <v>30</v>
      </c>
      <c r="BP346" s="32" t="s">
        <v>30</v>
      </c>
      <c r="BQ346" s="32" t="s">
        <v>30</v>
      </c>
      <c r="BR346" s="32" t="s">
        <v>30</v>
      </c>
      <c r="BS346" s="32" t="s">
        <v>30</v>
      </c>
      <c r="BT346" s="32" t="s">
        <v>30</v>
      </c>
      <c r="BU346" s="32" t="s">
        <v>30</v>
      </c>
      <c r="BV346" s="32" t="s">
        <v>30</v>
      </c>
      <c r="BW346" s="33" t="s">
        <v>30</v>
      </c>
      <c r="BX346" s="31" t="s">
        <v>30</v>
      </c>
      <c r="BY346" s="43" t="s">
        <v>30</v>
      </c>
      <c r="BZ346" s="43" t="s">
        <v>30</v>
      </c>
      <c r="CA346" s="43" t="s">
        <v>30</v>
      </c>
      <c r="CB346" s="43" t="s">
        <v>30</v>
      </c>
      <c r="CC346" s="43" t="s">
        <v>30</v>
      </c>
      <c r="CD346" s="32" t="s">
        <v>30</v>
      </c>
      <c r="CE346" s="32" t="s">
        <v>30</v>
      </c>
      <c r="CF346" s="34" t="s">
        <v>30</v>
      </c>
      <c r="CG346" s="31" t="s">
        <v>30</v>
      </c>
      <c r="CH346" s="32" t="s">
        <v>30</v>
      </c>
      <c r="CI346" s="32" t="s">
        <v>30</v>
      </c>
      <c r="CJ346" s="32" t="s">
        <v>30</v>
      </c>
      <c r="CK346" s="32" t="s">
        <v>30</v>
      </c>
      <c r="CL346" s="32" t="s">
        <v>30</v>
      </c>
      <c r="CM346" s="32" t="s">
        <v>30</v>
      </c>
      <c r="CN346" s="32" t="s">
        <v>30</v>
      </c>
      <c r="CO346" s="32" t="s">
        <v>30</v>
      </c>
      <c r="CP346" s="31" t="s">
        <v>30</v>
      </c>
      <c r="CQ346" s="32" t="s">
        <v>30</v>
      </c>
      <c r="CR346" s="32" t="s">
        <v>30</v>
      </c>
      <c r="CS346" s="32" t="s">
        <v>30</v>
      </c>
      <c r="CT346" s="32" t="s">
        <v>30</v>
      </c>
      <c r="CU346" s="32" t="s">
        <v>30</v>
      </c>
      <c r="CV346" s="32" t="s">
        <v>30</v>
      </c>
      <c r="CW346" s="32" t="s">
        <v>30</v>
      </c>
      <c r="CX346" s="34" t="s">
        <v>30</v>
      </c>
      <c r="CY346" s="31" t="s">
        <v>30</v>
      </c>
      <c r="CZ346" s="32" t="s">
        <v>30</v>
      </c>
      <c r="DA346" s="32" t="s">
        <v>30</v>
      </c>
      <c r="DB346" s="32" t="s">
        <v>30</v>
      </c>
      <c r="DC346" s="32" t="s">
        <v>30</v>
      </c>
      <c r="DD346" s="32" t="s">
        <v>30</v>
      </c>
      <c r="DE346" s="32" t="s">
        <v>30</v>
      </c>
      <c r="DF346" s="32" t="s">
        <v>30</v>
      </c>
      <c r="DG346" s="32" t="s">
        <v>30</v>
      </c>
      <c r="DH346" s="31" t="s">
        <v>30</v>
      </c>
      <c r="DI346" s="32" t="s">
        <v>30</v>
      </c>
      <c r="DJ346" s="32" t="s">
        <v>30</v>
      </c>
      <c r="DK346" s="32" t="s">
        <v>30</v>
      </c>
      <c r="DL346" s="32" t="s">
        <v>30</v>
      </c>
      <c r="DM346" s="32" t="s">
        <v>30</v>
      </c>
      <c r="DN346" s="32" t="s">
        <v>30</v>
      </c>
      <c r="DO346" s="33" t="s">
        <v>30</v>
      </c>
    </row>
    <row r="347" spans="1:119" ht="23.25" customHeight="1" x14ac:dyDescent="0.25">
      <c r="A347" s="66" t="s">
        <v>609</v>
      </c>
      <c r="B347" s="67" t="s">
        <v>545</v>
      </c>
      <c r="C347" s="68" t="s">
        <v>610</v>
      </c>
      <c r="D347" s="26">
        <v>1</v>
      </c>
      <c r="E347" s="27">
        <v>2800000</v>
      </c>
      <c r="F347" s="27">
        <v>3220000</v>
      </c>
      <c r="G347" s="148"/>
      <c r="H347" s="148"/>
      <c r="I347" s="143">
        <f t="shared" si="1005"/>
        <v>9.866606249114615E-2</v>
      </c>
      <c r="J347" s="27">
        <f t="shared" si="972"/>
        <v>3010000</v>
      </c>
      <c r="K347" s="28">
        <f t="shared" si="1006"/>
        <v>571900</v>
      </c>
      <c r="L347" s="29">
        <f t="shared" si="982"/>
        <v>3581900</v>
      </c>
      <c r="M347" s="26">
        <v>1</v>
      </c>
      <c r="N347" s="27">
        <v>2800000</v>
      </c>
      <c r="O347" s="27">
        <v>3360000</v>
      </c>
      <c r="P347" s="148"/>
      <c r="Q347" s="148"/>
      <c r="R347" s="143">
        <f t="shared" si="1007"/>
        <v>0.12856486930664499</v>
      </c>
      <c r="S347" s="27">
        <f t="shared" si="1008"/>
        <v>3080000</v>
      </c>
      <c r="T347" s="28">
        <f t="shared" si="1009"/>
        <v>585200</v>
      </c>
      <c r="U347" s="30">
        <f t="shared" si="1010"/>
        <v>3665200</v>
      </c>
      <c r="V347" s="26">
        <v>1</v>
      </c>
      <c r="W347" s="27">
        <v>2800000</v>
      </c>
      <c r="X347" s="27">
        <v>3136000</v>
      </c>
      <c r="Y347" s="145"/>
      <c r="Z347" s="145"/>
      <c r="AA347" s="143">
        <f t="shared" si="1011"/>
        <v>8.0049824285269536E-2</v>
      </c>
      <c r="AB347" s="27">
        <f t="shared" si="1012"/>
        <v>2968000</v>
      </c>
      <c r="AC347" s="28">
        <f t="shared" si="1013"/>
        <v>563920</v>
      </c>
      <c r="AD347" s="29">
        <f t="shared" si="1014"/>
        <v>3531920</v>
      </c>
      <c r="AE347" s="26">
        <v>1</v>
      </c>
      <c r="AF347" s="27">
        <v>2800000</v>
      </c>
      <c r="AG347" s="27">
        <v>3248000</v>
      </c>
      <c r="AH347" s="145"/>
      <c r="AI347" s="145"/>
      <c r="AJ347" s="143">
        <f t="shared" si="973"/>
        <v>0.10475656017578482</v>
      </c>
      <c r="AK347" s="27">
        <f t="shared" si="1015"/>
        <v>3024000</v>
      </c>
      <c r="AL347" s="28">
        <f t="shared" si="1016"/>
        <v>574560</v>
      </c>
      <c r="AM347" s="30">
        <f t="shared" si="1017"/>
        <v>3598560</v>
      </c>
      <c r="AN347" s="26">
        <v>1</v>
      </c>
      <c r="AO347" s="27">
        <v>2800000</v>
      </c>
      <c r="AP347" s="27">
        <v>3360000</v>
      </c>
      <c r="AQ347" s="145"/>
      <c r="AR347" s="145"/>
      <c r="AS347" s="143">
        <f t="shared" si="974"/>
        <v>0.12856486930664499</v>
      </c>
      <c r="AT347" s="27">
        <f t="shared" si="1018"/>
        <v>3080000</v>
      </c>
      <c r="AU347" s="28">
        <f t="shared" si="1019"/>
        <v>585200</v>
      </c>
      <c r="AV347" s="30">
        <f t="shared" si="1020"/>
        <v>3665200</v>
      </c>
      <c r="AW347" s="26">
        <v>1</v>
      </c>
      <c r="AX347" s="27">
        <v>2800000</v>
      </c>
      <c r="AY347" s="27">
        <v>4032000</v>
      </c>
      <c r="AZ347" s="145"/>
      <c r="BA347" s="145"/>
      <c r="BB347" s="143">
        <f t="shared" si="975"/>
        <v>0.25502211780498435</v>
      </c>
      <c r="BC347" s="27">
        <f t="shared" si="1021"/>
        <v>3416000</v>
      </c>
      <c r="BD347" s="27">
        <f t="shared" si="1022"/>
        <v>649040</v>
      </c>
      <c r="BE347" s="27">
        <f t="shared" si="1023"/>
        <v>4065040</v>
      </c>
      <c r="BF347" s="31" t="s">
        <v>30</v>
      </c>
      <c r="BG347" s="32" t="s">
        <v>30</v>
      </c>
      <c r="BH347" s="32" t="s">
        <v>30</v>
      </c>
      <c r="BI347" s="32" t="s">
        <v>30</v>
      </c>
      <c r="BJ347" s="32" t="s">
        <v>30</v>
      </c>
      <c r="BK347" s="32" t="s">
        <v>30</v>
      </c>
      <c r="BL347" s="32" t="s">
        <v>30</v>
      </c>
      <c r="BM347" s="32" t="s">
        <v>30</v>
      </c>
      <c r="BN347" s="32" t="s">
        <v>30</v>
      </c>
      <c r="BO347" s="31" t="s">
        <v>30</v>
      </c>
      <c r="BP347" s="32" t="s">
        <v>30</v>
      </c>
      <c r="BQ347" s="32" t="s">
        <v>30</v>
      </c>
      <c r="BR347" s="32" t="s">
        <v>30</v>
      </c>
      <c r="BS347" s="32" t="s">
        <v>30</v>
      </c>
      <c r="BT347" s="32" t="s">
        <v>30</v>
      </c>
      <c r="BU347" s="32" t="s">
        <v>30</v>
      </c>
      <c r="BV347" s="32" t="s">
        <v>30</v>
      </c>
      <c r="BW347" s="33" t="s">
        <v>30</v>
      </c>
      <c r="BX347" s="31" t="s">
        <v>30</v>
      </c>
      <c r="BY347" s="43" t="s">
        <v>30</v>
      </c>
      <c r="BZ347" s="43" t="s">
        <v>30</v>
      </c>
      <c r="CA347" s="43" t="s">
        <v>30</v>
      </c>
      <c r="CB347" s="43" t="s">
        <v>30</v>
      </c>
      <c r="CC347" s="43" t="s">
        <v>30</v>
      </c>
      <c r="CD347" s="32" t="s">
        <v>30</v>
      </c>
      <c r="CE347" s="32" t="s">
        <v>30</v>
      </c>
      <c r="CF347" s="34" t="s">
        <v>30</v>
      </c>
      <c r="CG347" s="31" t="s">
        <v>30</v>
      </c>
      <c r="CH347" s="32" t="s">
        <v>30</v>
      </c>
      <c r="CI347" s="32" t="s">
        <v>30</v>
      </c>
      <c r="CJ347" s="32" t="s">
        <v>30</v>
      </c>
      <c r="CK347" s="32" t="s">
        <v>30</v>
      </c>
      <c r="CL347" s="32" t="s">
        <v>30</v>
      </c>
      <c r="CM347" s="32" t="s">
        <v>30</v>
      </c>
      <c r="CN347" s="32" t="s">
        <v>30</v>
      </c>
      <c r="CO347" s="32" t="s">
        <v>30</v>
      </c>
      <c r="CP347" s="31" t="s">
        <v>30</v>
      </c>
      <c r="CQ347" s="32" t="s">
        <v>30</v>
      </c>
      <c r="CR347" s="32" t="s">
        <v>30</v>
      </c>
      <c r="CS347" s="32" t="s">
        <v>30</v>
      </c>
      <c r="CT347" s="32" t="s">
        <v>30</v>
      </c>
      <c r="CU347" s="32" t="s">
        <v>30</v>
      </c>
      <c r="CV347" s="32" t="s">
        <v>30</v>
      </c>
      <c r="CW347" s="32" t="s">
        <v>30</v>
      </c>
      <c r="CX347" s="34" t="s">
        <v>30</v>
      </c>
      <c r="CY347" s="31" t="s">
        <v>30</v>
      </c>
      <c r="CZ347" s="32" t="s">
        <v>30</v>
      </c>
      <c r="DA347" s="32" t="s">
        <v>30</v>
      </c>
      <c r="DB347" s="32" t="s">
        <v>30</v>
      </c>
      <c r="DC347" s="32" t="s">
        <v>30</v>
      </c>
      <c r="DD347" s="32" t="s">
        <v>30</v>
      </c>
      <c r="DE347" s="32" t="s">
        <v>30</v>
      </c>
      <c r="DF347" s="32" t="s">
        <v>30</v>
      </c>
      <c r="DG347" s="32" t="s">
        <v>30</v>
      </c>
      <c r="DH347" s="31" t="s">
        <v>30</v>
      </c>
      <c r="DI347" s="32" t="s">
        <v>30</v>
      </c>
      <c r="DJ347" s="32" t="s">
        <v>30</v>
      </c>
      <c r="DK347" s="32" t="s">
        <v>30</v>
      </c>
      <c r="DL347" s="32" t="s">
        <v>30</v>
      </c>
      <c r="DM347" s="32" t="s">
        <v>30</v>
      </c>
      <c r="DN347" s="32" t="s">
        <v>30</v>
      </c>
      <c r="DO347" s="33" t="s">
        <v>30</v>
      </c>
    </row>
    <row r="348" spans="1:119" ht="21" customHeight="1" x14ac:dyDescent="0.25">
      <c r="A348" s="66" t="s">
        <v>611</v>
      </c>
      <c r="B348" s="67" t="s">
        <v>545</v>
      </c>
      <c r="C348" s="68" t="s">
        <v>612</v>
      </c>
      <c r="D348" s="26">
        <v>1</v>
      </c>
      <c r="E348" s="27">
        <v>15000000</v>
      </c>
      <c r="F348" s="27">
        <v>17250000</v>
      </c>
      <c r="G348" s="148"/>
      <c r="H348" s="148"/>
      <c r="I348" s="143">
        <f t="shared" si="1005"/>
        <v>9.8666062491146164E-2</v>
      </c>
      <c r="J348" s="27">
        <f t="shared" si="972"/>
        <v>16125000</v>
      </c>
      <c r="K348" s="28">
        <f t="shared" si="1006"/>
        <v>3063750</v>
      </c>
      <c r="L348" s="29">
        <f t="shared" si="982"/>
        <v>19188750</v>
      </c>
      <c r="M348" s="26">
        <v>1</v>
      </c>
      <c r="N348" s="27">
        <v>15000000</v>
      </c>
      <c r="O348" s="27">
        <v>18000000</v>
      </c>
      <c r="P348" s="148"/>
      <c r="Q348" s="148"/>
      <c r="R348" s="143">
        <f t="shared" si="1007"/>
        <v>0.12856486930664501</v>
      </c>
      <c r="S348" s="27">
        <f t="shared" si="1008"/>
        <v>16500000</v>
      </c>
      <c r="T348" s="28">
        <f t="shared" si="1009"/>
        <v>3135000</v>
      </c>
      <c r="U348" s="30">
        <f t="shared" si="1010"/>
        <v>19635000</v>
      </c>
      <c r="V348" s="26">
        <v>1</v>
      </c>
      <c r="W348" s="27">
        <v>15000000</v>
      </c>
      <c r="X348" s="27">
        <v>16800000</v>
      </c>
      <c r="Y348" s="145"/>
      <c r="Z348" s="145"/>
      <c r="AA348" s="143">
        <f t="shared" si="1011"/>
        <v>8.0049824285269522E-2</v>
      </c>
      <c r="AB348" s="27">
        <f t="shared" si="1012"/>
        <v>15900000</v>
      </c>
      <c r="AC348" s="28">
        <f t="shared" si="1013"/>
        <v>3021000</v>
      </c>
      <c r="AD348" s="29">
        <f t="shared" si="1014"/>
        <v>18921000</v>
      </c>
      <c r="AE348" s="26">
        <v>1</v>
      </c>
      <c r="AF348" s="27">
        <v>15000000</v>
      </c>
      <c r="AG348" s="27">
        <v>17400000</v>
      </c>
      <c r="AH348" s="145"/>
      <c r="AI348" s="145"/>
      <c r="AJ348" s="143">
        <f t="shared" si="973"/>
        <v>0.10475656017578482</v>
      </c>
      <c r="AK348" s="27">
        <f t="shared" si="1015"/>
        <v>16200000</v>
      </c>
      <c r="AL348" s="28">
        <f t="shared" si="1016"/>
        <v>3078000</v>
      </c>
      <c r="AM348" s="30">
        <f t="shared" si="1017"/>
        <v>19278000</v>
      </c>
      <c r="AN348" s="26">
        <v>1</v>
      </c>
      <c r="AO348" s="27">
        <v>15000000</v>
      </c>
      <c r="AP348" s="27">
        <v>18000000</v>
      </c>
      <c r="AQ348" s="145"/>
      <c r="AR348" s="145"/>
      <c r="AS348" s="143">
        <f t="shared" si="974"/>
        <v>0.12856486930664501</v>
      </c>
      <c r="AT348" s="27">
        <f t="shared" si="1018"/>
        <v>16500000</v>
      </c>
      <c r="AU348" s="28">
        <f t="shared" si="1019"/>
        <v>3135000</v>
      </c>
      <c r="AV348" s="30">
        <f t="shared" si="1020"/>
        <v>19635000</v>
      </c>
      <c r="AW348" s="26">
        <v>1</v>
      </c>
      <c r="AX348" s="27">
        <v>15000000</v>
      </c>
      <c r="AY348" s="27">
        <v>21600000</v>
      </c>
      <c r="AZ348" s="145"/>
      <c r="BA348" s="145"/>
      <c r="BB348" s="143">
        <f t="shared" si="975"/>
        <v>0.25502211780498435</v>
      </c>
      <c r="BC348" s="27">
        <f t="shared" si="1021"/>
        <v>18300000</v>
      </c>
      <c r="BD348" s="27">
        <f t="shared" si="1022"/>
        <v>3477000</v>
      </c>
      <c r="BE348" s="27">
        <f t="shared" si="1023"/>
        <v>21777000</v>
      </c>
      <c r="BF348" s="26">
        <v>1</v>
      </c>
      <c r="BG348" s="27">
        <v>12000000</v>
      </c>
      <c r="BH348" s="27">
        <v>13200000</v>
      </c>
      <c r="BI348" s="145"/>
      <c r="BJ348" s="145"/>
      <c r="BK348" s="143">
        <f t="shared" si="976"/>
        <v>6.7343502970147379E-2</v>
      </c>
      <c r="BL348" s="27">
        <f t="shared" ref="BL348:BL357" si="1033">+AVERAGE(BG348:BI348)</f>
        <v>12600000</v>
      </c>
      <c r="BM348" s="27">
        <f t="shared" ref="BM348:BM357" si="1034">+BL348*19%</f>
        <v>2394000</v>
      </c>
      <c r="BN348" s="28">
        <f t="shared" ref="BN348:BN357" si="1035">+BM348+BL348</f>
        <v>14994000</v>
      </c>
      <c r="BO348" s="26">
        <v>1</v>
      </c>
      <c r="BP348" s="27">
        <v>12000000</v>
      </c>
      <c r="BQ348" s="27">
        <v>11040000</v>
      </c>
      <c r="BR348" s="148"/>
      <c r="BS348" s="148"/>
      <c r="BT348" s="143">
        <f t="shared" si="977"/>
        <v>5.8925565098878953E-2</v>
      </c>
      <c r="BU348" s="27">
        <f t="shared" ref="BU348:BU357" si="1036">+AVERAGE(BP348:BR348)</f>
        <v>11520000</v>
      </c>
      <c r="BV348" s="28">
        <f t="shared" ref="BV348:BV357" si="1037">+BU348*19%</f>
        <v>2188800</v>
      </c>
      <c r="BW348" s="30">
        <f t="shared" ref="BW348:BW357" si="1038">+BV348+BU348</f>
        <v>13708800</v>
      </c>
      <c r="BX348" s="26">
        <v>1</v>
      </c>
      <c r="BY348" s="28">
        <v>12000000</v>
      </c>
      <c r="BZ348" s="28">
        <v>11040000</v>
      </c>
      <c r="CA348" s="156"/>
      <c r="CB348" s="156"/>
      <c r="CC348" s="177">
        <f t="shared" si="978"/>
        <v>5.8925565098878953E-2</v>
      </c>
      <c r="CD348" s="27">
        <f t="shared" ref="CD348:CD357" si="1039">+AVERAGE(BY348:CA348)</f>
        <v>11520000</v>
      </c>
      <c r="CE348" s="28">
        <f t="shared" ref="CE348:CE357" si="1040">+CD348*19%</f>
        <v>2188800</v>
      </c>
      <c r="CF348" s="29">
        <f t="shared" ref="CF348:CF357" si="1041">+CE348+CD348</f>
        <v>13708800</v>
      </c>
      <c r="CG348" s="26">
        <v>1</v>
      </c>
      <c r="CH348" s="27">
        <v>9600000</v>
      </c>
      <c r="CI348" s="27">
        <v>8640000</v>
      </c>
      <c r="CJ348" s="148"/>
      <c r="CK348" s="148"/>
      <c r="CL348" s="143">
        <f t="shared" ref="CL348:CL388" si="1042">+STDEVA(CH348:CI348)/AVERAGE(CH348:CI348)</f>
        <v>7.4432292756478682E-2</v>
      </c>
      <c r="CM348" s="27">
        <f t="shared" ref="CM348:CM388" si="1043">+AVERAGE(CH348:CJ348)</f>
        <v>9120000</v>
      </c>
      <c r="CN348" s="27">
        <f t="shared" ref="CN348:CN388" si="1044">+CM348*19%</f>
        <v>1732800</v>
      </c>
      <c r="CO348" s="28">
        <f t="shared" ref="CO348:CO388" si="1045">+CN348+CM348</f>
        <v>10852800</v>
      </c>
      <c r="CP348" s="26">
        <v>1</v>
      </c>
      <c r="CQ348" s="27">
        <v>9600000</v>
      </c>
      <c r="CR348" s="27">
        <v>8640000</v>
      </c>
      <c r="CS348" s="148"/>
      <c r="CT348" s="148"/>
      <c r="CU348" s="143">
        <f t="shared" si="979"/>
        <v>7.4432292756478682E-2</v>
      </c>
      <c r="CV348" s="27">
        <f t="shared" ref="CV348:CV388" si="1046">+AVERAGE(CQ348:CS348)</f>
        <v>9120000</v>
      </c>
      <c r="CW348" s="28">
        <f t="shared" ref="CW348:CW388" si="1047">+CV348*19%</f>
        <v>1732800</v>
      </c>
      <c r="CX348" s="29">
        <f t="shared" ref="CX348:CX388" si="1048">+CW348+CV348</f>
        <v>10852800</v>
      </c>
      <c r="CY348" s="26">
        <v>1</v>
      </c>
      <c r="CZ348" s="27">
        <v>9600000</v>
      </c>
      <c r="DA348" s="27">
        <v>8640000</v>
      </c>
      <c r="DB348" s="133"/>
      <c r="DC348" s="133"/>
      <c r="DD348" s="143">
        <f t="shared" si="980"/>
        <v>7.4432292756478682E-2</v>
      </c>
      <c r="DE348" s="27">
        <f t="shared" ref="DE348:DE388" si="1049">+AVERAGE(CZ348:DB348)</f>
        <v>9120000</v>
      </c>
      <c r="DF348" s="27">
        <f t="shared" ref="DF348:DF388" si="1050">+DE348*19%</f>
        <v>1732800</v>
      </c>
      <c r="DG348" s="28">
        <f t="shared" ref="DG348:DG388" si="1051">+DF348+DE348</f>
        <v>10852800</v>
      </c>
      <c r="DH348" s="26">
        <v>1</v>
      </c>
      <c r="DI348" s="28">
        <v>9600000</v>
      </c>
      <c r="DJ348" s="28">
        <v>8640000</v>
      </c>
      <c r="DK348" s="182"/>
      <c r="DL348" s="177">
        <f t="shared" si="981"/>
        <v>7.4432292756478682E-2</v>
      </c>
      <c r="DM348" s="28">
        <f t="shared" ref="DM348:DM388" si="1052">+AVERAGE(DI348:DK348)</f>
        <v>9120000</v>
      </c>
      <c r="DN348" s="28">
        <f t="shared" ref="DN348:DN388" si="1053">DM348*19%</f>
        <v>1732800</v>
      </c>
      <c r="DO348" s="30">
        <f t="shared" ref="DO348:DO388" si="1054">+DM348+DN348</f>
        <v>10852800</v>
      </c>
    </row>
    <row r="349" spans="1:119" ht="21" customHeight="1" x14ac:dyDescent="0.25">
      <c r="A349" s="66" t="s">
        <v>613</v>
      </c>
      <c r="B349" s="67" t="s">
        <v>545</v>
      </c>
      <c r="C349" s="68" t="s">
        <v>614</v>
      </c>
      <c r="D349" s="26">
        <v>1</v>
      </c>
      <c r="E349" s="27">
        <v>40000000</v>
      </c>
      <c r="F349" s="27">
        <v>46000000</v>
      </c>
      <c r="G349" s="148"/>
      <c r="H349" s="148"/>
      <c r="I349" s="143">
        <f t="shared" si="1005"/>
        <v>9.8666062491146178E-2</v>
      </c>
      <c r="J349" s="27">
        <f t="shared" si="972"/>
        <v>43000000</v>
      </c>
      <c r="K349" s="28">
        <f t="shared" si="1006"/>
        <v>8170000</v>
      </c>
      <c r="L349" s="29">
        <f t="shared" si="982"/>
        <v>51170000</v>
      </c>
      <c r="M349" s="26">
        <v>1</v>
      </c>
      <c r="N349" s="27">
        <v>40000000</v>
      </c>
      <c r="O349" s="27">
        <v>48000000</v>
      </c>
      <c r="P349" s="148"/>
      <c r="Q349" s="148"/>
      <c r="R349" s="143">
        <f t="shared" si="1007"/>
        <v>0.12856486930664499</v>
      </c>
      <c r="S349" s="27">
        <f t="shared" si="1008"/>
        <v>44000000</v>
      </c>
      <c r="T349" s="28">
        <f t="shared" si="1009"/>
        <v>8360000</v>
      </c>
      <c r="U349" s="30">
        <f t="shared" si="1010"/>
        <v>52360000</v>
      </c>
      <c r="V349" s="26">
        <v>1</v>
      </c>
      <c r="W349" s="27">
        <v>40000000</v>
      </c>
      <c r="X349" s="27">
        <v>44800000</v>
      </c>
      <c r="Y349" s="145"/>
      <c r="Z349" s="145"/>
      <c r="AA349" s="143">
        <f t="shared" si="1011"/>
        <v>8.0049824285269522E-2</v>
      </c>
      <c r="AB349" s="27">
        <f t="shared" si="1012"/>
        <v>42400000</v>
      </c>
      <c r="AC349" s="28">
        <f t="shared" si="1013"/>
        <v>8056000</v>
      </c>
      <c r="AD349" s="29">
        <f t="shared" si="1014"/>
        <v>50456000</v>
      </c>
      <c r="AE349" s="26">
        <v>1</v>
      </c>
      <c r="AF349" s="27">
        <v>40000000</v>
      </c>
      <c r="AG349" s="27">
        <v>46400000</v>
      </c>
      <c r="AH349" s="145"/>
      <c r="AI349" s="145"/>
      <c r="AJ349" s="143">
        <f t="shared" si="973"/>
        <v>0.10475656017578483</v>
      </c>
      <c r="AK349" s="27">
        <f t="shared" si="1015"/>
        <v>43200000</v>
      </c>
      <c r="AL349" s="28">
        <f t="shared" si="1016"/>
        <v>8208000</v>
      </c>
      <c r="AM349" s="30">
        <f t="shared" si="1017"/>
        <v>51408000</v>
      </c>
      <c r="AN349" s="26">
        <v>1</v>
      </c>
      <c r="AO349" s="27">
        <v>40000000</v>
      </c>
      <c r="AP349" s="27">
        <v>48000000</v>
      </c>
      <c r="AQ349" s="145"/>
      <c r="AR349" s="145"/>
      <c r="AS349" s="143">
        <f t="shared" si="974"/>
        <v>0.12856486930664499</v>
      </c>
      <c r="AT349" s="27">
        <f t="shared" si="1018"/>
        <v>44000000</v>
      </c>
      <c r="AU349" s="28">
        <f t="shared" si="1019"/>
        <v>8360000</v>
      </c>
      <c r="AV349" s="30">
        <f t="shared" si="1020"/>
        <v>52360000</v>
      </c>
      <c r="AW349" s="26">
        <v>1</v>
      </c>
      <c r="AX349" s="27">
        <v>40000000</v>
      </c>
      <c r="AY349" s="27">
        <v>57600000</v>
      </c>
      <c r="AZ349" s="145"/>
      <c r="BA349" s="145"/>
      <c r="BB349" s="143">
        <f t="shared" si="975"/>
        <v>0.25502211780498435</v>
      </c>
      <c r="BC349" s="27">
        <f t="shared" si="1021"/>
        <v>48800000</v>
      </c>
      <c r="BD349" s="27">
        <f t="shared" si="1022"/>
        <v>9272000</v>
      </c>
      <c r="BE349" s="27">
        <f t="shared" si="1023"/>
        <v>58072000</v>
      </c>
      <c r="BF349" s="26">
        <v>1</v>
      </c>
      <c r="BG349" s="27">
        <v>32000000</v>
      </c>
      <c r="BH349" s="27">
        <v>35200000</v>
      </c>
      <c r="BI349" s="145"/>
      <c r="BJ349" s="145"/>
      <c r="BK349" s="143">
        <f t="shared" si="976"/>
        <v>6.7343502970147393E-2</v>
      </c>
      <c r="BL349" s="27">
        <f t="shared" si="1033"/>
        <v>33600000</v>
      </c>
      <c r="BM349" s="27">
        <f t="shared" si="1034"/>
        <v>6384000</v>
      </c>
      <c r="BN349" s="28">
        <f t="shared" si="1035"/>
        <v>39984000</v>
      </c>
      <c r="BO349" s="26">
        <v>1</v>
      </c>
      <c r="BP349" s="27">
        <v>32000000</v>
      </c>
      <c r="BQ349" s="27">
        <v>29440000</v>
      </c>
      <c r="BR349" s="148"/>
      <c r="BS349" s="148"/>
      <c r="BT349" s="143">
        <f t="shared" si="977"/>
        <v>5.892556509887896E-2</v>
      </c>
      <c r="BU349" s="27">
        <f t="shared" si="1036"/>
        <v>30720000</v>
      </c>
      <c r="BV349" s="28">
        <f t="shared" si="1037"/>
        <v>5836800</v>
      </c>
      <c r="BW349" s="30">
        <f t="shared" si="1038"/>
        <v>36556800</v>
      </c>
      <c r="BX349" s="26">
        <v>1</v>
      </c>
      <c r="BY349" s="28">
        <v>32000000</v>
      </c>
      <c r="BZ349" s="28">
        <v>29440000</v>
      </c>
      <c r="CA349" s="156"/>
      <c r="CB349" s="156"/>
      <c r="CC349" s="177">
        <f t="shared" si="978"/>
        <v>5.892556509887896E-2</v>
      </c>
      <c r="CD349" s="27">
        <f t="shared" si="1039"/>
        <v>30720000</v>
      </c>
      <c r="CE349" s="28">
        <f t="shared" si="1040"/>
        <v>5836800</v>
      </c>
      <c r="CF349" s="29">
        <f t="shared" si="1041"/>
        <v>36556800</v>
      </c>
      <c r="CG349" s="26">
        <v>1</v>
      </c>
      <c r="CH349" s="27">
        <v>25600000</v>
      </c>
      <c r="CI349" s="27">
        <v>23040000</v>
      </c>
      <c r="CJ349" s="148"/>
      <c r="CK349" s="148"/>
      <c r="CL349" s="143">
        <f t="shared" si="1042"/>
        <v>7.4432292756478682E-2</v>
      </c>
      <c r="CM349" s="27">
        <f t="shared" si="1043"/>
        <v>24320000</v>
      </c>
      <c r="CN349" s="27">
        <f t="shared" si="1044"/>
        <v>4620800</v>
      </c>
      <c r="CO349" s="28">
        <f t="shared" si="1045"/>
        <v>28940800</v>
      </c>
      <c r="CP349" s="26">
        <v>1</v>
      </c>
      <c r="CQ349" s="27">
        <v>25600000</v>
      </c>
      <c r="CR349" s="27">
        <v>23040000</v>
      </c>
      <c r="CS349" s="148"/>
      <c r="CT349" s="148"/>
      <c r="CU349" s="143">
        <f t="shared" si="979"/>
        <v>7.4432292756478682E-2</v>
      </c>
      <c r="CV349" s="27">
        <f t="shared" si="1046"/>
        <v>24320000</v>
      </c>
      <c r="CW349" s="28">
        <f t="shared" si="1047"/>
        <v>4620800</v>
      </c>
      <c r="CX349" s="29">
        <f t="shared" si="1048"/>
        <v>28940800</v>
      </c>
      <c r="CY349" s="26">
        <v>1</v>
      </c>
      <c r="CZ349" s="27">
        <v>25600000</v>
      </c>
      <c r="DA349" s="27">
        <v>23040000</v>
      </c>
      <c r="DB349" s="133"/>
      <c r="DC349" s="133"/>
      <c r="DD349" s="143">
        <f t="shared" si="980"/>
        <v>7.4432292756478682E-2</v>
      </c>
      <c r="DE349" s="27">
        <f t="shared" si="1049"/>
        <v>24320000</v>
      </c>
      <c r="DF349" s="27">
        <f t="shared" si="1050"/>
        <v>4620800</v>
      </c>
      <c r="DG349" s="28">
        <f t="shared" si="1051"/>
        <v>28940800</v>
      </c>
      <c r="DH349" s="26">
        <v>1</v>
      </c>
      <c r="DI349" s="28">
        <v>25600000</v>
      </c>
      <c r="DJ349" s="28">
        <v>23040000</v>
      </c>
      <c r="DK349" s="182"/>
      <c r="DL349" s="177">
        <f t="shared" si="981"/>
        <v>7.4432292756478682E-2</v>
      </c>
      <c r="DM349" s="28">
        <f t="shared" si="1052"/>
        <v>24320000</v>
      </c>
      <c r="DN349" s="28">
        <f t="shared" si="1053"/>
        <v>4620800</v>
      </c>
      <c r="DO349" s="30">
        <f t="shared" si="1054"/>
        <v>28940800</v>
      </c>
    </row>
    <row r="350" spans="1:119" ht="21" customHeight="1" x14ac:dyDescent="0.25">
      <c r="A350" s="66" t="s">
        <v>615</v>
      </c>
      <c r="B350" s="67" t="s">
        <v>545</v>
      </c>
      <c r="C350" s="68" t="s">
        <v>616</v>
      </c>
      <c r="D350" s="26">
        <v>1</v>
      </c>
      <c r="E350" s="27">
        <v>8000000</v>
      </c>
      <c r="F350" s="27">
        <v>9200000</v>
      </c>
      <c r="G350" s="148"/>
      <c r="H350" s="148"/>
      <c r="I350" s="143">
        <f t="shared" si="1005"/>
        <v>9.8666062491146164E-2</v>
      </c>
      <c r="J350" s="27">
        <f t="shared" si="972"/>
        <v>8600000</v>
      </c>
      <c r="K350" s="28">
        <f t="shared" si="1006"/>
        <v>1634000</v>
      </c>
      <c r="L350" s="29">
        <f t="shared" si="982"/>
        <v>10234000</v>
      </c>
      <c r="M350" s="26">
        <v>1</v>
      </c>
      <c r="N350" s="27">
        <v>8000000</v>
      </c>
      <c r="O350" s="27">
        <v>9600000</v>
      </c>
      <c r="P350" s="148"/>
      <c r="Q350" s="148"/>
      <c r="R350" s="143">
        <f t="shared" si="1007"/>
        <v>0.12856486930664501</v>
      </c>
      <c r="S350" s="27">
        <f t="shared" si="1008"/>
        <v>8800000</v>
      </c>
      <c r="T350" s="28">
        <f t="shared" si="1009"/>
        <v>1672000</v>
      </c>
      <c r="U350" s="30">
        <f t="shared" si="1010"/>
        <v>10472000</v>
      </c>
      <c r="V350" s="26">
        <v>1</v>
      </c>
      <c r="W350" s="27">
        <v>8000000</v>
      </c>
      <c r="X350" s="27">
        <v>8960000</v>
      </c>
      <c r="Y350" s="145"/>
      <c r="Z350" s="145"/>
      <c r="AA350" s="143">
        <f t="shared" si="1011"/>
        <v>8.0049824285269522E-2</v>
      </c>
      <c r="AB350" s="27">
        <f t="shared" si="1012"/>
        <v>8480000</v>
      </c>
      <c r="AC350" s="28">
        <f t="shared" si="1013"/>
        <v>1611200</v>
      </c>
      <c r="AD350" s="29">
        <f t="shared" si="1014"/>
        <v>10091200</v>
      </c>
      <c r="AE350" s="26">
        <v>1</v>
      </c>
      <c r="AF350" s="27">
        <v>8000000</v>
      </c>
      <c r="AG350" s="27">
        <v>9280000</v>
      </c>
      <c r="AH350" s="145"/>
      <c r="AI350" s="145"/>
      <c r="AJ350" s="143">
        <f t="shared" si="973"/>
        <v>0.10475656017578482</v>
      </c>
      <c r="AK350" s="27">
        <f t="shared" si="1015"/>
        <v>8640000</v>
      </c>
      <c r="AL350" s="28">
        <f t="shared" si="1016"/>
        <v>1641600</v>
      </c>
      <c r="AM350" s="30">
        <f t="shared" si="1017"/>
        <v>10281600</v>
      </c>
      <c r="AN350" s="26">
        <v>1</v>
      </c>
      <c r="AO350" s="27">
        <v>8000000</v>
      </c>
      <c r="AP350" s="27">
        <v>9600000</v>
      </c>
      <c r="AQ350" s="145"/>
      <c r="AR350" s="145"/>
      <c r="AS350" s="143">
        <f t="shared" si="974"/>
        <v>0.12856486930664501</v>
      </c>
      <c r="AT350" s="27">
        <f t="shared" si="1018"/>
        <v>8800000</v>
      </c>
      <c r="AU350" s="28">
        <f t="shared" si="1019"/>
        <v>1672000</v>
      </c>
      <c r="AV350" s="30">
        <f t="shared" si="1020"/>
        <v>10472000</v>
      </c>
      <c r="AW350" s="26">
        <v>1</v>
      </c>
      <c r="AX350" s="27">
        <v>8000000</v>
      </c>
      <c r="AY350" s="27">
        <v>11520000</v>
      </c>
      <c r="AZ350" s="145"/>
      <c r="BA350" s="145"/>
      <c r="BB350" s="143">
        <f t="shared" si="975"/>
        <v>0.25502211780498435</v>
      </c>
      <c r="BC350" s="27">
        <f t="shared" si="1021"/>
        <v>9760000</v>
      </c>
      <c r="BD350" s="27">
        <f t="shared" si="1022"/>
        <v>1854400</v>
      </c>
      <c r="BE350" s="27">
        <f t="shared" si="1023"/>
        <v>11614400</v>
      </c>
      <c r="BF350" s="26">
        <v>1</v>
      </c>
      <c r="BG350" s="27">
        <v>6400000</v>
      </c>
      <c r="BH350" s="27">
        <v>7040000</v>
      </c>
      <c r="BI350" s="145"/>
      <c r="BJ350" s="145"/>
      <c r="BK350" s="143">
        <f t="shared" si="976"/>
        <v>6.7343502970147379E-2</v>
      </c>
      <c r="BL350" s="27">
        <f t="shared" si="1033"/>
        <v>6720000</v>
      </c>
      <c r="BM350" s="27">
        <f t="shared" si="1034"/>
        <v>1276800</v>
      </c>
      <c r="BN350" s="28">
        <f t="shared" si="1035"/>
        <v>7996800</v>
      </c>
      <c r="BO350" s="26">
        <v>1</v>
      </c>
      <c r="BP350" s="27">
        <v>6400000</v>
      </c>
      <c r="BQ350" s="27">
        <v>5888000</v>
      </c>
      <c r="BR350" s="148"/>
      <c r="BS350" s="148"/>
      <c r="BT350" s="143">
        <f t="shared" si="977"/>
        <v>5.892556509887896E-2</v>
      </c>
      <c r="BU350" s="27">
        <f t="shared" si="1036"/>
        <v>6144000</v>
      </c>
      <c r="BV350" s="28">
        <f t="shared" si="1037"/>
        <v>1167360</v>
      </c>
      <c r="BW350" s="30">
        <f t="shared" si="1038"/>
        <v>7311360</v>
      </c>
      <c r="BX350" s="26">
        <v>1</v>
      </c>
      <c r="BY350" s="28">
        <v>6400000</v>
      </c>
      <c r="BZ350" s="28">
        <v>5888000</v>
      </c>
      <c r="CA350" s="156"/>
      <c r="CB350" s="156"/>
      <c r="CC350" s="177">
        <f t="shared" si="978"/>
        <v>5.892556509887896E-2</v>
      </c>
      <c r="CD350" s="27">
        <f t="shared" si="1039"/>
        <v>6144000</v>
      </c>
      <c r="CE350" s="28">
        <f t="shared" si="1040"/>
        <v>1167360</v>
      </c>
      <c r="CF350" s="29">
        <f t="shared" si="1041"/>
        <v>7311360</v>
      </c>
      <c r="CG350" s="26">
        <v>1</v>
      </c>
      <c r="CH350" s="27">
        <v>5120000</v>
      </c>
      <c r="CI350" s="27">
        <v>4608000</v>
      </c>
      <c r="CJ350" s="148"/>
      <c r="CK350" s="148"/>
      <c r="CL350" s="143">
        <f t="shared" si="1042"/>
        <v>7.4432292756478696E-2</v>
      </c>
      <c r="CM350" s="27">
        <f t="shared" si="1043"/>
        <v>4864000</v>
      </c>
      <c r="CN350" s="27">
        <f t="shared" si="1044"/>
        <v>924160</v>
      </c>
      <c r="CO350" s="28">
        <f t="shared" si="1045"/>
        <v>5788160</v>
      </c>
      <c r="CP350" s="26">
        <v>1</v>
      </c>
      <c r="CQ350" s="27">
        <v>5120000</v>
      </c>
      <c r="CR350" s="27">
        <v>4608000</v>
      </c>
      <c r="CS350" s="148"/>
      <c r="CT350" s="148"/>
      <c r="CU350" s="143">
        <f t="shared" si="979"/>
        <v>7.4432292756478696E-2</v>
      </c>
      <c r="CV350" s="27">
        <f t="shared" si="1046"/>
        <v>4864000</v>
      </c>
      <c r="CW350" s="28">
        <f t="shared" si="1047"/>
        <v>924160</v>
      </c>
      <c r="CX350" s="29">
        <f t="shared" si="1048"/>
        <v>5788160</v>
      </c>
      <c r="CY350" s="26">
        <v>1</v>
      </c>
      <c r="CZ350" s="27">
        <v>5120000</v>
      </c>
      <c r="DA350" s="27">
        <v>4608000</v>
      </c>
      <c r="DB350" s="133"/>
      <c r="DC350" s="133"/>
      <c r="DD350" s="143">
        <f t="shared" si="980"/>
        <v>7.4432292756478696E-2</v>
      </c>
      <c r="DE350" s="27">
        <f t="shared" si="1049"/>
        <v>4864000</v>
      </c>
      <c r="DF350" s="27">
        <f t="shared" si="1050"/>
        <v>924160</v>
      </c>
      <c r="DG350" s="28">
        <f t="shared" si="1051"/>
        <v>5788160</v>
      </c>
      <c r="DH350" s="26">
        <v>1</v>
      </c>
      <c r="DI350" s="28">
        <v>5120000</v>
      </c>
      <c r="DJ350" s="28">
        <v>4608000</v>
      </c>
      <c r="DK350" s="182"/>
      <c r="DL350" s="177">
        <f t="shared" si="981"/>
        <v>7.4432292756478696E-2</v>
      </c>
      <c r="DM350" s="28">
        <f t="shared" si="1052"/>
        <v>4864000</v>
      </c>
      <c r="DN350" s="28">
        <f t="shared" si="1053"/>
        <v>924160</v>
      </c>
      <c r="DO350" s="30">
        <f t="shared" si="1054"/>
        <v>5788160</v>
      </c>
    </row>
    <row r="351" spans="1:119" ht="21" customHeight="1" x14ac:dyDescent="0.25">
      <c r="A351" s="66" t="s">
        <v>617</v>
      </c>
      <c r="B351" s="67" t="s">
        <v>545</v>
      </c>
      <c r="C351" s="68" t="s">
        <v>618</v>
      </c>
      <c r="D351" s="26">
        <v>1</v>
      </c>
      <c r="E351" s="27">
        <v>15000000</v>
      </c>
      <c r="F351" s="27">
        <v>17250000</v>
      </c>
      <c r="G351" s="148"/>
      <c r="H351" s="148"/>
      <c r="I351" s="143">
        <f t="shared" si="1005"/>
        <v>9.8666062491146164E-2</v>
      </c>
      <c r="J351" s="27">
        <f t="shared" si="972"/>
        <v>16125000</v>
      </c>
      <c r="K351" s="28">
        <f t="shared" si="1006"/>
        <v>3063750</v>
      </c>
      <c r="L351" s="29">
        <f t="shared" si="982"/>
        <v>19188750</v>
      </c>
      <c r="M351" s="26">
        <v>1</v>
      </c>
      <c r="N351" s="27">
        <v>15000000</v>
      </c>
      <c r="O351" s="27">
        <v>18000000</v>
      </c>
      <c r="P351" s="148"/>
      <c r="Q351" s="148"/>
      <c r="R351" s="143">
        <f t="shared" si="1007"/>
        <v>0.12856486930664501</v>
      </c>
      <c r="S351" s="27">
        <f t="shared" si="1008"/>
        <v>16500000</v>
      </c>
      <c r="T351" s="28">
        <f t="shared" si="1009"/>
        <v>3135000</v>
      </c>
      <c r="U351" s="30">
        <f t="shared" si="1010"/>
        <v>19635000</v>
      </c>
      <c r="V351" s="26">
        <v>1</v>
      </c>
      <c r="W351" s="27">
        <v>15000000</v>
      </c>
      <c r="X351" s="27">
        <v>16800000</v>
      </c>
      <c r="Y351" s="145"/>
      <c r="Z351" s="145"/>
      <c r="AA351" s="143">
        <f t="shared" si="1011"/>
        <v>8.0049824285269522E-2</v>
      </c>
      <c r="AB351" s="27">
        <f t="shared" si="1012"/>
        <v>15900000</v>
      </c>
      <c r="AC351" s="28">
        <f t="shared" si="1013"/>
        <v>3021000</v>
      </c>
      <c r="AD351" s="29">
        <f t="shared" si="1014"/>
        <v>18921000</v>
      </c>
      <c r="AE351" s="26">
        <v>1</v>
      </c>
      <c r="AF351" s="27">
        <v>15000000</v>
      </c>
      <c r="AG351" s="27">
        <v>17400000</v>
      </c>
      <c r="AH351" s="145"/>
      <c r="AI351" s="145"/>
      <c r="AJ351" s="143">
        <f t="shared" si="973"/>
        <v>0.10475656017578482</v>
      </c>
      <c r="AK351" s="27">
        <f t="shared" si="1015"/>
        <v>16200000</v>
      </c>
      <c r="AL351" s="28">
        <f t="shared" si="1016"/>
        <v>3078000</v>
      </c>
      <c r="AM351" s="30">
        <f t="shared" si="1017"/>
        <v>19278000</v>
      </c>
      <c r="AN351" s="26">
        <v>1</v>
      </c>
      <c r="AO351" s="27">
        <v>15000000</v>
      </c>
      <c r="AP351" s="27">
        <v>18000000</v>
      </c>
      <c r="AQ351" s="145"/>
      <c r="AR351" s="145"/>
      <c r="AS351" s="143">
        <f t="shared" si="974"/>
        <v>0.12856486930664501</v>
      </c>
      <c r="AT351" s="27">
        <f t="shared" si="1018"/>
        <v>16500000</v>
      </c>
      <c r="AU351" s="28">
        <f t="shared" si="1019"/>
        <v>3135000</v>
      </c>
      <c r="AV351" s="30">
        <f t="shared" si="1020"/>
        <v>19635000</v>
      </c>
      <c r="AW351" s="26">
        <v>1</v>
      </c>
      <c r="AX351" s="27">
        <v>15000000</v>
      </c>
      <c r="AY351" s="27">
        <v>21600000</v>
      </c>
      <c r="AZ351" s="145"/>
      <c r="BA351" s="145"/>
      <c r="BB351" s="143">
        <f t="shared" si="975"/>
        <v>0.25502211780498435</v>
      </c>
      <c r="BC351" s="27">
        <f t="shared" si="1021"/>
        <v>18300000</v>
      </c>
      <c r="BD351" s="27">
        <f t="shared" si="1022"/>
        <v>3477000</v>
      </c>
      <c r="BE351" s="27">
        <f t="shared" si="1023"/>
        <v>21777000</v>
      </c>
      <c r="BF351" s="26">
        <v>1</v>
      </c>
      <c r="BG351" s="27">
        <v>12000000</v>
      </c>
      <c r="BH351" s="27">
        <v>13200000</v>
      </c>
      <c r="BI351" s="145"/>
      <c r="BJ351" s="145"/>
      <c r="BK351" s="143">
        <f t="shared" si="976"/>
        <v>6.7343502970147379E-2</v>
      </c>
      <c r="BL351" s="27">
        <f t="shared" si="1033"/>
        <v>12600000</v>
      </c>
      <c r="BM351" s="27">
        <f t="shared" si="1034"/>
        <v>2394000</v>
      </c>
      <c r="BN351" s="28">
        <f t="shared" si="1035"/>
        <v>14994000</v>
      </c>
      <c r="BO351" s="26">
        <v>1</v>
      </c>
      <c r="BP351" s="27">
        <v>12000000</v>
      </c>
      <c r="BQ351" s="27">
        <v>11040000</v>
      </c>
      <c r="BR351" s="148"/>
      <c r="BS351" s="148"/>
      <c r="BT351" s="143">
        <f t="shared" si="977"/>
        <v>5.8925565098878953E-2</v>
      </c>
      <c r="BU351" s="27">
        <f t="shared" si="1036"/>
        <v>11520000</v>
      </c>
      <c r="BV351" s="28">
        <f t="shared" si="1037"/>
        <v>2188800</v>
      </c>
      <c r="BW351" s="30">
        <f t="shared" si="1038"/>
        <v>13708800</v>
      </c>
      <c r="BX351" s="26">
        <v>1</v>
      </c>
      <c r="BY351" s="28">
        <v>12000000</v>
      </c>
      <c r="BZ351" s="28">
        <v>11040000</v>
      </c>
      <c r="CA351" s="156"/>
      <c r="CB351" s="156"/>
      <c r="CC351" s="177">
        <f t="shared" si="978"/>
        <v>5.8925565098878953E-2</v>
      </c>
      <c r="CD351" s="27">
        <f t="shared" si="1039"/>
        <v>11520000</v>
      </c>
      <c r="CE351" s="28">
        <f t="shared" si="1040"/>
        <v>2188800</v>
      </c>
      <c r="CF351" s="29">
        <f t="shared" si="1041"/>
        <v>13708800</v>
      </c>
      <c r="CG351" s="26">
        <v>1</v>
      </c>
      <c r="CH351" s="27">
        <v>9600000</v>
      </c>
      <c r="CI351" s="27">
        <v>8640000</v>
      </c>
      <c r="CJ351" s="148"/>
      <c r="CK351" s="148"/>
      <c r="CL351" s="143">
        <f t="shared" si="1042"/>
        <v>7.4432292756478682E-2</v>
      </c>
      <c r="CM351" s="27">
        <f t="shared" si="1043"/>
        <v>9120000</v>
      </c>
      <c r="CN351" s="27">
        <f t="shared" si="1044"/>
        <v>1732800</v>
      </c>
      <c r="CO351" s="28">
        <f t="shared" si="1045"/>
        <v>10852800</v>
      </c>
      <c r="CP351" s="26">
        <v>1</v>
      </c>
      <c r="CQ351" s="27">
        <v>9600000</v>
      </c>
      <c r="CR351" s="27">
        <v>8640000</v>
      </c>
      <c r="CS351" s="148"/>
      <c r="CT351" s="148"/>
      <c r="CU351" s="143">
        <f t="shared" si="979"/>
        <v>7.4432292756478682E-2</v>
      </c>
      <c r="CV351" s="27">
        <f t="shared" si="1046"/>
        <v>9120000</v>
      </c>
      <c r="CW351" s="28">
        <f t="shared" si="1047"/>
        <v>1732800</v>
      </c>
      <c r="CX351" s="29">
        <f t="shared" si="1048"/>
        <v>10852800</v>
      </c>
      <c r="CY351" s="26">
        <v>1</v>
      </c>
      <c r="CZ351" s="27">
        <v>9600000</v>
      </c>
      <c r="DA351" s="27">
        <v>8640000</v>
      </c>
      <c r="DB351" s="133"/>
      <c r="DC351" s="133"/>
      <c r="DD351" s="143">
        <f t="shared" si="980"/>
        <v>7.4432292756478682E-2</v>
      </c>
      <c r="DE351" s="27">
        <f t="shared" si="1049"/>
        <v>9120000</v>
      </c>
      <c r="DF351" s="27">
        <f t="shared" si="1050"/>
        <v>1732800</v>
      </c>
      <c r="DG351" s="28">
        <f t="shared" si="1051"/>
        <v>10852800</v>
      </c>
      <c r="DH351" s="26">
        <v>1</v>
      </c>
      <c r="DI351" s="28">
        <v>9600000</v>
      </c>
      <c r="DJ351" s="28">
        <v>8640000</v>
      </c>
      <c r="DK351" s="182"/>
      <c r="DL351" s="177">
        <f t="shared" si="981"/>
        <v>7.4432292756478682E-2</v>
      </c>
      <c r="DM351" s="28">
        <f t="shared" si="1052"/>
        <v>9120000</v>
      </c>
      <c r="DN351" s="28">
        <f t="shared" si="1053"/>
        <v>1732800</v>
      </c>
      <c r="DO351" s="30">
        <f t="shared" si="1054"/>
        <v>10852800</v>
      </c>
    </row>
    <row r="352" spans="1:119" ht="21" customHeight="1" x14ac:dyDescent="0.25">
      <c r="A352" s="66" t="s">
        <v>619</v>
      </c>
      <c r="B352" s="67" t="s">
        <v>545</v>
      </c>
      <c r="C352" s="68" t="s">
        <v>620</v>
      </c>
      <c r="D352" s="26">
        <v>1</v>
      </c>
      <c r="E352" s="27">
        <v>8000000</v>
      </c>
      <c r="F352" s="27">
        <v>9200000</v>
      </c>
      <c r="G352" s="148"/>
      <c r="H352" s="148"/>
      <c r="I352" s="143">
        <f t="shared" si="1005"/>
        <v>9.8666062491146164E-2</v>
      </c>
      <c r="J352" s="27">
        <f t="shared" si="972"/>
        <v>8600000</v>
      </c>
      <c r="K352" s="28">
        <f t="shared" si="1006"/>
        <v>1634000</v>
      </c>
      <c r="L352" s="29">
        <f t="shared" si="982"/>
        <v>10234000</v>
      </c>
      <c r="M352" s="26">
        <v>1</v>
      </c>
      <c r="N352" s="27">
        <v>8000000</v>
      </c>
      <c r="O352" s="27">
        <v>9600000</v>
      </c>
      <c r="P352" s="148"/>
      <c r="Q352" s="148"/>
      <c r="R352" s="143">
        <f t="shared" si="1007"/>
        <v>0.12856486930664501</v>
      </c>
      <c r="S352" s="27">
        <f t="shared" si="1008"/>
        <v>8800000</v>
      </c>
      <c r="T352" s="28">
        <f t="shared" si="1009"/>
        <v>1672000</v>
      </c>
      <c r="U352" s="30">
        <f t="shared" si="1010"/>
        <v>10472000</v>
      </c>
      <c r="V352" s="26">
        <v>1</v>
      </c>
      <c r="W352" s="27">
        <v>8000000</v>
      </c>
      <c r="X352" s="27">
        <v>8960000</v>
      </c>
      <c r="Y352" s="145"/>
      <c r="Z352" s="145"/>
      <c r="AA352" s="143">
        <f t="shared" si="1011"/>
        <v>8.0049824285269522E-2</v>
      </c>
      <c r="AB352" s="27">
        <f t="shared" si="1012"/>
        <v>8480000</v>
      </c>
      <c r="AC352" s="28">
        <f t="shared" si="1013"/>
        <v>1611200</v>
      </c>
      <c r="AD352" s="29">
        <f t="shared" si="1014"/>
        <v>10091200</v>
      </c>
      <c r="AE352" s="26">
        <v>1</v>
      </c>
      <c r="AF352" s="27">
        <v>8000000</v>
      </c>
      <c r="AG352" s="27">
        <v>9280000</v>
      </c>
      <c r="AH352" s="145"/>
      <c r="AI352" s="145"/>
      <c r="AJ352" s="143">
        <f t="shared" si="973"/>
        <v>0.10475656017578482</v>
      </c>
      <c r="AK352" s="27">
        <f t="shared" si="1015"/>
        <v>8640000</v>
      </c>
      <c r="AL352" s="28">
        <f t="shared" si="1016"/>
        <v>1641600</v>
      </c>
      <c r="AM352" s="30">
        <f t="shared" si="1017"/>
        <v>10281600</v>
      </c>
      <c r="AN352" s="26">
        <v>1</v>
      </c>
      <c r="AO352" s="27">
        <v>8000000</v>
      </c>
      <c r="AP352" s="27">
        <v>9600000</v>
      </c>
      <c r="AQ352" s="145"/>
      <c r="AR352" s="145"/>
      <c r="AS352" s="143">
        <f t="shared" si="974"/>
        <v>0.12856486930664501</v>
      </c>
      <c r="AT352" s="27">
        <f t="shared" si="1018"/>
        <v>8800000</v>
      </c>
      <c r="AU352" s="28">
        <f t="shared" si="1019"/>
        <v>1672000</v>
      </c>
      <c r="AV352" s="30">
        <f t="shared" si="1020"/>
        <v>10472000</v>
      </c>
      <c r="AW352" s="26">
        <v>1</v>
      </c>
      <c r="AX352" s="27">
        <v>8000000</v>
      </c>
      <c r="AY352" s="27">
        <v>11520000</v>
      </c>
      <c r="AZ352" s="145"/>
      <c r="BA352" s="145"/>
      <c r="BB352" s="143">
        <f t="shared" si="975"/>
        <v>0.25502211780498435</v>
      </c>
      <c r="BC352" s="27">
        <f t="shared" si="1021"/>
        <v>9760000</v>
      </c>
      <c r="BD352" s="27">
        <f t="shared" si="1022"/>
        <v>1854400</v>
      </c>
      <c r="BE352" s="27">
        <f t="shared" si="1023"/>
        <v>11614400</v>
      </c>
      <c r="BF352" s="26">
        <v>1</v>
      </c>
      <c r="BG352" s="27">
        <v>6400000</v>
      </c>
      <c r="BH352" s="27">
        <v>7040000</v>
      </c>
      <c r="BI352" s="145"/>
      <c r="BJ352" s="145"/>
      <c r="BK352" s="143">
        <f t="shared" si="976"/>
        <v>6.7343502970147379E-2</v>
      </c>
      <c r="BL352" s="27">
        <f t="shared" si="1033"/>
        <v>6720000</v>
      </c>
      <c r="BM352" s="27">
        <f t="shared" si="1034"/>
        <v>1276800</v>
      </c>
      <c r="BN352" s="28">
        <f t="shared" si="1035"/>
        <v>7996800</v>
      </c>
      <c r="BO352" s="26">
        <v>1</v>
      </c>
      <c r="BP352" s="27">
        <v>6400000</v>
      </c>
      <c r="BQ352" s="27">
        <v>5888000</v>
      </c>
      <c r="BR352" s="148"/>
      <c r="BS352" s="148"/>
      <c r="BT352" s="143">
        <f t="shared" si="977"/>
        <v>5.892556509887896E-2</v>
      </c>
      <c r="BU352" s="27">
        <f t="shared" si="1036"/>
        <v>6144000</v>
      </c>
      <c r="BV352" s="28">
        <f t="shared" si="1037"/>
        <v>1167360</v>
      </c>
      <c r="BW352" s="30">
        <f t="shared" si="1038"/>
        <v>7311360</v>
      </c>
      <c r="BX352" s="26">
        <v>1</v>
      </c>
      <c r="BY352" s="28">
        <v>6400000</v>
      </c>
      <c r="BZ352" s="28">
        <v>5888000</v>
      </c>
      <c r="CA352" s="156"/>
      <c r="CB352" s="156"/>
      <c r="CC352" s="177">
        <f t="shared" si="978"/>
        <v>5.892556509887896E-2</v>
      </c>
      <c r="CD352" s="27">
        <f t="shared" si="1039"/>
        <v>6144000</v>
      </c>
      <c r="CE352" s="28">
        <f t="shared" si="1040"/>
        <v>1167360</v>
      </c>
      <c r="CF352" s="29">
        <f t="shared" si="1041"/>
        <v>7311360</v>
      </c>
      <c r="CG352" s="26">
        <v>1</v>
      </c>
      <c r="CH352" s="27">
        <v>5120000</v>
      </c>
      <c r="CI352" s="27">
        <v>4608000</v>
      </c>
      <c r="CJ352" s="148"/>
      <c r="CK352" s="148"/>
      <c r="CL352" s="143">
        <f t="shared" si="1042"/>
        <v>7.4432292756478696E-2</v>
      </c>
      <c r="CM352" s="27">
        <f t="shared" si="1043"/>
        <v>4864000</v>
      </c>
      <c r="CN352" s="27">
        <f t="shared" si="1044"/>
        <v>924160</v>
      </c>
      <c r="CO352" s="28">
        <f t="shared" si="1045"/>
        <v>5788160</v>
      </c>
      <c r="CP352" s="26">
        <v>1</v>
      </c>
      <c r="CQ352" s="27">
        <v>5120000</v>
      </c>
      <c r="CR352" s="27">
        <v>4608000</v>
      </c>
      <c r="CS352" s="148"/>
      <c r="CT352" s="148"/>
      <c r="CU352" s="143">
        <f t="shared" si="979"/>
        <v>7.4432292756478696E-2</v>
      </c>
      <c r="CV352" s="27">
        <f t="shared" si="1046"/>
        <v>4864000</v>
      </c>
      <c r="CW352" s="28">
        <f t="shared" si="1047"/>
        <v>924160</v>
      </c>
      <c r="CX352" s="29">
        <f t="shared" si="1048"/>
        <v>5788160</v>
      </c>
      <c r="CY352" s="26">
        <v>1</v>
      </c>
      <c r="CZ352" s="27">
        <v>5120000</v>
      </c>
      <c r="DA352" s="27">
        <v>4608000</v>
      </c>
      <c r="DB352" s="133"/>
      <c r="DC352" s="133"/>
      <c r="DD352" s="143">
        <f t="shared" si="980"/>
        <v>7.4432292756478696E-2</v>
      </c>
      <c r="DE352" s="27">
        <f t="shared" si="1049"/>
        <v>4864000</v>
      </c>
      <c r="DF352" s="27">
        <f t="shared" si="1050"/>
        <v>924160</v>
      </c>
      <c r="DG352" s="28">
        <f t="shared" si="1051"/>
        <v>5788160</v>
      </c>
      <c r="DH352" s="26">
        <v>1</v>
      </c>
      <c r="DI352" s="28">
        <v>5120000</v>
      </c>
      <c r="DJ352" s="28">
        <v>4608000</v>
      </c>
      <c r="DK352" s="182"/>
      <c r="DL352" s="177">
        <f t="shared" si="981"/>
        <v>7.4432292756478696E-2</v>
      </c>
      <c r="DM352" s="28">
        <f t="shared" si="1052"/>
        <v>4864000</v>
      </c>
      <c r="DN352" s="28">
        <f t="shared" si="1053"/>
        <v>924160</v>
      </c>
      <c r="DO352" s="30">
        <f t="shared" si="1054"/>
        <v>5788160</v>
      </c>
    </row>
    <row r="353" spans="1:119" ht="21" customHeight="1" x14ac:dyDescent="0.25">
      <c r="A353" s="66" t="s">
        <v>621</v>
      </c>
      <c r="B353" s="67" t="s">
        <v>545</v>
      </c>
      <c r="C353" s="68" t="s">
        <v>622</v>
      </c>
      <c r="D353" s="26">
        <v>1</v>
      </c>
      <c r="E353" s="27">
        <v>15000000</v>
      </c>
      <c r="F353" s="27">
        <v>17250000</v>
      </c>
      <c r="G353" s="148"/>
      <c r="H353" s="148"/>
      <c r="I353" s="143">
        <f t="shared" si="1005"/>
        <v>9.8666062491146164E-2</v>
      </c>
      <c r="J353" s="27">
        <f t="shared" si="972"/>
        <v>16125000</v>
      </c>
      <c r="K353" s="28">
        <f t="shared" si="1006"/>
        <v>3063750</v>
      </c>
      <c r="L353" s="29">
        <f t="shared" si="982"/>
        <v>19188750</v>
      </c>
      <c r="M353" s="26">
        <v>1</v>
      </c>
      <c r="N353" s="27">
        <v>15000000</v>
      </c>
      <c r="O353" s="27">
        <v>18000000</v>
      </c>
      <c r="P353" s="148"/>
      <c r="Q353" s="148"/>
      <c r="R353" s="143">
        <f t="shared" si="1007"/>
        <v>0.12856486930664501</v>
      </c>
      <c r="S353" s="27">
        <f t="shared" si="1008"/>
        <v>16500000</v>
      </c>
      <c r="T353" s="28">
        <f t="shared" si="1009"/>
        <v>3135000</v>
      </c>
      <c r="U353" s="30">
        <f t="shared" si="1010"/>
        <v>19635000</v>
      </c>
      <c r="V353" s="26">
        <v>1</v>
      </c>
      <c r="W353" s="27">
        <v>15000000</v>
      </c>
      <c r="X353" s="27">
        <v>16800000</v>
      </c>
      <c r="Y353" s="145"/>
      <c r="Z353" s="145"/>
      <c r="AA353" s="143">
        <f t="shared" si="1011"/>
        <v>8.0049824285269522E-2</v>
      </c>
      <c r="AB353" s="27">
        <f t="shared" si="1012"/>
        <v>15900000</v>
      </c>
      <c r="AC353" s="28">
        <f t="shared" si="1013"/>
        <v>3021000</v>
      </c>
      <c r="AD353" s="29">
        <f t="shared" si="1014"/>
        <v>18921000</v>
      </c>
      <c r="AE353" s="26">
        <v>1</v>
      </c>
      <c r="AF353" s="27">
        <v>15000000</v>
      </c>
      <c r="AG353" s="27">
        <v>17400000</v>
      </c>
      <c r="AH353" s="145"/>
      <c r="AI353" s="145"/>
      <c r="AJ353" s="143">
        <f t="shared" si="973"/>
        <v>0.10475656017578482</v>
      </c>
      <c r="AK353" s="27">
        <f t="shared" si="1015"/>
        <v>16200000</v>
      </c>
      <c r="AL353" s="28">
        <f t="shared" si="1016"/>
        <v>3078000</v>
      </c>
      <c r="AM353" s="30">
        <f t="shared" si="1017"/>
        <v>19278000</v>
      </c>
      <c r="AN353" s="26">
        <v>1</v>
      </c>
      <c r="AO353" s="27">
        <v>15000000</v>
      </c>
      <c r="AP353" s="27">
        <v>18000000</v>
      </c>
      <c r="AQ353" s="145"/>
      <c r="AR353" s="145"/>
      <c r="AS353" s="143">
        <f t="shared" si="974"/>
        <v>0.12856486930664501</v>
      </c>
      <c r="AT353" s="27">
        <f t="shared" si="1018"/>
        <v>16500000</v>
      </c>
      <c r="AU353" s="28">
        <f t="shared" si="1019"/>
        <v>3135000</v>
      </c>
      <c r="AV353" s="30">
        <f t="shared" si="1020"/>
        <v>19635000</v>
      </c>
      <c r="AW353" s="26">
        <v>1</v>
      </c>
      <c r="AX353" s="27">
        <v>15000000</v>
      </c>
      <c r="AY353" s="27">
        <v>21600000</v>
      </c>
      <c r="AZ353" s="145"/>
      <c r="BA353" s="145"/>
      <c r="BB353" s="143">
        <f t="shared" si="975"/>
        <v>0.25502211780498435</v>
      </c>
      <c r="BC353" s="27">
        <f t="shared" si="1021"/>
        <v>18300000</v>
      </c>
      <c r="BD353" s="27">
        <f t="shared" si="1022"/>
        <v>3477000</v>
      </c>
      <c r="BE353" s="27">
        <f t="shared" si="1023"/>
        <v>21777000</v>
      </c>
      <c r="BF353" s="26">
        <v>1</v>
      </c>
      <c r="BG353" s="27">
        <v>12000000</v>
      </c>
      <c r="BH353" s="27">
        <v>13200000</v>
      </c>
      <c r="BI353" s="145"/>
      <c r="BJ353" s="145"/>
      <c r="BK353" s="143">
        <f t="shared" si="976"/>
        <v>6.7343502970147379E-2</v>
      </c>
      <c r="BL353" s="27">
        <f t="shared" si="1033"/>
        <v>12600000</v>
      </c>
      <c r="BM353" s="27">
        <f t="shared" si="1034"/>
        <v>2394000</v>
      </c>
      <c r="BN353" s="28">
        <f t="shared" si="1035"/>
        <v>14994000</v>
      </c>
      <c r="BO353" s="26">
        <v>1</v>
      </c>
      <c r="BP353" s="27">
        <v>12000000</v>
      </c>
      <c r="BQ353" s="27">
        <v>11040000</v>
      </c>
      <c r="BR353" s="148"/>
      <c r="BS353" s="148"/>
      <c r="BT353" s="143">
        <f t="shared" si="977"/>
        <v>5.8925565098878953E-2</v>
      </c>
      <c r="BU353" s="27">
        <f t="shared" si="1036"/>
        <v>11520000</v>
      </c>
      <c r="BV353" s="28">
        <f t="shared" si="1037"/>
        <v>2188800</v>
      </c>
      <c r="BW353" s="30">
        <f t="shared" si="1038"/>
        <v>13708800</v>
      </c>
      <c r="BX353" s="26">
        <v>1</v>
      </c>
      <c r="BY353" s="28">
        <v>12000000</v>
      </c>
      <c r="BZ353" s="28">
        <v>11040000</v>
      </c>
      <c r="CA353" s="156"/>
      <c r="CB353" s="156"/>
      <c r="CC353" s="177">
        <f t="shared" si="978"/>
        <v>5.8925565098878953E-2</v>
      </c>
      <c r="CD353" s="27">
        <f t="shared" si="1039"/>
        <v>11520000</v>
      </c>
      <c r="CE353" s="28">
        <f t="shared" si="1040"/>
        <v>2188800</v>
      </c>
      <c r="CF353" s="29">
        <f t="shared" si="1041"/>
        <v>13708800</v>
      </c>
      <c r="CG353" s="26">
        <v>1</v>
      </c>
      <c r="CH353" s="27">
        <v>9600000</v>
      </c>
      <c r="CI353" s="27">
        <v>8640000</v>
      </c>
      <c r="CJ353" s="148"/>
      <c r="CK353" s="148"/>
      <c r="CL353" s="143">
        <f t="shared" si="1042"/>
        <v>7.4432292756478682E-2</v>
      </c>
      <c r="CM353" s="27">
        <f t="shared" si="1043"/>
        <v>9120000</v>
      </c>
      <c r="CN353" s="27">
        <f t="shared" si="1044"/>
        <v>1732800</v>
      </c>
      <c r="CO353" s="28">
        <f t="shared" si="1045"/>
        <v>10852800</v>
      </c>
      <c r="CP353" s="26">
        <v>1</v>
      </c>
      <c r="CQ353" s="27">
        <v>9600000</v>
      </c>
      <c r="CR353" s="27">
        <v>8640000</v>
      </c>
      <c r="CS353" s="148"/>
      <c r="CT353" s="148"/>
      <c r="CU353" s="143">
        <f t="shared" si="979"/>
        <v>7.4432292756478682E-2</v>
      </c>
      <c r="CV353" s="27">
        <f t="shared" si="1046"/>
        <v>9120000</v>
      </c>
      <c r="CW353" s="28">
        <f t="shared" si="1047"/>
        <v>1732800</v>
      </c>
      <c r="CX353" s="29">
        <f t="shared" si="1048"/>
        <v>10852800</v>
      </c>
      <c r="CY353" s="26">
        <v>1</v>
      </c>
      <c r="CZ353" s="27">
        <v>9600000</v>
      </c>
      <c r="DA353" s="27">
        <v>8640000</v>
      </c>
      <c r="DB353" s="133"/>
      <c r="DC353" s="133"/>
      <c r="DD353" s="143">
        <f t="shared" si="980"/>
        <v>7.4432292756478682E-2</v>
      </c>
      <c r="DE353" s="27">
        <f t="shared" si="1049"/>
        <v>9120000</v>
      </c>
      <c r="DF353" s="27">
        <f t="shared" si="1050"/>
        <v>1732800</v>
      </c>
      <c r="DG353" s="28">
        <f t="shared" si="1051"/>
        <v>10852800</v>
      </c>
      <c r="DH353" s="26">
        <v>1</v>
      </c>
      <c r="DI353" s="28">
        <v>9600000</v>
      </c>
      <c r="DJ353" s="28">
        <v>8640000</v>
      </c>
      <c r="DK353" s="182"/>
      <c r="DL353" s="177">
        <f t="shared" si="981"/>
        <v>7.4432292756478682E-2</v>
      </c>
      <c r="DM353" s="28">
        <f t="shared" si="1052"/>
        <v>9120000</v>
      </c>
      <c r="DN353" s="28">
        <f t="shared" si="1053"/>
        <v>1732800</v>
      </c>
      <c r="DO353" s="30">
        <f t="shared" si="1054"/>
        <v>10852800</v>
      </c>
    </row>
    <row r="354" spans="1:119" ht="21" customHeight="1" x14ac:dyDescent="0.25">
      <c r="A354" s="66" t="s">
        <v>623</v>
      </c>
      <c r="B354" s="67" t="s">
        <v>545</v>
      </c>
      <c r="C354" s="68" t="s">
        <v>624</v>
      </c>
      <c r="D354" s="26">
        <v>1</v>
      </c>
      <c r="E354" s="27">
        <v>10000000</v>
      </c>
      <c r="F354" s="27">
        <v>11500000</v>
      </c>
      <c r="G354" s="148"/>
      <c r="H354" s="148"/>
      <c r="I354" s="143">
        <f t="shared" si="1005"/>
        <v>9.8666062491146178E-2</v>
      </c>
      <c r="J354" s="27">
        <f t="shared" si="972"/>
        <v>10750000</v>
      </c>
      <c r="K354" s="28">
        <f t="shared" si="1006"/>
        <v>2042500</v>
      </c>
      <c r="L354" s="29">
        <f t="shared" si="982"/>
        <v>12792500</v>
      </c>
      <c r="M354" s="26">
        <v>1</v>
      </c>
      <c r="N354" s="27">
        <v>10000000</v>
      </c>
      <c r="O354" s="27">
        <v>12000000</v>
      </c>
      <c r="P354" s="148"/>
      <c r="Q354" s="148"/>
      <c r="R354" s="143">
        <f t="shared" si="1007"/>
        <v>0.12856486930664499</v>
      </c>
      <c r="S354" s="27">
        <f t="shared" si="1008"/>
        <v>11000000</v>
      </c>
      <c r="T354" s="28">
        <f t="shared" si="1009"/>
        <v>2090000</v>
      </c>
      <c r="U354" s="30">
        <f t="shared" si="1010"/>
        <v>13090000</v>
      </c>
      <c r="V354" s="26">
        <v>1</v>
      </c>
      <c r="W354" s="27">
        <v>10000000</v>
      </c>
      <c r="X354" s="27">
        <v>11200000</v>
      </c>
      <c r="Y354" s="145"/>
      <c r="Z354" s="145"/>
      <c r="AA354" s="143">
        <f t="shared" si="1011"/>
        <v>8.0049824285269522E-2</v>
      </c>
      <c r="AB354" s="27">
        <f t="shared" si="1012"/>
        <v>10600000</v>
      </c>
      <c r="AC354" s="28">
        <f t="shared" si="1013"/>
        <v>2014000</v>
      </c>
      <c r="AD354" s="29">
        <f t="shared" si="1014"/>
        <v>12614000</v>
      </c>
      <c r="AE354" s="26">
        <v>1</v>
      </c>
      <c r="AF354" s="27">
        <v>10000000</v>
      </c>
      <c r="AG354" s="27">
        <v>11600000</v>
      </c>
      <c r="AH354" s="145"/>
      <c r="AI354" s="145"/>
      <c r="AJ354" s="143">
        <f t="shared" si="973"/>
        <v>0.10475656017578483</v>
      </c>
      <c r="AK354" s="27">
        <f t="shared" si="1015"/>
        <v>10800000</v>
      </c>
      <c r="AL354" s="28">
        <f t="shared" si="1016"/>
        <v>2052000</v>
      </c>
      <c r="AM354" s="30">
        <f t="shared" si="1017"/>
        <v>12852000</v>
      </c>
      <c r="AN354" s="26">
        <v>1</v>
      </c>
      <c r="AO354" s="27">
        <v>10000000</v>
      </c>
      <c r="AP354" s="27">
        <v>12000000</v>
      </c>
      <c r="AQ354" s="145"/>
      <c r="AR354" s="145"/>
      <c r="AS354" s="143">
        <f t="shared" si="974"/>
        <v>0.12856486930664499</v>
      </c>
      <c r="AT354" s="27">
        <f t="shared" si="1018"/>
        <v>11000000</v>
      </c>
      <c r="AU354" s="28">
        <f t="shared" si="1019"/>
        <v>2090000</v>
      </c>
      <c r="AV354" s="30">
        <f t="shared" si="1020"/>
        <v>13090000</v>
      </c>
      <c r="AW354" s="26">
        <v>1</v>
      </c>
      <c r="AX354" s="27">
        <v>10000000</v>
      </c>
      <c r="AY354" s="27">
        <v>14400000</v>
      </c>
      <c r="AZ354" s="145"/>
      <c r="BA354" s="145"/>
      <c r="BB354" s="143">
        <f t="shared" si="975"/>
        <v>0.25502211780498435</v>
      </c>
      <c r="BC354" s="27">
        <f t="shared" si="1021"/>
        <v>12200000</v>
      </c>
      <c r="BD354" s="27">
        <f t="shared" si="1022"/>
        <v>2318000</v>
      </c>
      <c r="BE354" s="27">
        <f t="shared" si="1023"/>
        <v>14518000</v>
      </c>
      <c r="BF354" s="26">
        <v>1</v>
      </c>
      <c r="BG354" s="27">
        <v>8000000</v>
      </c>
      <c r="BH354" s="27">
        <v>8800000</v>
      </c>
      <c r="BI354" s="145"/>
      <c r="BJ354" s="145"/>
      <c r="BK354" s="143">
        <f t="shared" si="976"/>
        <v>6.7343502970147393E-2</v>
      </c>
      <c r="BL354" s="27">
        <f t="shared" si="1033"/>
        <v>8400000</v>
      </c>
      <c r="BM354" s="27">
        <f t="shared" si="1034"/>
        <v>1596000</v>
      </c>
      <c r="BN354" s="28">
        <f t="shared" si="1035"/>
        <v>9996000</v>
      </c>
      <c r="BO354" s="26">
        <v>1</v>
      </c>
      <c r="BP354" s="27">
        <v>8000000</v>
      </c>
      <c r="BQ354" s="27">
        <v>7360000</v>
      </c>
      <c r="BR354" s="148"/>
      <c r="BS354" s="148"/>
      <c r="BT354" s="143">
        <f t="shared" si="977"/>
        <v>5.892556509887896E-2</v>
      </c>
      <c r="BU354" s="27">
        <f t="shared" si="1036"/>
        <v>7680000</v>
      </c>
      <c r="BV354" s="28">
        <f t="shared" si="1037"/>
        <v>1459200</v>
      </c>
      <c r="BW354" s="30">
        <f t="shared" si="1038"/>
        <v>9139200</v>
      </c>
      <c r="BX354" s="26">
        <v>1</v>
      </c>
      <c r="BY354" s="28">
        <v>8000000</v>
      </c>
      <c r="BZ354" s="28">
        <v>7360000</v>
      </c>
      <c r="CA354" s="156"/>
      <c r="CB354" s="156"/>
      <c r="CC354" s="177">
        <f t="shared" si="978"/>
        <v>5.892556509887896E-2</v>
      </c>
      <c r="CD354" s="27">
        <f t="shared" si="1039"/>
        <v>7680000</v>
      </c>
      <c r="CE354" s="28">
        <f t="shared" si="1040"/>
        <v>1459200</v>
      </c>
      <c r="CF354" s="29">
        <f t="shared" si="1041"/>
        <v>9139200</v>
      </c>
      <c r="CG354" s="26">
        <v>1</v>
      </c>
      <c r="CH354" s="27">
        <v>6400000</v>
      </c>
      <c r="CI354" s="27">
        <v>5760000</v>
      </c>
      <c r="CJ354" s="148"/>
      <c r="CK354" s="148"/>
      <c r="CL354" s="143">
        <f t="shared" si="1042"/>
        <v>7.4432292756478682E-2</v>
      </c>
      <c r="CM354" s="27">
        <f t="shared" si="1043"/>
        <v>6080000</v>
      </c>
      <c r="CN354" s="27">
        <f t="shared" si="1044"/>
        <v>1155200</v>
      </c>
      <c r="CO354" s="28">
        <f t="shared" si="1045"/>
        <v>7235200</v>
      </c>
      <c r="CP354" s="26">
        <v>1</v>
      </c>
      <c r="CQ354" s="27">
        <v>6400000</v>
      </c>
      <c r="CR354" s="27">
        <v>5760000</v>
      </c>
      <c r="CS354" s="148"/>
      <c r="CT354" s="148"/>
      <c r="CU354" s="143">
        <f t="shared" si="979"/>
        <v>7.4432292756478682E-2</v>
      </c>
      <c r="CV354" s="27">
        <f t="shared" si="1046"/>
        <v>6080000</v>
      </c>
      <c r="CW354" s="28">
        <f t="shared" si="1047"/>
        <v>1155200</v>
      </c>
      <c r="CX354" s="29">
        <f t="shared" si="1048"/>
        <v>7235200</v>
      </c>
      <c r="CY354" s="26">
        <v>1</v>
      </c>
      <c r="CZ354" s="27">
        <v>6400000</v>
      </c>
      <c r="DA354" s="27">
        <v>5760000</v>
      </c>
      <c r="DB354" s="133"/>
      <c r="DC354" s="133"/>
      <c r="DD354" s="143">
        <f t="shared" si="980"/>
        <v>7.4432292756478682E-2</v>
      </c>
      <c r="DE354" s="27">
        <f t="shared" si="1049"/>
        <v>6080000</v>
      </c>
      <c r="DF354" s="27">
        <f t="shared" si="1050"/>
        <v>1155200</v>
      </c>
      <c r="DG354" s="28">
        <f t="shared" si="1051"/>
        <v>7235200</v>
      </c>
      <c r="DH354" s="26">
        <v>1</v>
      </c>
      <c r="DI354" s="28">
        <v>6400000</v>
      </c>
      <c r="DJ354" s="28">
        <v>5760000</v>
      </c>
      <c r="DK354" s="182"/>
      <c r="DL354" s="177">
        <f t="shared" si="981"/>
        <v>7.4432292756478682E-2</v>
      </c>
      <c r="DM354" s="28">
        <f t="shared" si="1052"/>
        <v>6080000</v>
      </c>
      <c r="DN354" s="28">
        <f t="shared" si="1053"/>
        <v>1155200</v>
      </c>
      <c r="DO354" s="30">
        <f t="shared" si="1054"/>
        <v>7235200</v>
      </c>
    </row>
    <row r="355" spans="1:119" ht="21" customHeight="1" x14ac:dyDescent="0.25">
      <c r="A355" s="66" t="s">
        <v>625</v>
      </c>
      <c r="B355" s="67" t="s">
        <v>545</v>
      </c>
      <c r="C355" s="68" t="s">
        <v>626</v>
      </c>
      <c r="D355" s="26">
        <v>1</v>
      </c>
      <c r="E355" s="27">
        <v>50000000</v>
      </c>
      <c r="F355" s="27">
        <v>57500000</v>
      </c>
      <c r="G355" s="148"/>
      <c r="H355" s="148"/>
      <c r="I355" s="143">
        <f t="shared" si="1005"/>
        <v>9.8666062491146164E-2</v>
      </c>
      <c r="J355" s="27">
        <f t="shared" si="972"/>
        <v>53750000</v>
      </c>
      <c r="K355" s="28">
        <f t="shared" si="1006"/>
        <v>10212500</v>
      </c>
      <c r="L355" s="29">
        <f t="shared" si="982"/>
        <v>63962500</v>
      </c>
      <c r="M355" s="26">
        <v>1</v>
      </c>
      <c r="N355" s="27">
        <v>50000000</v>
      </c>
      <c r="O355" s="27">
        <v>60000000</v>
      </c>
      <c r="P355" s="148"/>
      <c r="Q355" s="148"/>
      <c r="R355" s="143">
        <f t="shared" si="1007"/>
        <v>0.12856486930664501</v>
      </c>
      <c r="S355" s="27">
        <f t="shared" si="1008"/>
        <v>55000000</v>
      </c>
      <c r="T355" s="28">
        <f t="shared" si="1009"/>
        <v>10450000</v>
      </c>
      <c r="U355" s="30">
        <f t="shared" si="1010"/>
        <v>65450000</v>
      </c>
      <c r="V355" s="26">
        <v>1</v>
      </c>
      <c r="W355" s="27">
        <v>50000000</v>
      </c>
      <c r="X355" s="27">
        <v>56000000</v>
      </c>
      <c r="Y355" s="145"/>
      <c r="Z355" s="145"/>
      <c r="AA355" s="143">
        <f t="shared" si="1011"/>
        <v>8.0049824285269536E-2</v>
      </c>
      <c r="AB355" s="27">
        <f t="shared" si="1012"/>
        <v>53000000</v>
      </c>
      <c r="AC355" s="28">
        <f t="shared" si="1013"/>
        <v>10070000</v>
      </c>
      <c r="AD355" s="29">
        <f t="shared" si="1014"/>
        <v>63070000</v>
      </c>
      <c r="AE355" s="26">
        <v>1</v>
      </c>
      <c r="AF355" s="27">
        <v>50000000</v>
      </c>
      <c r="AG355" s="27">
        <v>58000000</v>
      </c>
      <c r="AH355" s="145"/>
      <c r="AI355" s="145"/>
      <c r="AJ355" s="143">
        <f t="shared" si="973"/>
        <v>0.10475656017578482</v>
      </c>
      <c r="AK355" s="27">
        <f t="shared" si="1015"/>
        <v>54000000</v>
      </c>
      <c r="AL355" s="28">
        <f t="shared" si="1016"/>
        <v>10260000</v>
      </c>
      <c r="AM355" s="30">
        <f t="shared" si="1017"/>
        <v>64260000</v>
      </c>
      <c r="AN355" s="26">
        <v>1</v>
      </c>
      <c r="AO355" s="27">
        <v>50000000</v>
      </c>
      <c r="AP355" s="27">
        <v>60000000</v>
      </c>
      <c r="AQ355" s="145"/>
      <c r="AR355" s="145"/>
      <c r="AS355" s="143">
        <f t="shared" si="974"/>
        <v>0.12856486930664501</v>
      </c>
      <c r="AT355" s="27">
        <f t="shared" si="1018"/>
        <v>55000000</v>
      </c>
      <c r="AU355" s="28">
        <f t="shared" si="1019"/>
        <v>10450000</v>
      </c>
      <c r="AV355" s="30">
        <f t="shared" si="1020"/>
        <v>65450000</v>
      </c>
      <c r="AW355" s="26">
        <v>1</v>
      </c>
      <c r="AX355" s="27">
        <v>50000000</v>
      </c>
      <c r="AY355" s="27">
        <v>72000000</v>
      </c>
      <c r="AZ355" s="145"/>
      <c r="BA355" s="145"/>
      <c r="BB355" s="143">
        <f t="shared" si="975"/>
        <v>0.25502211780498435</v>
      </c>
      <c r="BC355" s="27">
        <f t="shared" si="1021"/>
        <v>61000000</v>
      </c>
      <c r="BD355" s="27">
        <f t="shared" si="1022"/>
        <v>11590000</v>
      </c>
      <c r="BE355" s="27">
        <f t="shared" si="1023"/>
        <v>72590000</v>
      </c>
      <c r="BF355" s="26">
        <v>1</v>
      </c>
      <c r="BG355" s="27">
        <v>40000000</v>
      </c>
      <c r="BH355" s="27">
        <v>44000000</v>
      </c>
      <c r="BI355" s="145"/>
      <c r="BJ355" s="145"/>
      <c r="BK355" s="143">
        <f t="shared" si="976"/>
        <v>6.7343502970147379E-2</v>
      </c>
      <c r="BL355" s="27">
        <f t="shared" si="1033"/>
        <v>42000000</v>
      </c>
      <c r="BM355" s="27">
        <f t="shared" si="1034"/>
        <v>7980000</v>
      </c>
      <c r="BN355" s="28">
        <f t="shared" si="1035"/>
        <v>49980000</v>
      </c>
      <c r="BO355" s="26">
        <v>1</v>
      </c>
      <c r="BP355" s="27">
        <v>40000000</v>
      </c>
      <c r="BQ355" s="27">
        <v>36800000</v>
      </c>
      <c r="BR355" s="148"/>
      <c r="BS355" s="148"/>
      <c r="BT355" s="143">
        <f t="shared" si="977"/>
        <v>5.8925565098878967E-2</v>
      </c>
      <c r="BU355" s="27">
        <f t="shared" si="1036"/>
        <v>38400000</v>
      </c>
      <c r="BV355" s="28">
        <f t="shared" si="1037"/>
        <v>7296000</v>
      </c>
      <c r="BW355" s="30">
        <f t="shared" si="1038"/>
        <v>45696000</v>
      </c>
      <c r="BX355" s="26">
        <v>1</v>
      </c>
      <c r="BY355" s="28">
        <v>40000000</v>
      </c>
      <c r="BZ355" s="28">
        <v>36800000</v>
      </c>
      <c r="CA355" s="156"/>
      <c r="CB355" s="156"/>
      <c r="CC355" s="177">
        <f t="shared" si="978"/>
        <v>5.8925565098878967E-2</v>
      </c>
      <c r="CD355" s="27">
        <f t="shared" si="1039"/>
        <v>38400000</v>
      </c>
      <c r="CE355" s="28">
        <f t="shared" si="1040"/>
        <v>7296000</v>
      </c>
      <c r="CF355" s="29">
        <f t="shared" si="1041"/>
        <v>45696000</v>
      </c>
      <c r="CG355" s="26">
        <v>1</v>
      </c>
      <c r="CH355" s="27">
        <v>32000000</v>
      </c>
      <c r="CI355" s="27">
        <v>28800000</v>
      </c>
      <c r="CJ355" s="148"/>
      <c r="CK355" s="148"/>
      <c r="CL355" s="143">
        <f t="shared" si="1042"/>
        <v>7.4432292756478696E-2</v>
      </c>
      <c r="CM355" s="27">
        <f t="shared" si="1043"/>
        <v>30400000</v>
      </c>
      <c r="CN355" s="27">
        <f t="shared" si="1044"/>
        <v>5776000</v>
      </c>
      <c r="CO355" s="28">
        <f t="shared" si="1045"/>
        <v>36176000</v>
      </c>
      <c r="CP355" s="26">
        <v>1</v>
      </c>
      <c r="CQ355" s="27">
        <v>32000000</v>
      </c>
      <c r="CR355" s="27">
        <v>28800000</v>
      </c>
      <c r="CS355" s="148"/>
      <c r="CT355" s="148"/>
      <c r="CU355" s="143">
        <f t="shared" si="979"/>
        <v>7.4432292756478696E-2</v>
      </c>
      <c r="CV355" s="27">
        <f t="shared" si="1046"/>
        <v>30400000</v>
      </c>
      <c r="CW355" s="28">
        <f t="shared" si="1047"/>
        <v>5776000</v>
      </c>
      <c r="CX355" s="29">
        <f t="shared" si="1048"/>
        <v>36176000</v>
      </c>
      <c r="CY355" s="26">
        <v>1</v>
      </c>
      <c r="CZ355" s="27">
        <v>32000000</v>
      </c>
      <c r="DA355" s="27">
        <v>28800000</v>
      </c>
      <c r="DB355" s="133"/>
      <c r="DC355" s="133"/>
      <c r="DD355" s="143">
        <f t="shared" si="980"/>
        <v>7.4432292756478696E-2</v>
      </c>
      <c r="DE355" s="27">
        <f t="shared" si="1049"/>
        <v>30400000</v>
      </c>
      <c r="DF355" s="27">
        <f t="shared" si="1050"/>
        <v>5776000</v>
      </c>
      <c r="DG355" s="28">
        <f t="shared" si="1051"/>
        <v>36176000</v>
      </c>
      <c r="DH355" s="26">
        <v>1</v>
      </c>
      <c r="DI355" s="28">
        <v>32000000</v>
      </c>
      <c r="DJ355" s="28">
        <v>28800000</v>
      </c>
      <c r="DK355" s="182"/>
      <c r="DL355" s="177">
        <f t="shared" si="981"/>
        <v>7.4432292756478696E-2</v>
      </c>
      <c r="DM355" s="28">
        <f t="shared" si="1052"/>
        <v>30400000</v>
      </c>
      <c r="DN355" s="28">
        <f t="shared" si="1053"/>
        <v>5776000</v>
      </c>
      <c r="DO355" s="30">
        <f t="shared" si="1054"/>
        <v>36176000</v>
      </c>
    </row>
    <row r="356" spans="1:119" ht="21" customHeight="1" x14ac:dyDescent="0.25">
      <c r="A356" s="66" t="s">
        <v>627</v>
      </c>
      <c r="B356" s="67" t="s">
        <v>545</v>
      </c>
      <c r="C356" s="68" t="s">
        <v>628</v>
      </c>
      <c r="D356" s="26">
        <v>1</v>
      </c>
      <c r="E356" s="27">
        <v>5000000</v>
      </c>
      <c r="F356" s="27">
        <v>5750000</v>
      </c>
      <c r="G356" s="148"/>
      <c r="H356" s="148"/>
      <c r="I356" s="143">
        <f t="shared" si="1005"/>
        <v>9.8666062491146178E-2</v>
      </c>
      <c r="J356" s="27">
        <f t="shared" si="972"/>
        <v>5375000</v>
      </c>
      <c r="K356" s="28">
        <f t="shared" si="1006"/>
        <v>1021250</v>
      </c>
      <c r="L356" s="29">
        <f t="shared" si="982"/>
        <v>6396250</v>
      </c>
      <c r="M356" s="26">
        <v>1</v>
      </c>
      <c r="N356" s="27">
        <v>5000000</v>
      </c>
      <c r="O356" s="27">
        <v>6000000</v>
      </c>
      <c r="P356" s="148"/>
      <c r="Q356" s="148"/>
      <c r="R356" s="143">
        <f t="shared" si="1007"/>
        <v>0.12856486930664499</v>
      </c>
      <c r="S356" s="27">
        <f t="shared" si="1008"/>
        <v>5500000</v>
      </c>
      <c r="T356" s="28">
        <f t="shared" si="1009"/>
        <v>1045000</v>
      </c>
      <c r="U356" s="30">
        <f t="shared" si="1010"/>
        <v>6545000</v>
      </c>
      <c r="V356" s="26">
        <v>1</v>
      </c>
      <c r="W356" s="27">
        <v>5000000</v>
      </c>
      <c r="X356" s="27">
        <v>5600000</v>
      </c>
      <c r="Y356" s="145"/>
      <c r="Z356" s="145"/>
      <c r="AA356" s="143">
        <f t="shared" si="1011"/>
        <v>8.0049824285269522E-2</v>
      </c>
      <c r="AB356" s="27">
        <f t="shared" si="1012"/>
        <v>5300000</v>
      </c>
      <c r="AC356" s="28">
        <f t="shared" si="1013"/>
        <v>1007000</v>
      </c>
      <c r="AD356" s="29">
        <f t="shared" si="1014"/>
        <v>6307000</v>
      </c>
      <c r="AE356" s="26">
        <v>1</v>
      </c>
      <c r="AF356" s="27">
        <v>5000000</v>
      </c>
      <c r="AG356" s="27">
        <v>5800000</v>
      </c>
      <c r="AH356" s="145"/>
      <c r="AI356" s="145"/>
      <c r="AJ356" s="143">
        <f t="shared" si="973"/>
        <v>0.10475656017578483</v>
      </c>
      <c r="AK356" s="27">
        <f t="shared" si="1015"/>
        <v>5400000</v>
      </c>
      <c r="AL356" s="28">
        <f t="shared" si="1016"/>
        <v>1026000</v>
      </c>
      <c r="AM356" s="30">
        <f t="shared" si="1017"/>
        <v>6426000</v>
      </c>
      <c r="AN356" s="26">
        <v>1</v>
      </c>
      <c r="AO356" s="27">
        <v>5000000</v>
      </c>
      <c r="AP356" s="27">
        <v>6000000</v>
      </c>
      <c r="AQ356" s="145"/>
      <c r="AR356" s="145"/>
      <c r="AS356" s="143">
        <f t="shared" si="974"/>
        <v>0.12856486930664499</v>
      </c>
      <c r="AT356" s="27">
        <f t="shared" si="1018"/>
        <v>5500000</v>
      </c>
      <c r="AU356" s="28">
        <f t="shared" si="1019"/>
        <v>1045000</v>
      </c>
      <c r="AV356" s="30">
        <f t="shared" si="1020"/>
        <v>6545000</v>
      </c>
      <c r="AW356" s="26">
        <v>1</v>
      </c>
      <c r="AX356" s="27">
        <v>5000000</v>
      </c>
      <c r="AY356" s="27">
        <v>7200000</v>
      </c>
      <c r="AZ356" s="145"/>
      <c r="BA356" s="145"/>
      <c r="BB356" s="143">
        <f t="shared" si="975"/>
        <v>0.25502211780498435</v>
      </c>
      <c r="BC356" s="27">
        <f t="shared" si="1021"/>
        <v>6100000</v>
      </c>
      <c r="BD356" s="27">
        <f t="shared" si="1022"/>
        <v>1159000</v>
      </c>
      <c r="BE356" s="27">
        <f t="shared" si="1023"/>
        <v>7259000</v>
      </c>
      <c r="BF356" s="26">
        <v>1</v>
      </c>
      <c r="BG356" s="27">
        <v>4000000</v>
      </c>
      <c r="BH356" s="27">
        <v>4400000</v>
      </c>
      <c r="BI356" s="145"/>
      <c r="BJ356" s="145"/>
      <c r="BK356" s="143">
        <f t="shared" si="976"/>
        <v>6.7343502970147393E-2</v>
      </c>
      <c r="BL356" s="27">
        <f t="shared" si="1033"/>
        <v>4200000</v>
      </c>
      <c r="BM356" s="27">
        <f t="shared" si="1034"/>
        <v>798000</v>
      </c>
      <c r="BN356" s="28">
        <f t="shared" si="1035"/>
        <v>4998000</v>
      </c>
      <c r="BO356" s="26">
        <v>1</v>
      </c>
      <c r="BP356" s="27">
        <v>4000000</v>
      </c>
      <c r="BQ356" s="27">
        <v>3680000</v>
      </c>
      <c r="BR356" s="148"/>
      <c r="BS356" s="148"/>
      <c r="BT356" s="143">
        <f t="shared" si="977"/>
        <v>5.892556509887896E-2</v>
      </c>
      <c r="BU356" s="27">
        <f t="shared" si="1036"/>
        <v>3840000</v>
      </c>
      <c r="BV356" s="28">
        <f t="shared" si="1037"/>
        <v>729600</v>
      </c>
      <c r="BW356" s="30">
        <f t="shared" si="1038"/>
        <v>4569600</v>
      </c>
      <c r="BX356" s="26">
        <v>1</v>
      </c>
      <c r="BY356" s="28">
        <v>4000000</v>
      </c>
      <c r="BZ356" s="28">
        <v>3680000</v>
      </c>
      <c r="CA356" s="156"/>
      <c r="CB356" s="156"/>
      <c r="CC356" s="177">
        <f t="shared" si="978"/>
        <v>5.892556509887896E-2</v>
      </c>
      <c r="CD356" s="27">
        <f t="shared" si="1039"/>
        <v>3840000</v>
      </c>
      <c r="CE356" s="28">
        <f t="shared" si="1040"/>
        <v>729600</v>
      </c>
      <c r="CF356" s="29">
        <f t="shared" si="1041"/>
        <v>4569600</v>
      </c>
      <c r="CG356" s="26">
        <v>1</v>
      </c>
      <c r="CH356" s="27">
        <v>3200000</v>
      </c>
      <c r="CI356" s="27">
        <v>2880000</v>
      </c>
      <c r="CJ356" s="148"/>
      <c r="CK356" s="148"/>
      <c r="CL356" s="143">
        <f t="shared" si="1042"/>
        <v>7.4432292756478682E-2</v>
      </c>
      <c r="CM356" s="27">
        <f t="shared" si="1043"/>
        <v>3040000</v>
      </c>
      <c r="CN356" s="27">
        <f t="shared" si="1044"/>
        <v>577600</v>
      </c>
      <c r="CO356" s="28">
        <f t="shared" si="1045"/>
        <v>3617600</v>
      </c>
      <c r="CP356" s="26">
        <v>1</v>
      </c>
      <c r="CQ356" s="27">
        <v>3200000</v>
      </c>
      <c r="CR356" s="27">
        <v>2880000</v>
      </c>
      <c r="CS356" s="148"/>
      <c r="CT356" s="148"/>
      <c r="CU356" s="143">
        <f t="shared" si="979"/>
        <v>7.4432292756478682E-2</v>
      </c>
      <c r="CV356" s="27">
        <f t="shared" si="1046"/>
        <v>3040000</v>
      </c>
      <c r="CW356" s="28">
        <f t="shared" si="1047"/>
        <v>577600</v>
      </c>
      <c r="CX356" s="29">
        <f t="shared" si="1048"/>
        <v>3617600</v>
      </c>
      <c r="CY356" s="26">
        <v>1</v>
      </c>
      <c r="CZ356" s="27">
        <v>3200000</v>
      </c>
      <c r="DA356" s="27">
        <v>2880000</v>
      </c>
      <c r="DB356" s="133"/>
      <c r="DC356" s="133"/>
      <c r="DD356" s="143">
        <f t="shared" si="980"/>
        <v>7.4432292756478682E-2</v>
      </c>
      <c r="DE356" s="27">
        <f t="shared" si="1049"/>
        <v>3040000</v>
      </c>
      <c r="DF356" s="27">
        <f t="shared" si="1050"/>
        <v>577600</v>
      </c>
      <c r="DG356" s="28">
        <f t="shared" si="1051"/>
        <v>3617600</v>
      </c>
      <c r="DH356" s="26">
        <v>1</v>
      </c>
      <c r="DI356" s="28">
        <v>3200000</v>
      </c>
      <c r="DJ356" s="28">
        <v>2880000</v>
      </c>
      <c r="DK356" s="182"/>
      <c r="DL356" s="177">
        <f t="shared" si="981"/>
        <v>7.4432292756478682E-2</v>
      </c>
      <c r="DM356" s="28">
        <f t="shared" si="1052"/>
        <v>3040000</v>
      </c>
      <c r="DN356" s="28">
        <f t="shared" si="1053"/>
        <v>577600</v>
      </c>
      <c r="DO356" s="30">
        <f t="shared" si="1054"/>
        <v>3617600</v>
      </c>
    </row>
    <row r="357" spans="1:119" ht="21" customHeight="1" x14ac:dyDescent="0.25">
      <c r="A357" s="66" t="s">
        <v>629</v>
      </c>
      <c r="B357" s="67" t="s">
        <v>545</v>
      </c>
      <c r="C357" s="68" t="s">
        <v>630</v>
      </c>
      <c r="D357" s="26">
        <v>1</v>
      </c>
      <c r="E357" s="27">
        <v>5000000</v>
      </c>
      <c r="F357" s="27">
        <v>5750000</v>
      </c>
      <c r="G357" s="148"/>
      <c r="H357" s="148"/>
      <c r="I357" s="143">
        <f t="shared" si="1005"/>
        <v>9.8666062491146178E-2</v>
      </c>
      <c r="J357" s="27">
        <f t="shared" si="972"/>
        <v>5375000</v>
      </c>
      <c r="K357" s="28">
        <f t="shared" si="1006"/>
        <v>1021250</v>
      </c>
      <c r="L357" s="29">
        <f t="shared" si="982"/>
        <v>6396250</v>
      </c>
      <c r="M357" s="26">
        <v>1</v>
      </c>
      <c r="N357" s="27">
        <v>5000000</v>
      </c>
      <c r="O357" s="27">
        <v>6000000</v>
      </c>
      <c r="P357" s="148"/>
      <c r="Q357" s="148"/>
      <c r="R357" s="143">
        <f t="shared" si="1007"/>
        <v>0.12856486930664499</v>
      </c>
      <c r="S357" s="27">
        <f t="shared" si="1008"/>
        <v>5500000</v>
      </c>
      <c r="T357" s="28">
        <f t="shared" si="1009"/>
        <v>1045000</v>
      </c>
      <c r="U357" s="30">
        <f t="shared" si="1010"/>
        <v>6545000</v>
      </c>
      <c r="V357" s="26">
        <v>1</v>
      </c>
      <c r="W357" s="27">
        <v>5000000</v>
      </c>
      <c r="X357" s="27">
        <v>5600000</v>
      </c>
      <c r="Y357" s="145"/>
      <c r="Z357" s="145"/>
      <c r="AA357" s="143">
        <f t="shared" si="1011"/>
        <v>8.0049824285269522E-2</v>
      </c>
      <c r="AB357" s="27">
        <f t="shared" si="1012"/>
        <v>5300000</v>
      </c>
      <c r="AC357" s="28">
        <f t="shared" si="1013"/>
        <v>1007000</v>
      </c>
      <c r="AD357" s="29">
        <f t="shared" si="1014"/>
        <v>6307000</v>
      </c>
      <c r="AE357" s="26">
        <v>1</v>
      </c>
      <c r="AF357" s="27">
        <v>5000000</v>
      </c>
      <c r="AG357" s="27">
        <v>5800000</v>
      </c>
      <c r="AH357" s="145"/>
      <c r="AI357" s="145"/>
      <c r="AJ357" s="143">
        <f t="shared" si="973"/>
        <v>0.10475656017578483</v>
      </c>
      <c r="AK357" s="27">
        <f t="shared" si="1015"/>
        <v>5400000</v>
      </c>
      <c r="AL357" s="28">
        <f t="shared" si="1016"/>
        <v>1026000</v>
      </c>
      <c r="AM357" s="30">
        <f t="shared" si="1017"/>
        <v>6426000</v>
      </c>
      <c r="AN357" s="26">
        <v>1</v>
      </c>
      <c r="AO357" s="27">
        <v>5000000</v>
      </c>
      <c r="AP357" s="27">
        <v>6000000</v>
      </c>
      <c r="AQ357" s="145"/>
      <c r="AR357" s="145"/>
      <c r="AS357" s="143">
        <f t="shared" si="974"/>
        <v>0.12856486930664499</v>
      </c>
      <c r="AT357" s="27">
        <f t="shared" si="1018"/>
        <v>5500000</v>
      </c>
      <c r="AU357" s="28">
        <f t="shared" si="1019"/>
        <v>1045000</v>
      </c>
      <c r="AV357" s="30">
        <f t="shared" si="1020"/>
        <v>6545000</v>
      </c>
      <c r="AW357" s="26">
        <v>1</v>
      </c>
      <c r="AX357" s="27">
        <v>5000000</v>
      </c>
      <c r="AY357" s="27">
        <v>7200000</v>
      </c>
      <c r="AZ357" s="145"/>
      <c r="BA357" s="145"/>
      <c r="BB357" s="143">
        <f t="shared" si="975"/>
        <v>0.25502211780498435</v>
      </c>
      <c r="BC357" s="27">
        <f t="shared" si="1021"/>
        <v>6100000</v>
      </c>
      <c r="BD357" s="27">
        <f t="shared" si="1022"/>
        <v>1159000</v>
      </c>
      <c r="BE357" s="27">
        <f t="shared" si="1023"/>
        <v>7259000</v>
      </c>
      <c r="BF357" s="26">
        <v>1</v>
      </c>
      <c r="BG357" s="27">
        <v>4000000</v>
      </c>
      <c r="BH357" s="27">
        <v>4400000</v>
      </c>
      <c r="BI357" s="145"/>
      <c r="BJ357" s="145"/>
      <c r="BK357" s="143">
        <f t="shared" si="976"/>
        <v>6.7343502970147393E-2</v>
      </c>
      <c r="BL357" s="27">
        <f t="shared" si="1033"/>
        <v>4200000</v>
      </c>
      <c r="BM357" s="27">
        <f t="shared" si="1034"/>
        <v>798000</v>
      </c>
      <c r="BN357" s="28">
        <f t="shared" si="1035"/>
        <v>4998000</v>
      </c>
      <c r="BO357" s="26">
        <v>1</v>
      </c>
      <c r="BP357" s="27">
        <v>4000000</v>
      </c>
      <c r="BQ357" s="27">
        <v>3680000</v>
      </c>
      <c r="BR357" s="148"/>
      <c r="BS357" s="148"/>
      <c r="BT357" s="143">
        <f t="shared" si="977"/>
        <v>5.892556509887896E-2</v>
      </c>
      <c r="BU357" s="27">
        <f t="shared" si="1036"/>
        <v>3840000</v>
      </c>
      <c r="BV357" s="28">
        <f t="shared" si="1037"/>
        <v>729600</v>
      </c>
      <c r="BW357" s="30">
        <f t="shared" si="1038"/>
        <v>4569600</v>
      </c>
      <c r="BX357" s="26">
        <v>1</v>
      </c>
      <c r="BY357" s="28">
        <v>4000000</v>
      </c>
      <c r="BZ357" s="28">
        <v>3680000</v>
      </c>
      <c r="CA357" s="156"/>
      <c r="CB357" s="156"/>
      <c r="CC357" s="177">
        <f t="shared" si="978"/>
        <v>5.892556509887896E-2</v>
      </c>
      <c r="CD357" s="27">
        <f t="shared" si="1039"/>
        <v>3840000</v>
      </c>
      <c r="CE357" s="28">
        <f t="shared" si="1040"/>
        <v>729600</v>
      </c>
      <c r="CF357" s="29">
        <f t="shared" si="1041"/>
        <v>4569600</v>
      </c>
      <c r="CG357" s="26">
        <v>1</v>
      </c>
      <c r="CH357" s="27">
        <v>3200000</v>
      </c>
      <c r="CI357" s="27">
        <v>2880000</v>
      </c>
      <c r="CJ357" s="148"/>
      <c r="CK357" s="148"/>
      <c r="CL357" s="143">
        <f t="shared" si="1042"/>
        <v>7.4432292756478682E-2</v>
      </c>
      <c r="CM357" s="27">
        <f t="shared" si="1043"/>
        <v>3040000</v>
      </c>
      <c r="CN357" s="27">
        <f t="shared" si="1044"/>
        <v>577600</v>
      </c>
      <c r="CO357" s="28">
        <f t="shared" si="1045"/>
        <v>3617600</v>
      </c>
      <c r="CP357" s="26">
        <v>1</v>
      </c>
      <c r="CQ357" s="27">
        <v>3200000</v>
      </c>
      <c r="CR357" s="27">
        <v>2880000</v>
      </c>
      <c r="CS357" s="148"/>
      <c r="CT357" s="148"/>
      <c r="CU357" s="143">
        <f t="shared" si="979"/>
        <v>7.4432292756478682E-2</v>
      </c>
      <c r="CV357" s="27">
        <f t="shared" si="1046"/>
        <v>3040000</v>
      </c>
      <c r="CW357" s="28">
        <f t="shared" si="1047"/>
        <v>577600</v>
      </c>
      <c r="CX357" s="29">
        <f t="shared" si="1048"/>
        <v>3617600</v>
      </c>
      <c r="CY357" s="26">
        <v>1</v>
      </c>
      <c r="CZ357" s="27">
        <v>3200000</v>
      </c>
      <c r="DA357" s="27">
        <v>2880000</v>
      </c>
      <c r="DB357" s="133"/>
      <c r="DC357" s="133"/>
      <c r="DD357" s="143">
        <f t="shared" si="980"/>
        <v>7.4432292756478682E-2</v>
      </c>
      <c r="DE357" s="27">
        <f t="shared" si="1049"/>
        <v>3040000</v>
      </c>
      <c r="DF357" s="27">
        <f t="shared" si="1050"/>
        <v>577600</v>
      </c>
      <c r="DG357" s="28">
        <f t="shared" si="1051"/>
        <v>3617600</v>
      </c>
      <c r="DH357" s="26">
        <v>1</v>
      </c>
      <c r="DI357" s="28">
        <v>3200000</v>
      </c>
      <c r="DJ357" s="28">
        <v>2880000</v>
      </c>
      <c r="DK357" s="182"/>
      <c r="DL357" s="177">
        <f t="shared" si="981"/>
        <v>7.4432292756478682E-2</v>
      </c>
      <c r="DM357" s="28">
        <f t="shared" si="1052"/>
        <v>3040000</v>
      </c>
      <c r="DN357" s="28">
        <f t="shared" si="1053"/>
        <v>577600</v>
      </c>
      <c r="DO357" s="30">
        <f t="shared" si="1054"/>
        <v>3617600</v>
      </c>
    </row>
    <row r="358" spans="1:119" ht="21" customHeight="1" x14ac:dyDescent="0.25">
      <c r="A358" s="66" t="s">
        <v>631</v>
      </c>
      <c r="B358" s="67" t="s">
        <v>545</v>
      </c>
      <c r="C358" s="68" t="s">
        <v>632</v>
      </c>
      <c r="D358" s="31" t="s">
        <v>30</v>
      </c>
      <c r="E358" s="32" t="s">
        <v>30</v>
      </c>
      <c r="F358" s="32" t="s">
        <v>30</v>
      </c>
      <c r="G358" s="32" t="s">
        <v>30</v>
      </c>
      <c r="H358" s="32" t="s">
        <v>30</v>
      </c>
      <c r="I358" s="32" t="s">
        <v>30</v>
      </c>
      <c r="J358" s="32" t="s">
        <v>30</v>
      </c>
      <c r="K358" s="32" t="s">
        <v>30</v>
      </c>
      <c r="L358" s="32" t="s">
        <v>30</v>
      </c>
      <c r="M358" s="31" t="s">
        <v>30</v>
      </c>
      <c r="N358" s="43" t="s">
        <v>30</v>
      </c>
      <c r="O358" s="43" t="s">
        <v>30</v>
      </c>
      <c r="P358" s="43" t="s">
        <v>30</v>
      </c>
      <c r="Q358" s="43" t="s">
        <v>30</v>
      </c>
      <c r="R358" s="43" t="s">
        <v>30</v>
      </c>
      <c r="S358" s="43" t="s">
        <v>30</v>
      </c>
      <c r="T358" s="32" t="s">
        <v>30</v>
      </c>
      <c r="U358" s="33" t="s">
        <v>30</v>
      </c>
      <c r="V358" s="31" t="s">
        <v>30</v>
      </c>
      <c r="W358" s="32" t="s">
        <v>30</v>
      </c>
      <c r="X358" s="32" t="s">
        <v>30</v>
      </c>
      <c r="Y358" s="32" t="s">
        <v>30</v>
      </c>
      <c r="Z358" s="32" t="s">
        <v>30</v>
      </c>
      <c r="AA358" s="32" t="s">
        <v>30</v>
      </c>
      <c r="AB358" s="32" t="s">
        <v>30</v>
      </c>
      <c r="AC358" s="32" t="s">
        <v>30</v>
      </c>
      <c r="AD358" s="34" t="s">
        <v>30</v>
      </c>
      <c r="AE358" s="31" t="s">
        <v>30</v>
      </c>
      <c r="AF358" s="32" t="s">
        <v>30</v>
      </c>
      <c r="AG358" s="32" t="s">
        <v>30</v>
      </c>
      <c r="AH358" s="32" t="s">
        <v>30</v>
      </c>
      <c r="AI358" s="32" t="s">
        <v>30</v>
      </c>
      <c r="AJ358" s="165" t="s">
        <v>30</v>
      </c>
      <c r="AK358" s="32" t="s">
        <v>30</v>
      </c>
      <c r="AL358" s="32" t="s">
        <v>30</v>
      </c>
      <c r="AM358" s="33" t="s">
        <v>30</v>
      </c>
      <c r="AN358" s="31" t="s">
        <v>30</v>
      </c>
      <c r="AO358" s="32" t="s">
        <v>30</v>
      </c>
      <c r="AP358" s="32" t="s">
        <v>30</v>
      </c>
      <c r="AQ358" s="32" t="s">
        <v>30</v>
      </c>
      <c r="AR358" s="32" t="s">
        <v>30</v>
      </c>
      <c r="AS358" s="32" t="s">
        <v>30</v>
      </c>
      <c r="AT358" s="32" t="s">
        <v>30</v>
      </c>
      <c r="AU358" s="32" t="s">
        <v>30</v>
      </c>
      <c r="AV358" s="33" t="s">
        <v>30</v>
      </c>
      <c r="AW358" s="31" t="s">
        <v>30</v>
      </c>
      <c r="AX358" s="32" t="s">
        <v>30</v>
      </c>
      <c r="AY358" s="32" t="s">
        <v>30</v>
      </c>
      <c r="AZ358" s="32" t="s">
        <v>30</v>
      </c>
      <c r="BA358" s="32" t="s">
        <v>30</v>
      </c>
      <c r="BB358" s="32" t="s">
        <v>30</v>
      </c>
      <c r="BC358" s="32" t="s">
        <v>30</v>
      </c>
      <c r="BD358" s="32" t="s">
        <v>30</v>
      </c>
      <c r="BE358" s="32" t="s">
        <v>30</v>
      </c>
      <c r="BF358" s="31" t="s">
        <v>30</v>
      </c>
      <c r="BG358" s="32" t="s">
        <v>30</v>
      </c>
      <c r="BH358" s="32" t="s">
        <v>30</v>
      </c>
      <c r="BI358" s="32" t="s">
        <v>30</v>
      </c>
      <c r="BJ358" s="32" t="s">
        <v>30</v>
      </c>
      <c r="BK358" s="32" t="s">
        <v>30</v>
      </c>
      <c r="BL358" s="32" t="s">
        <v>30</v>
      </c>
      <c r="BM358" s="32" t="s">
        <v>30</v>
      </c>
      <c r="BN358" s="32" t="s">
        <v>30</v>
      </c>
      <c r="BO358" s="31" t="s">
        <v>30</v>
      </c>
      <c r="BP358" s="32" t="s">
        <v>30</v>
      </c>
      <c r="BQ358" s="32" t="s">
        <v>30</v>
      </c>
      <c r="BR358" s="32" t="s">
        <v>30</v>
      </c>
      <c r="BS358" s="32" t="s">
        <v>30</v>
      </c>
      <c r="BT358" s="32" t="s">
        <v>30</v>
      </c>
      <c r="BU358" s="32" t="s">
        <v>30</v>
      </c>
      <c r="BV358" s="32" t="s">
        <v>30</v>
      </c>
      <c r="BW358" s="33" t="s">
        <v>30</v>
      </c>
      <c r="BX358" s="31" t="s">
        <v>30</v>
      </c>
      <c r="BY358" s="43" t="s">
        <v>30</v>
      </c>
      <c r="BZ358" s="43" t="s">
        <v>30</v>
      </c>
      <c r="CA358" s="43" t="s">
        <v>30</v>
      </c>
      <c r="CB358" s="43" t="s">
        <v>30</v>
      </c>
      <c r="CC358" s="43" t="s">
        <v>30</v>
      </c>
      <c r="CD358" s="32" t="s">
        <v>30</v>
      </c>
      <c r="CE358" s="32" t="s">
        <v>30</v>
      </c>
      <c r="CF358" s="34" t="s">
        <v>30</v>
      </c>
      <c r="CG358" s="26">
        <v>1</v>
      </c>
      <c r="CH358" s="27">
        <v>3200000</v>
      </c>
      <c r="CI358" s="27">
        <v>2880000</v>
      </c>
      <c r="CJ358" s="27"/>
      <c r="CK358" s="27"/>
      <c r="CL358" s="143">
        <f t="shared" si="1042"/>
        <v>7.4432292756478682E-2</v>
      </c>
      <c r="CM358" s="27">
        <f t="shared" si="1043"/>
        <v>3040000</v>
      </c>
      <c r="CN358" s="27">
        <f t="shared" si="1044"/>
        <v>577600</v>
      </c>
      <c r="CO358" s="28">
        <f t="shared" si="1045"/>
        <v>3617600</v>
      </c>
      <c r="CP358" s="26">
        <v>1</v>
      </c>
      <c r="CQ358" s="27">
        <v>3200000</v>
      </c>
      <c r="CR358" s="27">
        <v>2880000</v>
      </c>
      <c r="CS358" s="27"/>
      <c r="CT358" s="27"/>
      <c r="CU358" s="143">
        <f t="shared" si="979"/>
        <v>7.4432292756478682E-2</v>
      </c>
      <c r="CV358" s="27">
        <f t="shared" si="1046"/>
        <v>3040000</v>
      </c>
      <c r="CW358" s="28">
        <f t="shared" si="1047"/>
        <v>577600</v>
      </c>
      <c r="CX358" s="29">
        <f t="shared" si="1048"/>
        <v>3617600</v>
      </c>
      <c r="CY358" s="26">
        <v>1</v>
      </c>
      <c r="CZ358" s="27">
        <v>3200000</v>
      </c>
      <c r="DA358" s="27">
        <v>2880000</v>
      </c>
      <c r="DB358" s="27"/>
      <c r="DC358" s="27"/>
      <c r="DD358" s="143">
        <f t="shared" si="980"/>
        <v>7.4432292756478682E-2</v>
      </c>
      <c r="DE358" s="27">
        <f t="shared" si="1049"/>
        <v>3040000</v>
      </c>
      <c r="DF358" s="27">
        <f t="shared" si="1050"/>
        <v>577600</v>
      </c>
      <c r="DG358" s="28">
        <f t="shared" si="1051"/>
        <v>3617600</v>
      </c>
      <c r="DH358" s="26">
        <v>1</v>
      </c>
      <c r="DI358" s="28">
        <v>3200000</v>
      </c>
      <c r="DJ358" s="28">
        <v>2880000</v>
      </c>
      <c r="DK358" s="28"/>
      <c r="DL358" s="177">
        <f t="shared" si="981"/>
        <v>7.4432292756478682E-2</v>
      </c>
      <c r="DM358" s="28">
        <f t="shared" si="1052"/>
        <v>3040000</v>
      </c>
      <c r="DN358" s="28">
        <f t="shared" si="1053"/>
        <v>577600</v>
      </c>
      <c r="DO358" s="30">
        <f t="shared" si="1054"/>
        <v>3617600</v>
      </c>
    </row>
    <row r="359" spans="1:119" ht="21" customHeight="1" x14ac:dyDescent="0.25">
      <c r="A359" s="66" t="s">
        <v>633</v>
      </c>
      <c r="B359" s="67" t="s">
        <v>545</v>
      </c>
      <c r="C359" s="68" t="s">
        <v>634</v>
      </c>
      <c r="D359" s="26">
        <v>1</v>
      </c>
      <c r="E359" s="27">
        <v>5000000</v>
      </c>
      <c r="F359" s="27">
        <v>5750000</v>
      </c>
      <c r="G359" s="148"/>
      <c r="H359" s="148"/>
      <c r="I359" s="143">
        <f t="shared" si="1005"/>
        <v>9.8666062491146178E-2</v>
      </c>
      <c r="J359" s="27">
        <f t="shared" si="972"/>
        <v>5375000</v>
      </c>
      <c r="K359" s="28">
        <f t="shared" ref="K359:K392" si="1055">J359*19%</f>
        <v>1021250</v>
      </c>
      <c r="L359" s="29">
        <f t="shared" si="982"/>
        <v>6396250</v>
      </c>
      <c r="M359" s="26">
        <v>1</v>
      </c>
      <c r="N359" s="27">
        <v>5000000</v>
      </c>
      <c r="O359" s="27">
        <v>6000000</v>
      </c>
      <c r="P359" s="148"/>
      <c r="Q359" s="148"/>
      <c r="R359" s="143">
        <f t="shared" si="1007"/>
        <v>0.12856486930664499</v>
      </c>
      <c r="S359" s="27">
        <f>+AVERAGE(N359:P359)</f>
        <v>5500000</v>
      </c>
      <c r="T359" s="28">
        <f t="shared" ref="T359:T393" si="1056">+S359*19%</f>
        <v>1045000</v>
      </c>
      <c r="U359" s="30">
        <f t="shared" ref="U359:U393" si="1057">+T359+S359</f>
        <v>6545000</v>
      </c>
      <c r="V359" s="26">
        <v>1</v>
      </c>
      <c r="W359" s="27">
        <v>5000000</v>
      </c>
      <c r="X359" s="27">
        <v>5600000</v>
      </c>
      <c r="Y359" s="145"/>
      <c r="Z359" s="145"/>
      <c r="AA359" s="143">
        <f t="shared" si="1011"/>
        <v>8.0049824285269522E-2</v>
      </c>
      <c r="AB359" s="27">
        <f t="shared" ref="AB359:AB393" si="1058">+AVERAGE(W359:Y359)</f>
        <v>5300000</v>
      </c>
      <c r="AC359" s="28">
        <f t="shared" ref="AC359:AC393" si="1059">+AB359*19%</f>
        <v>1007000</v>
      </c>
      <c r="AD359" s="29">
        <f t="shared" ref="AD359:AD393" si="1060">+AC359+AB359</f>
        <v>6307000</v>
      </c>
      <c r="AE359" s="26">
        <v>1</v>
      </c>
      <c r="AF359" s="27">
        <v>5000000</v>
      </c>
      <c r="AG359" s="27">
        <v>5800000</v>
      </c>
      <c r="AH359" s="145"/>
      <c r="AI359" s="145"/>
      <c r="AJ359" s="143">
        <f t="shared" si="973"/>
        <v>0.10475656017578483</v>
      </c>
      <c r="AK359" s="27">
        <f t="shared" ref="AK359:AK393" si="1061">+AVERAGE(AF359:AH359)</f>
        <v>5400000</v>
      </c>
      <c r="AL359" s="28">
        <f t="shared" si="1016"/>
        <v>1026000</v>
      </c>
      <c r="AM359" s="30">
        <f t="shared" ref="AM359:AM393" si="1062">+AL359+AK359</f>
        <v>6426000</v>
      </c>
      <c r="AN359" s="26">
        <v>1</v>
      </c>
      <c r="AO359" s="27">
        <v>5000000</v>
      </c>
      <c r="AP359" s="27">
        <v>6000000</v>
      </c>
      <c r="AQ359" s="145"/>
      <c r="AR359" s="145"/>
      <c r="AS359" s="143">
        <f t="shared" si="974"/>
        <v>0.12856486930664499</v>
      </c>
      <c r="AT359" s="27">
        <f t="shared" ref="AT359:AT393" si="1063">+AVERAGE(AO359:AQ359)</f>
        <v>5500000</v>
      </c>
      <c r="AU359" s="28">
        <f t="shared" ref="AU359:AU393" si="1064">+AT359*19%</f>
        <v>1045000</v>
      </c>
      <c r="AV359" s="30">
        <f t="shared" ref="AV359:AV393" si="1065">+AU359+AT359</f>
        <v>6545000</v>
      </c>
      <c r="AW359" s="26">
        <v>1</v>
      </c>
      <c r="AX359" s="27">
        <v>5000000</v>
      </c>
      <c r="AY359" s="27">
        <v>7200000</v>
      </c>
      <c r="AZ359" s="145"/>
      <c r="BA359" s="145"/>
      <c r="BB359" s="143">
        <f t="shared" si="975"/>
        <v>0.25502211780498435</v>
      </c>
      <c r="BC359" s="27">
        <f t="shared" ref="BC359:BC393" si="1066">+AVERAGE(AX359:AZ359)</f>
        <v>6100000</v>
      </c>
      <c r="BD359" s="27">
        <f t="shared" ref="BD359:BD393" si="1067">+BC359*19%</f>
        <v>1159000</v>
      </c>
      <c r="BE359" s="27">
        <f t="shared" ref="BE359:BE393" si="1068">+BD359+BC359</f>
        <v>7259000</v>
      </c>
      <c r="BF359" s="26">
        <v>1</v>
      </c>
      <c r="BG359" s="27">
        <v>4000000</v>
      </c>
      <c r="BH359" s="27">
        <v>4400000</v>
      </c>
      <c r="BI359" s="145"/>
      <c r="BJ359" s="145"/>
      <c r="BK359" s="143">
        <f t="shared" si="976"/>
        <v>6.7343502970147393E-2</v>
      </c>
      <c r="BL359" s="27">
        <f t="shared" ref="BL359:BL393" si="1069">+AVERAGE(BG359:BI359)</f>
        <v>4200000</v>
      </c>
      <c r="BM359" s="27">
        <f t="shared" ref="BM359:BM393" si="1070">+BL359*19%</f>
        <v>798000</v>
      </c>
      <c r="BN359" s="28">
        <f t="shared" ref="BN359:BN393" si="1071">+BM359+BL359</f>
        <v>4998000</v>
      </c>
      <c r="BO359" s="26">
        <v>1</v>
      </c>
      <c r="BP359" s="27">
        <v>4000000</v>
      </c>
      <c r="BQ359" s="27">
        <v>3680000</v>
      </c>
      <c r="BR359" s="175"/>
      <c r="BS359" s="175"/>
      <c r="BT359" s="143">
        <f t="shared" si="977"/>
        <v>5.892556509887896E-2</v>
      </c>
      <c r="BU359" s="27">
        <f t="shared" ref="BU359:BU393" si="1072">+AVERAGE(BP359:BR359)</f>
        <v>3840000</v>
      </c>
      <c r="BV359" s="28">
        <f t="shared" ref="BV359:BV393" si="1073">+BU359*19%</f>
        <v>729600</v>
      </c>
      <c r="BW359" s="30">
        <f t="shared" ref="BW359:BW393" si="1074">+BV359+BU359</f>
        <v>4569600</v>
      </c>
      <c r="BX359" s="26">
        <v>1</v>
      </c>
      <c r="BY359" s="28">
        <v>4000000</v>
      </c>
      <c r="BZ359" s="28">
        <v>3680000</v>
      </c>
      <c r="CA359" s="156"/>
      <c r="CB359" s="156"/>
      <c r="CC359" s="177">
        <f t="shared" si="978"/>
        <v>5.892556509887896E-2</v>
      </c>
      <c r="CD359" s="27">
        <f t="shared" ref="CD359:CD393" si="1075">+AVERAGE(BY359:CA359)</f>
        <v>3840000</v>
      </c>
      <c r="CE359" s="28">
        <f t="shared" ref="CE359:CE393" si="1076">+CD359*19%</f>
        <v>729600</v>
      </c>
      <c r="CF359" s="29">
        <f t="shared" ref="CF359:CF393" si="1077">+CE359+CD359</f>
        <v>4569600</v>
      </c>
      <c r="CG359" s="26">
        <v>1</v>
      </c>
      <c r="CH359" s="27">
        <v>3200000</v>
      </c>
      <c r="CI359" s="27">
        <v>2880000</v>
      </c>
      <c r="CJ359" s="148"/>
      <c r="CK359" s="148"/>
      <c r="CL359" s="143">
        <f t="shared" si="1042"/>
        <v>7.4432292756478682E-2</v>
      </c>
      <c r="CM359" s="27">
        <f t="shared" si="1043"/>
        <v>3040000</v>
      </c>
      <c r="CN359" s="27">
        <f t="shared" si="1044"/>
        <v>577600</v>
      </c>
      <c r="CO359" s="28">
        <f t="shared" si="1045"/>
        <v>3617600</v>
      </c>
      <c r="CP359" s="26">
        <v>1</v>
      </c>
      <c r="CQ359" s="27">
        <v>3200000</v>
      </c>
      <c r="CR359" s="27">
        <v>2880000</v>
      </c>
      <c r="CS359" s="148"/>
      <c r="CT359" s="148"/>
      <c r="CU359" s="143">
        <f t="shared" si="979"/>
        <v>7.4432292756478682E-2</v>
      </c>
      <c r="CV359" s="27">
        <f t="shared" si="1046"/>
        <v>3040000</v>
      </c>
      <c r="CW359" s="28">
        <f t="shared" si="1047"/>
        <v>577600</v>
      </c>
      <c r="CX359" s="29">
        <f t="shared" si="1048"/>
        <v>3617600</v>
      </c>
      <c r="CY359" s="26">
        <v>1</v>
      </c>
      <c r="CZ359" s="27">
        <v>3200000</v>
      </c>
      <c r="DA359" s="27">
        <v>2880000</v>
      </c>
      <c r="DB359" s="133"/>
      <c r="DC359" s="133"/>
      <c r="DD359" s="143">
        <f t="shared" si="980"/>
        <v>7.4432292756478682E-2</v>
      </c>
      <c r="DE359" s="27">
        <f t="shared" si="1049"/>
        <v>3040000</v>
      </c>
      <c r="DF359" s="27">
        <f t="shared" si="1050"/>
        <v>577600</v>
      </c>
      <c r="DG359" s="28">
        <f t="shared" si="1051"/>
        <v>3617600</v>
      </c>
      <c r="DH359" s="26">
        <v>1</v>
      </c>
      <c r="DI359" s="28">
        <v>3200000</v>
      </c>
      <c r="DJ359" s="28">
        <v>2880000</v>
      </c>
      <c r="DK359" s="182"/>
      <c r="DL359" s="177">
        <f t="shared" si="981"/>
        <v>7.4432292756478682E-2</v>
      </c>
      <c r="DM359" s="28">
        <f t="shared" si="1052"/>
        <v>3040000</v>
      </c>
      <c r="DN359" s="28">
        <f t="shared" si="1053"/>
        <v>577600</v>
      </c>
      <c r="DO359" s="30">
        <f t="shared" si="1054"/>
        <v>3617600</v>
      </c>
    </row>
    <row r="360" spans="1:119" ht="21" customHeight="1" x14ac:dyDescent="0.25">
      <c r="A360" s="66" t="s">
        <v>635</v>
      </c>
      <c r="B360" s="67" t="s">
        <v>545</v>
      </c>
      <c r="C360" s="68" t="s">
        <v>636</v>
      </c>
      <c r="D360" s="26">
        <v>1</v>
      </c>
      <c r="E360" s="27">
        <v>4500000</v>
      </c>
      <c r="F360" s="27">
        <v>5175000</v>
      </c>
      <c r="G360" s="148"/>
      <c r="H360" s="148"/>
      <c r="I360" s="143">
        <f t="shared" si="1005"/>
        <v>9.8666062491146164E-2</v>
      </c>
      <c r="J360" s="27">
        <f t="shared" si="972"/>
        <v>4837500</v>
      </c>
      <c r="K360" s="28">
        <f t="shared" si="1055"/>
        <v>919125</v>
      </c>
      <c r="L360" s="29">
        <f t="shared" si="982"/>
        <v>5756625</v>
      </c>
      <c r="M360" s="26">
        <v>1</v>
      </c>
      <c r="N360" s="27">
        <v>4500000</v>
      </c>
      <c r="O360" s="27">
        <v>5400000</v>
      </c>
      <c r="P360" s="148"/>
      <c r="Q360" s="148"/>
      <c r="R360" s="143">
        <f t="shared" si="1007"/>
        <v>0.12856486930664499</v>
      </c>
      <c r="S360" s="27">
        <f t="shared" ref="S360:S393" si="1078">+AVERAGE(N360:P360)</f>
        <v>4950000</v>
      </c>
      <c r="T360" s="28">
        <f t="shared" si="1056"/>
        <v>940500</v>
      </c>
      <c r="U360" s="30">
        <f t="shared" si="1057"/>
        <v>5890500</v>
      </c>
      <c r="V360" s="26">
        <v>1</v>
      </c>
      <c r="W360" s="27">
        <v>4500000</v>
      </c>
      <c r="X360" s="27">
        <v>5040000</v>
      </c>
      <c r="Y360" s="145"/>
      <c r="Z360" s="145"/>
      <c r="AA360" s="143">
        <f t="shared" si="1011"/>
        <v>8.0049824285269522E-2</v>
      </c>
      <c r="AB360" s="27">
        <f t="shared" si="1058"/>
        <v>4770000</v>
      </c>
      <c r="AC360" s="28">
        <f t="shared" si="1059"/>
        <v>906300</v>
      </c>
      <c r="AD360" s="29">
        <f t="shared" si="1060"/>
        <v>5676300</v>
      </c>
      <c r="AE360" s="26">
        <v>1</v>
      </c>
      <c r="AF360" s="27">
        <v>4500000</v>
      </c>
      <c r="AG360" s="27">
        <v>5220000</v>
      </c>
      <c r="AH360" s="145"/>
      <c r="AI360" s="145"/>
      <c r="AJ360" s="143">
        <f t="shared" si="973"/>
        <v>0.10475656017578482</v>
      </c>
      <c r="AK360" s="27">
        <f t="shared" si="1061"/>
        <v>4860000</v>
      </c>
      <c r="AL360" s="28">
        <f t="shared" si="1016"/>
        <v>923400</v>
      </c>
      <c r="AM360" s="30">
        <f t="shared" si="1062"/>
        <v>5783400</v>
      </c>
      <c r="AN360" s="26">
        <v>1</v>
      </c>
      <c r="AO360" s="27">
        <v>4500000</v>
      </c>
      <c r="AP360" s="27">
        <v>5400000</v>
      </c>
      <c r="AQ360" s="145"/>
      <c r="AR360" s="145"/>
      <c r="AS360" s="143">
        <f t="shared" si="974"/>
        <v>0.12856486930664499</v>
      </c>
      <c r="AT360" s="27">
        <f t="shared" si="1063"/>
        <v>4950000</v>
      </c>
      <c r="AU360" s="28">
        <f t="shared" si="1064"/>
        <v>940500</v>
      </c>
      <c r="AV360" s="30">
        <f t="shared" si="1065"/>
        <v>5890500</v>
      </c>
      <c r="AW360" s="26">
        <v>1</v>
      </c>
      <c r="AX360" s="27">
        <v>4500000</v>
      </c>
      <c r="AY360" s="27">
        <v>6480000</v>
      </c>
      <c r="AZ360" s="145"/>
      <c r="BA360" s="145"/>
      <c r="BB360" s="143">
        <f t="shared" si="975"/>
        <v>0.25502211780498435</v>
      </c>
      <c r="BC360" s="27">
        <f t="shared" si="1066"/>
        <v>5490000</v>
      </c>
      <c r="BD360" s="27">
        <f t="shared" si="1067"/>
        <v>1043100</v>
      </c>
      <c r="BE360" s="27">
        <f t="shared" si="1068"/>
        <v>6533100</v>
      </c>
      <c r="BF360" s="26">
        <v>1</v>
      </c>
      <c r="BG360" s="27">
        <v>3600000</v>
      </c>
      <c r="BH360" s="27">
        <v>3960000</v>
      </c>
      <c r="BI360" s="145"/>
      <c r="BJ360" s="145"/>
      <c r="BK360" s="143">
        <f t="shared" si="976"/>
        <v>6.7343502970147379E-2</v>
      </c>
      <c r="BL360" s="27">
        <f t="shared" si="1069"/>
        <v>3780000</v>
      </c>
      <c r="BM360" s="27">
        <f t="shared" si="1070"/>
        <v>718200</v>
      </c>
      <c r="BN360" s="28">
        <f t="shared" si="1071"/>
        <v>4498200</v>
      </c>
      <c r="BO360" s="26">
        <v>1</v>
      </c>
      <c r="BP360" s="27">
        <v>3600000</v>
      </c>
      <c r="BQ360" s="27">
        <v>3312000</v>
      </c>
      <c r="BR360" s="175"/>
      <c r="BS360" s="175"/>
      <c r="BT360" s="143">
        <f t="shared" si="977"/>
        <v>5.8925565098878953E-2</v>
      </c>
      <c r="BU360" s="27">
        <f t="shared" si="1072"/>
        <v>3456000</v>
      </c>
      <c r="BV360" s="28">
        <f t="shared" si="1073"/>
        <v>656640</v>
      </c>
      <c r="BW360" s="30">
        <f t="shared" si="1074"/>
        <v>4112640</v>
      </c>
      <c r="BX360" s="26">
        <v>1</v>
      </c>
      <c r="BY360" s="28">
        <v>3600000</v>
      </c>
      <c r="BZ360" s="28">
        <v>3312000</v>
      </c>
      <c r="CA360" s="156"/>
      <c r="CB360" s="156"/>
      <c r="CC360" s="177">
        <f t="shared" si="978"/>
        <v>5.8925565098878953E-2</v>
      </c>
      <c r="CD360" s="27">
        <f t="shared" si="1075"/>
        <v>3456000</v>
      </c>
      <c r="CE360" s="28">
        <f t="shared" si="1076"/>
        <v>656640</v>
      </c>
      <c r="CF360" s="29">
        <f t="shared" si="1077"/>
        <v>4112640</v>
      </c>
      <c r="CG360" s="26">
        <v>1</v>
      </c>
      <c r="CH360" s="27">
        <v>2880000</v>
      </c>
      <c r="CI360" s="27">
        <v>2592000</v>
      </c>
      <c r="CJ360" s="148"/>
      <c r="CK360" s="148"/>
      <c r="CL360" s="143">
        <f t="shared" si="1042"/>
        <v>7.4432292756478682E-2</v>
      </c>
      <c r="CM360" s="27">
        <f t="shared" si="1043"/>
        <v>2736000</v>
      </c>
      <c r="CN360" s="27">
        <f t="shared" si="1044"/>
        <v>519840</v>
      </c>
      <c r="CO360" s="28">
        <f t="shared" si="1045"/>
        <v>3255840</v>
      </c>
      <c r="CP360" s="26">
        <v>1</v>
      </c>
      <c r="CQ360" s="27">
        <v>2880000</v>
      </c>
      <c r="CR360" s="27">
        <v>2592000</v>
      </c>
      <c r="CS360" s="148"/>
      <c r="CT360" s="148"/>
      <c r="CU360" s="143">
        <f t="shared" si="979"/>
        <v>7.4432292756478682E-2</v>
      </c>
      <c r="CV360" s="27">
        <f t="shared" si="1046"/>
        <v>2736000</v>
      </c>
      <c r="CW360" s="28">
        <f t="shared" si="1047"/>
        <v>519840</v>
      </c>
      <c r="CX360" s="29">
        <f t="shared" si="1048"/>
        <v>3255840</v>
      </c>
      <c r="CY360" s="26">
        <v>1</v>
      </c>
      <c r="CZ360" s="27">
        <v>2880000</v>
      </c>
      <c r="DA360" s="27">
        <v>2592000</v>
      </c>
      <c r="DB360" s="133"/>
      <c r="DC360" s="133"/>
      <c r="DD360" s="143">
        <f t="shared" si="980"/>
        <v>7.4432292756478682E-2</v>
      </c>
      <c r="DE360" s="27">
        <f t="shared" si="1049"/>
        <v>2736000</v>
      </c>
      <c r="DF360" s="27">
        <f t="shared" si="1050"/>
        <v>519840</v>
      </c>
      <c r="DG360" s="28">
        <f t="shared" si="1051"/>
        <v>3255840</v>
      </c>
      <c r="DH360" s="26">
        <v>1</v>
      </c>
      <c r="DI360" s="28">
        <v>2880000</v>
      </c>
      <c r="DJ360" s="28">
        <v>2592000</v>
      </c>
      <c r="DK360" s="182"/>
      <c r="DL360" s="177">
        <f t="shared" si="981"/>
        <v>7.4432292756478682E-2</v>
      </c>
      <c r="DM360" s="28">
        <f t="shared" si="1052"/>
        <v>2736000</v>
      </c>
      <c r="DN360" s="28">
        <f t="shared" si="1053"/>
        <v>519840</v>
      </c>
      <c r="DO360" s="30">
        <f t="shared" si="1054"/>
        <v>3255840</v>
      </c>
    </row>
    <row r="361" spans="1:119" ht="21" customHeight="1" x14ac:dyDescent="0.25">
      <c r="A361" s="66" t="s">
        <v>637</v>
      </c>
      <c r="B361" s="67" t="s">
        <v>545</v>
      </c>
      <c r="C361" s="68" t="s">
        <v>638</v>
      </c>
      <c r="D361" s="26">
        <v>1</v>
      </c>
      <c r="E361" s="27">
        <v>25000000</v>
      </c>
      <c r="F361" s="27">
        <v>28750000</v>
      </c>
      <c r="G361" s="148"/>
      <c r="H361" s="148"/>
      <c r="I361" s="143">
        <f t="shared" si="1005"/>
        <v>9.8666062491146164E-2</v>
      </c>
      <c r="J361" s="27">
        <f t="shared" si="972"/>
        <v>26875000</v>
      </c>
      <c r="K361" s="28">
        <f t="shared" si="1055"/>
        <v>5106250</v>
      </c>
      <c r="L361" s="29">
        <f t="shared" si="982"/>
        <v>31981250</v>
      </c>
      <c r="M361" s="26">
        <v>1</v>
      </c>
      <c r="N361" s="27">
        <v>25000000</v>
      </c>
      <c r="O361" s="27">
        <v>30000000</v>
      </c>
      <c r="P361" s="148"/>
      <c r="Q361" s="148"/>
      <c r="R361" s="143">
        <f t="shared" si="1007"/>
        <v>0.12856486930664501</v>
      </c>
      <c r="S361" s="27">
        <f t="shared" si="1078"/>
        <v>27500000</v>
      </c>
      <c r="T361" s="28">
        <f t="shared" si="1056"/>
        <v>5225000</v>
      </c>
      <c r="U361" s="30">
        <f t="shared" si="1057"/>
        <v>32725000</v>
      </c>
      <c r="V361" s="26">
        <v>1</v>
      </c>
      <c r="W361" s="27">
        <v>25000000</v>
      </c>
      <c r="X361" s="27">
        <v>28000000</v>
      </c>
      <c r="Y361" s="145"/>
      <c r="Z361" s="145"/>
      <c r="AA361" s="143">
        <f t="shared" si="1011"/>
        <v>8.0049824285269536E-2</v>
      </c>
      <c r="AB361" s="27">
        <f t="shared" si="1058"/>
        <v>26500000</v>
      </c>
      <c r="AC361" s="28">
        <f t="shared" si="1059"/>
        <v>5035000</v>
      </c>
      <c r="AD361" s="29">
        <f t="shared" si="1060"/>
        <v>31535000</v>
      </c>
      <c r="AE361" s="26">
        <v>1</v>
      </c>
      <c r="AF361" s="27">
        <v>25000000</v>
      </c>
      <c r="AG361" s="27">
        <v>29000000</v>
      </c>
      <c r="AH361" s="145"/>
      <c r="AI361" s="145"/>
      <c r="AJ361" s="143">
        <f t="shared" si="973"/>
        <v>0.10475656017578482</v>
      </c>
      <c r="AK361" s="27">
        <f t="shared" si="1061"/>
        <v>27000000</v>
      </c>
      <c r="AL361" s="28">
        <f t="shared" si="1016"/>
        <v>5130000</v>
      </c>
      <c r="AM361" s="30">
        <f t="shared" si="1062"/>
        <v>32130000</v>
      </c>
      <c r="AN361" s="26">
        <v>1</v>
      </c>
      <c r="AO361" s="27">
        <v>25000000</v>
      </c>
      <c r="AP361" s="27">
        <v>30000000</v>
      </c>
      <c r="AQ361" s="145"/>
      <c r="AR361" s="145"/>
      <c r="AS361" s="143">
        <f t="shared" si="974"/>
        <v>0.12856486930664501</v>
      </c>
      <c r="AT361" s="27">
        <f t="shared" si="1063"/>
        <v>27500000</v>
      </c>
      <c r="AU361" s="28">
        <f t="shared" si="1064"/>
        <v>5225000</v>
      </c>
      <c r="AV361" s="30">
        <f t="shared" si="1065"/>
        <v>32725000</v>
      </c>
      <c r="AW361" s="26">
        <v>1</v>
      </c>
      <c r="AX361" s="27">
        <v>25000000</v>
      </c>
      <c r="AY361" s="27">
        <v>36000000</v>
      </c>
      <c r="AZ361" s="145"/>
      <c r="BA361" s="145"/>
      <c r="BB361" s="143">
        <f t="shared" si="975"/>
        <v>0.25502211780498435</v>
      </c>
      <c r="BC361" s="27">
        <f t="shared" si="1066"/>
        <v>30500000</v>
      </c>
      <c r="BD361" s="27">
        <f t="shared" si="1067"/>
        <v>5795000</v>
      </c>
      <c r="BE361" s="27">
        <f t="shared" si="1068"/>
        <v>36295000</v>
      </c>
      <c r="BF361" s="26">
        <v>1</v>
      </c>
      <c r="BG361" s="27">
        <v>20000000</v>
      </c>
      <c r="BH361" s="27">
        <v>22000000</v>
      </c>
      <c r="BI361" s="145"/>
      <c r="BJ361" s="145"/>
      <c r="BK361" s="143">
        <f t="shared" si="976"/>
        <v>6.7343502970147379E-2</v>
      </c>
      <c r="BL361" s="27">
        <f t="shared" si="1069"/>
        <v>21000000</v>
      </c>
      <c r="BM361" s="27">
        <f t="shared" si="1070"/>
        <v>3990000</v>
      </c>
      <c r="BN361" s="28">
        <f t="shared" si="1071"/>
        <v>24990000</v>
      </c>
      <c r="BO361" s="26">
        <v>1</v>
      </c>
      <c r="BP361" s="27">
        <v>20000000</v>
      </c>
      <c r="BQ361" s="27">
        <v>18400000</v>
      </c>
      <c r="BR361" s="175"/>
      <c r="BS361" s="175"/>
      <c r="BT361" s="143">
        <f t="shared" si="977"/>
        <v>5.8925565098878967E-2</v>
      </c>
      <c r="BU361" s="27">
        <f t="shared" si="1072"/>
        <v>19200000</v>
      </c>
      <c r="BV361" s="28">
        <f t="shared" si="1073"/>
        <v>3648000</v>
      </c>
      <c r="BW361" s="30">
        <f>+BV361+BU361</f>
        <v>22848000</v>
      </c>
      <c r="BX361" s="26">
        <v>1</v>
      </c>
      <c r="BY361" s="28">
        <v>20000000</v>
      </c>
      <c r="BZ361" s="28">
        <v>18400000</v>
      </c>
      <c r="CA361" s="156"/>
      <c r="CB361" s="156"/>
      <c r="CC361" s="177">
        <f t="shared" si="978"/>
        <v>5.8925565098878967E-2</v>
      </c>
      <c r="CD361" s="27">
        <f t="shared" si="1075"/>
        <v>19200000</v>
      </c>
      <c r="CE361" s="28">
        <f t="shared" si="1076"/>
        <v>3648000</v>
      </c>
      <c r="CF361" s="29">
        <f t="shared" si="1077"/>
        <v>22848000</v>
      </c>
      <c r="CG361" s="26">
        <v>1</v>
      </c>
      <c r="CH361" s="27">
        <v>16000000</v>
      </c>
      <c r="CI361" s="27">
        <v>14400000</v>
      </c>
      <c r="CJ361" s="148"/>
      <c r="CK361" s="148"/>
      <c r="CL361" s="143">
        <f t="shared" si="1042"/>
        <v>7.4432292756478696E-2</v>
      </c>
      <c r="CM361" s="27">
        <f t="shared" si="1043"/>
        <v>15200000</v>
      </c>
      <c r="CN361" s="27">
        <f t="shared" si="1044"/>
        <v>2888000</v>
      </c>
      <c r="CO361" s="28">
        <f t="shared" si="1045"/>
        <v>18088000</v>
      </c>
      <c r="CP361" s="26">
        <v>1</v>
      </c>
      <c r="CQ361" s="27">
        <v>16000000</v>
      </c>
      <c r="CR361" s="27">
        <v>14400000</v>
      </c>
      <c r="CS361" s="148"/>
      <c r="CT361" s="148"/>
      <c r="CU361" s="143">
        <f t="shared" si="979"/>
        <v>7.4432292756478696E-2</v>
      </c>
      <c r="CV361" s="27">
        <f t="shared" si="1046"/>
        <v>15200000</v>
      </c>
      <c r="CW361" s="28">
        <f t="shared" si="1047"/>
        <v>2888000</v>
      </c>
      <c r="CX361" s="29">
        <f t="shared" si="1048"/>
        <v>18088000</v>
      </c>
      <c r="CY361" s="26">
        <v>1</v>
      </c>
      <c r="CZ361" s="27">
        <v>16000000</v>
      </c>
      <c r="DA361" s="27">
        <v>14400000</v>
      </c>
      <c r="DB361" s="133"/>
      <c r="DC361" s="133"/>
      <c r="DD361" s="143">
        <f t="shared" si="980"/>
        <v>7.4432292756478696E-2</v>
      </c>
      <c r="DE361" s="27">
        <f t="shared" si="1049"/>
        <v>15200000</v>
      </c>
      <c r="DF361" s="27">
        <f t="shared" si="1050"/>
        <v>2888000</v>
      </c>
      <c r="DG361" s="28">
        <f t="shared" si="1051"/>
        <v>18088000</v>
      </c>
      <c r="DH361" s="26">
        <v>1</v>
      </c>
      <c r="DI361" s="28">
        <v>16000000</v>
      </c>
      <c r="DJ361" s="28">
        <v>14400000</v>
      </c>
      <c r="DK361" s="182"/>
      <c r="DL361" s="177">
        <f t="shared" si="981"/>
        <v>7.4432292756478696E-2</v>
      </c>
      <c r="DM361" s="28">
        <f t="shared" si="1052"/>
        <v>15200000</v>
      </c>
      <c r="DN361" s="28">
        <f t="shared" si="1053"/>
        <v>2888000</v>
      </c>
      <c r="DO361" s="30">
        <f t="shared" si="1054"/>
        <v>18088000</v>
      </c>
    </row>
    <row r="362" spans="1:119" ht="21" customHeight="1" x14ac:dyDescent="0.25">
      <c r="A362" s="66" t="s">
        <v>639</v>
      </c>
      <c r="B362" s="67" t="s">
        <v>545</v>
      </c>
      <c r="C362" s="68" t="s">
        <v>640</v>
      </c>
      <c r="D362" s="26">
        <v>1</v>
      </c>
      <c r="E362" s="27">
        <v>5000000</v>
      </c>
      <c r="F362" s="27">
        <v>5750000</v>
      </c>
      <c r="G362" s="148"/>
      <c r="H362" s="148"/>
      <c r="I362" s="143">
        <f t="shared" si="1005"/>
        <v>9.8666062491146178E-2</v>
      </c>
      <c r="J362" s="27">
        <f t="shared" si="972"/>
        <v>5375000</v>
      </c>
      <c r="K362" s="28">
        <f t="shared" si="1055"/>
        <v>1021250</v>
      </c>
      <c r="L362" s="29">
        <f t="shared" si="982"/>
        <v>6396250</v>
      </c>
      <c r="M362" s="26">
        <v>1</v>
      </c>
      <c r="N362" s="27">
        <v>5000000</v>
      </c>
      <c r="O362" s="27">
        <v>6000000</v>
      </c>
      <c r="P362" s="148"/>
      <c r="Q362" s="148"/>
      <c r="R362" s="143">
        <f t="shared" si="1007"/>
        <v>0.12856486930664499</v>
      </c>
      <c r="S362" s="27">
        <f t="shared" si="1078"/>
        <v>5500000</v>
      </c>
      <c r="T362" s="28">
        <f t="shared" si="1056"/>
        <v>1045000</v>
      </c>
      <c r="U362" s="30">
        <f t="shared" si="1057"/>
        <v>6545000</v>
      </c>
      <c r="V362" s="26">
        <v>1</v>
      </c>
      <c r="W362" s="27">
        <v>5000000</v>
      </c>
      <c r="X362" s="27">
        <v>5600000</v>
      </c>
      <c r="Y362" s="145"/>
      <c r="Z362" s="145"/>
      <c r="AA362" s="143">
        <f t="shared" si="1011"/>
        <v>8.0049824285269522E-2</v>
      </c>
      <c r="AB362" s="27">
        <f t="shared" si="1058"/>
        <v>5300000</v>
      </c>
      <c r="AC362" s="28">
        <f t="shared" si="1059"/>
        <v>1007000</v>
      </c>
      <c r="AD362" s="29">
        <f t="shared" si="1060"/>
        <v>6307000</v>
      </c>
      <c r="AE362" s="26">
        <v>1</v>
      </c>
      <c r="AF362" s="27">
        <v>5000000</v>
      </c>
      <c r="AG362" s="27">
        <v>5800000</v>
      </c>
      <c r="AH362" s="145"/>
      <c r="AI362" s="145"/>
      <c r="AJ362" s="143">
        <f t="shared" si="973"/>
        <v>0.10475656017578483</v>
      </c>
      <c r="AK362" s="27">
        <f t="shared" si="1061"/>
        <v>5400000</v>
      </c>
      <c r="AL362" s="28">
        <f t="shared" si="1016"/>
        <v>1026000</v>
      </c>
      <c r="AM362" s="30">
        <f t="shared" si="1062"/>
        <v>6426000</v>
      </c>
      <c r="AN362" s="26">
        <v>1</v>
      </c>
      <c r="AO362" s="27">
        <v>5000000</v>
      </c>
      <c r="AP362" s="27">
        <v>6000000</v>
      </c>
      <c r="AQ362" s="145"/>
      <c r="AR362" s="145"/>
      <c r="AS362" s="143">
        <f t="shared" si="974"/>
        <v>0.12856486930664499</v>
      </c>
      <c r="AT362" s="27">
        <f t="shared" si="1063"/>
        <v>5500000</v>
      </c>
      <c r="AU362" s="28">
        <f t="shared" si="1064"/>
        <v>1045000</v>
      </c>
      <c r="AV362" s="30">
        <f t="shared" si="1065"/>
        <v>6545000</v>
      </c>
      <c r="AW362" s="26">
        <v>1</v>
      </c>
      <c r="AX362" s="27">
        <v>5000000</v>
      </c>
      <c r="AY362" s="27">
        <v>7200000</v>
      </c>
      <c r="AZ362" s="145"/>
      <c r="BA362" s="145"/>
      <c r="BB362" s="143">
        <f t="shared" si="975"/>
        <v>0.25502211780498435</v>
      </c>
      <c r="BC362" s="27">
        <f t="shared" si="1066"/>
        <v>6100000</v>
      </c>
      <c r="BD362" s="27">
        <f t="shared" si="1067"/>
        <v>1159000</v>
      </c>
      <c r="BE362" s="27">
        <f t="shared" si="1068"/>
        <v>7259000</v>
      </c>
      <c r="BF362" s="26">
        <v>1</v>
      </c>
      <c r="BG362" s="27">
        <v>4000000</v>
      </c>
      <c r="BH362" s="27">
        <v>4400000</v>
      </c>
      <c r="BI362" s="145"/>
      <c r="BJ362" s="145"/>
      <c r="BK362" s="143">
        <f t="shared" si="976"/>
        <v>6.7343502970147393E-2</v>
      </c>
      <c r="BL362" s="27">
        <f t="shared" si="1069"/>
        <v>4200000</v>
      </c>
      <c r="BM362" s="27">
        <f t="shared" si="1070"/>
        <v>798000</v>
      </c>
      <c r="BN362" s="28">
        <f t="shared" si="1071"/>
        <v>4998000</v>
      </c>
      <c r="BO362" s="26">
        <v>1</v>
      </c>
      <c r="BP362" s="27">
        <v>4000000</v>
      </c>
      <c r="BQ362" s="27">
        <v>3680000</v>
      </c>
      <c r="BR362" s="175"/>
      <c r="BS362" s="175"/>
      <c r="BT362" s="143">
        <f t="shared" si="977"/>
        <v>5.892556509887896E-2</v>
      </c>
      <c r="BU362" s="27">
        <f t="shared" si="1072"/>
        <v>3840000</v>
      </c>
      <c r="BV362" s="28">
        <f t="shared" si="1073"/>
        <v>729600</v>
      </c>
      <c r="BW362" s="30">
        <f t="shared" si="1074"/>
        <v>4569600</v>
      </c>
      <c r="BX362" s="26">
        <v>1</v>
      </c>
      <c r="BY362" s="28">
        <v>4000000</v>
      </c>
      <c r="BZ362" s="28">
        <v>3680000</v>
      </c>
      <c r="CA362" s="156"/>
      <c r="CB362" s="156"/>
      <c r="CC362" s="177">
        <f t="shared" si="978"/>
        <v>5.892556509887896E-2</v>
      </c>
      <c r="CD362" s="27">
        <f t="shared" si="1075"/>
        <v>3840000</v>
      </c>
      <c r="CE362" s="28">
        <f t="shared" si="1076"/>
        <v>729600</v>
      </c>
      <c r="CF362" s="29">
        <f t="shared" si="1077"/>
        <v>4569600</v>
      </c>
      <c r="CG362" s="26">
        <v>1</v>
      </c>
      <c r="CH362" s="27">
        <v>3200000</v>
      </c>
      <c r="CI362" s="27">
        <v>2880000</v>
      </c>
      <c r="CJ362" s="148"/>
      <c r="CK362" s="148"/>
      <c r="CL362" s="143">
        <f t="shared" si="1042"/>
        <v>7.4432292756478682E-2</v>
      </c>
      <c r="CM362" s="27">
        <f t="shared" si="1043"/>
        <v>3040000</v>
      </c>
      <c r="CN362" s="27">
        <f t="shared" si="1044"/>
        <v>577600</v>
      </c>
      <c r="CO362" s="28">
        <f t="shared" si="1045"/>
        <v>3617600</v>
      </c>
      <c r="CP362" s="26">
        <v>1</v>
      </c>
      <c r="CQ362" s="27">
        <v>3200000</v>
      </c>
      <c r="CR362" s="27">
        <v>2880000</v>
      </c>
      <c r="CS362" s="148"/>
      <c r="CT362" s="148"/>
      <c r="CU362" s="143">
        <f t="shared" si="979"/>
        <v>7.4432292756478682E-2</v>
      </c>
      <c r="CV362" s="27">
        <f t="shared" si="1046"/>
        <v>3040000</v>
      </c>
      <c r="CW362" s="28">
        <f t="shared" si="1047"/>
        <v>577600</v>
      </c>
      <c r="CX362" s="29">
        <f t="shared" si="1048"/>
        <v>3617600</v>
      </c>
      <c r="CY362" s="26">
        <v>1</v>
      </c>
      <c r="CZ362" s="27">
        <v>3200000</v>
      </c>
      <c r="DA362" s="27">
        <v>2880000</v>
      </c>
      <c r="DB362" s="133"/>
      <c r="DC362" s="133"/>
      <c r="DD362" s="143">
        <f t="shared" si="980"/>
        <v>7.4432292756478682E-2</v>
      </c>
      <c r="DE362" s="27">
        <f t="shared" si="1049"/>
        <v>3040000</v>
      </c>
      <c r="DF362" s="27">
        <f t="shared" si="1050"/>
        <v>577600</v>
      </c>
      <c r="DG362" s="28">
        <f t="shared" si="1051"/>
        <v>3617600</v>
      </c>
      <c r="DH362" s="26">
        <v>1</v>
      </c>
      <c r="DI362" s="28">
        <v>3200000</v>
      </c>
      <c r="DJ362" s="28">
        <v>2880000</v>
      </c>
      <c r="DK362" s="182"/>
      <c r="DL362" s="177">
        <f t="shared" si="981"/>
        <v>7.4432292756478682E-2</v>
      </c>
      <c r="DM362" s="28">
        <f t="shared" si="1052"/>
        <v>3040000</v>
      </c>
      <c r="DN362" s="28">
        <f t="shared" si="1053"/>
        <v>577600</v>
      </c>
      <c r="DO362" s="30">
        <f t="shared" si="1054"/>
        <v>3617600</v>
      </c>
    </row>
    <row r="363" spans="1:119" ht="21" customHeight="1" x14ac:dyDescent="0.25">
      <c r="A363" s="66" t="s">
        <v>641</v>
      </c>
      <c r="B363" s="67" t="s">
        <v>545</v>
      </c>
      <c r="C363" s="68" t="s">
        <v>642</v>
      </c>
      <c r="D363" s="26">
        <v>1</v>
      </c>
      <c r="E363" s="27">
        <v>10000000</v>
      </c>
      <c r="F363" s="27">
        <v>11500000</v>
      </c>
      <c r="G363" s="148"/>
      <c r="H363" s="148"/>
      <c r="I363" s="143">
        <f t="shared" si="1005"/>
        <v>9.8666062491146178E-2</v>
      </c>
      <c r="J363" s="27">
        <f t="shared" si="972"/>
        <v>10750000</v>
      </c>
      <c r="K363" s="28">
        <f t="shared" si="1055"/>
        <v>2042500</v>
      </c>
      <c r="L363" s="29">
        <f t="shared" si="982"/>
        <v>12792500</v>
      </c>
      <c r="M363" s="26">
        <v>1</v>
      </c>
      <c r="N363" s="27">
        <v>10000000</v>
      </c>
      <c r="O363" s="27">
        <v>12000000</v>
      </c>
      <c r="P363" s="148"/>
      <c r="Q363" s="148"/>
      <c r="R363" s="143">
        <f t="shared" si="1007"/>
        <v>0.12856486930664499</v>
      </c>
      <c r="S363" s="27">
        <f t="shared" si="1078"/>
        <v>11000000</v>
      </c>
      <c r="T363" s="28">
        <f t="shared" si="1056"/>
        <v>2090000</v>
      </c>
      <c r="U363" s="30">
        <f t="shared" si="1057"/>
        <v>13090000</v>
      </c>
      <c r="V363" s="26">
        <v>1</v>
      </c>
      <c r="W363" s="27">
        <v>10000000</v>
      </c>
      <c r="X363" s="27">
        <v>11200000</v>
      </c>
      <c r="Y363" s="145"/>
      <c r="Z363" s="145"/>
      <c r="AA363" s="143">
        <f t="shared" si="1011"/>
        <v>8.0049824285269522E-2</v>
      </c>
      <c r="AB363" s="27">
        <f t="shared" si="1058"/>
        <v>10600000</v>
      </c>
      <c r="AC363" s="28">
        <f t="shared" si="1059"/>
        <v>2014000</v>
      </c>
      <c r="AD363" s="29">
        <f t="shared" si="1060"/>
        <v>12614000</v>
      </c>
      <c r="AE363" s="26">
        <v>1</v>
      </c>
      <c r="AF363" s="27">
        <v>10000000</v>
      </c>
      <c r="AG363" s="27">
        <v>11600000</v>
      </c>
      <c r="AH363" s="145"/>
      <c r="AI363" s="145"/>
      <c r="AJ363" s="143">
        <f t="shared" si="973"/>
        <v>0.10475656017578483</v>
      </c>
      <c r="AK363" s="27">
        <f t="shared" si="1061"/>
        <v>10800000</v>
      </c>
      <c r="AL363" s="28">
        <f t="shared" si="1016"/>
        <v>2052000</v>
      </c>
      <c r="AM363" s="30">
        <f t="shared" si="1062"/>
        <v>12852000</v>
      </c>
      <c r="AN363" s="26">
        <v>1</v>
      </c>
      <c r="AO363" s="27">
        <v>10000000</v>
      </c>
      <c r="AP363" s="27">
        <v>12000000</v>
      </c>
      <c r="AQ363" s="145"/>
      <c r="AR363" s="145"/>
      <c r="AS363" s="143">
        <f t="shared" si="974"/>
        <v>0.12856486930664499</v>
      </c>
      <c r="AT363" s="27">
        <f t="shared" si="1063"/>
        <v>11000000</v>
      </c>
      <c r="AU363" s="28">
        <f t="shared" si="1064"/>
        <v>2090000</v>
      </c>
      <c r="AV363" s="30">
        <f t="shared" si="1065"/>
        <v>13090000</v>
      </c>
      <c r="AW363" s="26">
        <v>1</v>
      </c>
      <c r="AX363" s="27">
        <v>10000000</v>
      </c>
      <c r="AY363" s="27">
        <v>14400000</v>
      </c>
      <c r="AZ363" s="145"/>
      <c r="BA363" s="145"/>
      <c r="BB363" s="143">
        <f t="shared" si="975"/>
        <v>0.25502211780498435</v>
      </c>
      <c r="BC363" s="27">
        <f t="shared" si="1066"/>
        <v>12200000</v>
      </c>
      <c r="BD363" s="27">
        <f t="shared" si="1067"/>
        <v>2318000</v>
      </c>
      <c r="BE363" s="27">
        <f t="shared" si="1068"/>
        <v>14518000</v>
      </c>
      <c r="BF363" s="26">
        <v>1</v>
      </c>
      <c r="BG363" s="27">
        <v>8000000</v>
      </c>
      <c r="BH363" s="27">
        <v>8800000</v>
      </c>
      <c r="BI363" s="145"/>
      <c r="BJ363" s="145"/>
      <c r="BK363" s="143">
        <f t="shared" si="976"/>
        <v>6.7343502970147393E-2</v>
      </c>
      <c r="BL363" s="27">
        <f t="shared" si="1069"/>
        <v>8400000</v>
      </c>
      <c r="BM363" s="27">
        <f t="shared" si="1070"/>
        <v>1596000</v>
      </c>
      <c r="BN363" s="28">
        <f t="shared" si="1071"/>
        <v>9996000</v>
      </c>
      <c r="BO363" s="26">
        <v>1</v>
      </c>
      <c r="BP363" s="27">
        <v>8000000</v>
      </c>
      <c r="BQ363" s="27">
        <v>7360000</v>
      </c>
      <c r="BR363" s="175"/>
      <c r="BS363" s="175"/>
      <c r="BT363" s="143">
        <f t="shared" si="977"/>
        <v>5.892556509887896E-2</v>
      </c>
      <c r="BU363" s="27">
        <f t="shared" si="1072"/>
        <v>7680000</v>
      </c>
      <c r="BV363" s="28">
        <f t="shared" si="1073"/>
        <v>1459200</v>
      </c>
      <c r="BW363" s="30">
        <f t="shared" si="1074"/>
        <v>9139200</v>
      </c>
      <c r="BX363" s="26">
        <v>1</v>
      </c>
      <c r="BY363" s="28">
        <v>8000000</v>
      </c>
      <c r="BZ363" s="28">
        <v>7360000</v>
      </c>
      <c r="CA363" s="156"/>
      <c r="CB363" s="156"/>
      <c r="CC363" s="177">
        <f t="shared" si="978"/>
        <v>5.892556509887896E-2</v>
      </c>
      <c r="CD363" s="27">
        <f t="shared" si="1075"/>
        <v>7680000</v>
      </c>
      <c r="CE363" s="28">
        <f t="shared" si="1076"/>
        <v>1459200</v>
      </c>
      <c r="CF363" s="29">
        <f t="shared" si="1077"/>
        <v>9139200</v>
      </c>
      <c r="CG363" s="26">
        <v>1</v>
      </c>
      <c r="CH363" s="27">
        <v>6400000</v>
      </c>
      <c r="CI363" s="27">
        <v>5760000</v>
      </c>
      <c r="CJ363" s="148"/>
      <c r="CK363" s="148"/>
      <c r="CL363" s="143">
        <f t="shared" si="1042"/>
        <v>7.4432292756478682E-2</v>
      </c>
      <c r="CM363" s="27">
        <f t="shared" si="1043"/>
        <v>6080000</v>
      </c>
      <c r="CN363" s="27">
        <f t="shared" si="1044"/>
        <v>1155200</v>
      </c>
      <c r="CO363" s="28">
        <f t="shared" si="1045"/>
        <v>7235200</v>
      </c>
      <c r="CP363" s="26">
        <v>1</v>
      </c>
      <c r="CQ363" s="27">
        <v>6400000</v>
      </c>
      <c r="CR363" s="27">
        <v>5760000</v>
      </c>
      <c r="CS363" s="148"/>
      <c r="CT363" s="148"/>
      <c r="CU363" s="143">
        <f t="shared" si="979"/>
        <v>7.4432292756478682E-2</v>
      </c>
      <c r="CV363" s="27">
        <f t="shared" si="1046"/>
        <v>6080000</v>
      </c>
      <c r="CW363" s="28">
        <f t="shared" si="1047"/>
        <v>1155200</v>
      </c>
      <c r="CX363" s="29">
        <f t="shared" si="1048"/>
        <v>7235200</v>
      </c>
      <c r="CY363" s="26">
        <v>1</v>
      </c>
      <c r="CZ363" s="27">
        <v>6400000</v>
      </c>
      <c r="DA363" s="27">
        <v>5760000</v>
      </c>
      <c r="DB363" s="133"/>
      <c r="DC363" s="133"/>
      <c r="DD363" s="143">
        <f t="shared" si="980"/>
        <v>7.4432292756478682E-2</v>
      </c>
      <c r="DE363" s="27">
        <f t="shared" si="1049"/>
        <v>6080000</v>
      </c>
      <c r="DF363" s="27">
        <f t="shared" si="1050"/>
        <v>1155200</v>
      </c>
      <c r="DG363" s="28">
        <f t="shared" si="1051"/>
        <v>7235200</v>
      </c>
      <c r="DH363" s="26">
        <v>1</v>
      </c>
      <c r="DI363" s="28">
        <v>6400000</v>
      </c>
      <c r="DJ363" s="28">
        <v>5760000</v>
      </c>
      <c r="DK363" s="182"/>
      <c r="DL363" s="177">
        <f t="shared" si="981"/>
        <v>7.4432292756478682E-2</v>
      </c>
      <c r="DM363" s="28">
        <f t="shared" si="1052"/>
        <v>6080000</v>
      </c>
      <c r="DN363" s="28">
        <f t="shared" si="1053"/>
        <v>1155200</v>
      </c>
      <c r="DO363" s="30">
        <f t="shared" si="1054"/>
        <v>7235200</v>
      </c>
    </row>
    <row r="364" spans="1:119" ht="21" customHeight="1" x14ac:dyDescent="0.25">
      <c r="A364" s="66" t="s">
        <v>643</v>
      </c>
      <c r="B364" s="67" t="s">
        <v>545</v>
      </c>
      <c r="C364" s="68" t="s">
        <v>644</v>
      </c>
      <c r="D364" s="26">
        <v>1</v>
      </c>
      <c r="E364" s="27">
        <v>15000000</v>
      </c>
      <c r="F364" s="27">
        <v>17250000</v>
      </c>
      <c r="G364" s="148"/>
      <c r="H364" s="148"/>
      <c r="I364" s="143">
        <f t="shared" si="1005"/>
        <v>9.8666062491146164E-2</v>
      </c>
      <c r="J364" s="27">
        <f t="shared" si="972"/>
        <v>16125000</v>
      </c>
      <c r="K364" s="28">
        <f t="shared" si="1055"/>
        <v>3063750</v>
      </c>
      <c r="L364" s="29">
        <f t="shared" si="982"/>
        <v>19188750</v>
      </c>
      <c r="M364" s="26">
        <v>1</v>
      </c>
      <c r="N364" s="27">
        <v>15000000</v>
      </c>
      <c r="O364" s="27">
        <v>18000000</v>
      </c>
      <c r="P364" s="148"/>
      <c r="Q364" s="148"/>
      <c r="R364" s="143">
        <f t="shared" si="1007"/>
        <v>0.12856486930664501</v>
      </c>
      <c r="S364" s="27">
        <f t="shared" si="1078"/>
        <v>16500000</v>
      </c>
      <c r="T364" s="28">
        <f t="shared" si="1056"/>
        <v>3135000</v>
      </c>
      <c r="U364" s="30">
        <f t="shared" si="1057"/>
        <v>19635000</v>
      </c>
      <c r="V364" s="26">
        <v>1</v>
      </c>
      <c r="W364" s="27">
        <v>15000000</v>
      </c>
      <c r="X364" s="27">
        <v>16800000</v>
      </c>
      <c r="Y364" s="145"/>
      <c r="Z364" s="145"/>
      <c r="AA364" s="143">
        <f t="shared" si="1011"/>
        <v>8.0049824285269522E-2</v>
      </c>
      <c r="AB364" s="27">
        <f t="shared" si="1058"/>
        <v>15900000</v>
      </c>
      <c r="AC364" s="28">
        <f t="shared" si="1059"/>
        <v>3021000</v>
      </c>
      <c r="AD364" s="29">
        <f t="shared" si="1060"/>
        <v>18921000</v>
      </c>
      <c r="AE364" s="26">
        <v>1</v>
      </c>
      <c r="AF364" s="27">
        <v>15000000</v>
      </c>
      <c r="AG364" s="27">
        <v>17400000</v>
      </c>
      <c r="AH364" s="145"/>
      <c r="AI364" s="145"/>
      <c r="AJ364" s="143">
        <f t="shared" si="973"/>
        <v>0.10475656017578482</v>
      </c>
      <c r="AK364" s="27">
        <f t="shared" si="1061"/>
        <v>16200000</v>
      </c>
      <c r="AL364" s="28">
        <f t="shared" si="1016"/>
        <v>3078000</v>
      </c>
      <c r="AM364" s="30">
        <f t="shared" si="1062"/>
        <v>19278000</v>
      </c>
      <c r="AN364" s="26">
        <v>1</v>
      </c>
      <c r="AO364" s="27">
        <v>15000000</v>
      </c>
      <c r="AP364" s="27">
        <v>18000000</v>
      </c>
      <c r="AQ364" s="145"/>
      <c r="AR364" s="145"/>
      <c r="AS364" s="143">
        <f t="shared" si="974"/>
        <v>0.12856486930664501</v>
      </c>
      <c r="AT364" s="27">
        <f t="shared" si="1063"/>
        <v>16500000</v>
      </c>
      <c r="AU364" s="28">
        <f t="shared" si="1064"/>
        <v>3135000</v>
      </c>
      <c r="AV364" s="30">
        <f t="shared" si="1065"/>
        <v>19635000</v>
      </c>
      <c r="AW364" s="26">
        <v>1</v>
      </c>
      <c r="AX364" s="27">
        <v>15000000</v>
      </c>
      <c r="AY364" s="27">
        <v>21600000</v>
      </c>
      <c r="AZ364" s="145"/>
      <c r="BA364" s="145"/>
      <c r="BB364" s="143">
        <f t="shared" si="975"/>
        <v>0.25502211780498435</v>
      </c>
      <c r="BC364" s="27">
        <f t="shared" si="1066"/>
        <v>18300000</v>
      </c>
      <c r="BD364" s="27">
        <f t="shared" si="1067"/>
        <v>3477000</v>
      </c>
      <c r="BE364" s="27">
        <f t="shared" si="1068"/>
        <v>21777000</v>
      </c>
      <c r="BF364" s="26">
        <v>1</v>
      </c>
      <c r="BG364" s="27">
        <v>12000000</v>
      </c>
      <c r="BH364" s="27">
        <v>13200000</v>
      </c>
      <c r="BI364" s="145"/>
      <c r="BJ364" s="145"/>
      <c r="BK364" s="143">
        <f t="shared" si="976"/>
        <v>6.7343502970147379E-2</v>
      </c>
      <c r="BL364" s="27">
        <f t="shared" si="1069"/>
        <v>12600000</v>
      </c>
      <c r="BM364" s="27">
        <f t="shared" si="1070"/>
        <v>2394000</v>
      </c>
      <c r="BN364" s="28">
        <f t="shared" si="1071"/>
        <v>14994000</v>
      </c>
      <c r="BO364" s="26">
        <v>1</v>
      </c>
      <c r="BP364" s="27">
        <v>12000000</v>
      </c>
      <c r="BQ364" s="27">
        <v>11040000</v>
      </c>
      <c r="BR364" s="175"/>
      <c r="BS364" s="175"/>
      <c r="BT364" s="143">
        <f t="shared" si="977"/>
        <v>5.8925565098878953E-2</v>
      </c>
      <c r="BU364" s="27">
        <f t="shared" si="1072"/>
        <v>11520000</v>
      </c>
      <c r="BV364" s="28">
        <f t="shared" si="1073"/>
        <v>2188800</v>
      </c>
      <c r="BW364" s="30">
        <f t="shared" si="1074"/>
        <v>13708800</v>
      </c>
      <c r="BX364" s="26">
        <v>1</v>
      </c>
      <c r="BY364" s="28">
        <v>12000000</v>
      </c>
      <c r="BZ364" s="28">
        <v>11040000</v>
      </c>
      <c r="CA364" s="156"/>
      <c r="CB364" s="156"/>
      <c r="CC364" s="177">
        <f t="shared" si="978"/>
        <v>5.8925565098878953E-2</v>
      </c>
      <c r="CD364" s="27">
        <f t="shared" si="1075"/>
        <v>11520000</v>
      </c>
      <c r="CE364" s="28">
        <f t="shared" si="1076"/>
        <v>2188800</v>
      </c>
      <c r="CF364" s="29">
        <f t="shared" si="1077"/>
        <v>13708800</v>
      </c>
      <c r="CG364" s="26">
        <v>1</v>
      </c>
      <c r="CH364" s="27">
        <v>9600000</v>
      </c>
      <c r="CI364" s="27">
        <v>8640000</v>
      </c>
      <c r="CJ364" s="148"/>
      <c r="CK364" s="148"/>
      <c r="CL364" s="143">
        <f t="shared" si="1042"/>
        <v>7.4432292756478682E-2</v>
      </c>
      <c r="CM364" s="27">
        <f t="shared" si="1043"/>
        <v>9120000</v>
      </c>
      <c r="CN364" s="27">
        <f t="shared" si="1044"/>
        <v>1732800</v>
      </c>
      <c r="CO364" s="28">
        <f t="shared" si="1045"/>
        <v>10852800</v>
      </c>
      <c r="CP364" s="26">
        <v>1</v>
      </c>
      <c r="CQ364" s="27">
        <v>9600000</v>
      </c>
      <c r="CR364" s="27">
        <v>8640000</v>
      </c>
      <c r="CS364" s="148"/>
      <c r="CT364" s="148"/>
      <c r="CU364" s="143">
        <f t="shared" si="979"/>
        <v>7.4432292756478682E-2</v>
      </c>
      <c r="CV364" s="27">
        <f t="shared" si="1046"/>
        <v>9120000</v>
      </c>
      <c r="CW364" s="28">
        <f t="shared" si="1047"/>
        <v>1732800</v>
      </c>
      <c r="CX364" s="29">
        <f t="shared" si="1048"/>
        <v>10852800</v>
      </c>
      <c r="CY364" s="26">
        <v>1</v>
      </c>
      <c r="CZ364" s="27">
        <v>9600000</v>
      </c>
      <c r="DA364" s="27">
        <v>8640000</v>
      </c>
      <c r="DB364" s="133"/>
      <c r="DC364" s="133"/>
      <c r="DD364" s="143">
        <f t="shared" si="980"/>
        <v>7.4432292756478682E-2</v>
      </c>
      <c r="DE364" s="27">
        <f t="shared" si="1049"/>
        <v>9120000</v>
      </c>
      <c r="DF364" s="27">
        <f t="shared" si="1050"/>
        <v>1732800</v>
      </c>
      <c r="DG364" s="28">
        <f t="shared" si="1051"/>
        <v>10852800</v>
      </c>
      <c r="DH364" s="26">
        <v>1</v>
      </c>
      <c r="DI364" s="28">
        <v>9600000</v>
      </c>
      <c r="DJ364" s="28">
        <v>8640000</v>
      </c>
      <c r="DK364" s="182"/>
      <c r="DL364" s="177">
        <f t="shared" si="981"/>
        <v>7.4432292756478682E-2</v>
      </c>
      <c r="DM364" s="28">
        <f t="shared" si="1052"/>
        <v>9120000</v>
      </c>
      <c r="DN364" s="28">
        <f t="shared" si="1053"/>
        <v>1732800</v>
      </c>
      <c r="DO364" s="30">
        <f t="shared" si="1054"/>
        <v>10852800</v>
      </c>
    </row>
    <row r="365" spans="1:119" ht="21" customHeight="1" x14ac:dyDescent="0.25">
      <c r="A365" s="66" t="s">
        <v>645</v>
      </c>
      <c r="B365" s="67" t="s">
        <v>545</v>
      </c>
      <c r="C365" s="68" t="s">
        <v>646</v>
      </c>
      <c r="D365" s="26">
        <v>1</v>
      </c>
      <c r="E365" s="27">
        <v>5000000</v>
      </c>
      <c r="F365" s="27">
        <v>5750000</v>
      </c>
      <c r="G365" s="148"/>
      <c r="H365" s="148"/>
      <c r="I365" s="143">
        <f t="shared" si="1005"/>
        <v>9.8666062491146178E-2</v>
      </c>
      <c r="J365" s="27">
        <f t="shared" si="972"/>
        <v>5375000</v>
      </c>
      <c r="K365" s="28">
        <f t="shared" si="1055"/>
        <v>1021250</v>
      </c>
      <c r="L365" s="29">
        <f t="shared" si="982"/>
        <v>6396250</v>
      </c>
      <c r="M365" s="26">
        <v>1</v>
      </c>
      <c r="N365" s="27">
        <v>5000000</v>
      </c>
      <c r="O365" s="27">
        <v>6000000</v>
      </c>
      <c r="P365" s="148"/>
      <c r="Q365" s="148"/>
      <c r="R365" s="143">
        <f t="shared" si="1007"/>
        <v>0.12856486930664499</v>
      </c>
      <c r="S365" s="27">
        <f t="shared" si="1078"/>
        <v>5500000</v>
      </c>
      <c r="T365" s="28">
        <f t="shared" si="1056"/>
        <v>1045000</v>
      </c>
      <c r="U365" s="30">
        <f t="shared" si="1057"/>
        <v>6545000</v>
      </c>
      <c r="V365" s="26">
        <v>1</v>
      </c>
      <c r="W365" s="27">
        <v>5000000</v>
      </c>
      <c r="X365" s="27">
        <v>5600000</v>
      </c>
      <c r="Y365" s="145"/>
      <c r="Z365" s="145"/>
      <c r="AA365" s="143">
        <f t="shared" si="1011"/>
        <v>8.0049824285269522E-2</v>
      </c>
      <c r="AB365" s="27">
        <f t="shared" si="1058"/>
        <v>5300000</v>
      </c>
      <c r="AC365" s="28">
        <f t="shared" si="1059"/>
        <v>1007000</v>
      </c>
      <c r="AD365" s="29">
        <f t="shared" si="1060"/>
        <v>6307000</v>
      </c>
      <c r="AE365" s="26">
        <v>1</v>
      </c>
      <c r="AF365" s="27">
        <v>5000000</v>
      </c>
      <c r="AG365" s="27">
        <v>5800000</v>
      </c>
      <c r="AH365" s="145"/>
      <c r="AI365" s="145"/>
      <c r="AJ365" s="143">
        <f t="shared" si="973"/>
        <v>0.10475656017578483</v>
      </c>
      <c r="AK365" s="27">
        <f t="shared" si="1061"/>
        <v>5400000</v>
      </c>
      <c r="AL365" s="28">
        <f t="shared" si="1016"/>
        <v>1026000</v>
      </c>
      <c r="AM365" s="30">
        <f t="shared" si="1062"/>
        <v>6426000</v>
      </c>
      <c r="AN365" s="26">
        <v>1</v>
      </c>
      <c r="AO365" s="27">
        <v>5000000</v>
      </c>
      <c r="AP365" s="27">
        <v>6000000</v>
      </c>
      <c r="AQ365" s="145"/>
      <c r="AR365" s="145"/>
      <c r="AS365" s="143">
        <f t="shared" si="974"/>
        <v>0.12856486930664499</v>
      </c>
      <c r="AT365" s="27">
        <f t="shared" si="1063"/>
        <v>5500000</v>
      </c>
      <c r="AU365" s="28">
        <f t="shared" si="1064"/>
        <v>1045000</v>
      </c>
      <c r="AV365" s="30">
        <f t="shared" si="1065"/>
        <v>6545000</v>
      </c>
      <c r="AW365" s="26">
        <v>1</v>
      </c>
      <c r="AX365" s="27">
        <v>5000000</v>
      </c>
      <c r="AY365" s="27">
        <v>7200000</v>
      </c>
      <c r="AZ365" s="145"/>
      <c r="BA365" s="145"/>
      <c r="BB365" s="143">
        <f t="shared" si="975"/>
        <v>0.25502211780498435</v>
      </c>
      <c r="BC365" s="27">
        <f t="shared" si="1066"/>
        <v>6100000</v>
      </c>
      <c r="BD365" s="27">
        <f t="shared" si="1067"/>
        <v>1159000</v>
      </c>
      <c r="BE365" s="27">
        <f t="shared" si="1068"/>
        <v>7259000</v>
      </c>
      <c r="BF365" s="26">
        <v>1</v>
      </c>
      <c r="BG365" s="27">
        <v>4000000</v>
      </c>
      <c r="BH365" s="27">
        <v>4400000</v>
      </c>
      <c r="BI365" s="145"/>
      <c r="BJ365" s="145"/>
      <c r="BK365" s="143">
        <f t="shared" si="976"/>
        <v>6.7343502970147393E-2</v>
      </c>
      <c r="BL365" s="27">
        <f t="shared" si="1069"/>
        <v>4200000</v>
      </c>
      <c r="BM365" s="27">
        <f t="shared" si="1070"/>
        <v>798000</v>
      </c>
      <c r="BN365" s="28">
        <f t="shared" si="1071"/>
        <v>4998000</v>
      </c>
      <c r="BO365" s="26">
        <v>1</v>
      </c>
      <c r="BP365" s="27">
        <v>4000000</v>
      </c>
      <c r="BQ365" s="27">
        <v>3680000</v>
      </c>
      <c r="BR365" s="175"/>
      <c r="BS365" s="175"/>
      <c r="BT365" s="143">
        <f t="shared" si="977"/>
        <v>5.892556509887896E-2</v>
      </c>
      <c r="BU365" s="27">
        <f t="shared" si="1072"/>
        <v>3840000</v>
      </c>
      <c r="BV365" s="28">
        <f t="shared" si="1073"/>
        <v>729600</v>
      </c>
      <c r="BW365" s="30">
        <f t="shared" si="1074"/>
        <v>4569600</v>
      </c>
      <c r="BX365" s="26">
        <v>1</v>
      </c>
      <c r="BY365" s="28">
        <v>4000000</v>
      </c>
      <c r="BZ365" s="28">
        <v>3680000</v>
      </c>
      <c r="CA365" s="156"/>
      <c r="CB365" s="156"/>
      <c r="CC365" s="177">
        <f t="shared" si="978"/>
        <v>5.892556509887896E-2</v>
      </c>
      <c r="CD365" s="27">
        <f t="shared" si="1075"/>
        <v>3840000</v>
      </c>
      <c r="CE365" s="28">
        <f t="shared" si="1076"/>
        <v>729600</v>
      </c>
      <c r="CF365" s="29">
        <f t="shared" si="1077"/>
        <v>4569600</v>
      </c>
      <c r="CG365" s="26">
        <v>1</v>
      </c>
      <c r="CH365" s="27">
        <v>3200000</v>
      </c>
      <c r="CI365" s="27">
        <v>2880000</v>
      </c>
      <c r="CJ365" s="148"/>
      <c r="CK365" s="148"/>
      <c r="CL365" s="143">
        <f t="shared" si="1042"/>
        <v>7.4432292756478682E-2</v>
      </c>
      <c r="CM365" s="27">
        <f t="shared" si="1043"/>
        <v>3040000</v>
      </c>
      <c r="CN365" s="27">
        <f t="shared" si="1044"/>
        <v>577600</v>
      </c>
      <c r="CO365" s="28">
        <f t="shared" si="1045"/>
        <v>3617600</v>
      </c>
      <c r="CP365" s="26">
        <v>1</v>
      </c>
      <c r="CQ365" s="27">
        <v>3200000</v>
      </c>
      <c r="CR365" s="27">
        <v>2880000</v>
      </c>
      <c r="CS365" s="148"/>
      <c r="CT365" s="148"/>
      <c r="CU365" s="143">
        <f t="shared" si="979"/>
        <v>7.4432292756478682E-2</v>
      </c>
      <c r="CV365" s="27">
        <f t="shared" si="1046"/>
        <v>3040000</v>
      </c>
      <c r="CW365" s="28">
        <f t="shared" si="1047"/>
        <v>577600</v>
      </c>
      <c r="CX365" s="29">
        <f t="shared" si="1048"/>
        <v>3617600</v>
      </c>
      <c r="CY365" s="26">
        <v>1</v>
      </c>
      <c r="CZ365" s="27">
        <v>3200000</v>
      </c>
      <c r="DA365" s="27">
        <v>2880000</v>
      </c>
      <c r="DB365" s="133"/>
      <c r="DC365" s="133"/>
      <c r="DD365" s="143">
        <f t="shared" si="980"/>
        <v>7.4432292756478682E-2</v>
      </c>
      <c r="DE365" s="27">
        <f t="shared" si="1049"/>
        <v>3040000</v>
      </c>
      <c r="DF365" s="27">
        <f t="shared" si="1050"/>
        <v>577600</v>
      </c>
      <c r="DG365" s="28">
        <f t="shared" si="1051"/>
        <v>3617600</v>
      </c>
      <c r="DH365" s="26">
        <v>1</v>
      </c>
      <c r="DI365" s="28">
        <v>3200000</v>
      </c>
      <c r="DJ365" s="28">
        <v>2880000</v>
      </c>
      <c r="DK365" s="182"/>
      <c r="DL365" s="177">
        <f t="shared" si="981"/>
        <v>7.4432292756478682E-2</v>
      </c>
      <c r="DM365" s="28">
        <f t="shared" si="1052"/>
        <v>3040000</v>
      </c>
      <c r="DN365" s="28">
        <f t="shared" si="1053"/>
        <v>577600</v>
      </c>
      <c r="DO365" s="30">
        <f t="shared" si="1054"/>
        <v>3617600</v>
      </c>
    </row>
    <row r="366" spans="1:119" ht="21" customHeight="1" x14ac:dyDescent="0.25">
      <c r="A366" s="66" t="s">
        <v>647</v>
      </c>
      <c r="B366" s="67" t="s">
        <v>545</v>
      </c>
      <c r="C366" s="68" t="s">
        <v>648</v>
      </c>
      <c r="D366" s="26">
        <v>1</v>
      </c>
      <c r="E366" s="27">
        <v>10000000</v>
      </c>
      <c r="F366" s="27">
        <v>11500000</v>
      </c>
      <c r="G366" s="148"/>
      <c r="H366" s="148"/>
      <c r="I366" s="143">
        <f t="shared" si="1005"/>
        <v>9.8666062491146178E-2</v>
      </c>
      <c r="J366" s="27">
        <f t="shared" si="972"/>
        <v>10750000</v>
      </c>
      <c r="K366" s="28">
        <f t="shared" si="1055"/>
        <v>2042500</v>
      </c>
      <c r="L366" s="29">
        <f t="shared" si="982"/>
        <v>12792500</v>
      </c>
      <c r="M366" s="26">
        <v>1</v>
      </c>
      <c r="N366" s="27">
        <v>10000000</v>
      </c>
      <c r="O366" s="27">
        <v>12000000</v>
      </c>
      <c r="P366" s="148"/>
      <c r="Q366" s="148"/>
      <c r="R366" s="143">
        <f t="shared" si="1007"/>
        <v>0.12856486930664499</v>
      </c>
      <c r="S366" s="27">
        <f t="shared" si="1078"/>
        <v>11000000</v>
      </c>
      <c r="T366" s="28">
        <f t="shared" si="1056"/>
        <v>2090000</v>
      </c>
      <c r="U366" s="30">
        <f t="shared" si="1057"/>
        <v>13090000</v>
      </c>
      <c r="V366" s="26">
        <v>1</v>
      </c>
      <c r="W366" s="27">
        <v>10000000</v>
      </c>
      <c r="X366" s="27">
        <v>11200000</v>
      </c>
      <c r="Y366" s="145"/>
      <c r="Z366" s="145"/>
      <c r="AA366" s="143">
        <f t="shared" si="1011"/>
        <v>8.0049824285269522E-2</v>
      </c>
      <c r="AB366" s="27">
        <f t="shared" si="1058"/>
        <v>10600000</v>
      </c>
      <c r="AC366" s="28">
        <f t="shared" si="1059"/>
        <v>2014000</v>
      </c>
      <c r="AD366" s="29">
        <f t="shared" si="1060"/>
        <v>12614000</v>
      </c>
      <c r="AE366" s="26">
        <v>1</v>
      </c>
      <c r="AF366" s="27">
        <v>10000000</v>
      </c>
      <c r="AG366" s="27">
        <v>11600000</v>
      </c>
      <c r="AH366" s="145"/>
      <c r="AI366" s="145"/>
      <c r="AJ366" s="143">
        <f t="shared" si="973"/>
        <v>0.10475656017578483</v>
      </c>
      <c r="AK366" s="27">
        <f t="shared" si="1061"/>
        <v>10800000</v>
      </c>
      <c r="AL366" s="28">
        <f t="shared" si="1016"/>
        <v>2052000</v>
      </c>
      <c r="AM366" s="30">
        <f t="shared" si="1062"/>
        <v>12852000</v>
      </c>
      <c r="AN366" s="26">
        <v>1</v>
      </c>
      <c r="AO366" s="27">
        <v>10000000</v>
      </c>
      <c r="AP366" s="27">
        <v>12000000</v>
      </c>
      <c r="AQ366" s="145"/>
      <c r="AR366" s="145"/>
      <c r="AS366" s="143">
        <f t="shared" si="974"/>
        <v>0.12856486930664499</v>
      </c>
      <c r="AT366" s="27">
        <f t="shared" si="1063"/>
        <v>11000000</v>
      </c>
      <c r="AU366" s="28">
        <f t="shared" si="1064"/>
        <v>2090000</v>
      </c>
      <c r="AV366" s="30">
        <f t="shared" si="1065"/>
        <v>13090000</v>
      </c>
      <c r="AW366" s="26">
        <v>1</v>
      </c>
      <c r="AX366" s="27">
        <v>10000000</v>
      </c>
      <c r="AY366" s="27">
        <v>14400000</v>
      </c>
      <c r="AZ366" s="145"/>
      <c r="BA366" s="145"/>
      <c r="BB366" s="143">
        <f t="shared" si="975"/>
        <v>0.25502211780498435</v>
      </c>
      <c r="BC366" s="27">
        <f t="shared" si="1066"/>
        <v>12200000</v>
      </c>
      <c r="BD366" s="27">
        <f t="shared" si="1067"/>
        <v>2318000</v>
      </c>
      <c r="BE366" s="27">
        <f t="shared" si="1068"/>
        <v>14518000</v>
      </c>
      <c r="BF366" s="26">
        <v>1</v>
      </c>
      <c r="BG366" s="27">
        <v>8000000</v>
      </c>
      <c r="BH366" s="27">
        <v>8800000</v>
      </c>
      <c r="BI366" s="145"/>
      <c r="BJ366" s="145"/>
      <c r="BK366" s="143">
        <f t="shared" si="976"/>
        <v>6.7343502970147393E-2</v>
      </c>
      <c r="BL366" s="27">
        <f t="shared" si="1069"/>
        <v>8400000</v>
      </c>
      <c r="BM366" s="27">
        <f t="shared" si="1070"/>
        <v>1596000</v>
      </c>
      <c r="BN366" s="28">
        <f t="shared" si="1071"/>
        <v>9996000</v>
      </c>
      <c r="BO366" s="26">
        <v>1</v>
      </c>
      <c r="BP366" s="27">
        <v>8000000</v>
      </c>
      <c r="BQ366" s="27">
        <v>7360000</v>
      </c>
      <c r="BR366" s="175"/>
      <c r="BS366" s="175"/>
      <c r="BT366" s="143">
        <f t="shared" si="977"/>
        <v>5.892556509887896E-2</v>
      </c>
      <c r="BU366" s="27">
        <f t="shared" si="1072"/>
        <v>7680000</v>
      </c>
      <c r="BV366" s="28">
        <f t="shared" si="1073"/>
        <v>1459200</v>
      </c>
      <c r="BW366" s="30">
        <f t="shared" si="1074"/>
        <v>9139200</v>
      </c>
      <c r="BX366" s="26">
        <v>1</v>
      </c>
      <c r="BY366" s="28">
        <v>8000000</v>
      </c>
      <c r="BZ366" s="28">
        <v>7360000</v>
      </c>
      <c r="CA366" s="156"/>
      <c r="CB366" s="156"/>
      <c r="CC366" s="177">
        <f t="shared" si="978"/>
        <v>5.892556509887896E-2</v>
      </c>
      <c r="CD366" s="27">
        <f t="shared" si="1075"/>
        <v>7680000</v>
      </c>
      <c r="CE366" s="28">
        <f t="shared" si="1076"/>
        <v>1459200</v>
      </c>
      <c r="CF366" s="29">
        <f t="shared" si="1077"/>
        <v>9139200</v>
      </c>
      <c r="CG366" s="26">
        <v>1</v>
      </c>
      <c r="CH366" s="27">
        <v>6400000</v>
      </c>
      <c r="CI366" s="27">
        <v>5760000</v>
      </c>
      <c r="CJ366" s="148"/>
      <c r="CK366" s="148"/>
      <c r="CL366" s="143">
        <f t="shared" si="1042"/>
        <v>7.4432292756478682E-2</v>
      </c>
      <c r="CM366" s="27">
        <f t="shared" si="1043"/>
        <v>6080000</v>
      </c>
      <c r="CN366" s="27">
        <f t="shared" si="1044"/>
        <v>1155200</v>
      </c>
      <c r="CO366" s="28">
        <f t="shared" si="1045"/>
        <v>7235200</v>
      </c>
      <c r="CP366" s="26">
        <v>1</v>
      </c>
      <c r="CQ366" s="27">
        <v>6400000</v>
      </c>
      <c r="CR366" s="27">
        <v>5760000</v>
      </c>
      <c r="CS366" s="148"/>
      <c r="CT366" s="148"/>
      <c r="CU366" s="143">
        <f t="shared" si="979"/>
        <v>7.4432292756478682E-2</v>
      </c>
      <c r="CV366" s="27">
        <f t="shared" si="1046"/>
        <v>6080000</v>
      </c>
      <c r="CW366" s="28">
        <f t="shared" si="1047"/>
        <v>1155200</v>
      </c>
      <c r="CX366" s="29">
        <f t="shared" si="1048"/>
        <v>7235200</v>
      </c>
      <c r="CY366" s="26">
        <v>1</v>
      </c>
      <c r="CZ366" s="27">
        <v>6400000</v>
      </c>
      <c r="DA366" s="27">
        <v>5760000</v>
      </c>
      <c r="DB366" s="133"/>
      <c r="DC366" s="133"/>
      <c r="DD366" s="143">
        <f t="shared" si="980"/>
        <v>7.4432292756478682E-2</v>
      </c>
      <c r="DE366" s="27">
        <f t="shared" si="1049"/>
        <v>6080000</v>
      </c>
      <c r="DF366" s="27">
        <f t="shared" si="1050"/>
        <v>1155200</v>
      </c>
      <c r="DG366" s="28">
        <f t="shared" si="1051"/>
        <v>7235200</v>
      </c>
      <c r="DH366" s="26">
        <v>1</v>
      </c>
      <c r="DI366" s="28">
        <v>6400000</v>
      </c>
      <c r="DJ366" s="28">
        <v>5760000</v>
      </c>
      <c r="DK366" s="182"/>
      <c r="DL366" s="177">
        <f t="shared" si="981"/>
        <v>7.4432292756478682E-2</v>
      </c>
      <c r="DM366" s="28">
        <f t="shared" si="1052"/>
        <v>6080000</v>
      </c>
      <c r="DN366" s="28">
        <f t="shared" si="1053"/>
        <v>1155200</v>
      </c>
      <c r="DO366" s="30">
        <f t="shared" si="1054"/>
        <v>7235200</v>
      </c>
    </row>
    <row r="367" spans="1:119" ht="21" customHeight="1" x14ac:dyDescent="0.25">
      <c r="A367" s="66" t="s">
        <v>649</v>
      </c>
      <c r="B367" s="67" t="s">
        <v>545</v>
      </c>
      <c r="C367" s="68" t="s">
        <v>650</v>
      </c>
      <c r="D367" s="26">
        <v>1</v>
      </c>
      <c r="E367" s="27">
        <v>5000000</v>
      </c>
      <c r="F367" s="27">
        <v>5750000</v>
      </c>
      <c r="G367" s="148"/>
      <c r="H367" s="148"/>
      <c r="I367" s="143">
        <f t="shared" si="1005"/>
        <v>9.8666062491146178E-2</v>
      </c>
      <c r="J367" s="27">
        <f t="shared" si="972"/>
        <v>5375000</v>
      </c>
      <c r="K367" s="28">
        <f t="shared" si="1055"/>
        <v>1021250</v>
      </c>
      <c r="L367" s="29">
        <f t="shared" si="982"/>
        <v>6396250</v>
      </c>
      <c r="M367" s="26">
        <v>1</v>
      </c>
      <c r="N367" s="27">
        <v>5000000</v>
      </c>
      <c r="O367" s="27">
        <v>6000000</v>
      </c>
      <c r="P367" s="148"/>
      <c r="Q367" s="148"/>
      <c r="R367" s="143">
        <f t="shared" si="1007"/>
        <v>0.12856486930664499</v>
      </c>
      <c r="S367" s="27">
        <f t="shared" si="1078"/>
        <v>5500000</v>
      </c>
      <c r="T367" s="28">
        <f t="shared" si="1056"/>
        <v>1045000</v>
      </c>
      <c r="U367" s="30">
        <f t="shared" si="1057"/>
        <v>6545000</v>
      </c>
      <c r="V367" s="26">
        <v>1</v>
      </c>
      <c r="W367" s="27">
        <v>5000000</v>
      </c>
      <c r="X367" s="27">
        <v>5600000</v>
      </c>
      <c r="Y367" s="145"/>
      <c r="Z367" s="145"/>
      <c r="AA367" s="143">
        <f t="shared" si="1011"/>
        <v>8.0049824285269522E-2</v>
      </c>
      <c r="AB367" s="27">
        <f t="shared" si="1058"/>
        <v>5300000</v>
      </c>
      <c r="AC367" s="28">
        <f t="shared" si="1059"/>
        <v>1007000</v>
      </c>
      <c r="AD367" s="29">
        <f t="shared" si="1060"/>
        <v>6307000</v>
      </c>
      <c r="AE367" s="26">
        <v>1</v>
      </c>
      <c r="AF367" s="27">
        <v>5000000</v>
      </c>
      <c r="AG367" s="27">
        <v>5800000</v>
      </c>
      <c r="AH367" s="145"/>
      <c r="AI367" s="145"/>
      <c r="AJ367" s="143">
        <f t="shared" si="973"/>
        <v>0.10475656017578483</v>
      </c>
      <c r="AK367" s="27">
        <f t="shared" si="1061"/>
        <v>5400000</v>
      </c>
      <c r="AL367" s="28">
        <f t="shared" si="1016"/>
        <v>1026000</v>
      </c>
      <c r="AM367" s="30">
        <f t="shared" si="1062"/>
        <v>6426000</v>
      </c>
      <c r="AN367" s="26">
        <v>1</v>
      </c>
      <c r="AO367" s="27">
        <v>5000000</v>
      </c>
      <c r="AP367" s="27">
        <v>6000000</v>
      </c>
      <c r="AQ367" s="145"/>
      <c r="AR367" s="145"/>
      <c r="AS367" s="143">
        <f t="shared" si="974"/>
        <v>0.12856486930664499</v>
      </c>
      <c r="AT367" s="27">
        <f t="shared" si="1063"/>
        <v>5500000</v>
      </c>
      <c r="AU367" s="28">
        <f t="shared" si="1064"/>
        <v>1045000</v>
      </c>
      <c r="AV367" s="30">
        <f t="shared" si="1065"/>
        <v>6545000</v>
      </c>
      <c r="AW367" s="26">
        <v>1</v>
      </c>
      <c r="AX367" s="27">
        <v>5000000</v>
      </c>
      <c r="AY367" s="27">
        <v>7200000</v>
      </c>
      <c r="AZ367" s="145"/>
      <c r="BA367" s="145"/>
      <c r="BB367" s="143">
        <f t="shared" si="975"/>
        <v>0.25502211780498435</v>
      </c>
      <c r="BC367" s="27">
        <f t="shared" si="1066"/>
        <v>6100000</v>
      </c>
      <c r="BD367" s="27">
        <f t="shared" si="1067"/>
        <v>1159000</v>
      </c>
      <c r="BE367" s="27">
        <f t="shared" si="1068"/>
        <v>7259000</v>
      </c>
      <c r="BF367" s="26">
        <v>1</v>
      </c>
      <c r="BG367" s="27">
        <v>4000000</v>
      </c>
      <c r="BH367" s="27">
        <v>4400000</v>
      </c>
      <c r="BI367" s="145"/>
      <c r="BJ367" s="145"/>
      <c r="BK367" s="143">
        <f t="shared" si="976"/>
        <v>6.7343502970147393E-2</v>
      </c>
      <c r="BL367" s="27">
        <f t="shared" si="1069"/>
        <v>4200000</v>
      </c>
      <c r="BM367" s="27">
        <f t="shared" si="1070"/>
        <v>798000</v>
      </c>
      <c r="BN367" s="28">
        <f t="shared" si="1071"/>
        <v>4998000</v>
      </c>
      <c r="BO367" s="26">
        <v>1</v>
      </c>
      <c r="BP367" s="27">
        <v>4000000</v>
      </c>
      <c r="BQ367" s="27">
        <v>3680000</v>
      </c>
      <c r="BR367" s="175"/>
      <c r="BS367" s="175"/>
      <c r="BT367" s="143">
        <f t="shared" si="977"/>
        <v>5.892556509887896E-2</v>
      </c>
      <c r="BU367" s="27">
        <f t="shared" si="1072"/>
        <v>3840000</v>
      </c>
      <c r="BV367" s="28">
        <f t="shared" si="1073"/>
        <v>729600</v>
      </c>
      <c r="BW367" s="30">
        <f t="shared" si="1074"/>
        <v>4569600</v>
      </c>
      <c r="BX367" s="26">
        <v>1</v>
      </c>
      <c r="BY367" s="28">
        <v>4000000</v>
      </c>
      <c r="BZ367" s="28">
        <v>3680000</v>
      </c>
      <c r="CA367" s="156"/>
      <c r="CB367" s="156"/>
      <c r="CC367" s="177">
        <f t="shared" si="978"/>
        <v>5.892556509887896E-2</v>
      </c>
      <c r="CD367" s="27">
        <f t="shared" si="1075"/>
        <v>3840000</v>
      </c>
      <c r="CE367" s="28">
        <f t="shared" si="1076"/>
        <v>729600</v>
      </c>
      <c r="CF367" s="29">
        <f t="shared" si="1077"/>
        <v>4569600</v>
      </c>
      <c r="CG367" s="26">
        <v>1</v>
      </c>
      <c r="CH367" s="27">
        <v>3200000</v>
      </c>
      <c r="CI367" s="27">
        <v>2880000</v>
      </c>
      <c r="CJ367" s="148"/>
      <c r="CK367" s="148"/>
      <c r="CL367" s="143">
        <f t="shared" si="1042"/>
        <v>7.4432292756478682E-2</v>
      </c>
      <c r="CM367" s="27">
        <f t="shared" si="1043"/>
        <v>3040000</v>
      </c>
      <c r="CN367" s="27">
        <f t="shared" si="1044"/>
        <v>577600</v>
      </c>
      <c r="CO367" s="28">
        <f t="shared" si="1045"/>
        <v>3617600</v>
      </c>
      <c r="CP367" s="26">
        <v>1</v>
      </c>
      <c r="CQ367" s="27">
        <v>3200000</v>
      </c>
      <c r="CR367" s="27">
        <v>2880000</v>
      </c>
      <c r="CS367" s="148"/>
      <c r="CT367" s="148"/>
      <c r="CU367" s="143">
        <f t="shared" si="979"/>
        <v>7.4432292756478682E-2</v>
      </c>
      <c r="CV367" s="27">
        <f t="shared" si="1046"/>
        <v>3040000</v>
      </c>
      <c r="CW367" s="28">
        <f t="shared" si="1047"/>
        <v>577600</v>
      </c>
      <c r="CX367" s="29">
        <f t="shared" si="1048"/>
        <v>3617600</v>
      </c>
      <c r="CY367" s="26">
        <v>1</v>
      </c>
      <c r="CZ367" s="27">
        <v>3200000</v>
      </c>
      <c r="DA367" s="27">
        <v>2880000</v>
      </c>
      <c r="DB367" s="133"/>
      <c r="DC367" s="133"/>
      <c r="DD367" s="143">
        <f t="shared" si="980"/>
        <v>7.4432292756478682E-2</v>
      </c>
      <c r="DE367" s="27">
        <f t="shared" si="1049"/>
        <v>3040000</v>
      </c>
      <c r="DF367" s="27">
        <f t="shared" si="1050"/>
        <v>577600</v>
      </c>
      <c r="DG367" s="28">
        <f t="shared" si="1051"/>
        <v>3617600</v>
      </c>
      <c r="DH367" s="26">
        <v>1</v>
      </c>
      <c r="DI367" s="28">
        <v>3200000</v>
      </c>
      <c r="DJ367" s="28">
        <v>2880000</v>
      </c>
      <c r="DK367" s="182"/>
      <c r="DL367" s="177">
        <f t="shared" si="981"/>
        <v>7.4432292756478682E-2</v>
      </c>
      <c r="DM367" s="28">
        <f t="shared" si="1052"/>
        <v>3040000</v>
      </c>
      <c r="DN367" s="28">
        <f t="shared" si="1053"/>
        <v>577600</v>
      </c>
      <c r="DO367" s="30">
        <f t="shared" si="1054"/>
        <v>3617600</v>
      </c>
    </row>
    <row r="368" spans="1:119" ht="21" customHeight="1" x14ac:dyDescent="0.25">
      <c r="A368" s="66" t="s">
        <v>651</v>
      </c>
      <c r="B368" s="67" t="s">
        <v>545</v>
      </c>
      <c r="C368" s="68" t="s">
        <v>652</v>
      </c>
      <c r="D368" s="26">
        <v>1</v>
      </c>
      <c r="E368" s="27">
        <v>1500000</v>
      </c>
      <c r="F368" s="27">
        <v>1725000</v>
      </c>
      <c r="G368" s="148"/>
      <c r="H368" s="148"/>
      <c r="I368" s="143">
        <f t="shared" si="1005"/>
        <v>9.8666062491146164E-2</v>
      </c>
      <c r="J368" s="27">
        <f t="shared" si="972"/>
        <v>1612500</v>
      </c>
      <c r="K368" s="28">
        <f t="shared" si="1055"/>
        <v>306375</v>
      </c>
      <c r="L368" s="29">
        <f t="shared" si="982"/>
        <v>1918875</v>
      </c>
      <c r="M368" s="26">
        <v>1</v>
      </c>
      <c r="N368" s="27">
        <v>1500000</v>
      </c>
      <c r="O368" s="27">
        <v>1800000</v>
      </c>
      <c r="P368" s="148"/>
      <c r="Q368" s="148"/>
      <c r="R368" s="143">
        <f t="shared" si="1007"/>
        <v>0.12856486930664501</v>
      </c>
      <c r="S368" s="27">
        <f t="shared" si="1078"/>
        <v>1650000</v>
      </c>
      <c r="T368" s="28">
        <f t="shared" si="1056"/>
        <v>313500</v>
      </c>
      <c r="U368" s="30">
        <f t="shared" si="1057"/>
        <v>1963500</v>
      </c>
      <c r="V368" s="26">
        <v>1</v>
      </c>
      <c r="W368" s="27">
        <v>1500000</v>
      </c>
      <c r="X368" s="27">
        <v>1680000</v>
      </c>
      <c r="Y368" s="145"/>
      <c r="Z368" s="145"/>
      <c r="AA368" s="143">
        <f t="shared" si="1011"/>
        <v>8.0049824285269536E-2</v>
      </c>
      <c r="AB368" s="27">
        <f t="shared" si="1058"/>
        <v>1590000</v>
      </c>
      <c r="AC368" s="28">
        <f t="shared" si="1059"/>
        <v>302100</v>
      </c>
      <c r="AD368" s="29">
        <f t="shared" si="1060"/>
        <v>1892100</v>
      </c>
      <c r="AE368" s="26">
        <v>1</v>
      </c>
      <c r="AF368" s="27">
        <v>1500000</v>
      </c>
      <c r="AG368" s="27">
        <v>1740000</v>
      </c>
      <c r="AH368" s="145"/>
      <c r="AI368" s="145"/>
      <c r="AJ368" s="143">
        <f t="shared" si="973"/>
        <v>0.10475656017578482</v>
      </c>
      <c r="AK368" s="27">
        <f t="shared" si="1061"/>
        <v>1620000</v>
      </c>
      <c r="AL368" s="28">
        <f t="shared" si="1016"/>
        <v>307800</v>
      </c>
      <c r="AM368" s="30">
        <f t="shared" si="1062"/>
        <v>1927800</v>
      </c>
      <c r="AN368" s="26">
        <v>1</v>
      </c>
      <c r="AO368" s="27">
        <v>1500000</v>
      </c>
      <c r="AP368" s="27">
        <v>1800000</v>
      </c>
      <c r="AQ368" s="145"/>
      <c r="AR368" s="145"/>
      <c r="AS368" s="143">
        <f t="shared" si="974"/>
        <v>0.12856486930664501</v>
      </c>
      <c r="AT368" s="27">
        <f t="shared" si="1063"/>
        <v>1650000</v>
      </c>
      <c r="AU368" s="28">
        <f t="shared" si="1064"/>
        <v>313500</v>
      </c>
      <c r="AV368" s="30">
        <f t="shared" si="1065"/>
        <v>1963500</v>
      </c>
      <c r="AW368" s="26">
        <v>1</v>
      </c>
      <c r="AX368" s="27">
        <v>1500000</v>
      </c>
      <c r="AY368" s="27">
        <v>2160000</v>
      </c>
      <c r="AZ368" s="145"/>
      <c r="BA368" s="145"/>
      <c r="BB368" s="143">
        <f t="shared" si="975"/>
        <v>0.25502211780498435</v>
      </c>
      <c r="BC368" s="27">
        <f t="shared" si="1066"/>
        <v>1830000</v>
      </c>
      <c r="BD368" s="27">
        <f t="shared" si="1067"/>
        <v>347700</v>
      </c>
      <c r="BE368" s="27">
        <f t="shared" si="1068"/>
        <v>2177700</v>
      </c>
      <c r="BF368" s="26">
        <v>1</v>
      </c>
      <c r="BG368" s="27">
        <v>1200000</v>
      </c>
      <c r="BH368" s="27">
        <v>1320000</v>
      </c>
      <c r="BI368" s="145"/>
      <c r="BJ368" s="145"/>
      <c r="BK368" s="143">
        <f t="shared" si="976"/>
        <v>6.7343502970147379E-2</v>
      </c>
      <c r="BL368" s="27">
        <f t="shared" si="1069"/>
        <v>1260000</v>
      </c>
      <c r="BM368" s="27">
        <f t="shared" si="1070"/>
        <v>239400</v>
      </c>
      <c r="BN368" s="28">
        <f t="shared" si="1071"/>
        <v>1499400</v>
      </c>
      <c r="BO368" s="26">
        <v>1</v>
      </c>
      <c r="BP368" s="27">
        <v>1200000</v>
      </c>
      <c r="BQ368" s="27">
        <v>1104000</v>
      </c>
      <c r="BR368" s="175"/>
      <c r="BS368" s="175"/>
      <c r="BT368" s="143">
        <f t="shared" si="977"/>
        <v>5.8925565098878953E-2</v>
      </c>
      <c r="BU368" s="27">
        <f t="shared" si="1072"/>
        <v>1152000</v>
      </c>
      <c r="BV368" s="28">
        <f t="shared" si="1073"/>
        <v>218880</v>
      </c>
      <c r="BW368" s="30">
        <f t="shared" si="1074"/>
        <v>1370880</v>
      </c>
      <c r="BX368" s="26">
        <v>1</v>
      </c>
      <c r="BY368" s="28">
        <v>1200000</v>
      </c>
      <c r="BZ368" s="28">
        <v>1104000</v>
      </c>
      <c r="CA368" s="156"/>
      <c r="CB368" s="156"/>
      <c r="CC368" s="177">
        <f t="shared" si="978"/>
        <v>5.8925565098878953E-2</v>
      </c>
      <c r="CD368" s="27">
        <f t="shared" si="1075"/>
        <v>1152000</v>
      </c>
      <c r="CE368" s="28">
        <f t="shared" si="1076"/>
        <v>218880</v>
      </c>
      <c r="CF368" s="29">
        <f t="shared" si="1077"/>
        <v>1370880</v>
      </c>
      <c r="CG368" s="26">
        <v>1</v>
      </c>
      <c r="CH368" s="27">
        <v>960000</v>
      </c>
      <c r="CI368" s="27">
        <v>864000</v>
      </c>
      <c r="CJ368" s="148"/>
      <c r="CK368" s="148"/>
      <c r="CL368" s="143">
        <f t="shared" si="1042"/>
        <v>7.4432292756478682E-2</v>
      </c>
      <c r="CM368" s="27">
        <f t="shared" si="1043"/>
        <v>912000</v>
      </c>
      <c r="CN368" s="27">
        <f t="shared" si="1044"/>
        <v>173280</v>
      </c>
      <c r="CO368" s="28">
        <f t="shared" si="1045"/>
        <v>1085280</v>
      </c>
      <c r="CP368" s="26">
        <v>1</v>
      </c>
      <c r="CQ368" s="27">
        <v>960000</v>
      </c>
      <c r="CR368" s="27">
        <v>864000</v>
      </c>
      <c r="CS368" s="148"/>
      <c r="CT368" s="148"/>
      <c r="CU368" s="143">
        <f t="shared" si="979"/>
        <v>7.4432292756478682E-2</v>
      </c>
      <c r="CV368" s="27">
        <f t="shared" si="1046"/>
        <v>912000</v>
      </c>
      <c r="CW368" s="28">
        <f t="shared" si="1047"/>
        <v>173280</v>
      </c>
      <c r="CX368" s="29">
        <f t="shared" si="1048"/>
        <v>1085280</v>
      </c>
      <c r="CY368" s="26">
        <v>1</v>
      </c>
      <c r="CZ368" s="27">
        <v>960000</v>
      </c>
      <c r="DA368" s="27">
        <v>864000</v>
      </c>
      <c r="DB368" s="133"/>
      <c r="DC368" s="133"/>
      <c r="DD368" s="143">
        <f t="shared" si="980"/>
        <v>7.4432292756478682E-2</v>
      </c>
      <c r="DE368" s="27">
        <f t="shared" si="1049"/>
        <v>912000</v>
      </c>
      <c r="DF368" s="27">
        <f t="shared" si="1050"/>
        <v>173280</v>
      </c>
      <c r="DG368" s="28">
        <f t="shared" si="1051"/>
        <v>1085280</v>
      </c>
      <c r="DH368" s="26">
        <v>1</v>
      </c>
      <c r="DI368" s="28">
        <v>960000</v>
      </c>
      <c r="DJ368" s="28">
        <v>864000</v>
      </c>
      <c r="DK368" s="182"/>
      <c r="DL368" s="177">
        <f t="shared" si="981"/>
        <v>7.4432292756478682E-2</v>
      </c>
      <c r="DM368" s="28">
        <f t="shared" si="1052"/>
        <v>912000</v>
      </c>
      <c r="DN368" s="28">
        <f t="shared" si="1053"/>
        <v>173280</v>
      </c>
      <c r="DO368" s="30">
        <f t="shared" si="1054"/>
        <v>1085280</v>
      </c>
    </row>
    <row r="369" spans="1:119" ht="21" customHeight="1" x14ac:dyDescent="0.25">
      <c r="A369" s="66" t="s">
        <v>653</v>
      </c>
      <c r="B369" s="67" t="s">
        <v>545</v>
      </c>
      <c r="C369" s="68" t="s">
        <v>654</v>
      </c>
      <c r="D369" s="26">
        <v>1</v>
      </c>
      <c r="E369" s="27">
        <v>2000000</v>
      </c>
      <c r="F369" s="27">
        <v>2300000</v>
      </c>
      <c r="G369" s="148"/>
      <c r="H369" s="148"/>
      <c r="I369" s="143">
        <f t="shared" si="1005"/>
        <v>9.8666062491146164E-2</v>
      </c>
      <c r="J369" s="27">
        <f t="shared" si="972"/>
        <v>2150000</v>
      </c>
      <c r="K369" s="28">
        <f t="shared" si="1055"/>
        <v>408500</v>
      </c>
      <c r="L369" s="29">
        <f t="shared" si="982"/>
        <v>2558500</v>
      </c>
      <c r="M369" s="26">
        <v>1</v>
      </c>
      <c r="N369" s="27">
        <v>2000000</v>
      </c>
      <c r="O369" s="27">
        <v>2400000</v>
      </c>
      <c r="P369" s="148"/>
      <c r="Q369" s="148"/>
      <c r="R369" s="143">
        <f t="shared" si="1007"/>
        <v>0.12856486930664501</v>
      </c>
      <c r="S369" s="27">
        <f t="shared" si="1078"/>
        <v>2200000</v>
      </c>
      <c r="T369" s="28">
        <f t="shared" si="1056"/>
        <v>418000</v>
      </c>
      <c r="U369" s="30">
        <f t="shared" si="1057"/>
        <v>2618000</v>
      </c>
      <c r="V369" s="26">
        <v>1</v>
      </c>
      <c r="W369" s="27">
        <v>2000000</v>
      </c>
      <c r="X369" s="27">
        <v>2240000</v>
      </c>
      <c r="Y369" s="145"/>
      <c r="Z369" s="145"/>
      <c r="AA369" s="143">
        <f t="shared" si="1011"/>
        <v>8.0049824285269522E-2</v>
      </c>
      <c r="AB369" s="27">
        <f t="shared" si="1058"/>
        <v>2120000</v>
      </c>
      <c r="AC369" s="28">
        <f t="shared" si="1059"/>
        <v>402800</v>
      </c>
      <c r="AD369" s="29">
        <f t="shared" si="1060"/>
        <v>2522800</v>
      </c>
      <c r="AE369" s="26">
        <v>1</v>
      </c>
      <c r="AF369" s="27">
        <v>2000000</v>
      </c>
      <c r="AG369" s="27">
        <v>2320000</v>
      </c>
      <c r="AH369" s="145"/>
      <c r="AI369" s="145"/>
      <c r="AJ369" s="143">
        <f t="shared" si="973"/>
        <v>0.10475656017578482</v>
      </c>
      <c r="AK369" s="27">
        <f t="shared" si="1061"/>
        <v>2160000</v>
      </c>
      <c r="AL369" s="28">
        <f t="shared" si="1016"/>
        <v>410400</v>
      </c>
      <c r="AM369" s="30">
        <f t="shared" si="1062"/>
        <v>2570400</v>
      </c>
      <c r="AN369" s="26">
        <v>1</v>
      </c>
      <c r="AO369" s="27">
        <v>2000000</v>
      </c>
      <c r="AP369" s="27">
        <v>2400000</v>
      </c>
      <c r="AQ369" s="145"/>
      <c r="AR369" s="145"/>
      <c r="AS369" s="143">
        <f t="shared" si="974"/>
        <v>0.12856486930664501</v>
      </c>
      <c r="AT369" s="27">
        <f t="shared" si="1063"/>
        <v>2200000</v>
      </c>
      <c r="AU369" s="28">
        <f t="shared" si="1064"/>
        <v>418000</v>
      </c>
      <c r="AV369" s="30">
        <f t="shared" si="1065"/>
        <v>2618000</v>
      </c>
      <c r="AW369" s="26">
        <v>1</v>
      </c>
      <c r="AX369" s="27">
        <v>2000000</v>
      </c>
      <c r="AY369" s="27">
        <v>2880000</v>
      </c>
      <c r="AZ369" s="145"/>
      <c r="BA369" s="145"/>
      <c r="BB369" s="143">
        <f t="shared" si="975"/>
        <v>0.25502211780498435</v>
      </c>
      <c r="BC369" s="27">
        <f t="shared" si="1066"/>
        <v>2440000</v>
      </c>
      <c r="BD369" s="27">
        <f t="shared" si="1067"/>
        <v>463600</v>
      </c>
      <c r="BE369" s="27">
        <f t="shared" si="1068"/>
        <v>2903600</v>
      </c>
      <c r="BF369" s="26">
        <v>1</v>
      </c>
      <c r="BG369" s="27">
        <v>1600000</v>
      </c>
      <c r="BH369" s="27">
        <v>1760000</v>
      </c>
      <c r="BI369" s="145"/>
      <c r="BJ369" s="145"/>
      <c r="BK369" s="143">
        <f t="shared" si="976"/>
        <v>6.7343502970147379E-2</v>
      </c>
      <c r="BL369" s="27">
        <f t="shared" si="1069"/>
        <v>1680000</v>
      </c>
      <c r="BM369" s="27">
        <f t="shared" si="1070"/>
        <v>319200</v>
      </c>
      <c r="BN369" s="28">
        <f t="shared" si="1071"/>
        <v>1999200</v>
      </c>
      <c r="BO369" s="26">
        <v>1</v>
      </c>
      <c r="BP369" s="27">
        <v>1600000</v>
      </c>
      <c r="BQ369" s="27">
        <v>1472000</v>
      </c>
      <c r="BR369" s="175"/>
      <c r="BS369" s="175"/>
      <c r="BT369" s="143">
        <f t="shared" si="977"/>
        <v>5.892556509887896E-2</v>
      </c>
      <c r="BU369" s="27">
        <f t="shared" si="1072"/>
        <v>1536000</v>
      </c>
      <c r="BV369" s="28">
        <f t="shared" si="1073"/>
        <v>291840</v>
      </c>
      <c r="BW369" s="30">
        <f t="shared" si="1074"/>
        <v>1827840</v>
      </c>
      <c r="BX369" s="26">
        <v>1</v>
      </c>
      <c r="BY369" s="28">
        <v>1600000</v>
      </c>
      <c r="BZ369" s="28">
        <v>1472000</v>
      </c>
      <c r="CA369" s="156"/>
      <c r="CB369" s="156"/>
      <c r="CC369" s="177">
        <f t="shared" si="978"/>
        <v>5.892556509887896E-2</v>
      </c>
      <c r="CD369" s="27">
        <f t="shared" si="1075"/>
        <v>1536000</v>
      </c>
      <c r="CE369" s="28">
        <f t="shared" si="1076"/>
        <v>291840</v>
      </c>
      <c r="CF369" s="29">
        <f t="shared" si="1077"/>
        <v>1827840</v>
      </c>
      <c r="CG369" s="26">
        <v>1</v>
      </c>
      <c r="CH369" s="27">
        <v>1280000</v>
      </c>
      <c r="CI369" s="27">
        <v>1152000</v>
      </c>
      <c r="CJ369" s="148"/>
      <c r="CK369" s="148"/>
      <c r="CL369" s="143">
        <f t="shared" si="1042"/>
        <v>7.4432292756478696E-2</v>
      </c>
      <c r="CM369" s="27">
        <f t="shared" si="1043"/>
        <v>1216000</v>
      </c>
      <c r="CN369" s="27">
        <f t="shared" si="1044"/>
        <v>231040</v>
      </c>
      <c r="CO369" s="28">
        <f t="shared" si="1045"/>
        <v>1447040</v>
      </c>
      <c r="CP369" s="26">
        <v>1</v>
      </c>
      <c r="CQ369" s="27">
        <v>1280000</v>
      </c>
      <c r="CR369" s="27">
        <v>1152000</v>
      </c>
      <c r="CS369" s="148"/>
      <c r="CT369" s="148"/>
      <c r="CU369" s="143">
        <f t="shared" si="979"/>
        <v>7.4432292756478696E-2</v>
      </c>
      <c r="CV369" s="27">
        <f t="shared" si="1046"/>
        <v>1216000</v>
      </c>
      <c r="CW369" s="28">
        <f t="shared" si="1047"/>
        <v>231040</v>
      </c>
      <c r="CX369" s="29">
        <f t="shared" si="1048"/>
        <v>1447040</v>
      </c>
      <c r="CY369" s="26">
        <v>1</v>
      </c>
      <c r="CZ369" s="27">
        <v>1280000</v>
      </c>
      <c r="DA369" s="27">
        <v>1152000</v>
      </c>
      <c r="DB369" s="133"/>
      <c r="DC369" s="133"/>
      <c r="DD369" s="143">
        <f t="shared" si="980"/>
        <v>7.4432292756478696E-2</v>
      </c>
      <c r="DE369" s="27">
        <f t="shared" si="1049"/>
        <v>1216000</v>
      </c>
      <c r="DF369" s="27">
        <f t="shared" si="1050"/>
        <v>231040</v>
      </c>
      <c r="DG369" s="28">
        <f t="shared" si="1051"/>
        <v>1447040</v>
      </c>
      <c r="DH369" s="26">
        <v>1</v>
      </c>
      <c r="DI369" s="28">
        <v>1280000</v>
      </c>
      <c r="DJ369" s="28">
        <v>1152000</v>
      </c>
      <c r="DK369" s="182"/>
      <c r="DL369" s="177">
        <f t="shared" si="981"/>
        <v>7.4432292756478696E-2</v>
      </c>
      <c r="DM369" s="28">
        <f t="shared" si="1052"/>
        <v>1216000</v>
      </c>
      <c r="DN369" s="28">
        <f t="shared" si="1053"/>
        <v>231040</v>
      </c>
      <c r="DO369" s="30">
        <f t="shared" si="1054"/>
        <v>1447040</v>
      </c>
    </row>
    <row r="370" spans="1:119" ht="21" customHeight="1" x14ac:dyDescent="0.25">
      <c r="A370" s="66" t="s">
        <v>655</v>
      </c>
      <c r="B370" s="67" t="s">
        <v>545</v>
      </c>
      <c r="C370" s="68" t="s">
        <v>656</v>
      </c>
      <c r="D370" s="26">
        <v>1</v>
      </c>
      <c r="E370" s="27">
        <v>2000000</v>
      </c>
      <c r="F370" s="27">
        <v>2300000</v>
      </c>
      <c r="G370" s="148"/>
      <c r="H370" s="148"/>
      <c r="I370" s="143">
        <f t="shared" si="1005"/>
        <v>9.8666062491146164E-2</v>
      </c>
      <c r="J370" s="27">
        <f t="shared" si="972"/>
        <v>2150000</v>
      </c>
      <c r="K370" s="28">
        <f t="shared" si="1055"/>
        <v>408500</v>
      </c>
      <c r="L370" s="29">
        <f t="shared" si="982"/>
        <v>2558500</v>
      </c>
      <c r="M370" s="26">
        <v>1</v>
      </c>
      <c r="N370" s="27">
        <v>2000000</v>
      </c>
      <c r="O370" s="27">
        <v>2400000</v>
      </c>
      <c r="P370" s="148"/>
      <c r="Q370" s="148"/>
      <c r="R370" s="143">
        <f t="shared" si="1007"/>
        <v>0.12856486930664501</v>
      </c>
      <c r="S370" s="27">
        <f t="shared" si="1078"/>
        <v>2200000</v>
      </c>
      <c r="T370" s="28">
        <f t="shared" si="1056"/>
        <v>418000</v>
      </c>
      <c r="U370" s="30">
        <f t="shared" si="1057"/>
        <v>2618000</v>
      </c>
      <c r="V370" s="26">
        <v>1</v>
      </c>
      <c r="W370" s="27">
        <v>2000000</v>
      </c>
      <c r="X370" s="27">
        <v>2240000</v>
      </c>
      <c r="Y370" s="145"/>
      <c r="Z370" s="145"/>
      <c r="AA370" s="143">
        <f t="shared" si="1011"/>
        <v>8.0049824285269522E-2</v>
      </c>
      <c r="AB370" s="27">
        <f t="shared" si="1058"/>
        <v>2120000</v>
      </c>
      <c r="AC370" s="28">
        <f t="shared" si="1059"/>
        <v>402800</v>
      </c>
      <c r="AD370" s="29">
        <f t="shared" si="1060"/>
        <v>2522800</v>
      </c>
      <c r="AE370" s="26">
        <v>1</v>
      </c>
      <c r="AF370" s="27">
        <v>2000000</v>
      </c>
      <c r="AG370" s="27">
        <v>2320000</v>
      </c>
      <c r="AH370" s="145"/>
      <c r="AI370" s="145"/>
      <c r="AJ370" s="143">
        <f t="shared" si="973"/>
        <v>0.10475656017578482</v>
      </c>
      <c r="AK370" s="27">
        <f t="shared" si="1061"/>
        <v>2160000</v>
      </c>
      <c r="AL370" s="28">
        <f t="shared" si="1016"/>
        <v>410400</v>
      </c>
      <c r="AM370" s="30">
        <f t="shared" si="1062"/>
        <v>2570400</v>
      </c>
      <c r="AN370" s="26">
        <v>1</v>
      </c>
      <c r="AO370" s="27">
        <v>2000000</v>
      </c>
      <c r="AP370" s="27">
        <v>2400000</v>
      </c>
      <c r="AQ370" s="145"/>
      <c r="AR370" s="145"/>
      <c r="AS370" s="143">
        <f t="shared" si="974"/>
        <v>0.12856486930664501</v>
      </c>
      <c r="AT370" s="27">
        <f t="shared" si="1063"/>
        <v>2200000</v>
      </c>
      <c r="AU370" s="28">
        <f t="shared" si="1064"/>
        <v>418000</v>
      </c>
      <c r="AV370" s="30">
        <f t="shared" si="1065"/>
        <v>2618000</v>
      </c>
      <c r="AW370" s="26">
        <v>1</v>
      </c>
      <c r="AX370" s="27">
        <v>2000000</v>
      </c>
      <c r="AY370" s="27">
        <v>2880000</v>
      </c>
      <c r="AZ370" s="145"/>
      <c r="BA370" s="145"/>
      <c r="BB370" s="143">
        <f t="shared" si="975"/>
        <v>0.25502211780498435</v>
      </c>
      <c r="BC370" s="27">
        <f t="shared" si="1066"/>
        <v>2440000</v>
      </c>
      <c r="BD370" s="27">
        <f t="shared" si="1067"/>
        <v>463600</v>
      </c>
      <c r="BE370" s="27">
        <f t="shared" si="1068"/>
        <v>2903600</v>
      </c>
      <c r="BF370" s="26">
        <v>1</v>
      </c>
      <c r="BG370" s="27">
        <v>1600000</v>
      </c>
      <c r="BH370" s="27">
        <v>1760000</v>
      </c>
      <c r="BI370" s="145"/>
      <c r="BJ370" s="145"/>
      <c r="BK370" s="143">
        <f t="shared" si="976"/>
        <v>6.7343502970147379E-2</v>
      </c>
      <c r="BL370" s="27">
        <f t="shared" si="1069"/>
        <v>1680000</v>
      </c>
      <c r="BM370" s="27">
        <f t="shared" si="1070"/>
        <v>319200</v>
      </c>
      <c r="BN370" s="28">
        <f t="shared" si="1071"/>
        <v>1999200</v>
      </c>
      <c r="BO370" s="26">
        <v>1</v>
      </c>
      <c r="BP370" s="27">
        <v>1600000</v>
      </c>
      <c r="BQ370" s="27">
        <v>1472000</v>
      </c>
      <c r="BR370" s="175"/>
      <c r="BS370" s="175"/>
      <c r="BT370" s="143">
        <f t="shared" si="977"/>
        <v>5.892556509887896E-2</v>
      </c>
      <c r="BU370" s="27">
        <f t="shared" si="1072"/>
        <v>1536000</v>
      </c>
      <c r="BV370" s="28">
        <f t="shared" si="1073"/>
        <v>291840</v>
      </c>
      <c r="BW370" s="30">
        <f t="shared" si="1074"/>
        <v>1827840</v>
      </c>
      <c r="BX370" s="26">
        <v>1</v>
      </c>
      <c r="BY370" s="28">
        <v>1600000</v>
      </c>
      <c r="BZ370" s="28">
        <v>1472000</v>
      </c>
      <c r="CA370" s="156"/>
      <c r="CB370" s="156"/>
      <c r="CC370" s="177">
        <f t="shared" si="978"/>
        <v>5.892556509887896E-2</v>
      </c>
      <c r="CD370" s="27">
        <f t="shared" si="1075"/>
        <v>1536000</v>
      </c>
      <c r="CE370" s="28">
        <f t="shared" si="1076"/>
        <v>291840</v>
      </c>
      <c r="CF370" s="29">
        <f t="shared" si="1077"/>
        <v>1827840</v>
      </c>
      <c r="CG370" s="26">
        <v>1</v>
      </c>
      <c r="CH370" s="27">
        <v>1280000</v>
      </c>
      <c r="CI370" s="27">
        <v>1152000</v>
      </c>
      <c r="CJ370" s="148"/>
      <c r="CK370" s="148"/>
      <c r="CL370" s="143">
        <f t="shared" si="1042"/>
        <v>7.4432292756478696E-2</v>
      </c>
      <c r="CM370" s="27">
        <f t="shared" si="1043"/>
        <v>1216000</v>
      </c>
      <c r="CN370" s="27">
        <f t="shared" si="1044"/>
        <v>231040</v>
      </c>
      <c r="CO370" s="28">
        <f t="shared" si="1045"/>
        <v>1447040</v>
      </c>
      <c r="CP370" s="26">
        <v>1</v>
      </c>
      <c r="CQ370" s="27">
        <v>1280000</v>
      </c>
      <c r="CR370" s="27">
        <v>1152000</v>
      </c>
      <c r="CS370" s="148"/>
      <c r="CT370" s="148"/>
      <c r="CU370" s="143">
        <f t="shared" si="979"/>
        <v>7.4432292756478696E-2</v>
      </c>
      <c r="CV370" s="27">
        <f t="shared" si="1046"/>
        <v>1216000</v>
      </c>
      <c r="CW370" s="28">
        <f t="shared" si="1047"/>
        <v>231040</v>
      </c>
      <c r="CX370" s="29">
        <f t="shared" si="1048"/>
        <v>1447040</v>
      </c>
      <c r="CY370" s="26">
        <v>1</v>
      </c>
      <c r="CZ370" s="27">
        <v>1280000</v>
      </c>
      <c r="DA370" s="27">
        <v>1152000</v>
      </c>
      <c r="DB370" s="133"/>
      <c r="DC370" s="133"/>
      <c r="DD370" s="143">
        <f t="shared" si="980"/>
        <v>7.4432292756478696E-2</v>
      </c>
      <c r="DE370" s="27">
        <f t="shared" si="1049"/>
        <v>1216000</v>
      </c>
      <c r="DF370" s="27">
        <f t="shared" si="1050"/>
        <v>231040</v>
      </c>
      <c r="DG370" s="28">
        <f t="shared" si="1051"/>
        <v>1447040</v>
      </c>
      <c r="DH370" s="26">
        <v>1</v>
      </c>
      <c r="DI370" s="28">
        <v>1280000</v>
      </c>
      <c r="DJ370" s="28">
        <v>1152000</v>
      </c>
      <c r="DK370" s="182"/>
      <c r="DL370" s="177">
        <f t="shared" si="981"/>
        <v>7.4432292756478696E-2</v>
      </c>
      <c r="DM370" s="28">
        <f t="shared" si="1052"/>
        <v>1216000</v>
      </c>
      <c r="DN370" s="28">
        <f t="shared" si="1053"/>
        <v>231040</v>
      </c>
      <c r="DO370" s="30">
        <f t="shared" si="1054"/>
        <v>1447040</v>
      </c>
    </row>
    <row r="371" spans="1:119" ht="21" customHeight="1" x14ac:dyDescent="0.25">
      <c r="A371" s="66" t="s">
        <v>657</v>
      </c>
      <c r="B371" s="67" t="s">
        <v>545</v>
      </c>
      <c r="C371" s="68" t="s">
        <v>658</v>
      </c>
      <c r="D371" s="26">
        <v>1</v>
      </c>
      <c r="E371" s="27">
        <v>1500000</v>
      </c>
      <c r="F371" s="27">
        <v>1725000</v>
      </c>
      <c r="G371" s="148"/>
      <c r="H371" s="148"/>
      <c r="I371" s="143">
        <f t="shared" si="1005"/>
        <v>9.8666062491146164E-2</v>
      </c>
      <c r="J371" s="27">
        <f t="shared" si="972"/>
        <v>1612500</v>
      </c>
      <c r="K371" s="28">
        <f t="shared" si="1055"/>
        <v>306375</v>
      </c>
      <c r="L371" s="29">
        <f t="shared" si="982"/>
        <v>1918875</v>
      </c>
      <c r="M371" s="26">
        <v>1</v>
      </c>
      <c r="N371" s="27">
        <v>1500000</v>
      </c>
      <c r="O371" s="27">
        <v>1800000</v>
      </c>
      <c r="P371" s="148"/>
      <c r="Q371" s="148"/>
      <c r="R371" s="143">
        <f t="shared" si="1007"/>
        <v>0.12856486930664501</v>
      </c>
      <c r="S371" s="27">
        <f t="shared" si="1078"/>
        <v>1650000</v>
      </c>
      <c r="T371" s="28">
        <f t="shared" si="1056"/>
        <v>313500</v>
      </c>
      <c r="U371" s="30">
        <f t="shared" si="1057"/>
        <v>1963500</v>
      </c>
      <c r="V371" s="26">
        <v>1</v>
      </c>
      <c r="W371" s="27">
        <v>1500000</v>
      </c>
      <c r="X371" s="27">
        <v>1680000</v>
      </c>
      <c r="Y371" s="145"/>
      <c r="Z371" s="145"/>
      <c r="AA371" s="143">
        <f t="shared" si="1011"/>
        <v>8.0049824285269536E-2</v>
      </c>
      <c r="AB371" s="27">
        <f t="shared" si="1058"/>
        <v>1590000</v>
      </c>
      <c r="AC371" s="28">
        <f t="shared" si="1059"/>
        <v>302100</v>
      </c>
      <c r="AD371" s="29">
        <f t="shared" si="1060"/>
        <v>1892100</v>
      </c>
      <c r="AE371" s="26">
        <v>1</v>
      </c>
      <c r="AF371" s="27">
        <v>1500000</v>
      </c>
      <c r="AG371" s="27">
        <v>1740000</v>
      </c>
      <c r="AH371" s="145"/>
      <c r="AI371" s="145"/>
      <c r="AJ371" s="143">
        <f t="shared" si="973"/>
        <v>0.10475656017578482</v>
      </c>
      <c r="AK371" s="27">
        <f t="shared" si="1061"/>
        <v>1620000</v>
      </c>
      <c r="AL371" s="28">
        <f t="shared" si="1016"/>
        <v>307800</v>
      </c>
      <c r="AM371" s="30">
        <f t="shared" si="1062"/>
        <v>1927800</v>
      </c>
      <c r="AN371" s="26">
        <v>1</v>
      </c>
      <c r="AO371" s="27">
        <v>1500000</v>
      </c>
      <c r="AP371" s="27">
        <v>1800000</v>
      </c>
      <c r="AQ371" s="145"/>
      <c r="AR371" s="145"/>
      <c r="AS371" s="143">
        <f t="shared" si="974"/>
        <v>0.12856486930664501</v>
      </c>
      <c r="AT371" s="27">
        <f t="shared" si="1063"/>
        <v>1650000</v>
      </c>
      <c r="AU371" s="28">
        <f t="shared" si="1064"/>
        <v>313500</v>
      </c>
      <c r="AV371" s="30">
        <f t="shared" si="1065"/>
        <v>1963500</v>
      </c>
      <c r="AW371" s="26">
        <v>1</v>
      </c>
      <c r="AX371" s="27">
        <v>1500000</v>
      </c>
      <c r="AY371" s="27">
        <v>2160000</v>
      </c>
      <c r="AZ371" s="145"/>
      <c r="BA371" s="145"/>
      <c r="BB371" s="143">
        <f t="shared" si="975"/>
        <v>0.25502211780498435</v>
      </c>
      <c r="BC371" s="27">
        <f t="shared" si="1066"/>
        <v>1830000</v>
      </c>
      <c r="BD371" s="27">
        <f t="shared" si="1067"/>
        <v>347700</v>
      </c>
      <c r="BE371" s="27">
        <f t="shared" si="1068"/>
        <v>2177700</v>
      </c>
      <c r="BF371" s="26">
        <v>1</v>
      </c>
      <c r="BG371" s="27">
        <v>1200000</v>
      </c>
      <c r="BH371" s="27">
        <v>1320000</v>
      </c>
      <c r="BI371" s="145"/>
      <c r="BJ371" s="145"/>
      <c r="BK371" s="143">
        <f t="shared" si="976"/>
        <v>6.7343502970147379E-2</v>
      </c>
      <c r="BL371" s="27">
        <f t="shared" si="1069"/>
        <v>1260000</v>
      </c>
      <c r="BM371" s="27">
        <f t="shared" si="1070"/>
        <v>239400</v>
      </c>
      <c r="BN371" s="28">
        <f t="shared" si="1071"/>
        <v>1499400</v>
      </c>
      <c r="BO371" s="26">
        <v>1</v>
      </c>
      <c r="BP371" s="27">
        <v>1200000</v>
      </c>
      <c r="BQ371" s="27">
        <v>1104000</v>
      </c>
      <c r="BR371" s="175"/>
      <c r="BS371" s="175"/>
      <c r="BT371" s="143">
        <f t="shared" si="977"/>
        <v>5.8925565098878953E-2</v>
      </c>
      <c r="BU371" s="27">
        <f t="shared" si="1072"/>
        <v>1152000</v>
      </c>
      <c r="BV371" s="28">
        <f t="shared" si="1073"/>
        <v>218880</v>
      </c>
      <c r="BW371" s="30">
        <f t="shared" si="1074"/>
        <v>1370880</v>
      </c>
      <c r="BX371" s="26">
        <v>1</v>
      </c>
      <c r="BY371" s="28">
        <v>1200000</v>
      </c>
      <c r="BZ371" s="28">
        <v>1104000</v>
      </c>
      <c r="CA371" s="156"/>
      <c r="CB371" s="156"/>
      <c r="CC371" s="177">
        <f t="shared" si="978"/>
        <v>5.8925565098878953E-2</v>
      </c>
      <c r="CD371" s="27">
        <f t="shared" si="1075"/>
        <v>1152000</v>
      </c>
      <c r="CE371" s="28">
        <f t="shared" si="1076"/>
        <v>218880</v>
      </c>
      <c r="CF371" s="29">
        <f t="shared" si="1077"/>
        <v>1370880</v>
      </c>
      <c r="CG371" s="26">
        <v>1</v>
      </c>
      <c r="CH371" s="27">
        <v>960000</v>
      </c>
      <c r="CI371" s="27">
        <v>864000</v>
      </c>
      <c r="CJ371" s="148"/>
      <c r="CK371" s="148"/>
      <c r="CL371" s="143">
        <f t="shared" si="1042"/>
        <v>7.4432292756478682E-2</v>
      </c>
      <c r="CM371" s="27">
        <f t="shared" si="1043"/>
        <v>912000</v>
      </c>
      <c r="CN371" s="27">
        <f t="shared" si="1044"/>
        <v>173280</v>
      </c>
      <c r="CO371" s="28">
        <f t="shared" si="1045"/>
        <v>1085280</v>
      </c>
      <c r="CP371" s="26">
        <v>1</v>
      </c>
      <c r="CQ371" s="27">
        <v>960000</v>
      </c>
      <c r="CR371" s="27">
        <v>864000</v>
      </c>
      <c r="CS371" s="148"/>
      <c r="CT371" s="148"/>
      <c r="CU371" s="143">
        <f t="shared" si="979"/>
        <v>7.4432292756478682E-2</v>
      </c>
      <c r="CV371" s="27">
        <f t="shared" si="1046"/>
        <v>912000</v>
      </c>
      <c r="CW371" s="28">
        <f t="shared" si="1047"/>
        <v>173280</v>
      </c>
      <c r="CX371" s="29">
        <f t="shared" si="1048"/>
        <v>1085280</v>
      </c>
      <c r="CY371" s="26">
        <v>1</v>
      </c>
      <c r="CZ371" s="27">
        <v>960000</v>
      </c>
      <c r="DA371" s="27">
        <v>864000</v>
      </c>
      <c r="DB371" s="133"/>
      <c r="DC371" s="133"/>
      <c r="DD371" s="143">
        <f t="shared" si="980"/>
        <v>7.4432292756478682E-2</v>
      </c>
      <c r="DE371" s="27">
        <f t="shared" si="1049"/>
        <v>912000</v>
      </c>
      <c r="DF371" s="27">
        <f t="shared" si="1050"/>
        <v>173280</v>
      </c>
      <c r="DG371" s="28">
        <f t="shared" si="1051"/>
        <v>1085280</v>
      </c>
      <c r="DH371" s="26">
        <v>1</v>
      </c>
      <c r="DI371" s="28">
        <v>960000</v>
      </c>
      <c r="DJ371" s="28">
        <v>864000</v>
      </c>
      <c r="DK371" s="182"/>
      <c r="DL371" s="177">
        <f t="shared" si="981"/>
        <v>7.4432292756478682E-2</v>
      </c>
      <c r="DM371" s="28">
        <f t="shared" si="1052"/>
        <v>912000</v>
      </c>
      <c r="DN371" s="28">
        <f t="shared" si="1053"/>
        <v>173280</v>
      </c>
      <c r="DO371" s="30">
        <f t="shared" si="1054"/>
        <v>1085280</v>
      </c>
    </row>
    <row r="372" spans="1:119" ht="21" customHeight="1" x14ac:dyDescent="0.25">
      <c r="A372" s="66" t="s">
        <v>659</v>
      </c>
      <c r="B372" s="67" t="s">
        <v>545</v>
      </c>
      <c r="C372" s="68" t="s">
        <v>660</v>
      </c>
      <c r="D372" s="26">
        <v>1</v>
      </c>
      <c r="E372" s="27">
        <v>1500000</v>
      </c>
      <c r="F372" s="27">
        <v>1725000</v>
      </c>
      <c r="G372" s="148"/>
      <c r="H372" s="148"/>
      <c r="I372" s="143">
        <f t="shared" si="1005"/>
        <v>9.8666062491146164E-2</v>
      </c>
      <c r="J372" s="27">
        <f t="shared" si="972"/>
        <v>1612500</v>
      </c>
      <c r="K372" s="28">
        <f t="shared" si="1055"/>
        <v>306375</v>
      </c>
      <c r="L372" s="29">
        <f t="shared" si="982"/>
        <v>1918875</v>
      </c>
      <c r="M372" s="26">
        <v>1</v>
      </c>
      <c r="N372" s="27">
        <v>1500000</v>
      </c>
      <c r="O372" s="27">
        <v>1800000</v>
      </c>
      <c r="P372" s="148"/>
      <c r="Q372" s="148"/>
      <c r="R372" s="143">
        <f t="shared" si="1007"/>
        <v>0.12856486930664501</v>
      </c>
      <c r="S372" s="27">
        <f t="shared" si="1078"/>
        <v>1650000</v>
      </c>
      <c r="T372" s="28">
        <f t="shared" si="1056"/>
        <v>313500</v>
      </c>
      <c r="U372" s="30">
        <f t="shared" si="1057"/>
        <v>1963500</v>
      </c>
      <c r="V372" s="26">
        <v>1</v>
      </c>
      <c r="W372" s="27">
        <v>1500000</v>
      </c>
      <c r="X372" s="27">
        <v>1680000</v>
      </c>
      <c r="Y372" s="145"/>
      <c r="Z372" s="145"/>
      <c r="AA372" s="143">
        <f t="shared" si="1011"/>
        <v>8.0049824285269536E-2</v>
      </c>
      <c r="AB372" s="27">
        <f t="shared" si="1058"/>
        <v>1590000</v>
      </c>
      <c r="AC372" s="28">
        <f t="shared" si="1059"/>
        <v>302100</v>
      </c>
      <c r="AD372" s="29">
        <f t="shared" si="1060"/>
        <v>1892100</v>
      </c>
      <c r="AE372" s="26">
        <v>1</v>
      </c>
      <c r="AF372" s="27">
        <v>1500000</v>
      </c>
      <c r="AG372" s="27">
        <v>1740000</v>
      </c>
      <c r="AH372" s="145"/>
      <c r="AI372" s="145"/>
      <c r="AJ372" s="143">
        <f t="shared" si="973"/>
        <v>0.10475656017578482</v>
      </c>
      <c r="AK372" s="27">
        <f t="shared" si="1061"/>
        <v>1620000</v>
      </c>
      <c r="AL372" s="28">
        <f t="shared" si="1016"/>
        <v>307800</v>
      </c>
      <c r="AM372" s="30">
        <f t="shared" si="1062"/>
        <v>1927800</v>
      </c>
      <c r="AN372" s="26">
        <v>1</v>
      </c>
      <c r="AO372" s="27">
        <v>1500000</v>
      </c>
      <c r="AP372" s="27">
        <v>1800000</v>
      </c>
      <c r="AQ372" s="145"/>
      <c r="AR372" s="145"/>
      <c r="AS372" s="143">
        <f t="shared" si="974"/>
        <v>0.12856486930664501</v>
      </c>
      <c r="AT372" s="27">
        <f t="shared" si="1063"/>
        <v>1650000</v>
      </c>
      <c r="AU372" s="28">
        <f t="shared" si="1064"/>
        <v>313500</v>
      </c>
      <c r="AV372" s="30">
        <f t="shared" si="1065"/>
        <v>1963500</v>
      </c>
      <c r="AW372" s="26">
        <v>1</v>
      </c>
      <c r="AX372" s="27">
        <v>1500000</v>
      </c>
      <c r="AY372" s="27">
        <v>2160000</v>
      </c>
      <c r="AZ372" s="145"/>
      <c r="BA372" s="145"/>
      <c r="BB372" s="143">
        <f t="shared" si="975"/>
        <v>0.25502211780498435</v>
      </c>
      <c r="BC372" s="27">
        <f t="shared" si="1066"/>
        <v>1830000</v>
      </c>
      <c r="BD372" s="27">
        <f t="shared" si="1067"/>
        <v>347700</v>
      </c>
      <c r="BE372" s="27">
        <f t="shared" si="1068"/>
        <v>2177700</v>
      </c>
      <c r="BF372" s="26">
        <v>1</v>
      </c>
      <c r="BG372" s="27">
        <v>1200000</v>
      </c>
      <c r="BH372" s="27">
        <v>1320000</v>
      </c>
      <c r="BI372" s="145"/>
      <c r="BJ372" s="145"/>
      <c r="BK372" s="143">
        <f t="shared" si="976"/>
        <v>6.7343502970147379E-2</v>
      </c>
      <c r="BL372" s="27">
        <f t="shared" si="1069"/>
        <v>1260000</v>
      </c>
      <c r="BM372" s="27">
        <f t="shared" si="1070"/>
        <v>239400</v>
      </c>
      <c r="BN372" s="28">
        <f t="shared" si="1071"/>
        <v>1499400</v>
      </c>
      <c r="BO372" s="26">
        <v>1</v>
      </c>
      <c r="BP372" s="27">
        <v>1200000</v>
      </c>
      <c r="BQ372" s="27">
        <v>1104000</v>
      </c>
      <c r="BR372" s="175"/>
      <c r="BS372" s="175"/>
      <c r="BT372" s="143">
        <f t="shared" si="977"/>
        <v>5.8925565098878953E-2</v>
      </c>
      <c r="BU372" s="27">
        <f t="shared" si="1072"/>
        <v>1152000</v>
      </c>
      <c r="BV372" s="28">
        <f t="shared" si="1073"/>
        <v>218880</v>
      </c>
      <c r="BW372" s="30">
        <f t="shared" si="1074"/>
        <v>1370880</v>
      </c>
      <c r="BX372" s="26">
        <v>1</v>
      </c>
      <c r="BY372" s="28">
        <v>1200000</v>
      </c>
      <c r="BZ372" s="28">
        <v>1104000</v>
      </c>
      <c r="CA372" s="156"/>
      <c r="CB372" s="156"/>
      <c r="CC372" s="177">
        <f t="shared" si="978"/>
        <v>5.8925565098878953E-2</v>
      </c>
      <c r="CD372" s="27">
        <f t="shared" si="1075"/>
        <v>1152000</v>
      </c>
      <c r="CE372" s="28">
        <f t="shared" si="1076"/>
        <v>218880</v>
      </c>
      <c r="CF372" s="29">
        <f t="shared" si="1077"/>
        <v>1370880</v>
      </c>
      <c r="CG372" s="26">
        <v>1</v>
      </c>
      <c r="CH372" s="27">
        <v>960000</v>
      </c>
      <c r="CI372" s="27">
        <v>864000</v>
      </c>
      <c r="CJ372" s="148"/>
      <c r="CK372" s="148"/>
      <c r="CL372" s="143">
        <f t="shared" si="1042"/>
        <v>7.4432292756478682E-2</v>
      </c>
      <c r="CM372" s="27">
        <f t="shared" si="1043"/>
        <v>912000</v>
      </c>
      <c r="CN372" s="27">
        <f t="shared" si="1044"/>
        <v>173280</v>
      </c>
      <c r="CO372" s="28">
        <f t="shared" si="1045"/>
        <v>1085280</v>
      </c>
      <c r="CP372" s="26">
        <v>1</v>
      </c>
      <c r="CQ372" s="27">
        <v>960000</v>
      </c>
      <c r="CR372" s="27">
        <v>864000</v>
      </c>
      <c r="CS372" s="148"/>
      <c r="CT372" s="148"/>
      <c r="CU372" s="143">
        <f t="shared" si="979"/>
        <v>7.4432292756478682E-2</v>
      </c>
      <c r="CV372" s="27">
        <f t="shared" si="1046"/>
        <v>912000</v>
      </c>
      <c r="CW372" s="28">
        <f t="shared" si="1047"/>
        <v>173280</v>
      </c>
      <c r="CX372" s="29">
        <f t="shared" si="1048"/>
        <v>1085280</v>
      </c>
      <c r="CY372" s="26">
        <v>1</v>
      </c>
      <c r="CZ372" s="27">
        <v>960000</v>
      </c>
      <c r="DA372" s="27">
        <v>864000</v>
      </c>
      <c r="DB372" s="133"/>
      <c r="DC372" s="133"/>
      <c r="DD372" s="143">
        <f t="shared" si="980"/>
        <v>7.4432292756478682E-2</v>
      </c>
      <c r="DE372" s="27">
        <f t="shared" si="1049"/>
        <v>912000</v>
      </c>
      <c r="DF372" s="27">
        <f t="shared" si="1050"/>
        <v>173280</v>
      </c>
      <c r="DG372" s="28">
        <f t="shared" si="1051"/>
        <v>1085280</v>
      </c>
      <c r="DH372" s="26">
        <v>1</v>
      </c>
      <c r="DI372" s="28">
        <v>960000</v>
      </c>
      <c r="DJ372" s="28">
        <v>864000</v>
      </c>
      <c r="DK372" s="182"/>
      <c r="DL372" s="177">
        <f t="shared" si="981"/>
        <v>7.4432292756478682E-2</v>
      </c>
      <c r="DM372" s="28">
        <f t="shared" si="1052"/>
        <v>912000</v>
      </c>
      <c r="DN372" s="28">
        <f t="shared" si="1053"/>
        <v>173280</v>
      </c>
      <c r="DO372" s="30">
        <f t="shared" si="1054"/>
        <v>1085280</v>
      </c>
    </row>
    <row r="373" spans="1:119" ht="21" customHeight="1" x14ac:dyDescent="0.25">
      <c r="A373" s="66" t="s">
        <v>661</v>
      </c>
      <c r="B373" s="67" t="s">
        <v>545</v>
      </c>
      <c r="C373" s="68" t="s">
        <v>662</v>
      </c>
      <c r="D373" s="26">
        <v>1</v>
      </c>
      <c r="E373" s="27">
        <v>1500000</v>
      </c>
      <c r="F373" s="27">
        <v>1725000</v>
      </c>
      <c r="G373" s="148"/>
      <c r="H373" s="148"/>
      <c r="I373" s="143">
        <f t="shared" si="1005"/>
        <v>9.8666062491146164E-2</v>
      </c>
      <c r="J373" s="27">
        <f t="shared" si="972"/>
        <v>1612500</v>
      </c>
      <c r="K373" s="28">
        <f t="shared" si="1055"/>
        <v>306375</v>
      </c>
      <c r="L373" s="29">
        <f t="shared" si="982"/>
        <v>1918875</v>
      </c>
      <c r="M373" s="26">
        <v>1</v>
      </c>
      <c r="N373" s="27">
        <v>1500000</v>
      </c>
      <c r="O373" s="27">
        <v>1800000</v>
      </c>
      <c r="P373" s="148"/>
      <c r="Q373" s="148"/>
      <c r="R373" s="143">
        <f t="shared" si="1007"/>
        <v>0.12856486930664501</v>
      </c>
      <c r="S373" s="27">
        <f t="shared" si="1078"/>
        <v>1650000</v>
      </c>
      <c r="T373" s="28">
        <f t="shared" si="1056"/>
        <v>313500</v>
      </c>
      <c r="U373" s="30">
        <f t="shared" si="1057"/>
        <v>1963500</v>
      </c>
      <c r="V373" s="26">
        <v>1</v>
      </c>
      <c r="W373" s="27">
        <v>1500000</v>
      </c>
      <c r="X373" s="27">
        <v>1680000</v>
      </c>
      <c r="Y373" s="145"/>
      <c r="Z373" s="145"/>
      <c r="AA373" s="143">
        <f t="shared" si="1011"/>
        <v>8.0049824285269536E-2</v>
      </c>
      <c r="AB373" s="27">
        <f t="shared" si="1058"/>
        <v>1590000</v>
      </c>
      <c r="AC373" s="28">
        <f t="shared" si="1059"/>
        <v>302100</v>
      </c>
      <c r="AD373" s="29">
        <f t="shared" si="1060"/>
        <v>1892100</v>
      </c>
      <c r="AE373" s="26">
        <v>1</v>
      </c>
      <c r="AF373" s="27">
        <v>1500000</v>
      </c>
      <c r="AG373" s="27">
        <v>1740000</v>
      </c>
      <c r="AH373" s="145"/>
      <c r="AI373" s="145"/>
      <c r="AJ373" s="143">
        <f t="shared" si="973"/>
        <v>0.10475656017578482</v>
      </c>
      <c r="AK373" s="27">
        <f t="shared" si="1061"/>
        <v>1620000</v>
      </c>
      <c r="AL373" s="28">
        <f t="shared" si="1016"/>
        <v>307800</v>
      </c>
      <c r="AM373" s="30">
        <f t="shared" si="1062"/>
        <v>1927800</v>
      </c>
      <c r="AN373" s="26">
        <v>1</v>
      </c>
      <c r="AO373" s="27">
        <v>1500000</v>
      </c>
      <c r="AP373" s="27">
        <v>1800000</v>
      </c>
      <c r="AQ373" s="145"/>
      <c r="AR373" s="145"/>
      <c r="AS373" s="143">
        <f t="shared" si="974"/>
        <v>0.12856486930664501</v>
      </c>
      <c r="AT373" s="27">
        <f t="shared" si="1063"/>
        <v>1650000</v>
      </c>
      <c r="AU373" s="28">
        <f t="shared" si="1064"/>
        <v>313500</v>
      </c>
      <c r="AV373" s="30">
        <f t="shared" si="1065"/>
        <v>1963500</v>
      </c>
      <c r="AW373" s="26">
        <v>1</v>
      </c>
      <c r="AX373" s="27">
        <v>1500000</v>
      </c>
      <c r="AY373" s="27">
        <v>2160000</v>
      </c>
      <c r="AZ373" s="145"/>
      <c r="BA373" s="145"/>
      <c r="BB373" s="143">
        <f t="shared" si="975"/>
        <v>0.25502211780498435</v>
      </c>
      <c r="BC373" s="27">
        <f t="shared" si="1066"/>
        <v>1830000</v>
      </c>
      <c r="BD373" s="27">
        <f t="shared" si="1067"/>
        <v>347700</v>
      </c>
      <c r="BE373" s="27">
        <f t="shared" si="1068"/>
        <v>2177700</v>
      </c>
      <c r="BF373" s="26">
        <v>1</v>
      </c>
      <c r="BG373" s="27">
        <v>1200000</v>
      </c>
      <c r="BH373" s="27">
        <v>1320000</v>
      </c>
      <c r="BI373" s="145"/>
      <c r="BJ373" s="145"/>
      <c r="BK373" s="143">
        <f t="shared" si="976"/>
        <v>6.7343502970147379E-2</v>
      </c>
      <c r="BL373" s="27">
        <f t="shared" si="1069"/>
        <v>1260000</v>
      </c>
      <c r="BM373" s="27">
        <f t="shared" si="1070"/>
        <v>239400</v>
      </c>
      <c r="BN373" s="28">
        <f t="shared" si="1071"/>
        <v>1499400</v>
      </c>
      <c r="BO373" s="26">
        <v>1</v>
      </c>
      <c r="BP373" s="27">
        <v>1200000</v>
      </c>
      <c r="BQ373" s="27">
        <v>1104000</v>
      </c>
      <c r="BR373" s="175"/>
      <c r="BS373" s="175"/>
      <c r="BT373" s="143">
        <f t="shared" si="977"/>
        <v>5.8925565098878953E-2</v>
      </c>
      <c r="BU373" s="27">
        <f t="shared" si="1072"/>
        <v>1152000</v>
      </c>
      <c r="BV373" s="28">
        <f t="shared" si="1073"/>
        <v>218880</v>
      </c>
      <c r="BW373" s="30">
        <f t="shared" si="1074"/>
        <v>1370880</v>
      </c>
      <c r="BX373" s="26">
        <v>1</v>
      </c>
      <c r="BY373" s="28">
        <v>1200000</v>
      </c>
      <c r="BZ373" s="28">
        <v>1104000</v>
      </c>
      <c r="CA373" s="156"/>
      <c r="CB373" s="156"/>
      <c r="CC373" s="177">
        <f t="shared" si="978"/>
        <v>5.8925565098878953E-2</v>
      </c>
      <c r="CD373" s="27">
        <f t="shared" si="1075"/>
        <v>1152000</v>
      </c>
      <c r="CE373" s="28">
        <f t="shared" si="1076"/>
        <v>218880</v>
      </c>
      <c r="CF373" s="29">
        <f t="shared" si="1077"/>
        <v>1370880</v>
      </c>
      <c r="CG373" s="26">
        <v>1</v>
      </c>
      <c r="CH373" s="27">
        <v>960000</v>
      </c>
      <c r="CI373" s="27">
        <v>864000</v>
      </c>
      <c r="CJ373" s="148"/>
      <c r="CK373" s="148"/>
      <c r="CL373" s="143">
        <f t="shared" si="1042"/>
        <v>7.4432292756478682E-2</v>
      </c>
      <c r="CM373" s="27">
        <f t="shared" si="1043"/>
        <v>912000</v>
      </c>
      <c r="CN373" s="27">
        <f t="shared" si="1044"/>
        <v>173280</v>
      </c>
      <c r="CO373" s="28">
        <f t="shared" si="1045"/>
        <v>1085280</v>
      </c>
      <c r="CP373" s="26">
        <v>1</v>
      </c>
      <c r="CQ373" s="27">
        <v>960000</v>
      </c>
      <c r="CR373" s="27">
        <v>864000</v>
      </c>
      <c r="CS373" s="148"/>
      <c r="CT373" s="148"/>
      <c r="CU373" s="143">
        <f t="shared" si="979"/>
        <v>7.4432292756478682E-2</v>
      </c>
      <c r="CV373" s="27">
        <f t="shared" si="1046"/>
        <v>912000</v>
      </c>
      <c r="CW373" s="28">
        <f t="shared" si="1047"/>
        <v>173280</v>
      </c>
      <c r="CX373" s="29">
        <f t="shared" si="1048"/>
        <v>1085280</v>
      </c>
      <c r="CY373" s="26">
        <v>1</v>
      </c>
      <c r="CZ373" s="27">
        <v>960000</v>
      </c>
      <c r="DA373" s="27">
        <v>864000</v>
      </c>
      <c r="DB373" s="133"/>
      <c r="DC373" s="133"/>
      <c r="DD373" s="143">
        <f t="shared" si="980"/>
        <v>7.4432292756478682E-2</v>
      </c>
      <c r="DE373" s="27">
        <f t="shared" si="1049"/>
        <v>912000</v>
      </c>
      <c r="DF373" s="27">
        <f t="shared" si="1050"/>
        <v>173280</v>
      </c>
      <c r="DG373" s="28">
        <f t="shared" si="1051"/>
        <v>1085280</v>
      </c>
      <c r="DH373" s="26">
        <v>1</v>
      </c>
      <c r="DI373" s="28">
        <v>960000</v>
      </c>
      <c r="DJ373" s="28">
        <v>864000</v>
      </c>
      <c r="DK373" s="182"/>
      <c r="DL373" s="177">
        <f t="shared" si="981"/>
        <v>7.4432292756478682E-2</v>
      </c>
      <c r="DM373" s="28">
        <f t="shared" si="1052"/>
        <v>912000</v>
      </c>
      <c r="DN373" s="28">
        <f t="shared" si="1053"/>
        <v>173280</v>
      </c>
      <c r="DO373" s="30">
        <f t="shared" si="1054"/>
        <v>1085280</v>
      </c>
    </row>
    <row r="374" spans="1:119" ht="21" customHeight="1" x14ac:dyDescent="0.25">
      <c r="A374" s="66" t="s">
        <v>663</v>
      </c>
      <c r="B374" s="67" t="s">
        <v>545</v>
      </c>
      <c r="C374" s="68" t="s">
        <v>664</v>
      </c>
      <c r="D374" s="26">
        <v>1</v>
      </c>
      <c r="E374" s="27">
        <v>1500000</v>
      </c>
      <c r="F374" s="27">
        <v>1725000</v>
      </c>
      <c r="G374" s="148"/>
      <c r="H374" s="148"/>
      <c r="I374" s="143">
        <f t="shared" si="1005"/>
        <v>9.8666062491146164E-2</v>
      </c>
      <c r="J374" s="27">
        <f t="shared" si="972"/>
        <v>1612500</v>
      </c>
      <c r="K374" s="28">
        <f t="shared" si="1055"/>
        <v>306375</v>
      </c>
      <c r="L374" s="29">
        <f t="shared" si="982"/>
        <v>1918875</v>
      </c>
      <c r="M374" s="26">
        <v>1</v>
      </c>
      <c r="N374" s="27">
        <v>1500000</v>
      </c>
      <c r="O374" s="27">
        <v>1800000</v>
      </c>
      <c r="P374" s="148"/>
      <c r="Q374" s="148"/>
      <c r="R374" s="143">
        <f t="shared" si="1007"/>
        <v>0.12856486930664501</v>
      </c>
      <c r="S374" s="27">
        <f t="shared" si="1078"/>
        <v>1650000</v>
      </c>
      <c r="T374" s="28">
        <f t="shared" si="1056"/>
        <v>313500</v>
      </c>
      <c r="U374" s="30">
        <f t="shared" si="1057"/>
        <v>1963500</v>
      </c>
      <c r="V374" s="26">
        <v>1</v>
      </c>
      <c r="W374" s="27">
        <v>1500000</v>
      </c>
      <c r="X374" s="27">
        <v>1680000</v>
      </c>
      <c r="Y374" s="145"/>
      <c r="Z374" s="145"/>
      <c r="AA374" s="143">
        <f t="shared" si="1011"/>
        <v>8.0049824285269536E-2</v>
      </c>
      <c r="AB374" s="27">
        <f t="shared" si="1058"/>
        <v>1590000</v>
      </c>
      <c r="AC374" s="28">
        <f t="shared" si="1059"/>
        <v>302100</v>
      </c>
      <c r="AD374" s="29">
        <f t="shared" si="1060"/>
        <v>1892100</v>
      </c>
      <c r="AE374" s="26">
        <v>1</v>
      </c>
      <c r="AF374" s="27">
        <v>1500000</v>
      </c>
      <c r="AG374" s="27">
        <v>1740000</v>
      </c>
      <c r="AH374" s="145"/>
      <c r="AI374" s="145"/>
      <c r="AJ374" s="143">
        <f t="shared" si="973"/>
        <v>0.10475656017578482</v>
      </c>
      <c r="AK374" s="27">
        <f t="shared" si="1061"/>
        <v>1620000</v>
      </c>
      <c r="AL374" s="28">
        <f t="shared" si="1016"/>
        <v>307800</v>
      </c>
      <c r="AM374" s="30">
        <f t="shared" si="1062"/>
        <v>1927800</v>
      </c>
      <c r="AN374" s="26">
        <v>1</v>
      </c>
      <c r="AO374" s="27">
        <v>1500000</v>
      </c>
      <c r="AP374" s="27">
        <v>1800000</v>
      </c>
      <c r="AQ374" s="145"/>
      <c r="AR374" s="145"/>
      <c r="AS374" s="143">
        <f t="shared" si="974"/>
        <v>0.12856486930664501</v>
      </c>
      <c r="AT374" s="27">
        <f t="shared" si="1063"/>
        <v>1650000</v>
      </c>
      <c r="AU374" s="28">
        <f t="shared" si="1064"/>
        <v>313500</v>
      </c>
      <c r="AV374" s="30">
        <f t="shared" si="1065"/>
        <v>1963500</v>
      </c>
      <c r="AW374" s="26">
        <v>1</v>
      </c>
      <c r="AX374" s="27">
        <v>1500000</v>
      </c>
      <c r="AY374" s="27">
        <v>2160000</v>
      </c>
      <c r="AZ374" s="145"/>
      <c r="BA374" s="145"/>
      <c r="BB374" s="143">
        <f t="shared" si="975"/>
        <v>0.25502211780498435</v>
      </c>
      <c r="BC374" s="27">
        <f t="shared" si="1066"/>
        <v>1830000</v>
      </c>
      <c r="BD374" s="27">
        <f t="shared" si="1067"/>
        <v>347700</v>
      </c>
      <c r="BE374" s="27">
        <f t="shared" si="1068"/>
        <v>2177700</v>
      </c>
      <c r="BF374" s="26">
        <v>1</v>
      </c>
      <c r="BG374" s="27">
        <v>1200000</v>
      </c>
      <c r="BH374" s="27">
        <v>1320000</v>
      </c>
      <c r="BI374" s="145"/>
      <c r="BJ374" s="145"/>
      <c r="BK374" s="143">
        <f t="shared" si="976"/>
        <v>6.7343502970147379E-2</v>
      </c>
      <c r="BL374" s="27">
        <f t="shared" si="1069"/>
        <v>1260000</v>
      </c>
      <c r="BM374" s="27">
        <f t="shared" si="1070"/>
        <v>239400</v>
      </c>
      <c r="BN374" s="28">
        <f t="shared" si="1071"/>
        <v>1499400</v>
      </c>
      <c r="BO374" s="26">
        <v>1</v>
      </c>
      <c r="BP374" s="27">
        <v>1200000</v>
      </c>
      <c r="BQ374" s="27">
        <v>1104000</v>
      </c>
      <c r="BR374" s="175"/>
      <c r="BS374" s="175"/>
      <c r="BT374" s="143">
        <f t="shared" si="977"/>
        <v>5.8925565098878953E-2</v>
      </c>
      <c r="BU374" s="27">
        <f t="shared" si="1072"/>
        <v>1152000</v>
      </c>
      <c r="BV374" s="28">
        <f t="shared" si="1073"/>
        <v>218880</v>
      </c>
      <c r="BW374" s="30">
        <f t="shared" si="1074"/>
        <v>1370880</v>
      </c>
      <c r="BX374" s="26">
        <v>1</v>
      </c>
      <c r="BY374" s="28">
        <v>1200000</v>
      </c>
      <c r="BZ374" s="28">
        <v>1104000</v>
      </c>
      <c r="CA374" s="156"/>
      <c r="CB374" s="156"/>
      <c r="CC374" s="177">
        <f t="shared" si="978"/>
        <v>5.8925565098878953E-2</v>
      </c>
      <c r="CD374" s="27">
        <f t="shared" si="1075"/>
        <v>1152000</v>
      </c>
      <c r="CE374" s="28">
        <f t="shared" si="1076"/>
        <v>218880</v>
      </c>
      <c r="CF374" s="29">
        <f t="shared" si="1077"/>
        <v>1370880</v>
      </c>
      <c r="CG374" s="26">
        <v>1</v>
      </c>
      <c r="CH374" s="27">
        <v>960000</v>
      </c>
      <c r="CI374" s="27">
        <v>864000</v>
      </c>
      <c r="CJ374" s="148"/>
      <c r="CK374" s="148"/>
      <c r="CL374" s="143">
        <f t="shared" si="1042"/>
        <v>7.4432292756478682E-2</v>
      </c>
      <c r="CM374" s="27">
        <f t="shared" si="1043"/>
        <v>912000</v>
      </c>
      <c r="CN374" s="27">
        <f t="shared" si="1044"/>
        <v>173280</v>
      </c>
      <c r="CO374" s="28">
        <f t="shared" si="1045"/>
        <v>1085280</v>
      </c>
      <c r="CP374" s="26">
        <v>1</v>
      </c>
      <c r="CQ374" s="27">
        <v>960000</v>
      </c>
      <c r="CR374" s="27">
        <v>864000</v>
      </c>
      <c r="CS374" s="148"/>
      <c r="CT374" s="148"/>
      <c r="CU374" s="143">
        <f t="shared" si="979"/>
        <v>7.4432292756478682E-2</v>
      </c>
      <c r="CV374" s="27">
        <f t="shared" si="1046"/>
        <v>912000</v>
      </c>
      <c r="CW374" s="28">
        <f t="shared" si="1047"/>
        <v>173280</v>
      </c>
      <c r="CX374" s="29">
        <f t="shared" si="1048"/>
        <v>1085280</v>
      </c>
      <c r="CY374" s="26">
        <v>1</v>
      </c>
      <c r="CZ374" s="27">
        <v>960000</v>
      </c>
      <c r="DA374" s="27">
        <v>864000</v>
      </c>
      <c r="DB374" s="133"/>
      <c r="DC374" s="133"/>
      <c r="DD374" s="143">
        <f t="shared" si="980"/>
        <v>7.4432292756478682E-2</v>
      </c>
      <c r="DE374" s="27">
        <f t="shared" si="1049"/>
        <v>912000</v>
      </c>
      <c r="DF374" s="27">
        <f t="shared" si="1050"/>
        <v>173280</v>
      </c>
      <c r="DG374" s="28">
        <f t="shared" si="1051"/>
        <v>1085280</v>
      </c>
      <c r="DH374" s="26">
        <v>1</v>
      </c>
      <c r="DI374" s="28">
        <v>960000</v>
      </c>
      <c r="DJ374" s="28">
        <v>864000</v>
      </c>
      <c r="DK374" s="182"/>
      <c r="DL374" s="177">
        <f t="shared" si="981"/>
        <v>7.4432292756478682E-2</v>
      </c>
      <c r="DM374" s="28">
        <f t="shared" si="1052"/>
        <v>912000</v>
      </c>
      <c r="DN374" s="28">
        <f t="shared" si="1053"/>
        <v>173280</v>
      </c>
      <c r="DO374" s="30">
        <f t="shared" si="1054"/>
        <v>1085280</v>
      </c>
    </row>
    <row r="375" spans="1:119" ht="21" customHeight="1" x14ac:dyDescent="0.25">
      <c r="A375" s="66" t="s">
        <v>665</v>
      </c>
      <c r="B375" s="67" t="s">
        <v>545</v>
      </c>
      <c r="C375" s="68" t="s">
        <v>666</v>
      </c>
      <c r="D375" s="26">
        <v>1</v>
      </c>
      <c r="E375" s="27">
        <v>1500000</v>
      </c>
      <c r="F375" s="27">
        <v>1725000</v>
      </c>
      <c r="G375" s="148"/>
      <c r="H375" s="148"/>
      <c r="I375" s="143">
        <f t="shared" si="1005"/>
        <v>9.8666062491146164E-2</v>
      </c>
      <c r="J375" s="27">
        <f t="shared" si="972"/>
        <v>1612500</v>
      </c>
      <c r="K375" s="28">
        <f t="shared" si="1055"/>
        <v>306375</v>
      </c>
      <c r="L375" s="29">
        <f t="shared" si="982"/>
        <v>1918875</v>
      </c>
      <c r="M375" s="26">
        <v>1</v>
      </c>
      <c r="N375" s="27">
        <v>1500000</v>
      </c>
      <c r="O375" s="27">
        <v>1800000</v>
      </c>
      <c r="P375" s="148"/>
      <c r="Q375" s="148"/>
      <c r="R375" s="143">
        <f t="shared" si="1007"/>
        <v>0.12856486930664501</v>
      </c>
      <c r="S375" s="27">
        <f t="shared" si="1078"/>
        <v>1650000</v>
      </c>
      <c r="T375" s="28">
        <f t="shared" si="1056"/>
        <v>313500</v>
      </c>
      <c r="U375" s="30">
        <f t="shared" si="1057"/>
        <v>1963500</v>
      </c>
      <c r="V375" s="26">
        <v>1</v>
      </c>
      <c r="W375" s="27">
        <v>1500000</v>
      </c>
      <c r="X375" s="27">
        <v>1680000</v>
      </c>
      <c r="Y375" s="145"/>
      <c r="Z375" s="145"/>
      <c r="AA375" s="143">
        <f t="shared" si="1011"/>
        <v>8.0049824285269536E-2</v>
      </c>
      <c r="AB375" s="27">
        <f t="shared" si="1058"/>
        <v>1590000</v>
      </c>
      <c r="AC375" s="28">
        <f t="shared" si="1059"/>
        <v>302100</v>
      </c>
      <c r="AD375" s="29">
        <f t="shared" si="1060"/>
        <v>1892100</v>
      </c>
      <c r="AE375" s="26">
        <v>1</v>
      </c>
      <c r="AF375" s="27">
        <v>1500000</v>
      </c>
      <c r="AG375" s="27">
        <v>1740000</v>
      </c>
      <c r="AH375" s="145"/>
      <c r="AI375" s="145"/>
      <c r="AJ375" s="143">
        <f t="shared" si="973"/>
        <v>0.10475656017578482</v>
      </c>
      <c r="AK375" s="27">
        <f t="shared" si="1061"/>
        <v>1620000</v>
      </c>
      <c r="AL375" s="28">
        <f t="shared" si="1016"/>
        <v>307800</v>
      </c>
      <c r="AM375" s="30">
        <f t="shared" si="1062"/>
        <v>1927800</v>
      </c>
      <c r="AN375" s="26">
        <v>1</v>
      </c>
      <c r="AO375" s="27">
        <v>1500000</v>
      </c>
      <c r="AP375" s="27">
        <v>1800000</v>
      </c>
      <c r="AQ375" s="145"/>
      <c r="AR375" s="145"/>
      <c r="AS375" s="143">
        <f t="shared" si="974"/>
        <v>0.12856486930664501</v>
      </c>
      <c r="AT375" s="27">
        <f t="shared" si="1063"/>
        <v>1650000</v>
      </c>
      <c r="AU375" s="28">
        <f t="shared" si="1064"/>
        <v>313500</v>
      </c>
      <c r="AV375" s="30">
        <f t="shared" si="1065"/>
        <v>1963500</v>
      </c>
      <c r="AW375" s="26">
        <v>1</v>
      </c>
      <c r="AX375" s="27">
        <v>1500000</v>
      </c>
      <c r="AY375" s="27">
        <v>2160000</v>
      </c>
      <c r="AZ375" s="145"/>
      <c r="BA375" s="145"/>
      <c r="BB375" s="143">
        <f t="shared" si="975"/>
        <v>0.25502211780498435</v>
      </c>
      <c r="BC375" s="27">
        <f t="shared" si="1066"/>
        <v>1830000</v>
      </c>
      <c r="BD375" s="27">
        <f t="shared" si="1067"/>
        <v>347700</v>
      </c>
      <c r="BE375" s="27">
        <f t="shared" si="1068"/>
        <v>2177700</v>
      </c>
      <c r="BF375" s="26">
        <v>1</v>
      </c>
      <c r="BG375" s="27">
        <v>1200000</v>
      </c>
      <c r="BH375" s="27">
        <v>1320000</v>
      </c>
      <c r="BI375" s="145"/>
      <c r="BJ375" s="145"/>
      <c r="BK375" s="143">
        <f t="shared" si="976"/>
        <v>6.7343502970147379E-2</v>
      </c>
      <c r="BL375" s="27">
        <f t="shared" si="1069"/>
        <v>1260000</v>
      </c>
      <c r="BM375" s="27">
        <f t="shared" si="1070"/>
        <v>239400</v>
      </c>
      <c r="BN375" s="28">
        <f t="shared" si="1071"/>
        <v>1499400</v>
      </c>
      <c r="BO375" s="26">
        <v>1</v>
      </c>
      <c r="BP375" s="27">
        <v>1200000</v>
      </c>
      <c r="BQ375" s="27">
        <v>1104000</v>
      </c>
      <c r="BR375" s="175"/>
      <c r="BS375" s="175"/>
      <c r="BT375" s="143">
        <f t="shared" si="977"/>
        <v>5.8925565098878953E-2</v>
      </c>
      <c r="BU375" s="27">
        <f t="shared" si="1072"/>
        <v>1152000</v>
      </c>
      <c r="BV375" s="28">
        <f t="shared" si="1073"/>
        <v>218880</v>
      </c>
      <c r="BW375" s="30">
        <f t="shared" si="1074"/>
        <v>1370880</v>
      </c>
      <c r="BX375" s="26">
        <v>1</v>
      </c>
      <c r="BY375" s="28">
        <v>1200000</v>
      </c>
      <c r="BZ375" s="28">
        <v>1104000</v>
      </c>
      <c r="CA375" s="156"/>
      <c r="CB375" s="156"/>
      <c r="CC375" s="177">
        <f t="shared" si="978"/>
        <v>5.8925565098878953E-2</v>
      </c>
      <c r="CD375" s="27">
        <f t="shared" si="1075"/>
        <v>1152000</v>
      </c>
      <c r="CE375" s="28">
        <f t="shared" si="1076"/>
        <v>218880</v>
      </c>
      <c r="CF375" s="29">
        <f t="shared" si="1077"/>
        <v>1370880</v>
      </c>
      <c r="CG375" s="26">
        <v>1</v>
      </c>
      <c r="CH375" s="27">
        <v>960000</v>
      </c>
      <c r="CI375" s="27">
        <v>864000</v>
      </c>
      <c r="CJ375" s="148"/>
      <c r="CK375" s="148"/>
      <c r="CL375" s="143">
        <f t="shared" si="1042"/>
        <v>7.4432292756478682E-2</v>
      </c>
      <c r="CM375" s="27">
        <f t="shared" si="1043"/>
        <v>912000</v>
      </c>
      <c r="CN375" s="27">
        <f t="shared" si="1044"/>
        <v>173280</v>
      </c>
      <c r="CO375" s="28">
        <f t="shared" si="1045"/>
        <v>1085280</v>
      </c>
      <c r="CP375" s="26">
        <v>1</v>
      </c>
      <c r="CQ375" s="27">
        <v>960000</v>
      </c>
      <c r="CR375" s="27">
        <v>864000</v>
      </c>
      <c r="CS375" s="148"/>
      <c r="CT375" s="148"/>
      <c r="CU375" s="143">
        <f t="shared" si="979"/>
        <v>7.4432292756478682E-2</v>
      </c>
      <c r="CV375" s="27">
        <f t="shared" si="1046"/>
        <v>912000</v>
      </c>
      <c r="CW375" s="28">
        <f t="shared" si="1047"/>
        <v>173280</v>
      </c>
      <c r="CX375" s="29">
        <f t="shared" si="1048"/>
        <v>1085280</v>
      </c>
      <c r="CY375" s="26">
        <v>1</v>
      </c>
      <c r="CZ375" s="27">
        <v>960000</v>
      </c>
      <c r="DA375" s="27">
        <v>864000</v>
      </c>
      <c r="DB375" s="133"/>
      <c r="DC375" s="133"/>
      <c r="DD375" s="143">
        <f t="shared" si="980"/>
        <v>7.4432292756478682E-2</v>
      </c>
      <c r="DE375" s="27">
        <f t="shared" si="1049"/>
        <v>912000</v>
      </c>
      <c r="DF375" s="27">
        <f t="shared" si="1050"/>
        <v>173280</v>
      </c>
      <c r="DG375" s="28">
        <f t="shared" si="1051"/>
        <v>1085280</v>
      </c>
      <c r="DH375" s="26">
        <v>1</v>
      </c>
      <c r="DI375" s="28">
        <v>960000</v>
      </c>
      <c r="DJ375" s="28">
        <v>864000</v>
      </c>
      <c r="DK375" s="182"/>
      <c r="DL375" s="177">
        <f t="shared" si="981"/>
        <v>7.4432292756478682E-2</v>
      </c>
      <c r="DM375" s="28">
        <f t="shared" si="1052"/>
        <v>912000</v>
      </c>
      <c r="DN375" s="28">
        <f t="shared" si="1053"/>
        <v>173280</v>
      </c>
      <c r="DO375" s="30">
        <f t="shared" si="1054"/>
        <v>1085280</v>
      </c>
    </row>
    <row r="376" spans="1:119" ht="21" customHeight="1" x14ac:dyDescent="0.25">
      <c r="A376" s="66" t="s">
        <v>667</v>
      </c>
      <c r="B376" s="67" t="s">
        <v>668</v>
      </c>
      <c r="C376" s="68" t="s">
        <v>669</v>
      </c>
      <c r="D376" s="26">
        <v>1</v>
      </c>
      <c r="E376" s="27">
        <v>200000</v>
      </c>
      <c r="F376" s="27">
        <v>280000</v>
      </c>
      <c r="G376" s="148"/>
      <c r="H376" s="148"/>
      <c r="I376" s="143">
        <f t="shared" si="1005"/>
        <v>0.23570226039551584</v>
      </c>
      <c r="J376" s="27">
        <f t="shared" si="972"/>
        <v>240000</v>
      </c>
      <c r="K376" s="28">
        <f t="shared" si="1055"/>
        <v>45600</v>
      </c>
      <c r="L376" s="29">
        <f t="shared" si="982"/>
        <v>285600</v>
      </c>
      <c r="M376" s="26">
        <v>1</v>
      </c>
      <c r="N376" s="27">
        <v>200000</v>
      </c>
      <c r="O376" s="27">
        <v>240000</v>
      </c>
      <c r="P376" s="148"/>
      <c r="Q376" s="148"/>
      <c r="R376" s="143">
        <f t="shared" si="1007"/>
        <v>0.12856486930664501</v>
      </c>
      <c r="S376" s="27">
        <f t="shared" si="1078"/>
        <v>220000</v>
      </c>
      <c r="T376" s="28">
        <f t="shared" si="1056"/>
        <v>41800</v>
      </c>
      <c r="U376" s="30">
        <f t="shared" si="1057"/>
        <v>261800</v>
      </c>
      <c r="V376" s="26">
        <v>1</v>
      </c>
      <c r="W376" s="27">
        <v>200000</v>
      </c>
      <c r="X376" s="27">
        <v>224000</v>
      </c>
      <c r="Y376" s="145"/>
      <c r="Z376" s="145"/>
      <c r="AA376" s="143">
        <f t="shared" si="1011"/>
        <v>8.0049824285269522E-2</v>
      </c>
      <c r="AB376" s="27">
        <f t="shared" si="1058"/>
        <v>212000</v>
      </c>
      <c r="AC376" s="28">
        <f t="shared" si="1059"/>
        <v>40280</v>
      </c>
      <c r="AD376" s="29">
        <f t="shared" si="1060"/>
        <v>252280</v>
      </c>
      <c r="AE376" s="26">
        <v>1</v>
      </c>
      <c r="AF376" s="27">
        <v>200000</v>
      </c>
      <c r="AG376" s="27">
        <v>232000</v>
      </c>
      <c r="AH376" s="145"/>
      <c r="AI376" s="145"/>
      <c r="AJ376" s="143">
        <f t="shared" si="973"/>
        <v>0.10475656017578482</v>
      </c>
      <c r="AK376" s="27">
        <f t="shared" si="1061"/>
        <v>216000</v>
      </c>
      <c r="AL376" s="28">
        <f t="shared" si="1016"/>
        <v>41040</v>
      </c>
      <c r="AM376" s="30">
        <f t="shared" si="1062"/>
        <v>257040</v>
      </c>
      <c r="AN376" s="26">
        <v>1</v>
      </c>
      <c r="AO376" s="27">
        <v>200000</v>
      </c>
      <c r="AP376" s="27">
        <v>240000</v>
      </c>
      <c r="AQ376" s="145"/>
      <c r="AR376" s="145"/>
      <c r="AS376" s="143">
        <f t="shared" si="974"/>
        <v>0.12856486930664501</v>
      </c>
      <c r="AT376" s="27">
        <f t="shared" si="1063"/>
        <v>220000</v>
      </c>
      <c r="AU376" s="28">
        <f t="shared" si="1064"/>
        <v>41800</v>
      </c>
      <c r="AV376" s="30">
        <f t="shared" si="1065"/>
        <v>261800</v>
      </c>
      <c r="AW376" s="26">
        <v>1</v>
      </c>
      <c r="AX376" s="27">
        <v>200000</v>
      </c>
      <c r="AY376" s="27">
        <v>288000</v>
      </c>
      <c r="AZ376" s="145"/>
      <c r="BA376" s="145"/>
      <c r="BB376" s="143">
        <f t="shared" si="975"/>
        <v>0.25502211780498435</v>
      </c>
      <c r="BC376" s="27">
        <f t="shared" si="1066"/>
        <v>244000</v>
      </c>
      <c r="BD376" s="27">
        <f t="shared" si="1067"/>
        <v>46360</v>
      </c>
      <c r="BE376" s="27">
        <f t="shared" si="1068"/>
        <v>290360</v>
      </c>
      <c r="BF376" s="26">
        <v>1</v>
      </c>
      <c r="BG376" s="27">
        <v>160000</v>
      </c>
      <c r="BH376" s="27">
        <v>176000</v>
      </c>
      <c r="BI376" s="145"/>
      <c r="BJ376" s="145"/>
      <c r="BK376" s="143">
        <f t="shared" si="976"/>
        <v>6.7343502970147393E-2</v>
      </c>
      <c r="BL376" s="27">
        <f t="shared" si="1069"/>
        <v>168000</v>
      </c>
      <c r="BM376" s="27">
        <f t="shared" si="1070"/>
        <v>31920</v>
      </c>
      <c r="BN376" s="28">
        <f t="shared" si="1071"/>
        <v>199920</v>
      </c>
      <c r="BO376" s="26">
        <v>1</v>
      </c>
      <c r="BP376" s="27">
        <v>160000</v>
      </c>
      <c r="BQ376" s="27">
        <v>147200</v>
      </c>
      <c r="BR376" s="175"/>
      <c r="BS376" s="175"/>
      <c r="BT376" s="143">
        <f t="shared" si="977"/>
        <v>5.892556509887896E-2</v>
      </c>
      <c r="BU376" s="27">
        <f t="shared" si="1072"/>
        <v>153600</v>
      </c>
      <c r="BV376" s="28">
        <f t="shared" si="1073"/>
        <v>29184</v>
      </c>
      <c r="BW376" s="30">
        <f t="shared" si="1074"/>
        <v>182784</v>
      </c>
      <c r="BX376" s="26">
        <v>1</v>
      </c>
      <c r="BY376" s="28">
        <v>160000</v>
      </c>
      <c r="BZ376" s="28">
        <v>147200</v>
      </c>
      <c r="CA376" s="156"/>
      <c r="CB376" s="156"/>
      <c r="CC376" s="177">
        <f t="shared" si="978"/>
        <v>5.892556509887896E-2</v>
      </c>
      <c r="CD376" s="27">
        <f t="shared" si="1075"/>
        <v>153600</v>
      </c>
      <c r="CE376" s="28">
        <f t="shared" si="1076"/>
        <v>29184</v>
      </c>
      <c r="CF376" s="29">
        <f t="shared" si="1077"/>
        <v>182784</v>
      </c>
      <c r="CG376" s="26">
        <v>1</v>
      </c>
      <c r="CH376" s="27">
        <v>128000</v>
      </c>
      <c r="CI376" s="27">
        <v>115200</v>
      </c>
      <c r="CJ376" s="148"/>
      <c r="CK376" s="148"/>
      <c r="CL376" s="143">
        <f t="shared" si="1042"/>
        <v>7.4432292756478696E-2</v>
      </c>
      <c r="CM376" s="27">
        <f t="shared" si="1043"/>
        <v>121600</v>
      </c>
      <c r="CN376" s="27">
        <f t="shared" si="1044"/>
        <v>23104</v>
      </c>
      <c r="CO376" s="28">
        <f t="shared" si="1045"/>
        <v>144704</v>
      </c>
      <c r="CP376" s="26">
        <v>1</v>
      </c>
      <c r="CQ376" s="27">
        <v>128000</v>
      </c>
      <c r="CR376" s="27">
        <v>115200</v>
      </c>
      <c r="CS376" s="148"/>
      <c r="CT376" s="148"/>
      <c r="CU376" s="143">
        <f t="shared" si="979"/>
        <v>7.4432292756478696E-2</v>
      </c>
      <c r="CV376" s="27">
        <f t="shared" si="1046"/>
        <v>121600</v>
      </c>
      <c r="CW376" s="28">
        <f t="shared" si="1047"/>
        <v>23104</v>
      </c>
      <c r="CX376" s="29">
        <f t="shared" si="1048"/>
        <v>144704</v>
      </c>
      <c r="CY376" s="26">
        <v>1</v>
      </c>
      <c r="CZ376" s="27">
        <v>128000</v>
      </c>
      <c r="DA376" s="27">
        <v>115200</v>
      </c>
      <c r="DB376" s="133"/>
      <c r="DC376" s="133"/>
      <c r="DD376" s="143">
        <f t="shared" si="980"/>
        <v>7.4432292756478696E-2</v>
      </c>
      <c r="DE376" s="27">
        <f t="shared" si="1049"/>
        <v>121600</v>
      </c>
      <c r="DF376" s="27">
        <f t="shared" si="1050"/>
        <v>23104</v>
      </c>
      <c r="DG376" s="28">
        <f t="shared" si="1051"/>
        <v>144704</v>
      </c>
      <c r="DH376" s="26">
        <v>1</v>
      </c>
      <c r="DI376" s="28">
        <v>128000</v>
      </c>
      <c r="DJ376" s="28">
        <v>115200</v>
      </c>
      <c r="DK376" s="182"/>
      <c r="DL376" s="177">
        <f t="shared" si="981"/>
        <v>7.4432292756478696E-2</v>
      </c>
      <c r="DM376" s="28">
        <f t="shared" si="1052"/>
        <v>121600</v>
      </c>
      <c r="DN376" s="28">
        <f t="shared" si="1053"/>
        <v>23104</v>
      </c>
      <c r="DO376" s="30">
        <f t="shared" si="1054"/>
        <v>144704</v>
      </c>
    </row>
    <row r="377" spans="1:119" ht="21" customHeight="1" x14ac:dyDescent="0.25">
      <c r="A377" s="66" t="s">
        <v>670</v>
      </c>
      <c r="B377" s="67" t="s">
        <v>668</v>
      </c>
      <c r="C377" s="68" t="s">
        <v>671</v>
      </c>
      <c r="D377" s="26">
        <v>1</v>
      </c>
      <c r="E377" s="27">
        <v>200000</v>
      </c>
      <c r="F377" s="27">
        <v>280000</v>
      </c>
      <c r="G377" s="148"/>
      <c r="H377" s="148"/>
      <c r="I377" s="143">
        <f t="shared" si="1005"/>
        <v>0.23570226039551584</v>
      </c>
      <c r="J377" s="27">
        <f t="shared" si="972"/>
        <v>240000</v>
      </c>
      <c r="K377" s="28">
        <f t="shared" si="1055"/>
        <v>45600</v>
      </c>
      <c r="L377" s="29">
        <f t="shared" si="982"/>
        <v>285600</v>
      </c>
      <c r="M377" s="26">
        <v>1</v>
      </c>
      <c r="N377" s="27">
        <v>200000</v>
      </c>
      <c r="O377" s="27">
        <v>240000</v>
      </c>
      <c r="P377" s="148"/>
      <c r="Q377" s="148"/>
      <c r="R377" s="143">
        <f t="shared" si="1007"/>
        <v>0.12856486930664501</v>
      </c>
      <c r="S377" s="27">
        <f t="shared" si="1078"/>
        <v>220000</v>
      </c>
      <c r="T377" s="28">
        <f t="shared" si="1056"/>
        <v>41800</v>
      </c>
      <c r="U377" s="30">
        <f t="shared" si="1057"/>
        <v>261800</v>
      </c>
      <c r="V377" s="26">
        <v>1</v>
      </c>
      <c r="W377" s="27">
        <v>200000</v>
      </c>
      <c r="X377" s="27">
        <v>224000</v>
      </c>
      <c r="Y377" s="145"/>
      <c r="Z377" s="145"/>
      <c r="AA377" s="143">
        <f t="shared" si="1011"/>
        <v>8.0049824285269522E-2</v>
      </c>
      <c r="AB377" s="27">
        <f t="shared" si="1058"/>
        <v>212000</v>
      </c>
      <c r="AC377" s="28">
        <f t="shared" si="1059"/>
        <v>40280</v>
      </c>
      <c r="AD377" s="29">
        <f t="shared" si="1060"/>
        <v>252280</v>
      </c>
      <c r="AE377" s="26">
        <v>1</v>
      </c>
      <c r="AF377" s="27">
        <v>200000</v>
      </c>
      <c r="AG377" s="27">
        <v>232000</v>
      </c>
      <c r="AH377" s="145"/>
      <c r="AI377" s="145"/>
      <c r="AJ377" s="143">
        <f t="shared" si="973"/>
        <v>0.10475656017578482</v>
      </c>
      <c r="AK377" s="27">
        <f t="shared" si="1061"/>
        <v>216000</v>
      </c>
      <c r="AL377" s="28">
        <f t="shared" si="1016"/>
        <v>41040</v>
      </c>
      <c r="AM377" s="30">
        <f t="shared" si="1062"/>
        <v>257040</v>
      </c>
      <c r="AN377" s="26">
        <v>1</v>
      </c>
      <c r="AO377" s="27">
        <v>200000</v>
      </c>
      <c r="AP377" s="27">
        <v>240000</v>
      </c>
      <c r="AQ377" s="145"/>
      <c r="AR377" s="145"/>
      <c r="AS377" s="143">
        <f t="shared" si="974"/>
        <v>0.12856486930664501</v>
      </c>
      <c r="AT377" s="27">
        <f t="shared" si="1063"/>
        <v>220000</v>
      </c>
      <c r="AU377" s="28">
        <f t="shared" si="1064"/>
        <v>41800</v>
      </c>
      <c r="AV377" s="30">
        <f t="shared" si="1065"/>
        <v>261800</v>
      </c>
      <c r="AW377" s="26">
        <v>1</v>
      </c>
      <c r="AX377" s="27">
        <v>200000</v>
      </c>
      <c r="AY377" s="27">
        <v>288000</v>
      </c>
      <c r="AZ377" s="145"/>
      <c r="BA377" s="145"/>
      <c r="BB377" s="143">
        <f t="shared" si="975"/>
        <v>0.25502211780498435</v>
      </c>
      <c r="BC377" s="27">
        <f t="shared" si="1066"/>
        <v>244000</v>
      </c>
      <c r="BD377" s="27">
        <f t="shared" si="1067"/>
        <v>46360</v>
      </c>
      <c r="BE377" s="27">
        <f t="shared" si="1068"/>
        <v>290360</v>
      </c>
      <c r="BF377" s="26">
        <v>1</v>
      </c>
      <c r="BG377" s="27">
        <v>160000</v>
      </c>
      <c r="BH377" s="27">
        <v>176000</v>
      </c>
      <c r="BI377" s="145"/>
      <c r="BJ377" s="145"/>
      <c r="BK377" s="143">
        <f t="shared" si="976"/>
        <v>6.7343502970147393E-2</v>
      </c>
      <c r="BL377" s="27">
        <f t="shared" si="1069"/>
        <v>168000</v>
      </c>
      <c r="BM377" s="27">
        <f t="shared" si="1070"/>
        <v>31920</v>
      </c>
      <c r="BN377" s="28">
        <f t="shared" si="1071"/>
        <v>199920</v>
      </c>
      <c r="BO377" s="26">
        <v>1</v>
      </c>
      <c r="BP377" s="27">
        <v>160000</v>
      </c>
      <c r="BQ377" s="27">
        <v>147200</v>
      </c>
      <c r="BR377" s="175"/>
      <c r="BS377" s="175"/>
      <c r="BT377" s="143">
        <f t="shared" si="977"/>
        <v>5.892556509887896E-2</v>
      </c>
      <c r="BU377" s="27">
        <f t="shared" si="1072"/>
        <v>153600</v>
      </c>
      <c r="BV377" s="28">
        <f t="shared" si="1073"/>
        <v>29184</v>
      </c>
      <c r="BW377" s="30">
        <f t="shared" si="1074"/>
        <v>182784</v>
      </c>
      <c r="BX377" s="26">
        <v>1</v>
      </c>
      <c r="BY377" s="28">
        <v>160000</v>
      </c>
      <c r="BZ377" s="28">
        <v>147200</v>
      </c>
      <c r="CA377" s="156"/>
      <c r="CB377" s="156"/>
      <c r="CC377" s="177">
        <f t="shared" si="978"/>
        <v>5.892556509887896E-2</v>
      </c>
      <c r="CD377" s="27">
        <f t="shared" si="1075"/>
        <v>153600</v>
      </c>
      <c r="CE377" s="28">
        <f t="shared" si="1076"/>
        <v>29184</v>
      </c>
      <c r="CF377" s="29">
        <f t="shared" si="1077"/>
        <v>182784</v>
      </c>
      <c r="CG377" s="26">
        <v>1</v>
      </c>
      <c r="CH377" s="27">
        <v>128000</v>
      </c>
      <c r="CI377" s="27">
        <v>115200</v>
      </c>
      <c r="CJ377" s="148"/>
      <c r="CK377" s="148"/>
      <c r="CL377" s="143">
        <f t="shared" si="1042"/>
        <v>7.4432292756478696E-2</v>
      </c>
      <c r="CM377" s="27">
        <f t="shared" si="1043"/>
        <v>121600</v>
      </c>
      <c r="CN377" s="27">
        <f t="shared" si="1044"/>
        <v>23104</v>
      </c>
      <c r="CO377" s="28">
        <f t="shared" si="1045"/>
        <v>144704</v>
      </c>
      <c r="CP377" s="26">
        <v>1</v>
      </c>
      <c r="CQ377" s="27">
        <v>128000</v>
      </c>
      <c r="CR377" s="27">
        <v>115200</v>
      </c>
      <c r="CS377" s="148"/>
      <c r="CT377" s="148"/>
      <c r="CU377" s="143">
        <f t="shared" si="979"/>
        <v>7.4432292756478696E-2</v>
      </c>
      <c r="CV377" s="27">
        <f t="shared" si="1046"/>
        <v>121600</v>
      </c>
      <c r="CW377" s="28">
        <f t="shared" si="1047"/>
        <v>23104</v>
      </c>
      <c r="CX377" s="29">
        <f t="shared" si="1048"/>
        <v>144704</v>
      </c>
      <c r="CY377" s="26">
        <v>1</v>
      </c>
      <c r="CZ377" s="27">
        <v>128000</v>
      </c>
      <c r="DA377" s="27">
        <v>115200</v>
      </c>
      <c r="DB377" s="133"/>
      <c r="DC377" s="133"/>
      <c r="DD377" s="143">
        <f t="shared" si="980"/>
        <v>7.4432292756478696E-2</v>
      </c>
      <c r="DE377" s="27">
        <f t="shared" si="1049"/>
        <v>121600</v>
      </c>
      <c r="DF377" s="27">
        <f t="shared" si="1050"/>
        <v>23104</v>
      </c>
      <c r="DG377" s="28">
        <f t="shared" si="1051"/>
        <v>144704</v>
      </c>
      <c r="DH377" s="26">
        <v>1</v>
      </c>
      <c r="DI377" s="28">
        <v>128000</v>
      </c>
      <c r="DJ377" s="28">
        <v>115200</v>
      </c>
      <c r="DK377" s="182"/>
      <c r="DL377" s="177">
        <f t="shared" si="981"/>
        <v>7.4432292756478696E-2</v>
      </c>
      <c r="DM377" s="28">
        <f t="shared" si="1052"/>
        <v>121600</v>
      </c>
      <c r="DN377" s="28">
        <f t="shared" si="1053"/>
        <v>23104</v>
      </c>
      <c r="DO377" s="30">
        <f t="shared" si="1054"/>
        <v>144704</v>
      </c>
    </row>
    <row r="378" spans="1:119" ht="21" customHeight="1" x14ac:dyDescent="0.25">
      <c r="A378" s="66" t="s">
        <v>672</v>
      </c>
      <c r="B378" s="67" t="s">
        <v>668</v>
      </c>
      <c r="C378" s="68" t="s">
        <v>673</v>
      </c>
      <c r="D378" s="26">
        <v>1</v>
      </c>
      <c r="E378" s="27">
        <v>100000</v>
      </c>
      <c r="F378" s="27">
        <v>165000</v>
      </c>
      <c r="G378" s="148"/>
      <c r="H378" s="148"/>
      <c r="I378" s="143">
        <f t="shared" si="1005"/>
        <v>0.34688257190283461</v>
      </c>
      <c r="J378" s="27">
        <f t="shared" si="972"/>
        <v>132500</v>
      </c>
      <c r="K378" s="28">
        <f t="shared" si="1055"/>
        <v>25175</v>
      </c>
      <c r="L378" s="29">
        <f t="shared" si="982"/>
        <v>157675</v>
      </c>
      <c r="M378" s="26">
        <v>1</v>
      </c>
      <c r="N378" s="27">
        <v>100000</v>
      </c>
      <c r="O378" s="27">
        <v>120000</v>
      </c>
      <c r="P378" s="148"/>
      <c r="Q378" s="148"/>
      <c r="R378" s="143">
        <f t="shared" si="1007"/>
        <v>0.12856486930664501</v>
      </c>
      <c r="S378" s="27">
        <f t="shared" si="1078"/>
        <v>110000</v>
      </c>
      <c r="T378" s="28">
        <f t="shared" si="1056"/>
        <v>20900</v>
      </c>
      <c r="U378" s="30">
        <f t="shared" si="1057"/>
        <v>130900</v>
      </c>
      <c r="V378" s="26">
        <v>1</v>
      </c>
      <c r="W378" s="27">
        <v>100000</v>
      </c>
      <c r="X378" s="27">
        <v>112000</v>
      </c>
      <c r="Y378" s="145"/>
      <c r="Z378" s="145"/>
      <c r="AA378" s="143">
        <f t="shared" si="1011"/>
        <v>8.0049824285269522E-2</v>
      </c>
      <c r="AB378" s="27">
        <f t="shared" si="1058"/>
        <v>106000</v>
      </c>
      <c r="AC378" s="28">
        <f t="shared" si="1059"/>
        <v>20140</v>
      </c>
      <c r="AD378" s="29">
        <f t="shared" si="1060"/>
        <v>126140</v>
      </c>
      <c r="AE378" s="26">
        <v>1</v>
      </c>
      <c r="AF378" s="27">
        <v>100000</v>
      </c>
      <c r="AG378" s="27">
        <v>116000</v>
      </c>
      <c r="AH378" s="145"/>
      <c r="AI378" s="145"/>
      <c r="AJ378" s="143">
        <f t="shared" si="973"/>
        <v>0.10475656017578482</v>
      </c>
      <c r="AK378" s="27">
        <f t="shared" si="1061"/>
        <v>108000</v>
      </c>
      <c r="AL378" s="28">
        <f t="shared" si="1016"/>
        <v>20520</v>
      </c>
      <c r="AM378" s="30">
        <f t="shared" si="1062"/>
        <v>128520</v>
      </c>
      <c r="AN378" s="26">
        <v>1</v>
      </c>
      <c r="AO378" s="27">
        <v>100000</v>
      </c>
      <c r="AP378" s="27">
        <v>120000</v>
      </c>
      <c r="AQ378" s="145"/>
      <c r="AR378" s="145"/>
      <c r="AS378" s="143">
        <f t="shared" si="974"/>
        <v>0.12856486930664501</v>
      </c>
      <c r="AT378" s="27">
        <f t="shared" si="1063"/>
        <v>110000</v>
      </c>
      <c r="AU378" s="28">
        <f t="shared" si="1064"/>
        <v>20900</v>
      </c>
      <c r="AV378" s="30">
        <f t="shared" si="1065"/>
        <v>130900</v>
      </c>
      <c r="AW378" s="26">
        <v>1</v>
      </c>
      <c r="AX378" s="27">
        <v>100000</v>
      </c>
      <c r="AY378" s="27">
        <v>144000</v>
      </c>
      <c r="AZ378" s="145"/>
      <c r="BA378" s="145"/>
      <c r="BB378" s="143">
        <f t="shared" si="975"/>
        <v>0.25502211780498435</v>
      </c>
      <c r="BC378" s="27">
        <f t="shared" si="1066"/>
        <v>122000</v>
      </c>
      <c r="BD378" s="27">
        <f t="shared" si="1067"/>
        <v>23180</v>
      </c>
      <c r="BE378" s="27">
        <f t="shared" si="1068"/>
        <v>145180</v>
      </c>
      <c r="BF378" s="26">
        <v>1</v>
      </c>
      <c r="BG378" s="27">
        <v>80000</v>
      </c>
      <c r="BH378" s="27">
        <v>88000</v>
      </c>
      <c r="BI378" s="145"/>
      <c r="BJ378" s="145"/>
      <c r="BK378" s="143">
        <f t="shared" si="976"/>
        <v>6.7343502970147393E-2</v>
      </c>
      <c r="BL378" s="27">
        <f t="shared" si="1069"/>
        <v>84000</v>
      </c>
      <c r="BM378" s="27">
        <f t="shared" si="1070"/>
        <v>15960</v>
      </c>
      <c r="BN378" s="28">
        <f t="shared" si="1071"/>
        <v>99960</v>
      </c>
      <c r="BO378" s="26">
        <v>1</v>
      </c>
      <c r="BP378" s="27">
        <v>80000</v>
      </c>
      <c r="BQ378" s="27">
        <v>73600</v>
      </c>
      <c r="BR378" s="175"/>
      <c r="BS378" s="175"/>
      <c r="BT378" s="143">
        <f t="shared" si="977"/>
        <v>5.892556509887896E-2</v>
      </c>
      <c r="BU378" s="27">
        <f t="shared" si="1072"/>
        <v>76800</v>
      </c>
      <c r="BV378" s="28">
        <f t="shared" si="1073"/>
        <v>14592</v>
      </c>
      <c r="BW378" s="30">
        <f t="shared" si="1074"/>
        <v>91392</v>
      </c>
      <c r="BX378" s="26">
        <v>1</v>
      </c>
      <c r="BY378" s="28">
        <v>80000</v>
      </c>
      <c r="BZ378" s="28">
        <v>73600</v>
      </c>
      <c r="CA378" s="156"/>
      <c r="CB378" s="156"/>
      <c r="CC378" s="177">
        <f t="shared" si="978"/>
        <v>5.892556509887896E-2</v>
      </c>
      <c r="CD378" s="27">
        <f t="shared" si="1075"/>
        <v>76800</v>
      </c>
      <c r="CE378" s="28">
        <f t="shared" si="1076"/>
        <v>14592</v>
      </c>
      <c r="CF378" s="29">
        <f t="shared" si="1077"/>
        <v>91392</v>
      </c>
      <c r="CG378" s="26">
        <v>1</v>
      </c>
      <c r="CH378" s="27">
        <v>64000</v>
      </c>
      <c r="CI378" s="27">
        <v>57600</v>
      </c>
      <c r="CJ378" s="148"/>
      <c r="CK378" s="148"/>
      <c r="CL378" s="143">
        <f t="shared" si="1042"/>
        <v>7.4432292756478696E-2</v>
      </c>
      <c r="CM378" s="27">
        <f t="shared" si="1043"/>
        <v>60800</v>
      </c>
      <c r="CN378" s="27">
        <f t="shared" si="1044"/>
        <v>11552</v>
      </c>
      <c r="CO378" s="28">
        <f t="shared" si="1045"/>
        <v>72352</v>
      </c>
      <c r="CP378" s="26">
        <v>1</v>
      </c>
      <c r="CQ378" s="27">
        <v>64000</v>
      </c>
      <c r="CR378" s="27">
        <v>57600</v>
      </c>
      <c r="CS378" s="148"/>
      <c r="CT378" s="148"/>
      <c r="CU378" s="143">
        <f t="shared" si="979"/>
        <v>7.4432292756478696E-2</v>
      </c>
      <c r="CV378" s="27">
        <f t="shared" si="1046"/>
        <v>60800</v>
      </c>
      <c r="CW378" s="28">
        <f t="shared" si="1047"/>
        <v>11552</v>
      </c>
      <c r="CX378" s="29">
        <f t="shared" si="1048"/>
        <v>72352</v>
      </c>
      <c r="CY378" s="26">
        <v>1</v>
      </c>
      <c r="CZ378" s="27">
        <v>64000</v>
      </c>
      <c r="DA378" s="27">
        <v>57600</v>
      </c>
      <c r="DB378" s="133"/>
      <c r="DC378" s="133"/>
      <c r="DD378" s="143">
        <f t="shared" si="980"/>
        <v>7.4432292756478696E-2</v>
      </c>
      <c r="DE378" s="27">
        <f t="shared" si="1049"/>
        <v>60800</v>
      </c>
      <c r="DF378" s="27">
        <f t="shared" si="1050"/>
        <v>11552</v>
      </c>
      <c r="DG378" s="28">
        <f t="shared" si="1051"/>
        <v>72352</v>
      </c>
      <c r="DH378" s="26">
        <v>1</v>
      </c>
      <c r="DI378" s="28">
        <v>64000</v>
      </c>
      <c r="DJ378" s="28">
        <v>57600</v>
      </c>
      <c r="DK378" s="182"/>
      <c r="DL378" s="177">
        <f t="shared" si="981"/>
        <v>7.4432292756478696E-2</v>
      </c>
      <c r="DM378" s="28">
        <f t="shared" si="1052"/>
        <v>60800</v>
      </c>
      <c r="DN378" s="28">
        <f t="shared" si="1053"/>
        <v>11552</v>
      </c>
      <c r="DO378" s="30">
        <f t="shared" si="1054"/>
        <v>72352</v>
      </c>
    </row>
    <row r="379" spans="1:119" ht="21" customHeight="1" x14ac:dyDescent="0.25">
      <c r="A379" s="66" t="s">
        <v>674</v>
      </c>
      <c r="B379" s="67" t="s">
        <v>668</v>
      </c>
      <c r="C379" s="68" t="s">
        <v>675</v>
      </c>
      <c r="D379" s="26">
        <v>1</v>
      </c>
      <c r="E379" s="27">
        <v>400000</v>
      </c>
      <c r="F379" s="27">
        <v>510000</v>
      </c>
      <c r="G379" s="148"/>
      <c r="H379" s="148"/>
      <c r="I379" s="143">
        <f t="shared" si="1005"/>
        <v>0.17094889215498948</v>
      </c>
      <c r="J379" s="27">
        <f t="shared" si="972"/>
        <v>455000</v>
      </c>
      <c r="K379" s="28">
        <f t="shared" si="1055"/>
        <v>86450</v>
      </c>
      <c r="L379" s="29">
        <f t="shared" si="982"/>
        <v>541450</v>
      </c>
      <c r="M379" s="26">
        <v>1</v>
      </c>
      <c r="N379" s="27">
        <v>400000</v>
      </c>
      <c r="O379" s="27">
        <v>480000</v>
      </c>
      <c r="P379" s="148"/>
      <c r="Q379" s="148"/>
      <c r="R379" s="143">
        <f t="shared" si="1007"/>
        <v>0.12856486930664501</v>
      </c>
      <c r="S379" s="27">
        <f t="shared" si="1078"/>
        <v>440000</v>
      </c>
      <c r="T379" s="28">
        <f t="shared" si="1056"/>
        <v>83600</v>
      </c>
      <c r="U379" s="30">
        <f t="shared" si="1057"/>
        <v>523600</v>
      </c>
      <c r="V379" s="26">
        <v>1</v>
      </c>
      <c r="W379" s="27">
        <v>400000</v>
      </c>
      <c r="X379" s="27">
        <v>448000</v>
      </c>
      <c r="Y379" s="145"/>
      <c r="Z379" s="145"/>
      <c r="AA379" s="143">
        <f t="shared" si="1011"/>
        <v>8.0049824285269522E-2</v>
      </c>
      <c r="AB379" s="27">
        <f t="shared" si="1058"/>
        <v>424000</v>
      </c>
      <c r="AC379" s="28">
        <f t="shared" si="1059"/>
        <v>80560</v>
      </c>
      <c r="AD379" s="29">
        <f t="shared" si="1060"/>
        <v>504560</v>
      </c>
      <c r="AE379" s="26">
        <v>1</v>
      </c>
      <c r="AF379" s="27">
        <v>400000</v>
      </c>
      <c r="AG379" s="27">
        <v>464000</v>
      </c>
      <c r="AH379" s="145"/>
      <c r="AI379" s="145"/>
      <c r="AJ379" s="143">
        <f t="shared" si="973"/>
        <v>0.10475656017578482</v>
      </c>
      <c r="AK379" s="27">
        <f t="shared" si="1061"/>
        <v>432000</v>
      </c>
      <c r="AL379" s="28">
        <f t="shared" si="1016"/>
        <v>82080</v>
      </c>
      <c r="AM379" s="30">
        <f t="shared" si="1062"/>
        <v>514080</v>
      </c>
      <c r="AN379" s="26">
        <v>1</v>
      </c>
      <c r="AO379" s="27">
        <v>400000</v>
      </c>
      <c r="AP379" s="27">
        <v>480000</v>
      </c>
      <c r="AQ379" s="145"/>
      <c r="AR379" s="145"/>
      <c r="AS379" s="143">
        <f t="shared" si="974"/>
        <v>0.12856486930664501</v>
      </c>
      <c r="AT379" s="27">
        <f t="shared" si="1063"/>
        <v>440000</v>
      </c>
      <c r="AU379" s="28">
        <f t="shared" si="1064"/>
        <v>83600</v>
      </c>
      <c r="AV379" s="30">
        <f t="shared" si="1065"/>
        <v>523600</v>
      </c>
      <c r="AW379" s="26">
        <v>1</v>
      </c>
      <c r="AX379" s="27">
        <v>400000</v>
      </c>
      <c r="AY379" s="27">
        <v>576000</v>
      </c>
      <c r="AZ379" s="145"/>
      <c r="BA379" s="145"/>
      <c r="BB379" s="143">
        <f t="shared" si="975"/>
        <v>0.25502211780498435</v>
      </c>
      <c r="BC379" s="27">
        <f t="shared" si="1066"/>
        <v>488000</v>
      </c>
      <c r="BD379" s="27">
        <f t="shared" si="1067"/>
        <v>92720</v>
      </c>
      <c r="BE379" s="27">
        <f t="shared" si="1068"/>
        <v>580720</v>
      </c>
      <c r="BF379" s="26">
        <v>1</v>
      </c>
      <c r="BG379" s="27">
        <v>320000</v>
      </c>
      <c r="BH379" s="27">
        <v>352000</v>
      </c>
      <c r="BI379" s="145"/>
      <c r="BJ379" s="145"/>
      <c r="BK379" s="143">
        <f t="shared" si="976"/>
        <v>6.7343502970147393E-2</v>
      </c>
      <c r="BL379" s="27">
        <f t="shared" si="1069"/>
        <v>336000</v>
      </c>
      <c r="BM379" s="27">
        <f t="shared" si="1070"/>
        <v>63840</v>
      </c>
      <c r="BN379" s="28">
        <f t="shared" si="1071"/>
        <v>399840</v>
      </c>
      <c r="BO379" s="26">
        <v>1</v>
      </c>
      <c r="BP379" s="27">
        <v>320000</v>
      </c>
      <c r="BQ379" s="27">
        <v>294400</v>
      </c>
      <c r="BR379" s="175"/>
      <c r="BS379" s="175"/>
      <c r="BT379" s="143">
        <f t="shared" si="977"/>
        <v>5.892556509887896E-2</v>
      </c>
      <c r="BU379" s="27">
        <f t="shared" si="1072"/>
        <v>307200</v>
      </c>
      <c r="BV379" s="28">
        <f t="shared" si="1073"/>
        <v>58368</v>
      </c>
      <c r="BW379" s="30">
        <f t="shared" si="1074"/>
        <v>365568</v>
      </c>
      <c r="BX379" s="26">
        <v>1</v>
      </c>
      <c r="BY379" s="28">
        <v>320000</v>
      </c>
      <c r="BZ379" s="28">
        <v>294400</v>
      </c>
      <c r="CA379" s="156"/>
      <c r="CB379" s="156"/>
      <c r="CC379" s="177">
        <f t="shared" si="978"/>
        <v>5.892556509887896E-2</v>
      </c>
      <c r="CD379" s="27">
        <f t="shared" si="1075"/>
        <v>307200</v>
      </c>
      <c r="CE379" s="28">
        <f t="shared" si="1076"/>
        <v>58368</v>
      </c>
      <c r="CF379" s="29">
        <f t="shared" si="1077"/>
        <v>365568</v>
      </c>
      <c r="CG379" s="26">
        <v>1</v>
      </c>
      <c r="CH379" s="27">
        <v>256000</v>
      </c>
      <c r="CI379" s="27">
        <v>230400</v>
      </c>
      <c r="CJ379" s="148"/>
      <c r="CK379" s="148"/>
      <c r="CL379" s="143">
        <f t="shared" si="1042"/>
        <v>7.4432292756478696E-2</v>
      </c>
      <c r="CM379" s="27">
        <f t="shared" si="1043"/>
        <v>243200</v>
      </c>
      <c r="CN379" s="27">
        <f t="shared" si="1044"/>
        <v>46208</v>
      </c>
      <c r="CO379" s="28">
        <f t="shared" si="1045"/>
        <v>289408</v>
      </c>
      <c r="CP379" s="26">
        <v>1</v>
      </c>
      <c r="CQ379" s="27">
        <v>256000</v>
      </c>
      <c r="CR379" s="27">
        <v>230400</v>
      </c>
      <c r="CS379" s="148"/>
      <c r="CT379" s="148"/>
      <c r="CU379" s="143">
        <f t="shared" si="979"/>
        <v>7.4432292756478696E-2</v>
      </c>
      <c r="CV379" s="27">
        <f t="shared" si="1046"/>
        <v>243200</v>
      </c>
      <c r="CW379" s="28">
        <f t="shared" si="1047"/>
        <v>46208</v>
      </c>
      <c r="CX379" s="29">
        <f t="shared" si="1048"/>
        <v>289408</v>
      </c>
      <c r="CY379" s="26">
        <v>1</v>
      </c>
      <c r="CZ379" s="27">
        <v>256000</v>
      </c>
      <c r="DA379" s="27">
        <v>230400</v>
      </c>
      <c r="DB379" s="133"/>
      <c r="DC379" s="133"/>
      <c r="DD379" s="143">
        <f t="shared" si="980"/>
        <v>7.4432292756478696E-2</v>
      </c>
      <c r="DE379" s="27">
        <f t="shared" si="1049"/>
        <v>243200</v>
      </c>
      <c r="DF379" s="27">
        <f t="shared" si="1050"/>
        <v>46208</v>
      </c>
      <c r="DG379" s="28">
        <f t="shared" si="1051"/>
        <v>289408</v>
      </c>
      <c r="DH379" s="26">
        <v>1</v>
      </c>
      <c r="DI379" s="28">
        <v>256000</v>
      </c>
      <c r="DJ379" s="28">
        <v>230400</v>
      </c>
      <c r="DK379" s="182"/>
      <c r="DL379" s="177">
        <f t="shared" si="981"/>
        <v>7.4432292756478696E-2</v>
      </c>
      <c r="DM379" s="28">
        <f t="shared" si="1052"/>
        <v>243200</v>
      </c>
      <c r="DN379" s="28">
        <f t="shared" si="1053"/>
        <v>46208</v>
      </c>
      <c r="DO379" s="30">
        <f t="shared" si="1054"/>
        <v>289408</v>
      </c>
    </row>
    <row r="380" spans="1:119" ht="21" customHeight="1" x14ac:dyDescent="0.25">
      <c r="A380" s="66" t="s">
        <v>676</v>
      </c>
      <c r="B380" s="67" t="s">
        <v>668</v>
      </c>
      <c r="C380" s="68" t="s">
        <v>677</v>
      </c>
      <c r="D380" s="26">
        <v>1</v>
      </c>
      <c r="E380" s="27">
        <v>400000</v>
      </c>
      <c r="F380" s="27">
        <v>510000</v>
      </c>
      <c r="G380" s="148"/>
      <c r="H380" s="148"/>
      <c r="I380" s="143">
        <f t="shared" si="1005"/>
        <v>0.17094889215498948</v>
      </c>
      <c r="J380" s="27">
        <f t="shared" si="972"/>
        <v>455000</v>
      </c>
      <c r="K380" s="28">
        <f t="shared" si="1055"/>
        <v>86450</v>
      </c>
      <c r="L380" s="29">
        <f t="shared" si="982"/>
        <v>541450</v>
      </c>
      <c r="M380" s="26">
        <v>1</v>
      </c>
      <c r="N380" s="27">
        <v>400000</v>
      </c>
      <c r="O380" s="27">
        <v>480000</v>
      </c>
      <c r="P380" s="148"/>
      <c r="Q380" s="148"/>
      <c r="R380" s="143">
        <f t="shared" si="1007"/>
        <v>0.12856486930664501</v>
      </c>
      <c r="S380" s="27">
        <f t="shared" si="1078"/>
        <v>440000</v>
      </c>
      <c r="T380" s="28">
        <f t="shared" si="1056"/>
        <v>83600</v>
      </c>
      <c r="U380" s="30">
        <f t="shared" si="1057"/>
        <v>523600</v>
      </c>
      <c r="V380" s="26">
        <v>1</v>
      </c>
      <c r="W380" s="27">
        <v>400000</v>
      </c>
      <c r="X380" s="27">
        <v>448000</v>
      </c>
      <c r="Y380" s="145"/>
      <c r="Z380" s="145"/>
      <c r="AA380" s="143">
        <f t="shared" si="1011"/>
        <v>8.0049824285269522E-2</v>
      </c>
      <c r="AB380" s="27">
        <f t="shared" si="1058"/>
        <v>424000</v>
      </c>
      <c r="AC380" s="28">
        <f t="shared" si="1059"/>
        <v>80560</v>
      </c>
      <c r="AD380" s="29">
        <f t="shared" si="1060"/>
        <v>504560</v>
      </c>
      <c r="AE380" s="26">
        <v>1</v>
      </c>
      <c r="AF380" s="27">
        <v>400000</v>
      </c>
      <c r="AG380" s="27">
        <v>464000</v>
      </c>
      <c r="AH380" s="145"/>
      <c r="AI380" s="145"/>
      <c r="AJ380" s="143">
        <f t="shared" si="973"/>
        <v>0.10475656017578482</v>
      </c>
      <c r="AK380" s="27">
        <f t="shared" si="1061"/>
        <v>432000</v>
      </c>
      <c r="AL380" s="28">
        <f t="shared" si="1016"/>
        <v>82080</v>
      </c>
      <c r="AM380" s="30">
        <f t="shared" si="1062"/>
        <v>514080</v>
      </c>
      <c r="AN380" s="26">
        <v>1</v>
      </c>
      <c r="AO380" s="27">
        <v>400000</v>
      </c>
      <c r="AP380" s="27">
        <v>480000</v>
      </c>
      <c r="AQ380" s="145"/>
      <c r="AR380" s="145"/>
      <c r="AS380" s="143">
        <f t="shared" si="974"/>
        <v>0.12856486930664501</v>
      </c>
      <c r="AT380" s="27">
        <f t="shared" si="1063"/>
        <v>440000</v>
      </c>
      <c r="AU380" s="28">
        <f t="shared" si="1064"/>
        <v>83600</v>
      </c>
      <c r="AV380" s="30">
        <f t="shared" si="1065"/>
        <v>523600</v>
      </c>
      <c r="AW380" s="26">
        <v>1</v>
      </c>
      <c r="AX380" s="27">
        <v>400000</v>
      </c>
      <c r="AY380" s="27">
        <v>576000</v>
      </c>
      <c r="AZ380" s="145"/>
      <c r="BA380" s="145"/>
      <c r="BB380" s="143">
        <f t="shared" si="975"/>
        <v>0.25502211780498435</v>
      </c>
      <c r="BC380" s="27">
        <f t="shared" si="1066"/>
        <v>488000</v>
      </c>
      <c r="BD380" s="27">
        <f t="shared" si="1067"/>
        <v>92720</v>
      </c>
      <c r="BE380" s="27">
        <f t="shared" si="1068"/>
        <v>580720</v>
      </c>
      <c r="BF380" s="26">
        <v>1</v>
      </c>
      <c r="BG380" s="27">
        <v>320000</v>
      </c>
      <c r="BH380" s="27">
        <v>352000</v>
      </c>
      <c r="BI380" s="145"/>
      <c r="BJ380" s="145"/>
      <c r="BK380" s="143">
        <f t="shared" si="976"/>
        <v>6.7343502970147393E-2</v>
      </c>
      <c r="BL380" s="27">
        <f t="shared" si="1069"/>
        <v>336000</v>
      </c>
      <c r="BM380" s="27">
        <f t="shared" si="1070"/>
        <v>63840</v>
      </c>
      <c r="BN380" s="28">
        <f t="shared" si="1071"/>
        <v>399840</v>
      </c>
      <c r="BO380" s="26">
        <v>1</v>
      </c>
      <c r="BP380" s="27">
        <v>320000</v>
      </c>
      <c r="BQ380" s="27">
        <v>294400</v>
      </c>
      <c r="BR380" s="175"/>
      <c r="BS380" s="175"/>
      <c r="BT380" s="143">
        <f t="shared" si="977"/>
        <v>5.892556509887896E-2</v>
      </c>
      <c r="BU380" s="27">
        <f t="shared" si="1072"/>
        <v>307200</v>
      </c>
      <c r="BV380" s="28">
        <f t="shared" si="1073"/>
        <v>58368</v>
      </c>
      <c r="BW380" s="30">
        <f t="shared" si="1074"/>
        <v>365568</v>
      </c>
      <c r="BX380" s="26">
        <v>1</v>
      </c>
      <c r="BY380" s="28">
        <v>320000</v>
      </c>
      <c r="BZ380" s="28">
        <v>294400</v>
      </c>
      <c r="CA380" s="156"/>
      <c r="CB380" s="156"/>
      <c r="CC380" s="177">
        <f t="shared" si="978"/>
        <v>5.892556509887896E-2</v>
      </c>
      <c r="CD380" s="27">
        <f t="shared" si="1075"/>
        <v>307200</v>
      </c>
      <c r="CE380" s="28">
        <f t="shared" si="1076"/>
        <v>58368</v>
      </c>
      <c r="CF380" s="29">
        <f t="shared" si="1077"/>
        <v>365568</v>
      </c>
      <c r="CG380" s="26">
        <v>1</v>
      </c>
      <c r="CH380" s="27">
        <v>256000</v>
      </c>
      <c r="CI380" s="27">
        <v>230400</v>
      </c>
      <c r="CJ380" s="148"/>
      <c r="CK380" s="148"/>
      <c r="CL380" s="143">
        <f t="shared" si="1042"/>
        <v>7.4432292756478696E-2</v>
      </c>
      <c r="CM380" s="27">
        <f t="shared" si="1043"/>
        <v>243200</v>
      </c>
      <c r="CN380" s="27">
        <f t="shared" si="1044"/>
        <v>46208</v>
      </c>
      <c r="CO380" s="28">
        <f t="shared" si="1045"/>
        <v>289408</v>
      </c>
      <c r="CP380" s="26">
        <v>1</v>
      </c>
      <c r="CQ380" s="27">
        <v>256000</v>
      </c>
      <c r="CR380" s="27">
        <v>230400</v>
      </c>
      <c r="CS380" s="148"/>
      <c r="CT380" s="148"/>
      <c r="CU380" s="143">
        <f t="shared" si="979"/>
        <v>7.4432292756478696E-2</v>
      </c>
      <c r="CV380" s="27">
        <f t="shared" si="1046"/>
        <v>243200</v>
      </c>
      <c r="CW380" s="28">
        <f t="shared" si="1047"/>
        <v>46208</v>
      </c>
      <c r="CX380" s="29">
        <f t="shared" si="1048"/>
        <v>289408</v>
      </c>
      <c r="CY380" s="26">
        <v>1</v>
      </c>
      <c r="CZ380" s="27">
        <v>256000</v>
      </c>
      <c r="DA380" s="27">
        <v>230400</v>
      </c>
      <c r="DB380" s="133"/>
      <c r="DC380" s="133"/>
      <c r="DD380" s="143">
        <f t="shared" si="980"/>
        <v>7.4432292756478696E-2</v>
      </c>
      <c r="DE380" s="27">
        <f t="shared" si="1049"/>
        <v>243200</v>
      </c>
      <c r="DF380" s="27">
        <f t="shared" si="1050"/>
        <v>46208</v>
      </c>
      <c r="DG380" s="28">
        <f t="shared" si="1051"/>
        <v>289408</v>
      </c>
      <c r="DH380" s="26">
        <v>1</v>
      </c>
      <c r="DI380" s="28">
        <v>256000</v>
      </c>
      <c r="DJ380" s="28">
        <v>230400</v>
      </c>
      <c r="DK380" s="182"/>
      <c r="DL380" s="177">
        <f t="shared" si="981"/>
        <v>7.4432292756478696E-2</v>
      </c>
      <c r="DM380" s="28">
        <f t="shared" si="1052"/>
        <v>243200</v>
      </c>
      <c r="DN380" s="28">
        <f t="shared" si="1053"/>
        <v>46208</v>
      </c>
      <c r="DO380" s="30">
        <f t="shared" si="1054"/>
        <v>289408</v>
      </c>
    </row>
    <row r="381" spans="1:119" ht="21" customHeight="1" x14ac:dyDescent="0.25">
      <c r="A381" s="66" t="s">
        <v>678</v>
      </c>
      <c r="B381" s="67" t="s">
        <v>668</v>
      </c>
      <c r="C381" s="68" t="s">
        <v>679</v>
      </c>
      <c r="D381" s="26">
        <v>1</v>
      </c>
      <c r="E381" s="27">
        <v>200000</v>
      </c>
      <c r="F381" s="27">
        <v>280000</v>
      </c>
      <c r="G381" s="148"/>
      <c r="H381" s="148"/>
      <c r="I381" s="143">
        <f t="shared" si="1005"/>
        <v>0.23570226039551584</v>
      </c>
      <c r="J381" s="27">
        <f t="shared" si="972"/>
        <v>240000</v>
      </c>
      <c r="K381" s="28">
        <f t="shared" si="1055"/>
        <v>45600</v>
      </c>
      <c r="L381" s="29">
        <f t="shared" si="982"/>
        <v>285600</v>
      </c>
      <c r="M381" s="26">
        <v>1</v>
      </c>
      <c r="N381" s="27">
        <v>200000</v>
      </c>
      <c r="O381" s="27">
        <v>240000</v>
      </c>
      <c r="P381" s="148"/>
      <c r="Q381" s="148"/>
      <c r="R381" s="143">
        <f t="shared" si="1007"/>
        <v>0.12856486930664501</v>
      </c>
      <c r="S381" s="27">
        <f t="shared" si="1078"/>
        <v>220000</v>
      </c>
      <c r="T381" s="28">
        <f t="shared" si="1056"/>
        <v>41800</v>
      </c>
      <c r="U381" s="30">
        <f t="shared" si="1057"/>
        <v>261800</v>
      </c>
      <c r="V381" s="26">
        <v>1</v>
      </c>
      <c r="W381" s="27">
        <v>200000</v>
      </c>
      <c r="X381" s="27">
        <v>224000</v>
      </c>
      <c r="Y381" s="145"/>
      <c r="Z381" s="145"/>
      <c r="AA381" s="143">
        <f t="shared" si="1011"/>
        <v>8.0049824285269522E-2</v>
      </c>
      <c r="AB381" s="27">
        <f t="shared" si="1058"/>
        <v>212000</v>
      </c>
      <c r="AC381" s="28">
        <f t="shared" si="1059"/>
        <v>40280</v>
      </c>
      <c r="AD381" s="29">
        <f t="shared" si="1060"/>
        <v>252280</v>
      </c>
      <c r="AE381" s="26">
        <v>1</v>
      </c>
      <c r="AF381" s="27">
        <v>200000</v>
      </c>
      <c r="AG381" s="27">
        <v>232000</v>
      </c>
      <c r="AH381" s="145"/>
      <c r="AI381" s="145"/>
      <c r="AJ381" s="143">
        <f t="shared" si="973"/>
        <v>0.10475656017578482</v>
      </c>
      <c r="AK381" s="27">
        <f t="shared" si="1061"/>
        <v>216000</v>
      </c>
      <c r="AL381" s="28">
        <f t="shared" si="1016"/>
        <v>41040</v>
      </c>
      <c r="AM381" s="30">
        <f t="shared" si="1062"/>
        <v>257040</v>
      </c>
      <c r="AN381" s="26">
        <v>1</v>
      </c>
      <c r="AO381" s="27">
        <v>200000</v>
      </c>
      <c r="AP381" s="27">
        <v>240000</v>
      </c>
      <c r="AQ381" s="145"/>
      <c r="AR381" s="145"/>
      <c r="AS381" s="143">
        <f t="shared" si="974"/>
        <v>0.12856486930664501</v>
      </c>
      <c r="AT381" s="27">
        <f t="shared" si="1063"/>
        <v>220000</v>
      </c>
      <c r="AU381" s="28">
        <f t="shared" si="1064"/>
        <v>41800</v>
      </c>
      <c r="AV381" s="30">
        <f t="shared" si="1065"/>
        <v>261800</v>
      </c>
      <c r="AW381" s="26">
        <v>1</v>
      </c>
      <c r="AX381" s="27">
        <v>200000</v>
      </c>
      <c r="AY381" s="27">
        <v>288000</v>
      </c>
      <c r="AZ381" s="145"/>
      <c r="BA381" s="145"/>
      <c r="BB381" s="143">
        <f t="shared" si="975"/>
        <v>0.25502211780498435</v>
      </c>
      <c r="BC381" s="27">
        <f t="shared" si="1066"/>
        <v>244000</v>
      </c>
      <c r="BD381" s="27">
        <f t="shared" si="1067"/>
        <v>46360</v>
      </c>
      <c r="BE381" s="27">
        <f t="shared" si="1068"/>
        <v>290360</v>
      </c>
      <c r="BF381" s="26">
        <v>1</v>
      </c>
      <c r="BG381" s="27">
        <v>160000</v>
      </c>
      <c r="BH381" s="27">
        <v>176000</v>
      </c>
      <c r="BI381" s="145"/>
      <c r="BJ381" s="145"/>
      <c r="BK381" s="143">
        <f t="shared" si="976"/>
        <v>6.7343502970147393E-2</v>
      </c>
      <c r="BL381" s="27">
        <f t="shared" si="1069"/>
        <v>168000</v>
      </c>
      <c r="BM381" s="27">
        <f t="shared" si="1070"/>
        <v>31920</v>
      </c>
      <c r="BN381" s="28">
        <f t="shared" si="1071"/>
        <v>199920</v>
      </c>
      <c r="BO381" s="26">
        <v>1</v>
      </c>
      <c r="BP381" s="27">
        <v>160000</v>
      </c>
      <c r="BQ381" s="27">
        <v>147200</v>
      </c>
      <c r="BR381" s="175"/>
      <c r="BS381" s="175"/>
      <c r="BT381" s="143">
        <f t="shared" si="977"/>
        <v>5.892556509887896E-2</v>
      </c>
      <c r="BU381" s="27">
        <f t="shared" si="1072"/>
        <v>153600</v>
      </c>
      <c r="BV381" s="28">
        <f t="shared" si="1073"/>
        <v>29184</v>
      </c>
      <c r="BW381" s="30">
        <f t="shared" si="1074"/>
        <v>182784</v>
      </c>
      <c r="BX381" s="26">
        <v>1</v>
      </c>
      <c r="BY381" s="28">
        <v>160000</v>
      </c>
      <c r="BZ381" s="28">
        <v>147200</v>
      </c>
      <c r="CA381" s="156"/>
      <c r="CB381" s="156"/>
      <c r="CC381" s="177">
        <f t="shared" si="978"/>
        <v>5.892556509887896E-2</v>
      </c>
      <c r="CD381" s="27">
        <f t="shared" si="1075"/>
        <v>153600</v>
      </c>
      <c r="CE381" s="28">
        <f t="shared" si="1076"/>
        <v>29184</v>
      </c>
      <c r="CF381" s="29">
        <f t="shared" si="1077"/>
        <v>182784</v>
      </c>
      <c r="CG381" s="26">
        <v>1</v>
      </c>
      <c r="CH381" s="27">
        <v>128000</v>
      </c>
      <c r="CI381" s="27">
        <v>115200</v>
      </c>
      <c r="CJ381" s="148"/>
      <c r="CK381" s="148"/>
      <c r="CL381" s="143">
        <f t="shared" si="1042"/>
        <v>7.4432292756478696E-2</v>
      </c>
      <c r="CM381" s="27">
        <f t="shared" si="1043"/>
        <v>121600</v>
      </c>
      <c r="CN381" s="27">
        <f t="shared" si="1044"/>
        <v>23104</v>
      </c>
      <c r="CO381" s="28">
        <f t="shared" si="1045"/>
        <v>144704</v>
      </c>
      <c r="CP381" s="26">
        <v>1</v>
      </c>
      <c r="CQ381" s="27">
        <v>128000</v>
      </c>
      <c r="CR381" s="27">
        <v>115200</v>
      </c>
      <c r="CS381" s="148"/>
      <c r="CT381" s="148"/>
      <c r="CU381" s="143">
        <f t="shared" si="979"/>
        <v>7.4432292756478696E-2</v>
      </c>
      <c r="CV381" s="27">
        <f t="shared" si="1046"/>
        <v>121600</v>
      </c>
      <c r="CW381" s="28">
        <f t="shared" si="1047"/>
        <v>23104</v>
      </c>
      <c r="CX381" s="29">
        <f t="shared" si="1048"/>
        <v>144704</v>
      </c>
      <c r="CY381" s="26">
        <v>1</v>
      </c>
      <c r="CZ381" s="27">
        <v>128000</v>
      </c>
      <c r="DA381" s="27">
        <v>115200</v>
      </c>
      <c r="DB381" s="133"/>
      <c r="DC381" s="133"/>
      <c r="DD381" s="143">
        <f t="shared" si="980"/>
        <v>7.4432292756478696E-2</v>
      </c>
      <c r="DE381" s="27">
        <f t="shared" si="1049"/>
        <v>121600</v>
      </c>
      <c r="DF381" s="27">
        <f t="shared" si="1050"/>
        <v>23104</v>
      </c>
      <c r="DG381" s="28">
        <f t="shared" si="1051"/>
        <v>144704</v>
      </c>
      <c r="DH381" s="26">
        <v>1</v>
      </c>
      <c r="DI381" s="28">
        <v>128000</v>
      </c>
      <c r="DJ381" s="28">
        <v>115200</v>
      </c>
      <c r="DK381" s="182"/>
      <c r="DL381" s="177">
        <f t="shared" si="981"/>
        <v>7.4432292756478696E-2</v>
      </c>
      <c r="DM381" s="28">
        <f t="shared" si="1052"/>
        <v>121600</v>
      </c>
      <c r="DN381" s="28">
        <f t="shared" si="1053"/>
        <v>23104</v>
      </c>
      <c r="DO381" s="30">
        <f t="shared" si="1054"/>
        <v>144704</v>
      </c>
    </row>
    <row r="382" spans="1:119" ht="21" customHeight="1" x14ac:dyDescent="0.25">
      <c r="A382" s="66" t="s">
        <v>680</v>
      </c>
      <c r="B382" s="67" t="s">
        <v>668</v>
      </c>
      <c r="C382" s="68" t="s">
        <v>681</v>
      </c>
      <c r="D382" s="26">
        <v>1</v>
      </c>
      <c r="E382" s="27">
        <v>400000</v>
      </c>
      <c r="F382" s="27">
        <v>510000</v>
      </c>
      <c r="G382" s="148"/>
      <c r="H382" s="148"/>
      <c r="I382" s="143">
        <f t="shared" si="1005"/>
        <v>0.17094889215498948</v>
      </c>
      <c r="J382" s="27">
        <f t="shared" si="972"/>
        <v>455000</v>
      </c>
      <c r="K382" s="28">
        <f t="shared" si="1055"/>
        <v>86450</v>
      </c>
      <c r="L382" s="29">
        <f t="shared" si="982"/>
        <v>541450</v>
      </c>
      <c r="M382" s="26">
        <v>1</v>
      </c>
      <c r="N382" s="27">
        <v>400000</v>
      </c>
      <c r="O382" s="27">
        <v>480000</v>
      </c>
      <c r="P382" s="148"/>
      <c r="Q382" s="148"/>
      <c r="R382" s="143">
        <f t="shared" si="1007"/>
        <v>0.12856486930664501</v>
      </c>
      <c r="S382" s="27">
        <f t="shared" si="1078"/>
        <v>440000</v>
      </c>
      <c r="T382" s="28">
        <f t="shared" si="1056"/>
        <v>83600</v>
      </c>
      <c r="U382" s="30">
        <f t="shared" si="1057"/>
        <v>523600</v>
      </c>
      <c r="V382" s="26">
        <v>1</v>
      </c>
      <c r="W382" s="27">
        <v>400000</v>
      </c>
      <c r="X382" s="27">
        <v>448000</v>
      </c>
      <c r="Y382" s="145"/>
      <c r="Z382" s="145"/>
      <c r="AA382" s="143">
        <f t="shared" si="1011"/>
        <v>8.0049824285269522E-2</v>
      </c>
      <c r="AB382" s="27">
        <f t="shared" si="1058"/>
        <v>424000</v>
      </c>
      <c r="AC382" s="28">
        <f t="shared" si="1059"/>
        <v>80560</v>
      </c>
      <c r="AD382" s="29">
        <f t="shared" si="1060"/>
        <v>504560</v>
      </c>
      <c r="AE382" s="26">
        <v>1</v>
      </c>
      <c r="AF382" s="27">
        <v>400000</v>
      </c>
      <c r="AG382" s="27">
        <v>464000</v>
      </c>
      <c r="AH382" s="145"/>
      <c r="AI382" s="145"/>
      <c r="AJ382" s="143">
        <f t="shared" si="973"/>
        <v>0.10475656017578482</v>
      </c>
      <c r="AK382" s="27">
        <f t="shared" si="1061"/>
        <v>432000</v>
      </c>
      <c r="AL382" s="28">
        <f t="shared" si="1016"/>
        <v>82080</v>
      </c>
      <c r="AM382" s="30">
        <f t="shared" si="1062"/>
        <v>514080</v>
      </c>
      <c r="AN382" s="26">
        <v>1</v>
      </c>
      <c r="AO382" s="27">
        <v>400000</v>
      </c>
      <c r="AP382" s="27">
        <v>480000</v>
      </c>
      <c r="AQ382" s="145"/>
      <c r="AR382" s="145"/>
      <c r="AS382" s="143">
        <f t="shared" si="974"/>
        <v>0.12856486930664501</v>
      </c>
      <c r="AT382" s="27">
        <f t="shared" si="1063"/>
        <v>440000</v>
      </c>
      <c r="AU382" s="28">
        <f t="shared" si="1064"/>
        <v>83600</v>
      </c>
      <c r="AV382" s="30">
        <f t="shared" si="1065"/>
        <v>523600</v>
      </c>
      <c r="AW382" s="26">
        <v>1</v>
      </c>
      <c r="AX382" s="27">
        <v>400000</v>
      </c>
      <c r="AY382" s="27">
        <v>576000</v>
      </c>
      <c r="AZ382" s="145"/>
      <c r="BA382" s="145"/>
      <c r="BB382" s="143">
        <f t="shared" si="975"/>
        <v>0.25502211780498435</v>
      </c>
      <c r="BC382" s="27">
        <f t="shared" si="1066"/>
        <v>488000</v>
      </c>
      <c r="BD382" s="27">
        <f t="shared" si="1067"/>
        <v>92720</v>
      </c>
      <c r="BE382" s="27">
        <f t="shared" si="1068"/>
        <v>580720</v>
      </c>
      <c r="BF382" s="26">
        <v>1</v>
      </c>
      <c r="BG382" s="27">
        <v>320000</v>
      </c>
      <c r="BH382" s="27">
        <v>352000</v>
      </c>
      <c r="BI382" s="145"/>
      <c r="BJ382" s="145"/>
      <c r="BK382" s="143">
        <f t="shared" si="976"/>
        <v>6.7343502970147393E-2</v>
      </c>
      <c r="BL382" s="27">
        <f t="shared" si="1069"/>
        <v>336000</v>
      </c>
      <c r="BM382" s="27">
        <f t="shared" si="1070"/>
        <v>63840</v>
      </c>
      <c r="BN382" s="28">
        <f t="shared" si="1071"/>
        <v>399840</v>
      </c>
      <c r="BO382" s="26">
        <v>1</v>
      </c>
      <c r="BP382" s="27">
        <v>320000</v>
      </c>
      <c r="BQ382" s="27">
        <v>294400</v>
      </c>
      <c r="BR382" s="175"/>
      <c r="BS382" s="175"/>
      <c r="BT382" s="143">
        <f t="shared" si="977"/>
        <v>5.892556509887896E-2</v>
      </c>
      <c r="BU382" s="27">
        <f t="shared" si="1072"/>
        <v>307200</v>
      </c>
      <c r="BV382" s="28">
        <f t="shared" si="1073"/>
        <v>58368</v>
      </c>
      <c r="BW382" s="30">
        <f t="shared" si="1074"/>
        <v>365568</v>
      </c>
      <c r="BX382" s="26">
        <v>1</v>
      </c>
      <c r="BY382" s="28">
        <v>320000</v>
      </c>
      <c r="BZ382" s="28">
        <v>294400</v>
      </c>
      <c r="CA382" s="156"/>
      <c r="CB382" s="156"/>
      <c r="CC382" s="177">
        <f t="shared" si="978"/>
        <v>5.892556509887896E-2</v>
      </c>
      <c r="CD382" s="27">
        <f t="shared" si="1075"/>
        <v>307200</v>
      </c>
      <c r="CE382" s="28">
        <f t="shared" si="1076"/>
        <v>58368</v>
      </c>
      <c r="CF382" s="29">
        <f t="shared" si="1077"/>
        <v>365568</v>
      </c>
      <c r="CG382" s="26">
        <v>1</v>
      </c>
      <c r="CH382" s="27">
        <v>256000</v>
      </c>
      <c r="CI382" s="27">
        <v>230400</v>
      </c>
      <c r="CJ382" s="148"/>
      <c r="CK382" s="148"/>
      <c r="CL382" s="143">
        <f t="shared" si="1042"/>
        <v>7.4432292756478696E-2</v>
      </c>
      <c r="CM382" s="27">
        <f t="shared" si="1043"/>
        <v>243200</v>
      </c>
      <c r="CN382" s="27">
        <f t="shared" si="1044"/>
        <v>46208</v>
      </c>
      <c r="CO382" s="28">
        <f t="shared" si="1045"/>
        <v>289408</v>
      </c>
      <c r="CP382" s="26">
        <v>1</v>
      </c>
      <c r="CQ382" s="27">
        <v>256000</v>
      </c>
      <c r="CR382" s="27">
        <v>230400</v>
      </c>
      <c r="CS382" s="148"/>
      <c r="CT382" s="148"/>
      <c r="CU382" s="143">
        <f t="shared" si="979"/>
        <v>7.4432292756478696E-2</v>
      </c>
      <c r="CV382" s="27">
        <f t="shared" si="1046"/>
        <v>243200</v>
      </c>
      <c r="CW382" s="28">
        <f t="shared" si="1047"/>
        <v>46208</v>
      </c>
      <c r="CX382" s="29">
        <f t="shared" si="1048"/>
        <v>289408</v>
      </c>
      <c r="CY382" s="26">
        <v>1</v>
      </c>
      <c r="CZ382" s="27">
        <v>256000</v>
      </c>
      <c r="DA382" s="27">
        <v>230400</v>
      </c>
      <c r="DB382" s="133"/>
      <c r="DC382" s="133"/>
      <c r="DD382" s="143">
        <f t="shared" si="980"/>
        <v>7.4432292756478696E-2</v>
      </c>
      <c r="DE382" s="27">
        <f t="shared" si="1049"/>
        <v>243200</v>
      </c>
      <c r="DF382" s="27">
        <f t="shared" si="1050"/>
        <v>46208</v>
      </c>
      <c r="DG382" s="28">
        <f t="shared" si="1051"/>
        <v>289408</v>
      </c>
      <c r="DH382" s="26">
        <v>1</v>
      </c>
      <c r="DI382" s="28">
        <v>256000</v>
      </c>
      <c r="DJ382" s="28">
        <v>230400</v>
      </c>
      <c r="DK382" s="182"/>
      <c r="DL382" s="177">
        <f t="shared" si="981"/>
        <v>7.4432292756478696E-2</v>
      </c>
      <c r="DM382" s="28">
        <f t="shared" si="1052"/>
        <v>243200</v>
      </c>
      <c r="DN382" s="28">
        <f t="shared" si="1053"/>
        <v>46208</v>
      </c>
      <c r="DO382" s="30">
        <f t="shared" si="1054"/>
        <v>289408</v>
      </c>
    </row>
    <row r="383" spans="1:119" ht="21" customHeight="1" x14ac:dyDescent="0.25">
      <c r="A383" s="66" t="s">
        <v>682</v>
      </c>
      <c r="B383" s="67" t="s">
        <v>668</v>
      </c>
      <c r="C383" s="68" t="s">
        <v>683</v>
      </c>
      <c r="D383" s="26">
        <v>1</v>
      </c>
      <c r="E383" s="27">
        <v>400000</v>
      </c>
      <c r="F383" s="27">
        <v>510000</v>
      </c>
      <c r="G383" s="148"/>
      <c r="H383" s="148"/>
      <c r="I383" s="143">
        <f t="shared" si="1005"/>
        <v>0.17094889215498948</v>
      </c>
      <c r="J383" s="27">
        <f t="shared" si="972"/>
        <v>455000</v>
      </c>
      <c r="K383" s="28">
        <f t="shared" si="1055"/>
        <v>86450</v>
      </c>
      <c r="L383" s="29">
        <f t="shared" si="982"/>
        <v>541450</v>
      </c>
      <c r="M383" s="26">
        <v>1</v>
      </c>
      <c r="N383" s="27">
        <v>400000</v>
      </c>
      <c r="O383" s="27">
        <v>480000</v>
      </c>
      <c r="P383" s="148"/>
      <c r="Q383" s="148"/>
      <c r="R383" s="143">
        <f t="shared" si="1007"/>
        <v>0.12856486930664501</v>
      </c>
      <c r="S383" s="27">
        <f t="shared" si="1078"/>
        <v>440000</v>
      </c>
      <c r="T383" s="28">
        <f t="shared" si="1056"/>
        <v>83600</v>
      </c>
      <c r="U383" s="30">
        <f t="shared" si="1057"/>
        <v>523600</v>
      </c>
      <c r="V383" s="26">
        <v>1</v>
      </c>
      <c r="W383" s="27">
        <v>400000</v>
      </c>
      <c r="X383" s="27">
        <v>448000</v>
      </c>
      <c r="Y383" s="145"/>
      <c r="Z383" s="145"/>
      <c r="AA383" s="143">
        <f t="shared" si="1011"/>
        <v>8.0049824285269522E-2</v>
      </c>
      <c r="AB383" s="27">
        <f t="shared" si="1058"/>
        <v>424000</v>
      </c>
      <c r="AC383" s="28">
        <f t="shared" si="1059"/>
        <v>80560</v>
      </c>
      <c r="AD383" s="29">
        <f t="shared" si="1060"/>
        <v>504560</v>
      </c>
      <c r="AE383" s="26">
        <v>1</v>
      </c>
      <c r="AF383" s="27">
        <v>400000</v>
      </c>
      <c r="AG383" s="27">
        <v>464000</v>
      </c>
      <c r="AH383" s="145"/>
      <c r="AI383" s="145"/>
      <c r="AJ383" s="143">
        <f t="shared" si="973"/>
        <v>0.10475656017578482</v>
      </c>
      <c r="AK383" s="27">
        <f t="shared" si="1061"/>
        <v>432000</v>
      </c>
      <c r="AL383" s="28">
        <f t="shared" si="1016"/>
        <v>82080</v>
      </c>
      <c r="AM383" s="30">
        <f t="shared" si="1062"/>
        <v>514080</v>
      </c>
      <c r="AN383" s="26">
        <v>1</v>
      </c>
      <c r="AO383" s="27">
        <v>400000</v>
      </c>
      <c r="AP383" s="27">
        <v>480000</v>
      </c>
      <c r="AQ383" s="145"/>
      <c r="AR383" s="145"/>
      <c r="AS383" s="143">
        <f t="shared" si="974"/>
        <v>0.12856486930664501</v>
      </c>
      <c r="AT383" s="27">
        <f t="shared" si="1063"/>
        <v>440000</v>
      </c>
      <c r="AU383" s="28">
        <f t="shared" si="1064"/>
        <v>83600</v>
      </c>
      <c r="AV383" s="30">
        <f t="shared" si="1065"/>
        <v>523600</v>
      </c>
      <c r="AW383" s="26">
        <v>1</v>
      </c>
      <c r="AX383" s="27">
        <v>400000</v>
      </c>
      <c r="AY383" s="27">
        <v>576000</v>
      </c>
      <c r="AZ383" s="145"/>
      <c r="BA383" s="145"/>
      <c r="BB383" s="143">
        <f t="shared" si="975"/>
        <v>0.25502211780498435</v>
      </c>
      <c r="BC383" s="27">
        <f t="shared" si="1066"/>
        <v>488000</v>
      </c>
      <c r="BD383" s="27">
        <f t="shared" si="1067"/>
        <v>92720</v>
      </c>
      <c r="BE383" s="27">
        <f t="shared" si="1068"/>
        <v>580720</v>
      </c>
      <c r="BF383" s="26">
        <v>1</v>
      </c>
      <c r="BG383" s="27">
        <v>320000</v>
      </c>
      <c r="BH383" s="27">
        <v>352000</v>
      </c>
      <c r="BI383" s="145"/>
      <c r="BJ383" s="145"/>
      <c r="BK383" s="143">
        <f t="shared" si="976"/>
        <v>6.7343502970147393E-2</v>
      </c>
      <c r="BL383" s="27">
        <f t="shared" si="1069"/>
        <v>336000</v>
      </c>
      <c r="BM383" s="27">
        <f t="shared" si="1070"/>
        <v>63840</v>
      </c>
      <c r="BN383" s="28">
        <f t="shared" si="1071"/>
        <v>399840</v>
      </c>
      <c r="BO383" s="26">
        <v>1</v>
      </c>
      <c r="BP383" s="27">
        <v>320000</v>
      </c>
      <c r="BQ383" s="27">
        <v>294400</v>
      </c>
      <c r="BR383" s="175"/>
      <c r="BS383" s="175"/>
      <c r="BT383" s="143">
        <f t="shared" si="977"/>
        <v>5.892556509887896E-2</v>
      </c>
      <c r="BU383" s="27">
        <f t="shared" si="1072"/>
        <v>307200</v>
      </c>
      <c r="BV383" s="28">
        <f t="shared" si="1073"/>
        <v>58368</v>
      </c>
      <c r="BW383" s="30">
        <f t="shared" si="1074"/>
        <v>365568</v>
      </c>
      <c r="BX383" s="26">
        <v>1</v>
      </c>
      <c r="BY383" s="28">
        <v>320000</v>
      </c>
      <c r="BZ383" s="28">
        <v>294400</v>
      </c>
      <c r="CA383" s="156"/>
      <c r="CB383" s="156"/>
      <c r="CC383" s="177">
        <f t="shared" si="978"/>
        <v>5.892556509887896E-2</v>
      </c>
      <c r="CD383" s="27">
        <f t="shared" si="1075"/>
        <v>307200</v>
      </c>
      <c r="CE383" s="28">
        <f t="shared" si="1076"/>
        <v>58368</v>
      </c>
      <c r="CF383" s="29">
        <f t="shared" si="1077"/>
        <v>365568</v>
      </c>
      <c r="CG383" s="26">
        <v>1</v>
      </c>
      <c r="CH383" s="27">
        <v>256000</v>
      </c>
      <c r="CI383" s="27">
        <v>230400</v>
      </c>
      <c r="CJ383" s="148"/>
      <c r="CK383" s="148"/>
      <c r="CL383" s="143">
        <f t="shared" si="1042"/>
        <v>7.4432292756478696E-2</v>
      </c>
      <c r="CM383" s="27">
        <f t="shared" si="1043"/>
        <v>243200</v>
      </c>
      <c r="CN383" s="27">
        <f t="shared" si="1044"/>
        <v>46208</v>
      </c>
      <c r="CO383" s="28">
        <f t="shared" si="1045"/>
        <v>289408</v>
      </c>
      <c r="CP383" s="26">
        <v>1</v>
      </c>
      <c r="CQ383" s="27">
        <v>256000</v>
      </c>
      <c r="CR383" s="27">
        <v>230400</v>
      </c>
      <c r="CS383" s="148"/>
      <c r="CT383" s="148"/>
      <c r="CU383" s="143">
        <f t="shared" si="979"/>
        <v>7.4432292756478696E-2</v>
      </c>
      <c r="CV383" s="27">
        <f t="shared" si="1046"/>
        <v>243200</v>
      </c>
      <c r="CW383" s="28">
        <f t="shared" si="1047"/>
        <v>46208</v>
      </c>
      <c r="CX383" s="29">
        <f t="shared" si="1048"/>
        <v>289408</v>
      </c>
      <c r="CY383" s="26">
        <v>1</v>
      </c>
      <c r="CZ383" s="27">
        <v>256000</v>
      </c>
      <c r="DA383" s="27">
        <v>230400</v>
      </c>
      <c r="DB383" s="133"/>
      <c r="DC383" s="133"/>
      <c r="DD383" s="143">
        <f t="shared" si="980"/>
        <v>7.4432292756478696E-2</v>
      </c>
      <c r="DE383" s="27">
        <f t="shared" si="1049"/>
        <v>243200</v>
      </c>
      <c r="DF383" s="27">
        <f t="shared" si="1050"/>
        <v>46208</v>
      </c>
      <c r="DG383" s="28">
        <f t="shared" si="1051"/>
        <v>289408</v>
      </c>
      <c r="DH383" s="26">
        <v>1</v>
      </c>
      <c r="DI383" s="28">
        <v>256000</v>
      </c>
      <c r="DJ383" s="28">
        <v>230400</v>
      </c>
      <c r="DK383" s="182"/>
      <c r="DL383" s="177">
        <f t="shared" si="981"/>
        <v>7.4432292756478696E-2</v>
      </c>
      <c r="DM383" s="28">
        <f t="shared" si="1052"/>
        <v>243200</v>
      </c>
      <c r="DN383" s="28">
        <f t="shared" si="1053"/>
        <v>46208</v>
      </c>
      <c r="DO383" s="30">
        <f t="shared" si="1054"/>
        <v>289408</v>
      </c>
    </row>
    <row r="384" spans="1:119" ht="21" customHeight="1" x14ac:dyDescent="0.25">
      <c r="A384" s="66" t="s">
        <v>684</v>
      </c>
      <c r="B384" s="67" t="s">
        <v>668</v>
      </c>
      <c r="C384" s="68" t="s">
        <v>685</v>
      </c>
      <c r="D384" s="26">
        <v>1</v>
      </c>
      <c r="E384" s="27">
        <v>400000</v>
      </c>
      <c r="F384" s="27">
        <v>510000</v>
      </c>
      <c r="G384" s="148"/>
      <c r="H384" s="148"/>
      <c r="I384" s="143">
        <f t="shared" si="1005"/>
        <v>0.17094889215498948</v>
      </c>
      <c r="J384" s="27">
        <f t="shared" si="972"/>
        <v>455000</v>
      </c>
      <c r="K384" s="28">
        <f t="shared" si="1055"/>
        <v>86450</v>
      </c>
      <c r="L384" s="29">
        <f t="shared" si="982"/>
        <v>541450</v>
      </c>
      <c r="M384" s="26">
        <v>1</v>
      </c>
      <c r="N384" s="27">
        <v>400000</v>
      </c>
      <c r="O384" s="27">
        <v>480000</v>
      </c>
      <c r="P384" s="148"/>
      <c r="Q384" s="148"/>
      <c r="R384" s="143">
        <f t="shared" si="1007"/>
        <v>0.12856486930664501</v>
      </c>
      <c r="S384" s="27">
        <f t="shared" si="1078"/>
        <v>440000</v>
      </c>
      <c r="T384" s="28">
        <f t="shared" si="1056"/>
        <v>83600</v>
      </c>
      <c r="U384" s="30">
        <f t="shared" si="1057"/>
        <v>523600</v>
      </c>
      <c r="V384" s="26">
        <v>1</v>
      </c>
      <c r="W384" s="27">
        <v>400000</v>
      </c>
      <c r="X384" s="27">
        <v>448000</v>
      </c>
      <c r="Y384" s="145"/>
      <c r="Z384" s="145"/>
      <c r="AA384" s="143">
        <f t="shared" si="1011"/>
        <v>8.0049824285269522E-2</v>
      </c>
      <c r="AB384" s="27">
        <f t="shared" si="1058"/>
        <v>424000</v>
      </c>
      <c r="AC384" s="28">
        <f t="shared" si="1059"/>
        <v>80560</v>
      </c>
      <c r="AD384" s="29">
        <f t="shared" si="1060"/>
        <v>504560</v>
      </c>
      <c r="AE384" s="26">
        <v>1</v>
      </c>
      <c r="AF384" s="27">
        <v>400000</v>
      </c>
      <c r="AG384" s="27">
        <v>464000</v>
      </c>
      <c r="AH384" s="145"/>
      <c r="AI384" s="145"/>
      <c r="AJ384" s="143">
        <f t="shared" si="973"/>
        <v>0.10475656017578482</v>
      </c>
      <c r="AK384" s="27">
        <f t="shared" si="1061"/>
        <v>432000</v>
      </c>
      <c r="AL384" s="28">
        <f t="shared" si="1016"/>
        <v>82080</v>
      </c>
      <c r="AM384" s="30">
        <f t="shared" si="1062"/>
        <v>514080</v>
      </c>
      <c r="AN384" s="26">
        <v>1</v>
      </c>
      <c r="AO384" s="27">
        <v>400000</v>
      </c>
      <c r="AP384" s="27">
        <v>480000</v>
      </c>
      <c r="AQ384" s="145"/>
      <c r="AR384" s="145"/>
      <c r="AS384" s="143">
        <f t="shared" si="974"/>
        <v>0.12856486930664501</v>
      </c>
      <c r="AT384" s="27">
        <f t="shared" si="1063"/>
        <v>440000</v>
      </c>
      <c r="AU384" s="28">
        <f t="shared" si="1064"/>
        <v>83600</v>
      </c>
      <c r="AV384" s="30">
        <f t="shared" si="1065"/>
        <v>523600</v>
      </c>
      <c r="AW384" s="26">
        <v>1</v>
      </c>
      <c r="AX384" s="27">
        <v>400000</v>
      </c>
      <c r="AY384" s="27">
        <v>576000</v>
      </c>
      <c r="AZ384" s="145"/>
      <c r="BA384" s="145"/>
      <c r="BB384" s="143">
        <f t="shared" si="975"/>
        <v>0.25502211780498435</v>
      </c>
      <c r="BC384" s="27">
        <f t="shared" si="1066"/>
        <v>488000</v>
      </c>
      <c r="BD384" s="27">
        <f t="shared" si="1067"/>
        <v>92720</v>
      </c>
      <c r="BE384" s="27">
        <f t="shared" si="1068"/>
        <v>580720</v>
      </c>
      <c r="BF384" s="26">
        <v>1</v>
      </c>
      <c r="BG384" s="27">
        <v>320000</v>
      </c>
      <c r="BH384" s="27">
        <v>352000</v>
      </c>
      <c r="BI384" s="145"/>
      <c r="BJ384" s="145"/>
      <c r="BK384" s="143">
        <f t="shared" si="976"/>
        <v>6.7343502970147393E-2</v>
      </c>
      <c r="BL384" s="27">
        <f t="shared" si="1069"/>
        <v>336000</v>
      </c>
      <c r="BM384" s="27">
        <f t="shared" si="1070"/>
        <v>63840</v>
      </c>
      <c r="BN384" s="28">
        <f t="shared" si="1071"/>
        <v>399840</v>
      </c>
      <c r="BO384" s="26">
        <v>1</v>
      </c>
      <c r="BP384" s="27">
        <v>320000</v>
      </c>
      <c r="BQ384" s="27">
        <v>294400</v>
      </c>
      <c r="BR384" s="175"/>
      <c r="BS384" s="175"/>
      <c r="BT384" s="143">
        <f t="shared" si="977"/>
        <v>5.892556509887896E-2</v>
      </c>
      <c r="BU384" s="27">
        <f t="shared" si="1072"/>
        <v>307200</v>
      </c>
      <c r="BV384" s="28">
        <f t="shared" si="1073"/>
        <v>58368</v>
      </c>
      <c r="BW384" s="30">
        <f t="shared" si="1074"/>
        <v>365568</v>
      </c>
      <c r="BX384" s="26">
        <v>1</v>
      </c>
      <c r="BY384" s="28">
        <v>320000</v>
      </c>
      <c r="BZ384" s="28">
        <v>294400</v>
      </c>
      <c r="CA384" s="156"/>
      <c r="CB384" s="156"/>
      <c r="CC384" s="177">
        <f t="shared" si="978"/>
        <v>5.892556509887896E-2</v>
      </c>
      <c r="CD384" s="27">
        <f t="shared" si="1075"/>
        <v>307200</v>
      </c>
      <c r="CE384" s="28">
        <f t="shared" si="1076"/>
        <v>58368</v>
      </c>
      <c r="CF384" s="29">
        <f t="shared" si="1077"/>
        <v>365568</v>
      </c>
      <c r="CG384" s="26">
        <v>1</v>
      </c>
      <c r="CH384" s="27">
        <v>256000</v>
      </c>
      <c r="CI384" s="27">
        <v>230400</v>
      </c>
      <c r="CJ384" s="148"/>
      <c r="CK384" s="148"/>
      <c r="CL384" s="143">
        <f t="shared" si="1042"/>
        <v>7.4432292756478696E-2</v>
      </c>
      <c r="CM384" s="27">
        <f t="shared" si="1043"/>
        <v>243200</v>
      </c>
      <c r="CN384" s="27">
        <f t="shared" si="1044"/>
        <v>46208</v>
      </c>
      <c r="CO384" s="28">
        <f t="shared" si="1045"/>
        <v>289408</v>
      </c>
      <c r="CP384" s="26">
        <v>1</v>
      </c>
      <c r="CQ384" s="27">
        <v>256000</v>
      </c>
      <c r="CR384" s="27">
        <v>230400</v>
      </c>
      <c r="CS384" s="148"/>
      <c r="CT384" s="148"/>
      <c r="CU384" s="143">
        <f t="shared" si="979"/>
        <v>7.4432292756478696E-2</v>
      </c>
      <c r="CV384" s="27">
        <f t="shared" si="1046"/>
        <v>243200</v>
      </c>
      <c r="CW384" s="28">
        <f t="shared" si="1047"/>
        <v>46208</v>
      </c>
      <c r="CX384" s="29">
        <f t="shared" si="1048"/>
        <v>289408</v>
      </c>
      <c r="CY384" s="26">
        <v>1</v>
      </c>
      <c r="CZ384" s="27">
        <v>256000</v>
      </c>
      <c r="DA384" s="27">
        <v>230400</v>
      </c>
      <c r="DB384" s="133"/>
      <c r="DC384" s="133"/>
      <c r="DD384" s="143">
        <f t="shared" si="980"/>
        <v>7.4432292756478696E-2</v>
      </c>
      <c r="DE384" s="27">
        <f t="shared" si="1049"/>
        <v>243200</v>
      </c>
      <c r="DF384" s="27">
        <f t="shared" si="1050"/>
        <v>46208</v>
      </c>
      <c r="DG384" s="28">
        <f t="shared" si="1051"/>
        <v>289408</v>
      </c>
      <c r="DH384" s="26">
        <v>1</v>
      </c>
      <c r="DI384" s="28">
        <v>256000</v>
      </c>
      <c r="DJ384" s="28">
        <v>230400</v>
      </c>
      <c r="DK384" s="182"/>
      <c r="DL384" s="177">
        <f t="shared" si="981"/>
        <v>7.4432292756478696E-2</v>
      </c>
      <c r="DM384" s="28">
        <f t="shared" si="1052"/>
        <v>243200</v>
      </c>
      <c r="DN384" s="28">
        <f t="shared" si="1053"/>
        <v>46208</v>
      </c>
      <c r="DO384" s="30">
        <f t="shared" si="1054"/>
        <v>289408</v>
      </c>
    </row>
    <row r="385" spans="1:119" ht="21" customHeight="1" x14ac:dyDescent="0.25">
      <c r="A385" s="66" t="s">
        <v>686</v>
      </c>
      <c r="B385" s="67" t="s">
        <v>668</v>
      </c>
      <c r="C385" s="68" t="s">
        <v>687</v>
      </c>
      <c r="D385" s="26">
        <v>1</v>
      </c>
      <c r="E385" s="27">
        <v>200000</v>
      </c>
      <c r="F385" s="27">
        <v>280000</v>
      </c>
      <c r="G385" s="148"/>
      <c r="H385" s="148"/>
      <c r="I385" s="143">
        <f t="shared" si="1005"/>
        <v>0.23570226039551584</v>
      </c>
      <c r="J385" s="27">
        <f t="shared" si="972"/>
        <v>240000</v>
      </c>
      <c r="K385" s="28">
        <f t="shared" si="1055"/>
        <v>45600</v>
      </c>
      <c r="L385" s="29">
        <f t="shared" si="982"/>
        <v>285600</v>
      </c>
      <c r="M385" s="26">
        <v>1</v>
      </c>
      <c r="N385" s="27">
        <v>200000</v>
      </c>
      <c r="O385" s="27">
        <v>240000</v>
      </c>
      <c r="P385" s="148"/>
      <c r="Q385" s="148"/>
      <c r="R385" s="143">
        <f t="shared" si="1007"/>
        <v>0.12856486930664501</v>
      </c>
      <c r="S385" s="27">
        <f t="shared" si="1078"/>
        <v>220000</v>
      </c>
      <c r="T385" s="28">
        <f t="shared" si="1056"/>
        <v>41800</v>
      </c>
      <c r="U385" s="30">
        <f t="shared" si="1057"/>
        <v>261800</v>
      </c>
      <c r="V385" s="26">
        <v>1</v>
      </c>
      <c r="W385" s="27">
        <v>200000</v>
      </c>
      <c r="X385" s="27">
        <v>224000</v>
      </c>
      <c r="Y385" s="145"/>
      <c r="Z385" s="145"/>
      <c r="AA385" s="143">
        <f t="shared" si="1011"/>
        <v>8.0049824285269522E-2</v>
      </c>
      <c r="AB385" s="27">
        <f t="shared" si="1058"/>
        <v>212000</v>
      </c>
      <c r="AC385" s="28">
        <f t="shared" si="1059"/>
        <v>40280</v>
      </c>
      <c r="AD385" s="29">
        <f t="shared" si="1060"/>
        <v>252280</v>
      </c>
      <c r="AE385" s="26">
        <v>1</v>
      </c>
      <c r="AF385" s="27">
        <v>200000</v>
      </c>
      <c r="AG385" s="27">
        <v>232000</v>
      </c>
      <c r="AH385" s="145"/>
      <c r="AI385" s="145"/>
      <c r="AJ385" s="143">
        <f t="shared" si="973"/>
        <v>0.10475656017578482</v>
      </c>
      <c r="AK385" s="27">
        <f t="shared" si="1061"/>
        <v>216000</v>
      </c>
      <c r="AL385" s="28">
        <f t="shared" si="1016"/>
        <v>41040</v>
      </c>
      <c r="AM385" s="30">
        <f t="shared" si="1062"/>
        <v>257040</v>
      </c>
      <c r="AN385" s="26">
        <v>1</v>
      </c>
      <c r="AO385" s="27">
        <v>200000</v>
      </c>
      <c r="AP385" s="27">
        <v>240000</v>
      </c>
      <c r="AQ385" s="145"/>
      <c r="AR385" s="145"/>
      <c r="AS385" s="143">
        <f t="shared" si="974"/>
        <v>0.12856486930664501</v>
      </c>
      <c r="AT385" s="27">
        <f t="shared" si="1063"/>
        <v>220000</v>
      </c>
      <c r="AU385" s="28">
        <f t="shared" si="1064"/>
        <v>41800</v>
      </c>
      <c r="AV385" s="30">
        <f t="shared" si="1065"/>
        <v>261800</v>
      </c>
      <c r="AW385" s="26">
        <v>1</v>
      </c>
      <c r="AX385" s="27">
        <v>200000</v>
      </c>
      <c r="AY385" s="27">
        <v>288000</v>
      </c>
      <c r="AZ385" s="145"/>
      <c r="BA385" s="145"/>
      <c r="BB385" s="143">
        <f t="shared" si="975"/>
        <v>0.25502211780498435</v>
      </c>
      <c r="BC385" s="27">
        <f t="shared" si="1066"/>
        <v>244000</v>
      </c>
      <c r="BD385" s="27">
        <f t="shared" si="1067"/>
        <v>46360</v>
      </c>
      <c r="BE385" s="27">
        <f t="shared" si="1068"/>
        <v>290360</v>
      </c>
      <c r="BF385" s="26">
        <v>1</v>
      </c>
      <c r="BG385" s="27">
        <v>160000</v>
      </c>
      <c r="BH385" s="27">
        <v>176000</v>
      </c>
      <c r="BI385" s="145"/>
      <c r="BJ385" s="145"/>
      <c r="BK385" s="143">
        <f t="shared" si="976"/>
        <v>6.7343502970147393E-2</v>
      </c>
      <c r="BL385" s="27">
        <f t="shared" si="1069"/>
        <v>168000</v>
      </c>
      <c r="BM385" s="27">
        <f t="shared" si="1070"/>
        <v>31920</v>
      </c>
      <c r="BN385" s="28">
        <f t="shared" si="1071"/>
        <v>199920</v>
      </c>
      <c r="BO385" s="26">
        <v>1</v>
      </c>
      <c r="BP385" s="27">
        <v>160000</v>
      </c>
      <c r="BQ385" s="27">
        <v>147200</v>
      </c>
      <c r="BR385" s="175"/>
      <c r="BS385" s="175"/>
      <c r="BT385" s="143">
        <f t="shared" si="977"/>
        <v>5.892556509887896E-2</v>
      </c>
      <c r="BU385" s="27">
        <f t="shared" si="1072"/>
        <v>153600</v>
      </c>
      <c r="BV385" s="28">
        <f t="shared" si="1073"/>
        <v>29184</v>
      </c>
      <c r="BW385" s="30">
        <f t="shared" si="1074"/>
        <v>182784</v>
      </c>
      <c r="BX385" s="26">
        <v>1</v>
      </c>
      <c r="BY385" s="28">
        <v>160000</v>
      </c>
      <c r="BZ385" s="28">
        <v>147200</v>
      </c>
      <c r="CA385" s="156"/>
      <c r="CB385" s="156"/>
      <c r="CC385" s="177">
        <f t="shared" si="978"/>
        <v>5.892556509887896E-2</v>
      </c>
      <c r="CD385" s="27">
        <f t="shared" si="1075"/>
        <v>153600</v>
      </c>
      <c r="CE385" s="28">
        <f t="shared" si="1076"/>
        <v>29184</v>
      </c>
      <c r="CF385" s="29">
        <f t="shared" si="1077"/>
        <v>182784</v>
      </c>
      <c r="CG385" s="26">
        <v>1</v>
      </c>
      <c r="CH385" s="27">
        <v>128000</v>
      </c>
      <c r="CI385" s="27">
        <v>115200</v>
      </c>
      <c r="CJ385" s="148"/>
      <c r="CK385" s="148"/>
      <c r="CL385" s="143">
        <f t="shared" si="1042"/>
        <v>7.4432292756478696E-2</v>
      </c>
      <c r="CM385" s="27">
        <f t="shared" si="1043"/>
        <v>121600</v>
      </c>
      <c r="CN385" s="27">
        <f t="shared" si="1044"/>
        <v>23104</v>
      </c>
      <c r="CO385" s="28">
        <f t="shared" si="1045"/>
        <v>144704</v>
      </c>
      <c r="CP385" s="26">
        <v>1</v>
      </c>
      <c r="CQ385" s="27">
        <v>128000</v>
      </c>
      <c r="CR385" s="27">
        <v>115200</v>
      </c>
      <c r="CS385" s="148"/>
      <c r="CT385" s="148"/>
      <c r="CU385" s="143">
        <f t="shared" si="979"/>
        <v>7.4432292756478696E-2</v>
      </c>
      <c r="CV385" s="27">
        <f t="shared" si="1046"/>
        <v>121600</v>
      </c>
      <c r="CW385" s="28">
        <f t="shared" si="1047"/>
        <v>23104</v>
      </c>
      <c r="CX385" s="29">
        <f t="shared" si="1048"/>
        <v>144704</v>
      </c>
      <c r="CY385" s="26">
        <v>1</v>
      </c>
      <c r="CZ385" s="27">
        <v>128000</v>
      </c>
      <c r="DA385" s="27">
        <v>115200</v>
      </c>
      <c r="DB385" s="133"/>
      <c r="DC385" s="133"/>
      <c r="DD385" s="143">
        <f t="shared" si="980"/>
        <v>7.4432292756478696E-2</v>
      </c>
      <c r="DE385" s="27">
        <f t="shared" si="1049"/>
        <v>121600</v>
      </c>
      <c r="DF385" s="27">
        <f t="shared" si="1050"/>
        <v>23104</v>
      </c>
      <c r="DG385" s="28">
        <f t="shared" si="1051"/>
        <v>144704</v>
      </c>
      <c r="DH385" s="26">
        <v>1</v>
      </c>
      <c r="DI385" s="28">
        <v>128000</v>
      </c>
      <c r="DJ385" s="28">
        <v>115200</v>
      </c>
      <c r="DK385" s="182"/>
      <c r="DL385" s="177">
        <f t="shared" si="981"/>
        <v>7.4432292756478696E-2</v>
      </c>
      <c r="DM385" s="28">
        <f t="shared" si="1052"/>
        <v>121600</v>
      </c>
      <c r="DN385" s="28">
        <f t="shared" si="1053"/>
        <v>23104</v>
      </c>
      <c r="DO385" s="30">
        <f t="shared" si="1054"/>
        <v>144704</v>
      </c>
    </row>
    <row r="386" spans="1:119" ht="21" customHeight="1" x14ac:dyDescent="0.25">
      <c r="A386" s="66" t="s">
        <v>688</v>
      </c>
      <c r="B386" s="67" t="s">
        <v>668</v>
      </c>
      <c r="C386" s="68" t="s">
        <v>689</v>
      </c>
      <c r="D386" s="26">
        <v>1</v>
      </c>
      <c r="E386" s="27">
        <v>1600000</v>
      </c>
      <c r="F386" s="27">
        <v>1890000</v>
      </c>
      <c r="G386" s="148"/>
      <c r="H386" s="148"/>
      <c r="I386" s="143">
        <f t="shared" si="1005"/>
        <v>0.11751344787627437</v>
      </c>
      <c r="J386" s="27">
        <f t="shared" si="972"/>
        <v>1745000</v>
      </c>
      <c r="K386" s="28">
        <f t="shared" si="1055"/>
        <v>331550</v>
      </c>
      <c r="L386" s="29">
        <f t="shared" si="982"/>
        <v>2076550</v>
      </c>
      <c r="M386" s="26">
        <v>1</v>
      </c>
      <c r="N386" s="27">
        <v>1600000</v>
      </c>
      <c r="O386" s="27">
        <v>1920000</v>
      </c>
      <c r="P386" s="148"/>
      <c r="Q386" s="148"/>
      <c r="R386" s="143">
        <f t="shared" si="1007"/>
        <v>0.12856486930664501</v>
      </c>
      <c r="S386" s="27">
        <f t="shared" si="1078"/>
        <v>1760000</v>
      </c>
      <c r="T386" s="28">
        <f t="shared" si="1056"/>
        <v>334400</v>
      </c>
      <c r="U386" s="30">
        <f t="shared" si="1057"/>
        <v>2094400</v>
      </c>
      <c r="V386" s="26">
        <v>1</v>
      </c>
      <c r="W386" s="27">
        <v>1600000</v>
      </c>
      <c r="X386" s="27">
        <v>1792000</v>
      </c>
      <c r="Y386" s="145"/>
      <c r="Z386" s="145"/>
      <c r="AA386" s="143">
        <f t="shared" si="1011"/>
        <v>8.0049824285269522E-2</v>
      </c>
      <c r="AB386" s="27">
        <f t="shared" si="1058"/>
        <v>1696000</v>
      </c>
      <c r="AC386" s="28">
        <f t="shared" si="1059"/>
        <v>322240</v>
      </c>
      <c r="AD386" s="29">
        <f t="shared" si="1060"/>
        <v>2018240</v>
      </c>
      <c r="AE386" s="26">
        <v>1</v>
      </c>
      <c r="AF386" s="27">
        <v>1600000</v>
      </c>
      <c r="AG386" s="27">
        <v>1856000</v>
      </c>
      <c r="AH386" s="145"/>
      <c r="AI386" s="145"/>
      <c r="AJ386" s="143">
        <f t="shared" si="973"/>
        <v>0.10475656017578482</v>
      </c>
      <c r="AK386" s="27">
        <f t="shared" si="1061"/>
        <v>1728000</v>
      </c>
      <c r="AL386" s="28">
        <f t="shared" si="1016"/>
        <v>328320</v>
      </c>
      <c r="AM386" s="30">
        <f t="shared" si="1062"/>
        <v>2056320</v>
      </c>
      <c r="AN386" s="26">
        <v>1</v>
      </c>
      <c r="AO386" s="27">
        <v>1600000</v>
      </c>
      <c r="AP386" s="27">
        <v>1920000</v>
      </c>
      <c r="AQ386" s="145"/>
      <c r="AR386" s="145"/>
      <c r="AS386" s="143">
        <f t="shared" si="974"/>
        <v>0.12856486930664501</v>
      </c>
      <c r="AT386" s="27">
        <f t="shared" si="1063"/>
        <v>1760000</v>
      </c>
      <c r="AU386" s="28">
        <f t="shared" si="1064"/>
        <v>334400</v>
      </c>
      <c r="AV386" s="30">
        <f t="shared" si="1065"/>
        <v>2094400</v>
      </c>
      <c r="AW386" s="26">
        <v>1</v>
      </c>
      <c r="AX386" s="27">
        <v>1600000</v>
      </c>
      <c r="AY386" s="27">
        <v>2304000</v>
      </c>
      <c r="AZ386" s="145"/>
      <c r="BA386" s="145"/>
      <c r="BB386" s="143">
        <f t="shared" si="975"/>
        <v>0.25502211780498435</v>
      </c>
      <c r="BC386" s="27">
        <f t="shared" si="1066"/>
        <v>1952000</v>
      </c>
      <c r="BD386" s="27">
        <f t="shared" si="1067"/>
        <v>370880</v>
      </c>
      <c r="BE386" s="27">
        <f t="shared" si="1068"/>
        <v>2322880</v>
      </c>
      <c r="BF386" s="26">
        <v>1</v>
      </c>
      <c r="BG386" s="27">
        <v>1280000</v>
      </c>
      <c r="BH386" s="27">
        <v>1408000</v>
      </c>
      <c r="BI386" s="145"/>
      <c r="BJ386" s="145"/>
      <c r="BK386" s="143">
        <f t="shared" si="976"/>
        <v>6.7343502970147393E-2</v>
      </c>
      <c r="BL386" s="27">
        <f t="shared" si="1069"/>
        <v>1344000</v>
      </c>
      <c r="BM386" s="27">
        <f t="shared" si="1070"/>
        <v>255360</v>
      </c>
      <c r="BN386" s="28">
        <f t="shared" si="1071"/>
        <v>1599360</v>
      </c>
      <c r="BO386" s="26">
        <v>1</v>
      </c>
      <c r="BP386" s="27">
        <v>1280000</v>
      </c>
      <c r="BQ386" s="27">
        <v>1177600</v>
      </c>
      <c r="BR386" s="175"/>
      <c r="BS386" s="175"/>
      <c r="BT386" s="143">
        <f t="shared" si="977"/>
        <v>5.892556509887896E-2</v>
      </c>
      <c r="BU386" s="27">
        <f t="shared" si="1072"/>
        <v>1228800</v>
      </c>
      <c r="BV386" s="28">
        <f t="shared" si="1073"/>
        <v>233472</v>
      </c>
      <c r="BW386" s="30">
        <f t="shared" si="1074"/>
        <v>1462272</v>
      </c>
      <c r="BX386" s="26">
        <v>1</v>
      </c>
      <c r="BY386" s="28">
        <v>1280000</v>
      </c>
      <c r="BZ386" s="28">
        <v>1177600</v>
      </c>
      <c r="CA386" s="156"/>
      <c r="CB386" s="156"/>
      <c r="CC386" s="177">
        <f t="shared" si="978"/>
        <v>5.892556509887896E-2</v>
      </c>
      <c r="CD386" s="27">
        <f t="shared" si="1075"/>
        <v>1228800</v>
      </c>
      <c r="CE386" s="28">
        <f t="shared" si="1076"/>
        <v>233472</v>
      </c>
      <c r="CF386" s="29">
        <f t="shared" si="1077"/>
        <v>1462272</v>
      </c>
      <c r="CG386" s="26">
        <v>1</v>
      </c>
      <c r="CH386" s="27">
        <v>1024000</v>
      </c>
      <c r="CI386" s="27">
        <v>921600</v>
      </c>
      <c r="CJ386" s="148"/>
      <c r="CK386" s="148"/>
      <c r="CL386" s="143">
        <f t="shared" si="1042"/>
        <v>7.4432292756478696E-2</v>
      </c>
      <c r="CM386" s="27">
        <f t="shared" si="1043"/>
        <v>972800</v>
      </c>
      <c r="CN386" s="27">
        <f t="shared" si="1044"/>
        <v>184832</v>
      </c>
      <c r="CO386" s="28">
        <f t="shared" si="1045"/>
        <v>1157632</v>
      </c>
      <c r="CP386" s="26">
        <v>1</v>
      </c>
      <c r="CQ386" s="27">
        <v>1024000</v>
      </c>
      <c r="CR386" s="27">
        <v>921600</v>
      </c>
      <c r="CS386" s="148"/>
      <c r="CT386" s="148"/>
      <c r="CU386" s="143">
        <f t="shared" si="979"/>
        <v>7.4432292756478696E-2</v>
      </c>
      <c r="CV386" s="27">
        <f t="shared" si="1046"/>
        <v>972800</v>
      </c>
      <c r="CW386" s="28">
        <f t="shared" si="1047"/>
        <v>184832</v>
      </c>
      <c r="CX386" s="29">
        <f t="shared" si="1048"/>
        <v>1157632</v>
      </c>
      <c r="CY386" s="26">
        <v>1</v>
      </c>
      <c r="CZ386" s="27">
        <v>1024000</v>
      </c>
      <c r="DA386" s="27">
        <v>921600</v>
      </c>
      <c r="DB386" s="133"/>
      <c r="DC386" s="133"/>
      <c r="DD386" s="143">
        <f t="shared" si="980"/>
        <v>7.4432292756478696E-2</v>
      </c>
      <c r="DE386" s="27">
        <f t="shared" si="1049"/>
        <v>972800</v>
      </c>
      <c r="DF386" s="27">
        <f t="shared" si="1050"/>
        <v>184832</v>
      </c>
      <c r="DG386" s="28">
        <f t="shared" si="1051"/>
        <v>1157632</v>
      </c>
      <c r="DH386" s="26">
        <v>1</v>
      </c>
      <c r="DI386" s="28">
        <v>1024000</v>
      </c>
      <c r="DJ386" s="28">
        <v>921600</v>
      </c>
      <c r="DK386" s="182"/>
      <c r="DL386" s="177">
        <f t="shared" si="981"/>
        <v>7.4432292756478696E-2</v>
      </c>
      <c r="DM386" s="28">
        <f t="shared" si="1052"/>
        <v>972800</v>
      </c>
      <c r="DN386" s="28">
        <f t="shared" si="1053"/>
        <v>184832</v>
      </c>
      <c r="DO386" s="30">
        <f t="shared" si="1054"/>
        <v>1157632</v>
      </c>
    </row>
    <row r="387" spans="1:119" ht="21" customHeight="1" x14ac:dyDescent="0.25">
      <c r="A387" s="66" t="s">
        <v>690</v>
      </c>
      <c r="B387" s="67" t="s">
        <v>668</v>
      </c>
      <c r="C387" s="68" t="s">
        <v>691</v>
      </c>
      <c r="D387" s="26">
        <v>1</v>
      </c>
      <c r="E387" s="27">
        <v>3200000</v>
      </c>
      <c r="F387" s="27">
        <v>3730000</v>
      </c>
      <c r="G387" s="148"/>
      <c r="H387" s="148"/>
      <c r="I387" s="143">
        <f t="shared" si="1005"/>
        <v>0.10815774719447913</v>
      </c>
      <c r="J387" s="27">
        <f t="shared" ref="J387:J450" si="1079">+AVERAGE(E387:F387)</f>
        <v>3465000</v>
      </c>
      <c r="K387" s="28">
        <f t="shared" si="1055"/>
        <v>658350</v>
      </c>
      <c r="L387" s="29">
        <f t="shared" si="982"/>
        <v>4123350</v>
      </c>
      <c r="M387" s="26">
        <v>1</v>
      </c>
      <c r="N387" s="27">
        <v>3200000</v>
      </c>
      <c r="O387" s="27">
        <v>3840000</v>
      </c>
      <c r="P387" s="148"/>
      <c r="Q387" s="148"/>
      <c r="R387" s="143">
        <f t="shared" si="1007"/>
        <v>0.12856486930664501</v>
      </c>
      <c r="S387" s="27">
        <f t="shared" si="1078"/>
        <v>3520000</v>
      </c>
      <c r="T387" s="28">
        <f t="shared" si="1056"/>
        <v>668800</v>
      </c>
      <c r="U387" s="30">
        <f t="shared" si="1057"/>
        <v>4188800</v>
      </c>
      <c r="V387" s="26">
        <v>1</v>
      </c>
      <c r="W387" s="27">
        <v>3200000</v>
      </c>
      <c r="X387" s="27">
        <v>3584000</v>
      </c>
      <c r="Y387" s="145"/>
      <c r="Z387" s="145"/>
      <c r="AA387" s="143">
        <f t="shared" si="1011"/>
        <v>8.0049824285269522E-2</v>
      </c>
      <c r="AB387" s="27">
        <f t="shared" si="1058"/>
        <v>3392000</v>
      </c>
      <c r="AC387" s="28">
        <f t="shared" si="1059"/>
        <v>644480</v>
      </c>
      <c r="AD387" s="29">
        <f t="shared" si="1060"/>
        <v>4036480</v>
      </c>
      <c r="AE387" s="26">
        <v>1</v>
      </c>
      <c r="AF387" s="27">
        <v>3200000</v>
      </c>
      <c r="AG387" s="27">
        <v>3712000</v>
      </c>
      <c r="AH387" s="145"/>
      <c r="AI387" s="145"/>
      <c r="AJ387" s="143">
        <f t="shared" ref="AJ387:AJ450" si="1080">+STDEVA(AF387:AG387)/AVERAGE(AF387:AG387)</f>
        <v>0.10475656017578482</v>
      </c>
      <c r="AK387" s="27">
        <f t="shared" si="1061"/>
        <v>3456000</v>
      </c>
      <c r="AL387" s="28">
        <f t="shared" si="1016"/>
        <v>656640</v>
      </c>
      <c r="AM387" s="30">
        <f t="shared" si="1062"/>
        <v>4112640</v>
      </c>
      <c r="AN387" s="26">
        <v>1</v>
      </c>
      <c r="AO387" s="27">
        <v>3200000</v>
      </c>
      <c r="AP387" s="27">
        <v>3840000</v>
      </c>
      <c r="AQ387" s="145"/>
      <c r="AR387" s="145"/>
      <c r="AS387" s="143">
        <f t="shared" ref="AS387:AS450" si="1081">+STDEVA(AO387:AP387)/AVERAGE(AO387:AP387)</f>
        <v>0.12856486930664501</v>
      </c>
      <c r="AT387" s="27">
        <f t="shared" si="1063"/>
        <v>3520000</v>
      </c>
      <c r="AU387" s="28">
        <f t="shared" si="1064"/>
        <v>668800</v>
      </c>
      <c r="AV387" s="30">
        <f t="shared" si="1065"/>
        <v>4188800</v>
      </c>
      <c r="AW387" s="26">
        <v>1</v>
      </c>
      <c r="AX387" s="27">
        <v>3200000</v>
      </c>
      <c r="AY387" s="27">
        <v>4608000</v>
      </c>
      <c r="AZ387" s="145"/>
      <c r="BA387" s="145"/>
      <c r="BB387" s="143">
        <f t="shared" ref="BB387:BB450" si="1082">+STDEVA(AX387:AY387)/AVERAGE(AX387:AY387)</f>
        <v>0.25502211780498435</v>
      </c>
      <c r="BC387" s="27">
        <f t="shared" si="1066"/>
        <v>3904000</v>
      </c>
      <c r="BD387" s="27">
        <f t="shared" si="1067"/>
        <v>741760</v>
      </c>
      <c r="BE387" s="27">
        <f t="shared" si="1068"/>
        <v>4645760</v>
      </c>
      <c r="BF387" s="26">
        <v>1</v>
      </c>
      <c r="BG387" s="27">
        <v>2560000</v>
      </c>
      <c r="BH387" s="27">
        <v>2816000</v>
      </c>
      <c r="BI387" s="145"/>
      <c r="BJ387" s="145"/>
      <c r="BK387" s="143">
        <f t="shared" ref="BK387:BK450" si="1083">+STDEVA(BG387:BH387)/AVERAGE(BG387:BH387)</f>
        <v>6.7343502970147393E-2</v>
      </c>
      <c r="BL387" s="27">
        <f t="shared" si="1069"/>
        <v>2688000</v>
      </c>
      <c r="BM387" s="27">
        <f t="shared" si="1070"/>
        <v>510720</v>
      </c>
      <c r="BN387" s="28">
        <f t="shared" si="1071"/>
        <v>3198720</v>
      </c>
      <c r="BO387" s="26">
        <v>1</v>
      </c>
      <c r="BP387" s="27">
        <v>2560000</v>
      </c>
      <c r="BQ387" s="27">
        <v>2355200</v>
      </c>
      <c r="BR387" s="175"/>
      <c r="BS387" s="175"/>
      <c r="BT387" s="143">
        <f t="shared" ref="BT387:BT450" si="1084">+STDEVA(BP387:BQ387)/AVERAGE(BP387:BQ387)</f>
        <v>5.892556509887896E-2</v>
      </c>
      <c r="BU387" s="27">
        <f t="shared" si="1072"/>
        <v>2457600</v>
      </c>
      <c r="BV387" s="28">
        <f t="shared" si="1073"/>
        <v>466944</v>
      </c>
      <c r="BW387" s="30">
        <f t="shared" si="1074"/>
        <v>2924544</v>
      </c>
      <c r="BX387" s="26">
        <v>1</v>
      </c>
      <c r="BY387" s="28">
        <v>2560000</v>
      </c>
      <c r="BZ387" s="28">
        <v>2355200</v>
      </c>
      <c r="CA387" s="156"/>
      <c r="CB387" s="156"/>
      <c r="CC387" s="177">
        <f t="shared" ref="CC387:CC450" si="1085">+STDEVA(BY387:BZ387)/AVERAGE(BY387:BZ387)</f>
        <v>5.892556509887896E-2</v>
      </c>
      <c r="CD387" s="27">
        <f t="shared" si="1075"/>
        <v>2457600</v>
      </c>
      <c r="CE387" s="28">
        <f t="shared" si="1076"/>
        <v>466944</v>
      </c>
      <c r="CF387" s="29">
        <f t="shared" si="1077"/>
        <v>2924544</v>
      </c>
      <c r="CG387" s="26">
        <v>1</v>
      </c>
      <c r="CH387" s="27">
        <v>2048000</v>
      </c>
      <c r="CI387" s="27">
        <v>1843200</v>
      </c>
      <c r="CJ387" s="148"/>
      <c r="CK387" s="148"/>
      <c r="CL387" s="143">
        <f t="shared" si="1042"/>
        <v>7.4432292756478696E-2</v>
      </c>
      <c r="CM387" s="27">
        <f t="shared" si="1043"/>
        <v>1945600</v>
      </c>
      <c r="CN387" s="27">
        <f t="shared" si="1044"/>
        <v>369664</v>
      </c>
      <c r="CO387" s="28">
        <f t="shared" si="1045"/>
        <v>2315264</v>
      </c>
      <c r="CP387" s="26">
        <v>1</v>
      </c>
      <c r="CQ387" s="27">
        <v>2048000</v>
      </c>
      <c r="CR387" s="27">
        <v>1843200</v>
      </c>
      <c r="CS387" s="148"/>
      <c r="CT387" s="148"/>
      <c r="CU387" s="143">
        <f t="shared" ref="CU387:CU450" si="1086">+STDEVA(CQ387:CR387)/AVERAGE(CQ387:CR387)</f>
        <v>7.4432292756478696E-2</v>
      </c>
      <c r="CV387" s="27">
        <f t="shared" si="1046"/>
        <v>1945600</v>
      </c>
      <c r="CW387" s="28">
        <f>+CV387*19%</f>
        <v>369664</v>
      </c>
      <c r="CX387" s="29">
        <f>+CW387+CV387</f>
        <v>2315264</v>
      </c>
      <c r="CY387" s="26">
        <v>1</v>
      </c>
      <c r="CZ387" s="27">
        <v>2048000</v>
      </c>
      <c r="DA387" s="27">
        <v>1843200</v>
      </c>
      <c r="DB387" s="133"/>
      <c r="DC387" s="133"/>
      <c r="DD387" s="143">
        <f t="shared" ref="DD387:DD450" si="1087">+STDEVA(CZ387:DA387)/AVERAGE(CZ387:DA387)</f>
        <v>7.4432292756478696E-2</v>
      </c>
      <c r="DE387" s="27">
        <f t="shared" si="1049"/>
        <v>1945600</v>
      </c>
      <c r="DF387" s="27">
        <f t="shared" si="1050"/>
        <v>369664</v>
      </c>
      <c r="DG387" s="28">
        <f t="shared" si="1051"/>
        <v>2315264</v>
      </c>
      <c r="DH387" s="26">
        <v>1</v>
      </c>
      <c r="DI387" s="28">
        <v>2048000</v>
      </c>
      <c r="DJ387" s="28">
        <v>1843200</v>
      </c>
      <c r="DK387" s="182"/>
      <c r="DL387" s="177">
        <f t="shared" ref="DL387:DL450" si="1088">+STDEVA(DI387:DJ387)/AVERAGE(DI387:DJ387)</f>
        <v>7.4432292756478696E-2</v>
      </c>
      <c r="DM387" s="28">
        <f t="shared" si="1052"/>
        <v>1945600</v>
      </c>
      <c r="DN387" s="28">
        <f t="shared" si="1053"/>
        <v>369664</v>
      </c>
      <c r="DO387" s="30">
        <f t="shared" si="1054"/>
        <v>2315264</v>
      </c>
    </row>
    <row r="388" spans="1:119" ht="21" customHeight="1" x14ac:dyDescent="0.25">
      <c r="A388" s="66" t="s">
        <v>692</v>
      </c>
      <c r="B388" s="67" t="s">
        <v>668</v>
      </c>
      <c r="C388" s="68" t="s">
        <v>693</v>
      </c>
      <c r="D388" s="26">
        <v>1</v>
      </c>
      <c r="E388" s="27">
        <v>1600000</v>
      </c>
      <c r="F388" s="27">
        <v>1890000</v>
      </c>
      <c r="G388" s="148"/>
      <c r="H388" s="148"/>
      <c r="I388" s="143">
        <f t="shared" si="1005"/>
        <v>0.11751344787627437</v>
      </c>
      <c r="J388" s="27">
        <f t="shared" si="1079"/>
        <v>1745000</v>
      </c>
      <c r="K388" s="28">
        <f t="shared" si="1055"/>
        <v>331550</v>
      </c>
      <c r="L388" s="29">
        <f t="shared" ref="L388:L451" si="1089">+J388+K388</f>
        <v>2076550</v>
      </c>
      <c r="M388" s="26">
        <v>1</v>
      </c>
      <c r="N388" s="27">
        <v>1600000</v>
      </c>
      <c r="O388" s="27">
        <v>1920000</v>
      </c>
      <c r="P388" s="148"/>
      <c r="Q388" s="148"/>
      <c r="R388" s="143">
        <f t="shared" si="1007"/>
        <v>0.12856486930664501</v>
      </c>
      <c r="S388" s="27">
        <f t="shared" si="1078"/>
        <v>1760000</v>
      </c>
      <c r="T388" s="28">
        <f t="shared" si="1056"/>
        <v>334400</v>
      </c>
      <c r="U388" s="30">
        <f t="shared" si="1057"/>
        <v>2094400</v>
      </c>
      <c r="V388" s="26">
        <v>1</v>
      </c>
      <c r="W388" s="27">
        <v>1600000</v>
      </c>
      <c r="X388" s="27">
        <v>1792000</v>
      </c>
      <c r="Y388" s="145"/>
      <c r="Z388" s="145"/>
      <c r="AA388" s="143">
        <f t="shared" si="1011"/>
        <v>8.0049824285269522E-2</v>
      </c>
      <c r="AB388" s="27">
        <f t="shared" si="1058"/>
        <v>1696000</v>
      </c>
      <c r="AC388" s="28">
        <f t="shared" si="1059"/>
        <v>322240</v>
      </c>
      <c r="AD388" s="29">
        <f t="shared" si="1060"/>
        <v>2018240</v>
      </c>
      <c r="AE388" s="26">
        <v>1</v>
      </c>
      <c r="AF388" s="27">
        <v>1600000</v>
      </c>
      <c r="AG388" s="27">
        <v>1856000</v>
      </c>
      <c r="AH388" s="145"/>
      <c r="AI388" s="145"/>
      <c r="AJ388" s="143">
        <f t="shared" si="1080"/>
        <v>0.10475656017578482</v>
      </c>
      <c r="AK388" s="27">
        <f t="shared" si="1061"/>
        <v>1728000</v>
      </c>
      <c r="AL388" s="28">
        <f t="shared" si="1016"/>
        <v>328320</v>
      </c>
      <c r="AM388" s="30">
        <f t="shared" si="1062"/>
        <v>2056320</v>
      </c>
      <c r="AN388" s="26">
        <v>1</v>
      </c>
      <c r="AO388" s="27">
        <v>1600000</v>
      </c>
      <c r="AP388" s="27">
        <v>1920000</v>
      </c>
      <c r="AQ388" s="145"/>
      <c r="AR388" s="145"/>
      <c r="AS388" s="143">
        <f t="shared" si="1081"/>
        <v>0.12856486930664501</v>
      </c>
      <c r="AT388" s="27">
        <f t="shared" si="1063"/>
        <v>1760000</v>
      </c>
      <c r="AU388" s="28">
        <f t="shared" si="1064"/>
        <v>334400</v>
      </c>
      <c r="AV388" s="30">
        <f t="shared" si="1065"/>
        <v>2094400</v>
      </c>
      <c r="AW388" s="26">
        <v>1</v>
      </c>
      <c r="AX388" s="27">
        <v>1600000</v>
      </c>
      <c r="AY388" s="27">
        <v>2304000</v>
      </c>
      <c r="AZ388" s="145"/>
      <c r="BA388" s="145"/>
      <c r="BB388" s="143">
        <f t="shared" si="1082"/>
        <v>0.25502211780498435</v>
      </c>
      <c r="BC388" s="27">
        <f t="shared" si="1066"/>
        <v>1952000</v>
      </c>
      <c r="BD388" s="27">
        <f t="shared" si="1067"/>
        <v>370880</v>
      </c>
      <c r="BE388" s="27">
        <f t="shared" si="1068"/>
        <v>2322880</v>
      </c>
      <c r="BF388" s="26">
        <v>1</v>
      </c>
      <c r="BG388" s="27">
        <v>1280000</v>
      </c>
      <c r="BH388" s="27">
        <v>1408000</v>
      </c>
      <c r="BI388" s="145"/>
      <c r="BJ388" s="145"/>
      <c r="BK388" s="143">
        <f t="shared" si="1083"/>
        <v>6.7343502970147393E-2</v>
      </c>
      <c r="BL388" s="27">
        <f t="shared" si="1069"/>
        <v>1344000</v>
      </c>
      <c r="BM388" s="27">
        <f t="shared" si="1070"/>
        <v>255360</v>
      </c>
      <c r="BN388" s="28">
        <f t="shared" si="1071"/>
        <v>1599360</v>
      </c>
      <c r="BO388" s="26">
        <v>1</v>
      </c>
      <c r="BP388" s="27">
        <v>1280000</v>
      </c>
      <c r="BQ388" s="27">
        <v>1177600</v>
      </c>
      <c r="BR388" s="175"/>
      <c r="BS388" s="175"/>
      <c r="BT388" s="143">
        <f t="shared" si="1084"/>
        <v>5.892556509887896E-2</v>
      </c>
      <c r="BU388" s="27">
        <f t="shared" si="1072"/>
        <v>1228800</v>
      </c>
      <c r="BV388" s="28">
        <f t="shared" si="1073"/>
        <v>233472</v>
      </c>
      <c r="BW388" s="30">
        <f t="shared" si="1074"/>
        <v>1462272</v>
      </c>
      <c r="BX388" s="26">
        <v>1</v>
      </c>
      <c r="BY388" s="28">
        <v>1280000</v>
      </c>
      <c r="BZ388" s="28">
        <v>1177600</v>
      </c>
      <c r="CA388" s="156"/>
      <c r="CB388" s="156"/>
      <c r="CC388" s="177">
        <f t="shared" si="1085"/>
        <v>5.892556509887896E-2</v>
      </c>
      <c r="CD388" s="27">
        <f t="shared" si="1075"/>
        <v>1228800</v>
      </c>
      <c r="CE388" s="28">
        <f t="shared" si="1076"/>
        <v>233472</v>
      </c>
      <c r="CF388" s="29">
        <f t="shared" si="1077"/>
        <v>1462272</v>
      </c>
      <c r="CG388" s="26">
        <v>1</v>
      </c>
      <c r="CH388" s="27">
        <v>1024000</v>
      </c>
      <c r="CI388" s="27">
        <v>921600</v>
      </c>
      <c r="CJ388" s="148"/>
      <c r="CK388" s="148"/>
      <c r="CL388" s="143">
        <f t="shared" si="1042"/>
        <v>7.4432292756478696E-2</v>
      </c>
      <c r="CM388" s="27">
        <f t="shared" si="1043"/>
        <v>972800</v>
      </c>
      <c r="CN388" s="27">
        <f t="shared" si="1044"/>
        <v>184832</v>
      </c>
      <c r="CO388" s="28">
        <f t="shared" si="1045"/>
        <v>1157632</v>
      </c>
      <c r="CP388" s="26">
        <v>1</v>
      </c>
      <c r="CQ388" s="27">
        <v>1024000</v>
      </c>
      <c r="CR388" s="27">
        <v>921600</v>
      </c>
      <c r="CS388" s="148"/>
      <c r="CT388" s="148"/>
      <c r="CU388" s="143">
        <f t="shared" si="1086"/>
        <v>7.4432292756478696E-2</v>
      </c>
      <c r="CV388" s="27">
        <f t="shared" si="1046"/>
        <v>972800</v>
      </c>
      <c r="CW388" s="28">
        <f t="shared" si="1047"/>
        <v>184832</v>
      </c>
      <c r="CX388" s="29">
        <f t="shared" si="1048"/>
        <v>1157632</v>
      </c>
      <c r="CY388" s="26">
        <v>1</v>
      </c>
      <c r="CZ388" s="27">
        <v>1024000</v>
      </c>
      <c r="DA388" s="27">
        <v>921600</v>
      </c>
      <c r="DB388" s="133"/>
      <c r="DC388" s="133"/>
      <c r="DD388" s="143">
        <f t="shared" si="1087"/>
        <v>7.4432292756478696E-2</v>
      </c>
      <c r="DE388" s="27">
        <f t="shared" si="1049"/>
        <v>972800</v>
      </c>
      <c r="DF388" s="27">
        <f t="shared" si="1050"/>
        <v>184832</v>
      </c>
      <c r="DG388" s="28">
        <f t="shared" si="1051"/>
        <v>1157632</v>
      </c>
      <c r="DH388" s="26">
        <v>1</v>
      </c>
      <c r="DI388" s="28">
        <v>1024000</v>
      </c>
      <c r="DJ388" s="28">
        <v>921600</v>
      </c>
      <c r="DK388" s="182"/>
      <c r="DL388" s="177">
        <f t="shared" si="1088"/>
        <v>7.4432292756478696E-2</v>
      </c>
      <c r="DM388" s="28">
        <f t="shared" si="1052"/>
        <v>972800</v>
      </c>
      <c r="DN388" s="28">
        <f t="shared" si="1053"/>
        <v>184832</v>
      </c>
      <c r="DO388" s="30">
        <f t="shared" si="1054"/>
        <v>1157632</v>
      </c>
    </row>
    <row r="389" spans="1:119" ht="21" customHeight="1" x14ac:dyDescent="0.25">
      <c r="A389" s="66" t="s">
        <v>694</v>
      </c>
      <c r="B389" s="67" t="s">
        <v>668</v>
      </c>
      <c r="C389" s="68" t="s">
        <v>695</v>
      </c>
      <c r="D389" s="26">
        <v>1</v>
      </c>
      <c r="E389" s="27">
        <v>1000000</v>
      </c>
      <c r="F389" s="27">
        <v>1200000</v>
      </c>
      <c r="G389" s="148"/>
      <c r="H389" s="148"/>
      <c r="I389" s="143">
        <f t="shared" si="1005"/>
        <v>0.12856486930664501</v>
      </c>
      <c r="J389" s="27">
        <f t="shared" si="1079"/>
        <v>1100000</v>
      </c>
      <c r="K389" s="28">
        <f t="shared" si="1055"/>
        <v>209000</v>
      </c>
      <c r="L389" s="29">
        <f t="shared" si="1089"/>
        <v>1309000</v>
      </c>
      <c r="M389" s="26">
        <v>1</v>
      </c>
      <c r="N389" s="27">
        <v>1000000</v>
      </c>
      <c r="O389" s="27">
        <v>1200000</v>
      </c>
      <c r="P389" s="148"/>
      <c r="Q389" s="148"/>
      <c r="R389" s="143">
        <f t="shared" si="1007"/>
        <v>0.12856486930664501</v>
      </c>
      <c r="S389" s="27">
        <f t="shared" si="1078"/>
        <v>1100000</v>
      </c>
      <c r="T389" s="28">
        <f t="shared" si="1056"/>
        <v>209000</v>
      </c>
      <c r="U389" s="30">
        <f t="shared" si="1057"/>
        <v>1309000</v>
      </c>
      <c r="V389" s="26">
        <v>1</v>
      </c>
      <c r="W389" s="27">
        <v>1000000</v>
      </c>
      <c r="X389" s="27">
        <v>1120000</v>
      </c>
      <c r="Y389" s="145"/>
      <c r="Z389" s="145"/>
      <c r="AA389" s="143">
        <f t="shared" si="1011"/>
        <v>8.0049824285269522E-2</v>
      </c>
      <c r="AB389" s="27">
        <f t="shared" si="1058"/>
        <v>1060000</v>
      </c>
      <c r="AC389" s="28">
        <f t="shared" si="1059"/>
        <v>201400</v>
      </c>
      <c r="AD389" s="29">
        <f t="shared" si="1060"/>
        <v>1261400</v>
      </c>
      <c r="AE389" s="26">
        <v>1</v>
      </c>
      <c r="AF389" s="27">
        <v>1000000</v>
      </c>
      <c r="AG389" s="27">
        <v>1160000</v>
      </c>
      <c r="AH389" s="145"/>
      <c r="AI389" s="145"/>
      <c r="AJ389" s="143">
        <f t="shared" si="1080"/>
        <v>0.10475656017578482</v>
      </c>
      <c r="AK389" s="27">
        <f t="shared" si="1061"/>
        <v>1080000</v>
      </c>
      <c r="AL389" s="28">
        <f t="shared" si="1016"/>
        <v>205200</v>
      </c>
      <c r="AM389" s="30">
        <f t="shared" si="1062"/>
        <v>1285200</v>
      </c>
      <c r="AN389" s="26">
        <v>1</v>
      </c>
      <c r="AO389" s="27">
        <v>1000000</v>
      </c>
      <c r="AP389" s="27">
        <v>1200000</v>
      </c>
      <c r="AQ389" s="145"/>
      <c r="AR389" s="145"/>
      <c r="AS389" s="143">
        <f t="shared" si="1081"/>
        <v>0.12856486930664501</v>
      </c>
      <c r="AT389" s="27">
        <f t="shared" si="1063"/>
        <v>1100000</v>
      </c>
      <c r="AU389" s="28">
        <f t="shared" si="1064"/>
        <v>209000</v>
      </c>
      <c r="AV389" s="30">
        <f t="shared" si="1065"/>
        <v>1309000</v>
      </c>
      <c r="AW389" s="26">
        <v>1</v>
      </c>
      <c r="AX389" s="27">
        <v>1000000</v>
      </c>
      <c r="AY389" s="27">
        <v>1440000</v>
      </c>
      <c r="AZ389" s="145"/>
      <c r="BA389" s="145"/>
      <c r="BB389" s="143">
        <f t="shared" si="1082"/>
        <v>0.25502211780498435</v>
      </c>
      <c r="BC389" s="27">
        <f t="shared" si="1066"/>
        <v>1220000</v>
      </c>
      <c r="BD389" s="27">
        <f t="shared" si="1067"/>
        <v>231800</v>
      </c>
      <c r="BE389" s="27">
        <f t="shared" si="1068"/>
        <v>1451800</v>
      </c>
      <c r="BF389" s="26">
        <v>1</v>
      </c>
      <c r="BG389" s="27">
        <v>800000</v>
      </c>
      <c r="BH389" s="27">
        <v>880000</v>
      </c>
      <c r="BI389" s="145"/>
      <c r="BJ389" s="145"/>
      <c r="BK389" s="143">
        <f t="shared" si="1083"/>
        <v>6.7343502970147379E-2</v>
      </c>
      <c r="BL389" s="27">
        <f t="shared" si="1069"/>
        <v>840000</v>
      </c>
      <c r="BM389" s="27">
        <f t="shared" si="1070"/>
        <v>159600</v>
      </c>
      <c r="BN389" s="28">
        <f t="shared" si="1071"/>
        <v>999600</v>
      </c>
      <c r="BO389" s="26">
        <v>1</v>
      </c>
      <c r="BP389" s="27">
        <v>800000</v>
      </c>
      <c r="BQ389" s="27">
        <v>736000</v>
      </c>
      <c r="BR389" s="175"/>
      <c r="BS389" s="175"/>
      <c r="BT389" s="143">
        <f t="shared" si="1084"/>
        <v>5.892556509887896E-2</v>
      </c>
      <c r="BU389" s="27">
        <f t="shared" si="1072"/>
        <v>768000</v>
      </c>
      <c r="BV389" s="28">
        <f t="shared" si="1073"/>
        <v>145920</v>
      </c>
      <c r="BW389" s="30">
        <f t="shared" si="1074"/>
        <v>913920</v>
      </c>
      <c r="BX389" s="26">
        <v>1</v>
      </c>
      <c r="BY389" s="28">
        <v>800000</v>
      </c>
      <c r="BZ389" s="28">
        <v>736000</v>
      </c>
      <c r="CA389" s="156"/>
      <c r="CB389" s="156"/>
      <c r="CC389" s="177">
        <f t="shared" si="1085"/>
        <v>5.892556509887896E-2</v>
      </c>
      <c r="CD389" s="27">
        <f t="shared" si="1075"/>
        <v>768000</v>
      </c>
      <c r="CE389" s="28">
        <f t="shared" si="1076"/>
        <v>145920</v>
      </c>
      <c r="CF389" s="29">
        <f t="shared" si="1077"/>
        <v>913920</v>
      </c>
      <c r="CG389" s="31" t="s">
        <v>30</v>
      </c>
      <c r="CH389" s="32" t="s">
        <v>30</v>
      </c>
      <c r="CI389" s="32" t="s">
        <v>30</v>
      </c>
      <c r="CJ389" s="32" t="s">
        <v>30</v>
      </c>
      <c r="CK389" s="32" t="s">
        <v>30</v>
      </c>
      <c r="CL389" s="32" t="s">
        <v>30</v>
      </c>
      <c r="CM389" s="32" t="s">
        <v>30</v>
      </c>
      <c r="CN389" s="32" t="s">
        <v>30</v>
      </c>
      <c r="CO389" s="32" t="s">
        <v>30</v>
      </c>
      <c r="CP389" s="31" t="s">
        <v>30</v>
      </c>
      <c r="CQ389" s="32" t="s">
        <v>30</v>
      </c>
      <c r="CR389" s="32" t="s">
        <v>30</v>
      </c>
      <c r="CS389" s="32" t="s">
        <v>30</v>
      </c>
      <c r="CT389" s="32" t="s">
        <v>30</v>
      </c>
      <c r="CU389" s="32" t="s">
        <v>30</v>
      </c>
      <c r="CV389" s="32" t="s">
        <v>30</v>
      </c>
      <c r="CW389" s="32" t="s">
        <v>30</v>
      </c>
      <c r="CX389" s="34" t="s">
        <v>30</v>
      </c>
      <c r="CY389" s="31" t="s">
        <v>30</v>
      </c>
      <c r="CZ389" s="32" t="s">
        <v>30</v>
      </c>
      <c r="DA389" s="32" t="s">
        <v>30</v>
      </c>
      <c r="DB389" s="32" t="s">
        <v>30</v>
      </c>
      <c r="DC389" s="32" t="s">
        <v>30</v>
      </c>
      <c r="DD389" s="32" t="s">
        <v>30</v>
      </c>
      <c r="DE389" s="32" t="s">
        <v>30</v>
      </c>
      <c r="DF389" s="32" t="s">
        <v>30</v>
      </c>
      <c r="DG389" s="32" t="s">
        <v>30</v>
      </c>
      <c r="DH389" s="31" t="s">
        <v>30</v>
      </c>
      <c r="DI389" s="32" t="s">
        <v>30</v>
      </c>
      <c r="DJ389" s="32" t="s">
        <v>30</v>
      </c>
      <c r="DK389" s="32" t="s">
        <v>30</v>
      </c>
      <c r="DL389" s="32" t="s">
        <v>30</v>
      </c>
      <c r="DM389" s="32" t="s">
        <v>30</v>
      </c>
      <c r="DN389" s="32" t="s">
        <v>30</v>
      </c>
      <c r="DO389" s="33" t="s">
        <v>30</v>
      </c>
    </row>
    <row r="390" spans="1:119" ht="21" customHeight="1" x14ac:dyDescent="0.25">
      <c r="A390" s="66" t="s">
        <v>696</v>
      </c>
      <c r="B390" s="67" t="s">
        <v>668</v>
      </c>
      <c r="C390" s="68" t="s">
        <v>697</v>
      </c>
      <c r="D390" s="26">
        <v>1</v>
      </c>
      <c r="E390" s="27">
        <v>1000000</v>
      </c>
      <c r="F390" s="27">
        <v>1200000</v>
      </c>
      <c r="G390" s="148"/>
      <c r="H390" s="148"/>
      <c r="I390" s="143">
        <f t="shared" si="1005"/>
        <v>0.12856486930664501</v>
      </c>
      <c r="J390" s="27">
        <f t="shared" si="1079"/>
        <v>1100000</v>
      </c>
      <c r="K390" s="28">
        <f t="shared" si="1055"/>
        <v>209000</v>
      </c>
      <c r="L390" s="29">
        <f t="shared" si="1089"/>
        <v>1309000</v>
      </c>
      <c r="M390" s="26">
        <v>1</v>
      </c>
      <c r="N390" s="27">
        <v>1000000</v>
      </c>
      <c r="O390" s="27">
        <v>1200000</v>
      </c>
      <c r="P390" s="148"/>
      <c r="Q390" s="148"/>
      <c r="R390" s="143">
        <f t="shared" si="1007"/>
        <v>0.12856486930664501</v>
      </c>
      <c r="S390" s="27">
        <f t="shared" si="1078"/>
        <v>1100000</v>
      </c>
      <c r="T390" s="28">
        <f t="shared" si="1056"/>
        <v>209000</v>
      </c>
      <c r="U390" s="30">
        <f t="shared" si="1057"/>
        <v>1309000</v>
      </c>
      <c r="V390" s="26">
        <v>1</v>
      </c>
      <c r="W390" s="27">
        <v>1000000</v>
      </c>
      <c r="X390" s="27">
        <v>1120000</v>
      </c>
      <c r="Y390" s="145"/>
      <c r="Z390" s="145"/>
      <c r="AA390" s="143">
        <f t="shared" si="1011"/>
        <v>8.0049824285269522E-2</v>
      </c>
      <c r="AB390" s="27">
        <f t="shared" si="1058"/>
        <v>1060000</v>
      </c>
      <c r="AC390" s="28">
        <f t="shared" si="1059"/>
        <v>201400</v>
      </c>
      <c r="AD390" s="29">
        <f t="shared" si="1060"/>
        <v>1261400</v>
      </c>
      <c r="AE390" s="26">
        <v>1</v>
      </c>
      <c r="AF390" s="27">
        <v>1000000</v>
      </c>
      <c r="AG390" s="27">
        <v>1160000</v>
      </c>
      <c r="AH390" s="145"/>
      <c r="AI390" s="145"/>
      <c r="AJ390" s="143">
        <f t="shared" si="1080"/>
        <v>0.10475656017578482</v>
      </c>
      <c r="AK390" s="27">
        <f t="shared" si="1061"/>
        <v>1080000</v>
      </c>
      <c r="AL390" s="28">
        <f t="shared" si="1016"/>
        <v>205200</v>
      </c>
      <c r="AM390" s="30">
        <f t="shared" si="1062"/>
        <v>1285200</v>
      </c>
      <c r="AN390" s="26">
        <v>1</v>
      </c>
      <c r="AO390" s="27">
        <v>1000000</v>
      </c>
      <c r="AP390" s="27">
        <v>1200000</v>
      </c>
      <c r="AQ390" s="145"/>
      <c r="AR390" s="145"/>
      <c r="AS390" s="143">
        <f t="shared" si="1081"/>
        <v>0.12856486930664501</v>
      </c>
      <c r="AT390" s="27">
        <f t="shared" si="1063"/>
        <v>1100000</v>
      </c>
      <c r="AU390" s="28">
        <f t="shared" si="1064"/>
        <v>209000</v>
      </c>
      <c r="AV390" s="30">
        <f t="shared" si="1065"/>
        <v>1309000</v>
      </c>
      <c r="AW390" s="26">
        <v>1</v>
      </c>
      <c r="AX390" s="27">
        <v>1000000</v>
      </c>
      <c r="AY390" s="27">
        <v>1440000</v>
      </c>
      <c r="AZ390" s="145"/>
      <c r="BA390" s="145"/>
      <c r="BB390" s="143">
        <f t="shared" si="1082"/>
        <v>0.25502211780498435</v>
      </c>
      <c r="BC390" s="27">
        <f t="shared" si="1066"/>
        <v>1220000</v>
      </c>
      <c r="BD390" s="27">
        <f t="shared" si="1067"/>
        <v>231800</v>
      </c>
      <c r="BE390" s="27">
        <f t="shared" si="1068"/>
        <v>1451800</v>
      </c>
      <c r="BF390" s="26">
        <v>1</v>
      </c>
      <c r="BG390" s="27">
        <v>800000</v>
      </c>
      <c r="BH390" s="27">
        <v>880000</v>
      </c>
      <c r="BI390" s="145"/>
      <c r="BJ390" s="145"/>
      <c r="BK390" s="143">
        <f t="shared" si="1083"/>
        <v>6.7343502970147379E-2</v>
      </c>
      <c r="BL390" s="27">
        <f t="shared" si="1069"/>
        <v>840000</v>
      </c>
      <c r="BM390" s="27">
        <f t="shared" si="1070"/>
        <v>159600</v>
      </c>
      <c r="BN390" s="28">
        <f t="shared" si="1071"/>
        <v>999600</v>
      </c>
      <c r="BO390" s="26">
        <v>1</v>
      </c>
      <c r="BP390" s="27">
        <v>800000</v>
      </c>
      <c r="BQ390" s="27">
        <v>736000</v>
      </c>
      <c r="BR390" s="175"/>
      <c r="BS390" s="175"/>
      <c r="BT390" s="143">
        <f t="shared" si="1084"/>
        <v>5.892556509887896E-2</v>
      </c>
      <c r="BU390" s="27">
        <f t="shared" si="1072"/>
        <v>768000</v>
      </c>
      <c r="BV390" s="28">
        <f t="shared" si="1073"/>
        <v>145920</v>
      </c>
      <c r="BW390" s="30">
        <f t="shared" si="1074"/>
        <v>913920</v>
      </c>
      <c r="BX390" s="26">
        <v>1</v>
      </c>
      <c r="BY390" s="28">
        <v>800000</v>
      </c>
      <c r="BZ390" s="28">
        <v>736000</v>
      </c>
      <c r="CA390" s="156"/>
      <c r="CB390" s="156"/>
      <c r="CC390" s="177">
        <f t="shared" si="1085"/>
        <v>5.892556509887896E-2</v>
      </c>
      <c r="CD390" s="27">
        <f t="shared" si="1075"/>
        <v>768000</v>
      </c>
      <c r="CE390" s="28">
        <f t="shared" si="1076"/>
        <v>145920</v>
      </c>
      <c r="CF390" s="29">
        <f t="shared" si="1077"/>
        <v>913920</v>
      </c>
      <c r="CG390" s="31" t="s">
        <v>30</v>
      </c>
      <c r="CH390" s="32" t="s">
        <v>30</v>
      </c>
      <c r="CI390" s="32" t="s">
        <v>30</v>
      </c>
      <c r="CJ390" s="32" t="s">
        <v>30</v>
      </c>
      <c r="CK390" s="32" t="s">
        <v>30</v>
      </c>
      <c r="CL390" s="32" t="s">
        <v>30</v>
      </c>
      <c r="CM390" s="32" t="s">
        <v>30</v>
      </c>
      <c r="CN390" s="32" t="s">
        <v>30</v>
      </c>
      <c r="CO390" s="32" t="s">
        <v>30</v>
      </c>
      <c r="CP390" s="31" t="s">
        <v>30</v>
      </c>
      <c r="CQ390" s="32" t="s">
        <v>30</v>
      </c>
      <c r="CR390" s="32" t="s">
        <v>30</v>
      </c>
      <c r="CS390" s="32" t="s">
        <v>30</v>
      </c>
      <c r="CT390" s="32" t="s">
        <v>30</v>
      </c>
      <c r="CU390" s="32" t="s">
        <v>30</v>
      </c>
      <c r="CV390" s="32" t="s">
        <v>30</v>
      </c>
      <c r="CW390" s="32" t="s">
        <v>30</v>
      </c>
      <c r="CX390" s="34" t="s">
        <v>30</v>
      </c>
      <c r="CY390" s="31" t="s">
        <v>30</v>
      </c>
      <c r="CZ390" s="32" t="s">
        <v>30</v>
      </c>
      <c r="DA390" s="32" t="s">
        <v>30</v>
      </c>
      <c r="DB390" s="32" t="s">
        <v>30</v>
      </c>
      <c r="DC390" s="32" t="s">
        <v>30</v>
      </c>
      <c r="DD390" s="32" t="s">
        <v>30</v>
      </c>
      <c r="DE390" s="32" t="s">
        <v>30</v>
      </c>
      <c r="DF390" s="32" t="s">
        <v>30</v>
      </c>
      <c r="DG390" s="32" t="s">
        <v>30</v>
      </c>
      <c r="DH390" s="31" t="s">
        <v>30</v>
      </c>
      <c r="DI390" s="32" t="s">
        <v>30</v>
      </c>
      <c r="DJ390" s="32" t="s">
        <v>30</v>
      </c>
      <c r="DK390" s="32" t="s">
        <v>30</v>
      </c>
      <c r="DL390" s="32" t="s">
        <v>30</v>
      </c>
      <c r="DM390" s="32" t="s">
        <v>30</v>
      </c>
      <c r="DN390" s="32" t="s">
        <v>30</v>
      </c>
      <c r="DO390" s="33" t="s">
        <v>30</v>
      </c>
    </row>
    <row r="391" spans="1:119" ht="28.5" customHeight="1" x14ac:dyDescent="0.25">
      <c r="A391" s="66" t="s">
        <v>698</v>
      </c>
      <c r="B391" s="67" t="s">
        <v>668</v>
      </c>
      <c r="C391" s="68" t="s">
        <v>699</v>
      </c>
      <c r="D391" s="26">
        <v>1</v>
      </c>
      <c r="E391" s="27">
        <v>1000000</v>
      </c>
      <c r="F391" s="27">
        <v>1200000</v>
      </c>
      <c r="G391" s="148"/>
      <c r="H391" s="148"/>
      <c r="I391" s="143">
        <f t="shared" si="1005"/>
        <v>0.12856486930664501</v>
      </c>
      <c r="J391" s="27">
        <f t="shared" si="1079"/>
        <v>1100000</v>
      </c>
      <c r="K391" s="28">
        <f t="shared" si="1055"/>
        <v>209000</v>
      </c>
      <c r="L391" s="29">
        <f t="shared" si="1089"/>
        <v>1309000</v>
      </c>
      <c r="M391" s="26">
        <v>1</v>
      </c>
      <c r="N391" s="27">
        <v>1000000</v>
      </c>
      <c r="O391" s="27">
        <v>1200000</v>
      </c>
      <c r="P391" s="148"/>
      <c r="Q391" s="148"/>
      <c r="R391" s="143">
        <f t="shared" si="1007"/>
        <v>0.12856486930664501</v>
      </c>
      <c r="S391" s="27">
        <f t="shared" si="1078"/>
        <v>1100000</v>
      </c>
      <c r="T391" s="28">
        <f t="shared" si="1056"/>
        <v>209000</v>
      </c>
      <c r="U391" s="30">
        <f t="shared" si="1057"/>
        <v>1309000</v>
      </c>
      <c r="V391" s="26">
        <v>1</v>
      </c>
      <c r="W391" s="27">
        <v>1000000</v>
      </c>
      <c r="X391" s="27">
        <v>1120000</v>
      </c>
      <c r="Y391" s="145"/>
      <c r="Z391" s="145"/>
      <c r="AA391" s="143">
        <f t="shared" si="1011"/>
        <v>8.0049824285269522E-2</v>
      </c>
      <c r="AB391" s="27">
        <f t="shared" si="1058"/>
        <v>1060000</v>
      </c>
      <c r="AC391" s="28">
        <f t="shared" si="1059"/>
        <v>201400</v>
      </c>
      <c r="AD391" s="29">
        <f t="shared" si="1060"/>
        <v>1261400</v>
      </c>
      <c r="AE391" s="26">
        <v>1</v>
      </c>
      <c r="AF391" s="27">
        <v>1000000</v>
      </c>
      <c r="AG391" s="27">
        <v>1160000</v>
      </c>
      <c r="AH391" s="145"/>
      <c r="AI391" s="145"/>
      <c r="AJ391" s="143">
        <f t="shared" si="1080"/>
        <v>0.10475656017578482</v>
      </c>
      <c r="AK391" s="27">
        <f t="shared" si="1061"/>
        <v>1080000</v>
      </c>
      <c r="AL391" s="28">
        <f t="shared" si="1016"/>
        <v>205200</v>
      </c>
      <c r="AM391" s="30">
        <f t="shared" si="1062"/>
        <v>1285200</v>
      </c>
      <c r="AN391" s="26">
        <v>1</v>
      </c>
      <c r="AO391" s="27">
        <v>1000000</v>
      </c>
      <c r="AP391" s="27">
        <v>1200000</v>
      </c>
      <c r="AQ391" s="145"/>
      <c r="AR391" s="145"/>
      <c r="AS391" s="143">
        <f t="shared" si="1081"/>
        <v>0.12856486930664501</v>
      </c>
      <c r="AT391" s="27">
        <f t="shared" si="1063"/>
        <v>1100000</v>
      </c>
      <c r="AU391" s="28">
        <f t="shared" si="1064"/>
        <v>209000</v>
      </c>
      <c r="AV391" s="30">
        <f t="shared" si="1065"/>
        <v>1309000</v>
      </c>
      <c r="AW391" s="26">
        <v>1</v>
      </c>
      <c r="AX391" s="27">
        <v>1000000</v>
      </c>
      <c r="AY391" s="27">
        <v>1440000</v>
      </c>
      <c r="AZ391" s="145"/>
      <c r="BA391" s="145"/>
      <c r="BB391" s="143">
        <f t="shared" si="1082"/>
        <v>0.25502211780498435</v>
      </c>
      <c r="BC391" s="27">
        <f t="shared" si="1066"/>
        <v>1220000</v>
      </c>
      <c r="BD391" s="27">
        <f t="shared" si="1067"/>
        <v>231800</v>
      </c>
      <c r="BE391" s="27">
        <f t="shared" si="1068"/>
        <v>1451800</v>
      </c>
      <c r="BF391" s="26">
        <v>1</v>
      </c>
      <c r="BG391" s="27">
        <v>800000</v>
      </c>
      <c r="BH391" s="27">
        <v>880000</v>
      </c>
      <c r="BI391" s="145"/>
      <c r="BJ391" s="145"/>
      <c r="BK391" s="143">
        <f t="shared" si="1083"/>
        <v>6.7343502970147379E-2</v>
      </c>
      <c r="BL391" s="27">
        <f t="shared" si="1069"/>
        <v>840000</v>
      </c>
      <c r="BM391" s="27">
        <f t="shared" si="1070"/>
        <v>159600</v>
      </c>
      <c r="BN391" s="28">
        <f t="shared" si="1071"/>
        <v>999600</v>
      </c>
      <c r="BO391" s="26">
        <v>1</v>
      </c>
      <c r="BP391" s="27">
        <v>800000</v>
      </c>
      <c r="BQ391" s="27">
        <v>736000</v>
      </c>
      <c r="BR391" s="175"/>
      <c r="BS391" s="175"/>
      <c r="BT391" s="143">
        <f t="shared" si="1084"/>
        <v>5.892556509887896E-2</v>
      </c>
      <c r="BU391" s="27">
        <f t="shared" si="1072"/>
        <v>768000</v>
      </c>
      <c r="BV391" s="28">
        <f t="shared" si="1073"/>
        <v>145920</v>
      </c>
      <c r="BW391" s="30">
        <f t="shared" si="1074"/>
        <v>913920</v>
      </c>
      <c r="BX391" s="26">
        <v>1</v>
      </c>
      <c r="BY391" s="28">
        <v>800000</v>
      </c>
      <c r="BZ391" s="28">
        <v>736000</v>
      </c>
      <c r="CA391" s="156"/>
      <c r="CB391" s="156"/>
      <c r="CC391" s="177">
        <f t="shared" si="1085"/>
        <v>5.892556509887896E-2</v>
      </c>
      <c r="CD391" s="27">
        <f t="shared" si="1075"/>
        <v>768000</v>
      </c>
      <c r="CE391" s="28">
        <f t="shared" si="1076"/>
        <v>145920</v>
      </c>
      <c r="CF391" s="29">
        <f t="shared" si="1077"/>
        <v>913920</v>
      </c>
      <c r="CG391" s="31" t="s">
        <v>30</v>
      </c>
      <c r="CH391" s="32" t="s">
        <v>30</v>
      </c>
      <c r="CI391" s="32" t="s">
        <v>30</v>
      </c>
      <c r="CJ391" s="32" t="s">
        <v>30</v>
      </c>
      <c r="CK391" s="32" t="s">
        <v>30</v>
      </c>
      <c r="CL391" s="32" t="s">
        <v>30</v>
      </c>
      <c r="CM391" s="32" t="s">
        <v>30</v>
      </c>
      <c r="CN391" s="32" t="s">
        <v>30</v>
      </c>
      <c r="CO391" s="32" t="s">
        <v>30</v>
      </c>
      <c r="CP391" s="31" t="s">
        <v>30</v>
      </c>
      <c r="CQ391" s="32" t="s">
        <v>30</v>
      </c>
      <c r="CR391" s="32" t="s">
        <v>30</v>
      </c>
      <c r="CS391" s="32" t="s">
        <v>30</v>
      </c>
      <c r="CT391" s="32" t="s">
        <v>30</v>
      </c>
      <c r="CU391" s="32" t="s">
        <v>30</v>
      </c>
      <c r="CV391" s="32" t="s">
        <v>30</v>
      </c>
      <c r="CW391" s="32" t="s">
        <v>30</v>
      </c>
      <c r="CX391" s="34" t="s">
        <v>30</v>
      </c>
      <c r="CY391" s="31" t="s">
        <v>30</v>
      </c>
      <c r="CZ391" s="32" t="s">
        <v>30</v>
      </c>
      <c r="DA391" s="32" t="s">
        <v>30</v>
      </c>
      <c r="DB391" s="32" t="s">
        <v>30</v>
      </c>
      <c r="DC391" s="32" t="s">
        <v>30</v>
      </c>
      <c r="DD391" s="32" t="s">
        <v>30</v>
      </c>
      <c r="DE391" s="32" t="s">
        <v>30</v>
      </c>
      <c r="DF391" s="32" t="s">
        <v>30</v>
      </c>
      <c r="DG391" s="32" t="s">
        <v>30</v>
      </c>
      <c r="DH391" s="31" t="s">
        <v>30</v>
      </c>
      <c r="DI391" s="32" t="s">
        <v>30</v>
      </c>
      <c r="DJ391" s="32" t="s">
        <v>30</v>
      </c>
      <c r="DK391" s="32" t="s">
        <v>30</v>
      </c>
      <c r="DL391" s="32" t="s">
        <v>30</v>
      </c>
      <c r="DM391" s="32" t="s">
        <v>30</v>
      </c>
      <c r="DN391" s="32" t="s">
        <v>30</v>
      </c>
      <c r="DO391" s="33" t="s">
        <v>30</v>
      </c>
    </row>
    <row r="392" spans="1:119" ht="21" customHeight="1" x14ac:dyDescent="0.25">
      <c r="A392" s="66" t="s">
        <v>700</v>
      </c>
      <c r="B392" s="67" t="s">
        <v>668</v>
      </c>
      <c r="C392" s="68" t="s">
        <v>701</v>
      </c>
      <c r="D392" s="26">
        <v>1</v>
      </c>
      <c r="E392" s="27">
        <v>1000000</v>
      </c>
      <c r="F392" s="27">
        <v>1200000</v>
      </c>
      <c r="G392" s="148"/>
      <c r="H392" s="148"/>
      <c r="I392" s="143">
        <f t="shared" si="1005"/>
        <v>0.12856486930664501</v>
      </c>
      <c r="J392" s="27">
        <f t="shared" si="1079"/>
        <v>1100000</v>
      </c>
      <c r="K392" s="28">
        <f t="shared" si="1055"/>
        <v>209000</v>
      </c>
      <c r="L392" s="29">
        <f t="shared" si="1089"/>
        <v>1309000</v>
      </c>
      <c r="M392" s="26">
        <v>1</v>
      </c>
      <c r="N392" s="27">
        <v>1000000</v>
      </c>
      <c r="O392" s="27">
        <v>1200000</v>
      </c>
      <c r="P392" s="148"/>
      <c r="Q392" s="148"/>
      <c r="R392" s="143">
        <f t="shared" si="1007"/>
        <v>0.12856486930664501</v>
      </c>
      <c r="S392" s="27">
        <f t="shared" si="1078"/>
        <v>1100000</v>
      </c>
      <c r="T392" s="28">
        <f t="shared" si="1056"/>
        <v>209000</v>
      </c>
      <c r="U392" s="30">
        <f t="shared" si="1057"/>
        <v>1309000</v>
      </c>
      <c r="V392" s="26">
        <v>1</v>
      </c>
      <c r="W392" s="27">
        <v>1000000</v>
      </c>
      <c r="X392" s="27">
        <v>1120000</v>
      </c>
      <c r="Y392" s="145"/>
      <c r="Z392" s="145"/>
      <c r="AA392" s="143">
        <f t="shared" si="1011"/>
        <v>8.0049824285269522E-2</v>
      </c>
      <c r="AB392" s="27">
        <f t="shared" si="1058"/>
        <v>1060000</v>
      </c>
      <c r="AC392" s="28">
        <f t="shared" si="1059"/>
        <v>201400</v>
      </c>
      <c r="AD392" s="29">
        <f t="shared" si="1060"/>
        <v>1261400</v>
      </c>
      <c r="AE392" s="26">
        <v>1</v>
      </c>
      <c r="AF392" s="27">
        <v>1000000</v>
      </c>
      <c r="AG392" s="27">
        <v>1160000</v>
      </c>
      <c r="AH392" s="145"/>
      <c r="AI392" s="145"/>
      <c r="AJ392" s="143">
        <f t="shared" si="1080"/>
        <v>0.10475656017578482</v>
      </c>
      <c r="AK392" s="27">
        <f t="shared" si="1061"/>
        <v>1080000</v>
      </c>
      <c r="AL392" s="28">
        <f t="shared" si="1016"/>
        <v>205200</v>
      </c>
      <c r="AM392" s="30">
        <f t="shared" si="1062"/>
        <v>1285200</v>
      </c>
      <c r="AN392" s="26">
        <v>1</v>
      </c>
      <c r="AO392" s="27">
        <v>1000000</v>
      </c>
      <c r="AP392" s="27">
        <v>1200000</v>
      </c>
      <c r="AQ392" s="145"/>
      <c r="AR392" s="145"/>
      <c r="AS392" s="143">
        <f t="shared" si="1081"/>
        <v>0.12856486930664501</v>
      </c>
      <c r="AT392" s="27">
        <f t="shared" si="1063"/>
        <v>1100000</v>
      </c>
      <c r="AU392" s="28">
        <f t="shared" si="1064"/>
        <v>209000</v>
      </c>
      <c r="AV392" s="30">
        <f t="shared" si="1065"/>
        <v>1309000</v>
      </c>
      <c r="AW392" s="26">
        <v>1</v>
      </c>
      <c r="AX392" s="27">
        <v>1000000</v>
      </c>
      <c r="AY392" s="27">
        <v>1440000</v>
      </c>
      <c r="AZ392" s="145"/>
      <c r="BA392" s="145"/>
      <c r="BB392" s="143">
        <f t="shared" si="1082"/>
        <v>0.25502211780498435</v>
      </c>
      <c r="BC392" s="27">
        <f t="shared" si="1066"/>
        <v>1220000</v>
      </c>
      <c r="BD392" s="27">
        <f t="shared" si="1067"/>
        <v>231800</v>
      </c>
      <c r="BE392" s="27">
        <f t="shared" si="1068"/>
        <v>1451800</v>
      </c>
      <c r="BF392" s="26">
        <v>1</v>
      </c>
      <c r="BG392" s="27">
        <v>800000</v>
      </c>
      <c r="BH392" s="27">
        <v>880000</v>
      </c>
      <c r="BI392" s="145"/>
      <c r="BJ392" s="145"/>
      <c r="BK392" s="143">
        <f t="shared" si="1083"/>
        <v>6.7343502970147379E-2</v>
      </c>
      <c r="BL392" s="27">
        <f t="shared" si="1069"/>
        <v>840000</v>
      </c>
      <c r="BM392" s="27">
        <f t="shared" si="1070"/>
        <v>159600</v>
      </c>
      <c r="BN392" s="28">
        <f t="shared" si="1071"/>
        <v>999600</v>
      </c>
      <c r="BO392" s="26">
        <v>1</v>
      </c>
      <c r="BP392" s="27">
        <v>800000</v>
      </c>
      <c r="BQ392" s="27">
        <v>736000</v>
      </c>
      <c r="BR392" s="175"/>
      <c r="BS392" s="175"/>
      <c r="BT392" s="143">
        <f t="shared" si="1084"/>
        <v>5.892556509887896E-2</v>
      </c>
      <c r="BU392" s="27">
        <f t="shared" si="1072"/>
        <v>768000</v>
      </c>
      <c r="BV392" s="28">
        <f t="shared" si="1073"/>
        <v>145920</v>
      </c>
      <c r="BW392" s="30">
        <f t="shared" si="1074"/>
        <v>913920</v>
      </c>
      <c r="BX392" s="26">
        <v>1</v>
      </c>
      <c r="BY392" s="28">
        <v>800000</v>
      </c>
      <c r="BZ392" s="28">
        <v>736000</v>
      </c>
      <c r="CA392" s="156"/>
      <c r="CB392" s="156"/>
      <c r="CC392" s="177">
        <f t="shared" si="1085"/>
        <v>5.892556509887896E-2</v>
      </c>
      <c r="CD392" s="27">
        <f t="shared" si="1075"/>
        <v>768000</v>
      </c>
      <c r="CE392" s="28">
        <f t="shared" si="1076"/>
        <v>145920</v>
      </c>
      <c r="CF392" s="29">
        <f t="shared" si="1077"/>
        <v>913920</v>
      </c>
      <c r="CG392" s="31" t="s">
        <v>30</v>
      </c>
      <c r="CH392" s="32" t="s">
        <v>30</v>
      </c>
      <c r="CI392" s="32" t="s">
        <v>30</v>
      </c>
      <c r="CJ392" s="32" t="s">
        <v>30</v>
      </c>
      <c r="CK392" s="32" t="s">
        <v>30</v>
      </c>
      <c r="CL392" s="32" t="s">
        <v>30</v>
      </c>
      <c r="CM392" s="32" t="s">
        <v>30</v>
      </c>
      <c r="CN392" s="32" t="s">
        <v>30</v>
      </c>
      <c r="CO392" s="32" t="s">
        <v>30</v>
      </c>
      <c r="CP392" s="31" t="s">
        <v>30</v>
      </c>
      <c r="CQ392" s="32" t="s">
        <v>30</v>
      </c>
      <c r="CR392" s="32" t="s">
        <v>30</v>
      </c>
      <c r="CS392" s="32" t="s">
        <v>30</v>
      </c>
      <c r="CT392" s="32" t="s">
        <v>30</v>
      </c>
      <c r="CU392" s="32" t="s">
        <v>30</v>
      </c>
      <c r="CV392" s="32" t="s">
        <v>30</v>
      </c>
      <c r="CW392" s="32" t="s">
        <v>30</v>
      </c>
      <c r="CX392" s="34" t="s">
        <v>30</v>
      </c>
      <c r="CY392" s="31" t="s">
        <v>30</v>
      </c>
      <c r="CZ392" s="32" t="s">
        <v>30</v>
      </c>
      <c r="DA392" s="32" t="s">
        <v>30</v>
      </c>
      <c r="DB392" s="32" t="s">
        <v>30</v>
      </c>
      <c r="DC392" s="32" t="s">
        <v>30</v>
      </c>
      <c r="DD392" s="32" t="s">
        <v>30</v>
      </c>
      <c r="DE392" s="32" t="s">
        <v>30</v>
      </c>
      <c r="DF392" s="32" t="s">
        <v>30</v>
      </c>
      <c r="DG392" s="32" t="s">
        <v>30</v>
      </c>
      <c r="DH392" s="31" t="s">
        <v>30</v>
      </c>
      <c r="DI392" s="32" t="s">
        <v>30</v>
      </c>
      <c r="DJ392" s="32" t="s">
        <v>30</v>
      </c>
      <c r="DK392" s="32" t="s">
        <v>30</v>
      </c>
      <c r="DL392" s="32" t="s">
        <v>30</v>
      </c>
      <c r="DM392" s="32" t="s">
        <v>30</v>
      </c>
      <c r="DN392" s="32" t="s">
        <v>30</v>
      </c>
      <c r="DO392" s="33" t="s">
        <v>30</v>
      </c>
    </row>
    <row r="393" spans="1:119" ht="21" customHeight="1" x14ac:dyDescent="0.25">
      <c r="A393" s="66" t="s">
        <v>702</v>
      </c>
      <c r="B393" s="67" t="s">
        <v>668</v>
      </c>
      <c r="C393" s="68" t="s">
        <v>703</v>
      </c>
      <c r="D393" s="26">
        <v>1</v>
      </c>
      <c r="E393" s="27">
        <v>15000000</v>
      </c>
      <c r="F393" s="27">
        <v>17300000</v>
      </c>
      <c r="G393" s="148"/>
      <c r="H393" s="148"/>
      <c r="I393" s="143">
        <f t="shared" si="1005"/>
        <v>0.10070251372935352</v>
      </c>
      <c r="J393" s="27">
        <f t="shared" si="1079"/>
        <v>16150000</v>
      </c>
      <c r="K393" s="28">
        <f>J393*19%</f>
        <v>3068500</v>
      </c>
      <c r="L393" s="29">
        <f t="shared" si="1089"/>
        <v>19218500</v>
      </c>
      <c r="M393" s="26">
        <v>1</v>
      </c>
      <c r="N393" s="27">
        <v>15000000</v>
      </c>
      <c r="O393" s="27">
        <v>18000000</v>
      </c>
      <c r="P393" s="148"/>
      <c r="Q393" s="148"/>
      <c r="R393" s="143">
        <f t="shared" si="1007"/>
        <v>0.12856486930664501</v>
      </c>
      <c r="S393" s="27">
        <f t="shared" si="1078"/>
        <v>16500000</v>
      </c>
      <c r="T393" s="28">
        <f t="shared" si="1056"/>
        <v>3135000</v>
      </c>
      <c r="U393" s="30">
        <f t="shared" si="1057"/>
        <v>19635000</v>
      </c>
      <c r="V393" s="26">
        <v>1</v>
      </c>
      <c r="W393" s="27">
        <v>15000000</v>
      </c>
      <c r="X393" s="27">
        <v>16800000</v>
      </c>
      <c r="Y393" s="145"/>
      <c r="Z393" s="145"/>
      <c r="AA393" s="143">
        <f t="shared" si="1011"/>
        <v>8.0049824285269522E-2</v>
      </c>
      <c r="AB393" s="27">
        <f t="shared" si="1058"/>
        <v>15900000</v>
      </c>
      <c r="AC393" s="28">
        <f t="shared" si="1059"/>
        <v>3021000</v>
      </c>
      <c r="AD393" s="29">
        <f t="shared" si="1060"/>
        <v>18921000</v>
      </c>
      <c r="AE393" s="26">
        <v>1</v>
      </c>
      <c r="AF393" s="27">
        <v>15000000</v>
      </c>
      <c r="AG393" s="27">
        <v>17400000</v>
      </c>
      <c r="AH393" s="145"/>
      <c r="AI393" s="145"/>
      <c r="AJ393" s="143">
        <f t="shared" si="1080"/>
        <v>0.10475656017578482</v>
      </c>
      <c r="AK393" s="27">
        <f t="shared" si="1061"/>
        <v>16200000</v>
      </c>
      <c r="AL393" s="28">
        <f t="shared" si="1016"/>
        <v>3078000</v>
      </c>
      <c r="AM393" s="30">
        <f t="shared" si="1062"/>
        <v>19278000</v>
      </c>
      <c r="AN393" s="26">
        <v>1</v>
      </c>
      <c r="AO393" s="27">
        <v>15000000</v>
      </c>
      <c r="AP393" s="27">
        <v>18000000</v>
      </c>
      <c r="AQ393" s="145"/>
      <c r="AR393" s="145"/>
      <c r="AS393" s="143">
        <f t="shared" si="1081"/>
        <v>0.12856486930664501</v>
      </c>
      <c r="AT393" s="27">
        <f t="shared" si="1063"/>
        <v>16500000</v>
      </c>
      <c r="AU393" s="28">
        <f t="shared" si="1064"/>
        <v>3135000</v>
      </c>
      <c r="AV393" s="30">
        <f t="shared" si="1065"/>
        <v>19635000</v>
      </c>
      <c r="AW393" s="26">
        <v>1</v>
      </c>
      <c r="AX393" s="27">
        <v>15000000</v>
      </c>
      <c r="AY393" s="27">
        <v>21600000</v>
      </c>
      <c r="AZ393" s="145"/>
      <c r="BA393" s="145"/>
      <c r="BB393" s="143">
        <f t="shared" si="1082"/>
        <v>0.25502211780498435</v>
      </c>
      <c r="BC393" s="27">
        <f t="shared" si="1066"/>
        <v>18300000</v>
      </c>
      <c r="BD393" s="27">
        <f t="shared" si="1067"/>
        <v>3477000</v>
      </c>
      <c r="BE393" s="27">
        <f t="shared" si="1068"/>
        <v>21777000</v>
      </c>
      <c r="BF393" s="26">
        <v>1</v>
      </c>
      <c r="BG393" s="27">
        <v>12000000</v>
      </c>
      <c r="BH393" s="27">
        <v>13200000</v>
      </c>
      <c r="BI393" s="145"/>
      <c r="BJ393" s="145"/>
      <c r="BK393" s="143">
        <f t="shared" si="1083"/>
        <v>6.7343502970147379E-2</v>
      </c>
      <c r="BL393" s="27">
        <f t="shared" si="1069"/>
        <v>12600000</v>
      </c>
      <c r="BM393" s="27">
        <f t="shared" si="1070"/>
        <v>2394000</v>
      </c>
      <c r="BN393" s="28">
        <f t="shared" si="1071"/>
        <v>14994000</v>
      </c>
      <c r="BO393" s="26">
        <v>1</v>
      </c>
      <c r="BP393" s="27">
        <v>12000000</v>
      </c>
      <c r="BQ393" s="27">
        <v>11040000</v>
      </c>
      <c r="BR393" s="175"/>
      <c r="BS393" s="175"/>
      <c r="BT393" s="143">
        <f t="shared" si="1084"/>
        <v>5.8925565098878953E-2</v>
      </c>
      <c r="BU393" s="27">
        <f t="shared" si="1072"/>
        <v>11520000</v>
      </c>
      <c r="BV393" s="28">
        <f t="shared" si="1073"/>
        <v>2188800</v>
      </c>
      <c r="BW393" s="30">
        <f t="shared" si="1074"/>
        <v>13708800</v>
      </c>
      <c r="BX393" s="26">
        <v>1</v>
      </c>
      <c r="BY393" s="28">
        <v>12000000</v>
      </c>
      <c r="BZ393" s="28">
        <v>11040000</v>
      </c>
      <c r="CA393" s="156"/>
      <c r="CB393" s="156"/>
      <c r="CC393" s="177">
        <f t="shared" si="1085"/>
        <v>5.8925565098878953E-2</v>
      </c>
      <c r="CD393" s="27">
        <f t="shared" si="1075"/>
        <v>11520000</v>
      </c>
      <c r="CE393" s="28">
        <f t="shared" si="1076"/>
        <v>2188800</v>
      </c>
      <c r="CF393" s="29">
        <f t="shared" si="1077"/>
        <v>13708800</v>
      </c>
      <c r="CG393" s="26">
        <v>1</v>
      </c>
      <c r="CH393" s="27">
        <v>9600000</v>
      </c>
      <c r="CI393" s="27">
        <v>8640000</v>
      </c>
      <c r="CJ393" s="148"/>
      <c r="CK393" s="148"/>
      <c r="CL393" s="143">
        <f t="shared" ref="CL393:CL404" si="1090">+STDEVA(CH393:CI393)/AVERAGE(CH393:CI393)</f>
        <v>7.4432292756478682E-2</v>
      </c>
      <c r="CM393" s="27">
        <f t="shared" ref="CM393:CM404" si="1091">+AVERAGE(CH393:CJ393)</f>
        <v>9120000</v>
      </c>
      <c r="CN393" s="27">
        <f t="shared" ref="CN393:CN404" si="1092">+CM393*19%</f>
        <v>1732800</v>
      </c>
      <c r="CO393" s="28">
        <f t="shared" ref="CO393:CO404" si="1093">+CN393+CM393</f>
        <v>10852800</v>
      </c>
      <c r="CP393" s="26">
        <v>1</v>
      </c>
      <c r="CQ393" s="27">
        <v>9600000</v>
      </c>
      <c r="CR393" s="27">
        <v>8640000</v>
      </c>
      <c r="CS393" s="148"/>
      <c r="CT393" s="148"/>
      <c r="CU393" s="143">
        <f t="shared" si="1086"/>
        <v>7.4432292756478682E-2</v>
      </c>
      <c r="CV393" s="27">
        <f t="shared" ref="CV393:CV404" si="1094">+AVERAGE(CQ393:CS393)</f>
        <v>9120000</v>
      </c>
      <c r="CW393" s="28">
        <f t="shared" ref="CW393:CW404" si="1095">+CV393*19%</f>
        <v>1732800</v>
      </c>
      <c r="CX393" s="29">
        <f t="shared" ref="CX393:CX404" si="1096">+CW393+CV393</f>
        <v>10852800</v>
      </c>
      <c r="CY393" s="26">
        <v>1</v>
      </c>
      <c r="CZ393" s="27">
        <v>9600000</v>
      </c>
      <c r="DA393" s="27">
        <v>7125000</v>
      </c>
      <c r="DB393" s="133"/>
      <c r="DC393" s="133"/>
      <c r="DD393" s="143">
        <f t="shared" si="1087"/>
        <v>0.2092782401718033</v>
      </c>
      <c r="DE393" s="27">
        <f t="shared" ref="DE393:DE404" si="1097">+AVERAGE(CZ393:DB393)</f>
        <v>8362500</v>
      </c>
      <c r="DF393" s="27">
        <f t="shared" ref="DF393:DF404" si="1098">+DE393*19%</f>
        <v>1588875</v>
      </c>
      <c r="DG393" s="28">
        <f t="shared" ref="DG393:DG404" si="1099">+DF393+DE393</f>
        <v>9951375</v>
      </c>
      <c r="DH393" s="26">
        <v>1</v>
      </c>
      <c r="DI393" s="28">
        <v>9600000</v>
      </c>
      <c r="DJ393" s="28">
        <v>8640000</v>
      </c>
      <c r="DK393" s="182"/>
      <c r="DL393" s="177">
        <f t="shared" si="1088"/>
        <v>7.4432292756478682E-2</v>
      </c>
      <c r="DM393" s="28">
        <f t="shared" ref="DM393:DM404" si="1100">+AVERAGE(DI393:DK393)</f>
        <v>9120000</v>
      </c>
      <c r="DN393" s="28">
        <f t="shared" ref="DN393:DN404" si="1101">DM393*19%</f>
        <v>1732800</v>
      </c>
      <c r="DO393" s="30">
        <f t="shared" ref="DO393:DO404" si="1102">+DM393+DN393</f>
        <v>10852800</v>
      </c>
    </row>
    <row r="394" spans="1:119" ht="21" customHeight="1" x14ac:dyDescent="0.25">
      <c r="A394" s="66" t="s">
        <v>704</v>
      </c>
      <c r="B394" s="67" t="s">
        <v>668</v>
      </c>
      <c r="C394" s="68" t="s">
        <v>705</v>
      </c>
      <c r="D394" s="31" t="s">
        <v>30</v>
      </c>
      <c r="E394" s="32" t="s">
        <v>30</v>
      </c>
      <c r="F394" s="32" t="s">
        <v>30</v>
      </c>
      <c r="G394" s="32" t="s">
        <v>30</v>
      </c>
      <c r="H394" s="32" t="s">
        <v>30</v>
      </c>
      <c r="I394" s="32" t="s">
        <v>30</v>
      </c>
      <c r="J394" s="32" t="s">
        <v>30</v>
      </c>
      <c r="K394" s="32" t="s">
        <v>30</v>
      </c>
      <c r="L394" s="32" t="s">
        <v>30</v>
      </c>
      <c r="M394" s="31" t="s">
        <v>30</v>
      </c>
      <c r="N394" s="32" t="s">
        <v>30</v>
      </c>
      <c r="O394" s="32" t="s">
        <v>30</v>
      </c>
      <c r="P394" s="32" t="s">
        <v>30</v>
      </c>
      <c r="Q394" s="32" t="s">
        <v>30</v>
      </c>
      <c r="R394" s="32" t="s">
        <v>30</v>
      </c>
      <c r="S394" s="32" t="s">
        <v>30</v>
      </c>
      <c r="T394" s="32" t="s">
        <v>30</v>
      </c>
      <c r="U394" s="33" t="s">
        <v>30</v>
      </c>
      <c r="V394" s="31" t="s">
        <v>30</v>
      </c>
      <c r="W394" s="32" t="s">
        <v>30</v>
      </c>
      <c r="X394" s="32" t="s">
        <v>30</v>
      </c>
      <c r="Y394" s="32" t="s">
        <v>30</v>
      </c>
      <c r="Z394" s="32" t="s">
        <v>30</v>
      </c>
      <c r="AA394" s="32" t="s">
        <v>30</v>
      </c>
      <c r="AB394" s="32" t="s">
        <v>30</v>
      </c>
      <c r="AC394" s="32" t="s">
        <v>30</v>
      </c>
      <c r="AD394" s="34" t="s">
        <v>30</v>
      </c>
      <c r="AE394" s="31" t="s">
        <v>30</v>
      </c>
      <c r="AF394" s="32" t="s">
        <v>30</v>
      </c>
      <c r="AG394" s="32" t="s">
        <v>30</v>
      </c>
      <c r="AH394" s="32" t="s">
        <v>30</v>
      </c>
      <c r="AI394" s="32" t="s">
        <v>30</v>
      </c>
      <c r="AJ394" s="165" t="s">
        <v>30</v>
      </c>
      <c r="AK394" s="32" t="s">
        <v>30</v>
      </c>
      <c r="AL394" s="32" t="s">
        <v>30</v>
      </c>
      <c r="AM394" s="33" t="s">
        <v>30</v>
      </c>
      <c r="AN394" s="31" t="s">
        <v>30</v>
      </c>
      <c r="AO394" s="32" t="s">
        <v>30</v>
      </c>
      <c r="AP394" s="32" t="s">
        <v>30</v>
      </c>
      <c r="AQ394" s="32" t="s">
        <v>30</v>
      </c>
      <c r="AR394" s="32" t="s">
        <v>30</v>
      </c>
      <c r="AS394" s="32" t="s">
        <v>30</v>
      </c>
      <c r="AT394" s="32" t="s">
        <v>30</v>
      </c>
      <c r="AU394" s="32" t="s">
        <v>30</v>
      </c>
      <c r="AV394" s="33" t="s">
        <v>30</v>
      </c>
      <c r="AW394" s="31" t="s">
        <v>30</v>
      </c>
      <c r="AX394" s="32" t="s">
        <v>30</v>
      </c>
      <c r="AY394" s="32" t="s">
        <v>30</v>
      </c>
      <c r="AZ394" s="32" t="s">
        <v>30</v>
      </c>
      <c r="BA394" s="32" t="s">
        <v>30</v>
      </c>
      <c r="BB394" s="32" t="s">
        <v>30</v>
      </c>
      <c r="BC394" s="32" t="s">
        <v>30</v>
      </c>
      <c r="BD394" s="32" t="s">
        <v>30</v>
      </c>
      <c r="BE394" s="32" t="s">
        <v>30</v>
      </c>
      <c r="BF394" s="31" t="s">
        <v>30</v>
      </c>
      <c r="BG394" s="32" t="s">
        <v>30</v>
      </c>
      <c r="BH394" s="32" t="s">
        <v>30</v>
      </c>
      <c r="BI394" s="32" t="s">
        <v>30</v>
      </c>
      <c r="BJ394" s="32" t="s">
        <v>30</v>
      </c>
      <c r="BK394" s="32" t="s">
        <v>30</v>
      </c>
      <c r="BL394" s="32" t="s">
        <v>30</v>
      </c>
      <c r="BM394" s="32" t="s">
        <v>30</v>
      </c>
      <c r="BN394" s="32" t="s">
        <v>30</v>
      </c>
      <c r="BO394" s="31" t="s">
        <v>30</v>
      </c>
      <c r="BP394" s="32" t="s">
        <v>30</v>
      </c>
      <c r="BQ394" s="32" t="s">
        <v>30</v>
      </c>
      <c r="BR394" s="32" t="s">
        <v>30</v>
      </c>
      <c r="BS394" s="32" t="s">
        <v>30</v>
      </c>
      <c r="BT394" s="32" t="s">
        <v>30</v>
      </c>
      <c r="BU394" s="32" t="s">
        <v>30</v>
      </c>
      <c r="BV394" s="32" t="s">
        <v>30</v>
      </c>
      <c r="BW394" s="33" t="s">
        <v>30</v>
      </c>
      <c r="BX394" s="31" t="s">
        <v>30</v>
      </c>
      <c r="BY394" s="43" t="s">
        <v>30</v>
      </c>
      <c r="BZ394" s="43" t="s">
        <v>30</v>
      </c>
      <c r="CA394" s="43" t="s">
        <v>30</v>
      </c>
      <c r="CB394" s="43" t="s">
        <v>30</v>
      </c>
      <c r="CC394" s="43" t="s">
        <v>30</v>
      </c>
      <c r="CD394" s="32" t="s">
        <v>30</v>
      </c>
      <c r="CE394" s="32" t="s">
        <v>30</v>
      </c>
      <c r="CF394" s="34" t="s">
        <v>30</v>
      </c>
      <c r="CG394" s="26">
        <v>1</v>
      </c>
      <c r="CH394" s="27">
        <v>3200000</v>
      </c>
      <c r="CI394" s="27">
        <v>2880000</v>
      </c>
      <c r="CJ394" s="27"/>
      <c r="CK394" s="27"/>
      <c r="CL394" s="143">
        <f t="shared" si="1090"/>
        <v>7.4432292756478682E-2</v>
      </c>
      <c r="CM394" s="27">
        <f t="shared" si="1091"/>
        <v>3040000</v>
      </c>
      <c r="CN394" s="27">
        <f t="shared" si="1092"/>
        <v>577600</v>
      </c>
      <c r="CO394" s="28">
        <f t="shared" si="1093"/>
        <v>3617600</v>
      </c>
      <c r="CP394" s="26">
        <v>1</v>
      </c>
      <c r="CQ394" s="27">
        <v>3200000</v>
      </c>
      <c r="CR394" s="27">
        <v>2880000</v>
      </c>
      <c r="CS394" s="27"/>
      <c r="CT394" s="27"/>
      <c r="CU394" s="143">
        <f t="shared" si="1086"/>
        <v>7.4432292756478682E-2</v>
      </c>
      <c r="CV394" s="27">
        <f t="shared" si="1094"/>
        <v>3040000</v>
      </c>
      <c r="CW394" s="28">
        <f t="shared" si="1095"/>
        <v>577600</v>
      </c>
      <c r="CX394" s="29">
        <f t="shared" si="1096"/>
        <v>3617600</v>
      </c>
      <c r="CY394" s="26">
        <v>1</v>
      </c>
      <c r="CZ394" s="27">
        <v>3200000</v>
      </c>
      <c r="DA394" s="27">
        <v>3040000</v>
      </c>
      <c r="DB394" s="27"/>
      <c r="DC394" s="27"/>
      <c r="DD394" s="143">
        <f t="shared" si="1087"/>
        <v>3.6261886214694741E-2</v>
      </c>
      <c r="DE394" s="27">
        <f t="shared" si="1097"/>
        <v>3120000</v>
      </c>
      <c r="DF394" s="27">
        <f t="shared" si="1098"/>
        <v>592800</v>
      </c>
      <c r="DG394" s="28">
        <f t="shared" si="1099"/>
        <v>3712800</v>
      </c>
      <c r="DH394" s="26">
        <v>1</v>
      </c>
      <c r="DI394" s="28">
        <v>3200000</v>
      </c>
      <c r="DJ394" s="28">
        <v>2880000</v>
      </c>
      <c r="DK394" s="28"/>
      <c r="DL394" s="177">
        <f t="shared" si="1088"/>
        <v>7.4432292756478682E-2</v>
      </c>
      <c r="DM394" s="28">
        <f t="shared" si="1100"/>
        <v>3040000</v>
      </c>
      <c r="DN394" s="28">
        <f t="shared" si="1101"/>
        <v>577600</v>
      </c>
      <c r="DO394" s="30">
        <f t="shared" si="1102"/>
        <v>3617600</v>
      </c>
    </row>
    <row r="395" spans="1:119" ht="21" customHeight="1" x14ac:dyDescent="0.25">
      <c r="A395" s="66" t="s">
        <v>706</v>
      </c>
      <c r="B395" s="67" t="s">
        <v>668</v>
      </c>
      <c r="C395" s="68" t="s">
        <v>707</v>
      </c>
      <c r="D395" s="31" t="s">
        <v>30</v>
      </c>
      <c r="E395" s="32" t="s">
        <v>30</v>
      </c>
      <c r="F395" s="32" t="s">
        <v>30</v>
      </c>
      <c r="G395" s="32" t="s">
        <v>30</v>
      </c>
      <c r="H395" s="32" t="s">
        <v>30</v>
      </c>
      <c r="I395" s="32" t="s">
        <v>30</v>
      </c>
      <c r="J395" s="32" t="s">
        <v>30</v>
      </c>
      <c r="K395" s="32" t="s">
        <v>30</v>
      </c>
      <c r="L395" s="32" t="s">
        <v>30</v>
      </c>
      <c r="M395" s="31" t="s">
        <v>30</v>
      </c>
      <c r="N395" s="32" t="s">
        <v>30</v>
      </c>
      <c r="O395" s="32" t="s">
        <v>30</v>
      </c>
      <c r="P395" s="32" t="s">
        <v>30</v>
      </c>
      <c r="Q395" s="32" t="s">
        <v>30</v>
      </c>
      <c r="R395" s="32" t="s">
        <v>30</v>
      </c>
      <c r="S395" s="32" t="s">
        <v>30</v>
      </c>
      <c r="T395" s="32" t="s">
        <v>30</v>
      </c>
      <c r="U395" s="33" t="s">
        <v>30</v>
      </c>
      <c r="V395" s="31" t="s">
        <v>30</v>
      </c>
      <c r="W395" s="32" t="s">
        <v>30</v>
      </c>
      <c r="X395" s="32" t="s">
        <v>30</v>
      </c>
      <c r="Y395" s="32" t="s">
        <v>30</v>
      </c>
      <c r="Z395" s="32" t="s">
        <v>30</v>
      </c>
      <c r="AA395" s="32" t="s">
        <v>30</v>
      </c>
      <c r="AB395" s="32" t="s">
        <v>30</v>
      </c>
      <c r="AC395" s="32" t="s">
        <v>30</v>
      </c>
      <c r="AD395" s="34" t="s">
        <v>30</v>
      </c>
      <c r="AE395" s="31" t="s">
        <v>30</v>
      </c>
      <c r="AF395" s="32" t="s">
        <v>30</v>
      </c>
      <c r="AG395" s="32" t="s">
        <v>30</v>
      </c>
      <c r="AH395" s="32" t="s">
        <v>30</v>
      </c>
      <c r="AI395" s="32" t="s">
        <v>30</v>
      </c>
      <c r="AJ395" s="165" t="s">
        <v>30</v>
      </c>
      <c r="AK395" s="32" t="s">
        <v>30</v>
      </c>
      <c r="AL395" s="32" t="s">
        <v>30</v>
      </c>
      <c r="AM395" s="33" t="s">
        <v>30</v>
      </c>
      <c r="AN395" s="31" t="s">
        <v>30</v>
      </c>
      <c r="AO395" s="32" t="s">
        <v>30</v>
      </c>
      <c r="AP395" s="32" t="s">
        <v>30</v>
      </c>
      <c r="AQ395" s="32" t="s">
        <v>30</v>
      </c>
      <c r="AR395" s="32" t="s">
        <v>30</v>
      </c>
      <c r="AS395" s="32" t="s">
        <v>30</v>
      </c>
      <c r="AT395" s="32" t="s">
        <v>30</v>
      </c>
      <c r="AU395" s="32" t="s">
        <v>30</v>
      </c>
      <c r="AV395" s="33" t="s">
        <v>30</v>
      </c>
      <c r="AW395" s="31" t="s">
        <v>30</v>
      </c>
      <c r="AX395" s="32" t="s">
        <v>30</v>
      </c>
      <c r="AY395" s="32" t="s">
        <v>30</v>
      </c>
      <c r="AZ395" s="32" t="s">
        <v>30</v>
      </c>
      <c r="BA395" s="32" t="s">
        <v>30</v>
      </c>
      <c r="BB395" s="32" t="s">
        <v>30</v>
      </c>
      <c r="BC395" s="32" t="s">
        <v>30</v>
      </c>
      <c r="BD395" s="32" t="s">
        <v>30</v>
      </c>
      <c r="BE395" s="32" t="s">
        <v>30</v>
      </c>
      <c r="BF395" s="31" t="s">
        <v>30</v>
      </c>
      <c r="BG395" s="32" t="s">
        <v>30</v>
      </c>
      <c r="BH395" s="32" t="s">
        <v>30</v>
      </c>
      <c r="BI395" s="32" t="s">
        <v>30</v>
      </c>
      <c r="BJ395" s="32" t="s">
        <v>30</v>
      </c>
      <c r="BK395" s="32" t="s">
        <v>30</v>
      </c>
      <c r="BL395" s="32" t="s">
        <v>30</v>
      </c>
      <c r="BM395" s="32" t="s">
        <v>30</v>
      </c>
      <c r="BN395" s="32" t="s">
        <v>30</v>
      </c>
      <c r="BO395" s="31" t="s">
        <v>30</v>
      </c>
      <c r="BP395" s="32" t="s">
        <v>30</v>
      </c>
      <c r="BQ395" s="32" t="s">
        <v>30</v>
      </c>
      <c r="BR395" s="32" t="s">
        <v>30</v>
      </c>
      <c r="BS395" s="32" t="s">
        <v>30</v>
      </c>
      <c r="BT395" s="32" t="s">
        <v>30</v>
      </c>
      <c r="BU395" s="32" t="s">
        <v>30</v>
      </c>
      <c r="BV395" s="32" t="s">
        <v>30</v>
      </c>
      <c r="BW395" s="33" t="s">
        <v>30</v>
      </c>
      <c r="BX395" s="31" t="s">
        <v>30</v>
      </c>
      <c r="BY395" s="43" t="s">
        <v>30</v>
      </c>
      <c r="BZ395" s="43" t="s">
        <v>30</v>
      </c>
      <c r="CA395" s="43" t="s">
        <v>30</v>
      </c>
      <c r="CB395" s="43" t="s">
        <v>30</v>
      </c>
      <c r="CC395" s="43" t="s">
        <v>30</v>
      </c>
      <c r="CD395" s="32" t="s">
        <v>30</v>
      </c>
      <c r="CE395" s="32" t="s">
        <v>30</v>
      </c>
      <c r="CF395" s="34" t="s">
        <v>30</v>
      </c>
      <c r="CG395" s="26">
        <v>1</v>
      </c>
      <c r="CH395" s="27">
        <v>2880000</v>
      </c>
      <c r="CI395" s="27">
        <v>2592000</v>
      </c>
      <c r="CJ395" s="27"/>
      <c r="CK395" s="27"/>
      <c r="CL395" s="143">
        <f t="shared" si="1090"/>
        <v>7.4432292756478682E-2</v>
      </c>
      <c r="CM395" s="27">
        <f t="shared" si="1091"/>
        <v>2736000</v>
      </c>
      <c r="CN395" s="27">
        <f t="shared" si="1092"/>
        <v>519840</v>
      </c>
      <c r="CO395" s="28">
        <f t="shared" si="1093"/>
        <v>3255840</v>
      </c>
      <c r="CP395" s="26">
        <v>1</v>
      </c>
      <c r="CQ395" s="27">
        <v>2880000</v>
      </c>
      <c r="CR395" s="27">
        <v>2592000</v>
      </c>
      <c r="CS395" s="27"/>
      <c r="CT395" s="27"/>
      <c r="CU395" s="143">
        <f t="shared" si="1086"/>
        <v>7.4432292756478682E-2</v>
      </c>
      <c r="CV395" s="27">
        <f t="shared" si="1094"/>
        <v>2736000</v>
      </c>
      <c r="CW395" s="28">
        <f t="shared" si="1095"/>
        <v>519840</v>
      </c>
      <c r="CX395" s="29">
        <f t="shared" si="1096"/>
        <v>3255840</v>
      </c>
      <c r="CY395" s="26">
        <v>1</v>
      </c>
      <c r="CZ395" s="27">
        <v>2880000</v>
      </c>
      <c r="DA395" s="27">
        <v>2736000</v>
      </c>
      <c r="DB395" s="27"/>
      <c r="DC395" s="27"/>
      <c r="DD395" s="143">
        <f t="shared" si="1087"/>
        <v>3.6261886214694741E-2</v>
      </c>
      <c r="DE395" s="27">
        <f t="shared" si="1097"/>
        <v>2808000</v>
      </c>
      <c r="DF395" s="27">
        <f t="shared" si="1098"/>
        <v>533520</v>
      </c>
      <c r="DG395" s="28">
        <f t="shared" si="1099"/>
        <v>3341520</v>
      </c>
      <c r="DH395" s="26">
        <v>1</v>
      </c>
      <c r="DI395" s="28">
        <v>2880000</v>
      </c>
      <c r="DJ395" s="28">
        <v>2592000</v>
      </c>
      <c r="DK395" s="28"/>
      <c r="DL395" s="177">
        <f t="shared" si="1088"/>
        <v>7.4432292756478682E-2</v>
      </c>
      <c r="DM395" s="28">
        <f t="shared" si="1100"/>
        <v>2736000</v>
      </c>
      <c r="DN395" s="28">
        <f t="shared" si="1101"/>
        <v>519840</v>
      </c>
      <c r="DO395" s="30">
        <f t="shared" si="1102"/>
        <v>3255840</v>
      </c>
    </row>
    <row r="396" spans="1:119" ht="21" customHeight="1" x14ac:dyDescent="0.25">
      <c r="A396" s="66" t="s">
        <v>708</v>
      </c>
      <c r="B396" s="67" t="s">
        <v>668</v>
      </c>
      <c r="C396" s="68" t="s">
        <v>709</v>
      </c>
      <c r="D396" s="26">
        <v>1</v>
      </c>
      <c r="E396" s="27">
        <v>15000000</v>
      </c>
      <c r="F396" s="27">
        <v>17300000</v>
      </c>
      <c r="G396" s="148"/>
      <c r="H396" s="148"/>
      <c r="I396" s="143">
        <f t="shared" ref="I396:I438" si="1103">+STDEVA(E396:F396)/AVERAGE(E396:F396)</f>
        <v>0.10070251372935352</v>
      </c>
      <c r="J396" s="27">
        <f t="shared" si="1079"/>
        <v>16150000</v>
      </c>
      <c r="K396" s="28">
        <f t="shared" ref="K396:K428" si="1104">J396*19%</f>
        <v>3068500</v>
      </c>
      <c r="L396" s="29">
        <f t="shared" si="1089"/>
        <v>19218500</v>
      </c>
      <c r="M396" s="26">
        <v>1</v>
      </c>
      <c r="N396" s="27">
        <v>15000000</v>
      </c>
      <c r="O396" s="27">
        <v>18000000</v>
      </c>
      <c r="P396" s="148"/>
      <c r="Q396" s="148"/>
      <c r="R396" s="143">
        <f t="shared" ref="R396:R438" si="1105">+STDEVA(N396:O396)/AVERAGE(N396:O396)</f>
        <v>0.12856486930664501</v>
      </c>
      <c r="S396" s="27">
        <f t="shared" ref="S396:S428" si="1106">+AVERAGE(N396:P396)</f>
        <v>16500000</v>
      </c>
      <c r="T396" s="28">
        <f t="shared" ref="T396:T428" si="1107">+S396*19%</f>
        <v>3135000</v>
      </c>
      <c r="U396" s="30">
        <f t="shared" ref="U396:U428" si="1108">+T396+S396</f>
        <v>19635000</v>
      </c>
      <c r="V396" s="26">
        <v>1</v>
      </c>
      <c r="W396" s="27">
        <v>15000000</v>
      </c>
      <c r="X396" s="27">
        <v>16800000</v>
      </c>
      <c r="Y396" s="145"/>
      <c r="Z396" s="145"/>
      <c r="AA396" s="143">
        <f t="shared" ref="AA396:AA459" si="1109">+STDEVA(W396:X396)/AVERAGE(W396:X396)</f>
        <v>8.0049824285269522E-2</v>
      </c>
      <c r="AB396" s="27">
        <f t="shared" ref="AB396:AB428" si="1110">+AVERAGE(W396:Y396)</f>
        <v>15900000</v>
      </c>
      <c r="AC396" s="28">
        <f t="shared" ref="AC396:AC428" si="1111">+AB396*19%</f>
        <v>3021000</v>
      </c>
      <c r="AD396" s="29">
        <f t="shared" ref="AD396:AD428" si="1112">+AC396+AB396</f>
        <v>18921000</v>
      </c>
      <c r="AE396" s="26">
        <v>1</v>
      </c>
      <c r="AF396" s="27">
        <v>15000000</v>
      </c>
      <c r="AG396" s="27">
        <v>17400000</v>
      </c>
      <c r="AH396" s="145"/>
      <c r="AI396" s="145"/>
      <c r="AJ396" s="143">
        <f t="shared" si="1080"/>
        <v>0.10475656017578482</v>
      </c>
      <c r="AK396" s="27">
        <f t="shared" ref="AK396:AK427" si="1113">+AVERAGE(AF396:AH396)</f>
        <v>16200000</v>
      </c>
      <c r="AL396" s="28">
        <f t="shared" ref="AL396:AL438" si="1114">+AK396*19%</f>
        <v>3078000</v>
      </c>
      <c r="AM396" s="30">
        <f t="shared" ref="AM396:AM427" si="1115">+AL396+AK396</f>
        <v>19278000</v>
      </c>
      <c r="AN396" s="26">
        <v>1</v>
      </c>
      <c r="AO396" s="27">
        <v>15000000</v>
      </c>
      <c r="AP396" s="27">
        <v>18000000</v>
      </c>
      <c r="AQ396" s="145"/>
      <c r="AR396" s="145"/>
      <c r="AS396" s="143">
        <f t="shared" si="1081"/>
        <v>0.12856486930664501</v>
      </c>
      <c r="AT396" s="27">
        <f t="shared" ref="AT396:AT427" si="1116">+AVERAGE(AO396:AQ396)</f>
        <v>16500000</v>
      </c>
      <c r="AU396" s="28">
        <f t="shared" ref="AU396:AU427" si="1117">+AT396*19%</f>
        <v>3135000</v>
      </c>
      <c r="AV396" s="30">
        <f t="shared" ref="AV396:AV427" si="1118">+AU396+AT396</f>
        <v>19635000</v>
      </c>
      <c r="AW396" s="26">
        <v>1</v>
      </c>
      <c r="AX396" s="27">
        <v>15000000</v>
      </c>
      <c r="AY396" s="27">
        <v>21600000</v>
      </c>
      <c r="AZ396" s="145"/>
      <c r="BA396" s="145"/>
      <c r="BB396" s="143">
        <f t="shared" si="1082"/>
        <v>0.25502211780498435</v>
      </c>
      <c r="BC396" s="27">
        <f t="shared" ref="BC396:BC427" si="1119">+AVERAGE(AX396:AZ396)</f>
        <v>18300000</v>
      </c>
      <c r="BD396" s="27">
        <f t="shared" ref="BD396:BD427" si="1120">+BC396*19%</f>
        <v>3477000</v>
      </c>
      <c r="BE396" s="27">
        <f t="shared" ref="BE396:BE427" si="1121">+BD396+BC396</f>
        <v>21777000</v>
      </c>
      <c r="BF396" s="26">
        <v>1</v>
      </c>
      <c r="BG396" s="27">
        <v>12000000</v>
      </c>
      <c r="BH396" s="27">
        <v>13200000</v>
      </c>
      <c r="BI396" s="145"/>
      <c r="BJ396" s="145"/>
      <c r="BK396" s="143">
        <f t="shared" si="1083"/>
        <v>6.7343502970147379E-2</v>
      </c>
      <c r="BL396" s="27">
        <f t="shared" ref="BL396:BL427" si="1122">+AVERAGE(BG396:BI396)</f>
        <v>12600000</v>
      </c>
      <c r="BM396" s="27">
        <f t="shared" ref="BM396:BM427" si="1123">+BL396*19%</f>
        <v>2394000</v>
      </c>
      <c r="BN396" s="28">
        <f t="shared" ref="BN396:BN427" si="1124">+BM396+BL396</f>
        <v>14994000</v>
      </c>
      <c r="BO396" s="26">
        <v>1</v>
      </c>
      <c r="BP396" s="27">
        <v>12000000</v>
      </c>
      <c r="BQ396" s="27">
        <v>11040000</v>
      </c>
      <c r="BR396" s="175"/>
      <c r="BS396" s="175"/>
      <c r="BT396" s="143">
        <f t="shared" si="1084"/>
        <v>5.8925565098878953E-2</v>
      </c>
      <c r="BU396" s="27">
        <f t="shared" ref="BU396:BU427" si="1125">+AVERAGE(BP396:BR396)</f>
        <v>11520000</v>
      </c>
      <c r="BV396" s="28">
        <f t="shared" ref="BV396:BV427" si="1126">+BU396*19%</f>
        <v>2188800</v>
      </c>
      <c r="BW396" s="30">
        <f t="shared" ref="BW396:BW427" si="1127">+BV396+BU396</f>
        <v>13708800</v>
      </c>
      <c r="BX396" s="26">
        <v>1</v>
      </c>
      <c r="BY396" s="28">
        <v>12000000</v>
      </c>
      <c r="BZ396" s="28">
        <v>11040000</v>
      </c>
      <c r="CA396" s="156"/>
      <c r="CB396" s="156"/>
      <c r="CC396" s="177">
        <f t="shared" si="1085"/>
        <v>5.8925565098878953E-2</v>
      </c>
      <c r="CD396" s="27">
        <f t="shared" ref="CD396:CD427" si="1128">+AVERAGE(BY396:CA396)</f>
        <v>11520000</v>
      </c>
      <c r="CE396" s="28">
        <f t="shared" ref="CE396:CE427" si="1129">+CD396*19%</f>
        <v>2188800</v>
      </c>
      <c r="CF396" s="29">
        <f t="shared" ref="CF396:CF427" si="1130">+CE396+CD396</f>
        <v>13708800</v>
      </c>
      <c r="CG396" s="26">
        <v>1</v>
      </c>
      <c r="CH396" s="27">
        <v>9600000</v>
      </c>
      <c r="CI396" s="27">
        <v>8640000</v>
      </c>
      <c r="CJ396" s="148"/>
      <c r="CK396" s="148"/>
      <c r="CL396" s="143">
        <f t="shared" si="1090"/>
        <v>7.4432292756478682E-2</v>
      </c>
      <c r="CM396" s="27">
        <f t="shared" si="1091"/>
        <v>9120000</v>
      </c>
      <c r="CN396" s="27">
        <f t="shared" si="1092"/>
        <v>1732800</v>
      </c>
      <c r="CO396" s="28">
        <f t="shared" si="1093"/>
        <v>10852800</v>
      </c>
      <c r="CP396" s="26">
        <v>1</v>
      </c>
      <c r="CQ396" s="27">
        <v>9600000</v>
      </c>
      <c r="CR396" s="27">
        <v>8640000</v>
      </c>
      <c r="CS396" s="148"/>
      <c r="CT396" s="148"/>
      <c r="CU396" s="143">
        <f t="shared" si="1086"/>
        <v>7.4432292756478682E-2</v>
      </c>
      <c r="CV396" s="27">
        <f t="shared" si="1094"/>
        <v>9120000</v>
      </c>
      <c r="CW396" s="28">
        <f t="shared" si="1095"/>
        <v>1732800</v>
      </c>
      <c r="CX396" s="29">
        <f t="shared" si="1096"/>
        <v>10852800</v>
      </c>
      <c r="CY396" s="26">
        <v>1</v>
      </c>
      <c r="CZ396" s="27">
        <v>9600000</v>
      </c>
      <c r="DA396" s="27">
        <v>9120000</v>
      </c>
      <c r="DB396" s="133"/>
      <c r="DC396" s="133"/>
      <c r="DD396" s="143">
        <f t="shared" si="1087"/>
        <v>3.6261886214694741E-2</v>
      </c>
      <c r="DE396" s="27">
        <f t="shared" si="1097"/>
        <v>9360000</v>
      </c>
      <c r="DF396" s="27">
        <f t="shared" si="1098"/>
        <v>1778400</v>
      </c>
      <c r="DG396" s="28">
        <f t="shared" si="1099"/>
        <v>11138400</v>
      </c>
      <c r="DH396" s="26">
        <v>1</v>
      </c>
      <c r="DI396" s="28">
        <v>9600000</v>
      </c>
      <c r="DJ396" s="28">
        <v>8640000</v>
      </c>
      <c r="DK396" s="182"/>
      <c r="DL396" s="177">
        <f t="shared" si="1088"/>
        <v>7.4432292756478682E-2</v>
      </c>
      <c r="DM396" s="28">
        <f t="shared" si="1100"/>
        <v>9120000</v>
      </c>
      <c r="DN396" s="28">
        <f t="shared" si="1101"/>
        <v>1732800</v>
      </c>
      <c r="DO396" s="30">
        <f t="shared" si="1102"/>
        <v>10852800</v>
      </c>
    </row>
    <row r="397" spans="1:119" ht="21" customHeight="1" x14ac:dyDescent="0.25">
      <c r="A397" s="66" t="s">
        <v>710</v>
      </c>
      <c r="B397" s="67" t="s">
        <v>668</v>
      </c>
      <c r="C397" s="68" t="s">
        <v>711</v>
      </c>
      <c r="D397" s="26">
        <v>1</v>
      </c>
      <c r="E397" s="27">
        <v>15000000</v>
      </c>
      <c r="F397" s="27">
        <v>17300000</v>
      </c>
      <c r="G397" s="148"/>
      <c r="H397" s="148"/>
      <c r="I397" s="143">
        <f t="shared" si="1103"/>
        <v>0.10070251372935352</v>
      </c>
      <c r="J397" s="27">
        <f t="shared" si="1079"/>
        <v>16150000</v>
      </c>
      <c r="K397" s="28">
        <f t="shared" si="1104"/>
        <v>3068500</v>
      </c>
      <c r="L397" s="29">
        <f t="shared" si="1089"/>
        <v>19218500</v>
      </c>
      <c r="M397" s="26">
        <v>1</v>
      </c>
      <c r="N397" s="27">
        <v>15000000</v>
      </c>
      <c r="O397" s="27">
        <v>18000000</v>
      </c>
      <c r="P397" s="148"/>
      <c r="Q397" s="148"/>
      <c r="R397" s="143">
        <f t="shared" si="1105"/>
        <v>0.12856486930664501</v>
      </c>
      <c r="S397" s="27">
        <f t="shared" si="1106"/>
        <v>16500000</v>
      </c>
      <c r="T397" s="28">
        <f t="shared" si="1107"/>
        <v>3135000</v>
      </c>
      <c r="U397" s="30">
        <f t="shared" si="1108"/>
        <v>19635000</v>
      </c>
      <c r="V397" s="26">
        <v>1</v>
      </c>
      <c r="W397" s="27">
        <v>15000000</v>
      </c>
      <c r="X397" s="27">
        <v>16800000</v>
      </c>
      <c r="Y397" s="145"/>
      <c r="Z397" s="145"/>
      <c r="AA397" s="143">
        <f t="shared" si="1109"/>
        <v>8.0049824285269522E-2</v>
      </c>
      <c r="AB397" s="27">
        <f t="shared" si="1110"/>
        <v>15900000</v>
      </c>
      <c r="AC397" s="28">
        <f t="shared" si="1111"/>
        <v>3021000</v>
      </c>
      <c r="AD397" s="29">
        <f t="shared" si="1112"/>
        <v>18921000</v>
      </c>
      <c r="AE397" s="26">
        <v>1</v>
      </c>
      <c r="AF397" s="27">
        <v>15000000</v>
      </c>
      <c r="AG397" s="27">
        <v>17400000</v>
      </c>
      <c r="AH397" s="145"/>
      <c r="AI397" s="145"/>
      <c r="AJ397" s="143">
        <f t="shared" si="1080"/>
        <v>0.10475656017578482</v>
      </c>
      <c r="AK397" s="27">
        <f t="shared" si="1113"/>
        <v>16200000</v>
      </c>
      <c r="AL397" s="28">
        <f t="shared" si="1114"/>
        <v>3078000</v>
      </c>
      <c r="AM397" s="30">
        <f t="shared" si="1115"/>
        <v>19278000</v>
      </c>
      <c r="AN397" s="26">
        <v>1</v>
      </c>
      <c r="AO397" s="27">
        <v>15000000</v>
      </c>
      <c r="AP397" s="27">
        <v>18000000</v>
      </c>
      <c r="AQ397" s="145"/>
      <c r="AR397" s="145"/>
      <c r="AS397" s="143">
        <f t="shared" si="1081"/>
        <v>0.12856486930664501</v>
      </c>
      <c r="AT397" s="27">
        <f t="shared" si="1116"/>
        <v>16500000</v>
      </c>
      <c r="AU397" s="28">
        <f t="shared" si="1117"/>
        <v>3135000</v>
      </c>
      <c r="AV397" s="30">
        <f t="shared" si="1118"/>
        <v>19635000</v>
      </c>
      <c r="AW397" s="26">
        <v>1</v>
      </c>
      <c r="AX397" s="27">
        <v>15000000</v>
      </c>
      <c r="AY397" s="27">
        <v>21600000</v>
      </c>
      <c r="AZ397" s="145"/>
      <c r="BA397" s="145"/>
      <c r="BB397" s="143">
        <f t="shared" si="1082"/>
        <v>0.25502211780498435</v>
      </c>
      <c r="BC397" s="27">
        <f t="shared" si="1119"/>
        <v>18300000</v>
      </c>
      <c r="BD397" s="27">
        <f t="shared" si="1120"/>
        <v>3477000</v>
      </c>
      <c r="BE397" s="27">
        <f t="shared" si="1121"/>
        <v>21777000</v>
      </c>
      <c r="BF397" s="26">
        <v>1</v>
      </c>
      <c r="BG397" s="27">
        <v>12000000</v>
      </c>
      <c r="BH397" s="27">
        <v>13200000</v>
      </c>
      <c r="BI397" s="145"/>
      <c r="BJ397" s="145"/>
      <c r="BK397" s="143">
        <f t="shared" si="1083"/>
        <v>6.7343502970147379E-2</v>
      </c>
      <c r="BL397" s="27">
        <f t="shared" si="1122"/>
        <v>12600000</v>
      </c>
      <c r="BM397" s="27">
        <f t="shared" si="1123"/>
        <v>2394000</v>
      </c>
      <c r="BN397" s="28">
        <f t="shared" si="1124"/>
        <v>14994000</v>
      </c>
      <c r="BO397" s="26">
        <v>1</v>
      </c>
      <c r="BP397" s="27">
        <v>12000000</v>
      </c>
      <c r="BQ397" s="27">
        <v>11040000</v>
      </c>
      <c r="BR397" s="175"/>
      <c r="BS397" s="175"/>
      <c r="BT397" s="143">
        <f t="shared" si="1084"/>
        <v>5.8925565098878953E-2</v>
      </c>
      <c r="BU397" s="27">
        <f t="shared" si="1125"/>
        <v>11520000</v>
      </c>
      <c r="BV397" s="28">
        <f t="shared" si="1126"/>
        <v>2188800</v>
      </c>
      <c r="BW397" s="30">
        <f t="shared" si="1127"/>
        <v>13708800</v>
      </c>
      <c r="BX397" s="26">
        <v>1</v>
      </c>
      <c r="BY397" s="28">
        <v>12000000</v>
      </c>
      <c r="BZ397" s="28">
        <v>11040000</v>
      </c>
      <c r="CA397" s="156"/>
      <c r="CB397" s="156"/>
      <c r="CC397" s="177">
        <f t="shared" si="1085"/>
        <v>5.8925565098878953E-2</v>
      </c>
      <c r="CD397" s="27">
        <f t="shared" si="1128"/>
        <v>11520000</v>
      </c>
      <c r="CE397" s="28">
        <f t="shared" si="1129"/>
        <v>2188800</v>
      </c>
      <c r="CF397" s="29">
        <f t="shared" si="1130"/>
        <v>13708800</v>
      </c>
      <c r="CG397" s="26">
        <v>1</v>
      </c>
      <c r="CH397" s="27">
        <v>9600000</v>
      </c>
      <c r="CI397" s="27">
        <v>8640000</v>
      </c>
      <c r="CJ397" s="148"/>
      <c r="CK397" s="148"/>
      <c r="CL397" s="143">
        <f t="shared" si="1090"/>
        <v>7.4432292756478682E-2</v>
      </c>
      <c r="CM397" s="27">
        <f t="shared" si="1091"/>
        <v>9120000</v>
      </c>
      <c r="CN397" s="27">
        <f t="shared" si="1092"/>
        <v>1732800</v>
      </c>
      <c r="CO397" s="28">
        <f t="shared" si="1093"/>
        <v>10852800</v>
      </c>
      <c r="CP397" s="26">
        <v>1</v>
      </c>
      <c r="CQ397" s="27">
        <v>9600000</v>
      </c>
      <c r="CR397" s="27">
        <v>8640000</v>
      </c>
      <c r="CS397" s="148"/>
      <c r="CT397" s="148"/>
      <c r="CU397" s="143">
        <f t="shared" si="1086"/>
        <v>7.4432292756478682E-2</v>
      </c>
      <c r="CV397" s="27">
        <f t="shared" si="1094"/>
        <v>9120000</v>
      </c>
      <c r="CW397" s="28">
        <f t="shared" si="1095"/>
        <v>1732800</v>
      </c>
      <c r="CX397" s="29">
        <f t="shared" si="1096"/>
        <v>10852800</v>
      </c>
      <c r="CY397" s="26">
        <v>1</v>
      </c>
      <c r="CZ397" s="27">
        <v>9600000</v>
      </c>
      <c r="DA397" s="27">
        <v>9120000</v>
      </c>
      <c r="DB397" s="133"/>
      <c r="DC397" s="133"/>
      <c r="DD397" s="143">
        <f t="shared" si="1087"/>
        <v>3.6261886214694741E-2</v>
      </c>
      <c r="DE397" s="27">
        <f t="shared" si="1097"/>
        <v>9360000</v>
      </c>
      <c r="DF397" s="27">
        <f t="shared" si="1098"/>
        <v>1778400</v>
      </c>
      <c r="DG397" s="28">
        <f t="shared" si="1099"/>
        <v>11138400</v>
      </c>
      <c r="DH397" s="26">
        <v>1</v>
      </c>
      <c r="DI397" s="28">
        <v>9600000</v>
      </c>
      <c r="DJ397" s="28">
        <v>8640000</v>
      </c>
      <c r="DK397" s="182"/>
      <c r="DL397" s="177">
        <f t="shared" si="1088"/>
        <v>7.4432292756478682E-2</v>
      </c>
      <c r="DM397" s="28">
        <f t="shared" si="1100"/>
        <v>9120000</v>
      </c>
      <c r="DN397" s="28">
        <f t="shared" si="1101"/>
        <v>1732800</v>
      </c>
      <c r="DO397" s="30">
        <f t="shared" si="1102"/>
        <v>10852800</v>
      </c>
    </row>
    <row r="398" spans="1:119" ht="21" customHeight="1" x14ac:dyDescent="0.25">
      <c r="A398" s="66" t="s">
        <v>712</v>
      </c>
      <c r="B398" s="67" t="s">
        <v>668</v>
      </c>
      <c r="C398" s="68" t="s">
        <v>713</v>
      </c>
      <c r="D398" s="26">
        <v>1</v>
      </c>
      <c r="E398" s="27">
        <v>7500000</v>
      </c>
      <c r="F398" s="27">
        <v>8675000</v>
      </c>
      <c r="G398" s="148"/>
      <c r="H398" s="148"/>
      <c r="I398" s="143">
        <f t="shared" si="1103"/>
        <v>0.10273266990963752</v>
      </c>
      <c r="J398" s="27">
        <f t="shared" si="1079"/>
        <v>8087500</v>
      </c>
      <c r="K398" s="28">
        <f t="shared" si="1104"/>
        <v>1536625</v>
      </c>
      <c r="L398" s="29">
        <f t="shared" si="1089"/>
        <v>9624125</v>
      </c>
      <c r="M398" s="26">
        <v>1</v>
      </c>
      <c r="N398" s="27">
        <v>7500000</v>
      </c>
      <c r="O398" s="27">
        <v>9000000</v>
      </c>
      <c r="P398" s="148"/>
      <c r="Q398" s="148"/>
      <c r="R398" s="143">
        <f t="shared" si="1105"/>
        <v>0.12856486930664501</v>
      </c>
      <c r="S398" s="27">
        <f t="shared" si="1106"/>
        <v>8250000</v>
      </c>
      <c r="T398" s="28">
        <f t="shared" si="1107"/>
        <v>1567500</v>
      </c>
      <c r="U398" s="30">
        <f t="shared" si="1108"/>
        <v>9817500</v>
      </c>
      <c r="V398" s="26">
        <v>1</v>
      </c>
      <c r="W398" s="27">
        <v>7500000</v>
      </c>
      <c r="X398" s="27">
        <v>8400000</v>
      </c>
      <c r="Y398" s="145"/>
      <c r="Z398" s="145"/>
      <c r="AA398" s="143">
        <f t="shared" si="1109"/>
        <v>8.0049824285269522E-2</v>
      </c>
      <c r="AB398" s="27">
        <f t="shared" si="1110"/>
        <v>7950000</v>
      </c>
      <c r="AC398" s="28">
        <f t="shared" si="1111"/>
        <v>1510500</v>
      </c>
      <c r="AD398" s="29">
        <f t="shared" si="1112"/>
        <v>9460500</v>
      </c>
      <c r="AE398" s="26">
        <v>1</v>
      </c>
      <c r="AF398" s="27">
        <v>7500000</v>
      </c>
      <c r="AG398" s="27">
        <v>8700000</v>
      </c>
      <c r="AH398" s="145"/>
      <c r="AI398" s="145"/>
      <c r="AJ398" s="143">
        <f t="shared" si="1080"/>
        <v>0.10475656017578482</v>
      </c>
      <c r="AK398" s="27">
        <f t="shared" si="1113"/>
        <v>8100000</v>
      </c>
      <c r="AL398" s="28">
        <f t="shared" si="1114"/>
        <v>1539000</v>
      </c>
      <c r="AM398" s="30">
        <f t="shared" si="1115"/>
        <v>9639000</v>
      </c>
      <c r="AN398" s="26">
        <v>1</v>
      </c>
      <c r="AO398" s="27">
        <v>7500000</v>
      </c>
      <c r="AP398" s="27">
        <v>9000000</v>
      </c>
      <c r="AQ398" s="145"/>
      <c r="AR398" s="145"/>
      <c r="AS398" s="143">
        <f t="shared" si="1081"/>
        <v>0.12856486930664501</v>
      </c>
      <c r="AT398" s="27">
        <f t="shared" si="1116"/>
        <v>8250000</v>
      </c>
      <c r="AU398" s="28">
        <f t="shared" si="1117"/>
        <v>1567500</v>
      </c>
      <c r="AV398" s="30">
        <f t="shared" si="1118"/>
        <v>9817500</v>
      </c>
      <c r="AW398" s="26">
        <v>1</v>
      </c>
      <c r="AX398" s="27">
        <v>7500000</v>
      </c>
      <c r="AY398" s="27">
        <v>10800000</v>
      </c>
      <c r="AZ398" s="145"/>
      <c r="BA398" s="145"/>
      <c r="BB398" s="143">
        <f t="shared" si="1082"/>
        <v>0.25502211780498435</v>
      </c>
      <c r="BC398" s="27">
        <f t="shared" si="1119"/>
        <v>9150000</v>
      </c>
      <c r="BD398" s="27">
        <f t="shared" si="1120"/>
        <v>1738500</v>
      </c>
      <c r="BE398" s="27">
        <f t="shared" si="1121"/>
        <v>10888500</v>
      </c>
      <c r="BF398" s="26">
        <v>1</v>
      </c>
      <c r="BG398" s="27">
        <v>6000000</v>
      </c>
      <c r="BH398" s="27">
        <v>6600000</v>
      </c>
      <c r="BI398" s="145"/>
      <c r="BJ398" s="145"/>
      <c r="BK398" s="143">
        <f t="shared" si="1083"/>
        <v>6.7343502970147379E-2</v>
      </c>
      <c r="BL398" s="27">
        <f t="shared" si="1122"/>
        <v>6300000</v>
      </c>
      <c r="BM398" s="27">
        <f t="shared" si="1123"/>
        <v>1197000</v>
      </c>
      <c r="BN398" s="28">
        <f t="shared" si="1124"/>
        <v>7497000</v>
      </c>
      <c r="BO398" s="26">
        <v>1</v>
      </c>
      <c r="BP398" s="27">
        <v>6000000</v>
      </c>
      <c r="BQ398" s="27">
        <v>5520000</v>
      </c>
      <c r="BR398" s="175"/>
      <c r="BS398" s="175"/>
      <c r="BT398" s="143">
        <f t="shared" si="1084"/>
        <v>5.8925565098878953E-2</v>
      </c>
      <c r="BU398" s="27">
        <f t="shared" si="1125"/>
        <v>5760000</v>
      </c>
      <c r="BV398" s="28">
        <f t="shared" si="1126"/>
        <v>1094400</v>
      </c>
      <c r="BW398" s="30">
        <f t="shared" si="1127"/>
        <v>6854400</v>
      </c>
      <c r="BX398" s="26">
        <v>1</v>
      </c>
      <c r="BY398" s="28">
        <v>6000000</v>
      </c>
      <c r="BZ398" s="28">
        <v>5520000</v>
      </c>
      <c r="CA398" s="156"/>
      <c r="CB398" s="156"/>
      <c r="CC398" s="177">
        <f t="shared" si="1085"/>
        <v>5.8925565098878953E-2</v>
      </c>
      <c r="CD398" s="27">
        <f t="shared" si="1128"/>
        <v>5760000</v>
      </c>
      <c r="CE398" s="28">
        <f t="shared" si="1129"/>
        <v>1094400</v>
      </c>
      <c r="CF398" s="29">
        <f t="shared" si="1130"/>
        <v>6854400</v>
      </c>
      <c r="CG398" s="26">
        <v>1</v>
      </c>
      <c r="CH398" s="27">
        <v>4800000</v>
      </c>
      <c r="CI398" s="27">
        <v>4320000</v>
      </c>
      <c r="CJ398" s="148"/>
      <c r="CK398" s="148"/>
      <c r="CL398" s="143">
        <f t="shared" si="1090"/>
        <v>7.4432292756478682E-2</v>
      </c>
      <c r="CM398" s="27">
        <f t="shared" si="1091"/>
        <v>4560000</v>
      </c>
      <c r="CN398" s="27">
        <f t="shared" si="1092"/>
        <v>866400</v>
      </c>
      <c r="CO398" s="28">
        <f t="shared" si="1093"/>
        <v>5426400</v>
      </c>
      <c r="CP398" s="26">
        <v>1</v>
      </c>
      <c r="CQ398" s="27">
        <v>4800000</v>
      </c>
      <c r="CR398" s="27">
        <v>4320000</v>
      </c>
      <c r="CS398" s="148"/>
      <c r="CT398" s="148"/>
      <c r="CU398" s="143">
        <f t="shared" si="1086"/>
        <v>7.4432292756478682E-2</v>
      </c>
      <c r="CV398" s="27">
        <f t="shared" si="1094"/>
        <v>4560000</v>
      </c>
      <c r="CW398" s="28">
        <f t="shared" si="1095"/>
        <v>866400</v>
      </c>
      <c r="CX398" s="29">
        <f t="shared" si="1096"/>
        <v>5426400</v>
      </c>
      <c r="CY398" s="26">
        <v>1</v>
      </c>
      <c r="CZ398" s="27">
        <v>4800000</v>
      </c>
      <c r="DA398" s="27">
        <v>4560000</v>
      </c>
      <c r="DB398" s="133"/>
      <c r="DC398" s="133"/>
      <c r="DD398" s="143">
        <f t="shared" si="1087"/>
        <v>3.6261886214694741E-2</v>
      </c>
      <c r="DE398" s="27">
        <f t="shared" si="1097"/>
        <v>4680000</v>
      </c>
      <c r="DF398" s="27">
        <f t="shared" si="1098"/>
        <v>889200</v>
      </c>
      <c r="DG398" s="28">
        <f t="shared" si="1099"/>
        <v>5569200</v>
      </c>
      <c r="DH398" s="26">
        <v>1</v>
      </c>
      <c r="DI398" s="28">
        <v>4800000</v>
      </c>
      <c r="DJ398" s="28">
        <v>4320000</v>
      </c>
      <c r="DK398" s="182"/>
      <c r="DL398" s="177">
        <f t="shared" si="1088"/>
        <v>7.4432292756478682E-2</v>
      </c>
      <c r="DM398" s="28">
        <f t="shared" si="1100"/>
        <v>4560000</v>
      </c>
      <c r="DN398" s="28">
        <f t="shared" si="1101"/>
        <v>866400</v>
      </c>
      <c r="DO398" s="30">
        <f t="shared" si="1102"/>
        <v>5426400</v>
      </c>
    </row>
    <row r="399" spans="1:119" ht="21" customHeight="1" x14ac:dyDescent="0.25">
      <c r="A399" s="66" t="s">
        <v>714</v>
      </c>
      <c r="B399" s="67" t="s">
        <v>668</v>
      </c>
      <c r="C399" s="68" t="s">
        <v>715</v>
      </c>
      <c r="D399" s="26">
        <v>1</v>
      </c>
      <c r="E399" s="27">
        <v>7500000</v>
      </c>
      <c r="F399" s="27">
        <v>8675000</v>
      </c>
      <c r="G399" s="148"/>
      <c r="H399" s="148"/>
      <c r="I399" s="143">
        <f t="shared" si="1103"/>
        <v>0.10273266990963752</v>
      </c>
      <c r="J399" s="27">
        <f t="shared" si="1079"/>
        <v>8087500</v>
      </c>
      <c r="K399" s="28">
        <f t="shared" si="1104"/>
        <v>1536625</v>
      </c>
      <c r="L399" s="29">
        <f t="shared" si="1089"/>
        <v>9624125</v>
      </c>
      <c r="M399" s="26">
        <v>1</v>
      </c>
      <c r="N399" s="27">
        <v>7500000</v>
      </c>
      <c r="O399" s="27">
        <v>9000000</v>
      </c>
      <c r="P399" s="148"/>
      <c r="Q399" s="148"/>
      <c r="R399" s="143">
        <f t="shared" si="1105"/>
        <v>0.12856486930664501</v>
      </c>
      <c r="S399" s="27">
        <f t="shared" si="1106"/>
        <v>8250000</v>
      </c>
      <c r="T399" s="28">
        <f t="shared" si="1107"/>
        <v>1567500</v>
      </c>
      <c r="U399" s="30">
        <f t="shared" si="1108"/>
        <v>9817500</v>
      </c>
      <c r="V399" s="26">
        <v>1</v>
      </c>
      <c r="W399" s="27">
        <v>7500000</v>
      </c>
      <c r="X399" s="27">
        <v>8400000</v>
      </c>
      <c r="Y399" s="145"/>
      <c r="Z399" s="145"/>
      <c r="AA399" s="143">
        <f t="shared" si="1109"/>
        <v>8.0049824285269522E-2</v>
      </c>
      <c r="AB399" s="27">
        <f t="shared" si="1110"/>
        <v>7950000</v>
      </c>
      <c r="AC399" s="28">
        <f t="shared" si="1111"/>
        <v>1510500</v>
      </c>
      <c r="AD399" s="29">
        <f t="shared" si="1112"/>
        <v>9460500</v>
      </c>
      <c r="AE399" s="26">
        <v>1</v>
      </c>
      <c r="AF399" s="27">
        <v>7500000</v>
      </c>
      <c r="AG399" s="27">
        <v>8700000</v>
      </c>
      <c r="AH399" s="145"/>
      <c r="AI399" s="145"/>
      <c r="AJ399" s="143">
        <f t="shared" si="1080"/>
        <v>0.10475656017578482</v>
      </c>
      <c r="AK399" s="27">
        <f t="shared" si="1113"/>
        <v>8100000</v>
      </c>
      <c r="AL399" s="28">
        <f t="shared" si="1114"/>
        <v>1539000</v>
      </c>
      <c r="AM399" s="30">
        <f t="shared" si="1115"/>
        <v>9639000</v>
      </c>
      <c r="AN399" s="26">
        <v>1</v>
      </c>
      <c r="AO399" s="27">
        <v>7500000</v>
      </c>
      <c r="AP399" s="27">
        <v>9000000</v>
      </c>
      <c r="AQ399" s="145"/>
      <c r="AR399" s="145"/>
      <c r="AS399" s="143">
        <f t="shared" si="1081"/>
        <v>0.12856486930664501</v>
      </c>
      <c r="AT399" s="27">
        <f t="shared" si="1116"/>
        <v>8250000</v>
      </c>
      <c r="AU399" s="28">
        <f t="shared" si="1117"/>
        <v>1567500</v>
      </c>
      <c r="AV399" s="30">
        <f t="shared" si="1118"/>
        <v>9817500</v>
      </c>
      <c r="AW399" s="26">
        <v>1</v>
      </c>
      <c r="AX399" s="27">
        <v>7500000</v>
      </c>
      <c r="AY399" s="27">
        <v>10800000</v>
      </c>
      <c r="AZ399" s="145"/>
      <c r="BA399" s="145"/>
      <c r="BB399" s="143">
        <f t="shared" si="1082"/>
        <v>0.25502211780498435</v>
      </c>
      <c r="BC399" s="27">
        <f t="shared" si="1119"/>
        <v>9150000</v>
      </c>
      <c r="BD399" s="27">
        <f t="shared" si="1120"/>
        <v>1738500</v>
      </c>
      <c r="BE399" s="27">
        <f t="shared" si="1121"/>
        <v>10888500</v>
      </c>
      <c r="BF399" s="26">
        <v>1</v>
      </c>
      <c r="BG399" s="27">
        <v>6000000</v>
      </c>
      <c r="BH399" s="27">
        <v>6600000</v>
      </c>
      <c r="BI399" s="145"/>
      <c r="BJ399" s="145"/>
      <c r="BK399" s="143">
        <f t="shared" si="1083"/>
        <v>6.7343502970147379E-2</v>
      </c>
      <c r="BL399" s="27">
        <f t="shared" si="1122"/>
        <v>6300000</v>
      </c>
      <c r="BM399" s="27">
        <f t="shared" si="1123"/>
        <v>1197000</v>
      </c>
      <c r="BN399" s="28">
        <f t="shared" si="1124"/>
        <v>7497000</v>
      </c>
      <c r="BO399" s="26">
        <v>1</v>
      </c>
      <c r="BP399" s="27">
        <v>6000000</v>
      </c>
      <c r="BQ399" s="27">
        <v>5520000</v>
      </c>
      <c r="BR399" s="175"/>
      <c r="BS399" s="175"/>
      <c r="BT399" s="143">
        <f t="shared" si="1084"/>
        <v>5.8925565098878953E-2</v>
      </c>
      <c r="BU399" s="27">
        <f t="shared" si="1125"/>
        <v>5760000</v>
      </c>
      <c r="BV399" s="28">
        <f t="shared" si="1126"/>
        <v>1094400</v>
      </c>
      <c r="BW399" s="30">
        <f t="shared" si="1127"/>
        <v>6854400</v>
      </c>
      <c r="BX399" s="26">
        <v>1</v>
      </c>
      <c r="BY399" s="28">
        <v>6000000</v>
      </c>
      <c r="BZ399" s="28">
        <v>5520000</v>
      </c>
      <c r="CA399" s="156"/>
      <c r="CB399" s="156"/>
      <c r="CC399" s="177">
        <f t="shared" si="1085"/>
        <v>5.8925565098878953E-2</v>
      </c>
      <c r="CD399" s="27">
        <f t="shared" si="1128"/>
        <v>5760000</v>
      </c>
      <c r="CE399" s="28">
        <f t="shared" si="1129"/>
        <v>1094400</v>
      </c>
      <c r="CF399" s="29">
        <f t="shared" si="1130"/>
        <v>6854400</v>
      </c>
      <c r="CG399" s="26">
        <v>1</v>
      </c>
      <c r="CH399" s="27">
        <v>4800000</v>
      </c>
      <c r="CI399" s="27">
        <v>4320000</v>
      </c>
      <c r="CJ399" s="148"/>
      <c r="CK399" s="148"/>
      <c r="CL399" s="143">
        <f t="shared" si="1090"/>
        <v>7.4432292756478682E-2</v>
      </c>
      <c r="CM399" s="27">
        <f t="shared" si="1091"/>
        <v>4560000</v>
      </c>
      <c r="CN399" s="27">
        <f t="shared" si="1092"/>
        <v>866400</v>
      </c>
      <c r="CO399" s="28">
        <f t="shared" si="1093"/>
        <v>5426400</v>
      </c>
      <c r="CP399" s="26">
        <v>1</v>
      </c>
      <c r="CQ399" s="27">
        <v>4800000</v>
      </c>
      <c r="CR399" s="27">
        <v>4320000</v>
      </c>
      <c r="CS399" s="148"/>
      <c r="CT399" s="148"/>
      <c r="CU399" s="143">
        <f t="shared" si="1086"/>
        <v>7.4432292756478682E-2</v>
      </c>
      <c r="CV399" s="27">
        <f t="shared" si="1094"/>
        <v>4560000</v>
      </c>
      <c r="CW399" s="28">
        <f t="shared" si="1095"/>
        <v>866400</v>
      </c>
      <c r="CX399" s="29">
        <f t="shared" si="1096"/>
        <v>5426400</v>
      </c>
      <c r="CY399" s="26">
        <v>1</v>
      </c>
      <c r="CZ399" s="27">
        <v>4800000</v>
      </c>
      <c r="DA399" s="27">
        <v>4560000</v>
      </c>
      <c r="DB399" s="133"/>
      <c r="DC399" s="133"/>
      <c r="DD399" s="143">
        <f t="shared" si="1087"/>
        <v>3.6261886214694741E-2</v>
      </c>
      <c r="DE399" s="27">
        <f t="shared" si="1097"/>
        <v>4680000</v>
      </c>
      <c r="DF399" s="27">
        <f t="shared" si="1098"/>
        <v>889200</v>
      </c>
      <c r="DG399" s="28">
        <f t="shared" si="1099"/>
        <v>5569200</v>
      </c>
      <c r="DH399" s="26">
        <v>1</v>
      </c>
      <c r="DI399" s="28">
        <v>4800000</v>
      </c>
      <c r="DJ399" s="28">
        <v>4320000</v>
      </c>
      <c r="DK399" s="182"/>
      <c r="DL399" s="177">
        <f t="shared" si="1088"/>
        <v>7.4432292756478682E-2</v>
      </c>
      <c r="DM399" s="28">
        <f t="shared" si="1100"/>
        <v>4560000</v>
      </c>
      <c r="DN399" s="28">
        <f t="shared" si="1101"/>
        <v>866400</v>
      </c>
      <c r="DO399" s="30">
        <f t="shared" si="1102"/>
        <v>5426400</v>
      </c>
    </row>
    <row r="400" spans="1:119" ht="21" customHeight="1" x14ac:dyDescent="0.25">
      <c r="A400" s="66" t="s">
        <v>716</v>
      </c>
      <c r="B400" s="67" t="s">
        <v>668</v>
      </c>
      <c r="C400" s="68" t="s">
        <v>717</v>
      </c>
      <c r="D400" s="26">
        <v>1</v>
      </c>
      <c r="E400" s="27">
        <v>7500000</v>
      </c>
      <c r="F400" s="27">
        <v>8675000</v>
      </c>
      <c r="G400" s="148"/>
      <c r="H400" s="148"/>
      <c r="I400" s="143">
        <f t="shared" si="1103"/>
        <v>0.10273266990963752</v>
      </c>
      <c r="J400" s="27">
        <f t="shared" si="1079"/>
        <v>8087500</v>
      </c>
      <c r="K400" s="28">
        <f t="shared" si="1104"/>
        <v>1536625</v>
      </c>
      <c r="L400" s="29">
        <f t="shared" si="1089"/>
        <v>9624125</v>
      </c>
      <c r="M400" s="26">
        <v>1</v>
      </c>
      <c r="N400" s="27">
        <v>7500000</v>
      </c>
      <c r="O400" s="27">
        <v>9000000</v>
      </c>
      <c r="P400" s="148"/>
      <c r="Q400" s="148"/>
      <c r="R400" s="143">
        <f t="shared" si="1105"/>
        <v>0.12856486930664501</v>
      </c>
      <c r="S400" s="27">
        <f t="shared" si="1106"/>
        <v>8250000</v>
      </c>
      <c r="T400" s="28">
        <f t="shared" si="1107"/>
        <v>1567500</v>
      </c>
      <c r="U400" s="30">
        <f t="shared" si="1108"/>
        <v>9817500</v>
      </c>
      <c r="V400" s="26">
        <v>1</v>
      </c>
      <c r="W400" s="27">
        <v>7500000</v>
      </c>
      <c r="X400" s="27">
        <v>8400000</v>
      </c>
      <c r="Y400" s="145"/>
      <c r="Z400" s="145"/>
      <c r="AA400" s="143">
        <f t="shared" si="1109"/>
        <v>8.0049824285269522E-2</v>
      </c>
      <c r="AB400" s="27">
        <f t="shared" si="1110"/>
        <v>7950000</v>
      </c>
      <c r="AC400" s="28">
        <f t="shared" si="1111"/>
        <v>1510500</v>
      </c>
      <c r="AD400" s="29">
        <f t="shared" si="1112"/>
        <v>9460500</v>
      </c>
      <c r="AE400" s="26">
        <v>1</v>
      </c>
      <c r="AF400" s="27">
        <v>7500000</v>
      </c>
      <c r="AG400" s="27">
        <v>8700000</v>
      </c>
      <c r="AH400" s="145"/>
      <c r="AI400" s="145"/>
      <c r="AJ400" s="143">
        <f t="shared" si="1080"/>
        <v>0.10475656017578482</v>
      </c>
      <c r="AK400" s="27">
        <f t="shared" si="1113"/>
        <v>8100000</v>
      </c>
      <c r="AL400" s="28">
        <f t="shared" si="1114"/>
        <v>1539000</v>
      </c>
      <c r="AM400" s="30">
        <f t="shared" si="1115"/>
        <v>9639000</v>
      </c>
      <c r="AN400" s="26">
        <v>1</v>
      </c>
      <c r="AO400" s="27">
        <v>7500000</v>
      </c>
      <c r="AP400" s="27">
        <v>9000000</v>
      </c>
      <c r="AQ400" s="145"/>
      <c r="AR400" s="145"/>
      <c r="AS400" s="143">
        <f t="shared" si="1081"/>
        <v>0.12856486930664501</v>
      </c>
      <c r="AT400" s="27">
        <f t="shared" si="1116"/>
        <v>8250000</v>
      </c>
      <c r="AU400" s="28">
        <f t="shared" si="1117"/>
        <v>1567500</v>
      </c>
      <c r="AV400" s="30">
        <f t="shared" si="1118"/>
        <v>9817500</v>
      </c>
      <c r="AW400" s="26">
        <v>1</v>
      </c>
      <c r="AX400" s="27">
        <v>7500000</v>
      </c>
      <c r="AY400" s="27">
        <v>10800000</v>
      </c>
      <c r="AZ400" s="145"/>
      <c r="BA400" s="145"/>
      <c r="BB400" s="143">
        <f t="shared" si="1082"/>
        <v>0.25502211780498435</v>
      </c>
      <c r="BC400" s="27">
        <f t="shared" si="1119"/>
        <v>9150000</v>
      </c>
      <c r="BD400" s="27">
        <f t="shared" si="1120"/>
        <v>1738500</v>
      </c>
      <c r="BE400" s="27">
        <f t="shared" si="1121"/>
        <v>10888500</v>
      </c>
      <c r="BF400" s="26">
        <v>1</v>
      </c>
      <c r="BG400" s="27">
        <v>6000000</v>
      </c>
      <c r="BH400" s="27">
        <v>6600000</v>
      </c>
      <c r="BI400" s="145"/>
      <c r="BJ400" s="145"/>
      <c r="BK400" s="143">
        <f t="shared" si="1083"/>
        <v>6.7343502970147379E-2</v>
      </c>
      <c r="BL400" s="27">
        <f t="shared" si="1122"/>
        <v>6300000</v>
      </c>
      <c r="BM400" s="27">
        <f t="shared" si="1123"/>
        <v>1197000</v>
      </c>
      <c r="BN400" s="28">
        <f t="shared" si="1124"/>
        <v>7497000</v>
      </c>
      <c r="BO400" s="26">
        <v>1</v>
      </c>
      <c r="BP400" s="27">
        <v>6000000</v>
      </c>
      <c r="BQ400" s="27">
        <v>5520000</v>
      </c>
      <c r="BR400" s="175"/>
      <c r="BS400" s="175"/>
      <c r="BT400" s="143">
        <f t="shared" si="1084"/>
        <v>5.8925565098878953E-2</v>
      </c>
      <c r="BU400" s="27">
        <f t="shared" si="1125"/>
        <v>5760000</v>
      </c>
      <c r="BV400" s="28">
        <f t="shared" si="1126"/>
        <v>1094400</v>
      </c>
      <c r="BW400" s="30">
        <f t="shared" si="1127"/>
        <v>6854400</v>
      </c>
      <c r="BX400" s="26">
        <v>1</v>
      </c>
      <c r="BY400" s="28">
        <v>6000000</v>
      </c>
      <c r="BZ400" s="28">
        <v>5520000</v>
      </c>
      <c r="CA400" s="156"/>
      <c r="CB400" s="156"/>
      <c r="CC400" s="177">
        <f t="shared" si="1085"/>
        <v>5.8925565098878953E-2</v>
      </c>
      <c r="CD400" s="27">
        <f t="shared" si="1128"/>
        <v>5760000</v>
      </c>
      <c r="CE400" s="28">
        <f t="shared" si="1129"/>
        <v>1094400</v>
      </c>
      <c r="CF400" s="29">
        <f t="shared" si="1130"/>
        <v>6854400</v>
      </c>
      <c r="CG400" s="26">
        <v>1</v>
      </c>
      <c r="CH400" s="27">
        <v>4800000</v>
      </c>
      <c r="CI400" s="27">
        <v>4320000</v>
      </c>
      <c r="CJ400" s="148"/>
      <c r="CK400" s="148"/>
      <c r="CL400" s="143">
        <f t="shared" si="1090"/>
        <v>7.4432292756478682E-2</v>
      </c>
      <c r="CM400" s="27">
        <f t="shared" si="1091"/>
        <v>4560000</v>
      </c>
      <c r="CN400" s="27">
        <f t="shared" si="1092"/>
        <v>866400</v>
      </c>
      <c r="CO400" s="28">
        <f t="shared" si="1093"/>
        <v>5426400</v>
      </c>
      <c r="CP400" s="26">
        <v>1</v>
      </c>
      <c r="CQ400" s="27">
        <v>4800000</v>
      </c>
      <c r="CR400" s="27">
        <v>4320000</v>
      </c>
      <c r="CS400" s="148"/>
      <c r="CT400" s="148"/>
      <c r="CU400" s="143">
        <f t="shared" si="1086"/>
        <v>7.4432292756478682E-2</v>
      </c>
      <c r="CV400" s="27">
        <f t="shared" si="1094"/>
        <v>4560000</v>
      </c>
      <c r="CW400" s="28">
        <f t="shared" si="1095"/>
        <v>866400</v>
      </c>
      <c r="CX400" s="29">
        <f t="shared" si="1096"/>
        <v>5426400</v>
      </c>
      <c r="CY400" s="26">
        <v>1</v>
      </c>
      <c r="CZ400" s="27">
        <v>4800000</v>
      </c>
      <c r="DA400" s="27">
        <v>4560000</v>
      </c>
      <c r="DB400" s="133"/>
      <c r="DC400" s="133"/>
      <c r="DD400" s="143">
        <f t="shared" si="1087"/>
        <v>3.6261886214694741E-2</v>
      </c>
      <c r="DE400" s="27">
        <f t="shared" si="1097"/>
        <v>4680000</v>
      </c>
      <c r="DF400" s="27">
        <f t="shared" si="1098"/>
        <v>889200</v>
      </c>
      <c r="DG400" s="28">
        <f t="shared" si="1099"/>
        <v>5569200</v>
      </c>
      <c r="DH400" s="26">
        <v>1</v>
      </c>
      <c r="DI400" s="28">
        <v>4800000</v>
      </c>
      <c r="DJ400" s="28">
        <v>4320000</v>
      </c>
      <c r="DK400" s="182"/>
      <c r="DL400" s="177">
        <f t="shared" si="1088"/>
        <v>7.4432292756478682E-2</v>
      </c>
      <c r="DM400" s="28">
        <f t="shared" si="1100"/>
        <v>4560000</v>
      </c>
      <c r="DN400" s="28">
        <f t="shared" si="1101"/>
        <v>866400</v>
      </c>
      <c r="DO400" s="30">
        <f t="shared" si="1102"/>
        <v>5426400</v>
      </c>
    </row>
    <row r="401" spans="1:119" ht="21" customHeight="1" x14ac:dyDescent="0.25">
      <c r="A401" s="66" t="s">
        <v>718</v>
      </c>
      <c r="B401" s="67" t="s">
        <v>668</v>
      </c>
      <c r="C401" s="68" t="s">
        <v>719</v>
      </c>
      <c r="D401" s="26">
        <v>1</v>
      </c>
      <c r="E401" s="27">
        <v>7500000</v>
      </c>
      <c r="F401" s="27">
        <v>8675000</v>
      </c>
      <c r="G401" s="148"/>
      <c r="H401" s="148"/>
      <c r="I401" s="143">
        <f t="shared" si="1103"/>
        <v>0.10273266990963752</v>
      </c>
      <c r="J401" s="27">
        <f t="shared" si="1079"/>
        <v>8087500</v>
      </c>
      <c r="K401" s="28">
        <f t="shared" si="1104"/>
        <v>1536625</v>
      </c>
      <c r="L401" s="29">
        <f t="shared" si="1089"/>
        <v>9624125</v>
      </c>
      <c r="M401" s="26">
        <v>1</v>
      </c>
      <c r="N401" s="27">
        <v>7500000</v>
      </c>
      <c r="O401" s="27">
        <v>9000000</v>
      </c>
      <c r="P401" s="148"/>
      <c r="Q401" s="148"/>
      <c r="R401" s="143">
        <f t="shared" si="1105"/>
        <v>0.12856486930664501</v>
      </c>
      <c r="S401" s="27">
        <f t="shared" si="1106"/>
        <v>8250000</v>
      </c>
      <c r="T401" s="28">
        <f t="shared" si="1107"/>
        <v>1567500</v>
      </c>
      <c r="U401" s="30">
        <f t="shared" si="1108"/>
        <v>9817500</v>
      </c>
      <c r="V401" s="26">
        <v>1</v>
      </c>
      <c r="W401" s="27">
        <v>7500000</v>
      </c>
      <c r="X401" s="27">
        <v>8400000</v>
      </c>
      <c r="Y401" s="145"/>
      <c r="Z401" s="145"/>
      <c r="AA401" s="143">
        <f t="shared" si="1109"/>
        <v>8.0049824285269522E-2</v>
      </c>
      <c r="AB401" s="27">
        <f t="shared" si="1110"/>
        <v>7950000</v>
      </c>
      <c r="AC401" s="28">
        <f t="shared" si="1111"/>
        <v>1510500</v>
      </c>
      <c r="AD401" s="29">
        <f t="shared" si="1112"/>
        <v>9460500</v>
      </c>
      <c r="AE401" s="26">
        <v>1</v>
      </c>
      <c r="AF401" s="27">
        <v>7500000</v>
      </c>
      <c r="AG401" s="27">
        <v>8700000</v>
      </c>
      <c r="AH401" s="145"/>
      <c r="AI401" s="145"/>
      <c r="AJ401" s="143">
        <f t="shared" si="1080"/>
        <v>0.10475656017578482</v>
      </c>
      <c r="AK401" s="27">
        <f t="shared" si="1113"/>
        <v>8100000</v>
      </c>
      <c r="AL401" s="28">
        <f t="shared" si="1114"/>
        <v>1539000</v>
      </c>
      <c r="AM401" s="30">
        <f t="shared" si="1115"/>
        <v>9639000</v>
      </c>
      <c r="AN401" s="26">
        <v>1</v>
      </c>
      <c r="AO401" s="27">
        <v>7500000</v>
      </c>
      <c r="AP401" s="27">
        <v>9000000</v>
      </c>
      <c r="AQ401" s="145"/>
      <c r="AR401" s="145"/>
      <c r="AS401" s="143">
        <f t="shared" si="1081"/>
        <v>0.12856486930664501</v>
      </c>
      <c r="AT401" s="27">
        <f t="shared" si="1116"/>
        <v>8250000</v>
      </c>
      <c r="AU401" s="28">
        <f t="shared" si="1117"/>
        <v>1567500</v>
      </c>
      <c r="AV401" s="30">
        <f t="shared" si="1118"/>
        <v>9817500</v>
      </c>
      <c r="AW401" s="26">
        <v>1</v>
      </c>
      <c r="AX401" s="27">
        <v>7500000</v>
      </c>
      <c r="AY401" s="27">
        <v>10800000</v>
      </c>
      <c r="AZ401" s="145"/>
      <c r="BA401" s="145"/>
      <c r="BB401" s="143">
        <f t="shared" si="1082"/>
        <v>0.25502211780498435</v>
      </c>
      <c r="BC401" s="27">
        <f t="shared" si="1119"/>
        <v>9150000</v>
      </c>
      <c r="BD401" s="27">
        <f t="shared" si="1120"/>
        <v>1738500</v>
      </c>
      <c r="BE401" s="27">
        <f t="shared" si="1121"/>
        <v>10888500</v>
      </c>
      <c r="BF401" s="26">
        <v>1</v>
      </c>
      <c r="BG401" s="27">
        <v>6000000</v>
      </c>
      <c r="BH401" s="27">
        <v>6600000</v>
      </c>
      <c r="BI401" s="145"/>
      <c r="BJ401" s="145"/>
      <c r="BK401" s="143">
        <f t="shared" si="1083"/>
        <v>6.7343502970147379E-2</v>
      </c>
      <c r="BL401" s="27">
        <f t="shared" si="1122"/>
        <v>6300000</v>
      </c>
      <c r="BM401" s="27">
        <f t="shared" si="1123"/>
        <v>1197000</v>
      </c>
      <c r="BN401" s="28">
        <f t="shared" si="1124"/>
        <v>7497000</v>
      </c>
      <c r="BO401" s="26">
        <v>1</v>
      </c>
      <c r="BP401" s="27">
        <v>6000000</v>
      </c>
      <c r="BQ401" s="27">
        <v>5520000</v>
      </c>
      <c r="BR401" s="175"/>
      <c r="BS401" s="175"/>
      <c r="BT401" s="143">
        <f t="shared" si="1084"/>
        <v>5.8925565098878953E-2</v>
      </c>
      <c r="BU401" s="27">
        <f t="shared" si="1125"/>
        <v>5760000</v>
      </c>
      <c r="BV401" s="28">
        <f t="shared" si="1126"/>
        <v>1094400</v>
      </c>
      <c r="BW401" s="30">
        <f t="shared" si="1127"/>
        <v>6854400</v>
      </c>
      <c r="BX401" s="26">
        <v>1</v>
      </c>
      <c r="BY401" s="28">
        <v>6000000</v>
      </c>
      <c r="BZ401" s="28">
        <v>5520000</v>
      </c>
      <c r="CA401" s="156"/>
      <c r="CB401" s="156"/>
      <c r="CC401" s="177">
        <f t="shared" si="1085"/>
        <v>5.8925565098878953E-2</v>
      </c>
      <c r="CD401" s="27">
        <f t="shared" si="1128"/>
        <v>5760000</v>
      </c>
      <c r="CE401" s="28">
        <f t="shared" si="1129"/>
        <v>1094400</v>
      </c>
      <c r="CF401" s="29">
        <f t="shared" si="1130"/>
        <v>6854400</v>
      </c>
      <c r="CG401" s="26">
        <v>1</v>
      </c>
      <c r="CH401" s="27">
        <v>4800000</v>
      </c>
      <c r="CI401" s="27">
        <v>4320000</v>
      </c>
      <c r="CJ401" s="148"/>
      <c r="CK401" s="148"/>
      <c r="CL401" s="143">
        <f t="shared" si="1090"/>
        <v>7.4432292756478682E-2</v>
      </c>
      <c r="CM401" s="27">
        <f t="shared" si="1091"/>
        <v>4560000</v>
      </c>
      <c r="CN401" s="27">
        <f t="shared" si="1092"/>
        <v>866400</v>
      </c>
      <c r="CO401" s="28">
        <f t="shared" si="1093"/>
        <v>5426400</v>
      </c>
      <c r="CP401" s="26">
        <v>1</v>
      </c>
      <c r="CQ401" s="27">
        <v>4800000</v>
      </c>
      <c r="CR401" s="27">
        <v>4320000</v>
      </c>
      <c r="CS401" s="148"/>
      <c r="CT401" s="148"/>
      <c r="CU401" s="143">
        <f t="shared" si="1086"/>
        <v>7.4432292756478682E-2</v>
      </c>
      <c r="CV401" s="27">
        <f t="shared" si="1094"/>
        <v>4560000</v>
      </c>
      <c r="CW401" s="28">
        <f t="shared" si="1095"/>
        <v>866400</v>
      </c>
      <c r="CX401" s="29">
        <f t="shared" si="1096"/>
        <v>5426400</v>
      </c>
      <c r="CY401" s="26">
        <v>1</v>
      </c>
      <c r="CZ401" s="27">
        <v>4800000</v>
      </c>
      <c r="DA401" s="27">
        <v>4560000</v>
      </c>
      <c r="DB401" s="133"/>
      <c r="DC401" s="133"/>
      <c r="DD401" s="143">
        <f t="shared" si="1087"/>
        <v>3.6261886214694741E-2</v>
      </c>
      <c r="DE401" s="27">
        <f t="shared" si="1097"/>
        <v>4680000</v>
      </c>
      <c r="DF401" s="27">
        <f t="shared" si="1098"/>
        <v>889200</v>
      </c>
      <c r="DG401" s="28">
        <f t="shared" si="1099"/>
        <v>5569200</v>
      </c>
      <c r="DH401" s="26">
        <v>1</v>
      </c>
      <c r="DI401" s="28">
        <v>4800000</v>
      </c>
      <c r="DJ401" s="28">
        <v>4320000</v>
      </c>
      <c r="DK401" s="182"/>
      <c r="DL401" s="177">
        <f t="shared" si="1088"/>
        <v>7.4432292756478682E-2</v>
      </c>
      <c r="DM401" s="28">
        <f t="shared" si="1100"/>
        <v>4560000</v>
      </c>
      <c r="DN401" s="28">
        <f t="shared" si="1101"/>
        <v>866400</v>
      </c>
      <c r="DO401" s="30">
        <f t="shared" si="1102"/>
        <v>5426400</v>
      </c>
    </row>
    <row r="402" spans="1:119" ht="21" customHeight="1" x14ac:dyDescent="0.25">
      <c r="A402" s="66" t="s">
        <v>720</v>
      </c>
      <c r="B402" s="67" t="s">
        <v>668</v>
      </c>
      <c r="C402" s="68" t="s">
        <v>721</v>
      </c>
      <c r="D402" s="26">
        <v>1</v>
      </c>
      <c r="E402" s="27">
        <v>7500000</v>
      </c>
      <c r="F402" s="27">
        <v>8675000</v>
      </c>
      <c r="G402" s="148"/>
      <c r="H402" s="148"/>
      <c r="I402" s="143">
        <f t="shared" si="1103"/>
        <v>0.10273266990963752</v>
      </c>
      <c r="J402" s="27">
        <f t="shared" si="1079"/>
        <v>8087500</v>
      </c>
      <c r="K402" s="28">
        <f t="shared" si="1104"/>
        <v>1536625</v>
      </c>
      <c r="L402" s="29">
        <f t="shared" si="1089"/>
        <v>9624125</v>
      </c>
      <c r="M402" s="26">
        <v>1</v>
      </c>
      <c r="N402" s="27">
        <v>7500000</v>
      </c>
      <c r="O402" s="27">
        <v>9000000</v>
      </c>
      <c r="P402" s="148"/>
      <c r="Q402" s="148"/>
      <c r="R402" s="143">
        <f t="shared" si="1105"/>
        <v>0.12856486930664501</v>
      </c>
      <c r="S402" s="27">
        <f t="shared" si="1106"/>
        <v>8250000</v>
      </c>
      <c r="T402" s="28">
        <f t="shared" si="1107"/>
        <v>1567500</v>
      </c>
      <c r="U402" s="30">
        <f t="shared" si="1108"/>
        <v>9817500</v>
      </c>
      <c r="V402" s="26">
        <v>1</v>
      </c>
      <c r="W402" s="27">
        <v>7500000</v>
      </c>
      <c r="X402" s="27">
        <v>8400000</v>
      </c>
      <c r="Y402" s="145"/>
      <c r="Z402" s="145"/>
      <c r="AA402" s="143">
        <f t="shared" si="1109"/>
        <v>8.0049824285269522E-2</v>
      </c>
      <c r="AB402" s="27">
        <f t="shared" si="1110"/>
        <v>7950000</v>
      </c>
      <c r="AC402" s="28">
        <f t="shared" si="1111"/>
        <v>1510500</v>
      </c>
      <c r="AD402" s="29">
        <f t="shared" si="1112"/>
        <v>9460500</v>
      </c>
      <c r="AE402" s="26">
        <v>1</v>
      </c>
      <c r="AF402" s="27">
        <v>7500000</v>
      </c>
      <c r="AG402" s="27">
        <v>8700000</v>
      </c>
      <c r="AH402" s="145"/>
      <c r="AI402" s="145"/>
      <c r="AJ402" s="143">
        <f t="shared" si="1080"/>
        <v>0.10475656017578482</v>
      </c>
      <c r="AK402" s="27">
        <f t="shared" si="1113"/>
        <v>8100000</v>
      </c>
      <c r="AL402" s="28">
        <f t="shared" si="1114"/>
        <v>1539000</v>
      </c>
      <c r="AM402" s="30">
        <f t="shared" si="1115"/>
        <v>9639000</v>
      </c>
      <c r="AN402" s="26">
        <v>1</v>
      </c>
      <c r="AO402" s="27">
        <v>7500000</v>
      </c>
      <c r="AP402" s="27">
        <v>9000000</v>
      </c>
      <c r="AQ402" s="145"/>
      <c r="AR402" s="145"/>
      <c r="AS402" s="143">
        <f t="shared" si="1081"/>
        <v>0.12856486930664501</v>
      </c>
      <c r="AT402" s="27">
        <f t="shared" si="1116"/>
        <v>8250000</v>
      </c>
      <c r="AU402" s="28">
        <f t="shared" si="1117"/>
        <v>1567500</v>
      </c>
      <c r="AV402" s="30">
        <f t="shared" si="1118"/>
        <v>9817500</v>
      </c>
      <c r="AW402" s="26">
        <v>1</v>
      </c>
      <c r="AX402" s="27">
        <v>7500000</v>
      </c>
      <c r="AY402" s="27">
        <v>10800000</v>
      </c>
      <c r="AZ402" s="145"/>
      <c r="BA402" s="145"/>
      <c r="BB402" s="143">
        <f t="shared" si="1082"/>
        <v>0.25502211780498435</v>
      </c>
      <c r="BC402" s="27">
        <f t="shared" si="1119"/>
        <v>9150000</v>
      </c>
      <c r="BD402" s="27">
        <f t="shared" si="1120"/>
        <v>1738500</v>
      </c>
      <c r="BE402" s="27">
        <f t="shared" si="1121"/>
        <v>10888500</v>
      </c>
      <c r="BF402" s="26">
        <v>1</v>
      </c>
      <c r="BG402" s="27">
        <v>6000000</v>
      </c>
      <c r="BH402" s="27">
        <v>6600000</v>
      </c>
      <c r="BI402" s="145"/>
      <c r="BJ402" s="145"/>
      <c r="BK402" s="143">
        <f t="shared" si="1083"/>
        <v>6.7343502970147379E-2</v>
      </c>
      <c r="BL402" s="27">
        <f t="shared" si="1122"/>
        <v>6300000</v>
      </c>
      <c r="BM402" s="27">
        <f t="shared" si="1123"/>
        <v>1197000</v>
      </c>
      <c r="BN402" s="28">
        <f t="shared" si="1124"/>
        <v>7497000</v>
      </c>
      <c r="BO402" s="26">
        <v>1</v>
      </c>
      <c r="BP402" s="27">
        <v>6000000</v>
      </c>
      <c r="BQ402" s="27">
        <v>5520000</v>
      </c>
      <c r="BR402" s="175"/>
      <c r="BS402" s="175"/>
      <c r="BT402" s="143">
        <f t="shared" si="1084"/>
        <v>5.8925565098878953E-2</v>
      </c>
      <c r="BU402" s="27">
        <f t="shared" si="1125"/>
        <v>5760000</v>
      </c>
      <c r="BV402" s="28">
        <f t="shared" si="1126"/>
        <v>1094400</v>
      </c>
      <c r="BW402" s="30">
        <f t="shared" si="1127"/>
        <v>6854400</v>
      </c>
      <c r="BX402" s="26">
        <v>1</v>
      </c>
      <c r="BY402" s="28">
        <v>6000000</v>
      </c>
      <c r="BZ402" s="28">
        <v>5520000</v>
      </c>
      <c r="CA402" s="156"/>
      <c r="CB402" s="156"/>
      <c r="CC402" s="177">
        <f t="shared" si="1085"/>
        <v>5.8925565098878953E-2</v>
      </c>
      <c r="CD402" s="27">
        <f t="shared" si="1128"/>
        <v>5760000</v>
      </c>
      <c r="CE402" s="28">
        <f t="shared" si="1129"/>
        <v>1094400</v>
      </c>
      <c r="CF402" s="29">
        <f t="shared" si="1130"/>
        <v>6854400</v>
      </c>
      <c r="CG402" s="26">
        <v>1</v>
      </c>
      <c r="CH402" s="27">
        <v>4800000</v>
      </c>
      <c r="CI402" s="27">
        <v>4320000</v>
      </c>
      <c r="CJ402" s="148"/>
      <c r="CK402" s="148"/>
      <c r="CL402" s="143">
        <f t="shared" si="1090"/>
        <v>7.4432292756478682E-2</v>
      </c>
      <c r="CM402" s="27">
        <f t="shared" si="1091"/>
        <v>4560000</v>
      </c>
      <c r="CN402" s="27">
        <f t="shared" si="1092"/>
        <v>866400</v>
      </c>
      <c r="CO402" s="28">
        <f t="shared" si="1093"/>
        <v>5426400</v>
      </c>
      <c r="CP402" s="26">
        <v>1</v>
      </c>
      <c r="CQ402" s="27">
        <v>4800000</v>
      </c>
      <c r="CR402" s="27">
        <v>4320000</v>
      </c>
      <c r="CS402" s="148"/>
      <c r="CT402" s="148"/>
      <c r="CU402" s="143">
        <f t="shared" si="1086"/>
        <v>7.4432292756478682E-2</v>
      </c>
      <c r="CV402" s="27">
        <f t="shared" si="1094"/>
        <v>4560000</v>
      </c>
      <c r="CW402" s="28">
        <f t="shared" si="1095"/>
        <v>866400</v>
      </c>
      <c r="CX402" s="29">
        <f t="shared" si="1096"/>
        <v>5426400</v>
      </c>
      <c r="CY402" s="26">
        <v>1</v>
      </c>
      <c r="CZ402" s="27">
        <v>4800000</v>
      </c>
      <c r="DA402" s="27">
        <v>4560000</v>
      </c>
      <c r="DB402" s="133"/>
      <c r="DC402" s="133"/>
      <c r="DD402" s="143">
        <f t="shared" si="1087"/>
        <v>3.6261886214694741E-2</v>
      </c>
      <c r="DE402" s="27">
        <f t="shared" si="1097"/>
        <v>4680000</v>
      </c>
      <c r="DF402" s="27">
        <f t="shared" si="1098"/>
        <v>889200</v>
      </c>
      <c r="DG402" s="28">
        <f t="shared" si="1099"/>
        <v>5569200</v>
      </c>
      <c r="DH402" s="26">
        <v>1</v>
      </c>
      <c r="DI402" s="28">
        <v>4800000</v>
      </c>
      <c r="DJ402" s="28">
        <v>4320000</v>
      </c>
      <c r="DK402" s="182"/>
      <c r="DL402" s="177">
        <f t="shared" si="1088"/>
        <v>7.4432292756478682E-2</v>
      </c>
      <c r="DM402" s="28">
        <f t="shared" si="1100"/>
        <v>4560000</v>
      </c>
      <c r="DN402" s="28">
        <f t="shared" si="1101"/>
        <v>866400</v>
      </c>
      <c r="DO402" s="30">
        <f t="shared" si="1102"/>
        <v>5426400</v>
      </c>
    </row>
    <row r="403" spans="1:119" ht="21" customHeight="1" x14ac:dyDescent="0.25">
      <c r="A403" s="66" t="s">
        <v>722</v>
      </c>
      <c r="B403" s="67" t="s">
        <v>668</v>
      </c>
      <c r="C403" s="68" t="s">
        <v>723</v>
      </c>
      <c r="D403" s="26">
        <v>1</v>
      </c>
      <c r="E403" s="27">
        <v>8900000</v>
      </c>
      <c r="F403" s="27">
        <v>10285000</v>
      </c>
      <c r="G403" s="148"/>
      <c r="H403" s="148"/>
      <c r="I403" s="143">
        <f t="shared" si="1103"/>
        <v>0.10209464601963704</v>
      </c>
      <c r="J403" s="27">
        <f t="shared" si="1079"/>
        <v>9592500</v>
      </c>
      <c r="K403" s="28">
        <f t="shared" si="1104"/>
        <v>1822575</v>
      </c>
      <c r="L403" s="29">
        <f t="shared" si="1089"/>
        <v>11415075</v>
      </c>
      <c r="M403" s="26">
        <v>1</v>
      </c>
      <c r="N403" s="27">
        <v>8900000</v>
      </c>
      <c r="O403" s="27">
        <v>10680000</v>
      </c>
      <c r="P403" s="148"/>
      <c r="Q403" s="148"/>
      <c r="R403" s="143">
        <f t="shared" si="1105"/>
        <v>0.12856486930664499</v>
      </c>
      <c r="S403" s="27">
        <f t="shared" si="1106"/>
        <v>9790000</v>
      </c>
      <c r="T403" s="28">
        <f t="shared" si="1107"/>
        <v>1860100</v>
      </c>
      <c r="U403" s="30">
        <f t="shared" si="1108"/>
        <v>11650100</v>
      </c>
      <c r="V403" s="26">
        <v>1</v>
      </c>
      <c r="W403" s="27">
        <v>8900000</v>
      </c>
      <c r="X403" s="27">
        <v>9968000</v>
      </c>
      <c r="Y403" s="145"/>
      <c r="Z403" s="145"/>
      <c r="AA403" s="143">
        <f t="shared" si="1109"/>
        <v>8.0049824285269536E-2</v>
      </c>
      <c r="AB403" s="27">
        <f t="shared" si="1110"/>
        <v>9434000</v>
      </c>
      <c r="AC403" s="28">
        <f t="shared" si="1111"/>
        <v>1792460</v>
      </c>
      <c r="AD403" s="29">
        <f t="shared" si="1112"/>
        <v>11226460</v>
      </c>
      <c r="AE403" s="26">
        <v>1</v>
      </c>
      <c r="AF403" s="27">
        <v>8900000</v>
      </c>
      <c r="AG403" s="27">
        <v>10324000</v>
      </c>
      <c r="AH403" s="145"/>
      <c r="AI403" s="145"/>
      <c r="AJ403" s="143">
        <f t="shared" si="1080"/>
        <v>0.10475656017578483</v>
      </c>
      <c r="AK403" s="27">
        <f t="shared" si="1113"/>
        <v>9612000</v>
      </c>
      <c r="AL403" s="28">
        <f t="shared" si="1114"/>
        <v>1826280</v>
      </c>
      <c r="AM403" s="30">
        <f t="shared" si="1115"/>
        <v>11438280</v>
      </c>
      <c r="AN403" s="26">
        <v>1</v>
      </c>
      <c r="AO403" s="27">
        <v>8900000</v>
      </c>
      <c r="AP403" s="27">
        <v>10680000</v>
      </c>
      <c r="AQ403" s="145"/>
      <c r="AR403" s="145"/>
      <c r="AS403" s="143">
        <f t="shared" si="1081"/>
        <v>0.12856486930664499</v>
      </c>
      <c r="AT403" s="27">
        <f t="shared" si="1116"/>
        <v>9790000</v>
      </c>
      <c r="AU403" s="28">
        <f t="shared" si="1117"/>
        <v>1860100</v>
      </c>
      <c r="AV403" s="30">
        <f t="shared" si="1118"/>
        <v>11650100</v>
      </c>
      <c r="AW403" s="26">
        <v>1</v>
      </c>
      <c r="AX403" s="27">
        <v>8900000</v>
      </c>
      <c r="AY403" s="27">
        <v>12816000</v>
      </c>
      <c r="AZ403" s="145"/>
      <c r="BA403" s="145"/>
      <c r="BB403" s="143">
        <f t="shared" si="1082"/>
        <v>0.25502211780498435</v>
      </c>
      <c r="BC403" s="27">
        <f t="shared" si="1119"/>
        <v>10858000</v>
      </c>
      <c r="BD403" s="27">
        <f t="shared" si="1120"/>
        <v>2063020</v>
      </c>
      <c r="BE403" s="27">
        <f t="shared" si="1121"/>
        <v>12921020</v>
      </c>
      <c r="BF403" s="26">
        <v>1</v>
      </c>
      <c r="BG403" s="27">
        <v>7120000</v>
      </c>
      <c r="BH403" s="27">
        <v>7832000</v>
      </c>
      <c r="BI403" s="145"/>
      <c r="BJ403" s="145"/>
      <c r="BK403" s="143">
        <f t="shared" si="1083"/>
        <v>6.7343502970147393E-2</v>
      </c>
      <c r="BL403" s="27">
        <f t="shared" si="1122"/>
        <v>7476000</v>
      </c>
      <c r="BM403" s="27">
        <f t="shared" si="1123"/>
        <v>1420440</v>
      </c>
      <c r="BN403" s="28">
        <f t="shared" si="1124"/>
        <v>8896440</v>
      </c>
      <c r="BO403" s="26">
        <v>1</v>
      </c>
      <c r="BP403" s="27">
        <v>7120000</v>
      </c>
      <c r="BQ403" s="27">
        <v>6550400</v>
      </c>
      <c r="BR403" s="175"/>
      <c r="BS403" s="175"/>
      <c r="BT403" s="143">
        <f t="shared" si="1084"/>
        <v>5.8925565098878967E-2</v>
      </c>
      <c r="BU403" s="27">
        <f t="shared" si="1125"/>
        <v>6835200</v>
      </c>
      <c r="BV403" s="28">
        <f t="shared" si="1126"/>
        <v>1298688</v>
      </c>
      <c r="BW403" s="30">
        <f t="shared" si="1127"/>
        <v>8133888</v>
      </c>
      <c r="BX403" s="26">
        <v>1</v>
      </c>
      <c r="BY403" s="28">
        <v>7120000</v>
      </c>
      <c r="BZ403" s="28">
        <v>6550400</v>
      </c>
      <c r="CA403" s="156"/>
      <c r="CB403" s="156"/>
      <c r="CC403" s="177">
        <f t="shared" si="1085"/>
        <v>5.8925565098878967E-2</v>
      </c>
      <c r="CD403" s="27">
        <f t="shared" si="1128"/>
        <v>6835200</v>
      </c>
      <c r="CE403" s="28">
        <f t="shared" si="1129"/>
        <v>1298688</v>
      </c>
      <c r="CF403" s="29">
        <f t="shared" si="1130"/>
        <v>8133888</v>
      </c>
      <c r="CG403" s="26">
        <v>1</v>
      </c>
      <c r="CH403" s="27">
        <v>5696000</v>
      </c>
      <c r="CI403" s="27">
        <v>5126400</v>
      </c>
      <c r="CJ403" s="148"/>
      <c r="CK403" s="148"/>
      <c r="CL403" s="143">
        <f t="shared" si="1090"/>
        <v>7.4432292756478696E-2</v>
      </c>
      <c r="CM403" s="27">
        <f t="shared" si="1091"/>
        <v>5411200</v>
      </c>
      <c r="CN403" s="27">
        <f t="shared" si="1092"/>
        <v>1028128</v>
      </c>
      <c r="CO403" s="28">
        <f t="shared" si="1093"/>
        <v>6439328</v>
      </c>
      <c r="CP403" s="26">
        <v>1</v>
      </c>
      <c r="CQ403" s="27">
        <v>5696000</v>
      </c>
      <c r="CR403" s="27">
        <v>5126400</v>
      </c>
      <c r="CS403" s="148"/>
      <c r="CT403" s="148"/>
      <c r="CU403" s="143">
        <f t="shared" si="1086"/>
        <v>7.4432292756478696E-2</v>
      </c>
      <c r="CV403" s="27">
        <f t="shared" si="1094"/>
        <v>5411200</v>
      </c>
      <c r="CW403" s="28">
        <f t="shared" si="1095"/>
        <v>1028128</v>
      </c>
      <c r="CX403" s="29">
        <f t="shared" si="1096"/>
        <v>6439328</v>
      </c>
      <c r="CY403" s="26">
        <v>1</v>
      </c>
      <c r="CZ403" s="27">
        <v>5696000</v>
      </c>
      <c r="DA403" s="27">
        <v>5411200</v>
      </c>
      <c r="DB403" s="133"/>
      <c r="DC403" s="133"/>
      <c r="DD403" s="143">
        <f t="shared" si="1087"/>
        <v>3.6261886214694748E-2</v>
      </c>
      <c r="DE403" s="27">
        <f t="shared" si="1097"/>
        <v>5553600</v>
      </c>
      <c r="DF403" s="27">
        <f t="shared" si="1098"/>
        <v>1055184</v>
      </c>
      <c r="DG403" s="28">
        <f t="shared" si="1099"/>
        <v>6608784</v>
      </c>
      <c r="DH403" s="26">
        <v>1</v>
      </c>
      <c r="DI403" s="28">
        <v>5696000</v>
      </c>
      <c r="DJ403" s="28">
        <v>5126400</v>
      </c>
      <c r="DK403" s="182"/>
      <c r="DL403" s="177">
        <f t="shared" si="1088"/>
        <v>7.4432292756478696E-2</v>
      </c>
      <c r="DM403" s="28">
        <f t="shared" si="1100"/>
        <v>5411200</v>
      </c>
      <c r="DN403" s="28">
        <f t="shared" si="1101"/>
        <v>1028128</v>
      </c>
      <c r="DO403" s="30">
        <f t="shared" si="1102"/>
        <v>6439328</v>
      </c>
    </row>
    <row r="404" spans="1:119" ht="21" customHeight="1" x14ac:dyDescent="0.25">
      <c r="A404" s="66" t="s">
        <v>724</v>
      </c>
      <c r="B404" s="67" t="s">
        <v>668</v>
      </c>
      <c r="C404" s="68" t="s">
        <v>725</v>
      </c>
      <c r="D404" s="26">
        <v>1</v>
      </c>
      <c r="E404" s="27">
        <v>8900000</v>
      </c>
      <c r="F404" s="27">
        <v>10285000</v>
      </c>
      <c r="G404" s="148"/>
      <c r="H404" s="148"/>
      <c r="I404" s="143">
        <f t="shared" si="1103"/>
        <v>0.10209464601963704</v>
      </c>
      <c r="J404" s="27">
        <f t="shared" si="1079"/>
        <v>9592500</v>
      </c>
      <c r="K404" s="28">
        <f t="shared" si="1104"/>
        <v>1822575</v>
      </c>
      <c r="L404" s="29">
        <f t="shared" si="1089"/>
        <v>11415075</v>
      </c>
      <c r="M404" s="26">
        <v>1</v>
      </c>
      <c r="N404" s="27">
        <v>8900000</v>
      </c>
      <c r="O404" s="27">
        <v>10680000</v>
      </c>
      <c r="P404" s="148"/>
      <c r="Q404" s="148"/>
      <c r="R404" s="143">
        <f t="shared" si="1105"/>
        <v>0.12856486930664499</v>
      </c>
      <c r="S404" s="27">
        <f t="shared" si="1106"/>
        <v>9790000</v>
      </c>
      <c r="T404" s="28">
        <f t="shared" si="1107"/>
        <v>1860100</v>
      </c>
      <c r="U404" s="30">
        <f t="shared" si="1108"/>
        <v>11650100</v>
      </c>
      <c r="V404" s="26">
        <v>1</v>
      </c>
      <c r="W404" s="27">
        <v>8900000</v>
      </c>
      <c r="X404" s="27">
        <v>9968000</v>
      </c>
      <c r="Y404" s="145"/>
      <c r="Z404" s="145"/>
      <c r="AA404" s="143">
        <f t="shared" si="1109"/>
        <v>8.0049824285269536E-2</v>
      </c>
      <c r="AB404" s="27">
        <f t="shared" si="1110"/>
        <v>9434000</v>
      </c>
      <c r="AC404" s="28">
        <f t="shared" si="1111"/>
        <v>1792460</v>
      </c>
      <c r="AD404" s="29">
        <f t="shared" si="1112"/>
        <v>11226460</v>
      </c>
      <c r="AE404" s="26">
        <v>1</v>
      </c>
      <c r="AF404" s="27">
        <v>8900000</v>
      </c>
      <c r="AG404" s="27">
        <v>10324000</v>
      </c>
      <c r="AH404" s="145"/>
      <c r="AI404" s="145"/>
      <c r="AJ404" s="143">
        <f t="shared" si="1080"/>
        <v>0.10475656017578483</v>
      </c>
      <c r="AK404" s="27">
        <f t="shared" si="1113"/>
        <v>9612000</v>
      </c>
      <c r="AL404" s="28">
        <f t="shared" si="1114"/>
        <v>1826280</v>
      </c>
      <c r="AM404" s="30">
        <f t="shared" si="1115"/>
        <v>11438280</v>
      </c>
      <c r="AN404" s="26">
        <v>1</v>
      </c>
      <c r="AO404" s="27">
        <v>8900000</v>
      </c>
      <c r="AP404" s="27">
        <v>10680000</v>
      </c>
      <c r="AQ404" s="145"/>
      <c r="AR404" s="145"/>
      <c r="AS404" s="143">
        <f t="shared" si="1081"/>
        <v>0.12856486930664499</v>
      </c>
      <c r="AT404" s="27">
        <f t="shared" si="1116"/>
        <v>9790000</v>
      </c>
      <c r="AU404" s="28">
        <f t="shared" si="1117"/>
        <v>1860100</v>
      </c>
      <c r="AV404" s="30">
        <f t="shared" si="1118"/>
        <v>11650100</v>
      </c>
      <c r="AW404" s="26">
        <v>1</v>
      </c>
      <c r="AX404" s="27">
        <v>8900000</v>
      </c>
      <c r="AY404" s="27">
        <v>12816000</v>
      </c>
      <c r="AZ404" s="145"/>
      <c r="BA404" s="145"/>
      <c r="BB404" s="143">
        <f t="shared" si="1082"/>
        <v>0.25502211780498435</v>
      </c>
      <c r="BC404" s="27">
        <f t="shared" si="1119"/>
        <v>10858000</v>
      </c>
      <c r="BD404" s="27">
        <f t="shared" si="1120"/>
        <v>2063020</v>
      </c>
      <c r="BE404" s="27">
        <f t="shared" si="1121"/>
        <v>12921020</v>
      </c>
      <c r="BF404" s="26">
        <v>1</v>
      </c>
      <c r="BG404" s="27">
        <v>7120000</v>
      </c>
      <c r="BH404" s="27">
        <v>7832000</v>
      </c>
      <c r="BI404" s="145"/>
      <c r="BJ404" s="145"/>
      <c r="BK404" s="143">
        <f t="shared" si="1083"/>
        <v>6.7343502970147393E-2</v>
      </c>
      <c r="BL404" s="27">
        <f t="shared" si="1122"/>
        <v>7476000</v>
      </c>
      <c r="BM404" s="27">
        <f t="shared" si="1123"/>
        <v>1420440</v>
      </c>
      <c r="BN404" s="28">
        <f t="shared" si="1124"/>
        <v>8896440</v>
      </c>
      <c r="BO404" s="26">
        <v>1</v>
      </c>
      <c r="BP404" s="27">
        <v>7120000</v>
      </c>
      <c r="BQ404" s="27">
        <v>6550400</v>
      </c>
      <c r="BR404" s="175"/>
      <c r="BS404" s="175"/>
      <c r="BT404" s="143">
        <f t="shared" si="1084"/>
        <v>5.8925565098878967E-2</v>
      </c>
      <c r="BU404" s="27">
        <f t="shared" si="1125"/>
        <v>6835200</v>
      </c>
      <c r="BV404" s="28">
        <f t="shared" si="1126"/>
        <v>1298688</v>
      </c>
      <c r="BW404" s="30">
        <f t="shared" si="1127"/>
        <v>8133888</v>
      </c>
      <c r="BX404" s="26">
        <v>1</v>
      </c>
      <c r="BY404" s="28">
        <v>7120000</v>
      </c>
      <c r="BZ404" s="28">
        <v>6550400</v>
      </c>
      <c r="CA404" s="156"/>
      <c r="CB404" s="156"/>
      <c r="CC404" s="177">
        <f t="shared" si="1085"/>
        <v>5.8925565098878967E-2</v>
      </c>
      <c r="CD404" s="27">
        <f t="shared" si="1128"/>
        <v>6835200</v>
      </c>
      <c r="CE404" s="28">
        <f t="shared" si="1129"/>
        <v>1298688</v>
      </c>
      <c r="CF404" s="29">
        <f t="shared" si="1130"/>
        <v>8133888</v>
      </c>
      <c r="CG404" s="26">
        <v>1</v>
      </c>
      <c r="CH404" s="27">
        <v>5696000</v>
      </c>
      <c r="CI404" s="27">
        <v>5126400</v>
      </c>
      <c r="CJ404" s="148"/>
      <c r="CK404" s="148"/>
      <c r="CL404" s="143">
        <f t="shared" si="1090"/>
        <v>7.4432292756478696E-2</v>
      </c>
      <c r="CM404" s="27">
        <f t="shared" si="1091"/>
        <v>5411200</v>
      </c>
      <c r="CN404" s="27">
        <f t="shared" si="1092"/>
        <v>1028128</v>
      </c>
      <c r="CO404" s="28">
        <f t="shared" si="1093"/>
        <v>6439328</v>
      </c>
      <c r="CP404" s="26">
        <v>1</v>
      </c>
      <c r="CQ404" s="27">
        <v>5696000</v>
      </c>
      <c r="CR404" s="27">
        <v>5126400</v>
      </c>
      <c r="CS404" s="148"/>
      <c r="CT404" s="148"/>
      <c r="CU404" s="143">
        <f t="shared" si="1086"/>
        <v>7.4432292756478696E-2</v>
      </c>
      <c r="CV404" s="27">
        <f t="shared" si="1094"/>
        <v>5411200</v>
      </c>
      <c r="CW404" s="28">
        <f t="shared" si="1095"/>
        <v>1028128</v>
      </c>
      <c r="CX404" s="29">
        <f t="shared" si="1096"/>
        <v>6439328</v>
      </c>
      <c r="CY404" s="26">
        <v>1</v>
      </c>
      <c r="CZ404" s="27">
        <v>5696000</v>
      </c>
      <c r="DA404" s="27">
        <v>5411200</v>
      </c>
      <c r="DB404" s="133"/>
      <c r="DC404" s="133"/>
      <c r="DD404" s="143">
        <f t="shared" si="1087"/>
        <v>3.6261886214694748E-2</v>
      </c>
      <c r="DE404" s="27">
        <f t="shared" si="1097"/>
        <v>5553600</v>
      </c>
      <c r="DF404" s="27">
        <f t="shared" si="1098"/>
        <v>1055184</v>
      </c>
      <c r="DG404" s="28">
        <f t="shared" si="1099"/>
        <v>6608784</v>
      </c>
      <c r="DH404" s="26">
        <v>1</v>
      </c>
      <c r="DI404" s="28">
        <v>5696000</v>
      </c>
      <c r="DJ404" s="28">
        <v>5126400</v>
      </c>
      <c r="DK404" s="182"/>
      <c r="DL404" s="177">
        <f t="shared" si="1088"/>
        <v>7.4432292756478696E-2</v>
      </c>
      <c r="DM404" s="28">
        <f t="shared" si="1100"/>
        <v>5411200</v>
      </c>
      <c r="DN404" s="28">
        <f t="shared" si="1101"/>
        <v>1028128</v>
      </c>
      <c r="DO404" s="30">
        <f t="shared" si="1102"/>
        <v>6439328</v>
      </c>
    </row>
    <row r="405" spans="1:119" ht="21" customHeight="1" x14ac:dyDescent="0.25">
      <c r="A405" s="66" t="s">
        <v>726</v>
      </c>
      <c r="B405" s="67" t="s">
        <v>668</v>
      </c>
      <c r="C405" s="68" t="s">
        <v>727</v>
      </c>
      <c r="D405" s="26">
        <v>1</v>
      </c>
      <c r="E405" s="27">
        <v>2000000</v>
      </c>
      <c r="F405" s="27">
        <v>2350000</v>
      </c>
      <c r="G405" s="148"/>
      <c r="H405" s="148"/>
      <c r="I405" s="143">
        <f t="shared" si="1103"/>
        <v>0.11378729812197316</v>
      </c>
      <c r="J405" s="27">
        <f t="shared" si="1079"/>
        <v>2175000</v>
      </c>
      <c r="K405" s="28">
        <f t="shared" si="1104"/>
        <v>413250</v>
      </c>
      <c r="L405" s="29">
        <f t="shared" si="1089"/>
        <v>2588250</v>
      </c>
      <c r="M405" s="26">
        <v>1</v>
      </c>
      <c r="N405" s="27">
        <v>2000000</v>
      </c>
      <c r="O405" s="27">
        <v>2400000</v>
      </c>
      <c r="P405" s="148"/>
      <c r="Q405" s="148"/>
      <c r="R405" s="143">
        <f t="shared" si="1105"/>
        <v>0.12856486930664501</v>
      </c>
      <c r="S405" s="27">
        <f t="shared" si="1106"/>
        <v>2200000</v>
      </c>
      <c r="T405" s="28">
        <f t="shared" si="1107"/>
        <v>418000</v>
      </c>
      <c r="U405" s="30">
        <f t="shared" si="1108"/>
        <v>2618000</v>
      </c>
      <c r="V405" s="26">
        <v>1</v>
      </c>
      <c r="W405" s="27">
        <v>2000000</v>
      </c>
      <c r="X405" s="27">
        <v>2240000</v>
      </c>
      <c r="Y405" s="145"/>
      <c r="Z405" s="145"/>
      <c r="AA405" s="143">
        <f t="shared" si="1109"/>
        <v>8.0049824285269522E-2</v>
      </c>
      <c r="AB405" s="27">
        <f t="shared" si="1110"/>
        <v>2120000</v>
      </c>
      <c r="AC405" s="28">
        <f t="shared" si="1111"/>
        <v>402800</v>
      </c>
      <c r="AD405" s="29">
        <f t="shared" si="1112"/>
        <v>2522800</v>
      </c>
      <c r="AE405" s="26">
        <v>1</v>
      </c>
      <c r="AF405" s="27">
        <v>2000000</v>
      </c>
      <c r="AG405" s="27">
        <v>2320000</v>
      </c>
      <c r="AH405" s="145"/>
      <c r="AI405" s="145"/>
      <c r="AJ405" s="143">
        <f t="shared" si="1080"/>
        <v>0.10475656017578482</v>
      </c>
      <c r="AK405" s="27">
        <f t="shared" si="1113"/>
        <v>2160000</v>
      </c>
      <c r="AL405" s="28">
        <f t="shared" si="1114"/>
        <v>410400</v>
      </c>
      <c r="AM405" s="30">
        <f t="shared" si="1115"/>
        <v>2570400</v>
      </c>
      <c r="AN405" s="26">
        <v>1</v>
      </c>
      <c r="AO405" s="27">
        <v>2000000</v>
      </c>
      <c r="AP405" s="27">
        <v>2400000</v>
      </c>
      <c r="AQ405" s="145"/>
      <c r="AR405" s="145"/>
      <c r="AS405" s="143">
        <f t="shared" si="1081"/>
        <v>0.12856486930664501</v>
      </c>
      <c r="AT405" s="27">
        <f t="shared" si="1116"/>
        <v>2200000</v>
      </c>
      <c r="AU405" s="28">
        <f t="shared" si="1117"/>
        <v>418000</v>
      </c>
      <c r="AV405" s="30">
        <f t="shared" si="1118"/>
        <v>2618000</v>
      </c>
      <c r="AW405" s="26">
        <v>1</v>
      </c>
      <c r="AX405" s="27">
        <v>2000000</v>
      </c>
      <c r="AY405" s="27">
        <v>2880000</v>
      </c>
      <c r="AZ405" s="145"/>
      <c r="BA405" s="145"/>
      <c r="BB405" s="143">
        <f t="shared" si="1082"/>
        <v>0.25502211780498435</v>
      </c>
      <c r="BC405" s="27">
        <f t="shared" si="1119"/>
        <v>2440000</v>
      </c>
      <c r="BD405" s="27">
        <f t="shared" si="1120"/>
        <v>463600</v>
      </c>
      <c r="BE405" s="27">
        <f t="shared" si="1121"/>
        <v>2903600</v>
      </c>
      <c r="BF405" s="26">
        <v>1</v>
      </c>
      <c r="BG405" s="27">
        <v>1600000</v>
      </c>
      <c r="BH405" s="27">
        <v>1760000</v>
      </c>
      <c r="BI405" s="145"/>
      <c r="BJ405" s="145"/>
      <c r="BK405" s="143">
        <f t="shared" si="1083"/>
        <v>6.7343502970147379E-2</v>
      </c>
      <c r="BL405" s="27">
        <f t="shared" si="1122"/>
        <v>1680000</v>
      </c>
      <c r="BM405" s="27">
        <f t="shared" si="1123"/>
        <v>319200</v>
      </c>
      <c r="BN405" s="28">
        <f t="shared" si="1124"/>
        <v>1999200</v>
      </c>
      <c r="BO405" s="26">
        <v>1</v>
      </c>
      <c r="BP405" s="27">
        <v>1600000</v>
      </c>
      <c r="BQ405" s="27">
        <v>1472000</v>
      </c>
      <c r="BR405" s="175"/>
      <c r="BS405" s="175"/>
      <c r="BT405" s="143">
        <f t="shared" si="1084"/>
        <v>5.892556509887896E-2</v>
      </c>
      <c r="BU405" s="27">
        <f t="shared" si="1125"/>
        <v>1536000</v>
      </c>
      <c r="BV405" s="28">
        <f t="shared" si="1126"/>
        <v>291840</v>
      </c>
      <c r="BW405" s="30">
        <f t="shared" si="1127"/>
        <v>1827840</v>
      </c>
      <c r="BX405" s="26">
        <v>1</v>
      </c>
      <c r="BY405" s="28">
        <v>1600000</v>
      </c>
      <c r="BZ405" s="28">
        <v>1472000</v>
      </c>
      <c r="CA405" s="156"/>
      <c r="CB405" s="156"/>
      <c r="CC405" s="177">
        <f t="shared" si="1085"/>
        <v>5.892556509887896E-2</v>
      </c>
      <c r="CD405" s="27">
        <f t="shared" si="1128"/>
        <v>1536000</v>
      </c>
      <c r="CE405" s="28">
        <f t="shared" si="1129"/>
        <v>291840</v>
      </c>
      <c r="CF405" s="29">
        <f t="shared" si="1130"/>
        <v>1827840</v>
      </c>
      <c r="CG405" s="31" t="s">
        <v>30</v>
      </c>
      <c r="CH405" s="32" t="s">
        <v>30</v>
      </c>
      <c r="CI405" s="32" t="s">
        <v>30</v>
      </c>
      <c r="CJ405" s="32" t="s">
        <v>30</v>
      </c>
      <c r="CK405" s="32" t="s">
        <v>30</v>
      </c>
      <c r="CL405" s="32" t="s">
        <v>30</v>
      </c>
      <c r="CM405" s="32" t="s">
        <v>30</v>
      </c>
      <c r="CN405" s="32" t="s">
        <v>30</v>
      </c>
      <c r="CO405" s="32" t="s">
        <v>30</v>
      </c>
      <c r="CP405" s="31" t="s">
        <v>30</v>
      </c>
      <c r="CQ405" s="32" t="s">
        <v>30</v>
      </c>
      <c r="CR405" s="32" t="s">
        <v>30</v>
      </c>
      <c r="CS405" s="32" t="s">
        <v>30</v>
      </c>
      <c r="CT405" s="32" t="s">
        <v>30</v>
      </c>
      <c r="CU405" s="32" t="s">
        <v>30</v>
      </c>
      <c r="CV405" s="32" t="s">
        <v>30</v>
      </c>
      <c r="CW405" s="32" t="s">
        <v>30</v>
      </c>
      <c r="CX405" s="34" t="s">
        <v>30</v>
      </c>
      <c r="CY405" s="31" t="s">
        <v>30</v>
      </c>
      <c r="CZ405" s="32" t="s">
        <v>30</v>
      </c>
      <c r="DA405" s="32" t="s">
        <v>30</v>
      </c>
      <c r="DB405" s="32" t="s">
        <v>30</v>
      </c>
      <c r="DC405" s="32" t="s">
        <v>30</v>
      </c>
      <c r="DD405" s="32" t="s">
        <v>30</v>
      </c>
      <c r="DE405" s="32" t="s">
        <v>30</v>
      </c>
      <c r="DF405" s="32" t="s">
        <v>30</v>
      </c>
      <c r="DG405" s="32" t="s">
        <v>30</v>
      </c>
      <c r="DH405" s="31" t="s">
        <v>30</v>
      </c>
      <c r="DI405" s="32" t="s">
        <v>30</v>
      </c>
      <c r="DJ405" s="32" t="s">
        <v>30</v>
      </c>
      <c r="DK405" s="32" t="s">
        <v>30</v>
      </c>
      <c r="DL405" s="32" t="s">
        <v>30</v>
      </c>
      <c r="DM405" s="32" t="s">
        <v>30</v>
      </c>
      <c r="DN405" s="32" t="s">
        <v>30</v>
      </c>
      <c r="DO405" s="33" t="s">
        <v>30</v>
      </c>
    </row>
    <row r="406" spans="1:119" ht="21" customHeight="1" x14ac:dyDescent="0.25">
      <c r="A406" s="66" t="s">
        <v>728</v>
      </c>
      <c r="B406" s="67" t="s">
        <v>668</v>
      </c>
      <c r="C406" s="68" t="s">
        <v>729</v>
      </c>
      <c r="D406" s="26">
        <v>1</v>
      </c>
      <c r="E406" s="27">
        <v>2000000</v>
      </c>
      <c r="F406" s="27">
        <v>2350000</v>
      </c>
      <c r="G406" s="148"/>
      <c r="H406" s="148"/>
      <c r="I406" s="143">
        <f t="shared" si="1103"/>
        <v>0.11378729812197316</v>
      </c>
      <c r="J406" s="27">
        <f t="shared" si="1079"/>
        <v>2175000</v>
      </c>
      <c r="K406" s="28">
        <f t="shared" si="1104"/>
        <v>413250</v>
      </c>
      <c r="L406" s="29">
        <f t="shared" si="1089"/>
        <v>2588250</v>
      </c>
      <c r="M406" s="26">
        <v>1</v>
      </c>
      <c r="N406" s="27">
        <v>2000000</v>
      </c>
      <c r="O406" s="27">
        <v>2400000</v>
      </c>
      <c r="P406" s="148"/>
      <c r="Q406" s="148"/>
      <c r="R406" s="143">
        <f t="shared" si="1105"/>
        <v>0.12856486930664501</v>
      </c>
      <c r="S406" s="27">
        <f t="shared" si="1106"/>
        <v>2200000</v>
      </c>
      <c r="T406" s="28">
        <f t="shared" si="1107"/>
        <v>418000</v>
      </c>
      <c r="U406" s="30">
        <f t="shared" si="1108"/>
        <v>2618000</v>
      </c>
      <c r="V406" s="26">
        <v>1</v>
      </c>
      <c r="W406" s="27">
        <v>2000000</v>
      </c>
      <c r="X406" s="27">
        <v>2240000</v>
      </c>
      <c r="Y406" s="145"/>
      <c r="Z406" s="145"/>
      <c r="AA406" s="143">
        <f t="shared" si="1109"/>
        <v>8.0049824285269522E-2</v>
      </c>
      <c r="AB406" s="27">
        <f t="shared" si="1110"/>
        <v>2120000</v>
      </c>
      <c r="AC406" s="28">
        <f t="shared" si="1111"/>
        <v>402800</v>
      </c>
      <c r="AD406" s="29">
        <f t="shared" si="1112"/>
        <v>2522800</v>
      </c>
      <c r="AE406" s="26">
        <v>1</v>
      </c>
      <c r="AF406" s="27">
        <v>2000000</v>
      </c>
      <c r="AG406" s="27">
        <v>2320000</v>
      </c>
      <c r="AH406" s="145"/>
      <c r="AI406" s="145"/>
      <c r="AJ406" s="143">
        <f t="shared" si="1080"/>
        <v>0.10475656017578482</v>
      </c>
      <c r="AK406" s="27">
        <f t="shared" si="1113"/>
        <v>2160000</v>
      </c>
      <c r="AL406" s="28">
        <f t="shared" si="1114"/>
        <v>410400</v>
      </c>
      <c r="AM406" s="30">
        <f t="shared" si="1115"/>
        <v>2570400</v>
      </c>
      <c r="AN406" s="26">
        <v>1</v>
      </c>
      <c r="AO406" s="27">
        <v>2000000</v>
      </c>
      <c r="AP406" s="27">
        <v>2400000</v>
      </c>
      <c r="AQ406" s="145"/>
      <c r="AR406" s="145"/>
      <c r="AS406" s="143">
        <f t="shared" si="1081"/>
        <v>0.12856486930664501</v>
      </c>
      <c r="AT406" s="27">
        <f t="shared" si="1116"/>
        <v>2200000</v>
      </c>
      <c r="AU406" s="28">
        <f t="shared" si="1117"/>
        <v>418000</v>
      </c>
      <c r="AV406" s="30">
        <f t="shared" si="1118"/>
        <v>2618000</v>
      </c>
      <c r="AW406" s="26">
        <v>1</v>
      </c>
      <c r="AX406" s="27">
        <v>2000000</v>
      </c>
      <c r="AY406" s="27">
        <v>2880000</v>
      </c>
      <c r="AZ406" s="145"/>
      <c r="BA406" s="145"/>
      <c r="BB406" s="143">
        <f t="shared" si="1082"/>
        <v>0.25502211780498435</v>
      </c>
      <c r="BC406" s="27">
        <f t="shared" si="1119"/>
        <v>2440000</v>
      </c>
      <c r="BD406" s="27">
        <f t="shared" si="1120"/>
        <v>463600</v>
      </c>
      <c r="BE406" s="27">
        <f t="shared" si="1121"/>
        <v>2903600</v>
      </c>
      <c r="BF406" s="26">
        <v>1</v>
      </c>
      <c r="BG406" s="27">
        <v>1600000</v>
      </c>
      <c r="BH406" s="27">
        <v>1760000</v>
      </c>
      <c r="BI406" s="145"/>
      <c r="BJ406" s="145"/>
      <c r="BK406" s="143">
        <f t="shared" si="1083"/>
        <v>6.7343502970147379E-2</v>
      </c>
      <c r="BL406" s="27">
        <f t="shared" si="1122"/>
        <v>1680000</v>
      </c>
      <c r="BM406" s="27">
        <f t="shared" si="1123"/>
        <v>319200</v>
      </c>
      <c r="BN406" s="28">
        <f t="shared" si="1124"/>
        <v>1999200</v>
      </c>
      <c r="BO406" s="26">
        <v>1</v>
      </c>
      <c r="BP406" s="27">
        <v>1600000</v>
      </c>
      <c r="BQ406" s="27">
        <v>1472000</v>
      </c>
      <c r="BR406" s="175"/>
      <c r="BS406" s="175"/>
      <c r="BT406" s="143">
        <f t="shared" si="1084"/>
        <v>5.892556509887896E-2</v>
      </c>
      <c r="BU406" s="27">
        <f t="shared" si="1125"/>
        <v>1536000</v>
      </c>
      <c r="BV406" s="28">
        <f t="shared" si="1126"/>
        <v>291840</v>
      </c>
      <c r="BW406" s="30">
        <f t="shared" si="1127"/>
        <v>1827840</v>
      </c>
      <c r="BX406" s="26">
        <v>1</v>
      </c>
      <c r="BY406" s="28">
        <v>1600000</v>
      </c>
      <c r="BZ406" s="28">
        <v>1472000</v>
      </c>
      <c r="CA406" s="156"/>
      <c r="CB406" s="156"/>
      <c r="CC406" s="177">
        <f t="shared" si="1085"/>
        <v>5.892556509887896E-2</v>
      </c>
      <c r="CD406" s="27">
        <f t="shared" si="1128"/>
        <v>1536000</v>
      </c>
      <c r="CE406" s="28">
        <f t="shared" si="1129"/>
        <v>291840</v>
      </c>
      <c r="CF406" s="29">
        <f t="shared" si="1130"/>
        <v>1827840</v>
      </c>
      <c r="CG406" s="31" t="s">
        <v>30</v>
      </c>
      <c r="CH406" s="32" t="s">
        <v>30</v>
      </c>
      <c r="CI406" s="32" t="s">
        <v>30</v>
      </c>
      <c r="CJ406" s="32" t="s">
        <v>30</v>
      </c>
      <c r="CK406" s="32" t="s">
        <v>30</v>
      </c>
      <c r="CL406" s="32" t="s">
        <v>30</v>
      </c>
      <c r="CM406" s="32" t="s">
        <v>30</v>
      </c>
      <c r="CN406" s="32" t="s">
        <v>30</v>
      </c>
      <c r="CO406" s="32" t="s">
        <v>30</v>
      </c>
      <c r="CP406" s="31" t="s">
        <v>30</v>
      </c>
      <c r="CQ406" s="32" t="s">
        <v>30</v>
      </c>
      <c r="CR406" s="32" t="s">
        <v>30</v>
      </c>
      <c r="CS406" s="32" t="s">
        <v>30</v>
      </c>
      <c r="CT406" s="32" t="s">
        <v>30</v>
      </c>
      <c r="CU406" s="32" t="s">
        <v>30</v>
      </c>
      <c r="CV406" s="32" t="s">
        <v>30</v>
      </c>
      <c r="CW406" s="32" t="s">
        <v>30</v>
      </c>
      <c r="CX406" s="34" t="s">
        <v>30</v>
      </c>
      <c r="CY406" s="31" t="s">
        <v>30</v>
      </c>
      <c r="CZ406" s="32" t="s">
        <v>30</v>
      </c>
      <c r="DA406" s="32" t="s">
        <v>30</v>
      </c>
      <c r="DB406" s="32" t="s">
        <v>30</v>
      </c>
      <c r="DC406" s="32" t="s">
        <v>30</v>
      </c>
      <c r="DD406" s="32" t="s">
        <v>30</v>
      </c>
      <c r="DE406" s="32" t="s">
        <v>30</v>
      </c>
      <c r="DF406" s="32" t="s">
        <v>30</v>
      </c>
      <c r="DG406" s="32" t="s">
        <v>30</v>
      </c>
      <c r="DH406" s="31" t="s">
        <v>30</v>
      </c>
      <c r="DI406" s="32" t="s">
        <v>30</v>
      </c>
      <c r="DJ406" s="32" t="s">
        <v>30</v>
      </c>
      <c r="DK406" s="32" t="s">
        <v>30</v>
      </c>
      <c r="DL406" s="32" t="s">
        <v>30</v>
      </c>
      <c r="DM406" s="32" t="s">
        <v>30</v>
      </c>
      <c r="DN406" s="32" t="s">
        <v>30</v>
      </c>
      <c r="DO406" s="33" t="s">
        <v>30</v>
      </c>
    </row>
    <row r="407" spans="1:119" ht="21" customHeight="1" x14ac:dyDescent="0.25">
      <c r="A407" s="66" t="s">
        <v>730</v>
      </c>
      <c r="B407" s="67" t="s">
        <v>668</v>
      </c>
      <c r="C407" s="68" t="s">
        <v>731</v>
      </c>
      <c r="D407" s="26">
        <v>1</v>
      </c>
      <c r="E407" s="27">
        <v>2000000</v>
      </c>
      <c r="F407" s="27">
        <v>2350000</v>
      </c>
      <c r="G407" s="148"/>
      <c r="H407" s="148"/>
      <c r="I407" s="143">
        <f t="shared" si="1103"/>
        <v>0.11378729812197316</v>
      </c>
      <c r="J407" s="27">
        <f t="shared" si="1079"/>
        <v>2175000</v>
      </c>
      <c r="K407" s="28">
        <f t="shared" si="1104"/>
        <v>413250</v>
      </c>
      <c r="L407" s="29">
        <f t="shared" si="1089"/>
        <v>2588250</v>
      </c>
      <c r="M407" s="26">
        <v>1</v>
      </c>
      <c r="N407" s="27">
        <v>2000000</v>
      </c>
      <c r="O407" s="27">
        <v>2400000</v>
      </c>
      <c r="P407" s="148"/>
      <c r="Q407" s="148"/>
      <c r="R407" s="143">
        <f t="shared" si="1105"/>
        <v>0.12856486930664501</v>
      </c>
      <c r="S407" s="27">
        <f t="shared" si="1106"/>
        <v>2200000</v>
      </c>
      <c r="T407" s="28">
        <f t="shared" si="1107"/>
        <v>418000</v>
      </c>
      <c r="U407" s="30">
        <f t="shared" si="1108"/>
        <v>2618000</v>
      </c>
      <c r="V407" s="26">
        <v>1</v>
      </c>
      <c r="W407" s="27">
        <v>2000000</v>
      </c>
      <c r="X407" s="27">
        <v>2240000</v>
      </c>
      <c r="Y407" s="145"/>
      <c r="Z407" s="145"/>
      <c r="AA407" s="143">
        <f t="shared" si="1109"/>
        <v>8.0049824285269522E-2</v>
      </c>
      <c r="AB407" s="27">
        <f t="shared" si="1110"/>
        <v>2120000</v>
      </c>
      <c r="AC407" s="28">
        <f t="shared" si="1111"/>
        <v>402800</v>
      </c>
      <c r="AD407" s="29">
        <f t="shared" si="1112"/>
        <v>2522800</v>
      </c>
      <c r="AE407" s="26">
        <v>1</v>
      </c>
      <c r="AF407" s="27">
        <v>2000000</v>
      </c>
      <c r="AG407" s="27">
        <v>2320000</v>
      </c>
      <c r="AH407" s="145"/>
      <c r="AI407" s="145"/>
      <c r="AJ407" s="143">
        <f t="shared" si="1080"/>
        <v>0.10475656017578482</v>
      </c>
      <c r="AK407" s="27">
        <f t="shared" si="1113"/>
        <v>2160000</v>
      </c>
      <c r="AL407" s="28">
        <f t="shared" si="1114"/>
        <v>410400</v>
      </c>
      <c r="AM407" s="30">
        <f t="shared" si="1115"/>
        <v>2570400</v>
      </c>
      <c r="AN407" s="26">
        <v>1</v>
      </c>
      <c r="AO407" s="27">
        <v>2000000</v>
      </c>
      <c r="AP407" s="27">
        <v>2400000</v>
      </c>
      <c r="AQ407" s="145"/>
      <c r="AR407" s="145"/>
      <c r="AS407" s="143">
        <f t="shared" si="1081"/>
        <v>0.12856486930664501</v>
      </c>
      <c r="AT407" s="27">
        <f t="shared" si="1116"/>
        <v>2200000</v>
      </c>
      <c r="AU407" s="28">
        <f t="shared" si="1117"/>
        <v>418000</v>
      </c>
      <c r="AV407" s="30">
        <f t="shared" si="1118"/>
        <v>2618000</v>
      </c>
      <c r="AW407" s="26">
        <v>1</v>
      </c>
      <c r="AX407" s="27">
        <v>2000000</v>
      </c>
      <c r="AY407" s="27">
        <v>2880000</v>
      </c>
      <c r="AZ407" s="145"/>
      <c r="BA407" s="145"/>
      <c r="BB407" s="143">
        <f t="shared" si="1082"/>
        <v>0.25502211780498435</v>
      </c>
      <c r="BC407" s="27">
        <f t="shared" si="1119"/>
        <v>2440000</v>
      </c>
      <c r="BD407" s="27">
        <f t="shared" si="1120"/>
        <v>463600</v>
      </c>
      <c r="BE407" s="27">
        <f t="shared" si="1121"/>
        <v>2903600</v>
      </c>
      <c r="BF407" s="26">
        <v>1</v>
      </c>
      <c r="BG407" s="27">
        <v>1600000</v>
      </c>
      <c r="BH407" s="27">
        <v>1760000</v>
      </c>
      <c r="BI407" s="145"/>
      <c r="BJ407" s="145"/>
      <c r="BK407" s="143">
        <f t="shared" si="1083"/>
        <v>6.7343502970147379E-2</v>
      </c>
      <c r="BL407" s="27">
        <f t="shared" si="1122"/>
        <v>1680000</v>
      </c>
      <c r="BM407" s="27">
        <f t="shared" si="1123"/>
        <v>319200</v>
      </c>
      <c r="BN407" s="28">
        <f t="shared" si="1124"/>
        <v>1999200</v>
      </c>
      <c r="BO407" s="26">
        <v>1</v>
      </c>
      <c r="BP407" s="27">
        <v>1600000</v>
      </c>
      <c r="BQ407" s="27">
        <v>1472000</v>
      </c>
      <c r="BR407" s="175"/>
      <c r="BS407" s="175"/>
      <c r="BT407" s="143">
        <f t="shared" si="1084"/>
        <v>5.892556509887896E-2</v>
      </c>
      <c r="BU407" s="27">
        <f t="shared" si="1125"/>
        <v>1536000</v>
      </c>
      <c r="BV407" s="28">
        <f t="shared" si="1126"/>
        <v>291840</v>
      </c>
      <c r="BW407" s="30">
        <f t="shared" si="1127"/>
        <v>1827840</v>
      </c>
      <c r="BX407" s="26">
        <v>1</v>
      </c>
      <c r="BY407" s="28">
        <v>1600000</v>
      </c>
      <c r="BZ407" s="28">
        <v>1472000</v>
      </c>
      <c r="CA407" s="156"/>
      <c r="CB407" s="156"/>
      <c r="CC407" s="177">
        <f t="shared" si="1085"/>
        <v>5.892556509887896E-2</v>
      </c>
      <c r="CD407" s="27">
        <f t="shared" si="1128"/>
        <v>1536000</v>
      </c>
      <c r="CE407" s="28">
        <f t="shared" si="1129"/>
        <v>291840</v>
      </c>
      <c r="CF407" s="29">
        <f t="shared" si="1130"/>
        <v>1827840</v>
      </c>
      <c r="CG407" s="31" t="s">
        <v>30</v>
      </c>
      <c r="CH407" s="32" t="s">
        <v>30</v>
      </c>
      <c r="CI407" s="32" t="s">
        <v>30</v>
      </c>
      <c r="CJ407" s="32" t="s">
        <v>30</v>
      </c>
      <c r="CK407" s="32" t="s">
        <v>30</v>
      </c>
      <c r="CL407" s="32" t="s">
        <v>30</v>
      </c>
      <c r="CM407" s="32" t="s">
        <v>30</v>
      </c>
      <c r="CN407" s="32" t="s">
        <v>30</v>
      </c>
      <c r="CO407" s="32" t="s">
        <v>30</v>
      </c>
      <c r="CP407" s="31" t="s">
        <v>30</v>
      </c>
      <c r="CQ407" s="32" t="s">
        <v>30</v>
      </c>
      <c r="CR407" s="32" t="s">
        <v>30</v>
      </c>
      <c r="CS407" s="32" t="s">
        <v>30</v>
      </c>
      <c r="CT407" s="32" t="s">
        <v>30</v>
      </c>
      <c r="CU407" s="32" t="s">
        <v>30</v>
      </c>
      <c r="CV407" s="32" t="s">
        <v>30</v>
      </c>
      <c r="CW407" s="32" t="s">
        <v>30</v>
      </c>
      <c r="CX407" s="34" t="s">
        <v>30</v>
      </c>
      <c r="CY407" s="31" t="s">
        <v>30</v>
      </c>
      <c r="CZ407" s="32" t="s">
        <v>30</v>
      </c>
      <c r="DA407" s="32" t="s">
        <v>30</v>
      </c>
      <c r="DB407" s="32" t="s">
        <v>30</v>
      </c>
      <c r="DC407" s="32" t="s">
        <v>30</v>
      </c>
      <c r="DD407" s="32" t="s">
        <v>30</v>
      </c>
      <c r="DE407" s="32" t="s">
        <v>30</v>
      </c>
      <c r="DF407" s="32" t="s">
        <v>30</v>
      </c>
      <c r="DG407" s="32" t="s">
        <v>30</v>
      </c>
      <c r="DH407" s="31" t="s">
        <v>30</v>
      </c>
      <c r="DI407" s="32" t="s">
        <v>30</v>
      </c>
      <c r="DJ407" s="32" t="s">
        <v>30</v>
      </c>
      <c r="DK407" s="32" t="s">
        <v>30</v>
      </c>
      <c r="DL407" s="32" t="s">
        <v>30</v>
      </c>
      <c r="DM407" s="32" t="s">
        <v>30</v>
      </c>
      <c r="DN407" s="32" t="s">
        <v>30</v>
      </c>
      <c r="DO407" s="33" t="s">
        <v>30</v>
      </c>
    </row>
    <row r="408" spans="1:119" ht="21" customHeight="1" x14ac:dyDescent="0.25">
      <c r="A408" s="66" t="s">
        <v>732</v>
      </c>
      <c r="B408" s="67" t="s">
        <v>668</v>
      </c>
      <c r="C408" s="68" t="s">
        <v>733</v>
      </c>
      <c r="D408" s="26">
        <v>1</v>
      </c>
      <c r="E408" s="27">
        <v>2000000</v>
      </c>
      <c r="F408" s="27">
        <v>2350000</v>
      </c>
      <c r="G408" s="148"/>
      <c r="H408" s="148"/>
      <c r="I408" s="143">
        <f t="shared" si="1103"/>
        <v>0.11378729812197316</v>
      </c>
      <c r="J408" s="27">
        <f t="shared" si="1079"/>
        <v>2175000</v>
      </c>
      <c r="K408" s="28">
        <f t="shared" si="1104"/>
        <v>413250</v>
      </c>
      <c r="L408" s="29">
        <f t="shared" si="1089"/>
        <v>2588250</v>
      </c>
      <c r="M408" s="26">
        <v>1</v>
      </c>
      <c r="N408" s="27">
        <v>2000000</v>
      </c>
      <c r="O408" s="27">
        <v>2400000</v>
      </c>
      <c r="P408" s="148"/>
      <c r="Q408" s="148"/>
      <c r="R408" s="143">
        <f t="shared" si="1105"/>
        <v>0.12856486930664501</v>
      </c>
      <c r="S408" s="27">
        <f t="shared" si="1106"/>
        <v>2200000</v>
      </c>
      <c r="T408" s="28">
        <f t="shared" si="1107"/>
        <v>418000</v>
      </c>
      <c r="U408" s="30">
        <f t="shared" si="1108"/>
        <v>2618000</v>
      </c>
      <c r="V408" s="26">
        <v>1</v>
      </c>
      <c r="W408" s="27">
        <v>2000000</v>
      </c>
      <c r="X408" s="27">
        <v>2240000</v>
      </c>
      <c r="Y408" s="145"/>
      <c r="Z408" s="145"/>
      <c r="AA408" s="143">
        <f t="shared" si="1109"/>
        <v>8.0049824285269522E-2</v>
      </c>
      <c r="AB408" s="27">
        <f t="shared" si="1110"/>
        <v>2120000</v>
      </c>
      <c r="AC408" s="28">
        <f t="shared" si="1111"/>
        <v>402800</v>
      </c>
      <c r="AD408" s="29">
        <f t="shared" si="1112"/>
        <v>2522800</v>
      </c>
      <c r="AE408" s="26">
        <v>1</v>
      </c>
      <c r="AF408" s="27">
        <v>2000000</v>
      </c>
      <c r="AG408" s="27">
        <v>2320000</v>
      </c>
      <c r="AH408" s="145"/>
      <c r="AI408" s="145"/>
      <c r="AJ408" s="143">
        <f t="shared" si="1080"/>
        <v>0.10475656017578482</v>
      </c>
      <c r="AK408" s="27">
        <f t="shared" si="1113"/>
        <v>2160000</v>
      </c>
      <c r="AL408" s="28">
        <f t="shared" si="1114"/>
        <v>410400</v>
      </c>
      <c r="AM408" s="30">
        <f t="shared" si="1115"/>
        <v>2570400</v>
      </c>
      <c r="AN408" s="26">
        <v>1</v>
      </c>
      <c r="AO408" s="27">
        <v>2000000</v>
      </c>
      <c r="AP408" s="27">
        <v>2400000</v>
      </c>
      <c r="AQ408" s="145"/>
      <c r="AR408" s="145"/>
      <c r="AS408" s="143">
        <f t="shared" si="1081"/>
        <v>0.12856486930664501</v>
      </c>
      <c r="AT408" s="27">
        <f t="shared" si="1116"/>
        <v>2200000</v>
      </c>
      <c r="AU408" s="28">
        <f t="shared" si="1117"/>
        <v>418000</v>
      </c>
      <c r="AV408" s="30">
        <f t="shared" si="1118"/>
        <v>2618000</v>
      </c>
      <c r="AW408" s="26">
        <v>1</v>
      </c>
      <c r="AX408" s="27">
        <v>2000000</v>
      </c>
      <c r="AY408" s="27">
        <v>2880000</v>
      </c>
      <c r="AZ408" s="145"/>
      <c r="BA408" s="145"/>
      <c r="BB408" s="143">
        <f t="shared" si="1082"/>
        <v>0.25502211780498435</v>
      </c>
      <c r="BC408" s="27">
        <f t="shared" si="1119"/>
        <v>2440000</v>
      </c>
      <c r="BD408" s="27">
        <f t="shared" si="1120"/>
        <v>463600</v>
      </c>
      <c r="BE408" s="27">
        <f t="shared" si="1121"/>
        <v>2903600</v>
      </c>
      <c r="BF408" s="26">
        <v>1</v>
      </c>
      <c r="BG408" s="27">
        <v>1600000</v>
      </c>
      <c r="BH408" s="27">
        <v>1760000</v>
      </c>
      <c r="BI408" s="145"/>
      <c r="BJ408" s="145"/>
      <c r="BK408" s="143">
        <f t="shared" si="1083"/>
        <v>6.7343502970147379E-2</v>
      </c>
      <c r="BL408" s="27">
        <f t="shared" si="1122"/>
        <v>1680000</v>
      </c>
      <c r="BM408" s="27">
        <f t="shared" si="1123"/>
        <v>319200</v>
      </c>
      <c r="BN408" s="28">
        <f t="shared" si="1124"/>
        <v>1999200</v>
      </c>
      <c r="BO408" s="26">
        <v>1</v>
      </c>
      <c r="BP408" s="27">
        <v>1600000</v>
      </c>
      <c r="BQ408" s="27">
        <v>1472000</v>
      </c>
      <c r="BR408" s="175"/>
      <c r="BS408" s="175"/>
      <c r="BT408" s="143">
        <f t="shared" si="1084"/>
        <v>5.892556509887896E-2</v>
      </c>
      <c r="BU408" s="27">
        <f t="shared" si="1125"/>
        <v>1536000</v>
      </c>
      <c r="BV408" s="28">
        <f t="shared" si="1126"/>
        <v>291840</v>
      </c>
      <c r="BW408" s="30">
        <f t="shared" si="1127"/>
        <v>1827840</v>
      </c>
      <c r="BX408" s="26">
        <v>1</v>
      </c>
      <c r="BY408" s="28">
        <v>1600000</v>
      </c>
      <c r="BZ408" s="28">
        <v>1472000</v>
      </c>
      <c r="CA408" s="156"/>
      <c r="CB408" s="156"/>
      <c r="CC408" s="177">
        <f t="shared" si="1085"/>
        <v>5.892556509887896E-2</v>
      </c>
      <c r="CD408" s="27">
        <f t="shared" si="1128"/>
        <v>1536000</v>
      </c>
      <c r="CE408" s="28">
        <f t="shared" si="1129"/>
        <v>291840</v>
      </c>
      <c r="CF408" s="29">
        <f t="shared" si="1130"/>
        <v>1827840</v>
      </c>
      <c r="CG408" s="31" t="s">
        <v>30</v>
      </c>
      <c r="CH408" s="32" t="s">
        <v>30</v>
      </c>
      <c r="CI408" s="32" t="s">
        <v>30</v>
      </c>
      <c r="CJ408" s="32" t="s">
        <v>30</v>
      </c>
      <c r="CK408" s="32" t="s">
        <v>30</v>
      </c>
      <c r="CL408" s="32" t="s">
        <v>30</v>
      </c>
      <c r="CM408" s="32" t="s">
        <v>30</v>
      </c>
      <c r="CN408" s="32" t="s">
        <v>30</v>
      </c>
      <c r="CO408" s="32" t="s">
        <v>30</v>
      </c>
      <c r="CP408" s="31" t="s">
        <v>30</v>
      </c>
      <c r="CQ408" s="32" t="s">
        <v>30</v>
      </c>
      <c r="CR408" s="32" t="s">
        <v>30</v>
      </c>
      <c r="CS408" s="32" t="s">
        <v>30</v>
      </c>
      <c r="CT408" s="32" t="s">
        <v>30</v>
      </c>
      <c r="CU408" s="32" t="s">
        <v>30</v>
      </c>
      <c r="CV408" s="32" t="s">
        <v>30</v>
      </c>
      <c r="CW408" s="32" t="s">
        <v>30</v>
      </c>
      <c r="CX408" s="34" t="s">
        <v>30</v>
      </c>
      <c r="CY408" s="31" t="s">
        <v>30</v>
      </c>
      <c r="CZ408" s="32" t="s">
        <v>30</v>
      </c>
      <c r="DA408" s="32" t="s">
        <v>30</v>
      </c>
      <c r="DB408" s="32" t="s">
        <v>30</v>
      </c>
      <c r="DC408" s="32" t="s">
        <v>30</v>
      </c>
      <c r="DD408" s="32" t="s">
        <v>30</v>
      </c>
      <c r="DE408" s="32" t="s">
        <v>30</v>
      </c>
      <c r="DF408" s="32" t="s">
        <v>30</v>
      </c>
      <c r="DG408" s="32" t="s">
        <v>30</v>
      </c>
      <c r="DH408" s="31" t="s">
        <v>30</v>
      </c>
      <c r="DI408" s="32" t="s">
        <v>30</v>
      </c>
      <c r="DJ408" s="32" t="s">
        <v>30</v>
      </c>
      <c r="DK408" s="32" t="s">
        <v>30</v>
      </c>
      <c r="DL408" s="32" t="s">
        <v>30</v>
      </c>
      <c r="DM408" s="32" t="s">
        <v>30</v>
      </c>
      <c r="DN408" s="32" t="s">
        <v>30</v>
      </c>
      <c r="DO408" s="33" t="s">
        <v>30</v>
      </c>
    </row>
    <row r="409" spans="1:119" ht="21" customHeight="1" x14ac:dyDescent="0.25">
      <c r="A409" s="66" t="s">
        <v>734</v>
      </c>
      <c r="B409" s="67" t="s">
        <v>668</v>
      </c>
      <c r="C409" s="68" t="s">
        <v>735</v>
      </c>
      <c r="D409" s="26">
        <v>1</v>
      </c>
      <c r="E409" s="27">
        <v>1800000</v>
      </c>
      <c r="F409" s="27">
        <v>2120000</v>
      </c>
      <c r="G409" s="148"/>
      <c r="H409" s="148"/>
      <c r="I409" s="143">
        <f t="shared" si="1103"/>
        <v>0.11544600509168122</v>
      </c>
      <c r="J409" s="27">
        <f t="shared" si="1079"/>
        <v>1960000</v>
      </c>
      <c r="K409" s="28">
        <f t="shared" si="1104"/>
        <v>372400</v>
      </c>
      <c r="L409" s="29">
        <f t="shared" si="1089"/>
        <v>2332400</v>
      </c>
      <c r="M409" s="26">
        <v>1</v>
      </c>
      <c r="N409" s="27">
        <v>1800000</v>
      </c>
      <c r="O409" s="27">
        <v>2160000</v>
      </c>
      <c r="P409" s="148"/>
      <c r="Q409" s="148"/>
      <c r="R409" s="143">
        <f t="shared" si="1105"/>
        <v>0.12856486930664501</v>
      </c>
      <c r="S409" s="27">
        <f t="shared" si="1106"/>
        <v>1980000</v>
      </c>
      <c r="T409" s="28">
        <f t="shared" si="1107"/>
        <v>376200</v>
      </c>
      <c r="U409" s="30">
        <f t="shared" si="1108"/>
        <v>2356200</v>
      </c>
      <c r="V409" s="26">
        <v>1</v>
      </c>
      <c r="W409" s="27">
        <v>1800000</v>
      </c>
      <c r="X409" s="27">
        <v>2016000</v>
      </c>
      <c r="Y409" s="145"/>
      <c r="Z409" s="145"/>
      <c r="AA409" s="143">
        <f t="shared" si="1109"/>
        <v>8.0049824285269536E-2</v>
      </c>
      <c r="AB409" s="27">
        <f t="shared" si="1110"/>
        <v>1908000</v>
      </c>
      <c r="AC409" s="28">
        <f t="shared" si="1111"/>
        <v>362520</v>
      </c>
      <c r="AD409" s="29">
        <f t="shared" si="1112"/>
        <v>2270520</v>
      </c>
      <c r="AE409" s="26">
        <v>1</v>
      </c>
      <c r="AF409" s="27">
        <v>1800000</v>
      </c>
      <c r="AG409" s="27">
        <v>2088000</v>
      </c>
      <c r="AH409" s="145"/>
      <c r="AI409" s="145"/>
      <c r="AJ409" s="143">
        <f t="shared" si="1080"/>
        <v>0.10475656017578482</v>
      </c>
      <c r="AK409" s="27">
        <f t="shared" si="1113"/>
        <v>1944000</v>
      </c>
      <c r="AL409" s="28">
        <f t="shared" si="1114"/>
        <v>369360</v>
      </c>
      <c r="AM409" s="30">
        <f t="shared" si="1115"/>
        <v>2313360</v>
      </c>
      <c r="AN409" s="26">
        <v>1</v>
      </c>
      <c r="AO409" s="27">
        <v>1800000</v>
      </c>
      <c r="AP409" s="27">
        <v>2160000</v>
      </c>
      <c r="AQ409" s="145"/>
      <c r="AR409" s="145"/>
      <c r="AS409" s="143">
        <f t="shared" si="1081"/>
        <v>0.12856486930664501</v>
      </c>
      <c r="AT409" s="27">
        <f t="shared" si="1116"/>
        <v>1980000</v>
      </c>
      <c r="AU409" s="28">
        <f t="shared" si="1117"/>
        <v>376200</v>
      </c>
      <c r="AV409" s="30">
        <f t="shared" si="1118"/>
        <v>2356200</v>
      </c>
      <c r="AW409" s="26">
        <v>1</v>
      </c>
      <c r="AX409" s="27">
        <v>1800000</v>
      </c>
      <c r="AY409" s="27">
        <v>2592000</v>
      </c>
      <c r="AZ409" s="145"/>
      <c r="BA409" s="145"/>
      <c r="BB409" s="143">
        <f t="shared" si="1082"/>
        <v>0.25502211780498435</v>
      </c>
      <c r="BC409" s="27">
        <f t="shared" si="1119"/>
        <v>2196000</v>
      </c>
      <c r="BD409" s="27">
        <f t="shared" si="1120"/>
        <v>417240</v>
      </c>
      <c r="BE409" s="27">
        <f t="shared" si="1121"/>
        <v>2613240</v>
      </c>
      <c r="BF409" s="26">
        <v>1</v>
      </c>
      <c r="BG409" s="27">
        <v>1440000</v>
      </c>
      <c r="BH409" s="27">
        <v>1584000</v>
      </c>
      <c r="BI409" s="145"/>
      <c r="BJ409" s="145"/>
      <c r="BK409" s="143">
        <f t="shared" si="1083"/>
        <v>6.7343502970147379E-2</v>
      </c>
      <c r="BL409" s="27">
        <f t="shared" si="1122"/>
        <v>1512000</v>
      </c>
      <c r="BM409" s="27">
        <f t="shared" si="1123"/>
        <v>287280</v>
      </c>
      <c r="BN409" s="28">
        <f t="shared" si="1124"/>
        <v>1799280</v>
      </c>
      <c r="BO409" s="26">
        <v>1</v>
      </c>
      <c r="BP409" s="27">
        <v>1440000</v>
      </c>
      <c r="BQ409" s="27">
        <v>1324800</v>
      </c>
      <c r="BR409" s="175"/>
      <c r="BS409" s="175"/>
      <c r="BT409" s="143">
        <f t="shared" si="1084"/>
        <v>5.892556509887896E-2</v>
      </c>
      <c r="BU409" s="27">
        <f t="shared" si="1125"/>
        <v>1382400</v>
      </c>
      <c r="BV409" s="28">
        <f t="shared" si="1126"/>
        <v>262656</v>
      </c>
      <c r="BW409" s="30">
        <f t="shared" si="1127"/>
        <v>1645056</v>
      </c>
      <c r="BX409" s="26">
        <v>1</v>
      </c>
      <c r="BY409" s="28">
        <v>1440000</v>
      </c>
      <c r="BZ409" s="28">
        <v>1324800</v>
      </c>
      <c r="CA409" s="156"/>
      <c r="CB409" s="156"/>
      <c r="CC409" s="177">
        <f t="shared" si="1085"/>
        <v>5.892556509887896E-2</v>
      </c>
      <c r="CD409" s="27">
        <f t="shared" si="1128"/>
        <v>1382400</v>
      </c>
      <c r="CE409" s="28">
        <f t="shared" si="1129"/>
        <v>262656</v>
      </c>
      <c r="CF409" s="29">
        <f t="shared" si="1130"/>
        <v>1645056</v>
      </c>
      <c r="CG409" s="26">
        <v>1</v>
      </c>
      <c r="CH409" s="27">
        <v>1152000</v>
      </c>
      <c r="CI409" s="27">
        <v>1036800</v>
      </c>
      <c r="CJ409" s="148"/>
      <c r="CK409" s="148"/>
      <c r="CL409" s="143">
        <f t="shared" ref="CL409:CL420" si="1131">+STDEVA(CH409:CI409)/AVERAGE(CH409:CI409)</f>
        <v>7.4432292756478696E-2</v>
      </c>
      <c r="CM409" s="27">
        <f t="shared" ref="CM409:CM420" si="1132">+AVERAGE(CH409:CJ409)</f>
        <v>1094400</v>
      </c>
      <c r="CN409" s="27">
        <f t="shared" ref="CN409:CN420" si="1133">+CM409*19%</f>
        <v>207936</v>
      </c>
      <c r="CO409" s="28">
        <f t="shared" ref="CO409:CO420" si="1134">+CN409+CM409</f>
        <v>1302336</v>
      </c>
      <c r="CP409" s="26">
        <v>1</v>
      </c>
      <c r="CQ409" s="27">
        <v>1152000</v>
      </c>
      <c r="CR409" s="27">
        <v>1036800</v>
      </c>
      <c r="CS409" s="148"/>
      <c r="CT409" s="148"/>
      <c r="CU409" s="143">
        <f t="shared" si="1086"/>
        <v>7.4432292756478696E-2</v>
      </c>
      <c r="CV409" s="27">
        <f t="shared" ref="CV409:CV420" si="1135">+AVERAGE(CQ409:CS409)</f>
        <v>1094400</v>
      </c>
      <c r="CW409" s="28">
        <f t="shared" ref="CW409:CW420" si="1136">+CV409*19%</f>
        <v>207936</v>
      </c>
      <c r="CX409" s="29">
        <f t="shared" ref="CX409:CX420" si="1137">+CW409+CV409</f>
        <v>1302336</v>
      </c>
      <c r="CY409" s="26">
        <v>1</v>
      </c>
      <c r="CZ409" s="27">
        <v>1152000</v>
      </c>
      <c r="DA409" s="27">
        <v>1059840</v>
      </c>
      <c r="DB409" s="133"/>
      <c r="DC409" s="133"/>
      <c r="DD409" s="143">
        <f t="shared" si="1087"/>
        <v>5.892556509887896E-2</v>
      </c>
      <c r="DE409" s="27">
        <f t="shared" ref="DE409:DE420" si="1138">+AVERAGE(CZ409:DB409)</f>
        <v>1105920</v>
      </c>
      <c r="DF409" s="27">
        <f t="shared" ref="DF409:DF420" si="1139">+DE409*19%</f>
        <v>210124.79999999999</v>
      </c>
      <c r="DG409" s="28">
        <f t="shared" ref="DG409:DG420" si="1140">+DF409+DE409</f>
        <v>1316044.8</v>
      </c>
      <c r="DH409" s="26">
        <v>1</v>
      </c>
      <c r="DI409" s="28">
        <v>1152000</v>
      </c>
      <c r="DJ409" s="28">
        <v>1036800</v>
      </c>
      <c r="DK409" s="182"/>
      <c r="DL409" s="177">
        <f t="shared" si="1088"/>
        <v>7.4432292756478696E-2</v>
      </c>
      <c r="DM409" s="28">
        <f t="shared" ref="DM409:DM420" si="1141">+AVERAGE(DI409:DK409)</f>
        <v>1094400</v>
      </c>
      <c r="DN409" s="28">
        <f t="shared" ref="DN409:DN420" si="1142">DM409*19%</f>
        <v>207936</v>
      </c>
      <c r="DO409" s="30">
        <f t="shared" ref="DO409:DO420" si="1143">+DM409+DN409</f>
        <v>1302336</v>
      </c>
    </row>
    <row r="410" spans="1:119" ht="21" customHeight="1" x14ac:dyDescent="0.25">
      <c r="A410" s="66" t="s">
        <v>736</v>
      </c>
      <c r="B410" s="67" t="s">
        <v>668</v>
      </c>
      <c r="C410" s="68" t="s">
        <v>737</v>
      </c>
      <c r="D410" s="26">
        <v>1</v>
      </c>
      <c r="E410" s="27">
        <v>200000</v>
      </c>
      <c r="F410" s="27">
        <v>280000</v>
      </c>
      <c r="G410" s="148"/>
      <c r="H410" s="148"/>
      <c r="I410" s="143">
        <f t="shared" si="1103"/>
        <v>0.23570226039551584</v>
      </c>
      <c r="J410" s="27">
        <f t="shared" si="1079"/>
        <v>240000</v>
      </c>
      <c r="K410" s="28">
        <f t="shared" si="1104"/>
        <v>45600</v>
      </c>
      <c r="L410" s="29">
        <f t="shared" si="1089"/>
        <v>285600</v>
      </c>
      <c r="M410" s="26">
        <v>1</v>
      </c>
      <c r="N410" s="27">
        <v>200000</v>
      </c>
      <c r="O410" s="27">
        <v>240000</v>
      </c>
      <c r="P410" s="148"/>
      <c r="Q410" s="148"/>
      <c r="R410" s="143">
        <f t="shared" si="1105"/>
        <v>0.12856486930664501</v>
      </c>
      <c r="S410" s="27">
        <f t="shared" si="1106"/>
        <v>220000</v>
      </c>
      <c r="T410" s="28">
        <f t="shared" si="1107"/>
        <v>41800</v>
      </c>
      <c r="U410" s="30">
        <f t="shared" si="1108"/>
        <v>261800</v>
      </c>
      <c r="V410" s="26">
        <v>1</v>
      </c>
      <c r="W410" s="27">
        <v>200000</v>
      </c>
      <c r="X410" s="27">
        <v>224000</v>
      </c>
      <c r="Y410" s="145"/>
      <c r="Z410" s="145"/>
      <c r="AA410" s="143">
        <f t="shared" si="1109"/>
        <v>8.0049824285269522E-2</v>
      </c>
      <c r="AB410" s="27">
        <f t="shared" si="1110"/>
        <v>212000</v>
      </c>
      <c r="AC410" s="28">
        <f t="shared" si="1111"/>
        <v>40280</v>
      </c>
      <c r="AD410" s="29">
        <f t="shared" si="1112"/>
        <v>252280</v>
      </c>
      <c r="AE410" s="26">
        <v>1</v>
      </c>
      <c r="AF410" s="27">
        <v>200000</v>
      </c>
      <c r="AG410" s="27">
        <v>232000</v>
      </c>
      <c r="AH410" s="145"/>
      <c r="AI410" s="145"/>
      <c r="AJ410" s="143">
        <f t="shared" si="1080"/>
        <v>0.10475656017578482</v>
      </c>
      <c r="AK410" s="27">
        <f t="shared" si="1113"/>
        <v>216000</v>
      </c>
      <c r="AL410" s="28">
        <f t="shared" si="1114"/>
        <v>41040</v>
      </c>
      <c r="AM410" s="30">
        <f t="shared" si="1115"/>
        <v>257040</v>
      </c>
      <c r="AN410" s="26">
        <v>1</v>
      </c>
      <c r="AO410" s="27">
        <v>200000</v>
      </c>
      <c r="AP410" s="27">
        <v>240000</v>
      </c>
      <c r="AQ410" s="145"/>
      <c r="AR410" s="145"/>
      <c r="AS410" s="143">
        <f t="shared" si="1081"/>
        <v>0.12856486930664501</v>
      </c>
      <c r="AT410" s="27">
        <f t="shared" si="1116"/>
        <v>220000</v>
      </c>
      <c r="AU410" s="28">
        <f t="shared" si="1117"/>
        <v>41800</v>
      </c>
      <c r="AV410" s="30">
        <f t="shared" si="1118"/>
        <v>261800</v>
      </c>
      <c r="AW410" s="26">
        <v>1</v>
      </c>
      <c r="AX410" s="27">
        <v>200000</v>
      </c>
      <c r="AY410" s="27">
        <v>288000</v>
      </c>
      <c r="AZ410" s="145"/>
      <c r="BA410" s="145"/>
      <c r="BB410" s="143">
        <f t="shared" si="1082"/>
        <v>0.25502211780498435</v>
      </c>
      <c r="BC410" s="27">
        <f t="shared" si="1119"/>
        <v>244000</v>
      </c>
      <c r="BD410" s="27">
        <f t="shared" si="1120"/>
        <v>46360</v>
      </c>
      <c r="BE410" s="27">
        <f t="shared" si="1121"/>
        <v>290360</v>
      </c>
      <c r="BF410" s="26">
        <v>1</v>
      </c>
      <c r="BG410" s="27">
        <v>160000</v>
      </c>
      <c r="BH410" s="27">
        <v>176000</v>
      </c>
      <c r="BI410" s="145"/>
      <c r="BJ410" s="145"/>
      <c r="BK410" s="143">
        <f t="shared" si="1083"/>
        <v>6.7343502970147393E-2</v>
      </c>
      <c r="BL410" s="27">
        <f t="shared" si="1122"/>
        <v>168000</v>
      </c>
      <c r="BM410" s="27">
        <f t="shared" si="1123"/>
        <v>31920</v>
      </c>
      <c r="BN410" s="28">
        <f t="shared" si="1124"/>
        <v>199920</v>
      </c>
      <c r="BO410" s="26">
        <v>1</v>
      </c>
      <c r="BP410" s="27">
        <v>160000</v>
      </c>
      <c r="BQ410" s="27">
        <v>147200</v>
      </c>
      <c r="BR410" s="175"/>
      <c r="BS410" s="175"/>
      <c r="BT410" s="143">
        <f t="shared" si="1084"/>
        <v>5.892556509887896E-2</v>
      </c>
      <c r="BU410" s="27">
        <f t="shared" si="1125"/>
        <v>153600</v>
      </c>
      <c r="BV410" s="28">
        <f t="shared" si="1126"/>
        <v>29184</v>
      </c>
      <c r="BW410" s="30">
        <f t="shared" si="1127"/>
        <v>182784</v>
      </c>
      <c r="BX410" s="26">
        <v>1</v>
      </c>
      <c r="BY410" s="28">
        <v>160000</v>
      </c>
      <c r="BZ410" s="28">
        <v>147200</v>
      </c>
      <c r="CA410" s="156"/>
      <c r="CB410" s="156"/>
      <c r="CC410" s="177">
        <f t="shared" si="1085"/>
        <v>5.892556509887896E-2</v>
      </c>
      <c r="CD410" s="27">
        <f t="shared" si="1128"/>
        <v>153600</v>
      </c>
      <c r="CE410" s="28">
        <f t="shared" si="1129"/>
        <v>29184</v>
      </c>
      <c r="CF410" s="29">
        <f t="shared" si="1130"/>
        <v>182784</v>
      </c>
      <c r="CG410" s="26">
        <v>1</v>
      </c>
      <c r="CH410" s="27">
        <v>128000</v>
      </c>
      <c r="CI410" s="27">
        <v>115200</v>
      </c>
      <c r="CJ410" s="148"/>
      <c r="CK410" s="148"/>
      <c r="CL410" s="143">
        <f t="shared" si="1131"/>
        <v>7.4432292756478696E-2</v>
      </c>
      <c r="CM410" s="27">
        <f t="shared" si="1132"/>
        <v>121600</v>
      </c>
      <c r="CN410" s="27">
        <f t="shared" si="1133"/>
        <v>23104</v>
      </c>
      <c r="CO410" s="28">
        <f t="shared" si="1134"/>
        <v>144704</v>
      </c>
      <c r="CP410" s="26">
        <v>1</v>
      </c>
      <c r="CQ410" s="27">
        <v>128000</v>
      </c>
      <c r="CR410" s="27">
        <v>115200</v>
      </c>
      <c r="CS410" s="148"/>
      <c r="CT410" s="148"/>
      <c r="CU410" s="143">
        <f t="shared" si="1086"/>
        <v>7.4432292756478696E-2</v>
      </c>
      <c r="CV410" s="27">
        <f t="shared" si="1135"/>
        <v>121600</v>
      </c>
      <c r="CW410" s="28">
        <f t="shared" si="1136"/>
        <v>23104</v>
      </c>
      <c r="CX410" s="29">
        <f t="shared" si="1137"/>
        <v>144704</v>
      </c>
      <c r="CY410" s="26">
        <v>1</v>
      </c>
      <c r="CZ410" s="27">
        <v>128000</v>
      </c>
      <c r="DA410" s="27">
        <v>117760</v>
      </c>
      <c r="DB410" s="133"/>
      <c r="DC410" s="133"/>
      <c r="DD410" s="143">
        <f t="shared" si="1087"/>
        <v>5.892556509887896E-2</v>
      </c>
      <c r="DE410" s="27">
        <f t="shared" si="1138"/>
        <v>122880</v>
      </c>
      <c r="DF410" s="27">
        <f t="shared" si="1139"/>
        <v>23347.200000000001</v>
      </c>
      <c r="DG410" s="28">
        <f t="shared" si="1140"/>
        <v>146227.20000000001</v>
      </c>
      <c r="DH410" s="26">
        <v>1</v>
      </c>
      <c r="DI410" s="28">
        <v>128000</v>
      </c>
      <c r="DJ410" s="28">
        <v>115200</v>
      </c>
      <c r="DK410" s="182"/>
      <c r="DL410" s="177">
        <f t="shared" si="1088"/>
        <v>7.4432292756478696E-2</v>
      </c>
      <c r="DM410" s="28">
        <f t="shared" si="1141"/>
        <v>121600</v>
      </c>
      <c r="DN410" s="28">
        <f t="shared" si="1142"/>
        <v>23104</v>
      </c>
      <c r="DO410" s="30">
        <f t="shared" si="1143"/>
        <v>144704</v>
      </c>
    </row>
    <row r="411" spans="1:119" ht="21" customHeight="1" x14ac:dyDescent="0.25">
      <c r="A411" s="66" t="s">
        <v>738</v>
      </c>
      <c r="B411" s="67" t="s">
        <v>668</v>
      </c>
      <c r="C411" s="68" t="s">
        <v>739</v>
      </c>
      <c r="D411" s="26">
        <v>1</v>
      </c>
      <c r="E411" s="27">
        <v>600000</v>
      </c>
      <c r="F411" s="27">
        <v>740000</v>
      </c>
      <c r="G411" s="148"/>
      <c r="H411" s="148"/>
      <c r="I411" s="143">
        <f t="shared" si="1103"/>
        <v>0.14775365577032334</v>
      </c>
      <c r="J411" s="27">
        <f t="shared" si="1079"/>
        <v>670000</v>
      </c>
      <c r="K411" s="28">
        <f t="shared" si="1104"/>
        <v>127300</v>
      </c>
      <c r="L411" s="29">
        <f t="shared" si="1089"/>
        <v>797300</v>
      </c>
      <c r="M411" s="26">
        <v>1</v>
      </c>
      <c r="N411" s="27">
        <v>600000</v>
      </c>
      <c r="O411" s="27">
        <v>720000</v>
      </c>
      <c r="P411" s="148"/>
      <c r="Q411" s="148"/>
      <c r="R411" s="143">
        <f t="shared" si="1105"/>
        <v>0.12856486930664499</v>
      </c>
      <c r="S411" s="27">
        <f t="shared" si="1106"/>
        <v>660000</v>
      </c>
      <c r="T411" s="28">
        <f t="shared" si="1107"/>
        <v>125400</v>
      </c>
      <c r="U411" s="30">
        <f t="shared" si="1108"/>
        <v>785400</v>
      </c>
      <c r="V411" s="26">
        <v>1</v>
      </c>
      <c r="W411" s="27">
        <v>600000</v>
      </c>
      <c r="X411" s="27">
        <v>672000</v>
      </c>
      <c r="Y411" s="145"/>
      <c r="Z411" s="145"/>
      <c r="AA411" s="143">
        <f t="shared" si="1109"/>
        <v>8.0049824285269522E-2</v>
      </c>
      <c r="AB411" s="27">
        <f t="shared" si="1110"/>
        <v>636000</v>
      </c>
      <c r="AC411" s="28">
        <f t="shared" si="1111"/>
        <v>120840</v>
      </c>
      <c r="AD411" s="29">
        <f t="shared" si="1112"/>
        <v>756840</v>
      </c>
      <c r="AE411" s="26">
        <v>1</v>
      </c>
      <c r="AF411" s="27">
        <v>600000</v>
      </c>
      <c r="AG411" s="27">
        <v>696000</v>
      </c>
      <c r="AH411" s="145"/>
      <c r="AI411" s="145"/>
      <c r="AJ411" s="143">
        <f t="shared" si="1080"/>
        <v>0.10475656017578482</v>
      </c>
      <c r="AK411" s="27">
        <f t="shared" si="1113"/>
        <v>648000</v>
      </c>
      <c r="AL411" s="28">
        <f t="shared" si="1114"/>
        <v>123120</v>
      </c>
      <c r="AM411" s="30">
        <f t="shared" si="1115"/>
        <v>771120</v>
      </c>
      <c r="AN411" s="26">
        <v>1</v>
      </c>
      <c r="AO411" s="27">
        <v>600000</v>
      </c>
      <c r="AP411" s="27">
        <v>720000</v>
      </c>
      <c r="AQ411" s="145"/>
      <c r="AR411" s="145"/>
      <c r="AS411" s="143">
        <f t="shared" si="1081"/>
        <v>0.12856486930664499</v>
      </c>
      <c r="AT411" s="27">
        <f t="shared" si="1116"/>
        <v>660000</v>
      </c>
      <c r="AU411" s="28">
        <f t="shared" si="1117"/>
        <v>125400</v>
      </c>
      <c r="AV411" s="30">
        <f t="shared" si="1118"/>
        <v>785400</v>
      </c>
      <c r="AW411" s="26">
        <v>1</v>
      </c>
      <c r="AX411" s="27">
        <v>600000</v>
      </c>
      <c r="AY411" s="27">
        <v>864000</v>
      </c>
      <c r="AZ411" s="145"/>
      <c r="BA411" s="145"/>
      <c r="BB411" s="143">
        <f t="shared" si="1082"/>
        <v>0.25502211780498435</v>
      </c>
      <c r="BC411" s="27">
        <f t="shared" si="1119"/>
        <v>732000</v>
      </c>
      <c r="BD411" s="27">
        <f t="shared" si="1120"/>
        <v>139080</v>
      </c>
      <c r="BE411" s="27">
        <f t="shared" si="1121"/>
        <v>871080</v>
      </c>
      <c r="BF411" s="26">
        <v>1</v>
      </c>
      <c r="BG411" s="27">
        <v>480000</v>
      </c>
      <c r="BH411" s="27">
        <v>528000</v>
      </c>
      <c r="BI411" s="145"/>
      <c r="BJ411" s="145"/>
      <c r="BK411" s="143">
        <f t="shared" si="1083"/>
        <v>6.7343502970147379E-2</v>
      </c>
      <c r="BL411" s="27">
        <f t="shared" si="1122"/>
        <v>504000</v>
      </c>
      <c r="BM411" s="27">
        <f t="shared" si="1123"/>
        <v>95760</v>
      </c>
      <c r="BN411" s="28">
        <f t="shared" si="1124"/>
        <v>599760</v>
      </c>
      <c r="BO411" s="26">
        <v>1</v>
      </c>
      <c r="BP411" s="27">
        <v>480000</v>
      </c>
      <c r="BQ411" s="27">
        <v>441600</v>
      </c>
      <c r="BR411" s="175"/>
      <c r="BS411" s="175"/>
      <c r="BT411" s="143">
        <f t="shared" si="1084"/>
        <v>5.892556509887896E-2</v>
      </c>
      <c r="BU411" s="27">
        <f t="shared" si="1125"/>
        <v>460800</v>
      </c>
      <c r="BV411" s="28">
        <f t="shared" si="1126"/>
        <v>87552</v>
      </c>
      <c r="BW411" s="30">
        <f t="shared" si="1127"/>
        <v>548352</v>
      </c>
      <c r="BX411" s="26">
        <v>1</v>
      </c>
      <c r="BY411" s="28">
        <v>480000</v>
      </c>
      <c r="BZ411" s="28">
        <v>441600</v>
      </c>
      <c r="CA411" s="156"/>
      <c r="CB411" s="156"/>
      <c r="CC411" s="177">
        <f t="shared" si="1085"/>
        <v>5.892556509887896E-2</v>
      </c>
      <c r="CD411" s="27">
        <f t="shared" si="1128"/>
        <v>460800</v>
      </c>
      <c r="CE411" s="28">
        <f t="shared" si="1129"/>
        <v>87552</v>
      </c>
      <c r="CF411" s="29">
        <f t="shared" si="1130"/>
        <v>548352</v>
      </c>
      <c r="CG411" s="26">
        <v>1</v>
      </c>
      <c r="CH411" s="27">
        <v>384000</v>
      </c>
      <c r="CI411" s="27">
        <v>345600</v>
      </c>
      <c r="CJ411" s="148"/>
      <c r="CK411" s="148"/>
      <c r="CL411" s="143">
        <f t="shared" si="1131"/>
        <v>7.4432292756478696E-2</v>
      </c>
      <c r="CM411" s="27">
        <f t="shared" si="1132"/>
        <v>364800</v>
      </c>
      <c r="CN411" s="27">
        <f t="shared" si="1133"/>
        <v>69312</v>
      </c>
      <c r="CO411" s="28">
        <f t="shared" si="1134"/>
        <v>434112</v>
      </c>
      <c r="CP411" s="26">
        <v>1</v>
      </c>
      <c r="CQ411" s="27">
        <v>384000</v>
      </c>
      <c r="CR411" s="27">
        <v>345600</v>
      </c>
      <c r="CS411" s="148"/>
      <c r="CT411" s="148"/>
      <c r="CU411" s="143">
        <f t="shared" si="1086"/>
        <v>7.4432292756478696E-2</v>
      </c>
      <c r="CV411" s="27">
        <f t="shared" si="1135"/>
        <v>364800</v>
      </c>
      <c r="CW411" s="28">
        <f t="shared" si="1136"/>
        <v>69312</v>
      </c>
      <c r="CX411" s="29">
        <f t="shared" si="1137"/>
        <v>434112</v>
      </c>
      <c r="CY411" s="26">
        <v>1</v>
      </c>
      <c r="CZ411" s="27">
        <v>384000</v>
      </c>
      <c r="DA411" s="27">
        <v>353280</v>
      </c>
      <c r="DB411" s="133"/>
      <c r="DC411" s="133"/>
      <c r="DD411" s="143">
        <f t="shared" si="1087"/>
        <v>5.892556509887896E-2</v>
      </c>
      <c r="DE411" s="27">
        <f t="shared" si="1138"/>
        <v>368640</v>
      </c>
      <c r="DF411" s="27">
        <f t="shared" si="1139"/>
        <v>70041.600000000006</v>
      </c>
      <c r="DG411" s="28">
        <f t="shared" si="1140"/>
        <v>438681.59999999998</v>
      </c>
      <c r="DH411" s="26">
        <v>1</v>
      </c>
      <c r="DI411" s="28">
        <v>384000</v>
      </c>
      <c r="DJ411" s="28">
        <v>345600</v>
      </c>
      <c r="DK411" s="182"/>
      <c r="DL411" s="177">
        <f t="shared" si="1088"/>
        <v>7.4432292756478696E-2</v>
      </c>
      <c r="DM411" s="28">
        <f t="shared" si="1141"/>
        <v>364800</v>
      </c>
      <c r="DN411" s="28">
        <f t="shared" si="1142"/>
        <v>69312</v>
      </c>
      <c r="DO411" s="30">
        <f t="shared" si="1143"/>
        <v>434112</v>
      </c>
    </row>
    <row r="412" spans="1:119" ht="21" customHeight="1" x14ac:dyDescent="0.25">
      <c r="A412" s="66" t="s">
        <v>740</v>
      </c>
      <c r="B412" s="67" t="s">
        <v>668</v>
      </c>
      <c r="C412" s="68" t="s">
        <v>741</v>
      </c>
      <c r="D412" s="26">
        <v>1</v>
      </c>
      <c r="E412" s="27">
        <v>8900000</v>
      </c>
      <c r="F412" s="27">
        <v>10285000</v>
      </c>
      <c r="G412" s="148"/>
      <c r="H412" s="148"/>
      <c r="I412" s="143">
        <f t="shared" si="1103"/>
        <v>0.10209464601963704</v>
      </c>
      <c r="J412" s="27">
        <f t="shared" si="1079"/>
        <v>9592500</v>
      </c>
      <c r="K412" s="28">
        <f t="shared" si="1104"/>
        <v>1822575</v>
      </c>
      <c r="L412" s="29">
        <f t="shared" si="1089"/>
        <v>11415075</v>
      </c>
      <c r="M412" s="26">
        <v>1</v>
      </c>
      <c r="N412" s="27">
        <v>8900000</v>
      </c>
      <c r="O412" s="27">
        <v>10680000</v>
      </c>
      <c r="P412" s="148"/>
      <c r="Q412" s="148"/>
      <c r="R412" s="143">
        <f t="shared" si="1105"/>
        <v>0.12856486930664499</v>
      </c>
      <c r="S412" s="27">
        <f t="shared" si="1106"/>
        <v>9790000</v>
      </c>
      <c r="T412" s="28">
        <f t="shared" si="1107"/>
        <v>1860100</v>
      </c>
      <c r="U412" s="30">
        <f t="shared" si="1108"/>
        <v>11650100</v>
      </c>
      <c r="V412" s="26">
        <v>1</v>
      </c>
      <c r="W412" s="27">
        <v>8900000</v>
      </c>
      <c r="X412" s="27">
        <v>9968000</v>
      </c>
      <c r="Y412" s="145"/>
      <c r="Z412" s="145"/>
      <c r="AA412" s="143">
        <f t="shared" si="1109"/>
        <v>8.0049824285269536E-2</v>
      </c>
      <c r="AB412" s="27">
        <f t="shared" si="1110"/>
        <v>9434000</v>
      </c>
      <c r="AC412" s="28">
        <f t="shared" si="1111"/>
        <v>1792460</v>
      </c>
      <c r="AD412" s="29">
        <f t="shared" si="1112"/>
        <v>11226460</v>
      </c>
      <c r="AE412" s="26">
        <v>1</v>
      </c>
      <c r="AF412" s="27">
        <v>8900000</v>
      </c>
      <c r="AG412" s="27">
        <v>10324000</v>
      </c>
      <c r="AH412" s="145"/>
      <c r="AI412" s="145"/>
      <c r="AJ412" s="143">
        <f t="shared" si="1080"/>
        <v>0.10475656017578483</v>
      </c>
      <c r="AK412" s="27">
        <f t="shared" si="1113"/>
        <v>9612000</v>
      </c>
      <c r="AL412" s="28">
        <f t="shared" si="1114"/>
        <v>1826280</v>
      </c>
      <c r="AM412" s="30">
        <f t="shared" si="1115"/>
        <v>11438280</v>
      </c>
      <c r="AN412" s="26">
        <v>1</v>
      </c>
      <c r="AO412" s="27">
        <v>8900000</v>
      </c>
      <c r="AP412" s="27">
        <v>10680000</v>
      </c>
      <c r="AQ412" s="145"/>
      <c r="AR412" s="145"/>
      <c r="AS412" s="143">
        <f t="shared" si="1081"/>
        <v>0.12856486930664499</v>
      </c>
      <c r="AT412" s="27">
        <f t="shared" si="1116"/>
        <v>9790000</v>
      </c>
      <c r="AU412" s="28">
        <f t="shared" si="1117"/>
        <v>1860100</v>
      </c>
      <c r="AV412" s="30">
        <f t="shared" si="1118"/>
        <v>11650100</v>
      </c>
      <c r="AW412" s="26">
        <v>1</v>
      </c>
      <c r="AX412" s="27">
        <v>8900000</v>
      </c>
      <c r="AY412" s="27">
        <v>12816000</v>
      </c>
      <c r="AZ412" s="145"/>
      <c r="BA412" s="145"/>
      <c r="BB412" s="143">
        <f t="shared" si="1082"/>
        <v>0.25502211780498435</v>
      </c>
      <c r="BC412" s="27">
        <f t="shared" si="1119"/>
        <v>10858000</v>
      </c>
      <c r="BD412" s="27">
        <f t="shared" si="1120"/>
        <v>2063020</v>
      </c>
      <c r="BE412" s="27">
        <f t="shared" si="1121"/>
        <v>12921020</v>
      </c>
      <c r="BF412" s="26">
        <v>1</v>
      </c>
      <c r="BG412" s="27">
        <v>7120000</v>
      </c>
      <c r="BH412" s="27">
        <v>7832000</v>
      </c>
      <c r="BI412" s="145"/>
      <c r="BJ412" s="145"/>
      <c r="BK412" s="143">
        <f t="shared" si="1083"/>
        <v>6.7343502970147393E-2</v>
      </c>
      <c r="BL412" s="27">
        <f t="shared" si="1122"/>
        <v>7476000</v>
      </c>
      <c r="BM412" s="27">
        <f t="shared" si="1123"/>
        <v>1420440</v>
      </c>
      <c r="BN412" s="28">
        <f t="shared" si="1124"/>
        <v>8896440</v>
      </c>
      <c r="BO412" s="26">
        <v>1</v>
      </c>
      <c r="BP412" s="27">
        <v>7120000</v>
      </c>
      <c r="BQ412" s="27">
        <v>6550400</v>
      </c>
      <c r="BR412" s="175"/>
      <c r="BS412" s="175"/>
      <c r="BT412" s="143">
        <f t="shared" si="1084"/>
        <v>5.8925565098878967E-2</v>
      </c>
      <c r="BU412" s="27">
        <f t="shared" si="1125"/>
        <v>6835200</v>
      </c>
      <c r="BV412" s="28">
        <f t="shared" si="1126"/>
        <v>1298688</v>
      </c>
      <c r="BW412" s="30">
        <f t="shared" si="1127"/>
        <v>8133888</v>
      </c>
      <c r="BX412" s="26">
        <v>1</v>
      </c>
      <c r="BY412" s="28">
        <v>7120000</v>
      </c>
      <c r="BZ412" s="28">
        <v>6550400</v>
      </c>
      <c r="CA412" s="156"/>
      <c r="CB412" s="156"/>
      <c r="CC412" s="177">
        <f t="shared" si="1085"/>
        <v>5.8925565098878967E-2</v>
      </c>
      <c r="CD412" s="27">
        <f t="shared" si="1128"/>
        <v>6835200</v>
      </c>
      <c r="CE412" s="28">
        <f t="shared" si="1129"/>
        <v>1298688</v>
      </c>
      <c r="CF412" s="29">
        <f t="shared" si="1130"/>
        <v>8133888</v>
      </c>
      <c r="CG412" s="26">
        <v>1</v>
      </c>
      <c r="CH412" s="27">
        <v>5696000</v>
      </c>
      <c r="CI412" s="27">
        <v>5126400</v>
      </c>
      <c r="CJ412" s="148"/>
      <c r="CK412" s="148"/>
      <c r="CL412" s="143">
        <f t="shared" si="1131"/>
        <v>7.4432292756478696E-2</v>
      </c>
      <c r="CM412" s="27">
        <f t="shared" si="1132"/>
        <v>5411200</v>
      </c>
      <c r="CN412" s="27">
        <f t="shared" si="1133"/>
        <v>1028128</v>
      </c>
      <c r="CO412" s="28">
        <f t="shared" si="1134"/>
        <v>6439328</v>
      </c>
      <c r="CP412" s="26">
        <v>1</v>
      </c>
      <c r="CQ412" s="27">
        <v>5696000</v>
      </c>
      <c r="CR412" s="27">
        <v>5126400</v>
      </c>
      <c r="CS412" s="148"/>
      <c r="CT412" s="148"/>
      <c r="CU412" s="143">
        <f t="shared" si="1086"/>
        <v>7.4432292756478696E-2</v>
      </c>
      <c r="CV412" s="27">
        <f t="shared" si="1135"/>
        <v>5411200</v>
      </c>
      <c r="CW412" s="28">
        <f t="shared" si="1136"/>
        <v>1028128</v>
      </c>
      <c r="CX412" s="29">
        <f t="shared" si="1137"/>
        <v>6439328</v>
      </c>
      <c r="CY412" s="26">
        <v>1</v>
      </c>
      <c r="CZ412" s="27">
        <v>5696000</v>
      </c>
      <c r="DA412" s="27">
        <v>5240320</v>
      </c>
      <c r="DB412" s="133"/>
      <c r="DC412" s="133"/>
      <c r="DD412" s="143">
        <f t="shared" si="1087"/>
        <v>5.892556509887896E-2</v>
      </c>
      <c r="DE412" s="27">
        <f t="shared" si="1138"/>
        <v>5468160</v>
      </c>
      <c r="DF412" s="27">
        <f t="shared" si="1139"/>
        <v>1038950.4</v>
      </c>
      <c r="DG412" s="28">
        <f t="shared" si="1140"/>
        <v>6507110.4000000004</v>
      </c>
      <c r="DH412" s="26">
        <v>1</v>
      </c>
      <c r="DI412" s="28">
        <v>5696000</v>
      </c>
      <c r="DJ412" s="28">
        <v>5126400</v>
      </c>
      <c r="DK412" s="182"/>
      <c r="DL412" s="177">
        <f t="shared" si="1088"/>
        <v>7.4432292756478696E-2</v>
      </c>
      <c r="DM412" s="28">
        <f t="shared" si="1141"/>
        <v>5411200</v>
      </c>
      <c r="DN412" s="28">
        <f t="shared" si="1142"/>
        <v>1028128</v>
      </c>
      <c r="DO412" s="30">
        <f t="shared" si="1143"/>
        <v>6439328</v>
      </c>
    </row>
    <row r="413" spans="1:119" ht="21" customHeight="1" x14ac:dyDescent="0.25">
      <c r="A413" s="66" t="s">
        <v>742</v>
      </c>
      <c r="B413" s="67" t="s">
        <v>668</v>
      </c>
      <c r="C413" s="68" t="s">
        <v>743</v>
      </c>
      <c r="D413" s="26">
        <v>1</v>
      </c>
      <c r="E413" s="27">
        <v>5500000</v>
      </c>
      <c r="F413" s="27">
        <v>6375000</v>
      </c>
      <c r="G413" s="148"/>
      <c r="H413" s="148"/>
      <c r="I413" s="143">
        <f t="shared" si="1103"/>
        <v>0.10420520985907016</v>
      </c>
      <c r="J413" s="27">
        <f t="shared" si="1079"/>
        <v>5937500</v>
      </c>
      <c r="K413" s="28">
        <f t="shared" si="1104"/>
        <v>1128125</v>
      </c>
      <c r="L413" s="29">
        <f t="shared" si="1089"/>
        <v>7065625</v>
      </c>
      <c r="M413" s="26">
        <v>1</v>
      </c>
      <c r="N413" s="27">
        <v>5500000</v>
      </c>
      <c r="O413" s="27">
        <v>6600000</v>
      </c>
      <c r="P413" s="148"/>
      <c r="Q413" s="148"/>
      <c r="R413" s="143">
        <f t="shared" si="1105"/>
        <v>0.12856486930664499</v>
      </c>
      <c r="S413" s="27">
        <f t="shared" si="1106"/>
        <v>6050000</v>
      </c>
      <c r="T413" s="28">
        <f t="shared" si="1107"/>
        <v>1149500</v>
      </c>
      <c r="U413" s="30">
        <f t="shared" si="1108"/>
        <v>7199500</v>
      </c>
      <c r="V413" s="26">
        <v>1</v>
      </c>
      <c r="W413" s="27">
        <v>5500000</v>
      </c>
      <c r="X413" s="27">
        <v>6160000</v>
      </c>
      <c r="Y413" s="145"/>
      <c r="Z413" s="145"/>
      <c r="AA413" s="143">
        <f t="shared" si="1109"/>
        <v>8.0049824285269536E-2</v>
      </c>
      <c r="AB413" s="27">
        <f t="shared" si="1110"/>
        <v>5830000</v>
      </c>
      <c r="AC413" s="28">
        <f t="shared" si="1111"/>
        <v>1107700</v>
      </c>
      <c r="AD413" s="29">
        <f t="shared" si="1112"/>
        <v>6937700</v>
      </c>
      <c r="AE413" s="26">
        <v>1</v>
      </c>
      <c r="AF413" s="27">
        <v>5500000</v>
      </c>
      <c r="AG413" s="27">
        <v>6380000</v>
      </c>
      <c r="AH413" s="145"/>
      <c r="AI413" s="145"/>
      <c r="AJ413" s="143">
        <f t="shared" si="1080"/>
        <v>0.10475656017578482</v>
      </c>
      <c r="AK413" s="27">
        <f t="shared" si="1113"/>
        <v>5940000</v>
      </c>
      <c r="AL413" s="28">
        <f t="shared" si="1114"/>
        <v>1128600</v>
      </c>
      <c r="AM413" s="30">
        <f t="shared" si="1115"/>
        <v>7068600</v>
      </c>
      <c r="AN413" s="26">
        <v>1</v>
      </c>
      <c r="AO413" s="27">
        <v>5500000</v>
      </c>
      <c r="AP413" s="27">
        <v>6600000</v>
      </c>
      <c r="AQ413" s="145"/>
      <c r="AR413" s="145"/>
      <c r="AS413" s="143">
        <f t="shared" si="1081"/>
        <v>0.12856486930664499</v>
      </c>
      <c r="AT413" s="27">
        <f t="shared" si="1116"/>
        <v>6050000</v>
      </c>
      <c r="AU413" s="28">
        <f t="shared" si="1117"/>
        <v>1149500</v>
      </c>
      <c r="AV413" s="30">
        <f t="shared" si="1118"/>
        <v>7199500</v>
      </c>
      <c r="AW413" s="26">
        <v>1</v>
      </c>
      <c r="AX413" s="27">
        <v>5500000</v>
      </c>
      <c r="AY413" s="27">
        <v>7920000</v>
      </c>
      <c r="AZ413" s="145"/>
      <c r="BA413" s="145"/>
      <c r="BB413" s="143">
        <f t="shared" si="1082"/>
        <v>0.25502211780498435</v>
      </c>
      <c r="BC413" s="27">
        <f t="shared" si="1119"/>
        <v>6710000</v>
      </c>
      <c r="BD413" s="27">
        <f t="shared" si="1120"/>
        <v>1274900</v>
      </c>
      <c r="BE413" s="27">
        <f t="shared" si="1121"/>
        <v>7984900</v>
      </c>
      <c r="BF413" s="26">
        <v>1</v>
      </c>
      <c r="BG413" s="27">
        <v>4400000</v>
      </c>
      <c r="BH413" s="27">
        <v>4840000</v>
      </c>
      <c r="BI413" s="145"/>
      <c r="BJ413" s="145"/>
      <c r="BK413" s="143">
        <f t="shared" si="1083"/>
        <v>6.7343502970147379E-2</v>
      </c>
      <c r="BL413" s="27">
        <f t="shared" si="1122"/>
        <v>4620000</v>
      </c>
      <c r="BM413" s="27">
        <f t="shared" si="1123"/>
        <v>877800</v>
      </c>
      <c r="BN413" s="28">
        <f t="shared" si="1124"/>
        <v>5497800</v>
      </c>
      <c r="BO413" s="26">
        <v>1</v>
      </c>
      <c r="BP413" s="27">
        <v>4400000</v>
      </c>
      <c r="BQ413" s="27">
        <v>4048000</v>
      </c>
      <c r="BR413" s="175"/>
      <c r="BS413" s="175"/>
      <c r="BT413" s="143">
        <f t="shared" si="1084"/>
        <v>5.892556509887896E-2</v>
      </c>
      <c r="BU413" s="27">
        <f t="shared" si="1125"/>
        <v>4224000</v>
      </c>
      <c r="BV413" s="28">
        <f t="shared" si="1126"/>
        <v>802560</v>
      </c>
      <c r="BW413" s="30">
        <f t="shared" si="1127"/>
        <v>5026560</v>
      </c>
      <c r="BX413" s="26">
        <v>1</v>
      </c>
      <c r="BY413" s="28">
        <v>4400000</v>
      </c>
      <c r="BZ413" s="28">
        <v>4048000</v>
      </c>
      <c r="CA413" s="156"/>
      <c r="CB413" s="156"/>
      <c r="CC413" s="177">
        <f t="shared" si="1085"/>
        <v>5.892556509887896E-2</v>
      </c>
      <c r="CD413" s="27">
        <f t="shared" si="1128"/>
        <v>4224000</v>
      </c>
      <c r="CE413" s="28">
        <f t="shared" si="1129"/>
        <v>802560</v>
      </c>
      <c r="CF413" s="29">
        <f t="shared" si="1130"/>
        <v>5026560</v>
      </c>
      <c r="CG413" s="26">
        <v>1</v>
      </c>
      <c r="CH413" s="27">
        <v>3520000</v>
      </c>
      <c r="CI413" s="27">
        <v>3168000</v>
      </c>
      <c r="CJ413" s="148"/>
      <c r="CK413" s="148"/>
      <c r="CL413" s="143">
        <f t="shared" si="1131"/>
        <v>7.4432292756478682E-2</v>
      </c>
      <c r="CM413" s="27">
        <f t="shared" si="1132"/>
        <v>3344000</v>
      </c>
      <c r="CN413" s="27">
        <f t="shared" si="1133"/>
        <v>635360</v>
      </c>
      <c r="CO413" s="28">
        <f t="shared" si="1134"/>
        <v>3979360</v>
      </c>
      <c r="CP413" s="26">
        <v>1</v>
      </c>
      <c r="CQ413" s="27">
        <v>3520000</v>
      </c>
      <c r="CR413" s="27">
        <v>3168000</v>
      </c>
      <c r="CS413" s="148"/>
      <c r="CT413" s="148"/>
      <c r="CU413" s="143">
        <f t="shared" si="1086"/>
        <v>7.4432292756478682E-2</v>
      </c>
      <c r="CV413" s="27">
        <f t="shared" si="1135"/>
        <v>3344000</v>
      </c>
      <c r="CW413" s="28">
        <f t="shared" si="1136"/>
        <v>635360</v>
      </c>
      <c r="CX413" s="29">
        <f t="shared" si="1137"/>
        <v>3979360</v>
      </c>
      <c r="CY413" s="26">
        <v>1</v>
      </c>
      <c r="CZ413" s="27">
        <v>3520000</v>
      </c>
      <c r="DA413" s="27">
        <v>3238400</v>
      </c>
      <c r="DB413" s="133"/>
      <c r="DC413" s="133"/>
      <c r="DD413" s="143">
        <f t="shared" si="1087"/>
        <v>5.892556509887896E-2</v>
      </c>
      <c r="DE413" s="27">
        <f t="shared" si="1138"/>
        <v>3379200</v>
      </c>
      <c r="DF413" s="27">
        <f t="shared" si="1139"/>
        <v>642048</v>
      </c>
      <c r="DG413" s="28">
        <f t="shared" si="1140"/>
        <v>4021248</v>
      </c>
      <c r="DH413" s="26">
        <v>1</v>
      </c>
      <c r="DI413" s="28">
        <v>3520000</v>
      </c>
      <c r="DJ413" s="28">
        <v>3168000</v>
      </c>
      <c r="DK413" s="182"/>
      <c r="DL413" s="177">
        <f t="shared" si="1088"/>
        <v>7.4432292756478682E-2</v>
      </c>
      <c r="DM413" s="28">
        <f t="shared" si="1141"/>
        <v>3344000</v>
      </c>
      <c r="DN413" s="28">
        <f t="shared" si="1142"/>
        <v>635360</v>
      </c>
      <c r="DO413" s="30">
        <f t="shared" si="1143"/>
        <v>3979360</v>
      </c>
    </row>
    <row r="414" spans="1:119" ht="21" customHeight="1" x14ac:dyDescent="0.25">
      <c r="A414" s="66" t="s">
        <v>744</v>
      </c>
      <c r="B414" s="67" t="s">
        <v>668</v>
      </c>
      <c r="C414" s="68" t="s">
        <v>745</v>
      </c>
      <c r="D414" s="26">
        <v>1</v>
      </c>
      <c r="E414" s="27">
        <v>1000000</v>
      </c>
      <c r="F414" s="27">
        <v>1200000</v>
      </c>
      <c r="G414" s="148"/>
      <c r="H414" s="148"/>
      <c r="I414" s="143">
        <f t="shared" si="1103"/>
        <v>0.12856486930664501</v>
      </c>
      <c r="J414" s="27">
        <f t="shared" si="1079"/>
        <v>1100000</v>
      </c>
      <c r="K414" s="28">
        <f t="shared" si="1104"/>
        <v>209000</v>
      </c>
      <c r="L414" s="29">
        <f t="shared" si="1089"/>
        <v>1309000</v>
      </c>
      <c r="M414" s="26">
        <v>1</v>
      </c>
      <c r="N414" s="27">
        <v>1000000</v>
      </c>
      <c r="O414" s="27">
        <v>1200000</v>
      </c>
      <c r="P414" s="148"/>
      <c r="Q414" s="148"/>
      <c r="R414" s="143">
        <f t="shared" si="1105"/>
        <v>0.12856486930664501</v>
      </c>
      <c r="S414" s="27">
        <f t="shared" si="1106"/>
        <v>1100000</v>
      </c>
      <c r="T414" s="28">
        <f t="shared" si="1107"/>
        <v>209000</v>
      </c>
      <c r="U414" s="30">
        <f t="shared" si="1108"/>
        <v>1309000</v>
      </c>
      <c r="V414" s="26">
        <v>1</v>
      </c>
      <c r="W414" s="27">
        <v>1000000</v>
      </c>
      <c r="X414" s="27">
        <v>1120000</v>
      </c>
      <c r="Y414" s="145"/>
      <c r="Z414" s="145"/>
      <c r="AA414" s="143">
        <f t="shared" si="1109"/>
        <v>8.0049824285269522E-2</v>
      </c>
      <c r="AB414" s="27">
        <f t="shared" si="1110"/>
        <v>1060000</v>
      </c>
      <c r="AC414" s="28">
        <f t="shared" si="1111"/>
        <v>201400</v>
      </c>
      <c r="AD414" s="29">
        <f t="shared" si="1112"/>
        <v>1261400</v>
      </c>
      <c r="AE414" s="26">
        <v>1</v>
      </c>
      <c r="AF414" s="27">
        <v>1000000</v>
      </c>
      <c r="AG414" s="27">
        <v>1160000</v>
      </c>
      <c r="AH414" s="145"/>
      <c r="AI414" s="145"/>
      <c r="AJ414" s="143">
        <f t="shared" si="1080"/>
        <v>0.10475656017578482</v>
      </c>
      <c r="AK414" s="27">
        <f t="shared" si="1113"/>
        <v>1080000</v>
      </c>
      <c r="AL414" s="28">
        <f t="shared" si="1114"/>
        <v>205200</v>
      </c>
      <c r="AM414" s="30">
        <f t="shared" si="1115"/>
        <v>1285200</v>
      </c>
      <c r="AN414" s="26">
        <v>1</v>
      </c>
      <c r="AO414" s="27">
        <v>1000000</v>
      </c>
      <c r="AP414" s="27">
        <v>1200000</v>
      </c>
      <c r="AQ414" s="145"/>
      <c r="AR414" s="145"/>
      <c r="AS414" s="143">
        <f t="shared" si="1081"/>
        <v>0.12856486930664501</v>
      </c>
      <c r="AT414" s="27">
        <f t="shared" si="1116"/>
        <v>1100000</v>
      </c>
      <c r="AU414" s="28">
        <f t="shared" si="1117"/>
        <v>209000</v>
      </c>
      <c r="AV414" s="30">
        <f t="shared" si="1118"/>
        <v>1309000</v>
      </c>
      <c r="AW414" s="26">
        <v>1</v>
      </c>
      <c r="AX414" s="27">
        <v>1000000</v>
      </c>
      <c r="AY414" s="27">
        <v>1440000</v>
      </c>
      <c r="AZ414" s="145"/>
      <c r="BA414" s="145"/>
      <c r="BB414" s="143">
        <f t="shared" si="1082"/>
        <v>0.25502211780498435</v>
      </c>
      <c r="BC414" s="27">
        <f t="shared" si="1119"/>
        <v>1220000</v>
      </c>
      <c r="BD414" s="27">
        <f t="shared" si="1120"/>
        <v>231800</v>
      </c>
      <c r="BE414" s="27">
        <f t="shared" si="1121"/>
        <v>1451800</v>
      </c>
      <c r="BF414" s="26">
        <v>1</v>
      </c>
      <c r="BG414" s="27">
        <v>800000</v>
      </c>
      <c r="BH414" s="27">
        <v>880000</v>
      </c>
      <c r="BI414" s="145"/>
      <c r="BJ414" s="145"/>
      <c r="BK414" s="143">
        <f t="shared" si="1083"/>
        <v>6.7343502970147379E-2</v>
      </c>
      <c r="BL414" s="27">
        <f t="shared" si="1122"/>
        <v>840000</v>
      </c>
      <c r="BM414" s="27">
        <f t="shared" si="1123"/>
        <v>159600</v>
      </c>
      <c r="BN414" s="28">
        <f t="shared" si="1124"/>
        <v>999600</v>
      </c>
      <c r="BO414" s="26">
        <v>1</v>
      </c>
      <c r="BP414" s="27">
        <v>800000</v>
      </c>
      <c r="BQ414" s="27">
        <v>736000</v>
      </c>
      <c r="BR414" s="175"/>
      <c r="BS414" s="175"/>
      <c r="BT414" s="143">
        <f t="shared" si="1084"/>
        <v>5.892556509887896E-2</v>
      </c>
      <c r="BU414" s="27">
        <f t="shared" si="1125"/>
        <v>768000</v>
      </c>
      <c r="BV414" s="28">
        <f t="shared" si="1126"/>
        <v>145920</v>
      </c>
      <c r="BW414" s="30">
        <f t="shared" si="1127"/>
        <v>913920</v>
      </c>
      <c r="BX414" s="26">
        <v>1</v>
      </c>
      <c r="BY414" s="28">
        <v>800000</v>
      </c>
      <c r="BZ414" s="28">
        <v>736000</v>
      </c>
      <c r="CA414" s="156"/>
      <c r="CB414" s="156"/>
      <c r="CC414" s="177">
        <f t="shared" si="1085"/>
        <v>5.892556509887896E-2</v>
      </c>
      <c r="CD414" s="27">
        <f t="shared" si="1128"/>
        <v>768000</v>
      </c>
      <c r="CE414" s="28">
        <f t="shared" si="1129"/>
        <v>145920</v>
      </c>
      <c r="CF414" s="29">
        <f t="shared" si="1130"/>
        <v>913920</v>
      </c>
      <c r="CG414" s="26">
        <v>1</v>
      </c>
      <c r="CH414" s="27">
        <v>640000</v>
      </c>
      <c r="CI414" s="27">
        <v>576000</v>
      </c>
      <c r="CJ414" s="148"/>
      <c r="CK414" s="148"/>
      <c r="CL414" s="143">
        <f t="shared" si="1131"/>
        <v>7.4432292756478696E-2</v>
      </c>
      <c r="CM414" s="27">
        <f t="shared" si="1132"/>
        <v>608000</v>
      </c>
      <c r="CN414" s="27">
        <f t="shared" si="1133"/>
        <v>115520</v>
      </c>
      <c r="CO414" s="28">
        <f t="shared" si="1134"/>
        <v>723520</v>
      </c>
      <c r="CP414" s="26">
        <v>1</v>
      </c>
      <c r="CQ414" s="27">
        <v>640000</v>
      </c>
      <c r="CR414" s="27">
        <v>576000</v>
      </c>
      <c r="CS414" s="148"/>
      <c r="CT414" s="148"/>
      <c r="CU414" s="143">
        <f t="shared" si="1086"/>
        <v>7.4432292756478696E-2</v>
      </c>
      <c r="CV414" s="27">
        <f t="shared" si="1135"/>
        <v>608000</v>
      </c>
      <c r="CW414" s="28">
        <f t="shared" si="1136"/>
        <v>115520</v>
      </c>
      <c r="CX414" s="29">
        <f t="shared" si="1137"/>
        <v>723520</v>
      </c>
      <c r="CY414" s="26">
        <v>1</v>
      </c>
      <c r="CZ414" s="27">
        <v>640000</v>
      </c>
      <c r="DA414" s="27">
        <v>588800</v>
      </c>
      <c r="DB414" s="133"/>
      <c r="DC414" s="133"/>
      <c r="DD414" s="143">
        <f t="shared" si="1087"/>
        <v>5.892556509887896E-2</v>
      </c>
      <c r="DE414" s="27">
        <f t="shared" si="1138"/>
        <v>614400</v>
      </c>
      <c r="DF414" s="27">
        <f t="shared" si="1139"/>
        <v>116736</v>
      </c>
      <c r="DG414" s="28">
        <f t="shared" si="1140"/>
        <v>731136</v>
      </c>
      <c r="DH414" s="26">
        <v>1</v>
      </c>
      <c r="DI414" s="28">
        <v>640000</v>
      </c>
      <c r="DJ414" s="28">
        <v>576000</v>
      </c>
      <c r="DK414" s="182"/>
      <c r="DL414" s="177">
        <f t="shared" si="1088"/>
        <v>7.4432292756478696E-2</v>
      </c>
      <c r="DM414" s="28">
        <f t="shared" si="1141"/>
        <v>608000</v>
      </c>
      <c r="DN414" s="28">
        <f t="shared" si="1142"/>
        <v>115520</v>
      </c>
      <c r="DO414" s="30">
        <f t="shared" si="1143"/>
        <v>723520</v>
      </c>
    </row>
    <row r="415" spans="1:119" ht="21" customHeight="1" x14ac:dyDescent="0.25">
      <c r="A415" s="66" t="s">
        <v>746</v>
      </c>
      <c r="B415" s="67" t="s">
        <v>668</v>
      </c>
      <c r="C415" s="68" t="s">
        <v>747</v>
      </c>
      <c r="D415" s="26">
        <v>1</v>
      </c>
      <c r="E415" s="27">
        <v>2500000</v>
      </c>
      <c r="F415" s="27">
        <v>2925000</v>
      </c>
      <c r="G415" s="148"/>
      <c r="H415" s="148"/>
      <c r="I415" s="143">
        <f t="shared" si="1103"/>
        <v>0.1107909242412102</v>
      </c>
      <c r="J415" s="27">
        <f t="shared" si="1079"/>
        <v>2712500</v>
      </c>
      <c r="K415" s="28">
        <f t="shared" si="1104"/>
        <v>515375</v>
      </c>
      <c r="L415" s="29">
        <f t="shared" si="1089"/>
        <v>3227875</v>
      </c>
      <c r="M415" s="26">
        <v>1</v>
      </c>
      <c r="N415" s="27">
        <v>2500000</v>
      </c>
      <c r="O415" s="27">
        <v>3000000</v>
      </c>
      <c r="P415" s="148"/>
      <c r="Q415" s="148"/>
      <c r="R415" s="143">
        <f t="shared" si="1105"/>
        <v>0.12856486930664499</v>
      </c>
      <c r="S415" s="27">
        <f t="shared" si="1106"/>
        <v>2750000</v>
      </c>
      <c r="T415" s="28">
        <f t="shared" si="1107"/>
        <v>522500</v>
      </c>
      <c r="U415" s="30">
        <f t="shared" si="1108"/>
        <v>3272500</v>
      </c>
      <c r="V415" s="26">
        <v>1</v>
      </c>
      <c r="W415" s="27">
        <v>2500000</v>
      </c>
      <c r="X415" s="27">
        <v>2800000</v>
      </c>
      <c r="Y415" s="145"/>
      <c r="Z415" s="145"/>
      <c r="AA415" s="143">
        <f t="shared" si="1109"/>
        <v>8.0049824285269522E-2</v>
      </c>
      <c r="AB415" s="27">
        <f t="shared" si="1110"/>
        <v>2650000</v>
      </c>
      <c r="AC415" s="28">
        <f t="shared" si="1111"/>
        <v>503500</v>
      </c>
      <c r="AD415" s="29">
        <f t="shared" si="1112"/>
        <v>3153500</v>
      </c>
      <c r="AE415" s="26">
        <v>1</v>
      </c>
      <c r="AF415" s="27">
        <v>2500000</v>
      </c>
      <c r="AG415" s="27">
        <v>2900000</v>
      </c>
      <c r="AH415" s="145"/>
      <c r="AI415" s="145"/>
      <c r="AJ415" s="143">
        <f t="shared" si="1080"/>
        <v>0.10475656017578483</v>
      </c>
      <c r="AK415" s="27">
        <f t="shared" si="1113"/>
        <v>2700000</v>
      </c>
      <c r="AL415" s="28">
        <f t="shared" si="1114"/>
        <v>513000</v>
      </c>
      <c r="AM415" s="30">
        <f t="shared" si="1115"/>
        <v>3213000</v>
      </c>
      <c r="AN415" s="26">
        <v>1</v>
      </c>
      <c r="AO415" s="27">
        <v>2500000</v>
      </c>
      <c r="AP415" s="27">
        <v>3000000</v>
      </c>
      <c r="AQ415" s="145"/>
      <c r="AR415" s="145"/>
      <c r="AS415" s="143">
        <f t="shared" si="1081"/>
        <v>0.12856486930664499</v>
      </c>
      <c r="AT415" s="27">
        <f t="shared" si="1116"/>
        <v>2750000</v>
      </c>
      <c r="AU415" s="28">
        <f t="shared" si="1117"/>
        <v>522500</v>
      </c>
      <c r="AV415" s="30">
        <f t="shared" si="1118"/>
        <v>3272500</v>
      </c>
      <c r="AW415" s="26">
        <v>1</v>
      </c>
      <c r="AX415" s="27">
        <v>2500000</v>
      </c>
      <c r="AY415" s="27">
        <v>3600000</v>
      </c>
      <c r="AZ415" s="145"/>
      <c r="BA415" s="145"/>
      <c r="BB415" s="143">
        <f t="shared" si="1082"/>
        <v>0.25502211780498435</v>
      </c>
      <c r="BC415" s="27">
        <f t="shared" si="1119"/>
        <v>3050000</v>
      </c>
      <c r="BD415" s="27">
        <f t="shared" si="1120"/>
        <v>579500</v>
      </c>
      <c r="BE415" s="27">
        <f t="shared" si="1121"/>
        <v>3629500</v>
      </c>
      <c r="BF415" s="26">
        <v>1</v>
      </c>
      <c r="BG415" s="27">
        <v>2000000</v>
      </c>
      <c r="BH415" s="27">
        <v>2200000</v>
      </c>
      <c r="BI415" s="145"/>
      <c r="BJ415" s="145"/>
      <c r="BK415" s="143">
        <f t="shared" si="1083"/>
        <v>6.7343502970147393E-2</v>
      </c>
      <c r="BL415" s="27">
        <f t="shared" si="1122"/>
        <v>2100000</v>
      </c>
      <c r="BM415" s="27">
        <f t="shared" si="1123"/>
        <v>399000</v>
      </c>
      <c r="BN415" s="28">
        <f t="shared" si="1124"/>
        <v>2499000</v>
      </c>
      <c r="BO415" s="26">
        <v>1</v>
      </c>
      <c r="BP415" s="27">
        <v>2000000</v>
      </c>
      <c r="BQ415" s="27">
        <v>1840000</v>
      </c>
      <c r="BR415" s="175"/>
      <c r="BS415" s="175"/>
      <c r="BT415" s="143">
        <f t="shared" si="1084"/>
        <v>5.892556509887896E-2</v>
      </c>
      <c r="BU415" s="27">
        <f t="shared" si="1125"/>
        <v>1920000</v>
      </c>
      <c r="BV415" s="28">
        <f t="shared" si="1126"/>
        <v>364800</v>
      </c>
      <c r="BW415" s="30">
        <f t="shared" si="1127"/>
        <v>2284800</v>
      </c>
      <c r="BX415" s="26">
        <v>1</v>
      </c>
      <c r="BY415" s="28">
        <v>2000000</v>
      </c>
      <c r="BZ415" s="28">
        <v>1840000</v>
      </c>
      <c r="CA415" s="156"/>
      <c r="CB415" s="156"/>
      <c r="CC415" s="177">
        <f t="shared" si="1085"/>
        <v>5.892556509887896E-2</v>
      </c>
      <c r="CD415" s="27">
        <f t="shared" si="1128"/>
        <v>1920000</v>
      </c>
      <c r="CE415" s="28">
        <f t="shared" si="1129"/>
        <v>364800</v>
      </c>
      <c r="CF415" s="29">
        <f t="shared" si="1130"/>
        <v>2284800</v>
      </c>
      <c r="CG415" s="26">
        <v>1</v>
      </c>
      <c r="CH415" s="27">
        <v>1600000</v>
      </c>
      <c r="CI415" s="27">
        <v>1440000</v>
      </c>
      <c r="CJ415" s="148"/>
      <c r="CK415" s="148"/>
      <c r="CL415" s="143">
        <f t="shared" si="1131"/>
        <v>7.4432292756478682E-2</v>
      </c>
      <c r="CM415" s="27">
        <f t="shared" si="1132"/>
        <v>1520000</v>
      </c>
      <c r="CN415" s="27">
        <f t="shared" si="1133"/>
        <v>288800</v>
      </c>
      <c r="CO415" s="28">
        <f t="shared" si="1134"/>
        <v>1808800</v>
      </c>
      <c r="CP415" s="26">
        <v>1</v>
      </c>
      <c r="CQ415" s="27">
        <v>1600000</v>
      </c>
      <c r="CR415" s="27">
        <v>1440000</v>
      </c>
      <c r="CS415" s="148"/>
      <c r="CT415" s="148"/>
      <c r="CU415" s="143">
        <f t="shared" si="1086"/>
        <v>7.4432292756478682E-2</v>
      </c>
      <c r="CV415" s="27">
        <f t="shared" si="1135"/>
        <v>1520000</v>
      </c>
      <c r="CW415" s="28">
        <f t="shared" si="1136"/>
        <v>288800</v>
      </c>
      <c r="CX415" s="29">
        <f t="shared" si="1137"/>
        <v>1808800</v>
      </c>
      <c r="CY415" s="26">
        <v>1</v>
      </c>
      <c r="CZ415" s="27">
        <v>1600000</v>
      </c>
      <c r="DA415" s="27">
        <v>1472000</v>
      </c>
      <c r="DB415" s="133"/>
      <c r="DC415" s="133"/>
      <c r="DD415" s="143">
        <f t="shared" si="1087"/>
        <v>5.892556509887896E-2</v>
      </c>
      <c r="DE415" s="27">
        <f t="shared" si="1138"/>
        <v>1536000</v>
      </c>
      <c r="DF415" s="27">
        <f t="shared" si="1139"/>
        <v>291840</v>
      </c>
      <c r="DG415" s="28">
        <f t="shared" si="1140"/>
        <v>1827840</v>
      </c>
      <c r="DH415" s="26">
        <v>1</v>
      </c>
      <c r="DI415" s="28">
        <v>1600000</v>
      </c>
      <c r="DJ415" s="28">
        <v>1440000</v>
      </c>
      <c r="DK415" s="182"/>
      <c r="DL415" s="177">
        <f t="shared" si="1088"/>
        <v>7.4432292756478682E-2</v>
      </c>
      <c r="DM415" s="28">
        <f t="shared" si="1141"/>
        <v>1520000</v>
      </c>
      <c r="DN415" s="28">
        <f t="shared" si="1142"/>
        <v>288800</v>
      </c>
      <c r="DO415" s="30">
        <f t="shared" si="1143"/>
        <v>1808800</v>
      </c>
    </row>
    <row r="416" spans="1:119" ht="21" customHeight="1" x14ac:dyDescent="0.25">
      <c r="A416" s="66" t="s">
        <v>748</v>
      </c>
      <c r="B416" s="67" t="s">
        <v>668</v>
      </c>
      <c r="C416" s="68" t="s">
        <v>749</v>
      </c>
      <c r="D416" s="26">
        <v>1</v>
      </c>
      <c r="E416" s="27">
        <v>2500000</v>
      </c>
      <c r="F416" s="27">
        <v>2925000</v>
      </c>
      <c r="G416" s="148"/>
      <c r="H416" s="148"/>
      <c r="I416" s="143">
        <f t="shared" si="1103"/>
        <v>0.1107909242412102</v>
      </c>
      <c r="J416" s="27">
        <f t="shared" si="1079"/>
        <v>2712500</v>
      </c>
      <c r="K416" s="28">
        <f t="shared" si="1104"/>
        <v>515375</v>
      </c>
      <c r="L416" s="29">
        <f t="shared" si="1089"/>
        <v>3227875</v>
      </c>
      <c r="M416" s="26">
        <v>1</v>
      </c>
      <c r="N416" s="27">
        <v>2500000</v>
      </c>
      <c r="O416" s="27">
        <v>3000000</v>
      </c>
      <c r="P416" s="148"/>
      <c r="Q416" s="148"/>
      <c r="R416" s="143">
        <f t="shared" si="1105"/>
        <v>0.12856486930664499</v>
      </c>
      <c r="S416" s="27">
        <f t="shared" si="1106"/>
        <v>2750000</v>
      </c>
      <c r="T416" s="28">
        <f t="shared" si="1107"/>
        <v>522500</v>
      </c>
      <c r="U416" s="30">
        <f t="shared" si="1108"/>
        <v>3272500</v>
      </c>
      <c r="V416" s="26">
        <v>1</v>
      </c>
      <c r="W416" s="27">
        <v>2500000</v>
      </c>
      <c r="X416" s="27">
        <v>2800000</v>
      </c>
      <c r="Y416" s="145"/>
      <c r="Z416" s="145"/>
      <c r="AA416" s="143">
        <f t="shared" si="1109"/>
        <v>8.0049824285269522E-2</v>
      </c>
      <c r="AB416" s="27">
        <f t="shared" si="1110"/>
        <v>2650000</v>
      </c>
      <c r="AC416" s="28">
        <f t="shared" si="1111"/>
        <v>503500</v>
      </c>
      <c r="AD416" s="29">
        <f t="shared" si="1112"/>
        <v>3153500</v>
      </c>
      <c r="AE416" s="26">
        <v>1</v>
      </c>
      <c r="AF416" s="27">
        <v>2500000</v>
      </c>
      <c r="AG416" s="27">
        <v>2900000</v>
      </c>
      <c r="AH416" s="145"/>
      <c r="AI416" s="145"/>
      <c r="AJ416" s="143">
        <f t="shared" si="1080"/>
        <v>0.10475656017578483</v>
      </c>
      <c r="AK416" s="27">
        <f t="shared" si="1113"/>
        <v>2700000</v>
      </c>
      <c r="AL416" s="28">
        <f t="shared" si="1114"/>
        <v>513000</v>
      </c>
      <c r="AM416" s="30">
        <f t="shared" si="1115"/>
        <v>3213000</v>
      </c>
      <c r="AN416" s="26">
        <v>1</v>
      </c>
      <c r="AO416" s="27">
        <v>2500000</v>
      </c>
      <c r="AP416" s="27">
        <v>3000000</v>
      </c>
      <c r="AQ416" s="145"/>
      <c r="AR416" s="145"/>
      <c r="AS416" s="143">
        <f t="shared" si="1081"/>
        <v>0.12856486930664499</v>
      </c>
      <c r="AT416" s="27">
        <f t="shared" si="1116"/>
        <v>2750000</v>
      </c>
      <c r="AU416" s="28">
        <f t="shared" si="1117"/>
        <v>522500</v>
      </c>
      <c r="AV416" s="30">
        <f t="shared" si="1118"/>
        <v>3272500</v>
      </c>
      <c r="AW416" s="26">
        <v>1</v>
      </c>
      <c r="AX416" s="27">
        <v>2500000</v>
      </c>
      <c r="AY416" s="27">
        <v>3600000</v>
      </c>
      <c r="AZ416" s="145"/>
      <c r="BA416" s="145"/>
      <c r="BB416" s="143">
        <f t="shared" si="1082"/>
        <v>0.25502211780498435</v>
      </c>
      <c r="BC416" s="27">
        <f t="shared" si="1119"/>
        <v>3050000</v>
      </c>
      <c r="BD416" s="27">
        <f t="shared" si="1120"/>
        <v>579500</v>
      </c>
      <c r="BE416" s="27">
        <f t="shared" si="1121"/>
        <v>3629500</v>
      </c>
      <c r="BF416" s="26">
        <v>1</v>
      </c>
      <c r="BG416" s="27">
        <v>2000000</v>
      </c>
      <c r="BH416" s="27">
        <v>2200000</v>
      </c>
      <c r="BI416" s="145"/>
      <c r="BJ416" s="145"/>
      <c r="BK416" s="143">
        <f t="shared" si="1083"/>
        <v>6.7343502970147393E-2</v>
      </c>
      <c r="BL416" s="27">
        <f t="shared" si="1122"/>
        <v>2100000</v>
      </c>
      <c r="BM416" s="27">
        <f t="shared" si="1123"/>
        <v>399000</v>
      </c>
      <c r="BN416" s="28">
        <f t="shared" si="1124"/>
        <v>2499000</v>
      </c>
      <c r="BO416" s="26">
        <v>1</v>
      </c>
      <c r="BP416" s="27">
        <v>2000000</v>
      </c>
      <c r="BQ416" s="27">
        <v>1840000</v>
      </c>
      <c r="BR416" s="175"/>
      <c r="BS416" s="175"/>
      <c r="BT416" s="143">
        <f t="shared" si="1084"/>
        <v>5.892556509887896E-2</v>
      </c>
      <c r="BU416" s="27">
        <f t="shared" si="1125"/>
        <v>1920000</v>
      </c>
      <c r="BV416" s="28">
        <f t="shared" si="1126"/>
        <v>364800</v>
      </c>
      <c r="BW416" s="30">
        <f t="shared" si="1127"/>
        <v>2284800</v>
      </c>
      <c r="BX416" s="26">
        <v>1</v>
      </c>
      <c r="BY416" s="28">
        <v>2000000</v>
      </c>
      <c r="BZ416" s="28">
        <v>1840000</v>
      </c>
      <c r="CA416" s="156"/>
      <c r="CB416" s="156"/>
      <c r="CC416" s="177">
        <f t="shared" si="1085"/>
        <v>5.892556509887896E-2</v>
      </c>
      <c r="CD416" s="27">
        <f t="shared" si="1128"/>
        <v>1920000</v>
      </c>
      <c r="CE416" s="28">
        <f t="shared" si="1129"/>
        <v>364800</v>
      </c>
      <c r="CF416" s="29">
        <f t="shared" si="1130"/>
        <v>2284800</v>
      </c>
      <c r="CG416" s="26">
        <v>1</v>
      </c>
      <c r="CH416" s="27">
        <v>1600000</v>
      </c>
      <c r="CI416" s="27">
        <v>1440000</v>
      </c>
      <c r="CJ416" s="148"/>
      <c r="CK416" s="148"/>
      <c r="CL416" s="143">
        <f t="shared" si="1131"/>
        <v>7.4432292756478682E-2</v>
      </c>
      <c r="CM416" s="27">
        <f t="shared" si="1132"/>
        <v>1520000</v>
      </c>
      <c r="CN416" s="27">
        <f t="shared" si="1133"/>
        <v>288800</v>
      </c>
      <c r="CO416" s="28">
        <f t="shared" si="1134"/>
        <v>1808800</v>
      </c>
      <c r="CP416" s="26">
        <v>1</v>
      </c>
      <c r="CQ416" s="27">
        <v>1600000</v>
      </c>
      <c r="CR416" s="27">
        <v>1440000</v>
      </c>
      <c r="CS416" s="148"/>
      <c r="CT416" s="148"/>
      <c r="CU416" s="143">
        <f t="shared" si="1086"/>
        <v>7.4432292756478682E-2</v>
      </c>
      <c r="CV416" s="27">
        <f t="shared" si="1135"/>
        <v>1520000</v>
      </c>
      <c r="CW416" s="28">
        <f t="shared" si="1136"/>
        <v>288800</v>
      </c>
      <c r="CX416" s="29">
        <f t="shared" si="1137"/>
        <v>1808800</v>
      </c>
      <c r="CY416" s="26">
        <v>1</v>
      </c>
      <c r="CZ416" s="27">
        <v>1600000</v>
      </c>
      <c r="DA416" s="27">
        <v>1472000</v>
      </c>
      <c r="DB416" s="133"/>
      <c r="DC416" s="133"/>
      <c r="DD416" s="143">
        <f t="shared" si="1087"/>
        <v>5.892556509887896E-2</v>
      </c>
      <c r="DE416" s="27">
        <f t="shared" si="1138"/>
        <v>1536000</v>
      </c>
      <c r="DF416" s="27">
        <f t="shared" si="1139"/>
        <v>291840</v>
      </c>
      <c r="DG416" s="28">
        <f t="shared" si="1140"/>
        <v>1827840</v>
      </c>
      <c r="DH416" s="26">
        <v>1</v>
      </c>
      <c r="DI416" s="28">
        <v>1600000</v>
      </c>
      <c r="DJ416" s="28">
        <v>1440000</v>
      </c>
      <c r="DK416" s="182"/>
      <c r="DL416" s="177">
        <f t="shared" si="1088"/>
        <v>7.4432292756478682E-2</v>
      </c>
      <c r="DM416" s="28">
        <f t="shared" si="1141"/>
        <v>1520000</v>
      </c>
      <c r="DN416" s="28">
        <f t="shared" si="1142"/>
        <v>288800</v>
      </c>
      <c r="DO416" s="30">
        <f t="shared" si="1143"/>
        <v>1808800</v>
      </c>
    </row>
    <row r="417" spans="1:119" ht="21" customHeight="1" x14ac:dyDescent="0.25">
      <c r="A417" s="66" t="s">
        <v>750</v>
      </c>
      <c r="B417" s="67" t="s">
        <v>668</v>
      </c>
      <c r="C417" s="68" t="s">
        <v>751</v>
      </c>
      <c r="D417" s="26">
        <v>1</v>
      </c>
      <c r="E417" s="27">
        <v>2500000</v>
      </c>
      <c r="F417" s="27">
        <v>2925000</v>
      </c>
      <c r="G417" s="148"/>
      <c r="H417" s="148"/>
      <c r="I417" s="143">
        <f t="shared" si="1103"/>
        <v>0.1107909242412102</v>
      </c>
      <c r="J417" s="27">
        <f t="shared" si="1079"/>
        <v>2712500</v>
      </c>
      <c r="K417" s="28">
        <f t="shared" si="1104"/>
        <v>515375</v>
      </c>
      <c r="L417" s="29">
        <f t="shared" si="1089"/>
        <v>3227875</v>
      </c>
      <c r="M417" s="26">
        <v>1</v>
      </c>
      <c r="N417" s="27">
        <v>2500000</v>
      </c>
      <c r="O417" s="27">
        <v>3000000</v>
      </c>
      <c r="P417" s="148"/>
      <c r="Q417" s="148"/>
      <c r="R417" s="143">
        <f t="shared" si="1105"/>
        <v>0.12856486930664499</v>
      </c>
      <c r="S417" s="27">
        <f t="shared" si="1106"/>
        <v>2750000</v>
      </c>
      <c r="T417" s="28">
        <f t="shared" si="1107"/>
        <v>522500</v>
      </c>
      <c r="U417" s="30">
        <f t="shared" si="1108"/>
        <v>3272500</v>
      </c>
      <c r="V417" s="26">
        <v>1</v>
      </c>
      <c r="W417" s="27">
        <v>2500000</v>
      </c>
      <c r="X417" s="27">
        <v>2800000</v>
      </c>
      <c r="Y417" s="145"/>
      <c r="Z417" s="145"/>
      <c r="AA417" s="143">
        <f t="shared" si="1109"/>
        <v>8.0049824285269522E-2</v>
      </c>
      <c r="AB417" s="27">
        <f t="shared" si="1110"/>
        <v>2650000</v>
      </c>
      <c r="AC417" s="28">
        <f t="shared" si="1111"/>
        <v>503500</v>
      </c>
      <c r="AD417" s="29">
        <f t="shared" si="1112"/>
        <v>3153500</v>
      </c>
      <c r="AE417" s="26">
        <v>1</v>
      </c>
      <c r="AF417" s="27">
        <v>2500000</v>
      </c>
      <c r="AG417" s="27">
        <v>2900000</v>
      </c>
      <c r="AH417" s="145"/>
      <c r="AI417" s="145"/>
      <c r="AJ417" s="143">
        <f t="shared" si="1080"/>
        <v>0.10475656017578483</v>
      </c>
      <c r="AK417" s="27">
        <f t="shared" si="1113"/>
        <v>2700000</v>
      </c>
      <c r="AL417" s="28">
        <f t="shared" si="1114"/>
        <v>513000</v>
      </c>
      <c r="AM417" s="30">
        <f t="shared" si="1115"/>
        <v>3213000</v>
      </c>
      <c r="AN417" s="26">
        <v>1</v>
      </c>
      <c r="AO417" s="27">
        <v>2500000</v>
      </c>
      <c r="AP417" s="27">
        <v>3000000</v>
      </c>
      <c r="AQ417" s="145"/>
      <c r="AR417" s="145"/>
      <c r="AS417" s="143">
        <f t="shared" si="1081"/>
        <v>0.12856486930664499</v>
      </c>
      <c r="AT417" s="27">
        <f t="shared" si="1116"/>
        <v>2750000</v>
      </c>
      <c r="AU417" s="28">
        <f t="shared" si="1117"/>
        <v>522500</v>
      </c>
      <c r="AV417" s="30">
        <f t="shared" si="1118"/>
        <v>3272500</v>
      </c>
      <c r="AW417" s="26">
        <v>1</v>
      </c>
      <c r="AX417" s="27">
        <v>2500000</v>
      </c>
      <c r="AY417" s="27">
        <v>3600000</v>
      </c>
      <c r="AZ417" s="145"/>
      <c r="BA417" s="145"/>
      <c r="BB417" s="143">
        <f t="shared" si="1082"/>
        <v>0.25502211780498435</v>
      </c>
      <c r="BC417" s="27">
        <f t="shared" si="1119"/>
        <v>3050000</v>
      </c>
      <c r="BD417" s="27">
        <f t="shared" si="1120"/>
        <v>579500</v>
      </c>
      <c r="BE417" s="27">
        <f t="shared" si="1121"/>
        <v>3629500</v>
      </c>
      <c r="BF417" s="26">
        <v>1</v>
      </c>
      <c r="BG417" s="27">
        <v>2000000</v>
      </c>
      <c r="BH417" s="27">
        <v>2200000</v>
      </c>
      <c r="BI417" s="145"/>
      <c r="BJ417" s="145"/>
      <c r="BK417" s="143">
        <f t="shared" si="1083"/>
        <v>6.7343502970147393E-2</v>
      </c>
      <c r="BL417" s="27">
        <f t="shared" si="1122"/>
        <v>2100000</v>
      </c>
      <c r="BM417" s="27">
        <f t="shared" si="1123"/>
        <v>399000</v>
      </c>
      <c r="BN417" s="28">
        <f t="shared" si="1124"/>
        <v>2499000</v>
      </c>
      <c r="BO417" s="26">
        <v>1</v>
      </c>
      <c r="BP417" s="27">
        <v>2000000</v>
      </c>
      <c r="BQ417" s="27">
        <v>1840000</v>
      </c>
      <c r="BR417" s="175"/>
      <c r="BS417" s="175"/>
      <c r="BT417" s="143">
        <f t="shared" si="1084"/>
        <v>5.892556509887896E-2</v>
      </c>
      <c r="BU417" s="27">
        <f t="shared" si="1125"/>
        <v>1920000</v>
      </c>
      <c r="BV417" s="28">
        <f t="shared" si="1126"/>
        <v>364800</v>
      </c>
      <c r="BW417" s="30">
        <f t="shared" si="1127"/>
        <v>2284800</v>
      </c>
      <c r="BX417" s="26">
        <v>1</v>
      </c>
      <c r="BY417" s="28">
        <v>2000000</v>
      </c>
      <c r="BZ417" s="28">
        <v>1840000</v>
      </c>
      <c r="CA417" s="156"/>
      <c r="CB417" s="156"/>
      <c r="CC417" s="177">
        <f t="shared" si="1085"/>
        <v>5.892556509887896E-2</v>
      </c>
      <c r="CD417" s="27">
        <f t="shared" si="1128"/>
        <v>1920000</v>
      </c>
      <c r="CE417" s="28">
        <f t="shared" si="1129"/>
        <v>364800</v>
      </c>
      <c r="CF417" s="29">
        <f t="shared" si="1130"/>
        <v>2284800</v>
      </c>
      <c r="CG417" s="26">
        <v>1</v>
      </c>
      <c r="CH417" s="27">
        <v>1600000</v>
      </c>
      <c r="CI417" s="27">
        <v>1440000</v>
      </c>
      <c r="CJ417" s="148"/>
      <c r="CK417" s="148"/>
      <c r="CL417" s="143">
        <f t="shared" si="1131"/>
        <v>7.4432292756478682E-2</v>
      </c>
      <c r="CM417" s="27">
        <f t="shared" si="1132"/>
        <v>1520000</v>
      </c>
      <c r="CN417" s="27">
        <f t="shared" si="1133"/>
        <v>288800</v>
      </c>
      <c r="CO417" s="28">
        <f t="shared" si="1134"/>
        <v>1808800</v>
      </c>
      <c r="CP417" s="26">
        <v>1</v>
      </c>
      <c r="CQ417" s="27">
        <v>1600000</v>
      </c>
      <c r="CR417" s="27">
        <v>1440000</v>
      </c>
      <c r="CS417" s="148"/>
      <c r="CT417" s="148"/>
      <c r="CU417" s="143">
        <f t="shared" si="1086"/>
        <v>7.4432292756478682E-2</v>
      </c>
      <c r="CV417" s="27">
        <f t="shared" si="1135"/>
        <v>1520000</v>
      </c>
      <c r="CW417" s="28">
        <f t="shared" si="1136"/>
        <v>288800</v>
      </c>
      <c r="CX417" s="29">
        <f t="shared" si="1137"/>
        <v>1808800</v>
      </c>
      <c r="CY417" s="26">
        <v>1</v>
      </c>
      <c r="CZ417" s="27">
        <v>1600000</v>
      </c>
      <c r="DA417" s="27">
        <v>1472000</v>
      </c>
      <c r="DB417" s="133"/>
      <c r="DC417" s="133"/>
      <c r="DD417" s="143">
        <f t="shared" si="1087"/>
        <v>5.892556509887896E-2</v>
      </c>
      <c r="DE417" s="27">
        <f t="shared" si="1138"/>
        <v>1536000</v>
      </c>
      <c r="DF417" s="27">
        <f t="shared" si="1139"/>
        <v>291840</v>
      </c>
      <c r="DG417" s="28">
        <f t="shared" si="1140"/>
        <v>1827840</v>
      </c>
      <c r="DH417" s="26">
        <v>1</v>
      </c>
      <c r="DI417" s="28">
        <v>1600000</v>
      </c>
      <c r="DJ417" s="28">
        <v>1440000</v>
      </c>
      <c r="DK417" s="182"/>
      <c r="DL417" s="177">
        <f t="shared" si="1088"/>
        <v>7.4432292756478682E-2</v>
      </c>
      <c r="DM417" s="28">
        <f t="shared" si="1141"/>
        <v>1520000</v>
      </c>
      <c r="DN417" s="28">
        <f t="shared" si="1142"/>
        <v>288800</v>
      </c>
      <c r="DO417" s="30">
        <f t="shared" si="1143"/>
        <v>1808800</v>
      </c>
    </row>
    <row r="418" spans="1:119" ht="21" customHeight="1" x14ac:dyDescent="0.25">
      <c r="A418" s="66" t="s">
        <v>752</v>
      </c>
      <c r="B418" s="67" t="s">
        <v>668</v>
      </c>
      <c r="C418" s="68" t="s">
        <v>753</v>
      </c>
      <c r="D418" s="26">
        <v>1</v>
      </c>
      <c r="E418" s="27">
        <v>2500000</v>
      </c>
      <c r="F418" s="27">
        <v>2925000</v>
      </c>
      <c r="G418" s="148"/>
      <c r="H418" s="148"/>
      <c r="I418" s="143">
        <f t="shared" si="1103"/>
        <v>0.1107909242412102</v>
      </c>
      <c r="J418" s="27">
        <f t="shared" si="1079"/>
        <v>2712500</v>
      </c>
      <c r="K418" s="28">
        <f t="shared" si="1104"/>
        <v>515375</v>
      </c>
      <c r="L418" s="29">
        <f t="shared" si="1089"/>
        <v>3227875</v>
      </c>
      <c r="M418" s="26">
        <v>1</v>
      </c>
      <c r="N418" s="27">
        <v>2500000</v>
      </c>
      <c r="O418" s="27">
        <v>3000000</v>
      </c>
      <c r="P418" s="148"/>
      <c r="Q418" s="148"/>
      <c r="R418" s="143">
        <f t="shared" si="1105"/>
        <v>0.12856486930664499</v>
      </c>
      <c r="S418" s="27">
        <f t="shared" si="1106"/>
        <v>2750000</v>
      </c>
      <c r="T418" s="28">
        <f t="shared" si="1107"/>
        <v>522500</v>
      </c>
      <c r="U418" s="30">
        <f t="shared" si="1108"/>
        <v>3272500</v>
      </c>
      <c r="V418" s="26">
        <v>1</v>
      </c>
      <c r="W418" s="27">
        <v>2500000</v>
      </c>
      <c r="X418" s="27">
        <v>2800000</v>
      </c>
      <c r="Y418" s="145"/>
      <c r="Z418" s="145"/>
      <c r="AA418" s="143">
        <f t="shared" si="1109"/>
        <v>8.0049824285269522E-2</v>
      </c>
      <c r="AB418" s="27">
        <f t="shared" si="1110"/>
        <v>2650000</v>
      </c>
      <c r="AC418" s="28">
        <f t="shared" si="1111"/>
        <v>503500</v>
      </c>
      <c r="AD418" s="29">
        <f t="shared" si="1112"/>
        <v>3153500</v>
      </c>
      <c r="AE418" s="26">
        <v>1</v>
      </c>
      <c r="AF418" s="27">
        <v>2500000</v>
      </c>
      <c r="AG418" s="27">
        <v>2900000</v>
      </c>
      <c r="AH418" s="145"/>
      <c r="AI418" s="145"/>
      <c r="AJ418" s="143">
        <f t="shared" si="1080"/>
        <v>0.10475656017578483</v>
      </c>
      <c r="AK418" s="27">
        <f t="shared" si="1113"/>
        <v>2700000</v>
      </c>
      <c r="AL418" s="28">
        <f t="shared" si="1114"/>
        <v>513000</v>
      </c>
      <c r="AM418" s="30">
        <f t="shared" si="1115"/>
        <v>3213000</v>
      </c>
      <c r="AN418" s="26">
        <v>1</v>
      </c>
      <c r="AO418" s="27">
        <v>2500000</v>
      </c>
      <c r="AP418" s="27">
        <v>3000000</v>
      </c>
      <c r="AQ418" s="145"/>
      <c r="AR418" s="145"/>
      <c r="AS418" s="143">
        <f t="shared" si="1081"/>
        <v>0.12856486930664499</v>
      </c>
      <c r="AT418" s="27">
        <f t="shared" si="1116"/>
        <v>2750000</v>
      </c>
      <c r="AU418" s="28">
        <f t="shared" si="1117"/>
        <v>522500</v>
      </c>
      <c r="AV418" s="30">
        <f t="shared" si="1118"/>
        <v>3272500</v>
      </c>
      <c r="AW418" s="26">
        <v>1</v>
      </c>
      <c r="AX418" s="27">
        <v>2500000</v>
      </c>
      <c r="AY418" s="27">
        <v>3600000</v>
      </c>
      <c r="AZ418" s="145"/>
      <c r="BA418" s="145"/>
      <c r="BB418" s="143">
        <f t="shared" si="1082"/>
        <v>0.25502211780498435</v>
      </c>
      <c r="BC418" s="27">
        <f t="shared" si="1119"/>
        <v>3050000</v>
      </c>
      <c r="BD418" s="27">
        <f t="shared" si="1120"/>
        <v>579500</v>
      </c>
      <c r="BE418" s="27">
        <f t="shared" si="1121"/>
        <v>3629500</v>
      </c>
      <c r="BF418" s="26">
        <v>1</v>
      </c>
      <c r="BG418" s="27">
        <v>2000000</v>
      </c>
      <c r="BH418" s="27">
        <v>2200000</v>
      </c>
      <c r="BI418" s="145"/>
      <c r="BJ418" s="145"/>
      <c r="BK418" s="143">
        <f t="shared" si="1083"/>
        <v>6.7343502970147393E-2</v>
      </c>
      <c r="BL418" s="27">
        <f t="shared" si="1122"/>
        <v>2100000</v>
      </c>
      <c r="BM418" s="27">
        <f t="shared" si="1123"/>
        <v>399000</v>
      </c>
      <c r="BN418" s="28">
        <f t="shared" si="1124"/>
        <v>2499000</v>
      </c>
      <c r="BO418" s="26">
        <v>1</v>
      </c>
      <c r="BP418" s="27">
        <v>2000000</v>
      </c>
      <c r="BQ418" s="27">
        <v>1840000</v>
      </c>
      <c r="BR418" s="175"/>
      <c r="BS418" s="175"/>
      <c r="BT418" s="143">
        <f t="shared" si="1084"/>
        <v>5.892556509887896E-2</v>
      </c>
      <c r="BU418" s="27">
        <f t="shared" si="1125"/>
        <v>1920000</v>
      </c>
      <c r="BV418" s="28">
        <f t="shared" si="1126"/>
        <v>364800</v>
      </c>
      <c r="BW418" s="30">
        <f t="shared" si="1127"/>
        <v>2284800</v>
      </c>
      <c r="BX418" s="26">
        <v>1</v>
      </c>
      <c r="BY418" s="28">
        <v>2000000</v>
      </c>
      <c r="BZ418" s="28">
        <v>1840000</v>
      </c>
      <c r="CA418" s="156"/>
      <c r="CB418" s="156"/>
      <c r="CC418" s="177">
        <f t="shared" si="1085"/>
        <v>5.892556509887896E-2</v>
      </c>
      <c r="CD418" s="27">
        <f t="shared" si="1128"/>
        <v>1920000</v>
      </c>
      <c r="CE418" s="28">
        <f t="shared" si="1129"/>
        <v>364800</v>
      </c>
      <c r="CF418" s="29">
        <f t="shared" si="1130"/>
        <v>2284800</v>
      </c>
      <c r="CG418" s="26">
        <v>1</v>
      </c>
      <c r="CH418" s="27">
        <v>1600000</v>
      </c>
      <c r="CI418" s="27">
        <v>1440000</v>
      </c>
      <c r="CJ418" s="148"/>
      <c r="CK418" s="148"/>
      <c r="CL418" s="143">
        <f t="shared" si="1131"/>
        <v>7.4432292756478682E-2</v>
      </c>
      <c r="CM418" s="27">
        <f t="shared" si="1132"/>
        <v>1520000</v>
      </c>
      <c r="CN418" s="27">
        <f t="shared" si="1133"/>
        <v>288800</v>
      </c>
      <c r="CO418" s="28">
        <f t="shared" si="1134"/>
        <v>1808800</v>
      </c>
      <c r="CP418" s="26">
        <v>1</v>
      </c>
      <c r="CQ418" s="27">
        <v>1600000</v>
      </c>
      <c r="CR418" s="27">
        <v>1440000</v>
      </c>
      <c r="CS418" s="148"/>
      <c r="CT418" s="148"/>
      <c r="CU418" s="143">
        <f t="shared" si="1086"/>
        <v>7.4432292756478682E-2</v>
      </c>
      <c r="CV418" s="27">
        <f t="shared" si="1135"/>
        <v>1520000</v>
      </c>
      <c r="CW418" s="28">
        <f t="shared" si="1136"/>
        <v>288800</v>
      </c>
      <c r="CX418" s="29">
        <f t="shared" si="1137"/>
        <v>1808800</v>
      </c>
      <c r="CY418" s="26">
        <v>1</v>
      </c>
      <c r="CZ418" s="27">
        <v>1600000</v>
      </c>
      <c r="DA418" s="27">
        <v>1472000</v>
      </c>
      <c r="DB418" s="133"/>
      <c r="DC418" s="133"/>
      <c r="DD418" s="143">
        <f t="shared" si="1087"/>
        <v>5.892556509887896E-2</v>
      </c>
      <c r="DE418" s="27">
        <f t="shared" si="1138"/>
        <v>1536000</v>
      </c>
      <c r="DF418" s="27">
        <f t="shared" si="1139"/>
        <v>291840</v>
      </c>
      <c r="DG418" s="28">
        <f t="shared" si="1140"/>
        <v>1827840</v>
      </c>
      <c r="DH418" s="26">
        <v>1</v>
      </c>
      <c r="DI418" s="28">
        <v>1600000</v>
      </c>
      <c r="DJ418" s="28">
        <v>1440000</v>
      </c>
      <c r="DK418" s="182"/>
      <c r="DL418" s="177">
        <f t="shared" si="1088"/>
        <v>7.4432292756478682E-2</v>
      </c>
      <c r="DM418" s="28">
        <f t="shared" si="1141"/>
        <v>1520000</v>
      </c>
      <c r="DN418" s="28">
        <f t="shared" si="1142"/>
        <v>288800</v>
      </c>
      <c r="DO418" s="30">
        <f t="shared" si="1143"/>
        <v>1808800</v>
      </c>
    </row>
    <row r="419" spans="1:119" ht="21" customHeight="1" x14ac:dyDescent="0.25">
      <c r="A419" s="66" t="s">
        <v>754</v>
      </c>
      <c r="B419" s="67" t="s">
        <v>668</v>
      </c>
      <c r="C419" s="68" t="s">
        <v>755</v>
      </c>
      <c r="D419" s="26">
        <v>1</v>
      </c>
      <c r="E419" s="27">
        <v>600000</v>
      </c>
      <c r="F419" s="27">
        <v>740000</v>
      </c>
      <c r="G419" s="148"/>
      <c r="H419" s="148"/>
      <c r="I419" s="143">
        <f t="shared" si="1103"/>
        <v>0.14775365577032334</v>
      </c>
      <c r="J419" s="27">
        <f t="shared" si="1079"/>
        <v>670000</v>
      </c>
      <c r="K419" s="28">
        <f t="shared" si="1104"/>
        <v>127300</v>
      </c>
      <c r="L419" s="29">
        <f t="shared" si="1089"/>
        <v>797300</v>
      </c>
      <c r="M419" s="26">
        <v>1</v>
      </c>
      <c r="N419" s="27">
        <v>600000</v>
      </c>
      <c r="O419" s="27">
        <v>720000</v>
      </c>
      <c r="P419" s="148"/>
      <c r="Q419" s="148"/>
      <c r="R419" s="143">
        <f t="shared" si="1105"/>
        <v>0.12856486930664499</v>
      </c>
      <c r="S419" s="27">
        <f t="shared" si="1106"/>
        <v>660000</v>
      </c>
      <c r="T419" s="28">
        <f t="shared" si="1107"/>
        <v>125400</v>
      </c>
      <c r="U419" s="30">
        <f t="shared" si="1108"/>
        <v>785400</v>
      </c>
      <c r="V419" s="26">
        <v>1</v>
      </c>
      <c r="W419" s="27">
        <v>600000</v>
      </c>
      <c r="X419" s="27">
        <v>672000</v>
      </c>
      <c r="Y419" s="145"/>
      <c r="Z419" s="145"/>
      <c r="AA419" s="143">
        <f t="shared" si="1109"/>
        <v>8.0049824285269522E-2</v>
      </c>
      <c r="AB419" s="27">
        <f t="shared" si="1110"/>
        <v>636000</v>
      </c>
      <c r="AC419" s="28">
        <f t="shared" si="1111"/>
        <v>120840</v>
      </c>
      <c r="AD419" s="29">
        <f t="shared" si="1112"/>
        <v>756840</v>
      </c>
      <c r="AE419" s="26">
        <v>1</v>
      </c>
      <c r="AF419" s="27">
        <v>600000</v>
      </c>
      <c r="AG419" s="27">
        <v>696000</v>
      </c>
      <c r="AH419" s="145"/>
      <c r="AI419" s="145"/>
      <c r="AJ419" s="143">
        <f t="shared" si="1080"/>
        <v>0.10475656017578482</v>
      </c>
      <c r="AK419" s="27">
        <f t="shared" si="1113"/>
        <v>648000</v>
      </c>
      <c r="AL419" s="28">
        <f t="shared" si="1114"/>
        <v>123120</v>
      </c>
      <c r="AM419" s="30">
        <f t="shared" si="1115"/>
        <v>771120</v>
      </c>
      <c r="AN419" s="26">
        <v>1</v>
      </c>
      <c r="AO419" s="27">
        <v>600000</v>
      </c>
      <c r="AP419" s="27">
        <v>720000</v>
      </c>
      <c r="AQ419" s="145"/>
      <c r="AR419" s="145"/>
      <c r="AS419" s="143">
        <f t="shared" si="1081"/>
        <v>0.12856486930664499</v>
      </c>
      <c r="AT419" s="27">
        <f t="shared" si="1116"/>
        <v>660000</v>
      </c>
      <c r="AU419" s="28">
        <f t="shared" si="1117"/>
        <v>125400</v>
      </c>
      <c r="AV419" s="30">
        <f t="shared" si="1118"/>
        <v>785400</v>
      </c>
      <c r="AW419" s="26">
        <v>1</v>
      </c>
      <c r="AX419" s="27">
        <v>600000</v>
      </c>
      <c r="AY419" s="27">
        <v>864000</v>
      </c>
      <c r="AZ419" s="145"/>
      <c r="BA419" s="145"/>
      <c r="BB419" s="143">
        <f t="shared" si="1082"/>
        <v>0.25502211780498435</v>
      </c>
      <c r="BC419" s="27">
        <f t="shared" si="1119"/>
        <v>732000</v>
      </c>
      <c r="BD419" s="27">
        <f t="shared" si="1120"/>
        <v>139080</v>
      </c>
      <c r="BE419" s="27">
        <f t="shared" si="1121"/>
        <v>871080</v>
      </c>
      <c r="BF419" s="26">
        <v>1</v>
      </c>
      <c r="BG419" s="27">
        <v>480000</v>
      </c>
      <c r="BH419" s="27">
        <v>528000</v>
      </c>
      <c r="BI419" s="145"/>
      <c r="BJ419" s="145"/>
      <c r="BK419" s="143">
        <f t="shared" si="1083"/>
        <v>6.7343502970147379E-2</v>
      </c>
      <c r="BL419" s="27">
        <f t="shared" si="1122"/>
        <v>504000</v>
      </c>
      <c r="BM419" s="27">
        <f t="shared" si="1123"/>
        <v>95760</v>
      </c>
      <c r="BN419" s="28">
        <f t="shared" si="1124"/>
        <v>599760</v>
      </c>
      <c r="BO419" s="26">
        <v>1</v>
      </c>
      <c r="BP419" s="27">
        <v>480000</v>
      </c>
      <c r="BQ419" s="27">
        <v>441600</v>
      </c>
      <c r="BR419" s="175"/>
      <c r="BS419" s="175"/>
      <c r="BT419" s="143">
        <f t="shared" si="1084"/>
        <v>5.892556509887896E-2</v>
      </c>
      <c r="BU419" s="27">
        <f t="shared" si="1125"/>
        <v>460800</v>
      </c>
      <c r="BV419" s="28">
        <f t="shared" si="1126"/>
        <v>87552</v>
      </c>
      <c r="BW419" s="30">
        <f t="shared" si="1127"/>
        <v>548352</v>
      </c>
      <c r="BX419" s="26">
        <v>1</v>
      </c>
      <c r="BY419" s="28">
        <v>480000</v>
      </c>
      <c r="BZ419" s="28">
        <v>441600</v>
      </c>
      <c r="CA419" s="156"/>
      <c r="CB419" s="156"/>
      <c r="CC419" s="177">
        <f t="shared" si="1085"/>
        <v>5.892556509887896E-2</v>
      </c>
      <c r="CD419" s="27">
        <f t="shared" si="1128"/>
        <v>460800</v>
      </c>
      <c r="CE419" s="28">
        <f t="shared" si="1129"/>
        <v>87552</v>
      </c>
      <c r="CF419" s="29">
        <f t="shared" si="1130"/>
        <v>548352</v>
      </c>
      <c r="CG419" s="26">
        <v>1</v>
      </c>
      <c r="CH419" s="27">
        <v>384000</v>
      </c>
      <c r="CI419" s="27">
        <v>345600</v>
      </c>
      <c r="CJ419" s="148"/>
      <c r="CK419" s="148"/>
      <c r="CL419" s="143">
        <f t="shared" si="1131"/>
        <v>7.4432292756478696E-2</v>
      </c>
      <c r="CM419" s="27">
        <f t="shared" si="1132"/>
        <v>364800</v>
      </c>
      <c r="CN419" s="27">
        <f t="shared" si="1133"/>
        <v>69312</v>
      </c>
      <c r="CO419" s="28">
        <f t="shared" si="1134"/>
        <v>434112</v>
      </c>
      <c r="CP419" s="26">
        <v>1</v>
      </c>
      <c r="CQ419" s="27">
        <v>384000</v>
      </c>
      <c r="CR419" s="27">
        <v>345600</v>
      </c>
      <c r="CS419" s="148"/>
      <c r="CT419" s="148"/>
      <c r="CU419" s="143">
        <f t="shared" si="1086"/>
        <v>7.4432292756478696E-2</v>
      </c>
      <c r="CV419" s="27">
        <f t="shared" si="1135"/>
        <v>364800</v>
      </c>
      <c r="CW419" s="28">
        <f t="shared" si="1136"/>
        <v>69312</v>
      </c>
      <c r="CX419" s="29">
        <f t="shared" si="1137"/>
        <v>434112</v>
      </c>
      <c r="CY419" s="26">
        <v>1</v>
      </c>
      <c r="CZ419" s="27">
        <v>384000</v>
      </c>
      <c r="DA419" s="27">
        <v>353280</v>
      </c>
      <c r="DB419" s="133"/>
      <c r="DC419" s="133"/>
      <c r="DD419" s="143">
        <f t="shared" si="1087"/>
        <v>5.892556509887896E-2</v>
      </c>
      <c r="DE419" s="27">
        <f t="shared" si="1138"/>
        <v>368640</v>
      </c>
      <c r="DF419" s="27">
        <f t="shared" si="1139"/>
        <v>70041.600000000006</v>
      </c>
      <c r="DG419" s="28">
        <f t="shared" si="1140"/>
        <v>438681.59999999998</v>
      </c>
      <c r="DH419" s="26">
        <v>1</v>
      </c>
      <c r="DI419" s="28">
        <v>384000</v>
      </c>
      <c r="DJ419" s="28">
        <v>345600</v>
      </c>
      <c r="DK419" s="182"/>
      <c r="DL419" s="177">
        <f t="shared" si="1088"/>
        <v>7.4432292756478696E-2</v>
      </c>
      <c r="DM419" s="28">
        <f t="shared" si="1141"/>
        <v>364800</v>
      </c>
      <c r="DN419" s="28">
        <f t="shared" si="1142"/>
        <v>69312</v>
      </c>
      <c r="DO419" s="30">
        <f t="shared" si="1143"/>
        <v>434112</v>
      </c>
    </row>
    <row r="420" spans="1:119" ht="21" customHeight="1" x14ac:dyDescent="0.25">
      <c r="A420" s="66" t="s">
        <v>756</v>
      </c>
      <c r="B420" s="67" t="s">
        <v>668</v>
      </c>
      <c r="C420" s="68" t="s">
        <v>757</v>
      </c>
      <c r="D420" s="26">
        <v>1</v>
      </c>
      <c r="E420" s="27">
        <v>600000</v>
      </c>
      <c r="F420" s="27">
        <v>740000</v>
      </c>
      <c r="G420" s="148"/>
      <c r="H420" s="148"/>
      <c r="I420" s="143">
        <f t="shared" si="1103"/>
        <v>0.14775365577032334</v>
      </c>
      <c r="J420" s="27">
        <f t="shared" si="1079"/>
        <v>670000</v>
      </c>
      <c r="K420" s="28">
        <f t="shared" si="1104"/>
        <v>127300</v>
      </c>
      <c r="L420" s="29">
        <f t="shared" si="1089"/>
        <v>797300</v>
      </c>
      <c r="M420" s="26">
        <v>1</v>
      </c>
      <c r="N420" s="27">
        <v>600000</v>
      </c>
      <c r="O420" s="27">
        <v>720000</v>
      </c>
      <c r="P420" s="148"/>
      <c r="Q420" s="148"/>
      <c r="R420" s="143">
        <f t="shared" si="1105"/>
        <v>0.12856486930664499</v>
      </c>
      <c r="S420" s="27">
        <f t="shared" si="1106"/>
        <v>660000</v>
      </c>
      <c r="T420" s="28">
        <f t="shared" si="1107"/>
        <v>125400</v>
      </c>
      <c r="U420" s="30">
        <f t="shared" si="1108"/>
        <v>785400</v>
      </c>
      <c r="V420" s="26">
        <v>1</v>
      </c>
      <c r="W420" s="27">
        <v>600000</v>
      </c>
      <c r="X420" s="27">
        <v>672000</v>
      </c>
      <c r="Y420" s="145"/>
      <c r="Z420" s="145"/>
      <c r="AA420" s="143">
        <f t="shared" si="1109"/>
        <v>8.0049824285269522E-2</v>
      </c>
      <c r="AB420" s="27">
        <f t="shared" si="1110"/>
        <v>636000</v>
      </c>
      <c r="AC420" s="28">
        <f t="shared" si="1111"/>
        <v>120840</v>
      </c>
      <c r="AD420" s="29">
        <f t="shared" si="1112"/>
        <v>756840</v>
      </c>
      <c r="AE420" s="26">
        <v>1</v>
      </c>
      <c r="AF420" s="27">
        <v>600000</v>
      </c>
      <c r="AG420" s="27">
        <v>696000</v>
      </c>
      <c r="AH420" s="145"/>
      <c r="AI420" s="145"/>
      <c r="AJ420" s="143">
        <f t="shared" si="1080"/>
        <v>0.10475656017578482</v>
      </c>
      <c r="AK420" s="27">
        <f t="shared" si="1113"/>
        <v>648000</v>
      </c>
      <c r="AL420" s="28">
        <f t="shared" si="1114"/>
        <v>123120</v>
      </c>
      <c r="AM420" s="30">
        <f t="shared" si="1115"/>
        <v>771120</v>
      </c>
      <c r="AN420" s="26">
        <v>1</v>
      </c>
      <c r="AO420" s="27">
        <v>600000</v>
      </c>
      <c r="AP420" s="27">
        <v>720000</v>
      </c>
      <c r="AQ420" s="145"/>
      <c r="AR420" s="145"/>
      <c r="AS420" s="143">
        <f t="shared" si="1081"/>
        <v>0.12856486930664499</v>
      </c>
      <c r="AT420" s="27">
        <f t="shared" si="1116"/>
        <v>660000</v>
      </c>
      <c r="AU420" s="28">
        <f t="shared" si="1117"/>
        <v>125400</v>
      </c>
      <c r="AV420" s="30">
        <f t="shared" si="1118"/>
        <v>785400</v>
      </c>
      <c r="AW420" s="26">
        <v>1</v>
      </c>
      <c r="AX420" s="27">
        <v>600000</v>
      </c>
      <c r="AY420" s="27">
        <v>864000</v>
      </c>
      <c r="AZ420" s="145"/>
      <c r="BA420" s="145"/>
      <c r="BB420" s="143">
        <f t="shared" si="1082"/>
        <v>0.25502211780498435</v>
      </c>
      <c r="BC420" s="27">
        <f t="shared" si="1119"/>
        <v>732000</v>
      </c>
      <c r="BD420" s="27">
        <f t="shared" si="1120"/>
        <v>139080</v>
      </c>
      <c r="BE420" s="27">
        <f t="shared" si="1121"/>
        <v>871080</v>
      </c>
      <c r="BF420" s="26">
        <v>1</v>
      </c>
      <c r="BG420" s="27">
        <v>480000</v>
      </c>
      <c r="BH420" s="27">
        <v>528000</v>
      </c>
      <c r="BI420" s="145"/>
      <c r="BJ420" s="145"/>
      <c r="BK420" s="143">
        <f t="shared" si="1083"/>
        <v>6.7343502970147379E-2</v>
      </c>
      <c r="BL420" s="27">
        <f t="shared" si="1122"/>
        <v>504000</v>
      </c>
      <c r="BM420" s="27">
        <f t="shared" si="1123"/>
        <v>95760</v>
      </c>
      <c r="BN420" s="28">
        <f t="shared" si="1124"/>
        <v>599760</v>
      </c>
      <c r="BO420" s="26">
        <v>1</v>
      </c>
      <c r="BP420" s="27">
        <v>480000</v>
      </c>
      <c r="BQ420" s="27">
        <v>441600</v>
      </c>
      <c r="BR420" s="175"/>
      <c r="BS420" s="175"/>
      <c r="BT420" s="143">
        <f t="shared" si="1084"/>
        <v>5.892556509887896E-2</v>
      </c>
      <c r="BU420" s="27">
        <f t="shared" si="1125"/>
        <v>460800</v>
      </c>
      <c r="BV420" s="28">
        <f t="shared" si="1126"/>
        <v>87552</v>
      </c>
      <c r="BW420" s="30">
        <f t="shared" si="1127"/>
        <v>548352</v>
      </c>
      <c r="BX420" s="26">
        <v>1</v>
      </c>
      <c r="BY420" s="28">
        <v>480000</v>
      </c>
      <c r="BZ420" s="28">
        <v>441600</v>
      </c>
      <c r="CA420" s="156"/>
      <c r="CB420" s="156"/>
      <c r="CC420" s="177">
        <f t="shared" si="1085"/>
        <v>5.892556509887896E-2</v>
      </c>
      <c r="CD420" s="27">
        <f t="shared" si="1128"/>
        <v>460800</v>
      </c>
      <c r="CE420" s="28">
        <f t="shared" si="1129"/>
        <v>87552</v>
      </c>
      <c r="CF420" s="29">
        <f t="shared" si="1130"/>
        <v>548352</v>
      </c>
      <c r="CG420" s="26">
        <v>1</v>
      </c>
      <c r="CH420" s="27">
        <v>384000</v>
      </c>
      <c r="CI420" s="27">
        <v>345600</v>
      </c>
      <c r="CJ420" s="148"/>
      <c r="CK420" s="148"/>
      <c r="CL420" s="143">
        <f t="shared" si="1131"/>
        <v>7.4432292756478696E-2</v>
      </c>
      <c r="CM420" s="27">
        <f t="shared" si="1132"/>
        <v>364800</v>
      </c>
      <c r="CN420" s="27">
        <f t="shared" si="1133"/>
        <v>69312</v>
      </c>
      <c r="CO420" s="28">
        <f t="shared" si="1134"/>
        <v>434112</v>
      </c>
      <c r="CP420" s="26">
        <v>1</v>
      </c>
      <c r="CQ420" s="27">
        <v>384000</v>
      </c>
      <c r="CR420" s="27">
        <v>345600</v>
      </c>
      <c r="CS420" s="148"/>
      <c r="CT420" s="148"/>
      <c r="CU420" s="143">
        <f t="shared" si="1086"/>
        <v>7.4432292756478696E-2</v>
      </c>
      <c r="CV420" s="27">
        <f t="shared" si="1135"/>
        <v>364800</v>
      </c>
      <c r="CW420" s="28">
        <f t="shared" si="1136"/>
        <v>69312</v>
      </c>
      <c r="CX420" s="29">
        <f t="shared" si="1137"/>
        <v>434112</v>
      </c>
      <c r="CY420" s="26">
        <v>1</v>
      </c>
      <c r="CZ420" s="27">
        <v>384000</v>
      </c>
      <c r="DA420" s="27">
        <v>353280</v>
      </c>
      <c r="DB420" s="133"/>
      <c r="DC420" s="133"/>
      <c r="DD420" s="143">
        <f t="shared" si="1087"/>
        <v>5.892556509887896E-2</v>
      </c>
      <c r="DE420" s="27">
        <f t="shared" si="1138"/>
        <v>368640</v>
      </c>
      <c r="DF420" s="27">
        <f t="shared" si="1139"/>
        <v>70041.600000000006</v>
      </c>
      <c r="DG420" s="28">
        <f t="shared" si="1140"/>
        <v>438681.59999999998</v>
      </c>
      <c r="DH420" s="26">
        <v>1</v>
      </c>
      <c r="DI420" s="28">
        <v>384000</v>
      </c>
      <c r="DJ420" s="28">
        <v>345600</v>
      </c>
      <c r="DK420" s="182"/>
      <c r="DL420" s="177">
        <f t="shared" si="1088"/>
        <v>7.4432292756478696E-2</v>
      </c>
      <c r="DM420" s="28">
        <f t="shared" si="1141"/>
        <v>364800</v>
      </c>
      <c r="DN420" s="28">
        <f t="shared" si="1142"/>
        <v>69312</v>
      </c>
      <c r="DO420" s="30">
        <f t="shared" si="1143"/>
        <v>434112</v>
      </c>
    </row>
    <row r="421" spans="1:119" ht="21" customHeight="1" x14ac:dyDescent="0.25">
      <c r="A421" s="66" t="s">
        <v>758</v>
      </c>
      <c r="B421" s="67" t="s">
        <v>668</v>
      </c>
      <c r="C421" s="68" t="s">
        <v>759</v>
      </c>
      <c r="D421" s="26">
        <v>1</v>
      </c>
      <c r="E421" s="27">
        <v>600000</v>
      </c>
      <c r="F421" s="27">
        <v>740000</v>
      </c>
      <c r="G421" s="148"/>
      <c r="H421" s="148"/>
      <c r="I421" s="143">
        <f t="shared" si="1103"/>
        <v>0.14775365577032334</v>
      </c>
      <c r="J421" s="27">
        <f t="shared" si="1079"/>
        <v>670000</v>
      </c>
      <c r="K421" s="28">
        <f t="shared" si="1104"/>
        <v>127300</v>
      </c>
      <c r="L421" s="29">
        <f t="shared" si="1089"/>
        <v>797300</v>
      </c>
      <c r="M421" s="26">
        <v>1</v>
      </c>
      <c r="N421" s="27">
        <v>600000</v>
      </c>
      <c r="O421" s="27">
        <v>720000</v>
      </c>
      <c r="P421" s="148"/>
      <c r="Q421" s="148"/>
      <c r="R421" s="143">
        <f t="shared" si="1105"/>
        <v>0.12856486930664499</v>
      </c>
      <c r="S421" s="27">
        <f t="shared" si="1106"/>
        <v>660000</v>
      </c>
      <c r="T421" s="28">
        <f t="shared" si="1107"/>
        <v>125400</v>
      </c>
      <c r="U421" s="30">
        <f t="shared" si="1108"/>
        <v>785400</v>
      </c>
      <c r="V421" s="26">
        <v>1</v>
      </c>
      <c r="W421" s="27">
        <v>600000</v>
      </c>
      <c r="X421" s="27">
        <v>672000</v>
      </c>
      <c r="Y421" s="145"/>
      <c r="Z421" s="145"/>
      <c r="AA421" s="143">
        <f t="shared" si="1109"/>
        <v>8.0049824285269522E-2</v>
      </c>
      <c r="AB421" s="27">
        <f t="shared" si="1110"/>
        <v>636000</v>
      </c>
      <c r="AC421" s="28">
        <f t="shared" si="1111"/>
        <v>120840</v>
      </c>
      <c r="AD421" s="29">
        <f t="shared" si="1112"/>
        <v>756840</v>
      </c>
      <c r="AE421" s="26">
        <v>1</v>
      </c>
      <c r="AF421" s="27">
        <v>600000</v>
      </c>
      <c r="AG421" s="27">
        <v>696000</v>
      </c>
      <c r="AH421" s="145"/>
      <c r="AI421" s="145"/>
      <c r="AJ421" s="143">
        <f t="shared" si="1080"/>
        <v>0.10475656017578482</v>
      </c>
      <c r="AK421" s="27">
        <f t="shared" si="1113"/>
        <v>648000</v>
      </c>
      <c r="AL421" s="28">
        <f t="shared" si="1114"/>
        <v>123120</v>
      </c>
      <c r="AM421" s="30">
        <f t="shared" si="1115"/>
        <v>771120</v>
      </c>
      <c r="AN421" s="26">
        <v>1</v>
      </c>
      <c r="AO421" s="27">
        <v>600000</v>
      </c>
      <c r="AP421" s="27">
        <v>720000</v>
      </c>
      <c r="AQ421" s="145"/>
      <c r="AR421" s="145"/>
      <c r="AS421" s="143">
        <f t="shared" si="1081"/>
        <v>0.12856486930664499</v>
      </c>
      <c r="AT421" s="27">
        <f t="shared" si="1116"/>
        <v>660000</v>
      </c>
      <c r="AU421" s="28">
        <f t="shared" si="1117"/>
        <v>125400</v>
      </c>
      <c r="AV421" s="30">
        <f t="shared" si="1118"/>
        <v>785400</v>
      </c>
      <c r="AW421" s="26">
        <v>1</v>
      </c>
      <c r="AX421" s="27">
        <v>600000</v>
      </c>
      <c r="AY421" s="27">
        <v>864000</v>
      </c>
      <c r="AZ421" s="145"/>
      <c r="BA421" s="145"/>
      <c r="BB421" s="143">
        <f t="shared" si="1082"/>
        <v>0.25502211780498435</v>
      </c>
      <c r="BC421" s="27">
        <f t="shared" si="1119"/>
        <v>732000</v>
      </c>
      <c r="BD421" s="27">
        <f t="shared" si="1120"/>
        <v>139080</v>
      </c>
      <c r="BE421" s="27">
        <f t="shared" si="1121"/>
        <v>871080</v>
      </c>
      <c r="BF421" s="26">
        <v>1</v>
      </c>
      <c r="BG421" s="27">
        <v>480000</v>
      </c>
      <c r="BH421" s="27">
        <v>528000</v>
      </c>
      <c r="BI421" s="145"/>
      <c r="BJ421" s="145"/>
      <c r="BK421" s="143">
        <f t="shared" si="1083"/>
        <v>6.7343502970147379E-2</v>
      </c>
      <c r="BL421" s="27">
        <f t="shared" si="1122"/>
        <v>504000</v>
      </c>
      <c r="BM421" s="27">
        <f t="shared" si="1123"/>
        <v>95760</v>
      </c>
      <c r="BN421" s="28">
        <f t="shared" si="1124"/>
        <v>599760</v>
      </c>
      <c r="BO421" s="26">
        <v>1</v>
      </c>
      <c r="BP421" s="27">
        <v>480000</v>
      </c>
      <c r="BQ421" s="27">
        <v>441600</v>
      </c>
      <c r="BR421" s="175"/>
      <c r="BS421" s="175"/>
      <c r="BT421" s="143">
        <f t="shared" si="1084"/>
        <v>5.892556509887896E-2</v>
      </c>
      <c r="BU421" s="27">
        <f t="shared" si="1125"/>
        <v>460800</v>
      </c>
      <c r="BV421" s="28">
        <f t="shared" si="1126"/>
        <v>87552</v>
      </c>
      <c r="BW421" s="30">
        <f t="shared" si="1127"/>
        <v>548352</v>
      </c>
      <c r="BX421" s="26">
        <v>1</v>
      </c>
      <c r="BY421" s="28">
        <v>480000</v>
      </c>
      <c r="BZ421" s="28">
        <v>441600</v>
      </c>
      <c r="CA421" s="156"/>
      <c r="CB421" s="156"/>
      <c r="CC421" s="177">
        <f t="shared" si="1085"/>
        <v>5.892556509887896E-2</v>
      </c>
      <c r="CD421" s="27">
        <f t="shared" si="1128"/>
        <v>460800</v>
      </c>
      <c r="CE421" s="28">
        <f t="shared" si="1129"/>
        <v>87552</v>
      </c>
      <c r="CF421" s="29">
        <f t="shared" si="1130"/>
        <v>548352</v>
      </c>
      <c r="CG421" s="31" t="s">
        <v>30</v>
      </c>
      <c r="CH421" s="32" t="s">
        <v>30</v>
      </c>
      <c r="CI421" s="32" t="s">
        <v>30</v>
      </c>
      <c r="CJ421" s="32" t="s">
        <v>30</v>
      </c>
      <c r="CK421" s="32" t="s">
        <v>30</v>
      </c>
      <c r="CL421" s="32" t="s">
        <v>30</v>
      </c>
      <c r="CM421" s="32" t="s">
        <v>30</v>
      </c>
      <c r="CN421" s="32" t="s">
        <v>30</v>
      </c>
      <c r="CO421" s="32" t="s">
        <v>30</v>
      </c>
      <c r="CP421" s="31" t="s">
        <v>30</v>
      </c>
      <c r="CQ421" s="32" t="s">
        <v>30</v>
      </c>
      <c r="CR421" s="32" t="s">
        <v>30</v>
      </c>
      <c r="CS421" s="32" t="s">
        <v>30</v>
      </c>
      <c r="CT421" s="32" t="s">
        <v>30</v>
      </c>
      <c r="CU421" s="32" t="s">
        <v>30</v>
      </c>
      <c r="CV421" s="32" t="s">
        <v>30</v>
      </c>
      <c r="CW421" s="32" t="s">
        <v>30</v>
      </c>
      <c r="CX421" s="34" t="s">
        <v>30</v>
      </c>
      <c r="CY421" s="31" t="s">
        <v>30</v>
      </c>
      <c r="CZ421" s="32" t="s">
        <v>30</v>
      </c>
      <c r="DA421" s="32" t="s">
        <v>30</v>
      </c>
      <c r="DB421" s="32" t="s">
        <v>30</v>
      </c>
      <c r="DC421" s="32" t="s">
        <v>30</v>
      </c>
      <c r="DD421" s="32" t="s">
        <v>30</v>
      </c>
      <c r="DE421" s="32" t="s">
        <v>30</v>
      </c>
      <c r="DF421" s="32" t="s">
        <v>30</v>
      </c>
      <c r="DG421" s="32" t="s">
        <v>30</v>
      </c>
      <c r="DH421" s="31" t="s">
        <v>30</v>
      </c>
      <c r="DI421" s="32" t="s">
        <v>30</v>
      </c>
      <c r="DJ421" s="32" t="s">
        <v>30</v>
      </c>
      <c r="DK421" s="32" t="s">
        <v>30</v>
      </c>
      <c r="DL421" s="32" t="s">
        <v>30</v>
      </c>
      <c r="DM421" s="32" t="s">
        <v>30</v>
      </c>
      <c r="DN421" s="32" t="s">
        <v>30</v>
      </c>
      <c r="DO421" s="33" t="s">
        <v>30</v>
      </c>
    </row>
    <row r="422" spans="1:119" ht="21" customHeight="1" x14ac:dyDescent="0.25">
      <c r="A422" s="66" t="s">
        <v>760</v>
      </c>
      <c r="B422" s="67" t="s">
        <v>668</v>
      </c>
      <c r="C422" s="68" t="s">
        <v>761</v>
      </c>
      <c r="D422" s="26">
        <v>1</v>
      </c>
      <c r="E422" s="27">
        <v>600000</v>
      </c>
      <c r="F422" s="27">
        <v>740000</v>
      </c>
      <c r="G422" s="148"/>
      <c r="H422" s="148"/>
      <c r="I422" s="143">
        <f t="shared" si="1103"/>
        <v>0.14775365577032334</v>
      </c>
      <c r="J422" s="27">
        <f t="shared" si="1079"/>
        <v>670000</v>
      </c>
      <c r="K422" s="28">
        <f t="shared" si="1104"/>
        <v>127300</v>
      </c>
      <c r="L422" s="29">
        <f t="shared" si="1089"/>
        <v>797300</v>
      </c>
      <c r="M422" s="26">
        <v>1</v>
      </c>
      <c r="N422" s="27">
        <v>600000</v>
      </c>
      <c r="O422" s="27">
        <v>720000</v>
      </c>
      <c r="P422" s="148"/>
      <c r="Q422" s="148"/>
      <c r="R422" s="143">
        <f t="shared" si="1105"/>
        <v>0.12856486930664499</v>
      </c>
      <c r="S422" s="27">
        <f t="shared" si="1106"/>
        <v>660000</v>
      </c>
      <c r="T422" s="28">
        <f t="shared" si="1107"/>
        <v>125400</v>
      </c>
      <c r="U422" s="30">
        <f t="shared" si="1108"/>
        <v>785400</v>
      </c>
      <c r="V422" s="26">
        <v>1</v>
      </c>
      <c r="W422" s="27">
        <v>600000</v>
      </c>
      <c r="X422" s="27">
        <v>672000</v>
      </c>
      <c r="Y422" s="145"/>
      <c r="Z422" s="145"/>
      <c r="AA422" s="143">
        <f t="shared" si="1109"/>
        <v>8.0049824285269522E-2</v>
      </c>
      <c r="AB422" s="27">
        <f t="shared" si="1110"/>
        <v>636000</v>
      </c>
      <c r="AC422" s="28">
        <f t="shared" si="1111"/>
        <v>120840</v>
      </c>
      <c r="AD422" s="29">
        <f t="shared" si="1112"/>
        <v>756840</v>
      </c>
      <c r="AE422" s="26">
        <v>1</v>
      </c>
      <c r="AF422" s="27">
        <v>600000</v>
      </c>
      <c r="AG422" s="27">
        <v>696000</v>
      </c>
      <c r="AH422" s="145"/>
      <c r="AI422" s="145"/>
      <c r="AJ422" s="143">
        <f t="shared" si="1080"/>
        <v>0.10475656017578482</v>
      </c>
      <c r="AK422" s="27">
        <f t="shared" si="1113"/>
        <v>648000</v>
      </c>
      <c r="AL422" s="28">
        <f t="shared" si="1114"/>
        <v>123120</v>
      </c>
      <c r="AM422" s="30">
        <f t="shared" si="1115"/>
        <v>771120</v>
      </c>
      <c r="AN422" s="26">
        <v>1</v>
      </c>
      <c r="AO422" s="27">
        <v>600000</v>
      </c>
      <c r="AP422" s="27">
        <v>720000</v>
      </c>
      <c r="AQ422" s="145"/>
      <c r="AR422" s="145"/>
      <c r="AS422" s="143">
        <f t="shared" si="1081"/>
        <v>0.12856486930664499</v>
      </c>
      <c r="AT422" s="27">
        <f t="shared" si="1116"/>
        <v>660000</v>
      </c>
      <c r="AU422" s="28">
        <f t="shared" si="1117"/>
        <v>125400</v>
      </c>
      <c r="AV422" s="30">
        <f t="shared" si="1118"/>
        <v>785400</v>
      </c>
      <c r="AW422" s="26">
        <v>1</v>
      </c>
      <c r="AX422" s="27">
        <v>600000</v>
      </c>
      <c r="AY422" s="27">
        <v>864000</v>
      </c>
      <c r="AZ422" s="145"/>
      <c r="BA422" s="145"/>
      <c r="BB422" s="143">
        <f t="shared" si="1082"/>
        <v>0.25502211780498435</v>
      </c>
      <c r="BC422" s="27">
        <f t="shared" si="1119"/>
        <v>732000</v>
      </c>
      <c r="BD422" s="27">
        <f t="shared" si="1120"/>
        <v>139080</v>
      </c>
      <c r="BE422" s="27">
        <f t="shared" si="1121"/>
        <v>871080</v>
      </c>
      <c r="BF422" s="26">
        <v>1</v>
      </c>
      <c r="BG422" s="27">
        <v>480000</v>
      </c>
      <c r="BH422" s="27">
        <v>528000</v>
      </c>
      <c r="BI422" s="145"/>
      <c r="BJ422" s="145"/>
      <c r="BK422" s="143">
        <f t="shared" si="1083"/>
        <v>6.7343502970147379E-2</v>
      </c>
      <c r="BL422" s="27">
        <f t="shared" si="1122"/>
        <v>504000</v>
      </c>
      <c r="BM422" s="27">
        <f t="shared" si="1123"/>
        <v>95760</v>
      </c>
      <c r="BN422" s="28">
        <f t="shared" si="1124"/>
        <v>599760</v>
      </c>
      <c r="BO422" s="26">
        <v>1</v>
      </c>
      <c r="BP422" s="27">
        <v>480000</v>
      </c>
      <c r="BQ422" s="27">
        <v>441600</v>
      </c>
      <c r="BR422" s="175"/>
      <c r="BS422" s="175"/>
      <c r="BT422" s="143">
        <f t="shared" si="1084"/>
        <v>5.892556509887896E-2</v>
      </c>
      <c r="BU422" s="27">
        <f t="shared" si="1125"/>
        <v>460800</v>
      </c>
      <c r="BV422" s="28">
        <f t="shared" si="1126"/>
        <v>87552</v>
      </c>
      <c r="BW422" s="30">
        <f t="shared" si="1127"/>
        <v>548352</v>
      </c>
      <c r="BX422" s="26">
        <v>1</v>
      </c>
      <c r="BY422" s="28">
        <v>480000</v>
      </c>
      <c r="BZ422" s="28">
        <v>441600</v>
      </c>
      <c r="CA422" s="156"/>
      <c r="CB422" s="156"/>
      <c r="CC422" s="177">
        <f t="shared" si="1085"/>
        <v>5.892556509887896E-2</v>
      </c>
      <c r="CD422" s="27">
        <f t="shared" si="1128"/>
        <v>460800</v>
      </c>
      <c r="CE422" s="28">
        <f t="shared" si="1129"/>
        <v>87552</v>
      </c>
      <c r="CF422" s="29">
        <f t="shared" si="1130"/>
        <v>548352</v>
      </c>
      <c r="CG422" s="31" t="s">
        <v>30</v>
      </c>
      <c r="CH422" s="32" t="s">
        <v>30</v>
      </c>
      <c r="CI422" s="32" t="s">
        <v>30</v>
      </c>
      <c r="CJ422" s="32" t="s">
        <v>30</v>
      </c>
      <c r="CK422" s="32" t="s">
        <v>30</v>
      </c>
      <c r="CL422" s="32" t="s">
        <v>30</v>
      </c>
      <c r="CM422" s="32" t="s">
        <v>30</v>
      </c>
      <c r="CN422" s="32" t="s">
        <v>30</v>
      </c>
      <c r="CO422" s="32" t="s">
        <v>30</v>
      </c>
      <c r="CP422" s="31" t="s">
        <v>30</v>
      </c>
      <c r="CQ422" s="32" t="s">
        <v>30</v>
      </c>
      <c r="CR422" s="32" t="s">
        <v>30</v>
      </c>
      <c r="CS422" s="32" t="s">
        <v>30</v>
      </c>
      <c r="CT422" s="32" t="s">
        <v>30</v>
      </c>
      <c r="CU422" s="32" t="s">
        <v>30</v>
      </c>
      <c r="CV422" s="32" t="s">
        <v>30</v>
      </c>
      <c r="CW422" s="32" t="s">
        <v>30</v>
      </c>
      <c r="CX422" s="34" t="s">
        <v>30</v>
      </c>
      <c r="CY422" s="31" t="s">
        <v>30</v>
      </c>
      <c r="CZ422" s="32" t="s">
        <v>30</v>
      </c>
      <c r="DA422" s="32" t="s">
        <v>30</v>
      </c>
      <c r="DB422" s="32" t="s">
        <v>30</v>
      </c>
      <c r="DC422" s="32" t="s">
        <v>30</v>
      </c>
      <c r="DD422" s="32" t="s">
        <v>30</v>
      </c>
      <c r="DE422" s="32" t="s">
        <v>30</v>
      </c>
      <c r="DF422" s="32" t="s">
        <v>30</v>
      </c>
      <c r="DG422" s="32" t="s">
        <v>30</v>
      </c>
      <c r="DH422" s="31" t="s">
        <v>30</v>
      </c>
      <c r="DI422" s="32" t="s">
        <v>30</v>
      </c>
      <c r="DJ422" s="32" t="s">
        <v>30</v>
      </c>
      <c r="DK422" s="32" t="s">
        <v>30</v>
      </c>
      <c r="DL422" s="32" t="s">
        <v>30</v>
      </c>
      <c r="DM422" s="32" t="s">
        <v>30</v>
      </c>
      <c r="DN422" s="32" t="s">
        <v>30</v>
      </c>
      <c r="DO422" s="33" t="s">
        <v>30</v>
      </c>
    </row>
    <row r="423" spans="1:119" ht="21" customHeight="1" x14ac:dyDescent="0.25">
      <c r="A423" s="66" t="s">
        <v>762</v>
      </c>
      <c r="B423" s="67" t="s">
        <v>668</v>
      </c>
      <c r="C423" s="68" t="s">
        <v>763</v>
      </c>
      <c r="D423" s="26">
        <v>1</v>
      </c>
      <c r="E423" s="27">
        <v>600000</v>
      </c>
      <c r="F423" s="27">
        <v>740000</v>
      </c>
      <c r="G423" s="148"/>
      <c r="H423" s="148"/>
      <c r="I423" s="143">
        <f t="shared" si="1103"/>
        <v>0.14775365577032334</v>
      </c>
      <c r="J423" s="27">
        <f t="shared" si="1079"/>
        <v>670000</v>
      </c>
      <c r="K423" s="28">
        <f t="shared" si="1104"/>
        <v>127300</v>
      </c>
      <c r="L423" s="29">
        <f t="shared" si="1089"/>
        <v>797300</v>
      </c>
      <c r="M423" s="26">
        <v>1</v>
      </c>
      <c r="N423" s="27">
        <v>600000</v>
      </c>
      <c r="O423" s="27">
        <v>720000</v>
      </c>
      <c r="P423" s="148"/>
      <c r="Q423" s="148"/>
      <c r="R423" s="143">
        <f t="shared" si="1105"/>
        <v>0.12856486930664499</v>
      </c>
      <c r="S423" s="27">
        <f t="shared" si="1106"/>
        <v>660000</v>
      </c>
      <c r="T423" s="28">
        <f t="shared" si="1107"/>
        <v>125400</v>
      </c>
      <c r="U423" s="30">
        <f t="shared" si="1108"/>
        <v>785400</v>
      </c>
      <c r="V423" s="26">
        <v>1</v>
      </c>
      <c r="W423" s="27">
        <v>600000</v>
      </c>
      <c r="X423" s="27">
        <v>672000</v>
      </c>
      <c r="Y423" s="145"/>
      <c r="Z423" s="145"/>
      <c r="AA423" s="143">
        <f t="shared" si="1109"/>
        <v>8.0049824285269522E-2</v>
      </c>
      <c r="AB423" s="27">
        <f t="shared" si="1110"/>
        <v>636000</v>
      </c>
      <c r="AC423" s="28">
        <f t="shared" si="1111"/>
        <v>120840</v>
      </c>
      <c r="AD423" s="29">
        <f t="shared" si="1112"/>
        <v>756840</v>
      </c>
      <c r="AE423" s="26">
        <v>1</v>
      </c>
      <c r="AF423" s="27">
        <v>600000</v>
      </c>
      <c r="AG423" s="27">
        <v>696000</v>
      </c>
      <c r="AH423" s="145"/>
      <c r="AI423" s="145"/>
      <c r="AJ423" s="143">
        <f t="shared" si="1080"/>
        <v>0.10475656017578482</v>
      </c>
      <c r="AK423" s="27">
        <f t="shared" si="1113"/>
        <v>648000</v>
      </c>
      <c r="AL423" s="28">
        <f t="shared" si="1114"/>
        <v>123120</v>
      </c>
      <c r="AM423" s="30">
        <f t="shared" si="1115"/>
        <v>771120</v>
      </c>
      <c r="AN423" s="26">
        <v>1</v>
      </c>
      <c r="AO423" s="27">
        <v>600000</v>
      </c>
      <c r="AP423" s="27">
        <v>720000</v>
      </c>
      <c r="AQ423" s="145"/>
      <c r="AR423" s="145"/>
      <c r="AS423" s="143">
        <f t="shared" si="1081"/>
        <v>0.12856486930664499</v>
      </c>
      <c r="AT423" s="27">
        <f t="shared" si="1116"/>
        <v>660000</v>
      </c>
      <c r="AU423" s="28">
        <f t="shared" si="1117"/>
        <v>125400</v>
      </c>
      <c r="AV423" s="30">
        <f t="shared" si="1118"/>
        <v>785400</v>
      </c>
      <c r="AW423" s="26">
        <v>1</v>
      </c>
      <c r="AX423" s="27">
        <v>600000</v>
      </c>
      <c r="AY423" s="27">
        <v>864000</v>
      </c>
      <c r="AZ423" s="145"/>
      <c r="BA423" s="145"/>
      <c r="BB423" s="143">
        <f t="shared" si="1082"/>
        <v>0.25502211780498435</v>
      </c>
      <c r="BC423" s="27">
        <f t="shared" si="1119"/>
        <v>732000</v>
      </c>
      <c r="BD423" s="27">
        <f t="shared" si="1120"/>
        <v>139080</v>
      </c>
      <c r="BE423" s="27">
        <f t="shared" si="1121"/>
        <v>871080</v>
      </c>
      <c r="BF423" s="26">
        <v>1</v>
      </c>
      <c r="BG423" s="27">
        <v>480000</v>
      </c>
      <c r="BH423" s="27">
        <v>528000</v>
      </c>
      <c r="BI423" s="145"/>
      <c r="BJ423" s="145"/>
      <c r="BK423" s="143">
        <f t="shared" si="1083"/>
        <v>6.7343502970147379E-2</v>
      </c>
      <c r="BL423" s="27">
        <f t="shared" si="1122"/>
        <v>504000</v>
      </c>
      <c r="BM423" s="27">
        <f t="shared" si="1123"/>
        <v>95760</v>
      </c>
      <c r="BN423" s="28">
        <f t="shared" si="1124"/>
        <v>599760</v>
      </c>
      <c r="BO423" s="26">
        <v>1</v>
      </c>
      <c r="BP423" s="27">
        <v>480000</v>
      </c>
      <c r="BQ423" s="27">
        <v>441600</v>
      </c>
      <c r="BR423" s="175"/>
      <c r="BS423" s="175"/>
      <c r="BT423" s="143">
        <f t="shared" si="1084"/>
        <v>5.892556509887896E-2</v>
      </c>
      <c r="BU423" s="27">
        <f t="shared" si="1125"/>
        <v>460800</v>
      </c>
      <c r="BV423" s="28">
        <f t="shared" si="1126"/>
        <v>87552</v>
      </c>
      <c r="BW423" s="30">
        <f t="shared" si="1127"/>
        <v>548352</v>
      </c>
      <c r="BX423" s="26">
        <v>1</v>
      </c>
      <c r="BY423" s="28">
        <v>480000</v>
      </c>
      <c r="BZ423" s="28">
        <v>441600</v>
      </c>
      <c r="CA423" s="156"/>
      <c r="CB423" s="156"/>
      <c r="CC423" s="177">
        <f t="shared" si="1085"/>
        <v>5.892556509887896E-2</v>
      </c>
      <c r="CD423" s="27">
        <f t="shared" si="1128"/>
        <v>460800</v>
      </c>
      <c r="CE423" s="28">
        <f t="shared" si="1129"/>
        <v>87552</v>
      </c>
      <c r="CF423" s="29">
        <f t="shared" si="1130"/>
        <v>548352</v>
      </c>
      <c r="CG423" s="31" t="s">
        <v>30</v>
      </c>
      <c r="CH423" s="32" t="s">
        <v>30</v>
      </c>
      <c r="CI423" s="32" t="s">
        <v>30</v>
      </c>
      <c r="CJ423" s="32" t="s">
        <v>30</v>
      </c>
      <c r="CK423" s="32" t="s">
        <v>30</v>
      </c>
      <c r="CL423" s="32" t="s">
        <v>30</v>
      </c>
      <c r="CM423" s="32" t="s">
        <v>30</v>
      </c>
      <c r="CN423" s="32" t="s">
        <v>30</v>
      </c>
      <c r="CO423" s="32" t="s">
        <v>30</v>
      </c>
      <c r="CP423" s="31" t="s">
        <v>30</v>
      </c>
      <c r="CQ423" s="32" t="s">
        <v>30</v>
      </c>
      <c r="CR423" s="32" t="s">
        <v>30</v>
      </c>
      <c r="CS423" s="32" t="s">
        <v>30</v>
      </c>
      <c r="CT423" s="32" t="s">
        <v>30</v>
      </c>
      <c r="CU423" s="32" t="s">
        <v>30</v>
      </c>
      <c r="CV423" s="32" t="s">
        <v>30</v>
      </c>
      <c r="CW423" s="32" t="s">
        <v>30</v>
      </c>
      <c r="CX423" s="34" t="s">
        <v>30</v>
      </c>
      <c r="CY423" s="31" t="s">
        <v>30</v>
      </c>
      <c r="CZ423" s="32" t="s">
        <v>30</v>
      </c>
      <c r="DA423" s="32" t="s">
        <v>30</v>
      </c>
      <c r="DB423" s="32" t="s">
        <v>30</v>
      </c>
      <c r="DC423" s="32" t="s">
        <v>30</v>
      </c>
      <c r="DD423" s="32" t="s">
        <v>30</v>
      </c>
      <c r="DE423" s="32" t="s">
        <v>30</v>
      </c>
      <c r="DF423" s="32" t="s">
        <v>30</v>
      </c>
      <c r="DG423" s="32" t="s">
        <v>30</v>
      </c>
      <c r="DH423" s="31" t="s">
        <v>30</v>
      </c>
      <c r="DI423" s="32" t="s">
        <v>30</v>
      </c>
      <c r="DJ423" s="32" t="s">
        <v>30</v>
      </c>
      <c r="DK423" s="32" t="s">
        <v>30</v>
      </c>
      <c r="DL423" s="32" t="s">
        <v>30</v>
      </c>
      <c r="DM423" s="32" t="s">
        <v>30</v>
      </c>
      <c r="DN423" s="32" t="s">
        <v>30</v>
      </c>
      <c r="DO423" s="33" t="s">
        <v>30</v>
      </c>
    </row>
    <row r="424" spans="1:119" ht="21" customHeight="1" x14ac:dyDescent="0.25">
      <c r="A424" s="66" t="s">
        <v>764</v>
      </c>
      <c r="B424" s="67" t="s">
        <v>668</v>
      </c>
      <c r="C424" s="68" t="s">
        <v>765</v>
      </c>
      <c r="D424" s="26">
        <v>1</v>
      </c>
      <c r="E424" s="27">
        <v>600000</v>
      </c>
      <c r="F424" s="27">
        <v>740000</v>
      </c>
      <c r="G424" s="148"/>
      <c r="H424" s="148"/>
      <c r="I424" s="143">
        <f t="shared" si="1103"/>
        <v>0.14775365577032334</v>
      </c>
      <c r="J424" s="27">
        <f t="shared" si="1079"/>
        <v>670000</v>
      </c>
      <c r="K424" s="28">
        <f t="shared" si="1104"/>
        <v>127300</v>
      </c>
      <c r="L424" s="29">
        <f t="shared" si="1089"/>
        <v>797300</v>
      </c>
      <c r="M424" s="26">
        <v>1</v>
      </c>
      <c r="N424" s="27">
        <v>600000</v>
      </c>
      <c r="O424" s="27">
        <v>720000</v>
      </c>
      <c r="P424" s="148"/>
      <c r="Q424" s="148"/>
      <c r="R424" s="143">
        <f t="shared" si="1105"/>
        <v>0.12856486930664499</v>
      </c>
      <c r="S424" s="27">
        <f t="shared" si="1106"/>
        <v>660000</v>
      </c>
      <c r="T424" s="28">
        <f t="shared" si="1107"/>
        <v>125400</v>
      </c>
      <c r="U424" s="30">
        <f t="shared" si="1108"/>
        <v>785400</v>
      </c>
      <c r="V424" s="26">
        <v>1</v>
      </c>
      <c r="W424" s="27">
        <v>600000</v>
      </c>
      <c r="X424" s="27">
        <v>672000</v>
      </c>
      <c r="Y424" s="145"/>
      <c r="Z424" s="145"/>
      <c r="AA424" s="143">
        <f t="shared" si="1109"/>
        <v>8.0049824285269522E-2</v>
      </c>
      <c r="AB424" s="27">
        <f t="shared" si="1110"/>
        <v>636000</v>
      </c>
      <c r="AC424" s="28">
        <f t="shared" si="1111"/>
        <v>120840</v>
      </c>
      <c r="AD424" s="29">
        <f t="shared" si="1112"/>
        <v>756840</v>
      </c>
      <c r="AE424" s="26">
        <v>1</v>
      </c>
      <c r="AF424" s="27">
        <v>600000</v>
      </c>
      <c r="AG424" s="27">
        <v>696000</v>
      </c>
      <c r="AH424" s="145"/>
      <c r="AI424" s="145"/>
      <c r="AJ424" s="143">
        <f t="shared" si="1080"/>
        <v>0.10475656017578482</v>
      </c>
      <c r="AK424" s="27">
        <f t="shared" si="1113"/>
        <v>648000</v>
      </c>
      <c r="AL424" s="28">
        <f t="shared" si="1114"/>
        <v>123120</v>
      </c>
      <c r="AM424" s="30">
        <f t="shared" si="1115"/>
        <v>771120</v>
      </c>
      <c r="AN424" s="26">
        <v>1</v>
      </c>
      <c r="AO424" s="27">
        <v>600000</v>
      </c>
      <c r="AP424" s="27">
        <v>720000</v>
      </c>
      <c r="AQ424" s="145"/>
      <c r="AR424" s="145"/>
      <c r="AS424" s="143">
        <f t="shared" si="1081"/>
        <v>0.12856486930664499</v>
      </c>
      <c r="AT424" s="27">
        <f t="shared" si="1116"/>
        <v>660000</v>
      </c>
      <c r="AU424" s="28">
        <f t="shared" si="1117"/>
        <v>125400</v>
      </c>
      <c r="AV424" s="30">
        <f t="shared" si="1118"/>
        <v>785400</v>
      </c>
      <c r="AW424" s="26">
        <v>1</v>
      </c>
      <c r="AX424" s="27">
        <v>600000</v>
      </c>
      <c r="AY424" s="27">
        <v>864000</v>
      </c>
      <c r="AZ424" s="145"/>
      <c r="BA424" s="145"/>
      <c r="BB424" s="143">
        <f t="shared" si="1082"/>
        <v>0.25502211780498435</v>
      </c>
      <c r="BC424" s="27">
        <f t="shared" si="1119"/>
        <v>732000</v>
      </c>
      <c r="BD424" s="27">
        <f t="shared" si="1120"/>
        <v>139080</v>
      </c>
      <c r="BE424" s="27">
        <f t="shared" si="1121"/>
        <v>871080</v>
      </c>
      <c r="BF424" s="26">
        <v>1</v>
      </c>
      <c r="BG424" s="27">
        <v>480000</v>
      </c>
      <c r="BH424" s="27">
        <v>528000</v>
      </c>
      <c r="BI424" s="145"/>
      <c r="BJ424" s="145"/>
      <c r="BK424" s="143">
        <f t="shared" si="1083"/>
        <v>6.7343502970147379E-2</v>
      </c>
      <c r="BL424" s="27">
        <f t="shared" si="1122"/>
        <v>504000</v>
      </c>
      <c r="BM424" s="27">
        <f t="shared" si="1123"/>
        <v>95760</v>
      </c>
      <c r="BN424" s="28">
        <f t="shared" si="1124"/>
        <v>599760</v>
      </c>
      <c r="BO424" s="26">
        <v>1</v>
      </c>
      <c r="BP424" s="27">
        <v>480000</v>
      </c>
      <c r="BQ424" s="27">
        <v>441600</v>
      </c>
      <c r="BR424" s="175"/>
      <c r="BS424" s="175"/>
      <c r="BT424" s="143">
        <f t="shared" si="1084"/>
        <v>5.892556509887896E-2</v>
      </c>
      <c r="BU424" s="27">
        <f t="shared" si="1125"/>
        <v>460800</v>
      </c>
      <c r="BV424" s="28">
        <f t="shared" si="1126"/>
        <v>87552</v>
      </c>
      <c r="BW424" s="30">
        <f t="shared" si="1127"/>
        <v>548352</v>
      </c>
      <c r="BX424" s="26">
        <v>1</v>
      </c>
      <c r="BY424" s="28">
        <v>480000</v>
      </c>
      <c r="BZ424" s="28">
        <v>441600</v>
      </c>
      <c r="CA424" s="156"/>
      <c r="CB424" s="156"/>
      <c r="CC424" s="177">
        <f t="shared" si="1085"/>
        <v>5.892556509887896E-2</v>
      </c>
      <c r="CD424" s="27">
        <f t="shared" si="1128"/>
        <v>460800</v>
      </c>
      <c r="CE424" s="28">
        <f t="shared" si="1129"/>
        <v>87552</v>
      </c>
      <c r="CF424" s="29">
        <f t="shared" si="1130"/>
        <v>548352</v>
      </c>
      <c r="CG424" s="31" t="s">
        <v>30</v>
      </c>
      <c r="CH424" s="32" t="s">
        <v>30</v>
      </c>
      <c r="CI424" s="32" t="s">
        <v>30</v>
      </c>
      <c r="CJ424" s="32" t="s">
        <v>30</v>
      </c>
      <c r="CK424" s="32" t="s">
        <v>30</v>
      </c>
      <c r="CL424" s="32" t="s">
        <v>30</v>
      </c>
      <c r="CM424" s="32" t="s">
        <v>30</v>
      </c>
      <c r="CN424" s="32" t="s">
        <v>30</v>
      </c>
      <c r="CO424" s="32" t="s">
        <v>30</v>
      </c>
      <c r="CP424" s="31" t="s">
        <v>30</v>
      </c>
      <c r="CQ424" s="32" t="s">
        <v>30</v>
      </c>
      <c r="CR424" s="32" t="s">
        <v>30</v>
      </c>
      <c r="CS424" s="32" t="s">
        <v>30</v>
      </c>
      <c r="CT424" s="32" t="s">
        <v>30</v>
      </c>
      <c r="CU424" s="32" t="s">
        <v>30</v>
      </c>
      <c r="CV424" s="32" t="s">
        <v>30</v>
      </c>
      <c r="CW424" s="32" t="s">
        <v>30</v>
      </c>
      <c r="CX424" s="34" t="s">
        <v>30</v>
      </c>
      <c r="CY424" s="31" t="s">
        <v>30</v>
      </c>
      <c r="CZ424" s="32" t="s">
        <v>30</v>
      </c>
      <c r="DA424" s="32" t="s">
        <v>30</v>
      </c>
      <c r="DB424" s="32" t="s">
        <v>30</v>
      </c>
      <c r="DC424" s="32" t="s">
        <v>30</v>
      </c>
      <c r="DD424" s="32" t="s">
        <v>30</v>
      </c>
      <c r="DE424" s="32" t="s">
        <v>30</v>
      </c>
      <c r="DF424" s="32" t="s">
        <v>30</v>
      </c>
      <c r="DG424" s="32" t="s">
        <v>30</v>
      </c>
      <c r="DH424" s="31" t="s">
        <v>30</v>
      </c>
      <c r="DI424" s="32" t="s">
        <v>30</v>
      </c>
      <c r="DJ424" s="32" t="s">
        <v>30</v>
      </c>
      <c r="DK424" s="32" t="s">
        <v>30</v>
      </c>
      <c r="DL424" s="32" t="s">
        <v>30</v>
      </c>
      <c r="DM424" s="32" t="s">
        <v>30</v>
      </c>
      <c r="DN424" s="32" t="s">
        <v>30</v>
      </c>
      <c r="DO424" s="33" t="s">
        <v>30</v>
      </c>
    </row>
    <row r="425" spans="1:119" ht="21" customHeight="1" x14ac:dyDescent="0.25">
      <c r="A425" s="66" t="s">
        <v>766</v>
      </c>
      <c r="B425" s="67" t="s">
        <v>668</v>
      </c>
      <c r="C425" s="68" t="s">
        <v>767</v>
      </c>
      <c r="D425" s="26">
        <v>1</v>
      </c>
      <c r="E425" s="27">
        <v>600000</v>
      </c>
      <c r="F425" s="27">
        <v>740000</v>
      </c>
      <c r="G425" s="148"/>
      <c r="H425" s="148"/>
      <c r="I425" s="143">
        <f t="shared" si="1103"/>
        <v>0.14775365577032334</v>
      </c>
      <c r="J425" s="27">
        <f t="shared" si="1079"/>
        <v>670000</v>
      </c>
      <c r="K425" s="28">
        <f t="shared" si="1104"/>
        <v>127300</v>
      </c>
      <c r="L425" s="29">
        <f t="shared" si="1089"/>
        <v>797300</v>
      </c>
      <c r="M425" s="26">
        <v>1</v>
      </c>
      <c r="N425" s="27">
        <v>600000</v>
      </c>
      <c r="O425" s="27">
        <v>720000</v>
      </c>
      <c r="P425" s="148"/>
      <c r="Q425" s="148"/>
      <c r="R425" s="143">
        <f t="shared" si="1105"/>
        <v>0.12856486930664499</v>
      </c>
      <c r="S425" s="27">
        <f t="shared" si="1106"/>
        <v>660000</v>
      </c>
      <c r="T425" s="28">
        <f t="shared" si="1107"/>
        <v>125400</v>
      </c>
      <c r="U425" s="30">
        <f t="shared" si="1108"/>
        <v>785400</v>
      </c>
      <c r="V425" s="26">
        <v>1</v>
      </c>
      <c r="W425" s="27">
        <v>600000</v>
      </c>
      <c r="X425" s="27">
        <v>672000</v>
      </c>
      <c r="Y425" s="145"/>
      <c r="Z425" s="145"/>
      <c r="AA425" s="143">
        <f t="shared" si="1109"/>
        <v>8.0049824285269522E-2</v>
      </c>
      <c r="AB425" s="27">
        <f t="shared" si="1110"/>
        <v>636000</v>
      </c>
      <c r="AC425" s="28">
        <f t="shared" si="1111"/>
        <v>120840</v>
      </c>
      <c r="AD425" s="29">
        <f t="shared" si="1112"/>
        <v>756840</v>
      </c>
      <c r="AE425" s="26">
        <v>1</v>
      </c>
      <c r="AF425" s="27">
        <v>600000</v>
      </c>
      <c r="AG425" s="27">
        <v>696000</v>
      </c>
      <c r="AH425" s="145"/>
      <c r="AI425" s="145"/>
      <c r="AJ425" s="143">
        <f t="shared" si="1080"/>
        <v>0.10475656017578482</v>
      </c>
      <c r="AK425" s="27">
        <f t="shared" si="1113"/>
        <v>648000</v>
      </c>
      <c r="AL425" s="28">
        <f t="shared" si="1114"/>
        <v>123120</v>
      </c>
      <c r="AM425" s="30">
        <f t="shared" si="1115"/>
        <v>771120</v>
      </c>
      <c r="AN425" s="26">
        <v>1</v>
      </c>
      <c r="AO425" s="27">
        <v>600000</v>
      </c>
      <c r="AP425" s="27">
        <v>720000</v>
      </c>
      <c r="AQ425" s="145"/>
      <c r="AR425" s="145"/>
      <c r="AS425" s="143">
        <f t="shared" si="1081"/>
        <v>0.12856486930664499</v>
      </c>
      <c r="AT425" s="27">
        <f t="shared" si="1116"/>
        <v>660000</v>
      </c>
      <c r="AU425" s="28">
        <f t="shared" si="1117"/>
        <v>125400</v>
      </c>
      <c r="AV425" s="30">
        <f t="shared" si="1118"/>
        <v>785400</v>
      </c>
      <c r="AW425" s="26">
        <v>1</v>
      </c>
      <c r="AX425" s="27">
        <v>600000</v>
      </c>
      <c r="AY425" s="27">
        <v>864000</v>
      </c>
      <c r="AZ425" s="145"/>
      <c r="BA425" s="145"/>
      <c r="BB425" s="143">
        <f t="shared" si="1082"/>
        <v>0.25502211780498435</v>
      </c>
      <c r="BC425" s="27">
        <f t="shared" si="1119"/>
        <v>732000</v>
      </c>
      <c r="BD425" s="27">
        <f t="shared" si="1120"/>
        <v>139080</v>
      </c>
      <c r="BE425" s="27">
        <f t="shared" si="1121"/>
        <v>871080</v>
      </c>
      <c r="BF425" s="26">
        <v>1</v>
      </c>
      <c r="BG425" s="27">
        <v>480000</v>
      </c>
      <c r="BH425" s="27">
        <v>528000</v>
      </c>
      <c r="BI425" s="145"/>
      <c r="BJ425" s="145"/>
      <c r="BK425" s="143">
        <f t="shared" si="1083"/>
        <v>6.7343502970147379E-2</v>
      </c>
      <c r="BL425" s="27">
        <f t="shared" si="1122"/>
        <v>504000</v>
      </c>
      <c r="BM425" s="27">
        <f t="shared" si="1123"/>
        <v>95760</v>
      </c>
      <c r="BN425" s="28">
        <f t="shared" si="1124"/>
        <v>599760</v>
      </c>
      <c r="BO425" s="26">
        <v>1</v>
      </c>
      <c r="BP425" s="27">
        <v>480000</v>
      </c>
      <c r="BQ425" s="27">
        <v>441600</v>
      </c>
      <c r="BR425" s="175"/>
      <c r="BS425" s="175"/>
      <c r="BT425" s="143">
        <f t="shared" si="1084"/>
        <v>5.892556509887896E-2</v>
      </c>
      <c r="BU425" s="27">
        <f t="shared" si="1125"/>
        <v>460800</v>
      </c>
      <c r="BV425" s="28">
        <f t="shared" si="1126"/>
        <v>87552</v>
      </c>
      <c r="BW425" s="30">
        <f t="shared" si="1127"/>
        <v>548352</v>
      </c>
      <c r="BX425" s="26">
        <v>1</v>
      </c>
      <c r="BY425" s="28">
        <v>480000</v>
      </c>
      <c r="BZ425" s="28">
        <v>441600</v>
      </c>
      <c r="CA425" s="156"/>
      <c r="CB425" s="156"/>
      <c r="CC425" s="177">
        <f t="shared" si="1085"/>
        <v>5.892556509887896E-2</v>
      </c>
      <c r="CD425" s="27">
        <f t="shared" si="1128"/>
        <v>460800</v>
      </c>
      <c r="CE425" s="28">
        <f t="shared" si="1129"/>
        <v>87552</v>
      </c>
      <c r="CF425" s="29">
        <f t="shared" si="1130"/>
        <v>548352</v>
      </c>
      <c r="CG425" s="26">
        <v>1</v>
      </c>
      <c r="CH425" s="27">
        <v>384000</v>
      </c>
      <c r="CI425" s="27">
        <v>345600</v>
      </c>
      <c r="CJ425" s="148"/>
      <c r="CK425" s="148"/>
      <c r="CL425" s="143">
        <f>+STDEVA(CH425:CI425)/AVERAGE(CH425:CI425)</f>
        <v>7.4432292756478696E-2</v>
      </c>
      <c r="CM425" s="27">
        <f>+AVERAGE(CH425:CJ425)</f>
        <v>364800</v>
      </c>
      <c r="CN425" s="27">
        <f t="shared" ref="CN425:CN427" si="1144">+CM425*19%</f>
        <v>69312</v>
      </c>
      <c r="CO425" s="28">
        <f t="shared" ref="CO425:CO427" si="1145">+CN425+CM425</f>
        <v>434112</v>
      </c>
      <c r="CP425" s="26">
        <v>1</v>
      </c>
      <c r="CQ425" s="27">
        <v>384000</v>
      </c>
      <c r="CR425" s="27">
        <v>345600</v>
      </c>
      <c r="CS425" s="148"/>
      <c r="CT425" s="148"/>
      <c r="CU425" s="143">
        <f t="shared" si="1086"/>
        <v>7.4432292756478696E-2</v>
      </c>
      <c r="CV425" s="27">
        <f t="shared" ref="CV425:CV427" si="1146">+AVERAGE(CQ425:CS425)</f>
        <v>364800</v>
      </c>
      <c r="CW425" s="28">
        <f t="shared" ref="CW425:CW427" si="1147">+CV425*19%</f>
        <v>69312</v>
      </c>
      <c r="CX425" s="29">
        <f t="shared" ref="CX425:CX427" si="1148">+CW425+CV425</f>
        <v>434112</v>
      </c>
      <c r="CY425" s="26">
        <v>1</v>
      </c>
      <c r="CZ425" s="27">
        <v>384000</v>
      </c>
      <c r="DA425" s="27">
        <v>345600</v>
      </c>
      <c r="DB425" s="133"/>
      <c r="DC425" s="133"/>
      <c r="DD425" s="143">
        <f t="shared" si="1087"/>
        <v>7.4432292756478696E-2</v>
      </c>
      <c r="DE425" s="27">
        <f t="shared" ref="DE425:DE427" si="1149">+AVERAGE(CZ425:DB425)</f>
        <v>364800</v>
      </c>
      <c r="DF425" s="27">
        <f t="shared" ref="DF425:DF427" si="1150">+DE425*19%</f>
        <v>69312</v>
      </c>
      <c r="DG425" s="28">
        <f t="shared" ref="DG425:DG427" si="1151">+DF425+DE425</f>
        <v>434112</v>
      </c>
      <c r="DH425" s="26">
        <v>1</v>
      </c>
      <c r="DI425" s="28">
        <v>384000</v>
      </c>
      <c r="DJ425" s="28">
        <v>345600</v>
      </c>
      <c r="DK425" s="182"/>
      <c r="DL425" s="177">
        <f t="shared" si="1088"/>
        <v>7.4432292756478696E-2</v>
      </c>
      <c r="DM425" s="28">
        <f t="shared" ref="DM425:DM427" si="1152">+AVERAGE(DI425:DK425)</f>
        <v>364800</v>
      </c>
      <c r="DN425" s="28">
        <f t="shared" ref="DN425:DN427" si="1153">DM425*19%</f>
        <v>69312</v>
      </c>
      <c r="DO425" s="30">
        <f t="shared" ref="DO425:DO427" si="1154">+DM425+DN425</f>
        <v>434112</v>
      </c>
    </row>
    <row r="426" spans="1:119" ht="21" customHeight="1" x14ac:dyDescent="0.25">
      <c r="A426" s="66" t="s">
        <v>768</v>
      </c>
      <c r="B426" s="67" t="s">
        <v>668</v>
      </c>
      <c r="C426" s="68" t="s">
        <v>769</v>
      </c>
      <c r="D426" s="26">
        <v>1</v>
      </c>
      <c r="E426" s="27">
        <v>600000</v>
      </c>
      <c r="F426" s="27">
        <v>740000</v>
      </c>
      <c r="G426" s="148"/>
      <c r="H426" s="148"/>
      <c r="I426" s="143">
        <f t="shared" si="1103"/>
        <v>0.14775365577032334</v>
      </c>
      <c r="J426" s="27">
        <f t="shared" si="1079"/>
        <v>670000</v>
      </c>
      <c r="K426" s="28">
        <f t="shared" si="1104"/>
        <v>127300</v>
      </c>
      <c r="L426" s="29">
        <f t="shared" si="1089"/>
        <v>797300</v>
      </c>
      <c r="M426" s="26">
        <v>1</v>
      </c>
      <c r="N426" s="27">
        <v>600000</v>
      </c>
      <c r="O426" s="27">
        <v>720000</v>
      </c>
      <c r="P426" s="148"/>
      <c r="Q426" s="148"/>
      <c r="R426" s="143">
        <f t="shared" si="1105"/>
        <v>0.12856486930664499</v>
      </c>
      <c r="S426" s="27">
        <f t="shared" si="1106"/>
        <v>660000</v>
      </c>
      <c r="T426" s="28">
        <f t="shared" si="1107"/>
        <v>125400</v>
      </c>
      <c r="U426" s="30">
        <f t="shared" si="1108"/>
        <v>785400</v>
      </c>
      <c r="V426" s="26">
        <v>1</v>
      </c>
      <c r="W426" s="27">
        <v>600000</v>
      </c>
      <c r="X426" s="27">
        <v>672000</v>
      </c>
      <c r="Y426" s="145"/>
      <c r="Z426" s="145"/>
      <c r="AA426" s="143">
        <f t="shared" si="1109"/>
        <v>8.0049824285269522E-2</v>
      </c>
      <c r="AB426" s="27">
        <f t="shared" si="1110"/>
        <v>636000</v>
      </c>
      <c r="AC426" s="28">
        <f t="shared" si="1111"/>
        <v>120840</v>
      </c>
      <c r="AD426" s="29">
        <f t="shared" si="1112"/>
        <v>756840</v>
      </c>
      <c r="AE426" s="26">
        <v>1</v>
      </c>
      <c r="AF426" s="27">
        <v>600000</v>
      </c>
      <c r="AG426" s="27">
        <v>696000</v>
      </c>
      <c r="AH426" s="145"/>
      <c r="AI426" s="145"/>
      <c r="AJ426" s="143">
        <f t="shared" si="1080"/>
        <v>0.10475656017578482</v>
      </c>
      <c r="AK426" s="27">
        <f t="shared" si="1113"/>
        <v>648000</v>
      </c>
      <c r="AL426" s="28">
        <f t="shared" si="1114"/>
        <v>123120</v>
      </c>
      <c r="AM426" s="30">
        <f t="shared" si="1115"/>
        <v>771120</v>
      </c>
      <c r="AN426" s="26">
        <v>1</v>
      </c>
      <c r="AO426" s="27">
        <v>600000</v>
      </c>
      <c r="AP426" s="27">
        <v>720000</v>
      </c>
      <c r="AQ426" s="145"/>
      <c r="AR426" s="145"/>
      <c r="AS426" s="143">
        <f t="shared" si="1081"/>
        <v>0.12856486930664499</v>
      </c>
      <c r="AT426" s="27">
        <f t="shared" si="1116"/>
        <v>660000</v>
      </c>
      <c r="AU426" s="28">
        <f t="shared" si="1117"/>
        <v>125400</v>
      </c>
      <c r="AV426" s="30">
        <f t="shared" si="1118"/>
        <v>785400</v>
      </c>
      <c r="AW426" s="26">
        <v>1</v>
      </c>
      <c r="AX426" s="27">
        <v>600000</v>
      </c>
      <c r="AY426" s="27">
        <v>864000</v>
      </c>
      <c r="AZ426" s="145"/>
      <c r="BA426" s="145"/>
      <c r="BB426" s="143">
        <f t="shared" si="1082"/>
        <v>0.25502211780498435</v>
      </c>
      <c r="BC426" s="27">
        <f t="shared" si="1119"/>
        <v>732000</v>
      </c>
      <c r="BD426" s="27">
        <f t="shared" si="1120"/>
        <v>139080</v>
      </c>
      <c r="BE426" s="27">
        <f t="shared" si="1121"/>
        <v>871080</v>
      </c>
      <c r="BF426" s="26">
        <v>1</v>
      </c>
      <c r="BG426" s="27">
        <v>480000</v>
      </c>
      <c r="BH426" s="27">
        <v>528000</v>
      </c>
      <c r="BI426" s="145"/>
      <c r="BJ426" s="145"/>
      <c r="BK426" s="143">
        <f t="shared" si="1083"/>
        <v>6.7343502970147379E-2</v>
      </c>
      <c r="BL426" s="27">
        <f t="shared" si="1122"/>
        <v>504000</v>
      </c>
      <c r="BM426" s="27">
        <f t="shared" si="1123"/>
        <v>95760</v>
      </c>
      <c r="BN426" s="28">
        <f t="shared" si="1124"/>
        <v>599760</v>
      </c>
      <c r="BO426" s="26">
        <v>1</v>
      </c>
      <c r="BP426" s="27">
        <v>480000</v>
      </c>
      <c r="BQ426" s="27">
        <v>441600</v>
      </c>
      <c r="BR426" s="175"/>
      <c r="BS426" s="175"/>
      <c r="BT426" s="143">
        <f t="shared" si="1084"/>
        <v>5.892556509887896E-2</v>
      </c>
      <c r="BU426" s="27">
        <f t="shared" si="1125"/>
        <v>460800</v>
      </c>
      <c r="BV426" s="28">
        <f t="shared" si="1126"/>
        <v>87552</v>
      </c>
      <c r="BW426" s="30">
        <f t="shared" si="1127"/>
        <v>548352</v>
      </c>
      <c r="BX426" s="26">
        <v>1</v>
      </c>
      <c r="BY426" s="28">
        <v>480000</v>
      </c>
      <c r="BZ426" s="28">
        <v>441600</v>
      </c>
      <c r="CA426" s="156"/>
      <c r="CB426" s="156"/>
      <c r="CC426" s="177">
        <f t="shared" si="1085"/>
        <v>5.892556509887896E-2</v>
      </c>
      <c r="CD426" s="27">
        <f t="shared" si="1128"/>
        <v>460800</v>
      </c>
      <c r="CE426" s="28">
        <f t="shared" si="1129"/>
        <v>87552</v>
      </c>
      <c r="CF426" s="29">
        <f t="shared" si="1130"/>
        <v>548352</v>
      </c>
      <c r="CG426" s="26">
        <v>1</v>
      </c>
      <c r="CH426" s="27">
        <v>384000</v>
      </c>
      <c r="CI426" s="27">
        <v>345600</v>
      </c>
      <c r="CJ426" s="148"/>
      <c r="CK426" s="148"/>
      <c r="CL426" s="143">
        <f>+STDEVA(CH426:CI426)/AVERAGE(CH426:CI426)</f>
        <v>7.4432292756478696E-2</v>
      </c>
      <c r="CM426" s="27">
        <f>+AVERAGE(CH426:CJ426)</f>
        <v>364800</v>
      </c>
      <c r="CN426" s="27">
        <f t="shared" si="1144"/>
        <v>69312</v>
      </c>
      <c r="CO426" s="28">
        <f t="shared" si="1145"/>
        <v>434112</v>
      </c>
      <c r="CP426" s="26">
        <v>1</v>
      </c>
      <c r="CQ426" s="27">
        <v>384000</v>
      </c>
      <c r="CR426" s="27">
        <v>345600</v>
      </c>
      <c r="CS426" s="148"/>
      <c r="CT426" s="148"/>
      <c r="CU426" s="143">
        <f t="shared" si="1086"/>
        <v>7.4432292756478696E-2</v>
      </c>
      <c r="CV426" s="27">
        <f t="shared" si="1146"/>
        <v>364800</v>
      </c>
      <c r="CW426" s="28">
        <f t="shared" si="1147"/>
        <v>69312</v>
      </c>
      <c r="CX426" s="29">
        <f t="shared" si="1148"/>
        <v>434112</v>
      </c>
      <c r="CY426" s="26">
        <v>1</v>
      </c>
      <c r="CZ426" s="27">
        <v>384000</v>
      </c>
      <c r="DA426" s="27">
        <v>345600</v>
      </c>
      <c r="DB426" s="133"/>
      <c r="DC426" s="133"/>
      <c r="DD426" s="143">
        <f t="shared" si="1087"/>
        <v>7.4432292756478696E-2</v>
      </c>
      <c r="DE426" s="27">
        <f t="shared" si="1149"/>
        <v>364800</v>
      </c>
      <c r="DF426" s="27">
        <f t="shared" si="1150"/>
        <v>69312</v>
      </c>
      <c r="DG426" s="28">
        <f t="shared" si="1151"/>
        <v>434112</v>
      </c>
      <c r="DH426" s="26">
        <v>1</v>
      </c>
      <c r="DI426" s="28">
        <v>384000</v>
      </c>
      <c r="DJ426" s="28">
        <v>345600</v>
      </c>
      <c r="DK426" s="182"/>
      <c r="DL426" s="177">
        <f t="shared" si="1088"/>
        <v>7.4432292756478696E-2</v>
      </c>
      <c r="DM426" s="28">
        <f t="shared" si="1152"/>
        <v>364800</v>
      </c>
      <c r="DN426" s="28">
        <f t="shared" si="1153"/>
        <v>69312</v>
      </c>
      <c r="DO426" s="30">
        <f t="shared" si="1154"/>
        <v>434112</v>
      </c>
    </row>
    <row r="427" spans="1:119" ht="21" customHeight="1" x14ac:dyDescent="0.25">
      <c r="A427" s="66" t="s">
        <v>770</v>
      </c>
      <c r="B427" s="67" t="s">
        <v>668</v>
      </c>
      <c r="C427" s="68" t="s">
        <v>771</v>
      </c>
      <c r="D427" s="26">
        <v>1</v>
      </c>
      <c r="E427" s="27">
        <v>600000</v>
      </c>
      <c r="F427" s="27">
        <v>740000</v>
      </c>
      <c r="G427" s="148"/>
      <c r="H427" s="148"/>
      <c r="I427" s="143">
        <f t="shared" si="1103"/>
        <v>0.14775365577032334</v>
      </c>
      <c r="J427" s="27">
        <f t="shared" si="1079"/>
        <v>670000</v>
      </c>
      <c r="K427" s="28">
        <f t="shared" si="1104"/>
        <v>127300</v>
      </c>
      <c r="L427" s="29">
        <f t="shared" si="1089"/>
        <v>797300</v>
      </c>
      <c r="M427" s="26">
        <v>1</v>
      </c>
      <c r="N427" s="27">
        <v>600000</v>
      </c>
      <c r="O427" s="27">
        <v>720000</v>
      </c>
      <c r="P427" s="148"/>
      <c r="Q427" s="148"/>
      <c r="R427" s="143">
        <f t="shared" si="1105"/>
        <v>0.12856486930664499</v>
      </c>
      <c r="S427" s="27">
        <f t="shared" si="1106"/>
        <v>660000</v>
      </c>
      <c r="T427" s="28">
        <f t="shared" si="1107"/>
        <v>125400</v>
      </c>
      <c r="U427" s="30">
        <f t="shared" si="1108"/>
        <v>785400</v>
      </c>
      <c r="V427" s="26">
        <v>1</v>
      </c>
      <c r="W427" s="27">
        <v>600000</v>
      </c>
      <c r="X427" s="27">
        <v>672000</v>
      </c>
      <c r="Y427" s="145"/>
      <c r="Z427" s="145"/>
      <c r="AA427" s="143">
        <f t="shared" si="1109"/>
        <v>8.0049824285269522E-2</v>
      </c>
      <c r="AB427" s="27">
        <f t="shared" si="1110"/>
        <v>636000</v>
      </c>
      <c r="AC427" s="28">
        <f t="shared" si="1111"/>
        <v>120840</v>
      </c>
      <c r="AD427" s="29">
        <f t="shared" si="1112"/>
        <v>756840</v>
      </c>
      <c r="AE427" s="26">
        <v>1</v>
      </c>
      <c r="AF427" s="27">
        <v>600000</v>
      </c>
      <c r="AG427" s="27">
        <v>696000</v>
      </c>
      <c r="AH427" s="145"/>
      <c r="AI427" s="145"/>
      <c r="AJ427" s="143">
        <f t="shared" si="1080"/>
        <v>0.10475656017578482</v>
      </c>
      <c r="AK427" s="27">
        <f t="shared" si="1113"/>
        <v>648000</v>
      </c>
      <c r="AL427" s="28">
        <f t="shared" si="1114"/>
        <v>123120</v>
      </c>
      <c r="AM427" s="30">
        <f t="shared" si="1115"/>
        <v>771120</v>
      </c>
      <c r="AN427" s="26">
        <v>1</v>
      </c>
      <c r="AO427" s="27">
        <v>600000</v>
      </c>
      <c r="AP427" s="27">
        <v>720000</v>
      </c>
      <c r="AQ427" s="145"/>
      <c r="AR427" s="145"/>
      <c r="AS427" s="143">
        <f t="shared" si="1081"/>
        <v>0.12856486930664499</v>
      </c>
      <c r="AT427" s="27">
        <f t="shared" si="1116"/>
        <v>660000</v>
      </c>
      <c r="AU427" s="28">
        <f t="shared" si="1117"/>
        <v>125400</v>
      </c>
      <c r="AV427" s="30">
        <f t="shared" si="1118"/>
        <v>785400</v>
      </c>
      <c r="AW427" s="26">
        <v>1</v>
      </c>
      <c r="AX427" s="27">
        <v>600000</v>
      </c>
      <c r="AY427" s="27">
        <v>864000</v>
      </c>
      <c r="AZ427" s="145"/>
      <c r="BA427" s="145"/>
      <c r="BB427" s="143">
        <f t="shared" si="1082"/>
        <v>0.25502211780498435</v>
      </c>
      <c r="BC427" s="27">
        <f t="shared" si="1119"/>
        <v>732000</v>
      </c>
      <c r="BD427" s="27">
        <f t="shared" si="1120"/>
        <v>139080</v>
      </c>
      <c r="BE427" s="27">
        <f t="shared" si="1121"/>
        <v>871080</v>
      </c>
      <c r="BF427" s="26">
        <v>1</v>
      </c>
      <c r="BG427" s="27">
        <v>480000</v>
      </c>
      <c r="BH427" s="27">
        <v>528000</v>
      </c>
      <c r="BI427" s="145"/>
      <c r="BJ427" s="145"/>
      <c r="BK427" s="143">
        <f t="shared" si="1083"/>
        <v>6.7343502970147379E-2</v>
      </c>
      <c r="BL427" s="27">
        <f t="shared" si="1122"/>
        <v>504000</v>
      </c>
      <c r="BM427" s="27">
        <f t="shared" si="1123"/>
        <v>95760</v>
      </c>
      <c r="BN427" s="28">
        <f t="shared" si="1124"/>
        <v>599760</v>
      </c>
      <c r="BO427" s="26">
        <v>1</v>
      </c>
      <c r="BP427" s="27">
        <v>480000</v>
      </c>
      <c r="BQ427" s="27">
        <v>441600</v>
      </c>
      <c r="BR427" s="175"/>
      <c r="BS427" s="175"/>
      <c r="BT427" s="143">
        <f t="shared" si="1084"/>
        <v>5.892556509887896E-2</v>
      </c>
      <c r="BU427" s="27">
        <f t="shared" si="1125"/>
        <v>460800</v>
      </c>
      <c r="BV427" s="28">
        <f t="shared" si="1126"/>
        <v>87552</v>
      </c>
      <c r="BW427" s="30">
        <f t="shared" si="1127"/>
        <v>548352</v>
      </c>
      <c r="BX427" s="26">
        <v>1</v>
      </c>
      <c r="BY427" s="28">
        <v>480000</v>
      </c>
      <c r="BZ427" s="28">
        <v>441600</v>
      </c>
      <c r="CA427" s="156"/>
      <c r="CB427" s="156"/>
      <c r="CC427" s="177">
        <f t="shared" si="1085"/>
        <v>5.892556509887896E-2</v>
      </c>
      <c r="CD427" s="27">
        <f t="shared" si="1128"/>
        <v>460800</v>
      </c>
      <c r="CE427" s="28">
        <f t="shared" si="1129"/>
        <v>87552</v>
      </c>
      <c r="CF427" s="29">
        <f t="shared" si="1130"/>
        <v>548352</v>
      </c>
      <c r="CG427" s="26">
        <v>1</v>
      </c>
      <c r="CH427" s="27">
        <v>384000</v>
      </c>
      <c r="CI427" s="27">
        <v>345600</v>
      </c>
      <c r="CJ427" s="148"/>
      <c r="CK427" s="148"/>
      <c r="CL427" s="143">
        <f>+STDEVA(CH427:CI427)/AVERAGE(CH427:CI427)</f>
        <v>7.4432292756478696E-2</v>
      </c>
      <c r="CM427" s="27">
        <f>+AVERAGE(CH427:CJ427)</f>
        <v>364800</v>
      </c>
      <c r="CN427" s="27">
        <f t="shared" si="1144"/>
        <v>69312</v>
      </c>
      <c r="CO427" s="28">
        <f t="shared" si="1145"/>
        <v>434112</v>
      </c>
      <c r="CP427" s="26">
        <v>1</v>
      </c>
      <c r="CQ427" s="27">
        <v>384000</v>
      </c>
      <c r="CR427" s="27">
        <v>345600</v>
      </c>
      <c r="CS427" s="148"/>
      <c r="CT427" s="148"/>
      <c r="CU427" s="143">
        <f t="shared" si="1086"/>
        <v>7.4432292756478696E-2</v>
      </c>
      <c r="CV427" s="27">
        <f t="shared" si="1146"/>
        <v>364800</v>
      </c>
      <c r="CW427" s="28">
        <f t="shared" si="1147"/>
        <v>69312</v>
      </c>
      <c r="CX427" s="29">
        <f t="shared" si="1148"/>
        <v>434112</v>
      </c>
      <c r="CY427" s="26">
        <v>1</v>
      </c>
      <c r="CZ427" s="27">
        <v>384000</v>
      </c>
      <c r="DA427" s="27">
        <v>345600</v>
      </c>
      <c r="DB427" s="133"/>
      <c r="DC427" s="133"/>
      <c r="DD427" s="143">
        <f t="shared" si="1087"/>
        <v>7.4432292756478696E-2</v>
      </c>
      <c r="DE427" s="27">
        <f t="shared" si="1149"/>
        <v>364800</v>
      </c>
      <c r="DF427" s="27">
        <f t="shared" si="1150"/>
        <v>69312</v>
      </c>
      <c r="DG427" s="28">
        <f t="shared" si="1151"/>
        <v>434112</v>
      </c>
      <c r="DH427" s="26">
        <v>1</v>
      </c>
      <c r="DI427" s="28">
        <v>384000</v>
      </c>
      <c r="DJ427" s="28">
        <v>345600</v>
      </c>
      <c r="DK427" s="182"/>
      <c r="DL427" s="177">
        <f t="shared" si="1088"/>
        <v>7.4432292756478696E-2</v>
      </c>
      <c r="DM427" s="28">
        <f t="shared" si="1152"/>
        <v>364800</v>
      </c>
      <c r="DN427" s="28">
        <f t="shared" si="1153"/>
        <v>69312</v>
      </c>
      <c r="DO427" s="30">
        <f t="shared" si="1154"/>
        <v>434112</v>
      </c>
    </row>
    <row r="428" spans="1:119" ht="21" customHeight="1" x14ac:dyDescent="0.25">
      <c r="A428" s="66" t="s">
        <v>772</v>
      </c>
      <c r="B428" s="67" t="s">
        <v>668</v>
      </c>
      <c r="C428" s="68" t="s">
        <v>773</v>
      </c>
      <c r="D428" s="26">
        <v>1</v>
      </c>
      <c r="E428" s="27">
        <v>600000</v>
      </c>
      <c r="F428" s="27">
        <v>740000</v>
      </c>
      <c r="G428" s="148"/>
      <c r="H428" s="148"/>
      <c r="I428" s="143">
        <f t="shared" si="1103"/>
        <v>0.14775365577032334</v>
      </c>
      <c r="J428" s="27">
        <f t="shared" si="1079"/>
        <v>670000</v>
      </c>
      <c r="K428" s="28">
        <f t="shared" si="1104"/>
        <v>127300</v>
      </c>
      <c r="L428" s="29">
        <f t="shared" si="1089"/>
        <v>797300</v>
      </c>
      <c r="M428" s="26">
        <v>1</v>
      </c>
      <c r="N428" s="27">
        <v>600000</v>
      </c>
      <c r="O428" s="27">
        <v>720000</v>
      </c>
      <c r="P428" s="148"/>
      <c r="Q428" s="148"/>
      <c r="R428" s="143">
        <f t="shared" si="1105"/>
        <v>0.12856486930664499</v>
      </c>
      <c r="S428" s="27">
        <f t="shared" si="1106"/>
        <v>660000</v>
      </c>
      <c r="T428" s="28">
        <f t="shared" si="1107"/>
        <v>125400</v>
      </c>
      <c r="U428" s="30">
        <f t="shared" si="1108"/>
        <v>785400</v>
      </c>
      <c r="V428" s="26">
        <v>1</v>
      </c>
      <c r="W428" s="27">
        <v>600000</v>
      </c>
      <c r="X428" s="27">
        <v>672000</v>
      </c>
      <c r="Y428" s="145"/>
      <c r="Z428" s="145"/>
      <c r="AA428" s="143">
        <f t="shared" si="1109"/>
        <v>8.0049824285269522E-2</v>
      </c>
      <c r="AB428" s="27">
        <f t="shared" si="1110"/>
        <v>636000</v>
      </c>
      <c r="AC428" s="28">
        <f t="shared" si="1111"/>
        <v>120840</v>
      </c>
      <c r="AD428" s="29">
        <f t="shared" si="1112"/>
        <v>756840</v>
      </c>
      <c r="AE428" s="31" t="s">
        <v>30</v>
      </c>
      <c r="AF428" s="32" t="s">
        <v>30</v>
      </c>
      <c r="AG428" s="32" t="s">
        <v>30</v>
      </c>
      <c r="AH428" s="32" t="s">
        <v>30</v>
      </c>
      <c r="AI428" s="32" t="s">
        <v>30</v>
      </c>
      <c r="AJ428" s="165" t="s">
        <v>30</v>
      </c>
      <c r="AK428" s="32" t="s">
        <v>30</v>
      </c>
      <c r="AL428" s="32" t="s">
        <v>30</v>
      </c>
      <c r="AM428" s="33" t="s">
        <v>30</v>
      </c>
      <c r="AN428" s="31" t="s">
        <v>30</v>
      </c>
      <c r="AO428" s="32" t="s">
        <v>30</v>
      </c>
      <c r="AP428" s="32" t="s">
        <v>30</v>
      </c>
      <c r="AQ428" s="32" t="s">
        <v>30</v>
      </c>
      <c r="AR428" s="32" t="s">
        <v>30</v>
      </c>
      <c r="AS428" s="32" t="s">
        <v>30</v>
      </c>
      <c r="AT428" s="32" t="s">
        <v>30</v>
      </c>
      <c r="AU428" s="32" t="s">
        <v>30</v>
      </c>
      <c r="AV428" s="33" t="s">
        <v>30</v>
      </c>
      <c r="AW428" s="31" t="s">
        <v>30</v>
      </c>
      <c r="AX428" s="32" t="s">
        <v>30</v>
      </c>
      <c r="AY428" s="32" t="s">
        <v>30</v>
      </c>
      <c r="AZ428" s="32" t="s">
        <v>30</v>
      </c>
      <c r="BA428" s="32" t="s">
        <v>30</v>
      </c>
      <c r="BB428" s="32" t="s">
        <v>30</v>
      </c>
      <c r="BC428" s="32" t="s">
        <v>30</v>
      </c>
      <c r="BD428" s="32" t="s">
        <v>30</v>
      </c>
      <c r="BE428" s="32" t="s">
        <v>30</v>
      </c>
      <c r="BF428" s="31" t="s">
        <v>30</v>
      </c>
      <c r="BG428" s="32" t="s">
        <v>30</v>
      </c>
      <c r="BH428" s="32" t="s">
        <v>30</v>
      </c>
      <c r="BI428" s="32" t="s">
        <v>30</v>
      </c>
      <c r="BJ428" s="32" t="s">
        <v>30</v>
      </c>
      <c r="BK428" s="32" t="s">
        <v>30</v>
      </c>
      <c r="BL428" s="32" t="s">
        <v>30</v>
      </c>
      <c r="BM428" s="32" t="s">
        <v>30</v>
      </c>
      <c r="BN428" s="32" t="s">
        <v>30</v>
      </c>
      <c r="BO428" s="31" t="s">
        <v>30</v>
      </c>
      <c r="BP428" s="32" t="s">
        <v>30</v>
      </c>
      <c r="BQ428" s="32" t="s">
        <v>30</v>
      </c>
      <c r="BR428" s="32" t="s">
        <v>30</v>
      </c>
      <c r="BS428" s="32" t="s">
        <v>30</v>
      </c>
      <c r="BT428" s="32" t="s">
        <v>30</v>
      </c>
      <c r="BU428" s="32" t="s">
        <v>30</v>
      </c>
      <c r="BV428" s="32" t="s">
        <v>30</v>
      </c>
      <c r="BW428" s="33" t="s">
        <v>30</v>
      </c>
      <c r="BX428" s="31" t="s">
        <v>30</v>
      </c>
      <c r="BY428" s="32" t="s">
        <v>30</v>
      </c>
      <c r="BZ428" s="32" t="s">
        <v>30</v>
      </c>
      <c r="CA428" s="32" t="s">
        <v>30</v>
      </c>
      <c r="CB428" s="32" t="s">
        <v>30</v>
      </c>
      <c r="CC428" s="32" t="s">
        <v>30</v>
      </c>
      <c r="CD428" s="32" t="s">
        <v>30</v>
      </c>
      <c r="CE428" s="32" t="s">
        <v>30</v>
      </c>
      <c r="CF428" s="34" t="s">
        <v>30</v>
      </c>
      <c r="CG428" s="31" t="s">
        <v>30</v>
      </c>
      <c r="CH428" s="32" t="s">
        <v>30</v>
      </c>
      <c r="CI428" s="32" t="s">
        <v>30</v>
      </c>
      <c r="CJ428" s="32" t="s">
        <v>30</v>
      </c>
      <c r="CK428" s="32" t="s">
        <v>30</v>
      </c>
      <c r="CL428" s="32" t="s">
        <v>30</v>
      </c>
      <c r="CM428" s="32" t="s">
        <v>30</v>
      </c>
      <c r="CN428" s="32" t="s">
        <v>30</v>
      </c>
      <c r="CO428" s="32" t="s">
        <v>30</v>
      </c>
      <c r="CP428" s="31" t="s">
        <v>30</v>
      </c>
      <c r="CQ428" s="32" t="s">
        <v>30</v>
      </c>
      <c r="CR428" s="32" t="s">
        <v>30</v>
      </c>
      <c r="CS428" s="32" t="s">
        <v>30</v>
      </c>
      <c r="CT428" s="32" t="s">
        <v>30</v>
      </c>
      <c r="CU428" s="32" t="s">
        <v>30</v>
      </c>
      <c r="CV428" s="32" t="s">
        <v>30</v>
      </c>
      <c r="CW428" s="32" t="s">
        <v>30</v>
      </c>
      <c r="CX428" s="34" t="s">
        <v>30</v>
      </c>
      <c r="CY428" s="31" t="s">
        <v>30</v>
      </c>
      <c r="CZ428" s="32" t="s">
        <v>30</v>
      </c>
      <c r="DA428" s="32" t="s">
        <v>30</v>
      </c>
      <c r="DB428" s="32" t="s">
        <v>30</v>
      </c>
      <c r="DC428" s="32" t="s">
        <v>30</v>
      </c>
      <c r="DD428" s="32" t="s">
        <v>30</v>
      </c>
      <c r="DE428" s="32" t="s">
        <v>30</v>
      </c>
      <c r="DF428" s="32" t="s">
        <v>30</v>
      </c>
      <c r="DG428" s="32" t="s">
        <v>30</v>
      </c>
      <c r="DH428" s="31" t="s">
        <v>30</v>
      </c>
      <c r="DI428" s="32" t="s">
        <v>30</v>
      </c>
      <c r="DJ428" s="32" t="s">
        <v>30</v>
      </c>
      <c r="DK428" s="32" t="s">
        <v>30</v>
      </c>
      <c r="DL428" s="32" t="s">
        <v>30</v>
      </c>
      <c r="DM428" s="32" t="s">
        <v>30</v>
      </c>
      <c r="DN428" s="32" t="s">
        <v>30</v>
      </c>
      <c r="DO428" s="33" t="s">
        <v>30</v>
      </c>
    </row>
    <row r="429" spans="1:119" ht="21" customHeight="1" x14ac:dyDescent="0.25">
      <c r="A429" s="66" t="s">
        <v>774</v>
      </c>
      <c r="B429" s="67" t="s">
        <v>668</v>
      </c>
      <c r="C429" s="68" t="s">
        <v>775</v>
      </c>
      <c r="D429" s="31" t="s">
        <v>30</v>
      </c>
      <c r="E429" s="32" t="s">
        <v>30</v>
      </c>
      <c r="F429" s="32" t="s">
        <v>30</v>
      </c>
      <c r="G429" s="32" t="s">
        <v>30</v>
      </c>
      <c r="H429" s="32" t="s">
        <v>30</v>
      </c>
      <c r="I429" s="32" t="s">
        <v>30</v>
      </c>
      <c r="J429" s="32" t="s">
        <v>30</v>
      </c>
      <c r="K429" s="32" t="s">
        <v>30</v>
      </c>
      <c r="L429" s="32" t="s">
        <v>30</v>
      </c>
      <c r="M429" s="31" t="s">
        <v>30</v>
      </c>
      <c r="N429" s="43" t="s">
        <v>30</v>
      </c>
      <c r="O429" s="43" t="s">
        <v>30</v>
      </c>
      <c r="P429" s="43" t="s">
        <v>30</v>
      </c>
      <c r="Q429" s="43" t="s">
        <v>30</v>
      </c>
      <c r="R429" s="43" t="s">
        <v>30</v>
      </c>
      <c r="S429" s="43" t="s">
        <v>30</v>
      </c>
      <c r="T429" s="32" t="s">
        <v>30</v>
      </c>
      <c r="U429" s="33" t="s">
        <v>30</v>
      </c>
      <c r="V429" s="31" t="s">
        <v>30</v>
      </c>
      <c r="W429" s="32" t="s">
        <v>30</v>
      </c>
      <c r="X429" s="32" t="s">
        <v>30</v>
      </c>
      <c r="Y429" s="32" t="s">
        <v>30</v>
      </c>
      <c r="Z429" s="32" t="s">
        <v>30</v>
      </c>
      <c r="AA429" s="165" t="s">
        <v>30</v>
      </c>
      <c r="AB429" s="32" t="s">
        <v>30</v>
      </c>
      <c r="AC429" s="32" t="s">
        <v>30</v>
      </c>
      <c r="AD429" s="34" t="s">
        <v>30</v>
      </c>
      <c r="AE429" s="26">
        <v>1</v>
      </c>
      <c r="AF429" s="27">
        <v>600000</v>
      </c>
      <c r="AG429" s="27">
        <v>800000</v>
      </c>
      <c r="AH429" s="27"/>
      <c r="AI429" s="27"/>
      <c r="AJ429" s="143">
        <f t="shared" si="1080"/>
        <v>0.20203050891044216</v>
      </c>
      <c r="AK429" s="27">
        <f t="shared" ref="AK429:AK438" si="1155">+AVERAGE(AF429:AH429)</f>
        <v>700000</v>
      </c>
      <c r="AL429" s="28">
        <f t="shared" si="1114"/>
        <v>133000</v>
      </c>
      <c r="AM429" s="30">
        <f t="shared" ref="AM429:AM438" si="1156">+AL429+AK429</f>
        <v>833000</v>
      </c>
      <c r="AN429" s="31" t="s">
        <v>30</v>
      </c>
      <c r="AO429" s="32" t="s">
        <v>30</v>
      </c>
      <c r="AP429" s="32" t="s">
        <v>30</v>
      </c>
      <c r="AQ429" s="32" t="s">
        <v>30</v>
      </c>
      <c r="AR429" s="32" t="s">
        <v>30</v>
      </c>
      <c r="AS429" s="32" t="s">
        <v>30</v>
      </c>
      <c r="AT429" s="32" t="s">
        <v>30</v>
      </c>
      <c r="AU429" s="32" t="s">
        <v>30</v>
      </c>
      <c r="AV429" s="33" t="s">
        <v>30</v>
      </c>
      <c r="AW429" s="31" t="s">
        <v>30</v>
      </c>
      <c r="AX429" s="32" t="s">
        <v>30</v>
      </c>
      <c r="AY429" s="32" t="s">
        <v>30</v>
      </c>
      <c r="AZ429" s="32" t="s">
        <v>30</v>
      </c>
      <c r="BA429" s="32" t="s">
        <v>30</v>
      </c>
      <c r="BB429" s="32" t="s">
        <v>30</v>
      </c>
      <c r="BC429" s="32" t="s">
        <v>30</v>
      </c>
      <c r="BD429" s="32" t="s">
        <v>30</v>
      </c>
      <c r="BE429" s="32" t="s">
        <v>30</v>
      </c>
      <c r="BF429" s="31" t="s">
        <v>30</v>
      </c>
      <c r="BG429" s="32" t="s">
        <v>30</v>
      </c>
      <c r="BH429" s="32" t="s">
        <v>30</v>
      </c>
      <c r="BI429" s="32" t="s">
        <v>30</v>
      </c>
      <c r="BJ429" s="32" t="s">
        <v>30</v>
      </c>
      <c r="BK429" s="32" t="s">
        <v>30</v>
      </c>
      <c r="BL429" s="32" t="s">
        <v>30</v>
      </c>
      <c r="BM429" s="32" t="s">
        <v>30</v>
      </c>
      <c r="BN429" s="32" t="s">
        <v>30</v>
      </c>
      <c r="BO429" s="31" t="s">
        <v>30</v>
      </c>
      <c r="BP429" s="32" t="s">
        <v>30</v>
      </c>
      <c r="BQ429" s="32" t="s">
        <v>30</v>
      </c>
      <c r="BR429" s="32" t="s">
        <v>30</v>
      </c>
      <c r="BS429" s="32" t="s">
        <v>30</v>
      </c>
      <c r="BT429" s="32" t="s">
        <v>30</v>
      </c>
      <c r="BU429" s="32" t="s">
        <v>30</v>
      </c>
      <c r="BV429" s="32" t="s">
        <v>30</v>
      </c>
      <c r="BW429" s="33" t="s">
        <v>30</v>
      </c>
      <c r="BX429" s="31" t="s">
        <v>30</v>
      </c>
      <c r="BY429" s="32" t="s">
        <v>30</v>
      </c>
      <c r="BZ429" s="32" t="s">
        <v>30</v>
      </c>
      <c r="CA429" s="32" t="s">
        <v>30</v>
      </c>
      <c r="CB429" s="32" t="s">
        <v>30</v>
      </c>
      <c r="CC429" s="32" t="s">
        <v>30</v>
      </c>
      <c r="CD429" s="32" t="s">
        <v>30</v>
      </c>
      <c r="CE429" s="32" t="s">
        <v>30</v>
      </c>
      <c r="CF429" s="34" t="s">
        <v>30</v>
      </c>
      <c r="CG429" s="31" t="s">
        <v>30</v>
      </c>
      <c r="CH429" s="32" t="s">
        <v>30</v>
      </c>
      <c r="CI429" s="32" t="s">
        <v>30</v>
      </c>
      <c r="CJ429" s="32" t="s">
        <v>30</v>
      </c>
      <c r="CK429" s="32" t="s">
        <v>30</v>
      </c>
      <c r="CL429" s="32" t="s">
        <v>30</v>
      </c>
      <c r="CM429" s="32" t="s">
        <v>30</v>
      </c>
      <c r="CN429" s="32" t="s">
        <v>30</v>
      </c>
      <c r="CO429" s="32" t="s">
        <v>30</v>
      </c>
      <c r="CP429" s="31" t="s">
        <v>30</v>
      </c>
      <c r="CQ429" s="32" t="s">
        <v>30</v>
      </c>
      <c r="CR429" s="32" t="s">
        <v>30</v>
      </c>
      <c r="CS429" s="32" t="s">
        <v>30</v>
      </c>
      <c r="CT429" s="32" t="s">
        <v>30</v>
      </c>
      <c r="CU429" s="32" t="s">
        <v>30</v>
      </c>
      <c r="CV429" s="32" t="s">
        <v>30</v>
      </c>
      <c r="CW429" s="32" t="s">
        <v>30</v>
      </c>
      <c r="CX429" s="34" t="s">
        <v>30</v>
      </c>
      <c r="CY429" s="31" t="s">
        <v>30</v>
      </c>
      <c r="CZ429" s="32" t="s">
        <v>30</v>
      </c>
      <c r="DA429" s="32" t="s">
        <v>30</v>
      </c>
      <c r="DB429" s="32" t="s">
        <v>30</v>
      </c>
      <c r="DC429" s="32" t="s">
        <v>30</v>
      </c>
      <c r="DD429" s="32" t="s">
        <v>30</v>
      </c>
      <c r="DE429" s="32" t="s">
        <v>30</v>
      </c>
      <c r="DF429" s="32" t="s">
        <v>30</v>
      </c>
      <c r="DG429" s="32" t="s">
        <v>30</v>
      </c>
      <c r="DH429" s="31" t="s">
        <v>30</v>
      </c>
      <c r="DI429" s="32" t="s">
        <v>30</v>
      </c>
      <c r="DJ429" s="32" t="s">
        <v>30</v>
      </c>
      <c r="DK429" s="32" t="s">
        <v>30</v>
      </c>
      <c r="DL429" s="32" t="s">
        <v>30</v>
      </c>
      <c r="DM429" s="32" t="s">
        <v>30</v>
      </c>
      <c r="DN429" s="32" t="s">
        <v>30</v>
      </c>
      <c r="DO429" s="33" t="s">
        <v>30</v>
      </c>
    </row>
    <row r="430" spans="1:119" ht="21" customHeight="1" x14ac:dyDescent="0.25">
      <c r="A430" s="66" t="s">
        <v>776</v>
      </c>
      <c r="B430" s="67" t="s">
        <v>668</v>
      </c>
      <c r="C430" s="68" t="s">
        <v>777</v>
      </c>
      <c r="D430" s="26">
        <v>1</v>
      </c>
      <c r="E430" s="27">
        <v>600000</v>
      </c>
      <c r="F430" s="27">
        <v>740000</v>
      </c>
      <c r="G430" s="148"/>
      <c r="H430" s="148"/>
      <c r="I430" s="143">
        <f t="shared" si="1103"/>
        <v>0.14775365577032334</v>
      </c>
      <c r="J430" s="27">
        <f t="shared" si="1079"/>
        <v>670000</v>
      </c>
      <c r="K430" s="28">
        <f t="shared" ref="K430:K438" si="1157">J430*19%</f>
        <v>127300</v>
      </c>
      <c r="L430" s="29">
        <f t="shared" si="1089"/>
        <v>797300</v>
      </c>
      <c r="M430" s="26">
        <v>1</v>
      </c>
      <c r="N430" s="27">
        <v>600000</v>
      </c>
      <c r="O430" s="27">
        <v>720000</v>
      </c>
      <c r="P430" s="148"/>
      <c r="Q430" s="148"/>
      <c r="R430" s="143">
        <f t="shared" si="1105"/>
        <v>0.12856486930664499</v>
      </c>
      <c r="S430" s="27">
        <f t="shared" ref="S430:S438" si="1158">+AVERAGE(N430:P430)</f>
        <v>660000</v>
      </c>
      <c r="T430" s="28">
        <f t="shared" ref="T430:T438" si="1159">+S430*19%</f>
        <v>125400</v>
      </c>
      <c r="U430" s="30">
        <f t="shared" ref="U430:U438" si="1160">+T430+S430</f>
        <v>785400</v>
      </c>
      <c r="V430" s="26">
        <v>1</v>
      </c>
      <c r="W430" s="27">
        <v>600000</v>
      </c>
      <c r="X430" s="27">
        <v>672000</v>
      </c>
      <c r="Y430" s="145"/>
      <c r="Z430" s="145"/>
      <c r="AA430" s="143">
        <f t="shared" si="1109"/>
        <v>8.0049824285269522E-2</v>
      </c>
      <c r="AB430" s="27">
        <f t="shared" ref="AB430:AB438" si="1161">+AVERAGE(W430:Y430)</f>
        <v>636000</v>
      </c>
      <c r="AC430" s="28">
        <f t="shared" ref="AC430:AC438" si="1162">+AB430*19%</f>
        <v>120840</v>
      </c>
      <c r="AD430" s="29">
        <f t="shared" ref="AD430:AD438" si="1163">+AC430+AB430</f>
        <v>756840</v>
      </c>
      <c r="AE430" s="26">
        <v>1</v>
      </c>
      <c r="AF430" s="27">
        <v>600000</v>
      </c>
      <c r="AG430" s="27">
        <v>696000</v>
      </c>
      <c r="AH430" s="145"/>
      <c r="AI430" s="145"/>
      <c r="AJ430" s="143">
        <f t="shared" si="1080"/>
        <v>0.10475656017578482</v>
      </c>
      <c r="AK430" s="27">
        <f t="shared" si="1155"/>
        <v>648000</v>
      </c>
      <c r="AL430" s="28">
        <f t="shared" si="1114"/>
        <v>123120</v>
      </c>
      <c r="AM430" s="30">
        <f t="shared" si="1156"/>
        <v>771120</v>
      </c>
      <c r="AN430" s="26">
        <v>1</v>
      </c>
      <c r="AO430" s="27">
        <v>600000</v>
      </c>
      <c r="AP430" s="27">
        <v>720000</v>
      </c>
      <c r="AQ430" s="145"/>
      <c r="AR430" s="145"/>
      <c r="AS430" s="143">
        <f t="shared" si="1081"/>
        <v>0.12856486930664499</v>
      </c>
      <c r="AT430" s="27">
        <f t="shared" ref="AT430:AT438" si="1164">+AVERAGE(AO430:AQ430)</f>
        <v>660000</v>
      </c>
      <c r="AU430" s="28">
        <f t="shared" ref="AU430:AU438" si="1165">+AT430*19%</f>
        <v>125400</v>
      </c>
      <c r="AV430" s="30">
        <f t="shared" ref="AV430:AV438" si="1166">+AU430+AT430</f>
        <v>785400</v>
      </c>
      <c r="AW430" s="26">
        <v>1</v>
      </c>
      <c r="AX430" s="27">
        <v>600000</v>
      </c>
      <c r="AY430" s="27">
        <v>864000</v>
      </c>
      <c r="AZ430" s="145"/>
      <c r="BA430" s="145"/>
      <c r="BB430" s="143">
        <f t="shared" si="1082"/>
        <v>0.25502211780498435</v>
      </c>
      <c r="BC430" s="27">
        <f t="shared" ref="BC430:BC438" si="1167">+AVERAGE(AX430:AZ430)</f>
        <v>732000</v>
      </c>
      <c r="BD430" s="27">
        <f t="shared" ref="BD430:BD438" si="1168">+BC430*19%</f>
        <v>139080</v>
      </c>
      <c r="BE430" s="27">
        <f t="shared" ref="BE430:BE438" si="1169">+BD430+BC430</f>
        <v>871080</v>
      </c>
      <c r="BF430" s="26">
        <v>1</v>
      </c>
      <c r="BG430" s="27">
        <v>480000</v>
      </c>
      <c r="BH430" s="27">
        <v>528000</v>
      </c>
      <c r="BI430" s="145"/>
      <c r="BJ430" s="145"/>
      <c r="BK430" s="143">
        <f t="shared" si="1083"/>
        <v>6.7343502970147379E-2</v>
      </c>
      <c r="BL430" s="27">
        <f t="shared" ref="BL430:BL438" si="1170">+AVERAGE(BG430:BI430)</f>
        <v>504000</v>
      </c>
      <c r="BM430" s="27">
        <f t="shared" ref="BM430:BM438" si="1171">+BL430*19%</f>
        <v>95760</v>
      </c>
      <c r="BN430" s="28">
        <f t="shared" ref="BN430:BN438" si="1172">+BM430+BL430</f>
        <v>599760</v>
      </c>
      <c r="BO430" s="26">
        <v>1</v>
      </c>
      <c r="BP430" s="27">
        <v>480000</v>
      </c>
      <c r="BQ430" s="27">
        <v>500000</v>
      </c>
      <c r="BR430" s="175"/>
      <c r="BS430" s="175"/>
      <c r="BT430" s="143">
        <f t="shared" si="1084"/>
        <v>2.8861501272920306E-2</v>
      </c>
      <c r="BU430" s="27">
        <f t="shared" ref="BU430:BU438" si="1173">+AVERAGE(BP430:BR430)</f>
        <v>490000</v>
      </c>
      <c r="BV430" s="28">
        <f t="shared" ref="BV430:BV438" si="1174">+BU430*19%</f>
        <v>93100</v>
      </c>
      <c r="BW430" s="30">
        <f t="shared" ref="BW430:BW438" si="1175">+BV430+BU430</f>
        <v>583100</v>
      </c>
      <c r="BX430" s="26">
        <v>1</v>
      </c>
      <c r="BY430" s="28">
        <v>480000</v>
      </c>
      <c r="BZ430" s="28">
        <v>500000</v>
      </c>
      <c r="CA430" s="156"/>
      <c r="CB430" s="156"/>
      <c r="CC430" s="177">
        <f t="shared" si="1085"/>
        <v>2.8861501272920306E-2</v>
      </c>
      <c r="CD430" s="27">
        <f t="shared" ref="CD430:CD438" si="1176">+AVERAGE(BY430:CA430)</f>
        <v>490000</v>
      </c>
      <c r="CE430" s="28">
        <f t="shared" ref="CE430:CE438" si="1177">+CD430*19%</f>
        <v>93100</v>
      </c>
      <c r="CF430" s="29">
        <f t="shared" ref="CF430:CF438" si="1178">+CE430+CD430</f>
        <v>583100</v>
      </c>
      <c r="CG430" s="26">
        <v>1</v>
      </c>
      <c r="CH430" s="27">
        <v>384000</v>
      </c>
      <c r="CI430" s="27">
        <v>345600</v>
      </c>
      <c r="CJ430" s="148"/>
      <c r="CK430" s="148"/>
      <c r="CL430" s="143">
        <f t="shared" ref="CL430:CL438" si="1179">+STDEVA(CH430:CI430)/AVERAGE(CH430:CI430)</f>
        <v>7.4432292756478696E-2</v>
      </c>
      <c r="CM430" s="27">
        <f t="shared" ref="CM430:CM438" si="1180">+AVERAGE(CH430:CJ430)</f>
        <v>364800</v>
      </c>
      <c r="CN430" s="27">
        <f t="shared" ref="CN430:CN438" si="1181">+CM430*19%</f>
        <v>69312</v>
      </c>
      <c r="CO430" s="28">
        <f t="shared" ref="CO430:CO438" si="1182">+CN430+CM430</f>
        <v>434112</v>
      </c>
      <c r="CP430" s="26">
        <v>1</v>
      </c>
      <c r="CQ430" s="27">
        <v>384000</v>
      </c>
      <c r="CR430" s="27">
        <v>345600</v>
      </c>
      <c r="CS430" s="148"/>
      <c r="CT430" s="148"/>
      <c r="CU430" s="143">
        <f t="shared" si="1086"/>
        <v>7.4432292756478696E-2</v>
      </c>
      <c r="CV430" s="27">
        <f t="shared" ref="CV430:CV438" si="1183">+AVERAGE(CQ430:CS430)</f>
        <v>364800</v>
      </c>
      <c r="CW430" s="28">
        <f t="shared" ref="CW430:CW438" si="1184">+CV430*19%</f>
        <v>69312</v>
      </c>
      <c r="CX430" s="29">
        <f t="shared" ref="CX430:CX438" si="1185">+CW430+CV430</f>
        <v>434112</v>
      </c>
      <c r="CY430" s="26">
        <v>1</v>
      </c>
      <c r="CZ430" s="27">
        <v>384000</v>
      </c>
      <c r="DA430" s="27">
        <v>345600</v>
      </c>
      <c r="DB430" s="133"/>
      <c r="DC430" s="133"/>
      <c r="DD430" s="143">
        <f t="shared" si="1087"/>
        <v>7.4432292756478696E-2</v>
      </c>
      <c r="DE430" s="27">
        <f t="shared" ref="DE430:DE438" si="1186">+AVERAGE(CZ430:DB430)</f>
        <v>364800</v>
      </c>
      <c r="DF430" s="27">
        <f t="shared" ref="DF430:DF438" si="1187">+DE430*19%</f>
        <v>69312</v>
      </c>
      <c r="DG430" s="28">
        <f t="shared" ref="DG430:DG438" si="1188">+DF430+DE430</f>
        <v>434112</v>
      </c>
      <c r="DH430" s="26">
        <v>1</v>
      </c>
      <c r="DI430" s="28">
        <v>384000</v>
      </c>
      <c r="DJ430" s="28">
        <v>345600</v>
      </c>
      <c r="DK430" s="182"/>
      <c r="DL430" s="177">
        <f t="shared" si="1088"/>
        <v>7.4432292756478696E-2</v>
      </c>
      <c r="DM430" s="28">
        <f t="shared" ref="DM430:DM438" si="1189">+AVERAGE(DI430:DK430)</f>
        <v>364800</v>
      </c>
      <c r="DN430" s="28">
        <f t="shared" ref="DN430:DN438" si="1190">DM430*19%</f>
        <v>69312</v>
      </c>
      <c r="DO430" s="30">
        <f t="shared" ref="DO430:DO438" si="1191">+DM430+DN430</f>
        <v>434112</v>
      </c>
    </row>
    <row r="431" spans="1:119" ht="21" customHeight="1" x14ac:dyDescent="0.25">
      <c r="A431" s="66" t="s">
        <v>778</v>
      </c>
      <c r="B431" s="67" t="s">
        <v>668</v>
      </c>
      <c r="C431" s="68" t="s">
        <v>779</v>
      </c>
      <c r="D431" s="26">
        <v>1</v>
      </c>
      <c r="E431" s="27">
        <v>600000</v>
      </c>
      <c r="F431" s="27">
        <v>740000</v>
      </c>
      <c r="G431" s="148"/>
      <c r="H431" s="148"/>
      <c r="I431" s="143">
        <f t="shared" si="1103"/>
        <v>0.14775365577032334</v>
      </c>
      <c r="J431" s="27">
        <f t="shared" si="1079"/>
        <v>670000</v>
      </c>
      <c r="K431" s="28">
        <f t="shared" si="1157"/>
        <v>127300</v>
      </c>
      <c r="L431" s="29">
        <f t="shared" si="1089"/>
        <v>797300</v>
      </c>
      <c r="M431" s="26">
        <v>1</v>
      </c>
      <c r="N431" s="27">
        <v>600000</v>
      </c>
      <c r="O431" s="27">
        <v>720000</v>
      </c>
      <c r="P431" s="148"/>
      <c r="Q431" s="148"/>
      <c r="R431" s="143">
        <f t="shared" si="1105"/>
        <v>0.12856486930664499</v>
      </c>
      <c r="S431" s="27">
        <f t="shared" si="1158"/>
        <v>660000</v>
      </c>
      <c r="T431" s="28">
        <f t="shared" si="1159"/>
        <v>125400</v>
      </c>
      <c r="U431" s="30">
        <f t="shared" si="1160"/>
        <v>785400</v>
      </c>
      <c r="V431" s="26">
        <v>1</v>
      </c>
      <c r="W431" s="27">
        <v>600000</v>
      </c>
      <c r="X431" s="27">
        <v>672000</v>
      </c>
      <c r="Y431" s="145"/>
      <c r="Z431" s="145"/>
      <c r="AA431" s="143">
        <f t="shared" si="1109"/>
        <v>8.0049824285269522E-2</v>
      </c>
      <c r="AB431" s="27">
        <f t="shared" si="1161"/>
        <v>636000</v>
      </c>
      <c r="AC431" s="28">
        <f t="shared" si="1162"/>
        <v>120840</v>
      </c>
      <c r="AD431" s="29">
        <f t="shared" si="1163"/>
        <v>756840</v>
      </c>
      <c r="AE431" s="26">
        <v>1</v>
      </c>
      <c r="AF431" s="27">
        <v>600000</v>
      </c>
      <c r="AG431" s="27">
        <v>696000</v>
      </c>
      <c r="AH431" s="145"/>
      <c r="AI431" s="145"/>
      <c r="AJ431" s="143">
        <f t="shared" si="1080"/>
        <v>0.10475656017578482</v>
      </c>
      <c r="AK431" s="27">
        <f t="shared" si="1155"/>
        <v>648000</v>
      </c>
      <c r="AL431" s="28">
        <f t="shared" si="1114"/>
        <v>123120</v>
      </c>
      <c r="AM431" s="30">
        <f t="shared" si="1156"/>
        <v>771120</v>
      </c>
      <c r="AN431" s="26">
        <v>1</v>
      </c>
      <c r="AO431" s="27">
        <v>600000</v>
      </c>
      <c r="AP431" s="27">
        <v>720000</v>
      </c>
      <c r="AQ431" s="145"/>
      <c r="AR431" s="145"/>
      <c r="AS431" s="143">
        <f t="shared" si="1081"/>
        <v>0.12856486930664499</v>
      </c>
      <c r="AT431" s="27">
        <f t="shared" si="1164"/>
        <v>660000</v>
      </c>
      <c r="AU431" s="28">
        <f t="shared" si="1165"/>
        <v>125400</v>
      </c>
      <c r="AV431" s="30">
        <f t="shared" si="1166"/>
        <v>785400</v>
      </c>
      <c r="AW431" s="26">
        <v>1</v>
      </c>
      <c r="AX431" s="27">
        <v>600000</v>
      </c>
      <c r="AY431" s="27">
        <v>864000</v>
      </c>
      <c r="AZ431" s="145"/>
      <c r="BA431" s="145"/>
      <c r="BB431" s="143">
        <f t="shared" si="1082"/>
        <v>0.25502211780498435</v>
      </c>
      <c r="BC431" s="27">
        <f t="shared" si="1167"/>
        <v>732000</v>
      </c>
      <c r="BD431" s="27">
        <f t="shared" si="1168"/>
        <v>139080</v>
      </c>
      <c r="BE431" s="27">
        <f t="shared" si="1169"/>
        <v>871080</v>
      </c>
      <c r="BF431" s="26">
        <v>1</v>
      </c>
      <c r="BG431" s="27">
        <v>480000</v>
      </c>
      <c r="BH431" s="27">
        <v>528000</v>
      </c>
      <c r="BI431" s="145"/>
      <c r="BJ431" s="145"/>
      <c r="BK431" s="143">
        <f t="shared" si="1083"/>
        <v>6.7343502970147379E-2</v>
      </c>
      <c r="BL431" s="27">
        <f t="shared" si="1170"/>
        <v>504000</v>
      </c>
      <c r="BM431" s="27">
        <f t="shared" si="1171"/>
        <v>95760</v>
      </c>
      <c r="BN431" s="28">
        <f t="shared" si="1172"/>
        <v>599760</v>
      </c>
      <c r="BO431" s="26">
        <v>1</v>
      </c>
      <c r="BP431" s="27">
        <v>480000</v>
      </c>
      <c r="BQ431" s="27">
        <v>500000</v>
      </c>
      <c r="BR431" s="175"/>
      <c r="BS431" s="175"/>
      <c r="BT431" s="143">
        <f t="shared" si="1084"/>
        <v>2.8861501272920306E-2</v>
      </c>
      <c r="BU431" s="27">
        <f t="shared" si="1173"/>
        <v>490000</v>
      </c>
      <c r="BV431" s="28">
        <f t="shared" si="1174"/>
        <v>93100</v>
      </c>
      <c r="BW431" s="30">
        <f t="shared" si="1175"/>
        <v>583100</v>
      </c>
      <c r="BX431" s="26">
        <v>1</v>
      </c>
      <c r="BY431" s="28">
        <v>480000</v>
      </c>
      <c r="BZ431" s="28">
        <v>500000</v>
      </c>
      <c r="CA431" s="156"/>
      <c r="CB431" s="156"/>
      <c r="CC431" s="177">
        <f t="shared" si="1085"/>
        <v>2.8861501272920306E-2</v>
      </c>
      <c r="CD431" s="27">
        <f t="shared" si="1176"/>
        <v>490000</v>
      </c>
      <c r="CE431" s="28">
        <f t="shared" si="1177"/>
        <v>93100</v>
      </c>
      <c r="CF431" s="29">
        <f t="shared" si="1178"/>
        <v>583100</v>
      </c>
      <c r="CG431" s="26">
        <v>1</v>
      </c>
      <c r="CH431" s="27">
        <v>384000</v>
      </c>
      <c r="CI431" s="27">
        <v>345600</v>
      </c>
      <c r="CJ431" s="148"/>
      <c r="CK431" s="148"/>
      <c r="CL431" s="143">
        <f t="shared" si="1179"/>
        <v>7.4432292756478696E-2</v>
      </c>
      <c r="CM431" s="27">
        <f t="shared" si="1180"/>
        <v>364800</v>
      </c>
      <c r="CN431" s="27">
        <f t="shared" si="1181"/>
        <v>69312</v>
      </c>
      <c r="CO431" s="28">
        <f t="shared" si="1182"/>
        <v>434112</v>
      </c>
      <c r="CP431" s="26">
        <v>1</v>
      </c>
      <c r="CQ431" s="27">
        <v>384000</v>
      </c>
      <c r="CR431" s="27">
        <v>345600</v>
      </c>
      <c r="CS431" s="148"/>
      <c r="CT431" s="148"/>
      <c r="CU431" s="143">
        <f t="shared" si="1086"/>
        <v>7.4432292756478696E-2</v>
      </c>
      <c r="CV431" s="27">
        <f t="shared" si="1183"/>
        <v>364800</v>
      </c>
      <c r="CW431" s="28">
        <f t="shared" si="1184"/>
        <v>69312</v>
      </c>
      <c r="CX431" s="29">
        <f t="shared" si="1185"/>
        <v>434112</v>
      </c>
      <c r="CY431" s="26">
        <v>1</v>
      </c>
      <c r="CZ431" s="27">
        <v>384000</v>
      </c>
      <c r="DA431" s="27">
        <v>345600</v>
      </c>
      <c r="DB431" s="133"/>
      <c r="DC431" s="133"/>
      <c r="DD431" s="143">
        <f t="shared" si="1087"/>
        <v>7.4432292756478696E-2</v>
      </c>
      <c r="DE431" s="27">
        <f t="shared" si="1186"/>
        <v>364800</v>
      </c>
      <c r="DF431" s="27">
        <f t="shared" si="1187"/>
        <v>69312</v>
      </c>
      <c r="DG431" s="28">
        <f t="shared" si="1188"/>
        <v>434112</v>
      </c>
      <c r="DH431" s="26">
        <v>1</v>
      </c>
      <c r="DI431" s="28">
        <v>384000</v>
      </c>
      <c r="DJ431" s="28">
        <v>345600</v>
      </c>
      <c r="DK431" s="182"/>
      <c r="DL431" s="177">
        <f t="shared" si="1088"/>
        <v>7.4432292756478696E-2</v>
      </c>
      <c r="DM431" s="28">
        <f t="shared" si="1189"/>
        <v>364800</v>
      </c>
      <c r="DN431" s="28">
        <f t="shared" si="1190"/>
        <v>69312</v>
      </c>
      <c r="DO431" s="30">
        <f t="shared" si="1191"/>
        <v>434112</v>
      </c>
    </row>
    <row r="432" spans="1:119" ht="21" customHeight="1" x14ac:dyDescent="0.25">
      <c r="A432" s="66" t="s">
        <v>780</v>
      </c>
      <c r="B432" s="67" t="s">
        <v>668</v>
      </c>
      <c r="C432" s="68" t="s">
        <v>781</v>
      </c>
      <c r="D432" s="26">
        <v>1</v>
      </c>
      <c r="E432" s="27">
        <v>600000</v>
      </c>
      <c r="F432" s="27">
        <v>740000</v>
      </c>
      <c r="G432" s="148"/>
      <c r="H432" s="148"/>
      <c r="I432" s="143">
        <f t="shared" si="1103"/>
        <v>0.14775365577032334</v>
      </c>
      <c r="J432" s="27">
        <f t="shared" si="1079"/>
        <v>670000</v>
      </c>
      <c r="K432" s="28">
        <f t="shared" si="1157"/>
        <v>127300</v>
      </c>
      <c r="L432" s="29">
        <f t="shared" si="1089"/>
        <v>797300</v>
      </c>
      <c r="M432" s="26">
        <v>1</v>
      </c>
      <c r="N432" s="27">
        <v>600000</v>
      </c>
      <c r="O432" s="27">
        <v>720000</v>
      </c>
      <c r="P432" s="148"/>
      <c r="Q432" s="148"/>
      <c r="R432" s="143">
        <f t="shared" si="1105"/>
        <v>0.12856486930664499</v>
      </c>
      <c r="S432" s="27">
        <f t="shared" si="1158"/>
        <v>660000</v>
      </c>
      <c r="T432" s="28">
        <f t="shared" si="1159"/>
        <v>125400</v>
      </c>
      <c r="U432" s="30">
        <f t="shared" si="1160"/>
        <v>785400</v>
      </c>
      <c r="V432" s="26">
        <v>1</v>
      </c>
      <c r="W432" s="27">
        <v>600000</v>
      </c>
      <c r="X432" s="27">
        <v>672000</v>
      </c>
      <c r="Y432" s="145"/>
      <c r="Z432" s="145"/>
      <c r="AA432" s="143">
        <f t="shared" si="1109"/>
        <v>8.0049824285269522E-2</v>
      </c>
      <c r="AB432" s="27">
        <f t="shared" si="1161"/>
        <v>636000</v>
      </c>
      <c r="AC432" s="28">
        <f t="shared" si="1162"/>
        <v>120840</v>
      </c>
      <c r="AD432" s="29">
        <f t="shared" si="1163"/>
        <v>756840</v>
      </c>
      <c r="AE432" s="26">
        <v>1</v>
      </c>
      <c r="AF432" s="27">
        <v>600000</v>
      </c>
      <c r="AG432" s="27">
        <v>696000</v>
      </c>
      <c r="AH432" s="145"/>
      <c r="AI432" s="145"/>
      <c r="AJ432" s="143">
        <f t="shared" si="1080"/>
        <v>0.10475656017578482</v>
      </c>
      <c r="AK432" s="27">
        <f t="shared" si="1155"/>
        <v>648000</v>
      </c>
      <c r="AL432" s="28">
        <f t="shared" si="1114"/>
        <v>123120</v>
      </c>
      <c r="AM432" s="30">
        <f t="shared" si="1156"/>
        <v>771120</v>
      </c>
      <c r="AN432" s="26">
        <v>1</v>
      </c>
      <c r="AO432" s="27">
        <v>600000</v>
      </c>
      <c r="AP432" s="27">
        <v>720000</v>
      </c>
      <c r="AQ432" s="145"/>
      <c r="AR432" s="145"/>
      <c r="AS432" s="143">
        <f t="shared" si="1081"/>
        <v>0.12856486930664499</v>
      </c>
      <c r="AT432" s="27">
        <f t="shared" si="1164"/>
        <v>660000</v>
      </c>
      <c r="AU432" s="28">
        <f t="shared" si="1165"/>
        <v>125400</v>
      </c>
      <c r="AV432" s="30">
        <f t="shared" si="1166"/>
        <v>785400</v>
      </c>
      <c r="AW432" s="26">
        <v>1</v>
      </c>
      <c r="AX432" s="27">
        <v>600000</v>
      </c>
      <c r="AY432" s="27">
        <v>864000</v>
      </c>
      <c r="AZ432" s="145"/>
      <c r="BA432" s="145"/>
      <c r="BB432" s="143">
        <f t="shared" si="1082"/>
        <v>0.25502211780498435</v>
      </c>
      <c r="BC432" s="27">
        <f t="shared" si="1167"/>
        <v>732000</v>
      </c>
      <c r="BD432" s="27">
        <f t="shared" si="1168"/>
        <v>139080</v>
      </c>
      <c r="BE432" s="27">
        <f t="shared" si="1169"/>
        <v>871080</v>
      </c>
      <c r="BF432" s="26">
        <v>1</v>
      </c>
      <c r="BG432" s="27">
        <v>480000</v>
      </c>
      <c r="BH432" s="27">
        <v>528000</v>
      </c>
      <c r="BI432" s="145"/>
      <c r="BJ432" s="145"/>
      <c r="BK432" s="143">
        <f t="shared" si="1083"/>
        <v>6.7343502970147379E-2</v>
      </c>
      <c r="BL432" s="27">
        <f t="shared" si="1170"/>
        <v>504000</v>
      </c>
      <c r="BM432" s="27">
        <f t="shared" si="1171"/>
        <v>95760</v>
      </c>
      <c r="BN432" s="28">
        <f t="shared" si="1172"/>
        <v>599760</v>
      </c>
      <c r="BO432" s="26">
        <v>1</v>
      </c>
      <c r="BP432" s="27">
        <v>480000</v>
      </c>
      <c r="BQ432" s="27">
        <v>500000</v>
      </c>
      <c r="BR432" s="175"/>
      <c r="BS432" s="175"/>
      <c r="BT432" s="143">
        <f t="shared" si="1084"/>
        <v>2.8861501272920306E-2</v>
      </c>
      <c r="BU432" s="27">
        <f t="shared" si="1173"/>
        <v>490000</v>
      </c>
      <c r="BV432" s="28">
        <f t="shared" si="1174"/>
        <v>93100</v>
      </c>
      <c r="BW432" s="30">
        <f t="shared" si="1175"/>
        <v>583100</v>
      </c>
      <c r="BX432" s="26">
        <v>1</v>
      </c>
      <c r="BY432" s="28">
        <v>480000</v>
      </c>
      <c r="BZ432" s="28">
        <v>500000</v>
      </c>
      <c r="CA432" s="156"/>
      <c r="CB432" s="156"/>
      <c r="CC432" s="177">
        <f t="shared" si="1085"/>
        <v>2.8861501272920306E-2</v>
      </c>
      <c r="CD432" s="27">
        <f t="shared" si="1176"/>
        <v>490000</v>
      </c>
      <c r="CE432" s="28">
        <f t="shared" si="1177"/>
        <v>93100</v>
      </c>
      <c r="CF432" s="29">
        <f t="shared" si="1178"/>
        <v>583100</v>
      </c>
      <c r="CG432" s="26">
        <v>1</v>
      </c>
      <c r="CH432" s="27">
        <v>384000</v>
      </c>
      <c r="CI432" s="27">
        <v>345600</v>
      </c>
      <c r="CJ432" s="148"/>
      <c r="CK432" s="148"/>
      <c r="CL432" s="143">
        <f t="shared" si="1179"/>
        <v>7.4432292756478696E-2</v>
      </c>
      <c r="CM432" s="27">
        <f t="shared" si="1180"/>
        <v>364800</v>
      </c>
      <c r="CN432" s="27">
        <f t="shared" si="1181"/>
        <v>69312</v>
      </c>
      <c r="CO432" s="28">
        <f t="shared" si="1182"/>
        <v>434112</v>
      </c>
      <c r="CP432" s="26">
        <v>1</v>
      </c>
      <c r="CQ432" s="27">
        <v>384000</v>
      </c>
      <c r="CR432" s="27">
        <v>345600</v>
      </c>
      <c r="CS432" s="148"/>
      <c r="CT432" s="148"/>
      <c r="CU432" s="143">
        <f t="shared" si="1086"/>
        <v>7.4432292756478696E-2</v>
      </c>
      <c r="CV432" s="27">
        <f t="shared" si="1183"/>
        <v>364800</v>
      </c>
      <c r="CW432" s="28">
        <f t="shared" si="1184"/>
        <v>69312</v>
      </c>
      <c r="CX432" s="29">
        <f t="shared" si="1185"/>
        <v>434112</v>
      </c>
      <c r="CY432" s="26">
        <v>1</v>
      </c>
      <c r="CZ432" s="27">
        <v>384000</v>
      </c>
      <c r="DA432" s="27">
        <v>345600</v>
      </c>
      <c r="DB432" s="133"/>
      <c r="DC432" s="133"/>
      <c r="DD432" s="143">
        <f t="shared" si="1087"/>
        <v>7.4432292756478696E-2</v>
      </c>
      <c r="DE432" s="27">
        <f t="shared" si="1186"/>
        <v>364800</v>
      </c>
      <c r="DF432" s="27">
        <f t="shared" si="1187"/>
        <v>69312</v>
      </c>
      <c r="DG432" s="28">
        <f t="shared" si="1188"/>
        <v>434112</v>
      </c>
      <c r="DH432" s="26">
        <v>1</v>
      </c>
      <c r="DI432" s="28">
        <v>384000</v>
      </c>
      <c r="DJ432" s="28">
        <v>345600</v>
      </c>
      <c r="DK432" s="182"/>
      <c r="DL432" s="177">
        <f t="shared" si="1088"/>
        <v>7.4432292756478696E-2</v>
      </c>
      <c r="DM432" s="28">
        <f t="shared" si="1189"/>
        <v>364800</v>
      </c>
      <c r="DN432" s="28">
        <f t="shared" si="1190"/>
        <v>69312</v>
      </c>
      <c r="DO432" s="30">
        <f t="shared" si="1191"/>
        <v>434112</v>
      </c>
    </row>
    <row r="433" spans="1:119" ht="21" customHeight="1" x14ac:dyDescent="0.25">
      <c r="A433" s="66" t="s">
        <v>782</v>
      </c>
      <c r="B433" s="67" t="s">
        <v>668</v>
      </c>
      <c r="C433" s="68" t="s">
        <v>783</v>
      </c>
      <c r="D433" s="26">
        <v>1</v>
      </c>
      <c r="E433" s="27">
        <v>600000</v>
      </c>
      <c r="F433" s="27">
        <v>740000</v>
      </c>
      <c r="G433" s="148"/>
      <c r="H433" s="148"/>
      <c r="I433" s="143">
        <f t="shared" si="1103"/>
        <v>0.14775365577032334</v>
      </c>
      <c r="J433" s="27">
        <f t="shared" si="1079"/>
        <v>670000</v>
      </c>
      <c r="K433" s="28">
        <f t="shared" si="1157"/>
        <v>127300</v>
      </c>
      <c r="L433" s="29">
        <f t="shared" si="1089"/>
        <v>797300</v>
      </c>
      <c r="M433" s="26">
        <v>1</v>
      </c>
      <c r="N433" s="27">
        <v>600000</v>
      </c>
      <c r="O433" s="27">
        <v>720000</v>
      </c>
      <c r="P433" s="148"/>
      <c r="Q433" s="148"/>
      <c r="R433" s="143">
        <f t="shared" si="1105"/>
        <v>0.12856486930664499</v>
      </c>
      <c r="S433" s="27">
        <f t="shared" si="1158"/>
        <v>660000</v>
      </c>
      <c r="T433" s="28">
        <f t="shared" si="1159"/>
        <v>125400</v>
      </c>
      <c r="U433" s="30">
        <f t="shared" si="1160"/>
        <v>785400</v>
      </c>
      <c r="V433" s="26">
        <v>1</v>
      </c>
      <c r="W433" s="27">
        <v>600000</v>
      </c>
      <c r="X433" s="27">
        <v>672000</v>
      </c>
      <c r="Y433" s="145"/>
      <c r="Z433" s="145"/>
      <c r="AA433" s="143">
        <f t="shared" si="1109"/>
        <v>8.0049824285269522E-2</v>
      </c>
      <c r="AB433" s="27">
        <f t="shared" si="1161"/>
        <v>636000</v>
      </c>
      <c r="AC433" s="28">
        <f t="shared" si="1162"/>
        <v>120840</v>
      </c>
      <c r="AD433" s="29">
        <f t="shared" si="1163"/>
        <v>756840</v>
      </c>
      <c r="AE433" s="26">
        <v>1</v>
      </c>
      <c r="AF433" s="27">
        <v>600000</v>
      </c>
      <c r="AG433" s="27">
        <v>696000</v>
      </c>
      <c r="AH433" s="145"/>
      <c r="AI433" s="145"/>
      <c r="AJ433" s="143">
        <f t="shared" si="1080"/>
        <v>0.10475656017578482</v>
      </c>
      <c r="AK433" s="27">
        <f t="shared" si="1155"/>
        <v>648000</v>
      </c>
      <c r="AL433" s="28">
        <f t="shared" si="1114"/>
        <v>123120</v>
      </c>
      <c r="AM433" s="30">
        <f t="shared" si="1156"/>
        <v>771120</v>
      </c>
      <c r="AN433" s="26">
        <v>1</v>
      </c>
      <c r="AO433" s="27">
        <v>600000</v>
      </c>
      <c r="AP433" s="27">
        <v>720000</v>
      </c>
      <c r="AQ433" s="145"/>
      <c r="AR433" s="145"/>
      <c r="AS433" s="143">
        <f t="shared" si="1081"/>
        <v>0.12856486930664499</v>
      </c>
      <c r="AT433" s="27">
        <f t="shared" si="1164"/>
        <v>660000</v>
      </c>
      <c r="AU433" s="28">
        <f t="shared" si="1165"/>
        <v>125400</v>
      </c>
      <c r="AV433" s="30">
        <f t="shared" si="1166"/>
        <v>785400</v>
      </c>
      <c r="AW433" s="26">
        <v>1</v>
      </c>
      <c r="AX433" s="27">
        <v>600000</v>
      </c>
      <c r="AY433" s="27">
        <v>864000</v>
      </c>
      <c r="AZ433" s="145"/>
      <c r="BA433" s="145"/>
      <c r="BB433" s="143">
        <f t="shared" si="1082"/>
        <v>0.25502211780498435</v>
      </c>
      <c r="BC433" s="27">
        <f t="shared" si="1167"/>
        <v>732000</v>
      </c>
      <c r="BD433" s="27">
        <f t="shared" si="1168"/>
        <v>139080</v>
      </c>
      <c r="BE433" s="27">
        <f t="shared" si="1169"/>
        <v>871080</v>
      </c>
      <c r="BF433" s="26">
        <v>1</v>
      </c>
      <c r="BG433" s="27">
        <v>480000</v>
      </c>
      <c r="BH433" s="27">
        <v>528000</v>
      </c>
      <c r="BI433" s="145"/>
      <c r="BJ433" s="145"/>
      <c r="BK433" s="143">
        <f t="shared" si="1083"/>
        <v>6.7343502970147379E-2</v>
      </c>
      <c r="BL433" s="27">
        <f t="shared" si="1170"/>
        <v>504000</v>
      </c>
      <c r="BM433" s="27">
        <f t="shared" si="1171"/>
        <v>95760</v>
      </c>
      <c r="BN433" s="28">
        <f t="shared" si="1172"/>
        <v>599760</v>
      </c>
      <c r="BO433" s="26">
        <v>1</v>
      </c>
      <c r="BP433" s="27">
        <v>480000</v>
      </c>
      <c r="BQ433" s="27">
        <v>500000</v>
      </c>
      <c r="BR433" s="175"/>
      <c r="BS433" s="175"/>
      <c r="BT433" s="143">
        <f t="shared" si="1084"/>
        <v>2.8861501272920306E-2</v>
      </c>
      <c r="BU433" s="27">
        <f t="shared" si="1173"/>
        <v>490000</v>
      </c>
      <c r="BV433" s="28">
        <f t="shared" si="1174"/>
        <v>93100</v>
      </c>
      <c r="BW433" s="30">
        <f t="shared" si="1175"/>
        <v>583100</v>
      </c>
      <c r="BX433" s="26">
        <v>1</v>
      </c>
      <c r="BY433" s="28">
        <v>480000</v>
      </c>
      <c r="BZ433" s="28">
        <v>500000</v>
      </c>
      <c r="CA433" s="156"/>
      <c r="CB433" s="156"/>
      <c r="CC433" s="177">
        <f t="shared" si="1085"/>
        <v>2.8861501272920306E-2</v>
      </c>
      <c r="CD433" s="27">
        <f t="shared" si="1176"/>
        <v>490000</v>
      </c>
      <c r="CE433" s="28">
        <f t="shared" si="1177"/>
        <v>93100</v>
      </c>
      <c r="CF433" s="29">
        <f t="shared" si="1178"/>
        <v>583100</v>
      </c>
      <c r="CG433" s="26">
        <v>1</v>
      </c>
      <c r="CH433" s="27">
        <v>384000</v>
      </c>
      <c r="CI433" s="27">
        <v>345600</v>
      </c>
      <c r="CJ433" s="148"/>
      <c r="CK433" s="148"/>
      <c r="CL433" s="143">
        <f t="shared" si="1179"/>
        <v>7.4432292756478696E-2</v>
      </c>
      <c r="CM433" s="27">
        <f t="shared" si="1180"/>
        <v>364800</v>
      </c>
      <c r="CN433" s="27">
        <f t="shared" si="1181"/>
        <v>69312</v>
      </c>
      <c r="CO433" s="28">
        <f t="shared" si="1182"/>
        <v>434112</v>
      </c>
      <c r="CP433" s="26">
        <v>1</v>
      </c>
      <c r="CQ433" s="27">
        <v>384000</v>
      </c>
      <c r="CR433" s="27">
        <v>345600</v>
      </c>
      <c r="CS433" s="148"/>
      <c r="CT433" s="148"/>
      <c r="CU433" s="143">
        <f t="shared" si="1086"/>
        <v>7.4432292756478696E-2</v>
      </c>
      <c r="CV433" s="27">
        <f t="shared" si="1183"/>
        <v>364800</v>
      </c>
      <c r="CW433" s="28">
        <f t="shared" si="1184"/>
        <v>69312</v>
      </c>
      <c r="CX433" s="29">
        <f t="shared" si="1185"/>
        <v>434112</v>
      </c>
      <c r="CY433" s="26">
        <v>1</v>
      </c>
      <c r="CZ433" s="27">
        <v>384000</v>
      </c>
      <c r="DA433" s="27">
        <v>345600</v>
      </c>
      <c r="DB433" s="133"/>
      <c r="DC433" s="133"/>
      <c r="DD433" s="143">
        <f t="shared" si="1087"/>
        <v>7.4432292756478696E-2</v>
      </c>
      <c r="DE433" s="27">
        <f t="shared" si="1186"/>
        <v>364800</v>
      </c>
      <c r="DF433" s="27">
        <f t="shared" si="1187"/>
        <v>69312</v>
      </c>
      <c r="DG433" s="28">
        <f t="shared" si="1188"/>
        <v>434112</v>
      </c>
      <c r="DH433" s="26">
        <v>1</v>
      </c>
      <c r="DI433" s="28">
        <v>384000</v>
      </c>
      <c r="DJ433" s="28">
        <v>345600</v>
      </c>
      <c r="DK433" s="182"/>
      <c r="DL433" s="177">
        <f t="shared" si="1088"/>
        <v>7.4432292756478696E-2</v>
      </c>
      <c r="DM433" s="28">
        <f t="shared" si="1189"/>
        <v>364800</v>
      </c>
      <c r="DN433" s="28">
        <f t="shared" si="1190"/>
        <v>69312</v>
      </c>
      <c r="DO433" s="30">
        <f t="shared" si="1191"/>
        <v>434112</v>
      </c>
    </row>
    <row r="434" spans="1:119" ht="21" customHeight="1" x14ac:dyDescent="0.25">
      <c r="A434" s="66" t="s">
        <v>784</v>
      </c>
      <c r="B434" s="67" t="s">
        <v>668</v>
      </c>
      <c r="C434" s="68" t="s">
        <v>779</v>
      </c>
      <c r="D434" s="26">
        <v>1</v>
      </c>
      <c r="E434" s="27">
        <v>600000</v>
      </c>
      <c r="F434" s="27">
        <v>740000</v>
      </c>
      <c r="G434" s="148"/>
      <c r="H434" s="148"/>
      <c r="I434" s="143">
        <f t="shared" si="1103"/>
        <v>0.14775365577032334</v>
      </c>
      <c r="J434" s="27">
        <f t="shared" si="1079"/>
        <v>670000</v>
      </c>
      <c r="K434" s="28">
        <f t="shared" si="1157"/>
        <v>127300</v>
      </c>
      <c r="L434" s="29">
        <f t="shared" si="1089"/>
        <v>797300</v>
      </c>
      <c r="M434" s="26">
        <v>1</v>
      </c>
      <c r="N434" s="27">
        <v>600000</v>
      </c>
      <c r="O434" s="27">
        <v>720000</v>
      </c>
      <c r="P434" s="148"/>
      <c r="Q434" s="148"/>
      <c r="R434" s="143">
        <f t="shared" si="1105"/>
        <v>0.12856486930664499</v>
      </c>
      <c r="S434" s="27">
        <f t="shared" si="1158"/>
        <v>660000</v>
      </c>
      <c r="T434" s="28">
        <f t="shared" si="1159"/>
        <v>125400</v>
      </c>
      <c r="U434" s="30">
        <f t="shared" si="1160"/>
        <v>785400</v>
      </c>
      <c r="V434" s="26">
        <v>1</v>
      </c>
      <c r="W434" s="27">
        <v>600000</v>
      </c>
      <c r="X434" s="27">
        <v>672000</v>
      </c>
      <c r="Y434" s="145"/>
      <c r="Z434" s="145"/>
      <c r="AA434" s="143">
        <f t="shared" si="1109"/>
        <v>8.0049824285269522E-2</v>
      </c>
      <c r="AB434" s="27">
        <f t="shared" si="1161"/>
        <v>636000</v>
      </c>
      <c r="AC434" s="28">
        <f t="shared" si="1162"/>
        <v>120840</v>
      </c>
      <c r="AD434" s="29">
        <f t="shared" si="1163"/>
        <v>756840</v>
      </c>
      <c r="AE434" s="26">
        <v>1</v>
      </c>
      <c r="AF434" s="27">
        <v>600000</v>
      </c>
      <c r="AG434" s="27">
        <v>696000</v>
      </c>
      <c r="AH434" s="145"/>
      <c r="AI434" s="145"/>
      <c r="AJ434" s="143">
        <f t="shared" si="1080"/>
        <v>0.10475656017578482</v>
      </c>
      <c r="AK434" s="27">
        <f t="shared" si="1155"/>
        <v>648000</v>
      </c>
      <c r="AL434" s="28">
        <f t="shared" si="1114"/>
        <v>123120</v>
      </c>
      <c r="AM434" s="30">
        <f t="shared" si="1156"/>
        <v>771120</v>
      </c>
      <c r="AN434" s="26">
        <v>1</v>
      </c>
      <c r="AO434" s="27">
        <v>600000</v>
      </c>
      <c r="AP434" s="27">
        <v>720000</v>
      </c>
      <c r="AQ434" s="145"/>
      <c r="AR434" s="145"/>
      <c r="AS434" s="143">
        <f t="shared" si="1081"/>
        <v>0.12856486930664499</v>
      </c>
      <c r="AT434" s="27">
        <f t="shared" si="1164"/>
        <v>660000</v>
      </c>
      <c r="AU434" s="28">
        <f t="shared" si="1165"/>
        <v>125400</v>
      </c>
      <c r="AV434" s="30">
        <f t="shared" si="1166"/>
        <v>785400</v>
      </c>
      <c r="AW434" s="26">
        <v>1</v>
      </c>
      <c r="AX434" s="27">
        <v>600000</v>
      </c>
      <c r="AY434" s="27">
        <v>864000</v>
      </c>
      <c r="AZ434" s="145"/>
      <c r="BA434" s="145"/>
      <c r="BB434" s="143">
        <f t="shared" si="1082"/>
        <v>0.25502211780498435</v>
      </c>
      <c r="BC434" s="27">
        <f t="shared" si="1167"/>
        <v>732000</v>
      </c>
      <c r="BD434" s="27">
        <f t="shared" si="1168"/>
        <v>139080</v>
      </c>
      <c r="BE434" s="27">
        <f t="shared" si="1169"/>
        <v>871080</v>
      </c>
      <c r="BF434" s="26">
        <v>1</v>
      </c>
      <c r="BG434" s="27">
        <v>480000</v>
      </c>
      <c r="BH434" s="27">
        <v>528000</v>
      </c>
      <c r="BI434" s="145"/>
      <c r="BJ434" s="145"/>
      <c r="BK434" s="143">
        <f t="shared" si="1083"/>
        <v>6.7343502970147379E-2</v>
      </c>
      <c r="BL434" s="27">
        <f t="shared" si="1170"/>
        <v>504000</v>
      </c>
      <c r="BM434" s="27">
        <f t="shared" si="1171"/>
        <v>95760</v>
      </c>
      <c r="BN434" s="28">
        <f t="shared" si="1172"/>
        <v>599760</v>
      </c>
      <c r="BO434" s="26">
        <v>1</v>
      </c>
      <c r="BP434" s="27">
        <v>480000</v>
      </c>
      <c r="BQ434" s="27">
        <v>500000</v>
      </c>
      <c r="BR434" s="175"/>
      <c r="BS434" s="175"/>
      <c r="BT434" s="143">
        <f t="shared" si="1084"/>
        <v>2.8861501272920306E-2</v>
      </c>
      <c r="BU434" s="27">
        <f t="shared" si="1173"/>
        <v>490000</v>
      </c>
      <c r="BV434" s="28">
        <f t="shared" si="1174"/>
        <v>93100</v>
      </c>
      <c r="BW434" s="30">
        <f t="shared" si="1175"/>
        <v>583100</v>
      </c>
      <c r="BX434" s="26">
        <v>1</v>
      </c>
      <c r="BY434" s="28">
        <v>480000</v>
      </c>
      <c r="BZ434" s="28">
        <v>500000</v>
      </c>
      <c r="CA434" s="156"/>
      <c r="CB434" s="156"/>
      <c r="CC434" s="177">
        <f t="shared" si="1085"/>
        <v>2.8861501272920306E-2</v>
      </c>
      <c r="CD434" s="27">
        <f t="shared" si="1176"/>
        <v>490000</v>
      </c>
      <c r="CE434" s="28">
        <f t="shared" si="1177"/>
        <v>93100</v>
      </c>
      <c r="CF434" s="29">
        <f t="shared" si="1178"/>
        <v>583100</v>
      </c>
      <c r="CG434" s="26">
        <v>1</v>
      </c>
      <c r="CH434" s="27">
        <v>384000</v>
      </c>
      <c r="CI434" s="27">
        <v>345600</v>
      </c>
      <c r="CJ434" s="148"/>
      <c r="CK434" s="148"/>
      <c r="CL434" s="143">
        <f t="shared" si="1179"/>
        <v>7.4432292756478696E-2</v>
      </c>
      <c r="CM434" s="27">
        <f t="shared" si="1180"/>
        <v>364800</v>
      </c>
      <c r="CN434" s="27">
        <f t="shared" si="1181"/>
        <v>69312</v>
      </c>
      <c r="CO434" s="28">
        <f t="shared" si="1182"/>
        <v>434112</v>
      </c>
      <c r="CP434" s="26">
        <v>1</v>
      </c>
      <c r="CQ434" s="27">
        <v>384000</v>
      </c>
      <c r="CR434" s="27">
        <v>345600</v>
      </c>
      <c r="CS434" s="148"/>
      <c r="CT434" s="148"/>
      <c r="CU434" s="143">
        <f t="shared" si="1086"/>
        <v>7.4432292756478696E-2</v>
      </c>
      <c r="CV434" s="27">
        <f t="shared" si="1183"/>
        <v>364800</v>
      </c>
      <c r="CW434" s="28">
        <f t="shared" si="1184"/>
        <v>69312</v>
      </c>
      <c r="CX434" s="29">
        <f t="shared" si="1185"/>
        <v>434112</v>
      </c>
      <c r="CY434" s="26">
        <v>1</v>
      </c>
      <c r="CZ434" s="27">
        <v>384000</v>
      </c>
      <c r="DA434" s="27">
        <v>345600</v>
      </c>
      <c r="DB434" s="133"/>
      <c r="DC434" s="133"/>
      <c r="DD434" s="143">
        <f t="shared" si="1087"/>
        <v>7.4432292756478696E-2</v>
      </c>
      <c r="DE434" s="27">
        <f t="shared" si="1186"/>
        <v>364800</v>
      </c>
      <c r="DF434" s="27">
        <f t="shared" si="1187"/>
        <v>69312</v>
      </c>
      <c r="DG434" s="28">
        <f t="shared" si="1188"/>
        <v>434112</v>
      </c>
      <c r="DH434" s="26">
        <v>1</v>
      </c>
      <c r="DI434" s="28">
        <v>384000</v>
      </c>
      <c r="DJ434" s="28">
        <v>345600</v>
      </c>
      <c r="DK434" s="182"/>
      <c r="DL434" s="177">
        <f t="shared" si="1088"/>
        <v>7.4432292756478696E-2</v>
      </c>
      <c r="DM434" s="28">
        <f t="shared" si="1189"/>
        <v>364800</v>
      </c>
      <c r="DN434" s="28">
        <f t="shared" si="1190"/>
        <v>69312</v>
      </c>
      <c r="DO434" s="30">
        <f t="shared" si="1191"/>
        <v>434112</v>
      </c>
    </row>
    <row r="435" spans="1:119" ht="21" customHeight="1" x14ac:dyDescent="0.25">
      <c r="A435" s="66" t="s">
        <v>785</v>
      </c>
      <c r="B435" s="67" t="s">
        <v>668</v>
      </c>
      <c r="C435" s="68" t="s">
        <v>786</v>
      </c>
      <c r="D435" s="26">
        <v>1</v>
      </c>
      <c r="E435" s="27">
        <v>600000</v>
      </c>
      <c r="F435" s="27">
        <v>740000</v>
      </c>
      <c r="G435" s="148"/>
      <c r="H435" s="148"/>
      <c r="I435" s="143">
        <f t="shared" si="1103"/>
        <v>0.14775365577032334</v>
      </c>
      <c r="J435" s="27">
        <f t="shared" si="1079"/>
        <v>670000</v>
      </c>
      <c r="K435" s="28">
        <f t="shared" si="1157"/>
        <v>127300</v>
      </c>
      <c r="L435" s="29">
        <f t="shared" si="1089"/>
        <v>797300</v>
      </c>
      <c r="M435" s="26">
        <v>1</v>
      </c>
      <c r="N435" s="27">
        <v>600000</v>
      </c>
      <c r="O435" s="27">
        <v>720000</v>
      </c>
      <c r="P435" s="148"/>
      <c r="Q435" s="148"/>
      <c r="R435" s="143">
        <f t="shared" si="1105"/>
        <v>0.12856486930664499</v>
      </c>
      <c r="S435" s="27">
        <f t="shared" si="1158"/>
        <v>660000</v>
      </c>
      <c r="T435" s="28">
        <f t="shared" si="1159"/>
        <v>125400</v>
      </c>
      <c r="U435" s="30">
        <f t="shared" si="1160"/>
        <v>785400</v>
      </c>
      <c r="V435" s="26">
        <v>1</v>
      </c>
      <c r="W435" s="27">
        <v>600000</v>
      </c>
      <c r="X435" s="27">
        <v>672000</v>
      </c>
      <c r="Y435" s="145"/>
      <c r="Z435" s="145"/>
      <c r="AA435" s="143">
        <f t="shared" si="1109"/>
        <v>8.0049824285269522E-2</v>
      </c>
      <c r="AB435" s="27">
        <f t="shared" si="1161"/>
        <v>636000</v>
      </c>
      <c r="AC435" s="28">
        <f t="shared" si="1162"/>
        <v>120840</v>
      </c>
      <c r="AD435" s="29">
        <f t="shared" si="1163"/>
        <v>756840</v>
      </c>
      <c r="AE435" s="26">
        <v>1</v>
      </c>
      <c r="AF435" s="27">
        <v>600000</v>
      </c>
      <c r="AG435" s="27">
        <v>696000</v>
      </c>
      <c r="AH435" s="145"/>
      <c r="AI435" s="145"/>
      <c r="AJ435" s="143">
        <f t="shared" si="1080"/>
        <v>0.10475656017578482</v>
      </c>
      <c r="AK435" s="27">
        <f t="shared" si="1155"/>
        <v>648000</v>
      </c>
      <c r="AL435" s="28">
        <f t="shared" si="1114"/>
        <v>123120</v>
      </c>
      <c r="AM435" s="30">
        <f t="shared" si="1156"/>
        <v>771120</v>
      </c>
      <c r="AN435" s="26">
        <v>1</v>
      </c>
      <c r="AO435" s="27">
        <v>600000</v>
      </c>
      <c r="AP435" s="27">
        <v>720000</v>
      </c>
      <c r="AQ435" s="145"/>
      <c r="AR435" s="145"/>
      <c r="AS435" s="143">
        <f t="shared" si="1081"/>
        <v>0.12856486930664499</v>
      </c>
      <c r="AT435" s="27">
        <f t="shared" si="1164"/>
        <v>660000</v>
      </c>
      <c r="AU435" s="28">
        <f t="shared" si="1165"/>
        <v>125400</v>
      </c>
      <c r="AV435" s="30">
        <f t="shared" si="1166"/>
        <v>785400</v>
      </c>
      <c r="AW435" s="26">
        <v>1</v>
      </c>
      <c r="AX435" s="27">
        <v>600000</v>
      </c>
      <c r="AY435" s="27">
        <v>864000</v>
      </c>
      <c r="AZ435" s="145"/>
      <c r="BA435" s="145"/>
      <c r="BB435" s="143">
        <f t="shared" si="1082"/>
        <v>0.25502211780498435</v>
      </c>
      <c r="BC435" s="27">
        <f t="shared" si="1167"/>
        <v>732000</v>
      </c>
      <c r="BD435" s="27">
        <f t="shared" si="1168"/>
        <v>139080</v>
      </c>
      <c r="BE435" s="27">
        <f t="shared" si="1169"/>
        <v>871080</v>
      </c>
      <c r="BF435" s="26">
        <v>1</v>
      </c>
      <c r="BG435" s="27">
        <v>480000</v>
      </c>
      <c r="BH435" s="27">
        <v>528000</v>
      </c>
      <c r="BI435" s="145"/>
      <c r="BJ435" s="145"/>
      <c r="BK435" s="143">
        <f t="shared" si="1083"/>
        <v>6.7343502970147379E-2</v>
      </c>
      <c r="BL435" s="27">
        <f t="shared" si="1170"/>
        <v>504000</v>
      </c>
      <c r="BM435" s="27">
        <f t="shared" si="1171"/>
        <v>95760</v>
      </c>
      <c r="BN435" s="28">
        <f t="shared" si="1172"/>
        <v>599760</v>
      </c>
      <c r="BO435" s="26">
        <v>1</v>
      </c>
      <c r="BP435" s="27">
        <v>480000</v>
      </c>
      <c r="BQ435" s="27">
        <v>500000</v>
      </c>
      <c r="BR435" s="175"/>
      <c r="BS435" s="175"/>
      <c r="BT435" s="143">
        <f t="shared" si="1084"/>
        <v>2.8861501272920306E-2</v>
      </c>
      <c r="BU435" s="27">
        <f t="shared" si="1173"/>
        <v>490000</v>
      </c>
      <c r="BV435" s="28">
        <f t="shared" si="1174"/>
        <v>93100</v>
      </c>
      <c r="BW435" s="30">
        <f t="shared" si="1175"/>
        <v>583100</v>
      </c>
      <c r="BX435" s="26">
        <v>1</v>
      </c>
      <c r="BY435" s="28">
        <v>480000</v>
      </c>
      <c r="BZ435" s="28">
        <v>500000</v>
      </c>
      <c r="CA435" s="156"/>
      <c r="CB435" s="156"/>
      <c r="CC435" s="177">
        <f t="shared" si="1085"/>
        <v>2.8861501272920306E-2</v>
      </c>
      <c r="CD435" s="27">
        <f t="shared" si="1176"/>
        <v>490000</v>
      </c>
      <c r="CE435" s="28">
        <f t="shared" si="1177"/>
        <v>93100</v>
      </c>
      <c r="CF435" s="29">
        <f t="shared" si="1178"/>
        <v>583100</v>
      </c>
      <c r="CG435" s="26">
        <v>1</v>
      </c>
      <c r="CH435" s="27">
        <v>384000</v>
      </c>
      <c r="CI435" s="27">
        <v>345600</v>
      </c>
      <c r="CJ435" s="148"/>
      <c r="CK435" s="148"/>
      <c r="CL435" s="143">
        <f t="shared" si="1179"/>
        <v>7.4432292756478696E-2</v>
      </c>
      <c r="CM435" s="27">
        <f t="shared" si="1180"/>
        <v>364800</v>
      </c>
      <c r="CN435" s="27">
        <f t="shared" si="1181"/>
        <v>69312</v>
      </c>
      <c r="CO435" s="28">
        <f t="shared" si="1182"/>
        <v>434112</v>
      </c>
      <c r="CP435" s="26">
        <v>1</v>
      </c>
      <c r="CQ435" s="27">
        <v>384000</v>
      </c>
      <c r="CR435" s="27">
        <v>345600</v>
      </c>
      <c r="CS435" s="148"/>
      <c r="CT435" s="148"/>
      <c r="CU435" s="143">
        <f t="shared" si="1086"/>
        <v>7.4432292756478696E-2</v>
      </c>
      <c r="CV435" s="27">
        <f t="shared" si="1183"/>
        <v>364800</v>
      </c>
      <c r="CW435" s="28">
        <f t="shared" si="1184"/>
        <v>69312</v>
      </c>
      <c r="CX435" s="29">
        <f t="shared" si="1185"/>
        <v>434112</v>
      </c>
      <c r="CY435" s="26">
        <v>1</v>
      </c>
      <c r="CZ435" s="27">
        <v>384000</v>
      </c>
      <c r="DA435" s="27">
        <v>345600</v>
      </c>
      <c r="DB435" s="133"/>
      <c r="DC435" s="133"/>
      <c r="DD435" s="143">
        <f t="shared" si="1087"/>
        <v>7.4432292756478696E-2</v>
      </c>
      <c r="DE435" s="27">
        <f t="shared" si="1186"/>
        <v>364800</v>
      </c>
      <c r="DF435" s="27">
        <f t="shared" si="1187"/>
        <v>69312</v>
      </c>
      <c r="DG435" s="28">
        <f t="shared" si="1188"/>
        <v>434112</v>
      </c>
      <c r="DH435" s="26">
        <v>1</v>
      </c>
      <c r="DI435" s="28">
        <v>384000</v>
      </c>
      <c r="DJ435" s="28">
        <v>345600</v>
      </c>
      <c r="DK435" s="182"/>
      <c r="DL435" s="177">
        <f t="shared" si="1088"/>
        <v>7.4432292756478696E-2</v>
      </c>
      <c r="DM435" s="28">
        <f t="shared" si="1189"/>
        <v>364800</v>
      </c>
      <c r="DN435" s="28">
        <f t="shared" si="1190"/>
        <v>69312</v>
      </c>
      <c r="DO435" s="30">
        <f t="shared" si="1191"/>
        <v>434112</v>
      </c>
    </row>
    <row r="436" spans="1:119" ht="21" customHeight="1" x14ac:dyDescent="0.25">
      <c r="A436" s="66" t="s">
        <v>787</v>
      </c>
      <c r="B436" s="67" t="s">
        <v>668</v>
      </c>
      <c r="C436" s="68" t="s">
        <v>788</v>
      </c>
      <c r="D436" s="26">
        <v>1</v>
      </c>
      <c r="E436" s="27">
        <v>600000</v>
      </c>
      <c r="F436" s="27">
        <v>740000</v>
      </c>
      <c r="G436" s="148"/>
      <c r="H436" s="148"/>
      <c r="I436" s="143">
        <f t="shared" si="1103"/>
        <v>0.14775365577032334</v>
      </c>
      <c r="J436" s="27">
        <f t="shared" si="1079"/>
        <v>670000</v>
      </c>
      <c r="K436" s="28">
        <f t="shared" si="1157"/>
        <v>127300</v>
      </c>
      <c r="L436" s="29">
        <f t="shared" si="1089"/>
        <v>797300</v>
      </c>
      <c r="M436" s="26">
        <v>1</v>
      </c>
      <c r="N436" s="27">
        <v>600000</v>
      </c>
      <c r="O436" s="27">
        <v>720000</v>
      </c>
      <c r="P436" s="148"/>
      <c r="Q436" s="148"/>
      <c r="R436" s="143">
        <f t="shared" si="1105"/>
        <v>0.12856486930664499</v>
      </c>
      <c r="S436" s="27">
        <f t="shared" si="1158"/>
        <v>660000</v>
      </c>
      <c r="T436" s="28">
        <f t="shared" si="1159"/>
        <v>125400</v>
      </c>
      <c r="U436" s="30">
        <f t="shared" si="1160"/>
        <v>785400</v>
      </c>
      <c r="V436" s="26">
        <v>1</v>
      </c>
      <c r="W436" s="27">
        <v>600000</v>
      </c>
      <c r="X436" s="27">
        <v>672000</v>
      </c>
      <c r="Y436" s="145"/>
      <c r="Z436" s="145"/>
      <c r="AA436" s="143">
        <f t="shared" si="1109"/>
        <v>8.0049824285269522E-2</v>
      </c>
      <c r="AB436" s="27">
        <f t="shared" si="1161"/>
        <v>636000</v>
      </c>
      <c r="AC436" s="28">
        <f t="shared" si="1162"/>
        <v>120840</v>
      </c>
      <c r="AD436" s="29">
        <f t="shared" si="1163"/>
        <v>756840</v>
      </c>
      <c r="AE436" s="26">
        <v>1</v>
      </c>
      <c r="AF436" s="27">
        <v>600000</v>
      </c>
      <c r="AG436" s="27">
        <v>696000</v>
      </c>
      <c r="AH436" s="145"/>
      <c r="AI436" s="145"/>
      <c r="AJ436" s="143">
        <f t="shared" si="1080"/>
        <v>0.10475656017578482</v>
      </c>
      <c r="AK436" s="27">
        <f t="shared" si="1155"/>
        <v>648000</v>
      </c>
      <c r="AL436" s="28">
        <f t="shared" si="1114"/>
        <v>123120</v>
      </c>
      <c r="AM436" s="30">
        <f t="shared" si="1156"/>
        <v>771120</v>
      </c>
      <c r="AN436" s="26">
        <v>1</v>
      </c>
      <c r="AO436" s="27">
        <v>600000</v>
      </c>
      <c r="AP436" s="27">
        <v>720000</v>
      </c>
      <c r="AQ436" s="145"/>
      <c r="AR436" s="145"/>
      <c r="AS436" s="143">
        <f t="shared" si="1081"/>
        <v>0.12856486930664499</v>
      </c>
      <c r="AT436" s="27">
        <f t="shared" si="1164"/>
        <v>660000</v>
      </c>
      <c r="AU436" s="28">
        <f t="shared" si="1165"/>
        <v>125400</v>
      </c>
      <c r="AV436" s="30">
        <f t="shared" si="1166"/>
        <v>785400</v>
      </c>
      <c r="AW436" s="26">
        <v>1</v>
      </c>
      <c r="AX436" s="27">
        <v>600000</v>
      </c>
      <c r="AY436" s="27">
        <v>864000</v>
      </c>
      <c r="AZ436" s="145"/>
      <c r="BA436" s="145"/>
      <c r="BB436" s="143">
        <f t="shared" si="1082"/>
        <v>0.25502211780498435</v>
      </c>
      <c r="BC436" s="27">
        <f t="shared" si="1167"/>
        <v>732000</v>
      </c>
      <c r="BD436" s="27">
        <f t="shared" si="1168"/>
        <v>139080</v>
      </c>
      <c r="BE436" s="27">
        <f t="shared" si="1169"/>
        <v>871080</v>
      </c>
      <c r="BF436" s="26">
        <v>1</v>
      </c>
      <c r="BG436" s="27">
        <v>480000</v>
      </c>
      <c r="BH436" s="27">
        <v>528000</v>
      </c>
      <c r="BI436" s="145"/>
      <c r="BJ436" s="145"/>
      <c r="BK436" s="143">
        <f t="shared" si="1083"/>
        <v>6.7343502970147379E-2</v>
      </c>
      <c r="BL436" s="27">
        <f t="shared" si="1170"/>
        <v>504000</v>
      </c>
      <c r="BM436" s="27">
        <f t="shared" si="1171"/>
        <v>95760</v>
      </c>
      <c r="BN436" s="28">
        <f t="shared" si="1172"/>
        <v>599760</v>
      </c>
      <c r="BO436" s="26">
        <v>1</v>
      </c>
      <c r="BP436" s="27">
        <v>480000</v>
      </c>
      <c r="BQ436" s="27">
        <v>500000</v>
      </c>
      <c r="BR436" s="175"/>
      <c r="BS436" s="175"/>
      <c r="BT436" s="143">
        <f t="shared" si="1084"/>
        <v>2.8861501272920306E-2</v>
      </c>
      <c r="BU436" s="27">
        <f t="shared" si="1173"/>
        <v>490000</v>
      </c>
      <c r="BV436" s="28">
        <f t="shared" si="1174"/>
        <v>93100</v>
      </c>
      <c r="BW436" s="30">
        <f t="shared" si="1175"/>
        <v>583100</v>
      </c>
      <c r="BX436" s="26">
        <v>1</v>
      </c>
      <c r="BY436" s="28">
        <v>480000</v>
      </c>
      <c r="BZ436" s="28">
        <v>500000</v>
      </c>
      <c r="CA436" s="156"/>
      <c r="CB436" s="156"/>
      <c r="CC436" s="177">
        <f t="shared" si="1085"/>
        <v>2.8861501272920306E-2</v>
      </c>
      <c r="CD436" s="27">
        <f t="shared" si="1176"/>
        <v>490000</v>
      </c>
      <c r="CE436" s="28">
        <f t="shared" si="1177"/>
        <v>93100</v>
      </c>
      <c r="CF436" s="29">
        <f t="shared" si="1178"/>
        <v>583100</v>
      </c>
      <c r="CG436" s="26">
        <v>1</v>
      </c>
      <c r="CH436" s="27">
        <v>384000</v>
      </c>
      <c r="CI436" s="27">
        <v>345600</v>
      </c>
      <c r="CJ436" s="148"/>
      <c r="CK436" s="148"/>
      <c r="CL436" s="143">
        <f t="shared" si="1179"/>
        <v>7.4432292756478696E-2</v>
      </c>
      <c r="CM436" s="27">
        <f t="shared" si="1180"/>
        <v>364800</v>
      </c>
      <c r="CN436" s="27">
        <f t="shared" si="1181"/>
        <v>69312</v>
      </c>
      <c r="CO436" s="28">
        <f t="shared" si="1182"/>
        <v>434112</v>
      </c>
      <c r="CP436" s="26">
        <v>1</v>
      </c>
      <c r="CQ436" s="27">
        <v>384000</v>
      </c>
      <c r="CR436" s="27">
        <v>345600</v>
      </c>
      <c r="CS436" s="148"/>
      <c r="CT436" s="148"/>
      <c r="CU436" s="143">
        <f t="shared" si="1086"/>
        <v>7.4432292756478696E-2</v>
      </c>
      <c r="CV436" s="27">
        <f t="shared" si="1183"/>
        <v>364800</v>
      </c>
      <c r="CW436" s="28">
        <f t="shared" si="1184"/>
        <v>69312</v>
      </c>
      <c r="CX436" s="29">
        <f t="shared" si="1185"/>
        <v>434112</v>
      </c>
      <c r="CY436" s="26">
        <v>1</v>
      </c>
      <c r="CZ436" s="27">
        <v>384000</v>
      </c>
      <c r="DA436" s="27">
        <v>345600</v>
      </c>
      <c r="DB436" s="133"/>
      <c r="DC436" s="133"/>
      <c r="DD436" s="143">
        <f t="shared" si="1087"/>
        <v>7.4432292756478696E-2</v>
      </c>
      <c r="DE436" s="27">
        <f t="shared" si="1186"/>
        <v>364800</v>
      </c>
      <c r="DF436" s="27">
        <f t="shared" si="1187"/>
        <v>69312</v>
      </c>
      <c r="DG436" s="28">
        <f t="shared" si="1188"/>
        <v>434112</v>
      </c>
      <c r="DH436" s="26">
        <v>1</v>
      </c>
      <c r="DI436" s="28">
        <v>384000</v>
      </c>
      <c r="DJ436" s="28">
        <v>345600</v>
      </c>
      <c r="DK436" s="182"/>
      <c r="DL436" s="177">
        <f t="shared" si="1088"/>
        <v>7.4432292756478696E-2</v>
      </c>
      <c r="DM436" s="28">
        <f t="shared" si="1189"/>
        <v>364800</v>
      </c>
      <c r="DN436" s="28">
        <f t="shared" si="1190"/>
        <v>69312</v>
      </c>
      <c r="DO436" s="30">
        <f t="shared" si="1191"/>
        <v>434112</v>
      </c>
    </row>
    <row r="437" spans="1:119" ht="21" customHeight="1" x14ac:dyDescent="0.25">
      <c r="A437" s="66" t="s">
        <v>789</v>
      </c>
      <c r="B437" s="67" t="s">
        <v>668</v>
      </c>
      <c r="C437" s="68" t="s">
        <v>790</v>
      </c>
      <c r="D437" s="26">
        <v>1</v>
      </c>
      <c r="E437" s="27">
        <v>600000</v>
      </c>
      <c r="F437" s="27">
        <v>740000</v>
      </c>
      <c r="G437" s="148"/>
      <c r="H437" s="148"/>
      <c r="I437" s="143">
        <f t="shared" si="1103"/>
        <v>0.14775365577032334</v>
      </c>
      <c r="J437" s="27">
        <f t="shared" si="1079"/>
        <v>670000</v>
      </c>
      <c r="K437" s="28">
        <f t="shared" si="1157"/>
        <v>127300</v>
      </c>
      <c r="L437" s="29">
        <f t="shared" si="1089"/>
        <v>797300</v>
      </c>
      <c r="M437" s="26">
        <v>1</v>
      </c>
      <c r="N437" s="27">
        <v>600000</v>
      </c>
      <c r="O437" s="27">
        <v>720000</v>
      </c>
      <c r="P437" s="148"/>
      <c r="Q437" s="148"/>
      <c r="R437" s="143">
        <f t="shared" si="1105"/>
        <v>0.12856486930664499</v>
      </c>
      <c r="S437" s="27">
        <f t="shared" si="1158"/>
        <v>660000</v>
      </c>
      <c r="T437" s="28">
        <f t="shared" si="1159"/>
        <v>125400</v>
      </c>
      <c r="U437" s="30">
        <f t="shared" si="1160"/>
        <v>785400</v>
      </c>
      <c r="V437" s="26">
        <v>1</v>
      </c>
      <c r="W437" s="27">
        <v>600000</v>
      </c>
      <c r="X437" s="27">
        <v>672000</v>
      </c>
      <c r="Y437" s="145"/>
      <c r="Z437" s="145"/>
      <c r="AA437" s="143">
        <f t="shared" si="1109"/>
        <v>8.0049824285269522E-2</v>
      </c>
      <c r="AB437" s="27">
        <f t="shared" si="1161"/>
        <v>636000</v>
      </c>
      <c r="AC437" s="28">
        <f t="shared" si="1162"/>
        <v>120840</v>
      </c>
      <c r="AD437" s="29">
        <f t="shared" si="1163"/>
        <v>756840</v>
      </c>
      <c r="AE437" s="26">
        <v>1</v>
      </c>
      <c r="AF437" s="27">
        <v>600000</v>
      </c>
      <c r="AG437" s="27">
        <v>696000</v>
      </c>
      <c r="AH437" s="145"/>
      <c r="AI437" s="145"/>
      <c r="AJ437" s="143">
        <f t="shared" si="1080"/>
        <v>0.10475656017578482</v>
      </c>
      <c r="AK437" s="27">
        <f t="shared" si="1155"/>
        <v>648000</v>
      </c>
      <c r="AL437" s="28">
        <f t="shared" si="1114"/>
        <v>123120</v>
      </c>
      <c r="AM437" s="30">
        <f t="shared" si="1156"/>
        <v>771120</v>
      </c>
      <c r="AN437" s="26">
        <v>1</v>
      </c>
      <c r="AO437" s="27">
        <v>600000</v>
      </c>
      <c r="AP437" s="27">
        <v>720000</v>
      </c>
      <c r="AQ437" s="145"/>
      <c r="AR437" s="145"/>
      <c r="AS437" s="143">
        <f t="shared" si="1081"/>
        <v>0.12856486930664499</v>
      </c>
      <c r="AT437" s="27">
        <f t="shared" si="1164"/>
        <v>660000</v>
      </c>
      <c r="AU437" s="28">
        <f t="shared" si="1165"/>
        <v>125400</v>
      </c>
      <c r="AV437" s="30">
        <f t="shared" si="1166"/>
        <v>785400</v>
      </c>
      <c r="AW437" s="26">
        <v>1</v>
      </c>
      <c r="AX437" s="27">
        <v>600000</v>
      </c>
      <c r="AY437" s="27">
        <v>864000</v>
      </c>
      <c r="AZ437" s="145"/>
      <c r="BA437" s="145"/>
      <c r="BB437" s="143">
        <f t="shared" si="1082"/>
        <v>0.25502211780498435</v>
      </c>
      <c r="BC437" s="27">
        <f t="shared" si="1167"/>
        <v>732000</v>
      </c>
      <c r="BD437" s="27">
        <f t="shared" si="1168"/>
        <v>139080</v>
      </c>
      <c r="BE437" s="27">
        <f t="shared" si="1169"/>
        <v>871080</v>
      </c>
      <c r="BF437" s="26">
        <v>1</v>
      </c>
      <c r="BG437" s="27">
        <v>480000</v>
      </c>
      <c r="BH437" s="27">
        <v>528000</v>
      </c>
      <c r="BI437" s="145"/>
      <c r="BJ437" s="145"/>
      <c r="BK437" s="143">
        <f t="shared" si="1083"/>
        <v>6.7343502970147379E-2</v>
      </c>
      <c r="BL437" s="27">
        <f t="shared" si="1170"/>
        <v>504000</v>
      </c>
      <c r="BM437" s="27">
        <f t="shared" si="1171"/>
        <v>95760</v>
      </c>
      <c r="BN437" s="28">
        <f t="shared" si="1172"/>
        <v>599760</v>
      </c>
      <c r="BO437" s="26">
        <v>1</v>
      </c>
      <c r="BP437" s="27">
        <v>480000</v>
      </c>
      <c r="BQ437" s="27">
        <v>500000</v>
      </c>
      <c r="BR437" s="175"/>
      <c r="BS437" s="175"/>
      <c r="BT437" s="143">
        <f t="shared" si="1084"/>
        <v>2.8861501272920306E-2</v>
      </c>
      <c r="BU437" s="27">
        <f t="shared" si="1173"/>
        <v>490000</v>
      </c>
      <c r="BV437" s="28">
        <f t="shared" si="1174"/>
        <v>93100</v>
      </c>
      <c r="BW437" s="30">
        <f t="shared" si="1175"/>
        <v>583100</v>
      </c>
      <c r="BX437" s="26">
        <v>1</v>
      </c>
      <c r="BY437" s="28">
        <v>480000</v>
      </c>
      <c r="BZ437" s="28">
        <v>500000</v>
      </c>
      <c r="CA437" s="156"/>
      <c r="CB437" s="156"/>
      <c r="CC437" s="177">
        <f t="shared" si="1085"/>
        <v>2.8861501272920306E-2</v>
      </c>
      <c r="CD437" s="27">
        <f t="shared" si="1176"/>
        <v>490000</v>
      </c>
      <c r="CE437" s="28">
        <f t="shared" si="1177"/>
        <v>93100</v>
      </c>
      <c r="CF437" s="29">
        <f t="shared" si="1178"/>
        <v>583100</v>
      </c>
      <c r="CG437" s="26">
        <v>1</v>
      </c>
      <c r="CH437" s="27">
        <v>384000</v>
      </c>
      <c r="CI437" s="27">
        <v>345600</v>
      </c>
      <c r="CJ437" s="148"/>
      <c r="CK437" s="148"/>
      <c r="CL437" s="143">
        <f t="shared" si="1179"/>
        <v>7.4432292756478696E-2</v>
      </c>
      <c r="CM437" s="27">
        <f t="shared" si="1180"/>
        <v>364800</v>
      </c>
      <c r="CN437" s="27">
        <f t="shared" si="1181"/>
        <v>69312</v>
      </c>
      <c r="CO437" s="28">
        <f t="shared" si="1182"/>
        <v>434112</v>
      </c>
      <c r="CP437" s="26">
        <v>1</v>
      </c>
      <c r="CQ437" s="27">
        <v>384000</v>
      </c>
      <c r="CR437" s="27">
        <v>345600</v>
      </c>
      <c r="CS437" s="148"/>
      <c r="CT437" s="148"/>
      <c r="CU437" s="143">
        <f t="shared" si="1086"/>
        <v>7.4432292756478696E-2</v>
      </c>
      <c r="CV437" s="27">
        <f t="shared" si="1183"/>
        <v>364800</v>
      </c>
      <c r="CW437" s="28">
        <f t="shared" si="1184"/>
        <v>69312</v>
      </c>
      <c r="CX437" s="29">
        <f t="shared" si="1185"/>
        <v>434112</v>
      </c>
      <c r="CY437" s="26">
        <v>1</v>
      </c>
      <c r="CZ437" s="27">
        <v>384000</v>
      </c>
      <c r="DA437" s="27">
        <v>345600</v>
      </c>
      <c r="DB437" s="133"/>
      <c r="DC437" s="133"/>
      <c r="DD437" s="143">
        <f t="shared" si="1087"/>
        <v>7.4432292756478696E-2</v>
      </c>
      <c r="DE437" s="27">
        <f t="shared" si="1186"/>
        <v>364800</v>
      </c>
      <c r="DF437" s="27">
        <f t="shared" si="1187"/>
        <v>69312</v>
      </c>
      <c r="DG437" s="28">
        <f t="shared" si="1188"/>
        <v>434112</v>
      </c>
      <c r="DH437" s="26">
        <v>1</v>
      </c>
      <c r="DI437" s="28">
        <v>384000</v>
      </c>
      <c r="DJ437" s="28">
        <v>345600</v>
      </c>
      <c r="DK437" s="182"/>
      <c r="DL437" s="177">
        <f t="shared" si="1088"/>
        <v>7.4432292756478696E-2</v>
      </c>
      <c r="DM437" s="28">
        <f t="shared" si="1189"/>
        <v>364800</v>
      </c>
      <c r="DN437" s="28">
        <f t="shared" si="1190"/>
        <v>69312</v>
      </c>
      <c r="DO437" s="30">
        <f t="shared" si="1191"/>
        <v>434112</v>
      </c>
    </row>
    <row r="438" spans="1:119" ht="21" customHeight="1" x14ac:dyDescent="0.25">
      <c r="A438" s="66" t="s">
        <v>791</v>
      </c>
      <c r="B438" s="67" t="s">
        <v>668</v>
      </c>
      <c r="C438" s="68" t="s">
        <v>792</v>
      </c>
      <c r="D438" s="26">
        <v>1</v>
      </c>
      <c r="E438" s="27">
        <v>600000</v>
      </c>
      <c r="F438" s="27">
        <v>740000</v>
      </c>
      <c r="G438" s="148"/>
      <c r="H438" s="148"/>
      <c r="I438" s="143">
        <f t="shared" si="1103"/>
        <v>0.14775365577032334</v>
      </c>
      <c r="J438" s="27">
        <f t="shared" si="1079"/>
        <v>670000</v>
      </c>
      <c r="K438" s="28">
        <f t="shared" si="1157"/>
        <v>127300</v>
      </c>
      <c r="L438" s="29">
        <f t="shared" si="1089"/>
        <v>797300</v>
      </c>
      <c r="M438" s="26">
        <v>1</v>
      </c>
      <c r="N438" s="27">
        <v>600000</v>
      </c>
      <c r="O438" s="27">
        <v>720000</v>
      </c>
      <c r="P438" s="148"/>
      <c r="Q438" s="148"/>
      <c r="R438" s="143">
        <f t="shared" si="1105"/>
        <v>0.12856486930664499</v>
      </c>
      <c r="S438" s="27">
        <f t="shared" si="1158"/>
        <v>660000</v>
      </c>
      <c r="T438" s="28">
        <f t="shared" si="1159"/>
        <v>125400</v>
      </c>
      <c r="U438" s="30">
        <f t="shared" si="1160"/>
        <v>785400</v>
      </c>
      <c r="V438" s="26">
        <v>1</v>
      </c>
      <c r="W438" s="27">
        <v>600000</v>
      </c>
      <c r="X438" s="27">
        <v>672000</v>
      </c>
      <c r="Y438" s="145"/>
      <c r="Z438" s="145"/>
      <c r="AA438" s="143">
        <f t="shared" si="1109"/>
        <v>8.0049824285269522E-2</v>
      </c>
      <c r="AB438" s="27">
        <f t="shared" si="1161"/>
        <v>636000</v>
      </c>
      <c r="AC438" s="28">
        <f t="shared" si="1162"/>
        <v>120840</v>
      </c>
      <c r="AD438" s="29">
        <f t="shared" si="1163"/>
        <v>756840</v>
      </c>
      <c r="AE438" s="26">
        <v>1</v>
      </c>
      <c r="AF438" s="27">
        <v>600000</v>
      </c>
      <c r="AG438" s="27">
        <v>696000</v>
      </c>
      <c r="AH438" s="145"/>
      <c r="AI438" s="145"/>
      <c r="AJ438" s="143">
        <f t="shared" si="1080"/>
        <v>0.10475656017578482</v>
      </c>
      <c r="AK438" s="27">
        <f t="shared" si="1155"/>
        <v>648000</v>
      </c>
      <c r="AL438" s="28">
        <f t="shared" si="1114"/>
        <v>123120</v>
      </c>
      <c r="AM438" s="30">
        <f t="shared" si="1156"/>
        <v>771120</v>
      </c>
      <c r="AN438" s="26">
        <v>1</v>
      </c>
      <c r="AO438" s="27">
        <v>600000</v>
      </c>
      <c r="AP438" s="27">
        <v>720000</v>
      </c>
      <c r="AQ438" s="145"/>
      <c r="AR438" s="145"/>
      <c r="AS438" s="143">
        <f t="shared" si="1081"/>
        <v>0.12856486930664499</v>
      </c>
      <c r="AT438" s="27">
        <f t="shared" si="1164"/>
        <v>660000</v>
      </c>
      <c r="AU438" s="28">
        <f t="shared" si="1165"/>
        <v>125400</v>
      </c>
      <c r="AV438" s="30">
        <f t="shared" si="1166"/>
        <v>785400</v>
      </c>
      <c r="AW438" s="26">
        <v>1</v>
      </c>
      <c r="AX438" s="27">
        <v>600000</v>
      </c>
      <c r="AY438" s="27">
        <v>864000</v>
      </c>
      <c r="AZ438" s="145"/>
      <c r="BA438" s="145"/>
      <c r="BB438" s="143">
        <f t="shared" si="1082"/>
        <v>0.25502211780498435</v>
      </c>
      <c r="BC438" s="27">
        <f t="shared" si="1167"/>
        <v>732000</v>
      </c>
      <c r="BD438" s="27">
        <f t="shared" si="1168"/>
        <v>139080</v>
      </c>
      <c r="BE438" s="27">
        <f t="shared" si="1169"/>
        <v>871080</v>
      </c>
      <c r="BF438" s="26">
        <v>1</v>
      </c>
      <c r="BG438" s="27">
        <v>480000</v>
      </c>
      <c r="BH438" s="27">
        <v>528000</v>
      </c>
      <c r="BI438" s="145"/>
      <c r="BJ438" s="145"/>
      <c r="BK438" s="143">
        <f t="shared" si="1083"/>
        <v>6.7343502970147379E-2</v>
      </c>
      <c r="BL438" s="27">
        <f t="shared" si="1170"/>
        <v>504000</v>
      </c>
      <c r="BM438" s="27">
        <f t="shared" si="1171"/>
        <v>95760</v>
      </c>
      <c r="BN438" s="28">
        <f t="shared" si="1172"/>
        <v>599760</v>
      </c>
      <c r="BO438" s="26">
        <v>1</v>
      </c>
      <c r="BP438" s="27">
        <v>480000</v>
      </c>
      <c r="BQ438" s="27">
        <v>500000</v>
      </c>
      <c r="BR438" s="175"/>
      <c r="BS438" s="175"/>
      <c r="BT438" s="143">
        <f t="shared" si="1084"/>
        <v>2.8861501272920306E-2</v>
      </c>
      <c r="BU438" s="27">
        <f t="shared" si="1173"/>
        <v>490000</v>
      </c>
      <c r="BV438" s="28">
        <f t="shared" si="1174"/>
        <v>93100</v>
      </c>
      <c r="BW438" s="30">
        <f t="shared" si="1175"/>
        <v>583100</v>
      </c>
      <c r="BX438" s="26">
        <v>1</v>
      </c>
      <c r="BY438" s="28">
        <v>480000</v>
      </c>
      <c r="BZ438" s="28">
        <v>500000</v>
      </c>
      <c r="CA438" s="156"/>
      <c r="CB438" s="156"/>
      <c r="CC438" s="177">
        <f t="shared" si="1085"/>
        <v>2.8861501272920306E-2</v>
      </c>
      <c r="CD438" s="27">
        <f t="shared" si="1176"/>
        <v>490000</v>
      </c>
      <c r="CE438" s="28">
        <f t="shared" si="1177"/>
        <v>93100</v>
      </c>
      <c r="CF438" s="29">
        <f t="shared" si="1178"/>
        <v>583100</v>
      </c>
      <c r="CG438" s="26">
        <v>1</v>
      </c>
      <c r="CH438" s="27">
        <v>384000</v>
      </c>
      <c r="CI438" s="27">
        <v>345600</v>
      </c>
      <c r="CJ438" s="148"/>
      <c r="CK438" s="148"/>
      <c r="CL438" s="143">
        <f t="shared" si="1179"/>
        <v>7.4432292756478696E-2</v>
      </c>
      <c r="CM438" s="27">
        <f t="shared" si="1180"/>
        <v>364800</v>
      </c>
      <c r="CN438" s="27">
        <f t="shared" si="1181"/>
        <v>69312</v>
      </c>
      <c r="CO438" s="28">
        <f t="shared" si="1182"/>
        <v>434112</v>
      </c>
      <c r="CP438" s="26">
        <v>1</v>
      </c>
      <c r="CQ438" s="27">
        <v>384000</v>
      </c>
      <c r="CR438" s="27">
        <v>345600</v>
      </c>
      <c r="CS438" s="148"/>
      <c r="CT438" s="148"/>
      <c r="CU438" s="143">
        <f t="shared" si="1086"/>
        <v>7.4432292756478696E-2</v>
      </c>
      <c r="CV438" s="27">
        <f t="shared" si="1183"/>
        <v>364800</v>
      </c>
      <c r="CW438" s="28">
        <f t="shared" si="1184"/>
        <v>69312</v>
      </c>
      <c r="CX438" s="29">
        <f t="shared" si="1185"/>
        <v>434112</v>
      </c>
      <c r="CY438" s="26">
        <v>1</v>
      </c>
      <c r="CZ438" s="27">
        <v>384000</v>
      </c>
      <c r="DA438" s="27">
        <v>345600</v>
      </c>
      <c r="DB438" s="133"/>
      <c r="DC438" s="133"/>
      <c r="DD438" s="143">
        <f t="shared" si="1087"/>
        <v>7.4432292756478696E-2</v>
      </c>
      <c r="DE438" s="27">
        <f t="shared" si="1186"/>
        <v>364800</v>
      </c>
      <c r="DF438" s="27">
        <f t="shared" si="1187"/>
        <v>69312</v>
      </c>
      <c r="DG438" s="28">
        <f t="shared" si="1188"/>
        <v>434112</v>
      </c>
      <c r="DH438" s="26">
        <v>1</v>
      </c>
      <c r="DI438" s="28">
        <v>384000</v>
      </c>
      <c r="DJ438" s="28">
        <v>345600</v>
      </c>
      <c r="DK438" s="182"/>
      <c r="DL438" s="177">
        <f t="shared" si="1088"/>
        <v>7.4432292756478696E-2</v>
      </c>
      <c r="DM438" s="28">
        <f t="shared" si="1189"/>
        <v>364800</v>
      </c>
      <c r="DN438" s="28">
        <f t="shared" si="1190"/>
        <v>69312</v>
      </c>
      <c r="DO438" s="30">
        <f t="shared" si="1191"/>
        <v>434112</v>
      </c>
    </row>
    <row r="439" spans="1:119" ht="21" customHeight="1" x14ac:dyDescent="0.25">
      <c r="A439" s="66" t="s">
        <v>793</v>
      </c>
      <c r="B439" s="67" t="s">
        <v>668</v>
      </c>
      <c r="C439" s="68" t="s">
        <v>794</v>
      </c>
      <c r="D439" s="31" t="s">
        <v>30</v>
      </c>
      <c r="E439" s="32" t="s">
        <v>30</v>
      </c>
      <c r="F439" s="32" t="s">
        <v>30</v>
      </c>
      <c r="G439" s="32" t="s">
        <v>30</v>
      </c>
      <c r="H439" s="32" t="s">
        <v>30</v>
      </c>
      <c r="I439" s="32" t="s">
        <v>30</v>
      </c>
      <c r="J439" s="32" t="s">
        <v>30</v>
      </c>
      <c r="K439" s="32" t="s">
        <v>30</v>
      </c>
      <c r="L439" s="32" t="s">
        <v>30</v>
      </c>
      <c r="M439" s="31" t="s">
        <v>30</v>
      </c>
      <c r="N439" s="43" t="s">
        <v>30</v>
      </c>
      <c r="O439" s="43" t="s">
        <v>30</v>
      </c>
      <c r="P439" s="43" t="s">
        <v>30</v>
      </c>
      <c r="Q439" s="43" t="s">
        <v>30</v>
      </c>
      <c r="R439" s="43" t="s">
        <v>30</v>
      </c>
      <c r="S439" s="43" t="s">
        <v>30</v>
      </c>
      <c r="T439" s="32" t="s">
        <v>30</v>
      </c>
      <c r="U439" s="33" t="s">
        <v>30</v>
      </c>
      <c r="V439" s="31" t="s">
        <v>30</v>
      </c>
      <c r="W439" s="32" t="s">
        <v>30</v>
      </c>
      <c r="X439" s="32" t="s">
        <v>30</v>
      </c>
      <c r="Y439" s="32" t="s">
        <v>30</v>
      </c>
      <c r="Z439" s="32" t="s">
        <v>30</v>
      </c>
      <c r="AA439" s="165" t="s">
        <v>30</v>
      </c>
      <c r="AB439" s="32" t="s">
        <v>30</v>
      </c>
      <c r="AC439" s="32" t="s">
        <v>30</v>
      </c>
      <c r="AD439" s="34" t="s">
        <v>30</v>
      </c>
      <c r="AE439" s="31" t="s">
        <v>30</v>
      </c>
      <c r="AF439" s="32" t="s">
        <v>30</v>
      </c>
      <c r="AG439" s="32" t="s">
        <v>30</v>
      </c>
      <c r="AH439" s="32" t="s">
        <v>30</v>
      </c>
      <c r="AI439" s="32" t="s">
        <v>30</v>
      </c>
      <c r="AJ439" s="165" t="s">
        <v>30</v>
      </c>
      <c r="AK439" s="32" t="s">
        <v>30</v>
      </c>
      <c r="AL439" s="32" t="s">
        <v>30</v>
      </c>
      <c r="AM439" s="33" t="s">
        <v>30</v>
      </c>
      <c r="AN439" s="31" t="s">
        <v>30</v>
      </c>
      <c r="AO439" s="32" t="s">
        <v>30</v>
      </c>
      <c r="AP439" s="32" t="s">
        <v>30</v>
      </c>
      <c r="AQ439" s="32" t="s">
        <v>30</v>
      </c>
      <c r="AR439" s="32" t="s">
        <v>30</v>
      </c>
      <c r="AS439" s="32" t="s">
        <v>30</v>
      </c>
      <c r="AT439" s="32" t="s">
        <v>30</v>
      </c>
      <c r="AU439" s="32" t="s">
        <v>30</v>
      </c>
      <c r="AV439" s="33" t="s">
        <v>30</v>
      </c>
      <c r="AW439" s="31" t="s">
        <v>30</v>
      </c>
      <c r="AX439" s="32" t="s">
        <v>30</v>
      </c>
      <c r="AY439" s="32" t="s">
        <v>30</v>
      </c>
      <c r="AZ439" s="32" t="s">
        <v>30</v>
      </c>
      <c r="BA439" s="32" t="s">
        <v>30</v>
      </c>
      <c r="BB439" s="32" t="s">
        <v>30</v>
      </c>
      <c r="BC439" s="32" t="s">
        <v>30</v>
      </c>
      <c r="BD439" s="32" t="s">
        <v>30</v>
      </c>
      <c r="BE439" s="32" t="s">
        <v>30</v>
      </c>
      <c r="BF439" s="31" t="s">
        <v>30</v>
      </c>
      <c r="BG439" s="32" t="s">
        <v>30</v>
      </c>
      <c r="BH439" s="32" t="s">
        <v>30</v>
      </c>
      <c r="BI439" s="32" t="s">
        <v>30</v>
      </c>
      <c r="BJ439" s="32" t="s">
        <v>30</v>
      </c>
      <c r="BK439" s="32" t="s">
        <v>30</v>
      </c>
      <c r="BL439" s="32" t="s">
        <v>30</v>
      </c>
      <c r="BM439" s="32" t="s">
        <v>30</v>
      </c>
      <c r="BN439" s="32" t="s">
        <v>30</v>
      </c>
      <c r="BO439" s="31" t="s">
        <v>30</v>
      </c>
      <c r="BP439" s="32" t="s">
        <v>30</v>
      </c>
      <c r="BQ439" s="32" t="s">
        <v>30</v>
      </c>
      <c r="BR439" s="32" t="s">
        <v>30</v>
      </c>
      <c r="BS439" s="32" t="s">
        <v>30</v>
      </c>
      <c r="BT439" s="32" t="s">
        <v>30</v>
      </c>
      <c r="BU439" s="32" t="s">
        <v>30</v>
      </c>
      <c r="BV439" s="32" t="s">
        <v>30</v>
      </c>
      <c r="BW439" s="33" t="s">
        <v>30</v>
      </c>
      <c r="BX439" s="31" t="s">
        <v>30</v>
      </c>
      <c r="BY439" s="32" t="s">
        <v>30</v>
      </c>
      <c r="BZ439" s="32" t="s">
        <v>30</v>
      </c>
      <c r="CA439" s="32" t="s">
        <v>30</v>
      </c>
      <c r="CB439" s="32" t="s">
        <v>30</v>
      </c>
      <c r="CC439" s="32" t="s">
        <v>30</v>
      </c>
      <c r="CD439" s="32" t="s">
        <v>30</v>
      </c>
      <c r="CE439" s="32" t="s">
        <v>30</v>
      </c>
      <c r="CF439" s="34" t="s">
        <v>30</v>
      </c>
      <c r="CG439" s="31" t="s">
        <v>30</v>
      </c>
      <c r="CH439" s="32" t="s">
        <v>30</v>
      </c>
      <c r="CI439" s="32" t="s">
        <v>30</v>
      </c>
      <c r="CJ439" s="32" t="s">
        <v>30</v>
      </c>
      <c r="CK439" s="32" t="s">
        <v>30</v>
      </c>
      <c r="CL439" s="32" t="s">
        <v>30</v>
      </c>
      <c r="CM439" s="32" t="s">
        <v>30</v>
      </c>
      <c r="CN439" s="32" t="s">
        <v>30</v>
      </c>
      <c r="CO439" s="32" t="s">
        <v>30</v>
      </c>
      <c r="CP439" s="31" t="s">
        <v>30</v>
      </c>
      <c r="CQ439" s="32" t="s">
        <v>30</v>
      </c>
      <c r="CR439" s="32" t="s">
        <v>30</v>
      </c>
      <c r="CS439" s="32" t="s">
        <v>30</v>
      </c>
      <c r="CT439" s="32" t="s">
        <v>30</v>
      </c>
      <c r="CU439" s="32" t="s">
        <v>30</v>
      </c>
      <c r="CV439" s="32" t="s">
        <v>30</v>
      </c>
      <c r="CW439" s="32" t="s">
        <v>30</v>
      </c>
      <c r="CX439" s="34" t="s">
        <v>30</v>
      </c>
      <c r="CY439" s="31" t="s">
        <v>30</v>
      </c>
      <c r="CZ439" s="32" t="s">
        <v>30</v>
      </c>
      <c r="DA439" s="32" t="s">
        <v>30</v>
      </c>
      <c r="DB439" s="32" t="s">
        <v>30</v>
      </c>
      <c r="DC439" s="32" t="s">
        <v>30</v>
      </c>
      <c r="DD439" s="32" t="s">
        <v>30</v>
      </c>
      <c r="DE439" s="32" t="s">
        <v>30</v>
      </c>
      <c r="DF439" s="32" t="s">
        <v>30</v>
      </c>
      <c r="DG439" s="32" t="s">
        <v>30</v>
      </c>
      <c r="DH439" s="31" t="s">
        <v>30</v>
      </c>
      <c r="DI439" s="32" t="s">
        <v>30</v>
      </c>
      <c r="DJ439" s="32" t="s">
        <v>30</v>
      </c>
      <c r="DK439" s="32" t="s">
        <v>30</v>
      </c>
      <c r="DL439" s="32" t="s">
        <v>30</v>
      </c>
      <c r="DM439" s="32" t="s">
        <v>30</v>
      </c>
      <c r="DN439" s="32" t="s">
        <v>30</v>
      </c>
      <c r="DO439" s="33" t="s">
        <v>30</v>
      </c>
    </row>
    <row r="440" spans="1:119" ht="21" customHeight="1" x14ac:dyDescent="0.25">
      <c r="A440" s="66" t="s">
        <v>795</v>
      </c>
      <c r="B440" s="67" t="s">
        <v>668</v>
      </c>
      <c r="C440" s="68" t="s">
        <v>796</v>
      </c>
      <c r="D440" s="31" t="s">
        <v>30</v>
      </c>
      <c r="E440" s="32" t="s">
        <v>30</v>
      </c>
      <c r="F440" s="32" t="s">
        <v>30</v>
      </c>
      <c r="G440" s="32" t="s">
        <v>30</v>
      </c>
      <c r="H440" s="32" t="s">
        <v>30</v>
      </c>
      <c r="I440" s="32" t="s">
        <v>30</v>
      </c>
      <c r="J440" s="32" t="s">
        <v>30</v>
      </c>
      <c r="K440" s="32" t="s">
        <v>30</v>
      </c>
      <c r="L440" s="32" t="s">
        <v>30</v>
      </c>
      <c r="M440" s="31" t="s">
        <v>30</v>
      </c>
      <c r="N440" s="43" t="s">
        <v>30</v>
      </c>
      <c r="O440" s="43" t="s">
        <v>30</v>
      </c>
      <c r="P440" s="43" t="s">
        <v>30</v>
      </c>
      <c r="Q440" s="43" t="s">
        <v>30</v>
      </c>
      <c r="R440" s="43" t="s">
        <v>30</v>
      </c>
      <c r="S440" s="43" t="s">
        <v>30</v>
      </c>
      <c r="T440" s="32" t="s">
        <v>30</v>
      </c>
      <c r="U440" s="33" t="s">
        <v>30</v>
      </c>
      <c r="V440" s="31" t="s">
        <v>30</v>
      </c>
      <c r="W440" s="32" t="s">
        <v>30</v>
      </c>
      <c r="X440" s="32" t="s">
        <v>30</v>
      </c>
      <c r="Y440" s="32" t="s">
        <v>30</v>
      </c>
      <c r="Z440" s="32" t="s">
        <v>30</v>
      </c>
      <c r="AA440" s="165" t="s">
        <v>30</v>
      </c>
      <c r="AB440" s="32" t="s">
        <v>30</v>
      </c>
      <c r="AC440" s="32" t="s">
        <v>30</v>
      </c>
      <c r="AD440" s="34" t="s">
        <v>30</v>
      </c>
      <c r="AE440" s="31" t="s">
        <v>30</v>
      </c>
      <c r="AF440" s="32" t="s">
        <v>30</v>
      </c>
      <c r="AG440" s="32" t="s">
        <v>30</v>
      </c>
      <c r="AH440" s="32" t="s">
        <v>30</v>
      </c>
      <c r="AI440" s="32" t="s">
        <v>30</v>
      </c>
      <c r="AJ440" s="165" t="s">
        <v>30</v>
      </c>
      <c r="AK440" s="32" t="s">
        <v>30</v>
      </c>
      <c r="AL440" s="32" t="s">
        <v>30</v>
      </c>
      <c r="AM440" s="33" t="s">
        <v>30</v>
      </c>
      <c r="AN440" s="31" t="s">
        <v>30</v>
      </c>
      <c r="AO440" s="32" t="s">
        <v>30</v>
      </c>
      <c r="AP440" s="32" t="s">
        <v>30</v>
      </c>
      <c r="AQ440" s="32" t="s">
        <v>30</v>
      </c>
      <c r="AR440" s="32" t="s">
        <v>30</v>
      </c>
      <c r="AS440" s="32" t="s">
        <v>30</v>
      </c>
      <c r="AT440" s="32" t="s">
        <v>30</v>
      </c>
      <c r="AU440" s="32" t="s">
        <v>30</v>
      </c>
      <c r="AV440" s="33" t="s">
        <v>30</v>
      </c>
      <c r="AW440" s="31" t="s">
        <v>30</v>
      </c>
      <c r="AX440" s="32" t="s">
        <v>30</v>
      </c>
      <c r="AY440" s="32" t="s">
        <v>30</v>
      </c>
      <c r="AZ440" s="32" t="s">
        <v>30</v>
      </c>
      <c r="BA440" s="32" t="s">
        <v>30</v>
      </c>
      <c r="BB440" s="32" t="s">
        <v>30</v>
      </c>
      <c r="BC440" s="32" t="s">
        <v>30</v>
      </c>
      <c r="BD440" s="32" t="s">
        <v>30</v>
      </c>
      <c r="BE440" s="32" t="s">
        <v>30</v>
      </c>
      <c r="BF440" s="31" t="s">
        <v>30</v>
      </c>
      <c r="BG440" s="32" t="s">
        <v>30</v>
      </c>
      <c r="BH440" s="32" t="s">
        <v>30</v>
      </c>
      <c r="BI440" s="32" t="s">
        <v>30</v>
      </c>
      <c r="BJ440" s="32" t="s">
        <v>30</v>
      </c>
      <c r="BK440" s="32" t="s">
        <v>30</v>
      </c>
      <c r="BL440" s="32" t="s">
        <v>30</v>
      </c>
      <c r="BM440" s="32" t="s">
        <v>30</v>
      </c>
      <c r="BN440" s="32" t="s">
        <v>30</v>
      </c>
      <c r="BO440" s="31" t="s">
        <v>30</v>
      </c>
      <c r="BP440" s="32" t="s">
        <v>30</v>
      </c>
      <c r="BQ440" s="32" t="s">
        <v>30</v>
      </c>
      <c r="BR440" s="32" t="s">
        <v>30</v>
      </c>
      <c r="BS440" s="32" t="s">
        <v>30</v>
      </c>
      <c r="BT440" s="32" t="s">
        <v>30</v>
      </c>
      <c r="BU440" s="32" t="s">
        <v>30</v>
      </c>
      <c r="BV440" s="32" t="s">
        <v>30</v>
      </c>
      <c r="BW440" s="33" t="s">
        <v>30</v>
      </c>
      <c r="BX440" s="31" t="s">
        <v>30</v>
      </c>
      <c r="BY440" s="32" t="s">
        <v>30</v>
      </c>
      <c r="BZ440" s="32" t="s">
        <v>30</v>
      </c>
      <c r="CA440" s="32" t="s">
        <v>30</v>
      </c>
      <c r="CB440" s="32" t="s">
        <v>30</v>
      </c>
      <c r="CC440" s="32" t="s">
        <v>30</v>
      </c>
      <c r="CD440" s="32" t="s">
        <v>30</v>
      </c>
      <c r="CE440" s="32" t="s">
        <v>30</v>
      </c>
      <c r="CF440" s="34" t="s">
        <v>30</v>
      </c>
      <c r="CG440" s="26">
        <v>1</v>
      </c>
      <c r="CH440" s="27">
        <v>384000</v>
      </c>
      <c r="CI440" s="27">
        <v>345600</v>
      </c>
      <c r="CJ440" s="27"/>
      <c r="CK440" s="27"/>
      <c r="CL440" s="143">
        <f t="shared" ref="CL440:CL471" si="1192">+STDEVA(CH440:CI440)/AVERAGE(CH440:CI440)</f>
        <v>7.4432292756478696E-2</v>
      </c>
      <c r="CM440" s="27">
        <f t="shared" ref="CM440:CM471" si="1193">+AVERAGE(CH440:CJ440)</f>
        <v>364800</v>
      </c>
      <c r="CN440" s="27">
        <f t="shared" ref="CN440:CN503" si="1194">+CM440*19%</f>
        <v>69312</v>
      </c>
      <c r="CO440" s="28">
        <f t="shared" ref="CO440:CO503" si="1195">+CN440+CM440</f>
        <v>434112</v>
      </c>
      <c r="CP440" s="26">
        <v>1</v>
      </c>
      <c r="CQ440" s="27">
        <v>384000</v>
      </c>
      <c r="CR440" s="27">
        <v>345600</v>
      </c>
      <c r="CS440" s="27"/>
      <c r="CT440" s="27"/>
      <c r="CU440" s="143">
        <f t="shared" si="1086"/>
        <v>7.4432292756478696E-2</v>
      </c>
      <c r="CV440" s="27">
        <f t="shared" ref="CV440:CV503" si="1196">+AVERAGE(CQ440:CS440)</f>
        <v>364800</v>
      </c>
      <c r="CW440" s="28">
        <f t="shared" ref="CW440:CW503" si="1197">+CV440*19%</f>
        <v>69312</v>
      </c>
      <c r="CX440" s="29">
        <f t="shared" ref="CX440:CX503" si="1198">+CW440+CV440</f>
        <v>434112</v>
      </c>
      <c r="CY440" s="31" t="s">
        <v>30</v>
      </c>
      <c r="CZ440" s="32" t="s">
        <v>30</v>
      </c>
      <c r="DA440" s="32" t="s">
        <v>30</v>
      </c>
      <c r="DB440" s="32" t="s">
        <v>30</v>
      </c>
      <c r="DC440" s="32" t="s">
        <v>30</v>
      </c>
      <c r="DD440" s="32" t="s">
        <v>30</v>
      </c>
      <c r="DE440" s="32" t="s">
        <v>30</v>
      </c>
      <c r="DF440" s="32" t="s">
        <v>30</v>
      </c>
      <c r="DG440" s="32" t="s">
        <v>30</v>
      </c>
      <c r="DH440" s="31" t="s">
        <v>30</v>
      </c>
      <c r="DI440" s="32" t="s">
        <v>30</v>
      </c>
      <c r="DJ440" s="32" t="s">
        <v>30</v>
      </c>
      <c r="DK440" s="32" t="s">
        <v>30</v>
      </c>
      <c r="DL440" s="32" t="s">
        <v>30</v>
      </c>
      <c r="DM440" s="32" t="s">
        <v>30</v>
      </c>
      <c r="DN440" s="32" t="s">
        <v>30</v>
      </c>
      <c r="DO440" s="33" t="s">
        <v>30</v>
      </c>
    </row>
    <row r="441" spans="1:119" ht="21" customHeight="1" x14ac:dyDescent="0.25">
      <c r="A441" s="66" t="s">
        <v>797</v>
      </c>
      <c r="B441" s="67" t="s">
        <v>668</v>
      </c>
      <c r="C441" s="68" t="s">
        <v>798</v>
      </c>
      <c r="D441" s="26">
        <v>1</v>
      </c>
      <c r="E441" s="27">
        <v>600000</v>
      </c>
      <c r="F441" s="27">
        <v>740000</v>
      </c>
      <c r="G441" s="148"/>
      <c r="H441" s="148"/>
      <c r="I441" s="143">
        <f t="shared" ref="I441:I504" si="1199">+STDEVA(E441:F441)/AVERAGE(E441:F441)</f>
        <v>0.14775365577032334</v>
      </c>
      <c r="J441" s="27">
        <f t="shared" si="1079"/>
        <v>670000</v>
      </c>
      <c r="K441" s="28">
        <f t="shared" ref="K441:K504" si="1200">J441*19%</f>
        <v>127300</v>
      </c>
      <c r="L441" s="29">
        <f t="shared" si="1089"/>
        <v>797300</v>
      </c>
      <c r="M441" s="26">
        <v>1</v>
      </c>
      <c r="N441" s="27">
        <v>600000</v>
      </c>
      <c r="O441" s="27">
        <v>720000</v>
      </c>
      <c r="P441" s="148"/>
      <c r="Q441" s="148"/>
      <c r="R441" s="143">
        <f t="shared" ref="R441:R504" si="1201">+STDEVA(N441:O441)/AVERAGE(N441:O441)</f>
        <v>0.12856486930664499</v>
      </c>
      <c r="S441" s="27">
        <f t="shared" ref="S441:S503" si="1202">+AVERAGE(N441:P441)</f>
        <v>660000</v>
      </c>
      <c r="T441" s="28">
        <f t="shared" ref="T441:T504" si="1203">+S441*19%</f>
        <v>125400</v>
      </c>
      <c r="U441" s="30">
        <f t="shared" ref="U441:U504" si="1204">+T441+S441</f>
        <v>785400</v>
      </c>
      <c r="V441" s="26">
        <v>1</v>
      </c>
      <c r="W441" s="27">
        <v>600000</v>
      </c>
      <c r="X441" s="27">
        <v>672000</v>
      </c>
      <c r="Y441" s="145"/>
      <c r="Z441" s="145"/>
      <c r="AA441" s="143">
        <f t="shared" si="1109"/>
        <v>8.0049824285269522E-2</v>
      </c>
      <c r="AB441" s="27">
        <f t="shared" ref="AB441:AB503" si="1205">+AVERAGE(W441:Y441)</f>
        <v>636000</v>
      </c>
      <c r="AC441" s="28">
        <f t="shared" ref="AC441:AC504" si="1206">+AB441*19%</f>
        <v>120840</v>
      </c>
      <c r="AD441" s="29">
        <f t="shared" ref="AD441:AD504" si="1207">+AC441+AB441</f>
        <v>756840</v>
      </c>
      <c r="AE441" s="26">
        <v>1</v>
      </c>
      <c r="AF441" s="27">
        <v>600000</v>
      </c>
      <c r="AG441" s="27">
        <v>696000</v>
      </c>
      <c r="AH441" s="145"/>
      <c r="AI441" s="145"/>
      <c r="AJ441" s="143">
        <f t="shared" si="1080"/>
        <v>0.10475656017578482</v>
      </c>
      <c r="AK441" s="27">
        <f t="shared" ref="AK441:AK503" si="1208">+AVERAGE(AF441:AH441)</f>
        <v>648000</v>
      </c>
      <c r="AL441" s="28">
        <f t="shared" ref="AL441:AL504" si="1209">+AK441*19%</f>
        <v>123120</v>
      </c>
      <c r="AM441" s="30">
        <f t="shared" ref="AM441:AM504" si="1210">+AL441+AK441</f>
        <v>771120</v>
      </c>
      <c r="AN441" s="26">
        <v>1</v>
      </c>
      <c r="AO441" s="27">
        <v>600000</v>
      </c>
      <c r="AP441" s="27">
        <v>720000</v>
      </c>
      <c r="AQ441" s="145"/>
      <c r="AR441" s="145"/>
      <c r="AS441" s="143">
        <f t="shared" si="1081"/>
        <v>0.12856486930664499</v>
      </c>
      <c r="AT441" s="27">
        <f t="shared" ref="AT441:AT485" si="1211">+AVERAGE(AO441:AQ441)</f>
        <v>660000</v>
      </c>
      <c r="AU441" s="28">
        <f t="shared" ref="AU441:AU504" si="1212">+AT441*19%</f>
        <v>125400</v>
      </c>
      <c r="AV441" s="30">
        <f t="shared" ref="AV441:AV504" si="1213">+AU441+AT441</f>
        <v>785400</v>
      </c>
      <c r="AW441" s="26">
        <v>1</v>
      </c>
      <c r="AX441" s="27">
        <v>600000</v>
      </c>
      <c r="AY441" s="27">
        <v>864000</v>
      </c>
      <c r="AZ441" s="145"/>
      <c r="BA441" s="145"/>
      <c r="BB441" s="143">
        <f t="shared" si="1082"/>
        <v>0.25502211780498435</v>
      </c>
      <c r="BC441" s="27">
        <f t="shared" ref="BC441:BC503" si="1214">+AVERAGE(AX441:AZ441)</f>
        <v>732000</v>
      </c>
      <c r="BD441" s="27">
        <f t="shared" ref="BD441:BD504" si="1215">+BC441*19%</f>
        <v>139080</v>
      </c>
      <c r="BE441" s="27">
        <f t="shared" ref="BE441:BE504" si="1216">+BD441+BC441</f>
        <v>871080</v>
      </c>
      <c r="BF441" s="26">
        <v>1</v>
      </c>
      <c r="BG441" s="27">
        <v>480000</v>
      </c>
      <c r="BH441" s="27">
        <v>950000</v>
      </c>
      <c r="BI441" s="145"/>
      <c r="BJ441" s="145"/>
      <c r="BK441" s="163">
        <f t="shared" si="1083"/>
        <v>0.46481145057017809</v>
      </c>
      <c r="BL441" s="198">
        <f>+BG441</f>
        <v>480000</v>
      </c>
      <c r="BM441" s="27">
        <f t="shared" ref="BM441:BM504" si="1217">+BL441*19%</f>
        <v>91200</v>
      </c>
      <c r="BN441" s="28">
        <f t="shared" ref="BN441:BN504" si="1218">+BM441+BL441</f>
        <v>571200</v>
      </c>
      <c r="BO441" s="26">
        <v>1</v>
      </c>
      <c r="BP441" s="27">
        <v>480000</v>
      </c>
      <c r="BQ441" s="27">
        <v>441600</v>
      </c>
      <c r="BR441" s="175"/>
      <c r="BS441" s="175"/>
      <c r="BT441" s="143">
        <f t="shared" si="1084"/>
        <v>5.892556509887896E-2</v>
      </c>
      <c r="BU441" s="27">
        <f t="shared" ref="BU441:BU503" si="1219">+AVERAGE(BP441:BR441)</f>
        <v>460800</v>
      </c>
      <c r="BV441" s="28">
        <f t="shared" ref="BV441:BV504" si="1220">+BU441*19%</f>
        <v>87552</v>
      </c>
      <c r="BW441" s="30">
        <f t="shared" ref="BW441:BW504" si="1221">+BV441+BU441</f>
        <v>548352</v>
      </c>
      <c r="BX441" s="26">
        <v>1</v>
      </c>
      <c r="BY441" s="28">
        <v>480000</v>
      </c>
      <c r="BZ441" s="28">
        <v>441600</v>
      </c>
      <c r="CA441" s="156"/>
      <c r="CB441" s="156"/>
      <c r="CC441" s="177">
        <f t="shared" si="1085"/>
        <v>5.892556509887896E-2</v>
      </c>
      <c r="CD441" s="27">
        <f t="shared" ref="CD441:CD503" si="1222">+AVERAGE(BY441:CA441)</f>
        <v>460800</v>
      </c>
      <c r="CE441" s="28">
        <f t="shared" ref="CE441:CE504" si="1223">+CD441*19%</f>
        <v>87552</v>
      </c>
      <c r="CF441" s="29">
        <f t="shared" ref="CF441:CF504" si="1224">+CE441+CD441</f>
        <v>548352</v>
      </c>
      <c r="CG441" s="26">
        <v>1</v>
      </c>
      <c r="CH441" s="27">
        <v>384000</v>
      </c>
      <c r="CI441" s="27">
        <v>345600</v>
      </c>
      <c r="CJ441" s="148"/>
      <c r="CK441" s="148"/>
      <c r="CL441" s="143">
        <f t="shared" si="1192"/>
        <v>7.4432292756478696E-2</v>
      </c>
      <c r="CM441" s="27">
        <f t="shared" si="1193"/>
        <v>364800</v>
      </c>
      <c r="CN441" s="27">
        <f t="shared" si="1194"/>
        <v>69312</v>
      </c>
      <c r="CO441" s="28">
        <f t="shared" si="1195"/>
        <v>434112</v>
      </c>
      <c r="CP441" s="26">
        <v>1</v>
      </c>
      <c r="CQ441" s="27">
        <v>384000</v>
      </c>
      <c r="CR441" s="27">
        <v>345600</v>
      </c>
      <c r="CS441" s="148"/>
      <c r="CT441" s="148"/>
      <c r="CU441" s="143">
        <f t="shared" si="1086"/>
        <v>7.4432292756478696E-2</v>
      </c>
      <c r="CV441" s="27">
        <f t="shared" si="1196"/>
        <v>364800</v>
      </c>
      <c r="CW441" s="28">
        <f t="shared" si="1197"/>
        <v>69312</v>
      </c>
      <c r="CX441" s="29">
        <f t="shared" si="1198"/>
        <v>434112</v>
      </c>
      <c r="CY441" s="26">
        <v>1</v>
      </c>
      <c r="CZ441" s="27">
        <v>384000</v>
      </c>
      <c r="DA441" s="27">
        <v>307200</v>
      </c>
      <c r="DB441" s="133"/>
      <c r="DC441" s="133"/>
      <c r="DD441" s="143">
        <f t="shared" si="1087"/>
        <v>0.15713484026367724</v>
      </c>
      <c r="DE441" s="27">
        <f t="shared" ref="DE441:DE503" si="1225">+AVERAGE(CZ441:DB441)</f>
        <v>345600</v>
      </c>
      <c r="DF441" s="27">
        <f t="shared" ref="DF441:DF504" si="1226">+DE441*19%</f>
        <v>65664</v>
      </c>
      <c r="DG441" s="28">
        <f t="shared" ref="DG441:DG504" si="1227">+DF441+DE441</f>
        <v>411264</v>
      </c>
      <c r="DH441" s="26">
        <v>1</v>
      </c>
      <c r="DI441" s="28">
        <v>384000</v>
      </c>
      <c r="DJ441" s="28">
        <v>345600</v>
      </c>
      <c r="DK441" s="182"/>
      <c r="DL441" s="177">
        <f t="shared" si="1088"/>
        <v>7.4432292756478696E-2</v>
      </c>
      <c r="DM441" s="28">
        <f t="shared" ref="DM441:DM504" si="1228">+AVERAGE(DI441:DK441)</f>
        <v>364800</v>
      </c>
      <c r="DN441" s="28">
        <f t="shared" ref="DN441:DN504" si="1229">DM441*19%</f>
        <v>69312</v>
      </c>
      <c r="DO441" s="30">
        <f t="shared" ref="DO441:DO504" si="1230">+DM441+DN441</f>
        <v>434112</v>
      </c>
    </row>
    <row r="442" spans="1:119" ht="21" customHeight="1" x14ac:dyDescent="0.25">
      <c r="A442" s="66" t="s">
        <v>799</v>
      </c>
      <c r="B442" s="67" t="s">
        <v>668</v>
      </c>
      <c r="C442" s="68" t="s">
        <v>800</v>
      </c>
      <c r="D442" s="26">
        <v>1</v>
      </c>
      <c r="E442" s="27">
        <v>600000</v>
      </c>
      <c r="F442" s="27">
        <v>740000</v>
      </c>
      <c r="G442" s="148"/>
      <c r="H442" s="148"/>
      <c r="I442" s="143">
        <f t="shared" si="1199"/>
        <v>0.14775365577032334</v>
      </c>
      <c r="J442" s="27">
        <f t="shared" si="1079"/>
        <v>670000</v>
      </c>
      <c r="K442" s="28">
        <f t="shared" si="1200"/>
        <v>127300</v>
      </c>
      <c r="L442" s="29">
        <f t="shared" si="1089"/>
        <v>797300</v>
      </c>
      <c r="M442" s="26">
        <v>1</v>
      </c>
      <c r="N442" s="27">
        <v>600000</v>
      </c>
      <c r="O442" s="27">
        <v>720000</v>
      </c>
      <c r="P442" s="148"/>
      <c r="Q442" s="148"/>
      <c r="R442" s="143">
        <f t="shared" si="1201"/>
        <v>0.12856486930664499</v>
      </c>
      <c r="S442" s="27">
        <f t="shared" si="1202"/>
        <v>660000</v>
      </c>
      <c r="T442" s="28">
        <f t="shared" si="1203"/>
        <v>125400</v>
      </c>
      <c r="U442" s="30">
        <f t="shared" si="1204"/>
        <v>785400</v>
      </c>
      <c r="V442" s="26">
        <v>1</v>
      </c>
      <c r="W442" s="27">
        <v>600000</v>
      </c>
      <c r="X442" s="27">
        <v>672000</v>
      </c>
      <c r="Y442" s="145"/>
      <c r="Z442" s="145"/>
      <c r="AA442" s="143">
        <f t="shared" si="1109"/>
        <v>8.0049824285269522E-2</v>
      </c>
      <c r="AB442" s="27">
        <f t="shared" si="1205"/>
        <v>636000</v>
      </c>
      <c r="AC442" s="28">
        <f t="shared" si="1206"/>
        <v>120840</v>
      </c>
      <c r="AD442" s="29">
        <f t="shared" si="1207"/>
        <v>756840</v>
      </c>
      <c r="AE442" s="26">
        <v>1</v>
      </c>
      <c r="AF442" s="27">
        <v>600000</v>
      </c>
      <c r="AG442" s="27">
        <v>696000</v>
      </c>
      <c r="AH442" s="145"/>
      <c r="AI442" s="145"/>
      <c r="AJ442" s="143">
        <f t="shared" si="1080"/>
        <v>0.10475656017578482</v>
      </c>
      <c r="AK442" s="27">
        <f t="shared" si="1208"/>
        <v>648000</v>
      </c>
      <c r="AL442" s="28">
        <f t="shared" si="1209"/>
        <v>123120</v>
      </c>
      <c r="AM442" s="30">
        <f t="shared" si="1210"/>
        <v>771120</v>
      </c>
      <c r="AN442" s="26">
        <v>1</v>
      </c>
      <c r="AO442" s="27">
        <v>600000</v>
      </c>
      <c r="AP442" s="27">
        <v>720000</v>
      </c>
      <c r="AQ442" s="145"/>
      <c r="AR442" s="145"/>
      <c r="AS442" s="143">
        <f t="shared" si="1081"/>
        <v>0.12856486930664499</v>
      </c>
      <c r="AT442" s="27">
        <f t="shared" si="1211"/>
        <v>660000</v>
      </c>
      <c r="AU442" s="28">
        <f t="shared" si="1212"/>
        <v>125400</v>
      </c>
      <c r="AV442" s="30">
        <f t="shared" si="1213"/>
        <v>785400</v>
      </c>
      <c r="AW442" s="26">
        <v>1</v>
      </c>
      <c r="AX442" s="27">
        <v>600000</v>
      </c>
      <c r="AY442" s="27">
        <v>864000</v>
      </c>
      <c r="AZ442" s="145"/>
      <c r="BA442" s="145"/>
      <c r="BB442" s="143">
        <f t="shared" si="1082"/>
        <v>0.25502211780498435</v>
      </c>
      <c r="BC442" s="27">
        <f t="shared" si="1214"/>
        <v>732000</v>
      </c>
      <c r="BD442" s="27">
        <f t="shared" si="1215"/>
        <v>139080</v>
      </c>
      <c r="BE442" s="27">
        <f t="shared" si="1216"/>
        <v>871080</v>
      </c>
      <c r="BF442" s="26">
        <v>1</v>
      </c>
      <c r="BG442" s="27">
        <v>480000</v>
      </c>
      <c r="BH442" s="27">
        <v>950000</v>
      </c>
      <c r="BI442" s="145"/>
      <c r="BJ442" s="145"/>
      <c r="BK442" s="163">
        <f t="shared" si="1083"/>
        <v>0.46481145057017809</v>
      </c>
      <c r="BL442" s="198">
        <f>+BG442</f>
        <v>480000</v>
      </c>
      <c r="BM442" s="27">
        <f t="shared" si="1217"/>
        <v>91200</v>
      </c>
      <c r="BN442" s="28">
        <f t="shared" si="1218"/>
        <v>571200</v>
      </c>
      <c r="BO442" s="26">
        <v>1</v>
      </c>
      <c r="BP442" s="27">
        <v>480000</v>
      </c>
      <c r="BQ442" s="27">
        <v>441600</v>
      </c>
      <c r="BR442" s="175"/>
      <c r="BS442" s="175"/>
      <c r="BT442" s="143">
        <f t="shared" si="1084"/>
        <v>5.892556509887896E-2</v>
      </c>
      <c r="BU442" s="27">
        <f t="shared" si="1219"/>
        <v>460800</v>
      </c>
      <c r="BV442" s="28">
        <f t="shared" si="1220"/>
        <v>87552</v>
      </c>
      <c r="BW442" s="30">
        <f t="shared" si="1221"/>
        <v>548352</v>
      </c>
      <c r="BX442" s="26">
        <v>1</v>
      </c>
      <c r="BY442" s="28">
        <v>480000</v>
      </c>
      <c r="BZ442" s="28">
        <v>441600</v>
      </c>
      <c r="CA442" s="156"/>
      <c r="CB442" s="156"/>
      <c r="CC442" s="177">
        <f t="shared" si="1085"/>
        <v>5.892556509887896E-2</v>
      </c>
      <c r="CD442" s="27">
        <f t="shared" si="1222"/>
        <v>460800</v>
      </c>
      <c r="CE442" s="28">
        <f t="shared" si="1223"/>
        <v>87552</v>
      </c>
      <c r="CF442" s="29">
        <f t="shared" si="1224"/>
        <v>548352</v>
      </c>
      <c r="CG442" s="26">
        <v>1</v>
      </c>
      <c r="CH442" s="27">
        <v>384000</v>
      </c>
      <c r="CI442" s="27">
        <v>345600</v>
      </c>
      <c r="CJ442" s="148"/>
      <c r="CK442" s="148"/>
      <c r="CL442" s="143">
        <f t="shared" si="1192"/>
        <v>7.4432292756478696E-2</v>
      </c>
      <c r="CM442" s="27">
        <f t="shared" si="1193"/>
        <v>364800</v>
      </c>
      <c r="CN442" s="27">
        <f t="shared" si="1194"/>
        <v>69312</v>
      </c>
      <c r="CO442" s="28">
        <f t="shared" si="1195"/>
        <v>434112</v>
      </c>
      <c r="CP442" s="26">
        <v>1</v>
      </c>
      <c r="CQ442" s="27">
        <v>384000</v>
      </c>
      <c r="CR442" s="27">
        <v>345600</v>
      </c>
      <c r="CS442" s="148"/>
      <c r="CT442" s="148"/>
      <c r="CU442" s="143">
        <f t="shared" si="1086"/>
        <v>7.4432292756478696E-2</v>
      </c>
      <c r="CV442" s="27">
        <f t="shared" si="1196"/>
        <v>364800</v>
      </c>
      <c r="CW442" s="28">
        <f t="shared" si="1197"/>
        <v>69312</v>
      </c>
      <c r="CX442" s="29">
        <f t="shared" si="1198"/>
        <v>434112</v>
      </c>
      <c r="CY442" s="26">
        <v>1</v>
      </c>
      <c r="CZ442" s="27">
        <v>384000</v>
      </c>
      <c r="DA442" s="27">
        <v>307200</v>
      </c>
      <c r="DB442" s="133"/>
      <c r="DC442" s="133"/>
      <c r="DD442" s="143">
        <f t="shared" si="1087"/>
        <v>0.15713484026367724</v>
      </c>
      <c r="DE442" s="27">
        <f t="shared" si="1225"/>
        <v>345600</v>
      </c>
      <c r="DF442" s="27">
        <f t="shared" si="1226"/>
        <v>65664</v>
      </c>
      <c r="DG442" s="28">
        <f t="shared" si="1227"/>
        <v>411264</v>
      </c>
      <c r="DH442" s="26">
        <v>1</v>
      </c>
      <c r="DI442" s="28">
        <v>384000</v>
      </c>
      <c r="DJ442" s="28">
        <v>345600</v>
      </c>
      <c r="DK442" s="182"/>
      <c r="DL442" s="177">
        <f t="shared" si="1088"/>
        <v>7.4432292756478696E-2</v>
      </c>
      <c r="DM442" s="28">
        <f t="shared" si="1228"/>
        <v>364800</v>
      </c>
      <c r="DN442" s="28">
        <f t="shared" si="1229"/>
        <v>69312</v>
      </c>
      <c r="DO442" s="30">
        <f t="shared" si="1230"/>
        <v>434112</v>
      </c>
    </row>
    <row r="443" spans="1:119" ht="21" customHeight="1" x14ac:dyDescent="0.25">
      <c r="A443" s="66" t="s">
        <v>801</v>
      </c>
      <c r="B443" s="67" t="s">
        <v>668</v>
      </c>
      <c r="C443" s="68" t="s">
        <v>802</v>
      </c>
      <c r="D443" s="26">
        <v>1</v>
      </c>
      <c r="E443" s="27">
        <v>2900000</v>
      </c>
      <c r="F443" s="27">
        <v>3385000</v>
      </c>
      <c r="G443" s="148"/>
      <c r="H443" s="148"/>
      <c r="I443" s="143">
        <f t="shared" si="1199"/>
        <v>0.10913183416880685</v>
      </c>
      <c r="J443" s="27">
        <f t="shared" si="1079"/>
        <v>3142500</v>
      </c>
      <c r="K443" s="28">
        <f t="shared" si="1200"/>
        <v>597075</v>
      </c>
      <c r="L443" s="29">
        <f t="shared" si="1089"/>
        <v>3739575</v>
      </c>
      <c r="M443" s="26">
        <v>1</v>
      </c>
      <c r="N443" s="27">
        <v>2900000</v>
      </c>
      <c r="O443" s="27">
        <v>3480000</v>
      </c>
      <c r="P443" s="148"/>
      <c r="Q443" s="148"/>
      <c r="R443" s="143">
        <f t="shared" si="1201"/>
        <v>0.12856486930664499</v>
      </c>
      <c r="S443" s="27">
        <f t="shared" si="1202"/>
        <v>3190000</v>
      </c>
      <c r="T443" s="28">
        <f t="shared" si="1203"/>
        <v>606100</v>
      </c>
      <c r="U443" s="30">
        <f t="shared" si="1204"/>
        <v>3796100</v>
      </c>
      <c r="V443" s="26">
        <v>1</v>
      </c>
      <c r="W443" s="27">
        <v>2900000</v>
      </c>
      <c r="X443" s="27">
        <v>3248000</v>
      </c>
      <c r="Y443" s="145"/>
      <c r="Z443" s="145"/>
      <c r="AA443" s="143">
        <f t="shared" si="1109"/>
        <v>8.0049824285269522E-2</v>
      </c>
      <c r="AB443" s="27">
        <f t="shared" si="1205"/>
        <v>3074000</v>
      </c>
      <c r="AC443" s="28">
        <f t="shared" si="1206"/>
        <v>584060</v>
      </c>
      <c r="AD443" s="29">
        <f t="shared" si="1207"/>
        <v>3658060</v>
      </c>
      <c r="AE443" s="26">
        <v>1</v>
      </c>
      <c r="AF443" s="27">
        <v>2900000</v>
      </c>
      <c r="AG443" s="27">
        <v>3364000</v>
      </c>
      <c r="AH443" s="145"/>
      <c r="AI443" s="145"/>
      <c r="AJ443" s="143">
        <f t="shared" si="1080"/>
        <v>0.10475656017578482</v>
      </c>
      <c r="AK443" s="27">
        <f t="shared" si="1208"/>
        <v>3132000</v>
      </c>
      <c r="AL443" s="28">
        <f t="shared" si="1209"/>
        <v>595080</v>
      </c>
      <c r="AM443" s="30">
        <f t="shared" si="1210"/>
        <v>3727080</v>
      </c>
      <c r="AN443" s="26">
        <v>1</v>
      </c>
      <c r="AO443" s="27">
        <v>2900000</v>
      </c>
      <c r="AP443" s="27">
        <v>3480000</v>
      </c>
      <c r="AQ443" s="145"/>
      <c r="AR443" s="145"/>
      <c r="AS443" s="143">
        <f t="shared" si="1081"/>
        <v>0.12856486930664499</v>
      </c>
      <c r="AT443" s="27">
        <f t="shared" si="1211"/>
        <v>3190000</v>
      </c>
      <c r="AU443" s="28">
        <f t="shared" si="1212"/>
        <v>606100</v>
      </c>
      <c r="AV443" s="30">
        <f t="shared" si="1213"/>
        <v>3796100</v>
      </c>
      <c r="AW443" s="26">
        <v>1</v>
      </c>
      <c r="AX443" s="27">
        <v>2900000</v>
      </c>
      <c r="AY443" s="27">
        <v>4176000</v>
      </c>
      <c r="AZ443" s="145"/>
      <c r="BA443" s="145"/>
      <c r="BB443" s="143">
        <f t="shared" si="1082"/>
        <v>0.25502211780498435</v>
      </c>
      <c r="BC443" s="27">
        <f t="shared" si="1214"/>
        <v>3538000</v>
      </c>
      <c r="BD443" s="27">
        <f t="shared" si="1215"/>
        <v>672220</v>
      </c>
      <c r="BE443" s="27">
        <f t="shared" si="1216"/>
        <v>4210220</v>
      </c>
      <c r="BF443" s="26">
        <v>1</v>
      </c>
      <c r="BG443" s="27">
        <v>2320000</v>
      </c>
      <c r="BH443" s="27">
        <v>2550000</v>
      </c>
      <c r="BI443" s="145"/>
      <c r="BJ443" s="145"/>
      <c r="BK443" s="143">
        <f t="shared" si="1083"/>
        <v>6.679037358230222E-2</v>
      </c>
      <c r="BL443" s="27">
        <f t="shared" ref="BL443:BL503" si="1231">+AVERAGE(BG443:BI443)</f>
        <v>2435000</v>
      </c>
      <c r="BM443" s="27">
        <f t="shared" si="1217"/>
        <v>462650</v>
      </c>
      <c r="BN443" s="28">
        <f t="shared" si="1218"/>
        <v>2897650</v>
      </c>
      <c r="BO443" s="26">
        <v>1</v>
      </c>
      <c r="BP443" s="27">
        <v>2320000</v>
      </c>
      <c r="BQ443" s="27">
        <v>2134400</v>
      </c>
      <c r="BR443" s="175"/>
      <c r="BS443" s="175"/>
      <c r="BT443" s="143">
        <f t="shared" si="1084"/>
        <v>5.8925565098878967E-2</v>
      </c>
      <c r="BU443" s="27">
        <f t="shared" si="1219"/>
        <v>2227200</v>
      </c>
      <c r="BV443" s="28">
        <f t="shared" si="1220"/>
        <v>423168</v>
      </c>
      <c r="BW443" s="30">
        <f t="shared" si="1221"/>
        <v>2650368</v>
      </c>
      <c r="BX443" s="26">
        <v>1</v>
      </c>
      <c r="BY443" s="28">
        <v>2320000</v>
      </c>
      <c r="BZ443" s="28">
        <v>2134400</v>
      </c>
      <c r="CA443" s="156"/>
      <c r="CB443" s="156"/>
      <c r="CC443" s="177">
        <f t="shared" si="1085"/>
        <v>5.8925565098878967E-2</v>
      </c>
      <c r="CD443" s="27">
        <f t="shared" si="1222"/>
        <v>2227200</v>
      </c>
      <c r="CE443" s="28">
        <f t="shared" si="1223"/>
        <v>423168</v>
      </c>
      <c r="CF443" s="29">
        <f t="shared" si="1224"/>
        <v>2650368</v>
      </c>
      <c r="CG443" s="26">
        <v>1</v>
      </c>
      <c r="CH443" s="27">
        <v>1856000</v>
      </c>
      <c r="CI443" s="27">
        <v>1670400</v>
      </c>
      <c r="CJ443" s="148"/>
      <c r="CK443" s="148"/>
      <c r="CL443" s="143">
        <f t="shared" si="1192"/>
        <v>7.4432292756478696E-2</v>
      </c>
      <c r="CM443" s="27">
        <f t="shared" si="1193"/>
        <v>1763200</v>
      </c>
      <c r="CN443" s="27">
        <f t="shared" si="1194"/>
        <v>335008</v>
      </c>
      <c r="CO443" s="28">
        <f>+CN443+CM443</f>
        <v>2098208</v>
      </c>
      <c r="CP443" s="26">
        <v>1</v>
      </c>
      <c r="CQ443" s="27">
        <v>1856000</v>
      </c>
      <c r="CR443" s="27">
        <v>1670400</v>
      </c>
      <c r="CS443" s="148"/>
      <c r="CT443" s="148"/>
      <c r="CU443" s="143">
        <f t="shared" si="1086"/>
        <v>7.4432292756478696E-2</v>
      </c>
      <c r="CV443" s="27">
        <f t="shared" si="1196"/>
        <v>1763200</v>
      </c>
      <c r="CW443" s="28">
        <f t="shared" si="1197"/>
        <v>335008</v>
      </c>
      <c r="CX443" s="29">
        <f t="shared" si="1198"/>
        <v>2098208</v>
      </c>
      <c r="CY443" s="26">
        <v>1</v>
      </c>
      <c r="CZ443" s="27">
        <v>1856000</v>
      </c>
      <c r="DA443" s="27">
        <v>1484800</v>
      </c>
      <c r="DB443" s="133"/>
      <c r="DC443" s="133"/>
      <c r="DD443" s="143">
        <f t="shared" si="1087"/>
        <v>0.15713484026367724</v>
      </c>
      <c r="DE443" s="27">
        <f t="shared" si="1225"/>
        <v>1670400</v>
      </c>
      <c r="DF443" s="27">
        <f t="shared" si="1226"/>
        <v>317376</v>
      </c>
      <c r="DG443" s="28">
        <f t="shared" si="1227"/>
        <v>1987776</v>
      </c>
      <c r="DH443" s="26">
        <v>1</v>
      </c>
      <c r="DI443" s="28">
        <v>1856000</v>
      </c>
      <c r="DJ443" s="28">
        <v>1670400</v>
      </c>
      <c r="DK443" s="182"/>
      <c r="DL443" s="177">
        <f t="shared" si="1088"/>
        <v>7.4432292756478696E-2</v>
      </c>
      <c r="DM443" s="28">
        <f t="shared" si="1228"/>
        <v>1763200</v>
      </c>
      <c r="DN443" s="28">
        <f t="shared" si="1229"/>
        <v>335008</v>
      </c>
      <c r="DO443" s="30">
        <f t="shared" si="1230"/>
        <v>2098208</v>
      </c>
    </row>
    <row r="444" spans="1:119" ht="21" customHeight="1" x14ac:dyDescent="0.25">
      <c r="A444" s="66" t="s">
        <v>803</v>
      </c>
      <c r="B444" s="67" t="s">
        <v>668</v>
      </c>
      <c r="C444" s="68" t="s">
        <v>804</v>
      </c>
      <c r="D444" s="26">
        <v>1</v>
      </c>
      <c r="E444" s="27">
        <v>2900000</v>
      </c>
      <c r="F444" s="27">
        <v>3385000</v>
      </c>
      <c r="G444" s="148"/>
      <c r="H444" s="148"/>
      <c r="I444" s="143">
        <f t="shared" si="1199"/>
        <v>0.10913183416880685</v>
      </c>
      <c r="J444" s="27">
        <f t="shared" si="1079"/>
        <v>3142500</v>
      </c>
      <c r="K444" s="28">
        <f t="shared" si="1200"/>
        <v>597075</v>
      </c>
      <c r="L444" s="29">
        <f t="shared" si="1089"/>
        <v>3739575</v>
      </c>
      <c r="M444" s="26">
        <v>1</v>
      </c>
      <c r="N444" s="27">
        <v>2900000</v>
      </c>
      <c r="O444" s="27">
        <v>3480000</v>
      </c>
      <c r="P444" s="148"/>
      <c r="Q444" s="148"/>
      <c r="R444" s="143">
        <f t="shared" si="1201"/>
        <v>0.12856486930664499</v>
      </c>
      <c r="S444" s="27">
        <f t="shared" si="1202"/>
        <v>3190000</v>
      </c>
      <c r="T444" s="28">
        <f t="shared" si="1203"/>
        <v>606100</v>
      </c>
      <c r="U444" s="30">
        <f t="shared" si="1204"/>
        <v>3796100</v>
      </c>
      <c r="V444" s="26">
        <v>1</v>
      </c>
      <c r="W444" s="27">
        <v>2900000</v>
      </c>
      <c r="X444" s="27">
        <v>3248000</v>
      </c>
      <c r="Y444" s="145"/>
      <c r="Z444" s="145"/>
      <c r="AA444" s="143">
        <f t="shared" si="1109"/>
        <v>8.0049824285269522E-2</v>
      </c>
      <c r="AB444" s="27">
        <f t="shared" si="1205"/>
        <v>3074000</v>
      </c>
      <c r="AC444" s="28">
        <f t="shared" si="1206"/>
        <v>584060</v>
      </c>
      <c r="AD444" s="29">
        <f t="shared" si="1207"/>
        <v>3658060</v>
      </c>
      <c r="AE444" s="26">
        <v>1</v>
      </c>
      <c r="AF444" s="27">
        <v>2900000</v>
      </c>
      <c r="AG444" s="27">
        <v>3364000</v>
      </c>
      <c r="AH444" s="145"/>
      <c r="AI444" s="145"/>
      <c r="AJ444" s="143">
        <f t="shared" si="1080"/>
        <v>0.10475656017578482</v>
      </c>
      <c r="AK444" s="27">
        <f t="shared" si="1208"/>
        <v>3132000</v>
      </c>
      <c r="AL444" s="28">
        <f t="shared" si="1209"/>
        <v>595080</v>
      </c>
      <c r="AM444" s="30">
        <f t="shared" si="1210"/>
        <v>3727080</v>
      </c>
      <c r="AN444" s="26">
        <v>1</v>
      </c>
      <c r="AO444" s="27">
        <v>2900000</v>
      </c>
      <c r="AP444" s="27">
        <v>3480000</v>
      </c>
      <c r="AQ444" s="145"/>
      <c r="AR444" s="145"/>
      <c r="AS444" s="143">
        <f t="shared" si="1081"/>
        <v>0.12856486930664499</v>
      </c>
      <c r="AT444" s="27">
        <f t="shared" si="1211"/>
        <v>3190000</v>
      </c>
      <c r="AU444" s="28">
        <f t="shared" si="1212"/>
        <v>606100</v>
      </c>
      <c r="AV444" s="30">
        <f t="shared" si="1213"/>
        <v>3796100</v>
      </c>
      <c r="AW444" s="26">
        <v>1</v>
      </c>
      <c r="AX444" s="27">
        <v>2900000</v>
      </c>
      <c r="AY444" s="27">
        <v>4176000</v>
      </c>
      <c r="AZ444" s="145"/>
      <c r="BA444" s="145"/>
      <c r="BB444" s="143">
        <f t="shared" si="1082"/>
        <v>0.25502211780498435</v>
      </c>
      <c r="BC444" s="27">
        <f t="shared" si="1214"/>
        <v>3538000</v>
      </c>
      <c r="BD444" s="27">
        <f t="shared" si="1215"/>
        <v>672220</v>
      </c>
      <c r="BE444" s="27">
        <f t="shared" si="1216"/>
        <v>4210220</v>
      </c>
      <c r="BF444" s="26">
        <v>1</v>
      </c>
      <c r="BG444" s="27">
        <v>2320000</v>
      </c>
      <c r="BH444" s="27">
        <v>2350000</v>
      </c>
      <c r="BI444" s="145"/>
      <c r="BJ444" s="145"/>
      <c r="BK444" s="143">
        <f t="shared" si="1083"/>
        <v>9.0848836983282322E-3</v>
      </c>
      <c r="BL444" s="27">
        <f t="shared" si="1231"/>
        <v>2335000</v>
      </c>
      <c r="BM444" s="27">
        <f t="shared" si="1217"/>
        <v>443650</v>
      </c>
      <c r="BN444" s="28">
        <f t="shared" si="1218"/>
        <v>2778650</v>
      </c>
      <c r="BO444" s="26">
        <v>1</v>
      </c>
      <c r="BP444" s="27">
        <v>2320000</v>
      </c>
      <c r="BQ444" s="27">
        <v>2134400</v>
      </c>
      <c r="BR444" s="175"/>
      <c r="BS444" s="175"/>
      <c r="BT444" s="143">
        <f t="shared" si="1084"/>
        <v>5.8925565098878967E-2</v>
      </c>
      <c r="BU444" s="27">
        <f t="shared" si="1219"/>
        <v>2227200</v>
      </c>
      <c r="BV444" s="28">
        <f t="shared" si="1220"/>
        <v>423168</v>
      </c>
      <c r="BW444" s="30">
        <f t="shared" si="1221"/>
        <v>2650368</v>
      </c>
      <c r="BX444" s="26">
        <v>1</v>
      </c>
      <c r="BY444" s="28">
        <v>2320000</v>
      </c>
      <c r="BZ444" s="28">
        <v>2134400</v>
      </c>
      <c r="CA444" s="156"/>
      <c r="CB444" s="156"/>
      <c r="CC444" s="177">
        <f t="shared" si="1085"/>
        <v>5.8925565098878967E-2</v>
      </c>
      <c r="CD444" s="27">
        <f t="shared" si="1222"/>
        <v>2227200</v>
      </c>
      <c r="CE444" s="28">
        <f t="shared" si="1223"/>
        <v>423168</v>
      </c>
      <c r="CF444" s="29">
        <f t="shared" si="1224"/>
        <v>2650368</v>
      </c>
      <c r="CG444" s="26">
        <v>1</v>
      </c>
      <c r="CH444" s="27">
        <v>1856000</v>
      </c>
      <c r="CI444" s="27">
        <v>1670400</v>
      </c>
      <c r="CJ444" s="148"/>
      <c r="CK444" s="148"/>
      <c r="CL444" s="143">
        <f t="shared" si="1192"/>
        <v>7.4432292756478696E-2</v>
      </c>
      <c r="CM444" s="27">
        <f t="shared" si="1193"/>
        <v>1763200</v>
      </c>
      <c r="CN444" s="27">
        <f t="shared" si="1194"/>
        <v>335008</v>
      </c>
      <c r="CO444" s="28">
        <f t="shared" si="1195"/>
        <v>2098208</v>
      </c>
      <c r="CP444" s="26">
        <v>1</v>
      </c>
      <c r="CQ444" s="27">
        <v>1856000</v>
      </c>
      <c r="CR444" s="27">
        <v>1670400</v>
      </c>
      <c r="CS444" s="148"/>
      <c r="CT444" s="148"/>
      <c r="CU444" s="143">
        <f t="shared" si="1086"/>
        <v>7.4432292756478696E-2</v>
      </c>
      <c r="CV444" s="27">
        <f t="shared" si="1196"/>
        <v>1763200</v>
      </c>
      <c r="CW444" s="28">
        <f t="shared" si="1197"/>
        <v>335008</v>
      </c>
      <c r="CX444" s="29">
        <f t="shared" si="1198"/>
        <v>2098208</v>
      </c>
      <c r="CY444" s="26">
        <v>1</v>
      </c>
      <c r="CZ444" s="27">
        <v>1856000</v>
      </c>
      <c r="DA444" s="27">
        <v>1484800</v>
      </c>
      <c r="DB444" s="133"/>
      <c r="DC444" s="133"/>
      <c r="DD444" s="143">
        <f t="shared" si="1087"/>
        <v>0.15713484026367724</v>
      </c>
      <c r="DE444" s="27">
        <f t="shared" si="1225"/>
        <v>1670400</v>
      </c>
      <c r="DF444" s="27">
        <f t="shared" si="1226"/>
        <v>317376</v>
      </c>
      <c r="DG444" s="28">
        <f t="shared" si="1227"/>
        <v>1987776</v>
      </c>
      <c r="DH444" s="26">
        <v>1</v>
      </c>
      <c r="DI444" s="28">
        <v>1856000</v>
      </c>
      <c r="DJ444" s="28">
        <v>1670400</v>
      </c>
      <c r="DK444" s="182"/>
      <c r="DL444" s="177">
        <f t="shared" si="1088"/>
        <v>7.4432292756478696E-2</v>
      </c>
      <c r="DM444" s="28">
        <f t="shared" si="1228"/>
        <v>1763200</v>
      </c>
      <c r="DN444" s="28">
        <f t="shared" si="1229"/>
        <v>335008</v>
      </c>
      <c r="DO444" s="30">
        <f t="shared" si="1230"/>
        <v>2098208</v>
      </c>
    </row>
    <row r="445" spans="1:119" ht="21" customHeight="1" x14ac:dyDescent="0.25">
      <c r="A445" s="66" t="s">
        <v>805</v>
      </c>
      <c r="B445" s="67" t="s">
        <v>668</v>
      </c>
      <c r="C445" s="68" t="s">
        <v>806</v>
      </c>
      <c r="D445" s="26">
        <v>1</v>
      </c>
      <c r="E445" s="27">
        <v>2900000</v>
      </c>
      <c r="F445" s="27">
        <v>3385000</v>
      </c>
      <c r="G445" s="148"/>
      <c r="H445" s="148"/>
      <c r="I445" s="143">
        <f t="shared" si="1199"/>
        <v>0.10913183416880685</v>
      </c>
      <c r="J445" s="27">
        <f t="shared" si="1079"/>
        <v>3142500</v>
      </c>
      <c r="K445" s="28">
        <f t="shared" si="1200"/>
        <v>597075</v>
      </c>
      <c r="L445" s="29">
        <f t="shared" si="1089"/>
        <v>3739575</v>
      </c>
      <c r="M445" s="26">
        <v>1</v>
      </c>
      <c r="N445" s="27">
        <v>2900000</v>
      </c>
      <c r="O445" s="27">
        <v>3480000</v>
      </c>
      <c r="P445" s="148"/>
      <c r="Q445" s="148"/>
      <c r="R445" s="143">
        <f t="shared" si="1201"/>
        <v>0.12856486930664499</v>
      </c>
      <c r="S445" s="27">
        <f t="shared" si="1202"/>
        <v>3190000</v>
      </c>
      <c r="T445" s="28">
        <f t="shared" si="1203"/>
        <v>606100</v>
      </c>
      <c r="U445" s="30">
        <f t="shared" si="1204"/>
        <v>3796100</v>
      </c>
      <c r="V445" s="26">
        <v>1</v>
      </c>
      <c r="W445" s="27">
        <v>2900000</v>
      </c>
      <c r="X445" s="27">
        <v>3248000</v>
      </c>
      <c r="Y445" s="145"/>
      <c r="Z445" s="145"/>
      <c r="AA445" s="143">
        <f t="shared" si="1109"/>
        <v>8.0049824285269522E-2</v>
      </c>
      <c r="AB445" s="27">
        <f t="shared" si="1205"/>
        <v>3074000</v>
      </c>
      <c r="AC445" s="28">
        <f t="shared" si="1206"/>
        <v>584060</v>
      </c>
      <c r="AD445" s="29">
        <f t="shared" si="1207"/>
        <v>3658060</v>
      </c>
      <c r="AE445" s="26">
        <v>1</v>
      </c>
      <c r="AF445" s="27">
        <v>2900000</v>
      </c>
      <c r="AG445" s="27">
        <v>3364000</v>
      </c>
      <c r="AH445" s="145"/>
      <c r="AI445" s="145"/>
      <c r="AJ445" s="143">
        <f t="shared" si="1080"/>
        <v>0.10475656017578482</v>
      </c>
      <c r="AK445" s="27">
        <f t="shared" si="1208"/>
        <v>3132000</v>
      </c>
      <c r="AL445" s="28">
        <f t="shared" si="1209"/>
        <v>595080</v>
      </c>
      <c r="AM445" s="30">
        <f t="shared" si="1210"/>
        <v>3727080</v>
      </c>
      <c r="AN445" s="26">
        <v>1</v>
      </c>
      <c r="AO445" s="27">
        <v>2900000</v>
      </c>
      <c r="AP445" s="27">
        <v>3480000</v>
      </c>
      <c r="AQ445" s="145"/>
      <c r="AR445" s="145"/>
      <c r="AS445" s="143">
        <f t="shared" si="1081"/>
        <v>0.12856486930664499</v>
      </c>
      <c r="AT445" s="27">
        <f t="shared" si="1211"/>
        <v>3190000</v>
      </c>
      <c r="AU445" s="28">
        <f t="shared" si="1212"/>
        <v>606100</v>
      </c>
      <c r="AV445" s="30">
        <f t="shared" si="1213"/>
        <v>3796100</v>
      </c>
      <c r="AW445" s="26">
        <v>1</v>
      </c>
      <c r="AX445" s="27">
        <v>2900000</v>
      </c>
      <c r="AY445" s="27">
        <v>4176000</v>
      </c>
      <c r="AZ445" s="145"/>
      <c r="BA445" s="145"/>
      <c r="BB445" s="143">
        <f t="shared" si="1082"/>
        <v>0.25502211780498435</v>
      </c>
      <c r="BC445" s="27">
        <f t="shared" si="1214"/>
        <v>3538000</v>
      </c>
      <c r="BD445" s="27">
        <f t="shared" si="1215"/>
        <v>672220</v>
      </c>
      <c r="BE445" s="27">
        <f t="shared" si="1216"/>
        <v>4210220</v>
      </c>
      <c r="BF445" s="26">
        <v>1</v>
      </c>
      <c r="BG445" s="27">
        <v>2320000</v>
      </c>
      <c r="BH445" s="27">
        <v>2552000</v>
      </c>
      <c r="BI445" s="145"/>
      <c r="BJ445" s="145"/>
      <c r="BK445" s="143">
        <f t="shared" si="1083"/>
        <v>6.7343502970147379E-2</v>
      </c>
      <c r="BL445" s="27">
        <f t="shared" si="1231"/>
        <v>2436000</v>
      </c>
      <c r="BM445" s="27">
        <f t="shared" si="1217"/>
        <v>462840</v>
      </c>
      <c r="BN445" s="28">
        <f t="shared" si="1218"/>
        <v>2898840</v>
      </c>
      <c r="BO445" s="26">
        <v>1</v>
      </c>
      <c r="BP445" s="27">
        <v>2320000</v>
      </c>
      <c r="BQ445" s="27">
        <v>2134400</v>
      </c>
      <c r="BR445" s="175"/>
      <c r="BS445" s="175"/>
      <c r="BT445" s="143">
        <f t="shared" si="1084"/>
        <v>5.8925565098878967E-2</v>
      </c>
      <c r="BU445" s="27">
        <f t="shared" si="1219"/>
        <v>2227200</v>
      </c>
      <c r="BV445" s="28">
        <f t="shared" si="1220"/>
        <v>423168</v>
      </c>
      <c r="BW445" s="30">
        <f t="shared" si="1221"/>
        <v>2650368</v>
      </c>
      <c r="BX445" s="26">
        <v>1</v>
      </c>
      <c r="BY445" s="28">
        <v>2320000</v>
      </c>
      <c r="BZ445" s="28">
        <v>2134400</v>
      </c>
      <c r="CA445" s="156"/>
      <c r="CB445" s="156"/>
      <c r="CC445" s="177">
        <f t="shared" si="1085"/>
        <v>5.8925565098878967E-2</v>
      </c>
      <c r="CD445" s="27">
        <f t="shared" si="1222"/>
        <v>2227200</v>
      </c>
      <c r="CE445" s="28">
        <f t="shared" si="1223"/>
        <v>423168</v>
      </c>
      <c r="CF445" s="29">
        <f t="shared" si="1224"/>
        <v>2650368</v>
      </c>
      <c r="CG445" s="26">
        <v>1</v>
      </c>
      <c r="CH445" s="27">
        <v>1856000</v>
      </c>
      <c r="CI445" s="27">
        <v>1670400</v>
      </c>
      <c r="CJ445" s="148"/>
      <c r="CK445" s="148"/>
      <c r="CL445" s="143">
        <f t="shared" si="1192"/>
        <v>7.4432292756478696E-2</v>
      </c>
      <c r="CM445" s="27">
        <f t="shared" si="1193"/>
        <v>1763200</v>
      </c>
      <c r="CN445" s="27">
        <f t="shared" si="1194"/>
        <v>335008</v>
      </c>
      <c r="CO445" s="28">
        <f t="shared" si="1195"/>
        <v>2098208</v>
      </c>
      <c r="CP445" s="26">
        <v>1</v>
      </c>
      <c r="CQ445" s="27">
        <v>1856000</v>
      </c>
      <c r="CR445" s="27">
        <v>1670400</v>
      </c>
      <c r="CS445" s="148"/>
      <c r="CT445" s="148"/>
      <c r="CU445" s="143">
        <f t="shared" si="1086"/>
        <v>7.4432292756478696E-2</v>
      </c>
      <c r="CV445" s="27">
        <f t="shared" si="1196"/>
        <v>1763200</v>
      </c>
      <c r="CW445" s="28">
        <f t="shared" si="1197"/>
        <v>335008</v>
      </c>
      <c r="CX445" s="29">
        <f>+CW445+CV445</f>
        <v>2098208</v>
      </c>
      <c r="CY445" s="26">
        <v>1</v>
      </c>
      <c r="CZ445" s="27">
        <v>1856000</v>
      </c>
      <c r="DA445" s="27">
        <v>1484800</v>
      </c>
      <c r="DB445" s="133"/>
      <c r="DC445" s="133"/>
      <c r="DD445" s="143">
        <f t="shared" si="1087"/>
        <v>0.15713484026367724</v>
      </c>
      <c r="DE445" s="27">
        <f t="shared" si="1225"/>
        <v>1670400</v>
      </c>
      <c r="DF445" s="27">
        <f t="shared" si="1226"/>
        <v>317376</v>
      </c>
      <c r="DG445" s="28">
        <f t="shared" si="1227"/>
        <v>1987776</v>
      </c>
      <c r="DH445" s="26">
        <v>1</v>
      </c>
      <c r="DI445" s="28">
        <v>1856000</v>
      </c>
      <c r="DJ445" s="28">
        <v>1670400</v>
      </c>
      <c r="DK445" s="182"/>
      <c r="DL445" s="177">
        <f t="shared" si="1088"/>
        <v>7.4432292756478696E-2</v>
      </c>
      <c r="DM445" s="28">
        <f t="shared" si="1228"/>
        <v>1763200</v>
      </c>
      <c r="DN445" s="28">
        <f t="shared" si="1229"/>
        <v>335008</v>
      </c>
      <c r="DO445" s="30">
        <f t="shared" si="1230"/>
        <v>2098208</v>
      </c>
    </row>
    <row r="446" spans="1:119" ht="21" customHeight="1" x14ac:dyDescent="0.25">
      <c r="A446" s="66" t="s">
        <v>807</v>
      </c>
      <c r="B446" s="67" t="s">
        <v>668</v>
      </c>
      <c r="C446" s="68" t="s">
        <v>808</v>
      </c>
      <c r="D446" s="26">
        <v>1</v>
      </c>
      <c r="E446" s="27">
        <v>2900000</v>
      </c>
      <c r="F446" s="27">
        <v>3385000</v>
      </c>
      <c r="G446" s="148"/>
      <c r="H446" s="148"/>
      <c r="I446" s="143">
        <f t="shared" si="1199"/>
        <v>0.10913183416880685</v>
      </c>
      <c r="J446" s="27">
        <f t="shared" si="1079"/>
        <v>3142500</v>
      </c>
      <c r="K446" s="28">
        <f t="shared" si="1200"/>
        <v>597075</v>
      </c>
      <c r="L446" s="29">
        <f t="shared" si="1089"/>
        <v>3739575</v>
      </c>
      <c r="M446" s="26">
        <v>1</v>
      </c>
      <c r="N446" s="27">
        <v>2900000</v>
      </c>
      <c r="O446" s="27">
        <v>3480000</v>
      </c>
      <c r="P446" s="148"/>
      <c r="Q446" s="148"/>
      <c r="R446" s="143">
        <f t="shared" si="1201"/>
        <v>0.12856486930664499</v>
      </c>
      <c r="S446" s="27">
        <f t="shared" si="1202"/>
        <v>3190000</v>
      </c>
      <c r="T446" s="28">
        <f t="shared" si="1203"/>
        <v>606100</v>
      </c>
      <c r="U446" s="30">
        <f t="shared" si="1204"/>
        <v>3796100</v>
      </c>
      <c r="V446" s="26">
        <v>1</v>
      </c>
      <c r="W446" s="27">
        <v>2900000</v>
      </c>
      <c r="X446" s="27">
        <v>3248000</v>
      </c>
      <c r="Y446" s="145"/>
      <c r="Z446" s="145"/>
      <c r="AA446" s="143">
        <f t="shared" si="1109"/>
        <v>8.0049824285269522E-2</v>
      </c>
      <c r="AB446" s="27">
        <f t="shared" si="1205"/>
        <v>3074000</v>
      </c>
      <c r="AC446" s="28">
        <f t="shared" si="1206"/>
        <v>584060</v>
      </c>
      <c r="AD446" s="29">
        <f t="shared" si="1207"/>
        <v>3658060</v>
      </c>
      <c r="AE446" s="26">
        <v>1</v>
      </c>
      <c r="AF446" s="27">
        <v>2900000</v>
      </c>
      <c r="AG446" s="27">
        <v>3364000</v>
      </c>
      <c r="AH446" s="145"/>
      <c r="AI446" s="145"/>
      <c r="AJ446" s="143">
        <f t="shared" si="1080"/>
        <v>0.10475656017578482</v>
      </c>
      <c r="AK446" s="27">
        <f t="shared" si="1208"/>
        <v>3132000</v>
      </c>
      <c r="AL446" s="28">
        <f t="shared" si="1209"/>
        <v>595080</v>
      </c>
      <c r="AM446" s="30">
        <f t="shared" si="1210"/>
        <v>3727080</v>
      </c>
      <c r="AN446" s="26">
        <v>1</v>
      </c>
      <c r="AO446" s="27">
        <v>2900000</v>
      </c>
      <c r="AP446" s="27">
        <v>3480000</v>
      </c>
      <c r="AQ446" s="145"/>
      <c r="AR446" s="145"/>
      <c r="AS446" s="143">
        <f t="shared" si="1081"/>
        <v>0.12856486930664499</v>
      </c>
      <c r="AT446" s="27">
        <f t="shared" si="1211"/>
        <v>3190000</v>
      </c>
      <c r="AU446" s="28">
        <f t="shared" si="1212"/>
        <v>606100</v>
      </c>
      <c r="AV446" s="30">
        <f t="shared" si="1213"/>
        <v>3796100</v>
      </c>
      <c r="AW446" s="26">
        <v>1</v>
      </c>
      <c r="AX446" s="27">
        <v>2900000</v>
      </c>
      <c r="AY446" s="27">
        <v>4176000</v>
      </c>
      <c r="AZ446" s="145"/>
      <c r="BA446" s="145"/>
      <c r="BB446" s="143">
        <f t="shared" si="1082"/>
        <v>0.25502211780498435</v>
      </c>
      <c r="BC446" s="27">
        <f t="shared" si="1214"/>
        <v>3538000</v>
      </c>
      <c r="BD446" s="27">
        <f t="shared" si="1215"/>
        <v>672220</v>
      </c>
      <c r="BE446" s="27">
        <f t="shared" si="1216"/>
        <v>4210220</v>
      </c>
      <c r="BF446" s="26">
        <v>1</v>
      </c>
      <c r="BG446" s="27">
        <v>2320000</v>
      </c>
      <c r="BH446" s="27">
        <v>2552000</v>
      </c>
      <c r="BI446" s="145"/>
      <c r="BJ446" s="145"/>
      <c r="BK446" s="143">
        <f t="shared" si="1083"/>
        <v>6.7343502970147379E-2</v>
      </c>
      <c r="BL446" s="27">
        <f t="shared" si="1231"/>
        <v>2436000</v>
      </c>
      <c r="BM446" s="27">
        <f t="shared" si="1217"/>
        <v>462840</v>
      </c>
      <c r="BN446" s="28">
        <f t="shared" si="1218"/>
        <v>2898840</v>
      </c>
      <c r="BO446" s="26">
        <v>1</v>
      </c>
      <c r="BP446" s="27">
        <v>2320000</v>
      </c>
      <c r="BQ446" s="27">
        <v>2134400</v>
      </c>
      <c r="BR446" s="175"/>
      <c r="BS446" s="175"/>
      <c r="BT446" s="143">
        <f t="shared" si="1084"/>
        <v>5.8925565098878967E-2</v>
      </c>
      <c r="BU446" s="27">
        <f t="shared" si="1219"/>
        <v>2227200</v>
      </c>
      <c r="BV446" s="28">
        <f t="shared" si="1220"/>
        <v>423168</v>
      </c>
      <c r="BW446" s="30">
        <f t="shared" si="1221"/>
        <v>2650368</v>
      </c>
      <c r="BX446" s="26">
        <v>1</v>
      </c>
      <c r="BY446" s="28">
        <v>2320000</v>
      </c>
      <c r="BZ446" s="28">
        <v>2134400</v>
      </c>
      <c r="CA446" s="156"/>
      <c r="CB446" s="156"/>
      <c r="CC446" s="177">
        <f t="shared" si="1085"/>
        <v>5.8925565098878967E-2</v>
      </c>
      <c r="CD446" s="27">
        <f t="shared" si="1222"/>
        <v>2227200</v>
      </c>
      <c r="CE446" s="28">
        <f t="shared" si="1223"/>
        <v>423168</v>
      </c>
      <c r="CF446" s="29">
        <f t="shared" si="1224"/>
        <v>2650368</v>
      </c>
      <c r="CG446" s="26">
        <v>1</v>
      </c>
      <c r="CH446" s="27">
        <v>1856000</v>
      </c>
      <c r="CI446" s="27">
        <v>1670400</v>
      </c>
      <c r="CJ446" s="148"/>
      <c r="CK446" s="148"/>
      <c r="CL446" s="143">
        <f t="shared" si="1192"/>
        <v>7.4432292756478696E-2</v>
      </c>
      <c r="CM446" s="27">
        <f t="shared" si="1193"/>
        <v>1763200</v>
      </c>
      <c r="CN446" s="27">
        <f t="shared" si="1194"/>
        <v>335008</v>
      </c>
      <c r="CO446" s="28">
        <f t="shared" si="1195"/>
        <v>2098208</v>
      </c>
      <c r="CP446" s="26">
        <v>1</v>
      </c>
      <c r="CQ446" s="27">
        <v>1856000</v>
      </c>
      <c r="CR446" s="27">
        <v>1670400</v>
      </c>
      <c r="CS446" s="148"/>
      <c r="CT446" s="148"/>
      <c r="CU446" s="143">
        <f t="shared" si="1086"/>
        <v>7.4432292756478696E-2</v>
      </c>
      <c r="CV446" s="27">
        <f t="shared" si="1196"/>
        <v>1763200</v>
      </c>
      <c r="CW446" s="28">
        <f t="shared" si="1197"/>
        <v>335008</v>
      </c>
      <c r="CX446" s="29">
        <f t="shared" si="1198"/>
        <v>2098208</v>
      </c>
      <c r="CY446" s="26">
        <v>1</v>
      </c>
      <c r="CZ446" s="27">
        <v>1856000</v>
      </c>
      <c r="DA446" s="27">
        <v>1484800</v>
      </c>
      <c r="DB446" s="133"/>
      <c r="DC446" s="133"/>
      <c r="DD446" s="143">
        <f t="shared" si="1087"/>
        <v>0.15713484026367724</v>
      </c>
      <c r="DE446" s="27">
        <f t="shared" si="1225"/>
        <v>1670400</v>
      </c>
      <c r="DF446" s="27">
        <f t="shared" si="1226"/>
        <v>317376</v>
      </c>
      <c r="DG446" s="28">
        <f t="shared" si="1227"/>
        <v>1987776</v>
      </c>
      <c r="DH446" s="26">
        <v>1</v>
      </c>
      <c r="DI446" s="28">
        <v>1856000</v>
      </c>
      <c r="DJ446" s="28">
        <v>1670400</v>
      </c>
      <c r="DK446" s="182"/>
      <c r="DL446" s="177">
        <f t="shared" si="1088"/>
        <v>7.4432292756478696E-2</v>
      </c>
      <c r="DM446" s="28">
        <f t="shared" si="1228"/>
        <v>1763200</v>
      </c>
      <c r="DN446" s="28">
        <f t="shared" si="1229"/>
        <v>335008</v>
      </c>
      <c r="DO446" s="30">
        <f t="shared" si="1230"/>
        <v>2098208</v>
      </c>
    </row>
    <row r="447" spans="1:119" ht="21" customHeight="1" x14ac:dyDescent="0.25">
      <c r="A447" s="66" t="s">
        <v>809</v>
      </c>
      <c r="B447" s="67" t="s">
        <v>668</v>
      </c>
      <c r="C447" s="68" t="s">
        <v>810</v>
      </c>
      <c r="D447" s="26">
        <v>1</v>
      </c>
      <c r="E447" s="27">
        <v>2900000</v>
      </c>
      <c r="F447" s="27">
        <v>3385000</v>
      </c>
      <c r="G447" s="148"/>
      <c r="H447" s="148"/>
      <c r="I447" s="143">
        <f t="shared" si="1199"/>
        <v>0.10913183416880685</v>
      </c>
      <c r="J447" s="27">
        <f t="shared" si="1079"/>
        <v>3142500</v>
      </c>
      <c r="K447" s="28">
        <f t="shared" si="1200"/>
        <v>597075</v>
      </c>
      <c r="L447" s="29">
        <f t="shared" si="1089"/>
        <v>3739575</v>
      </c>
      <c r="M447" s="26">
        <v>1</v>
      </c>
      <c r="N447" s="27">
        <v>2900000</v>
      </c>
      <c r="O447" s="27">
        <v>3480000</v>
      </c>
      <c r="P447" s="148"/>
      <c r="Q447" s="148"/>
      <c r="R447" s="143">
        <f t="shared" si="1201"/>
        <v>0.12856486930664499</v>
      </c>
      <c r="S447" s="27">
        <f t="shared" si="1202"/>
        <v>3190000</v>
      </c>
      <c r="T447" s="28">
        <f t="shared" si="1203"/>
        <v>606100</v>
      </c>
      <c r="U447" s="30">
        <f t="shared" si="1204"/>
        <v>3796100</v>
      </c>
      <c r="V447" s="26">
        <v>1</v>
      </c>
      <c r="W447" s="27">
        <v>2900000</v>
      </c>
      <c r="X447" s="27">
        <v>3248000</v>
      </c>
      <c r="Y447" s="145"/>
      <c r="Z447" s="145"/>
      <c r="AA447" s="143">
        <f t="shared" si="1109"/>
        <v>8.0049824285269522E-2</v>
      </c>
      <c r="AB447" s="27">
        <f t="shared" si="1205"/>
        <v>3074000</v>
      </c>
      <c r="AC447" s="28">
        <f t="shared" si="1206"/>
        <v>584060</v>
      </c>
      <c r="AD447" s="29">
        <f t="shared" si="1207"/>
        <v>3658060</v>
      </c>
      <c r="AE447" s="26">
        <v>1</v>
      </c>
      <c r="AF447" s="27">
        <v>2900000</v>
      </c>
      <c r="AG447" s="27">
        <v>3364000</v>
      </c>
      <c r="AH447" s="145"/>
      <c r="AI447" s="145"/>
      <c r="AJ447" s="143">
        <f t="shared" si="1080"/>
        <v>0.10475656017578482</v>
      </c>
      <c r="AK447" s="27">
        <f t="shared" si="1208"/>
        <v>3132000</v>
      </c>
      <c r="AL447" s="28">
        <f t="shared" si="1209"/>
        <v>595080</v>
      </c>
      <c r="AM447" s="30">
        <f t="shared" si="1210"/>
        <v>3727080</v>
      </c>
      <c r="AN447" s="26">
        <v>1</v>
      </c>
      <c r="AO447" s="27">
        <v>2900000</v>
      </c>
      <c r="AP447" s="27">
        <v>3480000</v>
      </c>
      <c r="AQ447" s="145"/>
      <c r="AR447" s="145"/>
      <c r="AS447" s="143">
        <f t="shared" si="1081"/>
        <v>0.12856486930664499</v>
      </c>
      <c r="AT447" s="27">
        <f t="shared" si="1211"/>
        <v>3190000</v>
      </c>
      <c r="AU447" s="28">
        <f t="shared" si="1212"/>
        <v>606100</v>
      </c>
      <c r="AV447" s="30">
        <f t="shared" si="1213"/>
        <v>3796100</v>
      </c>
      <c r="AW447" s="26">
        <v>1</v>
      </c>
      <c r="AX447" s="27">
        <v>2900000</v>
      </c>
      <c r="AY447" s="27">
        <v>4176000</v>
      </c>
      <c r="AZ447" s="145"/>
      <c r="BA447" s="145"/>
      <c r="BB447" s="143">
        <f t="shared" si="1082"/>
        <v>0.25502211780498435</v>
      </c>
      <c r="BC447" s="27">
        <f t="shared" si="1214"/>
        <v>3538000</v>
      </c>
      <c r="BD447" s="27">
        <f t="shared" si="1215"/>
        <v>672220</v>
      </c>
      <c r="BE447" s="27">
        <f t="shared" si="1216"/>
        <v>4210220</v>
      </c>
      <c r="BF447" s="26">
        <v>1</v>
      </c>
      <c r="BG447" s="27">
        <v>2320000</v>
      </c>
      <c r="BH447" s="27">
        <v>2552000</v>
      </c>
      <c r="BI447" s="145"/>
      <c r="BJ447" s="145"/>
      <c r="BK447" s="143">
        <f t="shared" si="1083"/>
        <v>6.7343502970147379E-2</v>
      </c>
      <c r="BL447" s="27">
        <f t="shared" si="1231"/>
        <v>2436000</v>
      </c>
      <c r="BM447" s="27">
        <f t="shared" si="1217"/>
        <v>462840</v>
      </c>
      <c r="BN447" s="28">
        <f t="shared" si="1218"/>
        <v>2898840</v>
      </c>
      <c r="BO447" s="26">
        <v>1</v>
      </c>
      <c r="BP447" s="27">
        <v>2320000</v>
      </c>
      <c r="BQ447" s="27">
        <v>2134400</v>
      </c>
      <c r="BR447" s="175"/>
      <c r="BS447" s="175"/>
      <c r="BT447" s="143">
        <f t="shared" si="1084"/>
        <v>5.8925565098878967E-2</v>
      </c>
      <c r="BU447" s="27">
        <f t="shared" si="1219"/>
        <v>2227200</v>
      </c>
      <c r="BV447" s="28">
        <f t="shared" si="1220"/>
        <v>423168</v>
      </c>
      <c r="BW447" s="30">
        <f t="shared" si="1221"/>
        <v>2650368</v>
      </c>
      <c r="BX447" s="26">
        <v>1</v>
      </c>
      <c r="BY447" s="28">
        <v>2320000</v>
      </c>
      <c r="BZ447" s="28">
        <v>2134400</v>
      </c>
      <c r="CA447" s="156"/>
      <c r="CB447" s="156"/>
      <c r="CC447" s="177">
        <f t="shared" si="1085"/>
        <v>5.8925565098878967E-2</v>
      </c>
      <c r="CD447" s="27">
        <f t="shared" si="1222"/>
        <v>2227200</v>
      </c>
      <c r="CE447" s="28">
        <f t="shared" si="1223"/>
        <v>423168</v>
      </c>
      <c r="CF447" s="29">
        <f t="shared" si="1224"/>
        <v>2650368</v>
      </c>
      <c r="CG447" s="26">
        <v>1</v>
      </c>
      <c r="CH447" s="27">
        <v>1856000</v>
      </c>
      <c r="CI447" s="27">
        <v>1670400</v>
      </c>
      <c r="CJ447" s="148"/>
      <c r="CK447" s="148"/>
      <c r="CL447" s="143">
        <f t="shared" si="1192"/>
        <v>7.4432292756478696E-2</v>
      </c>
      <c r="CM447" s="27">
        <f t="shared" si="1193"/>
        <v>1763200</v>
      </c>
      <c r="CN447" s="27">
        <f t="shared" si="1194"/>
        <v>335008</v>
      </c>
      <c r="CO447" s="28">
        <f t="shared" si="1195"/>
        <v>2098208</v>
      </c>
      <c r="CP447" s="26">
        <v>1</v>
      </c>
      <c r="CQ447" s="27">
        <v>1856000</v>
      </c>
      <c r="CR447" s="27">
        <v>1670400</v>
      </c>
      <c r="CS447" s="148"/>
      <c r="CT447" s="148"/>
      <c r="CU447" s="143">
        <f t="shared" si="1086"/>
        <v>7.4432292756478696E-2</v>
      </c>
      <c r="CV447" s="27">
        <f t="shared" si="1196"/>
        <v>1763200</v>
      </c>
      <c r="CW447" s="28">
        <f t="shared" si="1197"/>
        <v>335008</v>
      </c>
      <c r="CX447" s="29">
        <f t="shared" si="1198"/>
        <v>2098208</v>
      </c>
      <c r="CY447" s="26">
        <v>1</v>
      </c>
      <c r="CZ447" s="27">
        <v>1856000</v>
      </c>
      <c r="DA447" s="27">
        <v>1484800</v>
      </c>
      <c r="DB447" s="133"/>
      <c r="DC447" s="133"/>
      <c r="DD447" s="143">
        <f t="shared" si="1087"/>
        <v>0.15713484026367724</v>
      </c>
      <c r="DE447" s="27">
        <f t="shared" si="1225"/>
        <v>1670400</v>
      </c>
      <c r="DF447" s="27">
        <f t="shared" si="1226"/>
        <v>317376</v>
      </c>
      <c r="DG447" s="28">
        <f t="shared" si="1227"/>
        <v>1987776</v>
      </c>
      <c r="DH447" s="26">
        <v>1</v>
      </c>
      <c r="DI447" s="28">
        <v>1856000</v>
      </c>
      <c r="DJ447" s="28">
        <v>1670400</v>
      </c>
      <c r="DK447" s="182"/>
      <c r="DL447" s="177">
        <f t="shared" si="1088"/>
        <v>7.4432292756478696E-2</v>
      </c>
      <c r="DM447" s="28">
        <f t="shared" si="1228"/>
        <v>1763200</v>
      </c>
      <c r="DN447" s="28">
        <f t="shared" si="1229"/>
        <v>335008</v>
      </c>
      <c r="DO447" s="30">
        <f t="shared" si="1230"/>
        <v>2098208</v>
      </c>
    </row>
    <row r="448" spans="1:119" ht="21" customHeight="1" x14ac:dyDescent="0.25">
      <c r="A448" s="66" t="s">
        <v>811</v>
      </c>
      <c r="B448" s="67" t="s">
        <v>668</v>
      </c>
      <c r="C448" s="68" t="s">
        <v>812</v>
      </c>
      <c r="D448" s="26">
        <v>1</v>
      </c>
      <c r="E448" s="27">
        <v>2900000</v>
      </c>
      <c r="F448" s="27">
        <v>3385000</v>
      </c>
      <c r="G448" s="148"/>
      <c r="H448" s="148"/>
      <c r="I448" s="143">
        <f t="shared" si="1199"/>
        <v>0.10913183416880685</v>
      </c>
      <c r="J448" s="27">
        <f t="shared" si="1079"/>
        <v>3142500</v>
      </c>
      <c r="K448" s="28">
        <f t="shared" si="1200"/>
        <v>597075</v>
      </c>
      <c r="L448" s="29">
        <f t="shared" si="1089"/>
        <v>3739575</v>
      </c>
      <c r="M448" s="26">
        <v>1</v>
      </c>
      <c r="N448" s="27">
        <v>2900000</v>
      </c>
      <c r="O448" s="27">
        <v>3480000</v>
      </c>
      <c r="P448" s="148"/>
      <c r="Q448" s="148"/>
      <c r="R448" s="143">
        <f t="shared" si="1201"/>
        <v>0.12856486930664499</v>
      </c>
      <c r="S448" s="27">
        <f t="shared" si="1202"/>
        <v>3190000</v>
      </c>
      <c r="T448" s="28">
        <f t="shared" si="1203"/>
        <v>606100</v>
      </c>
      <c r="U448" s="30">
        <f t="shared" si="1204"/>
        <v>3796100</v>
      </c>
      <c r="V448" s="26">
        <v>1</v>
      </c>
      <c r="W448" s="27">
        <v>2900000</v>
      </c>
      <c r="X448" s="27">
        <v>3248000</v>
      </c>
      <c r="Y448" s="145"/>
      <c r="Z448" s="145"/>
      <c r="AA448" s="143">
        <f t="shared" si="1109"/>
        <v>8.0049824285269522E-2</v>
      </c>
      <c r="AB448" s="27">
        <f t="shared" si="1205"/>
        <v>3074000</v>
      </c>
      <c r="AC448" s="28">
        <f t="shared" si="1206"/>
        <v>584060</v>
      </c>
      <c r="AD448" s="29">
        <f t="shared" si="1207"/>
        <v>3658060</v>
      </c>
      <c r="AE448" s="26">
        <v>1</v>
      </c>
      <c r="AF448" s="27">
        <v>2900000</v>
      </c>
      <c r="AG448" s="27">
        <v>3364000</v>
      </c>
      <c r="AH448" s="145"/>
      <c r="AI448" s="145"/>
      <c r="AJ448" s="143">
        <f t="shared" si="1080"/>
        <v>0.10475656017578482</v>
      </c>
      <c r="AK448" s="27">
        <f t="shared" si="1208"/>
        <v>3132000</v>
      </c>
      <c r="AL448" s="28">
        <f t="shared" si="1209"/>
        <v>595080</v>
      </c>
      <c r="AM448" s="30">
        <f t="shared" si="1210"/>
        <v>3727080</v>
      </c>
      <c r="AN448" s="26">
        <v>1</v>
      </c>
      <c r="AO448" s="27">
        <v>2900000</v>
      </c>
      <c r="AP448" s="27">
        <v>3480000</v>
      </c>
      <c r="AQ448" s="145"/>
      <c r="AR448" s="145"/>
      <c r="AS448" s="143">
        <f t="shared" si="1081"/>
        <v>0.12856486930664499</v>
      </c>
      <c r="AT448" s="27">
        <f t="shared" si="1211"/>
        <v>3190000</v>
      </c>
      <c r="AU448" s="28">
        <f t="shared" si="1212"/>
        <v>606100</v>
      </c>
      <c r="AV448" s="30">
        <f t="shared" si="1213"/>
        <v>3796100</v>
      </c>
      <c r="AW448" s="26">
        <v>1</v>
      </c>
      <c r="AX448" s="27">
        <v>2900000</v>
      </c>
      <c r="AY448" s="27">
        <v>4176000</v>
      </c>
      <c r="AZ448" s="145"/>
      <c r="BA448" s="145"/>
      <c r="BB448" s="143">
        <f t="shared" si="1082"/>
        <v>0.25502211780498435</v>
      </c>
      <c r="BC448" s="27">
        <f t="shared" si="1214"/>
        <v>3538000</v>
      </c>
      <c r="BD448" s="27">
        <f t="shared" si="1215"/>
        <v>672220</v>
      </c>
      <c r="BE448" s="27">
        <f t="shared" si="1216"/>
        <v>4210220</v>
      </c>
      <c r="BF448" s="26">
        <v>1</v>
      </c>
      <c r="BG448" s="27">
        <v>2320000</v>
      </c>
      <c r="BH448" s="27">
        <v>2552000</v>
      </c>
      <c r="BI448" s="145"/>
      <c r="BJ448" s="145"/>
      <c r="BK448" s="143">
        <f t="shared" si="1083"/>
        <v>6.7343502970147379E-2</v>
      </c>
      <c r="BL448" s="27">
        <f t="shared" si="1231"/>
        <v>2436000</v>
      </c>
      <c r="BM448" s="27">
        <f t="shared" si="1217"/>
        <v>462840</v>
      </c>
      <c r="BN448" s="28">
        <f t="shared" si="1218"/>
        <v>2898840</v>
      </c>
      <c r="BO448" s="26">
        <v>1</v>
      </c>
      <c r="BP448" s="27">
        <v>2320000</v>
      </c>
      <c r="BQ448" s="27">
        <v>2134400</v>
      </c>
      <c r="BR448" s="175"/>
      <c r="BS448" s="175"/>
      <c r="BT448" s="143">
        <f t="shared" si="1084"/>
        <v>5.8925565098878967E-2</v>
      </c>
      <c r="BU448" s="27">
        <f t="shared" si="1219"/>
        <v>2227200</v>
      </c>
      <c r="BV448" s="28">
        <f t="shared" si="1220"/>
        <v>423168</v>
      </c>
      <c r="BW448" s="30">
        <f t="shared" si="1221"/>
        <v>2650368</v>
      </c>
      <c r="BX448" s="26">
        <v>1</v>
      </c>
      <c r="BY448" s="28">
        <v>2320000</v>
      </c>
      <c r="BZ448" s="28">
        <v>2134400</v>
      </c>
      <c r="CA448" s="156"/>
      <c r="CB448" s="156"/>
      <c r="CC448" s="177">
        <f t="shared" si="1085"/>
        <v>5.8925565098878967E-2</v>
      </c>
      <c r="CD448" s="27">
        <f t="shared" si="1222"/>
        <v>2227200</v>
      </c>
      <c r="CE448" s="28">
        <f t="shared" si="1223"/>
        <v>423168</v>
      </c>
      <c r="CF448" s="29">
        <f t="shared" si="1224"/>
        <v>2650368</v>
      </c>
      <c r="CG448" s="26">
        <v>1</v>
      </c>
      <c r="CH448" s="27">
        <v>1856000</v>
      </c>
      <c r="CI448" s="27">
        <v>1670400</v>
      </c>
      <c r="CJ448" s="148"/>
      <c r="CK448" s="148"/>
      <c r="CL448" s="143">
        <f t="shared" si="1192"/>
        <v>7.4432292756478696E-2</v>
      </c>
      <c r="CM448" s="27">
        <f t="shared" si="1193"/>
        <v>1763200</v>
      </c>
      <c r="CN448" s="27">
        <f t="shared" si="1194"/>
        <v>335008</v>
      </c>
      <c r="CO448" s="28">
        <f t="shared" si="1195"/>
        <v>2098208</v>
      </c>
      <c r="CP448" s="26">
        <v>1</v>
      </c>
      <c r="CQ448" s="27">
        <v>1856000</v>
      </c>
      <c r="CR448" s="27">
        <v>1670400</v>
      </c>
      <c r="CS448" s="148"/>
      <c r="CT448" s="148"/>
      <c r="CU448" s="143">
        <f t="shared" si="1086"/>
        <v>7.4432292756478696E-2</v>
      </c>
      <c r="CV448" s="27">
        <f t="shared" si="1196"/>
        <v>1763200</v>
      </c>
      <c r="CW448" s="28">
        <f t="shared" si="1197"/>
        <v>335008</v>
      </c>
      <c r="CX448" s="29">
        <f t="shared" si="1198"/>
        <v>2098208</v>
      </c>
      <c r="CY448" s="26">
        <v>1</v>
      </c>
      <c r="CZ448" s="27">
        <v>1856000</v>
      </c>
      <c r="DA448" s="27">
        <v>1484800</v>
      </c>
      <c r="DB448" s="133"/>
      <c r="DC448" s="133"/>
      <c r="DD448" s="143">
        <f t="shared" si="1087"/>
        <v>0.15713484026367724</v>
      </c>
      <c r="DE448" s="27">
        <f t="shared" si="1225"/>
        <v>1670400</v>
      </c>
      <c r="DF448" s="27">
        <f t="shared" si="1226"/>
        <v>317376</v>
      </c>
      <c r="DG448" s="28">
        <f t="shared" si="1227"/>
        <v>1987776</v>
      </c>
      <c r="DH448" s="26">
        <v>1</v>
      </c>
      <c r="DI448" s="28">
        <v>1856000</v>
      </c>
      <c r="DJ448" s="28">
        <v>1670400</v>
      </c>
      <c r="DK448" s="182"/>
      <c r="DL448" s="177">
        <f t="shared" si="1088"/>
        <v>7.4432292756478696E-2</v>
      </c>
      <c r="DM448" s="28">
        <f t="shared" si="1228"/>
        <v>1763200</v>
      </c>
      <c r="DN448" s="28">
        <f t="shared" si="1229"/>
        <v>335008</v>
      </c>
      <c r="DO448" s="30">
        <f t="shared" si="1230"/>
        <v>2098208</v>
      </c>
    </row>
    <row r="449" spans="1:119" ht="21" customHeight="1" x14ac:dyDescent="0.25">
      <c r="A449" s="66" t="s">
        <v>813</v>
      </c>
      <c r="B449" s="67" t="s">
        <v>668</v>
      </c>
      <c r="C449" s="68" t="s">
        <v>814</v>
      </c>
      <c r="D449" s="26">
        <v>1</v>
      </c>
      <c r="E449" s="27">
        <v>2900000</v>
      </c>
      <c r="F449" s="27">
        <v>3385000</v>
      </c>
      <c r="G449" s="148"/>
      <c r="H449" s="148"/>
      <c r="I449" s="143">
        <f t="shared" si="1199"/>
        <v>0.10913183416880685</v>
      </c>
      <c r="J449" s="27">
        <f t="shared" si="1079"/>
        <v>3142500</v>
      </c>
      <c r="K449" s="28">
        <f t="shared" si="1200"/>
        <v>597075</v>
      </c>
      <c r="L449" s="29">
        <f t="shared" si="1089"/>
        <v>3739575</v>
      </c>
      <c r="M449" s="26">
        <v>1</v>
      </c>
      <c r="N449" s="27">
        <v>2900000</v>
      </c>
      <c r="O449" s="27">
        <v>3480000</v>
      </c>
      <c r="P449" s="148"/>
      <c r="Q449" s="148"/>
      <c r="R449" s="143">
        <f t="shared" si="1201"/>
        <v>0.12856486930664499</v>
      </c>
      <c r="S449" s="27">
        <f t="shared" si="1202"/>
        <v>3190000</v>
      </c>
      <c r="T449" s="28">
        <f t="shared" si="1203"/>
        <v>606100</v>
      </c>
      <c r="U449" s="30">
        <f t="shared" si="1204"/>
        <v>3796100</v>
      </c>
      <c r="V449" s="26">
        <v>1</v>
      </c>
      <c r="W449" s="27">
        <v>2900000</v>
      </c>
      <c r="X449" s="27">
        <v>3248000</v>
      </c>
      <c r="Y449" s="145"/>
      <c r="Z449" s="145"/>
      <c r="AA449" s="143">
        <f t="shared" si="1109"/>
        <v>8.0049824285269522E-2</v>
      </c>
      <c r="AB449" s="27">
        <f t="shared" si="1205"/>
        <v>3074000</v>
      </c>
      <c r="AC449" s="28">
        <f t="shared" si="1206"/>
        <v>584060</v>
      </c>
      <c r="AD449" s="29">
        <f t="shared" si="1207"/>
        <v>3658060</v>
      </c>
      <c r="AE449" s="26">
        <v>1</v>
      </c>
      <c r="AF449" s="27">
        <v>2900000</v>
      </c>
      <c r="AG449" s="27">
        <v>3364000</v>
      </c>
      <c r="AH449" s="145"/>
      <c r="AI449" s="145"/>
      <c r="AJ449" s="143">
        <f t="shared" si="1080"/>
        <v>0.10475656017578482</v>
      </c>
      <c r="AK449" s="27">
        <f t="shared" si="1208"/>
        <v>3132000</v>
      </c>
      <c r="AL449" s="28">
        <f t="shared" si="1209"/>
        <v>595080</v>
      </c>
      <c r="AM449" s="30">
        <f t="shared" si="1210"/>
        <v>3727080</v>
      </c>
      <c r="AN449" s="26">
        <v>1</v>
      </c>
      <c r="AO449" s="27">
        <v>2900000</v>
      </c>
      <c r="AP449" s="27">
        <v>3480000</v>
      </c>
      <c r="AQ449" s="145"/>
      <c r="AR449" s="145"/>
      <c r="AS449" s="143">
        <f t="shared" si="1081"/>
        <v>0.12856486930664499</v>
      </c>
      <c r="AT449" s="27">
        <f t="shared" si="1211"/>
        <v>3190000</v>
      </c>
      <c r="AU449" s="28">
        <f t="shared" si="1212"/>
        <v>606100</v>
      </c>
      <c r="AV449" s="30">
        <f t="shared" si="1213"/>
        <v>3796100</v>
      </c>
      <c r="AW449" s="26">
        <v>1</v>
      </c>
      <c r="AX449" s="27">
        <v>2900000</v>
      </c>
      <c r="AY449" s="27">
        <v>4176000</v>
      </c>
      <c r="AZ449" s="145"/>
      <c r="BA449" s="145"/>
      <c r="BB449" s="143">
        <f t="shared" si="1082"/>
        <v>0.25502211780498435</v>
      </c>
      <c r="BC449" s="27">
        <f t="shared" si="1214"/>
        <v>3538000</v>
      </c>
      <c r="BD449" s="27">
        <f t="shared" si="1215"/>
        <v>672220</v>
      </c>
      <c r="BE449" s="27">
        <f t="shared" si="1216"/>
        <v>4210220</v>
      </c>
      <c r="BF449" s="26">
        <v>1</v>
      </c>
      <c r="BG449" s="27">
        <v>2320000</v>
      </c>
      <c r="BH449" s="27">
        <v>2552000</v>
      </c>
      <c r="BI449" s="145"/>
      <c r="BJ449" s="145"/>
      <c r="BK449" s="143">
        <f t="shared" si="1083"/>
        <v>6.7343502970147379E-2</v>
      </c>
      <c r="BL449" s="27">
        <f t="shared" si="1231"/>
        <v>2436000</v>
      </c>
      <c r="BM449" s="27">
        <f t="shared" si="1217"/>
        <v>462840</v>
      </c>
      <c r="BN449" s="28">
        <f t="shared" si="1218"/>
        <v>2898840</v>
      </c>
      <c r="BO449" s="26">
        <v>1</v>
      </c>
      <c r="BP449" s="27">
        <v>2320000</v>
      </c>
      <c r="BQ449" s="27">
        <v>2134400</v>
      </c>
      <c r="BR449" s="175"/>
      <c r="BS449" s="175"/>
      <c r="BT449" s="143">
        <f t="shared" si="1084"/>
        <v>5.8925565098878967E-2</v>
      </c>
      <c r="BU449" s="27">
        <f t="shared" si="1219"/>
        <v>2227200</v>
      </c>
      <c r="BV449" s="28">
        <f t="shared" si="1220"/>
        <v>423168</v>
      </c>
      <c r="BW449" s="30">
        <f t="shared" si="1221"/>
        <v>2650368</v>
      </c>
      <c r="BX449" s="26">
        <v>1</v>
      </c>
      <c r="BY449" s="28">
        <v>2320000</v>
      </c>
      <c r="BZ449" s="28">
        <v>2134400</v>
      </c>
      <c r="CA449" s="156"/>
      <c r="CB449" s="156"/>
      <c r="CC449" s="177">
        <f t="shared" si="1085"/>
        <v>5.8925565098878967E-2</v>
      </c>
      <c r="CD449" s="27">
        <f t="shared" si="1222"/>
        <v>2227200</v>
      </c>
      <c r="CE449" s="28">
        <f t="shared" si="1223"/>
        <v>423168</v>
      </c>
      <c r="CF449" s="29">
        <f t="shared" si="1224"/>
        <v>2650368</v>
      </c>
      <c r="CG449" s="26">
        <v>1</v>
      </c>
      <c r="CH449" s="27">
        <v>1856000</v>
      </c>
      <c r="CI449" s="27">
        <v>1670400</v>
      </c>
      <c r="CJ449" s="148"/>
      <c r="CK449" s="148"/>
      <c r="CL449" s="143">
        <f t="shared" si="1192"/>
        <v>7.4432292756478696E-2</v>
      </c>
      <c r="CM449" s="27">
        <f t="shared" si="1193"/>
        <v>1763200</v>
      </c>
      <c r="CN449" s="27">
        <f t="shared" si="1194"/>
        <v>335008</v>
      </c>
      <c r="CO449" s="28">
        <f t="shared" si="1195"/>
        <v>2098208</v>
      </c>
      <c r="CP449" s="26">
        <v>1</v>
      </c>
      <c r="CQ449" s="27">
        <v>1856000</v>
      </c>
      <c r="CR449" s="27">
        <v>1670400</v>
      </c>
      <c r="CS449" s="148"/>
      <c r="CT449" s="148"/>
      <c r="CU449" s="143">
        <f t="shared" si="1086"/>
        <v>7.4432292756478696E-2</v>
      </c>
      <c r="CV449" s="27">
        <f t="shared" si="1196"/>
        <v>1763200</v>
      </c>
      <c r="CW449" s="28">
        <f t="shared" si="1197"/>
        <v>335008</v>
      </c>
      <c r="CX449" s="29">
        <f t="shared" si="1198"/>
        <v>2098208</v>
      </c>
      <c r="CY449" s="26">
        <v>1</v>
      </c>
      <c r="CZ449" s="27">
        <v>1856000</v>
      </c>
      <c r="DA449" s="27">
        <v>1484800</v>
      </c>
      <c r="DB449" s="133"/>
      <c r="DC449" s="133"/>
      <c r="DD449" s="143">
        <f t="shared" si="1087"/>
        <v>0.15713484026367724</v>
      </c>
      <c r="DE449" s="27">
        <f t="shared" si="1225"/>
        <v>1670400</v>
      </c>
      <c r="DF449" s="27">
        <f t="shared" si="1226"/>
        <v>317376</v>
      </c>
      <c r="DG449" s="28">
        <f t="shared" si="1227"/>
        <v>1987776</v>
      </c>
      <c r="DH449" s="26">
        <v>1</v>
      </c>
      <c r="DI449" s="28">
        <v>1856000</v>
      </c>
      <c r="DJ449" s="28">
        <v>1670400</v>
      </c>
      <c r="DK449" s="182"/>
      <c r="DL449" s="177">
        <f t="shared" si="1088"/>
        <v>7.4432292756478696E-2</v>
      </c>
      <c r="DM449" s="28">
        <f t="shared" si="1228"/>
        <v>1763200</v>
      </c>
      <c r="DN449" s="28">
        <f t="shared" si="1229"/>
        <v>335008</v>
      </c>
      <c r="DO449" s="30">
        <f t="shared" si="1230"/>
        <v>2098208</v>
      </c>
    </row>
    <row r="450" spans="1:119" ht="21" customHeight="1" x14ac:dyDescent="0.25">
      <c r="A450" s="66" t="s">
        <v>815</v>
      </c>
      <c r="B450" s="67" t="s">
        <v>668</v>
      </c>
      <c r="C450" s="68" t="s">
        <v>816</v>
      </c>
      <c r="D450" s="26">
        <v>1</v>
      </c>
      <c r="E450" s="27">
        <v>2900000</v>
      </c>
      <c r="F450" s="27">
        <v>3385000</v>
      </c>
      <c r="G450" s="148"/>
      <c r="H450" s="148"/>
      <c r="I450" s="143">
        <f t="shared" si="1199"/>
        <v>0.10913183416880685</v>
      </c>
      <c r="J450" s="27">
        <f t="shared" si="1079"/>
        <v>3142500</v>
      </c>
      <c r="K450" s="28">
        <f t="shared" si="1200"/>
        <v>597075</v>
      </c>
      <c r="L450" s="29">
        <f t="shared" si="1089"/>
        <v>3739575</v>
      </c>
      <c r="M450" s="26">
        <v>1</v>
      </c>
      <c r="N450" s="27">
        <v>2900000</v>
      </c>
      <c r="O450" s="27">
        <v>3480000</v>
      </c>
      <c r="P450" s="148"/>
      <c r="Q450" s="148"/>
      <c r="R450" s="143">
        <f t="shared" si="1201"/>
        <v>0.12856486930664499</v>
      </c>
      <c r="S450" s="27">
        <f t="shared" si="1202"/>
        <v>3190000</v>
      </c>
      <c r="T450" s="28">
        <f t="shared" si="1203"/>
        <v>606100</v>
      </c>
      <c r="U450" s="30">
        <f t="shared" si="1204"/>
        <v>3796100</v>
      </c>
      <c r="V450" s="26">
        <v>1</v>
      </c>
      <c r="W450" s="27">
        <v>2900000</v>
      </c>
      <c r="X450" s="27">
        <v>3248000</v>
      </c>
      <c r="Y450" s="145"/>
      <c r="Z450" s="145"/>
      <c r="AA450" s="143">
        <f t="shared" si="1109"/>
        <v>8.0049824285269522E-2</v>
      </c>
      <c r="AB450" s="27">
        <f t="shared" si="1205"/>
        <v>3074000</v>
      </c>
      <c r="AC450" s="28">
        <f t="shared" si="1206"/>
        <v>584060</v>
      </c>
      <c r="AD450" s="29">
        <f t="shared" si="1207"/>
        <v>3658060</v>
      </c>
      <c r="AE450" s="26">
        <v>1</v>
      </c>
      <c r="AF450" s="27">
        <v>2900000</v>
      </c>
      <c r="AG450" s="27">
        <v>3364000</v>
      </c>
      <c r="AH450" s="145"/>
      <c r="AI450" s="145"/>
      <c r="AJ450" s="143">
        <f t="shared" si="1080"/>
        <v>0.10475656017578482</v>
      </c>
      <c r="AK450" s="27">
        <f t="shared" si="1208"/>
        <v>3132000</v>
      </c>
      <c r="AL450" s="28">
        <f t="shared" si="1209"/>
        <v>595080</v>
      </c>
      <c r="AM450" s="30">
        <f t="shared" si="1210"/>
        <v>3727080</v>
      </c>
      <c r="AN450" s="26">
        <v>1</v>
      </c>
      <c r="AO450" s="27">
        <v>2900000</v>
      </c>
      <c r="AP450" s="27">
        <v>3480000</v>
      </c>
      <c r="AQ450" s="145"/>
      <c r="AR450" s="145"/>
      <c r="AS450" s="143">
        <f t="shared" si="1081"/>
        <v>0.12856486930664499</v>
      </c>
      <c r="AT450" s="27">
        <f t="shared" si="1211"/>
        <v>3190000</v>
      </c>
      <c r="AU450" s="28">
        <f t="shared" si="1212"/>
        <v>606100</v>
      </c>
      <c r="AV450" s="30">
        <f t="shared" si="1213"/>
        <v>3796100</v>
      </c>
      <c r="AW450" s="26">
        <v>1</v>
      </c>
      <c r="AX450" s="27">
        <v>2900000</v>
      </c>
      <c r="AY450" s="27">
        <v>4176000</v>
      </c>
      <c r="AZ450" s="145"/>
      <c r="BA450" s="145"/>
      <c r="BB450" s="143">
        <f t="shared" si="1082"/>
        <v>0.25502211780498435</v>
      </c>
      <c r="BC450" s="27">
        <f t="shared" si="1214"/>
        <v>3538000</v>
      </c>
      <c r="BD450" s="27">
        <f t="shared" si="1215"/>
        <v>672220</v>
      </c>
      <c r="BE450" s="27">
        <f t="shared" si="1216"/>
        <v>4210220</v>
      </c>
      <c r="BF450" s="26">
        <v>1</v>
      </c>
      <c r="BG450" s="27">
        <v>2320000</v>
      </c>
      <c r="BH450" s="27">
        <v>2552000</v>
      </c>
      <c r="BI450" s="145"/>
      <c r="BJ450" s="145"/>
      <c r="BK450" s="143">
        <f t="shared" si="1083"/>
        <v>6.7343502970147379E-2</v>
      </c>
      <c r="BL450" s="27">
        <f t="shared" si="1231"/>
        <v>2436000</v>
      </c>
      <c r="BM450" s="27">
        <f t="shared" si="1217"/>
        <v>462840</v>
      </c>
      <c r="BN450" s="28">
        <f t="shared" si="1218"/>
        <v>2898840</v>
      </c>
      <c r="BO450" s="26">
        <v>1</v>
      </c>
      <c r="BP450" s="27">
        <v>2320000</v>
      </c>
      <c r="BQ450" s="27">
        <v>2134400</v>
      </c>
      <c r="BR450" s="175"/>
      <c r="BS450" s="175"/>
      <c r="BT450" s="143">
        <f t="shared" si="1084"/>
        <v>5.8925565098878967E-2</v>
      </c>
      <c r="BU450" s="27">
        <f t="shared" si="1219"/>
        <v>2227200</v>
      </c>
      <c r="BV450" s="28">
        <f t="shared" si="1220"/>
        <v>423168</v>
      </c>
      <c r="BW450" s="30">
        <f t="shared" si="1221"/>
        <v>2650368</v>
      </c>
      <c r="BX450" s="26">
        <v>1</v>
      </c>
      <c r="BY450" s="28">
        <v>2320000</v>
      </c>
      <c r="BZ450" s="28">
        <v>2134400</v>
      </c>
      <c r="CA450" s="156"/>
      <c r="CB450" s="156"/>
      <c r="CC450" s="177">
        <f t="shared" si="1085"/>
        <v>5.8925565098878967E-2</v>
      </c>
      <c r="CD450" s="27">
        <f t="shared" si="1222"/>
        <v>2227200</v>
      </c>
      <c r="CE450" s="28">
        <f t="shared" si="1223"/>
        <v>423168</v>
      </c>
      <c r="CF450" s="29">
        <f t="shared" si="1224"/>
        <v>2650368</v>
      </c>
      <c r="CG450" s="26">
        <v>1</v>
      </c>
      <c r="CH450" s="27">
        <v>1856000</v>
      </c>
      <c r="CI450" s="27">
        <v>1670400</v>
      </c>
      <c r="CJ450" s="148"/>
      <c r="CK450" s="148"/>
      <c r="CL450" s="143">
        <f t="shared" si="1192"/>
        <v>7.4432292756478696E-2</v>
      </c>
      <c r="CM450" s="27">
        <f t="shared" si="1193"/>
        <v>1763200</v>
      </c>
      <c r="CN450" s="27">
        <f t="shared" si="1194"/>
        <v>335008</v>
      </c>
      <c r="CO450" s="28">
        <f t="shared" si="1195"/>
        <v>2098208</v>
      </c>
      <c r="CP450" s="26">
        <v>1</v>
      </c>
      <c r="CQ450" s="27">
        <v>1856000</v>
      </c>
      <c r="CR450" s="27">
        <v>1670400</v>
      </c>
      <c r="CS450" s="148"/>
      <c r="CT450" s="148"/>
      <c r="CU450" s="143">
        <f t="shared" si="1086"/>
        <v>7.4432292756478696E-2</v>
      </c>
      <c r="CV450" s="27">
        <f t="shared" si="1196"/>
        <v>1763200</v>
      </c>
      <c r="CW450" s="28">
        <f t="shared" si="1197"/>
        <v>335008</v>
      </c>
      <c r="CX450" s="29">
        <f t="shared" si="1198"/>
        <v>2098208</v>
      </c>
      <c r="CY450" s="26">
        <v>1</v>
      </c>
      <c r="CZ450" s="27">
        <v>1856000</v>
      </c>
      <c r="DA450" s="27">
        <v>1484800</v>
      </c>
      <c r="DB450" s="133"/>
      <c r="DC450" s="133"/>
      <c r="DD450" s="143">
        <f t="shared" si="1087"/>
        <v>0.15713484026367724</v>
      </c>
      <c r="DE450" s="27">
        <f t="shared" si="1225"/>
        <v>1670400</v>
      </c>
      <c r="DF450" s="27">
        <f t="shared" si="1226"/>
        <v>317376</v>
      </c>
      <c r="DG450" s="28">
        <f t="shared" si="1227"/>
        <v>1987776</v>
      </c>
      <c r="DH450" s="26">
        <v>1</v>
      </c>
      <c r="DI450" s="28">
        <v>1856000</v>
      </c>
      <c r="DJ450" s="28">
        <v>1670400</v>
      </c>
      <c r="DK450" s="182"/>
      <c r="DL450" s="177">
        <f t="shared" si="1088"/>
        <v>7.4432292756478696E-2</v>
      </c>
      <c r="DM450" s="28">
        <f t="shared" si="1228"/>
        <v>1763200</v>
      </c>
      <c r="DN450" s="28">
        <f t="shared" si="1229"/>
        <v>335008</v>
      </c>
      <c r="DO450" s="30">
        <f t="shared" si="1230"/>
        <v>2098208</v>
      </c>
    </row>
    <row r="451" spans="1:119" ht="21" customHeight="1" x14ac:dyDescent="0.25">
      <c r="A451" s="66" t="s">
        <v>817</v>
      </c>
      <c r="B451" s="67" t="s">
        <v>668</v>
      </c>
      <c r="C451" s="68" t="s">
        <v>818</v>
      </c>
      <c r="D451" s="26">
        <v>1</v>
      </c>
      <c r="E451" s="27">
        <v>2900000</v>
      </c>
      <c r="F451" s="27">
        <v>3385000</v>
      </c>
      <c r="G451" s="148"/>
      <c r="H451" s="148"/>
      <c r="I451" s="143">
        <f t="shared" si="1199"/>
        <v>0.10913183416880685</v>
      </c>
      <c r="J451" s="27">
        <f t="shared" ref="J451:J485" si="1232">+AVERAGE(E451:F451)</f>
        <v>3142500</v>
      </c>
      <c r="K451" s="28">
        <f t="shared" si="1200"/>
        <v>597075</v>
      </c>
      <c r="L451" s="29">
        <f t="shared" si="1089"/>
        <v>3739575</v>
      </c>
      <c r="M451" s="26">
        <v>1</v>
      </c>
      <c r="N451" s="27">
        <v>2900000</v>
      </c>
      <c r="O451" s="27">
        <v>3480000</v>
      </c>
      <c r="P451" s="148"/>
      <c r="Q451" s="148"/>
      <c r="R451" s="143">
        <f t="shared" si="1201"/>
        <v>0.12856486930664499</v>
      </c>
      <c r="S451" s="27">
        <f t="shared" si="1202"/>
        <v>3190000</v>
      </c>
      <c r="T451" s="28">
        <f t="shared" si="1203"/>
        <v>606100</v>
      </c>
      <c r="U451" s="30">
        <f t="shared" si="1204"/>
        <v>3796100</v>
      </c>
      <c r="V451" s="26">
        <v>1</v>
      </c>
      <c r="W451" s="27">
        <v>2900000</v>
      </c>
      <c r="X451" s="27">
        <v>3248000</v>
      </c>
      <c r="Y451" s="145"/>
      <c r="Z451" s="145"/>
      <c r="AA451" s="143">
        <f t="shared" si="1109"/>
        <v>8.0049824285269522E-2</v>
      </c>
      <c r="AB451" s="27">
        <f t="shared" si="1205"/>
        <v>3074000</v>
      </c>
      <c r="AC451" s="28">
        <f t="shared" si="1206"/>
        <v>584060</v>
      </c>
      <c r="AD451" s="29">
        <f t="shared" si="1207"/>
        <v>3658060</v>
      </c>
      <c r="AE451" s="26">
        <v>1</v>
      </c>
      <c r="AF451" s="27">
        <v>2900000</v>
      </c>
      <c r="AG451" s="27">
        <v>3364000</v>
      </c>
      <c r="AH451" s="145"/>
      <c r="AI451" s="145"/>
      <c r="AJ451" s="143">
        <f t="shared" ref="AJ451:AJ514" si="1233">+STDEVA(AF451:AG451)/AVERAGE(AF451:AG451)</f>
        <v>0.10475656017578482</v>
      </c>
      <c r="AK451" s="27">
        <f t="shared" si="1208"/>
        <v>3132000</v>
      </c>
      <c r="AL451" s="28">
        <f t="shared" si="1209"/>
        <v>595080</v>
      </c>
      <c r="AM451" s="30">
        <f t="shared" si="1210"/>
        <v>3727080</v>
      </c>
      <c r="AN451" s="26">
        <v>1</v>
      </c>
      <c r="AO451" s="27">
        <v>2900000</v>
      </c>
      <c r="AP451" s="27">
        <v>3480000</v>
      </c>
      <c r="AQ451" s="145"/>
      <c r="AR451" s="145"/>
      <c r="AS451" s="143">
        <f t="shared" ref="AS451:AS514" si="1234">+STDEVA(AO451:AP451)/AVERAGE(AO451:AP451)</f>
        <v>0.12856486930664499</v>
      </c>
      <c r="AT451" s="27">
        <f t="shared" si="1211"/>
        <v>3190000</v>
      </c>
      <c r="AU451" s="28">
        <f t="shared" si="1212"/>
        <v>606100</v>
      </c>
      <c r="AV451" s="30">
        <f t="shared" si="1213"/>
        <v>3796100</v>
      </c>
      <c r="AW451" s="26">
        <v>1</v>
      </c>
      <c r="AX451" s="27">
        <v>2900000</v>
      </c>
      <c r="AY451" s="27">
        <v>4176000</v>
      </c>
      <c r="AZ451" s="145"/>
      <c r="BA451" s="145"/>
      <c r="BB451" s="143">
        <f t="shared" ref="BB451:BB514" si="1235">+STDEVA(AX451:AY451)/AVERAGE(AX451:AY451)</f>
        <v>0.25502211780498435</v>
      </c>
      <c r="BC451" s="27">
        <f t="shared" si="1214"/>
        <v>3538000</v>
      </c>
      <c r="BD451" s="27">
        <f t="shared" si="1215"/>
        <v>672220</v>
      </c>
      <c r="BE451" s="27">
        <f t="shared" si="1216"/>
        <v>4210220</v>
      </c>
      <c r="BF451" s="26">
        <v>1</v>
      </c>
      <c r="BG451" s="27">
        <v>2320000</v>
      </c>
      <c r="BH451" s="27">
        <v>2552000</v>
      </c>
      <c r="BI451" s="145"/>
      <c r="BJ451" s="145"/>
      <c r="BK451" s="143">
        <f t="shared" ref="BK451:BK514" si="1236">+STDEVA(BG451:BH451)/AVERAGE(BG451:BH451)</f>
        <v>6.7343502970147379E-2</v>
      </c>
      <c r="BL451" s="27">
        <f t="shared" si="1231"/>
        <v>2436000</v>
      </c>
      <c r="BM451" s="27">
        <f t="shared" si="1217"/>
        <v>462840</v>
      </c>
      <c r="BN451" s="28">
        <f t="shared" si="1218"/>
        <v>2898840</v>
      </c>
      <c r="BO451" s="26">
        <v>1</v>
      </c>
      <c r="BP451" s="27">
        <v>2320000</v>
      </c>
      <c r="BQ451" s="27">
        <v>2134400</v>
      </c>
      <c r="BR451" s="175"/>
      <c r="BS451" s="175"/>
      <c r="BT451" s="143">
        <f t="shared" ref="BT451:BT514" si="1237">+STDEVA(BP451:BQ451)/AVERAGE(BP451:BQ451)</f>
        <v>5.8925565098878967E-2</v>
      </c>
      <c r="BU451" s="27">
        <f t="shared" si="1219"/>
        <v>2227200</v>
      </c>
      <c r="BV451" s="28">
        <f t="shared" si="1220"/>
        <v>423168</v>
      </c>
      <c r="BW451" s="30">
        <f t="shared" si="1221"/>
        <v>2650368</v>
      </c>
      <c r="BX451" s="26">
        <v>1</v>
      </c>
      <c r="BY451" s="28">
        <v>2320000</v>
      </c>
      <c r="BZ451" s="28">
        <v>2134400</v>
      </c>
      <c r="CA451" s="156"/>
      <c r="CB451" s="156"/>
      <c r="CC451" s="177">
        <f t="shared" ref="CC451:CC514" si="1238">+STDEVA(BY451:BZ451)/AVERAGE(BY451:BZ451)</f>
        <v>5.8925565098878967E-2</v>
      </c>
      <c r="CD451" s="27">
        <f t="shared" si="1222"/>
        <v>2227200</v>
      </c>
      <c r="CE451" s="28">
        <f t="shared" si="1223"/>
        <v>423168</v>
      </c>
      <c r="CF451" s="29">
        <f t="shared" si="1224"/>
        <v>2650368</v>
      </c>
      <c r="CG451" s="26">
        <v>1</v>
      </c>
      <c r="CH451" s="27">
        <v>1856000</v>
      </c>
      <c r="CI451" s="27">
        <v>1670400</v>
      </c>
      <c r="CJ451" s="148"/>
      <c r="CK451" s="148"/>
      <c r="CL451" s="143">
        <f t="shared" si="1192"/>
        <v>7.4432292756478696E-2</v>
      </c>
      <c r="CM451" s="27">
        <f t="shared" si="1193"/>
        <v>1763200</v>
      </c>
      <c r="CN451" s="27">
        <f t="shared" si="1194"/>
        <v>335008</v>
      </c>
      <c r="CO451" s="28">
        <f t="shared" si="1195"/>
        <v>2098208</v>
      </c>
      <c r="CP451" s="26">
        <v>1</v>
      </c>
      <c r="CQ451" s="27">
        <v>1856000</v>
      </c>
      <c r="CR451" s="27">
        <v>1670400</v>
      </c>
      <c r="CS451" s="148"/>
      <c r="CT451" s="148"/>
      <c r="CU451" s="143">
        <f t="shared" ref="CU451:CU514" si="1239">+STDEVA(CQ451:CR451)/AVERAGE(CQ451:CR451)</f>
        <v>7.4432292756478696E-2</v>
      </c>
      <c r="CV451" s="27">
        <f t="shared" si="1196"/>
        <v>1763200</v>
      </c>
      <c r="CW451" s="28">
        <f t="shared" si="1197"/>
        <v>335008</v>
      </c>
      <c r="CX451" s="29">
        <f t="shared" si="1198"/>
        <v>2098208</v>
      </c>
      <c r="CY451" s="26">
        <v>1</v>
      </c>
      <c r="CZ451" s="27">
        <v>1856000</v>
      </c>
      <c r="DA451" s="27">
        <v>1484800</v>
      </c>
      <c r="DB451" s="133"/>
      <c r="DC451" s="133"/>
      <c r="DD451" s="143">
        <f t="shared" ref="DD451:DD514" si="1240">+STDEVA(CZ451:DA451)/AVERAGE(CZ451:DA451)</f>
        <v>0.15713484026367724</v>
      </c>
      <c r="DE451" s="27">
        <f t="shared" si="1225"/>
        <v>1670400</v>
      </c>
      <c r="DF451" s="27">
        <f t="shared" si="1226"/>
        <v>317376</v>
      </c>
      <c r="DG451" s="28">
        <f t="shared" si="1227"/>
        <v>1987776</v>
      </c>
      <c r="DH451" s="26">
        <v>1</v>
      </c>
      <c r="DI451" s="28">
        <v>1856000</v>
      </c>
      <c r="DJ451" s="28">
        <v>1670400</v>
      </c>
      <c r="DK451" s="182"/>
      <c r="DL451" s="177">
        <f t="shared" ref="DL451:DL514" si="1241">+STDEVA(DI451:DJ451)/AVERAGE(DI451:DJ451)</f>
        <v>7.4432292756478696E-2</v>
      </c>
      <c r="DM451" s="28">
        <f t="shared" si="1228"/>
        <v>1763200</v>
      </c>
      <c r="DN451" s="28">
        <f t="shared" si="1229"/>
        <v>335008</v>
      </c>
      <c r="DO451" s="30">
        <f t="shared" si="1230"/>
        <v>2098208</v>
      </c>
    </row>
    <row r="452" spans="1:119" ht="21" customHeight="1" x14ac:dyDescent="0.25">
      <c r="A452" s="66" t="s">
        <v>819</v>
      </c>
      <c r="B452" s="67" t="s">
        <v>668</v>
      </c>
      <c r="C452" s="68" t="s">
        <v>820</v>
      </c>
      <c r="D452" s="26">
        <v>1</v>
      </c>
      <c r="E452" s="27">
        <v>2900000</v>
      </c>
      <c r="F452" s="27">
        <v>3385000</v>
      </c>
      <c r="G452" s="148"/>
      <c r="H452" s="148"/>
      <c r="I452" s="143">
        <f t="shared" si="1199"/>
        <v>0.10913183416880685</v>
      </c>
      <c r="J452" s="27">
        <f t="shared" si="1232"/>
        <v>3142500</v>
      </c>
      <c r="K452" s="28">
        <f t="shared" si="1200"/>
        <v>597075</v>
      </c>
      <c r="L452" s="29">
        <f t="shared" ref="L452:L515" si="1242">+J452+K452</f>
        <v>3739575</v>
      </c>
      <c r="M452" s="26">
        <v>1</v>
      </c>
      <c r="N452" s="27">
        <v>2900000</v>
      </c>
      <c r="O452" s="27">
        <v>3480000</v>
      </c>
      <c r="P452" s="148"/>
      <c r="Q452" s="148"/>
      <c r="R452" s="143">
        <f t="shared" si="1201"/>
        <v>0.12856486930664499</v>
      </c>
      <c r="S452" s="27">
        <f t="shared" si="1202"/>
        <v>3190000</v>
      </c>
      <c r="T452" s="28">
        <f t="shared" si="1203"/>
        <v>606100</v>
      </c>
      <c r="U452" s="30">
        <f t="shared" si="1204"/>
        <v>3796100</v>
      </c>
      <c r="V452" s="26">
        <v>1</v>
      </c>
      <c r="W452" s="27">
        <v>2900000</v>
      </c>
      <c r="X452" s="27">
        <v>3248000</v>
      </c>
      <c r="Y452" s="145"/>
      <c r="Z452" s="145"/>
      <c r="AA452" s="143">
        <f t="shared" si="1109"/>
        <v>8.0049824285269522E-2</v>
      </c>
      <c r="AB452" s="27">
        <f t="shared" si="1205"/>
        <v>3074000</v>
      </c>
      <c r="AC452" s="28">
        <f t="shared" si="1206"/>
        <v>584060</v>
      </c>
      <c r="AD452" s="29">
        <f t="shared" si="1207"/>
        <v>3658060</v>
      </c>
      <c r="AE452" s="26">
        <v>1</v>
      </c>
      <c r="AF452" s="27">
        <v>2900000</v>
      </c>
      <c r="AG452" s="27">
        <v>3364000</v>
      </c>
      <c r="AH452" s="145"/>
      <c r="AI452" s="145"/>
      <c r="AJ452" s="143">
        <f t="shared" si="1233"/>
        <v>0.10475656017578482</v>
      </c>
      <c r="AK452" s="27">
        <f t="shared" si="1208"/>
        <v>3132000</v>
      </c>
      <c r="AL452" s="28">
        <f t="shared" si="1209"/>
        <v>595080</v>
      </c>
      <c r="AM452" s="30">
        <f t="shared" si="1210"/>
        <v>3727080</v>
      </c>
      <c r="AN452" s="26">
        <v>1</v>
      </c>
      <c r="AO452" s="27">
        <v>2900000</v>
      </c>
      <c r="AP452" s="27">
        <v>3480000</v>
      </c>
      <c r="AQ452" s="145"/>
      <c r="AR452" s="145"/>
      <c r="AS452" s="143">
        <f t="shared" si="1234"/>
        <v>0.12856486930664499</v>
      </c>
      <c r="AT452" s="27">
        <f t="shared" si="1211"/>
        <v>3190000</v>
      </c>
      <c r="AU452" s="28">
        <f t="shared" si="1212"/>
        <v>606100</v>
      </c>
      <c r="AV452" s="30">
        <f t="shared" si="1213"/>
        <v>3796100</v>
      </c>
      <c r="AW452" s="26">
        <v>1</v>
      </c>
      <c r="AX452" s="27">
        <v>2900000</v>
      </c>
      <c r="AY452" s="27">
        <v>4176000</v>
      </c>
      <c r="AZ452" s="145"/>
      <c r="BA452" s="145"/>
      <c r="BB452" s="143">
        <f t="shared" si="1235"/>
        <v>0.25502211780498435</v>
      </c>
      <c r="BC452" s="27">
        <f t="shared" si="1214"/>
        <v>3538000</v>
      </c>
      <c r="BD452" s="27">
        <f t="shared" si="1215"/>
        <v>672220</v>
      </c>
      <c r="BE452" s="27">
        <f t="shared" si="1216"/>
        <v>4210220</v>
      </c>
      <c r="BF452" s="26">
        <v>1</v>
      </c>
      <c r="BG452" s="27">
        <v>2320000</v>
      </c>
      <c r="BH452" s="27">
        <v>2552000</v>
      </c>
      <c r="BI452" s="145"/>
      <c r="BJ452" s="145"/>
      <c r="BK452" s="143">
        <f t="shared" si="1236"/>
        <v>6.7343502970147379E-2</v>
      </c>
      <c r="BL452" s="27">
        <f t="shared" si="1231"/>
        <v>2436000</v>
      </c>
      <c r="BM452" s="27">
        <f t="shared" si="1217"/>
        <v>462840</v>
      </c>
      <c r="BN452" s="28">
        <f t="shared" si="1218"/>
        <v>2898840</v>
      </c>
      <c r="BO452" s="26">
        <v>1</v>
      </c>
      <c r="BP452" s="27">
        <v>2320000</v>
      </c>
      <c r="BQ452" s="27">
        <v>2134400</v>
      </c>
      <c r="BR452" s="175"/>
      <c r="BS452" s="175"/>
      <c r="BT452" s="143">
        <f t="shared" si="1237"/>
        <v>5.8925565098878967E-2</v>
      </c>
      <c r="BU452" s="27">
        <f t="shared" si="1219"/>
        <v>2227200</v>
      </c>
      <c r="BV452" s="28">
        <f t="shared" si="1220"/>
        <v>423168</v>
      </c>
      <c r="BW452" s="30">
        <f t="shared" si="1221"/>
        <v>2650368</v>
      </c>
      <c r="BX452" s="26">
        <v>1</v>
      </c>
      <c r="BY452" s="28">
        <v>2320000</v>
      </c>
      <c r="BZ452" s="28">
        <v>2134400</v>
      </c>
      <c r="CA452" s="156"/>
      <c r="CB452" s="156"/>
      <c r="CC452" s="177">
        <f t="shared" si="1238"/>
        <v>5.8925565098878967E-2</v>
      </c>
      <c r="CD452" s="27">
        <f t="shared" si="1222"/>
        <v>2227200</v>
      </c>
      <c r="CE452" s="28">
        <f t="shared" si="1223"/>
        <v>423168</v>
      </c>
      <c r="CF452" s="29">
        <f t="shared" si="1224"/>
        <v>2650368</v>
      </c>
      <c r="CG452" s="26">
        <v>1</v>
      </c>
      <c r="CH452" s="27">
        <v>1856000</v>
      </c>
      <c r="CI452" s="27">
        <v>1670400</v>
      </c>
      <c r="CJ452" s="148"/>
      <c r="CK452" s="148"/>
      <c r="CL452" s="143">
        <f t="shared" si="1192"/>
        <v>7.4432292756478696E-2</v>
      </c>
      <c r="CM452" s="27">
        <f t="shared" si="1193"/>
        <v>1763200</v>
      </c>
      <c r="CN452" s="27">
        <f t="shared" si="1194"/>
        <v>335008</v>
      </c>
      <c r="CO452" s="28">
        <f t="shared" si="1195"/>
        <v>2098208</v>
      </c>
      <c r="CP452" s="26">
        <v>1</v>
      </c>
      <c r="CQ452" s="27">
        <v>1856000</v>
      </c>
      <c r="CR452" s="27">
        <v>1670400</v>
      </c>
      <c r="CS452" s="148"/>
      <c r="CT452" s="148"/>
      <c r="CU452" s="143">
        <f t="shared" si="1239"/>
        <v>7.4432292756478696E-2</v>
      </c>
      <c r="CV452" s="27">
        <f t="shared" si="1196"/>
        <v>1763200</v>
      </c>
      <c r="CW452" s="28">
        <f t="shared" si="1197"/>
        <v>335008</v>
      </c>
      <c r="CX452" s="29">
        <f t="shared" si="1198"/>
        <v>2098208</v>
      </c>
      <c r="CY452" s="26">
        <v>1</v>
      </c>
      <c r="CZ452" s="27">
        <v>1856000</v>
      </c>
      <c r="DA452" s="27">
        <v>1484800</v>
      </c>
      <c r="DB452" s="133"/>
      <c r="DC452" s="133"/>
      <c r="DD452" s="143">
        <f t="shared" si="1240"/>
        <v>0.15713484026367724</v>
      </c>
      <c r="DE452" s="27">
        <f t="shared" si="1225"/>
        <v>1670400</v>
      </c>
      <c r="DF452" s="27">
        <f t="shared" si="1226"/>
        <v>317376</v>
      </c>
      <c r="DG452" s="28">
        <f t="shared" si="1227"/>
        <v>1987776</v>
      </c>
      <c r="DH452" s="26">
        <v>1</v>
      </c>
      <c r="DI452" s="28">
        <v>1856000</v>
      </c>
      <c r="DJ452" s="28">
        <v>1670400</v>
      </c>
      <c r="DK452" s="182"/>
      <c r="DL452" s="177">
        <f t="shared" si="1241"/>
        <v>7.4432292756478696E-2</v>
      </c>
      <c r="DM452" s="28">
        <f t="shared" si="1228"/>
        <v>1763200</v>
      </c>
      <c r="DN452" s="28">
        <f t="shared" si="1229"/>
        <v>335008</v>
      </c>
      <c r="DO452" s="30">
        <f t="shared" si="1230"/>
        <v>2098208</v>
      </c>
    </row>
    <row r="453" spans="1:119" ht="21" customHeight="1" x14ac:dyDescent="0.25">
      <c r="A453" s="66" t="s">
        <v>821</v>
      </c>
      <c r="B453" s="67" t="s">
        <v>668</v>
      </c>
      <c r="C453" s="68" t="s">
        <v>822</v>
      </c>
      <c r="D453" s="26">
        <v>1</v>
      </c>
      <c r="E453" s="27">
        <v>2200000</v>
      </c>
      <c r="F453" s="27">
        <v>2580000</v>
      </c>
      <c r="G453" s="148"/>
      <c r="H453" s="148"/>
      <c r="I453" s="143">
        <f t="shared" si="1199"/>
        <v>0.11242701960288204</v>
      </c>
      <c r="J453" s="27">
        <f t="shared" si="1232"/>
        <v>2390000</v>
      </c>
      <c r="K453" s="28">
        <f t="shared" si="1200"/>
        <v>454100</v>
      </c>
      <c r="L453" s="29">
        <f t="shared" si="1242"/>
        <v>2844100</v>
      </c>
      <c r="M453" s="26">
        <v>1</v>
      </c>
      <c r="N453" s="27">
        <v>2200000</v>
      </c>
      <c r="O453" s="27">
        <v>2640000</v>
      </c>
      <c r="P453" s="148"/>
      <c r="Q453" s="148"/>
      <c r="R453" s="143">
        <f t="shared" si="1201"/>
        <v>0.12856486930664499</v>
      </c>
      <c r="S453" s="27">
        <f t="shared" si="1202"/>
        <v>2420000</v>
      </c>
      <c r="T453" s="28">
        <f t="shared" si="1203"/>
        <v>459800</v>
      </c>
      <c r="U453" s="30">
        <f t="shared" si="1204"/>
        <v>2879800</v>
      </c>
      <c r="V453" s="26">
        <v>1</v>
      </c>
      <c r="W453" s="27">
        <v>2200000</v>
      </c>
      <c r="X453" s="27">
        <v>2464000</v>
      </c>
      <c r="Y453" s="145"/>
      <c r="Z453" s="145"/>
      <c r="AA453" s="143">
        <f t="shared" si="1109"/>
        <v>8.0049824285269536E-2</v>
      </c>
      <c r="AB453" s="27">
        <f t="shared" si="1205"/>
        <v>2332000</v>
      </c>
      <c r="AC453" s="28">
        <f t="shared" si="1206"/>
        <v>443080</v>
      </c>
      <c r="AD453" s="29">
        <f t="shared" si="1207"/>
        <v>2775080</v>
      </c>
      <c r="AE453" s="26">
        <v>1</v>
      </c>
      <c r="AF453" s="27">
        <v>2200000</v>
      </c>
      <c r="AG453" s="27">
        <v>2552000</v>
      </c>
      <c r="AH453" s="145"/>
      <c r="AI453" s="145"/>
      <c r="AJ453" s="143">
        <f t="shared" si="1233"/>
        <v>0.10475656017578482</v>
      </c>
      <c r="AK453" s="27">
        <f t="shared" si="1208"/>
        <v>2376000</v>
      </c>
      <c r="AL453" s="28">
        <f t="shared" si="1209"/>
        <v>451440</v>
      </c>
      <c r="AM453" s="30">
        <f t="shared" si="1210"/>
        <v>2827440</v>
      </c>
      <c r="AN453" s="26">
        <v>1</v>
      </c>
      <c r="AO453" s="27">
        <v>2200000</v>
      </c>
      <c r="AP453" s="27">
        <v>2640000</v>
      </c>
      <c r="AQ453" s="145"/>
      <c r="AR453" s="145"/>
      <c r="AS453" s="143">
        <f t="shared" si="1234"/>
        <v>0.12856486930664499</v>
      </c>
      <c r="AT453" s="27">
        <f t="shared" si="1211"/>
        <v>2420000</v>
      </c>
      <c r="AU453" s="28">
        <f t="shared" si="1212"/>
        <v>459800</v>
      </c>
      <c r="AV453" s="30">
        <f t="shared" si="1213"/>
        <v>2879800</v>
      </c>
      <c r="AW453" s="26">
        <v>1</v>
      </c>
      <c r="AX453" s="27">
        <v>2200000</v>
      </c>
      <c r="AY453" s="27">
        <v>3168000</v>
      </c>
      <c r="AZ453" s="145"/>
      <c r="BA453" s="145"/>
      <c r="BB453" s="143">
        <f t="shared" si="1235"/>
        <v>0.25502211780498435</v>
      </c>
      <c r="BC453" s="27">
        <f t="shared" si="1214"/>
        <v>2684000</v>
      </c>
      <c r="BD453" s="27">
        <f t="shared" si="1215"/>
        <v>509960</v>
      </c>
      <c r="BE453" s="27">
        <f t="shared" si="1216"/>
        <v>3193960</v>
      </c>
      <c r="BF453" s="26">
        <v>1</v>
      </c>
      <c r="BG453" s="27">
        <v>1760000</v>
      </c>
      <c r="BH453" s="27">
        <v>1936000</v>
      </c>
      <c r="BI453" s="145"/>
      <c r="BJ453" s="145"/>
      <c r="BK453" s="143">
        <f t="shared" si="1236"/>
        <v>6.7343502970147379E-2</v>
      </c>
      <c r="BL453" s="27">
        <f t="shared" si="1231"/>
        <v>1848000</v>
      </c>
      <c r="BM453" s="27">
        <f t="shared" si="1217"/>
        <v>351120</v>
      </c>
      <c r="BN453" s="28">
        <f>+BM453+BL453</f>
        <v>2199120</v>
      </c>
      <c r="BO453" s="26">
        <v>1</v>
      </c>
      <c r="BP453" s="27">
        <v>1760000</v>
      </c>
      <c r="BQ453" s="27">
        <v>1619200</v>
      </c>
      <c r="BR453" s="175"/>
      <c r="BS453" s="175"/>
      <c r="BT453" s="143">
        <f t="shared" si="1237"/>
        <v>5.892556509887896E-2</v>
      </c>
      <c r="BU453" s="27">
        <f t="shared" si="1219"/>
        <v>1689600</v>
      </c>
      <c r="BV453" s="28">
        <f t="shared" si="1220"/>
        <v>321024</v>
      </c>
      <c r="BW453" s="30">
        <f t="shared" si="1221"/>
        <v>2010624</v>
      </c>
      <c r="BX453" s="26">
        <v>1</v>
      </c>
      <c r="BY453" s="28">
        <v>1760000</v>
      </c>
      <c r="BZ453" s="28">
        <v>1619200</v>
      </c>
      <c r="CA453" s="156"/>
      <c r="CB453" s="156"/>
      <c r="CC453" s="177">
        <f t="shared" si="1238"/>
        <v>5.892556509887896E-2</v>
      </c>
      <c r="CD453" s="27">
        <f t="shared" si="1222"/>
        <v>1689600</v>
      </c>
      <c r="CE453" s="28">
        <f t="shared" si="1223"/>
        <v>321024</v>
      </c>
      <c r="CF453" s="29">
        <f t="shared" si="1224"/>
        <v>2010624</v>
      </c>
      <c r="CG453" s="26">
        <v>1</v>
      </c>
      <c r="CH453" s="27">
        <v>1408000</v>
      </c>
      <c r="CI453" s="27">
        <v>1267200</v>
      </c>
      <c r="CJ453" s="148"/>
      <c r="CK453" s="148"/>
      <c r="CL453" s="143">
        <f t="shared" si="1192"/>
        <v>7.4432292756478696E-2</v>
      </c>
      <c r="CM453" s="27">
        <f t="shared" si="1193"/>
        <v>1337600</v>
      </c>
      <c r="CN453" s="27">
        <f t="shared" si="1194"/>
        <v>254144</v>
      </c>
      <c r="CO453" s="28">
        <f t="shared" si="1195"/>
        <v>1591744</v>
      </c>
      <c r="CP453" s="26">
        <v>1</v>
      </c>
      <c r="CQ453" s="27">
        <v>1408000</v>
      </c>
      <c r="CR453" s="27">
        <v>1267200</v>
      </c>
      <c r="CS453" s="148"/>
      <c r="CT453" s="148"/>
      <c r="CU453" s="143">
        <f t="shared" si="1239"/>
        <v>7.4432292756478696E-2</v>
      </c>
      <c r="CV453" s="27">
        <f t="shared" si="1196"/>
        <v>1337600</v>
      </c>
      <c r="CW453" s="28">
        <f t="shared" si="1197"/>
        <v>254144</v>
      </c>
      <c r="CX453" s="29">
        <f t="shared" si="1198"/>
        <v>1591744</v>
      </c>
      <c r="CY453" s="26">
        <v>1</v>
      </c>
      <c r="CZ453" s="27">
        <v>1408000</v>
      </c>
      <c r="DA453" s="27">
        <v>1126400</v>
      </c>
      <c r="DB453" s="133"/>
      <c r="DC453" s="133"/>
      <c r="DD453" s="143">
        <f t="shared" si="1240"/>
        <v>0.15713484026367724</v>
      </c>
      <c r="DE453" s="27">
        <f t="shared" si="1225"/>
        <v>1267200</v>
      </c>
      <c r="DF453" s="27">
        <f t="shared" si="1226"/>
        <v>240768</v>
      </c>
      <c r="DG453" s="28">
        <f t="shared" si="1227"/>
        <v>1507968</v>
      </c>
      <c r="DH453" s="26">
        <v>1</v>
      </c>
      <c r="DI453" s="28">
        <v>1408000</v>
      </c>
      <c r="DJ453" s="28">
        <v>1267200</v>
      </c>
      <c r="DK453" s="182"/>
      <c r="DL453" s="177">
        <f t="shared" si="1241"/>
        <v>7.4432292756478696E-2</v>
      </c>
      <c r="DM453" s="28">
        <f t="shared" si="1228"/>
        <v>1337600</v>
      </c>
      <c r="DN453" s="28">
        <f t="shared" si="1229"/>
        <v>254144</v>
      </c>
      <c r="DO453" s="30">
        <f t="shared" si="1230"/>
        <v>1591744</v>
      </c>
    </row>
    <row r="454" spans="1:119" ht="21" customHeight="1" x14ac:dyDescent="0.25">
      <c r="A454" s="66" t="s">
        <v>823</v>
      </c>
      <c r="B454" s="67" t="s">
        <v>668</v>
      </c>
      <c r="C454" s="68" t="s">
        <v>824</v>
      </c>
      <c r="D454" s="26">
        <v>1</v>
      </c>
      <c r="E454" s="27">
        <v>2200000</v>
      </c>
      <c r="F454" s="27">
        <v>2580000</v>
      </c>
      <c r="G454" s="148"/>
      <c r="H454" s="148"/>
      <c r="I454" s="143">
        <f t="shared" si="1199"/>
        <v>0.11242701960288204</v>
      </c>
      <c r="J454" s="27">
        <f t="shared" si="1232"/>
        <v>2390000</v>
      </c>
      <c r="K454" s="28">
        <f t="shared" si="1200"/>
        <v>454100</v>
      </c>
      <c r="L454" s="29">
        <f t="shared" si="1242"/>
        <v>2844100</v>
      </c>
      <c r="M454" s="26">
        <v>1</v>
      </c>
      <c r="N454" s="27">
        <v>2200000</v>
      </c>
      <c r="O454" s="27">
        <v>2640000</v>
      </c>
      <c r="P454" s="148"/>
      <c r="Q454" s="148"/>
      <c r="R454" s="143">
        <f t="shared" si="1201"/>
        <v>0.12856486930664499</v>
      </c>
      <c r="S454" s="27">
        <f t="shared" si="1202"/>
        <v>2420000</v>
      </c>
      <c r="T454" s="28">
        <f t="shared" si="1203"/>
        <v>459800</v>
      </c>
      <c r="U454" s="30">
        <f t="shared" si="1204"/>
        <v>2879800</v>
      </c>
      <c r="V454" s="26">
        <v>1</v>
      </c>
      <c r="W454" s="27">
        <v>2200000</v>
      </c>
      <c r="X454" s="27">
        <v>2464000</v>
      </c>
      <c r="Y454" s="145"/>
      <c r="Z454" s="145"/>
      <c r="AA454" s="143">
        <f t="shared" si="1109"/>
        <v>8.0049824285269536E-2</v>
      </c>
      <c r="AB454" s="27">
        <f t="shared" si="1205"/>
        <v>2332000</v>
      </c>
      <c r="AC454" s="28">
        <f t="shared" si="1206"/>
        <v>443080</v>
      </c>
      <c r="AD454" s="29">
        <f t="shared" si="1207"/>
        <v>2775080</v>
      </c>
      <c r="AE454" s="26">
        <v>1</v>
      </c>
      <c r="AF454" s="27">
        <v>2200000</v>
      </c>
      <c r="AG454" s="27">
        <v>2552000</v>
      </c>
      <c r="AH454" s="145"/>
      <c r="AI454" s="145"/>
      <c r="AJ454" s="143">
        <f t="shared" si="1233"/>
        <v>0.10475656017578482</v>
      </c>
      <c r="AK454" s="27">
        <f t="shared" si="1208"/>
        <v>2376000</v>
      </c>
      <c r="AL454" s="28">
        <f t="shared" si="1209"/>
        <v>451440</v>
      </c>
      <c r="AM454" s="30">
        <f t="shared" si="1210"/>
        <v>2827440</v>
      </c>
      <c r="AN454" s="26">
        <v>1</v>
      </c>
      <c r="AO454" s="27">
        <v>2200000</v>
      </c>
      <c r="AP454" s="27">
        <v>2640000</v>
      </c>
      <c r="AQ454" s="145"/>
      <c r="AR454" s="145"/>
      <c r="AS454" s="143">
        <f t="shared" si="1234"/>
        <v>0.12856486930664499</v>
      </c>
      <c r="AT454" s="27">
        <f t="shared" si="1211"/>
        <v>2420000</v>
      </c>
      <c r="AU454" s="28">
        <f t="shared" si="1212"/>
        <v>459800</v>
      </c>
      <c r="AV454" s="30">
        <f t="shared" si="1213"/>
        <v>2879800</v>
      </c>
      <c r="AW454" s="26">
        <v>1</v>
      </c>
      <c r="AX454" s="27">
        <v>2200000</v>
      </c>
      <c r="AY454" s="27">
        <v>3168000</v>
      </c>
      <c r="AZ454" s="145"/>
      <c r="BA454" s="145"/>
      <c r="BB454" s="143">
        <f t="shared" si="1235"/>
        <v>0.25502211780498435</v>
      </c>
      <c r="BC454" s="27">
        <f t="shared" si="1214"/>
        <v>2684000</v>
      </c>
      <c r="BD454" s="27">
        <f t="shared" si="1215"/>
        <v>509960</v>
      </c>
      <c r="BE454" s="27">
        <f t="shared" si="1216"/>
        <v>3193960</v>
      </c>
      <c r="BF454" s="26">
        <v>1</v>
      </c>
      <c r="BG454" s="27">
        <v>1760000</v>
      </c>
      <c r="BH454" s="27">
        <v>1936000</v>
      </c>
      <c r="BI454" s="145"/>
      <c r="BJ454" s="145"/>
      <c r="BK454" s="143">
        <f t="shared" si="1236"/>
        <v>6.7343502970147379E-2</v>
      </c>
      <c r="BL454" s="27">
        <f t="shared" si="1231"/>
        <v>1848000</v>
      </c>
      <c r="BM454" s="27">
        <f t="shared" si="1217"/>
        <v>351120</v>
      </c>
      <c r="BN454" s="28">
        <f t="shared" si="1218"/>
        <v>2199120</v>
      </c>
      <c r="BO454" s="26">
        <v>1</v>
      </c>
      <c r="BP454" s="27">
        <v>1760000</v>
      </c>
      <c r="BQ454" s="27">
        <v>1619200</v>
      </c>
      <c r="BR454" s="175"/>
      <c r="BS454" s="175"/>
      <c r="BT454" s="143">
        <f t="shared" si="1237"/>
        <v>5.892556509887896E-2</v>
      </c>
      <c r="BU454" s="27">
        <f t="shared" si="1219"/>
        <v>1689600</v>
      </c>
      <c r="BV454" s="28">
        <f t="shared" si="1220"/>
        <v>321024</v>
      </c>
      <c r="BW454" s="30">
        <f t="shared" si="1221"/>
        <v>2010624</v>
      </c>
      <c r="BX454" s="26">
        <v>1</v>
      </c>
      <c r="BY454" s="28">
        <v>1760000</v>
      </c>
      <c r="BZ454" s="28">
        <v>1619200</v>
      </c>
      <c r="CA454" s="156"/>
      <c r="CB454" s="156"/>
      <c r="CC454" s="177">
        <f t="shared" si="1238"/>
        <v>5.892556509887896E-2</v>
      </c>
      <c r="CD454" s="27">
        <f t="shared" si="1222"/>
        <v>1689600</v>
      </c>
      <c r="CE454" s="28">
        <f t="shared" si="1223"/>
        <v>321024</v>
      </c>
      <c r="CF454" s="29">
        <f t="shared" si="1224"/>
        <v>2010624</v>
      </c>
      <c r="CG454" s="26">
        <v>1</v>
      </c>
      <c r="CH454" s="27">
        <v>1408000</v>
      </c>
      <c r="CI454" s="27">
        <v>1267200</v>
      </c>
      <c r="CJ454" s="148"/>
      <c r="CK454" s="148"/>
      <c r="CL454" s="143">
        <f t="shared" si="1192"/>
        <v>7.4432292756478696E-2</v>
      </c>
      <c r="CM454" s="27">
        <f t="shared" si="1193"/>
        <v>1337600</v>
      </c>
      <c r="CN454" s="27">
        <f t="shared" si="1194"/>
        <v>254144</v>
      </c>
      <c r="CO454" s="28">
        <f t="shared" si="1195"/>
        <v>1591744</v>
      </c>
      <c r="CP454" s="26">
        <v>1</v>
      </c>
      <c r="CQ454" s="27">
        <v>1408000</v>
      </c>
      <c r="CR454" s="27">
        <v>1267200</v>
      </c>
      <c r="CS454" s="148"/>
      <c r="CT454" s="148"/>
      <c r="CU454" s="143">
        <f t="shared" si="1239"/>
        <v>7.4432292756478696E-2</v>
      </c>
      <c r="CV454" s="27">
        <f t="shared" si="1196"/>
        <v>1337600</v>
      </c>
      <c r="CW454" s="28">
        <f t="shared" si="1197"/>
        <v>254144</v>
      </c>
      <c r="CX454" s="29">
        <f t="shared" si="1198"/>
        <v>1591744</v>
      </c>
      <c r="CY454" s="26">
        <v>1</v>
      </c>
      <c r="CZ454" s="27">
        <v>1408000</v>
      </c>
      <c r="DA454" s="27">
        <v>1126400</v>
      </c>
      <c r="DB454" s="133"/>
      <c r="DC454" s="133"/>
      <c r="DD454" s="143">
        <f t="shared" si="1240"/>
        <v>0.15713484026367724</v>
      </c>
      <c r="DE454" s="27">
        <f t="shared" si="1225"/>
        <v>1267200</v>
      </c>
      <c r="DF454" s="27">
        <f t="shared" si="1226"/>
        <v>240768</v>
      </c>
      <c r="DG454" s="28">
        <f t="shared" si="1227"/>
        <v>1507968</v>
      </c>
      <c r="DH454" s="26">
        <v>1</v>
      </c>
      <c r="DI454" s="28">
        <v>1408000</v>
      </c>
      <c r="DJ454" s="28">
        <v>1267200</v>
      </c>
      <c r="DK454" s="182"/>
      <c r="DL454" s="177">
        <f t="shared" si="1241"/>
        <v>7.4432292756478696E-2</v>
      </c>
      <c r="DM454" s="28">
        <f t="shared" si="1228"/>
        <v>1337600</v>
      </c>
      <c r="DN454" s="28">
        <f t="shared" si="1229"/>
        <v>254144</v>
      </c>
      <c r="DO454" s="30">
        <f t="shared" si="1230"/>
        <v>1591744</v>
      </c>
    </row>
    <row r="455" spans="1:119" ht="21" customHeight="1" x14ac:dyDescent="0.25">
      <c r="A455" s="66" t="s">
        <v>825</v>
      </c>
      <c r="B455" s="67" t="s">
        <v>668</v>
      </c>
      <c r="C455" s="68" t="s">
        <v>826</v>
      </c>
      <c r="D455" s="26">
        <v>1</v>
      </c>
      <c r="E455" s="27">
        <v>2200000</v>
      </c>
      <c r="F455" s="27">
        <v>2580000</v>
      </c>
      <c r="G455" s="148"/>
      <c r="H455" s="148"/>
      <c r="I455" s="143">
        <f t="shared" si="1199"/>
        <v>0.11242701960288204</v>
      </c>
      <c r="J455" s="27">
        <f t="shared" si="1232"/>
        <v>2390000</v>
      </c>
      <c r="K455" s="28">
        <f t="shared" si="1200"/>
        <v>454100</v>
      </c>
      <c r="L455" s="29">
        <f t="shared" si="1242"/>
        <v>2844100</v>
      </c>
      <c r="M455" s="26">
        <v>1</v>
      </c>
      <c r="N455" s="27">
        <v>2200000</v>
      </c>
      <c r="O455" s="27">
        <v>2640000</v>
      </c>
      <c r="P455" s="148"/>
      <c r="Q455" s="148"/>
      <c r="R455" s="143">
        <f t="shared" si="1201"/>
        <v>0.12856486930664499</v>
      </c>
      <c r="S455" s="27">
        <f t="shared" si="1202"/>
        <v>2420000</v>
      </c>
      <c r="T455" s="28">
        <f t="shared" si="1203"/>
        <v>459800</v>
      </c>
      <c r="U455" s="30">
        <f t="shared" si="1204"/>
        <v>2879800</v>
      </c>
      <c r="V455" s="26">
        <v>1</v>
      </c>
      <c r="W455" s="27">
        <v>2200000</v>
      </c>
      <c r="X455" s="27">
        <v>2464000</v>
      </c>
      <c r="Y455" s="145"/>
      <c r="Z455" s="145"/>
      <c r="AA455" s="143">
        <f t="shared" si="1109"/>
        <v>8.0049824285269536E-2</v>
      </c>
      <c r="AB455" s="27">
        <f t="shared" si="1205"/>
        <v>2332000</v>
      </c>
      <c r="AC455" s="28">
        <f t="shared" si="1206"/>
        <v>443080</v>
      </c>
      <c r="AD455" s="29">
        <f t="shared" si="1207"/>
        <v>2775080</v>
      </c>
      <c r="AE455" s="26">
        <v>1</v>
      </c>
      <c r="AF455" s="27">
        <v>2200000</v>
      </c>
      <c r="AG455" s="27">
        <v>2552000</v>
      </c>
      <c r="AH455" s="145"/>
      <c r="AI455" s="145"/>
      <c r="AJ455" s="143">
        <f t="shared" si="1233"/>
        <v>0.10475656017578482</v>
      </c>
      <c r="AK455" s="27">
        <f t="shared" si="1208"/>
        <v>2376000</v>
      </c>
      <c r="AL455" s="28">
        <f t="shared" si="1209"/>
        <v>451440</v>
      </c>
      <c r="AM455" s="30">
        <f t="shared" si="1210"/>
        <v>2827440</v>
      </c>
      <c r="AN455" s="26">
        <v>1</v>
      </c>
      <c r="AO455" s="27">
        <v>2200000</v>
      </c>
      <c r="AP455" s="27">
        <v>2640000</v>
      </c>
      <c r="AQ455" s="145"/>
      <c r="AR455" s="145"/>
      <c r="AS455" s="143">
        <f t="shared" si="1234"/>
        <v>0.12856486930664499</v>
      </c>
      <c r="AT455" s="27">
        <f t="shared" si="1211"/>
        <v>2420000</v>
      </c>
      <c r="AU455" s="28">
        <f t="shared" si="1212"/>
        <v>459800</v>
      </c>
      <c r="AV455" s="30">
        <f t="shared" si="1213"/>
        <v>2879800</v>
      </c>
      <c r="AW455" s="26">
        <v>1</v>
      </c>
      <c r="AX455" s="27">
        <v>2200000</v>
      </c>
      <c r="AY455" s="27">
        <v>3168000</v>
      </c>
      <c r="AZ455" s="145"/>
      <c r="BA455" s="145"/>
      <c r="BB455" s="143">
        <f t="shared" si="1235"/>
        <v>0.25502211780498435</v>
      </c>
      <c r="BC455" s="27">
        <f t="shared" si="1214"/>
        <v>2684000</v>
      </c>
      <c r="BD455" s="27">
        <f t="shared" si="1215"/>
        <v>509960</v>
      </c>
      <c r="BE455" s="27">
        <f t="shared" si="1216"/>
        <v>3193960</v>
      </c>
      <c r="BF455" s="26">
        <v>1</v>
      </c>
      <c r="BG455" s="27">
        <v>1760000</v>
      </c>
      <c r="BH455" s="27">
        <v>1936000</v>
      </c>
      <c r="BI455" s="145"/>
      <c r="BJ455" s="145"/>
      <c r="BK455" s="143">
        <f t="shared" si="1236"/>
        <v>6.7343502970147379E-2</v>
      </c>
      <c r="BL455" s="27">
        <f t="shared" si="1231"/>
        <v>1848000</v>
      </c>
      <c r="BM455" s="27">
        <f t="shared" si="1217"/>
        <v>351120</v>
      </c>
      <c r="BN455" s="28">
        <f t="shared" si="1218"/>
        <v>2199120</v>
      </c>
      <c r="BO455" s="26">
        <v>1</v>
      </c>
      <c r="BP455" s="27">
        <v>1760000</v>
      </c>
      <c r="BQ455" s="27">
        <v>1619200</v>
      </c>
      <c r="BR455" s="175"/>
      <c r="BS455" s="175"/>
      <c r="BT455" s="143">
        <f t="shared" si="1237"/>
        <v>5.892556509887896E-2</v>
      </c>
      <c r="BU455" s="27">
        <f t="shared" si="1219"/>
        <v>1689600</v>
      </c>
      <c r="BV455" s="28">
        <f t="shared" si="1220"/>
        <v>321024</v>
      </c>
      <c r="BW455" s="30">
        <f t="shared" si="1221"/>
        <v>2010624</v>
      </c>
      <c r="BX455" s="26">
        <v>1</v>
      </c>
      <c r="BY455" s="28">
        <v>1760000</v>
      </c>
      <c r="BZ455" s="28">
        <v>1619200</v>
      </c>
      <c r="CA455" s="156"/>
      <c r="CB455" s="156"/>
      <c r="CC455" s="177">
        <f t="shared" si="1238"/>
        <v>5.892556509887896E-2</v>
      </c>
      <c r="CD455" s="27">
        <f t="shared" si="1222"/>
        <v>1689600</v>
      </c>
      <c r="CE455" s="28">
        <f t="shared" si="1223"/>
        <v>321024</v>
      </c>
      <c r="CF455" s="29">
        <f t="shared" si="1224"/>
        <v>2010624</v>
      </c>
      <c r="CG455" s="26">
        <v>1</v>
      </c>
      <c r="CH455" s="27">
        <v>1408000</v>
      </c>
      <c r="CI455" s="27">
        <v>1267200</v>
      </c>
      <c r="CJ455" s="148"/>
      <c r="CK455" s="148"/>
      <c r="CL455" s="143">
        <f t="shared" si="1192"/>
        <v>7.4432292756478696E-2</v>
      </c>
      <c r="CM455" s="27">
        <f t="shared" si="1193"/>
        <v>1337600</v>
      </c>
      <c r="CN455" s="27">
        <f t="shared" si="1194"/>
        <v>254144</v>
      </c>
      <c r="CO455" s="28">
        <f t="shared" si="1195"/>
        <v>1591744</v>
      </c>
      <c r="CP455" s="26">
        <v>1</v>
      </c>
      <c r="CQ455" s="27">
        <v>1408000</v>
      </c>
      <c r="CR455" s="27">
        <v>1267200</v>
      </c>
      <c r="CS455" s="148"/>
      <c r="CT455" s="148"/>
      <c r="CU455" s="143">
        <f t="shared" si="1239"/>
        <v>7.4432292756478696E-2</v>
      </c>
      <c r="CV455" s="27">
        <f t="shared" si="1196"/>
        <v>1337600</v>
      </c>
      <c r="CW455" s="28">
        <f t="shared" si="1197"/>
        <v>254144</v>
      </c>
      <c r="CX455" s="29">
        <f t="shared" si="1198"/>
        <v>1591744</v>
      </c>
      <c r="CY455" s="26">
        <v>1</v>
      </c>
      <c r="CZ455" s="27">
        <v>1408000</v>
      </c>
      <c r="DA455" s="27">
        <v>1126400</v>
      </c>
      <c r="DB455" s="133"/>
      <c r="DC455" s="133"/>
      <c r="DD455" s="143">
        <f t="shared" si="1240"/>
        <v>0.15713484026367724</v>
      </c>
      <c r="DE455" s="27">
        <f t="shared" si="1225"/>
        <v>1267200</v>
      </c>
      <c r="DF455" s="27">
        <f t="shared" si="1226"/>
        <v>240768</v>
      </c>
      <c r="DG455" s="28">
        <f t="shared" si="1227"/>
        <v>1507968</v>
      </c>
      <c r="DH455" s="26">
        <v>1</v>
      </c>
      <c r="DI455" s="28">
        <v>1408000</v>
      </c>
      <c r="DJ455" s="28">
        <v>1267200</v>
      </c>
      <c r="DK455" s="182"/>
      <c r="DL455" s="177">
        <f t="shared" si="1241"/>
        <v>7.4432292756478696E-2</v>
      </c>
      <c r="DM455" s="28">
        <f t="shared" si="1228"/>
        <v>1337600</v>
      </c>
      <c r="DN455" s="28">
        <f t="shared" si="1229"/>
        <v>254144</v>
      </c>
      <c r="DO455" s="30">
        <f t="shared" si="1230"/>
        <v>1591744</v>
      </c>
    </row>
    <row r="456" spans="1:119" ht="21" customHeight="1" x14ac:dyDescent="0.25">
      <c r="A456" s="66" t="s">
        <v>827</v>
      </c>
      <c r="B456" s="67" t="s">
        <v>668</v>
      </c>
      <c r="C456" s="68" t="s">
        <v>828</v>
      </c>
      <c r="D456" s="26">
        <v>1</v>
      </c>
      <c r="E456" s="27">
        <v>2200000</v>
      </c>
      <c r="F456" s="27">
        <v>2580000</v>
      </c>
      <c r="G456" s="148"/>
      <c r="H456" s="148"/>
      <c r="I456" s="143">
        <f t="shared" si="1199"/>
        <v>0.11242701960288204</v>
      </c>
      <c r="J456" s="27">
        <f t="shared" si="1232"/>
        <v>2390000</v>
      </c>
      <c r="K456" s="28">
        <f t="shared" si="1200"/>
        <v>454100</v>
      </c>
      <c r="L456" s="29">
        <f t="shared" si="1242"/>
        <v>2844100</v>
      </c>
      <c r="M456" s="26">
        <v>1</v>
      </c>
      <c r="N456" s="27">
        <v>2200000</v>
      </c>
      <c r="O456" s="27">
        <v>2640000</v>
      </c>
      <c r="P456" s="148"/>
      <c r="Q456" s="148"/>
      <c r="R456" s="143">
        <f t="shared" si="1201"/>
        <v>0.12856486930664499</v>
      </c>
      <c r="S456" s="27">
        <f t="shared" si="1202"/>
        <v>2420000</v>
      </c>
      <c r="T456" s="28">
        <f t="shared" si="1203"/>
        <v>459800</v>
      </c>
      <c r="U456" s="30">
        <f t="shared" si="1204"/>
        <v>2879800</v>
      </c>
      <c r="V456" s="26">
        <v>1</v>
      </c>
      <c r="W456" s="27">
        <v>2200000</v>
      </c>
      <c r="X456" s="27">
        <v>2464000</v>
      </c>
      <c r="Y456" s="145"/>
      <c r="Z456" s="145"/>
      <c r="AA456" s="143">
        <f t="shared" si="1109"/>
        <v>8.0049824285269536E-2</v>
      </c>
      <c r="AB456" s="27">
        <f t="shared" si="1205"/>
        <v>2332000</v>
      </c>
      <c r="AC456" s="28">
        <f t="shared" si="1206"/>
        <v>443080</v>
      </c>
      <c r="AD456" s="29">
        <f t="shared" si="1207"/>
        <v>2775080</v>
      </c>
      <c r="AE456" s="26">
        <v>1</v>
      </c>
      <c r="AF456" s="27">
        <v>2200000</v>
      </c>
      <c r="AG456" s="27">
        <v>2552000</v>
      </c>
      <c r="AH456" s="145"/>
      <c r="AI456" s="145"/>
      <c r="AJ456" s="143">
        <f t="shared" si="1233"/>
        <v>0.10475656017578482</v>
      </c>
      <c r="AK456" s="27">
        <f t="shared" si="1208"/>
        <v>2376000</v>
      </c>
      <c r="AL456" s="28">
        <f t="shared" si="1209"/>
        <v>451440</v>
      </c>
      <c r="AM456" s="30">
        <f t="shared" si="1210"/>
        <v>2827440</v>
      </c>
      <c r="AN456" s="26">
        <v>1</v>
      </c>
      <c r="AO456" s="27">
        <v>2200000</v>
      </c>
      <c r="AP456" s="27">
        <v>2640000</v>
      </c>
      <c r="AQ456" s="145"/>
      <c r="AR456" s="145"/>
      <c r="AS456" s="143">
        <f t="shared" si="1234"/>
        <v>0.12856486930664499</v>
      </c>
      <c r="AT456" s="27">
        <f t="shared" si="1211"/>
        <v>2420000</v>
      </c>
      <c r="AU456" s="28">
        <f t="shared" si="1212"/>
        <v>459800</v>
      </c>
      <c r="AV456" s="30">
        <f t="shared" si="1213"/>
        <v>2879800</v>
      </c>
      <c r="AW456" s="26">
        <v>1</v>
      </c>
      <c r="AX456" s="27">
        <v>2200000</v>
      </c>
      <c r="AY456" s="27">
        <v>3168000</v>
      </c>
      <c r="AZ456" s="145"/>
      <c r="BA456" s="145"/>
      <c r="BB456" s="143">
        <f t="shared" si="1235"/>
        <v>0.25502211780498435</v>
      </c>
      <c r="BC456" s="27">
        <f t="shared" si="1214"/>
        <v>2684000</v>
      </c>
      <c r="BD456" s="27">
        <f t="shared" si="1215"/>
        <v>509960</v>
      </c>
      <c r="BE456" s="27">
        <f t="shared" si="1216"/>
        <v>3193960</v>
      </c>
      <c r="BF456" s="26">
        <v>1</v>
      </c>
      <c r="BG456" s="27">
        <v>1760000</v>
      </c>
      <c r="BH456" s="27">
        <v>1936000</v>
      </c>
      <c r="BI456" s="145"/>
      <c r="BJ456" s="145"/>
      <c r="BK456" s="143">
        <f t="shared" si="1236"/>
        <v>6.7343502970147379E-2</v>
      </c>
      <c r="BL456" s="27">
        <f t="shared" si="1231"/>
        <v>1848000</v>
      </c>
      <c r="BM456" s="27">
        <f t="shared" si="1217"/>
        <v>351120</v>
      </c>
      <c r="BN456" s="28">
        <f t="shared" si="1218"/>
        <v>2199120</v>
      </c>
      <c r="BO456" s="26">
        <v>1</v>
      </c>
      <c r="BP456" s="27">
        <v>1760000</v>
      </c>
      <c r="BQ456" s="27">
        <v>1619200</v>
      </c>
      <c r="BR456" s="175"/>
      <c r="BS456" s="175"/>
      <c r="BT456" s="143">
        <f t="shared" si="1237"/>
        <v>5.892556509887896E-2</v>
      </c>
      <c r="BU456" s="27">
        <f t="shared" si="1219"/>
        <v>1689600</v>
      </c>
      <c r="BV456" s="28">
        <f t="shared" si="1220"/>
        <v>321024</v>
      </c>
      <c r="BW456" s="30">
        <f t="shared" si="1221"/>
        <v>2010624</v>
      </c>
      <c r="BX456" s="26">
        <v>1</v>
      </c>
      <c r="BY456" s="28">
        <v>1760000</v>
      </c>
      <c r="BZ456" s="28">
        <v>1619200</v>
      </c>
      <c r="CA456" s="156"/>
      <c r="CB456" s="156"/>
      <c r="CC456" s="177">
        <f t="shared" si="1238"/>
        <v>5.892556509887896E-2</v>
      </c>
      <c r="CD456" s="27">
        <f t="shared" si="1222"/>
        <v>1689600</v>
      </c>
      <c r="CE456" s="28">
        <f t="shared" si="1223"/>
        <v>321024</v>
      </c>
      <c r="CF456" s="29">
        <f t="shared" si="1224"/>
        <v>2010624</v>
      </c>
      <c r="CG456" s="26">
        <v>1</v>
      </c>
      <c r="CH456" s="27">
        <v>1408000</v>
      </c>
      <c r="CI456" s="27">
        <v>1267200</v>
      </c>
      <c r="CJ456" s="148"/>
      <c r="CK456" s="148"/>
      <c r="CL456" s="143">
        <f t="shared" si="1192"/>
        <v>7.4432292756478696E-2</v>
      </c>
      <c r="CM456" s="27">
        <f t="shared" si="1193"/>
        <v>1337600</v>
      </c>
      <c r="CN456" s="27">
        <f t="shared" si="1194"/>
        <v>254144</v>
      </c>
      <c r="CO456" s="28">
        <f t="shared" si="1195"/>
        <v>1591744</v>
      </c>
      <c r="CP456" s="26">
        <v>1</v>
      </c>
      <c r="CQ456" s="27">
        <v>1408000</v>
      </c>
      <c r="CR456" s="27">
        <v>1267200</v>
      </c>
      <c r="CS456" s="148"/>
      <c r="CT456" s="148"/>
      <c r="CU456" s="143">
        <f t="shared" si="1239"/>
        <v>7.4432292756478696E-2</v>
      </c>
      <c r="CV456" s="27">
        <f t="shared" si="1196"/>
        <v>1337600</v>
      </c>
      <c r="CW456" s="28">
        <f t="shared" si="1197"/>
        <v>254144</v>
      </c>
      <c r="CX456" s="29">
        <f t="shared" si="1198"/>
        <v>1591744</v>
      </c>
      <c r="CY456" s="26">
        <v>1</v>
      </c>
      <c r="CZ456" s="27">
        <v>1408000</v>
      </c>
      <c r="DA456" s="27">
        <v>1126400</v>
      </c>
      <c r="DB456" s="133"/>
      <c r="DC456" s="133"/>
      <c r="DD456" s="143">
        <f t="shared" si="1240"/>
        <v>0.15713484026367724</v>
      </c>
      <c r="DE456" s="27">
        <f t="shared" si="1225"/>
        <v>1267200</v>
      </c>
      <c r="DF456" s="27">
        <f t="shared" si="1226"/>
        <v>240768</v>
      </c>
      <c r="DG456" s="28">
        <f t="shared" si="1227"/>
        <v>1507968</v>
      </c>
      <c r="DH456" s="26">
        <v>1</v>
      </c>
      <c r="DI456" s="28">
        <v>1408000</v>
      </c>
      <c r="DJ456" s="28">
        <v>1267200</v>
      </c>
      <c r="DK456" s="182"/>
      <c r="DL456" s="177">
        <f t="shared" si="1241"/>
        <v>7.4432292756478696E-2</v>
      </c>
      <c r="DM456" s="28">
        <f t="shared" si="1228"/>
        <v>1337600</v>
      </c>
      <c r="DN456" s="28">
        <f t="shared" si="1229"/>
        <v>254144</v>
      </c>
      <c r="DO456" s="30">
        <f t="shared" si="1230"/>
        <v>1591744</v>
      </c>
    </row>
    <row r="457" spans="1:119" ht="21" customHeight="1" x14ac:dyDescent="0.25">
      <c r="A457" s="66" t="s">
        <v>829</v>
      </c>
      <c r="B457" s="67" t="s">
        <v>668</v>
      </c>
      <c r="C457" s="68" t="s">
        <v>830</v>
      </c>
      <c r="D457" s="26">
        <v>1</v>
      </c>
      <c r="E457" s="27">
        <v>2200000</v>
      </c>
      <c r="F457" s="27">
        <v>2580000</v>
      </c>
      <c r="G457" s="148"/>
      <c r="H457" s="148"/>
      <c r="I457" s="143">
        <f t="shared" si="1199"/>
        <v>0.11242701960288204</v>
      </c>
      <c r="J457" s="27">
        <f t="shared" si="1232"/>
        <v>2390000</v>
      </c>
      <c r="K457" s="28">
        <f t="shared" si="1200"/>
        <v>454100</v>
      </c>
      <c r="L457" s="29">
        <f t="shared" si="1242"/>
        <v>2844100</v>
      </c>
      <c r="M457" s="26">
        <v>1</v>
      </c>
      <c r="N457" s="27">
        <v>2200000</v>
      </c>
      <c r="O457" s="27">
        <v>2640000</v>
      </c>
      <c r="P457" s="148"/>
      <c r="Q457" s="148"/>
      <c r="R457" s="143">
        <f t="shared" si="1201"/>
        <v>0.12856486930664499</v>
      </c>
      <c r="S457" s="27">
        <f t="shared" si="1202"/>
        <v>2420000</v>
      </c>
      <c r="T457" s="28">
        <f t="shared" si="1203"/>
        <v>459800</v>
      </c>
      <c r="U457" s="30">
        <f t="shared" si="1204"/>
        <v>2879800</v>
      </c>
      <c r="V457" s="26">
        <v>1</v>
      </c>
      <c r="W457" s="27">
        <v>2200000</v>
      </c>
      <c r="X457" s="27">
        <v>2464000</v>
      </c>
      <c r="Y457" s="145"/>
      <c r="Z457" s="145"/>
      <c r="AA457" s="143">
        <f t="shared" si="1109"/>
        <v>8.0049824285269536E-2</v>
      </c>
      <c r="AB457" s="27">
        <f t="shared" si="1205"/>
        <v>2332000</v>
      </c>
      <c r="AC457" s="28">
        <f t="shared" si="1206"/>
        <v>443080</v>
      </c>
      <c r="AD457" s="29">
        <f t="shared" si="1207"/>
        <v>2775080</v>
      </c>
      <c r="AE457" s="26">
        <v>1</v>
      </c>
      <c r="AF457" s="27">
        <v>2200000</v>
      </c>
      <c r="AG457" s="27">
        <v>2552000</v>
      </c>
      <c r="AH457" s="145"/>
      <c r="AI457" s="145"/>
      <c r="AJ457" s="143">
        <f t="shared" si="1233"/>
        <v>0.10475656017578482</v>
      </c>
      <c r="AK457" s="27">
        <f t="shared" si="1208"/>
        <v>2376000</v>
      </c>
      <c r="AL457" s="28">
        <f t="shared" si="1209"/>
        <v>451440</v>
      </c>
      <c r="AM457" s="30">
        <f t="shared" si="1210"/>
        <v>2827440</v>
      </c>
      <c r="AN457" s="26">
        <v>1</v>
      </c>
      <c r="AO457" s="27">
        <v>2200000</v>
      </c>
      <c r="AP457" s="27">
        <v>2640000</v>
      </c>
      <c r="AQ457" s="145"/>
      <c r="AR457" s="145"/>
      <c r="AS457" s="143">
        <f t="shared" si="1234"/>
        <v>0.12856486930664499</v>
      </c>
      <c r="AT457" s="27">
        <f t="shared" si="1211"/>
        <v>2420000</v>
      </c>
      <c r="AU457" s="28">
        <f t="shared" si="1212"/>
        <v>459800</v>
      </c>
      <c r="AV457" s="30">
        <f t="shared" si="1213"/>
        <v>2879800</v>
      </c>
      <c r="AW457" s="26">
        <v>1</v>
      </c>
      <c r="AX457" s="27">
        <v>2200000</v>
      </c>
      <c r="AY457" s="27">
        <v>3168000</v>
      </c>
      <c r="AZ457" s="145"/>
      <c r="BA457" s="145"/>
      <c r="BB457" s="143">
        <f t="shared" si="1235"/>
        <v>0.25502211780498435</v>
      </c>
      <c r="BC457" s="27">
        <f t="shared" si="1214"/>
        <v>2684000</v>
      </c>
      <c r="BD457" s="27">
        <f t="shared" si="1215"/>
        <v>509960</v>
      </c>
      <c r="BE457" s="27">
        <f t="shared" si="1216"/>
        <v>3193960</v>
      </c>
      <c r="BF457" s="26">
        <v>1</v>
      </c>
      <c r="BG457" s="27">
        <v>1760000</v>
      </c>
      <c r="BH457" s="27">
        <v>1936000</v>
      </c>
      <c r="BI457" s="145"/>
      <c r="BJ457" s="145"/>
      <c r="BK457" s="143">
        <f t="shared" si="1236"/>
        <v>6.7343502970147379E-2</v>
      </c>
      <c r="BL457" s="27">
        <f t="shared" si="1231"/>
        <v>1848000</v>
      </c>
      <c r="BM457" s="27">
        <f t="shared" si="1217"/>
        <v>351120</v>
      </c>
      <c r="BN457" s="28">
        <f t="shared" si="1218"/>
        <v>2199120</v>
      </c>
      <c r="BO457" s="26">
        <v>1</v>
      </c>
      <c r="BP457" s="27">
        <v>1760000</v>
      </c>
      <c r="BQ457" s="27">
        <v>1619200</v>
      </c>
      <c r="BR457" s="175"/>
      <c r="BS457" s="175"/>
      <c r="BT457" s="143">
        <f t="shared" si="1237"/>
        <v>5.892556509887896E-2</v>
      </c>
      <c r="BU457" s="27">
        <f t="shared" si="1219"/>
        <v>1689600</v>
      </c>
      <c r="BV457" s="28">
        <f t="shared" si="1220"/>
        <v>321024</v>
      </c>
      <c r="BW457" s="30">
        <f t="shared" si="1221"/>
        <v>2010624</v>
      </c>
      <c r="BX457" s="26">
        <v>1</v>
      </c>
      <c r="BY457" s="28">
        <v>1760000</v>
      </c>
      <c r="BZ457" s="28">
        <v>1619200</v>
      </c>
      <c r="CA457" s="156"/>
      <c r="CB457" s="156"/>
      <c r="CC457" s="177">
        <f t="shared" si="1238"/>
        <v>5.892556509887896E-2</v>
      </c>
      <c r="CD457" s="27">
        <f t="shared" si="1222"/>
        <v>1689600</v>
      </c>
      <c r="CE457" s="28">
        <f t="shared" si="1223"/>
        <v>321024</v>
      </c>
      <c r="CF457" s="29">
        <f t="shared" si="1224"/>
        <v>2010624</v>
      </c>
      <c r="CG457" s="26">
        <v>1</v>
      </c>
      <c r="CH457" s="27">
        <v>1408000</v>
      </c>
      <c r="CI457" s="27">
        <v>1267200</v>
      </c>
      <c r="CJ457" s="148"/>
      <c r="CK457" s="148"/>
      <c r="CL457" s="143">
        <f t="shared" si="1192"/>
        <v>7.4432292756478696E-2</v>
      </c>
      <c r="CM457" s="27">
        <f t="shared" si="1193"/>
        <v>1337600</v>
      </c>
      <c r="CN457" s="27">
        <f t="shared" si="1194"/>
        <v>254144</v>
      </c>
      <c r="CO457" s="28">
        <f t="shared" si="1195"/>
        <v>1591744</v>
      </c>
      <c r="CP457" s="26">
        <v>1</v>
      </c>
      <c r="CQ457" s="27">
        <v>1408000</v>
      </c>
      <c r="CR457" s="27">
        <v>1267200</v>
      </c>
      <c r="CS457" s="148"/>
      <c r="CT457" s="148"/>
      <c r="CU457" s="143">
        <f t="shared" si="1239"/>
        <v>7.4432292756478696E-2</v>
      </c>
      <c r="CV457" s="27">
        <f t="shared" si="1196"/>
        <v>1337600</v>
      </c>
      <c r="CW457" s="28">
        <f t="shared" si="1197"/>
        <v>254144</v>
      </c>
      <c r="CX457" s="29">
        <f t="shared" si="1198"/>
        <v>1591744</v>
      </c>
      <c r="CY457" s="26">
        <v>1</v>
      </c>
      <c r="CZ457" s="27">
        <v>1408000</v>
      </c>
      <c r="DA457" s="27">
        <v>1126400</v>
      </c>
      <c r="DB457" s="133"/>
      <c r="DC457" s="133"/>
      <c r="DD457" s="143">
        <f t="shared" si="1240"/>
        <v>0.15713484026367724</v>
      </c>
      <c r="DE457" s="27">
        <f t="shared" si="1225"/>
        <v>1267200</v>
      </c>
      <c r="DF457" s="27">
        <f t="shared" si="1226"/>
        <v>240768</v>
      </c>
      <c r="DG457" s="28">
        <f t="shared" si="1227"/>
        <v>1507968</v>
      </c>
      <c r="DH457" s="26">
        <v>1</v>
      </c>
      <c r="DI457" s="28">
        <v>1408000</v>
      </c>
      <c r="DJ457" s="28">
        <v>1267200</v>
      </c>
      <c r="DK457" s="182"/>
      <c r="DL457" s="177">
        <f t="shared" si="1241"/>
        <v>7.4432292756478696E-2</v>
      </c>
      <c r="DM457" s="28">
        <f t="shared" si="1228"/>
        <v>1337600</v>
      </c>
      <c r="DN457" s="28">
        <f t="shared" si="1229"/>
        <v>254144</v>
      </c>
      <c r="DO457" s="30">
        <f t="shared" si="1230"/>
        <v>1591744</v>
      </c>
    </row>
    <row r="458" spans="1:119" ht="21" customHeight="1" x14ac:dyDescent="0.25">
      <c r="A458" s="66" t="s">
        <v>831</v>
      </c>
      <c r="B458" s="67" t="s">
        <v>668</v>
      </c>
      <c r="C458" s="68" t="s">
        <v>832</v>
      </c>
      <c r="D458" s="26">
        <v>1</v>
      </c>
      <c r="E458" s="27">
        <v>2200000</v>
      </c>
      <c r="F458" s="27">
        <v>2580000</v>
      </c>
      <c r="G458" s="148"/>
      <c r="H458" s="148"/>
      <c r="I458" s="143">
        <f t="shared" si="1199"/>
        <v>0.11242701960288204</v>
      </c>
      <c r="J458" s="27">
        <f t="shared" si="1232"/>
        <v>2390000</v>
      </c>
      <c r="K458" s="28">
        <f t="shared" si="1200"/>
        <v>454100</v>
      </c>
      <c r="L458" s="29">
        <f t="shared" si="1242"/>
        <v>2844100</v>
      </c>
      <c r="M458" s="26">
        <v>1</v>
      </c>
      <c r="N458" s="27">
        <v>2200000</v>
      </c>
      <c r="O458" s="27">
        <v>2640000</v>
      </c>
      <c r="P458" s="148"/>
      <c r="Q458" s="148"/>
      <c r="R458" s="143">
        <f t="shared" si="1201"/>
        <v>0.12856486930664499</v>
      </c>
      <c r="S458" s="27">
        <f t="shared" si="1202"/>
        <v>2420000</v>
      </c>
      <c r="T458" s="28">
        <f t="shared" si="1203"/>
        <v>459800</v>
      </c>
      <c r="U458" s="30">
        <f t="shared" si="1204"/>
        <v>2879800</v>
      </c>
      <c r="V458" s="26">
        <v>1</v>
      </c>
      <c r="W458" s="27">
        <v>2200000</v>
      </c>
      <c r="X458" s="27">
        <v>2464000</v>
      </c>
      <c r="Y458" s="145"/>
      <c r="Z458" s="145"/>
      <c r="AA458" s="143">
        <f t="shared" si="1109"/>
        <v>8.0049824285269536E-2</v>
      </c>
      <c r="AB458" s="27">
        <f t="shared" si="1205"/>
        <v>2332000</v>
      </c>
      <c r="AC458" s="28">
        <f t="shared" si="1206"/>
        <v>443080</v>
      </c>
      <c r="AD458" s="29">
        <f t="shared" si="1207"/>
        <v>2775080</v>
      </c>
      <c r="AE458" s="26">
        <v>1</v>
      </c>
      <c r="AF458" s="27">
        <v>2200000</v>
      </c>
      <c r="AG458" s="27">
        <v>2552000</v>
      </c>
      <c r="AH458" s="145"/>
      <c r="AI458" s="145"/>
      <c r="AJ458" s="143">
        <f t="shared" si="1233"/>
        <v>0.10475656017578482</v>
      </c>
      <c r="AK458" s="27">
        <f t="shared" si="1208"/>
        <v>2376000</v>
      </c>
      <c r="AL458" s="28">
        <f t="shared" si="1209"/>
        <v>451440</v>
      </c>
      <c r="AM458" s="30">
        <f t="shared" si="1210"/>
        <v>2827440</v>
      </c>
      <c r="AN458" s="26">
        <v>1</v>
      </c>
      <c r="AO458" s="27">
        <v>2200000</v>
      </c>
      <c r="AP458" s="27">
        <v>2640000</v>
      </c>
      <c r="AQ458" s="145"/>
      <c r="AR458" s="145"/>
      <c r="AS458" s="143">
        <f t="shared" si="1234"/>
        <v>0.12856486930664499</v>
      </c>
      <c r="AT458" s="27">
        <f t="shared" si="1211"/>
        <v>2420000</v>
      </c>
      <c r="AU458" s="28">
        <f t="shared" si="1212"/>
        <v>459800</v>
      </c>
      <c r="AV458" s="30">
        <f t="shared" si="1213"/>
        <v>2879800</v>
      </c>
      <c r="AW458" s="26">
        <v>1</v>
      </c>
      <c r="AX458" s="27">
        <v>2200000</v>
      </c>
      <c r="AY458" s="27">
        <v>3168000</v>
      </c>
      <c r="AZ458" s="145"/>
      <c r="BA458" s="145"/>
      <c r="BB458" s="143">
        <f t="shared" si="1235"/>
        <v>0.25502211780498435</v>
      </c>
      <c r="BC458" s="27">
        <f t="shared" si="1214"/>
        <v>2684000</v>
      </c>
      <c r="BD458" s="27">
        <f t="shared" si="1215"/>
        <v>509960</v>
      </c>
      <c r="BE458" s="27">
        <f t="shared" si="1216"/>
        <v>3193960</v>
      </c>
      <c r="BF458" s="26">
        <v>1</v>
      </c>
      <c r="BG458" s="27">
        <v>1760000</v>
      </c>
      <c r="BH458" s="27">
        <v>1936000</v>
      </c>
      <c r="BI458" s="145"/>
      <c r="BJ458" s="145"/>
      <c r="BK458" s="143">
        <f t="shared" si="1236"/>
        <v>6.7343502970147379E-2</v>
      </c>
      <c r="BL458" s="27">
        <f t="shared" si="1231"/>
        <v>1848000</v>
      </c>
      <c r="BM458" s="27">
        <f t="shared" si="1217"/>
        <v>351120</v>
      </c>
      <c r="BN458" s="28">
        <f t="shared" si="1218"/>
        <v>2199120</v>
      </c>
      <c r="BO458" s="26">
        <v>1</v>
      </c>
      <c r="BP458" s="27">
        <v>1760000</v>
      </c>
      <c r="BQ458" s="27">
        <v>1619200</v>
      </c>
      <c r="BR458" s="175"/>
      <c r="BS458" s="175"/>
      <c r="BT458" s="143">
        <f t="shared" si="1237"/>
        <v>5.892556509887896E-2</v>
      </c>
      <c r="BU458" s="27">
        <f t="shared" si="1219"/>
        <v>1689600</v>
      </c>
      <c r="BV458" s="28">
        <f t="shared" si="1220"/>
        <v>321024</v>
      </c>
      <c r="BW458" s="30">
        <f t="shared" si="1221"/>
        <v>2010624</v>
      </c>
      <c r="BX458" s="26">
        <v>1</v>
      </c>
      <c r="BY458" s="28">
        <v>1760000</v>
      </c>
      <c r="BZ458" s="28">
        <v>1619200</v>
      </c>
      <c r="CA458" s="156"/>
      <c r="CB458" s="156"/>
      <c r="CC458" s="177">
        <f t="shared" si="1238"/>
        <v>5.892556509887896E-2</v>
      </c>
      <c r="CD458" s="27">
        <f t="shared" si="1222"/>
        <v>1689600</v>
      </c>
      <c r="CE458" s="28">
        <f t="shared" si="1223"/>
        <v>321024</v>
      </c>
      <c r="CF458" s="29">
        <f t="shared" si="1224"/>
        <v>2010624</v>
      </c>
      <c r="CG458" s="26">
        <v>1</v>
      </c>
      <c r="CH458" s="27">
        <v>1408000</v>
      </c>
      <c r="CI458" s="27">
        <v>1267200</v>
      </c>
      <c r="CJ458" s="148"/>
      <c r="CK458" s="148"/>
      <c r="CL458" s="143">
        <f t="shared" si="1192"/>
        <v>7.4432292756478696E-2</v>
      </c>
      <c r="CM458" s="27">
        <f t="shared" si="1193"/>
        <v>1337600</v>
      </c>
      <c r="CN458" s="27">
        <f t="shared" si="1194"/>
        <v>254144</v>
      </c>
      <c r="CO458" s="28">
        <f t="shared" si="1195"/>
        <v>1591744</v>
      </c>
      <c r="CP458" s="26">
        <v>1</v>
      </c>
      <c r="CQ458" s="27">
        <v>1408000</v>
      </c>
      <c r="CR458" s="27">
        <v>1267200</v>
      </c>
      <c r="CS458" s="148"/>
      <c r="CT458" s="148"/>
      <c r="CU458" s="143">
        <f t="shared" si="1239"/>
        <v>7.4432292756478696E-2</v>
      </c>
      <c r="CV458" s="27">
        <f t="shared" si="1196"/>
        <v>1337600</v>
      </c>
      <c r="CW458" s="28">
        <f t="shared" si="1197"/>
        <v>254144</v>
      </c>
      <c r="CX458" s="29">
        <f t="shared" si="1198"/>
        <v>1591744</v>
      </c>
      <c r="CY458" s="26">
        <v>1</v>
      </c>
      <c r="CZ458" s="27">
        <v>1408000</v>
      </c>
      <c r="DA458" s="27">
        <v>1126400</v>
      </c>
      <c r="DB458" s="133"/>
      <c r="DC458" s="133"/>
      <c r="DD458" s="143">
        <f t="shared" si="1240"/>
        <v>0.15713484026367724</v>
      </c>
      <c r="DE458" s="27">
        <f t="shared" si="1225"/>
        <v>1267200</v>
      </c>
      <c r="DF458" s="27">
        <f t="shared" si="1226"/>
        <v>240768</v>
      </c>
      <c r="DG458" s="28">
        <f t="shared" si="1227"/>
        <v>1507968</v>
      </c>
      <c r="DH458" s="26">
        <v>1</v>
      </c>
      <c r="DI458" s="28">
        <v>1408000</v>
      </c>
      <c r="DJ458" s="28">
        <v>1267200</v>
      </c>
      <c r="DK458" s="182"/>
      <c r="DL458" s="177">
        <f t="shared" si="1241"/>
        <v>7.4432292756478696E-2</v>
      </c>
      <c r="DM458" s="28">
        <f t="shared" si="1228"/>
        <v>1337600</v>
      </c>
      <c r="DN458" s="28">
        <f t="shared" si="1229"/>
        <v>254144</v>
      </c>
      <c r="DO458" s="30">
        <f t="shared" si="1230"/>
        <v>1591744</v>
      </c>
    </row>
    <row r="459" spans="1:119" ht="21" customHeight="1" x14ac:dyDescent="0.25">
      <c r="A459" s="66" t="s">
        <v>833</v>
      </c>
      <c r="B459" s="67" t="s">
        <v>668</v>
      </c>
      <c r="C459" s="68" t="s">
        <v>834</v>
      </c>
      <c r="D459" s="26">
        <v>1</v>
      </c>
      <c r="E459" s="27">
        <v>2200000</v>
      </c>
      <c r="F459" s="27">
        <v>2580000</v>
      </c>
      <c r="G459" s="148"/>
      <c r="H459" s="148"/>
      <c r="I459" s="143">
        <f t="shared" si="1199"/>
        <v>0.11242701960288204</v>
      </c>
      <c r="J459" s="27">
        <f t="shared" si="1232"/>
        <v>2390000</v>
      </c>
      <c r="K459" s="28">
        <f t="shared" si="1200"/>
        <v>454100</v>
      </c>
      <c r="L459" s="29">
        <f t="shared" si="1242"/>
        <v>2844100</v>
      </c>
      <c r="M459" s="26">
        <v>1</v>
      </c>
      <c r="N459" s="27">
        <v>2200000</v>
      </c>
      <c r="O459" s="27">
        <v>2640000</v>
      </c>
      <c r="P459" s="148"/>
      <c r="Q459" s="148"/>
      <c r="R459" s="143">
        <f t="shared" si="1201"/>
        <v>0.12856486930664499</v>
      </c>
      <c r="S459" s="27">
        <f t="shared" si="1202"/>
        <v>2420000</v>
      </c>
      <c r="T459" s="28">
        <f t="shared" si="1203"/>
        <v>459800</v>
      </c>
      <c r="U459" s="30">
        <f t="shared" si="1204"/>
        <v>2879800</v>
      </c>
      <c r="V459" s="26">
        <v>1</v>
      </c>
      <c r="W459" s="27">
        <v>2200000</v>
      </c>
      <c r="X459" s="27">
        <v>2464000</v>
      </c>
      <c r="Y459" s="145"/>
      <c r="Z459" s="145"/>
      <c r="AA459" s="143">
        <f t="shared" si="1109"/>
        <v>8.0049824285269536E-2</v>
      </c>
      <c r="AB459" s="27">
        <f t="shared" si="1205"/>
        <v>2332000</v>
      </c>
      <c r="AC459" s="28">
        <f t="shared" si="1206"/>
        <v>443080</v>
      </c>
      <c r="AD459" s="29">
        <f t="shared" si="1207"/>
        <v>2775080</v>
      </c>
      <c r="AE459" s="26">
        <v>1</v>
      </c>
      <c r="AF459" s="27">
        <v>2200000</v>
      </c>
      <c r="AG459" s="27">
        <v>2552000</v>
      </c>
      <c r="AH459" s="145"/>
      <c r="AI459" s="145"/>
      <c r="AJ459" s="143">
        <f t="shared" si="1233"/>
        <v>0.10475656017578482</v>
      </c>
      <c r="AK459" s="27">
        <f t="shared" si="1208"/>
        <v>2376000</v>
      </c>
      <c r="AL459" s="28">
        <f t="shared" si="1209"/>
        <v>451440</v>
      </c>
      <c r="AM459" s="30">
        <f t="shared" si="1210"/>
        <v>2827440</v>
      </c>
      <c r="AN459" s="26">
        <v>1</v>
      </c>
      <c r="AO459" s="27">
        <v>2200000</v>
      </c>
      <c r="AP459" s="27">
        <v>2640000</v>
      </c>
      <c r="AQ459" s="145"/>
      <c r="AR459" s="145"/>
      <c r="AS459" s="143">
        <f t="shared" si="1234"/>
        <v>0.12856486930664499</v>
      </c>
      <c r="AT459" s="27">
        <f t="shared" si="1211"/>
        <v>2420000</v>
      </c>
      <c r="AU459" s="28">
        <f t="shared" si="1212"/>
        <v>459800</v>
      </c>
      <c r="AV459" s="30">
        <f t="shared" si="1213"/>
        <v>2879800</v>
      </c>
      <c r="AW459" s="26">
        <v>1</v>
      </c>
      <c r="AX459" s="27">
        <v>2200000</v>
      </c>
      <c r="AY459" s="27">
        <v>3168000</v>
      </c>
      <c r="AZ459" s="145"/>
      <c r="BA459" s="145"/>
      <c r="BB459" s="143">
        <f t="shared" si="1235"/>
        <v>0.25502211780498435</v>
      </c>
      <c r="BC459" s="27">
        <f t="shared" si="1214"/>
        <v>2684000</v>
      </c>
      <c r="BD459" s="27">
        <f t="shared" si="1215"/>
        <v>509960</v>
      </c>
      <c r="BE459" s="27">
        <f t="shared" si="1216"/>
        <v>3193960</v>
      </c>
      <c r="BF459" s="26">
        <v>1</v>
      </c>
      <c r="BG459" s="27">
        <v>1760000</v>
      </c>
      <c r="BH459" s="27">
        <v>1936000</v>
      </c>
      <c r="BI459" s="145"/>
      <c r="BJ459" s="145"/>
      <c r="BK459" s="143">
        <f t="shared" si="1236"/>
        <v>6.7343502970147379E-2</v>
      </c>
      <c r="BL459" s="27">
        <f t="shared" si="1231"/>
        <v>1848000</v>
      </c>
      <c r="BM459" s="27">
        <f t="shared" si="1217"/>
        <v>351120</v>
      </c>
      <c r="BN459" s="28">
        <f t="shared" si="1218"/>
        <v>2199120</v>
      </c>
      <c r="BO459" s="26">
        <v>1</v>
      </c>
      <c r="BP459" s="27">
        <v>1760000</v>
      </c>
      <c r="BQ459" s="27">
        <v>1619200</v>
      </c>
      <c r="BR459" s="175"/>
      <c r="BS459" s="175"/>
      <c r="BT459" s="143">
        <f t="shared" si="1237"/>
        <v>5.892556509887896E-2</v>
      </c>
      <c r="BU459" s="27">
        <f t="shared" si="1219"/>
        <v>1689600</v>
      </c>
      <c r="BV459" s="28">
        <f t="shared" si="1220"/>
        <v>321024</v>
      </c>
      <c r="BW459" s="30">
        <f t="shared" si="1221"/>
        <v>2010624</v>
      </c>
      <c r="BX459" s="26">
        <v>1</v>
      </c>
      <c r="BY459" s="28">
        <v>1760000</v>
      </c>
      <c r="BZ459" s="28">
        <v>1619200</v>
      </c>
      <c r="CA459" s="156"/>
      <c r="CB459" s="156"/>
      <c r="CC459" s="177">
        <f t="shared" si="1238"/>
        <v>5.892556509887896E-2</v>
      </c>
      <c r="CD459" s="27">
        <f t="shared" si="1222"/>
        <v>1689600</v>
      </c>
      <c r="CE459" s="28">
        <f t="shared" si="1223"/>
        <v>321024</v>
      </c>
      <c r="CF459" s="29">
        <f t="shared" si="1224"/>
        <v>2010624</v>
      </c>
      <c r="CG459" s="26">
        <v>1</v>
      </c>
      <c r="CH459" s="27">
        <v>1408000</v>
      </c>
      <c r="CI459" s="27">
        <v>1267200</v>
      </c>
      <c r="CJ459" s="148"/>
      <c r="CK459" s="148"/>
      <c r="CL459" s="143">
        <f t="shared" si="1192"/>
        <v>7.4432292756478696E-2</v>
      </c>
      <c r="CM459" s="27">
        <f t="shared" si="1193"/>
        <v>1337600</v>
      </c>
      <c r="CN459" s="27">
        <f t="shared" si="1194"/>
        <v>254144</v>
      </c>
      <c r="CO459" s="28">
        <f t="shared" si="1195"/>
        <v>1591744</v>
      </c>
      <c r="CP459" s="26">
        <v>1</v>
      </c>
      <c r="CQ459" s="27">
        <v>1408000</v>
      </c>
      <c r="CR459" s="27">
        <v>1267200</v>
      </c>
      <c r="CS459" s="148"/>
      <c r="CT459" s="148"/>
      <c r="CU459" s="143">
        <f t="shared" si="1239"/>
        <v>7.4432292756478696E-2</v>
      </c>
      <c r="CV459" s="27">
        <f t="shared" si="1196"/>
        <v>1337600</v>
      </c>
      <c r="CW459" s="28">
        <f t="shared" si="1197"/>
        <v>254144</v>
      </c>
      <c r="CX459" s="29">
        <f t="shared" si="1198"/>
        <v>1591744</v>
      </c>
      <c r="CY459" s="26">
        <v>1</v>
      </c>
      <c r="CZ459" s="27">
        <v>1408000</v>
      </c>
      <c r="DA459" s="27">
        <v>1126400</v>
      </c>
      <c r="DB459" s="133"/>
      <c r="DC459" s="133"/>
      <c r="DD459" s="143">
        <f t="shared" si="1240"/>
        <v>0.15713484026367724</v>
      </c>
      <c r="DE459" s="27">
        <f t="shared" si="1225"/>
        <v>1267200</v>
      </c>
      <c r="DF459" s="27">
        <f t="shared" si="1226"/>
        <v>240768</v>
      </c>
      <c r="DG459" s="28">
        <f t="shared" si="1227"/>
        <v>1507968</v>
      </c>
      <c r="DH459" s="26">
        <v>1</v>
      </c>
      <c r="DI459" s="28">
        <v>1408000</v>
      </c>
      <c r="DJ459" s="28">
        <v>1267200</v>
      </c>
      <c r="DK459" s="182"/>
      <c r="DL459" s="177">
        <f t="shared" si="1241"/>
        <v>7.4432292756478696E-2</v>
      </c>
      <c r="DM459" s="28">
        <f t="shared" si="1228"/>
        <v>1337600</v>
      </c>
      <c r="DN459" s="28">
        <f t="shared" si="1229"/>
        <v>254144</v>
      </c>
      <c r="DO459" s="30">
        <f t="shared" si="1230"/>
        <v>1591744</v>
      </c>
    </row>
    <row r="460" spans="1:119" ht="21" customHeight="1" x14ac:dyDescent="0.25">
      <c r="A460" s="66" t="s">
        <v>835</v>
      </c>
      <c r="B460" s="67" t="s">
        <v>668</v>
      </c>
      <c r="C460" s="68" t="s">
        <v>836</v>
      </c>
      <c r="D460" s="26">
        <v>1</v>
      </c>
      <c r="E460" s="27">
        <v>2200000</v>
      </c>
      <c r="F460" s="27">
        <v>2580000</v>
      </c>
      <c r="G460" s="148"/>
      <c r="H460" s="148"/>
      <c r="I460" s="143">
        <f t="shared" si="1199"/>
        <v>0.11242701960288204</v>
      </c>
      <c r="J460" s="27">
        <f t="shared" si="1232"/>
        <v>2390000</v>
      </c>
      <c r="K460" s="28">
        <f t="shared" si="1200"/>
        <v>454100</v>
      </c>
      <c r="L460" s="29">
        <f t="shared" si="1242"/>
        <v>2844100</v>
      </c>
      <c r="M460" s="26">
        <v>1</v>
      </c>
      <c r="N460" s="27">
        <v>2200000</v>
      </c>
      <c r="O460" s="27">
        <v>2640000</v>
      </c>
      <c r="P460" s="148"/>
      <c r="Q460" s="148"/>
      <c r="R460" s="143">
        <f t="shared" si="1201"/>
        <v>0.12856486930664499</v>
      </c>
      <c r="S460" s="27">
        <f t="shared" si="1202"/>
        <v>2420000</v>
      </c>
      <c r="T460" s="28">
        <f t="shared" si="1203"/>
        <v>459800</v>
      </c>
      <c r="U460" s="30">
        <f t="shared" si="1204"/>
        <v>2879800</v>
      </c>
      <c r="V460" s="26">
        <v>1</v>
      </c>
      <c r="W460" s="27">
        <v>2200000</v>
      </c>
      <c r="X460" s="27">
        <v>2464000</v>
      </c>
      <c r="Y460" s="145"/>
      <c r="Z460" s="145"/>
      <c r="AA460" s="143">
        <f t="shared" ref="AA460:AA523" si="1243">+STDEVA(W460:X460)/AVERAGE(W460:X460)</f>
        <v>8.0049824285269536E-2</v>
      </c>
      <c r="AB460" s="27">
        <f t="shared" si="1205"/>
        <v>2332000</v>
      </c>
      <c r="AC460" s="28">
        <f t="shared" si="1206"/>
        <v>443080</v>
      </c>
      <c r="AD460" s="29">
        <f t="shared" si="1207"/>
        <v>2775080</v>
      </c>
      <c r="AE460" s="26">
        <v>1</v>
      </c>
      <c r="AF460" s="27">
        <v>2200000</v>
      </c>
      <c r="AG460" s="27">
        <v>2552000</v>
      </c>
      <c r="AH460" s="145"/>
      <c r="AI460" s="145"/>
      <c r="AJ460" s="143">
        <f t="shared" si="1233"/>
        <v>0.10475656017578482</v>
      </c>
      <c r="AK460" s="27">
        <f t="shared" si="1208"/>
        <v>2376000</v>
      </c>
      <c r="AL460" s="28">
        <f t="shared" si="1209"/>
        <v>451440</v>
      </c>
      <c r="AM460" s="30">
        <f t="shared" si="1210"/>
        <v>2827440</v>
      </c>
      <c r="AN460" s="26">
        <v>1</v>
      </c>
      <c r="AO460" s="27">
        <v>2200000</v>
      </c>
      <c r="AP460" s="27">
        <v>2640000</v>
      </c>
      <c r="AQ460" s="145"/>
      <c r="AR460" s="145"/>
      <c r="AS460" s="143">
        <f t="shared" si="1234"/>
        <v>0.12856486930664499</v>
      </c>
      <c r="AT460" s="27">
        <f t="shared" si="1211"/>
        <v>2420000</v>
      </c>
      <c r="AU460" s="28">
        <f t="shared" si="1212"/>
        <v>459800</v>
      </c>
      <c r="AV460" s="30">
        <f t="shared" si="1213"/>
        <v>2879800</v>
      </c>
      <c r="AW460" s="26">
        <v>1</v>
      </c>
      <c r="AX460" s="27">
        <v>2200000</v>
      </c>
      <c r="AY460" s="27">
        <v>3168000</v>
      </c>
      <c r="AZ460" s="145"/>
      <c r="BA460" s="145"/>
      <c r="BB460" s="143">
        <f t="shared" si="1235"/>
        <v>0.25502211780498435</v>
      </c>
      <c r="BC460" s="27">
        <f t="shared" si="1214"/>
        <v>2684000</v>
      </c>
      <c r="BD460" s="27">
        <f t="shared" si="1215"/>
        <v>509960</v>
      </c>
      <c r="BE460" s="27">
        <f t="shared" si="1216"/>
        <v>3193960</v>
      </c>
      <c r="BF460" s="26">
        <v>1</v>
      </c>
      <c r="BG460" s="27">
        <v>1760000</v>
      </c>
      <c r="BH460" s="27">
        <v>1936000</v>
      </c>
      <c r="BI460" s="145"/>
      <c r="BJ460" s="145"/>
      <c r="BK460" s="143">
        <f t="shared" si="1236"/>
        <v>6.7343502970147379E-2</v>
      </c>
      <c r="BL460" s="27">
        <f t="shared" si="1231"/>
        <v>1848000</v>
      </c>
      <c r="BM460" s="27">
        <f t="shared" si="1217"/>
        <v>351120</v>
      </c>
      <c r="BN460" s="28">
        <f t="shared" si="1218"/>
        <v>2199120</v>
      </c>
      <c r="BO460" s="26">
        <v>1</v>
      </c>
      <c r="BP460" s="27">
        <v>1760000</v>
      </c>
      <c r="BQ460" s="27">
        <v>1619200</v>
      </c>
      <c r="BR460" s="175"/>
      <c r="BS460" s="175"/>
      <c r="BT460" s="143">
        <f t="shared" si="1237"/>
        <v>5.892556509887896E-2</v>
      </c>
      <c r="BU460" s="27">
        <f t="shared" si="1219"/>
        <v>1689600</v>
      </c>
      <c r="BV460" s="28">
        <f t="shared" si="1220"/>
        <v>321024</v>
      </c>
      <c r="BW460" s="30">
        <f t="shared" si="1221"/>
        <v>2010624</v>
      </c>
      <c r="BX460" s="26">
        <v>1</v>
      </c>
      <c r="BY460" s="28">
        <v>1760000</v>
      </c>
      <c r="BZ460" s="28">
        <v>1619200</v>
      </c>
      <c r="CA460" s="156"/>
      <c r="CB460" s="156"/>
      <c r="CC460" s="177">
        <f t="shared" si="1238"/>
        <v>5.892556509887896E-2</v>
      </c>
      <c r="CD460" s="27">
        <f t="shared" si="1222"/>
        <v>1689600</v>
      </c>
      <c r="CE460" s="28">
        <f t="shared" si="1223"/>
        <v>321024</v>
      </c>
      <c r="CF460" s="29">
        <f t="shared" si="1224"/>
        <v>2010624</v>
      </c>
      <c r="CG460" s="26">
        <v>1</v>
      </c>
      <c r="CH460" s="27">
        <v>1408000</v>
      </c>
      <c r="CI460" s="27">
        <v>1267200</v>
      </c>
      <c r="CJ460" s="148"/>
      <c r="CK460" s="148"/>
      <c r="CL460" s="143">
        <f t="shared" si="1192"/>
        <v>7.4432292756478696E-2</v>
      </c>
      <c r="CM460" s="27">
        <f t="shared" si="1193"/>
        <v>1337600</v>
      </c>
      <c r="CN460" s="27">
        <f t="shared" si="1194"/>
        <v>254144</v>
      </c>
      <c r="CO460" s="28">
        <f t="shared" si="1195"/>
        <v>1591744</v>
      </c>
      <c r="CP460" s="26">
        <v>1</v>
      </c>
      <c r="CQ460" s="27">
        <v>1408000</v>
      </c>
      <c r="CR460" s="27">
        <v>1267200</v>
      </c>
      <c r="CS460" s="148"/>
      <c r="CT460" s="148"/>
      <c r="CU460" s="143">
        <f t="shared" si="1239"/>
        <v>7.4432292756478696E-2</v>
      </c>
      <c r="CV460" s="27">
        <f t="shared" si="1196"/>
        <v>1337600</v>
      </c>
      <c r="CW460" s="28">
        <f t="shared" si="1197"/>
        <v>254144</v>
      </c>
      <c r="CX460" s="29">
        <f t="shared" si="1198"/>
        <v>1591744</v>
      </c>
      <c r="CY460" s="26">
        <v>1</v>
      </c>
      <c r="CZ460" s="27">
        <v>1408000</v>
      </c>
      <c r="DA460" s="27">
        <v>1126400</v>
      </c>
      <c r="DB460" s="133"/>
      <c r="DC460" s="133"/>
      <c r="DD460" s="143">
        <f t="shared" si="1240"/>
        <v>0.15713484026367724</v>
      </c>
      <c r="DE460" s="27">
        <f t="shared" si="1225"/>
        <v>1267200</v>
      </c>
      <c r="DF460" s="27">
        <f t="shared" si="1226"/>
        <v>240768</v>
      </c>
      <c r="DG460" s="28">
        <f t="shared" si="1227"/>
        <v>1507968</v>
      </c>
      <c r="DH460" s="26">
        <v>1</v>
      </c>
      <c r="DI460" s="28">
        <v>1408000</v>
      </c>
      <c r="DJ460" s="28">
        <v>1267200</v>
      </c>
      <c r="DK460" s="182"/>
      <c r="DL460" s="177">
        <f t="shared" si="1241"/>
        <v>7.4432292756478696E-2</v>
      </c>
      <c r="DM460" s="28">
        <f t="shared" si="1228"/>
        <v>1337600</v>
      </c>
      <c r="DN460" s="28">
        <f t="shared" si="1229"/>
        <v>254144</v>
      </c>
      <c r="DO460" s="30">
        <f t="shared" si="1230"/>
        <v>1591744</v>
      </c>
    </row>
    <row r="461" spans="1:119" ht="21" customHeight="1" x14ac:dyDescent="0.25">
      <c r="A461" s="66" t="s">
        <v>837</v>
      </c>
      <c r="B461" s="67" t="s">
        <v>668</v>
      </c>
      <c r="C461" s="68" t="s">
        <v>838</v>
      </c>
      <c r="D461" s="26">
        <v>1</v>
      </c>
      <c r="E461" s="27">
        <v>2200000</v>
      </c>
      <c r="F461" s="27">
        <v>2580000</v>
      </c>
      <c r="G461" s="148"/>
      <c r="H461" s="148"/>
      <c r="I461" s="143">
        <f t="shared" si="1199"/>
        <v>0.11242701960288204</v>
      </c>
      <c r="J461" s="27">
        <f t="shared" si="1232"/>
        <v>2390000</v>
      </c>
      <c r="K461" s="28">
        <f t="shared" si="1200"/>
        <v>454100</v>
      </c>
      <c r="L461" s="29">
        <f t="shared" si="1242"/>
        <v>2844100</v>
      </c>
      <c r="M461" s="26">
        <v>1</v>
      </c>
      <c r="N461" s="27">
        <v>2200000</v>
      </c>
      <c r="O461" s="27">
        <v>2640000</v>
      </c>
      <c r="P461" s="148"/>
      <c r="Q461" s="148"/>
      <c r="R461" s="143">
        <f t="shared" si="1201"/>
        <v>0.12856486930664499</v>
      </c>
      <c r="S461" s="27">
        <f t="shared" si="1202"/>
        <v>2420000</v>
      </c>
      <c r="T461" s="28">
        <f t="shared" si="1203"/>
        <v>459800</v>
      </c>
      <c r="U461" s="30">
        <f t="shared" si="1204"/>
        <v>2879800</v>
      </c>
      <c r="V461" s="26">
        <v>1</v>
      </c>
      <c r="W461" s="27">
        <v>2200000</v>
      </c>
      <c r="X461" s="27">
        <v>2464000</v>
      </c>
      <c r="Y461" s="145"/>
      <c r="Z461" s="145"/>
      <c r="AA461" s="143">
        <f t="shared" si="1243"/>
        <v>8.0049824285269536E-2</v>
      </c>
      <c r="AB461" s="27">
        <f t="shared" si="1205"/>
        <v>2332000</v>
      </c>
      <c r="AC461" s="28">
        <f t="shared" si="1206"/>
        <v>443080</v>
      </c>
      <c r="AD461" s="29">
        <f t="shared" si="1207"/>
        <v>2775080</v>
      </c>
      <c r="AE461" s="26">
        <v>1</v>
      </c>
      <c r="AF461" s="27">
        <v>2200000</v>
      </c>
      <c r="AG461" s="27">
        <v>2552000</v>
      </c>
      <c r="AH461" s="145"/>
      <c r="AI461" s="145"/>
      <c r="AJ461" s="143">
        <f t="shared" si="1233"/>
        <v>0.10475656017578482</v>
      </c>
      <c r="AK461" s="27">
        <f t="shared" si="1208"/>
        <v>2376000</v>
      </c>
      <c r="AL461" s="28">
        <f t="shared" si="1209"/>
        <v>451440</v>
      </c>
      <c r="AM461" s="30">
        <f t="shared" si="1210"/>
        <v>2827440</v>
      </c>
      <c r="AN461" s="26">
        <v>1</v>
      </c>
      <c r="AO461" s="27">
        <v>2200000</v>
      </c>
      <c r="AP461" s="27">
        <v>2640000</v>
      </c>
      <c r="AQ461" s="145"/>
      <c r="AR461" s="145"/>
      <c r="AS461" s="143">
        <f t="shared" si="1234"/>
        <v>0.12856486930664499</v>
      </c>
      <c r="AT461" s="27">
        <f t="shared" si="1211"/>
        <v>2420000</v>
      </c>
      <c r="AU461" s="28">
        <f t="shared" si="1212"/>
        <v>459800</v>
      </c>
      <c r="AV461" s="30">
        <f t="shared" si="1213"/>
        <v>2879800</v>
      </c>
      <c r="AW461" s="26">
        <v>1</v>
      </c>
      <c r="AX461" s="27">
        <v>2200000</v>
      </c>
      <c r="AY461" s="27">
        <v>3168000</v>
      </c>
      <c r="AZ461" s="145"/>
      <c r="BA461" s="145"/>
      <c r="BB461" s="143">
        <f t="shared" si="1235"/>
        <v>0.25502211780498435</v>
      </c>
      <c r="BC461" s="27">
        <f t="shared" si="1214"/>
        <v>2684000</v>
      </c>
      <c r="BD461" s="27">
        <f t="shared" si="1215"/>
        <v>509960</v>
      </c>
      <c r="BE461" s="27">
        <f t="shared" si="1216"/>
        <v>3193960</v>
      </c>
      <c r="BF461" s="26">
        <v>1</v>
      </c>
      <c r="BG461" s="27">
        <v>1760000</v>
      </c>
      <c r="BH461" s="27">
        <v>1936000</v>
      </c>
      <c r="BI461" s="145"/>
      <c r="BJ461" s="145"/>
      <c r="BK461" s="143">
        <f t="shared" si="1236"/>
        <v>6.7343502970147379E-2</v>
      </c>
      <c r="BL461" s="27">
        <f t="shared" si="1231"/>
        <v>1848000</v>
      </c>
      <c r="BM461" s="27">
        <f t="shared" si="1217"/>
        <v>351120</v>
      </c>
      <c r="BN461" s="28">
        <f t="shared" si="1218"/>
        <v>2199120</v>
      </c>
      <c r="BO461" s="26">
        <v>1</v>
      </c>
      <c r="BP461" s="27">
        <v>1760000</v>
      </c>
      <c r="BQ461" s="27">
        <v>1619200</v>
      </c>
      <c r="BR461" s="175"/>
      <c r="BS461" s="175"/>
      <c r="BT461" s="143">
        <f t="shared" si="1237"/>
        <v>5.892556509887896E-2</v>
      </c>
      <c r="BU461" s="27">
        <f t="shared" si="1219"/>
        <v>1689600</v>
      </c>
      <c r="BV461" s="28">
        <f t="shared" si="1220"/>
        <v>321024</v>
      </c>
      <c r="BW461" s="30">
        <f t="shared" si="1221"/>
        <v>2010624</v>
      </c>
      <c r="BX461" s="26">
        <v>1</v>
      </c>
      <c r="BY461" s="28">
        <v>1760000</v>
      </c>
      <c r="BZ461" s="28">
        <v>1619200</v>
      </c>
      <c r="CA461" s="156"/>
      <c r="CB461" s="156"/>
      <c r="CC461" s="177">
        <f t="shared" si="1238"/>
        <v>5.892556509887896E-2</v>
      </c>
      <c r="CD461" s="27">
        <f t="shared" si="1222"/>
        <v>1689600</v>
      </c>
      <c r="CE461" s="28">
        <f t="shared" si="1223"/>
        <v>321024</v>
      </c>
      <c r="CF461" s="29">
        <f t="shared" si="1224"/>
        <v>2010624</v>
      </c>
      <c r="CG461" s="26">
        <v>1</v>
      </c>
      <c r="CH461" s="27">
        <v>1408000</v>
      </c>
      <c r="CI461" s="27">
        <v>1267200</v>
      </c>
      <c r="CJ461" s="148"/>
      <c r="CK461" s="148"/>
      <c r="CL461" s="143">
        <f t="shared" si="1192"/>
        <v>7.4432292756478696E-2</v>
      </c>
      <c r="CM461" s="27">
        <f t="shared" si="1193"/>
        <v>1337600</v>
      </c>
      <c r="CN461" s="27">
        <f t="shared" si="1194"/>
        <v>254144</v>
      </c>
      <c r="CO461" s="28">
        <f t="shared" si="1195"/>
        <v>1591744</v>
      </c>
      <c r="CP461" s="26">
        <v>1</v>
      </c>
      <c r="CQ461" s="27">
        <v>1408000</v>
      </c>
      <c r="CR461" s="27">
        <v>1267200</v>
      </c>
      <c r="CS461" s="148"/>
      <c r="CT461" s="148"/>
      <c r="CU461" s="143">
        <f t="shared" si="1239"/>
        <v>7.4432292756478696E-2</v>
      </c>
      <c r="CV461" s="27">
        <f t="shared" si="1196"/>
        <v>1337600</v>
      </c>
      <c r="CW461" s="28">
        <f t="shared" si="1197"/>
        <v>254144</v>
      </c>
      <c r="CX461" s="29">
        <f t="shared" si="1198"/>
        <v>1591744</v>
      </c>
      <c r="CY461" s="26">
        <v>1</v>
      </c>
      <c r="CZ461" s="27">
        <v>1408000</v>
      </c>
      <c r="DA461" s="27">
        <v>1126400</v>
      </c>
      <c r="DB461" s="133"/>
      <c r="DC461" s="133"/>
      <c r="DD461" s="143">
        <f t="shared" si="1240"/>
        <v>0.15713484026367724</v>
      </c>
      <c r="DE461" s="27">
        <f t="shared" si="1225"/>
        <v>1267200</v>
      </c>
      <c r="DF461" s="27">
        <f t="shared" si="1226"/>
        <v>240768</v>
      </c>
      <c r="DG461" s="28">
        <f t="shared" si="1227"/>
        <v>1507968</v>
      </c>
      <c r="DH461" s="26">
        <v>1</v>
      </c>
      <c r="DI461" s="28">
        <v>1408000</v>
      </c>
      <c r="DJ461" s="28">
        <v>1267200</v>
      </c>
      <c r="DK461" s="182"/>
      <c r="DL461" s="177">
        <f t="shared" si="1241"/>
        <v>7.4432292756478696E-2</v>
      </c>
      <c r="DM461" s="28">
        <f t="shared" si="1228"/>
        <v>1337600</v>
      </c>
      <c r="DN461" s="28">
        <f t="shared" si="1229"/>
        <v>254144</v>
      </c>
      <c r="DO461" s="30">
        <f t="shared" si="1230"/>
        <v>1591744</v>
      </c>
    </row>
    <row r="462" spans="1:119" ht="21" customHeight="1" x14ac:dyDescent="0.25">
      <c r="A462" s="66" t="s">
        <v>839</v>
      </c>
      <c r="B462" s="67" t="s">
        <v>668</v>
      </c>
      <c r="C462" s="68" t="s">
        <v>840</v>
      </c>
      <c r="D462" s="26">
        <v>1</v>
      </c>
      <c r="E462" s="27">
        <v>2200000</v>
      </c>
      <c r="F462" s="27">
        <v>2580000</v>
      </c>
      <c r="G462" s="148"/>
      <c r="H462" s="148"/>
      <c r="I462" s="143">
        <f t="shared" si="1199"/>
        <v>0.11242701960288204</v>
      </c>
      <c r="J462" s="27">
        <f t="shared" si="1232"/>
        <v>2390000</v>
      </c>
      <c r="K462" s="28">
        <f t="shared" si="1200"/>
        <v>454100</v>
      </c>
      <c r="L462" s="29">
        <f t="shared" si="1242"/>
        <v>2844100</v>
      </c>
      <c r="M462" s="26">
        <v>1</v>
      </c>
      <c r="N462" s="27">
        <v>2200000</v>
      </c>
      <c r="O462" s="27">
        <v>2640000</v>
      </c>
      <c r="P462" s="148"/>
      <c r="Q462" s="148"/>
      <c r="R462" s="143">
        <f t="shared" si="1201"/>
        <v>0.12856486930664499</v>
      </c>
      <c r="S462" s="27">
        <f t="shared" si="1202"/>
        <v>2420000</v>
      </c>
      <c r="T462" s="28">
        <f t="shared" si="1203"/>
        <v>459800</v>
      </c>
      <c r="U462" s="30">
        <f t="shared" si="1204"/>
        <v>2879800</v>
      </c>
      <c r="V462" s="26">
        <v>1</v>
      </c>
      <c r="W462" s="27">
        <v>2200000</v>
      </c>
      <c r="X462" s="27">
        <v>2464000</v>
      </c>
      <c r="Y462" s="145"/>
      <c r="Z462" s="145"/>
      <c r="AA462" s="143">
        <f t="shared" si="1243"/>
        <v>8.0049824285269536E-2</v>
      </c>
      <c r="AB462" s="27">
        <f t="shared" si="1205"/>
        <v>2332000</v>
      </c>
      <c r="AC462" s="28">
        <f t="shared" si="1206"/>
        <v>443080</v>
      </c>
      <c r="AD462" s="29">
        <f t="shared" si="1207"/>
        <v>2775080</v>
      </c>
      <c r="AE462" s="26">
        <v>1</v>
      </c>
      <c r="AF462" s="27">
        <v>2200000</v>
      </c>
      <c r="AG462" s="27">
        <v>2552000</v>
      </c>
      <c r="AH462" s="145"/>
      <c r="AI462" s="145"/>
      <c r="AJ462" s="143">
        <f t="shared" si="1233"/>
        <v>0.10475656017578482</v>
      </c>
      <c r="AK462" s="27">
        <f t="shared" si="1208"/>
        <v>2376000</v>
      </c>
      <c r="AL462" s="28">
        <f t="shared" si="1209"/>
        <v>451440</v>
      </c>
      <c r="AM462" s="30">
        <f t="shared" si="1210"/>
        <v>2827440</v>
      </c>
      <c r="AN462" s="26">
        <v>1</v>
      </c>
      <c r="AO462" s="27">
        <v>2200000</v>
      </c>
      <c r="AP462" s="27">
        <v>2640000</v>
      </c>
      <c r="AQ462" s="145"/>
      <c r="AR462" s="145"/>
      <c r="AS462" s="143">
        <f t="shared" si="1234"/>
        <v>0.12856486930664499</v>
      </c>
      <c r="AT462" s="27">
        <f t="shared" si="1211"/>
        <v>2420000</v>
      </c>
      <c r="AU462" s="28">
        <f t="shared" si="1212"/>
        <v>459800</v>
      </c>
      <c r="AV462" s="30">
        <f t="shared" si="1213"/>
        <v>2879800</v>
      </c>
      <c r="AW462" s="26">
        <v>1</v>
      </c>
      <c r="AX462" s="27">
        <v>2200000</v>
      </c>
      <c r="AY462" s="27">
        <v>3168000</v>
      </c>
      <c r="AZ462" s="145"/>
      <c r="BA462" s="145"/>
      <c r="BB462" s="143">
        <f t="shared" si="1235"/>
        <v>0.25502211780498435</v>
      </c>
      <c r="BC462" s="27">
        <f t="shared" si="1214"/>
        <v>2684000</v>
      </c>
      <c r="BD462" s="27">
        <f t="shared" si="1215"/>
        <v>509960</v>
      </c>
      <c r="BE462" s="27">
        <f t="shared" si="1216"/>
        <v>3193960</v>
      </c>
      <c r="BF462" s="26">
        <v>1</v>
      </c>
      <c r="BG462" s="27">
        <v>1760000</v>
      </c>
      <c r="BH462" s="27">
        <v>1936000</v>
      </c>
      <c r="BI462" s="145"/>
      <c r="BJ462" s="145"/>
      <c r="BK462" s="143">
        <f t="shared" si="1236"/>
        <v>6.7343502970147379E-2</v>
      </c>
      <c r="BL462" s="27">
        <f t="shared" si="1231"/>
        <v>1848000</v>
      </c>
      <c r="BM462" s="27">
        <f t="shared" si="1217"/>
        <v>351120</v>
      </c>
      <c r="BN462" s="28">
        <f t="shared" si="1218"/>
        <v>2199120</v>
      </c>
      <c r="BO462" s="26">
        <v>1</v>
      </c>
      <c r="BP462" s="27">
        <v>1760000</v>
      </c>
      <c r="BQ462" s="27">
        <v>1619200</v>
      </c>
      <c r="BR462" s="175"/>
      <c r="BS462" s="175"/>
      <c r="BT462" s="143">
        <f t="shared" si="1237"/>
        <v>5.892556509887896E-2</v>
      </c>
      <c r="BU462" s="27">
        <f t="shared" si="1219"/>
        <v>1689600</v>
      </c>
      <c r="BV462" s="28">
        <f t="shared" si="1220"/>
        <v>321024</v>
      </c>
      <c r="BW462" s="30">
        <f t="shared" si="1221"/>
        <v>2010624</v>
      </c>
      <c r="BX462" s="26">
        <v>1</v>
      </c>
      <c r="BY462" s="28">
        <v>1760000</v>
      </c>
      <c r="BZ462" s="28">
        <v>1619200</v>
      </c>
      <c r="CA462" s="156"/>
      <c r="CB462" s="156"/>
      <c r="CC462" s="177">
        <f t="shared" si="1238"/>
        <v>5.892556509887896E-2</v>
      </c>
      <c r="CD462" s="27">
        <f t="shared" si="1222"/>
        <v>1689600</v>
      </c>
      <c r="CE462" s="28">
        <f t="shared" si="1223"/>
        <v>321024</v>
      </c>
      <c r="CF462" s="29">
        <f t="shared" si="1224"/>
        <v>2010624</v>
      </c>
      <c r="CG462" s="26">
        <v>1</v>
      </c>
      <c r="CH462" s="27">
        <v>1408000</v>
      </c>
      <c r="CI462" s="27">
        <v>1267200</v>
      </c>
      <c r="CJ462" s="148"/>
      <c r="CK462" s="148"/>
      <c r="CL462" s="143">
        <f t="shared" si="1192"/>
        <v>7.4432292756478696E-2</v>
      </c>
      <c r="CM462" s="27">
        <f t="shared" si="1193"/>
        <v>1337600</v>
      </c>
      <c r="CN462" s="27">
        <f t="shared" si="1194"/>
        <v>254144</v>
      </c>
      <c r="CO462" s="28">
        <f t="shared" si="1195"/>
        <v>1591744</v>
      </c>
      <c r="CP462" s="26">
        <v>1</v>
      </c>
      <c r="CQ462" s="27">
        <v>1408000</v>
      </c>
      <c r="CR462" s="27">
        <v>1267200</v>
      </c>
      <c r="CS462" s="148"/>
      <c r="CT462" s="148"/>
      <c r="CU462" s="143">
        <f t="shared" si="1239"/>
        <v>7.4432292756478696E-2</v>
      </c>
      <c r="CV462" s="27">
        <f t="shared" si="1196"/>
        <v>1337600</v>
      </c>
      <c r="CW462" s="28">
        <f t="shared" si="1197"/>
        <v>254144</v>
      </c>
      <c r="CX462" s="29">
        <f t="shared" si="1198"/>
        <v>1591744</v>
      </c>
      <c r="CY462" s="26">
        <v>1</v>
      </c>
      <c r="CZ462" s="27">
        <v>1408000</v>
      </c>
      <c r="DA462" s="27">
        <v>1126400</v>
      </c>
      <c r="DB462" s="133"/>
      <c r="DC462" s="133"/>
      <c r="DD462" s="143">
        <f t="shared" si="1240"/>
        <v>0.15713484026367724</v>
      </c>
      <c r="DE462" s="27">
        <f t="shared" si="1225"/>
        <v>1267200</v>
      </c>
      <c r="DF462" s="27">
        <f t="shared" si="1226"/>
        <v>240768</v>
      </c>
      <c r="DG462" s="28">
        <f t="shared" si="1227"/>
        <v>1507968</v>
      </c>
      <c r="DH462" s="26">
        <v>1</v>
      </c>
      <c r="DI462" s="28">
        <v>1408000</v>
      </c>
      <c r="DJ462" s="28">
        <v>1267200</v>
      </c>
      <c r="DK462" s="182"/>
      <c r="DL462" s="177">
        <f t="shared" si="1241"/>
        <v>7.4432292756478696E-2</v>
      </c>
      <c r="DM462" s="28">
        <f t="shared" si="1228"/>
        <v>1337600</v>
      </c>
      <c r="DN462" s="28">
        <f t="shared" si="1229"/>
        <v>254144</v>
      </c>
      <c r="DO462" s="30">
        <f t="shared" si="1230"/>
        <v>1591744</v>
      </c>
    </row>
    <row r="463" spans="1:119" ht="21" customHeight="1" x14ac:dyDescent="0.25">
      <c r="A463" s="66" t="s">
        <v>841</v>
      </c>
      <c r="B463" s="67" t="s">
        <v>668</v>
      </c>
      <c r="C463" s="68" t="s">
        <v>842</v>
      </c>
      <c r="D463" s="26">
        <v>1</v>
      </c>
      <c r="E463" s="27">
        <v>2200000</v>
      </c>
      <c r="F463" s="27">
        <v>2580000</v>
      </c>
      <c r="G463" s="148"/>
      <c r="H463" s="148"/>
      <c r="I463" s="143">
        <f t="shared" si="1199"/>
        <v>0.11242701960288204</v>
      </c>
      <c r="J463" s="27">
        <f t="shared" si="1232"/>
        <v>2390000</v>
      </c>
      <c r="K463" s="28">
        <f t="shared" si="1200"/>
        <v>454100</v>
      </c>
      <c r="L463" s="29">
        <f t="shared" si="1242"/>
        <v>2844100</v>
      </c>
      <c r="M463" s="26">
        <v>1</v>
      </c>
      <c r="N463" s="27">
        <v>2200000</v>
      </c>
      <c r="O463" s="27">
        <v>2640000</v>
      </c>
      <c r="P463" s="148"/>
      <c r="Q463" s="148"/>
      <c r="R463" s="143">
        <f t="shared" si="1201"/>
        <v>0.12856486930664499</v>
      </c>
      <c r="S463" s="27">
        <f t="shared" si="1202"/>
        <v>2420000</v>
      </c>
      <c r="T463" s="28">
        <f t="shared" si="1203"/>
        <v>459800</v>
      </c>
      <c r="U463" s="30">
        <f t="shared" si="1204"/>
        <v>2879800</v>
      </c>
      <c r="V463" s="26">
        <v>1</v>
      </c>
      <c r="W463" s="27">
        <v>2200000</v>
      </c>
      <c r="X463" s="27">
        <v>2464000</v>
      </c>
      <c r="Y463" s="145"/>
      <c r="Z463" s="145"/>
      <c r="AA463" s="143">
        <f t="shared" si="1243"/>
        <v>8.0049824285269536E-2</v>
      </c>
      <c r="AB463" s="27">
        <f t="shared" si="1205"/>
        <v>2332000</v>
      </c>
      <c r="AC463" s="28">
        <f t="shared" si="1206"/>
        <v>443080</v>
      </c>
      <c r="AD463" s="29">
        <f t="shared" si="1207"/>
        <v>2775080</v>
      </c>
      <c r="AE463" s="26">
        <v>1</v>
      </c>
      <c r="AF463" s="27">
        <v>2200000</v>
      </c>
      <c r="AG463" s="27">
        <v>2552000</v>
      </c>
      <c r="AH463" s="145"/>
      <c r="AI463" s="145"/>
      <c r="AJ463" s="143">
        <f t="shared" si="1233"/>
        <v>0.10475656017578482</v>
      </c>
      <c r="AK463" s="27">
        <f t="shared" si="1208"/>
        <v>2376000</v>
      </c>
      <c r="AL463" s="28">
        <f t="shared" si="1209"/>
        <v>451440</v>
      </c>
      <c r="AM463" s="30">
        <f t="shared" si="1210"/>
        <v>2827440</v>
      </c>
      <c r="AN463" s="26">
        <v>1</v>
      </c>
      <c r="AO463" s="27">
        <v>2200000</v>
      </c>
      <c r="AP463" s="27">
        <v>2640000</v>
      </c>
      <c r="AQ463" s="145"/>
      <c r="AR463" s="145"/>
      <c r="AS463" s="143">
        <f t="shared" si="1234"/>
        <v>0.12856486930664499</v>
      </c>
      <c r="AT463" s="27">
        <f t="shared" si="1211"/>
        <v>2420000</v>
      </c>
      <c r="AU463" s="28">
        <f t="shared" si="1212"/>
        <v>459800</v>
      </c>
      <c r="AV463" s="30">
        <f t="shared" si="1213"/>
        <v>2879800</v>
      </c>
      <c r="AW463" s="26">
        <v>1</v>
      </c>
      <c r="AX463" s="27">
        <v>2200000</v>
      </c>
      <c r="AY463" s="27">
        <v>3168000</v>
      </c>
      <c r="AZ463" s="145"/>
      <c r="BA463" s="145"/>
      <c r="BB463" s="143">
        <f t="shared" si="1235"/>
        <v>0.25502211780498435</v>
      </c>
      <c r="BC463" s="27">
        <f t="shared" si="1214"/>
        <v>2684000</v>
      </c>
      <c r="BD463" s="27">
        <f t="shared" si="1215"/>
        <v>509960</v>
      </c>
      <c r="BE463" s="27">
        <f t="shared" si="1216"/>
        <v>3193960</v>
      </c>
      <c r="BF463" s="26">
        <v>1</v>
      </c>
      <c r="BG463" s="27">
        <v>1760000</v>
      </c>
      <c r="BH463" s="27">
        <v>1936000</v>
      </c>
      <c r="BI463" s="145"/>
      <c r="BJ463" s="145"/>
      <c r="BK463" s="143">
        <f t="shared" si="1236"/>
        <v>6.7343502970147379E-2</v>
      </c>
      <c r="BL463" s="27">
        <f t="shared" si="1231"/>
        <v>1848000</v>
      </c>
      <c r="BM463" s="27">
        <f t="shared" si="1217"/>
        <v>351120</v>
      </c>
      <c r="BN463" s="28">
        <f t="shared" si="1218"/>
        <v>2199120</v>
      </c>
      <c r="BO463" s="26">
        <v>1</v>
      </c>
      <c r="BP463" s="27">
        <v>1760000</v>
      </c>
      <c r="BQ463" s="27">
        <v>1619200</v>
      </c>
      <c r="BR463" s="175"/>
      <c r="BS463" s="175"/>
      <c r="BT463" s="143">
        <f t="shared" si="1237"/>
        <v>5.892556509887896E-2</v>
      </c>
      <c r="BU463" s="27">
        <f t="shared" si="1219"/>
        <v>1689600</v>
      </c>
      <c r="BV463" s="28">
        <f t="shared" si="1220"/>
        <v>321024</v>
      </c>
      <c r="BW463" s="30">
        <f t="shared" si="1221"/>
        <v>2010624</v>
      </c>
      <c r="BX463" s="26">
        <v>1</v>
      </c>
      <c r="BY463" s="28">
        <v>1760000</v>
      </c>
      <c r="BZ463" s="28">
        <v>1619200</v>
      </c>
      <c r="CA463" s="156"/>
      <c r="CB463" s="156"/>
      <c r="CC463" s="177">
        <f t="shared" si="1238"/>
        <v>5.892556509887896E-2</v>
      </c>
      <c r="CD463" s="27">
        <f t="shared" si="1222"/>
        <v>1689600</v>
      </c>
      <c r="CE463" s="28">
        <f t="shared" si="1223"/>
        <v>321024</v>
      </c>
      <c r="CF463" s="29">
        <f t="shared" si="1224"/>
        <v>2010624</v>
      </c>
      <c r="CG463" s="26">
        <v>1</v>
      </c>
      <c r="CH463" s="27">
        <v>1408000</v>
      </c>
      <c r="CI463" s="27">
        <v>1267200</v>
      </c>
      <c r="CJ463" s="148"/>
      <c r="CK463" s="148"/>
      <c r="CL463" s="143">
        <f t="shared" si="1192"/>
        <v>7.4432292756478696E-2</v>
      </c>
      <c r="CM463" s="27">
        <f t="shared" si="1193"/>
        <v>1337600</v>
      </c>
      <c r="CN463" s="27">
        <f t="shared" si="1194"/>
        <v>254144</v>
      </c>
      <c r="CO463" s="28">
        <f t="shared" si="1195"/>
        <v>1591744</v>
      </c>
      <c r="CP463" s="26">
        <v>1</v>
      </c>
      <c r="CQ463" s="27">
        <v>1408000</v>
      </c>
      <c r="CR463" s="27">
        <v>1267200</v>
      </c>
      <c r="CS463" s="148"/>
      <c r="CT463" s="148"/>
      <c r="CU463" s="143">
        <f t="shared" si="1239"/>
        <v>7.4432292756478696E-2</v>
      </c>
      <c r="CV463" s="27">
        <f t="shared" si="1196"/>
        <v>1337600</v>
      </c>
      <c r="CW463" s="28">
        <f t="shared" si="1197"/>
        <v>254144</v>
      </c>
      <c r="CX463" s="29">
        <f t="shared" si="1198"/>
        <v>1591744</v>
      </c>
      <c r="CY463" s="26">
        <v>1</v>
      </c>
      <c r="CZ463" s="27">
        <v>1408000</v>
      </c>
      <c r="DA463" s="27">
        <v>1126400</v>
      </c>
      <c r="DB463" s="133"/>
      <c r="DC463" s="133"/>
      <c r="DD463" s="143">
        <f t="shared" si="1240"/>
        <v>0.15713484026367724</v>
      </c>
      <c r="DE463" s="27">
        <f t="shared" si="1225"/>
        <v>1267200</v>
      </c>
      <c r="DF463" s="27">
        <f t="shared" si="1226"/>
        <v>240768</v>
      </c>
      <c r="DG463" s="28">
        <f t="shared" si="1227"/>
        <v>1507968</v>
      </c>
      <c r="DH463" s="26">
        <v>1</v>
      </c>
      <c r="DI463" s="28">
        <v>1408000</v>
      </c>
      <c r="DJ463" s="28">
        <v>1267200</v>
      </c>
      <c r="DK463" s="182"/>
      <c r="DL463" s="177">
        <f t="shared" si="1241"/>
        <v>7.4432292756478696E-2</v>
      </c>
      <c r="DM463" s="28">
        <f t="shared" si="1228"/>
        <v>1337600</v>
      </c>
      <c r="DN463" s="28">
        <f t="shared" si="1229"/>
        <v>254144</v>
      </c>
      <c r="DO463" s="30">
        <f t="shared" si="1230"/>
        <v>1591744</v>
      </c>
    </row>
    <row r="464" spans="1:119" ht="21" customHeight="1" x14ac:dyDescent="0.25">
      <c r="A464" s="66" t="s">
        <v>843</v>
      </c>
      <c r="B464" s="67" t="s">
        <v>668</v>
      </c>
      <c r="C464" s="68" t="s">
        <v>844</v>
      </c>
      <c r="D464" s="26">
        <v>1</v>
      </c>
      <c r="E464" s="27">
        <v>2200000</v>
      </c>
      <c r="F464" s="27">
        <v>2580000</v>
      </c>
      <c r="G464" s="148"/>
      <c r="H464" s="148"/>
      <c r="I464" s="143">
        <f t="shared" si="1199"/>
        <v>0.11242701960288204</v>
      </c>
      <c r="J464" s="27">
        <f t="shared" si="1232"/>
        <v>2390000</v>
      </c>
      <c r="K464" s="28">
        <f t="shared" si="1200"/>
        <v>454100</v>
      </c>
      <c r="L464" s="29">
        <f t="shared" si="1242"/>
        <v>2844100</v>
      </c>
      <c r="M464" s="26">
        <v>1</v>
      </c>
      <c r="N464" s="27">
        <v>2200000</v>
      </c>
      <c r="O464" s="27">
        <v>2640000</v>
      </c>
      <c r="P464" s="148"/>
      <c r="Q464" s="148"/>
      <c r="R464" s="143">
        <f t="shared" si="1201"/>
        <v>0.12856486930664499</v>
      </c>
      <c r="S464" s="27">
        <f t="shared" si="1202"/>
        <v>2420000</v>
      </c>
      <c r="T464" s="28">
        <f t="shared" si="1203"/>
        <v>459800</v>
      </c>
      <c r="U464" s="30">
        <f t="shared" si="1204"/>
        <v>2879800</v>
      </c>
      <c r="V464" s="26">
        <v>1</v>
      </c>
      <c r="W464" s="27">
        <v>2200000</v>
      </c>
      <c r="X464" s="27">
        <v>2464000</v>
      </c>
      <c r="Y464" s="145"/>
      <c r="Z464" s="145"/>
      <c r="AA464" s="143">
        <f t="shared" si="1243"/>
        <v>8.0049824285269536E-2</v>
      </c>
      <c r="AB464" s="27">
        <f t="shared" si="1205"/>
        <v>2332000</v>
      </c>
      <c r="AC464" s="28">
        <f t="shared" si="1206"/>
        <v>443080</v>
      </c>
      <c r="AD464" s="29">
        <f t="shared" si="1207"/>
        <v>2775080</v>
      </c>
      <c r="AE464" s="26">
        <v>1</v>
      </c>
      <c r="AF464" s="27">
        <v>2200000</v>
      </c>
      <c r="AG464" s="27">
        <v>2552000</v>
      </c>
      <c r="AH464" s="145"/>
      <c r="AI464" s="145"/>
      <c r="AJ464" s="143">
        <f t="shared" si="1233"/>
        <v>0.10475656017578482</v>
      </c>
      <c r="AK464" s="27">
        <f t="shared" si="1208"/>
        <v>2376000</v>
      </c>
      <c r="AL464" s="28">
        <f t="shared" si="1209"/>
        <v>451440</v>
      </c>
      <c r="AM464" s="30">
        <f t="shared" si="1210"/>
        <v>2827440</v>
      </c>
      <c r="AN464" s="26">
        <v>1</v>
      </c>
      <c r="AO464" s="27">
        <v>2200000</v>
      </c>
      <c r="AP464" s="27">
        <v>2640000</v>
      </c>
      <c r="AQ464" s="145"/>
      <c r="AR464" s="145"/>
      <c r="AS464" s="143">
        <f t="shared" si="1234"/>
        <v>0.12856486930664499</v>
      </c>
      <c r="AT464" s="27">
        <f t="shared" si="1211"/>
        <v>2420000</v>
      </c>
      <c r="AU464" s="28">
        <f t="shared" si="1212"/>
        <v>459800</v>
      </c>
      <c r="AV464" s="30">
        <f t="shared" si="1213"/>
        <v>2879800</v>
      </c>
      <c r="AW464" s="26">
        <v>1</v>
      </c>
      <c r="AX464" s="27">
        <v>2200000</v>
      </c>
      <c r="AY464" s="27">
        <v>3168000</v>
      </c>
      <c r="AZ464" s="145"/>
      <c r="BA464" s="145"/>
      <c r="BB464" s="143">
        <f t="shared" si="1235"/>
        <v>0.25502211780498435</v>
      </c>
      <c r="BC464" s="27">
        <f t="shared" si="1214"/>
        <v>2684000</v>
      </c>
      <c r="BD464" s="27">
        <f t="shared" si="1215"/>
        <v>509960</v>
      </c>
      <c r="BE464" s="27">
        <f t="shared" si="1216"/>
        <v>3193960</v>
      </c>
      <c r="BF464" s="26">
        <v>1</v>
      </c>
      <c r="BG464" s="27">
        <v>1760000</v>
      </c>
      <c r="BH464" s="27">
        <v>1936000</v>
      </c>
      <c r="BI464" s="145"/>
      <c r="BJ464" s="145"/>
      <c r="BK464" s="143">
        <f t="shared" si="1236"/>
        <v>6.7343502970147379E-2</v>
      </c>
      <c r="BL464" s="27">
        <f t="shared" si="1231"/>
        <v>1848000</v>
      </c>
      <c r="BM464" s="27">
        <f t="shared" si="1217"/>
        <v>351120</v>
      </c>
      <c r="BN464" s="28">
        <f t="shared" si="1218"/>
        <v>2199120</v>
      </c>
      <c r="BO464" s="26">
        <v>1</v>
      </c>
      <c r="BP464" s="27">
        <v>1760000</v>
      </c>
      <c r="BQ464" s="27">
        <v>1619200</v>
      </c>
      <c r="BR464" s="175"/>
      <c r="BS464" s="175"/>
      <c r="BT464" s="143">
        <f t="shared" si="1237"/>
        <v>5.892556509887896E-2</v>
      </c>
      <c r="BU464" s="27">
        <f t="shared" si="1219"/>
        <v>1689600</v>
      </c>
      <c r="BV464" s="28">
        <f t="shared" si="1220"/>
        <v>321024</v>
      </c>
      <c r="BW464" s="30">
        <f t="shared" si="1221"/>
        <v>2010624</v>
      </c>
      <c r="BX464" s="26">
        <v>1</v>
      </c>
      <c r="BY464" s="28">
        <v>1760000</v>
      </c>
      <c r="BZ464" s="28">
        <v>1619200</v>
      </c>
      <c r="CA464" s="156"/>
      <c r="CB464" s="156"/>
      <c r="CC464" s="177">
        <f t="shared" si="1238"/>
        <v>5.892556509887896E-2</v>
      </c>
      <c r="CD464" s="27">
        <f t="shared" si="1222"/>
        <v>1689600</v>
      </c>
      <c r="CE464" s="28">
        <f t="shared" si="1223"/>
        <v>321024</v>
      </c>
      <c r="CF464" s="29">
        <f t="shared" si="1224"/>
        <v>2010624</v>
      </c>
      <c r="CG464" s="26">
        <v>1</v>
      </c>
      <c r="CH464" s="27">
        <v>1408000</v>
      </c>
      <c r="CI464" s="27">
        <v>1267200</v>
      </c>
      <c r="CJ464" s="148"/>
      <c r="CK464" s="148"/>
      <c r="CL464" s="143">
        <f t="shared" si="1192"/>
        <v>7.4432292756478696E-2</v>
      </c>
      <c r="CM464" s="27">
        <f t="shared" si="1193"/>
        <v>1337600</v>
      </c>
      <c r="CN464" s="27">
        <f t="shared" si="1194"/>
        <v>254144</v>
      </c>
      <c r="CO464" s="28">
        <f t="shared" si="1195"/>
        <v>1591744</v>
      </c>
      <c r="CP464" s="26">
        <v>1</v>
      </c>
      <c r="CQ464" s="27">
        <v>1408000</v>
      </c>
      <c r="CR464" s="27">
        <v>1267200</v>
      </c>
      <c r="CS464" s="148"/>
      <c r="CT464" s="148"/>
      <c r="CU464" s="143">
        <f t="shared" si="1239"/>
        <v>7.4432292756478696E-2</v>
      </c>
      <c r="CV464" s="27">
        <f t="shared" si="1196"/>
        <v>1337600</v>
      </c>
      <c r="CW464" s="28">
        <f t="shared" si="1197"/>
        <v>254144</v>
      </c>
      <c r="CX464" s="29">
        <f t="shared" si="1198"/>
        <v>1591744</v>
      </c>
      <c r="CY464" s="26">
        <v>1</v>
      </c>
      <c r="CZ464" s="27">
        <v>1408000</v>
      </c>
      <c r="DA464" s="27">
        <v>1126400</v>
      </c>
      <c r="DB464" s="133"/>
      <c r="DC464" s="133"/>
      <c r="DD464" s="143">
        <f t="shared" si="1240"/>
        <v>0.15713484026367724</v>
      </c>
      <c r="DE464" s="27">
        <f t="shared" si="1225"/>
        <v>1267200</v>
      </c>
      <c r="DF464" s="27">
        <f t="shared" si="1226"/>
        <v>240768</v>
      </c>
      <c r="DG464" s="28">
        <f t="shared" si="1227"/>
        <v>1507968</v>
      </c>
      <c r="DH464" s="26">
        <v>1</v>
      </c>
      <c r="DI464" s="28">
        <v>1408000</v>
      </c>
      <c r="DJ464" s="28">
        <v>1267200</v>
      </c>
      <c r="DK464" s="182"/>
      <c r="DL464" s="177">
        <f t="shared" si="1241"/>
        <v>7.4432292756478696E-2</v>
      </c>
      <c r="DM464" s="28">
        <f t="shared" si="1228"/>
        <v>1337600</v>
      </c>
      <c r="DN464" s="28">
        <f t="shared" si="1229"/>
        <v>254144</v>
      </c>
      <c r="DO464" s="30">
        <f t="shared" si="1230"/>
        <v>1591744</v>
      </c>
    </row>
    <row r="465" spans="1:119" ht="21" customHeight="1" x14ac:dyDescent="0.25">
      <c r="A465" s="66" t="s">
        <v>845</v>
      </c>
      <c r="B465" s="67" t="s">
        <v>668</v>
      </c>
      <c r="C465" s="68" t="s">
        <v>846</v>
      </c>
      <c r="D465" s="26">
        <v>1</v>
      </c>
      <c r="E465" s="27">
        <v>2200000</v>
      </c>
      <c r="F465" s="27">
        <v>2580000</v>
      </c>
      <c r="G465" s="148"/>
      <c r="H465" s="148"/>
      <c r="I465" s="143">
        <f t="shared" si="1199"/>
        <v>0.11242701960288204</v>
      </c>
      <c r="J465" s="27">
        <f t="shared" si="1232"/>
        <v>2390000</v>
      </c>
      <c r="K465" s="28">
        <f t="shared" si="1200"/>
        <v>454100</v>
      </c>
      <c r="L465" s="29">
        <f t="shared" si="1242"/>
        <v>2844100</v>
      </c>
      <c r="M465" s="26">
        <v>1</v>
      </c>
      <c r="N465" s="27">
        <v>2200000</v>
      </c>
      <c r="O465" s="27">
        <v>2640000</v>
      </c>
      <c r="P465" s="148"/>
      <c r="Q465" s="148"/>
      <c r="R465" s="143">
        <f t="shared" si="1201"/>
        <v>0.12856486930664499</v>
      </c>
      <c r="S465" s="27">
        <f t="shared" si="1202"/>
        <v>2420000</v>
      </c>
      <c r="T465" s="28">
        <f t="shared" si="1203"/>
        <v>459800</v>
      </c>
      <c r="U465" s="30">
        <f t="shared" si="1204"/>
        <v>2879800</v>
      </c>
      <c r="V465" s="26">
        <v>1</v>
      </c>
      <c r="W465" s="27">
        <v>2200000</v>
      </c>
      <c r="X465" s="27">
        <v>2464000</v>
      </c>
      <c r="Y465" s="145"/>
      <c r="Z465" s="145"/>
      <c r="AA465" s="143">
        <f t="shared" si="1243"/>
        <v>8.0049824285269536E-2</v>
      </c>
      <c r="AB465" s="27">
        <f t="shared" si="1205"/>
        <v>2332000</v>
      </c>
      <c r="AC465" s="28">
        <f t="shared" si="1206"/>
        <v>443080</v>
      </c>
      <c r="AD465" s="29">
        <f t="shared" si="1207"/>
        <v>2775080</v>
      </c>
      <c r="AE465" s="26">
        <v>1</v>
      </c>
      <c r="AF465" s="27">
        <v>2200000</v>
      </c>
      <c r="AG465" s="27">
        <v>2552000</v>
      </c>
      <c r="AH465" s="145"/>
      <c r="AI465" s="145"/>
      <c r="AJ465" s="143">
        <f t="shared" si="1233"/>
        <v>0.10475656017578482</v>
      </c>
      <c r="AK465" s="27">
        <f t="shared" si="1208"/>
        <v>2376000</v>
      </c>
      <c r="AL465" s="28">
        <f t="shared" si="1209"/>
        <v>451440</v>
      </c>
      <c r="AM465" s="30">
        <f t="shared" si="1210"/>
        <v>2827440</v>
      </c>
      <c r="AN465" s="26">
        <v>1</v>
      </c>
      <c r="AO465" s="27">
        <v>2200000</v>
      </c>
      <c r="AP465" s="27">
        <v>2640000</v>
      </c>
      <c r="AQ465" s="145"/>
      <c r="AR465" s="145"/>
      <c r="AS465" s="143">
        <f t="shared" si="1234"/>
        <v>0.12856486930664499</v>
      </c>
      <c r="AT465" s="27">
        <f t="shared" si="1211"/>
        <v>2420000</v>
      </c>
      <c r="AU465" s="28">
        <f t="shared" si="1212"/>
        <v>459800</v>
      </c>
      <c r="AV465" s="30">
        <f t="shared" si="1213"/>
        <v>2879800</v>
      </c>
      <c r="AW465" s="26">
        <v>1</v>
      </c>
      <c r="AX465" s="27">
        <v>2200000</v>
      </c>
      <c r="AY465" s="27">
        <v>3168000</v>
      </c>
      <c r="AZ465" s="145"/>
      <c r="BA465" s="145"/>
      <c r="BB465" s="143">
        <f t="shared" si="1235"/>
        <v>0.25502211780498435</v>
      </c>
      <c r="BC465" s="27">
        <f t="shared" si="1214"/>
        <v>2684000</v>
      </c>
      <c r="BD465" s="27">
        <f t="shared" si="1215"/>
        <v>509960</v>
      </c>
      <c r="BE465" s="27">
        <f t="shared" si="1216"/>
        <v>3193960</v>
      </c>
      <c r="BF465" s="26">
        <v>1</v>
      </c>
      <c r="BG465" s="27">
        <v>1760000</v>
      </c>
      <c r="BH465" s="27">
        <v>1936000</v>
      </c>
      <c r="BI465" s="145"/>
      <c r="BJ465" s="145"/>
      <c r="BK465" s="143">
        <f t="shared" si="1236"/>
        <v>6.7343502970147379E-2</v>
      </c>
      <c r="BL465" s="27">
        <f t="shared" si="1231"/>
        <v>1848000</v>
      </c>
      <c r="BM465" s="27">
        <f t="shared" si="1217"/>
        <v>351120</v>
      </c>
      <c r="BN465" s="28">
        <f t="shared" si="1218"/>
        <v>2199120</v>
      </c>
      <c r="BO465" s="26">
        <v>1</v>
      </c>
      <c r="BP465" s="27">
        <v>1760000</v>
      </c>
      <c r="BQ465" s="27">
        <v>1619200</v>
      </c>
      <c r="BR465" s="175"/>
      <c r="BS465" s="175"/>
      <c r="BT465" s="143">
        <f t="shared" si="1237"/>
        <v>5.892556509887896E-2</v>
      </c>
      <c r="BU465" s="27">
        <f t="shared" si="1219"/>
        <v>1689600</v>
      </c>
      <c r="BV465" s="28">
        <f t="shared" si="1220"/>
        <v>321024</v>
      </c>
      <c r="BW465" s="30">
        <f t="shared" si="1221"/>
        <v>2010624</v>
      </c>
      <c r="BX465" s="26">
        <v>1</v>
      </c>
      <c r="BY465" s="28">
        <v>1760000</v>
      </c>
      <c r="BZ465" s="28">
        <v>1619200</v>
      </c>
      <c r="CA465" s="156"/>
      <c r="CB465" s="156"/>
      <c r="CC465" s="177">
        <f t="shared" si="1238"/>
        <v>5.892556509887896E-2</v>
      </c>
      <c r="CD465" s="27">
        <f t="shared" si="1222"/>
        <v>1689600</v>
      </c>
      <c r="CE465" s="28">
        <f t="shared" si="1223"/>
        <v>321024</v>
      </c>
      <c r="CF465" s="29">
        <f t="shared" si="1224"/>
        <v>2010624</v>
      </c>
      <c r="CG465" s="26">
        <v>1</v>
      </c>
      <c r="CH465" s="27">
        <v>1408000</v>
      </c>
      <c r="CI465" s="27">
        <v>1267200</v>
      </c>
      <c r="CJ465" s="148"/>
      <c r="CK465" s="148"/>
      <c r="CL465" s="143">
        <f t="shared" si="1192"/>
        <v>7.4432292756478696E-2</v>
      </c>
      <c r="CM465" s="27">
        <f t="shared" si="1193"/>
        <v>1337600</v>
      </c>
      <c r="CN465" s="27">
        <f t="shared" si="1194"/>
        <v>254144</v>
      </c>
      <c r="CO465" s="28">
        <f t="shared" si="1195"/>
        <v>1591744</v>
      </c>
      <c r="CP465" s="26">
        <v>1</v>
      </c>
      <c r="CQ465" s="27">
        <v>1408000</v>
      </c>
      <c r="CR465" s="27">
        <v>1267200</v>
      </c>
      <c r="CS465" s="148"/>
      <c r="CT465" s="148"/>
      <c r="CU465" s="143">
        <f t="shared" si="1239"/>
        <v>7.4432292756478696E-2</v>
      </c>
      <c r="CV465" s="27">
        <f t="shared" si="1196"/>
        <v>1337600</v>
      </c>
      <c r="CW465" s="28">
        <f t="shared" si="1197"/>
        <v>254144</v>
      </c>
      <c r="CX465" s="29">
        <f t="shared" si="1198"/>
        <v>1591744</v>
      </c>
      <c r="CY465" s="26">
        <v>1</v>
      </c>
      <c r="CZ465" s="27">
        <v>1408000</v>
      </c>
      <c r="DA465" s="27">
        <v>1126400</v>
      </c>
      <c r="DB465" s="133"/>
      <c r="DC465" s="133"/>
      <c r="DD465" s="143">
        <f t="shared" si="1240"/>
        <v>0.15713484026367724</v>
      </c>
      <c r="DE465" s="27">
        <f t="shared" si="1225"/>
        <v>1267200</v>
      </c>
      <c r="DF465" s="27">
        <f t="shared" si="1226"/>
        <v>240768</v>
      </c>
      <c r="DG465" s="28">
        <f t="shared" si="1227"/>
        <v>1507968</v>
      </c>
      <c r="DH465" s="26">
        <v>1</v>
      </c>
      <c r="DI465" s="28">
        <v>1408000</v>
      </c>
      <c r="DJ465" s="28">
        <v>1267200</v>
      </c>
      <c r="DK465" s="182"/>
      <c r="DL465" s="177">
        <f t="shared" si="1241"/>
        <v>7.4432292756478696E-2</v>
      </c>
      <c r="DM465" s="28">
        <f t="shared" si="1228"/>
        <v>1337600</v>
      </c>
      <c r="DN465" s="28">
        <f t="shared" si="1229"/>
        <v>254144</v>
      </c>
      <c r="DO465" s="30">
        <f t="shared" si="1230"/>
        <v>1591744</v>
      </c>
    </row>
    <row r="466" spans="1:119" ht="21" customHeight="1" x14ac:dyDescent="0.25">
      <c r="A466" s="66" t="s">
        <v>847</v>
      </c>
      <c r="B466" s="67" t="s">
        <v>668</v>
      </c>
      <c r="C466" s="68" t="s">
        <v>848</v>
      </c>
      <c r="D466" s="26">
        <v>1</v>
      </c>
      <c r="E466" s="27">
        <v>2200000</v>
      </c>
      <c r="F466" s="27">
        <v>2580000</v>
      </c>
      <c r="G466" s="148"/>
      <c r="H466" s="148"/>
      <c r="I466" s="143">
        <f t="shared" si="1199"/>
        <v>0.11242701960288204</v>
      </c>
      <c r="J466" s="27">
        <f t="shared" si="1232"/>
        <v>2390000</v>
      </c>
      <c r="K466" s="28">
        <f t="shared" si="1200"/>
        <v>454100</v>
      </c>
      <c r="L466" s="29">
        <f t="shared" si="1242"/>
        <v>2844100</v>
      </c>
      <c r="M466" s="26">
        <v>1</v>
      </c>
      <c r="N466" s="27">
        <v>2200000</v>
      </c>
      <c r="O466" s="27">
        <v>2640000</v>
      </c>
      <c r="P466" s="148"/>
      <c r="Q466" s="148"/>
      <c r="R466" s="143">
        <f t="shared" si="1201"/>
        <v>0.12856486930664499</v>
      </c>
      <c r="S466" s="27">
        <f t="shared" si="1202"/>
        <v>2420000</v>
      </c>
      <c r="T466" s="28">
        <f t="shared" si="1203"/>
        <v>459800</v>
      </c>
      <c r="U466" s="30">
        <f t="shared" si="1204"/>
        <v>2879800</v>
      </c>
      <c r="V466" s="26">
        <v>1</v>
      </c>
      <c r="W466" s="27">
        <v>2200000</v>
      </c>
      <c r="X466" s="27">
        <v>2464000</v>
      </c>
      <c r="Y466" s="145"/>
      <c r="Z466" s="145"/>
      <c r="AA466" s="143">
        <f t="shared" si="1243"/>
        <v>8.0049824285269536E-2</v>
      </c>
      <c r="AB466" s="27">
        <f t="shared" si="1205"/>
        <v>2332000</v>
      </c>
      <c r="AC466" s="28">
        <f t="shared" si="1206"/>
        <v>443080</v>
      </c>
      <c r="AD466" s="29">
        <f t="shared" si="1207"/>
        <v>2775080</v>
      </c>
      <c r="AE466" s="26">
        <v>1</v>
      </c>
      <c r="AF466" s="27">
        <v>2200000</v>
      </c>
      <c r="AG466" s="27">
        <v>2552000</v>
      </c>
      <c r="AH466" s="145"/>
      <c r="AI466" s="145"/>
      <c r="AJ466" s="143">
        <f t="shared" si="1233"/>
        <v>0.10475656017578482</v>
      </c>
      <c r="AK466" s="27">
        <f t="shared" si="1208"/>
        <v>2376000</v>
      </c>
      <c r="AL466" s="28">
        <f t="shared" si="1209"/>
        <v>451440</v>
      </c>
      <c r="AM466" s="30">
        <f t="shared" si="1210"/>
        <v>2827440</v>
      </c>
      <c r="AN466" s="26">
        <v>1</v>
      </c>
      <c r="AO466" s="27">
        <v>2200000</v>
      </c>
      <c r="AP466" s="27">
        <v>2640000</v>
      </c>
      <c r="AQ466" s="145"/>
      <c r="AR466" s="145"/>
      <c r="AS466" s="143">
        <f t="shared" si="1234"/>
        <v>0.12856486930664499</v>
      </c>
      <c r="AT466" s="27">
        <f t="shared" si="1211"/>
        <v>2420000</v>
      </c>
      <c r="AU466" s="28">
        <f t="shared" si="1212"/>
        <v>459800</v>
      </c>
      <c r="AV466" s="30">
        <f t="shared" si="1213"/>
        <v>2879800</v>
      </c>
      <c r="AW466" s="26">
        <v>1</v>
      </c>
      <c r="AX466" s="27">
        <v>2200000</v>
      </c>
      <c r="AY466" s="27">
        <v>3168000</v>
      </c>
      <c r="AZ466" s="145"/>
      <c r="BA466" s="145"/>
      <c r="BB466" s="143">
        <f t="shared" si="1235"/>
        <v>0.25502211780498435</v>
      </c>
      <c r="BC466" s="27">
        <f t="shared" si="1214"/>
        <v>2684000</v>
      </c>
      <c r="BD466" s="27">
        <f t="shared" si="1215"/>
        <v>509960</v>
      </c>
      <c r="BE466" s="27">
        <f t="shared" si="1216"/>
        <v>3193960</v>
      </c>
      <c r="BF466" s="26">
        <v>1</v>
      </c>
      <c r="BG466" s="27">
        <v>1760000</v>
      </c>
      <c r="BH466" s="27">
        <v>1936000</v>
      </c>
      <c r="BI466" s="145"/>
      <c r="BJ466" s="145"/>
      <c r="BK466" s="143">
        <f t="shared" si="1236"/>
        <v>6.7343502970147379E-2</v>
      </c>
      <c r="BL466" s="27">
        <f t="shared" si="1231"/>
        <v>1848000</v>
      </c>
      <c r="BM466" s="27">
        <f t="shared" si="1217"/>
        <v>351120</v>
      </c>
      <c r="BN466" s="28">
        <f t="shared" si="1218"/>
        <v>2199120</v>
      </c>
      <c r="BO466" s="26">
        <v>1</v>
      </c>
      <c r="BP466" s="27">
        <v>1760000</v>
      </c>
      <c r="BQ466" s="27">
        <v>1619200</v>
      </c>
      <c r="BR466" s="175"/>
      <c r="BS466" s="175"/>
      <c r="BT466" s="143">
        <f t="shared" si="1237"/>
        <v>5.892556509887896E-2</v>
      </c>
      <c r="BU466" s="27">
        <f t="shared" si="1219"/>
        <v>1689600</v>
      </c>
      <c r="BV466" s="28">
        <f t="shared" si="1220"/>
        <v>321024</v>
      </c>
      <c r="BW466" s="30">
        <f t="shared" si="1221"/>
        <v>2010624</v>
      </c>
      <c r="BX466" s="26">
        <v>1</v>
      </c>
      <c r="BY466" s="28">
        <v>1760000</v>
      </c>
      <c r="BZ466" s="28">
        <v>1619200</v>
      </c>
      <c r="CA466" s="156"/>
      <c r="CB466" s="156"/>
      <c r="CC466" s="177">
        <f t="shared" si="1238"/>
        <v>5.892556509887896E-2</v>
      </c>
      <c r="CD466" s="27">
        <f t="shared" si="1222"/>
        <v>1689600</v>
      </c>
      <c r="CE466" s="28">
        <f t="shared" si="1223"/>
        <v>321024</v>
      </c>
      <c r="CF466" s="29">
        <f t="shared" si="1224"/>
        <v>2010624</v>
      </c>
      <c r="CG466" s="26">
        <v>1</v>
      </c>
      <c r="CH466" s="27">
        <v>1408000</v>
      </c>
      <c r="CI466" s="27">
        <v>1267200</v>
      </c>
      <c r="CJ466" s="148"/>
      <c r="CK466" s="148"/>
      <c r="CL466" s="143">
        <f t="shared" si="1192"/>
        <v>7.4432292756478696E-2</v>
      </c>
      <c r="CM466" s="27">
        <f t="shared" si="1193"/>
        <v>1337600</v>
      </c>
      <c r="CN466" s="27">
        <f t="shared" si="1194"/>
        <v>254144</v>
      </c>
      <c r="CO466" s="28">
        <f t="shared" si="1195"/>
        <v>1591744</v>
      </c>
      <c r="CP466" s="26">
        <v>1</v>
      </c>
      <c r="CQ466" s="27">
        <v>1408000</v>
      </c>
      <c r="CR466" s="27">
        <v>1267200</v>
      </c>
      <c r="CS466" s="148"/>
      <c r="CT466" s="148"/>
      <c r="CU466" s="143">
        <f t="shared" si="1239"/>
        <v>7.4432292756478696E-2</v>
      </c>
      <c r="CV466" s="27">
        <f t="shared" si="1196"/>
        <v>1337600</v>
      </c>
      <c r="CW466" s="28">
        <f t="shared" si="1197"/>
        <v>254144</v>
      </c>
      <c r="CX466" s="29">
        <f t="shared" si="1198"/>
        <v>1591744</v>
      </c>
      <c r="CY466" s="26">
        <v>1</v>
      </c>
      <c r="CZ466" s="27">
        <v>1408000</v>
      </c>
      <c r="DA466" s="27">
        <v>1126400</v>
      </c>
      <c r="DB466" s="133"/>
      <c r="DC466" s="133"/>
      <c r="DD466" s="143">
        <f t="shared" si="1240"/>
        <v>0.15713484026367724</v>
      </c>
      <c r="DE466" s="27">
        <f t="shared" si="1225"/>
        <v>1267200</v>
      </c>
      <c r="DF466" s="27">
        <f t="shared" si="1226"/>
        <v>240768</v>
      </c>
      <c r="DG466" s="28">
        <f t="shared" si="1227"/>
        <v>1507968</v>
      </c>
      <c r="DH466" s="26">
        <v>1</v>
      </c>
      <c r="DI466" s="28">
        <v>1408000</v>
      </c>
      <c r="DJ466" s="28">
        <v>1267200</v>
      </c>
      <c r="DK466" s="182"/>
      <c r="DL466" s="177">
        <f t="shared" si="1241"/>
        <v>7.4432292756478696E-2</v>
      </c>
      <c r="DM466" s="28">
        <f t="shared" si="1228"/>
        <v>1337600</v>
      </c>
      <c r="DN466" s="28">
        <f t="shared" si="1229"/>
        <v>254144</v>
      </c>
      <c r="DO466" s="30">
        <f t="shared" si="1230"/>
        <v>1591744</v>
      </c>
    </row>
    <row r="467" spans="1:119" ht="21" customHeight="1" x14ac:dyDescent="0.25">
      <c r="A467" s="66" t="s">
        <v>849</v>
      </c>
      <c r="B467" s="67" t="s">
        <v>668</v>
      </c>
      <c r="C467" s="68" t="s">
        <v>850</v>
      </c>
      <c r="D467" s="26">
        <v>1</v>
      </c>
      <c r="E467" s="27">
        <v>2200000</v>
      </c>
      <c r="F467" s="27">
        <v>2580000</v>
      </c>
      <c r="G467" s="148"/>
      <c r="H467" s="148"/>
      <c r="I467" s="143">
        <f t="shared" si="1199"/>
        <v>0.11242701960288204</v>
      </c>
      <c r="J467" s="27">
        <f t="shared" si="1232"/>
        <v>2390000</v>
      </c>
      <c r="K467" s="28">
        <f t="shared" si="1200"/>
        <v>454100</v>
      </c>
      <c r="L467" s="29">
        <f t="shared" si="1242"/>
        <v>2844100</v>
      </c>
      <c r="M467" s="26">
        <v>1</v>
      </c>
      <c r="N467" s="27">
        <v>2200000</v>
      </c>
      <c r="O467" s="27">
        <v>2640000</v>
      </c>
      <c r="P467" s="148"/>
      <c r="Q467" s="148"/>
      <c r="R467" s="143">
        <f t="shared" si="1201"/>
        <v>0.12856486930664499</v>
      </c>
      <c r="S467" s="27">
        <f t="shared" si="1202"/>
        <v>2420000</v>
      </c>
      <c r="T467" s="28">
        <f t="shared" si="1203"/>
        <v>459800</v>
      </c>
      <c r="U467" s="30">
        <f t="shared" si="1204"/>
        <v>2879800</v>
      </c>
      <c r="V467" s="26">
        <v>1</v>
      </c>
      <c r="W467" s="27">
        <v>2200000</v>
      </c>
      <c r="X467" s="27">
        <v>2464000</v>
      </c>
      <c r="Y467" s="145"/>
      <c r="Z467" s="145"/>
      <c r="AA467" s="143">
        <f t="shared" si="1243"/>
        <v>8.0049824285269536E-2</v>
      </c>
      <c r="AB467" s="27">
        <f t="shared" si="1205"/>
        <v>2332000</v>
      </c>
      <c r="AC467" s="28">
        <f t="shared" si="1206"/>
        <v>443080</v>
      </c>
      <c r="AD467" s="29">
        <f t="shared" si="1207"/>
        <v>2775080</v>
      </c>
      <c r="AE467" s="26">
        <v>1</v>
      </c>
      <c r="AF467" s="27">
        <v>2200000</v>
      </c>
      <c r="AG467" s="27">
        <v>2552000</v>
      </c>
      <c r="AH467" s="145"/>
      <c r="AI467" s="145"/>
      <c r="AJ467" s="143">
        <f t="shared" si="1233"/>
        <v>0.10475656017578482</v>
      </c>
      <c r="AK467" s="27">
        <f t="shared" si="1208"/>
        <v>2376000</v>
      </c>
      <c r="AL467" s="28">
        <f t="shared" si="1209"/>
        <v>451440</v>
      </c>
      <c r="AM467" s="30">
        <f t="shared" si="1210"/>
        <v>2827440</v>
      </c>
      <c r="AN467" s="26">
        <v>1</v>
      </c>
      <c r="AO467" s="27">
        <v>2200000</v>
      </c>
      <c r="AP467" s="27">
        <v>2640000</v>
      </c>
      <c r="AQ467" s="145"/>
      <c r="AR467" s="145"/>
      <c r="AS467" s="143">
        <f t="shared" si="1234"/>
        <v>0.12856486930664499</v>
      </c>
      <c r="AT467" s="27">
        <f t="shared" si="1211"/>
        <v>2420000</v>
      </c>
      <c r="AU467" s="28">
        <f t="shared" si="1212"/>
        <v>459800</v>
      </c>
      <c r="AV467" s="30">
        <f t="shared" si="1213"/>
        <v>2879800</v>
      </c>
      <c r="AW467" s="26">
        <v>1</v>
      </c>
      <c r="AX467" s="27">
        <v>2200000</v>
      </c>
      <c r="AY467" s="27">
        <v>3168000</v>
      </c>
      <c r="AZ467" s="145"/>
      <c r="BA467" s="145"/>
      <c r="BB467" s="143">
        <f t="shared" si="1235"/>
        <v>0.25502211780498435</v>
      </c>
      <c r="BC467" s="27">
        <f t="shared" si="1214"/>
        <v>2684000</v>
      </c>
      <c r="BD467" s="27">
        <f t="shared" si="1215"/>
        <v>509960</v>
      </c>
      <c r="BE467" s="27">
        <f t="shared" si="1216"/>
        <v>3193960</v>
      </c>
      <c r="BF467" s="26">
        <v>1</v>
      </c>
      <c r="BG467" s="27">
        <v>1760000</v>
      </c>
      <c r="BH467" s="27">
        <v>1936000</v>
      </c>
      <c r="BI467" s="145"/>
      <c r="BJ467" s="145"/>
      <c r="BK467" s="143">
        <f t="shared" si="1236"/>
        <v>6.7343502970147379E-2</v>
      </c>
      <c r="BL467" s="27">
        <f t="shared" si="1231"/>
        <v>1848000</v>
      </c>
      <c r="BM467" s="27">
        <f t="shared" si="1217"/>
        <v>351120</v>
      </c>
      <c r="BN467" s="28">
        <f t="shared" si="1218"/>
        <v>2199120</v>
      </c>
      <c r="BO467" s="26">
        <v>1</v>
      </c>
      <c r="BP467" s="27">
        <v>1760000</v>
      </c>
      <c r="BQ467" s="27">
        <v>1619200</v>
      </c>
      <c r="BR467" s="175"/>
      <c r="BS467" s="175"/>
      <c r="BT467" s="143">
        <f t="shared" si="1237"/>
        <v>5.892556509887896E-2</v>
      </c>
      <c r="BU467" s="27">
        <f t="shared" si="1219"/>
        <v>1689600</v>
      </c>
      <c r="BV467" s="28">
        <f t="shared" si="1220"/>
        <v>321024</v>
      </c>
      <c r="BW467" s="30">
        <f t="shared" si="1221"/>
        <v>2010624</v>
      </c>
      <c r="BX467" s="26">
        <v>1</v>
      </c>
      <c r="BY467" s="28">
        <v>1760000</v>
      </c>
      <c r="BZ467" s="28">
        <v>1619200</v>
      </c>
      <c r="CA467" s="156"/>
      <c r="CB467" s="156"/>
      <c r="CC467" s="177">
        <f t="shared" si="1238"/>
        <v>5.892556509887896E-2</v>
      </c>
      <c r="CD467" s="27">
        <f t="shared" si="1222"/>
        <v>1689600</v>
      </c>
      <c r="CE467" s="28">
        <f t="shared" si="1223"/>
        <v>321024</v>
      </c>
      <c r="CF467" s="29">
        <f t="shared" si="1224"/>
        <v>2010624</v>
      </c>
      <c r="CG467" s="26">
        <v>1</v>
      </c>
      <c r="CH467" s="27">
        <v>1408000</v>
      </c>
      <c r="CI467" s="27">
        <v>1267200</v>
      </c>
      <c r="CJ467" s="148"/>
      <c r="CK467" s="148"/>
      <c r="CL467" s="143">
        <f t="shared" si="1192"/>
        <v>7.4432292756478696E-2</v>
      </c>
      <c r="CM467" s="27">
        <f t="shared" si="1193"/>
        <v>1337600</v>
      </c>
      <c r="CN467" s="27">
        <f t="shared" si="1194"/>
        <v>254144</v>
      </c>
      <c r="CO467" s="28">
        <f t="shared" si="1195"/>
        <v>1591744</v>
      </c>
      <c r="CP467" s="26">
        <v>1</v>
      </c>
      <c r="CQ467" s="27">
        <v>1408000</v>
      </c>
      <c r="CR467" s="27">
        <v>1267200</v>
      </c>
      <c r="CS467" s="148"/>
      <c r="CT467" s="148"/>
      <c r="CU467" s="143">
        <f t="shared" si="1239"/>
        <v>7.4432292756478696E-2</v>
      </c>
      <c r="CV467" s="27">
        <f t="shared" si="1196"/>
        <v>1337600</v>
      </c>
      <c r="CW467" s="28">
        <f t="shared" si="1197"/>
        <v>254144</v>
      </c>
      <c r="CX467" s="29">
        <f t="shared" si="1198"/>
        <v>1591744</v>
      </c>
      <c r="CY467" s="26">
        <v>1</v>
      </c>
      <c r="CZ467" s="27">
        <v>1408000</v>
      </c>
      <c r="DA467" s="27">
        <v>1126400</v>
      </c>
      <c r="DB467" s="133"/>
      <c r="DC467" s="133"/>
      <c r="DD467" s="143">
        <f t="shared" si="1240"/>
        <v>0.15713484026367724</v>
      </c>
      <c r="DE467" s="27">
        <f t="shared" si="1225"/>
        <v>1267200</v>
      </c>
      <c r="DF467" s="27">
        <f t="shared" si="1226"/>
        <v>240768</v>
      </c>
      <c r="DG467" s="28">
        <f t="shared" si="1227"/>
        <v>1507968</v>
      </c>
      <c r="DH467" s="26">
        <v>1</v>
      </c>
      <c r="DI467" s="28">
        <v>1408000</v>
      </c>
      <c r="DJ467" s="28">
        <v>1267200</v>
      </c>
      <c r="DK467" s="182"/>
      <c r="DL467" s="177">
        <f t="shared" si="1241"/>
        <v>7.4432292756478696E-2</v>
      </c>
      <c r="DM467" s="28">
        <f t="shared" si="1228"/>
        <v>1337600</v>
      </c>
      <c r="DN467" s="28">
        <f t="shared" si="1229"/>
        <v>254144</v>
      </c>
      <c r="DO467" s="30">
        <f t="shared" si="1230"/>
        <v>1591744</v>
      </c>
    </row>
    <row r="468" spans="1:119" ht="21" customHeight="1" x14ac:dyDescent="0.25">
      <c r="A468" s="66" t="s">
        <v>851</v>
      </c>
      <c r="B468" s="67" t="s">
        <v>668</v>
      </c>
      <c r="C468" s="68" t="s">
        <v>852</v>
      </c>
      <c r="D468" s="26">
        <v>1</v>
      </c>
      <c r="E468" s="27">
        <v>2200000</v>
      </c>
      <c r="F468" s="27">
        <v>2580000</v>
      </c>
      <c r="G468" s="148"/>
      <c r="H468" s="148"/>
      <c r="I468" s="143">
        <f t="shared" si="1199"/>
        <v>0.11242701960288204</v>
      </c>
      <c r="J468" s="27">
        <f t="shared" si="1232"/>
        <v>2390000</v>
      </c>
      <c r="K468" s="28">
        <f t="shared" si="1200"/>
        <v>454100</v>
      </c>
      <c r="L468" s="29">
        <f t="shared" si="1242"/>
        <v>2844100</v>
      </c>
      <c r="M468" s="26">
        <v>1</v>
      </c>
      <c r="N468" s="27">
        <v>2200000</v>
      </c>
      <c r="O468" s="27">
        <v>2640000</v>
      </c>
      <c r="P468" s="148"/>
      <c r="Q468" s="148"/>
      <c r="R468" s="143">
        <f t="shared" si="1201"/>
        <v>0.12856486930664499</v>
      </c>
      <c r="S468" s="27">
        <f t="shared" si="1202"/>
        <v>2420000</v>
      </c>
      <c r="T468" s="28">
        <f t="shared" si="1203"/>
        <v>459800</v>
      </c>
      <c r="U468" s="30">
        <f t="shared" si="1204"/>
        <v>2879800</v>
      </c>
      <c r="V468" s="26">
        <v>1</v>
      </c>
      <c r="W468" s="27">
        <v>2200000</v>
      </c>
      <c r="X468" s="27">
        <v>2464000</v>
      </c>
      <c r="Y468" s="145"/>
      <c r="Z468" s="145"/>
      <c r="AA468" s="143">
        <f t="shared" si="1243"/>
        <v>8.0049824285269536E-2</v>
      </c>
      <c r="AB468" s="27">
        <f t="shared" si="1205"/>
        <v>2332000</v>
      </c>
      <c r="AC468" s="28">
        <f t="shared" si="1206"/>
        <v>443080</v>
      </c>
      <c r="AD468" s="29">
        <f t="shared" si="1207"/>
        <v>2775080</v>
      </c>
      <c r="AE468" s="26">
        <v>1</v>
      </c>
      <c r="AF468" s="27">
        <v>2200000</v>
      </c>
      <c r="AG468" s="27">
        <v>2552000</v>
      </c>
      <c r="AH468" s="145"/>
      <c r="AI468" s="145"/>
      <c r="AJ468" s="143">
        <f t="shared" si="1233"/>
        <v>0.10475656017578482</v>
      </c>
      <c r="AK468" s="27">
        <f t="shared" si="1208"/>
        <v>2376000</v>
      </c>
      <c r="AL468" s="28">
        <f t="shared" si="1209"/>
        <v>451440</v>
      </c>
      <c r="AM468" s="30">
        <f t="shared" si="1210"/>
        <v>2827440</v>
      </c>
      <c r="AN468" s="26">
        <v>1</v>
      </c>
      <c r="AO468" s="27">
        <v>2200000</v>
      </c>
      <c r="AP468" s="27">
        <v>2640000</v>
      </c>
      <c r="AQ468" s="145"/>
      <c r="AR468" s="145"/>
      <c r="AS468" s="143">
        <f t="shared" si="1234"/>
        <v>0.12856486930664499</v>
      </c>
      <c r="AT468" s="27">
        <f t="shared" si="1211"/>
        <v>2420000</v>
      </c>
      <c r="AU468" s="28">
        <f t="shared" si="1212"/>
        <v>459800</v>
      </c>
      <c r="AV468" s="30">
        <f t="shared" si="1213"/>
        <v>2879800</v>
      </c>
      <c r="AW468" s="26">
        <v>1</v>
      </c>
      <c r="AX468" s="27">
        <v>2200000</v>
      </c>
      <c r="AY468" s="27">
        <v>3168000</v>
      </c>
      <c r="AZ468" s="145"/>
      <c r="BA468" s="145"/>
      <c r="BB468" s="143">
        <f t="shared" si="1235"/>
        <v>0.25502211780498435</v>
      </c>
      <c r="BC468" s="27">
        <f t="shared" si="1214"/>
        <v>2684000</v>
      </c>
      <c r="BD468" s="27">
        <f t="shared" si="1215"/>
        <v>509960</v>
      </c>
      <c r="BE468" s="27">
        <f t="shared" si="1216"/>
        <v>3193960</v>
      </c>
      <c r="BF468" s="26">
        <v>1</v>
      </c>
      <c r="BG468" s="27">
        <v>1760000</v>
      </c>
      <c r="BH468" s="27">
        <v>1936000</v>
      </c>
      <c r="BI468" s="145"/>
      <c r="BJ468" s="145"/>
      <c r="BK468" s="143">
        <f t="shared" si="1236"/>
        <v>6.7343502970147379E-2</v>
      </c>
      <c r="BL468" s="27">
        <f t="shared" si="1231"/>
        <v>1848000</v>
      </c>
      <c r="BM468" s="27">
        <f t="shared" si="1217"/>
        <v>351120</v>
      </c>
      <c r="BN468" s="28">
        <f t="shared" si="1218"/>
        <v>2199120</v>
      </c>
      <c r="BO468" s="26">
        <v>1</v>
      </c>
      <c r="BP468" s="27">
        <v>1760000</v>
      </c>
      <c r="BQ468" s="27">
        <v>1619200</v>
      </c>
      <c r="BR468" s="175"/>
      <c r="BS468" s="175"/>
      <c r="BT468" s="143">
        <f t="shared" si="1237"/>
        <v>5.892556509887896E-2</v>
      </c>
      <c r="BU468" s="27">
        <f t="shared" si="1219"/>
        <v>1689600</v>
      </c>
      <c r="BV468" s="28">
        <f t="shared" si="1220"/>
        <v>321024</v>
      </c>
      <c r="BW468" s="30">
        <f t="shared" si="1221"/>
        <v>2010624</v>
      </c>
      <c r="BX468" s="26">
        <v>1</v>
      </c>
      <c r="BY468" s="28">
        <v>1760000</v>
      </c>
      <c r="BZ468" s="28">
        <v>1619200</v>
      </c>
      <c r="CA468" s="156"/>
      <c r="CB468" s="156"/>
      <c r="CC468" s="177">
        <f t="shared" si="1238"/>
        <v>5.892556509887896E-2</v>
      </c>
      <c r="CD468" s="27">
        <f t="shared" si="1222"/>
        <v>1689600</v>
      </c>
      <c r="CE468" s="28">
        <f t="shared" si="1223"/>
        <v>321024</v>
      </c>
      <c r="CF468" s="29">
        <f t="shared" si="1224"/>
        <v>2010624</v>
      </c>
      <c r="CG468" s="26">
        <v>1</v>
      </c>
      <c r="CH468" s="27">
        <v>1408000</v>
      </c>
      <c r="CI468" s="27">
        <v>1267200</v>
      </c>
      <c r="CJ468" s="148"/>
      <c r="CK468" s="148"/>
      <c r="CL468" s="143">
        <f t="shared" si="1192"/>
        <v>7.4432292756478696E-2</v>
      </c>
      <c r="CM468" s="27">
        <f t="shared" si="1193"/>
        <v>1337600</v>
      </c>
      <c r="CN468" s="27">
        <f t="shared" si="1194"/>
        <v>254144</v>
      </c>
      <c r="CO468" s="28">
        <f t="shared" si="1195"/>
        <v>1591744</v>
      </c>
      <c r="CP468" s="26">
        <v>1</v>
      </c>
      <c r="CQ468" s="27">
        <v>1408000</v>
      </c>
      <c r="CR468" s="27">
        <v>1267200</v>
      </c>
      <c r="CS468" s="148"/>
      <c r="CT468" s="148"/>
      <c r="CU468" s="143">
        <f t="shared" si="1239"/>
        <v>7.4432292756478696E-2</v>
      </c>
      <c r="CV468" s="27">
        <f t="shared" si="1196"/>
        <v>1337600</v>
      </c>
      <c r="CW468" s="28">
        <f t="shared" si="1197"/>
        <v>254144</v>
      </c>
      <c r="CX468" s="29">
        <f t="shared" si="1198"/>
        <v>1591744</v>
      </c>
      <c r="CY468" s="26">
        <v>1</v>
      </c>
      <c r="CZ468" s="27">
        <v>1408000</v>
      </c>
      <c r="DA468" s="27">
        <v>1126400</v>
      </c>
      <c r="DB468" s="133"/>
      <c r="DC468" s="133"/>
      <c r="DD468" s="143">
        <f t="shared" si="1240"/>
        <v>0.15713484026367724</v>
      </c>
      <c r="DE468" s="27">
        <f t="shared" si="1225"/>
        <v>1267200</v>
      </c>
      <c r="DF468" s="27">
        <f t="shared" si="1226"/>
        <v>240768</v>
      </c>
      <c r="DG468" s="28">
        <f t="shared" si="1227"/>
        <v>1507968</v>
      </c>
      <c r="DH468" s="26">
        <v>1</v>
      </c>
      <c r="DI468" s="28">
        <v>1408000</v>
      </c>
      <c r="DJ468" s="28">
        <v>1267200</v>
      </c>
      <c r="DK468" s="182"/>
      <c r="DL468" s="177">
        <f t="shared" si="1241"/>
        <v>7.4432292756478696E-2</v>
      </c>
      <c r="DM468" s="28">
        <f t="shared" si="1228"/>
        <v>1337600</v>
      </c>
      <c r="DN468" s="28">
        <f t="shared" si="1229"/>
        <v>254144</v>
      </c>
      <c r="DO468" s="30">
        <f t="shared" si="1230"/>
        <v>1591744</v>
      </c>
    </row>
    <row r="469" spans="1:119" ht="21" customHeight="1" x14ac:dyDescent="0.25">
      <c r="A469" s="66" t="s">
        <v>853</v>
      </c>
      <c r="B469" s="67" t="s">
        <v>668</v>
      </c>
      <c r="C469" s="68" t="s">
        <v>854</v>
      </c>
      <c r="D469" s="26">
        <v>1</v>
      </c>
      <c r="E469" s="27">
        <v>2200000</v>
      </c>
      <c r="F469" s="27">
        <v>2580000</v>
      </c>
      <c r="G469" s="148"/>
      <c r="H469" s="148"/>
      <c r="I469" s="143">
        <f t="shared" si="1199"/>
        <v>0.11242701960288204</v>
      </c>
      <c r="J469" s="27">
        <f t="shared" si="1232"/>
        <v>2390000</v>
      </c>
      <c r="K469" s="28">
        <f t="shared" si="1200"/>
        <v>454100</v>
      </c>
      <c r="L469" s="29">
        <f t="shared" si="1242"/>
        <v>2844100</v>
      </c>
      <c r="M469" s="26">
        <v>1</v>
      </c>
      <c r="N469" s="27">
        <v>2200000</v>
      </c>
      <c r="O469" s="27">
        <v>2640000</v>
      </c>
      <c r="P469" s="148"/>
      <c r="Q469" s="148"/>
      <c r="R469" s="143">
        <f t="shared" si="1201"/>
        <v>0.12856486930664499</v>
      </c>
      <c r="S469" s="27">
        <f t="shared" si="1202"/>
        <v>2420000</v>
      </c>
      <c r="T469" s="28">
        <f t="shared" si="1203"/>
        <v>459800</v>
      </c>
      <c r="U469" s="30">
        <f t="shared" si="1204"/>
        <v>2879800</v>
      </c>
      <c r="V469" s="26">
        <v>1</v>
      </c>
      <c r="W469" s="27">
        <v>2200000</v>
      </c>
      <c r="X469" s="27">
        <v>2464000</v>
      </c>
      <c r="Y469" s="145"/>
      <c r="Z469" s="145"/>
      <c r="AA469" s="143">
        <f t="shared" si="1243"/>
        <v>8.0049824285269536E-2</v>
      </c>
      <c r="AB469" s="27">
        <f t="shared" si="1205"/>
        <v>2332000</v>
      </c>
      <c r="AC469" s="28">
        <f t="shared" si="1206"/>
        <v>443080</v>
      </c>
      <c r="AD469" s="29">
        <f t="shared" si="1207"/>
        <v>2775080</v>
      </c>
      <c r="AE469" s="26">
        <v>1</v>
      </c>
      <c r="AF469" s="27">
        <v>2200000</v>
      </c>
      <c r="AG469" s="27">
        <v>2552000</v>
      </c>
      <c r="AH469" s="145"/>
      <c r="AI469" s="145"/>
      <c r="AJ469" s="143">
        <f t="shared" si="1233"/>
        <v>0.10475656017578482</v>
      </c>
      <c r="AK469" s="27">
        <f t="shared" si="1208"/>
        <v>2376000</v>
      </c>
      <c r="AL469" s="28">
        <f t="shared" si="1209"/>
        <v>451440</v>
      </c>
      <c r="AM469" s="30">
        <f t="shared" si="1210"/>
        <v>2827440</v>
      </c>
      <c r="AN469" s="26">
        <v>1</v>
      </c>
      <c r="AO469" s="27">
        <v>2200000</v>
      </c>
      <c r="AP469" s="27">
        <v>2640000</v>
      </c>
      <c r="AQ469" s="145"/>
      <c r="AR469" s="145"/>
      <c r="AS469" s="143">
        <f t="shared" si="1234"/>
        <v>0.12856486930664499</v>
      </c>
      <c r="AT469" s="27">
        <f t="shared" si="1211"/>
        <v>2420000</v>
      </c>
      <c r="AU469" s="28">
        <f t="shared" si="1212"/>
        <v>459800</v>
      </c>
      <c r="AV469" s="30">
        <f t="shared" si="1213"/>
        <v>2879800</v>
      </c>
      <c r="AW469" s="26">
        <v>1</v>
      </c>
      <c r="AX469" s="27">
        <v>2200000</v>
      </c>
      <c r="AY469" s="27">
        <v>3168000</v>
      </c>
      <c r="AZ469" s="145"/>
      <c r="BA469" s="145"/>
      <c r="BB469" s="143">
        <f t="shared" si="1235"/>
        <v>0.25502211780498435</v>
      </c>
      <c r="BC469" s="27">
        <f t="shared" si="1214"/>
        <v>2684000</v>
      </c>
      <c r="BD469" s="27">
        <f t="shared" si="1215"/>
        <v>509960</v>
      </c>
      <c r="BE469" s="27">
        <f t="shared" si="1216"/>
        <v>3193960</v>
      </c>
      <c r="BF469" s="26">
        <v>1</v>
      </c>
      <c r="BG469" s="27">
        <v>1760000</v>
      </c>
      <c r="BH469" s="27">
        <v>1936000</v>
      </c>
      <c r="BI469" s="145"/>
      <c r="BJ469" s="145"/>
      <c r="BK469" s="143">
        <f t="shared" si="1236"/>
        <v>6.7343502970147379E-2</v>
      </c>
      <c r="BL469" s="27">
        <f t="shared" si="1231"/>
        <v>1848000</v>
      </c>
      <c r="BM469" s="27">
        <f t="shared" si="1217"/>
        <v>351120</v>
      </c>
      <c r="BN469" s="28">
        <f t="shared" si="1218"/>
        <v>2199120</v>
      </c>
      <c r="BO469" s="26">
        <v>1</v>
      </c>
      <c r="BP469" s="27">
        <v>1760000</v>
      </c>
      <c r="BQ469" s="27">
        <v>1619200</v>
      </c>
      <c r="BR469" s="175"/>
      <c r="BS469" s="175"/>
      <c r="BT469" s="143">
        <f t="shared" si="1237"/>
        <v>5.892556509887896E-2</v>
      </c>
      <c r="BU469" s="27">
        <f t="shared" si="1219"/>
        <v>1689600</v>
      </c>
      <c r="BV469" s="28">
        <f t="shared" si="1220"/>
        <v>321024</v>
      </c>
      <c r="BW469" s="30">
        <f t="shared" si="1221"/>
        <v>2010624</v>
      </c>
      <c r="BX469" s="26">
        <v>1</v>
      </c>
      <c r="BY469" s="28">
        <v>1760000</v>
      </c>
      <c r="BZ469" s="28">
        <v>1619200</v>
      </c>
      <c r="CA469" s="156"/>
      <c r="CB469" s="156"/>
      <c r="CC469" s="177">
        <f t="shared" si="1238"/>
        <v>5.892556509887896E-2</v>
      </c>
      <c r="CD469" s="27">
        <f t="shared" si="1222"/>
        <v>1689600</v>
      </c>
      <c r="CE469" s="28">
        <f t="shared" si="1223"/>
        <v>321024</v>
      </c>
      <c r="CF469" s="29">
        <f t="shared" si="1224"/>
        <v>2010624</v>
      </c>
      <c r="CG469" s="26">
        <v>1</v>
      </c>
      <c r="CH469" s="27">
        <v>1408000</v>
      </c>
      <c r="CI469" s="27">
        <v>1267200</v>
      </c>
      <c r="CJ469" s="148"/>
      <c r="CK469" s="148"/>
      <c r="CL469" s="143">
        <f t="shared" si="1192"/>
        <v>7.4432292756478696E-2</v>
      </c>
      <c r="CM469" s="27">
        <f t="shared" si="1193"/>
        <v>1337600</v>
      </c>
      <c r="CN469" s="27">
        <f t="shared" si="1194"/>
        <v>254144</v>
      </c>
      <c r="CO469" s="28">
        <f t="shared" si="1195"/>
        <v>1591744</v>
      </c>
      <c r="CP469" s="26">
        <v>1</v>
      </c>
      <c r="CQ469" s="27">
        <v>1408000</v>
      </c>
      <c r="CR469" s="27">
        <v>1267200</v>
      </c>
      <c r="CS469" s="148"/>
      <c r="CT469" s="148"/>
      <c r="CU469" s="143">
        <f t="shared" si="1239"/>
        <v>7.4432292756478696E-2</v>
      </c>
      <c r="CV469" s="27">
        <f t="shared" si="1196"/>
        <v>1337600</v>
      </c>
      <c r="CW469" s="28">
        <f t="shared" si="1197"/>
        <v>254144</v>
      </c>
      <c r="CX469" s="29">
        <f t="shared" si="1198"/>
        <v>1591744</v>
      </c>
      <c r="CY469" s="26">
        <v>1</v>
      </c>
      <c r="CZ469" s="27">
        <v>1408000</v>
      </c>
      <c r="DA469" s="27">
        <v>1126400</v>
      </c>
      <c r="DB469" s="133"/>
      <c r="DC469" s="133"/>
      <c r="DD469" s="143">
        <f t="shared" si="1240"/>
        <v>0.15713484026367724</v>
      </c>
      <c r="DE469" s="27">
        <f t="shared" si="1225"/>
        <v>1267200</v>
      </c>
      <c r="DF469" s="27">
        <f t="shared" si="1226"/>
        <v>240768</v>
      </c>
      <c r="DG469" s="28">
        <f t="shared" si="1227"/>
        <v>1507968</v>
      </c>
      <c r="DH469" s="26">
        <v>1</v>
      </c>
      <c r="DI469" s="28">
        <v>1408000</v>
      </c>
      <c r="DJ469" s="28">
        <v>1267200</v>
      </c>
      <c r="DK469" s="182"/>
      <c r="DL469" s="177">
        <f t="shared" si="1241"/>
        <v>7.4432292756478696E-2</v>
      </c>
      <c r="DM469" s="28">
        <f t="shared" si="1228"/>
        <v>1337600</v>
      </c>
      <c r="DN469" s="28">
        <f t="shared" si="1229"/>
        <v>254144</v>
      </c>
      <c r="DO469" s="30">
        <f t="shared" si="1230"/>
        <v>1591744</v>
      </c>
    </row>
    <row r="470" spans="1:119" ht="21" customHeight="1" x14ac:dyDescent="0.25">
      <c r="A470" s="66" t="s">
        <v>855</v>
      </c>
      <c r="B470" s="67" t="s">
        <v>668</v>
      </c>
      <c r="C470" s="68" t="s">
        <v>856</v>
      </c>
      <c r="D470" s="26">
        <v>1</v>
      </c>
      <c r="E470" s="27">
        <v>1600000</v>
      </c>
      <c r="F470" s="27">
        <v>1900000</v>
      </c>
      <c r="G470" s="148"/>
      <c r="H470" s="148"/>
      <c r="I470" s="143">
        <f t="shared" si="1199"/>
        <v>0.12121830534626528</v>
      </c>
      <c r="J470" s="27">
        <f t="shared" si="1232"/>
        <v>1750000</v>
      </c>
      <c r="K470" s="28">
        <f t="shared" si="1200"/>
        <v>332500</v>
      </c>
      <c r="L470" s="29">
        <f t="shared" si="1242"/>
        <v>2082500</v>
      </c>
      <c r="M470" s="26">
        <v>1</v>
      </c>
      <c r="N470" s="27">
        <v>1600000</v>
      </c>
      <c r="O470" s="27">
        <v>1920000</v>
      </c>
      <c r="P470" s="148"/>
      <c r="Q470" s="148"/>
      <c r="R470" s="143">
        <f t="shared" si="1201"/>
        <v>0.12856486930664501</v>
      </c>
      <c r="S470" s="27">
        <f t="shared" si="1202"/>
        <v>1760000</v>
      </c>
      <c r="T470" s="28">
        <f t="shared" si="1203"/>
        <v>334400</v>
      </c>
      <c r="U470" s="30">
        <f t="shared" si="1204"/>
        <v>2094400</v>
      </c>
      <c r="V470" s="26">
        <v>1</v>
      </c>
      <c r="W470" s="27">
        <v>1600000</v>
      </c>
      <c r="X470" s="27">
        <v>1792000</v>
      </c>
      <c r="Y470" s="145"/>
      <c r="Z470" s="145"/>
      <c r="AA470" s="143">
        <f t="shared" si="1243"/>
        <v>8.0049824285269522E-2</v>
      </c>
      <c r="AB470" s="27">
        <f t="shared" si="1205"/>
        <v>1696000</v>
      </c>
      <c r="AC470" s="28">
        <f t="shared" si="1206"/>
        <v>322240</v>
      </c>
      <c r="AD470" s="29">
        <f t="shared" si="1207"/>
        <v>2018240</v>
      </c>
      <c r="AE470" s="26">
        <v>1</v>
      </c>
      <c r="AF470" s="27">
        <v>1600000</v>
      </c>
      <c r="AG470" s="27">
        <v>1856000</v>
      </c>
      <c r="AH470" s="145"/>
      <c r="AI470" s="145"/>
      <c r="AJ470" s="143">
        <f t="shared" si="1233"/>
        <v>0.10475656017578482</v>
      </c>
      <c r="AK470" s="27">
        <f t="shared" si="1208"/>
        <v>1728000</v>
      </c>
      <c r="AL470" s="28">
        <f t="shared" si="1209"/>
        <v>328320</v>
      </c>
      <c r="AM470" s="30">
        <f t="shared" si="1210"/>
        <v>2056320</v>
      </c>
      <c r="AN470" s="26">
        <v>1</v>
      </c>
      <c r="AO470" s="27">
        <v>1600000</v>
      </c>
      <c r="AP470" s="27">
        <v>1920000</v>
      </c>
      <c r="AQ470" s="145"/>
      <c r="AR470" s="145"/>
      <c r="AS470" s="143">
        <f t="shared" si="1234"/>
        <v>0.12856486930664501</v>
      </c>
      <c r="AT470" s="27">
        <f t="shared" si="1211"/>
        <v>1760000</v>
      </c>
      <c r="AU470" s="28">
        <f t="shared" si="1212"/>
        <v>334400</v>
      </c>
      <c r="AV470" s="30">
        <f t="shared" si="1213"/>
        <v>2094400</v>
      </c>
      <c r="AW470" s="26">
        <v>1</v>
      </c>
      <c r="AX470" s="27">
        <v>1600000</v>
      </c>
      <c r="AY470" s="27">
        <v>2304000</v>
      </c>
      <c r="AZ470" s="145"/>
      <c r="BA470" s="145"/>
      <c r="BB470" s="143">
        <f t="shared" si="1235"/>
        <v>0.25502211780498435</v>
      </c>
      <c r="BC470" s="27">
        <f t="shared" si="1214"/>
        <v>1952000</v>
      </c>
      <c r="BD470" s="27">
        <f t="shared" si="1215"/>
        <v>370880</v>
      </c>
      <c r="BE470" s="27">
        <f t="shared" si="1216"/>
        <v>2322880</v>
      </c>
      <c r="BF470" s="26">
        <v>1</v>
      </c>
      <c r="BG470" s="27">
        <v>1280000</v>
      </c>
      <c r="BH470" s="27">
        <v>1408000</v>
      </c>
      <c r="BI470" s="145"/>
      <c r="BJ470" s="145"/>
      <c r="BK470" s="143">
        <f t="shared" si="1236"/>
        <v>6.7343502970147393E-2</v>
      </c>
      <c r="BL470" s="27">
        <f t="shared" si="1231"/>
        <v>1344000</v>
      </c>
      <c r="BM470" s="27">
        <f t="shared" si="1217"/>
        <v>255360</v>
      </c>
      <c r="BN470" s="28">
        <f t="shared" si="1218"/>
        <v>1599360</v>
      </c>
      <c r="BO470" s="26">
        <v>1</v>
      </c>
      <c r="BP470" s="27">
        <v>1280000</v>
      </c>
      <c r="BQ470" s="27">
        <v>1177600</v>
      </c>
      <c r="BR470" s="175"/>
      <c r="BS470" s="175"/>
      <c r="BT470" s="143">
        <f t="shared" si="1237"/>
        <v>5.892556509887896E-2</v>
      </c>
      <c r="BU470" s="27">
        <f t="shared" si="1219"/>
        <v>1228800</v>
      </c>
      <c r="BV470" s="28">
        <f t="shared" si="1220"/>
        <v>233472</v>
      </c>
      <c r="BW470" s="30">
        <f t="shared" si="1221"/>
        <v>1462272</v>
      </c>
      <c r="BX470" s="26">
        <v>1</v>
      </c>
      <c r="BY470" s="28">
        <v>1280000</v>
      </c>
      <c r="BZ470" s="28">
        <v>1177600</v>
      </c>
      <c r="CA470" s="156"/>
      <c r="CB470" s="156"/>
      <c r="CC470" s="177">
        <f t="shared" si="1238"/>
        <v>5.892556509887896E-2</v>
      </c>
      <c r="CD470" s="27">
        <f t="shared" si="1222"/>
        <v>1228800</v>
      </c>
      <c r="CE470" s="28">
        <f t="shared" si="1223"/>
        <v>233472</v>
      </c>
      <c r="CF470" s="29">
        <f t="shared" si="1224"/>
        <v>1462272</v>
      </c>
      <c r="CG470" s="26">
        <v>1</v>
      </c>
      <c r="CH470" s="27">
        <v>1024000</v>
      </c>
      <c r="CI470" s="27">
        <v>921600</v>
      </c>
      <c r="CJ470" s="148"/>
      <c r="CK470" s="148"/>
      <c r="CL470" s="143">
        <f t="shared" si="1192"/>
        <v>7.4432292756478696E-2</v>
      </c>
      <c r="CM470" s="27">
        <f t="shared" si="1193"/>
        <v>972800</v>
      </c>
      <c r="CN470" s="27">
        <f t="shared" si="1194"/>
        <v>184832</v>
      </c>
      <c r="CO470" s="28">
        <f t="shared" si="1195"/>
        <v>1157632</v>
      </c>
      <c r="CP470" s="26">
        <v>1</v>
      </c>
      <c r="CQ470" s="27">
        <v>1024000</v>
      </c>
      <c r="CR470" s="27">
        <v>921600</v>
      </c>
      <c r="CS470" s="148"/>
      <c r="CT470" s="148"/>
      <c r="CU470" s="143">
        <f t="shared" si="1239"/>
        <v>7.4432292756478696E-2</v>
      </c>
      <c r="CV470" s="27">
        <f t="shared" si="1196"/>
        <v>972800</v>
      </c>
      <c r="CW470" s="28">
        <f t="shared" si="1197"/>
        <v>184832</v>
      </c>
      <c r="CX470" s="29">
        <f t="shared" si="1198"/>
        <v>1157632</v>
      </c>
      <c r="CY470" s="26">
        <v>1</v>
      </c>
      <c r="CZ470" s="27">
        <v>1024000</v>
      </c>
      <c r="DA470" s="27">
        <v>819200</v>
      </c>
      <c r="DB470" s="133"/>
      <c r="DC470" s="133"/>
      <c r="DD470" s="143">
        <f t="shared" si="1240"/>
        <v>0.15713484026367724</v>
      </c>
      <c r="DE470" s="27">
        <f t="shared" si="1225"/>
        <v>921600</v>
      </c>
      <c r="DF470" s="27">
        <f t="shared" si="1226"/>
        <v>175104</v>
      </c>
      <c r="DG470" s="28">
        <f t="shared" si="1227"/>
        <v>1096704</v>
      </c>
      <c r="DH470" s="26">
        <v>1</v>
      </c>
      <c r="DI470" s="28">
        <v>1024000</v>
      </c>
      <c r="DJ470" s="28">
        <v>921600</v>
      </c>
      <c r="DK470" s="182"/>
      <c r="DL470" s="177">
        <f t="shared" si="1241"/>
        <v>7.4432292756478696E-2</v>
      </c>
      <c r="DM470" s="28">
        <f t="shared" si="1228"/>
        <v>972800</v>
      </c>
      <c r="DN470" s="28">
        <f t="shared" si="1229"/>
        <v>184832</v>
      </c>
      <c r="DO470" s="30">
        <f t="shared" si="1230"/>
        <v>1157632</v>
      </c>
    </row>
    <row r="471" spans="1:119" ht="21" customHeight="1" x14ac:dyDescent="0.25">
      <c r="A471" s="66" t="s">
        <v>857</v>
      </c>
      <c r="B471" s="67" t="s">
        <v>497</v>
      </c>
      <c r="C471" s="68" t="s">
        <v>858</v>
      </c>
      <c r="D471" s="26">
        <v>1</v>
      </c>
      <c r="E471" s="27">
        <v>2200000</v>
      </c>
      <c r="F471" s="27">
        <v>2470000</v>
      </c>
      <c r="G471" s="148"/>
      <c r="H471" s="148"/>
      <c r="I471" s="143">
        <f t="shared" si="1199"/>
        <v>8.1763953284954102E-2</v>
      </c>
      <c r="J471" s="27">
        <f t="shared" si="1232"/>
        <v>2335000</v>
      </c>
      <c r="K471" s="28">
        <f t="shared" si="1200"/>
        <v>443650</v>
      </c>
      <c r="L471" s="29">
        <f t="shared" si="1242"/>
        <v>2778650</v>
      </c>
      <c r="M471" s="26">
        <v>1</v>
      </c>
      <c r="N471" s="27">
        <v>2200000</v>
      </c>
      <c r="O471" s="27">
        <v>2640000</v>
      </c>
      <c r="P471" s="148"/>
      <c r="Q471" s="148"/>
      <c r="R471" s="143">
        <f t="shared" si="1201"/>
        <v>0.12856486930664499</v>
      </c>
      <c r="S471" s="27">
        <f t="shared" si="1202"/>
        <v>2420000</v>
      </c>
      <c r="T471" s="28">
        <f t="shared" si="1203"/>
        <v>459800</v>
      </c>
      <c r="U471" s="30">
        <f t="shared" si="1204"/>
        <v>2879800</v>
      </c>
      <c r="V471" s="26">
        <v>1</v>
      </c>
      <c r="W471" s="27">
        <v>2200000</v>
      </c>
      <c r="X471" s="27">
        <v>2464000</v>
      </c>
      <c r="Y471" s="145"/>
      <c r="Z471" s="145"/>
      <c r="AA471" s="143">
        <f t="shared" si="1243"/>
        <v>8.0049824285269536E-2</v>
      </c>
      <c r="AB471" s="27">
        <f t="shared" si="1205"/>
        <v>2332000</v>
      </c>
      <c r="AC471" s="28">
        <f t="shared" si="1206"/>
        <v>443080</v>
      </c>
      <c r="AD471" s="29">
        <f t="shared" si="1207"/>
        <v>2775080</v>
      </c>
      <c r="AE471" s="26">
        <v>1</v>
      </c>
      <c r="AF471" s="27">
        <v>2200000</v>
      </c>
      <c r="AG471" s="27">
        <v>2552000</v>
      </c>
      <c r="AH471" s="145"/>
      <c r="AI471" s="145"/>
      <c r="AJ471" s="143">
        <f t="shared" si="1233"/>
        <v>0.10475656017578482</v>
      </c>
      <c r="AK471" s="27">
        <f t="shared" si="1208"/>
        <v>2376000</v>
      </c>
      <c r="AL471" s="28">
        <f t="shared" si="1209"/>
        <v>451440</v>
      </c>
      <c r="AM471" s="30">
        <f t="shared" si="1210"/>
        <v>2827440</v>
      </c>
      <c r="AN471" s="26">
        <v>1</v>
      </c>
      <c r="AO471" s="27">
        <v>2200000</v>
      </c>
      <c r="AP471" s="27">
        <v>2640000</v>
      </c>
      <c r="AQ471" s="145"/>
      <c r="AR471" s="145"/>
      <c r="AS471" s="143">
        <f t="shared" si="1234"/>
        <v>0.12856486930664499</v>
      </c>
      <c r="AT471" s="27">
        <f t="shared" si="1211"/>
        <v>2420000</v>
      </c>
      <c r="AU471" s="28">
        <f t="shared" si="1212"/>
        <v>459800</v>
      </c>
      <c r="AV471" s="30">
        <f t="shared" si="1213"/>
        <v>2879800</v>
      </c>
      <c r="AW471" s="26">
        <v>1</v>
      </c>
      <c r="AX471" s="27">
        <v>2200000</v>
      </c>
      <c r="AY471" s="27">
        <v>3168000</v>
      </c>
      <c r="AZ471" s="145"/>
      <c r="BA471" s="145"/>
      <c r="BB471" s="143">
        <f t="shared" si="1235"/>
        <v>0.25502211780498435</v>
      </c>
      <c r="BC471" s="27">
        <f t="shared" si="1214"/>
        <v>2684000</v>
      </c>
      <c r="BD471" s="27">
        <f t="shared" si="1215"/>
        <v>509960</v>
      </c>
      <c r="BE471" s="27">
        <f t="shared" si="1216"/>
        <v>3193960</v>
      </c>
      <c r="BF471" s="26">
        <v>1</v>
      </c>
      <c r="BG471" s="27">
        <v>1760000</v>
      </c>
      <c r="BH471" s="27">
        <v>1936000</v>
      </c>
      <c r="BI471" s="145"/>
      <c r="BJ471" s="145"/>
      <c r="BK471" s="143">
        <f t="shared" si="1236"/>
        <v>6.7343502970147379E-2</v>
      </c>
      <c r="BL471" s="27">
        <f t="shared" si="1231"/>
        <v>1848000</v>
      </c>
      <c r="BM471" s="27">
        <f t="shared" si="1217"/>
        <v>351120</v>
      </c>
      <c r="BN471" s="28">
        <f t="shared" si="1218"/>
        <v>2199120</v>
      </c>
      <c r="BO471" s="26">
        <v>1</v>
      </c>
      <c r="BP471" s="27">
        <v>1760000</v>
      </c>
      <c r="BQ471" s="27">
        <v>1619200</v>
      </c>
      <c r="BR471" s="175"/>
      <c r="BS471" s="175"/>
      <c r="BT471" s="143">
        <f t="shared" si="1237"/>
        <v>5.892556509887896E-2</v>
      </c>
      <c r="BU471" s="27">
        <f t="shared" si="1219"/>
        <v>1689600</v>
      </c>
      <c r="BV471" s="28">
        <f t="shared" si="1220"/>
        <v>321024</v>
      </c>
      <c r="BW471" s="30">
        <f t="shared" si="1221"/>
        <v>2010624</v>
      </c>
      <c r="BX471" s="26">
        <v>1</v>
      </c>
      <c r="BY471" s="28">
        <v>1760000</v>
      </c>
      <c r="BZ471" s="28">
        <v>1619200</v>
      </c>
      <c r="CA471" s="156"/>
      <c r="CB471" s="156"/>
      <c r="CC471" s="177">
        <f t="shared" si="1238"/>
        <v>5.892556509887896E-2</v>
      </c>
      <c r="CD471" s="27">
        <f t="shared" si="1222"/>
        <v>1689600</v>
      </c>
      <c r="CE471" s="28">
        <f t="shared" si="1223"/>
        <v>321024</v>
      </c>
      <c r="CF471" s="29">
        <f t="shared" si="1224"/>
        <v>2010624</v>
      </c>
      <c r="CG471" s="26">
        <v>1</v>
      </c>
      <c r="CH471" s="27">
        <v>1408000</v>
      </c>
      <c r="CI471" s="27">
        <v>1267200</v>
      </c>
      <c r="CJ471" s="148"/>
      <c r="CK471" s="148"/>
      <c r="CL471" s="143">
        <f t="shared" si="1192"/>
        <v>7.4432292756478696E-2</v>
      </c>
      <c r="CM471" s="27">
        <f t="shared" si="1193"/>
        <v>1337600</v>
      </c>
      <c r="CN471" s="27">
        <f t="shared" si="1194"/>
        <v>254144</v>
      </c>
      <c r="CO471" s="28">
        <f t="shared" si="1195"/>
        <v>1591744</v>
      </c>
      <c r="CP471" s="26">
        <v>1</v>
      </c>
      <c r="CQ471" s="27">
        <v>1408000</v>
      </c>
      <c r="CR471" s="27">
        <v>1267200</v>
      </c>
      <c r="CS471" s="148"/>
      <c r="CT471" s="148"/>
      <c r="CU471" s="143">
        <f t="shared" si="1239"/>
        <v>7.4432292756478696E-2</v>
      </c>
      <c r="CV471" s="27">
        <f t="shared" si="1196"/>
        <v>1337600</v>
      </c>
      <c r="CW471" s="28">
        <f t="shared" si="1197"/>
        <v>254144</v>
      </c>
      <c r="CX471" s="29">
        <f t="shared" si="1198"/>
        <v>1591744</v>
      </c>
      <c r="CY471" s="26">
        <v>1</v>
      </c>
      <c r="CZ471" s="27">
        <v>1408000</v>
      </c>
      <c r="DA471" s="27">
        <v>1126400</v>
      </c>
      <c r="DB471" s="133"/>
      <c r="DC471" s="133"/>
      <c r="DD471" s="143">
        <f t="shared" si="1240"/>
        <v>0.15713484026367724</v>
      </c>
      <c r="DE471" s="27">
        <f t="shared" si="1225"/>
        <v>1267200</v>
      </c>
      <c r="DF471" s="27">
        <f t="shared" si="1226"/>
        <v>240768</v>
      </c>
      <c r="DG471" s="28">
        <f t="shared" si="1227"/>
        <v>1507968</v>
      </c>
      <c r="DH471" s="26">
        <v>1</v>
      </c>
      <c r="DI471" s="28">
        <v>1408000</v>
      </c>
      <c r="DJ471" s="28">
        <v>1267200</v>
      </c>
      <c r="DK471" s="182"/>
      <c r="DL471" s="177">
        <f t="shared" si="1241"/>
        <v>7.4432292756478696E-2</v>
      </c>
      <c r="DM471" s="28">
        <f t="shared" si="1228"/>
        <v>1337600</v>
      </c>
      <c r="DN471" s="28">
        <f t="shared" si="1229"/>
        <v>254144</v>
      </c>
      <c r="DO471" s="30">
        <f t="shared" si="1230"/>
        <v>1591744</v>
      </c>
    </row>
    <row r="472" spans="1:119" ht="21" customHeight="1" x14ac:dyDescent="0.25">
      <c r="A472" s="66" t="s">
        <v>859</v>
      </c>
      <c r="B472" s="67" t="s">
        <v>497</v>
      </c>
      <c r="C472" s="68" t="s">
        <v>860</v>
      </c>
      <c r="D472" s="26">
        <v>1</v>
      </c>
      <c r="E472" s="27">
        <v>2200000</v>
      </c>
      <c r="F472" s="27">
        <v>2470000</v>
      </c>
      <c r="G472" s="148"/>
      <c r="H472" s="148"/>
      <c r="I472" s="143">
        <f t="shared" si="1199"/>
        <v>8.1763953284954102E-2</v>
      </c>
      <c r="J472" s="27">
        <f t="shared" si="1232"/>
        <v>2335000</v>
      </c>
      <c r="K472" s="28">
        <f t="shared" si="1200"/>
        <v>443650</v>
      </c>
      <c r="L472" s="29">
        <f t="shared" si="1242"/>
        <v>2778650</v>
      </c>
      <c r="M472" s="26">
        <v>1</v>
      </c>
      <c r="N472" s="27">
        <v>2200000</v>
      </c>
      <c r="O472" s="27">
        <v>2640000</v>
      </c>
      <c r="P472" s="148"/>
      <c r="Q472" s="148"/>
      <c r="R472" s="143">
        <f t="shared" si="1201"/>
        <v>0.12856486930664499</v>
      </c>
      <c r="S472" s="27">
        <f t="shared" si="1202"/>
        <v>2420000</v>
      </c>
      <c r="T472" s="28">
        <f t="shared" si="1203"/>
        <v>459800</v>
      </c>
      <c r="U472" s="30">
        <f t="shared" si="1204"/>
        <v>2879800</v>
      </c>
      <c r="V472" s="26">
        <v>1</v>
      </c>
      <c r="W472" s="27">
        <v>2200000</v>
      </c>
      <c r="X472" s="27">
        <v>2464000</v>
      </c>
      <c r="Y472" s="145"/>
      <c r="Z472" s="145"/>
      <c r="AA472" s="143">
        <f t="shared" si="1243"/>
        <v>8.0049824285269536E-2</v>
      </c>
      <c r="AB472" s="27">
        <f t="shared" si="1205"/>
        <v>2332000</v>
      </c>
      <c r="AC472" s="28">
        <f t="shared" si="1206"/>
        <v>443080</v>
      </c>
      <c r="AD472" s="29">
        <f t="shared" si="1207"/>
        <v>2775080</v>
      </c>
      <c r="AE472" s="26">
        <v>1</v>
      </c>
      <c r="AF472" s="27">
        <v>2200000</v>
      </c>
      <c r="AG472" s="27">
        <v>2552000</v>
      </c>
      <c r="AH472" s="145"/>
      <c r="AI472" s="145"/>
      <c r="AJ472" s="143">
        <f t="shared" si="1233"/>
        <v>0.10475656017578482</v>
      </c>
      <c r="AK472" s="27">
        <f t="shared" si="1208"/>
        <v>2376000</v>
      </c>
      <c r="AL472" s="28">
        <f t="shared" si="1209"/>
        <v>451440</v>
      </c>
      <c r="AM472" s="30">
        <f t="shared" si="1210"/>
        <v>2827440</v>
      </c>
      <c r="AN472" s="26">
        <v>1</v>
      </c>
      <c r="AO472" s="27">
        <v>2200000</v>
      </c>
      <c r="AP472" s="27">
        <v>2640000</v>
      </c>
      <c r="AQ472" s="145"/>
      <c r="AR472" s="145"/>
      <c r="AS472" s="143">
        <f t="shared" si="1234"/>
        <v>0.12856486930664499</v>
      </c>
      <c r="AT472" s="27">
        <f t="shared" si="1211"/>
        <v>2420000</v>
      </c>
      <c r="AU472" s="28">
        <f t="shared" si="1212"/>
        <v>459800</v>
      </c>
      <c r="AV472" s="30">
        <f t="shared" si="1213"/>
        <v>2879800</v>
      </c>
      <c r="AW472" s="26">
        <v>1</v>
      </c>
      <c r="AX472" s="27">
        <v>2200000</v>
      </c>
      <c r="AY472" s="27">
        <v>3168000</v>
      </c>
      <c r="AZ472" s="145"/>
      <c r="BA472" s="145"/>
      <c r="BB472" s="143">
        <f t="shared" si="1235"/>
        <v>0.25502211780498435</v>
      </c>
      <c r="BC472" s="27">
        <f t="shared" si="1214"/>
        <v>2684000</v>
      </c>
      <c r="BD472" s="27">
        <f t="shared" si="1215"/>
        <v>509960</v>
      </c>
      <c r="BE472" s="27">
        <f t="shared" si="1216"/>
        <v>3193960</v>
      </c>
      <c r="BF472" s="26">
        <v>1</v>
      </c>
      <c r="BG472" s="27">
        <v>1760000</v>
      </c>
      <c r="BH472" s="27">
        <v>1936000</v>
      </c>
      <c r="BI472" s="145"/>
      <c r="BJ472" s="145"/>
      <c r="BK472" s="143">
        <f t="shared" si="1236"/>
        <v>6.7343502970147379E-2</v>
      </c>
      <c r="BL472" s="27">
        <f t="shared" si="1231"/>
        <v>1848000</v>
      </c>
      <c r="BM472" s="27">
        <f t="shared" si="1217"/>
        <v>351120</v>
      </c>
      <c r="BN472" s="28">
        <f t="shared" si="1218"/>
        <v>2199120</v>
      </c>
      <c r="BO472" s="26">
        <v>1</v>
      </c>
      <c r="BP472" s="27">
        <v>1760000</v>
      </c>
      <c r="BQ472" s="27">
        <v>1619200</v>
      </c>
      <c r="BR472" s="175"/>
      <c r="BS472" s="175"/>
      <c r="BT472" s="143">
        <f t="shared" si="1237"/>
        <v>5.892556509887896E-2</v>
      </c>
      <c r="BU472" s="27">
        <f t="shared" si="1219"/>
        <v>1689600</v>
      </c>
      <c r="BV472" s="28">
        <f t="shared" si="1220"/>
        <v>321024</v>
      </c>
      <c r="BW472" s="30">
        <f t="shared" si="1221"/>
        <v>2010624</v>
      </c>
      <c r="BX472" s="26">
        <v>1</v>
      </c>
      <c r="BY472" s="28">
        <v>1760000</v>
      </c>
      <c r="BZ472" s="28">
        <v>1619200</v>
      </c>
      <c r="CA472" s="156"/>
      <c r="CB472" s="156"/>
      <c r="CC472" s="177">
        <f t="shared" si="1238"/>
        <v>5.892556509887896E-2</v>
      </c>
      <c r="CD472" s="27">
        <f t="shared" si="1222"/>
        <v>1689600</v>
      </c>
      <c r="CE472" s="28">
        <f t="shared" si="1223"/>
        <v>321024</v>
      </c>
      <c r="CF472" s="29">
        <f t="shared" si="1224"/>
        <v>2010624</v>
      </c>
      <c r="CG472" s="26">
        <v>1</v>
      </c>
      <c r="CH472" s="27">
        <v>1408000</v>
      </c>
      <c r="CI472" s="27">
        <v>1267200</v>
      </c>
      <c r="CJ472" s="148"/>
      <c r="CK472" s="148"/>
      <c r="CL472" s="143">
        <f t="shared" ref="CL472:CL503" si="1244">+STDEVA(CH472:CI472)/AVERAGE(CH472:CI472)</f>
        <v>7.4432292756478696E-2</v>
      </c>
      <c r="CM472" s="27">
        <f t="shared" ref="CM472:CM503" si="1245">+AVERAGE(CH472:CJ472)</f>
        <v>1337600</v>
      </c>
      <c r="CN472" s="27">
        <f t="shared" si="1194"/>
        <v>254144</v>
      </c>
      <c r="CO472" s="28">
        <f t="shared" si="1195"/>
        <v>1591744</v>
      </c>
      <c r="CP472" s="26">
        <v>1</v>
      </c>
      <c r="CQ472" s="27">
        <v>1408000</v>
      </c>
      <c r="CR472" s="27">
        <v>1267200</v>
      </c>
      <c r="CS472" s="148"/>
      <c r="CT472" s="148"/>
      <c r="CU472" s="143">
        <f t="shared" si="1239"/>
        <v>7.4432292756478696E-2</v>
      </c>
      <c r="CV472" s="27">
        <f t="shared" si="1196"/>
        <v>1337600</v>
      </c>
      <c r="CW472" s="28">
        <f t="shared" si="1197"/>
        <v>254144</v>
      </c>
      <c r="CX472" s="29">
        <f t="shared" si="1198"/>
        <v>1591744</v>
      </c>
      <c r="CY472" s="26">
        <v>1</v>
      </c>
      <c r="CZ472" s="27">
        <v>1408000</v>
      </c>
      <c r="DA472" s="27">
        <v>1126400</v>
      </c>
      <c r="DB472" s="133"/>
      <c r="DC472" s="133"/>
      <c r="DD472" s="143">
        <f t="shared" si="1240"/>
        <v>0.15713484026367724</v>
      </c>
      <c r="DE472" s="27">
        <f t="shared" si="1225"/>
        <v>1267200</v>
      </c>
      <c r="DF472" s="27">
        <f t="shared" si="1226"/>
        <v>240768</v>
      </c>
      <c r="DG472" s="28">
        <f t="shared" si="1227"/>
        <v>1507968</v>
      </c>
      <c r="DH472" s="26">
        <v>1</v>
      </c>
      <c r="DI472" s="28">
        <v>1408000</v>
      </c>
      <c r="DJ472" s="28">
        <v>1267200</v>
      </c>
      <c r="DK472" s="182"/>
      <c r="DL472" s="177">
        <f t="shared" si="1241"/>
        <v>7.4432292756478696E-2</v>
      </c>
      <c r="DM472" s="28">
        <f t="shared" si="1228"/>
        <v>1337600</v>
      </c>
      <c r="DN472" s="28">
        <f t="shared" si="1229"/>
        <v>254144</v>
      </c>
      <c r="DO472" s="30">
        <f t="shared" si="1230"/>
        <v>1591744</v>
      </c>
    </row>
    <row r="473" spans="1:119" ht="21" customHeight="1" x14ac:dyDescent="0.25">
      <c r="A473" s="66" t="s">
        <v>861</v>
      </c>
      <c r="B473" s="67" t="s">
        <v>497</v>
      </c>
      <c r="C473" s="68" t="s">
        <v>862</v>
      </c>
      <c r="D473" s="26">
        <v>1</v>
      </c>
      <c r="E473" s="27">
        <v>2200000</v>
      </c>
      <c r="F473" s="27">
        <v>2470000</v>
      </c>
      <c r="G473" s="148"/>
      <c r="H473" s="148"/>
      <c r="I473" s="143">
        <f t="shared" si="1199"/>
        <v>8.1763953284954102E-2</v>
      </c>
      <c r="J473" s="27">
        <f t="shared" si="1232"/>
        <v>2335000</v>
      </c>
      <c r="K473" s="28">
        <f t="shared" si="1200"/>
        <v>443650</v>
      </c>
      <c r="L473" s="29">
        <f t="shared" si="1242"/>
        <v>2778650</v>
      </c>
      <c r="M473" s="26">
        <v>1</v>
      </c>
      <c r="N473" s="27">
        <v>2200000</v>
      </c>
      <c r="O473" s="27">
        <v>2640000</v>
      </c>
      <c r="P473" s="148"/>
      <c r="Q473" s="148"/>
      <c r="R473" s="143">
        <f t="shared" si="1201"/>
        <v>0.12856486930664499</v>
      </c>
      <c r="S473" s="27">
        <f t="shared" si="1202"/>
        <v>2420000</v>
      </c>
      <c r="T473" s="28">
        <f t="shared" si="1203"/>
        <v>459800</v>
      </c>
      <c r="U473" s="30">
        <f t="shared" si="1204"/>
        <v>2879800</v>
      </c>
      <c r="V473" s="26">
        <v>1</v>
      </c>
      <c r="W473" s="27">
        <v>2200000</v>
      </c>
      <c r="X473" s="27">
        <v>2464000</v>
      </c>
      <c r="Y473" s="145"/>
      <c r="Z473" s="145"/>
      <c r="AA473" s="143">
        <f t="shared" si="1243"/>
        <v>8.0049824285269536E-2</v>
      </c>
      <c r="AB473" s="27">
        <f t="shared" si="1205"/>
        <v>2332000</v>
      </c>
      <c r="AC473" s="28">
        <f t="shared" si="1206"/>
        <v>443080</v>
      </c>
      <c r="AD473" s="29">
        <f t="shared" si="1207"/>
        <v>2775080</v>
      </c>
      <c r="AE473" s="26">
        <v>1</v>
      </c>
      <c r="AF473" s="27">
        <v>2200000</v>
      </c>
      <c r="AG473" s="27">
        <v>2552000</v>
      </c>
      <c r="AH473" s="145"/>
      <c r="AI473" s="145"/>
      <c r="AJ473" s="143">
        <f t="shared" si="1233"/>
        <v>0.10475656017578482</v>
      </c>
      <c r="AK473" s="27">
        <f t="shared" si="1208"/>
        <v>2376000</v>
      </c>
      <c r="AL473" s="28">
        <f t="shared" si="1209"/>
        <v>451440</v>
      </c>
      <c r="AM473" s="30">
        <f t="shared" si="1210"/>
        <v>2827440</v>
      </c>
      <c r="AN473" s="26">
        <v>1</v>
      </c>
      <c r="AO473" s="27">
        <v>2200000</v>
      </c>
      <c r="AP473" s="27">
        <v>2640000</v>
      </c>
      <c r="AQ473" s="145"/>
      <c r="AR473" s="145"/>
      <c r="AS473" s="143">
        <f t="shared" si="1234"/>
        <v>0.12856486930664499</v>
      </c>
      <c r="AT473" s="27">
        <f t="shared" si="1211"/>
        <v>2420000</v>
      </c>
      <c r="AU473" s="28">
        <f t="shared" si="1212"/>
        <v>459800</v>
      </c>
      <c r="AV473" s="30">
        <f t="shared" si="1213"/>
        <v>2879800</v>
      </c>
      <c r="AW473" s="26">
        <v>1</v>
      </c>
      <c r="AX473" s="27">
        <v>2200000</v>
      </c>
      <c r="AY473" s="27">
        <v>3168000</v>
      </c>
      <c r="AZ473" s="145"/>
      <c r="BA473" s="145"/>
      <c r="BB473" s="143">
        <f t="shared" si="1235"/>
        <v>0.25502211780498435</v>
      </c>
      <c r="BC473" s="27">
        <f t="shared" si="1214"/>
        <v>2684000</v>
      </c>
      <c r="BD473" s="27">
        <f t="shared" si="1215"/>
        <v>509960</v>
      </c>
      <c r="BE473" s="27">
        <f t="shared" si="1216"/>
        <v>3193960</v>
      </c>
      <c r="BF473" s="26">
        <v>1</v>
      </c>
      <c r="BG473" s="27">
        <v>1760000</v>
      </c>
      <c r="BH473" s="27">
        <v>1936000</v>
      </c>
      <c r="BI473" s="145"/>
      <c r="BJ473" s="145"/>
      <c r="BK473" s="143">
        <f t="shared" si="1236"/>
        <v>6.7343502970147379E-2</v>
      </c>
      <c r="BL473" s="27">
        <f t="shared" si="1231"/>
        <v>1848000</v>
      </c>
      <c r="BM473" s="27">
        <f t="shared" si="1217"/>
        <v>351120</v>
      </c>
      <c r="BN473" s="28">
        <f t="shared" si="1218"/>
        <v>2199120</v>
      </c>
      <c r="BO473" s="26">
        <v>1</v>
      </c>
      <c r="BP473" s="27">
        <v>1760000</v>
      </c>
      <c r="BQ473" s="27">
        <v>1619200</v>
      </c>
      <c r="BR473" s="175"/>
      <c r="BS473" s="175"/>
      <c r="BT473" s="143">
        <f t="shared" si="1237"/>
        <v>5.892556509887896E-2</v>
      </c>
      <c r="BU473" s="27">
        <f t="shared" si="1219"/>
        <v>1689600</v>
      </c>
      <c r="BV473" s="28">
        <f t="shared" si="1220"/>
        <v>321024</v>
      </c>
      <c r="BW473" s="30">
        <f t="shared" si="1221"/>
        <v>2010624</v>
      </c>
      <c r="BX473" s="26">
        <v>1</v>
      </c>
      <c r="BY473" s="28">
        <v>1760000</v>
      </c>
      <c r="BZ473" s="28">
        <v>1619200</v>
      </c>
      <c r="CA473" s="156"/>
      <c r="CB473" s="156"/>
      <c r="CC473" s="177">
        <f t="shared" si="1238"/>
        <v>5.892556509887896E-2</v>
      </c>
      <c r="CD473" s="27">
        <f t="shared" si="1222"/>
        <v>1689600</v>
      </c>
      <c r="CE473" s="28">
        <f t="shared" si="1223"/>
        <v>321024</v>
      </c>
      <c r="CF473" s="29">
        <f t="shared" si="1224"/>
        <v>2010624</v>
      </c>
      <c r="CG473" s="26">
        <v>1</v>
      </c>
      <c r="CH473" s="27">
        <v>1408000</v>
      </c>
      <c r="CI473" s="27">
        <v>1267200</v>
      </c>
      <c r="CJ473" s="148"/>
      <c r="CK473" s="148"/>
      <c r="CL473" s="143">
        <f t="shared" si="1244"/>
        <v>7.4432292756478696E-2</v>
      </c>
      <c r="CM473" s="27">
        <f t="shared" si="1245"/>
        <v>1337600</v>
      </c>
      <c r="CN473" s="27">
        <f t="shared" si="1194"/>
        <v>254144</v>
      </c>
      <c r="CO473" s="28">
        <f t="shared" si="1195"/>
        <v>1591744</v>
      </c>
      <c r="CP473" s="26">
        <v>1</v>
      </c>
      <c r="CQ473" s="27">
        <v>1408000</v>
      </c>
      <c r="CR473" s="27">
        <v>1267200</v>
      </c>
      <c r="CS473" s="148"/>
      <c r="CT473" s="148"/>
      <c r="CU473" s="143">
        <f t="shared" si="1239"/>
        <v>7.4432292756478696E-2</v>
      </c>
      <c r="CV473" s="27">
        <f t="shared" si="1196"/>
        <v>1337600</v>
      </c>
      <c r="CW473" s="28">
        <f t="shared" si="1197"/>
        <v>254144</v>
      </c>
      <c r="CX473" s="29">
        <f t="shared" si="1198"/>
        <v>1591744</v>
      </c>
      <c r="CY473" s="26">
        <v>1</v>
      </c>
      <c r="CZ473" s="27">
        <v>1408000</v>
      </c>
      <c r="DA473" s="27">
        <v>1126400</v>
      </c>
      <c r="DB473" s="133"/>
      <c r="DC473" s="133"/>
      <c r="DD473" s="143">
        <f t="shared" si="1240"/>
        <v>0.15713484026367724</v>
      </c>
      <c r="DE473" s="27">
        <f t="shared" si="1225"/>
        <v>1267200</v>
      </c>
      <c r="DF473" s="27">
        <f t="shared" si="1226"/>
        <v>240768</v>
      </c>
      <c r="DG473" s="28">
        <f t="shared" si="1227"/>
        <v>1507968</v>
      </c>
      <c r="DH473" s="26">
        <v>1</v>
      </c>
      <c r="DI473" s="28">
        <v>1408000</v>
      </c>
      <c r="DJ473" s="28">
        <v>1267200</v>
      </c>
      <c r="DK473" s="182"/>
      <c r="DL473" s="177">
        <f t="shared" si="1241"/>
        <v>7.4432292756478696E-2</v>
      </c>
      <c r="DM473" s="28">
        <f t="shared" si="1228"/>
        <v>1337600</v>
      </c>
      <c r="DN473" s="28">
        <f t="shared" si="1229"/>
        <v>254144</v>
      </c>
      <c r="DO473" s="30">
        <f t="shared" si="1230"/>
        <v>1591744</v>
      </c>
    </row>
    <row r="474" spans="1:119" ht="21" customHeight="1" x14ac:dyDescent="0.25">
      <c r="A474" s="66" t="s">
        <v>863</v>
      </c>
      <c r="B474" s="67" t="s">
        <v>497</v>
      </c>
      <c r="C474" s="68" t="s">
        <v>864</v>
      </c>
      <c r="D474" s="26">
        <v>1</v>
      </c>
      <c r="E474" s="27">
        <v>1900000</v>
      </c>
      <c r="F474" s="27">
        <v>2140000</v>
      </c>
      <c r="G474" s="148"/>
      <c r="H474" s="148"/>
      <c r="I474" s="143">
        <f t="shared" si="1199"/>
        <v>8.4012686873649212E-2</v>
      </c>
      <c r="J474" s="27">
        <f t="shared" si="1232"/>
        <v>2020000</v>
      </c>
      <c r="K474" s="28">
        <f t="shared" si="1200"/>
        <v>383800</v>
      </c>
      <c r="L474" s="29">
        <f t="shared" si="1242"/>
        <v>2403800</v>
      </c>
      <c r="M474" s="26">
        <v>1</v>
      </c>
      <c r="N474" s="27">
        <v>1900000</v>
      </c>
      <c r="O474" s="27">
        <v>2280000</v>
      </c>
      <c r="P474" s="148"/>
      <c r="Q474" s="148"/>
      <c r="R474" s="143">
        <f t="shared" si="1201"/>
        <v>0.12856486930664501</v>
      </c>
      <c r="S474" s="27">
        <f t="shared" si="1202"/>
        <v>2090000</v>
      </c>
      <c r="T474" s="28">
        <f t="shared" si="1203"/>
        <v>397100</v>
      </c>
      <c r="U474" s="30">
        <f t="shared" si="1204"/>
        <v>2487100</v>
      </c>
      <c r="V474" s="26">
        <v>1</v>
      </c>
      <c r="W474" s="27">
        <v>1900000</v>
      </c>
      <c r="X474" s="27">
        <v>2128000</v>
      </c>
      <c r="Y474" s="145"/>
      <c r="Z474" s="145"/>
      <c r="AA474" s="143">
        <f t="shared" si="1243"/>
        <v>8.0049824285269536E-2</v>
      </c>
      <c r="AB474" s="27">
        <f t="shared" si="1205"/>
        <v>2014000</v>
      </c>
      <c r="AC474" s="28">
        <f t="shared" si="1206"/>
        <v>382660</v>
      </c>
      <c r="AD474" s="29">
        <f t="shared" si="1207"/>
        <v>2396660</v>
      </c>
      <c r="AE474" s="26">
        <v>1</v>
      </c>
      <c r="AF474" s="27">
        <v>1900000</v>
      </c>
      <c r="AG474" s="27">
        <v>2204000</v>
      </c>
      <c r="AH474" s="145"/>
      <c r="AI474" s="145"/>
      <c r="AJ474" s="143">
        <f t="shared" si="1233"/>
        <v>0.10475656017578482</v>
      </c>
      <c r="AK474" s="27">
        <f t="shared" si="1208"/>
        <v>2052000</v>
      </c>
      <c r="AL474" s="28">
        <f t="shared" si="1209"/>
        <v>389880</v>
      </c>
      <c r="AM474" s="30">
        <f t="shared" si="1210"/>
        <v>2441880</v>
      </c>
      <c r="AN474" s="26">
        <v>1</v>
      </c>
      <c r="AO474" s="27">
        <v>1900000</v>
      </c>
      <c r="AP474" s="27">
        <v>2280000</v>
      </c>
      <c r="AQ474" s="145"/>
      <c r="AR474" s="145"/>
      <c r="AS474" s="143">
        <f t="shared" si="1234"/>
        <v>0.12856486930664501</v>
      </c>
      <c r="AT474" s="27">
        <f t="shared" si="1211"/>
        <v>2090000</v>
      </c>
      <c r="AU474" s="28">
        <f t="shared" si="1212"/>
        <v>397100</v>
      </c>
      <c r="AV474" s="30">
        <f t="shared" si="1213"/>
        <v>2487100</v>
      </c>
      <c r="AW474" s="26">
        <v>1</v>
      </c>
      <c r="AX474" s="27">
        <v>1900000</v>
      </c>
      <c r="AY474" s="27">
        <v>2736000</v>
      </c>
      <c r="AZ474" s="145"/>
      <c r="BA474" s="145"/>
      <c r="BB474" s="143">
        <f t="shared" si="1235"/>
        <v>0.25502211780498435</v>
      </c>
      <c r="BC474" s="27">
        <f t="shared" si="1214"/>
        <v>2318000</v>
      </c>
      <c r="BD474" s="27">
        <f t="shared" si="1215"/>
        <v>440420</v>
      </c>
      <c r="BE474" s="27">
        <f t="shared" si="1216"/>
        <v>2758420</v>
      </c>
      <c r="BF474" s="26">
        <v>1</v>
      </c>
      <c r="BG474" s="27">
        <v>1520000</v>
      </c>
      <c r="BH474" s="27">
        <v>1672000</v>
      </c>
      <c r="BI474" s="145"/>
      <c r="BJ474" s="145"/>
      <c r="BK474" s="143">
        <f t="shared" si="1236"/>
        <v>6.7343502970147379E-2</v>
      </c>
      <c r="BL474" s="27">
        <f t="shared" si="1231"/>
        <v>1596000</v>
      </c>
      <c r="BM474" s="27">
        <f t="shared" si="1217"/>
        <v>303240</v>
      </c>
      <c r="BN474" s="28">
        <f t="shared" si="1218"/>
        <v>1899240</v>
      </c>
      <c r="BO474" s="26">
        <v>1</v>
      </c>
      <c r="BP474" s="27">
        <v>1520000</v>
      </c>
      <c r="BQ474" s="27">
        <v>1398400</v>
      </c>
      <c r="BR474" s="175"/>
      <c r="BS474" s="175"/>
      <c r="BT474" s="143">
        <f t="shared" si="1237"/>
        <v>5.892556509887896E-2</v>
      </c>
      <c r="BU474" s="27">
        <f t="shared" si="1219"/>
        <v>1459200</v>
      </c>
      <c r="BV474" s="28">
        <f t="shared" si="1220"/>
        <v>277248</v>
      </c>
      <c r="BW474" s="30">
        <f t="shared" si="1221"/>
        <v>1736448</v>
      </c>
      <c r="BX474" s="26">
        <v>1</v>
      </c>
      <c r="BY474" s="28">
        <v>1520000</v>
      </c>
      <c r="BZ474" s="28">
        <v>1398400</v>
      </c>
      <c r="CA474" s="156"/>
      <c r="CB474" s="156"/>
      <c r="CC474" s="177">
        <f t="shared" si="1238"/>
        <v>5.892556509887896E-2</v>
      </c>
      <c r="CD474" s="27">
        <f t="shared" si="1222"/>
        <v>1459200</v>
      </c>
      <c r="CE474" s="28">
        <f t="shared" si="1223"/>
        <v>277248</v>
      </c>
      <c r="CF474" s="29">
        <f t="shared" si="1224"/>
        <v>1736448</v>
      </c>
      <c r="CG474" s="26">
        <v>1</v>
      </c>
      <c r="CH474" s="27">
        <v>1216000</v>
      </c>
      <c r="CI474" s="27">
        <v>1094400</v>
      </c>
      <c r="CJ474" s="148"/>
      <c r="CK474" s="148"/>
      <c r="CL474" s="143">
        <f t="shared" si="1244"/>
        <v>7.4432292756478682E-2</v>
      </c>
      <c r="CM474" s="27">
        <f t="shared" si="1245"/>
        <v>1155200</v>
      </c>
      <c r="CN474" s="27">
        <f t="shared" si="1194"/>
        <v>219488</v>
      </c>
      <c r="CO474" s="28">
        <f t="shared" si="1195"/>
        <v>1374688</v>
      </c>
      <c r="CP474" s="26">
        <v>1</v>
      </c>
      <c r="CQ474" s="27">
        <v>1216000</v>
      </c>
      <c r="CR474" s="27">
        <v>1094400</v>
      </c>
      <c r="CS474" s="148"/>
      <c r="CT474" s="148"/>
      <c r="CU474" s="143">
        <f t="shared" si="1239"/>
        <v>7.4432292756478682E-2</v>
      </c>
      <c r="CV474" s="27">
        <f t="shared" si="1196"/>
        <v>1155200</v>
      </c>
      <c r="CW474" s="28">
        <f t="shared" si="1197"/>
        <v>219488</v>
      </c>
      <c r="CX474" s="29">
        <f t="shared" si="1198"/>
        <v>1374688</v>
      </c>
      <c r="CY474" s="26">
        <v>1</v>
      </c>
      <c r="CZ474" s="27">
        <v>1216000</v>
      </c>
      <c r="DA474" s="27">
        <v>972800</v>
      </c>
      <c r="DB474" s="133"/>
      <c r="DC474" s="133"/>
      <c r="DD474" s="143">
        <f t="shared" si="1240"/>
        <v>0.15713484026367722</v>
      </c>
      <c r="DE474" s="27">
        <f t="shared" si="1225"/>
        <v>1094400</v>
      </c>
      <c r="DF474" s="27">
        <f t="shared" si="1226"/>
        <v>207936</v>
      </c>
      <c r="DG474" s="28">
        <f t="shared" si="1227"/>
        <v>1302336</v>
      </c>
      <c r="DH474" s="26">
        <v>1</v>
      </c>
      <c r="DI474" s="28">
        <v>1216000</v>
      </c>
      <c r="DJ474" s="28">
        <v>1094400</v>
      </c>
      <c r="DK474" s="182"/>
      <c r="DL474" s="177">
        <f t="shared" si="1241"/>
        <v>7.4432292756478682E-2</v>
      </c>
      <c r="DM474" s="28">
        <f t="shared" si="1228"/>
        <v>1155200</v>
      </c>
      <c r="DN474" s="28">
        <f t="shared" si="1229"/>
        <v>219488</v>
      </c>
      <c r="DO474" s="30">
        <f t="shared" si="1230"/>
        <v>1374688</v>
      </c>
    </row>
    <row r="475" spans="1:119" ht="21" customHeight="1" x14ac:dyDescent="0.25">
      <c r="A475" s="66" t="s">
        <v>865</v>
      </c>
      <c r="B475" s="67" t="s">
        <v>497</v>
      </c>
      <c r="C475" s="68" t="s">
        <v>866</v>
      </c>
      <c r="D475" s="26">
        <v>1</v>
      </c>
      <c r="E475" s="27">
        <v>1900000</v>
      </c>
      <c r="F475" s="27">
        <v>2140000</v>
      </c>
      <c r="G475" s="148"/>
      <c r="H475" s="148"/>
      <c r="I475" s="143">
        <f t="shared" si="1199"/>
        <v>8.4012686873649212E-2</v>
      </c>
      <c r="J475" s="27">
        <f t="shared" si="1232"/>
        <v>2020000</v>
      </c>
      <c r="K475" s="28">
        <f t="shared" si="1200"/>
        <v>383800</v>
      </c>
      <c r="L475" s="29">
        <f t="shared" si="1242"/>
        <v>2403800</v>
      </c>
      <c r="M475" s="26">
        <v>1</v>
      </c>
      <c r="N475" s="27">
        <v>1900000</v>
      </c>
      <c r="O475" s="27">
        <v>2280000</v>
      </c>
      <c r="P475" s="148"/>
      <c r="Q475" s="148"/>
      <c r="R475" s="143">
        <f t="shared" si="1201"/>
        <v>0.12856486930664501</v>
      </c>
      <c r="S475" s="27">
        <f t="shared" si="1202"/>
        <v>2090000</v>
      </c>
      <c r="T475" s="28">
        <f t="shared" si="1203"/>
        <v>397100</v>
      </c>
      <c r="U475" s="30">
        <f t="shared" si="1204"/>
        <v>2487100</v>
      </c>
      <c r="V475" s="26">
        <v>1</v>
      </c>
      <c r="W475" s="27">
        <v>1900000</v>
      </c>
      <c r="X475" s="27">
        <v>2128000</v>
      </c>
      <c r="Y475" s="145"/>
      <c r="Z475" s="145"/>
      <c r="AA475" s="143">
        <f t="shared" si="1243"/>
        <v>8.0049824285269536E-2</v>
      </c>
      <c r="AB475" s="27">
        <f t="shared" si="1205"/>
        <v>2014000</v>
      </c>
      <c r="AC475" s="28">
        <f t="shared" si="1206"/>
        <v>382660</v>
      </c>
      <c r="AD475" s="29">
        <f t="shared" si="1207"/>
        <v>2396660</v>
      </c>
      <c r="AE475" s="26">
        <v>1</v>
      </c>
      <c r="AF475" s="27">
        <v>1900000</v>
      </c>
      <c r="AG475" s="27">
        <v>2204000</v>
      </c>
      <c r="AH475" s="145"/>
      <c r="AI475" s="145"/>
      <c r="AJ475" s="143">
        <f t="shared" si="1233"/>
        <v>0.10475656017578482</v>
      </c>
      <c r="AK475" s="27">
        <f t="shared" si="1208"/>
        <v>2052000</v>
      </c>
      <c r="AL475" s="28">
        <f t="shared" si="1209"/>
        <v>389880</v>
      </c>
      <c r="AM475" s="30">
        <f t="shared" si="1210"/>
        <v>2441880</v>
      </c>
      <c r="AN475" s="26">
        <v>1</v>
      </c>
      <c r="AO475" s="27">
        <v>1900000</v>
      </c>
      <c r="AP475" s="27">
        <v>2280000</v>
      </c>
      <c r="AQ475" s="145"/>
      <c r="AR475" s="145"/>
      <c r="AS475" s="143">
        <f t="shared" si="1234"/>
        <v>0.12856486930664501</v>
      </c>
      <c r="AT475" s="27">
        <f t="shared" si="1211"/>
        <v>2090000</v>
      </c>
      <c r="AU475" s="28">
        <f t="shared" si="1212"/>
        <v>397100</v>
      </c>
      <c r="AV475" s="30">
        <f t="shared" si="1213"/>
        <v>2487100</v>
      </c>
      <c r="AW475" s="26">
        <v>1</v>
      </c>
      <c r="AX475" s="27">
        <v>1900000</v>
      </c>
      <c r="AY475" s="27">
        <v>2736000</v>
      </c>
      <c r="AZ475" s="145"/>
      <c r="BA475" s="145"/>
      <c r="BB475" s="143">
        <f t="shared" si="1235"/>
        <v>0.25502211780498435</v>
      </c>
      <c r="BC475" s="27">
        <f t="shared" si="1214"/>
        <v>2318000</v>
      </c>
      <c r="BD475" s="27">
        <f t="shared" si="1215"/>
        <v>440420</v>
      </c>
      <c r="BE475" s="27">
        <f t="shared" si="1216"/>
        <v>2758420</v>
      </c>
      <c r="BF475" s="26">
        <v>1</v>
      </c>
      <c r="BG475" s="27">
        <v>1520000</v>
      </c>
      <c r="BH475" s="27">
        <v>1672000</v>
      </c>
      <c r="BI475" s="145"/>
      <c r="BJ475" s="145"/>
      <c r="BK475" s="143">
        <f t="shared" si="1236"/>
        <v>6.7343502970147379E-2</v>
      </c>
      <c r="BL475" s="27">
        <f t="shared" si="1231"/>
        <v>1596000</v>
      </c>
      <c r="BM475" s="27">
        <f t="shared" si="1217"/>
        <v>303240</v>
      </c>
      <c r="BN475" s="28">
        <f t="shared" si="1218"/>
        <v>1899240</v>
      </c>
      <c r="BO475" s="26">
        <v>1</v>
      </c>
      <c r="BP475" s="27">
        <v>1520000</v>
      </c>
      <c r="BQ475" s="27">
        <v>1398400</v>
      </c>
      <c r="BR475" s="175"/>
      <c r="BS475" s="175"/>
      <c r="BT475" s="143">
        <f t="shared" si="1237"/>
        <v>5.892556509887896E-2</v>
      </c>
      <c r="BU475" s="27">
        <f t="shared" si="1219"/>
        <v>1459200</v>
      </c>
      <c r="BV475" s="28">
        <f t="shared" si="1220"/>
        <v>277248</v>
      </c>
      <c r="BW475" s="30">
        <f t="shared" si="1221"/>
        <v>1736448</v>
      </c>
      <c r="BX475" s="26">
        <v>1</v>
      </c>
      <c r="BY475" s="28">
        <v>1520000</v>
      </c>
      <c r="BZ475" s="28">
        <v>1398400</v>
      </c>
      <c r="CA475" s="156"/>
      <c r="CB475" s="156"/>
      <c r="CC475" s="177">
        <f t="shared" si="1238"/>
        <v>5.892556509887896E-2</v>
      </c>
      <c r="CD475" s="27">
        <f t="shared" si="1222"/>
        <v>1459200</v>
      </c>
      <c r="CE475" s="28">
        <f t="shared" si="1223"/>
        <v>277248</v>
      </c>
      <c r="CF475" s="29">
        <f t="shared" si="1224"/>
        <v>1736448</v>
      </c>
      <c r="CG475" s="26">
        <v>1</v>
      </c>
      <c r="CH475" s="27">
        <v>1216000</v>
      </c>
      <c r="CI475" s="27">
        <v>1094400</v>
      </c>
      <c r="CJ475" s="148"/>
      <c r="CK475" s="148"/>
      <c r="CL475" s="143">
        <f t="shared" si="1244"/>
        <v>7.4432292756478682E-2</v>
      </c>
      <c r="CM475" s="27">
        <f t="shared" si="1245"/>
        <v>1155200</v>
      </c>
      <c r="CN475" s="27">
        <f t="shared" si="1194"/>
        <v>219488</v>
      </c>
      <c r="CO475" s="28">
        <f t="shared" si="1195"/>
        <v>1374688</v>
      </c>
      <c r="CP475" s="26">
        <v>1</v>
      </c>
      <c r="CQ475" s="27">
        <v>1216000</v>
      </c>
      <c r="CR475" s="27">
        <v>1094400</v>
      </c>
      <c r="CS475" s="148"/>
      <c r="CT475" s="148"/>
      <c r="CU475" s="143">
        <f t="shared" si="1239"/>
        <v>7.4432292756478682E-2</v>
      </c>
      <c r="CV475" s="27">
        <f t="shared" si="1196"/>
        <v>1155200</v>
      </c>
      <c r="CW475" s="28">
        <f t="shared" si="1197"/>
        <v>219488</v>
      </c>
      <c r="CX475" s="29">
        <f t="shared" si="1198"/>
        <v>1374688</v>
      </c>
      <c r="CY475" s="26">
        <v>1</v>
      </c>
      <c r="CZ475" s="27">
        <v>1216000</v>
      </c>
      <c r="DA475" s="27">
        <v>972800</v>
      </c>
      <c r="DB475" s="133"/>
      <c r="DC475" s="133"/>
      <c r="DD475" s="143">
        <f t="shared" si="1240"/>
        <v>0.15713484026367722</v>
      </c>
      <c r="DE475" s="27">
        <f t="shared" si="1225"/>
        <v>1094400</v>
      </c>
      <c r="DF475" s="27">
        <f t="shared" si="1226"/>
        <v>207936</v>
      </c>
      <c r="DG475" s="28">
        <f t="shared" si="1227"/>
        <v>1302336</v>
      </c>
      <c r="DH475" s="26">
        <v>1</v>
      </c>
      <c r="DI475" s="28">
        <v>1216000</v>
      </c>
      <c r="DJ475" s="28">
        <v>1094400</v>
      </c>
      <c r="DK475" s="182"/>
      <c r="DL475" s="177">
        <f t="shared" si="1241"/>
        <v>7.4432292756478682E-2</v>
      </c>
      <c r="DM475" s="28">
        <f t="shared" si="1228"/>
        <v>1155200</v>
      </c>
      <c r="DN475" s="28">
        <f t="shared" si="1229"/>
        <v>219488</v>
      </c>
      <c r="DO475" s="30">
        <f t="shared" si="1230"/>
        <v>1374688</v>
      </c>
    </row>
    <row r="476" spans="1:119" ht="21" customHeight="1" x14ac:dyDescent="0.25">
      <c r="A476" s="66" t="s">
        <v>867</v>
      </c>
      <c r="B476" s="67" t="s">
        <v>497</v>
      </c>
      <c r="C476" s="68" t="s">
        <v>868</v>
      </c>
      <c r="D476" s="26">
        <v>1</v>
      </c>
      <c r="E476" s="27">
        <v>1900000</v>
      </c>
      <c r="F476" s="27">
        <v>2140000</v>
      </c>
      <c r="G476" s="148"/>
      <c r="H476" s="148"/>
      <c r="I476" s="143">
        <f t="shared" si="1199"/>
        <v>8.4012686873649212E-2</v>
      </c>
      <c r="J476" s="27">
        <f t="shared" si="1232"/>
        <v>2020000</v>
      </c>
      <c r="K476" s="28">
        <f t="shared" si="1200"/>
        <v>383800</v>
      </c>
      <c r="L476" s="29">
        <f t="shared" si="1242"/>
        <v>2403800</v>
      </c>
      <c r="M476" s="26">
        <v>1</v>
      </c>
      <c r="N476" s="27">
        <v>1900000</v>
      </c>
      <c r="O476" s="27">
        <v>2280000</v>
      </c>
      <c r="P476" s="148"/>
      <c r="Q476" s="148"/>
      <c r="R476" s="143">
        <f t="shared" si="1201"/>
        <v>0.12856486930664501</v>
      </c>
      <c r="S476" s="27">
        <f t="shared" si="1202"/>
        <v>2090000</v>
      </c>
      <c r="T476" s="28">
        <f t="shared" si="1203"/>
        <v>397100</v>
      </c>
      <c r="U476" s="30">
        <f t="shared" si="1204"/>
        <v>2487100</v>
      </c>
      <c r="V476" s="26">
        <v>1</v>
      </c>
      <c r="W476" s="27">
        <v>1900000</v>
      </c>
      <c r="X476" s="27">
        <v>2128000</v>
      </c>
      <c r="Y476" s="145"/>
      <c r="Z476" s="145"/>
      <c r="AA476" s="143">
        <f t="shared" si="1243"/>
        <v>8.0049824285269536E-2</v>
      </c>
      <c r="AB476" s="27">
        <f t="shared" si="1205"/>
        <v>2014000</v>
      </c>
      <c r="AC476" s="28">
        <f t="shared" si="1206"/>
        <v>382660</v>
      </c>
      <c r="AD476" s="29">
        <f t="shared" si="1207"/>
        <v>2396660</v>
      </c>
      <c r="AE476" s="26">
        <v>1</v>
      </c>
      <c r="AF476" s="27">
        <v>1900000</v>
      </c>
      <c r="AG476" s="27">
        <v>2204000</v>
      </c>
      <c r="AH476" s="145"/>
      <c r="AI476" s="145"/>
      <c r="AJ476" s="143">
        <f t="shared" si="1233"/>
        <v>0.10475656017578482</v>
      </c>
      <c r="AK476" s="27">
        <f t="shared" si="1208"/>
        <v>2052000</v>
      </c>
      <c r="AL476" s="28">
        <f t="shared" si="1209"/>
        <v>389880</v>
      </c>
      <c r="AM476" s="30">
        <f t="shared" si="1210"/>
        <v>2441880</v>
      </c>
      <c r="AN476" s="26">
        <v>1</v>
      </c>
      <c r="AO476" s="27">
        <v>1900000</v>
      </c>
      <c r="AP476" s="27">
        <v>2280000</v>
      </c>
      <c r="AQ476" s="145"/>
      <c r="AR476" s="145"/>
      <c r="AS476" s="143">
        <f t="shared" si="1234"/>
        <v>0.12856486930664501</v>
      </c>
      <c r="AT476" s="27">
        <f t="shared" si="1211"/>
        <v>2090000</v>
      </c>
      <c r="AU476" s="28">
        <f t="shared" si="1212"/>
        <v>397100</v>
      </c>
      <c r="AV476" s="30">
        <f t="shared" si="1213"/>
        <v>2487100</v>
      </c>
      <c r="AW476" s="26">
        <v>1</v>
      </c>
      <c r="AX476" s="27">
        <v>1900000</v>
      </c>
      <c r="AY476" s="27">
        <v>2736000</v>
      </c>
      <c r="AZ476" s="145"/>
      <c r="BA476" s="145"/>
      <c r="BB476" s="143">
        <f t="shared" si="1235"/>
        <v>0.25502211780498435</v>
      </c>
      <c r="BC476" s="27">
        <f t="shared" si="1214"/>
        <v>2318000</v>
      </c>
      <c r="BD476" s="27">
        <f t="shared" si="1215"/>
        <v>440420</v>
      </c>
      <c r="BE476" s="27">
        <f t="shared" si="1216"/>
        <v>2758420</v>
      </c>
      <c r="BF476" s="26">
        <v>1</v>
      </c>
      <c r="BG476" s="27">
        <v>1520000</v>
      </c>
      <c r="BH476" s="27">
        <v>1672000</v>
      </c>
      <c r="BI476" s="145"/>
      <c r="BJ476" s="145"/>
      <c r="BK476" s="143">
        <f t="shared" si="1236"/>
        <v>6.7343502970147379E-2</v>
      </c>
      <c r="BL476" s="27">
        <f t="shared" si="1231"/>
        <v>1596000</v>
      </c>
      <c r="BM476" s="27">
        <f t="shared" si="1217"/>
        <v>303240</v>
      </c>
      <c r="BN476" s="28">
        <f t="shared" si="1218"/>
        <v>1899240</v>
      </c>
      <c r="BO476" s="26">
        <v>1</v>
      </c>
      <c r="BP476" s="27">
        <v>1520000</v>
      </c>
      <c r="BQ476" s="27">
        <v>1398400</v>
      </c>
      <c r="BR476" s="175"/>
      <c r="BS476" s="175"/>
      <c r="BT476" s="143">
        <f t="shared" si="1237"/>
        <v>5.892556509887896E-2</v>
      </c>
      <c r="BU476" s="27">
        <f t="shared" si="1219"/>
        <v>1459200</v>
      </c>
      <c r="BV476" s="28">
        <f t="shared" si="1220"/>
        <v>277248</v>
      </c>
      <c r="BW476" s="30">
        <f t="shared" si="1221"/>
        <v>1736448</v>
      </c>
      <c r="BX476" s="26">
        <v>1</v>
      </c>
      <c r="BY476" s="28">
        <v>1520000</v>
      </c>
      <c r="BZ476" s="28">
        <v>1398400</v>
      </c>
      <c r="CA476" s="156"/>
      <c r="CB476" s="156"/>
      <c r="CC476" s="177">
        <f t="shared" si="1238"/>
        <v>5.892556509887896E-2</v>
      </c>
      <c r="CD476" s="27">
        <f t="shared" si="1222"/>
        <v>1459200</v>
      </c>
      <c r="CE476" s="28">
        <f t="shared" si="1223"/>
        <v>277248</v>
      </c>
      <c r="CF476" s="29">
        <f t="shared" si="1224"/>
        <v>1736448</v>
      </c>
      <c r="CG476" s="26">
        <v>1</v>
      </c>
      <c r="CH476" s="27">
        <v>1216000</v>
      </c>
      <c r="CI476" s="27">
        <v>1094400</v>
      </c>
      <c r="CJ476" s="148"/>
      <c r="CK476" s="148"/>
      <c r="CL476" s="143">
        <f t="shared" si="1244"/>
        <v>7.4432292756478682E-2</v>
      </c>
      <c r="CM476" s="27">
        <f t="shared" si="1245"/>
        <v>1155200</v>
      </c>
      <c r="CN476" s="27">
        <f t="shared" si="1194"/>
        <v>219488</v>
      </c>
      <c r="CO476" s="28">
        <f t="shared" si="1195"/>
        <v>1374688</v>
      </c>
      <c r="CP476" s="26">
        <v>1</v>
      </c>
      <c r="CQ476" s="27">
        <v>1216000</v>
      </c>
      <c r="CR476" s="27">
        <v>1094400</v>
      </c>
      <c r="CS476" s="148"/>
      <c r="CT476" s="148"/>
      <c r="CU476" s="143">
        <f t="shared" si="1239"/>
        <v>7.4432292756478682E-2</v>
      </c>
      <c r="CV476" s="27">
        <f t="shared" si="1196"/>
        <v>1155200</v>
      </c>
      <c r="CW476" s="28">
        <f t="shared" si="1197"/>
        <v>219488</v>
      </c>
      <c r="CX476" s="29">
        <f t="shared" si="1198"/>
        <v>1374688</v>
      </c>
      <c r="CY476" s="26">
        <v>1</v>
      </c>
      <c r="CZ476" s="27">
        <v>1216000</v>
      </c>
      <c r="DA476" s="27">
        <v>972800</v>
      </c>
      <c r="DB476" s="133"/>
      <c r="DC476" s="133"/>
      <c r="DD476" s="143">
        <f t="shared" si="1240"/>
        <v>0.15713484026367722</v>
      </c>
      <c r="DE476" s="27">
        <f t="shared" si="1225"/>
        <v>1094400</v>
      </c>
      <c r="DF476" s="27">
        <f t="shared" si="1226"/>
        <v>207936</v>
      </c>
      <c r="DG476" s="28">
        <f t="shared" si="1227"/>
        <v>1302336</v>
      </c>
      <c r="DH476" s="26">
        <v>1</v>
      </c>
      <c r="DI476" s="28">
        <v>1216000</v>
      </c>
      <c r="DJ476" s="28">
        <v>1094400</v>
      </c>
      <c r="DK476" s="182"/>
      <c r="DL476" s="177">
        <f t="shared" si="1241"/>
        <v>7.4432292756478682E-2</v>
      </c>
      <c r="DM476" s="28">
        <f t="shared" si="1228"/>
        <v>1155200</v>
      </c>
      <c r="DN476" s="28">
        <f t="shared" si="1229"/>
        <v>219488</v>
      </c>
      <c r="DO476" s="30">
        <f t="shared" si="1230"/>
        <v>1374688</v>
      </c>
    </row>
    <row r="477" spans="1:119" ht="21" customHeight="1" x14ac:dyDescent="0.25">
      <c r="A477" s="66" t="s">
        <v>869</v>
      </c>
      <c r="B477" s="67" t="s">
        <v>497</v>
      </c>
      <c r="C477" s="68" t="s">
        <v>870</v>
      </c>
      <c r="D477" s="26">
        <v>1</v>
      </c>
      <c r="E477" s="27">
        <v>1900000</v>
      </c>
      <c r="F477" s="27">
        <v>2140000</v>
      </c>
      <c r="G477" s="148"/>
      <c r="H477" s="148"/>
      <c r="I477" s="143">
        <f t="shared" si="1199"/>
        <v>8.4012686873649212E-2</v>
      </c>
      <c r="J477" s="27">
        <f t="shared" si="1232"/>
        <v>2020000</v>
      </c>
      <c r="K477" s="28">
        <f t="shared" si="1200"/>
        <v>383800</v>
      </c>
      <c r="L477" s="29">
        <f t="shared" si="1242"/>
        <v>2403800</v>
      </c>
      <c r="M477" s="26">
        <v>1</v>
      </c>
      <c r="N477" s="27">
        <v>1900000</v>
      </c>
      <c r="O477" s="27">
        <v>2280000</v>
      </c>
      <c r="P477" s="148"/>
      <c r="Q477" s="148"/>
      <c r="R477" s="143">
        <f t="shared" si="1201"/>
        <v>0.12856486930664501</v>
      </c>
      <c r="S477" s="27">
        <f t="shared" si="1202"/>
        <v>2090000</v>
      </c>
      <c r="T477" s="28">
        <f t="shared" si="1203"/>
        <v>397100</v>
      </c>
      <c r="U477" s="30">
        <f t="shared" si="1204"/>
        <v>2487100</v>
      </c>
      <c r="V477" s="26">
        <v>1</v>
      </c>
      <c r="W477" s="27">
        <v>1900000</v>
      </c>
      <c r="X477" s="27">
        <v>2128000</v>
      </c>
      <c r="Y477" s="145"/>
      <c r="Z477" s="145"/>
      <c r="AA477" s="143">
        <f t="shared" si="1243"/>
        <v>8.0049824285269536E-2</v>
      </c>
      <c r="AB477" s="27">
        <f t="shared" si="1205"/>
        <v>2014000</v>
      </c>
      <c r="AC477" s="28">
        <f t="shared" si="1206"/>
        <v>382660</v>
      </c>
      <c r="AD477" s="29">
        <f t="shared" si="1207"/>
        <v>2396660</v>
      </c>
      <c r="AE477" s="26">
        <v>1</v>
      </c>
      <c r="AF477" s="27">
        <v>1900000</v>
      </c>
      <c r="AG477" s="27">
        <v>2204000</v>
      </c>
      <c r="AH477" s="145"/>
      <c r="AI477" s="145"/>
      <c r="AJ477" s="143">
        <f t="shared" si="1233"/>
        <v>0.10475656017578482</v>
      </c>
      <c r="AK477" s="27">
        <f t="shared" si="1208"/>
        <v>2052000</v>
      </c>
      <c r="AL477" s="28">
        <f t="shared" si="1209"/>
        <v>389880</v>
      </c>
      <c r="AM477" s="30">
        <f t="shared" si="1210"/>
        <v>2441880</v>
      </c>
      <c r="AN477" s="26">
        <v>1</v>
      </c>
      <c r="AO477" s="27">
        <v>1900000</v>
      </c>
      <c r="AP477" s="27">
        <v>2280000</v>
      </c>
      <c r="AQ477" s="145"/>
      <c r="AR477" s="145"/>
      <c r="AS477" s="143">
        <f t="shared" si="1234"/>
        <v>0.12856486930664501</v>
      </c>
      <c r="AT477" s="27">
        <f t="shared" si="1211"/>
        <v>2090000</v>
      </c>
      <c r="AU477" s="28">
        <f t="shared" si="1212"/>
        <v>397100</v>
      </c>
      <c r="AV477" s="30">
        <f t="shared" si="1213"/>
        <v>2487100</v>
      </c>
      <c r="AW477" s="26">
        <v>1</v>
      </c>
      <c r="AX477" s="27">
        <v>1900000</v>
      </c>
      <c r="AY477" s="27">
        <v>2736000</v>
      </c>
      <c r="AZ477" s="145"/>
      <c r="BA477" s="145"/>
      <c r="BB477" s="143">
        <f t="shared" si="1235"/>
        <v>0.25502211780498435</v>
      </c>
      <c r="BC477" s="27">
        <f t="shared" si="1214"/>
        <v>2318000</v>
      </c>
      <c r="BD477" s="27">
        <f t="shared" si="1215"/>
        <v>440420</v>
      </c>
      <c r="BE477" s="27">
        <f t="shared" si="1216"/>
        <v>2758420</v>
      </c>
      <c r="BF477" s="26">
        <v>1</v>
      </c>
      <c r="BG477" s="27">
        <v>1520000</v>
      </c>
      <c r="BH477" s="27">
        <v>1672000</v>
      </c>
      <c r="BI477" s="145"/>
      <c r="BJ477" s="145"/>
      <c r="BK477" s="143">
        <f t="shared" si="1236"/>
        <v>6.7343502970147379E-2</v>
      </c>
      <c r="BL477" s="27">
        <f t="shared" si="1231"/>
        <v>1596000</v>
      </c>
      <c r="BM477" s="27">
        <f t="shared" si="1217"/>
        <v>303240</v>
      </c>
      <c r="BN477" s="28">
        <f t="shared" si="1218"/>
        <v>1899240</v>
      </c>
      <c r="BO477" s="26">
        <v>1</v>
      </c>
      <c r="BP477" s="27">
        <v>1520000</v>
      </c>
      <c r="BQ477" s="27">
        <v>1398400</v>
      </c>
      <c r="BR477" s="175"/>
      <c r="BS477" s="175"/>
      <c r="BT477" s="143">
        <f t="shared" si="1237"/>
        <v>5.892556509887896E-2</v>
      </c>
      <c r="BU477" s="27">
        <f t="shared" si="1219"/>
        <v>1459200</v>
      </c>
      <c r="BV477" s="28">
        <f t="shared" si="1220"/>
        <v>277248</v>
      </c>
      <c r="BW477" s="30">
        <f t="shared" si="1221"/>
        <v>1736448</v>
      </c>
      <c r="BX477" s="26">
        <v>1</v>
      </c>
      <c r="BY477" s="28">
        <v>1520000</v>
      </c>
      <c r="BZ477" s="28">
        <v>1398400</v>
      </c>
      <c r="CA477" s="156"/>
      <c r="CB477" s="156"/>
      <c r="CC477" s="177">
        <f t="shared" si="1238"/>
        <v>5.892556509887896E-2</v>
      </c>
      <c r="CD477" s="27">
        <f t="shared" si="1222"/>
        <v>1459200</v>
      </c>
      <c r="CE477" s="28">
        <f t="shared" si="1223"/>
        <v>277248</v>
      </c>
      <c r="CF477" s="29">
        <f t="shared" si="1224"/>
        <v>1736448</v>
      </c>
      <c r="CG477" s="26">
        <v>1</v>
      </c>
      <c r="CH477" s="27">
        <v>1216000</v>
      </c>
      <c r="CI477" s="27">
        <v>1094400</v>
      </c>
      <c r="CJ477" s="148"/>
      <c r="CK477" s="148"/>
      <c r="CL477" s="143">
        <f t="shared" si="1244"/>
        <v>7.4432292756478682E-2</v>
      </c>
      <c r="CM477" s="27">
        <f t="shared" si="1245"/>
        <v>1155200</v>
      </c>
      <c r="CN477" s="27">
        <f t="shared" si="1194"/>
        <v>219488</v>
      </c>
      <c r="CO477" s="28">
        <f t="shared" si="1195"/>
        <v>1374688</v>
      </c>
      <c r="CP477" s="26">
        <v>1</v>
      </c>
      <c r="CQ477" s="27">
        <v>1216000</v>
      </c>
      <c r="CR477" s="27">
        <v>1094400</v>
      </c>
      <c r="CS477" s="148"/>
      <c r="CT477" s="148"/>
      <c r="CU477" s="143">
        <f t="shared" si="1239"/>
        <v>7.4432292756478682E-2</v>
      </c>
      <c r="CV477" s="27">
        <f t="shared" si="1196"/>
        <v>1155200</v>
      </c>
      <c r="CW477" s="28">
        <f t="shared" si="1197"/>
        <v>219488</v>
      </c>
      <c r="CX477" s="29">
        <f t="shared" si="1198"/>
        <v>1374688</v>
      </c>
      <c r="CY477" s="26">
        <v>1</v>
      </c>
      <c r="CZ477" s="27">
        <v>1216000</v>
      </c>
      <c r="DA477" s="27">
        <v>972800</v>
      </c>
      <c r="DB477" s="133"/>
      <c r="DC477" s="133"/>
      <c r="DD477" s="143">
        <f t="shared" si="1240"/>
        <v>0.15713484026367722</v>
      </c>
      <c r="DE477" s="27">
        <f t="shared" si="1225"/>
        <v>1094400</v>
      </c>
      <c r="DF477" s="27">
        <f t="shared" si="1226"/>
        <v>207936</v>
      </c>
      <c r="DG477" s="28">
        <f t="shared" si="1227"/>
        <v>1302336</v>
      </c>
      <c r="DH477" s="26">
        <v>1</v>
      </c>
      <c r="DI477" s="28">
        <v>1216000</v>
      </c>
      <c r="DJ477" s="28">
        <v>1094400</v>
      </c>
      <c r="DK477" s="182"/>
      <c r="DL477" s="177">
        <f t="shared" si="1241"/>
        <v>7.4432292756478682E-2</v>
      </c>
      <c r="DM477" s="28">
        <f t="shared" si="1228"/>
        <v>1155200</v>
      </c>
      <c r="DN477" s="28">
        <f t="shared" si="1229"/>
        <v>219488</v>
      </c>
      <c r="DO477" s="30">
        <f t="shared" si="1230"/>
        <v>1374688</v>
      </c>
    </row>
    <row r="478" spans="1:119" ht="21" customHeight="1" x14ac:dyDescent="0.25">
      <c r="A478" s="66" t="s">
        <v>871</v>
      </c>
      <c r="B478" s="67" t="s">
        <v>497</v>
      </c>
      <c r="C478" s="68" t="s">
        <v>872</v>
      </c>
      <c r="D478" s="26">
        <v>1</v>
      </c>
      <c r="E478" s="27">
        <v>1900000</v>
      </c>
      <c r="F478" s="27">
        <v>2140000</v>
      </c>
      <c r="G478" s="148"/>
      <c r="H478" s="148"/>
      <c r="I478" s="143">
        <f t="shared" si="1199"/>
        <v>8.4012686873649212E-2</v>
      </c>
      <c r="J478" s="27">
        <f t="shared" si="1232"/>
        <v>2020000</v>
      </c>
      <c r="K478" s="28">
        <f t="shared" si="1200"/>
        <v>383800</v>
      </c>
      <c r="L478" s="29">
        <f t="shared" si="1242"/>
        <v>2403800</v>
      </c>
      <c r="M478" s="26">
        <v>1</v>
      </c>
      <c r="N478" s="27">
        <v>1900000</v>
      </c>
      <c r="O478" s="27">
        <v>2280000</v>
      </c>
      <c r="P478" s="148"/>
      <c r="Q478" s="148"/>
      <c r="R478" s="143">
        <f t="shared" si="1201"/>
        <v>0.12856486930664501</v>
      </c>
      <c r="S478" s="27">
        <f t="shared" si="1202"/>
        <v>2090000</v>
      </c>
      <c r="T478" s="28">
        <f t="shared" si="1203"/>
        <v>397100</v>
      </c>
      <c r="U478" s="30">
        <f t="shared" si="1204"/>
        <v>2487100</v>
      </c>
      <c r="V478" s="26">
        <v>1</v>
      </c>
      <c r="W478" s="27">
        <v>1900000</v>
      </c>
      <c r="X478" s="27">
        <v>2128000</v>
      </c>
      <c r="Y478" s="145"/>
      <c r="Z478" s="145"/>
      <c r="AA478" s="143">
        <f t="shared" si="1243"/>
        <v>8.0049824285269536E-2</v>
      </c>
      <c r="AB478" s="27">
        <f t="shared" si="1205"/>
        <v>2014000</v>
      </c>
      <c r="AC478" s="28">
        <f t="shared" si="1206"/>
        <v>382660</v>
      </c>
      <c r="AD478" s="29">
        <f t="shared" si="1207"/>
        <v>2396660</v>
      </c>
      <c r="AE478" s="26">
        <v>1</v>
      </c>
      <c r="AF478" s="27">
        <v>1900000</v>
      </c>
      <c r="AG478" s="27">
        <v>2204000</v>
      </c>
      <c r="AH478" s="145"/>
      <c r="AI478" s="145"/>
      <c r="AJ478" s="143">
        <f t="shared" si="1233"/>
        <v>0.10475656017578482</v>
      </c>
      <c r="AK478" s="27">
        <f t="shared" si="1208"/>
        <v>2052000</v>
      </c>
      <c r="AL478" s="28">
        <f t="shared" si="1209"/>
        <v>389880</v>
      </c>
      <c r="AM478" s="30">
        <f t="shared" si="1210"/>
        <v>2441880</v>
      </c>
      <c r="AN478" s="26">
        <v>1</v>
      </c>
      <c r="AO478" s="27">
        <v>1900000</v>
      </c>
      <c r="AP478" s="27">
        <v>2280000</v>
      </c>
      <c r="AQ478" s="145"/>
      <c r="AR478" s="145"/>
      <c r="AS478" s="143">
        <f t="shared" si="1234"/>
        <v>0.12856486930664501</v>
      </c>
      <c r="AT478" s="27">
        <f t="shared" si="1211"/>
        <v>2090000</v>
      </c>
      <c r="AU478" s="28">
        <f t="shared" si="1212"/>
        <v>397100</v>
      </c>
      <c r="AV478" s="30">
        <f t="shared" si="1213"/>
        <v>2487100</v>
      </c>
      <c r="AW478" s="26">
        <v>1</v>
      </c>
      <c r="AX478" s="27">
        <v>1900000</v>
      </c>
      <c r="AY478" s="27">
        <v>2736000</v>
      </c>
      <c r="AZ478" s="145"/>
      <c r="BA478" s="145"/>
      <c r="BB478" s="143">
        <f t="shared" si="1235"/>
        <v>0.25502211780498435</v>
      </c>
      <c r="BC478" s="27">
        <f t="shared" si="1214"/>
        <v>2318000</v>
      </c>
      <c r="BD478" s="27">
        <f t="shared" si="1215"/>
        <v>440420</v>
      </c>
      <c r="BE478" s="27">
        <f t="shared" si="1216"/>
        <v>2758420</v>
      </c>
      <c r="BF478" s="26">
        <v>1</v>
      </c>
      <c r="BG478" s="27">
        <v>1520000</v>
      </c>
      <c r="BH478" s="27">
        <v>1672000</v>
      </c>
      <c r="BI478" s="145"/>
      <c r="BJ478" s="145"/>
      <c r="BK478" s="143">
        <f t="shared" si="1236"/>
        <v>6.7343502970147379E-2</v>
      </c>
      <c r="BL478" s="27">
        <f t="shared" si="1231"/>
        <v>1596000</v>
      </c>
      <c r="BM478" s="27">
        <f t="shared" si="1217"/>
        <v>303240</v>
      </c>
      <c r="BN478" s="28">
        <f t="shared" si="1218"/>
        <v>1899240</v>
      </c>
      <c r="BO478" s="26">
        <v>1</v>
      </c>
      <c r="BP478" s="27">
        <v>1520000</v>
      </c>
      <c r="BQ478" s="27">
        <v>1398400</v>
      </c>
      <c r="BR478" s="175"/>
      <c r="BS478" s="175"/>
      <c r="BT478" s="143">
        <f t="shared" si="1237"/>
        <v>5.892556509887896E-2</v>
      </c>
      <c r="BU478" s="27">
        <f t="shared" si="1219"/>
        <v>1459200</v>
      </c>
      <c r="BV478" s="28">
        <f t="shared" si="1220"/>
        <v>277248</v>
      </c>
      <c r="BW478" s="30">
        <f t="shared" si="1221"/>
        <v>1736448</v>
      </c>
      <c r="BX478" s="26">
        <v>1</v>
      </c>
      <c r="BY478" s="28">
        <v>1520000</v>
      </c>
      <c r="BZ478" s="28">
        <v>1398400</v>
      </c>
      <c r="CA478" s="156"/>
      <c r="CB478" s="156"/>
      <c r="CC478" s="177">
        <f t="shared" si="1238"/>
        <v>5.892556509887896E-2</v>
      </c>
      <c r="CD478" s="27">
        <f t="shared" si="1222"/>
        <v>1459200</v>
      </c>
      <c r="CE478" s="28">
        <f t="shared" si="1223"/>
        <v>277248</v>
      </c>
      <c r="CF478" s="29">
        <f t="shared" si="1224"/>
        <v>1736448</v>
      </c>
      <c r="CG478" s="26">
        <v>1</v>
      </c>
      <c r="CH478" s="27">
        <v>1216000</v>
      </c>
      <c r="CI478" s="27">
        <v>1094400</v>
      </c>
      <c r="CJ478" s="148"/>
      <c r="CK478" s="148"/>
      <c r="CL478" s="143">
        <f t="shared" si="1244"/>
        <v>7.4432292756478682E-2</v>
      </c>
      <c r="CM478" s="27">
        <f t="shared" si="1245"/>
        <v>1155200</v>
      </c>
      <c r="CN478" s="27">
        <f t="shared" si="1194"/>
        <v>219488</v>
      </c>
      <c r="CO478" s="28">
        <f t="shared" si="1195"/>
        <v>1374688</v>
      </c>
      <c r="CP478" s="26">
        <v>1</v>
      </c>
      <c r="CQ478" s="27">
        <v>1216000</v>
      </c>
      <c r="CR478" s="27">
        <v>1094400</v>
      </c>
      <c r="CS478" s="148"/>
      <c r="CT478" s="148"/>
      <c r="CU478" s="143">
        <f t="shared" si="1239"/>
        <v>7.4432292756478682E-2</v>
      </c>
      <c r="CV478" s="27">
        <f t="shared" si="1196"/>
        <v>1155200</v>
      </c>
      <c r="CW478" s="28">
        <f t="shared" si="1197"/>
        <v>219488</v>
      </c>
      <c r="CX478" s="29">
        <f t="shared" si="1198"/>
        <v>1374688</v>
      </c>
      <c r="CY478" s="26">
        <v>1</v>
      </c>
      <c r="CZ478" s="27">
        <v>1216000</v>
      </c>
      <c r="DA478" s="27">
        <v>972800</v>
      </c>
      <c r="DB478" s="133"/>
      <c r="DC478" s="133"/>
      <c r="DD478" s="143">
        <f t="shared" si="1240"/>
        <v>0.15713484026367722</v>
      </c>
      <c r="DE478" s="27">
        <f t="shared" si="1225"/>
        <v>1094400</v>
      </c>
      <c r="DF478" s="27">
        <f t="shared" si="1226"/>
        <v>207936</v>
      </c>
      <c r="DG478" s="28">
        <f t="shared" si="1227"/>
        <v>1302336</v>
      </c>
      <c r="DH478" s="26">
        <v>1</v>
      </c>
      <c r="DI478" s="28">
        <v>1216000</v>
      </c>
      <c r="DJ478" s="28">
        <v>1094400</v>
      </c>
      <c r="DK478" s="182"/>
      <c r="DL478" s="177">
        <f t="shared" si="1241"/>
        <v>7.4432292756478682E-2</v>
      </c>
      <c r="DM478" s="28">
        <f t="shared" si="1228"/>
        <v>1155200</v>
      </c>
      <c r="DN478" s="28">
        <f t="shared" si="1229"/>
        <v>219488</v>
      </c>
      <c r="DO478" s="30">
        <f t="shared" si="1230"/>
        <v>1374688</v>
      </c>
    </row>
    <row r="479" spans="1:119" ht="21" customHeight="1" x14ac:dyDescent="0.25">
      <c r="A479" s="66" t="s">
        <v>873</v>
      </c>
      <c r="B479" s="67" t="s">
        <v>497</v>
      </c>
      <c r="C479" s="68" t="s">
        <v>874</v>
      </c>
      <c r="D479" s="26">
        <v>1</v>
      </c>
      <c r="E479" s="27">
        <v>1900000</v>
      </c>
      <c r="F479" s="27">
        <v>2140000</v>
      </c>
      <c r="G479" s="148"/>
      <c r="H479" s="148"/>
      <c r="I479" s="143">
        <f t="shared" si="1199"/>
        <v>8.4012686873649212E-2</v>
      </c>
      <c r="J479" s="27">
        <f t="shared" si="1232"/>
        <v>2020000</v>
      </c>
      <c r="K479" s="28">
        <f t="shared" si="1200"/>
        <v>383800</v>
      </c>
      <c r="L479" s="29">
        <f t="shared" si="1242"/>
        <v>2403800</v>
      </c>
      <c r="M479" s="26">
        <v>1</v>
      </c>
      <c r="N479" s="27">
        <v>1900000</v>
      </c>
      <c r="O479" s="27">
        <v>2280000</v>
      </c>
      <c r="P479" s="148"/>
      <c r="Q479" s="148"/>
      <c r="R479" s="143">
        <f t="shared" si="1201"/>
        <v>0.12856486930664501</v>
      </c>
      <c r="S479" s="27">
        <f t="shared" si="1202"/>
        <v>2090000</v>
      </c>
      <c r="T479" s="28">
        <f t="shared" si="1203"/>
        <v>397100</v>
      </c>
      <c r="U479" s="30">
        <f t="shared" si="1204"/>
        <v>2487100</v>
      </c>
      <c r="V479" s="26">
        <v>1</v>
      </c>
      <c r="W479" s="27">
        <v>1900000</v>
      </c>
      <c r="X479" s="27">
        <v>2128000</v>
      </c>
      <c r="Y479" s="145"/>
      <c r="Z479" s="145"/>
      <c r="AA479" s="143">
        <f t="shared" si="1243"/>
        <v>8.0049824285269536E-2</v>
      </c>
      <c r="AB479" s="27">
        <f t="shared" si="1205"/>
        <v>2014000</v>
      </c>
      <c r="AC479" s="28">
        <f t="shared" si="1206"/>
        <v>382660</v>
      </c>
      <c r="AD479" s="29">
        <f t="shared" si="1207"/>
        <v>2396660</v>
      </c>
      <c r="AE479" s="26">
        <v>1</v>
      </c>
      <c r="AF479" s="27">
        <v>1900000</v>
      </c>
      <c r="AG479" s="27">
        <v>2204000</v>
      </c>
      <c r="AH479" s="145"/>
      <c r="AI479" s="145"/>
      <c r="AJ479" s="143">
        <f t="shared" si="1233"/>
        <v>0.10475656017578482</v>
      </c>
      <c r="AK479" s="27">
        <f t="shared" si="1208"/>
        <v>2052000</v>
      </c>
      <c r="AL479" s="28">
        <f t="shared" si="1209"/>
        <v>389880</v>
      </c>
      <c r="AM479" s="30">
        <f t="shared" si="1210"/>
        <v>2441880</v>
      </c>
      <c r="AN479" s="26">
        <v>1</v>
      </c>
      <c r="AO479" s="27">
        <v>1900000</v>
      </c>
      <c r="AP479" s="27">
        <v>2280000</v>
      </c>
      <c r="AQ479" s="145"/>
      <c r="AR479" s="145"/>
      <c r="AS479" s="143">
        <f t="shared" si="1234"/>
        <v>0.12856486930664501</v>
      </c>
      <c r="AT479" s="27">
        <f t="shared" si="1211"/>
        <v>2090000</v>
      </c>
      <c r="AU479" s="28">
        <f t="shared" si="1212"/>
        <v>397100</v>
      </c>
      <c r="AV479" s="30">
        <f t="shared" si="1213"/>
        <v>2487100</v>
      </c>
      <c r="AW479" s="26">
        <v>1</v>
      </c>
      <c r="AX479" s="27">
        <v>1900000</v>
      </c>
      <c r="AY479" s="27">
        <v>2736000</v>
      </c>
      <c r="AZ479" s="145"/>
      <c r="BA479" s="145"/>
      <c r="BB479" s="143">
        <f t="shared" si="1235"/>
        <v>0.25502211780498435</v>
      </c>
      <c r="BC479" s="27">
        <f t="shared" si="1214"/>
        <v>2318000</v>
      </c>
      <c r="BD479" s="27">
        <f t="shared" si="1215"/>
        <v>440420</v>
      </c>
      <c r="BE479" s="27">
        <f t="shared" si="1216"/>
        <v>2758420</v>
      </c>
      <c r="BF479" s="26">
        <v>1</v>
      </c>
      <c r="BG479" s="27">
        <v>1520000</v>
      </c>
      <c r="BH479" s="27">
        <v>1672000</v>
      </c>
      <c r="BI479" s="145"/>
      <c r="BJ479" s="145"/>
      <c r="BK479" s="143">
        <f t="shared" si="1236"/>
        <v>6.7343502970147379E-2</v>
      </c>
      <c r="BL479" s="27">
        <f t="shared" si="1231"/>
        <v>1596000</v>
      </c>
      <c r="BM479" s="27">
        <f t="shared" si="1217"/>
        <v>303240</v>
      </c>
      <c r="BN479" s="28">
        <f t="shared" si="1218"/>
        <v>1899240</v>
      </c>
      <c r="BO479" s="26">
        <v>1</v>
      </c>
      <c r="BP479" s="27">
        <v>1520000</v>
      </c>
      <c r="BQ479" s="27">
        <v>1398400</v>
      </c>
      <c r="BR479" s="175"/>
      <c r="BS479" s="175"/>
      <c r="BT479" s="143">
        <f t="shared" si="1237"/>
        <v>5.892556509887896E-2</v>
      </c>
      <c r="BU479" s="27">
        <f t="shared" si="1219"/>
        <v>1459200</v>
      </c>
      <c r="BV479" s="28">
        <f t="shared" si="1220"/>
        <v>277248</v>
      </c>
      <c r="BW479" s="30">
        <f t="shared" si="1221"/>
        <v>1736448</v>
      </c>
      <c r="BX479" s="26">
        <v>1</v>
      </c>
      <c r="BY479" s="28">
        <v>1520000</v>
      </c>
      <c r="BZ479" s="28">
        <v>1398400</v>
      </c>
      <c r="CA479" s="156"/>
      <c r="CB479" s="156"/>
      <c r="CC479" s="177">
        <f t="shared" si="1238"/>
        <v>5.892556509887896E-2</v>
      </c>
      <c r="CD479" s="27">
        <f t="shared" si="1222"/>
        <v>1459200</v>
      </c>
      <c r="CE479" s="28">
        <f t="shared" si="1223"/>
        <v>277248</v>
      </c>
      <c r="CF479" s="29">
        <f t="shared" si="1224"/>
        <v>1736448</v>
      </c>
      <c r="CG479" s="26">
        <v>1</v>
      </c>
      <c r="CH479" s="27">
        <v>1216000</v>
      </c>
      <c r="CI479" s="27">
        <v>1094400</v>
      </c>
      <c r="CJ479" s="148"/>
      <c r="CK479" s="148"/>
      <c r="CL479" s="143">
        <f t="shared" si="1244"/>
        <v>7.4432292756478682E-2</v>
      </c>
      <c r="CM479" s="27">
        <f t="shared" si="1245"/>
        <v>1155200</v>
      </c>
      <c r="CN479" s="27">
        <f t="shared" si="1194"/>
        <v>219488</v>
      </c>
      <c r="CO479" s="28">
        <f t="shared" si="1195"/>
        <v>1374688</v>
      </c>
      <c r="CP479" s="26">
        <v>1</v>
      </c>
      <c r="CQ479" s="27">
        <v>1216000</v>
      </c>
      <c r="CR479" s="27">
        <v>1094400</v>
      </c>
      <c r="CS479" s="148"/>
      <c r="CT479" s="148"/>
      <c r="CU479" s="143">
        <f t="shared" si="1239"/>
        <v>7.4432292756478682E-2</v>
      </c>
      <c r="CV479" s="27">
        <f t="shared" si="1196"/>
        <v>1155200</v>
      </c>
      <c r="CW479" s="28">
        <f t="shared" si="1197"/>
        <v>219488</v>
      </c>
      <c r="CX479" s="29">
        <f t="shared" si="1198"/>
        <v>1374688</v>
      </c>
      <c r="CY479" s="26">
        <v>1</v>
      </c>
      <c r="CZ479" s="27">
        <v>1216000</v>
      </c>
      <c r="DA479" s="27">
        <v>972800</v>
      </c>
      <c r="DB479" s="133"/>
      <c r="DC479" s="133"/>
      <c r="DD479" s="143">
        <f t="shared" si="1240"/>
        <v>0.15713484026367722</v>
      </c>
      <c r="DE479" s="27">
        <f t="shared" si="1225"/>
        <v>1094400</v>
      </c>
      <c r="DF479" s="27">
        <f t="shared" si="1226"/>
        <v>207936</v>
      </c>
      <c r="DG479" s="28">
        <f t="shared" si="1227"/>
        <v>1302336</v>
      </c>
      <c r="DH479" s="26">
        <v>1</v>
      </c>
      <c r="DI479" s="28">
        <v>1216000</v>
      </c>
      <c r="DJ479" s="28">
        <v>1094400</v>
      </c>
      <c r="DK479" s="182"/>
      <c r="DL479" s="177">
        <f t="shared" si="1241"/>
        <v>7.4432292756478682E-2</v>
      </c>
      <c r="DM479" s="28">
        <f t="shared" si="1228"/>
        <v>1155200</v>
      </c>
      <c r="DN479" s="28">
        <f t="shared" si="1229"/>
        <v>219488</v>
      </c>
      <c r="DO479" s="30">
        <f t="shared" si="1230"/>
        <v>1374688</v>
      </c>
    </row>
    <row r="480" spans="1:119" ht="21" customHeight="1" x14ac:dyDescent="0.25">
      <c r="A480" s="66" t="s">
        <v>875</v>
      </c>
      <c r="B480" s="67" t="s">
        <v>497</v>
      </c>
      <c r="C480" s="68" t="s">
        <v>876</v>
      </c>
      <c r="D480" s="26">
        <v>1</v>
      </c>
      <c r="E480" s="27">
        <v>1900000</v>
      </c>
      <c r="F480" s="27">
        <v>2140000</v>
      </c>
      <c r="G480" s="148"/>
      <c r="H480" s="148"/>
      <c r="I480" s="143">
        <f t="shared" si="1199"/>
        <v>8.4012686873649212E-2</v>
      </c>
      <c r="J480" s="27">
        <f t="shared" si="1232"/>
        <v>2020000</v>
      </c>
      <c r="K480" s="28">
        <f t="shared" si="1200"/>
        <v>383800</v>
      </c>
      <c r="L480" s="29">
        <f t="shared" si="1242"/>
        <v>2403800</v>
      </c>
      <c r="M480" s="26">
        <v>1</v>
      </c>
      <c r="N480" s="27">
        <v>1900000</v>
      </c>
      <c r="O480" s="27">
        <v>2280000</v>
      </c>
      <c r="P480" s="148"/>
      <c r="Q480" s="148"/>
      <c r="R480" s="143">
        <f t="shared" si="1201"/>
        <v>0.12856486930664501</v>
      </c>
      <c r="S480" s="27">
        <f t="shared" si="1202"/>
        <v>2090000</v>
      </c>
      <c r="T480" s="28">
        <f t="shared" si="1203"/>
        <v>397100</v>
      </c>
      <c r="U480" s="30">
        <f t="shared" si="1204"/>
        <v>2487100</v>
      </c>
      <c r="V480" s="26">
        <v>1</v>
      </c>
      <c r="W480" s="27">
        <v>1900000</v>
      </c>
      <c r="X480" s="27">
        <v>2128000</v>
      </c>
      <c r="Y480" s="145"/>
      <c r="Z480" s="145"/>
      <c r="AA480" s="143">
        <f t="shared" si="1243"/>
        <v>8.0049824285269536E-2</v>
      </c>
      <c r="AB480" s="27">
        <f t="shared" si="1205"/>
        <v>2014000</v>
      </c>
      <c r="AC480" s="28">
        <f t="shared" si="1206"/>
        <v>382660</v>
      </c>
      <c r="AD480" s="29">
        <f t="shared" si="1207"/>
        <v>2396660</v>
      </c>
      <c r="AE480" s="26">
        <v>1</v>
      </c>
      <c r="AF480" s="27">
        <v>1900000</v>
      </c>
      <c r="AG480" s="27">
        <v>2204000</v>
      </c>
      <c r="AH480" s="145"/>
      <c r="AI480" s="145"/>
      <c r="AJ480" s="143">
        <f t="shared" si="1233"/>
        <v>0.10475656017578482</v>
      </c>
      <c r="AK480" s="27">
        <f t="shared" si="1208"/>
        <v>2052000</v>
      </c>
      <c r="AL480" s="28">
        <f t="shared" si="1209"/>
        <v>389880</v>
      </c>
      <c r="AM480" s="30">
        <f t="shared" si="1210"/>
        <v>2441880</v>
      </c>
      <c r="AN480" s="26">
        <v>1</v>
      </c>
      <c r="AO480" s="27">
        <v>1900000</v>
      </c>
      <c r="AP480" s="27">
        <v>2280000</v>
      </c>
      <c r="AQ480" s="145"/>
      <c r="AR480" s="145"/>
      <c r="AS480" s="143">
        <f t="shared" si="1234"/>
        <v>0.12856486930664501</v>
      </c>
      <c r="AT480" s="27">
        <f t="shared" si="1211"/>
        <v>2090000</v>
      </c>
      <c r="AU480" s="28">
        <f t="shared" si="1212"/>
        <v>397100</v>
      </c>
      <c r="AV480" s="30">
        <f t="shared" si="1213"/>
        <v>2487100</v>
      </c>
      <c r="AW480" s="26">
        <v>1</v>
      </c>
      <c r="AX480" s="27">
        <v>1900000</v>
      </c>
      <c r="AY480" s="27">
        <v>2736000</v>
      </c>
      <c r="AZ480" s="145"/>
      <c r="BA480" s="145"/>
      <c r="BB480" s="143">
        <f t="shared" si="1235"/>
        <v>0.25502211780498435</v>
      </c>
      <c r="BC480" s="27">
        <f t="shared" si="1214"/>
        <v>2318000</v>
      </c>
      <c r="BD480" s="27">
        <f t="shared" si="1215"/>
        <v>440420</v>
      </c>
      <c r="BE480" s="27">
        <f t="shared" si="1216"/>
        <v>2758420</v>
      </c>
      <c r="BF480" s="26">
        <v>1</v>
      </c>
      <c r="BG480" s="27">
        <v>1520000</v>
      </c>
      <c r="BH480" s="27">
        <v>1672000</v>
      </c>
      <c r="BI480" s="145"/>
      <c r="BJ480" s="145"/>
      <c r="BK480" s="143">
        <f t="shared" si="1236"/>
        <v>6.7343502970147379E-2</v>
      </c>
      <c r="BL480" s="27">
        <f t="shared" si="1231"/>
        <v>1596000</v>
      </c>
      <c r="BM480" s="27">
        <f t="shared" si="1217"/>
        <v>303240</v>
      </c>
      <c r="BN480" s="28">
        <f t="shared" si="1218"/>
        <v>1899240</v>
      </c>
      <c r="BO480" s="26">
        <v>1</v>
      </c>
      <c r="BP480" s="27">
        <v>1520000</v>
      </c>
      <c r="BQ480" s="27">
        <v>1398400</v>
      </c>
      <c r="BR480" s="175"/>
      <c r="BS480" s="175"/>
      <c r="BT480" s="143">
        <f t="shared" si="1237"/>
        <v>5.892556509887896E-2</v>
      </c>
      <c r="BU480" s="27">
        <f t="shared" si="1219"/>
        <v>1459200</v>
      </c>
      <c r="BV480" s="28">
        <f t="shared" si="1220"/>
        <v>277248</v>
      </c>
      <c r="BW480" s="30">
        <f t="shared" si="1221"/>
        <v>1736448</v>
      </c>
      <c r="BX480" s="26">
        <v>1</v>
      </c>
      <c r="BY480" s="28">
        <v>1520000</v>
      </c>
      <c r="BZ480" s="28">
        <v>1398400</v>
      </c>
      <c r="CA480" s="156"/>
      <c r="CB480" s="156"/>
      <c r="CC480" s="177">
        <f t="shared" si="1238"/>
        <v>5.892556509887896E-2</v>
      </c>
      <c r="CD480" s="27">
        <f>+AVERAGE(BY480:BZ480)</f>
        <v>1459200</v>
      </c>
      <c r="CE480" s="28">
        <f t="shared" si="1223"/>
        <v>277248</v>
      </c>
      <c r="CF480" s="29">
        <f t="shared" si="1224"/>
        <v>1736448</v>
      </c>
      <c r="CG480" s="26">
        <v>1</v>
      </c>
      <c r="CH480" s="27">
        <v>1216000</v>
      </c>
      <c r="CI480" s="27">
        <v>1094400</v>
      </c>
      <c r="CJ480" s="148"/>
      <c r="CK480" s="148"/>
      <c r="CL480" s="143">
        <f t="shared" si="1244"/>
        <v>7.4432292756478682E-2</v>
      </c>
      <c r="CM480" s="27">
        <f t="shared" si="1245"/>
        <v>1155200</v>
      </c>
      <c r="CN480" s="27">
        <f t="shared" si="1194"/>
        <v>219488</v>
      </c>
      <c r="CO480" s="28">
        <f t="shared" si="1195"/>
        <v>1374688</v>
      </c>
      <c r="CP480" s="26">
        <v>1</v>
      </c>
      <c r="CQ480" s="27">
        <v>1216000</v>
      </c>
      <c r="CR480" s="27">
        <v>1094400</v>
      </c>
      <c r="CS480" s="148"/>
      <c r="CT480" s="148"/>
      <c r="CU480" s="143">
        <f t="shared" si="1239"/>
        <v>7.4432292756478682E-2</v>
      </c>
      <c r="CV480" s="27">
        <f t="shared" si="1196"/>
        <v>1155200</v>
      </c>
      <c r="CW480" s="28">
        <f t="shared" si="1197"/>
        <v>219488</v>
      </c>
      <c r="CX480" s="29">
        <f t="shared" si="1198"/>
        <v>1374688</v>
      </c>
      <c r="CY480" s="26">
        <v>1</v>
      </c>
      <c r="CZ480" s="27">
        <v>1216000</v>
      </c>
      <c r="DA480" s="27">
        <v>972800</v>
      </c>
      <c r="DB480" s="133"/>
      <c r="DC480" s="133"/>
      <c r="DD480" s="143">
        <f t="shared" si="1240"/>
        <v>0.15713484026367722</v>
      </c>
      <c r="DE480" s="27">
        <f t="shared" si="1225"/>
        <v>1094400</v>
      </c>
      <c r="DF480" s="27">
        <f t="shared" si="1226"/>
        <v>207936</v>
      </c>
      <c r="DG480" s="28">
        <f t="shared" si="1227"/>
        <v>1302336</v>
      </c>
      <c r="DH480" s="26">
        <v>1</v>
      </c>
      <c r="DI480" s="28">
        <v>1216000</v>
      </c>
      <c r="DJ480" s="28">
        <v>1094400</v>
      </c>
      <c r="DK480" s="182"/>
      <c r="DL480" s="177">
        <f t="shared" si="1241"/>
        <v>7.4432292756478682E-2</v>
      </c>
      <c r="DM480" s="28">
        <f t="shared" si="1228"/>
        <v>1155200</v>
      </c>
      <c r="DN480" s="28">
        <f t="shared" si="1229"/>
        <v>219488</v>
      </c>
      <c r="DO480" s="30">
        <f t="shared" si="1230"/>
        <v>1374688</v>
      </c>
    </row>
    <row r="481" spans="1:119" ht="21" customHeight="1" x14ac:dyDescent="0.25">
      <c r="A481" s="66" t="s">
        <v>877</v>
      </c>
      <c r="B481" s="67" t="s">
        <v>497</v>
      </c>
      <c r="C481" s="68" t="s">
        <v>878</v>
      </c>
      <c r="D481" s="26">
        <v>1</v>
      </c>
      <c r="E481" s="27">
        <v>1900000</v>
      </c>
      <c r="F481" s="27">
        <v>2140000</v>
      </c>
      <c r="G481" s="148"/>
      <c r="H481" s="148"/>
      <c r="I481" s="143">
        <f t="shared" si="1199"/>
        <v>8.4012686873649212E-2</v>
      </c>
      <c r="J481" s="27">
        <f t="shared" si="1232"/>
        <v>2020000</v>
      </c>
      <c r="K481" s="28">
        <f t="shared" si="1200"/>
        <v>383800</v>
      </c>
      <c r="L481" s="29">
        <f t="shared" si="1242"/>
        <v>2403800</v>
      </c>
      <c r="M481" s="26">
        <v>1</v>
      </c>
      <c r="N481" s="27">
        <v>1900000</v>
      </c>
      <c r="O481" s="27">
        <v>2280000</v>
      </c>
      <c r="P481" s="148"/>
      <c r="Q481" s="148"/>
      <c r="R481" s="143">
        <f t="shared" si="1201"/>
        <v>0.12856486930664501</v>
      </c>
      <c r="S481" s="27">
        <f t="shared" si="1202"/>
        <v>2090000</v>
      </c>
      <c r="T481" s="28">
        <f t="shared" si="1203"/>
        <v>397100</v>
      </c>
      <c r="U481" s="30">
        <f t="shared" si="1204"/>
        <v>2487100</v>
      </c>
      <c r="V481" s="26">
        <v>1</v>
      </c>
      <c r="W481" s="27">
        <v>1900000</v>
      </c>
      <c r="X481" s="27">
        <v>2128000</v>
      </c>
      <c r="Y481" s="145"/>
      <c r="Z481" s="145"/>
      <c r="AA481" s="143">
        <f t="shared" si="1243"/>
        <v>8.0049824285269536E-2</v>
      </c>
      <c r="AB481" s="27">
        <f t="shared" si="1205"/>
        <v>2014000</v>
      </c>
      <c r="AC481" s="28">
        <f t="shared" si="1206"/>
        <v>382660</v>
      </c>
      <c r="AD481" s="29">
        <f t="shared" si="1207"/>
        <v>2396660</v>
      </c>
      <c r="AE481" s="26">
        <v>1</v>
      </c>
      <c r="AF481" s="27">
        <v>1900000</v>
      </c>
      <c r="AG481" s="27">
        <v>2204000</v>
      </c>
      <c r="AH481" s="145"/>
      <c r="AI481" s="145"/>
      <c r="AJ481" s="143">
        <f t="shared" si="1233"/>
        <v>0.10475656017578482</v>
      </c>
      <c r="AK481" s="27">
        <f t="shared" si="1208"/>
        <v>2052000</v>
      </c>
      <c r="AL481" s="28">
        <f t="shared" si="1209"/>
        <v>389880</v>
      </c>
      <c r="AM481" s="30">
        <f t="shared" si="1210"/>
        <v>2441880</v>
      </c>
      <c r="AN481" s="26">
        <v>1</v>
      </c>
      <c r="AO481" s="27">
        <v>1900000</v>
      </c>
      <c r="AP481" s="27">
        <v>2280000</v>
      </c>
      <c r="AQ481" s="145"/>
      <c r="AR481" s="145"/>
      <c r="AS481" s="143">
        <f t="shared" si="1234"/>
        <v>0.12856486930664501</v>
      </c>
      <c r="AT481" s="27">
        <f t="shared" si="1211"/>
        <v>2090000</v>
      </c>
      <c r="AU481" s="28">
        <f t="shared" si="1212"/>
        <v>397100</v>
      </c>
      <c r="AV481" s="30">
        <f t="shared" si="1213"/>
        <v>2487100</v>
      </c>
      <c r="AW481" s="26">
        <v>1</v>
      </c>
      <c r="AX481" s="27">
        <v>1900000</v>
      </c>
      <c r="AY481" s="27">
        <v>2736000</v>
      </c>
      <c r="AZ481" s="145"/>
      <c r="BA481" s="145"/>
      <c r="BB481" s="143">
        <f t="shared" si="1235"/>
        <v>0.25502211780498435</v>
      </c>
      <c r="BC481" s="27">
        <f t="shared" si="1214"/>
        <v>2318000</v>
      </c>
      <c r="BD481" s="27">
        <f t="shared" si="1215"/>
        <v>440420</v>
      </c>
      <c r="BE481" s="27">
        <f t="shared" si="1216"/>
        <v>2758420</v>
      </c>
      <c r="BF481" s="26">
        <v>1</v>
      </c>
      <c r="BG481" s="27">
        <v>1520000</v>
      </c>
      <c r="BH481" s="27">
        <v>1672000</v>
      </c>
      <c r="BI481" s="145"/>
      <c r="BJ481" s="145"/>
      <c r="BK481" s="143">
        <f t="shared" si="1236"/>
        <v>6.7343502970147379E-2</v>
      </c>
      <c r="BL481" s="27">
        <f t="shared" si="1231"/>
        <v>1596000</v>
      </c>
      <c r="BM481" s="27">
        <f t="shared" si="1217"/>
        <v>303240</v>
      </c>
      <c r="BN481" s="28">
        <f t="shared" si="1218"/>
        <v>1899240</v>
      </c>
      <c r="BO481" s="26">
        <v>1</v>
      </c>
      <c r="BP481" s="27">
        <v>1520000</v>
      </c>
      <c r="BQ481" s="27">
        <v>1398400</v>
      </c>
      <c r="BR481" s="175"/>
      <c r="BS481" s="175"/>
      <c r="BT481" s="143">
        <f t="shared" si="1237"/>
        <v>5.892556509887896E-2</v>
      </c>
      <c r="BU481" s="27">
        <f t="shared" si="1219"/>
        <v>1459200</v>
      </c>
      <c r="BV481" s="28">
        <f t="shared" si="1220"/>
        <v>277248</v>
      </c>
      <c r="BW481" s="30">
        <f t="shared" si="1221"/>
        <v>1736448</v>
      </c>
      <c r="BX481" s="26">
        <v>1</v>
      </c>
      <c r="BY481" s="28">
        <v>1520000</v>
      </c>
      <c r="BZ481" s="28">
        <v>1398400</v>
      </c>
      <c r="CA481" s="156"/>
      <c r="CB481" s="156"/>
      <c r="CC481" s="177">
        <f t="shared" si="1238"/>
        <v>5.892556509887896E-2</v>
      </c>
      <c r="CD481" s="27">
        <f t="shared" si="1222"/>
        <v>1459200</v>
      </c>
      <c r="CE481" s="28">
        <f t="shared" si="1223"/>
        <v>277248</v>
      </c>
      <c r="CF481" s="29">
        <f t="shared" si="1224"/>
        <v>1736448</v>
      </c>
      <c r="CG481" s="26">
        <v>1</v>
      </c>
      <c r="CH481" s="27">
        <v>1216000</v>
      </c>
      <c r="CI481" s="27">
        <v>1094400</v>
      </c>
      <c r="CJ481" s="148"/>
      <c r="CK481" s="148"/>
      <c r="CL481" s="143">
        <f t="shared" si="1244"/>
        <v>7.4432292756478682E-2</v>
      </c>
      <c r="CM481" s="27">
        <f t="shared" si="1245"/>
        <v>1155200</v>
      </c>
      <c r="CN481" s="27">
        <f t="shared" si="1194"/>
        <v>219488</v>
      </c>
      <c r="CO481" s="28">
        <f t="shared" si="1195"/>
        <v>1374688</v>
      </c>
      <c r="CP481" s="26">
        <v>1</v>
      </c>
      <c r="CQ481" s="27">
        <v>1216000</v>
      </c>
      <c r="CR481" s="27">
        <v>1094400</v>
      </c>
      <c r="CS481" s="148"/>
      <c r="CT481" s="148"/>
      <c r="CU481" s="143">
        <f t="shared" si="1239"/>
        <v>7.4432292756478682E-2</v>
      </c>
      <c r="CV481" s="27">
        <f t="shared" si="1196"/>
        <v>1155200</v>
      </c>
      <c r="CW481" s="28">
        <f t="shared" si="1197"/>
        <v>219488</v>
      </c>
      <c r="CX481" s="29">
        <f t="shared" si="1198"/>
        <v>1374688</v>
      </c>
      <c r="CY481" s="26">
        <v>1</v>
      </c>
      <c r="CZ481" s="27">
        <v>1216000</v>
      </c>
      <c r="DA481" s="27">
        <v>972800</v>
      </c>
      <c r="DB481" s="133"/>
      <c r="DC481" s="133"/>
      <c r="DD481" s="143">
        <f t="shared" si="1240"/>
        <v>0.15713484026367722</v>
      </c>
      <c r="DE481" s="27">
        <f t="shared" si="1225"/>
        <v>1094400</v>
      </c>
      <c r="DF481" s="27">
        <f t="shared" si="1226"/>
        <v>207936</v>
      </c>
      <c r="DG481" s="28">
        <f t="shared" si="1227"/>
        <v>1302336</v>
      </c>
      <c r="DH481" s="26">
        <v>1</v>
      </c>
      <c r="DI481" s="28">
        <v>1216000</v>
      </c>
      <c r="DJ481" s="28">
        <v>1094400</v>
      </c>
      <c r="DK481" s="182"/>
      <c r="DL481" s="177">
        <f t="shared" si="1241"/>
        <v>7.4432292756478682E-2</v>
      </c>
      <c r="DM481" s="28">
        <f t="shared" si="1228"/>
        <v>1155200</v>
      </c>
      <c r="DN481" s="28">
        <f t="shared" si="1229"/>
        <v>219488</v>
      </c>
      <c r="DO481" s="30">
        <f t="shared" si="1230"/>
        <v>1374688</v>
      </c>
    </row>
    <row r="482" spans="1:119" ht="21" customHeight="1" x14ac:dyDescent="0.25">
      <c r="A482" s="66" t="s">
        <v>879</v>
      </c>
      <c r="B482" s="67" t="s">
        <v>497</v>
      </c>
      <c r="C482" s="68" t="s">
        <v>880</v>
      </c>
      <c r="D482" s="26">
        <v>1</v>
      </c>
      <c r="E482" s="27">
        <v>1900000</v>
      </c>
      <c r="F482" s="27">
        <v>2140000</v>
      </c>
      <c r="G482" s="148"/>
      <c r="H482" s="148"/>
      <c r="I482" s="143">
        <f t="shared" si="1199"/>
        <v>8.4012686873649212E-2</v>
      </c>
      <c r="J482" s="27">
        <f t="shared" si="1232"/>
        <v>2020000</v>
      </c>
      <c r="K482" s="28">
        <f t="shared" si="1200"/>
        <v>383800</v>
      </c>
      <c r="L482" s="29">
        <f t="shared" si="1242"/>
        <v>2403800</v>
      </c>
      <c r="M482" s="26">
        <v>1</v>
      </c>
      <c r="N482" s="27">
        <v>1900000</v>
      </c>
      <c r="O482" s="27">
        <v>2280000</v>
      </c>
      <c r="P482" s="148"/>
      <c r="Q482" s="148"/>
      <c r="R482" s="143">
        <f t="shared" si="1201"/>
        <v>0.12856486930664501</v>
      </c>
      <c r="S482" s="27">
        <f t="shared" si="1202"/>
        <v>2090000</v>
      </c>
      <c r="T482" s="28">
        <f t="shared" si="1203"/>
        <v>397100</v>
      </c>
      <c r="U482" s="30">
        <f t="shared" si="1204"/>
        <v>2487100</v>
      </c>
      <c r="V482" s="26">
        <v>1</v>
      </c>
      <c r="W482" s="27">
        <v>1900000</v>
      </c>
      <c r="X482" s="27">
        <v>2128000</v>
      </c>
      <c r="Y482" s="145"/>
      <c r="Z482" s="145"/>
      <c r="AA482" s="143">
        <f t="shared" si="1243"/>
        <v>8.0049824285269536E-2</v>
      </c>
      <c r="AB482" s="27">
        <f t="shared" si="1205"/>
        <v>2014000</v>
      </c>
      <c r="AC482" s="28">
        <f t="shared" si="1206"/>
        <v>382660</v>
      </c>
      <c r="AD482" s="29">
        <f t="shared" si="1207"/>
        <v>2396660</v>
      </c>
      <c r="AE482" s="26">
        <v>1</v>
      </c>
      <c r="AF482" s="27">
        <v>1900000</v>
      </c>
      <c r="AG482" s="27">
        <v>2204000</v>
      </c>
      <c r="AH482" s="145"/>
      <c r="AI482" s="145"/>
      <c r="AJ482" s="143">
        <f t="shared" si="1233"/>
        <v>0.10475656017578482</v>
      </c>
      <c r="AK482" s="27">
        <f t="shared" si="1208"/>
        <v>2052000</v>
      </c>
      <c r="AL482" s="28">
        <f t="shared" si="1209"/>
        <v>389880</v>
      </c>
      <c r="AM482" s="30">
        <f t="shared" si="1210"/>
        <v>2441880</v>
      </c>
      <c r="AN482" s="26">
        <v>1</v>
      </c>
      <c r="AO482" s="27">
        <v>1900000</v>
      </c>
      <c r="AP482" s="27">
        <v>2280000</v>
      </c>
      <c r="AQ482" s="145"/>
      <c r="AR482" s="145"/>
      <c r="AS482" s="143">
        <f t="shared" si="1234"/>
        <v>0.12856486930664501</v>
      </c>
      <c r="AT482" s="27">
        <f t="shared" si="1211"/>
        <v>2090000</v>
      </c>
      <c r="AU482" s="28">
        <f t="shared" si="1212"/>
        <v>397100</v>
      </c>
      <c r="AV482" s="30">
        <f t="shared" si="1213"/>
        <v>2487100</v>
      </c>
      <c r="AW482" s="26">
        <v>1</v>
      </c>
      <c r="AX482" s="27">
        <v>1900000</v>
      </c>
      <c r="AY482" s="27">
        <v>2736000</v>
      </c>
      <c r="AZ482" s="145"/>
      <c r="BA482" s="145"/>
      <c r="BB482" s="143">
        <f t="shared" si="1235"/>
        <v>0.25502211780498435</v>
      </c>
      <c r="BC482" s="27">
        <f t="shared" si="1214"/>
        <v>2318000</v>
      </c>
      <c r="BD482" s="27">
        <f t="shared" si="1215"/>
        <v>440420</v>
      </c>
      <c r="BE482" s="27">
        <f t="shared" si="1216"/>
        <v>2758420</v>
      </c>
      <c r="BF482" s="26">
        <v>1</v>
      </c>
      <c r="BG482" s="27">
        <v>1520000</v>
      </c>
      <c r="BH482" s="27">
        <v>1672000</v>
      </c>
      <c r="BI482" s="145"/>
      <c r="BJ482" s="145"/>
      <c r="BK482" s="143">
        <f t="shared" si="1236"/>
        <v>6.7343502970147379E-2</v>
      </c>
      <c r="BL482" s="27">
        <f t="shared" si="1231"/>
        <v>1596000</v>
      </c>
      <c r="BM482" s="27">
        <f t="shared" si="1217"/>
        <v>303240</v>
      </c>
      <c r="BN482" s="28">
        <f t="shared" si="1218"/>
        <v>1899240</v>
      </c>
      <c r="BO482" s="26">
        <v>1</v>
      </c>
      <c r="BP482" s="27">
        <v>1520000</v>
      </c>
      <c r="BQ482" s="27">
        <v>1398400</v>
      </c>
      <c r="BR482" s="175"/>
      <c r="BS482" s="175"/>
      <c r="BT482" s="143">
        <f t="shared" si="1237"/>
        <v>5.892556509887896E-2</v>
      </c>
      <c r="BU482" s="27">
        <f t="shared" si="1219"/>
        <v>1459200</v>
      </c>
      <c r="BV482" s="28">
        <f t="shared" si="1220"/>
        <v>277248</v>
      </c>
      <c r="BW482" s="30">
        <f t="shared" si="1221"/>
        <v>1736448</v>
      </c>
      <c r="BX482" s="26">
        <v>1</v>
      </c>
      <c r="BY482" s="28">
        <v>1520000</v>
      </c>
      <c r="BZ482" s="28">
        <v>1398400</v>
      </c>
      <c r="CA482" s="156"/>
      <c r="CB482" s="156"/>
      <c r="CC482" s="177">
        <f t="shared" si="1238"/>
        <v>5.892556509887896E-2</v>
      </c>
      <c r="CD482" s="27">
        <f t="shared" si="1222"/>
        <v>1459200</v>
      </c>
      <c r="CE482" s="28">
        <f t="shared" si="1223"/>
        <v>277248</v>
      </c>
      <c r="CF482" s="29">
        <f t="shared" si="1224"/>
        <v>1736448</v>
      </c>
      <c r="CG482" s="26">
        <v>1</v>
      </c>
      <c r="CH482" s="27">
        <v>1216000</v>
      </c>
      <c r="CI482" s="27">
        <v>1094400</v>
      </c>
      <c r="CJ482" s="148"/>
      <c r="CK482" s="148"/>
      <c r="CL482" s="143">
        <f t="shared" si="1244"/>
        <v>7.4432292756478682E-2</v>
      </c>
      <c r="CM482" s="27">
        <f t="shared" si="1245"/>
        <v>1155200</v>
      </c>
      <c r="CN482" s="27">
        <f t="shared" si="1194"/>
        <v>219488</v>
      </c>
      <c r="CO482" s="28">
        <f t="shared" si="1195"/>
        <v>1374688</v>
      </c>
      <c r="CP482" s="26">
        <v>1</v>
      </c>
      <c r="CQ482" s="27">
        <v>1216000</v>
      </c>
      <c r="CR482" s="27">
        <v>1094400</v>
      </c>
      <c r="CS482" s="148"/>
      <c r="CT482" s="148"/>
      <c r="CU482" s="143">
        <f t="shared" si="1239"/>
        <v>7.4432292756478682E-2</v>
      </c>
      <c r="CV482" s="27">
        <f t="shared" si="1196"/>
        <v>1155200</v>
      </c>
      <c r="CW482" s="28">
        <f t="shared" si="1197"/>
        <v>219488</v>
      </c>
      <c r="CX482" s="29">
        <f t="shared" si="1198"/>
        <v>1374688</v>
      </c>
      <c r="CY482" s="26">
        <v>1</v>
      </c>
      <c r="CZ482" s="27">
        <v>1216000</v>
      </c>
      <c r="DA482" s="27">
        <v>972800</v>
      </c>
      <c r="DB482" s="133"/>
      <c r="DC482" s="133"/>
      <c r="DD482" s="143">
        <f t="shared" si="1240"/>
        <v>0.15713484026367722</v>
      </c>
      <c r="DE482" s="27">
        <f t="shared" si="1225"/>
        <v>1094400</v>
      </c>
      <c r="DF482" s="27">
        <f t="shared" si="1226"/>
        <v>207936</v>
      </c>
      <c r="DG482" s="28">
        <f t="shared" si="1227"/>
        <v>1302336</v>
      </c>
      <c r="DH482" s="26">
        <v>1</v>
      </c>
      <c r="DI482" s="28">
        <v>1216000</v>
      </c>
      <c r="DJ482" s="28">
        <v>1094400</v>
      </c>
      <c r="DK482" s="182"/>
      <c r="DL482" s="177">
        <f t="shared" si="1241"/>
        <v>7.4432292756478682E-2</v>
      </c>
      <c r="DM482" s="28">
        <f t="shared" si="1228"/>
        <v>1155200</v>
      </c>
      <c r="DN482" s="28">
        <f t="shared" si="1229"/>
        <v>219488</v>
      </c>
      <c r="DO482" s="30">
        <f t="shared" si="1230"/>
        <v>1374688</v>
      </c>
    </row>
    <row r="483" spans="1:119" ht="21" customHeight="1" x14ac:dyDescent="0.25">
      <c r="A483" s="66" t="s">
        <v>881</v>
      </c>
      <c r="B483" s="67" t="s">
        <v>497</v>
      </c>
      <c r="C483" s="68" t="s">
        <v>882</v>
      </c>
      <c r="D483" s="26">
        <v>1</v>
      </c>
      <c r="E483" s="27">
        <v>1900000</v>
      </c>
      <c r="F483" s="27">
        <v>2140000</v>
      </c>
      <c r="G483" s="148"/>
      <c r="H483" s="148"/>
      <c r="I483" s="143">
        <f t="shared" si="1199"/>
        <v>8.4012686873649212E-2</v>
      </c>
      <c r="J483" s="27">
        <f t="shared" si="1232"/>
        <v>2020000</v>
      </c>
      <c r="K483" s="28">
        <f t="shared" si="1200"/>
        <v>383800</v>
      </c>
      <c r="L483" s="29">
        <f t="shared" si="1242"/>
        <v>2403800</v>
      </c>
      <c r="M483" s="26">
        <v>1</v>
      </c>
      <c r="N483" s="27">
        <v>1900000</v>
      </c>
      <c r="O483" s="27">
        <v>2280000</v>
      </c>
      <c r="P483" s="148"/>
      <c r="Q483" s="148"/>
      <c r="R483" s="143">
        <f t="shared" si="1201"/>
        <v>0.12856486930664501</v>
      </c>
      <c r="S483" s="27">
        <f t="shared" si="1202"/>
        <v>2090000</v>
      </c>
      <c r="T483" s="28">
        <f t="shared" si="1203"/>
        <v>397100</v>
      </c>
      <c r="U483" s="30">
        <f t="shared" si="1204"/>
        <v>2487100</v>
      </c>
      <c r="V483" s="26">
        <v>1</v>
      </c>
      <c r="W483" s="27">
        <v>1900000</v>
      </c>
      <c r="X483" s="27">
        <v>2128000</v>
      </c>
      <c r="Y483" s="145"/>
      <c r="Z483" s="145"/>
      <c r="AA483" s="143">
        <f t="shared" si="1243"/>
        <v>8.0049824285269536E-2</v>
      </c>
      <c r="AB483" s="27">
        <f t="shared" si="1205"/>
        <v>2014000</v>
      </c>
      <c r="AC483" s="28">
        <f t="shared" si="1206"/>
        <v>382660</v>
      </c>
      <c r="AD483" s="29">
        <f t="shared" si="1207"/>
        <v>2396660</v>
      </c>
      <c r="AE483" s="26">
        <v>1</v>
      </c>
      <c r="AF483" s="27">
        <v>1900000</v>
      </c>
      <c r="AG483" s="27">
        <v>2204000</v>
      </c>
      <c r="AH483" s="145"/>
      <c r="AI483" s="145"/>
      <c r="AJ483" s="143">
        <f t="shared" si="1233"/>
        <v>0.10475656017578482</v>
      </c>
      <c r="AK483" s="27">
        <f t="shared" si="1208"/>
        <v>2052000</v>
      </c>
      <c r="AL483" s="28">
        <f t="shared" si="1209"/>
        <v>389880</v>
      </c>
      <c r="AM483" s="30">
        <f t="shared" si="1210"/>
        <v>2441880</v>
      </c>
      <c r="AN483" s="26">
        <v>1</v>
      </c>
      <c r="AO483" s="27">
        <v>1900000</v>
      </c>
      <c r="AP483" s="27">
        <v>2280000</v>
      </c>
      <c r="AQ483" s="145"/>
      <c r="AR483" s="145"/>
      <c r="AS483" s="143">
        <f t="shared" si="1234"/>
        <v>0.12856486930664501</v>
      </c>
      <c r="AT483" s="27">
        <f t="shared" si="1211"/>
        <v>2090000</v>
      </c>
      <c r="AU483" s="28">
        <f t="shared" si="1212"/>
        <v>397100</v>
      </c>
      <c r="AV483" s="30">
        <f t="shared" si="1213"/>
        <v>2487100</v>
      </c>
      <c r="AW483" s="26">
        <v>1</v>
      </c>
      <c r="AX483" s="27">
        <v>1900000</v>
      </c>
      <c r="AY483" s="27">
        <v>2736000</v>
      </c>
      <c r="AZ483" s="145"/>
      <c r="BA483" s="145"/>
      <c r="BB483" s="143">
        <f t="shared" si="1235"/>
        <v>0.25502211780498435</v>
      </c>
      <c r="BC483" s="27">
        <f t="shared" si="1214"/>
        <v>2318000</v>
      </c>
      <c r="BD483" s="27">
        <f t="shared" si="1215"/>
        <v>440420</v>
      </c>
      <c r="BE483" s="27">
        <f t="shared" si="1216"/>
        <v>2758420</v>
      </c>
      <c r="BF483" s="26">
        <v>1</v>
      </c>
      <c r="BG483" s="27">
        <v>1520000</v>
      </c>
      <c r="BH483" s="27">
        <v>1672000</v>
      </c>
      <c r="BI483" s="145"/>
      <c r="BJ483" s="145"/>
      <c r="BK483" s="143">
        <f t="shared" si="1236"/>
        <v>6.7343502970147379E-2</v>
      </c>
      <c r="BL483" s="27">
        <f t="shared" si="1231"/>
        <v>1596000</v>
      </c>
      <c r="BM483" s="27">
        <f t="shared" si="1217"/>
        <v>303240</v>
      </c>
      <c r="BN483" s="28">
        <f t="shared" si="1218"/>
        <v>1899240</v>
      </c>
      <c r="BO483" s="26">
        <v>1</v>
      </c>
      <c r="BP483" s="27">
        <v>1520000</v>
      </c>
      <c r="BQ483" s="27">
        <v>1398400</v>
      </c>
      <c r="BR483" s="175"/>
      <c r="BS483" s="175"/>
      <c r="BT483" s="143">
        <f t="shared" si="1237"/>
        <v>5.892556509887896E-2</v>
      </c>
      <c r="BU483" s="27">
        <f t="shared" si="1219"/>
        <v>1459200</v>
      </c>
      <c r="BV483" s="28">
        <f t="shared" si="1220"/>
        <v>277248</v>
      </c>
      <c r="BW483" s="30">
        <f t="shared" si="1221"/>
        <v>1736448</v>
      </c>
      <c r="BX483" s="26">
        <v>1</v>
      </c>
      <c r="BY483" s="28">
        <v>1520000</v>
      </c>
      <c r="BZ483" s="28">
        <v>1398400</v>
      </c>
      <c r="CA483" s="156"/>
      <c r="CB483" s="156"/>
      <c r="CC483" s="177">
        <f t="shared" si="1238"/>
        <v>5.892556509887896E-2</v>
      </c>
      <c r="CD483" s="27">
        <f t="shared" si="1222"/>
        <v>1459200</v>
      </c>
      <c r="CE483" s="28">
        <f t="shared" si="1223"/>
        <v>277248</v>
      </c>
      <c r="CF483" s="29">
        <f t="shared" si="1224"/>
        <v>1736448</v>
      </c>
      <c r="CG483" s="26">
        <v>1</v>
      </c>
      <c r="CH483" s="27">
        <v>1216000</v>
      </c>
      <c r="CI483" s="27">
        <v>1094400</v>
      </c>
      <c r="CJ483" s="148"/>
      <c r="CK483" s="148"/>
      <c r="CL483" s="143">
        <f t="shared" si="1244"/>
        <v>7.4432292756478682E-2</v>
      </c>
      <c r="CM483" s="27">
        <f t="shared" si="1245"/>
        <v>1155200</v>
      </c>
      <c r="CN483" s="27">
        <f t="shared" si="1194"/>
        <v>219488</v>
      </c>
      <c r="CO483" s="28">
        <f t="shared" si="1195"/>
        <v>1374688</v>
      </c>
      <c r="CP483" s="26">
        <v>1</v>
      </c>
      <c r="CQ483" s="27">
        <v>1216000</v>
      </c>
      <c r="CR483" s="27">
        <v>1094400</v>
      </c>
      <c r="CS483" s="148"/>
      <c r="CT483" s="148"/>
      <c r="CU483" s="143">
        <f t="shared" si="1239"/>
        <v>7.4432292756478682E-2</v>
      </c>
      <c r="CV483" s="27">
        <f t="shared" si="1196"/>
        <v>1155200</v>
      </c>
      <c r="CW483" s="28">
        <f t="shared" si="1197"/>
        <v>219488</v>
      </c>
      <c r="CX483" s="29">
        <f t="shared" si="1198"/>
        <v>1374688</v>
      </c>
      <c r="CY483" s="26">
        <v>1</v>
      </c>
      <c r="CZ483" s="27">
        <v>1216000</v>
      </c>
      <c r="DA483" s="27">
        <v>972800</v>
      </c>
      <c r="DB483" s="133"/>
      <c r="DC483" s="133"/>
      <c r="DD483" s="143">
        <f t="shared" si="1240"/>
        <v>0.15713484026367722</v>
      </c>
      <c r="DE483" s="27">
        <f t="shared" si="1225"/>
        <v>1094400</v>
      </c>
      <c r="DF483" s="27">
        <f t="shared" si="1226"/>
        <v>207936</v>
      </c>
      <c r="DG483" s="28">
        <f t="shared" si="1227"/>
        <v>1302336</v>
      </c>
      <c r="DH483" s="26">
        <v>1</v>
      </c>
      <c r="DI483" s="28">
        <v>1216000</v>
      </c>
      <c r="DJ483" s="28">
        <v>1094400</v>
      </c>
      <c r="DK483" s="182"/>
      <c r="DL483" s="177">
        <f t="shared" si="1241"/>
        <v>7.4432292756478682E-2</v>
      </c>
      <c r="DM483" s="28">
        <f t="shared" si="1228"/>
        <v>1155200</v>
      </c>
      <c r="DN483" s="28">
        <f t="shared" si="1229"/>
        <v>219488</v>
      </c>
      <c r="DO483" s="30">
        <f t="shared" si="1230"/>
        <v>1374688</v>
      </c>
    </row>
    <row r="484" spans="1:119" ht="21" customHeight="1" x14ac:dyDescent="0.25">
      <c r="A484" s="66" t="s">
        <v>883</v>
      </c>
      <c r="B484" s="67" t="s">
        <v>497</v>
      </c>
      <c r="C484" s="68" t="s">
        <v>884</v>
      </c>
      <c r="D484" s="26">
        <v>1</v>
      </c>
      <c r="E484" s="27">
        <v>1900000</v>
      </c>
      <c r="F484" s="27">
        <v>2140000</v>
      </c>
      <c r="G484" s="148"/>
      <c r="H484" s="148"/>
      <c r="I484" s="143">
        <f t="shared" si="1199"/>
        <v>8.4012686873649212E-2</v>
      </c>
      <c r="J484" s="27">
        <f t="shared" si="1232"/>
        <v>2020000</v>
      </c>
      <c r="K484" s="28">
        <f t="shared" si="1200"/>
        <v>383800</v>
      </c>
      <c r="L484" s="29">
        <f t="shared" si="1242"/>
        <v>2403800</v>
      </c>
      <c r="M484" s="26">
        <v>1</v>
      </c>
      <c r="N484" s="27">
        <v>1900000</v>
      </c>
      <c r="O484" s="27">
        <v>2280000</v>
      </c>
      <c r="P484" s="148"/>
      <c r="Q484" s="148"/>
      <c r="R484" s="143">
        <f t="shared" si="1201"/>
        <v>0.12856486930664501</v>
      </c>
      <c r="S484" s="27">
        <f t="shared" si="1202"/>
        <v>2090000</v>
      </c>
      <c r="T484" s="28">
        <f t="shared" si="1203"/>
        <v>397100</v>
      </c>
      <c r="U484" s="30">
        <f t="shared" si="1204"/>
        <v>2487100</v>
      </c>
      <c r="V484" s="26">
        <v>1</v>
      </c>
      <c r="W484" s="27">
        <v>1900000</v>
      </c>
      <c r="X484" s="27">
        <v>2128000</v>
      </c>
      <c r="Y484" s="145"/>
      <c r="Z484" s="145"/>
      <c r="AA484" s="143">
        <f t="shared" si="1243"/>
        <v>8.0049824285269536E-2</v>
      </c>
      <c r="AB484" s="27">
        <f t="shared" si="1205"/>
        <v>2014000</v>
      </c>
      <c r="AC484" s="28">
        <f t="shared" si="1206"/>
        <v>382660</v>
      </c>
      <c r="AD484" s="29">
        <f t="shared" si="1207"/>
        <v>2396660</v>
      </c>
      <c r="AE484" s="26">
        <v>1</v>
      </c>
      <c r="AF484" s="27">
        <v>1900000</v>
      </c>
      <c r="AG484" s="27">
        <v>2204000</v>
      </c>
      <c r="AH484" s="145"/>
      <c r="AI484" s="145"/>
      <c r="AJ484" s="143">
        <f t="shared" si="1233"/>
        <v>0.10475656017578482</v>
      </c>
      <c r="AK484" s="27">
        <f t="shared" si="1208"/>
        <v>2052000</v>
      </c>
      <c r="AL484" s="28">
        <f t="shared" si="1209"/>
        <v>389880</v>
      </c>
      <c r="AM484" s="30">
        <f t="shared" si="1210"/>
        <v>2441880</v>
      </c>
      <c r="AN484" s="26">
        <v>1</v>
      </c>
      <c r="AO484" s="27">
        <v>1900000</v>
      </c>
      <c r="AP484" s="27">
        <v>2280000</v>
      </c>
      <c r="AQ484" s="145"/>
      <c r="AR484" s="145"/>
      <c r="AS484" s="143">
        <f t="shared" si="1234"/>
        <v>0.12856486930664501</v>
      </c>
      <c r="AT484" s="27">
        <f t="shared" si="1211"/>
        <v>2090000</v>
      </c>
      <c r="AU484" s="28">
        <f t="shared" si="1212"/>
        <v>397100</v>
      </c>
      <c r="AV484" s="30">
        <f t="shared" si="1213"/>
        <v>2487100</v>
      </c>
      <c r="AW484" s="26">
        <v>1</v>
      </c>
      <c r="AX484" s="27">
        <v>1900000</v>
      </c>
      <c r="AY484" s="27">
        <v>2736000</v>
      </c>
      <c r="AZ484" s="145"/>
      <c r="BA484" s="145"/>
      <c r="BB484" s="143">
        <f t="shared" si="1235"/>
        <v>0.25502211780498435</v>
      </c>
      <c r="BC484" s="27">
        <f t="shared" si="1214"/>
        <v>2318000</v>
      </c>
      <c r="BD484" s="27">
        <f t="shared" si="1215"/>
        <v>440420</v>
      </c>
      <c r="BE484" s="27">
        <f t="shared" si="1216"/>
        <v>2758420</v>
      </c>
      <c r="BF484" s="26">
        <v>1</v>
      </c>
      <c r="BG484" s="27">
        <v>1520000</v>
      </c>
      <c r="BH484" s="27">
        <v>1672000</v>
      </c>
      <c r="BI484" s="145"/>
      <c r="BJ484" s="145"/>
      <c r="BK484" s="143">
        <f t="shared" si="1236"/>
        <v>6.7343502970147379E-2</v>
      </c>
      <c r="BL484" s="27">
        <f t="shared" si="1231"/>
        <v>1596000</v>
      </c>
      <c r="BM484" s="27">
        <f t="shared" si="1217"/>
        <v>303240</v>
      </c>
      <c r="BN484" s="28">
        <f t="shared" si="1218"/>
        <v>1899240</v>
      </c>
      <c r="BO484" s="26">
        <v>1</v>
      </c>
      <c r="BP484" s="27">
        <v>1520000</v>
      </c>
      <c r="BQ484" s="27">
        <v>1398400</v>
      </c>
      <c r="BR484" s="175"/>
      <c r="BS484" s="175"/>
      <c r="BT484" s="143">
        <f t="shared" si="1237"/>
        <v>5.892556509887896E-2</v>
      </c>
      <c r="BU484" s="27">
        <f t="shared" si="1219"/>
        <v>1459200</v>
      </c>
      <c r="BV484" s="28">
        <f t="shared" si="1220"/>
        <v>277248</v>
      </c>
      <c r="BW484" s="30">
        <f t="shared" si="1221"/>
        <v>1736448</v>
      </c>
      <c r="BX484" s="26">
        <v>1</v>
      </c>
      <c r="BY484" s="28">
        <v>1520000</v>
      </c>
      <c r="BZ484" s="28">
        <v>1398400</v>
      </c>
      <c r="CA484" s="156"/>
      <c r="CB484" s="156"/>
      <c r="CC484" s="177">
        <f t="shared" si="1238"/>
        <v>5.892556509887896E-2</v>
      </c>
      <c r="CD484" s="27">
        <f t="shared" si="1222"/>
        <v>1459200</v>
      </c>
      <c r="CE484" s="28">
        <f t="shared" si="1223"/>
        <v>277248</v>
      </c>
      <c r="CF484" s="29">
        <f t="shared" si="1224"/>
        <v>1736448</v>
      </c>
      <c r="CG484" s="26">
        <v>1</v>
      </c>
      <c r="CH484" s="27">
        <v>1216000</v>
      </c>
      <c r="CI484" s="27">
        <v>1094400</v>
      </c>
      <c r="CJ484" s="148"/>
      <c r="CK484" s="148"/>
      <c r="CL484" s="143">
        <f t="shared" si="1244"/>
        <v>7.4432292756478682E-2</v>
      </c>
      <c r="CM484" s="27">
        <f t="shared" si="1245"/>
        <v>1155200</v>
      </c>
      <c r="CN484" s="27">
        <f t="shared" si="1194"/>
        <v>219488</v>
      </c>
      <c r="CO484" s="28">
        <f t="shared" si="1195"/>
        <v>1374688</v>
      </c>
      <c r="CP484" s="26">
        <v>1</v>
      </c>
      <c r="CQ484" s="27">
        <v>1216000</v>
      </c>
      <c r="CR484" s="27">
        <v>1094400</v>
      </c>
      <c r="CS484" s="148"/>
      <c r="CT484" s="148"/>
      <c r="CU484" s="143">
        <f t="shared" si="1239"/>
        <v>7.4432292756478682E-2</v>
      </c>
      <c r="CV484" s="27">
        <f t="shared" si="1196"/>
        <v>1155200</v>
      </c>
      <c r="CW484" s="28">
        <f t="shared" si="1197"/>
        <v>219488</v>
      </c>
      <c r="CX484" s="29">
        <f t="shared" si="1198"/>
        <v>1374688</v>
      </c>
      <c r="CY484" s="26">
        <v>1</v>
      </c>
      <c r="CZ484" s="27">
        <v>1216000</v>
      </c>
      <c r="DA484" s="27">
        <v>972800</v>
      </c>
      <c r="DB484" s="133"/>
      <c r="DC484" s="133"/>
      <c r="DD484" s="143">
        <f t="shared" si="1240"/>
        <v>0.15713484026367722</v>
      </c>
      <c r="DE484" s="27">
        <f t="shared" si="1225"/>
        <v>1094400</v>
      </c>
      <c r="DF484" s="27">
        <f t="shared" si="1226"/>
        <v>207936</v>
      </c>
      <c r="DG484" s="28">
        <f t="shared" si="1227"/>
        <v>1302336</v>
      </c>
      <c r="DH484" s="26">
        <v>1</v>
      </c>
      <c r="DI484" s="28">
        <v>1216000</v>
      </c>
      <c r="DJ484" s="28">
        <v>1094400</v>
      </c>
      <c r="DK484" s="182"/>
      <c r="DL484" s="177">
        <f t="shared" si="1241"/>
        <v>7.4432292756478682E-2</v>
      </c>
      <c r="DM484" s="28">
        <f t="shared" si="1228"/>
        <v>1155200</v>
      </c>
      <c r="DN484" s="28">
        <f t="shared" si="1229"/>
        <v>219488</v>
      </c>
      <c r="DO484" s="30">
        <f t="shared" si="1230"/>
        <v>1374688</v>
      </c>
    </row>
    <row r="485" spans="1:119" ht="21" customHeight="1" x14ac:dyDescent="0.25">
      <c r="A485" s="66" t="s">
        <v>885</v>
      </c>
      <c r="B485" s="67" t="s">
        <v>497</v>
      </c>
      <c r="C485" s="68" t="s">
        <v>886</v>
      </c>
      <c r="D485" s="26">
        <v>1</v>
      </c>
      <c r="E485" s="27">
        <v>1900000</v>
      </c>
      <c r="F485" s="27">
        <v>2140000</v>
      </c>
      <c r="G485" s="148"/>
      <c r="H485" s="148"/>
      <c r="I485" s="143">
        <f t="shared" si="1199"/>
        <v>8.4012686873649212E-2</v>
      </c>
      <c r="J485" s="27">
        <f t="shared" si="1232"/>
        <v>2020000</v>
      </c>
      <c r="K485" s="28">
        <f t="shared" si="1200"/>
        <v>383800</v>
      </c>
      <c r="L485" s="29">
        <f t="shared" si="1242"/>
        <v>2403800</v>
      </c>
      <c r="M485" s="26">
        <v>1</v>
      </c>
      <c r="N485" s="27">
        <v>1900000</v>
      </c>
      <c r="O485" s="27">
        <v>2280000</v>
      </c>
      <c r="P485" s="148"/>
      <c r="Q485" s="148"/>
      <c r="R485" s="143">
        <f t="shared" si="1201"/>
        <v>0.12856486930664501</v>
      </c>
      <c r="S485" s="27">
        <f t="shared" si="1202"/>
        <v>2090000</v>
      </c>
      <c r="T485" s="28">
        <f t="shared" si="1203"/>
        <v>397100</v>
      </c>
      <c r="U485" s="30">
        <f t="shared" si="1204"/>
        <v>2487100</v>
      </c>
      <c r="V485" s="26">
        <v>1</v>
      </c>
      <c r="W485" s="27">
        <v>1900000</v>
      </c>
      <c r="X485" s="27">
        <v>2128000</v>
      </c>
      <c r="Y485" s="145"/>
      <c r="Z485" s="145"/>
      <c r="AA485" s="143">
        <f t="shared" si="1243"/>
        <v>8.0049824285269536E-2</v>
      </c>
      <c r="AB485" s="27">
        <f t="shared" si="1205"/>
        <v>2014000</v>
      </c>
      <c r="AC485" s="28">
        <f t="shared" si="1206"/>
        <v>382660</v>
      </c>
      <c r="AD485" s="29">
        <f t="shared" si="1207"/>
        <v>2396660</v>
      </c>
      <c r="AE485" s="26">
        <v>1</v>
      </c>
      <c r="AF485" s="27">
        <v>1900000</v>
      </c>
      <c r="AG485" s="27">
        <v>2204000</v>
      </c>
      <c r="AH485" s="145"/>
      <c r="AI485" s="145"/>
      <c r="AJ485" s="143">
        <f t="shared" si="1233"/>
        <v>0.10475656017578482</v>
      </c>
      <c r="AK485" s="27">
        <f t="shared" si="1208"/>
        <v>2052000</v>
      </c>
      <c r="AL485" s="28">
        <f t="shared" si="1209"/>
        <v>389880</v>
      </c>
      <c r="AM485" s="30">
        <f t="shared" si="1210"/>
        <v>2441880</v>
      </c>
      <c r="AN485" s="26">
        <v>1</v>
      </c>
      <c r="AO485" s="27">
        <v>1900000</v>
      </c>
      <c r="AP485" s="27">
        <v>2280000</v>
      </c>
      <c r="AQ485" s="145"/>
      <c r="AR485" s="145"/>
      <c r="AS485" s="143">
        <f t="shared" si="1234"/>
        <v>0.12856486930664501</v>
      </c>
      <c r="AT485" s="27">
        <f t="shared" si="1211"/>
        <v>2090000</v>
      </c>
      <c r="AU485" s="28">
        <f t="shared" si="1212"/>
        <v>397100</v>
      </c>
      <c r="AV485" s="30">
        <f t="shared" si="1213"/>
        <v>2487100</v>
      </c>
      <c r="AW485" s="26">
        <v>1</v>
      </c>
      <c r="AX485" s="27">
        <v>1900000</v>
      </c>
      <c r="AY485" s="27">
        <v>2736000</v>
      </c>
      <c r="AZ485" s="145"/>
      <c r="BA485" s="145"/>
      <c r="BB485" s="143">
        <f t="shared" si="1235"/>
        <v>0.25502211780498435</v>
      </c>
      <c r="BC485" s="27">
        <f t="shared" si="1214"/>
        <v>2318000</v>
      </c>
      <c r="BD485" s="27">
        <f t="shared" si="1215"/>
        <v>440420</v>
      </c>
      <c r="BE485" s="27">
        <f t="shared" si="1216"/>
        <v>2758420</v>
      </c>
      <c r="BF485" s="26">
        <v>1</v>
      </c>
      <c r="BG485" s="27">
        <v>1520000</v>
      </c>
      <c r="BH485" s="27">
        <v>1672000</v>
      </c>
      <c r="BI485" s="145"/>
      <c r="BJ485" s="145"/>
      <c r="BK485" s="143">
        <f t="shared" si="1236"/>
        <v>6.7343502970147379E-2</v>
      </c>
      <c r="BL485" s="27">
        <f t="shared" si="1231"/>
        <v>1596000</v>
      </c>
      <c r="BM485" s="27">
        <f t="shared" si="1217"/>
        <v>303240</v>
      </c>
      <c r="BN485" s="28">
        <f t="shared" si="1218"/>
        <v>1899240</v>
      </c>
      <c r="BO485" s="26">
        <v>1</v>
      </c>
      <c r="BP485" s="27">
        <v>1520000</v>
      </c>
      <c r="BQ485" s="27">
        <v>1398400</v>
      </c>
      <c r="BR485" s="175"/>
      <c r="BS485" s="175"/>
      <c r="BT485" s="143">
        <f t="shared" si="1237"/>
        <v>5.892556509887896E-2</v>
      </c>
      <c r="BU485" s="27">
        <f t="shared" si="1219"/>
        <v>1459200</v>
      </c>
      <c r="BV485" s="28">
        <f t="shared" si="1220"/>
        <v>277248</v>
      </c>
      <c r="BW485" s="30">
        <f t="shared" si="1221"/>
        <v>1736448</v>
      </c>
      <c r="BX485" s="26">
        <v>1</v>
      </c>
      <c r="BY485" s="28">
        <v>1520000</v>
      </c>
      <c r="BZ485" s="28">
        <v>1398400</v>
      </c>
      <c r="CA485" s="156"/>
      <c r="CB485" s="156"/>
      <c r="CC485" s="177">
        <f t="shared" si="1238"/>
        <v>5.892556509887896E-2</v>
      </c>
      <c r="CD485" s="27">
        <f t="shared" si="1222"/>
        <v>1459200</v>
      </c>
      <c r="CE485" s="28">
        <f t="shared" si="1223"/>
        <v>277248</v>
      </c>
      <c r="CF485" s="29">
        <f t="shared" si="1224"/>
        <v>1736448</v>
      </c>
      <c r="CG485" s="26">
        <v>1</v>
      </c>
      <c r="CH485" s="27">
        <v>1216000</v>
      </c>
      <c r="CI485" s="27">
        <v>1094400</v>
      </c>
      <c r="CJ485" s="148"/>
      <c r="CK485" s="148"/>
      <c r="CL485" s="143">
        <f t="shared" si="1244"/>
        <v>7.4432292756478682E-2</v>
      </c>
      <c r="CM485" s="27">
        <f t="shared" si="1245"/>
        <v>1155200</v>
      </c>
      <c r="CN485" s="27">
        <f t="shared" si="1194"/>
        <v>219488</v>
      </c>
      <c r="CO485" s="28">
        <f t="shared" si="1195"/>
        <v>1374688</v>
      </c>
      <c r="CP485" s="26">
        <v>1</v>
      </c>
      <c r="CQ485" s="27">
        <v>1216000</v>
      </c>
      <c r="CR485" s="27">
        <v>1094400</v>
      </c>
      <c r="CS485" s="148"/>
      <c r="CT485" s="148"/>
      <c r="CU485" s="143">
        <f t="shared" si="1239"/>
        <v>7.4432292756478682E-2</v>
      </c>
      <c r="CV485" s="27">
        <f t="shared" si="1196"/>
        <v>1155200</v>
      </c>
      <c r="CW485" s="28">
        <f t="shared" si="1197"/>
        <v>219488</v>
      </c>
      <c r="CX485" s="29">
        <f t="shared" si="1198"/>
        <v>1374688</v>
      </c>
      <c r="CY485" s="26">
        <v>1</v>
      </c>
      <c r="CZ485" s="27">
        <v>1216000</v>
      </c>
      <c r="DA485" s="27">
        <v>972800</v>
      </c>
      <c r="DB485" s="133"/>
      <c r="DC485" s="133"/>
      <c r="DD485" s="143">
        <f t="shared" si="1240"/>
        <v>0.15713484026367722</v>
      </c>
      <c r="DE485" s="27">
        <f t="shared" si="1225"/>
        <v>1094400</v>
      </c>
      <c r="DF485" s="27">
        <f t="shared" si="1226"/>
        <v>207936</v>
      </c>
      <c r="DG485" s="28">
        <f t="shared" si="1227"/>
        <v>1302336</v>
      </c>
      <c r="DH485" s="26">
        <v>1</v>
      </c>
      <c r="DI485" s="28">
        <v>1216000</v>
      </c>
      <c r="DJ485" s="28">
        <v>1094400</v>
      </c>
      <c r="DK485" s="182"/>
      <c r="DL485" s="177">
        <f t="shared" si="1241"/>
        <v>7.4432292756478682E-2</v>
      </c>
      <c r="DM485" s="28">
        <f t="shared" si="1228"/>
        <v>1155200</v>
      </c>
      <c r="DN485" s="28">
        <f t="shared" si="1229"/>
        <v>219488</v>
      </c>
      <c r="DO485" s="30">
        <f t="shared" si="1230"/>
        <v>1374688</v>
      </c>
    </row>
    <row r="486" spans="1:119" ht="21" customHeight="1" x14ac:dyDescent="0.25">
      <c r="A486" s="66" t="s">
        <v>887</v>
      </c>
      <c r="B486" s="67" t="s">
        <v>888</v>
      </c>
      <c r="C486" s="68" t="s">
        <v>889</v>
      </c>
      <c r="D486" s="26">
        <v>1</v>
      </c>
      <c r="E486" s="27">
        <v>10000</v>
      </c>
      <c r="F486" s="27">
        <v>60000</v>
      </c>
      <c r="G486" s="148"/>
      <c r="H486" s="148"/>
      <c r="I486" s="170">
        <f t="shared" si="1199"/>
        <v>1.0101525445522108</v>
      </c>
      <c r="J486" s="205">
        <f>+AVERAGE(E486:F486)</f>
        <v>35000</v>
      </c>
      <c r="K486" s="28">
        <f t="shared" si="1200"/>
        <v>6650</v>
      </c>
      <c r="L486" s="29">
        <f t="shared" si="1242"/>
        <v>41650</v>
      </c>
      <c r="M486" s="26">
        <v>1</v>
      </c>
      <c r="N486" s="27">
        <v>10000</v>
      </c>
      <c r="O486" s="27">
        <v>60000</v>
      </c>
      <c r="P486" s="148"/>
      <c r="Q486" s="148"/>
      <c r="R486" s="163">
        <f t="shared" si="1201"/>
        <v>1.0101525445522108</v>
      </c>
      <c r="S486" s="205">
        <f t="shared" si="1202"/>
        <v>35000</v>
      </c>
      <c r="T486" s="28">
        <f t="shared" si="1203"/>
        <v>6650</v>
      </c>
      <c r="U486" s="30">
        <f t="shared" si="1204"/>
        <v>41650</v>
      </c>
      <c r="V486" s="26">
        <v>1</v>
      </c>
      <c r="W486" s="27">
        <v>10000</v>
      </c>
      <c r="X486" s="27">
        <v>60000</v>
      </c>
      <c r="Y486" s="145"/>
      <c r="Z486" s="145"/>
      <c r="AA486" s="163">
        <f t="shared" si="1243"/>
        <v>1.0101525445522108</v>
      </c>
      <c r="AB486" s="205">
        <f t="shared" si="1205"/>
        <v>35000</v>
      </c>
      <c r="AC486" s="28">
        <f t="shared" si="1206"/>
        <v>6650</v>
      </c>
      <c r="AD486" s="29">
        <f t="shared" si="1207"/>
        <v>41650</v>
      </c>
      <c r="AE486" s="26">
        <v>1</v>
      </c>
      <c r="AF486" s="27">
        <v>10000</v>
      </c>
      <c r="AG486" s="27">
        <v>60000</v>
      </c>
      <c r="AH486" s="145"/>
      <c r="AI486" s="145"/>
      <c r="AJ486" s="163">
        <f t="shared" si="1233"/>
        <v>1.0101525445522108</v>
      </c>
      <c r="AK486" s="205">
        <f t="shared" si="1208"/>
        <v>35000</v>
      </c>
      <c r="AL486" s="28">
        <f t="shared" si="1209"/>
        <v>6650</v>
      </c>
      <c r="AM486" s="30">
        <f t="shared" si="1210"/>
        <v>41650</v>
      </c>
      <c r="AN486" s="26">
        <v>1</v>
      </c>
      <c r="AO486" s="27">
        <v>10000</v>
      </c>
      <c r="AP486" s="27">
        <v>60000</v>
      </c>
      <c r="AQ486" s="145"/>
      <c r="AR486" s="145"/>
      <c r="AS486" s="163">
        <f t="shared" si="1234"/>
        <v>1.0101525445522108</v>
      </c>
      <c r="AT486" s="196">
        <f>+AVERAGE(AO486:AP486)</f>
        <v>35000</v>
      </c>
      <c r="AU486" s="28">
        <f t="shared" si="1212"/>
        <v>6650</v>
      </c>
      <c r="AV486" s="30">
        <f t="shared" si="1213"/>
        <v>41650</v>
      </c>
      <c r="AW486" s="26">
        <v>1</v>
      </c>
      <c r="AX486" s="27">
        <v>10000</v>
      </c>
      <c r="AY486" s="27">
        <v>60000</v>
      </c>
      <c r="AZ486" s="145"/>
      <c r="BA486" s="145"/>
      <c r="BB486" s="163">
        <f t="shared" si="1235"/>
        <v>1.0101525445522108</v>
      </c>
      <c r="BC486" s="205">
        <f t="shared" si="1214"/>
        <v>35000</v>
      </c>
      <c r="BD486" s="27">
        <f t="shared" si="1215"/>
        <v>6650</v>
      </c>
      <c r="BE486" s="27">
        <f t="shared" si="1216"/>
        <v>41650</v>
      </c>
      <c r="BF486" s="26">
        <v>1</v>
      </c>
      <c r="BG486" s="27">
        <v>8000</v>
      </c>
      <c r="BH486" s="27">
        <v>60000</v>
      </c>
      <c r="BI486" s="145"/>
      <c r="BJ486" s="145"/>
      <c r="BK486" s="163">
        <f t="shared" si="1236"/>
        <v>1.0814574300500139</v>
      </c>
      <c r="BL486" s="205">
        <f t="shared" si="1231"/>
        <v>34000</v>
      </c>
      <c r="BM486" s="27">
        <f t="shared" si="1217"/>
        <v>6460</v>
      </c>
      <c r="BN486" s="28">
        <f t="shared" si="1218"/>
        <v>40460</v>
      </c>
      <c r="BO486" s="26">
        <v>1</v>
      </c>
      <c r="BP486" s="27">
        <v>8000</v>
      </c>
      <c r="BQ486" s="27">
        <v>60000</v>
      </c>
      <c r="BR486" s="175"/>
      <c r="BS486" s="175"/>
      <c r="BT486" s="163">
        <f t="shared" si="1237"/>
        <v>1.0814574300500139</v>
      </c>
      <c r="BU486" s="205">
        <f t="shared" si="1219"/>
        <v>34000</v>
      </c>
      <c r="BV486" s="28">
        <f t="shared" si="1220"/>
        <v>6460</v>
      </c>
      <c r="BW486" s="30">
        <f t="shared" si="1221"/>
        <v>40460</v>
      </c>
      <c r="BX486" s="26">
        <v>1</v>
      </c>
      <c r="BY486" s="28">
        <v>8000</v>
      </c>
      <c r="BZ486" s="28">
        <v>60000</v>
      </c>
      <c r="CA486" s="156"/>
      <c r="CB486" s="156"/>
      <c r="CC486" s="178">
        <f t="shared" si="1238"/>
        <v>1.0814574300500139</v>
      </c>
      <c r="CD486" s="205">
        <f t="shared" si="1222"/>
        <v>34000</v>
      </c>
      <c r="CE486" s="28">
        <f t="shared" si="1223"/>
        <v>6460</v>
      </c>
      <c r="CF486" s="29">
        <f t="shared" si="1224"/>
        <v>40460</v>
      </c>
      <c r="CG486" s="26">
        <v>1</v>
      </c>
      <c r="CH486" s="27">
        <v>6400</v>
      </c>
      <c r="CI486" s="27">
        <v>60000</v>
      </c>
      <c r="CJ486" s="148"/>
      <c r="CK486" s="148"/>
      <c r="CL486" s="163">
        <f t="shared" si="1244"/>
        <v>1.1415940804698477</v>
      </c>
      <c r="CM486" s="205">
        <f t="shared" si="1245"/>
        <v>33200</v>
      </c>
      <c r="CN486" s="27">
        <f t="shared" si="1194"/>
        <v>6308</v>
      </c>
      <c r="CO486" s="28">
        <f t="shared" si="1195"/>
        <v>39508</v>
      </c>
      <c r="CP486" s="26">
        <v>1</v>
      </c>
      <c r="CQ486" s="27">
        <v>6400</v>
      </c>
      <c r="CR486" s="27">
        <v>60000</v>
      </c>
      <c r="CS486" s="148"/>
      <c r="CT486" s="148"/>
      <c r="CU486" s="163">
        <f t="shared" si="1239"/>
        <v>1.1415940804698477</v>
      </c>
      <c r="CV486" s="205">
        <f t="shared" si="1196"/>
        <v>33200</v>
      </c>
      <c r="CW486" s="28">
        <f t="shared" si="1197"/>
        <v>6308</v>
      </c>
      <c r="CX486" s="29">
        <f t="shared" si="1198"/>
        <v>39508</v>
      </c>
      <c r="CY486" s="26">
        <v>1</v>
      </c>
      <c r="CZ486" s="27">
        <v>6400</v>
      </c>
      <c r="DA486" s="27">
        <v>60000</v>
      </c>
      <c r="DB486" s="133"/>
      <c r="DC486" s="133"/>
      <c r="DD486" s="163">
        <f t="shared" si="1240"/>
        <v>1.1415940804698477</v>
      </c>
      <c r="DE486" s="205">
        <f t="shared" si="1225"/>
        <v>33200</v>
      </c>
      <c r="DF486" s="27">
        <f t="shared" si="1226"/>
        <v>6308</v>
      </c>
      <c r="DG486" s="28">
        <f t="shared" si="1227"/>
        <v>39508</v>
      </c>
      <c r="DH486" s="26">
        <v>1</v>
      </c>
      <c r="DI486" s="28">
        <v>6400</v>
      </c>
      <c r="DJ486" s="28">
        <v>60000</v>
      </c>
      <c r="DK486" s="182"/>
      <c r="DL486" s="178">
        <f t="shared" si="1241"/>
        <v>1.1415940804698477</v>
      </c>
      <c r="DM486" s="208">
        <f t="shared" si="1228"/>
        <v>33200</v>
      </c>
      <c r="DN486" s="28">
        <f t="shared" si="1229"/>
        <v>6308</v>
      </c>
      <c r="DO486" s="30">
        <f t="shared" si="1230"/>
        <v>39508</v>
      </c>
    </row>
    <row r="487" spans="1:119" ht="21" customHeight="1" x14ac:dyDescent="0.25">
      <c r="A487" s="66" t="s">
        <v>890</v>
      </c>
      <c r="B487" s="67" t="s">
        <v>891</v>
      </c>
      <c r="C487" s="68" t="s">
        <v>892</v>
      </c>
      <c r="D487" s="26">
        <v>1</v>
      </c>
      <c r="E487" s="27">
        <f>+[1]VERIFICACION!$G$591</f>
        <v>10000</v>
      </c>
      <c r="F487" s="27">
        <v>65000</v>
      </c>
      <c r="G487" s="148"/>
      <c r="H487" s="148"/>
      <c r="I487" s="170">
        <f t="shared" si="1199"/>
        <v>1.0370899457402696</v>
      </c>
      <c r="J487" s="205">
        <f t="shared" ref="J487:J503" si="1246">+AVERAGE(E487:F487)</f>
        <v>37500</v>
      </c>
      <c r="K487" s="28">
        <f t="shared" si="1200"/>
        <v>7125</v>
      </c>
      <c r="L487" s="29">
        <f t="shared" si="1242"/>
        <v>44625</v>
      </c>
      <c r="M487" s="26">
        <v>1</v>
      </c>
      <c r="N487" s="27">
        <v>10000</v>
      </c>
      <c r="O487" s="27">
        <v>65000</v>
      </c>
      <c r="P487" s="148"/>
      <c r="Q487" s="148"/>
      <c r="R487" s="163">
        <f t="shared" si="1201"/>
        <v>1.0370899457402696</v>
      </c>
      <c r="S487" s="205">
        <f t="shared" si="1202"/>
        <v>37500</v>
      </c>
      <c r="T487" s="28">
        <f t="shared" si="1203"/>
        <v>7125</v>
      </c>
      <c r="U487" s="30">
        <f t="shared" si="1204"/>
        <v>44625</v>
      </c>
      <c r="V487" s="26">
        <v>1</v>
      </c>
      <c r="W487" s="27">
        <v>10000</v>
      </c>
      <c r="X487" s="27">
        <v>65000</v>
      </c>
      <c r="Y487" s="145"/>
      <c r="Z487" s="145"/>
      <c r="AA487" s="163">
        <f t="shared" si="1243"/>
        <v>1.0370899457402696</v>
      </c>
      <c r="AB487" s="205">
        <f t="shared" si="1205"/>
        <v>37500</v>
      </c>
      <c r="AC487" s="28">
        <f t="shared" si="1206"/>
        <v>7125</v>
      </c>
      <c r="AD487" s="29">
        <f t="shared" si="1207"/>
        <v>44625</v>
      </c>
      <c r="AE487" s="26">
        <v>1</v>
      </c>
      <c r="AF487" s="27">
        <v>10000</v>
      </c>
      <c r="AG487" s="27">
        <v>65000</v>
      </c>
      <c r="AH487" s="145"/>
      <c r="AI487" s="145"/>
      <c r="AJ487" s="163">
        <f t="shared" si="1233"/>
        <v>1.0370899457402696</v>
      </c>
      <c r="AK487" s="205">
        <f t="shared" si="1208"/>
        <v>37500</v>
      </c>
      <c r="AL487" s="28">
        <f t="shared" si="1209"/>
        <v>7125</v>
      </c>
      <c r="AM487" s="30">
        <f t="shared" si="1210"/>
        <v>44625</v>
      </c>
      <c r="AN487" s="26">
        <v>1</v>
      </c>
      <c r="AO487" s="27">
        <v>10000</v>
      </c>
      <c r="AP487" s="27">
        <v>65000</v>
      </c>
      <c r="AQ487" s="145"/>
      <c r="AR487" s="145"/>
      <c r="AS487" s="163">
        <f t="shared" si="1234"/>
        <v>1.0370899457402696</v>
      </c>
      <c r="AT487" s="196">
        <f t="shared" ref="AT487:AT503" si="1247">+AVERAGE(AO487:AP487)</f>
        <v>37500</v>
      </c>
      <c r="AU487" s="28">
        <f t="shared" si="1212"/>
        <v>7125</v>
      </c>
      <c r="AV487" s="30">
        <f t="shared" si="1213"/>
        <v>44625</v>
      </c>
      <c r="AW487" s="26">
        <v>1</v>
      </c>
      <c r="AX487" s="27">
        <v>10000</v>
      </c>
      <c r="AY487" s="27">
        <v>65000</v>
      </c>
      <c r="AZ487" s="145"/>
      <c r="BA487" s="145"/>
      <c r="BB487" s="163">
        <f t="shared" si="1235"/>
        <v>1.0370899457402696</v>
      </c>
      <c r="BC487" s="205">
        <f t="shared" si="1214"/>
        <v>37500</v>
      </c>
      <c r="BD487" s="27">
        <f t="shared" si="1215"/>
        <v>7125</v>
      </c>
      <c r="BE487" s="27">
        <f t="shared" si="1216"/>
        <v>44625</v>
      </c>
      <c r="BF487" s="26">
        <v>1</v>
      </c>
      <c r="BG487" s="27">
        <v>8000</v>
      </c>
      <c r="BH487" s="27">
        <v>65000</v>
      </c>
      <c r="BI487" s="145"/>
      <c r="BJ487" s="145"/>
      <c r="BK487" s="163">
        <f t="shared" si="1236"/>
        <v>1.1042489459625537</v>
      </c>
      <c r="BL487" s="205">
        <f t="shared" si="1231"/>
        <v>36500</v>
      </c>
      <c r="BM487" s="27">
        <f t="shared" si="1217"/>
        <v>6935</v>
      </c>
      <c r="BN487" s="28">
        <f t="shared" si="1218"/>
        <v>43435</v>
      </c>
      <c r="BO487" s="26">
        <v>1</v>
      </c>
      <c r="BP487" s="27">
        <v>8000</v>
      </c>
      <c r="BQ487" s="27">
        <v>65000</v>
      </c>
      <c r="BR487" s="175"/>
      <c r="BS487" s="175"/>
      <c r="BT487" s="163">
        <f t="shared" si="1237"/>
        <v>1.1042489459625537</v>
      </c>
      <c r="BU487" s="205">
        <f t="shared" si="1219"/>
        <v>36500</v>
      </c>
      <c r="BV487" s="28">
        <f t="shared" si="1220"/>
        <v>6935</v>
      </c>
      <c r="BW487" s="30">
        <f t="shared" si="1221"/>
        <v>43435</v>
      </c>
      <c r="BX487" s="26">
        <v>1</v>
      </c>
      <c r="BY487" s="28">
        <v>8000</v>
      </c>
      <c r="BZ487" s="28">
        <v>65000</v>
      </c>
      <c r="CA487" s="156"/>
      <c r="CB487" s="156"/>
      <c r="CC487" s="178">
        <f t="shared" si="1238"/>
        <v>1.1042489459625537</v>
      </c>
      <c r="CD487" s="205">
        <f t="shared" si="1222"/>
        <v>36500</v>
      </c>
      <c r="CE487" s="28">
        <f t="shared" si="1223"/>
        <v>6935</v>
      </c>
      <c r="CF487" s="29">
        <f t="shared" si="1224"/>
        <v>43435</v>
      </c>
      <c r="CG487" s="26">
        <v>1</v>
      </c>
      <c r="CH487" s="27">
        <v>6400</v>
      </c>
      <c r="CI487" s="27">
        <v>65000</v>
      </c>
      <c r="CJ487" s="148"/>
      <c r="CK487" s="148"/>
      <c r="CL487" s="163">
        <f t="shared" si="1244"/>
        <v>1.1606850806031284</v>
      </c>
      <c r="CM487" s="205">
        <f t="shared" si="1245"/>
        <v>35700</v>
      </c>
      <c r="CN487" s="27">
        <f t="shared" si="1194"/>
        <v>6783</v>
      </c>
      <c r="CO487" s="28">
        <f t="shared" si="1195"/>
        <v>42483</v>
      </c>
      <c r="CP487" s="26">
        <v>1</v>
      </c>
      <c r="CQ487" s="27">
        <v>6400</v>
      </c>
      <c r="CR487" s="27">
        <v>65000</v>
      </c>
      <c r="CS487" s="148"/>
      <c r="CT487" s="148"/>
      <c r="CU487" s="163">
        <f t="shared" si="1239"/>
        <v>1.1606850806031284</v>
      </c>
      <c r="CV487" s="205">
        <f t="shared" si="1196"/>
        <v>35700</v>
      </c>
      <c r="CW487" s="28">
        <f t="shared" si="1197"/>
        <v>6783</v>
      </c>
      <c r="CX487" s="29">
        <f t="shared" si="1198"/>
        <v>42483</v>
      </c>
      <c r="CY487" s="26">
        <v>1</v>
      </c>
      <c r="CZ487" s="27">
        <v>6400</v>
      </c>
      <c r="DA487" s="27">
        <v>65000</v>
      </c>
      <c r="DB487" s="133"/>
      <c r="DC487" s="133"/>
      <c r="DD487" s="163">
        <f t="shared" si="1240"/>
        <v>1.1606850806031284</v>
      </c>
      <c r="DE487" s="205">
        <f t="shared" si="1225"/>
        <v>35700</v>
      </c>
      <c r="DF487" s="27">
        <f t="shared" si="1226"/>
        <v>6783</v>
      </c>
      <c r="DG487" s="28">
        <f t="shared" si="1227"/>
        <v>42483</v>
      </c>
      <c r="DH487" s="26">
        <v>1</v>
      </c>
      <c r="DI487" s="28">
        <v>6400</v>
      </c>
      <c r="DJ487" s="28">
        <v>65000</v>
      </c>
      <c r="DK487" s="182"/>
      <c r="DL487" s="178">
        <f t="shared" si="1241"/>
        <v>1.1606850806031284</v>
      </c>
      <c r="DM487" s="208">
        <f t="shared" si="1228"/>
        <v>35700</v>
      </c>
      <c r="DN487" s="28">
        <f t="shared" si="1229"/>
        <v>6783</v>
      </c>
      <c r="DO487" s="30">
        <f t="shared" si="1230"/>
        <v>42483</v>
      </c>
    </row>
    <row r="488" spans="1:119" ht="21" customHeight="1" x14ac:dyDescent="0.25">
      <c r="A488" s="66" t="s">
        <v>893</v>
      </c>
      <c r="B488" s="67" t="s">
        <v>891</v>
      </c>
      <c r="C488" s="68" t="s">
        <v>894</v>
      </c>
      <c r="D488" s="26">
        <v>1</v>
      </c>
      <c r="E488" s="27">
        <v>10000</v>
      </c>
      <c r="F488" s="27">
        <v>70000</v>
      </c>
      <c r="G488" s="148"/>
      <c r="H488" s="148"/>
      <c r="I488" s="170">
        <f t="shared" si="1199"/>
        <v>1.0606601717798212</v>
      </c>
      <c r="J488" s="205">
        <f t="shared" si="1246"/>
        <v>40000</v>
      </c>
      <c r="K488" s="28">
        <f t="shared" si="1200"/>
        <v>7600</v>
      </c>
      <c r="L488" s="29">
        <f t="shared" si="1242"/>
        <v>47600</v>
      </c>
      <c r="M488" s="26">
        <v>1</v>
      </c>
      <c r="N488" s="27">
        <v>10000</v>
      </c>
      <c r="O488" s="27">
        <v>70000</v>
      </c>
      <c r="P488" s="148"/>
      <c r="Q488" s="148"/>
      <c r="R488" s="163">
        <f t="shared" si="1201"/>
        <v>1.0606601717798212</v>
      </c>
      <c r="S488" s="205">
        <f t="shared" si="1202"/>
        <v>40000</v>
      </c>
      <c r="T488" s="28">
        <f t="shared" si="1203"/>
        <v>7600</v>
      </c>
      <c r="U488" s="30">
        <f t="shared" si="1204"/>
        <v>47600</v>
      </c>
      <c r="V488" s="26">
        <v>1</v>
      </c>
      <c r="W488" s="27">
        <v>10000</v>
      </c>
      <c r="X488" s="27">
        <v>70000</v>
      </c>
      <c r="Y488" s="145"/>
      <c r="Z488" s="145"/>
      <c r="AA488" s="163">
        <f t="shared" si="1243"/>
        <v>1.0606601717798212</v>
      </c>
      <c r="AB488" s="205">
        <f t="shared" si="1205"/>
        <v>40000</v>
      </c>
      <c r="AC488" s="28">
        <f t="shared" si="1206"/>
        <v>7600</v>
      </c>
      <c r="AD488" s="29">
        <f t="shared" si="1207"/>
        <v>47600</v>
      </c>
      <c r="AE488" s="26">
        <v>1</v>
      </c>
      <c r="AF488" s="27">
        <v>10000</v>
      </c>
      <c r="AG488" s="27">
        <v>70000</v>
      </c>
      <c r="AH488" s="145"/>
      <c r="AI488" s="145"/>
      <c r="AJ488" s="163">
        <f t="shared" si="1233"/>
        <v>1.0606601717798212</v>
      </c>
      <c r="AK488" s="205">
        <f t="shared" si="1208"/>
        <v>40000</v>
      </c>
      <c r="AL488" s="28">
        <f t="shared" si="1209"/>
        <v>7600</v>
      </c>
      <c r="AM488" s="30">
        <f t="shared" si="1210"/>
        <v>47600</v>
      </c>
      <c r="AN488" s="26">
        <v>1</v>
      </c>
      <c r="AO488" s="27">
        <v>10000</v>
      </c>
      <c r="AP488" s="27">
        <v>70000</v>
      </c>
      <c r="AQ488" s="145"/>
      <c r="AR488" s="145"/>
      <c r="AS488" s="163">
        <f t="shared" si="1234"/>
        <v>1.0606601717798212</v>
      </c>
      <c r="AT488" s="196">
        <f t="shared" si="1247"/>
        <v>40000</v>
      </c>
      <c r="AU488" s="28">
        <f t="shared" si="1212"/>
        <v>7600</v>
      </c>
      <c r="AV488" s="30">
        <f t="shared" si="1213"/>
        <v>47600</v>
      </c>
      <c r="AW488" s="26">
        <v>1</v>
      </c>
      <c r="AX488" s="27">
        <v>10000</v>
      </c>
      <c r="AY488" s="27">
        <v>70000</v>
      </c>
      <c r="AZ488" s="145"/>
      <c r="BA488" s="145"/>
      <c r="BB488" s="163">
        <f t="shared" si="1235"/>
        <v>1.0606601717798212</v>
      </c>
      <c r="BC488" s="205">
        <f t="shared" si="1214"/>
        <v>40000</v>
      </c>
      <c r="BD488" s="27">
        <f t="shared" si="1215"/>
        <v>7600</v>
      </c>
      <c r="BE488" s="27">
        <f t="shared" si="1216"/>
        <v>47600</v>
      </c>
      <c r="BF488" s="26">
        <v>1</v>
      </c>
      <c r="BG488" s="27">
        <v>8000</v>
      </c>
      <c r="BH488" s="27">
        <v>70000</v>
      </c>
      <c r="BI488" s="145"/>
      <c r="BJ488" s="145"/>
      <c r="BK488" s="163">
        <f t="shared" si="1236"/>
        <v>1.1241184726555371</v>
      </c>
      <c r="BL488" s="205">
        <f t="shared" si="1231"/>
        <v>39000</v>
      </c>
      <c r="BM488" s="27">
        <f t="shared" si="1217"/>
        <v>7410</v>
      </c>
      <c r="BN488" s="28">
        <f t="shared" si="1218"/>
        <v>46410</v>
      </c>
      <c r="BO488" s="26">
        <v>1</v>
      </c>
      <c r="BP488" s="27">
        <v>8000</v>
      </c>
      <c r="BQ488" s="27">
        <v>70000</v>
      </c>
      <c r="BR488" s="175"/>
      <c r="BS488" s="175"/>
      <c r="BT488" s="163">
        <f t="shared" si="1237"/>
        <v>1.1241184726555371</v>
      </c>
      <c r="BU488" s="205">
        <f t="shared" si="1219"/>
        <v>39000</v>
      </c>
      <c r="BV488" s="28">
        <f t="shared" si="1220"/>
        <v>7410</v>
      </c>
      <c r="BW488" s="30">
        <f t="shared" si="1221"/>
        <v>46410</v>
      </c>
      <c r="BX488" s="26">
        <v>1</v>
      </c>
      <c r="BY488" s="28">
        <v>8000</v>
      </c>
      <c r="BZ488" s="28">
        <v>70000</v>
      </c>
      <c r="CA488" s="156"/>
      <c r="CB488" s="156"/>
      <c r="CC488" s="178">
        <f t="shared" si="1238"/>
        <v>1.1241184726555371</v>
      </c>
      <c r="CD488" s="205">
        <f t="shared" si="1222"/>
        <v>39000</v>
      </c>
      <c r="CE488" s="28">
        <f t="shared" si="1223"/>
        <v>7410</v>
      </c>
      <c r="CF488" s="29">
        <f t="shared" si="1224"/>
        <v>46410</v>
      </c>
      <c r="CG488" s="26">
        <v>1</v>
      </c>
      <c r="CH488" s="27">
        <v>6400</v>
      </c>
      <c r="CI488" s="27">
        <v>70000</v>
      </c>
      <c r="CJ488" s="148"/>
      <c r="CK488" s="148"/>
      <c r="CL488" s="163">
        <f t="shared" si="1244"/>
        <v>1.1772772587294351</v>
      </c>
      <c r="CM488" s="205">
        <f t="shared" si="1245"/>
        <v>38200</v>
      </c>
      <c r="CN488" s="27">
        <f t="shared" si="1194"/>
        <v>7258</v>
      </c>
      <c r="CO488" s="28">
        <f t="shared" si="1195"/>
        <v>45458</v>
      </c>
      <c r="CP488" s="26">
        <v>1</v>
      </c>
      <c r="CQ488" s="27">
        <v>6400</v>
      </c>
      <c r="CR488" s="27">
        <v>70000</v>
      </c>
      <c r="CS488" s="148"/>
      <c r="CT488" s="148"/>
      <c r="CU488" s="163">
        <f t="shared" si="1239"/>
        <v>1.1772772587294351</v>
      </c>
      <c r="CV488" s="205">
        <f t="shared" si="1196"/>
        <v>38200</v>
      </c>
      <c r="CW488" s="28">
        <f t="shared" si="1197"/>
        <v>7258</v>
      </c>
      <c r="CX488" s="29">
        <f t="shared" si="1198"/>
        <v>45458</v>
      </c>
      <c r="CY488" s="26">
        <v>1</v>
      </c>
      <c r="CZ488" s="27">
        <v>6400</v>
      </c>
      <c r="DA488" s="27">
        <v>70000</v>
      </c>
      <c r="DB488" s="133"/>
      <c r="DC488" s="133"/>
      <c r="DD488" s="163">
        <f t="shared" si="1240"/>
        <v>1.1772772587294351</v>
      </c>
      <c r="DE488" s="205">
        <f t="shared" si="1225"/>
        <v>38200</v>
      </c>
      <c r="DF488" s="27">
        <f t="shared" si="1226"/>
        <v>7258</v>
      </c>
      <c r="DG488" s="28">
        <f t="shared" si="1227"/>
        <v>45458</v>
      </c>
      <c r="DH488" s="26">
        <v>1</v>
      </c>
      <c r="DI488" s="28">
        <v>6400</v>
      </c>
      <c r="DJ488" s="28">
        <v>70000</v>
      </c>
      <c r="DK488" s="182"/>
      <c r="DL488" s="178">
        <f t="shared" si="1241"/>
        <v>1.1772772587294351</v>
      </c>
      <c r="DM488" s="208">
        <f t="shared" si="1228"/>
        <v>38200</v>
      </c>
      <c r="DN488" s="28">
        <f t="shared" si="1229"/>
        <v>7258</v>
      </c>
      <c r="DO488" s="30">
        <f t="shared" si="1230"/>
        <v>45458</v>
      </c>
    </row>
    <row r="489" spans="1:119" ht="21" customHeight="1" x14ac:dyDescent="0.25">
      <c r="A489" s="66" t="s">
        <v>895</v>
      </c>
      <c r="B489" s="67" t="s">
        <v>891</v>
      </c>
      <c r="C489" s="68" t="s">
        <v>896</v>
      </c>
      <c r="D489" s="26">
        <v>1</v>
      </c>
      <c r="E489" s="27">
        <v>10000</v>
      </c>
      <c r="F489" s="27">
        <v>80000</v>
      </c>
      <c r="G489" s="148"/>
      <c r="H489" s="148"/>
      <c r="I489" s="170">
        <f t="shared" si="1199"/>
        <v>1.0999438818457405</v>
      </c>
      <c r="J489" s="205">
        <f t="shared" si="1246"/>
        <v>45000</v>
      </c>
      <c r="K489" s="28">
        <f t="shared" si="1200"/>
        <v>8550</v>
      </c>
      <c r="L489" s="29">
        <f t="shared" si="1242"/>
        <v>53550</v>
      </c>
      <c r="M489" s="26">
        <v>1</v>
      </c>
      <c r="N489" s="27">
        <v>10000</v>
      </c>
      <c r="O489" s="27">
        <v>80000</v>
      </c>
      <c r="P489" s="148"/>
      <c r="Q489" s="148"/>
      <c r="R489" s="163">
        <f t="shared" si="1201"/>
        <v>1.0999438818457405</v>
      </c>
      <c r="S489" s="205">
        <f t="shared" si="1202"/>
        <v>45000</v>
      </c>
      <c r="T489" s="28">
        <f t="shared" si="1203"/>
        <v>8550</v>
      </c>
      <c r="U489" s="30">
        <f t="shared" si="1204"/>
        <v>53550</v>
      </c>
      <c r="V489" s="26">
        <v>1</v>
      </c>
      <c r="W489" s="27">
        <v>10000</v>
      </c>
      <c r="X489" s="27">
        <v>80000</v>
      </c>
      <c r="Y489" s="145"/>
      <c r="Z489" s="145"/>
      <c r="AA489" s="163">
        <f t="shared" si="1243"/>
        <v>1.0999438818457405</v>
      </c>
      <c r="AB489" s="205">
        <f t="shared" si="1205"/>
        <v>45000</v>
      </c>
      <c r="AC489" s="28">
        <f t="shared" si="1206"/>
        <v>8550</v>
      </c>
      <c r="AD489" s="29">
        <f t="shared" si="1207"/>
        <v>53550</v>
      </c>
      <c r="AE489" s="26">
        <v>1</v>
      </c>
      <c r="AF489" s="27">
        <v>10000</v>
      </c>
      <c r="AG489" s="27">
        <v>80000</v>
      </c>
      <c r="AH489" s="145"/>
      <c r="AI489" s="145"/>
      <c r="AJ489" s="163">
        <f t="shared" si="1233"/>
        <v>1.0999438818457405</v>
      </c>
      <c r="AK489" s="205">
        <f t="shared" si="1208"/>
        <v>45000</v>
      </c>
      <c r="AL489" s="28">
        <f t="shared" si="1209"/>
        <v>8550</v>
      </c>
      <c r="AM489" s="30">
        <f t="shared" si="1210"/>
        <v>53550</v>
      </c>
      <c r="AN489" s="26">
        <v>1</v>
      </c>
      <c r="AO489" s="27">
        <v>10000</v>
      </c>
      <c r="AP489" s="27">
        <v>80000</v>
      </c>
      <c r="AQ489" s="145"/>
      <c r="AR489" s="145"/>
      <c r="AS489" s="163">
        <f t="shared" si="1234"/>
        <v>1.0999438818457405</v>
      </c>
      <c r="AT489" s="196">
        <f t="shared" si="1247"/>
        <v>45000</v>
      </c>
      <c r="AU489" s="28">
        <f t="shared" si="1212"/>
        <v>8550</v>
      </c>
      <c r="AV489" s="30">
        <f t="shared" si="1213"/>
        <v>53550</v>
      </c>
      <c r="AW489" s="26">
        <v>1</v>
      </c>
      <c r="AX489" s="27">
        <v>10000</v>
      </c>
      <c r="AY489" s="27">
        <v>80000</v>
      </c>
      <c r="AZ489" s="145"/>
      <c r="BA489" s="145"/>
      <c r="BB489" s="163">
        <f t="shared" si="1235"/>
        <v>1.0999438818457405</v>
      </c>
      <c r="BC489" s="205">
        <f t="shared" si="1214"/>
        <v>45000</v>
      </c>
      <c r="BD489" s="27">
        <f t="shared" si="1215"/>
        <v>8550</v>
      </c>
      <c r="BE489" s="27">
        <f t="shared" si="1216"/>
        <v>53550</v>
      </c>
      <c r="BF489" s="26">
        <v>1</v>
      </c>
      <c r="BG489" s="27">
        <v>8000</v>
      </c>
      <c r="BH489" s="27">
        <v>80000</v>
      </c>
      <c r="BI489" s="145"/>
      <c r="BJ489" s="145"/>
      <c r="BK489" s="163">
        <f t="shared" si="1236"/>
        <v>1.1570838237598049</v>
      </c>
      <c r="BL489" s="205">
        <f t="shared" si="1231"/>
        <v>44000</v>
      </c>
      <c r="BM489" s="27">
        <f t="shared" si="1217"/>
        <v>8360</v>
      </c>
      <c r="BN489" s="28">
        <f t="shared" si="1218"/>
        <v>52360</v>
      </c>
      <c r="BO489" s="26">
        <v>1</v>
      </c>
      <c r="BP489" s="27">
        <v>8000</v>
      </c>
      <c r="BQ489" s="27">
        <v>80000</v>
      </c>
      <c r="BR489" s="175"/>
      <c r="BS489" s="175"/>
      <c r="BT489" s="163">
        <f t="shared" si="1237"/>
        <v>1.1570838237598049</v>
      </c>
      <c r="BU489" s="205">
        <f t="shared" si="1219"/>
        <v>44000</v>
      </c>
      <c r="BV489" s="28">
        <f t="shared" si="1220"/>
        <v>8360</v>
      </c>
      <c r="BW489" s="30">
        <f t="shared" si="1221"/>
        <v>52360</v>
      </c>
      <c r="BX489" s="26">
        <v>1</v>
      </c>
      <c r="BY489" s="28">
        <v>8000</v>
      </c>
      <c r="BZ489" s="28">
        <v>80000</v>
      </c>
      <c r="CA489" s="156"/>
      <c r="CB489" s="156"/>
      <c r="CC489" s="178">
        <f t="shared" si="1238"/>
        <v>1.1570838237598049</v>
      </c>
      <c r="CD489" s="205">
        <f t="shared" si="1222"/>
        <v>44000</v>
      </c>
      <c r="CE489" s="28">
        <f t="shared" si="1223"/>
        <v>8360</v>
      </c>
      <c r="CF489" s="29">
        <f t="shared" si="1224"/>
        <v>52360</v>
      </c>
      <c r="CG489" s="26">
        <v>1</v>
      </c>
      <c r="CH489" s="27">
        <v>6400</v>
      </c>
      <c r="CI489" s="27">
        <v>80000</v>
      </c>
      <c r="CJ489" s="148"/>
      <c r="CK489" s="148"/>
      <c r="CL489" s="163">
        <f t="shared" si="1244"/>
        <v>1.2047004420215253</v>
      </c>
      <c r="CM489" s="205">
        <f t="shared" si="1245"/>
        <v>43200</v>
      </c>
      <c r="CN489" s="27">
        <f t="shared" si="1194"/>
        <v>8208</v>
      </c>
      <c r="CO489" s="28">
        <f t="shared" si="1195"/>
        <v>51408</v>
      </c>
      <c r="CP489" s="26">
        <v>1</v>
      </c>
      <c r="CQ489" s="27">
        <v>6400</v>
      </c>
      <c r="CR489" s="27">
        <v>80000</v>
      </c>
      <c r="CS489" s="148"/>
      <c r="CT489" s="148"/>
      <c r="CU489" s="163">
        <f t="shared" si="1239"/>
        <v>1.2047004420215253</v>
      </c>
      <c r="CV489" s="205">
        <f t="shared" si="1196"/>
        <v>43200</v>
      </c>
      <c r="CW489" s="28">
        <f t="shared" si="1197"/>
        <v>8208</v>
      </c>
      <c r="CX489" s="29">
        <f t="shared" si="1198"/>
        <v>51408</v>
      </c>
      <c r="CY489" s="26">
        <v>1</v>
      </c>
      <c r="CZ489" s="27">
        <v>6400</v>
      </c>
      <c r="DA489" s="27">
        <v>80000</v>
      </c>
      <c r="DB489" s="133"/>
      <c r="DC489" s="133"/>
      <c r="DD489" s="163">
        <f t="shared" si="1240"/>
        <v>1.2047004420215253</v>
      </c>
      <c r="DE489" s="205">
        <f t="shared" si="1225"/>
        <v>43200</v>
      </c>
      <c r="DF489" s="27">
        <f t="shared" si="1226"/>
        <v>8208</v>
      </c>
      <c r="DG489" s="28">
        <f t="shared" si="1227"/>
        <v>51408</v>
      </c>
      <c r="DH489" s="26">
        <v>1</v>
      </c>
      <c r="DI489" s="28">
        <v>6400</v>
      </c>
      <c r="DJ489" s="28">
        <v>80000</v>
      </c>
      <c r="DK489" s="182"/>
      <c r="DL489" s="178">
        <f t="shared" si="1241"/>
        <v>1.2047004420215253</v>
      </c>
      <c r="DM489" s="208">
        <f t="shared" si="1228"/>
        <v>43200</v>
      </c>
      <c r="DN489" s="28">
        <f t="shared" si="1229"/>
        <v>8208</v>
      </c>
      <c r="DO489" s="30">
        <f t="shared" si="1230"/>
        <v>51408</v>
      </c>
    </row>
    <row r="490" spans="1:119" ht="21" customHeight="1" x14ac:dyDescent="0.25">
      <c r="A490" s="66" t="s">
        <v>897</v>
      </c>
      <c r="B490" s="67" t="s">
        <v>891</v>
      </c>
      <c r="C490" s="68" t="s">
        <v>898</v>
      </c>
      <c r="D490" s="26">
        <v>1</v>
      </c>
      <c r="E490" s="27">
        <v>10000</v>
      </c>
      <c r="F490" s="27">
        <v>85000</v>
      </c>
      <c r="G490" s="148"/>
      <c r="H490" s="148"/>
      <c r="I490" s="170">
        <f t="shared" si="1199"/>
        <v>1.1164843913471802</v>
      </c>
      <c r="J490" s="205">
        <f t="shared" si="1246"/>
        <v>47500</v>
      </c>
      <c r="K490" s="28">
        <f t="shared" si="1200"/>
        <v>9025</v>
      </c>
      <c r="L490" s="29">
        <f t="shared" si="1242"/>
        <v>56525</v>
      </c>
      <c r="M490" s="26">
        <v>1</v>
      </c>
      <c r="N490" s="27">
        <v>10000</v>
      </c>
      <c r="O490" s="27">
        <v>85000</v>
      </c>
      <c r="P490" s="148"/>
      <c r="Q490" s="148"/>
      <c r="R490" s="163">
        <f t="shared" si="1201"/>
        <v>1.1164843913471802</v>
      </c>
      <c r="S490" s="205">
        <f t="shared" si="1202"/>
        <v>47500</v>
      </c>
      <c r="T490" s="28">
        <f t="shared" si="1203"/>
        <v>9025</v>
      </c>
      <c r="U490" s="30">
        <f t="shared" si="1204"/>
        <v>56525</v>
      </c>
      <c r="V490" s="26">
        <v>1</v>
      </c>
      <c r="W490" s="27">
        <v>10000</v>
      </c>
      <c r="X490" s="27">
        <v>85000</v>
      </c>
      <c r="Y490" s="145"/>
      <c r="Z490" s="145"/>
      <c r="AA490" s="163">
        <f t="shared" si="1243"/>
        <v>1.1164843913471802</v>
      </c>
      <c r="AB490" s="205">
        <f t="shared" si="1205"/>
        <v>47500</v>
      </c>
      <c r="AC490" s="28">
        <f t="shared" si="1206"/>
        <v>9025</v>
      </c>
      <c r="AD490" s="29">
        <f t="shared" si="1207"/>
        <v>56525</v>
      </c>
      <c r="AE490" s="26">
        <v>1</v>
      </c>
      <c r="AF490" s="27">
        <v>10000</v>
      </c>
      <c r="AG490" s="27">
        <v>85000</v>
      </c>
      <c r="AH490" s="145"/>
      <c r="AI490" s="145"/>
      <c r="AJ490" s="163">
        <f t="shared" si="1233"/>
        <v>1.1164843913471802</v>
      </c>
      <c r="AK490" s="205">
        <f t="shared" si="1208"/>
        <v>47500</v>
      </c>
      <c r="AL490" s="28">
        <f t="shared" si="1209"/>
        <v>9025</v>
      </c>
      <c r="AM490" s="30">
        <f t="shared" si="1210"/>
        <v>56525</v>
      </c>
      <c r="AN490" s="26">
        <v>1</v>
      </c>
      <c r="AO490" s="27">
        <v>10000</v>
      </c>
      <c r="AP490" s="27">
        <v>85000</v>
      </c>
      <c r="AQ490" s="145"/>
      <c r="AR490" s="145"/>
      <c r="AS490" s="163">
        <f t="shared" si="1234"/>
        <v>1.1164843913471802</v>
      </c>
      <c r="AT490" s="196">
        <f t="shared" si="1247"/>
        <v>47500</v>
      </c>
      <c r="AU490" s="28">
        <f t="shared" si="1212"/>
        <v>9025</v>
      </c>
      <c r="AV490" s="30">
        <f t="shared" si="1213"/>
        <v>56525</v>
      </c>
      <c r="AW490" s="26">
        <v>1</v>
      </c>
      <c r="AX490" s="27">
        <v>10000</v>
      </c>
      <c r="AY490" s="27">
        <v>85000</v>
      </c>
      <c r="AZ490" s="145"/>
      <c r="BA490" s="145"/>
      <c r="BB490" s="163">
        <f t="shared" si="1235"/>
        <v>1.1164843913471802</v>
      </c>
      <c r="BC490" s="205">
        <f t="shared" si="1214"/>
        <v>47500</v>
      </c>
      <c r="BD490" s="27">
        <f t="shared" si="1215"/>
        <v>9025</v>
      </c>
      <c r="BE490" s="27">
        <f t="shared" si="1216"/>
        <v>56525</v>
      </c>
      <c r="BF490" s="26">
        <v>1</v>
      </c>
      <c r="BG490" s="27">
        <v>8000</v>
      </c>
      <c r="BH490" s="27">
        <v>85000</v>
      </c>
      <c r="BI490" s="145"/>
      <c r="BJ490" s="145"/>
      <c r="BK490" s="163">
        <f t="shared" si="1236"/>
        <v>1.1709080032551431</v>
      </c>
      <c r="BL490" s="205">
        <f t="shared" si="1231"/>
        <v>46500</v>
      </c>
      <c r="BM490" s="27">
        <f t="shared" si="1217"/>
        <v>8835</v>
      </c>
      <c r="BN490" s="28">
        <f t="shared" si="1218"/>
        <v>55335</v>
      </c>
      <c r="BO490" s="26">
        <v>1</v>
      </c>
      <c r="BP490" s="27">
        <v>8000</v>
      </c>
      <c r="BQ490" s="27">
        <v>85000</v>
      </c>
      <c r="BR490" s="175"/>
      <c r="BS490" s="175"/>
      <c r="BT490" s="163">
        <f t="shared" si="1237"/>
        <v>1.1709080032551431</v>
      </c>
      <c r="BU490" s="205">
        <f t="shared" si="1219"/>
        <v>46500</v>
      </c>
      <c r="BV490" s="28">
        <f t="shared" si="1220"/>
        <v>8835</v>
      </c>
      <c r="BW490" s="30">
        <f t="shared" si="1221"/>
        <v>55335</v>
      </c>
      <c r="BX490" s="26">
        <v>1</v>
      </c>
      <c r="BY490" s="28">
        <v>8000</v>
      </c>
      <c r="BZ490" s="28">
        <v>85000</v>
      </c>
      <c r="CA490" s="156"/>
      <c r="CB490" s="156"/>
      <c r="CC490" s="178">
        <f t="shared" si="1238"/>
        <v>1.1709080032551431</v>
      </c>
      <c r="CD490" s="205">
        <f t="shared" si="1222"/>
        <v>46500</v>
      </c>
      <c r="CE490" s="28">
        <f t="shared" si="1223"/>
        <v>8835</v>
      </c>
      <c r="CF490" s="29">
        <f t="shared" si="1224"/>
        <v>55335</v>
      </c>
      <c r="CG490" s="26">
        <v>1</v>
      </c>
      <c r="CH490" s="27">
        <v>6400</v>
      </c>
      <c r="CI490" s="27">
        <v>85000</v>
      </c>
      <c r="CJ490" s="148"/>
      <c r="CK490" s="148"/>
      <c r="CL490" s="163">
        <f t="shared" si="1244"/>
        <v>1.2161617724565128</v>
      </c>
      <c r="CM490" s="205">
        <f t="shared" si="1245"/>
        <v>45700</v>
      </c>
      <c r="CN490" s="27">
        <f t="shared" si="1194"/>
        <v>8683</v>
      </c>
      <c r="CO490" s="28">
        <f t="shared" si="1195"/>
        <v>54383</v>
      </c>
      <c r="CP490" s="26">
        <v>1</v>
      </c>
      <c r="CQ490" s="27">
        <v>6400</v>
      </c>
      <c r="CR490" s="27">
        <v>85000</v>
      </c>
      <c r="CS490" s="148"/>
      <c r="CT490" s="148"/>
      <c r="CU490" s="163">
        <f t="shared" si="1239"/>
        <v>1.2161617724565128</v>
      </c>
      <c r="CV490" s="205">
        <f t="shared" si="1196"/>
        <v>45700</v>
      </c>
      <c r="CW490" s="28">
        <f t="shared" si="1197"/>
        <v>8683</v>
      </c>
      <c r="CX490" s="29">
        <f t="shared" si="1198"/>
        <v>54383</v>
      </c>
      <c r="CY490" s="26">
        <v>1</v>
      </c>
      <c r="CZ490" s="27">
        <v>6400</v>
      </c>
      <c r="DA490" s="27">
        <v>85000</v>
      </c>
      <c r="DB490" s="133"/>
      <c r="DC490" s="133"/>
      <c r="DD490" s="163">
        <f t="shared" si="1240"/>
        <v>1.2161617724565128</v>
      </c>
      <c r="DE490" s="205">
        <f t="shared" si="1225"/>
        <v>45700</v>
      </c>
      <c r="DF490" s="27">
        <f t="shared" si="1226"/>
        <v>8683</v>
      </c>
      <c r="DG490" s="28">
        <f t="shared" si="1227"/>
        <v>54383</v>
      </c>
      <c r="DH490" s="26">
        <v>1</v>
      </c>
      <c r="DI490" s="28">
        <v>6400</v>
      </c>
      <c r="DJ490" s="28">
        <v>85000</v>
      </c>
      <c r="DK490" s="182"/>
      <c r="DL490" s="178">
        <f t="shared" si="1241"/>
        <v>1.2161617724565128</v>
      </c>
      <c r="DM490" s="208">
        <f t="shared" si="1228"/>
        <v>45700</v>
      </c>
      <c r="DN490" s="28">
        <f t="shared" si="1229"/>
        <v>8683</v>
      </c>
      <c r="DO490" s="30">
        <f t="shared" si="1230"/>
        <v>54383</v>
      </c>
    </row>
    <row r="491" spans="1:119" ht="21" customHeight="1" x14ac:dyDescent="0.25">
      <c r="A491" s="66" t="s">
        <v>899</v>
      </c>
      <c r="B491" s="67" t="s">
        <v>891</v>
      </c>
      <c r="C491" s="68" t="s">
        <v>900</v>
      </c>
      <c r="D491" s="26">
        <v>1</v>
      </c>
      <c r="E491" s="27">
        <v>10000</v>
      </c>
      <c r="F491" s="27">
        <v>90000</v>
      </c>
      <c r="G491" s="148"/>
      <c r="H491" s="148"/>
      <c r="I491" s="170">
        <f t="shared" si="1199"/>
        <v>1.131370849898476</v>
      </c>
      <c r="J491" s="205">
        <f t="shared" si="1246"/>
        <v>50000</v>
      </c>
      <c r="K491" s="28">
        <f t="shared" si="1200"/>
        <v>9500</v>
      </c>
      <c r="L491" s="29">
        <f t="shared" si="1242"/>
        <v>59500</v>
      </c>
      <c r="M491" s="26">
        <v>1</v>
      </c>
      <c r="N491" s="27">
        <v>10000</v>
      </c>
      <c r="O491" s="27">
        <v>90000</v>
      </c>
      <c r="P491" s="148"/>
      <c r="Q491" s="148"/>
      <c r="R491" s="163">
        <f t="shared" si="1201"/>
        <v>1.131370849898476</v>
      </c>
      <c r="S491" s="205">
        <f t="shared" si="1202"/>
        <v>50000</v>
      </c>
      <c r="T491" s="28">
        <f t="shared" si="1203"/>
        <v>9500</v>
      </c>
      <c r="U491" s="30">
        <f t="shared" si="1204"/>
        <v>59500</v>
      </c>
      <c r="V491" s="26">
        <v>1</v>
      </c>
      <c r="W491" s="27">
        <v>10000</v>
      </c>
      <c r="X491" s="27">
        <v>90000</v>
      </c>
      <c r="Y491" s="145"/>
      <c r="Z491" s="145"/>
      <c r="AA491" s="163">
        <f t="shared" si="1243"/>
        <v>1.131370849898476</v>
      </c>
      <c r="AB491" s="205">
        <f t="shared" si="1205"/>
        <v>50000</v>
      </c>
      <c r="AC491" s="28">
        <f t="shared" si="1206"/>
        <v>9500</v>
      </c>
      <c r="AD491" s="29">
        <f t="shared" si="1207"/>
        <v>59500</v>
      </c>
      <c r="AE491" s="26">
        <v>1</v>
      </c>
      <c r="AF491" s="27">
        <v>10000</v>
      </c>
      <c r="AG491" s="27">
        <v>90000</v>
      </c>
      <c r="AH491" s="145"/>
      <c r="AI491" s="145"/>
      <c r="AJ491" s="163">
        <f t="shared" si="1233"/>
        <v>1.131370849898476</v>
      </c>
      <c r="AK491" s="205">
        <f t="shared" si="1208"/>
        <v>50000</v>
      </c>
      <c r="AL491" s="28">
        <f t="shared" si="1209"/>
        <v>9500</v>
      </c>
      <c r="AM491" s="30">
        <f t="shared" si="1210"/>
        <v>59500</v>
      </c>
      <c r="AN491" s="26">
        <v>1</v>
      </c>
      <c r="AO491" s="27">
        <v>10000</v>
      </c>
      <c r="AP491" s="27">
        <v>90000</v>
      </c>
      <c r="AQ491" s="145"/>
      <c r="AR491" s="145"/>
      <c r="AS491" s="163">
        <f t="shared" si="1234"/>
        <v>1.131370849898476</v>
      </c>
      <c r="AT491" s="196">
        <f t="shared" si="1247"/>
        <v>50000</v>
      </c>
      <c r="AU491" s="28">
        <f t="shared" si="1212"/>
        <v>9500</v>
      </c>
      <c r="AV491" s="30">
        <f t="shared" si="1213"/>
        <v>59500</v>
      </c>
      <c r="AW491" s="26">
        <v>1</v>
      </c>
      <c r="AX491" s="27">
        <v>10000</v>
      </c>
      <c r="AY491" s="27">
        <v>90000</v>
      </c>
      <c r="AZ491" s="145"/>
      <c r="BA491" s="145"/>
      <c r="BB491" s="163">
        <f t="shared" si="1235"/>
        <v>1.131370849898476</v>
      </c>
      <c r="BC491" s="205">
        <f t="shared" si="1214"/>
        <v>50000</v>
      </c>
      <c r="BD491" s="27">
        <f t="shared" si="1215"/>
        <v>9500</v>
      </c>
      <c r="BE491" s="27">
        <f t="shared" si="1216"/>
        <v>59500</v>
      </c>
      <c r="BF491" s="26">
        <v>1</v>
      </c>
      <c r="BG491" s="27">
        <v>8000</v>
      </c>
      <c r="BH491" s="27">
        <v>90000</v>
      </c>
      <c r="BI491" s="145"/>
      <c r="BJ491" s="145"/>
      <c r="BK491" s="163">
        <f t="shared" si="1236"/>
        <v>1.1833215521897325</v>
      </c>
      <c r="BL491" s="205">
        <f t="shared" si="1231"/>
        <v>49000</v>
      </c>
      <c r="BM491" s="27">
        <f t="shared" si="1217"/>
        <v>9310</v>
      </c>
      <c r="BN491" s="28">
        <f t="shared" si="1218"/>
        <v>58310</v>
      </c>
      <c r="BO491" s="26">
        <v>1</v>
      </c>
      <c r="BP491" s="27">
        <v>8000</v>
      </c>
      <c r="BQ491" s="27">
        <v>90000</v>
      </c>
      <c r="BR491" s="175"/>
      <c r="BS491" s="175"/>
      <c r="BT491" s="163">
        <f t="shared" si="1237"/>
        <v>1.1833215521897325</v>
      </c>
      <c r="BU491" s="205">
        <f t="shared" si="1219"/>
        <v>49000</v>
      </c>
      <c r="BV491" s="28">
        <f t="shared" si="1220"/>
        <v>9310</v>
      </c>
      <c r="BW491" s="30">
        <f t="shared" si="1221"/>
        <v>58310</v>
      </c>
      <c r="BX491" s="26">
        <v>1</v>
      </c>
      <c r="BY491" s="28">
        <v>8000</v>
      </c>
      <c r="BZ491" s="28">
        <v>90000</v>
      </c>
      <c r="CA491" s="156"/>
      <c r="CB491" s="156"/>
      <c r="CC491" s="178">
        <f t="shared" si="1238"/>
        <v>1.1833215521897325</v>
      </c>
      <c r="CD491" s="205">
        <f t="shared" si="1222"/>
        <v>49000</v>
      </c>
      <c r="CE491" s="28">
        <f t="shared" si="1223"/>
        <v>9310</v>
      </c>
      <c r="CF491" s="29">
        <f t="shared" si="1224"/>
        <v>58310</v>
      </c>
      <c r="CG491" s="26">
        <v>1</v>
      </c>
      <c r="CH491" s="27">
        <v>6400</v>
      </c>
      <c r="CI491" s="27">
        <v>90000</v>
      </c>
      <c r="CJ491" s="148"/>
      <c r="CK491" s="148"/>
      <c r="CL491" s="163">
        <f t="shared" si="1244"/>
        <v>1.226434168199074</v>
      </c>
      <c r="CM491" s="205">
        <f t="shared" si="1245"/>
        <v>48200</v>
      </c>
      <c r="CN491" s="27">
        <f t="shared" si="1194"/>
        <v>9158</v>
      </c>
      <c r="CO491" s="28">
        <f t="shared" si="1195"/>
        <v>57358</v>
      </c>
      <c r="CP491" s="26">
        <v>1</v>
      </c>
      <c r="CQ491" s="27">
        <v>6400</v>
      </c>
      <c r="CR491" s="27">
        <v>90000</v>
      </c>
      <c r="CS491" s="148"/>
      <c r="CT491" s="148"/>
      <c r="CU491" s="163">
        <f t="shared" si="1239"/>
        <v>1.226434168199074</v>
      </c>
      <c r="CV491" s="205">
        <f t="shared" si="1196"/>
        <v>48200</v>
      </c>
      <c r="CW491" s="28">
        <f t="shared" si="1197"/>
        <v>9158</v>
      </c>
      <c r="CX491" s="29">
        <f t="shared" si="1198"/>
        <v>57358</v>
      </c>
      <c r="CY491" s="26">
        <v>1</v>
      </c>
      <c r="CZ491" s="27">
        <v>6400</v>
      </c>
      <c r="DA491" s="27">
        <v>90000</v>
      </c>
      <c r="DB491" s="133"/>
      <c r="DC491" s="133"/>
      <c r="DD491" s="163">
        <f t="shared" si="1240"/>
        <v>1.226434168199074</v>
      </c>
      <c r="DE491" s="205">
        <f t="shared" si="1225"/>
        <v>48200</v>
      </c>
      <c r="DF491" s="27">
        <f t="shared" si="1226"/>
        <v>9158</v>
      </c>
      <c r="DG491" s="28">
        <f t="shared" si="1227"/>
        <v>57358</v>
      </c>
      <c r="DH491" s="26">
        <v>1</v>
      </c>
      <c r="DI491" s="28">
        <v>6400</v>
      </c>
      <c r="DJ491" s="28">
        <v>90000</v>
      </c>
      <c r="DK491" s="182"/>
      <c r="DL491" s="178">
        <f t="shared" si="1241"/>
        <v>1.226434168199074</v>
      </c>
      <c r="DM491" s="208">
        <f t="shared" si="1228"/>
        <v>48200</v>
      </c>
      <c r="DN491" s="28">
        <f t="shared" si="1229"/>
        <v>9158</v>
      </c>
      <c r="DO491" s="30">
        <f t="shared" si="1230"/>
        <v>57358</v>
      </c>
    </row>
    <row r="492" spans="1:119" ht="21" customHeight="1" x14ac:dyDescent="0.25">
      <c r="A492" s="66" t="s">
        <v>901</v>
      </c>
      <c r="B492" s="67" t="s">
        <v>902</v>
      </c>
      <c r="C492" s="68" t="s">
        <v>903</v>
      </c>
      <c r="D492" s="26">
        <v>1</v>
      </c>
      <c r="E492" s="27">
        <v>10000</v>
      </c>
      <c r="F492" s="27">
        <v>80000</v>
      </c>
      <c r="G492" s="148"/>
      <c r="H492" s="148"/>
      <c r="I492" s="170">
        <f t="shared" si="1199"/>
        <v>1.0999438818457405</v>
      </c>
      <c r="J492" s="205">
        <f t="shared" si="1246"/>
        <v>45000</v>
      </c>
      <c r="K492" s="28">
        <f t="shared" si="1200"/>
        <v>8550</v>
      </c>
      <c r="L492" s="29">
        <f t="shared" si="1242"/>
        <v>53550</v>
      </c>
      <c r="M492" s="26">
        <v>1</v>
      </c>
      <c r="N492" s="27">
        <v>10000</v>
      </c>
      <c r="O492" s="27">
        <v>80000</v>
      </c>
      <c r="P492" s="148"/>
      <c r="Q492" s="148"/>
      <c r="R492" s="163">
        <f t="shared" si="1201"/>
        <v>1.0999438818457405</v>
      </c>
      <c r="S492" s="205">
        <f t="shared" si="1202"/>
        <v>45000</v>
      </c>
      <c r="T492" s="28">
        <f t="shared" si="1203"/>
        <v>8550</v>
      </c>
      <c r="U492" s="30">
        <f t="shared" si="1204"/>
        <v>53550</v>
      </c>
      <c r="V492" s="26">
        <v>1</v>
      </c>
      <c r="W492" s="27">
        <v>10000</v>
      </c>
      <c r="X492" s="27">
        <v>80000</v>
      </c>
      <c r="Y492" s="145"/>
      <c r="Z492" s="145"/>
      <c r="AA492" s="163">
        <f t="shared" si="1243"/>
        <v>1.0999438818457405</v>
      </c>
      <c r="AB492" s="205">
        <f t="shared" si="1205"/>
        <v>45000</v>
      </c>
      <c r="AC492" s="28">
        <f t="shared" si="1206"/>
        <v>8550</v>
      </c>
      <c r="AD492" s="29">
        <f t="shared" si="1207"/>
        <v>53550</v>
      </c>
      <c r="AE492" s="26">
        <v>1</v>
      </c>
      <c r="AF492" s="27">
        <v>10000</v>
      </c>
      <c r="AG492" s="27">
        <v>80000</v>
      </c>
      <c r="AH492" s="145"/>
      <c r="AI492" s="145"/>
      <c r="AJ492" s="163">
        <f t="shared" si="1233"/>
        <v>1.0999438818457405</v>
      </c>
      <c r="AK492" s="205">
        <f t="shared" si="1208"/>
        <v>45000</v>
      </c>
      <c r="AL492" s="28">
        <f t="shared" si="1209"/>
        <v>8550</v>
      </c>
      <c r="AM492" s="30">
        <f t="shared" si="1210"/>
        <v>53550</v>
      </c>
      <c r="AN492" s="26">
        <v>1</v>
      </c>
      <c r="AO492" s="27">
        <v>10000</v>
      </c>
      <c r="AP492" s="27">
        <v>80000</v>
      </c>
      <c r="AQ492" s="145"/>
      <c r="AR492" s="145"/>
      <c r="AS492" s="163">
        <f t="shared" si="1234"/>
        <v>1.0999438818457405</v>
      </c>
      <c r="AT492" s="196">
        <f t="shared" si="1247"/>
        <v>45000</v>
      </c>
      <c r="AU492" s="28">
        <f t="shared" si="1212"/>
        <v>8550</v>
      </c>
      <c r="AV492" s="30">
        <f t="shared" si="1213"/>
        <v>53550</v>
      </c>
      <c r="AW492" s="26">
        <v>1</v>
      </c>
      <c r="AX492" s="27">
        <v>10000</v>
      </c>
      <c r="AY492" s="27">
        <v>80000</v>
      </c>
      <c r="AZ492" s="145"/>
      <c r="BA492" s="145"/>
      <c r="BB492" s="163">
        <f t="shared" si="1235"/>
        <v>1.0999438818457405</v>
      </c>
      <c r="BC492" s="205">
        <f t="shared" si="1214"/>
        <v>45000</v>
      </c>
      <c r="BD492" s="27">
        <f t="shared" si="1215"/>
        <v>8550</v>
      </c>
      <c r="BE492" s="27">
        <f t="shared" si="1216"/>
        <v>53550</v>
      </c>
      <c r="BF492" s="26">
        <v>1</v>
      </c>
      <c r="BG492" s="27">
        <v>8000</v>
      </c>
      <c r="BH492" s="27">
        <v>80000</v>
      </c>
      <c r="BI492" s="145"/>
      <c r="BJ492" s="145"/>
      <c r="BK492" s="163">
        <f t="shared" si="1236"/>
        <v>1.1570838237598049</v>
      </c>
      <c r="BL492" s="205">
        <f t="shared" si="1231"/>
        <v>44000</v>
      </c>
      <c r="BM492" s="27">
        <f t="shared" si="1217"/>
        <v>8360</v>
      </c>
      <c r="BN492" s="28">
        <f t="shared" si="1218"/>
        <v>52360</v>
      </c>
      <c r="BO492" s="26">
        <v>1</v>
      </c>
      <c r="BP492" s="27">
        <v>8000</v>
      </c>
      <c r="BQ492" s="27">
        <v>80000</v>
      </c>
      <c r="BR492" s="175"/>
      <c r="BS492" s="175"/>
      <c r="BT492" s="163">
        <f t="shared" si="1237"/>
        <v>1.1570838237598049</v>
      </c>
      <c r="BU492" s="205">
        <f t="shared" si="1219"/>
        <v>44000</v>
      </c>
      <c r="BV492" s="28">
        <f t="shared" si="1220"/>
        <v>8360</v>
      </c>
      <c r="BW492" s="30">
        <f t="shared" si="1221"/>
        <v>52360</v>
      </c>
      <c r="BX492" s="26">
        <v>1</v>
      </c>
      <c r="BY492" s="28">
        <v>8000</v>
      </c>
      <c r="BZ492" s="28">
        <v>80000</v>
      </c>
      <c r="CA492" s="156"/>
      <c r="CB492" s="156"/>
      <c r="CC492" s="178">
        <f t="shared" si="1238"/>
        <v>1.1570838237598049</v>
      </c>
      <c r="CD492" s="205">
        <f t="shared" si="1222"/>
        <v>44000</v>
      </c>
      <c r="CE492" s="28">
        <f t="shared" si="1223"/>
        <v>8360</v>
      </c>
      <c r="CF492" s="29">
        <f t="shared" si="1224"/>
        <v>52360</v>
      </c>
      <c r="CG492" s="26">
        <v>1</v>
      </c>
      <c r="CH492" s="27">
        <v>6400</v>
      </c>
      <c r="CI492" s="27">
        <v>80000</v>
      </c>
      <c r="CJ492" s="148"/>
      <c r="CK492" s="148"/>
      <c r="CL492" s="163">
        <f t="shared" si="1244"/>
        <v>1.2047004420215253</v>
      </c>
      <c r="CM492" s="205">
        <f t="shared" si="1245"/>
        <v>43200</v>
      </c>
      <c r="CN492" s="27">
        <f t="shared" si="1194"/>
        <v>8208</v>
      </c>
      <c r="CO492" s="28">
        <f t="shared" si="1195"/>
        <v>51408</v>
      </c>
      <c r="CP492" s="26">
        <v>1</v>
      </c>
      <c r="CQ492" s="27">
        <v>6400</v>
      </c>
      <c r="CR492" s="27">
        <v>80000</v>
      </c>
      <c r="CS492" s="148"/>
      <c r="CT492" s="148"/>
      <c r="CU492" s="163">
        <f t="shared" si="1239"/>
        <v>1.2047004420215253</v>
      </c>
      <c r="CV492" s="205">
        <f t="shared" si="1196"/>
        <v>43200</v>
      </c>
      <c r="CW492" s="28">
        <f t="shared" si="1197"/>
        <v>8208</v>
      </c>
      <c r="CX492" s="29">
        <f t="shared" si="1198"/>
        <v>51408</v>
      </c>
      <c r="CY492" s="26">
        <v>1</v>
      </c>
      <c r="CZ492" s="27">
        <v>6400</v>
      </c>
      <c r="DA492" s="27">
        <v>80000</v>
      </c>
      <c r="DB492" s="133"/>
      <c r="DC492" s="133"/>
      <c r="DD492" s="163">
        <f t="shared" si="1240"/>
        <v>1.2047004420215253</v>
      </c>
      <c r="DE492" s="205">
        <f t="shared" si="1225"/>
        <v>43200</v>
      </c>
      <c r="DF492" s="27">
        <f t="shared" si="1226"/>
        <v>8208</v>
      </c>
      <c r="DG492" s="28">
        <f t="shared" si="1227"/>
        <v>51408</v>
      </c>
      <c r="DH492" s="26">
        <v>1</v>
      </c>
      <c r="DI492" s="28">
        <v>6400</v>
      </c>
      <c r="DJ492" s="28">
        <v>80000</v>
      </c>
      <c r="DK492" s="182"/>
      <c r="DL492" s="178">
        <f t="shared" si="1241"/>
        <v>1.2047004420215253</v>
      </c>
      <c r="DM492" s="208">
        <f t="shared" si="1228"/>
        <v>43200</v>
      </c>
      <c r="DN492" s="28">
        <f t="shared" si="1229"/>
        <v>8208</v>
      </c>
      <c r="DO492" s="30">
        <f t="shared" si="1230"/>
        <v>51408</v>
      </c>
    </row>
    <row r="493" spans="1:119" ht="20.25" customHeight="1" x14ac:dyDescent="0.25">
      <c r="A493" s="66" t="s">
        <v>904</v>
      </c>
      <c r="B493" s="67" t="s">
        <v>902</v>
      </c>
      <c r="C493" s="68" t="s">
        <v>905</v>
      </c>
      <c r="D493" s="26">
        <v>1</v>
      </c>
      <c r="E493" s="27">
        <v>10000</v>
      </c>
      <c r="F493" s="27">
        <v>85000</v>
      </c>
      <c r="G493" s="148"/>
      <c r="H493" s="148"/>
      <c r="I493" s="170">
        <f t="shared" si="1199"/>
        <v>1.1164843913471802</v>
      </c>
      <c r="J493" s="205">
        <f t="shared" si="1246"/>
        <v>47500</v>
      </c>
      <c r="K493" s="28">
        <f t="shared" si="1200"/>
        <v>9025</v>
      </c>
      <c r="L493" s="29">
        <f t="shared" si="1242"/>
        <v>56525</v>
      </c>
      <c r="M493" s="26">
        <v>1</v>
      </c>
      <c r="N493" s="27">
        <v>10000</v>
      </c>
      <c r="O493" s="27">
        <v>85000</v>
      </c>
      <c r="P493" s="148"/>
      <c r="Q493" s="148"/>
      <c r="R493" s="163">
        <f t="shared" si="1201"/>
        <v>1.1164843913471802</v>
      </c>
      <c r="S493" s="205">
        <f t="shared" si="1202"/>
        <v>47500</v>
      </c>
      <c r="T493" s="28">
        <f t="shared" si="1203"/>
        <v>9025</v>
      </c>
      <c r="U493" s="30">
        <f t="shared" si="1204"/>
        <v>56525</v>
      </c>
      <c r="V493" s="26">
        <v>1</v>
      </c>
      <c r="W493" s="27">
        <v>10000</v>
      </c>
      <c r="X493" s="27">
        <v>85000</v>
      </c>
      <c r="Y493" s="145"/>
      <c r="Z493" s="145"/>
      <c r="AA493" s="163">
        <f t="shared" si="1243"/>
        <v>1.1164843913471802</v>
      </c>
      <c r="AB493" s="205">
        <f t="shared" si="1205"/>
        <v>47500</v>
      </c>
      <c r="AC493" s="28">
        <f t="shared" si="1206"/>
        <v>9025</v>
      </c>
      <c r="AD493" s="29">
        <f t="shared" si="1207"/>
        <v>56525</v>
      </c>
      <c r="AE493" s="26">
        <v>1</v>
      </c>
      <c r="AF493" s="27">
        <v>10000</v>
      </c>
      <c r="AG493" s="27">
        <v>85000</v>
      </c>
      <c r="AH493" s="145"/>
      <c r="AI493" s="145"/>
      <c r="AJ493" s="163">
        <f t="shared" si="1233"/>
        <v>1.1164843913471802</v>
      </c>
      <c r="AK493" s="205">
        <f t="shared" si="1208"/>
        <v>47500</v>
      </c>
      <c r="AL493" s="28">
        <f t="shared" si="1209"/>
        <v>9025</v>
      </c>
      <c r="AM493" s="30">
        <f t="shared" si="1210"/>
        <v>56525</v>
      </c>
      <c r="AN493" s="26">
        <v>1</v>
      </c>
      <c r="AO493" s="27">
        <v>10000</v>
      </c>
      <c r="AP493" s="27">
        <v>85000</v>
      </c>
      <c r="AQ493" s="145"/>
      <c r="AR493" s="145"/>
      <c r="AS493" s="163">
        <f t="shared" si="1234"/>
        <v>1.1164843913471802</v>
      </c>
      <c r="AT493" s="196">
        <f t="shared" si="1247"/>
        <v>47500</v>
      </c>
      <c r="AU493" s="28">
        <f t="shared" si="1212"/>
        <v>9025</v>
      </c>
      <c r="AV493" s="30">
        <f t="shared" si="1213"/>
        <v>56525</v>
      </c>
      <c r="AW493" s="26">
        <v>1</v>
      </c>
      <c r="AX493" s="27">
        <v>10000</v>
      </c>
      <c r="AY493" s="27">
        <v>85000</v>
      </c>
      <c r="AZ493" s="145"/>
      <c r="BA493" s="145"/>
      <c r="BB493" s="163">
        <f t="shared" si="1235"/>
        <v>1.1164843913471802</v>
      </c>
      <c r="BC493" s="205">
        <f t="shared" si="1214"/>
        <v>47500</v>
      </c>
      <c r="BD493" s="27">
        <f t="shared" si="1215"/>
        <v>9025</v>
      </c>
      <c r="BE493" s="27">
        <f t="shared" si="1216"/>
        <v>56525</v>
      </c>
      <c r="BF493" s="26">
        <v>1</v>
      </c>
      <c r="BG493" s="27">
        <v>8000</v>
      </c>
      <c r="BH493" s="27">
        <v>85000</v>
      </c>
      <c r="BI493" s="145"/>
      <c r="BJ493" s="145"/>
      <c r="BK493" s="163">
        <f t="shared" si="1236"/>
        <v>1.1709080032551431</v>
      </c>
      <c r="BL493" s="205">
        <f t="shared" si="1231"/>
        <v>46500</v>
      </c>
      <c r="BM493" s="27">
        <f t="shared" si="1217"/>
        <v>8835</v>
      </c>
      <c r="BN493" s="28">
        <f t="shared" si="1218"/>
        <v>55335</v>
      </c>
      <c r="BO493" s="26">
        <v>1</v>
      </c>
      <c r="BP493" s="27">
        <v>8000</v>
      </c>
      <c r="BQ493" s="27">
        <v>85000</v>
      </c>
      <c r="BR493" s="175"/>
      <c r="BS493" s="175"/>
      <c r="BT493" s="163">
        <f t="shared" si="1237"/>
        <v>1.1709080032551431</v>
      </c>
      <c r="BU493" s="205">
        <f t="shared" si="1219"/>
        <v>46500</v>
      </c>
      <c r="BV493" s="28">
        <f t="shared" si="1220"/>
        <v>8835</v>
      </c>
      <c r="BW493" s="30">
        <f t="shared" si="1221"/>
        <v>55335</v>
      </c>
      <c r="BX493" s="26">
        <v>1</v>
      </c>
      <c r="BY493" s="28">
        <v>8000</v>
      </c>
      <c r="BZ493" s="28">
        <v>85000</v>
      </c>
      <c r="CA493" s="156"/>
      <c r="CB493" s="156"/>
      <c r="CC493" s="178">
        <f t="shared" si="1238"/>
        <v>1.1709080032551431</v>
      </c>
      <c r="CD493" s="205">
        <f t="shared" si="1222"/>
        <v>46500</v>
      </c>
      <c r="CE493" s="28">
        <f t="shared" si="1223"/>
        <v>8835</v>
      </c>
      <c r="CF493" s="29">
        <f t="shared" si="1224"/>
        <v>55335</v>
      </c>
      <c r="CG493" s="26">
        <v>1</v>
      </c>
      <c r="CH493" s="27">
        <v>6400</v>
      </c>
      <c r="CI493" s="27">
        <v>85000</v>
      </c>
      <c r="CJ493" s="148"/>
      <c r="CK493" s="148"/>
      <c r="CL493" s="163">
        <f t="shared" si="1244"/>
        <v>1.2161617724565128</v>
      </c>
      <c r="CM493" s="205">
        <f t="shared" si="1245"/>
        <v>45700</v>
      </c>
      <c r="CN493" s="27">
        <f t="shared" si="1194"/>
        <v>8683</v>
      </c>
      <c r="CO493" s="28">
        <f t="shared" si="1195"/>
        <v>54383</v>
      </c>
      <c r="CP493" s="26">
        <v>1</v>
      </c>
      <c r="CQ493" s="27">
        <v>6400</v>
      </c>
      <c r="CR493" s="27">
        <v>85000</v>
      </c>
      <c r="CS493" s="148"/>
      <c r="CT493" s="148"/>
      <c r="CU493" s="163">
        <f t="shared" si="1239"/>
        <v>1.2161617724565128</v>
      </c>
      <c r="CV493" s="205">
        <f t="shared" si="1196"/>
        <v>45700</v>
      </c>
      <c r="CW493" s="28">
        <f t="shared" si="1197"/>
        <v>8683</v>
      </c>
      <c r="CX493" s="29">
        <f t="shared" si="1198"/>
        <v>54383</v>
      </c>
      <c r="CY493" s="26">
        <v>1</v>
      </c>
      <c r="CZ493" s="27">
        <v>6400</v>
      </c>
      <c r="DA493" s="27">
        <v>85000</v>
      </c>
      <c r="DB493" s="133"/>
      <c r="DC493" s="133"/>
      <c r="DD493" s="163">
        <f t="shared" si="1240"/>
        <v>1.2161617724565128</v>
      </c>
      <c r="DE493" s="205">
        <f t="shared" si="1225"/>
        <v>45700</v>
      </c>
      <c r="DF493" s="27">
        <f t="shared" si="1226"/>
        <v>8683</v>
      </c>
      <c r="DG493" s="28">
        <f t="shared" si="1227"/>
        <v>54383</v>
      </c>
      <c r="DH493" s="26">
        <v>1</v>
      </c>
      <c r="DI493" s="28">
        <v>6400</v>
      </c>
      <c r="DJ493" s="28">
        <v>85000</v>
      </c>
      <c r="DK493" s="182"/>
      <c r="DL493" s="178">
        <f t="shared" si="1241"/>
        <v>1.2161617724565128</v>
      </c>
      <c r="DM493" s="208">
        <f t="shared" si="1228"/>
        <v>45700</v>
      </c>
      <c r="DN493" s="28">
        <f t="shared" si="1229"/>
        <v>8683</v>
      </c>
      <c r="DO493" s="30">
        <f t="shared" si="1230"/>
        <v>54383</v>
      </c>
    </row>
    <row r="494" spans="1:119" ht="20.25" customHeight="1" x14ac:dyDescent="0.25">
      <c r="A494" s="66" t="s">
        <v>906</v>
      </c>
      <c r="B494" s="67" t="s">
        <v>902</v>
      </c>
      <c r="C494" s="68" t="s">
        <v>907</v>
      </c>
      <c r="D494" s="26">
        <v>1</v>
      </c>
      <c r="E494" s="27">
        <v>10000</v>
      </c>
      <c r="F494" s="27">
        <v>90000</v>
      </c>
      <c r="G494" s="148"/>
      <c r="H494" s="148"/>
      <c r="I494" s="170">
        <f t="shared" si="1199"/>
        <v>1.131370849898476</v>
      </c>
      <c r="J494" s="205">
        <f t="shared" si="1246"/>
        <v>50000</v>
      </c>
      <c r="K494" s="28">
        <f t="shared" si="1200"/>
        <v>9500</v>
      </c>
      <c r="L494" s="29">
        <f t="shared" si="1242"/>
        <v>59500</v>
      </c>
      <c r="M494" s="26">
        <v>1</v>
      </c>
      <c r="N494" s="27">
        <v>10000</v>
      </c>
      <c r="O494" s="27">
        <v>90000</v>
      </c>
      <c r="P494" s="148"/>
      <c r="Q494" s="148"/>
      <c r="R494" s="163">
        <f t="shared" si="1201"/>
        <v>1.131370849898476</v>
      </c>
      <c r="S494" s="205">
        <f t="shared" si="1202"/>
        <v>50000</v>
      </c>
      <c r="T494" s="28">
        <f t="shared" si="1203"/>
        <v>9500</v>
      </c>
      <c r="U494" s="30">
        <f t="shared" si="1204"/>
        <v>59500</v>
      </c>
      <c r="V494" s="26">
        <v>1</v>
      </c>
      <c r="W494" s="27">
        <v>10000</v>
      </c>
      <c r="X494" s="27">
        <v>90000</v>
      </c>
      <c r="Y494" s="145"/>
      <c r="Z494" s="145"/>
      <c r="AA494" s="163">
        <f t="shared" si="1243"/>
        <v>1.131370849898476</v>
      </c>
      <c r="AB494" s="205">
        <f t="shared" si="1205"/>
        <v>50000</v>
      </c>
      <c r="AC494" s="28">
        <f t="shared" si="1206"/>
        <v>9500</v>
      </c>
      <c r="AD494" s="29">
        <f t="shared" si="1207"/>
        <v>59500</v>
      </c>
      <c r="AE494" s="26">
        <v>1</v>
      </c>
      <c r="AF494" s="27">
        <v>10000</v>
      </c>
      <c r="AG494" s="27">
        <v>90000</v>
      </c>
      <c r="AH494" s="145"/>
      <c r="AI494" s="145"/>
      <c r="AJ494" s="163">
        <f t="shared" si="1233"/>
        <v>1.131370849898476</v>
      </c>
      <c r="AK494" s="205">
        <f t="shared" si="1208"/>
        <v>50000</v>
      </c>
      <c r="AL494" s="28">
        <f t="shared" si="1209"/>
        <v>9500</v>
      </c>
      <c r="AM494" s="30">
        <f t="shared" si="1210"/>
        <v>59500</v>
      </c>
      <c r="AN494" s="26">
        <v>1</v>
      </c>
      <c r="AO494" s="27">
        <v>10000</v>
      </c>
      <c r="AP494" s="27">
        <v>90000</v>
      </c>
      <c r="AQ494" s="145"/>
      <c r="AR494" s="145"/>
      <c r="AS494" s="163">
        <f t="shared" si="1234"/>
        <v>1.131370849898476</v>
      </c>
      <c r="AT494" s="196">
        <f t="shared" si="1247"/>
        <v>50000</v>
      </c>
      <c r="AU494" s="28">
        <f t="shared" si="1212"/>
        <v>9500</v>
      </c>
      <c r="AV494" s="30">
        <f t="shared" si="1213"/>
        <v>59500</v>
      </c>
      <c r="AW494" s="26">
        <v>1</v>
      </c>
      <c r="AX494" s="27">
        <v>10000</v>
      </c>
      <c r="AY494" s="27">
        <v>90000</v>
      </c>
      <c r="AZ494" s="145"/>
      <c r="BA494" s="145"/>
      <c r="BB494" s="163">
        <f t="shared" si="1235"/>
        <v>1.131370849898476</v>
      </c>
      <c r="BC494" s="205">
        <f t="shared" si="1214"/>
        <v>50000</v>
      </c>
      <c r="BD494" s="27">
        <f t="shared" si="1215"/>
        <v>9500</v>
      </c>
      <c r="BE494" s="27">
        <f t="shared" si="1216"/>
        <v>59500</v>
      </c>
      <c r="BF494" s="26">
        <v>1</v>
      </c>
      <c r="BG494" s="27">
        <v>8000</v>
      </c>
      <c r="BH494" s="27">
        <v>90000</v>
      </c>
      <c r="BI494" s="145"/>
      <c r="BJ494" s="145"/>
      <c r="BK494" s="163">
        <f t="shared" si="1236"/>
        <v>1.1833215521897325</v>
      </c>
      <c r="BL494" s="205">
        <f t="shared" si="1231"/>
        <v>49000</v>
      </c>
      <c r="BM494" s="27">
        <f t="shared" si="1217"/>
        <v>9310</v>
      </c>
      <c r="BN494" s="28">
        <f t="shared" si="1218"/>
        <v>58310</v>
      </c>
      <c r="BO494" s="26">
        <v>1</v>
      </c>
      <c r="BP494" s="27">
        <v>8000</v>
      </c>
      <c r="BQ494" s="27">
        <v>90000</v>
      </c>
      <c r="BR494" s="175"/>
      <c r="BS494" s="175"/>
      <c r="BT494" s="163">
        <f t="shared" si="1237"/>
        <v>1.1833215521897325</v>
      </c>
      <c r="BU494" s="205">
        <f t="shared" si="1219"/>
        <v>49000</v>
      </c>
      <c r="BV494" s="28">
        <f t="shared" si="1220"/>
        <v>9310</v>
      </c>
      <c r="BW494" s="30">
        <f t="shared" si="1221"/>
        <v>58310</v>
      </c>
      <c r="BX494" s="26">
        <v>1</v>
      </c>
      <c r="BY494" s="28">
        <v>8000</v>
      </c>
      <c r="BZ494" s="28">
        <v>90000</v>
      </c>
      <c r="CA494" s="156"/>
      <c r="CB494" s="156"/>
      <c r="CC494" s="178">
        <f t="shared" si="1238"/>
        <v>1.1833215521897325</v>
      </c>
      <c r="CD494" s="205">
        <f t="shared" si="1222"/>
        <v>49000</v>
      </c>
      <c r="CE494" s="28">
        <f t="shared" si="1223"/>
        <v>9310</v>
      </c>
      <c r="CF494" s="29">
        <f t="shared" si="1224"/>
        <v>58310</v>
      </c>
      <c r="CG494" s="26">
        <v>1</v>
      </c>
      <c r="CH494" s="27">
        <v>6400</v>
      </c>
      <c r="CI494" s="27">
        <v>90000</v>
      </c>
      <c r="CJ494" s="148"/>
      <c r="CK494" s="148"/>
      <c r="CL494" s="163">
        <f t="shared" si="1244"/>
        <v>1.226434168199074</v>
      </c>
      <c r="CM494" s="205">
        <f t="shared" si="1245"/>
        <v>48200</v>
      </c>
      <c r="CN494" s="27">
        <f t="shared" si="1194"/>
        <v>9158</v>
      </c>
      <c r="CO494" s="28">
        <f t="shared" si="1195"/>
        <v>57358</v>
      </c>
      <c r="CP494" s="26">
        <v>1</v>
      </c>
      <c r="CQ494" s="27">
        <v>6400</v>
      </c>
      <c r="CR494" s="27">
        <v>90000</v>
      </c>
      <c r="CS494" s="148"/>
      <c r="CT494" s="148"/>
      <c r="CU494" s="163">
        <f t="shared" si="1239"/>
        <v>1.226434168199074</v>
      </c>
      <c r="CV494" s="205">
        <f t="shared" si="1196"/>
        <v>48200</v>
      </c>
      <c r="CW494" s="28">
        <f t="shared" si="1197"/>
        <v>9158</v>
      </c>
      <c r="CX494" s="29">
        <f t="shared" si="1198"/>
        <v>57358</v>
      </c>
      <c r="CY494" s="26">
        <v>1</v>
      </c>
      <c r="CZ494" s="27">
        <v>6400</v>
      </c>
      <c r="DA494" s="27">
        <v>90000</v>
      </c>
      <c r="DB494" s="133"/>
      <c r="DC494" s="133"/>
      <c r="DD494" s="163">
        <f t="shared" si="1240"/>
        <v>1.226434168199074</v>
      </c>
      <c r="DE494" s="205">
        <f t="shared" si="1225"/>
        <v>48200</v>
      </c>
      <c r="DF494" s="27">
        <f t="shared" si="1226"/>
        <v>9158</v>
      </c>
      <c r="DG494" s="28">
        <f t="shared" si="1227"/>
        <v>57358</v>
      </c>
      <c r="DH494" s="26">
        <v>1</v>
      </c>
      <c r="DI494" s="28">
        <v>6400</v>
      </c>
      <c r="DJ494" s="28">
        <v>90000</v>
      </c>
      <c r="DK494" s="182"/>
      <c r="DL494" s="178">
        <f t="shared" si="1241"/>
        <v>1.226434168199074</v>
      </c>
      <c r="DM494" s="208">
        <f t="shared" si="1228"/>
        <v>48200</v>
      </c>
      <c r="DN494" s="28">
        <f t="shared" si="1229"/>
        <v>9158</v>
      </c>
      <c r="DO494" s="30">
        <f t="shared" si="1230"/>
        <v>57358</v>
      </c>
    </row>
    <row r="495" spans="1:119" ht="20.25" customHeight="1" x14ac:dyDescent="0.25">
      <c r="A495" s="66" t="s">
        <v>908</v>
      </c>
      <c r="B495" s="67" t="s">
        <v>902</v>
      </c>
      <c r="C495" s="68" t="s">
        <v>909</v>
      </c>
      <c r="D495" s="26">
        <v>1</v>
      </c>
      <c r="E495" s="27">
        <v>10000</v>
      </c>
      <c r="F495" s="27">
        <v>95000</v>
      </c>
      <c r="G495" s="148"/>
      <c r="H495" s="148"/>
      <c r="I495" s="170">
        <f t="shared" si="1199"/>
        <v>1.1448395504925055</v>
      </c>
      <c r="J495" s="205">
        <f t="shared" si="1246"/>
        <v>52500</v>
      </c>
      <c r="K495" s="28">
        <f t="shared" si="1200"/>
        <v>9975</v>
      </c>
      <c r="L495" s="29">
        <f t="shared" si="1242"/>
        <v>62475</v>
      </c>
      <c r="M495" s="26">
        <v>1</v>
      </c>
      <c r="N495" s="27">
        <v>10000</v>
      </c>
      <c r="O495" s="27">
        <v>95000</v>
      </c>
      <c r="P495" s="148"/>
      <c r="Q495" s="148"/>
      <c r="R495" s="163">
        <f t="shared" si="1201"/>
        <v>1.1448395504925055</v>
      </c>
      <c r="S495" s="205">
        <f t="shared" si="1202"/>
        <v>52500</v>
      </c>
      <c r="T495" s="28">
        <f t="shared" si="1203"/>
        <v>9975</v>
      </c>
      <c r="U495" s="30">
        <f t="shared" si="1204"/>
        <v>62475</v>
      </c>
      <c r="V495" s="26">
        <v>1</v>
      </c>
      <c r="W495" s="27">
        <v>10000</v>
      </c>
      <c r="X495" s="27">
        <v>95000</v>
      </c>
      <c r="Y495" s="145"/>
      <c r="Z495" s="145"/>
      <c r="AA495" s="163">
        <f t="shared" si="1243"/>
        <v>1.1448395504925055</v>
      </c>
      <c r="AB495" s="205">
        <f t="shared" si="1205"/>
        <v>52500</v>
      </c>
      <c r="AC495" s="28">
        <f t="shared" si="1206"/>
        <v>9975</v>
      </c>
      <c r="AD495" s="29">
        <f t="shared" si="1207"/>
        <v>62475</v>
      </c>
      <c r="AE495" s="26">
        <v>1</v>
      </c>
      <c r="AF495" s="27">
        <v>10000</v>
      </c>
      <c r="AG495" s="27">
        <v>95000</v>
      </c>
      <c r="AH495" s="145"/>
      <c r="AI495" s="145"/>
      <c r="AJ495" s="163">
        <f t="shared" si="1233"/>
        <v>1.1448395504925055</v>
      </c>
      <c r="AK495" s="205">
        <f t="shared" si="1208"/>
        <v>52500</v>
      </c>
      <c r="AL495" s="28">
        <f t="shared" si="1209"/>
        <v>9975</v>
      </c>
      <c r="AM495" s="30">
        <f t="shared" si="1210"/>
        <v>62475</v>
      </c>
      <c r="AN495" s="26">
        <v>1</v>
      </c>
      <c r="AO495" s="27">
        <v>10000</v>
      </c>
      <c r="AP495" s="27">
        <v>95000</v>
      </c>
      <c r="AQ495" s="145"/>
      <c r="AR495" s="145"/>
      <c r="AS495" s="163">
        <f t="shared" si="1234"/>
        <v>1.1448395504925055</v>
      </c>
      <c r="AT495" s="196">
        <f t="shared" si="1247"/>
        <v>52500</v>
      </c>
      <c r="AU495" s="28">
        <f t="shared" si="1212"/>
        <v>9975</v>
      </c>
      <c r="AV495" s="30">
        <f t="shared" si="1213"/>
        <v>62475</v>
      </c>
      <c r="AW495" s="26">
        <v>1</v>
      </c>
      <c r="AX495" s="27">
        <v>10000</v>
      </c>
      <c r="AY495" s="27">
        <v>95000</v>
      </c>
      <c r="AZ495" s="145"/>
      <c r="BA495" s="145"/>
      <c r="BB495" s="163">
        <f t="shared" si="1235"/>
        <v>1.1448395504925055</v>
      </c>
      <c r="BC495" s="205">
        <f t="shared" si="1214"/>
        <v>52500</v>
      </c>
      <c r="BD495" s="27">
        <f t="shared" si="1215"/>
        <v>9975</v>
      </c>
      <c r="BE495" s="27">
        <f t="shared" si="1216"/>
        <v>62475</v>
      </c>
      <c r="BF495" s="26">
        <v>1</v>
      </c>
      <c r="BG495" s="27">
        <v>8000</v>
      </c>
      <c r="BH495" s="27">
        <v>95000</v>
      </c>
      <c r="BI495" s="145"/>
      <c r="BJ495" s="145"/>
      <c r="BK495" s="163">
        <f t="shared" si="1236"/>
        <v>1.1945299021986335</v>
      </c>
      <c r="BL495" s="205">
        <f t="shared" si="1231"/>
        <v>51500</v>
      </c>
      <c r="BM495" s="27">
        <f t="shared" si="1217"/>
        <v>9785</v>
      </c>
      <c r="BN495" s="28">
        <f t="shared" si="1218"/>
        <v>61285</v>
      </c>
      <c r="BO495" s="26">
        <v>1</v>
      </c>
      <c r="BP495" s="27">
        <v>8000</v>
      </c>
      <c r="BQ495" s="27">
        <v>95000</v>
      </c>
      <c r="BR495" s="175"/>
      <c r="BS495" s="175"/>
      <c r="BT495" s="163">
        <f t="shared" si="1237"/>
        <v>1.1945299021986335</v>
      </c>
      <c r="BU495" s="205">
        <f t="shared" si="1219"/>
        <v>51500</v>
      </c>
      <c r="BV495" s="28">
        <f t="shared" si="1220"/>
        <v>9785</v>
      </c>
      <c r="BW495" s="30">
        <f t="shared" si="1221"/>
        <v>61285</v>
      </c>
      <c r="BX495" s="26">
        <v>1</v>
      </c>
      <c r="BY495" s="28">
        <v>8000</v>
      </c>
      <c r="BZ495" s="28">
        <v>95000</v>
      </c>
      <c r="CA495" s="156"/>
      <c r="CB495" s="156"/>
      <c r="CC495" s="178">
        <f t="shared" si="1238"/>
        <v>1.1945299021986335</v>
      </c>
      <c r="CD495" s="205">
        <f t="shared" si="1222"/>
        <v>51500</v>
      </c>
      <c r="CE495" s="28">
        <f t="shared" si="1223"/>
        <v>9785</v>
      </c>
      <c r="CF495" s="29">
        <f t="shared" si="1224"/>
        <v>61285</v>
      </c>
      <c r="CG495" s="26">
        <v>1</v>
      </c>
      <c r="CH495" s="27">
        <v>6400</v>
      </c>
      <c r="CI495" s="27">
        <v>95000</v>
      </c>
      <c r="CJ495" s="148"/>
      <c r="CK495" s="148"/>
      <c r="CL495" s="163">
        <f t="shared" si="1244"/>
        <v>1.2356935071622901</v>
      </c>
      <c r="CM495" s="205">
        <f t="shared" si="1245"/>
        <v>50700</v>
      </c>
      <c r="CN495" s="27">
        <f t="shared" si="1194"/>
        <v>9633</v>
      </c>
      <c r="CO495" s="28">
        <f t="shared" si="1195"/>
        <v>60333</v>
      </c>
      <c r="CP495" s="26">
        <v>1</v>
      </c>
      <c r="CQ495" s="27">
        <v>6400</v>
      </c>
      <c r="CR495" s="27">
        <v>95000</v>
      </c>
      <c r="CS495" s="148"/>
      <c r="CT495" s="148"/>
      <c r="CU495" s="163">
        <f t="shared" si="1239"/>
        <v>1.2356935071622901</v>
      </c>
      <c r="CV495" s="205">
        <f t="shared" si="1196"/>
        <v>50700</v>
      </c>
      <c r="CW495" s="28">
        <f t="shared" si="1197"/>
        <v>9633</v>
      </c>
      <c r="CX495" s="29">
        <f t="shared" si="1198"/>
        <v>60333</v>
      </c>
      <c r="CY495" s="26">
        <v>1</v>
      </c>
      <c r="CZ495" s="27">
        <v>6400</v>
      </c>
      <c r="DA495" s="27">
        <v>95000</v>
      </c>
      <c r="DB495" s="133"/>
      <c r="DC495" s="133"/>
      <c r="DD495" s="163">
        <f t="shared" si="1240"/>
        <v>1.2356935071622901</v>
      </c>
      <c r="DE495" s="205">
        <f t="shared" si="1225"/>
        <v>50700</v>
      </c>
      <c r="DF495" s="27">
        <f t="shared" si="1226"/>
        <v>9633</v>
      </c>
      <c r="DG495" s="28">
        <f t="shared" si="1227"/>
        <v>60333</v>
      </c>
      <c r="DH495" s="26">
        <v>1</v>
      </c>
      <c r="DI495" s="28">
        <v>6400</v>
      </c>
      <c r="DJ495" s="28">
        <v>95000</v>
      </c>
      <c r="DK495" s="182"/>
      <c r="DL495" s="178">
        <f t="shared" si="1241"/>
        <v>1.2356935071622901</v>
      </c>
      <c r="DM495" s="208">
        <f t="shared" si="1228"/>
        <v>50700</v>
      </c>
      <c r="DN495" s="28">
        <f t="shared" si="1229"/>
        <v>9633</v>
      </c>
      <c r="DO495" s="30">
        <f t="shared" si="1230"/>
        <v>60333</v>
      </c>
    </row>
    <row r="496" spans="1:119" ht="20.25" customHeight="1" x14ac:dyDescent="0.25">
      <c r="A496" s="66" t="s">
        <v>910</v>
      </c>
      <c r="B496" s="67" t="s">
        <v>902</v>
      </c>
      <c r="C496" s="68" t="s">
        <v>911</v>
      </c>
      <c r="D496" s="26">
        <v>1</v>
      </c>
      <c r="E496" s="27">
        <v>10000</v>
      </c>
      <c r="F496" s="27">
        <v>100000</v>
      </c>
      <c r="G496" s="148"/>
      <c r="H496" s="148"/>
      <c r="I496" s="170">
        <f t="shared" si="1199"/>
        <v>1.1570838237598051</v>
      </c>
      <c r="J496" s="205">
        <f t="shared" si="1246"/>
        <v>55000</v>
      </c>
      <c r="K496" s="28">
        <f t="shared" si="1200"/>
        <v>10450</v>
      </c>
      <c r="L496" s="29">
        <f t="shared" si="1242"/>
        <v>65450</v>
      </c>
      <c r="M496" s="26">
        <v>1</v>
      </c>
      <c r="N496" s="27">
        <v>10000</v>
      </c>
      <c r="O496" s="27">
        <v>100000</v>
      </c>
      <c r="P496" s="148"/>
      <c r="Q496" s="148"/>
      <c r="R496" s="163">
        <f t="shared" si="1201"/>
        <v>1.1570838237598051</v>
      </c>
      <c r="S496" s="205">
        <f t="shared" si="1202"/>
        <v>55000</v>
      </c>
      <c r="T496" s="28">
        <f t="shared" si="1203"/>
        <v>10450</v>
      </c>
      <c r="U496" s="30">
        <f t="shared" si="1204"/>
        <v>65450</v>
      </c>
      <c r="V496" s="26">
        <v>1</v>
      </c>
      <c r="W496" s="27">
        <v>10000</v>
      </c>
      <c r="X496" s="27">
        <v>100000</v>
      </c>
      <c r="Y496" s="145"/>
      <c r="Z496" s="145"/>
      <c r="AA496" s="163">
        <f t="shared" si="1243"/>
        <v>1.1570838237598051</v>
      </c>
      <c r="AB496" s="205">
        <f t="shared" si="1205"/>
        <v>55000</v>
      </c>
      <c r="AC496" s="28">
        <f t="shared" si="1206"/>
        <v>10450</v>
      </c>
      <c r="AD496" s="29">
        <f t="shared" si="1207"/>
        <v>65450</v>
      </c>
      <c r="AE496" s="26">
        <v>1</v>
      </c>
      <c r="AF496" s="27">
        <v>10000</v>
      </c>
      <c r="AG496" s="27">
        <v>100000</v>
      </c>
      <c r="AH496" s="145"/>
      <c r="AI496" s="145"/>
      <c r="AJ496" s="163">
        <f t="shared" si="1233"/>
        <v>1.1570838237598051</v>
      </c>
      <c r="AK496" s="205">
        <f t="shared" si="1208"/>
        <v>55000</v>
      </c>
      <c r="AL496" s="28">
        <f t="shared" si="1209"/>
        <v>10450</v>
      </c>
      <c r="AM496" s="30">
        <f t="shared" si="1210"/>
        <v>65450</v>
      </c>
      <c r="AN496" s="26">
        <v>1</v>
      </c>
      <c r="AO496" s="27">
        <v>10000</v>
      </c>
      <c r="AP496" s="27">
        <v>100000</v>
      </c>
      <c r="AQ496" s="145"/>
      <c r="AR496" s="145"/>
      <c r="AS496" s="163">
        <f t="shared" si="1234"/>
        <v>1.1570838237598051</v>
      </c>
      <c r="AT496" s="196">
        <f t="shared" si="1247"/>
        <v>55000</v>
      </c>
      <c r="AU496" s="28">
        <f t="shared" si="1212"/>
        <v>10450</v>
      </c>
      <c r="AV496" s="30">
        <f t="shared" si="1213"/>
        <v>65450</v>
      </c>
      <c r="AW496" s="26">
        <v>1</v>
      </c>
      <c r="AX496" s="27">
        <v>10000</v>
      </c>
      <c r="AY496" s="27">
        <v>100000</v>
      </c>
      <c r="AZ496" s="145"/>
      <c r="BA496" s="145"/>
      <c r="BB496" s="163">
        <f t="shared" si="1235"/>
        <v>1.1570838237598051</v>
      </c>
      <c r="BC496" s="205">
        <f t="shared" si="1214"/>
        <v>55000</v>
      </c>
      <c r="BD496" s="27">
        <f t="shared" si="1215"/>
        <v>10450</v>
      </c>
      <c r="BE496" s="27">
        <f t="shared" si="1216"/>
        <v>65450</v>
      </c>
      <c r="BF496" s="26">
        <v>1</v>
      </c>
      <c r="BG496" s="27">
        <v>8000</v>
      </c>
      <c r="BH496" s="27">
        <v>100000</v>
      </c>
      <c r="BI496" s="145"/>
      <c r="BJ496" s="145"/>
      <c r="BK496" s="163">
        <f t="shared" si="1236"/>
        <v>1.2047004420215253</v>
      </c>
      <c r="BL496" s="205">
        <f t="shared" si="1231"/>
        <v>54000</v>
      </c>
      <c r="BM496" s="27">
        <f t="shared" si="1217"/>
        <v>10260</v>
      </c>
      <c r="BN496" s="28">
        <f t="shared" si="1218"/>
        <v>64260</v>
      </c>
      <c r="BO496" s="26">
        <v>1</v>
      </c>
      <c r="BP496" s="27">
        <v>8000</v>
      </c>
      <c r="BQ496" s="27">
        <v>100000</v>
      </c>
      <c r="BR496" s="175"/>
      <c r="BS496" s="175"/>
      <c r="BT496" s="163">
        <f t="shared" si="1237"/>
        <v>1.2047004420215253</v>
      </c>
      <c r="BU496" s="205">
        <f t="shared" si="1219"/>
        <v>54000</v>
      </c>
      <c r="BV496" s="28">
        <f t="shared" si="1220"/>
        <v>10260</v>
      </c>
      <c r="BW496" s="30">
        <f t="shared" si="1221"/>
        <v>64260</v>
      </c>
      <c r="BX496" s="26">
        <v>1</v>
      </c>
      <c r="BY496" s="28">
        <v>8000</v>
      </c>
      <c r="BZ496" s="28">
        <v>100000</v>
      </c>
      <c r="CA496" s="156"/>
      <c r="CB496" s="156"/>
      <c r="CC496" s="178">
        <f t="shared" si="1238"/>
        <v>1.2047004420215253</v>
      </c>
      <c r="CD496" s="205">
        <f t="shared" si="1222"/>
        <v>54000</v>
      </c>
      <c r="CE496" s="28">
        <f t="shared" si="1223"/>
        <v>10260</v>
      </c>
      <c r="CF496" s="29">
        <f t="shared" si="1224"/>
        <v>64260</v>
      </c>
      <c r="CG496" s="26">
        <v>1</v>
      </c>
      <c r="CH496" s="27">
        <v>6400</v>
      </c>
      <c r="CI496" s="27">
        <v>100000</v>
      </c>
      <c r="CJ496" s="148"/>
      <c r="CK496" s="148"/>
      <c r="CL496" s="163">
        <f t="shared" si="1244"/>
        <v>1.2440826075011437</v>
      </c>
      <c r="CM496" s="205">
        <f t="shared" si="1245"/>
        <v>53200</v>
      </c>
      <c r="CN496" s="27">
        <f t="shared" si="1194"/>
        <v>10108</v>
      </c>
      <c r="CO496" s="28">
        <f t="shared" si="1195"/>
        <v>63308</v>
      </c>
      <c r="CP496" s="26">
        <v>1</v>
      </c>
      <c r="CQ496" s="27">
        <v>6400</v>
      </c>
      <c r="CR496" s="27">
        <v>100000</v>
      </c>
      <c r="CS496" s="148"/>
      <c r="CT496" s="148"/>
      <c r="CU496" s="163">
        <f t="shared" si="1239"/>
        <v>1.2440826075011437</v>
      </c>
      <c r="CV496" s="205">
        <f t="shared" si="1196"/>
        <v>53200</v>
      </c>
      <c r="CW496" s="28">
        <f t="shared" si="1197"/>
        <v>10108</v>
      </c>
      <c r="CX496" s="29">
        <f t="shared" si="1198"/>
        <v>63308</v>
      </c>
      <c r="CY496" s="26">
        <v>1</v>
      </c>
      <c r="CZ496" s="27">
        <v>6400</v>
      </c>
      <c r="DA496" s="27">
        <v>100000</v>
      </c>
      <c r="DB496" s="133"/>
      <c r="DC496" s="133"/>
      <c r="DD496" s="163">
        <f t="shared" si="1240"/>
        <v>1.2440826075011437</v>
      </c>
      <c r="DE496" s="205">
        <f t="shared" si="1225"/>
        <v>53200</v>
      </c>
      <c r="DF496" s="27">
        <f t="shared" si="1226"/>
        <v>10108</v>
      </c>
      <c r="DG496" s="28">
        <f t="shared" si="1227"/>
        <v>63308</v>
      </c>
      <c r="DH496" s="26">
        <v>1</v>
      </c>
      <c r="DI496" s="28">
        <v>6400</v>
      </c>
      <c r="DJ496" s="28">
        <v>100000</v>
      </c>
      <c r="DK496" s="182"/>
      <c r="DL496" s="178">
        <f t="shared" si="1241"/>
        <v>1.2440826075011437</v>
      </c>
      <c r="DM496" s="208">
        <f t="shared" si="1228"/>
        <v>53200</v>
      </c>
      <c r="DN496" s="28">
        <f t="shared" si="1229"/>
        <v>10108</v>
      </c>
      <c r="DO496" s="30">
        <f t="shared" si="1230"/>
        <v>63308</v>
      </c>
    </row>
    <row r="497" spans="1:119" ht="20.25" customHeight="1" x14ac:dyDescent="0.25">
      <c r="A497" s="66" t="s">
        <v>912</v>
      </c>
      <c r="B497" s="67" t="s">
        <v>902</v>
      </c>
      <c r="C497" s="68" t="s">
        <v>913</v>
      </c>
      <c r="D497" s="26">
        <v>1</v>
      </c>
      <c r="E497" s="27">
        <v>10000</v>
      </c>
      <c r="F497" s="27">
        <v>105000</v>
      </c>
      <c r="G497" s="148"/>
      <c r="H497" s="148"/>
      <c r="I497" s="170">
        <f t="shared" si="1199"/>
        <v>1.1682633776125568</v>
      </c>
      <c r="J497" s="205">
        <f t="shared" si="1246"/>
        <v>57500</v>
      </c>
      <c r="K497" s="28">
        <f t="shared" si="1200"/>
        <v>10925</v>
      </c>
      <c r="L497" s="29">
        <f t="shared" si="1242"/>
        <v>68425</v>
      </c>
      <c r="M497" s="26">
        <v>1</v>
      </c>
      <c r="N497" s="27">
        <v>10000</v>
      </c>
      <c r="O497" s="27">
        <v>105000</v>
      </c>
      <c r="P497" s="148"/>
      <c r="Q497" s="148"/>
      <c r="R497" s="163">
        <f t="shared" si="1201"/>
        <v>1.1682633776125568</v>
      </c>
      <c r="S497" s="205">
        <f t="shared" si="1202"/>
        <v>57500</v>
      </c>
      <c r="T497" s="28">
        <f t="shared" si="1203"/>
        <v>10925</v>
      </c>
      <c r="U497" s="30">
        <f t="shared" si="1204"/>
        <v>68425</v>
      </c>
      <c r="V497" s="26">
        <v>1</v>
      </c>
      <c r="W497" s="27">
        <v>10000</v>
      </c>
      <c r="X497" s="27">
        <v>105000</v>
      </c>
      <c r="Y497" s="145"/>
      <c r="Z497" s="145"/>
      <c r="AA497" s="163">
        <f t="shared" si="1243"/>
        <v>1.1682633776125568</v>
      </c>
      <c r="AB497" s="205">
        <f t="shared" si="1205"/>
        <v>57500</v>
      </c>
      <c r="AC497" s="28">
        <f t="shared" si="1206"/>
        <v>10925</v>
      </c>
      <c r="AD497" s="29">
        <f t="shared" si="1207"/>
        <v>68425</v>
      </c>
      <c r="AE497" s="26">
        <v>1</v>
      </c>
      <c r="AF497" s="27">
        <v>10000</v>
      </c>
      <c r="AG497" s="27">
        <v>105000</v>
      </c>
      <c r="AH497" s="145"/>
      <c r="AI497" s="145"/>
      <c r="AJ497" s="163">
        <f t="shared" si="1233"/>
        <v>1.1682633776125568</v>
      </c>
      <c r="AK497" s="205">
        <f t="shared" si="1208"/>
        <v>57500</v>
      </c>
      <c r="AL497" s="28">
        <f t="shared" si="1209"/>
        <v>10925</v>
      </c>
      <c r="AM497" s="30">
        <f t="shared" si="1210"/>
        <v>68425</v>
      </c>
      <c r="AN497" s="26">
        <v>1</v>
      </c>
      <c r="AO497" s="27">
        <v>10000</v>
      </c>
      <c r="AP497" s="27">
        <v>105000</v>
      </c>
      <c r="AQ497" s="145"/>
      <c r="AR497" s="145"/>
      <c r="AS497" s="163">
        <f t="shared" si="1234"/>
        <v>1.1682633776125568</v>
      </c>
      <c r="AT497" s="196">
        <f t="shared" si="1247"/>
        <v>57500</v>
      </c>
      <c r="AU497" s="28">
        <f t="shared" si="1212"/>
        <v>10925</v>
      </c>
      <c r="AV497" s="30">
        <f t="shared" si="1213"/>
        <v>68425</v>
      </c>
      <c r="AW497" s="26">
        <v>1</v>
      </c>
      <c r="AX497" s="27">
        <v>10000</v>
      </c>
      <c r="AY497" s="27">
        <v>105000</v>
      </c>
      <c r="AZ497" s="145"/>
      <c r="BA497" s="145"/>
      <c r="BB497" s="163">
        <f t="shared" si="1235"/>
        <v>1.1682633776125568</v>
      </c>
      <c r="BC497" s="205">
        <f t="shared" si="1214"/>
        <v>57500</v>
      </c>
      <c r="BD497" s="27">
        <f t="shared" si="1215"/>
        <v>10925</v>
      </c>
      <c r="BE497" s="27">
        <f t="shared" si="1216"/>
        <v>68425</v>
      </c>
      <c r="BF497" s="26">
        <v>1</v>
      </c>
      <c r="BG497" s="27">
        <v>8000</v>
      </c>
      <c r="BH497" s="27">
        <v>105000</v>
      </c>
      <c r="BI497" s="145"/>
      <c r="BJ497" s="145"/>
      <c r="BK497" s="163">
        <f t="shared" si="1236"/>
        <v>1.2139709340724798</v>
      </c>
      <c r="BL497" s="205">
        <f t="shared" si="1231"/>
        <v>56500</v>
      </c>
      <c r="BM497" s="27">
        <f t="shared" si="1217"/>
        <v>10735</v>
      </c>
      <c r="BN497" s="28">
        <f t="shared" si="1218"/>
        <v>67235</v>
      </c>
      <c r="BO497" s="26">
        <v>1</v>
      </c>
      <c r="BP497" s="27">
        <v>8000</v>
      </c>
      <c r="BQ497" s="27">
        <v>105000</v>
      </c>
      <c r="BR497" s="175"/>
      <c r="BS497" s="175"/>
      <c r="BT497" s="163">
        <f t="shared" si="1237"/>
        <v>1.2139709340724798</v>
      </c>
      <c r="BU497" s="205">
        <f t="shared" si="1219"/>
        <v>56500</v>
      </c>
      <c r="BV497" s="28">
        <f t="shared" si="1220"/>
        <v>10735</v>
      </c>
      <c r="BW497" s="30">
        <f t="shared" si="1221"/>
        <v>67235</v>
      </c>
      <c r="BX497" s="26">
        <v>1</v>
      </c>
      <c r="BY497" s="28">
        <v>8000</v>
      </c>
      <c r="BZ497" s="28">
        <v>105000</v>
      </c>
      <c r="CA497" s="156"/>
      <c r="CB497" s="156"/>
      <c r="CC497" s="178">
        <f t="shared" si="1238"/>
        <v>1.2139709340724798</v>
      </c>
      <c r="CD497" s="205">
        <f t="shared" si="1222"/>
        <v>56500</v>
      </c>
      <c r="CE497" s="28">
        <f t="shared" si="1223"/>
        <v>10735</v>
      </c>
      <c r="CF497" s="29">
        <f t="shared" si="1224"/>
        <v>67235</v>
      </c>
      <c r="CG497" s="26">
        <v>1</v>
      </c>
      <c r="CH497" s="27">
        <v>6400</v>
      </c>
      <c r="CI497" s="27">
        <v>105000</v>
      </c>
      <c r="CJ497" s="148"/>
      <c r="CK497" s="148"/>
      <c r="CL497" s="163">
        <f t="shared" si="1244"/>
        <v>1.251718646768287</v>
      </c>
      <c r="CM497" s="205">
        <f t="shared" si="1245"/>
        <v>55700</v>
      </c>
      <c r="CN497" s="27">
        <f t="shared" si="1194"/>
        <v>10583</v>
      </c>
      <c r="CO497" s="28">
        <f t="shared" si="1195"/>
        <v>66283</v>
      </c>
      <c r="CP497" s="26">
        <v>1</v>
      </c>
      <c r="CQ497" s="27">
        <v>6400</v>
      </c>
      <c r="CR497" s="27">
        <v>105000</v>
      </c>
      <c r="CS497" s="148"/>
      <c r="CT497" s="148"/>
      <c r="CU497" s="163">
        <f t="shared" si="1239"/>
        <v>1.251718646768287</v>
      </c>
      <c r="CV497" s="205">
        <f t="shared" si="1196"/>
        <v>55700</v>
      </c>
      <c r="CW497" s="28">
        <f t="shared" si="1197"/>
        <v>10583</v>
      </c>
      <c r="CX497" s="29">
        <f t="shared" si="1198"/>
        <v>66283</v>
      </c>
      <c r="CY497" s="26">
        <v>1</v>
      </c>
      <c r="CZ497" s="27">
        <v>6400</v>
      </c>
      <c r="DA497" s="27">
        <v>105000</v>
      </c>
      <c r="DB497" s="133"/>
      <c r="DC497" s="133"/>
      <c r="DD497" s="163">
        <f t="shared" si="1240"/>
        <v>1.251718646768287</v>
      </c>
      <c r="DE497" s="205">
        <f t="shared" si="1225"/>
        <v>55700</v>
      </c>
      <c r="DF497" s="27">
        <f t="shared" si="1226"/>
        <v>10583</v>
      </c>
      <c r="DG497" s="28">
        <f t="shared" si="1227"/>
        <v>66283</v>
      </c>
      <c r="DH497" s="26">
        <v>1</v>
      </c>
      <c r="DI497" s="28">
        <v>6400</v>
      </c>
      <c r="DJ497" s="28">
        <v>105000</v>
      </c>
      <c r="DK497" s="182"/>
      <c r="DL497" s="178">
        <f t="shared" si="1241"/>
        <v>1.251718646768287</v>
      </c>
      <c r="DM497" s="208">
        <f t="shared" si="1228"/>
        <v>55700</v>
      </c>
      <c r="DN497" s="28">
        <f t="shared" si="1229"/>
        <v>10583</v>
      </c>
      <c r="DO497" s="30">
        <f t="shared" si="1230"/>
        <v>66283</v>
      </c>
    </row>
    <row r="498" spans="1:119" ht="20.25" customHeight="1" x14ac:dyDescent="0.25">
      <c r="A498" s="66" t="s">
        <v>914</v>
      </c>
      <c r="B498" s="67" t="s">
        <v>902</v>
      </c>
      <c r="C498" s="68" t="s">
        <v>915</v>
      </c>
      <c r="D498" s="26">
        <v>1</v>
      </c>
      <c r="E498" s="27">
        <v>10000</v>
      </c>
      <c r="F498" s="27">
        <v>110000</v>
      </c>
      <c r="G498" s="148"/>
      <c r="H498" s="148"/>
      <c r="I498" s="170">
        <f t="shared" si="1199"/>
        <v>1.1785113019775793</v>
      </c>
      <c r="J498" s="205">
        <f t="shared" si="1246"/>
        <v>60000</v>
      </c>
      <c r="K498" s="28">
        <f t="shared" si="1200"/>
        <v>11400</v>
      </c>
      <c r="L498" s="29">
        <f t="shared" si="1242"/>
        <v>71400</v>
      </c>
      <c r="M498" s="26">
        <v>1</v>
      </c>
      <c r="N498" s="27">
        <v>10000</v>
      </c>
      <c r="O498" s="27">
        <v>110000</v>
      </c>
      <c r="P498" s="148"/>
      <c r="Q498" s="148"/>
      <c r="R498" s="163">
        <f t="shared" si="1201"/>
        <v>1.1785113019775793</v>
      </c>
      <c r="S498" s="205">
        <f t="shared" si="1202"/>
        <v>60000</v>
      </c>
      <c r="T498" s="28">
        <f t="shared" si="1203"/>
        <v>11400</v>
      </c>
      <c r="U498" s="30">
        <f t="shared" si="1204"/>
        <v>71400</v>
      </c>
      <c r="V498" s="26">
        <v>1</v>
      </c>
      <c r="W498" s="27">
        <v>10000</v>
      </c>
      <c r="X498" s="27">
        <v>110000</v>
      </c>
      <c r="Y498" s="145"/>
      <c r="Z498" s="145"/>
      <c r="AA498" s="163">
        <f t="shared" si="1243"/>
        <v>1.1785113019775793</v>
      </c>
      <c r="AB498" s="205">
        <f t="shared" si="1205"/>
        <v>60000</v>
      </c>
      <c r="AC498" s="28">
        <f t="shared" si="1206"/>
        <v>11400</v>
      </c>
      <c r="AD498" s="29">
        <f t="shared" si="1207"/>
        <v>71400</v>
      </c>
      <c r="AE498" s="26">
        <v>1</v>
      </c>
      <c r="AF498" s="27">
        <v>10000</v>
      </c>
      <c r="AG498" s="27">
        <v>110000</v>
      </c>
      <c r="AH498" s="145"/>
      <c r="AI498" s="145"/>
      <c r="AJ498" s="163">
        <f t="shared" si="1233"/>
        <v>1.1785113019775793</v>
      </c>
      <c r="AK498" s="205">
        <f t="shared" si="1208"/>
        <v>60000</v>
      </c>
      <c r="AL498" s="28">
        <f t="shared" si="1209"/>
        <v>11400</v>
      </c>
      <c r="AM498" s="30">
        <f t="shared" si="1210"/>
        <v>71400</v>
      </c>
      <c r="AN498" s="26">
        <v>1</v>
      </c>
      <c r="AO498" s="27">
        <v>10000</v>
      </c>
      <c r="AP498" s="27">
        <v>110000</v>
      </c>
      <c r="AQ498" s="145"/>
      <c r="AR498" s="145"/>
      <c r="AS498" s="163">
        <f t="shared" si="1234"/>
        <v>1.1785113019775793</v>
      </c>
      <c r="AT498" s="196">
        <f t="shared" si="1247"/>
        <v>60000</v>
      </c>
      <c r="AU498" s="28">
        <f t="shared" si="1212"/>
        <v>11400</v>
      </c>
      <c r="AV498" s="30">
        <f t="shared" si="1213"/>
        <v>71400</v>
      </c>
      <c r="AW498" s="26">
        <v>1</v>
      </c>
      <c r="AX498" s="27">
        <v>10000</v>
      </c>
      <c r="AY498" s="27">
        <v>110000</v>
      </c>
      <c r="AZ498" s="145"/>
      <c r="BA498" s="145"/>
      <c r="BB498" s="163">
        <f t="shared" si="1235"/>
        <v>1.1785113019775793</v>
      </c>
      <c r="BC498" s="205">
        <f t="shared" si="1214"/>
        <v>60000</v>
      </c>
      <c r="BD498" s="27">
        <f t="shared" si="1215"/>
        <v>11400</v>
      </c>
      <c r="BE498" s="27">
        <f t="shared" si="1216"/>
        <v>71400</v>
      </c>
      <c r="BF498" s="26">
        <v>1</v>
      </c>
      <c r="BG498" s="27">
        <v>8000</v>
      </c>
      <c r="BH498" s="27">
        <v>110000</v>
      </c>
      <c r="BI498" s="145"/>
      <c r="BJ498" s="145"/>
      <c r="BK498" s="163">
        <f t="shared" si="1236"/>
        <v>1.2224557912038618</v>
      </c>
      <c r="BL498" s="205">
        <f t="shared" si="1231"/>
        <v>59000</v>
      </c>
      <c r="BM498" s="27">
        <f t="shared" si="1217"/>
        <v>11210</v>
      </c>
      <c r="BN498" s="28">
        <f t="shared" si="1218"/>
        <v>70210</v>
      </c>
      <c r="BO498" s="26">
        <v>1</v>
      </c>
      <c r="BP498" s="27">
        <v>8000</v>
      </c>
      <c r="BQ498" s="27">
        <v>110000</v>
      </c>
      <c r="BR498" s="175"/>
      <c r="BS498" s="175"/>
      <c r="BT498" s="163">
        <f t="shared" si="1237"/>
        <v>1.2224557912038618</v>
      </c>
      <c r="BU498" s="205">
        <f t="shared" si="1219"/>
        <v>59000</v>
      </c>
      <c r="BV498" s="28">
        <f t="shared" si="1220"/>
        <v>11210</v>
      </c>
      <c r="BW498" s="30">
        <f t="shared" si="1221"/>
        <v>70210</v>
      </c>
      <c r="BX498" s="26">
        <v>1</v>
      </c>
      <c r="BY498" s="28">
        <v>8000</v>
      </c>
      <c r="BZ498" s="28">
        <v>110000</v>
      </c>
      <c r="CA498" s="156"/>
      <c r="CB498" s="156"/>
      <c r="CC498" s="178">
        <f t="shared" si="1238"/>
        <v>1.2224557912038618</v>
      </c>
      <c r="CD498" s="205">
        <f t="shared" si="1222"/>
        <v>59000</v>
      </c>
      <c r="CE498" s="28">
        <f t="shared" si="1223"/>
        <v>11210</v>
      </c>
      <c r="CF498" s="29">
        <f t="shared" si="1224"/>
        <v>70210</v>
      </c>
      <c r="CG498" s="26">
        <v>1</v>
      </c>
      <c r="CH498" s="27">
        <v>6400</v>
      </c>
      <c r="CI498" s="27">
        <v>110000</v>
      </c>
      <c r="CJ498" s="148"/>
      <c r="CK498" s="148"/>
      <c r="CL498" s="163">
        <f t="shared" si="1244"/>
        <v>1.2586986689162598</v>
      </c>
      <c r="CM498" s="205">
        <f t="shared" si="1245"/>
        <v>58200</v>
      </c>
      <c r="CN498" s="27">
        <f t="shared" si="1194"/>
        <v>11058</v>
      </c>
      <c r="CO498" s="28">
        <f t="shared" si="1195"/>
        <v>69258</v>
      </c>
      <c r="CP498" s="26">
        <v>1</v>
      </c>
      <c r="CQ498" s="27">
        <v>6400</v>
      </c>
      <c r="CR498" s="27">
        <v>110000</v>
      </c>
      <c r="CS498" s="148"/>
      <c r="CT498" s="148"/>
      <c r="CU498" s="163">
        <f t="shared" si="1239"/>
        <v>1.2586986689162598</v>
      </c>
      <c r="CV498" s="205">
        <f t="shared" si="1196"/>
        <v>58200</v>
      </c>
      <c r="CW498" s="28">
        <f t="shared" si="1197"/>
        <v>11058</v>
      </c>
      <c r="CX498" s="29">
        <f t="shared" si="1198"/>
        <v>69258</v>
      </c>
      <c r="CY498" s="26">
        <v>1</v>
      </c>
      <c r="CZ498" s="27">
        <v>6400</v>
      </c>
      <c r="DA498" s="27">
        <v>110000</v>
      </c>
      <c r="DB498" s="133"/>
      <c r="DC498" s="133"/>
      <c r="DD498" s="163">
        <f t="shared" si="1240"/>
        <v>1.2586986689162598</v>
      </c>
      <c r="DE498" s="205">
        <f t="shared" si="1225"/>
        <v>58200</v>
      </c>
      <c r="DF498" s="27">
        <f t="shared" si="1226"/>
        <v>11058</v>
      </c>
      <c r="DG498" s="28">
        <f t="shared" si="1227"/>
        <v>69258</v>
      </c>
      <c r="DH498" s="26">
        <v>1</v>
      </c>
      <c r="DI498" s="28">
        <v>6400</v>
      </c>
      <c r="DJ498" s="28">
        <v>110000</v>
      </c>
      <c r="DK498" s="182"/>
      <c r="DL498" s="178">
        <f t="shared" si="1241"/>
        <v>1.2586986689162598</v>
      </c>
      <c r="DM498" s="208">
        <f t="shared" si="1228"/>
        <v>58200</v>
      </c>
      <c r="DN498" s="28">
        <f t="shared" si="1229"/>
        <v>11058</v>
      </c>
      <c r="DO498" s="30">
        <f t="shared" si="1230"/>
        <v>69258</v>
      </c>
    </row>
    <row r="499" spans="1:119" ht="20.25" customHeight="1" x14ac:dyDescent="0.25">
      <c r="A499" s="66" t="s">
        <v>916</v>
      </c>
      <c r="B499" s="67" t="s">
        <v>902</v>
      </c>
      <c r="C499" s="68" t="s">
        <v>917</v>
      </c>
      <c r="D499" s="26">
        <v>1</v>
      </c>
      <c r="E499" s="27">
        <v>10000</v>
      </c>
      <c r="F499" s="27">
        <v>115000</v>
      </c>
      <c r="G499" s="148"/>
      <c r="H499" s="148"/>
      <c r="I499" s="170">
        <f t="shared" si="1199"/>
        <v>1.1879393923933996</v>
      </c>
      <c r="J499" s="205">
        <f t="shared" si="1246"/>
        <v>62500</v>
      </c>
      <c r="K499" s="28">
        <f t="shared" si="1200"/>
        <v>11875</v>
      </c>
      <c r="L499" s="29">
        <f t="shared" si="1242"/>
        <v>74375</v>
      </c>
      <c r="M499" s="26">
        <v>1</v>
      </c>
      <c r="N499" s="27">
        <v>10000</v>
      </c>
      <c r="O499" s="27">
        <v>115000</v>
      </c>
      <c r="P499" s="148"/>
      <c r="Q499" s="148"/>
      <c r="R499" s="163">
        <f t="shared" si="1201"/>
        <v>1.1879393923933996</v>
      </c>
      <c r="S499" s="205">
        <f t="shared" si="1202"/>
        <v>62500</v>
      </c>
      <c r="T499" s="28">
        <f t="shared" si="1203"/>
        <v>11875</v>
      </c>
      <c r="U499" s="30">
        <f t="shared" si="1204"/>
        <v>74375</v>
      </c>
      <c r="V499" s="26">
        <v>1</v>
      </c>
      <c r="W499" s="27">
        <v>10000</v>
      </c>
      <c r="X499" s="27">
        <v>115000</v>
      </c>
      <c r="Y499" s="145"/>
      <c r="Z499" s="145"/>
      <c r="AA499" s="163">
        <f t="shared" si="1243"/>
        <v>1.1879393923933996</v>
      </c>
      <c r="AB499" s="205">
        <f t="shared" si="1205"/>
        <v>62500</v>
      </c>
      <c r="AC499" s="28">
        <f t="shared" si="1206"/>
        <v>11875</v>
      </c>
      <c r="AD499" s="29">
        <f t="shared" si="1207"/>
        <v>74375</v>
      </c>
      <c r="AE499" s="26">
        <v>1</v>
      </c>
      <c r="AF499" s="27">
        <v>10000</v>
      </c>
      <c r="AG499" s="27">
        <v>115000</v>
      </c>
      <c r="AH499" s="145"/>
      <c r="AI499" s="145"/>
      <c r="AJ499" s="163">
        <f t="shared" si="1233"/>
        <v>1.1879393923933996</v>
      </c>
      <c r="AK499" s="205">
        <f t="shared" si="1208"/>
        <v>62500</v>
      </c>
      <c r="AL499" s="28">
        <f t="shared" si="1209"/>
        <v>11875</v>
      </c>
      <c r="AM499" s="30">
        <f t="shared" si="1210"/>
        <v>74375</v>
      </c>
      <c r="AN499" s="26">
        <v>1</v>
      </c>
      <c r="AO499" s="27">
        <v>10000</v>
      </c>
      <c r="AP499" s="27">
        <v>115000</v>
      </c>
      <c r="AQ499" s="145"/>
      <c r="AR499" s="145"/>
      <c r="AS499" s="163">
        <f t="shared" si="1234"/>
        <v>1.1879393923933996</v>
      </c>
      <c r="AT499" s="196">
        <f t="shared" si="1247"/>
        <v>62500</v>
      </c>
      <c r="AU499" s="28">
        <f t="shared" si="1212"/>
        <v>11875</v>
      </c>
      <c r="AV499" s="30">
        <f t="shared" si="1213"/>
        <v>74375</v>
      </c>
      <c r="AW499" s="26">
        <v>1</v>
      </c>
      <c r="AX499" s="27">
        <v>10000</v>
      </c>
      <c r="AY499" s="27">
        <v>115000</v>
      </c>
      <c r="AZ499" s="145"/>
      <c r="BA499" s="145"/>
      <c r="BB499" s="163">
        <f t="shared" si="1235"/>
        <v>1.1879393923933996</v>
      </c>
      <c r="BC499" s="205">
        <f t="shared" si="1214"/>
        <v>62500</v>
      </c>
      <c r="BD499" s="27">
        <f t="shared" si="1215"/>
        <v>11875</v>
      </c>
      <c r="BE499" s="27">
        <f t="shared" si="1216"/>
        <v>74375</v>
      </c>
      <c r="BF499" s="26">
        <v>1</v>
      </c>
      <c r="BG499" s="27">
        <v>8000</v>
      </c>
      <c r="BH499" s="27">
        <v>115000</v>
      </c>
      <c r="BI499" s="145"/>
      <c r="BJ499" s="145"/>
      <c r="BK499" s="163">
        <f t="shared" si="1236"/>
        <v>1.2302508225522046</v>
      </c>
      <c r="BL499" s="205">
        <f t="shared" si="1231"/>
        <v>61500</v>
      </c>
      <c r="BM499" s="27">
        <f t="shared" si="1217"/>
        <v>11685</v>
      </c>
      <c r="BN499" s="28">
        <f t="shared" si="1218"/>
        <v>73185</v>
      </c>
      <c r="BO499" s="26">
        <v>1</v>
      </c>
      <c r="BP499" s="27">
        <v>8000</v>
      </c>
      <c r="BQ499" s="27">
        <v>115000</v>
      </c>
      <c r="BR499" s="175"/>
      <c r="BS499" s="175"/>
      <c r="BT499" s="163">
        <f t="shared" si="1237"/>
        <v>1.2302508225522046</v>
      </c>
      <c r="BU499" s="205">
        <f t="shared" si="1219"/>
        <v>61500</v>
      </c>
      <c r="BV499" s="28">
        <f t="shared" si="1220"/>
        <v>11685</v>
      </c>
      <c r="BW499" s="30">
        <f t="shared" si="1221"/>
        <v>73185</v>
      </c>
      <c r="BX499" s="26">
        <v>1</v>
      </c>
      <c r="BY499" s="28">
        <v>8000</v>
      </c>
      <c r="BZ499" s="28">
        <v>115000</v>
      </c>
      <c r="CA499" s="156"/>
      <c r="CB499" s="156"/>
      <c r="CC499" s="178">
        <f t="shared" si="1238"/>
        <v>1.2302508225522046</v>
      </c>
      <c r="CD499" s="205">
        <f t="shared" si="1222"/>
        <v>61500</v>
      </c>
      <c r="CE499" s="28">
        <f t="shared" si="1223"/>
        <v>11685</v>
      </c>
      <c r="CF499" s="29">
        <f t="shared" si="1224"/>
        <v>73185</v>
      </c>
      <c r="CG499" s="26">
        <v>1</v>
      </c>
      <c r="CH499" s="27">
        <v>6400</v>
      </c>
      <c r="CI499" s="27">
        <v>115000</v>
      </c>
      <c r="CJ499" s="148"/>
      <c r="CK499" s="148"/>
      <c r="CL499" s="163">
        <f t="shared" si="1244"/>
        <v>1.2651037304260142</v>
      </c>
      <c r="CM499" s="205">
        <f t="shared" si="1245"/>
        <v>60700</v>
      </c>
      <c r="CN499" s="27">
        <f t="shared" si="1194"/>
        <v>11533</v>
      </c>
      <c r="CO499" s="28">
        <f t="shared" si="1195"/>
        <v>72233</v>
      </c>
      <c r="CP499" s="26">
        <v>1</v>
      </c>
      <c r="CQ499" s="27">
        <v>6400</v>
      </c>
      <c r="CR499" s="27">
        <v>115000</v>
      </c>
      <c r="CS499" s="148"/>
      <c r="CT499" s="148"/>
      <c r="CU499" s="163">
        <f t="shared" si="1239"/>
        <v>1.2651037304260142</v>
      </c>
      <c r="CV499" s="205">
        <f t="shared" si="1196"/>
        <v>60700</v>
      </c>
      <c r="CW499" s="28">
        <f t="shared" si="1197"/>
        <v>11533</v>
      </c>
      <c r="CX499" s="29">
        <f t="shared" si="1198"/>
        <v>72233</v>
      </c>
      <c r="CY499" s="26">
        <v>1</v>
      </c>
      <c r="CZ499" s="27">
        <v>6400</v>
      </c>
      <c r="DA499" s="27">
        <v>115000</v>
      </c>
      <c r="DB499" s="133"/>
      <c r="DC499" s="133"/>
      <c r="DD499" s="163">
        <f t="shared" si="1240"/>
        <v>1.2651037304260142</v>
      </c>
      <c r="DE499" s="205">
        <f t="shared" si="1225"/>
        <v>60700</v>
      </c>
      <c r="DF499" s="27">
        <f t="shared" si="1226"/>
        <v>11533</v>
      </c>
      <c r="DG499" s="28">
        <f t="shared" si="1227"/>
        <v>72233</v>
      </c>
      <c r="DH499" s="26">
        <v>1</v>
      </c>
      <c r="DI499" s="28">
        <v>6400</v>
      </c>
      <c r="DJ499" s="28">
        <v>115000</v>
      </c>
      <c r="DK499" s="182"/>
      <c r="DL499" s="178">
        <f t="shared" si="1241"/>
        <v>1.2651037304260142</v>
      </c>
      <c r="DM499" s="208">
        <f t="shared" si="1228"/>
        <v>60700</v>
      </c>
      <c r="DN499" s="28">
        <f t="shared" si="1229"/>
        <v>11533</v>
      </c>
      <c r="DO499" s="30">
        <f t="shared" si="1230"/>
        <v>72233</v>
      </c>
    </row>
    <row r="500" spans="1:119" ht="20.25" customHeight="1" x14ac:dyDescent="0.25">
      <c r="A500" s="66" t="s">
        <v>918</v>
      </c>
      <c r="B500" s="67" t="s">
        <v>902</v>
      </c>
      <c r="C500" s="68" t="s">
        <v>919</v>
      </c>
      <c r="D500" s="26">
        <v>1</v>
      </c>
      <c r="E500" s="27">
        <v>10000</v>
      </c>
      <c r="F500" s="27">
        <v>120000</v>
      </c>
      <c r="G500" s="148"/>
      <c r="H500" s="148"/>
      <c r="I500" s="170">
        <f t="shared" si="1199"/>
        <v>1.1966422450849266</v>
      </c>
      <c r="J500" s="205">
        <f t="shared" si="1246"/>
        <v>65000</v>
      </c>
      <c r="K500" s="28">
        <f t="shared" si="1200"/>
        <v>12350</v>
      </c>
      <c r="L500" s="29">
        <f t="shared" si="1242"/>
        <v>77350</v>
      </c>
      <c r="M500" s="26">
        <v>1</v>
      </c>
      <c r="N500" s="27">
        <v>10000</v>
      </c>
      <c r="O500" s="27">
        <v>120000</v>
      </c>
      <c r="P500" s="148"/>
      <c r="Q500" s="148"/>
      <c r="R500" s="163">
        <f t="shared" si="1201"/>
        <v>1.1966422450849266</v>
      </c>
      <c r="S500" s="205">
        <f t="shared" si="1202"/>
        <v>65000</v>
      </c>
      <c r="T500" s="28">
        <f t="shared" si="1203"/>
        <v>12350</v>
      </c>
      <c r="U500" s="30">
        <f t="shared" si="1204"/>
        <v>77350</v>
      </c>
      <c r="V500" s="26">
        <v>1</v>
      </c>
      <c r="W500" s="27">
        <v>10000</v>
      </c>
      <c r="X500" s="27">
        <v>120000</v>
      </c>
      <c r="Y500" s="145"/>
      <c r="Z500" s="145"/>
      <c r="AA500" s="163">
        <f t="shared" si="1243"/>
        <v>1.1966422450849266</v>
      </c>
      <c r="AB500" s="205">
        <f t="shared" si="1205"/>
        <v>65000</v>
      </c>
      <c r="AC500" s="28">
        <f t="shared" si="1206"/>
        <v>12350</v>
      </c>
      <c r="AD500" s="29">
        <f t="shared" si="1207"/>
        <v>77350</v>
      </c>
      <c r="AE500" s="26">
        <v>1</v>
      </c>
      <c r="AF500" s="27">
        <v>10000</v>
      </c>
      <c r="AG500" s="27">
        <v>120000</v>
      </c>
      <c r="AH500" s="145"/>
      <c r="AI500" s="145"/>
      <c r="AJ500" s="163">
        <f t="shared" si="1233"/>
        <v>1.1966422450849266</v>
      </c>
      <c r="AK500" s="205">
        <f t="shared" si="1208"/>
        <v>65000</v>
      </c>
      <c r="AL500" s="28">
        <f t="shared" si="1209"/>
        <v>12350</v>
      </c>
      <c r="AM500" s="30">
        <f t="shared" si="1210"/>
        <v>77350</v>
      </c>
      <c r="AN500" s="26">
        <v>1</v>
      </c>
      <c r="AO500" s="27">
        <v>10000</v>
      </c>
      <c r="AP500" s="27">
        <v>120000</v>
      </c>
      <c r="AQ500" s="145"/>
      <c r="AR500" s="145"/>
      <c r="AS500" s="163">
        <f t="shared" si="1234"/>
        <v>1.1966422450849266</v>
      </c>
      <c r="AT500" s="196">
        <f t="shared" si="1247"/>
        <v>65000</v>
      </c>
      <c r="AU500" s="28">
        <f t="shared" si="1212"/>
        <v>12350</v>
      </c>
      <c r="AV500" s="30">
        <f t="shared" si="1213"/>
        <v>77350</v>
      </c>
      <c r="AW500" s="26">
        <v>1</v>
      </c>
      <c r="AX500" s="27">
        <v>10000</v>
      </c>
      <c r="AY500" s="27">
        <v>120000</v>
      </c>
      <c r="AZ500" s="145"/>
      <c r="BA500" s="145"/>
      <c r="BB500" s="163">
        <f t="shared" si="1235"/>
        <v>1.1966422450849266</v>
      </c>
      <c r="BC500" s="205">
        <f t="shared" si="1214"/>
        <v>65000</v>
      </c>
      <c r="BD500" s="27">
        <f t="shared" si="1215"/>
        <v>12350</v>
      </c>
      <c r="BE500" s="27">
        <f t="shared" si="1216"/>
        <v>77350</v>
      </c>
      <c r="BF500" s="26">
        <v>1</v>
      </c>
      <c r="BG500" s="27">
        <v>8000</v>
      </c>
      <c r="BH500" s="27">
        <v>120000</v>
      </c>
      <c r="BI500" s="145"/>
      <c r="BJ500" s="145"/>
      <c r="BK500" s="163">
        <f t="shared" si="1236"/>
        <v>1.2374368670764582</v>
      </c>
      <c r="BL500" s="205">
        <f t="shared" si="1231"/>
        <v>64000</v>
      </c>
      <c r="BM500" s="27">
        <f t="shared" si="1217"/>
        <v>12160</v>
      </c>
      <c r="BN500" s="28">
        <f t="shared" si="1218"/>
        <v>76160</v>
      </c>
      <c r="BO500" s="26">
        <v>1</v>
      </c>
      <c r="BP500" s="27">
        <v>8000</v>
      </c>
      <c r="BQ500" s="27">
        <v>120000</v>
      </c>
      <c r="BR500" s="175"/>
      <c r="BS500" s="175"/>
      <c r="BT500" s="163">
        <f t="shared" si="1237"/>
        <v>1.2374368670764582</v>
      </c>
      <c r="BU500" s="205">
        <f t="shared" si="1219"/>
        <v>64000</v>
      </c>
      <c r="BV500" s="28">
        <f t="shared" si="1220"/>
        <v>12160</v>
      </c>
      <c r="BW500" s="30">
        <f t="shared" si="1221"/>
        <v>76160</v>
      </c>
      <c r="BX500" s="26">
        <v>1</v>
      </c>
      <c r="BY500" s="28">
        <v>8000</v>
      </c>
      <c r="BZ500" s="28">
        <v>120000</v>
      </c>
      <c r="CA500" s="156"/>
      <c r="CB500" s="156"/>
      <c r="CC500" s="178">
        <f t="shared" si="1238"/>
        <v>1.2374368670764582</v>
      </c>
      <c r="CD500" s="205">
        <f t="shared" si="1222"/>
        <v>64000</v>
      </c>
      <c r="CE500" s="28">
        <f t="shared" si="1223"/>
        <v>12160</v>
      </c>
      <c r="CF500" s="29">
        <f t="shared" si="1224"/>
        <v>76160</v>
      </c>
      <c r="CG500" s="26">
        <v>1</v>
      </c>
      <c r="CH500" s="27">
        <v>6400</v>
      </c>
      <c r="CI500" s="27">
        <v>120000</v>
      </c>
      <c r="CJ500" s="148"/>
      <c r="CK500" s="148"/>
      <c r="CL500" s="163">
        <f t="shared" si="1244"/>
        <v>1.2710020623859462</v>
      </c>
      <c r="CM500" s="205">
        <f t="shared" si="1245"/>
        <v>63200</v>
      </c>
      <c r="CN500" s="27">
        <f t="shared" si="1194"/>
        <v>12008</v>
      </c>
      <c r="CO500" s="28">
        <f t="shared" si="1195"/>
        <v>75208</v>
      </c>
      <c r="CP500" s="26">
        <v>1</v>
      </c>
      <c r="CQ500" s="27">
        <v>6400</v>
      </c>
      <c r="CR500" s="27">
        <v>120000</v>
      </c>
      <c r="CS500" s="148"/>
      <c r="CT500" s="148"/>
      <c r="CU500" s="163">
        <f t="shared" si="1239"/>
        <v>1.2710020623859462</v>
      </c>
      <c r="CV500" s="205">
        <f t="shared" si="1196"/>
        <v>63200</v>
      </c>
      <c r="CW500" s="28">
        <f t="shared" si="1197"/>
        <v>12008</v>
      </c>
      <c r="CX500" s="29">
        <f t="shared" si="1198"/>
        <v>75208</v>
      </c>
      <c r="CY500" s="26">
        <v>1</v>
      </c>
      <c r="CZ500" s="27">
        <v>6400</v>
      </c>
      <c r="DA500" s="27">
        <v>120000</v>
      </c>
      <c r="DB500" s="133"/>
      <c r="DC500" s="133"/>
      <c r="DD500" s="163">
        <f t="shared" si="1240"/>
        <v>1.2710020623859462</v>
      </c>
      <c r="DE500" s="205">
        <f t="shared" si="1225"/>
        <v>63200</v>
      </c>
      <c r="DF500" s="27">
        <f t="shared" si="1226"/>
        <v>12008</v>
      </c>
      <c r="DG500" s="28">
        <f t="shared" si="1227"/>
        <v>75208</v>
      </c>
      <c r="DH500" s="26">
        <v>1</v>
      </c>
      <c r="DI500" s="28">
        <v>6400</v>
      </c>
      <c r="DJ500" s="28">
        <v>120000</v>
      </c>
      <c r="DK500" s="182"/>
      <c r="DL500" s="178">
        <f t="shared" si="1241"/>
        <v>1.2710020623859462</v>
      </c>
      <c r="DM500" s="208">
        <f t="shared" si="1228"/>
        <v>63200</v>
      </c>
      <c r="DN500" s="28">
        <f t="shared" si="1229"/>
        <v>12008</v>
      </c>
      <c r="DO500" s="30">
        <f t="shared" si="1230"/>
        <v>75208</v>
      </c>
    </row>
    <row r="501" spans="1:119" ht="20.25" customHeight="1" x14ac:dyDescent="0.25">
      <c r="A501" s="66" t="s">
        <v>920</v>
      </c>
      <c r="B501" s="67" t="s">
        <v>902</v>
      </c>
      <c r="C501" s="68" t="s">
        <v>921</v>
      </c>
      <c r="D501" s="26">
        <v>1</v>
      </c>
      <c r="E501" s="27">
        <v>10000</v>
      </c>
      <c r="F501" s="27">
        <v>125000</v>
      </c>
      <c r="G501" s="148"/>
      <c r="H501" s="148"/>
      <c r="I501" s="170">
        <f t="shared" si="1199"/>
        <v>1.2047004420215253</v>
      </c>
      <c r="J501" s="205">
        <f t="shared" si="1246"/>
        <v>67500</v>
      </c>
      <c r="K501" s="28">
        <f t="shared" si="1200"/>
        <v>12825</v>
      </c>
      <c r="L501" s="29">
        <f t="shared" si="1242"/>
        <v>80325</v>
      </c>
      <c r="M501" s="26">
        <v>1</v>
      </c>
      <c r="N501" s="27">
        <v>10000</v>
      </c>
      <c r="O501" s="27">
        <v>125000</v>
      </c>
      <c r="P501" s="148"/>
      <c r="Q501" s="148"/>
      <c r="R501" s="163">
        <f t="shared" si="1201"/>
        <v>1.2047004420215253</v>
      </c>
      <c r="S501" s="205">
        <f t="shared" si="1202"/>
        <v>67500</v>
      </c>
      <c r="T501" s="28">
        <f t="shared" si="1203"/>
        <v>12825</v>
      </c>
      <c r="U501" s="30">
        <f t="shared" si="1204"/>
        <v>80325</v>
      </c>
      <c r="V501" s="26">
        <v>1</v>
      </c>
      <c r="W501" s="27">
        <v>10000</v>
      </c>
      <c r="X501" s="27">
        <v>125000</v>
      </c>
      <c r="Y501" s="145"/>
      <c r="Z501" s="145"/>
      <c r="AA501" s="163">
        <f t="shared" si="1243"/>
        <v>1.2047004420215253</v>
      </c>
      <c r="AB501" s="205">
        <f t="shared" si="1205"/>
        <v>67500</v>
      </c>
      <c r="AC501" s="28">
        <f t="shared" si="1206"/>
        <v>12825</v>
      </c>
      <c r="AD501" s="29">
        <f t="shared" si="1207"/>
        <v>80325</v>
      </c>
      <c r="AE501" s="26">
        <v>1</v>
      </c>
      <c r="AF501" s="27">
        <v>10000</v>
      </c>
      <c r="AG501" s="27">
        <v>125000</v>
      </c>
      <c r="AH501" s="145"/>
      <c r="AI501" s="145"/>
      <c r="AJ501" s="163">
        <f t="shared" si="1233"/>
        <v>1.2047004420215253</v>
      </c>
      <c r="AK501" s="205">
        <f t="shared" si="1208"/>
        <v>67500</v>
      </c>
      <c r="AL501" s="28">
        <f t="shared" si="1209"/>
        <v>12825</v>
      </c>
      <c r="AM501" s="30">
        <f t="shared" si="1210"/>
        <v>80325</v>
      </c>
      <c r="AN501" s="26">
        <v>1</v>
      </c>
      <c r="AO501" s="27">
        <v>10000</v>
      </c>
      <c r="AP501" s="27">
        <v>125000</v>
      </c>
      <c r="AQ501" s="145"/>
      <c r="AR501" s="145"/>
      <c r="AS501" s="163">
        <f t="shared" si="1234"/>
        <v>1.2047004420215253</v>
      </c>
      <c r="AT501" s="196">
        <f t="shared" si="1247"/>
        <v>67500</v>
      </c>
      <c r="AU501" s="28">
        <f t="shared" si="1212"/>
        <v>12825</v>
      </c>
      <c r="AV501" s="30">
        <f t="shared" si="1213"/>
        <v>80325</v>
      </c>
      <c r="AW501" s="26">
        <v>1</v>
      </c>
      <c r="AX501" s="27">
        <v>10000</v>
      </c>
      <c r="AY501" s="27">
        <v>125000</v>
      </c>
      <c r="AZ501" s="145"/>
      <c r="BA501" s="145"/>
      <c r="BB501" s="163">
        <f t="shared" si="1235"/>
        <v>1.2047004420215253</v>
      </c>
      <c r="BC501" s="205">
        <f t="shared" si="1214"/>
        <v>67500</v>
      </c>
      <c r="BD501" s="27">
        <f t="shared" si="1215"/>
        <v>12825</v>
      </c>
      <c r="BE501" s="27">
        <f t="shared" si="1216"/>
        <v>80325</v>
      </c>
      <c r="BF501" s="26">
        <v>1</v>
      </c>
      <c r="BG501" s="27">
        <v>8000</v>
      </c>
      <c r="BH501" s="27">
        <v>125000</v>
      </c>
      <c r="BI501" s="145"/>
      <c r="BJ501" s="145"/>
      <c r="BK501" s="163">
        <f t="shared" si="1236"/>
        <v>1.2440826075011437</v>
      </c>
      <c r="BL501" s="205">
        <f t="shared" si="1231"/>
        <v>66500</v>
      </c>
      <c r="BM501" s="27">
        <f t="shared" si="1217"/>
        <v>12635</v>
      </c>
      <c r="BN501" s="28">
        <f t="shared" si="1218"/>
        <v>79135</v>
      </c>
      <c r="BO501" s="26">
        <v>1</v>
      </c>
      <c r="BP501" s="27">
        <v>8000</v>
      </c>
      <c r="BQ501" s="27">
        <v>125000</v>
      </c>
      <c r="BR501" s="175"/>
      <c r="BS501" s="175"/>
      <c r="BT501" s="163">
        <f t="shared" si="1237"/>
        <v>1.2440826075011437</v>
      </c>
      <c r="BU501" s="205">
        <f t="shared" si="1219"/>
        <v>66500</v>
      </c>
      <c r="BV501" s="28">
        <f t="shared" si="1220"/>
        <v>12635</v>
      </c>
      <c r="BW501" s="30">
        <f t="shared" si="1221"/>
        <v>79135</v>
      </c>
      <c r="BX501" s="26">
        <v>1</v>
      </c>
      <c r="BY501" s="28">
        <v>8000</v>
      </c>
      <c r="BZ501" s="28">
        <v>125000</v>
      </c>
      <c r="CA501" s="156"/>
      <c r="CB501" s="156"/>
      <c r="CC501" s="178">
        <f t="shared" si="1238"/>
        <v>1.2440826075011437</v>
      </c>
      <c r="CD501" s="205">
        <f t="shared" si="1222"/>
        <v>66500</v>
      </c>
      <c r="CE501" s="28">
        <f t="shared" si="1223"/>
        <v>12635</v>
      </c>
      <c r="CF501" s="29">
        <f t="shared" si="1224"/>
        <v>79135</v>
      </c>
      <c r="CG501" s="26">
        <v>1</v>
      </c>
      <c r="CH501" s="27">
        <v>6400</v>
      </c>
      <c r="CI501" s="27">
        <v>125000</v>
      </c>
      <c r="CJ501" s="148"/>
      <c r="CK501" s="148"/>
      <c r="CL501" s="163">
        <f t="shared" si="1244"/>
        <v>1.2764515106350767</v>
      </c>
      <c r="CM501" s="205">
        <f t="shared" si="1245"/>
        <v>65700</v>
      </c>
      <c r="CN501" s="27">
        <f t="shared" si="1194"/>
        <v>12483</v>
      </c>
      <c r="CO501" s="28">
        <f t="shared" si="1195"/>
        <v>78183</v>
      </c>
      <c r="CP501" s="26">
        <v>1</v>
      </c>
      <c r="CQ501" s="27">
        <v>6400</v>
      </c>
      <c r="CR501" s="27">
        <v>125000</v>
      </c>
      <c r="CS501" s="148"/>
      <c r="CT501" s="148"/>
      <c r="CU501" s="163">
        <f t="shared" si="1239"/>
        <v>1.2764515106350767</v>
      </c>
      <c r="CV501" s="205">
        <f t="shared" si="1196"/>
        <v>65700</v>
      </c>
      <c r="CW501" s="28">
        <f t="shared" si="1197"/>
        <v>12483</v>
      </c>
      <c r="CX501" s="29">
        <f t="shared" si="1198"/>
        <v>78183</v>
      </c>
      <c r="CY501" s="26">
        <v>1</v>
      </c>
      <c r="CZ501" s="27">
        <v>6400</v>
      </c>
      <c r="DA501" s="27">
        <v>125000</v>
      </c>
      <c r="DB501" s="133"/>
      <c r="DC501" s="133"/>
      <c r="DD501" s="163">
        <f t="shared" si="1240"/>
        <v>1.2764515106350767</v>
      </c>
      <c r="DE501" s="205">
        <f t="shared" si="1225"/>
        <v>65700</v>
      </c>
      <c r="DF501" s="27">
        <f t="shared" si="1226"/>
        <v>12483</v>
      </c>
      <c r="DG501" s="28">
        <f t="shared" si="1227"/>
        <v>78183</v>
      </c>
      <c r="DH501" s="26">
        <v>1</v>
      </c>
      <c r="DI501" s="28">
        <v>6400</v>
      </c>
      <c r="DJ501" s="28">
        <v>125000</v>
      </c>
      <c r="DK501" s="182"/>
      <c r="DL501" s="178">
        <f t="shared" si="1241"/>
        <v>1.2764515106350767</v>
      </c>
      <c r="DM501" s="208">
        <f t="shared" si="1228"/>
        <v>65700</v>
      </c>
      <c r="DN501" s="28">
        <f t="shared" si="1229"/>
        <v>12483</v>
      </c>
      <c r="DO501" s="30">
        <f t="shared" si="1230"/>
        <v>78183</v>
      </c>
    </row>
    <row r="502" spans="1:119" ht="20.25" customHeight="1" x14ac:dyDescent="0.25">
      <c r="A502" s="66" t="s">
        <v>922</v>
      </c>
      <c r="B502" s="67" t="s">
        <v>902</v>
      </c>
      <c r="C502" s="68" t="s">
        <v>923</v>
      </c>
      <c r="D502" s="26">
        <v>1</v>
      </c>
      <c r="E502" s="27">
        <v>10000</v>
      </c>
      <c r="F502" s="27">
        <v>130000</v>
      </c>
      <c r="G502" s="148"/>
      <c r="H502" s="148"/>
      <c r="I502" s="170">
        <f t="shared" si="1199"/>
        <v>1.2121830534626528</v>
      </c>
      <c r="J502" s="205">
        <f t="shared" si="1246"/>
        <v>70000</v>
      </c>
      <c r="K502" s="28">
        <f t="shared" si="1200"/>
        <v>13300</v>
      </c>
      <c r="L502" s="29">
        <f t="shared" si="1242"/>
        <v>83300</v>
      </c>
      <c r="M502" s="26">
        <v>1</v>
      </c>
      <c r="N502" s="27">
        <v>10000</v>
      </c>
      <c r="O502" s="27">
        <v>130000</v>
      </c>
      <c r="P502" s="148"/>
      <c r="Q502" s="148"/>
      <c r="R502" s="163">
        <f t="shared" si="1201"/>
        <v>1.2121830534626528</v>
      </c>
      <c r="S502" s="205">
        <f t="shared" si="1202"/>
        <v>70000</v>
      </c>
      <c r="T502" s="28">
        <f t="shared" si="1203"/>
        <v>13300</v>
      </c>
      <c r="U502" s="30">
        <f t="shared" si="1204"/>
        <v>83300</v>
      </c>
      <c r="V502" s="26">
        <v>1</v>
      </c>
      <c r="W502" s="27">
        <v>10000</v>
      </c>
      <c r="X502" s="27">
        <v>130000</v>
      </c>
      <c r="Y502" s="145"/>
      <c r="Z502" s="145"/>
      <c r="AA502" s="163">
        <f t="shared" si="1243"/>
        <v>1.2121830534626528</v>
      </c>
      <c r="AB502" s="205">
        <f t="shared" si="1205"/>
        <v>70000</v>
      </c>
      <c r="AC502" s="28">
        <f t="shared" si="1206"/>
        <v>13300</v>
      </c>
      <c r="AD502" s="29">
        <f t="shared" si="1207"/>
        <v>83300</v>
      </c>
      <c r="AE502" s="26">
        <v>1</v>
      </c>
      <c r="AF502" s="27">
        <v>10000</v>
      </c>
      <c r="AG502" s="27">
        <v>130000</v>
      </c>
      <c r="AH502" s="145"/>
      <c r="AI502" s="145"/>
      <c r="AJ502" s="163">
        <f t="shared" si="1233"/>
        <v>1.2121830534626528</v>
      </c>
      <c r="AK502" s="205">
        <f t="shared" si="1208"/>
        <v>70000</v>
      </c>
      <c r="AL502" s="28">
        <f t="shared" si="1209"/>
        <v>13300</v>
      </c>
      <c r="AM502" s="30">
        <f t="shared" si="1210"/>
        <v>83300</v>
      </c>
      <c r="AN502" s="26">
        <v>1</v>
      </c>
      <c r="AO502" s="27">
        <v>10000</v>
      </c>
      <c r="AP502" s="27">
        <v>130000</v>
      </c>
      <c r="AQ502" s="145"/>
      <c r="AR502" s="145"/>
      <c r="AS502" s="163">
        <f t="shared" si="1234"/>
        <v>1.2121830534626528</v>
      </c>
      <c r="AT502" s="196">
        <f t="shared" si="1247"/>
        <v>70000</v>
      </c>
      <c r="AU502" s="28">
        <f t="shared" si="1212"/>
        <v>13300</v>
      </c>
      <c r="AV502" s="30">
        <f t="shared" si="1213"/>
        <v>83300</v>
      </c>
      <c r="AW502" s="26">
        <v>1</v>
      </c>
      <c r="AX502" s="27">
        <v>10000</v>
      </c>
      <c r="AY502" s="27">
        <v>130000</v>
      </c>
      <c r="AZ502" s="145"/>
      <c r="BA502" s="145"/>
      <c r="BB502" s="163">
        <f t="shared" si="1235"/>
        <v>1.2121830534626528</v>
      </c>
      <c r="BC502" s="205">
        <f t="shared" si="1214"/>
        <v>70000</v>
      </c>
      <c r="BD502" s="27">
        <f t="shared" si="1215"/>
        <v>13300</v>
      </c>
      <c r="BE502" s="27">
        <f t="shared" si="1216"/>
        <v>83300</v>
      </c>
      <c r="BF502" s="26">
        <v>1</v>
      </c>
      <c r="BG502" s="27">
        <v>8000</v>
      </c>
      <c r="BH502" s="27">
        <v>130000</v>
      </c>
      <c r="BI502" s="145"/>
      <c r="BJ502" s="145"/>
      <c r="BK502" s="163">
        <f t="shared" si="1236"/>
        <v>1.2502467725327362</v>
      </c>
      <c r="BL502" s="205">
        <f t="shared" si="1231"/>
        <v>69000</v>
      </c>
      <c r="BM502" s="27">
        <f t="shared" si="1217"/>
        <v>13110</v>
      </c>
      <c r="BN502" s="28">
        <f t="shared" si="1218"/>
        <v>82110</v>
      </c>
      <c r="BO502" s="26">
        <v>1</v>
      </c>
      <c r="BP502" s="27">
        <v>8000</v>
      </c>
      <c r="BQ502" s="27">
        <v>130000</v>
      </c>
      <c r="BR502" s="175"/>
      <c r="BS502" s="175"/>
      <c r="BT502" s="163">
        <f t="shared" si="1237"/>
        <v>1.2502467725327362</v>
      </c>
      <c r="BU502" s="205">
        <f t="shared" si="1219"/>
        <v>69000</v>
      </c>
      <c r="BV502" s="28">
        <f t="shared" si="1220"/>
        <v>13110</v>
      </c>
      <c r="BW502" s="30">
        <f t="shared" si="1221"/>
        <v>82110</v>
      </c>
      <c r="BX502" s="26">
        <v>1</v>
      </c>
      <c r="BY502" s="28">
        <v>8000</v>
      </c>
      <c r="BZ502" s="28">
        <v>130000</v>
      </c>
      <c r="CA502" s="156"/>
      <c r="CB502" s="156"/>
      <c r="CC502" s="178">
        <f t="shared" si="1238"/>
        <v>1.2502467725327362</v>
      </c>
      <c r="CD502" s="205">
        <f t="shared" si="1222"/>
        <v>69000</v>
      </c>
      <c r="CE502" s="28">
        <f t="shared" si="1223"/>
        <v>13110</v>
      </c>
      <c r="CF502" s="29">
        <f t="shared" si="1224"/>
        <v>82110</v>
      </c>
      <c r="CG502" s="26">
        <v>1</v>
      </c>
      <c r="CH502" s="27">
        <v>6400</v>
      </c>
      <c r="CI502" s="27">
        <v>130000</v>
      </c>
      <c r="CJ502" s="148"/>
      <c r="CK502" s="148"/>
      <c r="CL502" s="163">
        <f t="shared" si="1244"/>
        <v>1.2815014392178485</v>
      </c>
      <c r="CM502" s="205">
        <f t="shared" si="1245"/>
        <v>68200</v>
      </c>
      <c r="CN502" s="27">
        <f t="shared" si="1194"/>
        <v>12958</v>
      </c>
      <c r="CO502" s="28">
        <f t="shared" si="1195"/>
        <v>81158</v>
      </c>
      <c r="CP502" s="26">
        <v>1</v>
      </c>
      <c r="CQ502" s="27">
        <v>6400</v>
      </c>
      <c r="CR502" s="27">
        <v>130000</v>
      </c>
      <c r="CS502" s="148"/>
      <c r="CT502" s="148"/>
      <c r="CU502" s="163">
        <f t="shared" si="1239"/>
        <v>1.2815014392178485</v>
      </c>
      <c r="CV502" s="205">
        <f t="shared" si="1196"/>
        <v>68200</v>
      </c>
      <c r="CW502" s="28">
        <f t="shared" si="1197"/>
        <v>12958</v>
      </c>
      <c r="CX502" s="29">
        <f t="shared" si="1198"/>
        <v>81158</v>
      </c>
      <c r="CY502" s="26">
        <v>1</v>
      </c>
      <c r="CZ502" s="27">
        <v>6400</v>
      </c>
      <c r="DA502" s="27">
        <v>130000</v>
      </c>
      <c r="DB502" s="133"/>
      <c r="DC502" s="133"/>
      <c r="DD502" s="163">
        <f t="shared" si="1240"/>
        <v>1.2815014392178485</v>
      </c>
      <c r="DE502" s="205">
        <f t="shared" si="1225"/>
        <v>68200</v>
      </c>
      <c r="DF502" s="27">
        <f t="shared" si="1226"/>
        <v>12958</v>
      </c>
      <c r="DG502" s="28">
        <f t="shared" si="1227"/>
        <v>81158</v>
      </c>
      <c r="DH502" s="26">
        <v>1</v>
      </c>
      <c r="DI502" s="28">
        <v>6400</v>
      </c>
      <c r="DJ502" s="28">
        <v>130000</v>
      </c>
      <c r="DK502" s="182"/>
      <c r="DL502" s="178">
        <f t="shared" si="1241"/>
        <v>1.2815014392178485</v>
      </c>
      <c r="DM502" s="208">
        <f t="shared" si="1228"/>
        <v>68200</v>
      </c>
      <c r="DN502" s="28">
        <f t="shared" si="1229"/>
        <v>12958</v>
      </c>
      <c r="DO502" s="30">
        <f t="shared" si="1230"/>
        <v>81158</v>
      </c>
    </row>
    <row r="503" spans="1:119" ht="20.25" customHeight="1" x14ac:dyDescent="0.25">
      <c r="A503" s="66" t="s">
        <v>924</v>
      </c>
      <c r="B503" s="67" t="s">
        <v>902</v>
      </c>
      <c r="C503" s="68" t="s">
        <v>925</v>
      </c>
      <c r="D503" s="26">
        <v>1</v>
      </c>
      <c r="E503" s="27">
        <v>10000</v>
      </c>
      <c r="F503" s="27">
        <v>135000</v>
      </c>
      <c r="G503" s="148"/>
      <c r="H503" s="148"/>
      <c r="I503" s="170">
        <f t="shared" si="1199"/>
        <v>1.2191496227354266</v>
      </c>
      <c r="J503" s="205">
        <f t="shared" si="1246"/>
        <v>72500</v>
      </c>
      <c r="K503" s="28">
        <f t="shared" si="1200"/>
        <v>13775</v>
      </c>
      <c r="L503" s="29">
        <f t="shared" si="1242"/>
        <v>86275</v>
      </c>
      <c r="M503" s="26">
        <v>1</v>
      </c>
      <c r="N503" s="27">
        <v>10000</v>
      </c>
      <c r="O503" s="27">
        <v>135000</v>
      </c>
      <c r="P503" s="148"/>
      <c r="Q503" s="148"/>
      <c r="R503" s="163">
        <f t="shared" si="1201"/>
        <v>1.2191496227354266</v>
      </c>
      <c r="S503" s="205">
        <f t="shared" si="1202"/>
        <v>72500</v>
      </c>
      <c r="T503" s="28">
        <f t="shared" si="1203"/>
        <v>13775</v>
      </c>
      <c r="U503" s="30">
        <f t="shared" si="1204"/>
        <v>86275</v>
      </c>
      <c r="V503" s="26">
        <v>1</v>
      </c>
      <c r="W503" s="27">
        <v>10000</v>
      </c>
      <c r="X503" s="27">
        <v>135000</v>
      </c>
      <c r="Y503" s="145"/>
      <c r="Z503" s="145"/>
      <c r="AA503" s="163">
        <f t="shared" si="1243"/>
        <v>1.2191496227354266</v>
      </c>
      <c r="AB503" s="205">
        <f t="shared" si="1205"/>
        <v>72500</v>
      </c>
      <c r="AC503" s="28">
        <f t="shared" si="1206"/>
        <v>13775</v>
      </c>
      <c r="AD503" s="29">
        <f t="shared" si="1207"/>
        <v>86275</v>
      </c>
      <c r="AE503" s="26">
        <v>1</v>
      </c>
      <c r="AF503" s="27">
        <v>10000</v>
      </c>
      <c r="AG503" s="27">
        <v>135000</v>
      </c>
      <c r="AH503" s="145"/>
      <c r="AI503" s="145"/>
      <c r="AJ503" s="163">
        <f t="shared" si="1233"/>
        <v>1.2191496227354266</v>
      </c>
      <c r="AK503" s="205">
        <f t="shared" si="1208"/>
        <v>72500</v>
      </c>
      <c r="AL503" s="28">
        <f t="shared" si="1209"/>
        <v>13775</v>
      </c>
      <c r="AM503" s="30">
        <f t="shared" si="1210"/>
        <v>86275</v>
      </c>
      <c r="AN503" s="26">
        <v>1</v>
      </c>
      <c r="AO503" s="27">
        <v>10000</v>
      </c>
      <c r="AP503" s="27">
        <v>135000</v>
      </c>
      <c r="AQ503" s="145"/>
      <c r="AR503" s="145"/>
      <c r="AS503" s="163">
        <f t="shared" si="1234"/>
        <v>1.2191496227354266</v>
      </c>
      <c r="AT503" s="196">
        <f t="shared" si="1247"/>
        <v>72500</v>
      </c>
      <c r="AU503" s="28">
        <f t="shared" si="1212"/>
        <v>13775</v>
      </c>
      <c r="AV503" s="30">
        <f t="shared" si="1213"/>
        <v>86275</v>
      </c>
      <c r="AW503" s="26">
        <v>1</v>
      </c>
      <c r="AX503" s="27">
        <v>10000</v>
      </c>
      <c r="AY503" s="27">
        <v>135000</v>
      </c>
      <c r="AZ503" s="145"/>
      <c r="BA503" s="145"/>
      <c r="BB503" s="163">
        <f t="shared" si="1235"/>
        <v>1.2191496227354266</v>
      </c>
      <c r="BC503" s="205">
        <f t="shared" si="1214"/>
        <v>72500</v>
      </c>
      <c r="BD503" s="27">
        <f t="shared" si="1215"/>
        <v>13775</v>
      </c>
      <c r="BE503" s="27">
        <f t="shared" si="1216"/>
        <v>86275</v>
      </c>
      <c r="BF503" s="26">
        <v>1</v>
      </c>
      <c r="BG503" s="27">
        <v>8000</v>
      </c>
      <c r="BH503" s="27">
        <v>135000</v>
      </c>
      <c r="BI503" s="145"/>
      <c r="BJ503" s="145"/>
      <c r="BK503" s="163">
        <f t="shared" si="1236"/>
        <v>1.2559798770726089</v>
      </c>
      <c r="BL503" s="205">
        <f t="shared" si="1231"/>
        <v>71500</v>
      </c>
      <c r="BM503" s="27">
        <f t="shared" si="1217"/>
        <v>13585</v>
      </c>
      <c r="BN503" s="28">
        <f t="shared" si="1218"/>
        <v>85085</v>
      </c>
      <c r="BO503" s="26">
        <v>1</v>
      </c>
      <c r="BP503" s="27">
        <v>8000</v>
      </c>
      <c r="BQ503" s="27">
        <v>135000</v>
      </c>
      <c r="BR503" s="175"/>
      <c r="BS503" s="175"/>
      <c r="BT503" s="163">
        <f t="shared" si="1237"/>
        <v>1.2559798770726089</v>
      </c>
      <c r="BU503" s="205">
        <f t="shared" si="1219"/>
        <v>71500</v>
      </c>
      <c r="BV503" s="28">
        <f t="shared" si="1220"/>
        <v>13585</v>
      </c>
      <c r="BW503" s="30">
        <f t="shared" si="1221"/>
        <v>85085</v>
      </c>
      <c r="BX503" s="26">
        <v>1</v>
      </c>
      <c r="BY503" s="28">
        <v>8000</v>
      </c>
      <c r="BZ503" s="28">
        <v>135000</v>
      </c>
      <c r="CA503" s="156"/>
      <c r="CB503" s="156"/>
      <c r="CC503" s="178">
        <f t="shared" si="1238"/>
        <v>1.2559798770726089</v>
      </c>
      <c r="CD503" s="205">
        <f t="shared" si="1222"/>
        <v>71500</v>
      </c>
      <c r="CE503" s="28">
        <f t="shared" si="1223"/>
        <v>13585</v>
      </c>
      <c r="CF503" s="29">
        <f t="shared" si="1224"/>
        <v>85085</v>
      </c>
      <c r="CG503" s="26">
        <v>1</v>
      </c>
      <c r="CH503" s="27">
        <v>6400</v>
      </c>
      <c r="CI503" s="27">
        <v>135000</v>
      </c>
      <c r="CJ503" s="148"/>
      <c r="CK503" s="148"/>
      <c r="CL503" s="163">
        <f t="shared" si="1244"/>
        <v>1.2861942299942011</v>
      </c>
      <c r="CM503" s="205">
        <f t="shared" si="1245"/>
        <v>70700</v>
      </c>
      <c r="CN503" s="27">
        <f t="shared" si="1194"/>
        <v>13433</v>
      </c>
      <c r="CO503" s="28">
        <f t="shared" si="1195"/>
        <v>84133</v>
      </c>
      <c r="CP503" s="26">
        <v>1</v>
      </c>
      <c r="CQ503" s="27">
        <v>6400</v>
      </c>
      <c r="CR503" s="27">
        <v>135000</v>
      </c>
      <c r="CS503" s="148"/>
      <c r="CT503" s="148"/>
      <c r="CU503" s="163">
        <f t="shared" si="1239"/>
        <v>1.2861942299942011</v>
      </c>
      <c r="CV503" s="205">
        <f t="shared" si="1196"/>
        <v>70700</v>
      </c>
      <c r="CW503" s="28">
        <f t="shared" si="1197"/>
        <v>13433</v>
      </c>
      <c r="CX503" s="29">
        <f t="shared" si="1198"/>
        <v>84133</v>
      </c>
      <c r="CY503" s="26">
        <v>1</v>
      </c>
      <c r="CZ503" s="27">
        <v>6400</v>
      </c>
      <c r="DA503" s="27">
        <v>135000</v>
      </c>
      <c r="DB503" s="133"/>
      <c r="DC503" s="133"/>
      <c r="DD503" s="163">
        <f t="shared" si="1240"/>
        <v>1.2861942299942011</v>
      </c>
      <c r="DE503" s="205">
        <f t="shared" si="1225"/>
        <v>70700</v>
      </c>
      <c r="DF503" s="27">
        <f t="shared" si="1226"/>
        <v>13433</v>
      </c>
      <c r="DG503" s="28">
        <f t="shared" si="1227"/>
        <v>84133</v>
      </c>
      <c r="DH503" s="26">
        <v>1</v>
      </c>
      <c r="DI503" s="28">
        <v>6400</v>
      </c>
      <c r="DJ503" s="28">
        <v>135000</v>
      </c>
      <c r="DK503" s="182"/>
      <c r="DL503" s="178">
        <f t="shared" si="1241"/>
        <v>1.2861942299942011</v>
      </c>
      <c r="DM503" s="208">
        <f t="shared" si="1228"/>
        <v>70700</v>
      </c>
      <c r="DN503" s="28">
        <f t="shared" si="1229"/>
        <v>13433</v>
      </c>
      <c r="DO503" s="30">
        <f t="shared" si="1230"/>
        <v>84133</v>
      </c>
    </row>
    <row r="504" spans="1:119" ht="21" customHeight="1" x14ac:dyDescent="0.25">
      <c r="A504" s="66" t="s">
        <v>926</v>
      </c>
      <c r="B504" s="67" t="s">
        <v>927</v>
      </c>
      <c r="C504" s="68" t="s">
        <v>928</v>
      </c>
      <c r="D504" s="26">
        <v>1</v>
      </c>
      <c r="E504" s="27">
        <v>10000</v>
      </c>
      <c r="F504" s="27">
        <v>140000</v>
      </c>
      <c r="G504" s="148"/>
      <c r="H504" s="148"/>
      <c r="I504" s="170">
        <f t="shared" si="1199"/>
        <v>1.2256517540566823</v>
      </c>
      <c r="J504" s="198">
        <f t="shared" ref="J504:J528" si="1248">+E504</f>
        <v>10000</v>
      </c>
      <c r="K504" s="28">
        <f t="shared" si="1200"/>
        <v>1900</v>
      </c>
      <c r="L504" s="29">
        <f t="shared" si="1242"/>
        <v>11900</v>
      </c>
      <c r="M504" s="26">
        <v>1</v>
      </c>
      <c r="N504" s="27">
        <v>10000</v>
      </c>
      <c r="O504" s="27">
        <v>140000</v>
      </c>
      <c r="P504" s="148"/>
      <c r="Q504" s="148"/>
      <c r="R504" s="163">
        <f t="shared" si="1201"/>
        <v>1.2256517540566823</v>
      </c>
      <c r="S504" s="198">
        <f>+N504</f>
        <v>10000</v>
      </c>
      <c r="T504" s="28">
        <f t="shared" si="1203"/>
        <v>1900</v>
      </c>
      <c r="U504" s="30">
        <f t="shared" si="1204"/>
        <v>11900</v>
      </c>
      <c r="V504" s="26">
        <v>1</v>
      </c>
      <c r="W504" s="27">
        <v>10000</v>
      </c>
      <c r="X504" s="27">
        <v>140000</v>
      </c>
      <c r="Y504" s="145"/>
      <c r="Z504" s="145"/>
      <c r="AA504" s="163">
        <f t="shared" si="1243"/>
        <v>1.2256517540566823</v>
      </c>
      <c r="AB504" s="198">
        <f>+W504</f>
        <v>10000</v>
      </c>
      <c r="AC504" s="28">
        <f t="shared" si="1206"/>
        <v>1900</v>
      </c>
      <c r="AD504" s="29">
        <f t="shared" si="1207"/>
        <v>11900</v>
      </c>
      <c r="AE504" s="26">
        <v>1</v>
      </c>
      <c r="AF504" s="27">
        <v>10000</v>
      </c>
      <c r="AG504" s="27">
        <v>140000</v>
      </c>
      <c r="AH504" s="145"/>
      <c r="AI504" s="145"/>
      <c r="AJ504" s="163">
        <f t="shared" si="1233"/>
        <v>1.2256517540566823</v>
      </c>
      <c r="AK504" s="198">
        <f>+AF504</f>
        <v>10000</v>
      </c>
      <c r="AL504" s="28">
        <f t="shared" si="1209"/>
        <v>1900</v>
      </c>
      <c r="AM504" s="30">
        <f t="shared" si="1210"/>
        <v>11900</v>
      </c>
      <c r="AN504" s="26">
        <v>1</v>
      </c>
      <c r="AO504" s="27">
        <v>10000</v>
      </c>
      <c r="AP504" s="27">
        <v>140000</v>
      </c>
      <c r="AQ504" s="145"/>
      <c r="AR504" s="145"/>
      <c r="AS504" s="163">
        <f t="shared" si="1234"/>
        <v>1.2256517540566823</v>
      </c>
      <c r="AT504" s="198">
        <f t="shared" ref="AT504:AT528" si="1249">+AO504</f>
        <v>10000</v>
      </c>
      <c r="AU504" s="28">
        <f t="shared" si="1212"/>
        <v>1900</v>
      </c>
      <c r="AV504" s="30">
        <f t="shared" si="1213"/>
        <v>11900</v>
      </c>
      <c r="AW504" s="26">
        <v>1</v>
      </c>
      <c r="AX504" s="27">
        <v>10000</v>
      </c>
      <c r="AY504" s="27">
        <v>140000</v>
      </c>
      <c r="AZ504" s="145"/>
      <c r="BA504" s="145"/>
      <c r="BB504" s="163">
        <f t="shared" si="1235"/>
        <v>1.2256517540566823</v>
      </c>
      <c r="BC504" s="198">
        <f>+AX504</f>
        <v>10000</v>
      </c>
      <c r="BD504" s="27">
        <f t="shared" si="1215"/>
        <v>1900</v>
      </c>
      <c r="BE504" s="27">
        <f t="shared" si="1216"/>
        <v>11900</v>
      </c>
      <c r="BF504" s="26">
        <v>1</v>
      </c>
      <c r="BG504" s="27">
        <v>8000</v>
      </c>
      <c r="BH504" s="27">
        <v>140000</v>
      </c>
      <c r="BI504" s="145"/>
      <c r="BJ504" s="145"/>
      <c r="BK504" s="163">
        <f t="shared" si="1236"/>
        <v>1.2613256096841119</v>
      </c>
      <c r="BL504" s="198">
        <f>+BG504</f>
        <v>8000</v>
      </c>
      <c r="BM504" s="27">
        <f t="shared" si="1217"/>
        <v>1520</v>
      </c>
      <c r="BN504" s="28">
        <f t="shared" si="1218"/>
        <v>9520</v>
      </c>
      <c r="BO504" s="26">
        <v>1</v>
      </c>
      <c r="BP504" s="27">
        <v>8000</v>
      </c>
      <c r="BQ504" s="27">
        <v>140000</v>
      </c>
      <c r="BR504" s="175"/>
      <c r="BS504" s="175"/>
      <c r="BT504" s="163">
        <f t="shared" si="1237"/>
        <v>1.2613256096841119</v>
      </c>
      <c r="BU504" s="198">
        <f>+BP504</f>
        <v>8000</v>
      </c>
      <c r="BV504" s="28">
        <f t="shared" si="1220"/>
        <v>1520</v>
      </c>
      <c r="BW504" s="30">
        <f t="shared" si="1221"/>
        <v>9520</v>
      </c>
      <c r="BX504" s="26">
        <v>1</v>
      </c>
      <c r="BY504" s="28">
        <v>8000</v>
      </c>
      <c r="BZ504" s="28">
        <v>140000</v>
      </c>
      <c r="CA504" s="156"/>
      <c r="CB504" s="156"/>
      <c r="CC504" s="178">
        <f t="shared" si="1238"/>
        <v>1.2613256096841119</v>
      </c>
      <c r="CD504" s="198">
        <f>+BY504</f>
        <v>8000</v>
      </c>
      <c r="CE504" s="28">
        <f t="shared" si="1223"/>
        <v>1520</v>
      </c>
      <c r="CF504" s="29">
        <f t="shared" si="1224"/>
        <v>9520</v>
      </c>
      <c r="CG504" s="26">
        <v>1</v>
      </c>
      <c r="CH504" s="27">
        <v>6400</v>
      </c>
      <c r="CI504" s="27">
        <v>140000</v>
      </c>
      <c r="CJ504" s="148"/>
      <c r="CK504" s="148"/>
      <c r="CL504" s="163">
        <f t="shared" ref="CL504:CL532" si="1250">+STDEVA(CH504:CI504)/AVERAGE(CH504:CI504)</f>
        <v>1.2905664749524965</v>
      </c>
      <c r="CM504" s="198">
        <f>+CH504</f>
        <v>6400</v>
      </c>
      <c r="CN504" s="27">
        <f t="shared" ref="CN504:CN532" si="1251">+CM504*19%</f>
        <v>1216</v>
      </c>
      <c r="CO504" s="28">
        <f t="shared" ref="CO504:CO532" si="1252">+CN504+CM504</f>
        <v>7616</v>
      </c>
      <c r="CP504" s="26">
        <v>1</v>
      </c>
      <c r="CQ504" s="27">
        <v>6400</v>
      </c>
      <c r="CR504" s="27">
        <v>140000</v>
      </c>
      <c r="CS504" s="148"/>
      <c r="CT504" s="148"/>
      <c r="CU504" s="163">
        <f t="shared" si="1239"/>
        <v>1.2905664749524965</v>
      </c>
      <c r="CV504" s="205">
        <f t="shared" ref="CV504:CV532" si="1253">+AVERAGE(CQ504:CS504)</f>
        <v>73200</v>
      </c>
      <c r="CW504" s="28">
        <f t="shared" ref="CW504:CW532" si="1254">+CV504*19%</f>
        <v>13908</v>
      </c>
      <c r="CX504" s="29">
        <f t="shared" ref="CX504:CX532" si="1255">+CW504+CV504</f>
        <v>87108</v>
      </c>
      <c r="CY504" s="26">
        <v>1</v>
      </c>
      <c r="CZ504" s="27">
        <v>6400</v>
      </c>
      <c r="DA504" s="27">
        <v>140000</v>
      </c>
      <c r="DB504" s="133"/>
      <c r="DC504" s="133"/>
      <c r="DD504" s="163">
        <f t="shared" si="1240"/>
        <v>1.2905664749524965</v>
      </c>
      <c r="DE504" s="198">
        <f>+CZ504</f>
        <v>6400</v>
      </c>
      <c r="DF504" s="27">
        <f t="shared" si="1226"/>
        <v>1216</v>
      </c>
      <c r="DG504" s="28">
        <f t="shared" si="1227"/>
        <v>7616</v>
      </c>
      <c r="DH504" s="26">
        <v>1</v>
      </c>
      <c r="DI504" s="28">
        <v>6400</v>
      </c>
      <c r="DJ504" s="28">
        <v>140000</v>
      </c>
      <c r="DK504" s="182"/>
      <c r="DL504" s="178">
        <f t="shared" si="1241"/>
        <v>1.2905664749524965</v>
      </c>
      <c r="DM504" s="209">
        <f>+DI505</f>
        <v>6400</v>
      </c>
      <c r="DN504" s="28">
        <f t="shared" si="1229"/>
        <v>1216</v>
      </c>
      <c r="DO504" s="30">
        <f t="shared" si="1230"/>
        <v>7616</v>
      </c>
    </row>
    <row r="505" spans="1:119" ht="21" customHeight="1" x14ac:dyDescent="0.25">
      <c r="A505" s="66" t="s">
        <v>929</v>
      </c>
      <c r="B505" s="67" t="s">
        <v>927</v>
      </c>
      <c r="C505" s="68" t="s">
        <v>930</v>
      </c>
      <c r="D505" s="26">
        <v>1</v>
      </c>
      <c r="E505" s="27">
        <v>10000</v>
      </c>
      <c r="F505" s="27">
        <v>145000</v>
      </c>
      <c r="G505" s="148"/>
      <c r="H505" s="148"/>
      <c r="I505" s="170">
        <f t="shared" ref="I505:I545" si="1256">+STDEVA(E505:F505)/AVERAGE(E505:F505)</f>
        <v>1.2317343930346312</v>
      </c>
      <c r="J505" s="198">
        <f t="shared" si="1248"/>
        <v>10000</v>
      </c>
      <c r="K505" s="28">
        <f t="shared" ref="K505:K538" si="1257">J505*19%</f>
        <v>1900</v>
      </c>
      <c r="L505" s="29">
        <f t="shared" si="1242"/>
        <v>11900</v>
      </c>
      <c r="M505" s="26">
        <v>1</v>
      </c>
      <c r="N505" s="27">
        <v>10000</v>
      </c>
      <c r="O505" s="27">
        <v>145000</v>
      </c>
      <c r="P505" s="148"/>
      <c r="Q505" s="148"/>
      <c r="R505" s="163">
        <f t="shared" ref="R505:R541" si="1258">+STDEVA(N505:O505)/AVERAGE(N505:O505)</f>
        <v>1.2317343930346312</v>
      </c>
      <c r="S505" s="198">
        <f t="shared" ref="S505:S528" si="1259">+N505</f>
        <v>10000</v>
      </c>
      <c r="T505" s="28">
        <f t="shared" ref="T505:T538" si="1260">+S505*19%</f>
        <v>1900</v>
      </c>
      <c r="U505" s="30">
        <f t="shared" ref="U505:U538" si="1261">+T505+S505</f>
        <v>11900</v>
      </c>
      <c r="V505" s="26">
        <v>1</v>
      </c>
      <c r="W505" s="27">
        <v>10000</v>
      </c>
      <c r="X505" s="27">
        <v>145000</v>
      </c>
      <c r="Y505" s="145"/>
      <c r="Z505" s="145"/>
      <c r="AA505" s="163">
        <f t="shared" si="1243"/>
        <v>1.2317343930346312</v>
      </c>
      <c r="AB505" s="198">
        <f t="shared" ref="AB505:AB528" si="1262">+W505</f>
        <v>10000</v>
      </c>
      <c r="AC505" s="28">
        <f t="shared" ref="AC505:AC541" si="1263">+AB505*19%</f>
        <v>1900</v>
      </c>
      <c r="AD505" s="29">
        <f t="shared" ref="AD505:AD538" si="1264">+AC505+AB505</f>
        <v>11900</v>
      </c>
      <c r="AE505" s="26">
        <v>1</v>
      </c>
      <c r="AF505" s="27">
        <v>10000</v>
      </c>
      <c r="AG505" s="27">
        <v>145000</v>
      </c>
      <c r="AH505" s="145"/>
      <c r="AI505" s="145"/>
      <c r="AJ505" s="163">
        <f t="shared" si="1233"/>
        <v>1.2317343930346312</v>
      </c>
      <c r="AK505" s="198">
        <f t="shared" ref="AK505:AK528" si="1265">+AF505</f>
        <v>10000</v>
      </c>
      <c r="AL505" s="28">
        <f t="shared" ref="AL505:AL532" si="1266">+AK505*19%</f>
        <v>1900</v>
      </c>
      <c r="AM505" s="30">
        <f t="shared" ref="AM505:AM532" si="1267">+AL505+AK505</f>
        <v>11900</v>
      </c>
      <c r="AN505" s="26">
        <v>1</v>
      </c>
      <c r="AO505" s="27">
        <v>10000</v>
      </c>
      <c r="AP505" s="27">
        <v>145000</v>
      </c>
      <c r="AQ505" s="145"/>
      <c r="AR505" s="145"/>
      <c r="AS505" s="163">
        <f t="shared" si="1234"/>
        <v>1.2317343930346312</v>
      </c>
      <c r="AT505" s="198">
        <f t="shared" si="1249"/>
        <v>10000</v>
      </c>
      <c r="AU505" s="28">
        <f t="shared" ref="AU505:AU532" si="1268">+AT505*19%</f>
        <v>1900</v>
      </c>
      <c r="AV505" s="30">
        <f t="shared" ref="AV505:AV532" si="1269">+AU505+AT505</f>
        <v>11900</v>
      </c>
      <c r="AW505" s="26">
        <v>1</v>
      </c>
      <c r="AX505" s="27">
        <v>10000</v>
      </c>
      <c r="AY505" s="27">
        <v>145000</v>
      </c>
      <c r="AZ505" s="145"/>
      <c r="BA505" s="145"/>
      <c r="BB505" s="163">
        <f t="shared" si="1235"/>
        <v>1.2317343930346312</v>
      </c>
      <c r="BC505" s="198">
        <f t="shared" ref="BC505:BC528" si="1270">+AX505</f>
        <v>10000</v>
      </c>
      <c r="BD505" s="27">
        <f t="shared" ref="BD505:BD532" si="1271">+BC505*19%</f>
        <v>1900</v>
      </c>
      <c r="BE505" s="27">
        <f t="shared" ref="BE505:BE532" si="1272">+BD505+BC505</f>
        <v>11900</v>
      </c>
      <c r="BF505" s="26">
        <v>1</v>
      </c>
      <c r="BG505" s="27">
        <v>8000</v>
      </c>
      <c r="BH505" s="27">
        <v>145000</v>
      </c>
      <c r="BI505" s="145"/>
      <c r="BJ505" s="145"/>
      <c r="BK505" s="163">
        <f t="shared" si="1236"/>
        <v>1.2663219480072812</v>
      </c>
      <c r="BL505" s="198">
        <f>+BG505</f>
        <v>8000</v>
      </c>
      <c r="BM505" s="27">
        <f t="shared" ref="BM505:BM532" si="1273">+BL505*19%</f>
        <v>1520</v>
      </c>
      <c r="BN505" s="28">
        <f t="shared" ref="BN505:BN532" si="1274">+BM505+BL505</f>
        <v>9520</v>
      </c>
      <c r="BO505" s="26">
        <v>1</v>
      </c>
      <c r="BP505" s="27">
        <v>8000</v>
      </c>
      <c r="BQ505" s="27">
        <v>145000</v>
      </c>
      <c r="BR505" s="175"/>
      <c r="BS505" s="175"/>
      <c r="BT505" s="163">
        <f t="shared" si="1237"/>
        <v>1.2663219480072812</v>
      </c>
      <c r="BU505" s="198">
        <f t="shared" ref="BU505:BU528" si="1275">+BP505</f>
        <v>8000</v>
      </c>
      <c r="BV505" s="28">
        <f t="shared" ref="BV505:BV532" si="1276">+BU505*19%</f>
        <v>1520</v>
      </c>
      <c r="BW505" s="30">
        <f t="shared" ref="BW505:BW532" si="1277">+BV505+BU505</f>
        <v>9520</v>
      </c>
      <c r="BX505" s="26">
        <v>1</v>
      </c>
      <c r="BY505" s="28">
        <v>8000</v>
      </c>
      <c r="BZ505" s="28">
        <v>145000</v>
      </c>
      <c r="CA505" s="156"/>
      <c r="CB505" s="156"/>
      <c r="CC505" s="178">
        <f t="shared" si="1238"/>
        <v>1.2663219480072812</v>
      </c>
      <c r="CD505" s="198">
        <f t="shared" ref="CD505:CD528" si="1278">+BY505</f>
        <v>8000</v>
      </c>
      <c r="CE505" s="28">
        <f t="shared" ref="CE505:CE532" si="1279">+CD505*19%</f>
        <v>1520</v>
      </c>
      <c r="CF505" s="29">
        <f t="shared" ref="CF505:CF532" si="1280">+CE505+CD505</f>
        <v>9520</v>
      </c>
      <c r="CG505" s="26">
        <v>1</v>
      </c>
      <c r="CH505" s="27">
        <v>6400</v>
      </c>
      <c r="CI505" s="27">
        <v>145000</v>
      </c>
      <c r="CJ505" s="148"/>
      <c r="CK505" s="148"/>
      <c r="CL505" s="163">
        <f t="shared" si="1250"/>
        <v>1.2946499322649339</v>
      </c>
      <c r="CM505" s="198">
        <f t="shared" ref="CM505:CM528" si="1281">+CH505</f>
        <v>6400</v>
      </c>
      <c r="CN505" s="27">
        <f t="shared" si="1251"/>
        <v>1216</v>
      </c>
      <c r="CO505" s="28">
        <f t="shared" si="1252"/>
        <v>7616</v>
      </c>
      <c r="CP505" s="26">
        <v>1</v>
      </c>
      <c r="CQ505" s="27">
        <v>6400</v>
      </c>
      <c r="CR505" s="27">
        <v>145000</v>
      </c>
      <c r="CS505" s="148"/>
      <c r="CT505" s="148"/>
      <c r="CU505" s="163">
        <f t="shared" si="1239"/>
        <v>1.2946499322649339</v>
      </c>
      <c r="CV505" s="198">
        <f>+CQ505</f>
        <v>6400</v>
      </c>
      <c r="CW505" s="28">
        <f t="shared" si="1254"/>
        <v>1216</v>
      </c>
      <c r="CX505" s="29">
        <f t="shared" si="1255"/>
        <v>7616</v>
      </c>
      <c r="CY505" s="26">
        <v>1</v>
      </c>
      <c r="CZ505" s="27">
        <v>6400</v>
      </c>
      <c r="DA505" s="27">
        <v>145000</v>
      </c>
      <c r="DB505" s="133"/>
      <c r="DC505" s="133"/>
      <c r="DD505" s="163">
        <f t="shared" si="1240"/>
        <v>1.2946499322649339</v>
      </c>
      <c r="DE505" s="198">
        <f t="shared" ref="DE505:DE528" si="1282">+CZ505</f>
        <v>6400</v>
      </c>
      <c r="DF505" s="27">
        <f t="shared" ref="DF505:DF532" si="1283">+DE505*19%</f>
        <v>1216</v>
      </c>
      <c r="DG505" s="28">
        <f t="shared" ref="DG505:DG532" si="1284">+DF505+DE505</f>
        <v>7616</v>
      </c>
      <c r="DH505" s="26">
        <v>1</v>
      </c>
      <c r="DI505" s="28">
        <v>6400</v>
      </c>
      <c r="DJ505" s="28">
        <v>145000</v>
      </c>
      <c r="DK505" s="182"/>
      <c r="DL505" s="178">
        <f t="shared" si="1241"/>
        <v>1.2946499322649339</v>
      </c>
      <c r="DM505" s="209">
        <f t="shared" ref="DM505:DM528" si="1285">+DI506</f>
        <v>6400</v>
      </c>
      <c r="DN505" s="28">
        <f t="shared" ref="DN505:DN532" si="1286">DM505*19%</f>
        <v>1216</v>
      </c>
      <c r="DO505" s="30">
        <f t="shared" ref="DO505:DO532" si="1287">+DM505+DN505</f>
        <v>7616</v>
      </c>
    </row>
    <row r="506" spans="1:119" ht="21" customHeight="1" x14ac:dyDescent="0.25">
      <c r="A506" s="66" t="s">
        <v>931</v>
      </c>
      <c r="B506" s="67" t="s">
        <v>927</v>
      </c>
      <c r="C506" s="68" t="s">
        <v>932</v>
      </c>
      <c r="D506" s="26">
        <v>1</v>
      </c>
      <c r="E506" s="27">
        <v>10000</v>
      </c>
      <c r="F506" s="27">
        <v>150000</v>
      </c>
      <c r="G506" s="148"/>
      <c r="H506" s="148"/>
      <c r="I506" s="170">
        <f t="shared" si="1256"/>
        <v>1.2374368670764582</v>
      </c>
      <c r="J506" s="198">
        <f t="shared" si="1248"/>
        <v>10000</v>
      </c>
      <c r="K506" s="28">
        <f t="shared" si="1257"/>
        <v>1900</v>
      </c>
      <c r="L506" s="29">
        <f t="shared" si="1242"/>
        <v>11900</v>
      </c>
      <c r="M506" s="26">
        <v>1</v>
      </c>
      <c r="N506" s="27">
        <v>10000</v>
      </c>
      <c r="O506" s="27">
        <v>150000</v>
      </c>
      <c r="P506" s="148"/>
      <c r="Q506" s="148"/>
      <c r="R506" s="163">
        <f t="shared" si="1258"/>
        <v>1.2374368670764582</v>
      </c>
      <c r="S506" s="198">
        <f t="shared" si="1259"/>
        <v>10000</v>
      </c>
      <c r="T506" s="28">
        <f t="shared" si="1260"/>
        <v>1900</v>
      </c>
      <c r="U506" s="30">
        <f t="shared" si="1261"/>
        <v>11900</v>
      </c>
      <c r="V506" s="26">
        <v>1</v>
      </c>
      <c r="W506" s="27">
        <v>10000</v>
      </c>
      <c r="X506" s="27">
        <v>150000</v>
      </c>
      <c r="Y506" s="145"/>
      <c r="Z506" s="145"/>
      <c r="AA506" s="163">
        <f t="shared" si="1243"/>
        <v>1.2374368670764582</v>
      </c>
      <c r="AB506" s="198">
        <f t="shared" si="1262"/>
        <v>10000</v>
      </c>
      <c r="AC506" s="28">
        <f t="shared" si="1263"/>
        <v>1900</v>
      </c>
      <c r="AD506" s="29">
        <f t="shared" si="1264"/>
        <v>11900</v>
      </c>
      <c r="AE506" s="26">
        <v>1</v>
      </c>
      <c r="AF506" s="27">
        <v>10000</v>
      </c>
      <c r="AG506" s="27">
        <v>150000</v>
      </c>
      <c r="AH506" s="145"/>
      <c r="AI506" s="145"/>
      <c r="AJ506" s="163">
        <f t="shared" si="1233"/>
        <v>1.2374368670764582</v>
      </c>
      <c r="AK506" s="198">
        <f t="shared" si="1265"/>
        <v>10000</v>
      </c>
      <c r="AL506" s="28">
        <f t="shared" si="1266"/>
        <v>1900</v>
      </c>
      <c r="AM506" s="30">
        <f t="shared" si="1267"/>
        <v>11900</v>
      </c>
      <c r="AN506" s="26">
        <v>1</v>
      </c>
      <c r="AO506" s="27">
        <v>10000</v>
      </c>
      <c r="AP506" s="27">
        <v>150000</v>
      </c>
      <c r="AQ506" s="145"/>
      <c r="AR506" s="145"/>
      <c r="AS506" s="163">
        <f t="shared" si="1234"/>
        <v>1.2374368670764582</v>
      </c>
      <c r="AT506" s="198">
        <f t="shared" si="1249"/>
        <v>10000</v>
      </c>
      <c r="AU506" s="28">
        <f t="shared" si="1268"/>
        <v>1900</v>
      </c>
      <c r="AV506" s="30">
        <f t="shared" si="1269"/>
        <v>11900</v>
      </c>
      <c r="AW506" s="26">
        <v>1</v>
      </c>
      <c r="AX506" s="27">
        <v>10000</v>
      </c>
      <c r="AY506" s="27">
        <v>150000</v>
      </c>
      <c r="AZ506" s="145"/>
      <c r="BA506" s="145"/>
      <c r="BB506" s="163">
        <f t="shared" si="1235"/>
        <v>1.2374368670764582</v>
      </c>
      <c r="BC506" s="198">
        <f t="shared" si="1270"/>
        <v>10000</v>
      </c>
      <c r="BD506" s="27">
        <f t="shared" si="1271"/>
        <v>1900</v>
      </c>
      <c r="BE506" s="27">
        <f t="shared" si="1272"/>
        <v>11900</v>
      </c>
      <c r="BF506" s="26">
        <v>1</v>
      </c>
      <c r="BG506" s="27">
        <v>8000</v>
      </c>
      <c r="BH506" s="27">
        <v>150000</v>
      </c>
      <c r="BI506" s="145"/>
      <c r="BJ506" s="145"/>
      <c r="BK506" s="163">
        <f t="shared" si="1236"/>
        <v>1.2710020623859462</v>
      </c>
      <c r="BL506" s="198">
        <f t="shared" ref="BL506:BL528" si="1288">+BG506</f>
        <v>8000</v>
      </c>
      <c r="BM506" s="27">
        <f t="shared" si="1273"/>
        <v>1520</v>
      </c>
      <c r="BN506" s="28">
        <f t="shared" si="1274"/>
        <v>9520</v>
      </c>
      <c r="BO506" s="26">
        <v>1</v>
      </c>
      <c r="BP506" s="27">
        <v>8000</v>
      </c>
      <c r="BQ506" s="27">
        <v>150000</v>
      </c>
      <c r="BR506" s="175"/>
      <c r="BS506" s="175"/>
      <c r="BT506" s="163">
        <f t="shared" si="1237"/>
        <v>1.2710020623859462</v>
      </c>
      <c r="BU506" s="198">
        <f t="shared" si="1275"/>
        <v>8000</v>
      </c>
      <c r="BV506" s="28">
        <f t="shared" si="1276"/>
        <v>1520</v>
      </c>
      <c r="BW506" s="30">
        <f t="shared" si="1277"/>
        <v>9520</v>
      </c>
      <c r="BX506" s="26">
        <v>1</v>
      </c>
      <c r="BY506" s="28">
        <v>8000</v>
      </c>
      <c r="BZ506" s="28">
        <v>150000</v>
      </c>
      <c r="CA506" s="156"/>
      <c r="CB506" s="156"/>
      <c r="CC506" s="178">
        <f t="shared" si="1238"/>
        <v>1.2710020623859462</v>
      </c>
      <c r="CD506" s="198">
        <f t="shared" si="1278"/>
        <v>8000</v>
      </c>
      <c r="CE506" s="28">
        <f t="shared" si="1279"/>
        <v>1520</v>
      </c>
      <c r="CF506" s="29">
        <f t="shared" si="1280"/>
        <v>9520</v>
      </c>
      <c r="CG506" s="26">
        <v>1</v>
      </c>
      <c r="CH506" s="27">
        <v>6400</v>
      </c>
      <c r="CI506" s="27">
        <v>150000</v>
      </c>
      <c r="CJ506" s="148"/>
      <c r="CK506" s="148"/>
      <c r="CL506" s="163">
        <f t="shared" si="1250"/>
        <v>1.2984722989563713</v>
      </c>
      <c r="CM506" s="198">
        <f t="shared" si="1281"/>
        <v>6400</v>
      </c>
      <c r="CN506" s="27">
        <f t="shared" si="1251"/>
        <v>1216</v>
      </c>
      <c r="CO506" s="28">
        <f t="shared" si="1252"/>
        <v>7616</v>
      </c>
      <c r="CP506" s="26">
        <v>1</v>
      </c>
      <c r="CQ506" s="27">
        <v>6400</v>
      </c>
      <c r="CR506" s="27">
        <v>150000</v>
      </c>
      <c r="CS506" s="148"/>
      <c r="CT506" s="148"/>
      <c r="CU506" s="163">
        <f t="shared" si="1239"/>
        <v>1.2984722989563713</v>
      </c>
      <c r="CV506" s="198">
        <f t="shared" ref="CV506:CV528" si="1289">+CQ506</f>
        <v>6400</v>
      </c>
      <c r="CW506" s="28">
        <f t="shared" si="1254"/>
        <v>1216</v>
      </c>
      <c r="CX506" s="29">
        <f t="shared" si="1255"/>
        <v>7616</v>
      </c>
      <c r="CY506" s="26">
        <v>1</v>
      </c>
      <c r="CZ506" s="27">
        <v>6400</v>
      </c>
      <c r="DA506" s="27">
        <v>150000</v>
      </c>
      <c r="DB506" s="133"/>
      <c r="DC506" s="133"/>
      <c r="DD506" s="163">
        <f t="shared" si="1240"/>
        <v>1.2984722989563713</v>
      </c>
      <c r="DE506" s="198">
        <f t="shared" si="1282"/>
        <v>6400</v>
      </c>
      <c r="DF506" s="27">
        <f t="shared" si="1283"/>
        <v>1216</v>
      </c>
      <c r="DG506" s="28">
        <f t="shared" si="1284"/>
        <v>7616</v>
      </c>
      <c r="DH506" s="26">
        <v>1</v>
      </c>
      <c r="DI506" s="28">
        <v>6400</v>
      </c>
      <c r="DJ506" s="28">
        <v>150000</v>
      </c>
      <c r="DK506" s="182"/>
      <c r="DL506" s="178">
        <f t="shared" si="1241"/>
        <v>1.2984722989563713</v>
      </c>
      <c r="DM506" s="209">
        <f t="shared" si="1285"/>
        <v>6400</v>
      </c>
      <c r="DN506" s="28">
        <f t="shared" si="1286"/>
        <v>1216</v>
      </c>
      <c r="DO506" s="30">
        <f t="shared" si="1287"/>
        <v>7616</v>
      </c>
    </row>
    <row r="507" spans="1:119" ht="21" customHeight="1" x14ac:dyDescent="0.25">
      <c r="A507" s="66" t="s">
        <v>933</v>
      </c>
      <c r="B507" s="67" t="s">
        <v>927</v>
      </c>
      <c r="C507" s="68" t="s">
        <v>934</v>
      </c>
      <c r="D507" s="26">
        <v>1</v>
      </c>
      <c r="E507" s="27">
        <v>10000</v>
      </c>
      <c r="F507" s="27">
        <v>155000</v>
      </c>
      <c r="G507" s="148"/>
      <c r="H507" s="148"/>
      <c r="I507" s="170">
        <f t="shared" si="1256"/>
        <v>1.2427937366309016</v>
      </c>
      <c r="J507" s="198">
        <f t="shared" si="1248"/>
        <v>10000</v>
      </c>
      <c r="K507" s="28">
        <f t="shared" si="1257"/>
        <v>1900</v>
      </c>
      <c r="L507" s="29">
        <f t="shared" si="1242"/>
        <v>11900</v>
      </c>
      <c r="M507" s="26">
        <v>1</v>
      </c>
      <c r="N507" s="27">
        <v>10000</v>
      </c>
      <c r="O507" s="27">
        <v>155000</v>
      </c>
      <c r="P507" s="148"/>
      <c r="Q507" s="148"/>
      <c r="R507" s="163">
        <f t="shared" si="1258"/>
        <v>1.2427937366309016</v>
      </c>
      <c r="S507" s="198">
        <f t="shared" si="1259"/>
        <v>10000</v>
      </c>
      <c r="T507" s="28">
        <f t="shared" si="1260"/>
        <v>1900</v>
      </c>
      <c r="U507" s="30">
        <f t="shared" si="1261"/>
        <v>11900</v>
      </c>
      <c r="V507" s="26">
        <v>1</v>
      </c>
      <c r="W507" s="27">
        <v>10000</v>
      </c>
      <c r="X507" s="27">
        <v>155000</v>
      </c>
      <c r="Y507" s="145"/>
      <c r="Z507" s="145"/>
      <c r="AA507" s="163">
        <f t="shared" si="1243"/>
        <v>1.2427937366309016</v>
      </c>
      <c r="AB507" s="198">
        <f t="shared" si="1262"/>
        <v>10000</v>
      </c>
      <c r="AC507" s="28">
        <f t="shared" si="1263"/>
        <v>1900</v>
      </c>
      <c r="AD507" s="29">
        <f t="shared" si="1264"/>
        <v>11900</v>
      </c>
      <c r="AE507" s="26">
        <v>1</v>
      </c>
      <c r="AF507" s="27">
        <v>10000</v>
      </c>
      <c r="AG507" s="27">
        <v>155000</v>
      </c>
      <c r="AH507" s="145"/>
      <c r="AI507" s="145"/>
      <c r="AJ507" s="163">
        <f t="shared" si="1233"/>
        <v>1.2427937366309016</v>
      </c>
      <c r="AK507" s="198">
        <f t="shared" si="1265"/>
        <v>10000</v>
      </c>
      <c r="AL507" s="28">
        <f t="shared" si="1266"/>
        <v>1900</v>
      </c>
      <c r="AM507" s="30">
        <f t="shared" si="1267"/>
        <v>11900</v>
      </c>
      <c r="AN507" s="26">
        <v>1</v>
      </c>
      <c r="AO507" s="27">
        <v>10000</v>
      </c>
      <c r="AP507" s="27">
        <v>155000</v>
      </c>
      <c r="AQ507" s="145"/>
      <c r="AR507" s="145"/>
      <c r="AS507" s="163">
        <f t="shared" si="1234"/>
        <v>1.2427937366309016</v>
      </c>
      <c r="AT507" s="198">
        <f t="shared" si="1249"/>
        <v>10000</v>
      </c>
      <c r="AU507" s="28">
        <f t="shared" si="1268"/>
        <v>1900</v>
      </c>
      <c r="AV507" s="30">
        <f t="shared" si="1269"/>
        <v>11900</v>
      </c>
      <c r="AW507" s="26">
        <v>1</v>
      </c>
      <c r="AX507" s="27">
        <v>10000</v>
      </c>
      <c r="AY507" s="27">
        <v>155000</v>
      </c>
      <c r="AZ507" s="145"/>
      <c r="BA507" s="145"/>
      <c r="BB507" s="163">
        <f t="shared" si="1235"/>
        <v>1.2427937366309016</v>
      </c>
      <c r="BC507" s="198">
        <f t="shared" si="1270"/>
        <v>10000</v>
      </c>
      <c r="BD507" s="27">
        <f t="shared" si="1271"/>
        <v>1900</v>
      </c>
      <c r="BE507" s="27">
        <f t="shared" si="1272"/>
        <v>11900</v>
      </c>
      <c r="BF507" s="26">
        <v>1</v>
      </c>
      <c r="BG507" s="27">
        <v>8000</v>
      </c>
      <c r="BH507" s="27">
        <v>155000</v>
      </c>
      <c r="BI507" s="145"/>
      <c r="BJ507" s="145"/>
      <c r="BK507" s="163">
        <f t="shared" si="1236"/>
        <v>1.275395053183098</v>
      </c>
      <c r="BL507" s="198">
        <f t="shared" si="1288"/>
        <v>8000</v>
      </c>
      <c r="BM507" s="27">
        <f t="shared" si="1273"/>
        <v>1520</v>
      </c>
      <c r="BN507" s="28">
        <f t="shared" si="1274"/>
        <v>9520</v>
      </c>
      <c r="BO507" s="26">
        <v>1</v>
      </c>
      <c r="BP507" s="27">
        <v>8000</v>
      </c>
      <c r="BQ507" s="27">
        <v>155000</v>
      </c>
      <c r="BR507" s="175"/>
      <c r="BS507" s="175"/>
      <c r="BT507" s="163">
        <f t="shared" si="1237"/>
        <v>1.275395053183098</v>
      </c>
      <c r="BU507" s="198">
        <f t="shared" si="1275"/>
        <v>8000</v>
      </c>
      <c r="BV507" s="28">
        <f t="shared" si="1276"/>
        <v>1520</v>
      </c>
      <c r="BW507" s="30">
        <f t="shared" si="1277"/>
        <v>9520</v>
      </c>
      <c r="BX507" s="26">
        <v>1</v>
      </c>
      <c r="BY507" s="28">
        <v>8000</v>
      </c>
      <c r="BZ507" s="28">
        <v>155000</v>
      </c>
      <c r="CA507" s="156"/>
      <c r="CB507" s="156"/>
      <c r="CC507" s="178">
        <f t="shared" si="1238"/>
        <v>1.275395053183098</v>
      </c>
      <c r="CD507" s="198">
        <f t="shared" si="1278"/>
        <v>8000</v>
      </c>
      <c r="CE507" s="28">
        <f t="shared" si="1279"/>
        <v>1520</v>
      </c>
      <c r="CF507" s="29">
        <f t="shared" si="1280"/>
        <v>9520</v>
      </c>
      <c r="CG507" s="26">
        <v>1</v>
      </c>
      <c r="CH507" s="27">
        <v>6400</v>
      </c>
      <c r="CI507" s="27">
        <v>155000</v>
      </c>
      <c r="CJ507" s="148"/>
      <c r="CK507" s="148"/>
      <c r="CL507" s="163">
        <f t="shared" si="1250"/>
        <v>1.3020578399544109</v>
      </c>
      <c r="CM507" s="198">
        <f t="shared" si="1281"/>
        <v>6400</v>
      </c>
      <c r="CN507" s="27">
        <f t="shared" si="1251"/>
        <v>1216</v>
      </c>
      <c r="CO507" s="28">
        <f t="shared" si="1252"/>
        <v>7616</v>
      </c>
      <c r="CP507" s="26">
        <v>1</v>
      </c>
      <c r="CQ507" s="27">
        <v>6400</v>
      </c>
      <c r="CR507" s="27">
        <v>155000</v>
      </c>
      <c r="CS507" s="148"/>
      <c r="CT507" s="148"/>
      <c r="CU507" s="163">
        <f t="shared" si="1239"/>
        <v>1.3020578399544109</v>
      </c>
      <c r="CV507" s="198">
        <f t="shared" si="1289"/>
        <v>6400</v>
      </c>
      <c r="CW507" s="28">
        <f t="shared" si="1254"/>
        <v>1216</v>
      </c>
      <c r="CX507" s="29">
        <f t="shared" si="1255"/>
        <v>7616</v>
      </c>
      <c r="CY507" s="26">
        <v>1</v>
      </c>
      <c r="CZ507" s="27">
        <v>6400</v>
      </c>
      <c r="DA507" s="27">
        <v>155000</v>
      </c>
      <c r="DB507" s="133"/>
      <c r="DC507" s="133"/>
      <c r="DD507" s="163">
        <f t="shared" si="1240"/>
        <v>1.3020578399544109</v>
      </c>
      <c r="DE507" s="198">
        <f t="shared" si="1282"/>
        <v>6400</v>
      </c>
      <c r="DF507" s="27">
        <f t="shared" si="1283"/>
        <v>1216</v>
      </c>
      <c r="DG507" s="28">
        <f t="shared" si="1284"/>
        <v>7616</v>
      </c>
      <c r="DH507" s="26">
        <v>1</v>
      </c>
      <c r="DI507" s="28">
        <v>6400</v>
      </c>
      <c r="DJ507" s="28">
        <v>155000</v>
      </c>
      <c r="DK507" s="182"/>
      <c r="DL507" s="178">
        <f t="shared" si="1241"/>
        <v>1.3020578399544109</v>
      </c>
      <c r="DM507" s="209">
        <f t="shared" si="1285"/>
        <v>6400</v>
      </c>
      <c r="DN507" s="28">
        <f t="shared" si="1286"/>
        <v>1216</v>
      </c>
      <c r="DO507" s="30">
        <f t="shared" si="1287"/>
        <v>7616</v>
      </c>
    </row>
    <row r="508" spans="1:119" ht="21" customHeight="1" x14ac:dyDescent="0.25">
      <c r="A508" s="66" t="s">
        <v>935</v>
      </c>
      <c r="B508" s="67" t="s">
        <v>927</v>
      </c>
      <c r="C508" s="68" t="s">
        <v>936</v>
      </c>
      <c r="D508" s="26">
        <v>1</v>
      </c>
      <c r="E508" s="27">
        <v>10000</v>
      </c>
      <c r="F508" s="27">
        <v>160000</v>
      </c>
      <c r="G508" s="148"/>
      <c r="H508" s="148"/>
      <c r="I508" s="170">
        <f t="shared" si="1256"/>
        <v>1.2478354962115543</v>
      </c>
      <c r="J508" s="198">
        <f t="shared" si="1248"/>
        <v>10000</v>
      </c>
      <c r="K508" s="28">
        <f t="shared" si="1257"/>
        <v>1900</v>
      </c>
      <c r="L508" s="29">
        <f t="shared" si="1242"/>
        <v>11900</v>
      </c>
      <c r="M508" s="26">
        <v>1</v>
      </c>
      <c r="N508" s="27">
        <v>10000</v>
      </c>
      <c r="O508" s="27">
        <v>160000</v>
      </c>
      <c r="P508" s="148"/>
      <c r="Q508" s="148"/>
      <c r="R508" s="163">
        <f t="shared" si="1258"/>
        <v>1.2478354962115543</v>
      </c>
      <c r="S508" s="198">
        <f t="shared" si="1259"/>
        <v>10000</v>
      </c>
      <c r="T508" s="28">
        <f t="shared" si="1260"/>
        <v>1900</v>
      </c>
      <c r="U508" s="30">
        <f t="shared" si="1261"/>
        <v>11900</v>
      </c>
      <c r="V508" s="26">
        <v>1</v>
      </c>
      <c r="W508" s="27">
        <v>10000</v>
      </c>
      <c r="X508" s="27">
        <v>160000</v>
      </c>
      <c r="Y508" s="145"/>
      <c r="Z508" s="145"/>
      <c r="AA508" s="163">
        <f t="shared" si="1243"/>
        <v>1.2478354962115543</v>
      </c>
      <c r="AB508" s="198">
        <f t="shared" si="1262"/>
        <v>10000</v>
      </c>
      <c r="AC508" s="28">
        <f t="shared" si="1263"/>
        <v>1900</v>
      </c>
      <c r="AD508" s="29">
        <f t="shared" si="1264"/>
        <v>11900</v>
      </c>
      <c r="AE508" s="26">
        <v>1</v>
      </c>
      <c r="AF508" s="27">
        <v>10000</v>
      </c>
      <c r="AG508" s="27">
        <v>160000</v>
      </c>
      <c r="AH508" s="145"/>
      <c r="AI508" s="145"/>
      <c r="AJ508" s="163">
        <f t="shared" si="1233"/>
        <v>1.2478354962115543</v>
      </c>
      <c r="AK508" s="198">
        <f t="shared" si="1265"/>
        <v>10000</v>
      </c>
      <c r="AL508" s="28">
        <f t="shared" si="1266"/>
        <v>1900</v>
      </c>
      <c r="AM508" s="30">
        <f t="shared" si="1267"/>
        <v>11900</v>
      </c>
      <c r="AN508" s="26">
        <v>1</v>
      </c>
      <c r="AO508" s="27">
        <v>10000</v>
      </c>
      <c r="AP508" s="27">
        <v>160000</v>
      </c>
      <c r="AQ508" s="145"/>
      <c r="AR508" s="145"/>
      <c r="AS508" s="163">
        <f t="shared" si="1234"/>
        <v>1.2478354962115543</v>
      </c>
      <c r="AT508" s="198">
        <f t="shared" si="1249"/>
        <v>10000</v>
      </c>
      <c r="AU508" s="28">
        <f t="shared" si="1268"/>
        <v>1900</v>
      </c>
      <c r="AV508" s="30">
        <f t="shared" si="1269"/>
        <v>11900</v>
      </c>
      <c r="AW508" s="26">
        <v>1</v>
      </c>
      <c r="AX508" s="27">
        <v>10000</v>
      </c>
      <c r="AY508" s="27">
        <v>160000</v>
      </c>
      <c r="AZ508" s="145"/>
      <c r="BA508" s="145"/>
      <c r="BB508" s="163">
        <f t="shared" si="1235"/>
        <v>1.2478354962115543</v>
      </c>
      <c r="BC508" s="198">
        <f t="shared" si="1270"/>
        <v>10000</v>
      </c>
      <c r="BD508" s="27">
        <f t="shared" si="1271"/>
        <v>1900</v>
      </c>
      <c r="BE508" s="27">
        <f t="shared" si="1272"/>
        <v>11900</v>
      </c>
      <c r="BF508" s="26">
        <v>1</v>
      </c>
      <c r="BG508" s="27">
        <v>8000</v>
      </c>
      <c r="BH508" s="27">
        <v>160000</v>
      </c>
      <c r="BI508" s="145"/>
      <c r="BJ508" s="145"/>
      <c r="BK508" s="163">
        <f t="shared" si="1236"/>
        <v>1.2795265564328002</v>
      </c>
      <c r="BL508" s="198">
        <f t="shared" si="1288"/>
        <v>8000</v>
      </c>
      <c r="BM508" s="27">
        <f t="shared" si="1273"/>
        <v>1520</v>
      </c>
      <c r="BN508" s="28">
        <f t="shared" si="1274"/>
        <v>9520</v>
      </c>
      <c r="BO508" s="26">
        <v>1</v>
      </c>
      <c r="BP508" s="27">
        <v>8000</v>
      </c>
      <c r="BQ508" s="27">
        <v>160000</v>
      </c>
      <c r="BR508" s="175"/>
      <c r="BS508" s="175"/>
      <c r="BT508" s="163">
        <f t="shared" si="1237"/>
        <v>1.2795265564328002</v>
      </c>
      <c r="BU508" s="198">
        <f t="shared" si="1275"/>
        <v>8000</v>
      </c>
      <c r="BV508" s="28">
        <f t="shared" si="1276"/>
        <v>1520</v>
      </c>
      <c r="BW508" s="30">
        <f t="shared" si="1277"/>
        <v>9520</v>
      </c>
      <c r="BX508" s="26">
        <v>1</v>
      </c>
      <c r="BY508" s="28">
        <v>8000</v>
      </c>
      <c r="BZ508" s="28">
        <v>160000</v>
      </c>
      <c r="CA508" s="156"/>
      <c r="CB508" s="156"/>
      <c r="CC508" s="178">
        <f t="shared" si="1238"/>
        <v>1.2795265564328002</v>
      </c>
      <c r="CD508" s="198">
        <f t="shared" si="1278"/>
        <v>8000</v>
      </c>
      <c r="CE508" s="28">
        <f t="shared" si="1279"/>
        <v>1520</v>
      </c>
      <c r="CF508" s="29">
        <f t="shared" si="1280"/>
        <v>9520</v>
      </c>
      <c r="CG508" s="26">
        <v>1</v>
      </c>
      <c r="CH508" s="27">
        <v>6400</v>
      </c>
      <c r="CI508" s="27">
        <v>160000</v>
      </c>
      <c r="CJ508" s="148"/>
      <c r="CK508" s="148"/>
      <c r="CL508" s="163">
        <f t="shared" si="1250"/>
        <v>1.3054279037290109</v>
      </c>
      <c r="CM508" s="198">
        <f t="shared" si="1281"/>
        <v>6400</v>
      </c>
      <c r="CN508" s="27">
        <f t="shared" si="1251"/>
        <v>1216</v>
      </c>
      <c r="CO508" s="28">
        <f t="shared" si="1252"/>
        <v>7616</v>
      </c>
      <c r="CP508" s="26">
        <v>1</v>
      </c>
      <c r="CQ508" s="27">
        <v>6400</v>
      </c>
      <c r="CR508" s="27">
        <v>160000</v>
      </c>
      <c r="CS508" s="148"/>
      <c r="CT508" s="148"/>
      <c r="CU508" s="163">
        <f t="shared" si="1239"/>
        <v>1.3054279037290109</v>
      </c>
      <c r="CV508" s="198">
        <f t="shared" si="1289"/>
        <v>6400</v>
      </c>
      <c r="CW508" s="28">
        <f t="shared" si="1254"/>
        <v>1216</v>
      </c>
      <c r="CX508" s="29">
        <f t="shared" si="1255"/>
        <v>7616</v>
      </c>
      <c r="CY508" s="26">
        <v>1</v>
      </c>
      <c r="CZ508" s="27">
        <v>6400</v>
      </c>
      <c r="DA508" s="27">
        <v>160000</v>
      </c>
      <c r="DB508" s="133"/>
      <c r="DC508" s="133"/>
      <c r="DD508" s="163">
        <f t="shared" si="1240"/>
        <v>1.3054279037290109</v>
      </c>
      <c r="DE508" s="198">
        <f t="shared" si="1282"/>
        <v>6400</v>
      </c>
      <c r="DF508" s="27">
        <f t="shared" si="1283"/>
        <v>1216</v>
      </c>
      <c r="DG508" s="28">
        <f t="shared" si="1284"/>
        <v>7616</v>
      </c>
      <c r="DH508" s="26">
        <v>1</v>
      </c>
      <c r="DI508" s="28">
        <v>6400</v>
      </c>
      <c r="DJ508" s="28">
        <v>160000</v>
      </c>
      <c r="DK508" s="182"/>
      <c r="DL508" s="178">
        <f t="shared" si="1241"/>
        <v>1.3054279037290109</v>
      </c>
      <c r="DM508" s="209">
        <f t="shared" si="1285"/>
        <v>6400</v>
      </c>
      <c r="DN508" s="28">
        <f t="shared" si="1286"/>
        <v>1216</v>
      </c>
      <c r="DO508" s="30">
        <f t="shared" si="1287"/>
        <v>7616</v>
      </c>
    </row>
    <row r="509" spans="1:119" ht="21" customHeight="1" x14ac:dyDescent="0.25">
      <c r="A509" s="66" t="s">
        <v>937</v>
      </c>
      <c r="B509" s="67" t="s">
        <v>927</v>
      </c>
      <c r="C509" s="68" t="s">
        <v>938</v>
      </c>
      <c r="D509" s="26">
        <v>1</v>
      </c>
      <c r="E509" s="27">
        <v>10000</v>
      </c>
      <c r="F509" s="27">
        <v>165000</v>
      </c>
      <c r="G509" s="148"/>
      <c r="H509" s="148"/>
      <c r="I509" s="170">
        <f t="shared" si="1256"/>
        <v>1.2525891552447412</v>
      </c>
      <c r="J509" s="198">
        <f t="shared" si="1248"/>
        <v>10000</v>
      </c>
      <c r="K509" s="28">
        <f t="shared" si="1257"/>
        <v>1900</v>
      </c>
      <c r="L509" s="29">
        <f t="shared" si="1242"/>
        <v>11900</v>
      </c>
      <c r="M509" s="26">
        <v>1</v>
      </c>
      <c r="N509" s="27">
        <v>10000</v>
      </c>
      <c r="O509" s="27">
        <v>165000</v>
      </c>
      <c r="P509" s="148"/>
      <c r="Q509" s="148"/>
      <c r="R509" s="163">
        <f t="shared" si="1258"/>
        <v>1.2525891552447412</v>
      </c>
      <c r="S509" s="198">
        <f t="shared" si="1259"/>
        <v>10000</v>
      </c>
      <c r="T509" s="28">
        <f t="shared" si="1260"/>
        <v>1900</v>
      </c>
      <c r="U509" s="30">
        <f t="shared" si="1261"/>
        <v>11900</v>
      </c>
      <c r="V509" s="26">
        <v>1</v>
      </c>
      <c r="W509" s="27">
        <v>10000</v>
      </c>
      <c r="X509" s="27">
        <v>165000</v>
      </c>
      <c r="Y509" s="145"/>
      <c r="Z509" s="145"/>
      <c r="AA509" s="163">
        <f t="shared" si="1243"/>
        <v>1.2525891552447412</v>
      </c>
      <c r="AB509" s="198">
        <f t="shared" si="1262"/>
        <v>10000</v>
      </c>
      <c r="AC509" s="28">
        <f t="shared" si="1263"/>
        <v>1900</v>
      </c>
      <c r="AD509" s="29">
        <f t="shared" si="1264"/>
        <v>11900</v>
      </c>
      <c r="AE509" s="26">
        <v>1</v>
      </c>
      <c r="AF509" s="27">
        <v>10000</v>
      </c>
      <c r="AG509" s="27">
        <v>165000</v>
      </c>
      <c r="AH509" s="145"/>
      <c r="AI509" s="145"/>
      <c r="AJ509" s="163">
        <f t="shared" si="1233"/>
        <v>1.2525891552447412</v>
      </c>
      <c r="AK509" s="198">
        <f t="shared" si="1265"/>
        <v>10000</v>
      </c>
      <c r="AL509" s="28">
        <f t="shared" si="1266"/>
        <v>1900</v>
      </c>
      <c r="AM509" s="30">
        <f t="shared" si="1267"/>
        <v>11900</v>
      </c>
      <c r="AN509" s="26">
        <v>1</v>
      </c>
      <c r="AO509" s="27">
        <v>10000</v>
      </c>
      <c r="AP509" s="27">
        <v>165000</v>
      </c>
      <c r="AQ509" s="145"/>
      <c r="AR509" s="145"/>
      <c r="AS509" s="163">
        <f t="shared" si="1234"/>
        <v>1.2525891552447412</v>
      </c>
      <c r="AT509" s="198">
        <f t="shared" si="1249"/>
        <v>10000</v>
      </c>
      <c r="AU509" s="28">
        <f t="shared" si="1268"/>
        <v>1900</v>
      </c>
      <c r="AV509" s="30">
        <f t="shared" si="1269"/>
        <v>11900</v>
      </c>
      <c r="AW509" s="26">
        <v>1</v>
      </c>
      <c r="AX509" s="27">
        <v>10000</v>
      </c>
      <c r="AY509" s="27">
        <v>165000</v>
      </c>
      <c r="AZ509" s="145"/>
      <c r="BA509" s="145"/>
      <c r="BB509" s="163">
        <f t="shared" si="1235"/>
        <v>1.2525891552447412</v>
      </c>
      <c r="BC509" s="198">
        <f t="shared" si="1270"/>
        <v>10000</v>
      </c>
      <c r="BD509" s="27">
        <f t="shared" si="1271"/>
        <v>1900</v>
      </c>
      <c r="BE509" s="27">
        <f t="shared" si="1272"/>
        <v>11900</v>
      </c>
      <c r="BF509" s="26">
        <v>1</v>
      </c>
      <c r="BG509" s="27">
        <v>8000</v>
      </c>
      <c r="BH509" s="27">
        <v>165000</v>
      </c>
      <c r="BI509" s="145"/>
      <c r="BJ509" s="145"/>
      <c r="BK509" s="163">
        <f t="shared" si="1236"/>
        <v>1.2834192444657568</v>
      </c>
      <c r="BL509" s="198">
        <f t="shared" si="1288"/>
        <v>8000</v>
      </c>
      <c r="BM509" s="27">
        <f t="shared" si="1273"/>
        <v>1520</v>
      </c>
      <c r="BN509" s="28">
        <f t="shared" si="1274"/>
        <v>9520</v>
      </c>
      <c r="BO509" s="26">
        <v>1</v>
      </c>
      <c r="BP509" s="27">
        <v>8000</v>
      </c>
      <c r="BQ509" s="27">
        <v>165000</v>
      </c>
      <c r="BR509" s="175"/>
      <c r="BS509" s="175"/>
      <c r="BT509" s="163">
        <f t="shared" si="1237"/>
        <v>1.2834192444657568</v>
      </c>
      <c r="BU509" s="198">
        <f t="shared" si="1275"/>
        <v>8000</v>
      </c>
      <c r="BV509" s="28">
        <f t="shared" si="1276"/>
        <v>1520</v>
      </c>
      <c r="BW509" s="30">
        <f t="shared" si="1277"/>
        <v>9520</v>
      </c>
      <c r="BX509" s="26">
        <v>1</v>
      </c>
      <c r="BY509" s="28">
        <v>8000</v>
      </c>
      <c r="BZ509" s="28">
        <v>165000</v>
      </c>
      <c r="CA509" s="156"/>
      <c r="CB509" s="156"/>
      <c r="CC509" s="178">
        <f t="shared" si="1238"/>
        <v>1.2834192444657568</v>
      </c>
      <c r="CD509" s="198">
        <f t="shared" si="1278"/>
        <v>8000</v>
      </c>
      <c r="CE509" s="28">
        <f t="shared" si="1279"/>
        <v>1520</v>
      </c>
      <c r="CF509" s="29">
        <f t="shared" si="1280"/>
        <v>9520</v>
      </c>
      <c r="CG509" s="26">
        <v>1</v>
      </c>
      <c r="CH509" s="27">
        <v>6400</v>
      </c>
      <c r="CI509" s="27">
        <v>165000</v>
      </c>
      <c r="CJ509" s="148"/>
      <c r="CK509" s="148"/>
      <c r="CL509" s="163">
        <f t="shared" si="1250"/>
        <v>1.3086013476801219</v>
      </c>
      <c r="CM509" s="198">
        <f t="shared" si="1281"/>
        <v>6400</v>
      </c>
      <c r="CN509" s="27">
        <f t="shared" si="1251"/>
        <v>1216</v>
      </c>
      <c r="CO509" s="28">
        <f t="shared" si="1252"/>
        <v>7616</v>
      </c>
      <c r="CP509" s="26">
        <v>1</v>
      </c>
      <c r="CQ509" s="27">
        <v>6400</v>
      </c>
      <c r="CR509" s="27">
        <v>165000</v>
      </c>
      <c r="CS509" s="148"/>
      <c r="CT509" s="148"/>
      <c r="CU509" s="163">
        <f t="shared" si="1239"/>
        <v>1.3086013476801219</v>
      </c>
      <c r="CV509" s="198">
        <f t="shared" si="1289"/>
        <v>6400</v>
      </c>
      <c r="CW509" s="28">
        <f t="shared" si="1254"/>
        <v>1216</v>
      </c>
      <c r="CX509" s="29">
        <f t="shared" si="1255"/>
        <v>7616</v>
      </c>
      <c r="CY509" s="26">
        <v>1</v>
      </c>
      <c r="CZ509" s="27">
        <v>6400</v>
      </c>
      <c r="DA509" s="27">
        <v>165000</v>
      </c>
      <c r="DB509" s="133"/>
      <c r="DC509" s="133"/>
      <c r="DD509" s="163">
        <f t="shared" si="1240"/>
        <v>1.3086013476801219</v>
      </c>
      <c r="DE509" s="198">
        <f t="shared" si="1282"/>
        <v>6400</v>
      </c>
      <c r="DF509" s="27">
        <f t="shared" si="1283"/>
        <v>1216</v>
      </c>
      <c r="DG509" s="28">
        <f t="shared" si="1284"/>
        <v>7616</v>
      </c>
      <c r="DH509" s="26">
        <v>1</v>
      </c>
      <c r="DI509" s="28">
        <v>6400</v>
      </c>
      <c r="DJ509" s="28">
        <v>165000</v>
      </c>
      <c r="DK509" s="182"/>
      <c r="DL509" s="178">
        <f t="shared" si="1241"/>
        <v>1.3086013476801219</v>
      </c>
      <c r="DM509" s="209">
        <f t="shared" si="1285"/>
        <v>6400</v>
      </c>
      <c r="DN509" s="28">
        <f t="shared" si="1286"/>
        <v>1216</v>
      </c>
      <c r="DO509" s="30">
        <f t="shared" si="1287"/>
        <v>7616</v>
      </c>
    </row>
    <row r="510" spans="1:119" ht="21" customHeight="1" x14ac:dyDescent="0.25">
      <c r="A510" s="66" t="s">
        <v>939</v>
      </c>
      <c r="B510" s="67" t="s">
        <v>927</v>
      </c>
      <c r="C510" s="68" t="s">
        <v>940</v>
      </c>
      <c r="D510" s="26">
        <v>1</v>
      </c>
      <c r="E510" s="27">
        <v>10000</v>
      </c>
      <c r="F510" s="27">
        <v>170000</v>
      </c>
      <c r="G510" s="148"/>
      <c r="H510" s="148"/>
      <c r="I510" s="170">
        <f t="shared" si="1256"/>
        <v>1.2570787221094177</v>
      </c>
      <c r="J510" s="198">
        <f t="shared" si="1248"/>
        <v>10000</v>
      </c>
      <c r="K510" s="28">
        <f t="shared" si="1257"/>
        <v>1900</v>
      </c>
      <c r="L510" s="29">
        <f t="shared" si="1242"/>
        <v>11900</v>
      </c>
      <c r="M510" s="26">
        <v>1</v>
      </c>
      <c r="N510" s="27">
        <v>10000</v>
      </c>
      <c r="O510" s="27">
        <v>170000</v>
      </c>
      <c r="P510" s="148"/>
      <c r="Q510" s="148"/>
      <c r="R510" s="163">
        <f t="shared" si="1258"/>
        <v>1.2570787221094177</v>
      </c>
      <c r="S510" s="198">
        <f t="shared" si="1259"/>
        <v>10000</v>
      </c>
      <c r="T510" s="28">
        <f t="shared" si="1260"/>
        <v>1900</v>
      </c>
      <c r="U510" s="30">
        <f t="shared" si="1261"/>
        <v>11900</v>
      </c>
      <c r="V510" s="26">
        <v>1</v>
      </c>
      <c r="W510" s="27">
        <v>10000</v>
      </c>
      <c r="X510" s="27">
        <v>170000</v>
      </c>
      <c r="Y510" s="145"/>
      <c r="Z510" s="145"/>
      <c r="AA510" s="163">
        <f t="shared" si="1243"/>
        <v>1.2570787221094177</v>
      </c>
      <c r="AB510" s="198">
        <f t="shared" si="1262"/>
        <v>10000</v>
      </c>
      <c r="AC510" s="28">
        <f t="shared" si="1263"/>
        <v>1900</v>
      </c>
      <c r="AD510" s="29">
        <f t="shared" si="1264"/>
        <v>11900</v>
      </c>
      <c r="AE510" s="26">
        <v>1</v>
      </c>
      <c r="AF510" s="27">
        <v>10000</v>
      </c>
      <c r="AG510" s="27">
        <v>170000</v>
      </c>
      <c r="AH510" s="145"/>
      <c r="AI510" s="145"/>
      <c r="AJ510" s="163">
        <f t="shared" si="1233"/>
        <v>1.2570787221094177</v>
      </c>
      <c r="AK510" s="198">
        <f t="shared" si="1265"/>
        <v>10000</v>
      </c>
      <c r="AL510" s="28">
        <f t="shared" si="1266"/>
        <v>1900</v>
      </c>
      <c r="AM510" s="30">
        <f t="shared" si="1267"/>
        <v>11900</v>
      </c>
      <c r="AN510" s="26">
        <v>1</v>
      </c>
      <c r="AO510" s="27">
        <v>10000</v>
      </c>
      <c r="AP510" s="27">
        <v>170000</v>
      </c>
      <c r="AQ510" s="145"/>
      <c r="AR510" s="145"/>
      <c r="AS510" s="163">
        <f t="shared" si="1234"/>
        <v>1.2570787221094177</v>
      </c>
      <c r="AT510" s="198">
        <f t="shared" si="1249"/>
        <v>10000</v>
      </c>
      <c r="AU510" s="28">
        <f t="shared" si="1268"/>
        <v>1900</v>
      </c>
      <c r="AV510" s="30">
        <f t="shared" si="1269"/>
        <v>11900</v>
      </c>
      <c r="AW510" s="26">
        <v>1</v>
      </c>
      <c r="AX510" s="27">
        <v>10000</v>
      </c>
      <c r="AY510" s="27">
        <v>170000</v>
      </c>
      <c r="AZ510" s="145"/>
      <c r="BA510" s="145"/>
      <c r="BB510" s="163">
        <f t="shared" si="1235"/>
        <v>1.2570787221094177</v>
      </c>
      <c r="BC510" s="198">
        <f t="shared" si="1270"/>
        <v>10000</v>
      </c>
      <c r="BD510" s="27">
        <f t="shared" si="1271"/>
        <v>1900</v>
      </c>
      <c r="BE510" s="27">
        <f t="shared" si="1272"/>
        <v>11900</v>
      </c>
      <c r="BF510" s="26">
        <v>1</v>
      </c>
      <c r="BG510" s="27">
        <v>8000</v>
      </c>
      <c r="BH510" s="27">
        <v>170000</v>
      </c>
      <c r="BI510" s="145"/>
      <c r="BJ510" s="145"/>
      <c r="BK510" s="163">
        <f t="shared" si="1236"/>
        <v>1.2870932421597832</v>
      </c>
      <c r="BL510" s="198">
        <f t="shared" si="1288"/>
        <v>8000</v>
      </c>
      <c r="BM510" s="27">
        <f t="shared" si="1273"/>
        <v>1520</v>
      </c>
      <c r="BN510" s="28">
        <f t="shared" si="1274"/>
        <v>9520</v>
      </c>
      <c r="BO510" s="26">
        <v>1</v>
      </c>
      <c r="BP510" s="27">
        <v>8000</v>
      </c>
      <c r="BQ510" s="27">
        <v>170000</v>
      </c>
      <c r="BR510" s="175"/>
      <c r="BS510" s="175"/>
      <c r="BT510" s="163">
        <f t="shared" si="1237"/>
        <v>1.2870932421597832</v>
      </c>
      <c r="BU510" s="198">
        <f t="shared" si="1275"/>
        <v>8000</v>
      </c>
      <c r="BV510" s="28">
        <f t="shared" si="1276"/>
        <v>1520</v>
      </c>
      <c r="BW510" s="30">
        <f t="shared" si="1277"/>
        <v>9520</v>
      </c>
      <c r="BX510" s="26">
        <v>1</v>
      </c>
      <c r="BY510" s="28">
        <v>8000</v>
      </c>
      <c r="BZ510" s="28">
        <v>170000</v>
      </c>
      <c r="CA510" s="156"/>
      <c r="CB510" s="156"/>
      <c r="CC510" s="178">
        <f t="shared" si="1238"/>
        <v>1.2870932421597832</v>
      </c>
      <c r="CD510" s="198">
        <f t="shared" si="1278"/>
        <v>8000</v>
      </c>
      <c r="CE510" s="28">
        <f t="shared" si="1279"/>
        <v>1520</v>
      </c>
      <c r="CF510" s="29">
        <f t="shared" si="1280"/>
        <v>9520</v>
      </c>
      <c r="CG510" s="26">
        <v>1</v>
      </c>
      <c r="CH510" s="27">
        <v>6400</v>
      </c>
      <c r="CI510" s="27">
        <v>170000</v>
      </c>
      <c r="CJ510" s="148"/>
      <c r="CK510" s="148"/>
      <c r="CL510" s="163">
        <f t="shared" si="1250"/>
        <v>1.3115948911804896</v>
      </c>
      <c r="CM510" s="198">
        <f t="shared" si="1281"/>
        <v>6400</v>
      </c>
      <c r="CN510" s="27">
        <f t="shared" si="1251"/>
        <v>1216</v>
      </c>
      <c r="CO510" s="28">
        <f t="shared" si="1252"/>
        <v>7616</v>
      </c>
      <c r="CP510" s="26">
        <v>1</v>
      </c>
      <c r="CQ510" s="27">
        <v>6400</v>
      </c>
      <c r="CR510" s="27">
        <v>170000</v>
      </c>
      <c r="CS510" s="148"/>
      <c r="CT510" s="148"/>
      <c r="CU510" s="163">
        <f t="shared" si="1239"/>
        <v>1.3115948911804896</v>
      </c>
      <c r="CV510" s="198">
        <f t="shared" si="1289"/>
        <v>6400</v>
      </c>
      <c r="CW510" s="28">
        <f t="shared" si="1254"/>
        <v>1216</v>
      </c>
      <c r="CX510" s="29">
        <f t="shared" si="1255"/>
        <v>7616</v>
      </c>
      <c r="CY510" s="26">
        <v>1</v>
      </c>
      <c r="CZ510" s="27">
        <v>6400</v>
      </c>
      <c r="DA510" s="27">
        <v>170000</v>
      </c>
      <c r="DB510" s="133"/>
      <c r="DC510" s="133"/>
      <c r="DD510" s="163">
        <f t="shared" si="1240"/>
        <v>1.3115948911804896</v>
      </c>
      <c r="DE510" s="198">
        <f t="shared" si="1282"/>
        <v>6400</v>
      </c>
      <c r="DF510" s="27">
        <f t="shared" si="1283"/>
        <v>1216</v>
      </c>
      <c r="DG510" s="28">
        <f t="shared" si="1284"/>
        <v>7616</v>
      </c>
      <c r="DH510" s="26">
        <v>1</v>
      </c>
      <c r="DI510" s="28">
        <v>6400</v>
      </c>
      <c r="DJ510" s="28">
        <v>170000</v>
      </c>
      <c r="DK510" s="182"/>
      <c r="DL510" s="178">
        <f t="shared" si="1241"/>
        <v>1.3115948911804896</v>
      </c>
      <c r="DM510" s="209">
        <f t="shared" si="1285"/>
        <v>6400</v>
      </c>
      <c r="DN510" s="28">
        <f t="shared" si="1286"/>
        <v>1216</v>
      </c>
      <c r="DO510" s="30">
        <f t="shared" si="1287"/>
        <v>7616</v>
      </c>
    </row>
    <row r="511" spans="1:119" ht="21" customHeight="1" x14ac:dyDescent="0.25">
      <c r="A511" s="66" t="s">
        <v>941</v>
      </c>
      <c r="B511" s="67" t="s">
        <v>927</v>
      </c>
      <c r="C511" s="68" t="s">
        <v>942</v>
      </c>
      <c r="D511" s="26">
        <v>1</v>
      </c>
      <c r="E511" s="27">
        <v>10000</v>
      </c>
      <c r="F511" s="27">
        <v>175000</v>
      </c>
      <c r="G511" s="148"/>
      <c r="H511" s="148"/>
      <c r="I511" s="170">
        <f t="shared" si="1256"/>
        <v>1.2613256096841117</v>
      </c>
      <c r="J511" s="198">
        <f t="shared" si="1248"/>
        <v>10000</v>
      </c>
      <c r="K511" s="28">
        <f t="shared" si="1257"/>
        <v>1900</v>
      </c>
      <c r="L511" s="29">
        <f t="shared" si="1242"/>
        <v>11900</v>
      </c>
      <c r="M511" s="26">
        <v>1</v>
      </c>
      <c r="N511" s="27">
        <v>10000</v>
      </c>
      <c r="O511" s="27">
        <v>175000</v>
      </c>
      <c r="P511" s="148"/>
      <c r="Q511" s="148"/>
      <c r="R511" s="163">
        <f t="shared" si="1258"/>
        <v>1.2613256096841117</v>
      </c>
      <c r="S511" s="198">
        <f t="shared" si="1259"/>
        <v>10000</v>
      </c>
      <c r="T511" s="28">
        <f t="shared" si="1260"/>
        <v>1900</v>
      </c>
      <c r="U511" s="30">
        <f t="shared" si="1261"/>
        <v>11900</v>
      </c>
      <c r="V511" s="26">
        <v>1</v>
      </c>
      <c r="W511" s="27">
        <v>10000</v>
      </c>
      <c r="X511" s="27">
        <v>175000</v>
      </c>
      <c r="Y511" s="145"/>
      <c r="Z511" s="145"/>
      <c r="AA511" s="163">
        <f t="shared" si="1243"/>
        <v>1.2613256096841117</v>
      </c>
      <c r="AB511" s="198">
        <f t="shared" si="1262"/>
        <v>10000</v>
      </c>
      <c r="AC511" s="28">
        <f t="shared" si="1263"/>
        <v>1900</v>
      </c>
      <c r="AD511" s="29">
        <f t="shared" si="1264"/>
        <v>11900</v>
      </c>
      <c r="AE511" s="26">
        <v>1</v>
      </c>
      <c r="AF511" s="27">
        <v>10000</v>
      </c>
      <c r="AG511" s="27">
        <v>175000</v>
      </c>
      <c r="AH511" s="145"/>
      <c r="AI511" s="145"/>
      <c r="AJ511" s="163">
        <f t="shared" si="1233"/>
        <v>1.2613256096841117</v>
      </c>
      <c r="AK511" s="198">
        <f t="shared" si="1265"/>
        <v>10000</v>
      </c>
      <c r="AL511" s="28">
        <f t="shared" si="1266"/>
        <v>1900</v>
      </c>
      <c r="AM511" s="30">
        <f t="shared" si="1267"/>
        <v>11900</v>
      </c>
      <c r="AN511" s="26">
        <v>1</v>
      </c>
      <c r="AO511" s="27">
        <v>10000</v>
      </c>
      <c r="AP511" s="27">
        <v>175000</v>
      </c>
      <c r="AQ511" s="145"/>
      <c r="AR511" s="145"/>
      <c r="AS511" s="163">
        <f t="shared" si="1234"/>
        <v>1.2613256096841117</v>
      </c>
      <c r="AT511" s="198">
        <f t="shared" si="1249"/>
        <v>10000</v>
      </c>
      <c r="AU511" s="28">
        <f t="shared" si="1268"/>
        <v>1900</v>
      </c>
      <c r="AV511" s="30">
        <f t="shared" si="1269"/>
        <v>11900</v>
      </c>
      <c r="AW511" s="26">
        <v>1</v>
      </c>
      <c r="AX511" s="27">
        <v>10000</v>
      </c>
      <c r="AY511" s="27">
        <v>175000</v>
      </c>
      <c r="AZ511" s="145"/>
      <c r="BA511" s="145"/>
      <c r="BB511" s="163">
        <f t="shared" si="1235"/>
        <v>1.2613256096841117</v>
      </c>
      <c r="BC511" s="198">
        <f t="shared" si="1270"/>
        <v>10000</v>
      </c>
      <c r="BD511" s="27">
        <f t="shared" si="1271"/>
        <v>1900</v>
      </c>
      <c r="BE511" s="27">
        <f t="shared" si="1272"/>
        <v>11900</v>
      </c>
      <c r="BF511" s="26">
        <v>1</v>
      </c>
      <c r="BG511" s="27">
        <v>8000</v>
      </c>
      <c r="BH511" s="27">
        <v>175000</v>
      </c>
      <c r="BI511" s="145"/>
      <c r="BJ511" s="145"/>
      <c r="BK511" s="163">
        <f t="shared" si="1236"/>
        <v>1.2905664749524965</v>
      </c>
      <c r="BL511" s="198">
        <f t="shared" si="1288"/>
        <v>8000</v>
      </c>
      <c r="BM511" s="27">
        <f t="shared" si="1273"/>
        <v>1520</v>
      </c>
      <c r="BN511" s="28">
        <f t="shared" si="1274"/>
        <v>9520</v>
      </c>
      <c r="BO511" s="26">
        <v>1</v>
      </c>
      <c r="BP511" s="27">
        <v>8000</v>
      </c>
      <c r="BQ511" s="27">
        <v>175000</v>
      </c>
      <c r="BR511" s="175"/>
      <c r="BS511" s="175"/>
      <c r="BT511" s="163">
        <f t="shared" si="1237"/>
        <v>1.2905664749524965</v>
      </c>
      <c r="BU511" s="198">
        <f t="shared" si="1275"/>
        <v>8000</v>
      </c>
      <c r="BV511" s="28">
        <f t="shared" si="1276"/>
        <v>1520</v>
      </c>
      <c r="BW511" s="30">
        <f t="shared" si="1277"/>
        <v>9520</v>
      </c>
      <c r="BX511" s="26">
        <v>1</v>
      </c>
      <c r="BY511" s="28">
        <v>8000</v>
      </c>
      <c r="BZ511" s="28">
        <v>175000</v>
      </c>
      <c r="CA511" s="156"/>
      <c r="CB511" s="156"/>
      <c r="CC511" s="178">
        <f t="shared" si="1238"/>
        <v>1.2905664749524965</v>
      </c>
      <c r="CD511" s="198">
        <f t="shared" si="1278"/>
        <v>8000</v>
      </c>
      <c r="CE511" s="28">
        <f t="shared" si="1279"/>
        <v>1520</v>
      </c>
      <c r="CF511" s="29">
        <f t="shared" si="1280"/>
        <v>9520</v>
      </c>
      <c r="CG511" s="26">
        <v>1</v>
      </c>
      <c r="CH511" s="27">
        <v>6400</v>
      </c>
      <c r="CI511" s="27">
        <v>175000</v>
      </c>
      <c r="CJ511" s="148"/>
      <c r="CK511" s="148"/>
      <c r="CL511" s="163">
        <f t="shared" si="1250"/>
        <v>1.3144234102321048</v>
      </c>
      <c r="CM511" s="198">
        <f t="shared" si="1281"/>
        <v>6400</v>
      </c>
      <c r="CN511" s="27">
        <f t="shared" si="1251"/>
        <v>1216</v>
      </c>
      <c r="CO511" s="28">
        <f t="shared" si="1252"/>
        <v>7616</v>
      </c>
      <c r="CP511" s="26">
        <v>1</v>
      </c>
      <c r="CQ511" s="27">
        <v>6400</v>
      </c>
      <c r="CR511" s="27">
        <v>175000</v>
      </c>
      <c r="CS511" s="148"/>
      <c r="CT511" s="148"/>
      <c r="CU511" s="163">
        <f t="shared" si="1239"/>
        <v>1.3144234102321048</v>
      </c>
      <c r="CV511" s="198">
        <f t="shared" si="1289"/>
        <v>6400</v>
      </c>
      <c r="CW511" s="28">
        <f t="shared" si="1254"/>
        <v>1216</v>
      </c>
      <c r="CX511" s="29">
        <f t="shared" si="1255"/>
        <v>7616</v>
      </c>
      <c r="CY511" s="26">
        <v>1</v>
      </c>
      <c r="CZ511" s="27">
        <v>6400</v>
      </c>
      <c r="DA511" s="27">
        <v>175000</v>
      </c>
      <c r="DB511" s="133"/>
      <c r="DC511" s="133"/>
      <c r="DD511" s="163">
        <f t="shared" si="1240"/>
        <v>1.3144234102321048</v>
      </c>
      <c r="DE511" s="198">
        <f t="shared" si="1282"/>
        <v>6400</v>
      </c>
      <c r="DF511" s="27">
        <f t="shared" si="1283"/>
        <v>1216</v>
      </c>
      <c r="DG511" s="28">
        <f t="shared" si="1284"/>
        <v>7616</v>
      </c>
      <c r="DH511" s="26">
        <v>1</v>
      </c>
      <c r="DI511" s="28">
        <v>6400</v>
      </c>
      <c r="DJ511" s="28">
        <v>175000</v>
      </c>
      <c r="DK511" s="182"/>
      <c r="DL511" s="178">
        <f t="shared" si="1241"/>
        <v>1.3144234102321048</v>
      </c>
      <c r="DM511" s="209">
        <f t="shared" si="1285"/>
        <v>6400</v>
      </c>
      <c r="DN511" s="28">
        <f t="shared" si="1286"/>
        <v>1216</v>
      </c>
      <c r="DO511" s="30">
        <f t="shared" si="1287"/>
        <v>7616</v>
      </c>
    </row>
    <row r="512" spans="1:119" ht="21" customHeight="1" x14ac:dyDescent="0.25">
      <c r="A512" s="66" t="s">
        <v>943</v>
      </c>
      <c r="B512" s="67" t="s">
        <v>927</v>
      </c>
      <c r="C512" s="68" t="s">
        <v>944</v>
      </c>
      <c r="D512" s="26">
        <v>1</v>
      </c>
      <c r="E512" s="27">
        <v>10000</v>
      </c>
      <c r="F512" s="27">
        <v>180000</v>
      </c>
      <c r="G512" s="148"/>
      <c r="H512" s="148"/>
      <c r="I512" s="170">
        <f t="shared" si="1256"/>
        <v>1.2653489768601376</v>
      </c>
      <c r="J512" s="198">
        <f t="shared" si="1248"/>
        <v>10000</v>
      </c>
      <c r="K512" s="28">
        <f t="shared" si="1257"/>
        <v>1900</v>
      </c>
      <c r="L512" s="29">
        <f t="shared" si="1242"/>
        <v>11900</v>
      </c>
      <c r="M512" s="26">
        <v>1</v>
      </c>
      <c r="N512" s="27">
        <v>10000</v>
      </c>
      <c r="O512" s="27">
        <v>180000</v>
      </c>
      <c r="P512" s="148"/>
      <c r="Q512" s="148"/>
      <c r="R512" s="163">
        <f t="shared" si="1258"/>
        <v>1.2653489768601376</v>
      </c>
      <c r="S512" s="198">
        <f t="shared" si="1259"/>
        <v>10000</v>
      </c>
      <c r="T512" s="28">
        <f t="shared" si="1260"/>
        <v>1900</v>
      </c>
      <c r="U512" s="30">
        <f t="shared" si="1261"/>
        <v>11900</v>
      </c>
      <c r="V512" s="26">
        <v>1</v>
      </c>
      <c r="W512" s="27">
        <v>10000</v>
      </c>
      <c r="X512" s="27">
        <v>180000</v>
      </c>
      <c r="Y512" s="145"/>
      <c r="Z512" s="145"/>
      <c r="AA512" s="163">
        <f t="shared" si="1243"/>
        <v>1.2653489768601376</v>
      </c>
      <c r="AB512" s="198">
        <f t="shared" si="1262"/>
        <v>10000</v>
      </c>
      <c r="AC512" s="28">
        <f t="shared" si="1263"/>
        <v>1900</v>
      </c>
      <c r="AD512" s="29">
        <f t="shared" si="1264"/>
        <v>11900</v>
      </c>
      <c r="AE512" s="26">
        <v>1</v>
      </c>
      <c r="AF512" s="27">
        <v>10000</v>
      </c>
      <c r="AG512" s="27">
        <v>180000</v>
      </c>
      <c r="AH512" s="145"/>
      <c r="AI512" s="145"/>
      <c r="AJ512" s="163">
        <f t="shared" si="1233"/>
        <v>1.2653489768601376</v>
      </c>
      <c r="AK512" s="198">
        <f t="shared" si="1265"/>
        <v>10000</v>
      </c>
      <c r="AL512" s="28">
        <f t="shared" si="1266"/>
        <v>1900</v>
      </c>
      <c r="AM512" s="30">
        <f t="shared" si="1267"/>
        <v>11900</v>
      </c>
      <c r="AN512" s="26">
        <v>1</v>
      </c>
      <c r="AO512" s="27">
        <v>10000</v>
      </c>
      <c r="AP512" s="27">
        <v>180000</v>
      </c>
      <c r="AQ512" s="145"/>
      <c r="AR512" s="145"/>
      <c r="AS512" s="163">
        <f t="shared" si="1234"/>
        <v>1.2653489768601376</v>
      </c>
      <c r="AT512" s="198">
        <f t="shared" si="1249"/>
        <v>10000</v>
      </c>
      <c r="AU512" s="28">
        <f t="shared" si="1268"/>
        <v>1900</v>
      </c>
      <c r="AV512" s="30">
        <f t="shared" si="1269"/>
        <v>11900</v>
      </c>
      <c r="AW512" s="26">
        <v>1</v>
      </c>
      <c r="AX512" s="27">
        <v>10000</v>
      </c>
      <c r="AY512" s="27">
        <v>180000</v>
      </c>
      <c r="AZ512" s="145"/>
      <c r="BA512" s="145"/>
      <c r="BB512" s="163">
        <f t="shared" si="1235"/>
        <v>1.2653489768601376</v>
      </c>
      <c r="BC512" s="198">
        <f t="shared" si="1270"/>
        <v>10000</v>
      </c>
      <c r="BD512" s="27">
        <f t="shared" si="1271"/>
        <v>1900</v>
      </c>
      <c r="BE512" s="27">
        <f t="shared" si="1272"/>
        <v>11900</v>
      </c>
      <c r="BF512" s="26">
        <v>1</v>
      </c>
      <c r="BG512" s="27">
        <v>8000</v>
      </c>
      <c r="BH512" s="27">
        <v>180000</v>
      </c>
      <c r="BI512" s="145"/>
      <c r="BJ512" s="145"/>
      <c r="BK512" s="163">
        <f t="shared" si="1236"/>
        <v>1.2938549613200656</v>
      </c>
      <c r="BL512" s="198">
        <f t="shared" si="1288"/>
        <v>8000</v>
      </c>
      <c r="BM512" s="27">
        <f t="shared" si="1273"/>
        <v>1520</v>
      </c>
      <c r="BN512" s="28">
        <f t="shared" si="1274"/>
        <v>9520</v>
      </c>
      <c r="BO512" s="26">
        <v>1</v>
      </c>
      <c r="BP512" s="27">
        <v>8000</v>
      </c>
      <c r="BQ512" s="27">
        <v>180000</v>
      </c>
      <c r="BR512" s="175"/>
      <c r="BS512" s="175"/>
      <c r="BT512" s="163">
        <f t="shared" si="1237"/>
        <v>1.2938549613200656</v>
      </c>
      <c r="BU512" s="198">
        <f t="shared" si="1275"/>
        <v>8000</v>
      </c>
      <c r="BV512" s="28">
        <f t="shared" si="1276"/>
        <v>1520</v>
      </c>
      <c r="BW512" s="30">
        <f t="shared" si="1277"/>
        <v>9520</v>
      </c>
      <c r="BX512" s="26">
        <v>1</v>
      </c>
      <c r="BY512" s="28">
        <v>8000</v>
      </c>
      <c r="BZ512" s="28">
        <v>180000</v>
      </c>
      <c r="CA512" s="156"/>
      <c r="CB512" s="156"/>
      <c r="CC512" s="178">
        <f t="shared" si="1238"/>
        <v>1.2938549613200656</v>
      </c>
      <c r="CD512" s="198">
        <f t="shared" si="1278"/>
        <v>8000</v>
      </c>
      <c r="CE512" s="28">
        <f t="shared" si="1279"/>
        <v>1520</v>
      </c>
      <c r="CF512" s="29">
        <f t="shared" si="1280"/>
        <v>9520</v>
      </c>
      <c r="CG512" s="26">
        <v>1</v>
      </c>
      <c r="CH512" s="27">
        <v>6400</v>
      </c>
      <c r="CI512" s="27">
        <v>180000</v>
      </c>
      <c r="CJ512" s="148"/>
      <c r="CK512" s="148"/>
      <c r="CL512" s="163">
        <f t="shared" si="1250"/>
        <v>1.3171001846994062</v>
      </c>
      <c r="CM512" s="198">
        <f t="shared" si="1281"/>
        <v>6400</v>
      </c>
      <c r="CN512" s="27">
        <f t="shared" si="1251"/>
        <v>1216</v>
      </c>
      <c r="CO512" s="28">
        <f>+CN512+CM512</f>
        <v>7616</v>
      </c>
      <c r="CP512" s="26">
        <v>1</v>
      </c>
      <c r="CQ512" s="27">
        <v>6400</v>
      </c>
      <c r="CR512" s="27">
        <v>180000</v>
      </c>
      <c r="CS512" s="148"/>
      <c r="CT512" s="148"/>
      <c r="CU512" s="163">
        <f t="shared" si="1239"/>
        <v>1.3171001846994062</v>
      </c>
      <c r="CV512" s="198">
        <f t="shared" si="1289"/>
        <v>6400</v>
      </c>
      <c r="CW512" s="28">
        <f t="shared" si="1254"/>
        <v>1216</v>
      </c>
      <c r="CX512" s="29">
        <f t="shared" si="1255"/>
        <v>7616</v>
      </c>
      <c r="CY512" s="26">
        <v>1</v>
      </c>
      <c r="CZ512" s="27">
        <v>6400</v>
      </c>
      <c r="DA512" s="27">
        <v>180000</v>
      </c>
      <c r="DB512" s="133"/>
      <c r="DC512" s="133"/>
      <c r="DD512" s="163">
        <f t="shared" si="1240"/>
        <v>1.3171001846994062</v>
      </c>
      <c r="DE512" s="198">
        <f t="shared" si="1282"/>
        <v>6400</v>
      </c>
      <c r="DF512" s="27">
        <f t="shared" si="1283"/>
        <v>1216</v>
      </c>
      <c r="DG512" s="28">
        <f t="shared" si="1284"/>
        <v>7616</v>
      </c>
      <c r="DH512" s="26">
        <v>1</v>
      </c>
      <c r="DI512" s="28">
        <v>6400</v>
      </c>
      <c r="DJ512" s="28">
        <v>180000</v>
      </c>
      <c r="DK512" s="182"/>
      <c r="DL512" s="178">
        <f t="shared" si="1241"/>
        <v>1.3171001846994062</v>
      </c>
      <c r="DM512" s="209">
        <f t="shared" si="1285"/>
        <v>6400</v>
      </c>
      <c r="DN512" s="28">
        <f t="shared" si="1286"/>
        <v>1216</v>
      </c>
      <c r="DO512" s="30">
        <f t="shared" si="1287"/>
        <v>7616</v>
      </c>
    </row>
    <row r="513" spans="1:119" ht="21" customHeight="1" x14ac:dyDescent="0.25">
      <c r="A513" s="66" t="s">
        <v>945</v>
      </c>
      <c r="B513" s="67" t="s">
        <v>927</v>
      </c>
      <c r="C513" s="68" t="s">
        <v>946</v>
      </c>
      <c r="D513" s="26">
        <v>1</v>
      </c>
      <c r="E513" s="27">
        <v>10000</v>
      </c>
      <c r="F513" s="27">
        <v>185000</v>
      </c>
      <c r="G513" s="148"/>
      <c r="H513" s="148"/>
      <c r="I513" s="170">
        <f t="shared" si="1256"/>
        <v>1.269166017514316</v>
      </c>
      <c r="J513" s="198">
        <f t="shared" si="1248"/>
        <v>10000</v>
      </c>
      <c r="K513" s="28">
        <f t="shared" si="1257"/>
        <v>1900</v>
      </c>
      <c r="L513" s="29">
        <f t="shared" si="1242"/>
        <v>11900</v>
      </c>
      <c r="M513" s="26">
        <v>1</v>
      </c>
      <c r="N513" s="27">
        <v>10000</v>
      </c>
      <c r="O513" s="27">
        <v>185000</v>
      </c>
      <c r="P513" s="148"/>
      <c r="Q513" s="148"/>
      <c r="R513" s="163">
        <f t="shared" si="1258"/>
        <v>1.269166017514316</v>
      </c>
      <c r="S513" s="198">
        <f t="shared" si="1259"/>
        <v>10000</v>
      </c>
      <c r="T513" s="28">
        <f t="shared" si="1260"/>
        <v>1900</v>
      </c>
      <c r="U513" s="30">
        <f t="shared" si="1261"/>
        <v>11900</v>
      </c>
      <c r="V513" s="26">
        <v>1</v>
      </c>
      <c r="W513" s="27">
        <v>10000</v>
      </c>
      <c r="X513" s="27">
        <v>185000</v>
      </c>
      <c r="Y513" s="145"/>
      <c r="Z513" s="145"/>
      <c r="AA513" s="163">
        <f t="shared" si="1243"/>
        <v>1.269166017514316</v>
      </c>
      <c r="AB513" s="198">
        <f t="shared" si="1262"/>
        <v>10000</v>
      </c>
      <c r="AC513" s="28">
        <f t="shared" si="1263"/>
        <v>1900</v>
      </c>
      <c r="AD513" s="29">
        <f t="shared" si="1264"/>
        <v>11900</v>
      </c>
      <c r="AE513" s="26">
        <v>1</v>
      </c>
      <c r="AF513" s="27">
        <v>10000</v>
      </c>
      <c r="AG513" s="27">
        <v>185000</v>
      </c>
      <c r="AH513" s="145"/>
      <c r="AI513" s="145"/>
      <c r="AJ513" s="163">
        <f t="shared" si="1233"/>
        <v>1.269166017514316</v>
      </c>
      <c r="AK513" s="198">
        <f t="shared" si="1265"/>
        <v>10000</v>
      </c>
      <c r="AL513" s="28">
        <f t="shared" si="1266"/>
        <v>1900</v>
      </c>
      <c r="AM513" s="30">
        <f t="shared" si="1267"/>
        <v>11900</v>
      </c>
      <c r="AN513" s="26">
        <v>1</v>
      </c>
      <c r="AO513" s="27">
        <v>10000</v>
      </c>
      <c r="AP513" s="27">
        <v>185000</v>
      </c>
      <c r="AQ513" s="145"/>
      <c r="AR513" s="145"/>
      <c r="AS513" s="163">
        <f t="shared" si="1234"/>
        <v>1.269166017514316</v>
      </c>
      <c r="AT513" s="198">
        <f t="shared" si="1249"/>
        <v>10000</v>
      </c>
      <c r="AU513" s="28">
        <f t="shared" si="1268"/>
        <v>1900</v>
      </c>
      <c r="AV513" s="30">
        <f t="shared" si="1269"/>
        <v>11900</v>
      </c>
      <c r="AW513" s="26">
        <v>1</v>
      </c>
      <c r="AX513" s="27">
        <v>10000</v>
      </c>
      <c r="AY513" s="27">
        <v>185000</v>
      </c>
      <c r="AZ513" s="145"/>
      <c r="BA513" s="145"/>
      <c r="BB513" s="163">
        <f t="shared" si="1235"/>
        <v>1.269166017514316</v>
      </c>
      <c r="BC513" s="198">
        <f t="shared" si="1270"/>
        <v>10000</v>
      </c>
      <c r="BD513" s="27">
        <f t="shared" si="1271"/>
        <v>1900</v>
      </c>
      <c r="BE513" s="27">
        <f t="shared" si="1272"/>
        <v>11900</v>
      </c>
      <c r="BF513" s="26">
        <v>1</v>
      </c>
      <c r="BG513" s="27">
        <v>8000</v>
      </c>
      <c r="BH513" s="27">
        <v>185000</v>
      </c>
      <c r="BI513" s="145"/>
      <c r="BJ513" s="145"/>
      <c r="BK513" s="163">
        <f t="shared" si="1236"/>
        <v>1.2969730597929421</v>
      </c>
      <c r="BL513" s="198">
        <f t="shared" si="1288"/>
        <v>8000</v>
      </c>
      <c r="BM513" s="27">
        <f t="shared" si="1273"/>
        <v>1520</v>
      </c>
      <c r="BN513" s="28">
        <f t="shared" si="1274"/>
        <v>9520</v>
      </c>
      <c r="BO513" s="26">
        <v>1</v>
      </c>
      <c r="BP513" s="27">
        <v>8000</v>
      </c>
      <c r="BQ513" s="27">
        <v>185000</v>
      </c>
      <c r="BR513" s="175"/>
      <c r="BS513" s="175"/>
      <c r="BT513" s="163">
        <f t="shared" si="1237"/>
        <v>1.2969730597929421</v>
      </c>
      <c r="BU513" s="198">
        <f t="shared" si="1275"/>
        <v>8000</v>
      </c>
      <c r="BV513" s="28">
        <f t="shared" si="1276"/>
        <v>1520</v>
      </c>
      <c r="BW513" s="30">
        <f t="shared" si="1277"/>
        <v>9520</v>
      </c>
      <c r="BX513" s="26">
        <v>1</v>
      </c>
      <c r="BY513" s="28">
        <v>8000</v>
      </c>
      <c r="BZ513" s="28">
        <v>185000</v>
      </c>
      <c r="CA513" s="156"/>
      <c r="CB513" s="156"/>
      <c r="CC513" s="178">
        <f t="shared" si="1238"/>
        <v>1.2969730597929421</v>
      </c>
      <c r="CD513" s="198">
        <f t="shared" si="1278"/>
        <v>8000</v>
      </c>
      <c r="CE513" s="28">
        <f t="shared" si="1279"/>
        <v>1520</v>
      </c>
      <c r="CF513" s="29">
        <f t="shared" si="1280"/>
        <v>9520</v>
      </c>
      <c r="CG513" s="26">
        <v>1</v>
      </c>
      <c r="CH513" s="27">
        <v>6400</v>
      </c>
      <c r="CI513" s="27">
        <v>185000</v>
      </c>
      <c r="CJ513" s="148"/>
      <c r="CK513" s="148"/>
      <c r="CL513" s="163">
        <f t="shared" si="1250"/>
        <v>1.3196371067911954</v>
      </c>
      <c r="CM513" s="198">
        <f t="shared" si="1281"/>
        <v>6400</v>
      </c>
      <c r="CN513" s="27">
        <f t="shared" si="1251"/>
        <v>1216</v>
      </c>
      <c r="CO513" s="28">
        <f t="shared" si="1252"/>
        <v>7616</v>
      </c>
      <c r="CP513" s="26">
        <v>1</v>
      </c>
      <c r="CQ513" s="27">
        <v>6400</v>
      </c>
      <c r="CR513" s="27">
        <v>185000</v>
      </c>
      <c r="CS513" s="148"/>
      <c r="CT513" s="148"/>
      <c r="CU513" s="163">
        <f t="shared" si="1239"/>
        <v>1.3196371067911954</v>
      </c>
      <c r="CV513" s="198">
        <f t="shared" si="1289"/>
        <v>6400</v>
      </c>
      <c r="CW513" s="28">
        <f t="shared" si="1254"/>
        <v>1216</v>
      </c>
      <c r="CX513" s="29">
        <f t="shared" si="1255"/>
        <v>7616</v>
      </c>
      <c r="CY513" s="26">
        <v>1</v>
      </c>
      <c r="CZ513" s="27">
        <v>6400</v>
      </c>
      <c r="DA513" s="27">
        <v>185000</v>
      </c>
      <c r="DB513" s="133"/>
      <c r="DC513" s="133"/>
      <c r="DD513" s="163">
        <f t="shared" si="1240"/>
        <v>1.3196371067911954</v>
      </c>
      <c r="DE513" s="198">
        <f t="shared" si="1282"/>
        <v>6400</v>
      </c>
      <c r="DF513" s="27">
        <f t="shared" si="1283"/>
        <v>1216</v>
      </c>
      <c r="DG513" s="28">
        <f t="shared" si="1284"/>
        <v>7616</v>
      </c>
      <c r="DH513" s="26">
        <v>1</v>
      </c>
      <c r="DI513" s="28">
        <v>6400</v>
      </c>
      <c r="DJ513" s="28">
        <v>185000</v>
      </c>
      <c r="DK513" s="182"/>
      <c r="DL513" s="178">
        <f t="shared" si="1241"/>
        <v>1.3196371067911954</v>
      </c>
      <c r="DM513" s="209">
        <f t="shared" si="1285"/>
        <v>6400</v>
      </c>
      <c r="DN513" s="28">
        <f t="shared" si="1286"/>
        <v>1216</v>
      </c>
      <c r="DO513" s="30">
        <f t="shared" si="1287"/>
        <v>7616</v>
      </c>
    </row>
    <row r="514" spans="1:119" ht="21" customHeight="1" x14ac:dyDescent="0.25">
      <c r="A514" s="66" t="s">
        <v>947</v>
      </c>
      <c r="B514" s="67" t="s">
        <v>927</v>
      </c>
      <c r="C514" s="68" t="s">
        <v>948</v>
      </c>
      <c r="D514" s="26">
        <v>1</v>
      </c>
      <c r="E514" s="27">
        <v>10000</v>
      </c>
      <c r="F514" s="27">
        <v>190000</v>
      </c>
      <c r="G514" s="148"/>
      <c r="H514" s="148"/>
      <c r="I514" s="170">
        <f t="shared" si="1256"/>
        <v>1.2727922061357855</v>
      </c>
      <c r="J514" s="198">
        <f t="shared" si="1248"/>
        <v>10000</v>
      </c>
      <c r="K514" s="28">
        <f t="shared" si="1257"/>
        <v>1900</v>
      </c>
      <c r="L514" s="29">
        <f t="shared" si="1242"/>
        <v>11900</v>
      </c>
      <c r="M514" s="26">
        <v>1</v>
      </c>
      <c r="N514" s="27">
        <v>10000</v>
      </c>
      <c r="O514" s="27">
        <v>190000</v>
      </c>
      <c r="P514" s="148"/>
      <c r="Q514" s="148"/>
      <c r="R514" s="163">
        <f t="shared" si="1258"/>
        <v>1.2727922061357855</v>
      </c>
      <c r="S514" s="198">
        <f t="shared" si="1259"/>
        <v>10000</v>
      </c>
      <c r="T514" s="28">
        <f t="shared" si="1260"/>
        <v>1900</v>
      </c>
      <c r="U514" s="30">
        <f t="shared" si="1261"/>
        <v>11900</v>
      </c>
      <c r="V514" s="26">
        <v>1</v>
      </c>
      <c r="W514" s="27">
        <v>10000</v>
      </c>
      <c r="X514" s="27">
        <v>190000</v>
      </c>
      <c r="Y514" s="145"/>
      <c r="Z514" s="145"/>
      <c r="AA514" s="163">
        <f t="shared" si="1243"/>
        <v>1.2727922061357855</v>
      </c>
      <c r="AB514" s="198">
        <f t="shared" si="1262"/>
        <v>10000</v>
      </c>
      <c r="AC514" s="28">
        <f t="shared" si="1263"/>
        <v>1900</v>
      </c>
      <c r="AD514" s="29">
        <f t="shared" si="1264"/>
        <v>11900</v>
      </c>
      <c r="AE514" s="26">
        <v>1</v>
      </c>
      <c r="AF514" s="27">
        <v>10000</v>
      </c>
      <c r="AG514" s="27">
        <v>190000</v>
      </c>
      <c r="AH514" s="145"/>
      <c r="AI514" s="145"/>
      <c r="AJ514" s="163">
        <f t="shared" si="1233"/>
        <v>1.2727922061357855</v>
      </c>
      <c r="AK514" s="198">
        <f t="shared" si="1265"/>
        <v>10000</v>
      </c>
      <c r="AL514" s="28">
        <f t="shared" si="1266"/>
        <v>1900</v>
      </c>
      <c r="AM514" s="30">
        <f t="shared" si="1267"/>
        <v>11900</v>
      </c>
      <c r="AN514" s="26">
        <v>1</v>
      </c>
      <c r="AO514" s="27">
        <v>10000</v>
      </c>
      <c r="AP514" s="27">
        <v>190000</v>
      </c>
      <c r="AQ514" s="145"/>
      <c r="AR514" s="145"/>
      <c r="AS514" s="163">
        <f t="shared" si="1234"/>
        <v>1.2727922061357855</v>
      </c>
      <c r="AT514" s="198">
        <f t="shared" si="1249"/>
        <v>10000</v>
      </c>
      <c r="AU514" s="28">
        <f t="shared" si="1268"/>
        <v>1900</v>
      </c>
      <c r="AV514" s="30">
        <f t="shared" si="1269"/>
        <v>11900</v>
      </c>
      <c r="AW514" s="26">
        <v>1</v>
      </c>
      <c r="AX514" s="27">
        <v>10000</v>
      </c>
      <c r="AY514" s="27">
        <v>190000</v>
      </c>
      <c r="AZ514" s="145"/>
      <c r="BA514" s="145"/>
      <c r="BB514" s="163">
        <f t="shared" si="1235"/>
        <v>1.2727922061357855</v>
      </c>
      <c r="BC514" s="198">
        <f t="shared" si="1270"/>
        <v>10000</v>
      </c>
      <c r="BD514" s="27">
        <f t="shared" si="1271"/>
        <v>1900</v>
      </c>
      <c r="BE514" s="27">
        <f t="shared" si="1272"/>
        <v>11900</v>
      </c>
      <c r="BF514" s="26">
        <v>1</v>
      </c>
      <c r="BG514" s="27">
        <v>8000</v>
      </c>
      <c r="BH514" s="27">
        <v>190000</v>
      </c>
      <c r="BI514" s="145"/>
      <c r="BJ514" s="145"/>
      <c r="BK514" s="163">
        <f t="shared" si="1236"/>
        <v>1.2999336785449662</v>
      </c>
      <c r="BL514" s="198">
        <f t="shared" si="1288"/>
        <v>8000</v>
      </c>
      <c r="BM514" s="27">
        <f t="shared" si="1273"/>
        <v>1520</v>
      </c>
      <c r="BN514" s="28">
        <f t="shared" si="1274"/>
        <v>9520</v>
      </c>
      <c r="BO514" s="26">
        <v>1</v>
      </c>
      <c r="BP514" s="27">
        <v>8000</v>
      </c>
      <c r="BQ514" s="27">
        <v>190000</v>
      </c>
      <c r="BR514" s="175"/>
      <c r="BS514" s="175"/>
      <c r="BT514" s="163">
        <f t="shared" si="1237"/>
        <v>1.2999336785449662</v>
      </c>
      <c r="BU514" s="198">
        <f t="shared" si="1275"/>
        <v>8000</v>
      </c>
      <c r="BV514" s="28">
        <f t="shared" si="1276"/>
        <v>1520</v>
      </c>
      <c r="BW514" s="30">
        <f t="shared" si="1277"/>
        <v>9520</v>
      </c>
      <c r="BX514" s="26">
        <v>1</v>
      </c>
      <c r="BY514" s="28">
        <v>8000</v>
      </c>
      <c r="BZ514" s="28">
        <v>190000</v>
      </c>
      <c r="CA514" s="156"/>
      <c r="CB514" s="156"/>
      <c r="CC514" s="178">
        <f t="shared" si="1238"/>
        <v>1.2999336785449662</v>
      </c>
      <c r="CD514" s="198">
        <f t="shared" si="1278"/>
        <v>8000</v>
      </c>
      <c r="CE514" s="28">
        <f t="shared" si="1279"/>
        <v>1520</v>
      </c>
      <c r="CF514" s="29">
        <f t="shared" si="1280"/>
        <v>9520</v>
      </c>
      <c r="CG514" s="26">
        <v>1</v>
      </c>
      <c r="CH514" s="27">
        <v>6400</v>
      </c>
      <c r="CI514" s="27">
        <v>190000</v>
      </c>
      <c r="CJ514" s="148"/>
      <c r="CK514" s="148"/>
      <c r="CL514" s="163">
        <f t="shared" si="1250"/>
        <v>1.3220448576970483</v>
      </c>
      <c r="CM514" s="198">
        <f t="shared" si="1281"/>
        <v>6400</v>
      </c>
      <c r="CN514" s="27">
        <f t="shared" si="1251"/>
        <v>1216</v>
      </c>
      <c r="CO514" s="28">
        <f t="shared" si="1252"/>
        <v>7616</v>
      </c>
      <c r="CP514" s="26">
        <v>1</v>
      </c>
      <c r="CQ514" s="27">
        <v>6400</v>
      </c>
      <c r="CR514" s="27">
        <v>190000</v>
      </c>
      <c r="CS514" s="148"/>
      <c r="CT514" s="148"/>
      <c r="CU514" s="163">
        <f t="shared" si="1239"/>
        <v>1.3220448576970483</v>
      </c>
      <c r="CV514" s="198">
        <f t="shared" si="1289"/>
        <v>6400</v>
      </c>
      <c r="CW514" s="28">
        <f t="shared" si="1254"/>
        <v>1216</v>
      </c>
      <c r="CX514" s="29">
        <f t="shared" si="1255"/>
        <v>7616</v>
      </c>
      <c r="CY514" s="26">
        <v>1</v>
      </c>
      <c r="CZ514" s="27">
        <v>6400</v>
      </c>
      <c r="DA514" s="27">
        <v>190000</v>
      </c>
      <c r="DB514" s="133"/>
      <c r="DC514" s="133"/>
      <c r="DD514" s="163">
        <f t="shared" si="1240"/>
        <v>1.3220448576970483</v>
      </c>
      <c r="DE514" s="198">
        <f t="shared" si="1282"/>
        <v>6400</v>
      </c>
      <c r="DF514" s="27">
        <f t="shared" si="1283"/>
        <v>1216</v>
      </c>
      <c r="DG514" s="28">
        <f t="shared" si="1284"/>
        <v>7616</v>
      </c>
      <c r="DH514" s="26">
        <v>1</v>
      </c>
      <c r="DI514" s="28">
        <v>6400</v>
      </c>
      <c r="DJ514" s="28">
        <v>190000</v>
      </c>
      <c r="DK514" s="182"/>
      <c r="DL514" s="178">
        <f t="shared" si="1241"/>
        <v>1.3220448576970483</v>
      </c>
      <c r="DM514" s="209">
        <f t="shared" si="1285"/>
        <v>6400</v>
      </c>
      <c r="DN514" s="28">
        <f t="shared" si="1286"/>
        <v>1216</v>
      </c>
      <c r="DO514" s="30">
        <f t="shared" si="1287"/>
        <v>7616</v>
      </c>
    </row>
    <row r="515" spans="1:119" ht="21" customHeight="1" x14ac:dyDescent="0.25">
      <c r="A515" s="66" t="s">
        <v>949</v>
      </c>
      <c r="B515" s="67" t="s">
        <v>927</v>
      </c>
      <c r="C515" s="68" t="s">
        <v>950</v>
      </c>
      <c r="D515" s="26">
        <v>1</v>
      </c>
      <c r="E515" s="27">
        <v>10000</v>
      </c>
      <c r="F515" s="27">
        <v>195000</v>
      </c>
      <c r="G515" s="148"/>
      <c r="H515" s="148"/>
      <c r="I515" s="170">
        <f t="shared" si="1256"/>
        <v>1.2762415075074272</v>
      </c>
      <c r="J515" s="198">
        <f t="shared" si="1248"/>
        <v>10000</v>
      </c>
      <c r="K515" s="28">
        <f t="shared" si="1257"/>
        <v>1900</v>
      </c>
      <c r="L515" s="29">
        <f t="shared" si="1242"/>
        <v>11900</v>
      </c>
      <c r="M515" s="26">
        <v>1</v>
      </c>
      <c r="N515" s="27">
        <v>10000</v>
      </c>
      <c r="O515" s="27">
        <v>195000</v>
      </c>
      <c r="P515" s="148"/>
      <c r="Q515" s="148"/>
      <c r="R515" s="163">
        <f t="shared" si="1258"/>
        <v>1.2762415075074272</v>
      </c>
      <c r="S515" s="198">
        <f t="shared" si="1259"/>
        <v>10000</v>
      </c>
      <c r="T515" s="28">
        <f t="shared" si="1260"/>
        <v>1900</v>
      </c>
      <c r="U515" s="30">
        <f t="shared" si="1261"/>
        <v>11900</v>
      </c>
      <c r="V515" s="26">
        <v>1</v>
      </c>
      <c r="W515" s="27">
        <v>10000</v>
      </c>
      <c r="X515" s="27">
        <v>195000</v>
      </c>
      <c r="Y515" s="145"/>
      <c r="Z515" s="145"/>
      <c r="AA515" s="163">
        <f t="shared" si="1243"/>
        <v>1.2762415075074272</v>
      </c>
      <c r="AB515" s="198">
        <f t="shared" si="1262"/>
        <v>10000</v>
      </c>
      <c r="AC515" s="28">
        <f t="shared" si="1263"/>
        <v>1900</v>
      </c>
      <c r="AD515" s="29">
        <f t="shared" si="1264"/>
        <v>11900</v>
      </c>
      <c r="AE515" s="26">
        <v>1</v>
      </c>
      <c r="AF515" s="27">
        <v>10000</v>
      </c>
      <c r="AG515" s="27">
        <v>195000</v>
      </c>
      <c r="AH515" s="145"/>
      <c r="AI515" s="145"/>
      <c r="AJ515" s="163">
        <f t="shared" ref="AJ515:AJ578" si="1290">+STDEVA(AF515:AG515)/AVERAGE(AF515:AG515)</f>
        <v>1.2762415075074272</v>
      </c>
      <c r="AK515" s="198">
        <f t="shared" si="1265"/>
        <v>10000</v>
      </c>
      <c r="AL515" s="28">
        <f t="shared" si="1266"/>
        <v>1900</v>
      </c>
      <c r="AM515" s="30">
        <f t="shared" si="1267"/>
        <v>11900</v>
      </c>
      <c r="AN515" s="26">
        <v>1</v>
      </c>
      <c r="AO515" s="27">
        <v>10000</v>
      </c>
      <c r="AP515" s="27">
        <v>195000</v>
      </c>
      <c r="AQ515" s="145"/>
      <c r="AR515" s="145"/>
      <c r="AS515" s="163">
        <f t="shared" ref="AS515:AS578" si="1291">+STDEVA(AO515:AP515)/AVERAGE(AO515:AP515)</f>
        <v>1.2762415075074272</v>
      </c>
      <c r="AT515" s="198">
        <f t="shared" si="1249"/>
        <v>10000</v>
      </c>
      <c r="AU515" s="28">
        <f t="shared" si="1268"/>
        <v>1900</v>
      </c>
      <c r="AV515" s="30">
        <f t="shared" si="1269"/>
        <v>11900</v>
      </c>
      <c r="AW515" s="26">
        <v>1</v>
      </c>
      <c r="AX515" s="27">
        <v>10000</v>
      </c>
      <c r="AY515" s="27">
        <v>195000</v>
      </c>
      <c r="AZ515" s="145"/>
      <c r="BA515" s="145"/>
      <c r="BB515" s="163">
        <f t="shared" ref="BB515:BB578" si="1292">+STDEVA(AX515:AY515)/AVERAGE(AX515:AY515)</f>
        <v>1.2762415075074272</v>
      </c>
      <c r="BC515" s="198">
        <f t="shared" si="1270"/>
        <v>10000</v>
      </c>
      <c r="BD515" s="27">
        <f t="shared" si="1271"/>
        <v>1900</v>
      </c>
      <c r="BE515" s="27">
        <f t="shared" si="1272"/>
        <v>11900</v>
      </c>
      <c r="BF515" s="26">
        <v>1</v>
      </c>
      <c r="BG515" s="27">
        <v>8000</v>
      </c>
      <c r="BH515" s="27">
        <v>195000</v>
      </c>
      <c r="BI515" s="145"/>
      <c r="BJ515" s="145"/>
      <c r="BK515" s="163">
        <f t="shared" ref="BK515:BK578" si="1293">+STDEVA(BG515:BH515)/AVERAGE(BG515:BH515)</f>
        <v>1.3027484540087131</v>
      </c>
      <c r="BL515" s="198">
        <f t="shared" si="1288"/>
        <v>8000</v>
      </c>
      <c r="BM515" s="27">
        <f t="shared" si="1273"/>
        <v>1520</v>
      </c>
      <c r="BN515" s="28">
        <f t="shared" si="1274"/>
        <v>9520</v>
      </c>
      <c r="BO515" s="26">
        <v>1</v>
      </c>
      <c r="BP515" s="27">
        <v>8000</v>
      </c>
      <c r="BQ515" s="27">
        <v>195000</v>
      </c>
      <c r="BR515" s="175"/>
      <c r="BS515" s="175"/>
      <c r="BT515" s="163">
        <f t="shared" ref="BT515:BT578" si="1294">+STDEVA(BP515:BQ515)/AVERAGE(BP515:BQ515)</f>
        <v>1.3027484540087131</v>
      </c>
      <c r="BU515" s="198">
        <f t="shared" si="1275"/>
        <v>8000</v>
      </c>
      <c r="BV515" s="28">
        <f t="shared" si="1276"/>
        <v>1520</v>
      </c>
      <c r="BW515" s="30">
        <f t="shared" si="1277"/>
        <v>9520</v>
      </c>
      <c r="BX515" s="26">
        <v>1</v>
      </c>
      <c r="BY515" s="28">
        <v>8000</v>
      </c>
      <c r="BZ515" s="28">
        <v>195000</v>
      </c>
      <c r="CA515" s="156"/>
      <c r="CB515" s="156"/>
      <c r="CC515" s="178">
        <f t="shared" ref="CC515:CC578" si="1295">+STDEVA(BY515:BZ515)/AVERAGE(BY515:BZ515)</f>
        <v>1.3027484540087131</v>
      </c>
      <c r="CD515" s="198">
        <f t="shared" si="1278"/>
        <v>8000</v>
      </c>
      <c r="CE515" s="28">
        <f t="shared" si="1279"/>
        <v>1520</v>
      </c>
      <c r="CF515" s="29">
        <f t="shared" si="1280"/>
        <v>9520</v>
      </c>
      <c r="CG515" s="26">
        <v>1</v>
      </c>
      <c r="CH515" s="27">
        <v>6400</v>
      </c>
      <c r="CI515" s="27">
        <v>195000</v>
      </c>
      <c r="CJ515" s="148"/>
      <c r="CK515" s="148"/>
      <c r="CL515" s="163">
        <f t="shared" si="1250"/>
        <v>1.3243330579124417</v>
      </c>
      <c r="CM515" s="198">
        <f t="shared" si="1281"/>
        <v>6400</v>
      </c>
      <c r="CN515" s="27">
        <f t="shared" si="1251"/>
        <v>1216</v>
      </c>
      <c r="CO515" s="28">
        <f t="shared" si="1252"/>
        <v>7616</v>
      </c>
      <c r="CP515" s="26">
        <v>1</v>
      </c>
      <c r="CQ515" s="27">
        <v>6400</v>
      </c>
      <c r="CR515" s="27">
        <v>195000</v>
      </c>
      <c r="CS515" s="148"/>
      <c r="CT515" s="148"/>
      <c r="CU515" s="163">
        <f t="shared" ref="CU515:CU578" si="1296">+STDEVA(CQ515:CR515)/AVERAGE(CQ515:CR515)</f>
        <v>1.3243330579124417</v>
      </c>
      <c r="CV515" s="198">
        <f t="shared" si="1289"/>
        <v>6400</v>
      </c>
      <c r="CW515" s="28">
        <f t="shared" si="1254"/>
        <v>1216</v>
      </c>
      <c r="CX515" s="29">
        <f t="shared" si="1255"/>
        <v>7616</v>
      </c>
      <c r="CY515" s="26">
        <v>1</v>
      </c>
      <c r="CZ515" s="27">
        <v>6400</v>
      </c>
      <c r="DA515" s="27">
        <v>195000</v>
      </c>
      <c r="DB515" s="133"/>
      <c r="DC515" s="133"/>
      <c r="DD515" s="163">
        <f t="shared" ref="DD515:DD578" si="1297">+STDEVA(CZ515:DA515)/AVERAGE(CZ515:DA515)</f>
        <v>1.3243330579124417</v>
      </c>
      <c r="DE515" s="198">
        <f t="shared" si="1282"/>
        <v>6400</v>
      </c>
      <c r="DF515" s="27">
        <f t="shared" si="1283"/>
        <v>1216</v>
      </c>
      <c r="DG515" s="28">
        <f t="shared" si="1284"/>
        <v>7616</v>
      </c>
      <c r="DH515" s="26">
        <v>1</v>
      </c>
      <c r="DI515" s="28">
        <v>6400</v>
      </c>
      <c r="DJ515" s="28">
        <v>195000</v>
      </c>
      <c r="DK515" s="182"/>
      <c r="DL515" s="178">
        <f t="shared" ref="DL515:DL578" si="1298">+STDEVA(DI515:DJ515)/AVERAGE(DI515:DJ515)</f>
        <v>1.3243330579124417</v>
      </c>
      <c r="DM515" s="209">
        <f t="shared" si="1285"/>
        <v>6400</v>
      </c>
      <c r="DN515" s="28">
        <f t="shared" si="1286"/>
        <v>1216</v>
      </c>
      <c r="DO515" s="30">
        <f t="shared" si="1287"/>
        <v>7616</v>
      </c>
    </row>
    <row r="516" spans="1:119" ht="21" customHeight="1" x14ac:dyDescent="0.25">
      <c r="A516" s="66" t="s">
        <v>951</v>
      </c>
      <c r="B516" s="67" t="s">
        <v>927</v>
      </c>
      <c r="C516" s="68" t="s">
        <v>952</v>
      </c>
      <c r="D516" s="26">
        <v>1</v>
      </c>
      <c r="E516" s="27">
        <v>10000</v>
      </c>
      <c r="F516" s="27">
        <v>200000</v>
      </c>
      <c r="G516" s="148"/>
      <c r="H516" s="148"/>
      <c r="I516" s="170">
        <f t="shared" si="1256"/>
        <v>1.2795265564328004</v>
      </c>
      <c r="J516" s="198">
        <f t="shared" si="1248"/>
        <v>10000</v>
      </c>
      <c r="K516" s="28">
        <f t="shared" si="1257"/>
        <v>1900</v>
      </c>
      <c r="L516" s="29">
        <f t="shared" ref="L516:L579" si="1299">+J516+K516</f>
        <v>11900</v>
      </c>
      <c r="M516" s="26">
        <v>1</v>
      </c>
      <c r="N516" s="27">
        <v>10000</v>
      </c>
      <c r="O516" s="27">
        <v>200000</v>
      </c>
      <c r="P516" s="148"/>
      <c r="Q516" s="148"/>
      <c r="R516" s="163">
        <f t="shared" si="1258"/>
        <v>1.2795265564328004</v>
      </c>
      <c r="S516" s="198">
        <f t="shared" si="1259"/>
        <v>10000</v>
      </c>
      <c r="T516" s="28">
        <f t="shared" si="1260"/>
        <v>1900</v>
      </c>
      <c r="U516" s="30">
        <f t="shared" si="1261"/>
        <v>11900</v>
      </c>
      <c r="V516" s="26">
        <v>1</v>
      </c>
      <c r="W516" s="27">
        <v>10000</v>
      </c>
      <c r="X516" s="27">
        <v>200000</v>
      </c>
      <c r="Y516" s="145"/>
      <c r="Z516" s="145"/>
      <c r="AA516" s="163">
        <f t="shared" si="1243"/>
        <v>1.2795265564328004</v>
      </c>
      <c r="AB516" s="198">
        <f t="shared" si="1262"/>
        <v>10000</v>
      </c>
      <c r="AC516" s="28">
        <f t="shared" si="1263"/>
        <v>1900</v>
      </c>
      <c r="AD516" s="29">
        <f t="shared" si="1264"/>
        <v>11900</v>
      </c>
      <c r="AE516" s="26">
        <v>1</v>
      </c>
      <c r="AF516" s="27">
        <v>10000</v>
      </c>
      <c r="AG516" s="27">
        <v>200000</v>
      </c>
      <c r="AH516" s="145"/>
      <c r="AI516" s="145"/>
      <c r="AJ516" s="163">
        <f t="shared" si="1290"/>
        <v>1.2795265564328004</v>
      </c>
      <c r="AK516" s="198">
        <f t="shared" si="1265"/>
        <v>10000</v>
      </c>
      <c r="AL516" s="28">
        <f t="shared" si="1266"/>
        <v>1900</v>
      </c>
      <c r="AM516" s="30">
        <f t="shared" si="1267"/>
        <v>11900</v>
      </c>
      <c r="AN516" s="26">
        <v>1</v>
      </c>
      <c r="AO516" s="27">
        <v>10000</v>
      </c>
      <c r="AP516" s="27">
        <v>200000</v>
      </c>
      <c r="AQ516" s="145"/>
      <c r="AR516" s="145"/>
      <c r="AS516" s="163">
        <f t="shared" si="1291"/>
        <v>1.2795265564328004</v>
      </c>
      <c r="AT516" s="198">
        <f t="shared" si="1249"/>
        <v>10000</v>
      </c>
      <c r="AU516" s="28">
        <f t="shared" si="1268"/>
        <v>1900</v>
      </c>
      <c r="AV516" s="30">
        <f t="shared" si="1269"/>
        <v>11900</v>
      </c>
      <c r="AW516" s="26">
        <v>1</v>
      </c>
      <c r="AX516" s="27">
        <v>10000</v>
      </c>
      <c r="AY516" s="27">
        <v>200000</v>
      </c>
      <c r="AZ516" s="145"/>
      <c r="BA516" s="145"/>
      <c r="BB516" s="163">
        <f t="shared" si="1292"/>
        <v>1.2795265564328004</v>
      </c>
      <c r="BC516" s="198">
        <f t="shared" si="1270"/>
        <v>10000</v>
      </c>
      <c r="BD516" s="27">
        <f t="shared" si="1271"/>
        <v>1900</v>
      </c>
      <c r="BE516" s="27">
        <f t="shared" si="1272"/>
        <v>11900</v>
      </c>
      <c r="BF516" s="26">
        <v>1</v>
      </c>
      <c r="BG516" s="27">
        <v>8000</v>
      </c>
      <c r="BH516" s="27">
        <v>200000</v>
      </c>
      <c r="BI516" s="145"/>
      <c r="BJ516" s="145"/>
      <c r="BK516" s="163">
        <f t="shared" si="1293"/>
        <v>1.3054279037290106</v>
      </c>
      <c r="BL516" s="198">
        <f t="shared" si="1288"/>
        <v>8000</v>
      </c>
      <c r="BM516" s="27">
        <f t="shared" si="1273"/>
        <v>1520</v>
      </c>
      <c r="BN516" s="28">
        <f t="shared" si="1274"/>
        <v>9520</v>
      </c>
      <c r="BO516" s="26">
        <v>1</v>
      </c>
      <c r="BP516" s="27">
        <v>8000</v>
      </c>
      <c r="BQ516" s="27">
        <v>200000</v>
      </c>
      <c r="BR516" s="175"/>
      <c r="BS516" s="175"/>
      <c r="BT516" s="163">
        <f t="shared" si="1294"/>
        <v>1.3054279037290106</v>
      </c>
      <c r="BU516" s="198">
        <f t="shared" si="1275"/>
        <v>8000</v>
      </c>
      <c r="BV516" s="28">
        <f t="shared" si="1276"/>
        <v>1520</v>
      </c>
      <c r="BW516" s="30">
        <f t="shared" si="1277"/>
        <v>9520</v>
      </c>
      <c r="BX516" s="26">
        <v>1</v>
      </c>
      <c r="BY516" s="28">
        <v>8000</v>
      </c>
      <c r="BZ516" s="28">
        <v>200000</v>
      </c>
      <c r="CA516" s="156"/>
      <c r="CB516" s="156"/>
      <c r="CC516" s="178">
        <f t="shared" si="1295"/>
        <v>1.3054279037290106</v>
      </c>
      <c r="CD516" s="198">
        <f t="shared" si="1278"/>
        <v>8000</v>
      </c>
      <c r="CE516" s="28">
        <f t="shared" si="1279"/>
        <v>1520</v>
      </c>
      <c r="CF516" s="29">
        <f t="shared" si="1280"/>
        <v>9520</v>
      </c>
      <c r="CG516" s="26">
        <v>1</v>
      </c>
      <c r="CH516" s="27">
        <v>6400</v>
      </c>
      <c r="CI516" s="27">
        <v>200000</v>
      </c>
      <c r="CJ516" s="148"/>
      <c r="CK516" s="148"/>
      <c r="CL516" s="163">
        <f t="shared" si="1250"/>
        <v>1.3265103957142985</v>
      </c>
      <c r="CM516" s="198">
        <f t="shared" si="1281"/>
        <v>6400</v>
      </c>
      <c r="CN516" s="27">
        <f t="shared" si="1251"/>
        <v>1216</v>
      </c>
      <c r="CO516" s="28">
        <f t="shared" si="1252"/>
        <v>7616</v>
      </c>
      <c r="CP516" s="26">
        <v>1</v>
      </c>
      <c r="CQ516" s="27">
        <v>6400</v>
      </c>
      <c r="CR516" s="27">
        <v>200000</v>
      </c>
      <c r="CS516" s="148"/>
      <c r="CT516" s="148"/>
      <c r="CU516" s="163">
        <f t="shared" si="1296"/>
        <v>1.3265103957142985</v>
      </c>
      <c r="CV516" s="198">
        <f t="shared" si="1289"/>
        <v>6400</v>
      </c>
      <c r="CW516" s="28">
        <f t="shared" si="1254"/>
        <v>1216</v>
      </c>
      <c r="CX516" s="29">
        <f t="shared" si="1255"/>
        <v>7616</v>
      </c>
      <c r="CY516" s="26">
        <v>1</v>
      </c>
      <c r="CZ516" s="27">
        <v>6400</v>
      </c>
      <c r="DA516" s="27">
        <v>200000</v>
      </c>
      <c r="DB516" s="133"/>
      <c r="DC516" s="133"/>
      <c r="DD516" s="163">
        <f t="shared" si="1297"/>
        <v>1.3265103957142985</v>
      </c>
      <c r="DE516" s="198">
        <f t="shared" si="1282"/>
        <v>6400</v>
      </c>
      <c r="DF516" s="27">
        <f t="shared" si="1283"/>
        <v>1216</v>
      </c>
      <c r="DG516" s="28">
        <f t="shared" si="1284"/>
        <v>7616</v>
      </c>
      <c r="DH516" s="26">
        <v>1</v>
      </c>
      <c r="DI516" s="28">
        <v>6400</v>
      </c>
      <c r="DJ516" s="28">
        <v>200000</v>
      </c>
      <c r="DK516" s="182"/>
      <c r="DL516" s="178">
        <f t="shared" si="1298"/>
        <v>1.3265103957142985</v>
      </c>
      <c r="DM516" s="209">
        <f t="shared" si="1285"/>
        <v>6400</v>
      </c>
      <c r="DN516" s="28">
        <f t="shared" si="1286"/>
        <v>1216</v>
      </c>
      <c r="DO516" s="30">
        <f t="shared" si="1287"/>
        <v>7616</v>
      </c>
    </row>
    <row r="517" spans="1:119" ht="21" customHeight="1" x14ac:dyDescent="0.25">
      <c r="A517" s="66" t="s">
        <v>953</v>
      </c>
      <c r="B517" s="67" t="s">
        <v>927</v>
      </c>
      <c r="C517" s="68" t="s">
        <v>954</v>
      </c>
      <c r="D517" s="26">
        <v>1</v>
      </c>
      <c r="E517" s="27">
        <v>10000</v>
      </c>
      <c r="F517" s="27">
        <v>205000</v>
      </c>
      <c r="G517" s="148"/>
      <c r="H517" s="148"/>
      <c r="I517" s="170">
        <f t="shared" si="1256"/>
        <v>1.2826588123849003</v>
      </c>
      <c r="J517" s="198">
        <f t="shared" si="1248"/>
        <v>10000</v>
      </c>
      <c r="K517" s="28">
        <f t="shared" si="1257"/>
        <v>1900</v>
      </c>
      <c r="L517" s="29">
        <f t="shared" si="1299"/>
        <v>11900</v>
      </c>
      <c r="M517" s="26">
        <v>1</v>
      </c>
      <c r="N517" s="27">
        <v>10000</v>
      </c>
      <c r="O517" s="27">
        <v>205000</v>
      </c>
      <c r="P517" s="148"/>
      <c r="Q517" s="148"/>
      <c r="R517" s="163">
        <f t="shared" si="1258"/>
        <v>1.2826588123849003</v>
      </c>
      <c r="S517" s="198">
        <f t="shared" si="1259"/>
        <v>10000</v>
      </c>
      <c r="T517" s="28">
        <f t="shared" si="1260"/>
        <v>1900</v>
      </c>
      <c r="U517" s="30">
        <f t="shared" si="1261"/>
        <v>11900</v>
      </c>
      <c r="V517" s="26">
        <v>1</v>
      </c>
      <c r="W517" s="27">
        <v>10000</v>
      </c>
      <c r="X517" s="27">
        <v>205000</v>
      </c>
      <c r="Y517" s="145"/>
      <c r="Z517" s="145"/>
      <c r="AA517" s="163">
        <f t="shared" si="1243"/>
        <v>1.2826588123849003</v>
      </c>
      <c r="AB517" s="198">
        <f t="shared" si="1262"/>
        <v>10000</v>
      </c>
      <c r="AC517" s="28">
        <f t="shared" si="1263"/>
        <v>1900</v>
      </c>
      <c r="AD517" s="29">
        <f t="shared" si="1264"/>
        <v>11900</v>
      </c>
      <c r="AE517" s="26">
        <v>1</v>
      </c>
      <c r="AF517" s="27">
        <v>10000</v>
      </c>
      <c r="AG517" s="27">
        <v>205000</v>
      </c>
      <c r="AH517" s="145"/>
      <c r="AI517" s="145"/>
      <c r="AJ517" s="163">
        <f t="shared" si="1290"/>
        <v>1.2826588123849003</v>
      </c>
      <c r="AK517" s="198">
        <f t="shared" si="1265"/>
        <v>10000</v>
      </c>
      <c r="AL517" s="28">
        <f t="shared" si="1266"/>
        <v>1900</v>
      </c>
      <c r="AM517" s="30">
        <f t="shared" si="1267"/>
        <v>11900</v>
      </c>
      <c r="AN517" s="26">
        <v>1</v>
      </c>
      <c r="AO517" s="27">
        <v>10000</v>
      </c>
      <c r="AP517" s="27">
        <v>205000</v>
      </c>
      <c r="AQ517" s="145"/>
      <c r="AR517" s="145"/>
      <c r="AS517" s="163">
        <f t="shared" si="1291"/>
        <v>1.2826588123849003</v>
      </c>
      <c r="AT517" s="198">
        <f t="shared" si="1249"/>
        <v>10000</v>
      </c>
      <c r="AU517" s="28">
        <f t="shared" si="1268"/>
        <v>1900</v>
      </c>
      <c r="AV517" s="30">
        <f t="shared" si="1269"/>
        <v>11900</v>
      </c>
      <c r="AW517" s="26">
        <v>1</v>
      </c>
      <c r="AX517" s="27">
        <v>10000</v>
      </c>
      <c r="AY517" s="27">
        <v>205000</v>
      </c>
      <c r="AZ517" s="145"/>
      <c r="BA517" s="145"/>
      <c r="BB517" s="163">
        <f t="shared" si="1292"/>
        <v>1.2826588123849003</v>
      </c>
      <c r="BC517" s="198">
        <f t="shared" si="1270"/>
        <v>10000</v>
      </c>
      <c r="BD517" s="27">
        <f t="shared" si="1271"/>
        <v>1900</v>
      </c>
      <c r="BE517" s="27">
        <f t="shared" si="1272"/>
        <v>11900</v>
      </c>
      <c r="BF517" s="26">
        <v>1</v>
      </c>
      <c r="BG517" s="27">
        <v>8000</v>
      </c>
      <c r="BH517" s="27">
        <v>205000</v>
      </c>
      <c r="BI517" s="145"/>
      <c r="BJ517" s="145"/>
      <c r="BK517" s="163">
        <f t="shared" si="1293"/>
        <v>1.307981557687792</v>
      </c>
      <c r="BL517" s="198">
        <f t="shared" si="1288"/>
        <v>8000</v>
      </c>
      <c r="BM517" s="27">
        <f t="shared" si="1273"/>
        <v>1520</v>
      </c>
      <c r="BN517" s="28">
        <f t="shared" si="1274"/>
        <v>9520</v>
      </c>
      <c r="BO517" s="26">
        <v>1</v>
      </c>
      <c r="BP517" s="27">
        <v>8000</v>
      </c>
      <c r="BQ517" s="27">
        <v>205000</v>
      </c>
      <c r="BR517" s="175"/>
      <c r="BS517" s="175"/>
      <c r="BT517" s="163">
        <f t="shared" si="1294"/>
        <v>1.307981557687792</v>
      </c>
      <c r="BU517" s="198">
        <f t="shared" si="1275"/>
        <v>8000</v>
      </c>
      <c r="BV517" s="28">
        <f t="shared" si="1276"/>
        <v>1520</v>
      </c>
      <c r="BW517" s="30">
        <f t="shared" si="1277"/>
        <v>9520</v>
      </c>
      <c r="BX517" s="26">
        <v>1</v>
      </c>
      <c r="BY517" s="28">
        <v>8000</v>
      </c>
      <c r="BZ517" s="28">
        <v>205000</v>
      </c>
      <c r="CA517" s="156"/>
      <c r="CB517" s="156"/>
      <c r="CC517" s="178">
        <f t="shared" si="1295"/>
        <v>1.307981557687792</v>
      </c>
      <c r="CD517" s="198">
        <f t="shared" si="1278"/>
        <v>8000</v>
      </c>
      <c r="CE517" s="28">
        <f t="shared" si="1279"/>
        <v>1520</v>
      </c>
      <c r="CF517" s="29">
        <f t="shared" si="1280"/>
        <v>9520</v>
      </c>
      <c r="CG517" s="26">
        <v>1</v>
      </c>
      <c r="CH517" s="27">
        <v>6400</v>
      </c>
      <c r="CI517" s="27">
        <v>205000</v>
      </c>
      <c r="CJ517" s="148"/>
      <c r="CK517" s="148"/>
      <c r="CL517" s="163">
        <f t="shared" si="1250"/>
        <v>1.3285847374044308</v>
      </c>
      <c r="CM517" s="198">
        <f t="shared" si="1281"/>
        <v>6400</v>
      </c>
      <c r="CN517" s="27">
        <f t="shared" si="1251"/>
        <v>1216</v>
      </c>
      <c r="CO517" s="28">
        <f t="shared" si="1252"/>
        <v>7616</v>
      </c>
      <c r="CP517" s="26">
        <v>1</v>
      </c>
      <c r="CQ517" s="27">
        <v>6400</v>
      </c>
      <c r="CR517" s="27">
        <v>205000</v>
      </c>
      <c r="CS517" s="148"/>
      <c r="CT517" s="148"/>
      <c r="CU517" s="163">
        <f t="shared" si="1296"/>
        <v>1.3285847374044308</v>
      </c>
      <c r="CV517" s="198">
        <f t="shared" si="1289"/>
        <v>6400</v>
      </c>
      <c r="CW517" s="28">
        <f t="shared" si="1254"/>
        <v>1216</v>
      </c>
      <c r="CX517" s="29">
        <f t="shared" si="1255"/>
        <v>7616</v>
      </c>
      <c r="CY517" s="26">
        <v>1</v>
      </c>
      <c r="CZ517" s="27">
        <v>6400</v>
      </c>
      <c r="DA517" s="27">
        <v>205000</v>
      </c>
      <c r="DB517" s="133"/>
      <c r="DC517" s="133"/>
      <c r="DD517" s="163">
        <f t="shared" si="1297"/>
        <v>1.3285847374044308</v>
      </c>
      <c r="DE517" s="198">
        <f t="shared" si="1282"/>
        <v>6400</v>
      </c>
      <c r="DF517" s="27">
        <f t="shared" si="1283"/>
        <v>1216</v>
      </c>
      <c r="DG517" s="28">
        <f t="shared" si="1284"/>
        <v>7616</v>
      </c>
      <c r="DH517" s="26">
        <v>1</v>
      </c>
      <c r="DI517" s="28">
        <v>6400</v>
      </c>
      <c r="DJ517" s="28">
        <v>205000</v>
      </c>
      <c r="DK517" s="182"/>
      <c r="DL517" s="178">
        <f t="shared" si="1298"/>
        <v>1.3285847374044308</v>
      </c>
      <c r="DM517" s="209">
        <f t="shared" si="1285"/>
        <v>6400</v>
      </c>
      <c r="DN517" s="28">
        <f t="shared" si="1286"/>
        <v>1216</v>
      </c>
      <c r="DO517" s="30">
        <f t="shared" si="1287"/>
        <v>7616</v>
      </c>
    </row>
    <row r="518" spans="1:119" ht="21" customHeight="1" x14ac:dyDescent="0.25">
      <c r="A518" s="66" t="s">
        <v>955</v>
      </c>
      <c r="B518" s="67" t="s">
        <v>927</v>
      </c>
      <c r="C518" s="68" t="s">
        <v>956</v>
      </c>
      <c r="D518" s="26">
        <v>1</v>
      </c>
      <c r="E518" s="27">
        <v>10000</v>
      </c>
      <c r="F518" s="27">
        <v>210000</v>
      </c>
      <c r="G518" s="148"/>
      <c r="H518" s="148"/>
      <c r="I518" s="170">
        <f t="shared" si="1256"/>
        <v>1.2856486930664501</v>
      </c>
      <c r="J518" s="198">
        <f t="shared" si="1248"/>
        <v>10000</v>
      </c>
      <c r="K518" s="28">
        <f t="shared" si="1257"/>
        <v>1900</v>
      </c>
      <c r="L518" s="29">
        <f t="shared" si="1299"/>
        <v>11900</v>
      </c>
      <c r="M518" s="26">
        <v>1</v>
      </c>
      <c r="N518" s="27">
        <v>10000</v>
      </c>
      <c r="O518" s="27">
        <v>210000</v>
      </c>
      <c r="P518" s="148"/>
      <c r="Q518" s="148"/>
      <c r="R518" s="163">
        <f t="shared" si="1258"/>
        <v>1.2856486930664501</v>
      </c>
      <c r="S518" s="198">
        <f t="shared" si="1259"/>
        <v>10000</v>
      </c>
      <c r="T518" s="28">
        <f t="shared" si="1260"/>
        <v>1900</v>
      </c>
      <c r="U518" s="30">
        <f t="shared" si="1261"/>
        <v>11900</v>
      </c>
      <c r="V518" s="26">
        <v>1</v>
      </c>
      <c r="W518" s="27">
        <v>10000</v>
      </c>
      <c r="X518" s="27">
        <v>210000</v>
      </c>
      <c r="Y518" s="145"/>
      <c r="Z518" s="145"/>
      <c r="AA518" s="163">
        <f t="shared" si="1243"/>
        <v>1.2856486930664501</v>
      </c>
      <c r="AB518" s="198">
        <f t="shared" si="1262"/>
        <v>10000</v>
      </c>
      <c r="AC518" s="28">
        <f t="shared" si="1263"/>
        <v>1900</v>
      </c>
      <c r="AD518" s="29">
        <f t="shared" si="1264"/>
        <v>11900</v>
      </c>
      <c r="AE518" s="26">
        <v>1</v>
      </c>
      <c r="AF518" s="27">
        <v>10000</v>
      </c>
      <c r="AG518" s="27">
        <v>210000</v>
      </c>
      <c r="AH518" s="145"/>
      <c r="AI518" s="145"/>
      <c r="AJ518" s="163">
        <f t="shared" si="1290"/>
        <v>1.2856486930664501</v>
      </c>
      <c r="AK518" s="198">
        <f t="shared" si="1265"/>
        <v>10000</v>
      </c>
      <c r="AL518" s="28">
        <f t="shared" si="1266"/>
        <v>1900</v>
      </c>
      <c r="AM518" s="30">
        <f t="shared" si="1267"/>
        <v>11900</v>
      </c>
      <c r="AN518" s="26">
        <v>1</v>
      </c>
      <c r="AO518" s="27">
        <v>10000</v>
      </c>
      <c r="AP518" s="27">
        <v>210000</v>
      </c>
      <c r="AQ518" s="145"/>
      <c r="AR518" s="145"/>
      <c r="AS518" s="163">
        <f t="shared" si="1291"/>
        <v>1.2856486930664501</v>
      </c>
      <c r="AT518" s="198">
        <f t="shared" si="1249"/>
        <v>10000</v>
      </c>
      <c r="AU518" s="28">
        <f t="shared" si="1268"/>
        <v>1900</v>
      </c>
      <c r="AV518" s="30">
        <f t="shared" si="1269"/>
        <v>11900</v>
      </c>
      <c r="AW518" s="26">
        <v>1</v>
      </c>
      <c r="AX518" s="27">
        <v>10000</v>
      </c>
      <c r="AY518" s="27">
        <v>210000</v>
      </c>
      <c r="AZ518" s="145"/>
      <c r="BA518" s="145"/>
      <c r="BB518" s="163">
        <f t="shared" si="1292"/>
        <v>1.2856486930664501</v>
      </c>
      <c r="BC518" s="198">
        <f t="shared" si="1270"/>
        <v>10000</v>
      </c>
      <c r="BD518" s="27">
        <f t="shared" si="1271"/>
        <v>1900</v>
      </c>
      <c r="BE518" s="27">
        <f t="shared" si="1272"/>
        <v>11900</v>
      </c>
      <c r="BF518" s="26">
        <v>1</v>
      </c>
      <c r="BG518" s="27">
        <v>8000</v>
      </c>
      <c r="BH518" s="27">
        <v>210000</v>
      </c>
      <c r="BI518" s="145"/>
      <c r="BJ518" s="145"/>
      <c r="BK518" s="163">
        <f t="shared" si="1293"/>
        <v>1.3104180715567211</v>
      </c>
      <c r="BL518" s="198">
        <f t="shared" si="1288"/>
        <v>8000</v>
      </c>
      <c r="BM518" s="27">
        <f t="shared" si="1273"/>
        <v>1520</v>
      </c>
      <c r="BN518" s="28">
        <f t="shared" si="1274"/>
        <v>9520</v>
      </c>
      <c r="BO518" s="26">
        <v>1</v>
      </c>
      <c r="BP518" s="27">
        <v>8000</v>
      </c>
      <c r="BQ518" s="27">
        <v>210000</v>
      </c>
      <c r="BR518" s="175"/>
      <c r="BS518" s="175"/>
      <c r="BT518" s="163">
        <f t="shared" si="1294"/>
        <v>1.3104180715567211</v>
      </c>
      <c r="BU518" s="198">
        <f t="shared" si="1275"/>
        <v>8000</v>
      </c>
      <c r="BV518" s="28">
        <f t="shared" si="1276"/>
        <v>1520</v>
      </c>
      <c r="BW518" s="30">
        <f t="shared" si="1277"/>
        <v>9520</v>
      </c>
      <c r="BX518" s="26">
        <v>1</v>
      </c>
      <c r="BY518" s="28">
        <v>8000</v>
      </c>
      <c r="BZ518" s="28">
        <v>210000</v>
      </c>
      <c r="CA518" s="156"/>
      <c r="CB518" s="156"/>
      <c r="CC518" s="178">
        <f t="shared" si="1295"/>
        <v>1.3104180715567211</v>
      </c>
      <c r="CD518" s="198">
        <f t="shared" si="1278"/>
        <v>8000</v>
      </c>
      <c r="CE518" s="28">
        <f t="shared" si="1279"/>
        <v>1520</v>
      </c>
      <c r="CF518" s="29">
        <f t="shared" si="1280"/>
        <v>9520</v>
      </c>
      <c r="CG518" s="26">
        <v>1</v>
      </c>
      <c r="CH518" s="27">
        <v>6400</v>
      </c>
      <c r="CI518" s="27">
        <v>210000</v>
      </c>
      <c r="CJ518" s="148"/>
      <c r="CK518" s="148"/>
      <c r="CL518" s="163">
        <f t="shared" si="1250"/>
        <v>1.3305632222696957</v>
      </c>
      <c r="CM518" s="198">
        <f t="shared" si="1281"/>
        <v>6400</v>
      </c>
      <c r="CN518" s="27">
        <f t="shared" si="1251"/>
        <v>1216</v>
      </c>
      <c r="CO518" s="28">
        <f t="shared" si="1252"/>
        <v>7616</v>
      </c>
      <c r="CP518" s="26">
        <v>1</v>
      </c>
      <c r="CQ518" s="27">
        <v>6400</v>
      </c>
      <c r="CR518" s="27">
        <v>210000</v>
      </c>
      <c r="CS518" s="148"/>
      <c r="CT518" s="148"/>
      <c r="CU518" s="163">
        <f t="shared" si="1296"/>
        <v>1.3305632222696957</v>
      </c>
      <c r="CV518" s="198">
        <f t="shared" si="1289"/>
        <v>6400</v>
      </c>
      <c r="CW518" s="28">
        <f t="shared" si="1254"/>
        <v>1216</v>
      </c>
      <c r="CX518" s="29">
        <f t="shared" si="1255"/>
        <v>7616</v>
      </c>
      <c r="CY518" s="26">
        <v>1</v>
      </c>
      <c r="CZ518" s="27">
        <v>6400</v>
      </c>
      <c r="DA518" s="27">
        <v>210000</v>
      </c>
      <c r="DB518" s="133"/>
      <c r="DC518" s="133"/>
      <c r="DD518" s="163">
        <f t="shared" si="1297"/>
        <v>1.3305632222696957</v>
      </c>
      <c r="DE518" s="198">
        <f t="shared" si="1282"/>
        <v>6400</v>
      </c>
      <c r="DF518" s="27">
        <f t="shared" si="1283"/>
        <v>1216</v>
      </c>
      <c r="DG518" s="28">
        <f t="shared" si="1284"/>
        <v>7616</v>
      </c>
      <c r="DH518" s="26">
        <v>1</v>
      </c>
      <c r="DI518" s="28">
        <v>6400</v>
      </c>
      <c r="DJ518" s="28">
        <v>210000</v>
      </c>
      <c r="DK518" s="182"/>
      <c r="DL518" s="178">
        <f t="shared" si="1298"/>
        <v>1.3305632222696957</v>
      </c>
      <c r="DM518" s="209">
        <f t="shared" si="1285"/>
        <v>6400</v>
      </c>
      <c r="DN518" s="28">
        <f t="shared" si="1286"/>
        <v>1216</v>
      </c>
      <c r="DO518" s="30">
        <f t="shared" si="1287"/>
        <v>7616</v>
      </c>
    </row>
    <row r="519" spans="1:119" ht="21" customHeight="1" x14ac:dyDescent="0.25">
      <c r="A519" s="66" t="s">
        <v>957</v>
      </c>
      <c r="B519" s="67" t="s">
        <v>927</v>
      </c>
      <c r="C519" s="68" t="s">
        <v>958</v>
      </c>
      <c r="D519" s="26">
        <v>1</v>
      </c>
      <c r="E519" s="27">
        <v>10000</v>
      </c>
      <c r="F519" s="27">
        <v>215000</v>
      </c>
      <c r="G519" s="148"/>
      <c r="H519" s="148"/>
      <c r="I519" s="170">
        <f t="shared" si="1256"/>
        <v>1.2885056901621532</v>
      </c>
      <c r="J519" s="198">
        <f t="shared" si="1248"/>
        <v>10000</v>
      </c>
      <c r="K519" s="28">
        <f t="shared" si="1257"/>
        <v>1900</v>
      </c>
      <c r="L519" s="29">
        <f t="shared" si="1299"/>
        <v>11900</v>
      </c>
      <c r="M519" s="26">
        <v>1</v>
      </c>
      <c r="N519" s="27">
        <v>10000</v>
      </c>
      <c r="O519" s="27">
        <v>215000</v>
      </c>
      <c r="P519" s="148"/>
      <c r="Q519" s="148"/>
      <c r="R519" s="163">
        <f t="shared" si="1258"/>
        <v>1.2885056901621532</v>
      </c>
      <c r="S519" s="198">
        <f t="shared" si="1259"/>
        <v>10000</v>
      </c>
      <c r="T519" s="28">
        <f t="shared" si="1260"/>
        <v>1900</v>
      </c>
      <c r="U519" s="30">
        <f t="shared" si="1261"/>
        <v>11900</v>
      </c>
      <c r="V519" s="26">
        <v>1</v>
      </c>
      <c r="W519" s="27">
        <v>10000</v>
      </c>
      <c r="X519" s="27">
        <v>215000</v>
      </c>
      <c r="Y519" s="145"/>
      <c r="Z519" s="145"/>
      <c r="AA519" s="163">
        <f t="shared" si="1243"/>
        <v>1.2885056901621532</v>
      </c>
      <c r="AB519" s="198">
        <f t="shared" si="1262"/>
        <v>10000</v>
      </c>
      <c r="AC519" s="28">
        <f t="shared" si="1263"/>
        <v>1900</v>
      </c>
      <c r="AD519" s="29">
        <f t="shared" si="1264"/>
        <v>11900</v>
      </c>
      <c r="AE519" s="26">
        <v>1</v>
      </c>
      <c r="AF519" s="27">
        <v>10000</v>
      </c>
      <c r="AG519" s="27">
        <v>215000</v>
      </c>
      <c r="AH519" s="145"/>
      <c r="AI519" s="145"/>
      <c r="AJ519" s="163">
        <f t="shared" si="1290"/>
        <v>1.2885056901621532</v>
      </c>
      <c r="AK519" s="198">
        <f t="shared" si="1265"/>
        <v>10000</v>
      </c>
      <c r="AL519" s="28">
        <f t="shared" si="1266"/>
        <v>1900</v>
      </c>
      <c r="AM519" s="30">
        <f t="shared" si="1267"/>
        <v>11900</v>
      </c>
      <c r="AN519" s="26">
        <v>1</v>
      </c>
      <c r="AO519" s="27">
        <v>10000</v>
      </c>
      <c r="AP519" s="27">
        <v>215000</v>
      </c>
      <c r="AQ519" s="145"/>
      <c r="AR519" s="145"/>
      <c r="AS519" s="163">
        <f t="shared" si="1291"/>
        <v>1.2885056901621532</v>
      </c>
      <c r="AT519" s="198">
        <f t="shared" si="1249"/>
        <v>10000</v>
      </c>
      <c r="AU519" s="28">
        <f t="shared" si="1268"/>
        <v>1900</v>
      </c>
      <c r="AV519" s="30">
        <f t="shared" si="1269"/>
        <v>11900</v>
      </c>
      <c r="AW519" s="26">
        <v>1</v>
      </c>
      <c r="AX519" s="27">
        <v>10000</v>
      </c>
      <c r="AY519" s="27">
        <v>215000</v>
      </c>
      <c r="AZ519" s="145"/>
      <c r="BA519" s="145"/>
      <c r="BB519" s="163">
        <f t="shared" si="1292"/>
        <v>1.2885056901621532</v>
      </c>
      <c r="BC519" s="198">
        <f t="shared" si="1270"/>
        <v>10000</v>
      </c>
      <c r="BD519" s="27">
        <f t="shared" si="1271"/>
        <v>1900</v>
      </c>
      <c r="BE519" s="27">
        <f t="shared" si="1272"/>
        <v>11900</v>
      </c>
      <c r="BF519" s="26">
        <v>1</v>
      </c>
      <c r="BG519" s="27">
        <v>8000</v>
      </c>
      <c r="BH519" s="27">
        <v>215000</v>
      </c>
      <c r="BI519" s="145"/>
      <c r="BJ519" s="145"/>
      <c r="BK519" s="163">
        <f t="shared" si="1293"/>
        <v>1.3127453247140388</v>
      </c>
      <c r="BL519" s="198">
        <f t="shared" si="1288"/>
        <v>8000</v>
      </c>
      <c r="BM519" s="27">
        <f t="shared" si="1273"/>
        <v>1520</v>
      </c>
      <c r="BN519" s="28">
        <f t="shared" si="1274"/>
        <v>9520</v>
      </c>
      <c r="BO519" s="26">
        <v>1</v>
      </c>
      <c r="BP519" s="27">
        <v>8000</v>
      </c>
      <c r="BQ519" s="27">
        <v>215000</v>
      </c>
      <c r="BR519" s="175"/>
      <c r="BS519" s="175"/>
      <c r="BT519" s="163">
        <f t="shared" si="1294"/>
        <v>1.3127453247140388</v>
      </c>
      <c r="BU519" s="198">
        <f t="shared" si="1275"/>
        <v>8000</v>
      </c>
      <c r="BV519" s="28">
        <f t="shared" si="1276"/>
        <v>1520</v>
      </c>
      <c r="BW519" s="30">
        <f t="shared" si="1277"/>
        <v>9520</v>
      </c>
      <c r="BX519" s="26">
        <v>1</v>
      </c>
      <c r="BY519" s="28">
        <v>8000</v>
      </c>
      <c r="BZ519" s="28">
        <v>215000</v>
      </c>
      <c r="CA519" s="156"/>
      <c r="CB519" s="156"/>
      <c r="CC519" s="178">
        <f t="shared" si="1295"/>
        <v>1.3127453247140388</v>
      </c>
      <c r="CD519" s="198">
        <f t="shared" si="1278"/>
        <v>8000</v>
      </c>
      <c r="CE519" s="28">
        <f t="shared" si="1279"/>
        <v>1520</v>
      </c>
      <c r="CF519" s="29">
        <f t="shared" si="1280"/>
        <v>9520</v>
      </c>
      <c r="CG519" s="26">
        <v>1</v>
      </c>
      <c r="CH519" s="27">
        <v>6400</v>
      </c>
      <c r="CI519" s="27">
        <v>215000</v>
      </c>
      <c r="CJ519" s="148"/>
      <c r="CK519" s="148"/>
      <c r="CL519" s="163">
        <f t="shared" si="1250"/>
        <v>1.3324523446749217</v>
      </c>
      <c r="CM519" s="198">
        <f t="shared" si="1281"/>
        <v>6400</v>
      </c>
      <c r="CN519" s="27">
        <f t="shared" si="1251"/>
        <v>1216</v>
      </c>
      <c r="CO519" s="28">
        <f t="shared" si="1252"/>
        <v>7616</v>
      </c>
      <c r="CP519" s="26">
        <v>1</v>
      </c>
      <c r="CQ519" s="27">
        <v>6400</v>
      </c>
      <c r="CR519" s="27">
        <v>215000</v>
      </c>
      <c r="CS519" s="148"/>
      <c r="CT519" s="148"/>
      <c r="CU519" s="163">
        <f t="shared" si="1296"/>
        <v>1.3324523446749217</v>
      </c>
      <c r="CV519" s="198">
        <f t="shared" si="1289"/>
        <v>6400</v>
      </c>
      <c r="CW519" s="28">
        <f t="shared" si="1254"/>
        <v>1216</v>
      </c>
      <c r="CX519" s="29">
        <f t="shared" si="1255"/>
        <v>7616</v>
      </c>
      <c r="CY519" s="26">
        <v>1</v>
      </c>
      <c r="CZ519" s="27">
        <v>6400</v>
      </c>
      <c r="DA519" s="27">
        <v>215000</v>
      </c>
      <c r="DB519" s="133"/>
      <c r="DC519" s="133"/>
      <c r="DD519" s="163">
        <f t="shared" si="1297"/>
        <v>1.3324523446749217</v>
      </c>
      <c r="DE519" s="198">
        <f t="shared" si="1282"/>
        <v>6400</v>
      </c>
      <c r="DF519" s="27">
        <f t="shared" si="1283"/>
        <v>1216</v>
      </c>
      <c r="DG519" s="28">
        <f t="shared" si="1284"/>
        <v>7616</v>
      </c>
      <c r="DH519" s="26">
        <v>1</v>
      </c>
      <c r="DI519" s="28">
        <v>6400</v>
      </c>
      <c r="DJ519" s="28">
        <v>215000</v>
      </c>
      <c r="DK519" s="182"/>
      <c r="DL519" s="178">
        <f t="shared" si="1298"/>
        <v>1.3324523446749217</v>
      </c>
      <c r="DM519" s="209">
        <f t="shared" si="1285"/>
        <v>6400</v>
      </c>
      <c r="DN519" s="28">
        <f t="shared" si="1286"/>
        <v>1216</v>
      </c>
      <c r="DO519" s="30">
        <f t="shared" si="1287"/>
        <v>7616</v>
      </c>
    </row>
    <row r="520" spans="1:119" ht="21" customHeight="1" x14ac:dyDescent="0.25">
      <c r="A520" s="66" t="s">
        <v>959</v>
      </c>
      <c r="B520" s="67" t="s">
        <v>927</v>
      </c>
      <c r="C520" s="68" t="s">
        <v>960</v>
      </c>
      <c r="D520" s="26">
        <v>1</v>
      </c>
      <c r="E520" s="27">
        <v>10000</v>
      </c>
      <c r="F520" s="27">
        <v>220000</v>
      </c>
      <c r="G520" s="148"/>
      <c r="H520" s="148"/>
      <c r="I520" s="170">
        <f t="shared" si="1256"/>
        <v>1.2912384699928259</v>
      </c>
      <c r="J520" s="198">
        <f t="shared" si="1248"/>
        <v>10000</v>
      </c>
      <c r="K520" s="28">
        <f t="shared" si="1257"/>
        <v>1900</v>
      </c>
      <c r="L520" s="29">
        <f t="shared" si="1299"/>
        <v>11900</v>
      </c>
      <c r="M520" s="26">
        <v>1</v>
      </c>
      <c r="N520" s="27">
        <v>10000</v>
      </c>
      <c r="O520" s="27">
        <v>220000</v>
      </c>
      <c r="P520" s="148"/>
      <c r="Q520" s="148"/>
      <c r="R520" s="163">
        <f t="shared" si="1258"/>
        <v>1.2912384699928259</v>
      </c>
      <c r="S520" s="198">
        <f t="shared" si="1259"/>
        <v>10000</v>
      </c>
      <c r="T520" s="28">
        <f t="shared" si="1260"/>
        <v>1900</v>
      </c>
      <c r="U520" s="30">
        <f t="shared" si="1261"/>
        <v>11900</v>
      </c>
      <c r="V520" s="26">
        <v>1</v>
      </c>
      <c r="W520" s="27">
        <v>10000</v>
      </c>
      <c r="X520" s="27">
        <v>220000</v>
      </c>
      <c r="Y520" s="145"/>
      <c r="Z520" s="145"/>
      <c r="AA520" s="163">
        <f t="shared" si="1243"/>
        <v>1.2912384699928259</v>
      </c>
      <c r="AB520" s="198">
        <f t="shared" si="1262"/>
        <v>10000</v>
      </c>
      <c r="AC520" s="28">
        <f t="shared" si="1263"/>
        <v>1900</v>
      </c>
      <c r="AD520" s="29">
        <f t="shared" si="1264"/>
        <v>11900</v>
      </c>
      <c r="AE520" s="26">
        <v>1</v>
      </c>
      <c r="AF520" s="27">
        <v>10000</v>
      </c>
      <c r="AG520" s="27">
        <v>220000</v>
      </c>
      <c r="AH520" s="145"/>
      <c r="AI520" s="145"/>
      <c r="AJ520" s="163">
        <f t="shared" si="1290"/>
        <v>1.2912384699928259</v>
      </c>
      <c r="AK520" s="198">
        <f t="shared" si="1265"/>
        <v>10000</v>
      </c>
      <c r="AL520" s="28">
        <f t="shared" si="1266"/>
        <v>1900</v>
      </c>
      <c r="AM520" s="30">
        <f t="shared" si="1267"/>
        <v>11900</v>
      </c>
      <c r="AN520" s="26">
        <v>1</v>
      </c>
      <c r="AO520" s="27">
        <v>10000</v>
      </c>
      <c r="AP520" s="27">
        <v>220000</v>
      </c>
      <c r="AQ520" s="145"/>
      <c r="AR520" s="145"/>
      <c r="AS520" s="163">
        <f t="shared" si="1291"/>
        <v>1.2912384699928259</v>
      </c>
      <c r="AT520" s="198">
        <f t="shared" si="1249"/>
        <v>10000</v>
      </c>
      <c r="AU520" s="28">
        <f t="shared" si="1268"/>
        <v>1900</v>
      </c>
      <c r="AV520" s="30">
        <f t="shared" si="1269"/>
        <v>11900</v>
      </c>
      <c r="AW520" s="26">
        <v>1</v>
      </c>
      <c r="AX520" s="27">
        <v>10000</v>
      </c>
      <c r="AY520" s="27">
        <v>220000</v>
      </c>
      <c r="AZ520" s="145"/>
      <c r="BA520" s="145"/>
      <c r="BB520" s="163">
        <f t="shared" si="1292"/>
        <v>1.2912384699928259</v>
      </c>
      <c r="BC520" s="198">
        <f t="shared" si="1270"/>
        <v>10000</v>
      </c>
      <c r="BD520" s="27">
        <f t="shared" si="1271"/>
        <v>1900</v>
      </c>
      <c r="BE520" s="27">
        <f t="shared" si="1272"/>
        <v>11900</v>
      </c>
      <c r="BF520" s="26">
        <v>1</v>
      </c>
      <c r="BG520" s="27">
        <v>8000</v>
      </c>
      <c r="BH520" s="27">
        <v>220000</v>
      </c>
      <c r="BI520" s="145"/>
      <c r="BJ520" s="145"/>
      <c r="BK520" s="163">
        <f t="shared" si="1293"/>
        <v>1.3149705053644567</v>
      </c>
      <c r="BL520" s="198">
        <f t="shared" si="1288"/>
        <v>8000</v>
      </c>
      <c r="BM520" s="27">
        <f t="shared" si="1273"/>
        <v>1520</v>
      </c>
      <c r="BN520" s="28">
        <f t="shared" si="1274"/>
        <v>9520</v>
      </c>
      <c r="BO520" s="26">
        <v>1</v>
      </c>
      <c r="BP520" s="27">
        <v>8000</v>
      </c>
      <c r="BQ520" s="27">
        <v>220000</v>
      </c>
      <c r="BR520" s="175"/>
      <c r="BS520" s="175"/>
      <c r="BT520" s="163">
        <f t="shared" si="1294"/>
        <v>1.3149705053644567</v>
      </c>
      <c r="BU520" s="198">
        <f t="shared" si="1275"/>
        <v>8000</v>
      </c>
      <c r="BV520" s="28">
        <f t="shared" si="1276"/>
        <v>1520</v>
      </c>
      <c r="BW520" s="30">
        <f t="shared" si="1277"/>
        <v>9520</v>
      </c>
      <c r="BX520" s="26">
        <v>1</v>
      </c>
      <c r="BY520" s="28">
        <v>8000</v>
      </c>
      <c r="BZ520" s="28">
        <v>220000</v>
      </c>
      <c r="CA520" s="156"/>
      <c r="CB520" s="156"/>
      <c r="CC520" s="178">
        <f t="shared" si="1295"/>
        <v>1.3149705053644567</v>
      </c>
      <c r="CD520" s="198">
        <f t="shared" si="1278"/>
        <v>8000</v>
      </c>
      <c r="CE520" s="28">
        <f t="shared" si="1279"/>
        <v>1520</v>
      </c>
      <c r="CF520" s="29">
        <f>+CE520+CD520</f>
        <v>9520</v>
      </c>
      <c r="CG520" s="26">
        <v>1</v>
      </c>
      <c r="CH520" s="27">
        <v>6400</v>
      </c>
      <c r="CI520" s="27">
        <v>220000</v>
      </c>
      <c r="CJ520" s="148"/>
      <c r="CK520" s="148"/>
      <c r="CL520" s="163">
        <f t="shared" si="1250"/>
        <v>1.3342580252777965</v>
      </c>
      <c r="CM520" s="198">
        <f t="shared" si="1281"/>
        <v>6400</v>
      </c>
      <c r="CN520" s="27">
        <f t="shared" si="1251"/>
        <v>1216</v>
      </c>
      <c r="CO520" s="28">
        <f t="shared" si="1252"/>
        <v>7616</v>
      </c>
      <c r="CP520" s="26">
        <v>1</v>
      </c>
      <c r="CQ520" s="27">
        <v>6400</v>
      </c>
      <c r="CR520" s="27">
        <v>220000</v>
      </c>
      <c r="CS520" s="148"/>
      <c r="CT520" s="148"/>
      <c r="CU520" s="163">
        <f t="shared" si="1296"/>
        <v>1.3342580252777965</v>
      </c>
      <c r="CV520" s="198">
        <f t="shared" si="1289"/>
        <v>6400</v>
      </c>
      <c r="CW520" s="28">
        <f t="shared" si="1254"/>
        <v>1216</v>
      </c>
      <c r="CX520" s="29">
        <f t="shared" si="1255"/>
        <v>7616</v>
      </c>
      <c r="CY520" s="26">
        <v>1</v>
      </c>
      <c r="CZ520" s="27">
        <v>6400</v>
      </c>
      <c r="DA520" s="27">
        <v>220000</v>
      </c>
      <c r="DB520" s="133"/>
      <c r="DC520" s="133"/>
      <c r="DD520" s="163">
        <f t="shared" si="1297"/>
        <v>1.3342580252777965</v>
      </c>
      <c r="DE520" s="198">
        <f t="shared" si="1282"/>
        <v>6400</v>
      </c>
      <c r="DF520" s="27">
        <f t="shared" si="1283"/>
        <v>1216</v>
      </c>
      <c r="DG520" s="28">
        <f t="shared" si="1284"/>
        <v>7616</v>
      </c>
      <c r="DH520" s="26">
        <v>1</v>
      </c>
      <c r="DI520" s="28">
        <v>6400</v>
      </c>
      <c r="DJ520" s="28">
        <v>220000</v>
      </c>
      <c r="DK520" s="182"/>
      <c r="DL520" s="178">
        <f t="shared" si="1298"/>
        <v>1.3342580252777965</v>
      </c>
      <c r="DM520" s="209">
        <f t="shared" si="1285"/>
        <v>6400</v>
      </c>
      <c r="DN520" s="28">
        <f t="shared" si="1286"/>
        <v>1216</v>
      </c>
      <c r="DO520" s="30">
        <f t="shared" si="1287"/>
        <v>7616</v>
      </c>
    </row>
    <row r="521" spans="1:119" ht="21" customHeight="1" x14ac:dyDescent="0.25">
      <c r="A521" s="66" t="s">
        <v>961</v>
      </c>
      <c r="B521" s="67" t="s">
        <v>927</v>
      </c>
      <c r="C521" s="68" t="s">
        <v>962</v>
      </c>
      <c r="D521" s="26">
        <v>1</v>
      </c>
      <c r="E521" s="27">
        <v>10000</v>
      </c>
      <c r="F521" s="27">
        <v>225000</v>
      </c>
      <c r="G521" s="148"/>
      <c r="H521" s="148"/>
      <c r="I521" s="170">
        <f t="shared" si="1256"/>
        <v>1.2938549613200656</v>
      </c>
      <c r="J521" s="198">
        <f t="shared" si="1248"/>
        <v>10000</v>
      </c>
      <c r="K521" s="28">
        <f t="shared" si="1257"/>
        <v>1900</v>
      </c>
      <c r="L521" s="29">
        <f t="shared" si="1299"/>
        <v>11900</v>
      </c>
      <c r="M521" s="26">
        <v>1</v>
      </c>
      <c r="N521" s="27">
        <v>10000</v>
      </c>
      <c r="O521" s="27">
        <v>225000</v>
      </c>
      <c r="P521" s="148"/>
      <c r="Q521" s="148"/>
      <c r="R521" s="163">
        <f t="shared" si="1258"/>
        <v>1.2938549613200656</v>
      </c>
      <c r="S521" s="198">
        <f t="shared" si="1259"/>
        <v>10000</v>
      </c>
      <c r="T521" s="28">
        <f t="shared" si="1260"/>
        <v>1900</v>
      </c>
      <c r="U521" s="30">
        <f t="shared" si="1261"/>
        <v>11900</v>
      </c>
      <c r="V521" s="26">
        <v>1</v>
      </c>
      <c r="W521" s="27">
        <v>10000</v>
      </c>
      <c r="X521" s="27">
        <v>225000</v>
      </c>
      <c r="Y521" s="145"/>
      <c r="Z521" s="145"/>
      <c r="AA521" s="163">
        <f t="shared" si="1243"/>
        <v>1.2938549613200656</v>
      </c>
      <c r="AB521" s="198">
        <f t="shared" si="1262"/>
        <v>10000</v>
      </c>
      <c r="AC521" s="28">
        <f t="shared" si="1263"/>
        <v>1900</v>
      </c>
      <c r="AD521" s="29">
        <f t="shared" si="1264"/>
        <v>11900</v>
      </c>
      <c r="AE521" s="26">
        <v>1</v>
      </c>
      <c r="AF521" s="27">
        <v>10000</v>
      </c>
      <c r="AG521" s="27">
        <v>225000</v>
      </c>
      <c r="AH521" s="145"/>
      <c r="AI521" s="145"/>
      <c r="AJ521" s="163">
        <f t="shared" si="1290"/>
        <v>1.2938549613200656</v>
      </c>
      <c r="AK521" s="198">
        <f t="shared" si="1265"/>
        <v>10000</v>
      </c>
      <c r="AL521" s="28">
        <f t="shared" si="1266"/>
        <v>1900</v>
      </c>
      <c r="AM521" s="30">
        <f t="shared" si="1267"/>
        <v>11900</v>
      </c>
      <c r="AN521" s="26">
        <v>1</v>
      </c>
      <c r="AO521" s="27">
        <v>10000</v>
      </c>
      <c r="AP521" s="27">
        <v>225000</v>
      </c>
      <c r="AQ521" s="145"/>
      <c r="AR521" s="145"/>
      <c r="AS521" s="163">
        <f t="shared" si="1291"/>
        <v>1.2938549613200656</v>
      </c>
      <c r="AT521" s="198">
        <f t="shared" si="1249"/>
        <v>10000</v>
      </c>
      <c r="AU521" s="28">
        <f t="shared" si="1268"/>
        <v>1900</v>
      </c>
      <c r="AV521" s="30">
        <f t="shared" si="1269"/>
        <v>11900</v>
      </c>
      <c r="AW521" s="26">
        <v>1</v>
      </c>
      <c r="AX521" s="27">
        <v>10000</v>
      </c>
      <c r="AY521" s="27">
        <v>225000</v>
      </c>
      <c r="AZ521" s="145"/>
      <c r="BA521" s="145"/>
      <c r="BB521" s="163">
        <f t="shared" si="1292"/>
        <v>1.2938549613200656</v>
      </c>
      <c r="BC521" s="198">
        <f t="shared" si="1270"/>
        <v>10000</v>
      </c>
      <c r="BD521" s="27">
        <f t="shared" si="1271"/>
        <v>1900</v>
      </c>
      <c r="BE521" s="27">
        <f t="shared" si="1272"/>
        <v>11900</v>
      </c>
      <c r="BF521" s="26">
        <v>1</v>
      </c>
      <c r="BG521" s="27">
        <v>8000</v>
      </c>
      <c r="BH521" s="27">
        <v>225000</v>
      </c>
      <c r="BI521" s="145"/>
      <c r="BJ521" s="145"/>
      <c r="BK521" s="163">
        <f t="shared" si="1293"/>
        <v>1.3171001846994062</v>
      </c>
      <c r="BL521" s="198">
        <f t="shared" si="1288"/>
        <v>8000</v>
      </c>
      <c r="BM521" s="27">
        <f t="shared" si="1273"/>
        <v>1520</v>
      </c>
      <c r="BN521" s="28">
        <f t="shared" si="1274"/>
        <v>9520</v>
      </c>
      <c r="BO521" s="26">
        <v>1</v>
      </c>
      <c r="BP521" s="27">
        <v>8000</v>
      </c>
      <c r="BQ521" s="27">
        <v>225000</v>
      </c>
      <c r="BR521" s="175"/>
      <c r="BS521" s="175"/>
      <c r="BT521" s="163">
        <f t="shared" si="1294"/>
        <v>1.3171001846994062</v>
      </c>
      <c r="BU521" s="198">
        <f t="shared" si="1275"/>
        <v>8000</v>
      </c>
      <c r="BV521" s="28">
        <f t="shared" si="1276"/>
        <v>1520</v>
      </c>
      <c r="BW521" s="30">
        <f t="shared" si="1277"/>
        <v>9520</v>
      </c>
      <c r="BX521" s="26">
        <v>1</v>
      </c>
      <c r="BY521" s="28">
        <v>8000</v>
      </c>
      <c r="BZ521" s="28">
        <v>225000</v>
      </c>
      <c r="CA521" s="156"/>
      <c r="CB521" s="156"/>
      <c r="CC521" s="178">
        <f t="shared" si="1295"/>
        <v>1.3171001846994062</v>
      </c>
      <c r="CD521" s="198">
        <f t="shared" si="1278"/>
        <v>8000</v>
      </c>
      <c r="CE521" s="28">
        <f t="shared" si="1279"/>
        <v>1520</v>
      </c>
      <c r="CF521" s="29">
        <f t="shared" si="1280"/>
        <v>9520</v>
      </c>
      <c r="CG521" s="26">
        <v>1</v>
      </c>
      <c r="CH521" s="27">
        <v>6400</v>
      </c>
      <c r="CI521" s="27">
        <v>225000</v>
      </c>
      <c r="CJ521" s="148"/>
      <c r="CK521" s="148"/>
      <c r="CL521" s="163">
        <f t="shared" si="1250"/>
        <v>1.3359856730110571</v>
      </c>
      <c r="CM521" s="198">
        <f t="shared" si="1281"/>
        <v>6400</v>
      </c>
      <c r="CN521" s="27">
        <f t="shared" si="1251"/>
        <v>1216</v>
      </c>
      <c r="CO521" s="28">
        <f t="shared" si="1252"/>
        <v>7616</v>
      </c>
      <c r="CP521" s="26">
        <v>1</v>
      </c>
      <c r="CQ521" s="27">
        <v>6400</v>
      </c>
      <c r="CR521" s="27">
        <v>225000</v>
      </c>
      <c r="CS521" s="148"/>
      <c r="CT521" s="148"/>
      <c r="CU521" s="163">
        <f t="shared" si="1296"/>
        <v>1.3359856730110571</v>
      </c>
      <c r="CV521" s="198">
        <f t="shared" si="1289"/>
        <v>6400</v>
      </c>
      <c r="CW521" s="28">
        <f t="shared" si="1254"/>
        <v>1216</v>
      </c>
      <c r="CX521" s="29">
        <f t="shared" si="1255"/>
        <v>7616</v>
      </c>
      <c r="CY521" s="26">
        <v>1</v>
      </c>
      <c r="CZ521" s="27">
        <v>6400</v>
      </c>
      <c r="DA521" s="27">
        <v>225000</v>
      </c>
      <c r="DB521" s="133"/>
      <c r="DC521" s="133"/>
      <c r="DD521" s="163">
        <f t="shared" si="1297"/>
        <v>1.3359856730110571</v>
      </c>
      <c r="DE521" s="198">
        <f t="shared" si="1282"/>
        <v>6400</v>
      </c>
      <c r="DF521" s="27">
        <f t="shared" si="1283"/>
        <v>1216</v>
      </c>
      <c r="DG521" s="28">
        <f t="shared" si="1284"/>
        <v>7616</v>
      </c>
      <c r="DH521" s="26">
        <v>1</v>
      </c>
      <c r="DI521" s="28">
        <v>6400</v>
      </c>
      <c r="DJ521" s="28">
        <v>225000</v>
      </c>
      <c r="DK521" s="182"/>
      <c r="DL521" s="178">
        <f t="shared" si="1298"/>
        <v>1.3359856730110571</v>
      </c>
      <c r="DM521" s="209">
        <f t="shared" si="1285"/>
        <v>6400</v>
      </c>
      <c r="DN521" s="28">
        <f t="shared" si="1286"/>
        <v>1216</v>
      </c>
      <c r="DO521" s="30">
        <f t="shared" si="1287"/>
        <v>7616</v>
      </c>
    </row>
    <row r="522" spans="1:119" ht="21" customHeight="1" x14ac:dyDescent="0.25">
      <c r="A522" s="66" t="s">
        <v>963</v>
      </c>
      <c r="B522" s="67" t="s">
        <v>927</v>
      </c>
      <c r="C522" s="68" t="s">
        <v>964</v>
      </c>
      <c r="D522" s="26">
        <v>1</v>
      </c>
      <c r="E522" s="27">
        <v>10000</v>
      </c>
      <c r="F522" s="27">
        <v>230000</v>
      </c>
      <c r="G522" s="148"/>
      <c r="H522" s="148"/>
      <c r="I522" s="170">
        <f t="shared" si="1256"/>
        <v>1.2963624321753371</v>
      </c>
      <c r="J522" s="198">
        <f t="shared" si="1248"/>
        <v>10000</v>
      </c>
      <c r="K522" s="28">
        <f t="shared" si="1257"/>
        <v>1900</v>
      </c>
      <c r="L522" s="29">
        <f t="shared" si="1299"/>
        <v>11900</v>
      </c>
      <c r="M522" s="26">
        <v>1</v>
      </c>
      <c r="N522" s="27">
        <v>10000</v>
      </c>
      <c r="O522" s="27">
        <v>230000</v>
      </c>
      <c r="P522" s="148"/>
      <c r="Q522" s="148"/>
      <c r="R522" s="163">
        <f t="shared" si="1258"/>
        <v>1.2963624321753371</v>
      </c>
      <c r="S522" s="198">
        <f t="shared" si="1259"/>
        <v>10000</v>
      </c>
      <c r="T522" s="28">
        <f t="shared" si="1260"/>
        <v>1900</v>
      </c>
      <c r="U522" s="30">
        <f t="shared" si="1261"/>
        <v>11900</v>
      </c>
      <c r="V522" s="26">
        <v>1</v>
      </c>
      <c r="W522" s="27">
        <v>10000</v>
      </c>
      <c r="X522" s="27">
        <v>230000</v>
      </c>
      <c r="Y522" s="145"/>
      <c r="Z522" s="145"/>
      <c r="AA522" s="163">
        <f t="shared" si="1243"/>
        <v>1.2963624321753371</v>
      </c>
      <c r="AB522" s="198">
        <f t="shared" si="1262"/>
        <v>10000</v>
      </c>
      <c r="AC522" s="28">
        <f t="shared" si="1263"/>
        <v>1900</v>
      </c>
      <c r="AD522" s="29">
        <f t="shared" si="1264"/>
        <v>11900</v>
      </c>
      <c r="AE522" s="26">
        <v>1</v>
      </c>
      <c r="AF522" s="27">
        <v>10000</v>
      </c>
      <c r="AG522" s="27">
        <v>230000</v>
      </c>
      <c r="AH522" s="145"/>
      <c r="AI522" s="145"/>
      <c r="AJ522" s="163">
        <f t="shared" si="1290"/>
        <v>1.2963624321753371</v>
      </c>
      <c r="AK522" s="198">
        <f t="shared" si="1265"/>
        <v>10000</v>
      </c>
      <c r="AL522" s="28">
        <f t="shared" si="1266"/>
        <v>1900</v>
      </c>
      <c r="AM522" s="30">
        <f t="shared" si="1267"/>
        <v>11900</v>
      </c>
      <c r="AN522" s="26">
        <v>1</v>
      </c>
      <c r="AO522" s="27">
        <v>10000</v>
      </c>
      <c r="AP522" s="27">
        <v>230000</v>
      </c>
      <c r="AQ522" s="145"/>
      <c r="AR522" s="145"/>
      <c r="AS522" s="163">
        <f t="shared" si="1291"/>
        <v>1.2963624321753371</v>
      </c>
      <c r="AT522" s="198">
        <f t="shared" si="1249"/>
        <v>10000</v>
      </c>
      <c r="AU522" s="28">
        <f t="shared" si="1268"/>
        <v>1900</v>
      </c>
      <c r="AV522" s="30">
        <f t="shared" si="1269"/>
        <v>11900</v>
      </c>
      <c r="AW522" s="26">
        <v>1</v>
      </c>
      <c r="AX522" s="27">
        <v>10000</v>
      </c>
      <c r="AY522" s="27">
        <v>230000</v>
      </c>
      <c r="AZ522" s="145"/>
      <c r="BA522" s="145"/>
      <c r="BB522" s="163">
        <f t="shared" si="1292"/>
        <v>1.2963624321753371</v>
      </c>
      <c r="BC522" s="198">
        <f t="shared" si="1270"/>
        <v>10000</v>
      </c>
      <c r="BD522" s="27">
        <f t="shared" si="1271"/>
        <v>1900</v>
      </c>
      <c r="BE522" s="27">
        <f t="shared" si="1272"/>
        <v>11900</v>
      </c>
      <c r="BF522" s="26">
        <v>1</v>
      </c>
      <c r="BG522" s="27">
        <v>8000</v>
      </c>
      <c r="BH522" s="27">
        <v>230000</v>
      </c>
      <c r="BI522" s="145"/>
      <c r="BJ522" s="145"/>
      <c r="BK522" s="163">
        <f t="shared" si="1293"/>
        <v>1.3191403817093574</v>
      </c>
      <c r="BL522" s="198">
        <f t="shared" si="1288"/>
        <v>8000</v>
      </c>
      <c r="BM522" s="27">
        <f t="shared" si="1273"/>
        <v>1520</v>
      </c>
      <c r="BN522" s="28">
        <f t="shared" si="1274"/>
        <v>9520</v>
      </c>
      <c r="BO522" s="26">
        <v>1</v>
      </c>
      <c r="BP522" s="27">
        <v>8000</v>
      </c>
      <c r="BQ522" s="27">
        <v>230000</v>
      </c>
      <c r="BR522" s="175"/>
      <c r="BS522" s="175"/>
      <c r="BT522" s="163">
        <f t="shared" si="1294"/>
        <v>1.3191403817093574</v>
      </c>
      <c r="BU522" s="198">
        <f t="shared" si="1275"/>
        <v>8000</v>
      </c>
      <c r="BV522" s="28">
        <f t="shared" si="1276"/>
        <v>1520</v>
      </c>
      <c r="BW522" s="30">
        <f t="shared" si="1277"/>
        <v>9520</v>
      </c>
      <c r="BX522" s="26">
        <v>1</v>
      </c>
      <c r="BY522" s="28">
        <v>8000</v>
      </c>
      <c r="BZ522" s="28">
        <v>230000</v>
      </c>
      <c r="CA522" s="156"/>
      <c r="CB522" s="156"/>
      <c r="CC522" s="178">
        <f t="shared" si="1295"/>
        <v>1.3191403817093574</v>
      </c>
      <c r="CD522" s="198">
        <f t="shared" si="1278"/>
        <v>8000</v>
      </c>
      <c r="CE522" s="28">
        <f t="shared" si="1279"/>
        <v>1520</v>
      </c>
      <c r="CF522" s="29">
        <f t="shared" si="1280"/>
        <v>9520</v>
      </c>
      <c r="CG522" s="26">
        <v>1</v>
      </c>
      <c r="CH522" s="27">
        <v>6400</v>
      </c>
      <c r="CI522" s="27">
        <v>230000</v>
      </c>
      <c r="CJ522" s="148"/>
      <c r="CK522" s="148"/>
      <c r="CL522" s="163">
        <f t="shared" si="1250"/>
        <v>1.3376402391989173</v>
      </c>
      <c r="CM522" s="198">
        <f t="shared" si="1281"/>
        <v>6400</v>
      </c>
      <c r="CN522" s="27">
        <f t="shared" si="1251"/>
        <v>1216</v>
      </c>
      <c r="CO522" s="28">
        <f t="shared" si="1252"/>
        <v>7616</v>
      </c>
      <c r="CP522" s="26">
        <v>1</v>
      </c>
      <c r="CQ522" s="27">
        <v>6400</v>
      </c>
      <c r="CR522" s="27">
        <v>230000</v>
      </c>
      <c r="CS522" s="148"/>
      <c r="CT522" s="148"/>
      <c r="CU522" s="163">
        <f t="shared" si="1296"/>
        <v>1.3376402391989173</v>
      </c>
      <c r="CV522" s="198">
        <f t="shared" si="1289"/>
        <v>6400</v>
      </c>
      <c r="CW522" s="28">
        <f t="shared" si="1254"/>
        <v>1216</v>
      </c>
      <c r="CX522" s="29">
        <f t="shared" si="1255"/>
        <v>7616</v>
      </c>
      <c r="CY522" s="26">
        <v>1</v>
      </c>
      <c r="CZ522" s="27">
        <v>6400</v>
      </c>
      <c r="DA522" s="27">
        <v>230000</v>
      </c>
      <c r="DB522" s="133"/>
      <c r="DC522" s="133"/>
      <c r="DD522" s="163">
        <f t="shared" si="1297"/>
        <v>1.3376402391989173</v>
      </c>
      <c r="DE522" s="198">
        <f t="shared" si="1282"/>
        <v>6400</v>
      </c>
      <c r="DF522" s="27">
        <f t="shared" si="1283"/>
        <v>1216</v>
      </c>
      <c r="DG522" s="28">
        <f t="shared" si="1284"/>
        <v>7616</v>
      </c>
      <c r="DH522" s="26">
        <v>1</v>
      </c>
      <c r="DI522" s="28">
        <v>6400</v>
      </c>
      <c r="DJ522" s="28">
        <v>230000</v>
      </c>
      <c r="DK522" s="182"/>
      <c r="DL522" s="178">
        <f t="shared" si="1298"/>
        <v>1.3376402391989173</v>
      </c>
      <c r="DM522" s="209">
        <f t="shared" si="1285"/>
        <v>6400</v>
      </c>
      <c r="DN522" s="28">
        <f t="shared" si="1286"/>
        <v>1216</v>
      </c>
      <c r="DO522" s="30">
        <f t="shared" si="1287"/>
        <v>7616</v>
      </c>
    </row>
    <row r="523" spans="1:119" ht="21" customHeight="1" x14ac:dyDescent="0.25">
      <c r="A523" s="66" t="s">
        <v>965</v>
      </c>
      <c r="B523" s="67" t="s">
        <v>927</v>
      </c>
      <c r="C523" s="68" t="s">
        <v>966</v>
      </c>
      <c r="D523" s="26">
        <v>1</v>
      </c>
      <c r="E523" s="27">
        <v>10000</v>
      </c>
      <c r="F523" s="27">
        <v>235000</v>
      </c>
      <c r="G523" s="148"/>
      <c r="H523" s="148"/>
      <c r="I523" s="170">
        <f t="shared" si="1256"/>
        <v>1.2987675572814137</v>
      </c>
      <c r="J523" s="198">
        <f t="shared" si="1248"/>
        <v>10000</v>
      </c>
      <c r="K523" s="28">
        <f t="shared" si="1257"/>
        <v>1900</v>
      </c>
      <c r="L523" s="29">
        <f t="shared" si="1299"/>
        <v>11900</v>
      </c>
      <c r="M523" s="26">
        <v>1</v>
      </c>
      <c r="N523" s="27">
        <v>10000</v>
      </c>
      <c r="O523" s="27">
        <v>235000</v>
      </c>
      <c r="P523" s="148"/>
      <c r="Q523" s="148"/>
      <c r="R523" s="163">
        <f t="shared" si="1258"/>
        <v>1.2987675572814137</v>
      </c>
      <c r="S523" s="198">
        <f t="shared" si="1259"/>
        <v>10000</v>
      </c>
      <c r="T523" s="28">
        <f t="shared" si="1260"/>
        <v>1900</v>
      </c>
      <c r="U523" s="30">
        <f t="shared" si="1261"/>
        <v>11900</v>
      </c>
      <c r="V523" s="26">
        <v>1</v>
      </c>
      <c r="W523" s="27">
        <v>10000</v>
      </c>
      <c r="X523" s="27">
        <v>235000</v>
      </c>
      <c r="Y523" s="145"/>
      <c r="Z523" s="145"/>
      <c r="AA523" s="163">
        <f t="shared" si="1243"/>
        <v>1.2987675572814137</v>
      </c>
      <c r="AB523" s="198">
        <f t="shared" si="1262"/>
        <v>10000</v>
      </c>
      <c r="AC523" s="28">
        <f t="shared" si="1263"/>
        <v>1900</v>
      </c>
      <c r="AD523" s="29">
        <f t="shared" si="1264"/>
        <v>11900</v>
      </c>
      <c r="AE523" s="26">
        <v>1</v>
      </c>
      <c r="AF523" s="27">
        <v>10000</v>
      </c>
      <c r="AG523" s="27">
        <v>235000</v>
      </c>
      <c r="AH523" s="145"/>
      <c r="AI523" s="145"/>
      <c r="AJ523" s="163">
        <f t="shared" si="1290"/>
        <v>1.2987675572814137</v>
      </c>
      <c r="AK523" s="198">
        <f t="shared" si="1265"/>
        <v>10000</v>
      </c>
      <c r="AL523" s="28">
        <f t="shared" si="1266"/>
        <v>1900</v>
      </c>
      <c r="AM523" s="30">
        <f t="shared" si="1267"/>
        <v>11900</v>
      </c>
      <c r="AN523" s="26">
        <v>1</v>
      </c>
      <c r="AO523" s="27">
        <v>10000</v>
      </c>
      <c r="AP523" s="27">
        <v>235000</v>
      </c>
      <c r="AQ523" s="145"/>
      <c r="AR523" s="145"/>
      <c r="AS523" s="163">
        <f t="shared" si="1291"/>
        <v>1.2987675572814137</v>
      </c>
      <c r="AT523" s="198">
        <f t="shared" si="1249"/>
        <v>10000</v>
      </c>
      <c r="AU523" s="28">
        <f t="shared" si="1268"/>
        <v>1900</v>
      </c>
      <c r="AV523" s="30">
        <f t="shared" si="1269"/>
        <v>11900</v>
      </c>
      <c r="AW523" s="26">
        <v>1</v>
      </c>
      <c r="AX523" s="27">
        <v>10000</v>
      </c>
      <c r="AY523" s="27">
        <v>235000</v>
      </c>
      <c r="AZ523" s="145"/>
      <c r="BA523" s="145"/>
      <c r="BB523" s="163">
        <f t="shared" si="1292"/>
        <v>1.2987675572814137</v>
      </c>
      <c r="BC523" s="198">
        <f t="shared" si="1270"/>
        <v>10000</v>
      </c>
      <c r="BD523" s="27">
        <f t="shared" si="1271"/>
        <v>1900</v>
      </c>
      <c r="BE523" s="27">
        <f t="shared" si="1272"/>
        <v>11900</v>
      </c>
      <c r="BF523" s="26">
        <v>1</v>
      </c>
      <c r="BG523" s="27">
        <v>8000</v>
      </c>
      <c r="BH523" s="27">
        <v>235000</v>
      </c>
      <c r="BI523" s="145"/>
      <c r="BJ523" s="145"/>
      <c r="BK523" s="163">
        <f t="shared" si="1293"/>
        <v>1.3210966199946197</v>
      </c>
      <c r="BL523" s="198">
        <f t="shared" si="1288"/>
        <v>8000</v>
      </c>
      <c r="BM523" s="27">
        <f t="shared" si="1273"/>
        <v>1520</v>
      </c>
      <c r="BN523" s="28">
        <f t="shared" si="1274"/>
        <v>9520</v>
      </c>
      <c r="BO523" s="26">
        <v>1</v>
      </c>
      <c r="BP523" s="27">
        <v>8000</v>
      </c>
      <c r="BQ523" s="27">
        <v>235000</v>
      </c>
      <c r="BR523" s="175"/>
      <c r="BS523" s="175"/>
      <c r="BT523" s="163">
        <f t="shared" si="1294"/>
        <v>1.3210966199946197</v>
      </c>
      <c r="BU523" s="198">
        <f t="shared" si="1275"/>
        <v>8000</v>
      </c>
      <c r="BV523" s="28">
        <f t="shared" si="1276"/>
        <v>1520</v>
      </c>
      <c r="BW523" s="30">
        <f t="shared" si="1277"/>
        <v>9520</v>
      </c>
      <c r="BX523" s="26">
        <v>1</v>
      </c>
      <c r="BY523" s="28">
        <v>8000</v>
      </c>
      <c r="BZ523" s="28">
        <v>235000</v>
      </c>
      <c r="CA523" s="156"/>
      <c r="CB523" s="156"/>
      <c r="CC523" s="178">
        <f t="shared" si="1295"/>
        <v>1.3210966199946197</v>
      </c>
      <c r="CD523" s="198">
        <f t="shared" si="1278"/>
        <v>8000</v>
      </c>
      <c r="CE523" s="28">
        <f t="shared" si="1279"/>
        <v>1520</v>
      </c>
      <c r="CF523" s="29">
        <f t="shared" si="1280"/>
        <v>9520</v>
      </c>
      <c r="CG523" s="26">
        <v>1</v>
      </c>
      <c r="CH523" s="27">
        <v>6400</v>
      </c>
      <c r="CI523" s="27">
        <v>235000</v>
      </c>
      <c r="CJ523" s="148"/>
      <c r="CK523" s="148"/>
      <c r="CL523" s="163">
        <f t="shared" si="1250"/>
        <v>1.3392262649481754</v>
      </c>
      <c r="CM523" s="198">
        <f t="shared" si="1281"/>
        <v>6400</v>
      </c>
      <c r="CN523" s="27">
        <f t="shared" si="1251"/>
        <v>1216</v>
      </c>
      <c r="CO523" s="28">
        <f t="shared" si="1252"/>
        <v>7616</v>
      </c>
      <c r="CP523" s="26">
        <v>1</v>
      </c>
      <c r="CQ523" s="27">
        <v>6400</v>
      </c>
      <c r="CR523" s="27">
        <v>235000</v>
      </c>
      <c r="CS523" s="148"/>
      <c r="CT523" s="148"/>
      <c r="CU523" s="163">
        <f t="shared" si="1296"/>
        <v>1.3392262649481754</v>
      </c>
      <c r="CV523" s="198">
        <f t="shared" si="1289"/>
        <v>6400</v>
      </c>
      <c r="CW523" s="28">
        <f t="shared" si="1254"/>
        <v>1216</v>
      </c>
      <c r="CX523" s="29">
        <f t="shared" si="1255"/>
        <v>7616</v>
      </c>
      <c r="CY523" s="26">
        <v>1</v>
      </c>
      <c r="CZ523" s="27">
        <v>6400</v>
      </c>
      <c r="DA523" s="27">
        <v>235000</v>
      </c>
      <c r="DB523" s="133"/>
      <c r="DC523" s="133"/>
      <c r="DD523" s="163">
        <f t="shared" si="1297"/>
        <v>1.3392262649481754</v>
      </c>
      <c r="DE523" s="198">
        <f t="shared" si="1282"/>
        <v>6400</v>
      </c>
      <c r="DF523" s="27">
        <f t="shared" si="1283"/>
        <v>1216</v>
      </c>
      <c r="DG523" s="28">
        <f t="shared" si="1284"/>
        <v>7616</v>
      </c>
      <c r="DH523" s="26">
        <v>1</v>
      </c>
      <c r="DI523" s="28">
        <v>6400</v>
      </c>
      <c r="DJ523" s="28">
        <v>235000</v>
      </c>
      <c r="DK523" s="182"/>
      <c r="DL523" s="178">
        <f t="shared" si="1298"/>
        <v>1.3392262649481754</v>
      </c>
      <c r="DM523" s="209">
        <f t="shared" si="1285"/>
        <v>6400</v>
      </c>
      <c r="DN523" s="28">
        <f t="shared" si="1286"/>
        <v>1216</v>
      </c>
      <c r="DO523" s="30">
        <f t="shared" si="1287"/>
        <v>7616</v>
      </c>
    </row>
    <row r="524" spans="1:119" ht="21" customHeight="1" x14ac:dyDescent="0.25">
      <c r="A524" s="66" t="s">
        <v>967</v>
      </c>
      <c r="B524" s="67" t="s">
        <v>927</v>
      </c>
      <c r="C524" s="68" t="s">
        <v>968</v>
      </c>
      <c r="D524" s="26">
        <v>1</v>
      </c>
      <c r="E524" s="27">
        <v>10000</v>
      </c>
      <c r="F524" s="27">
        <v>240000</v>
      </c>
      <c r="G524" s="148"/>
      <c r="H524" s="148"/>
      <c r="I524" s="170">
        <f t="shared" si="1256"/>
        <v>1.3010764773832473</v>
      </c>
      <c r="J524" s="198">
        <f t="shared" si="1248"/>
        <v>10000</v>
      </c>
      <c r="K524" s="28">
        <f t="shared" si="1257"/>
        <v>1900</v>
      </c>
      <c r="L524" s="29">
        <f t="shared" si="1299"/>
        <v>11900</v>
      </c>
      <c r="M524" s="26">
        <v>1</v>
      </c>
      <c r="N524" s="27">
        <v>10000</v>
      </c>
      <c r="O524" s="27">
        <v>240000</v>
      </c>
      <c r="P524" s="148"/>
      <c r="Q524" s="148"/>
      <c r="R524" s="163">
        <f t="shared" si="1258"/>
        <v>1.3010764773832473</v>
      </c>
      <c r="S524" s="198">
        <f t="shared" si="1259"/>
        <v>10000</v>
      </c>
      <c r="T524" s="28">
        <f t="shared" si="1260"/>
        <v>1900</v>
      </c>
      <c r="U524" s="30">
        <f t="shared" si="1261"/>
        <v>11900</v>
      </c>
      <c r="V524" s="26">
        <v>1</v>
      </c>
      <c r="W524" s="27">
        <v>10000</v>
      </c>
      <c r="X524" s="27">
        <v>240000</v>
      </c>
      <c r="Y524" s="145"/>
      <c r="Z524" s="145"/>
      <c r="AA524" s="163">
        <f t="shared" ref="AA524:AA541" si="1300">+STDEVA(W524:X524)/AVERAGE(W524:X524)</f>
        <v>1.3010764773832473</v>
      </c>
      <c r="AB524" s="198">
        <f t="shared" si="1262"/>
        <v>10000</v>
      </c>
      <c r="AC524" s="28">
        <f t="shared" si="1263"/>
        <v>1900</v>
      </c>
      <c r="AD524" s="29">
        <f t="shared" si="1264"/>
        <v>11900</v>
      </c>
      <c r="AE524" s="26">
        <v>1</v>
      </c>
      <c r="AF524" s="27">
        <v>10000</v>
      </c>
      <c r="AG524" s="27">
        <v>240000</v>
      </c>
      <c r="AH524" s="145"/>
      <c r="AI524" s="145"/>
      <c r="AJ524" s="163">
        <f t="shared" si="1290"/>
        <v>1.3010764773832473</v>
      </c>
      <c r="AK524" s="198">
        <f t="shared" si="1265"/>
        <v>10000</v>
      </c>
      <c r="AL524" s="28">
        <f t="shared" si="1266"/>
        <v>1900</v>
      </c>
      <c r="AM524" s="30">
        <f t="shared" si="1267"/>
        <v>11900</v>
      </c>
      <c r="AN524" s="26">
        <v>1</v>
      </c>
      <c r="AO524" s="27">
        <v>10000</v>
      </c>
      <c r="AP524" s="27">
        <v>240000</v>
      </c>
      <c r="AQ524" s="145"/>
      <c r="AR524" s="145"/>
      <c r="AS524" s="163">
        <f t="shared" si="1291"/>
        <v>1.3010764773832473</v>
      </c>
      <c r="AT524" s="198">
        <f t="shared" si="1249"/>
        <v>10000</v>
      </c>
      <c r="AU524" s="28">
        <f t="shared" si="1268"/>
        <v>1900</v>
      </c>
      <c r="AV524" s="30">
        <f t="shared" si="1269"/>
        <v>11900</v>
      </c>
      <c r="AW524" s="26">
        <v>1</v>
      </c>
      <c r="AX524" s="27">
        <v>10000</v>
      </c>
      <c r="AY524" s="27">
        <v>240000</v>
      </c>
      <c r="AZ524" s="145"/>
      <c r="BA524" s="145"/>
      <c r="BB524" s="163">
        <f t="shared" si="1292"/>
        <v>1.3010764773832473</v>
      </c>
      <c r="BC524" s="198">
        <f t="shared" si="1270"/>
        <v>10000</v>
      </c>
      <c r="BD524" s="27">
        <f t="shared" si="1271"/>
        <v>1900</v>
      </c>
      <c r="BE524" s="27">
        <f t="shared" si="1272"/>
        <v>11900</v>
      </c>
      <c r="BF524" s="26">
        <v>1</v>
      </c>
      <c r="BG524" s="27">
        <v>8000</v>
      </c>
      <c r="BH524" s="27">
        <v>240000</v>
      </c>
      <c r="BI524" s="145"/>
      <c r="BJ524" s="145"/>
      <c r="BK524" s="163">
        <f t="shared" si="1293"/>
        <v>1.3229739777038632</v>
      </c>
      <c r="BL524" s="198">
        <f t="shared" si="1288"/>
        <v>8000</v>
      </c>
      <c r="BM524" s="27">
        <f t="shared" si="1273"/>
        <v>1520</v>
      </c>
      <c r="BN524" s="28">
        <f t="shared" si="1274"/>
        <v>9520</v>
      </c>
      <c r="BO524" s="26">
        <v>1</v>
      </c>
      <c r="BP524" s="27">
        <v>8000</v>
      </c>
      <c r="BQ524" s="27">
        <v>240000</v>
      </c>
      <c r="BR524" s="175"/>
      <c r="BS524" s="175"/>
      <c r="BT524" s="163">
        <f t="shared" si="1294"/>
        <v>1.3229739777038632</v>
      </c>
      <c r="BU524" s="198">
        <f t="shared" si="1275"/>
        <v>8000</v>
      </c>
      <c r="BV524" s="28">
        <f t="shared" si="1276"/>
        <v>1520</v>
      </c>
      <c r="BW524" s="30">
        <f t="shared" si="1277"/>
        <v>9520</v>
      </c>
      <c r="BX524" s="26">
        <v>1</v>
      </c>
      <c r="BY524" s="28">
        <v>8000</v>
      </c>
      <c r="BZ524" s="28">
        <v>240000</v>
      </c>
      <c r="CA524" s="156"/>
      <c r="CB524" s="156"/>
      <c r="CC524" s="178">
        <f t="shared" si="1295"/>
        <v>1.3229739777038632</v>
      </c>
      <c r="CD524" s="198">
        <f t="shared" si="1278"/>
        <v>8000</v>
      </c>
      <c r="CE524" s="28">
        <f t="shared" si="1279"/>
        <v>1520</v>
      </c>
      <c r="CF524" s="29">
        <f t="shared" si="1280"/>
        <v>9520</v>
      </c>
      <c r="CG524" s="26">
        <v>1</v>
      </c>
      <c r="CH524" s="27">
        <v>6400</v>
      </c>
      <c r="CI524" s="27">
        <v>240000</v>
      </c>
      <c r="CJ524" s="148"/>
      <c r="CK524" s="148"/>
      <c r="CL524" s="163">
        <f t="shared" si="1250"/>
        <v>1.340747922769298</v>
      </c>
      <c r="CM524" s="198">
        <f t="shared" si="1281"/>
        <v>6400</v>
      </c>
      <c r="CN524" s="27">
        <f t="shared" si="1251"/>
        <v>1216</v>
      </c>
      <c r="CO524" s="28">
        <f t="shared" si="1252"/>
        <v>7616</v>
      </c>
      <c r="CP524" s="26">
        <v>1</v>
      </c>
      <c r="CQ524" s="27">
        <v>6400</v>
      </c>
      <c r="CR524" s="27">
        <v>240000</v>
      </c>
      <c r="CS524" s="148"/>
      <c r="CT524" s="148"/>
      <c r="CU524" s="163">
        <f t="shared" si="1296"/>
        <v>1.340747922769298</v>
      </c>
      <c r="CV524" s="198">
        <f t="shared" si="1289"/>
        <v>6400</v>
      </c>
      <c r="CW524" s="28">
        <f t="shared" si="1254"/>
        <v>1216</v>
      </c>
      <c r="CX524" s="29">
        <f>+CW524+CV524</f>
        <v>7616</v>
      </c>
      <c r="CY524" s="26">
        <v>1</v>
      </c>
      <c r="CZ524" s="27">
        <v>6400</v>
      </c>
      <c r="DA524" s="27">
        <v>240000</v>
      </c>
      <c r="DB524" s="133"/>
      <c r="DC524" s="133"/>
      <c r="DD524" s="163">
        <f t="shared" si="1297"/>
        <v>1.340747922769298</v>
      </c>
      <c r="DE524" s="198">
        <f t="shared" si="1282"/>
        <v>6400</v>
      </c>
      <c r="DF524" s="27">
        <f t="shared" si="1283"/>
        <v>1216</v>
      </c>
      <c r="DG524" s="28">
        <f t="shared" si="1284"/>
        <v>7616</v>
      </c>
      <c r="DH524" s="26">
        <v>1</v>
      </c>
      <c r="DI524" s="28">
        <v>6400</v>
      </c>
      <c r="DJ524" s="28">
        <v>240000</v>
      </c>
      <c r="DK524" s="182"/>
      <c r="DL524" s="178">
        <f t="shared" si="1298"/>
        <v>1.340747922769298</v>
      </c>
      <c r="DM524" s="209">
        <f t="shared" si="1285"/>
        <v>6400</v>
      </c>
      <c r="DN524" s="28">
        <f t="shared" si="1286"/>
        <v>1216</v>
      </c>
      <c r="DO524" s="30">
        <f t="shared" si="1287"/>
        <v>7616</v>
      </c>
    </row>
    <row r="525" spans="1:119" ht="21" customHeight="1" x14ac:dyDescent="0.25">
      <c r="A525" s="66" t="s">
        <v>969</v>
      </c>
      <c r="B525" s="67" t="s">
        <v>927</v>
      </c>
      <c r="C525" s="68" t="s">
        <v>970</v>
      </c>
      <c r="D525" s="26">
        <v>1</v>
      </c>
      <c r="E525" s="27">
        <v>10000</v>
      </c>
      <c r="F525" s="27">
        <v>245000</v>
      </c>
      <c r="G525" s="148"/>
      <c r="H525" s="148"/>
      <c r="I525" s="170">
        <f t="shared" si="1256"/>
        <v>1.3032948515987346</v>
      </c>
      <c r="J525" s="198">
        <f t="shared" si="1248"/>
        <v>10000</v>
      </c>
      <c r="K525" s="28">
        <f t="shared" si="1257"/>
        <v>1900</v>
      </c>
      <c r="L525" s="29">
        <f t="shared" si="1299"/>
        <v>11900</v>
      </c>
      <c r="M525" s="26">
        <v>1</v>
      </c>
      <c r="N525" s="27">
        <v>10000</v>
      </c>
      <c r="O525" s="27">
        <v>245000</v>
      </c>
      <c r="P525" s="148"/>
      <c r="Q525" s="148"/>
      <c r="R525" s="163">
        <f t="shared" si="1258"/>
        <v>1.3032948515987346</v>
      </c>
      <c r="S525" s="198">
        <f t="shared" si="1259"/>
        <v>10000</v>
      </c>
      <c r="T525" s="28">
        <f t="shared" si="1260"/>
        <v>1900</v>
      </c>
      <c r="U525" s="30">
        <f t="shared" si="1261"/>
        <v>11900</v>
      </c>
      <c r="V525" s="26">
        <v>1</v>
      </c>
      <c r="W525" s="27">
        <v>10000</v>
      </c>
      <c r="X525" s="27">
        <v>245000</v>
      </c>
      <c r="Y525" s="145"/>
      <c r="Z525" s="145"/>
      <c r="AA525" s="163">
        <f t="shared" si="1300"/>
        <v>1.3032948515987346</v>
      </c>
      <c r="AB525" s="198">
        <f t="shared" si="1262"/>
        <v>10000</v>
      </c>
      <c r="AC525" s="28">
        <f t="shared" si="1263"/>
        <v>1900</v>
      </c>
      <c r="AD525" s="29">
        <f t="shared" si="1264"/>
        <v>11900</v>
      </c>
      <c r="AE525" s="26">
        <v>1</v>
      </c>
      <c r="AF525" s="27">
        <v>10000</v>
      </c>
      <c r="AG525" s="27">
        <v>245000</v>
      </c>
      <c r="AH525" s="145"/>
      <c r="AI525" s="145"/>
      <c r="AJ525" s="163">
        <f t="shared" si="1290"/>
        <v>1.3032948515987346</v>
      </c>
      <c r="AK525" s="198">
        <f t="shared" si="1265"/>
        <v>10000</v>
      </c>
      <c r="AL525" s="28">
        <f t="shared" si="1266"/>
        <v>1900</v>
      </c>
      <c r="AM525" s="30">
        <f t="shared" si="1267"/>
        <v>11900</v>
      </c>
      <c r="AN525" s="26">
        <v>1</v>
      </c>
      <c r="AO525" s="27">
        <v>10000</v>
      </c>
      <c r="AP525" s="27">
        <v>245000</v>
      </c>
      <c r="AQ525" s="145"/>
      <c r="AR525" s="145"/>
      <c r="AS525" s="163">
        <f t="shared" si="1291"/>
        <v>1.3032948515987346</v>
      </c>
      <c r="AT525" s="198">
        <f t="shared" si="1249"/>
        <v>10000</v>
      </c>
      <c r="AU525" s="28">
        <f t="shared" si="1268"/>
        <v>1900</v>
      </c>
      <c r="AV525" s="30">
        <f t="shared" si="1269"/>
        <v>11900</v>
      </c>
      <c r="AW525" s="26">
        <v>1</v>
      </c>
      <c r="AX525" s="27">
        <v>10000</v>
      </c>
      <c r="AY525" s="27">
        <v>245000</v>
      </c>
      <c r="AZ525" s="145"/>
      <c r="BA525" s="145"/>
      <c r="BB525" s="163">
        <f t="shared" si="1292"/>
        <v>1.3032948515987346</v>
      </c>
      <c r="BC525" s="198">
        <f t="shared" si="1270"/>
        <v>10000</v>
      </c>
      <c r="BD525" s="27">
        <f t="shared" si="1271"/>
        <v>1900</v>
      </c>
      <c r="BE525" s="27">
        <f t="shared" si="1272"/>
        <v>11900</v>
      </c>
      <c r="BF525" s="26">
        <v>1</v>
      </c>
      <c r="BG525" s="27">
        <v>8000</v>
      </c>
      <c r="BH525" s="27">
        <v>245000</v>
      </c>
      <c r="BI525" s="145"/>
      <c r="BJ525" s="145"/>
      <c r="BK525" s="163">
        <f t="shared" si="1293"/>
        <v>1.324777131551081</v>
      </c>
      <c r="BL525" s="198">
        <f t="shared" si="1288"/>
        <v>8000</v>
      </c>
      <c r="BM525" s="27">
        <f t="shared" si="1273"/>
        <v>1520</v>
      </c>
      <c r="BN525" s="28">
        <f t="shared" si="1274"/>
        <v>9520</v>
      </c>
      <c r="BO525" s="26">
        <v>1</v>
      </c>
      <c r="BP525" s="27">
        <v>8000</v>
      </c>
      <c r="BQ525" s="27">
        <v>245000</v>
      </c>
      <c r="BR525" s="175"/>
      <c r="BS525" s="175"/>
      <c r="BT525" s="163">
        <f t="shared" si="1294"/>
        <v>1.324777131551081</v>
      </c>
      <c r="BU525" s="198">
        <f t="shared" si="1275"/>
        <v>8000</v>
      </c>
      <c r="BV525" s="28">
        <f t="shared" si="1276"/>
        <v>1520</v>
      </c>
      <c r="BW525" s="30">
        <f t="shared" si="1277"/>
        <v>9520</v>
      </c>
      <c r="BX525" s="26">
        <v>1</v>
      </c>
      <c r="BY525" s="28">
        <v>8000</v>
      </c>
      <c r="BZ525" s="28">
        <v>245000</v>
      </c>
      <c r="CA525" s="156"/>
      <c r="CB525" s="156"/>
      <c r="CC525" s="178">
        <f t="shared" si="1295"/>
        <v>1.324777131551081</v>
      </c>
      <c r="CD525" s="198">
        <f t="shared" si="1278"/>
        <v>8000</v>
      </c>
      <c r="CE525" s="28">
        <f t="shared" si="1279"/>
        <v>1520</v>
      </c>
      <c r="CF525" s="29">
        <f t="shared" si="1280"/>
        <v>9520</v>
      </c>
      <c r="CG525" s="26">
        <v>1</v>
      </c>
      <c r="CH525" s="27">
        <v>6400</v>
      </c>
      <c r="CI525" s="27">
        <v>245000</v>
      </c>
      <c r="CJ525" s="148"/>
      <c r="CK525" s="148"/>
      <c r="CL525" s="163">
        <f t="shared" si="1250"/>
        <v>1.3422090532307895</v>
      </c>
      <c r="CM525" s="198">
        <f t="shared" si="1281"/>
        <v>6400</v>
      </c>
      <c r="CN525" s="27">
        <f t="shared" si="1251"/>
        <v>1216</v>
      </c>
      <c r="CO525" s="28">
        <f t="shared" si="1252"/>
        <v>7616</v>
      </c>
      <c r="CP525" s="26">
        <v>1</v>
      </c>
      <c r="CQ525" s="27">
        <v>6400</v>
      </c>
      <c r="CR525" s="27">
        <v>245000</v>
      </c>
      <c r="CS525" s="148"/>
      <c r="CT525" s="148"/>
      <c r="CU525" s="163">
        <f t="shared" si="1296"/>
        <v>1.3422090532307895</v>
      </c>
      <c r="CV525" s="198">
        <f t="shared" si="1289"/>
        <v>6400</v>
      </c>
      <c r="CW525" s="28">
        <f t="shared" si="1254"/>
        <v>1216</v>
      </c>
      <c r="CX525" s="29">
        <f t="shared" si="1255"/>
        <v>7616</v>
      </c>
      <c r="CY525" s="26">
        <v>1</v>
      </c>
      <c r="CZ525" s="27">
        <v>6400</v>
      </c>
      <c r="DA525" s="27">
        <v>245000</v>
      </c>
      <c r="DB525" s="133"/>
      <c r="DC525" s="133"/>
      <c r="DD525" s="163">
        <f t="shared" si="1297"/>
        <v>1.3422090532307895</v>
      </c>
      <c r="DE525" s="198">
        <f t="shared" si="1282"/>
        <v>6400</v>
      </c>
      <c r="DF525" s="27">
        <f t="shared" si="1283"/>
        <v>1216</v>
      </c>
      <c r="DG525" s="28">
        <f t="shared" si="1284"/>
        <v>7616</v>
      </c>
      <c r="DH525" s="26">
        <v>1</v>
      </c>
      <c r="DI525" s="28">
        <v>6400</v>
      </c>
      <c r="DJ525" s="28">
        <v>245000</v>
      </c>
      <c r="DK525" s="182"/>
      <c r="DL525" s="178">
        <f t="shared" si="1298"/>
        <v>1.3422090532307895</v>
      </c>
      <c r="DM525" s="209">
        <f t="shared" si="1285"/>
        <v>6400</v>
      </c>
      <c r="DN525" s="28">
        <f t="shared" si="1286"/>
        <v>1216</v>
      </c>
      <c r="DO525" s="30">
        <f t="shared" si="1287"/>
        <v>7616</v>
      </c>
    </row>
    <row r="526" spans="1:119" ht="21" customHeight="1" x14ac:dyDescent="0.25">
      <c r="A526" s="66" t="s">
        <v>971</v>
      </c>
      <c r="B526" s="67" t="s">
        <v>927</v>
      </c>
      <c r="C526" s="68" t="s">
        <v>972</v>
      </c>
      <c r="D526" s="26">
        <v>1</v>
      </c>
      <c r="E526" s="27">
        <v>10000</v>
      </c>
      <c r="F526" s="27">
        <v>250000</v>
      </c>
      <c r="G526" s="148"/>
      <c r="H526" s="148"/>
      <c r="I526" s="170">
        <f t="shared" si="1256"/>
        <v>1.3054279037290106</v>
      </c>
      <c r="J526" s="198">
        <f t="shared" si="1248"/>
        <v>10000</v>
      </c>
      <c r="K526" s="28">
        <f t="shared" si="1257"/>
        <v>1900</v>
      </c>
      <c r="L526" s="29">
        <f t="shared" si="1299"/>
        <v>11900</v>
      </c>
      <c r="M526" s="26">
        <v>1</v>
      </c>
      <c r="N526" s="27">
        <v>10000</v>
      </c>
      <c r="O526" s="27">
        <v>250000</v>
      </c>
      <c r="P526" s="148"/>
      <c r="Q526" s="148"/>
      <c r="R526" s="163">
        <f t="shared" si="1258"/>
        <v>1.3054279037290106</v>
      </c>
      <c r="S526" s="198">
        <f t="shared" si="1259"/>
        <v>10000</v>
      </c>
      <c r="T526" s="28">
        <f t="shared" si="1260"/>
        <v>1900</v>
      </c>
      <c r="U526" s="30">
        <f t="shared" si="1261"/>
        <v>11900</v>
      </c>
      <c r="V526" s="26">
        <v>1</v>
      </c>
      <c r="W526" s="27">
        <v>10000</v>
      </c>
      <c r="X526" s="27">
        <v>250000</v>
      </c>
      <c r="Y526" s="145"/>
      <c r="Z526" s="145"/>
      <c r="AA526" s="163">
        <f t="shared" si="1300"/>
        <v>1.3054279037290106</v>
      </c>
      <c r="AB526" s="198">
        <f t="shared" si="1262"/>
        <v>10000</v>
      </c>
      <c r="AC526" s="28">
        <f t="shared" si="1263"/>
        <v>1900</v>
      </c>
      <c r="AD526" s="29">
        <f t="shared" si="1264"/>
        <v>11900</v>
      </c>
      <c r="AE526" s="26">
        <v>1</v>
      </c>
      <c r="AF526" s="27">
        <v>10000</v>
      </c>
      <c r="AG526" s="27">
        <v>250000</v>
      </c>
      <c r="AH526" s="145"/>
      <c r="AI526" s="145"/>
      <c r="AJ526" s="163">
        <f t="shared" si="1290"/>
        <v>1.3054279037290106</v>
      </c>
      <c r="AK526" s="198">
        <f t="shared" si="1265"/>
        <v>10000</v>
      </c>
      <c r="AL526" s="28">
        <f t="shared" si="1266"/>
        <v>1900</v>
      </c>
      <c r="AM526" s="30">
        <f t="shared" si="1267"/>
        <v>11900</v>
      </c>
      <c r="AN526" s="26">
        <v>1</v>
      </c>
      <c r="AO526" s="27">
        <v>10000</v>
      </c>
      <c r="AP526" s="27">
        <v>250000</v>
      </c>
      <c r="AQ526" s="145"/>
      <c r="AR526" s="145"/>
      <c r="AS526" s="163">
        <f t="shared" si="1291"/>
        <v>1.3054279037290106</v>
      </c>
      <c r="AT526" s="198">
        <f t="shared" si="1249"/>
        <v>10000</v>
      </c>
      <c r="AU526" s="28">
        <f t="shared" si="1268"/>
        <v>1900</v>
      </c>
      <c r="AV526" s="30">
        <f t="shared" si="1269"/>
        <v>11900</v>
      </c>
      <c r="AW526" s="26">
        <v>1</v>
      </c>
      <c r="AX526" s="27">
        <v>10000</v>
      </c>
      <c r="AY526" s="27">
        <v>250000</v>
      </c>
      <c r="AZ526" s="145"/>
      <c r="BA526" s="145"/>
      <c r="BB526" s="163">
        <f t="shared" si="1292"/>
        <v>1.3054279037290106</v>
      </c>
      <c r="BC526" s="198">
        <f t="shared" si="1270"/>
        <v>10000</v>
      </c>
      <c r="BD526" s="27">
        <f t="shared" si="1271"/>
        <v>1900</v>
      </c>
      <c r="BE526" s="27">
        <f t="shared" si="1272"/>
        <v>11900</v>
      </c>
      <c r="BF526" s="26">
        <v>1</v>
      </c>
      <c r="BG526" s="27">
        <v>8000</v>
      </c>
      <c r="BH526" s="27">
        <v>250000</v>
      </c>
      <c r="BI526" s="145"/>
      <c r="BJ526" s="145"/>
      <c r="BK526" s="163">
        <f t="shared" si="1293"/>
        <v>1.3265103957142985</v>
      </c>
      <c r="BL526" s="198">
        <f t="shared" si="1288"/>
        <v>8000</v>
      </c>
      <c r="BM526" s="27">
        <f t="shared" si="1273"/>
        <v>1520</v>
      </c>
      <c r="BN526" s="28">
        <f t="shared" si="1274"/>
        <v>9520</v>
      </c>
      <c r="BO526" s="26">
        <v>1</v>
      </c>
      <c r="BP526" s="27">
        <v>8000</v>
      </c>
      <c r="BQ526" s="27">
        <v>250000</v>
      </c>
      <c r="BR526" s="175"/>
      <c r="BS526" s="175"/>
      <c r="BT526" s="163">
        <f t="shared" si="1294"/>
        <v>1.3265103957142985</v>
      </c>
      <c r="BU526" s="198">
        <f t="shared" si="1275"/>
        <v>8000</v>
      </c>
      <c r="BV526" s="28">
        <f t="shared" si="1276"/>
        <v>1520</v>
      </c>
      <c r="BW526" s="30">
        <f t="shared" si="1277"/>
        <v>9520</v>
      </c>
      <c r="BX526" s="26">
        <v>1</v>
      </c>
      <c r="BY526" s="28">
        <v>8000</v>
      </c>
      <c r="BZ526" s="28">
        <v>250000</v>
      </c>
      <c r="CA526" s="156"/>
      <c r="CB526" s="156"/>
      <c r="CC526" s="178">
        <f t="shared" si="1295"/>
        <v>1.3265103957142985</v>
      </c>
      <c r="CD526" s="198">
        <f t="shared" si="1278"/>
        <v>8000</v>
      </c>
      <c r="CE526" s="28">
        <f t="shared" si="1279"/>
        <v>1520</v>
      </c>
      <c r="CF526" s="29">
        <f t="shared" si="1280"/>
        <v>9520</v>
      </c>
      <c r="CG526" s="26">
        <v>1</v>
      </c>
      <c r="CH526" s="27">
        <v>6400</v>
      </c>
      <c r="CI526" s="27">
        <v>250000</v>
      </c>
      <c r="CJ526" s="148"/>
      <c r="CK526" s="148"/>
      <c r="CL526" s="163">
        <f t="shared" si="1250"/>
        <v>1.3436131973248282</v>
      </c>
      <c r="CM526" s="198">
        <f t="shared" si="1281"/>
        <v>6400</v>
      </c>
      <c r="CN526" s="27">
        <f t="shared" si="1251"/>
        <v>1216</v>
      </c>
      <c r="CO526" s="28">
        <f t="shared" si="1252"/>
        <v>7616</v>
      </c>
      <c r="CP526" s="26">
        <v>1</v>
      </c>
      <c r="CQ526" s="27">
        <v>6400</v>
      </c>
      <c r="CR526" s="27">
        <v>250000</v>
      </c>
      <c r="CS526" s="148"/>
      <c r="CT526" s="148"/>
      <c r="CU526" s="163">
        <f t="shared" si="1296"/>
        <v>1.3436131973248282</v>
      </c>
      <c r="CV526" s="198">
        <f t="shared" si="1289"/>
        <v>6400</v>
      </c>
      <c r="CW526" s="28">
        <f t="shared" si="1254"/>
        <v>1216</v>
      </c>
      <c r="CX526" s="29">
        <f t="shared" si="1255"/>
        <v>7616</v>
      </c>
      <c r="CY526" s="26">
        <v>1</v>
      </c>
      <c r="CZ526" s="27">
        <v>6400</v>
      </c>
      <c r="DA526" s="27">
        <v>250000</v>
      </c>
      <c r="DB526" s="133"/>
      <c r="DC526" s="133"/>
      <c r="DD526" s="163">
        <f t="shared" si="1297"/>
        <v>1.3436131973248282</v>
      </c>
      <c r="DE526" s="198">
        <f t="shared" si="1282"/>
        <v>6400</v>
      </c>
      <c r="DF526" s="27">
        <f t="shared" si="1283"/>
        <v>1216</v>
      </c>
      <c r="DG526" s="28">
        <f t="shared" si="1284"/>
        <v>7616</v>
      </c>
      <c r="DH526" s="26">
        <v>1</v>
      </c>
      <c r="DI526" s="28">
        <v>6400</v>
      </c>
      <c r="DJ526" s="28">
        <v>250000</v>
      </c>
      <c r="DK526" s="182"/>
      <c r="DL526" s="178">
        <f t="shared" si="1298"/>
        <v>1.3436131973248282</v>
      </c>
      <c r="DM526" s="209">
        <f t="shared" si="1285"/>
        <v>6400</v>
      </c>
      <c r="DN526" s="28">
        <f t="shared" si="1286"/>
        <v>1216</v>
      </c>
      <c r="DO526" s="30">
        <f t="shared" si="1287"/>
        <v>7616</v>
      </c>
    </row>
    <row r="527" spans="1:119" ht="21" customHeight="1" x14ac:dyDescent="0.25">
      <c r="A527" s="66" t="s">
        <v>973</v>
      </c>
      <c r="B527" s="67" t="s">
        <v>927</v>
      </c>
      <c r="C527" s="68" t="s">
        <v>974</v>
      </c>
      <c r="D527" s="26">
        <v>1</v>
      </c>
      <c r="E527" s="27">
        <v>10000</v>
      </c>
      <c r="F527" s="27">
        <v>255000</v>
      </c>
      <c r="G527" s="148"/>
      <c r="H527" s="148"/>
      <c r="I527" s="170">
        <f t="shared" si="1256"/>
        <v>1.3074804633260688</v>
      </c>
      <c r="J527" s="198">
        <f t="shared" si="1248"/>
        <v>10000</v>
      </c>
      <c r="K527" s="28">
        <f t="shared" si="1257"/>
        <v>1900</v>
      </c>
      <c r="L527" s="29">
        <f t="shared" si="1299"/>
        <v>11900</v>
      </c>
      <c r="M527" s="26">
        <v>1</v>
      </c>
      <c r="N527" s="27">
        <v>10000</v>
      </c>
      <c r="O527" s="27">
        <v>255000</v>
      </c>
      <c r="P527" s="148"/>
      <c r="Q527" s="148"/>
      <c r="R527" s="163">
        <f t="shared" si="1258"/>
        <v>1.3074804633260688</v>
      </c>
      <c r="S527" s="198">
        <f t="shared" si="1259"/>
        <v>10000</v>
      </c>
      <c r="T527" s="28">
        <f t="shared" si="1260"/>
        <v>1900</v>
      </c>
      <c r="U527" s="30">
        <f t="shared" si="1261"/>
        <v>11900</v>
      </c>
      <c r="V527" s="26">
        <v>1</v>
      </c>
      <c r="W527" s="27">
        <v>10000</v>
      </c>
      <c r="X527" s="27">
        <v>255000</v>
      </c>
      <c r="Y527" s="145"/>
      <c r="Z527" s="145"/>
      <c r="AA527" s="163">
        <f t="shared" si="1300"/>
        <v>1.3074804633260688</v>
      </c>
      <c r="AB527" s="198">
        <f t="shared" si="1262"/>
        <v>10000</v>
      </c>
      <c r="AC527" s="28">
        <f t="shared" si="1263"/>
        <v>1900</v>
      </c>
      <c r="AD527" s="29">
        <f t="shared" si="1264"/>
        <v>11900</v>
      </c>
      <c r="AE527" s="26">
        <v>1</v>
      </c>
      <c r="AF527" s="27">
        <v>10000</v>
      </c>
      <c r="AG527" s="27">
        <v>255000</v>
      </c>
      <c r="AH527" s="145"/>
      <c r="AI527" s="145"/>
      <c r="AJ527" s="163">
        <f t="shared" si="1290"/>
        <v>1.3074804633260688</v>
      </c>
      <c r="AK527" s="198">
        <f t="shared" si="1265"/>
        <v>10000</v>
      </c>
      <c r="AL527" s="28">
        <f t="shared" si="1266"/>
        <v>1900</v>
      </c>
      <c r="AM527" s="30">
        <f t="shared" si="1267"/>
        <v>11900</v>
      </c>
      <c r="AN527" s="26">
        <v>1</v>
      </c>
      <c r="AO527" s="27">
        <v>10000</v>
      </c>
      <c r="AP527" s="27">
        <v>255000</v>
      </c>
      <c r="AQ527" s="145"/>
      <c r="AR527" s="145"/>
      <c r="AS527" s="163">
        <f t="shared" si="1291"/>
        <v>1.3074804633260688</v>
      </c>
      <c r="AT527" s="198">
        <f t="shared" si="1249"/>
        <v>10000</v>
      </c>
      <c r="AU527" s="28">
        <f t="shared" si="1268"/>
        <v>1900</v>
      </c>
      <c r="AV527" s="30">
        <f t="shared" si="1269"/>
        <v>11900</v>
      </c>
      <c r="AW527" s="26">
        <v>1</v>
      </c>
      <c r="AX527" s="27">
        <v>10000</v>
      </c>
      <c r="AY527" s="27">
        <v>255000</v>
      </c>
      <c r="AZ527" s="145"/>
      <c r="BA527" s="145"/>
      <c r="BB527" s="163">
        <f t="shared" si="1292"/>
        <v>1.3074804633260688</v>
      </c>
      <c r="BC527" s="198">
        <f t="shared" si="1270"/>
        <v>10000</v>
      </c>
      <c r="BD527" s="27">
        <f t="shared" si="1271"/>
        <v>1900</v>
      </c>
      <c r="BE527" s="27">
        <f t="shared" si="1272"/>
        <v>11900</v>
      </c>
      <c r="BF527" s="26">
        <v>1</v>
      </c>
      <c r="BG527" s="27">
        <v>8000</v>
      </c>
      <c r="BH527" s="27">
        <v>255000</v>
      </c>
      <c r="BI527" s="145"/>
      <c r="BJ527" s="145"/>
      <c r="BK527" s="163">
        <f t="shared" si="1293"/>
        <v>1.3281777562971653</v>
      </c>
      <c r="BL527" s="198">
        <f t="shared" si="1288"/>
        <v>8000</v>
      </c>
      <c r="BM527" s="27">
        <f t="shared" si="1273"/>
        <v>1520</v>
      </c>
      <c r="BN527" s="28">
        <f t="shared" si="1274"/>
        <v>9520</v>
      </c>
      <c r="BO527" s="26">
        <v>1</v>
      </c>
      <c r="BP527" s="27">
        <v>8000</v>
      </c>
      <c r="BQ527" s="27">
        <v>255000</v>
      </c>
      <c r="BR527" s="175"/>
      <c r="BS527" s="175"/>
      <c r="BT527" s="163">
        <f t="shared" si="1294"/>
        <v>1.3281777562971653</v>
      </c>
      <c r="BU527" s="198">
        <f t="shared" si="1275"/>
        <v>8000</v>
      </c>
      <c r="BV527" s="28">
        <f t="shared" si="1276"/>
        <v>1520</v>
      </c>
      <c r="BW527" s="30">
        <f t="shared" si="1277"/>
        <v>9520</v>
      </c>
      <c r="BX527" s="26">
        <v>1</v>
      </c>
      <c r="BY527" s="28">
        <v>8000</v>
      </c>
      <c r="BZ527" s="28">
        <v>255000</v>
      </c>
      <c r="CA527" s="156"/>
      <c r="CB527" s="156"/>
      <c r="CC527" s="178">
        <f t="shared" si="1295"/>
        <v>1.3281777562971653</v>
      </c>
      <c r="CD527" s="198">
        <f t="shared" si="1278"/>
        <v>8000</v>
      </c>
      <c r="CE527" s="28">
        <f t="shared" si="1279"/>
        <v>1520</v>
      </c>
      <c r="CF527" s="29">
        <f t="shared" si="1280"/>
        <v>9520</v>
      </c>
      <c r="CG527" s="26">
        <v>1</v>
      </c>
      <c r="CH527" s="27">
        <v>6400</v>
      </c>
      <c r="CI527" s="27">
        <v>255000</v>
      </c>
      <c r="CJ527" s="148"/>
      <c r="CK527" s="148"/>
      <c r="CL527" s="163">
        <f t="shared" si="1250"/>
        <v>1.3449636251184065</v>
      </c>
      <c r="CM527" s="198">
        <f t="shared" si="1281"/>
        <v>6400</v>
      </c>
      <c r="CN527" s="27">
        <f t="shared" si="1251"/>
        <v>1216</v>
      </c>
      <c r="CO527" s="28">
        <f t="shared" si="1252"/>
        <v>7616</v>
      </c>
      <c r="CP527" s="26">
        <v>1</v>
      </c>
      <c r="CQ527" s="27">
        <v>6400</v>
      </c>
      <c r="CR527" s="27">
        <v>255000</v>
      </c>
      <c r="CS527" s="148"/>
      <c r="CT527" s="148"/>
      <c r="CU527" s="163">
        <f t="shared" si="1296"/>
        <v>1.3449636251184065</v>
      </c>
      <c r="CV527" s="198">
        <f t="shared" si="1289"/>
        <v>6400</v>
      </c>
      <c r="CW527" s="28">
        <f t="shared" si="1254"/>
        <v>1216</v>
      </c>
      <c r="CX527" s="29">
        <f t="shared" si="1255"/>
        <v>7616</v>
      </c>
      <c r="CY527" s="26">
        <v>1</v>
      </c>
      <c r="CZ527" s="27">
        <v>6400</v>
      </c>
      <c r="DA527" s="27">
        <v>255000</v>
      </c>
      <c r="DB527" s="133"/>
      <c r="DC527" s="133"/>
      <c r="DD527" s="163">
        <f t="shared" si="1297"/>
        <v>1.3449636251184065</v>
      </c>
      <c r="DE527" s="198">
        <f t="shared" si="1282"/>
        <v>6400</v>
      </c>
      <c r="DF527" s="27">
        <f t="shared" si="1283"/>
        <v>1216</v>
      </c>
      <c r="DG527" s="28">
        <f t="shared" si="1284"/>
        <v>7616</v>
      </c>
      <c r="DH527" s="26">
        <v>1</v>
      </c>
      <c r="DI527" s="28">
        <v>6400</v>
      </c>
      <c r="DJ527" s="28">
        <v>255000</v>
      </c>
      <c r="DK527" s="182"/>
      <c r="DL527" s="178">
        <f t="shared" si="1298"/>
        <v>1.3449636251184065</v>
      </c>
      <c r="DM527" s="209">
        <f t="shared" si="1285"/>
        <v>6400</v>
      </c>
      <c r="DN527" s="28">
        <f t="shared" si="1286"/>
        <v>1216</v>
      </c>
      <c r="DO527" s="30">
        <f t="shared" si="1287"/>
        <v>7616</v>
      </c>
    </row>
    <row r="528" spans="1:119" ht="21" customHeight="1" x14ac:dyDescent="0.25">
      <c r="A528" s="66" t="s">
        <v>975</v>
      </c>
      <c r="B528" s="67" t="s">
        <v>927</v>
      </c>
      <c r="C528" s="68" t="s">
        <v>976</v>
      </c>
      <c r="D528" s="26">
        <v>1</v>
      </c>
      <c r="E528" s="27">
        <v>10000</v>
      </c>
      <c r="F528" s="27">
        <v>260000</v>
      </c>
      <c r="G528" s="148"/>
      <c r="H528" s="148"/>
      <c r="I528" s="170">
        <f t="shared" si="1256"/>
        <v>1.3094570021973102</v>
      </c>
      <c r="J528" s="198">
        <f t="shared" si="1248"/>
        <v>10000</v>
      </c>
      <c r="K528" s="28">
        <f t="shared" si="1257"/>
        <v>1900</v>
      </c>
      <c r="L528" s="29">
        <f t="shared" si="1299"/>
        <v>11900</v>
      </c>
      <c r="M528" s="26">
        <v>1</v>
      </c>
      <c r="N528" s="27">
        <v>10000</v>
      </c>
      <c r="O528" s="27">
        <v>260000</v>
      </c>
      <c r="P528" s="148"/>
      <c r="Q528" s="148"/>
      <c r="R528" s="163">
        <f t="shared" si="1258"/>
        <v>1.3094570021973102</v>
      </c>
      <c r="S528" s="198">
        <f t="shared" si="1259"/>
        <v>10000</v>
      </c>
      <c r="T528" s="28">
        <f t="shared" si="1260"/>
        <v>1900</v>
      </c>
      <c r="U528" s="30">
        <f t="shared" si="1261"/>
        <v>11900</v>
      </c>
      <c r="V528" s="26">
        <v>1</v>
      </c>
      <c r="W528" s="27">
        <v>10000</v>
      </c>
      <c r="X528" s="27">
        <v>260000</v>
      </c>
      <c r="Y528" s="145"/>
      <c r="Z528" s="145"/>
      <c r="AA528" s="163">
        <f t="shared" si="1300"/>
        <v>1.3094570021973102</v>
      </c>
      <c r="AB528" s="198">
        <f t="shared" si="1262"/>
        <v>10000</v>
      </c>
      <c r="AC528" s="28">
        <f t="shared" si="1263"/>
        <v>1900</v>
      </c>
      <c r="AD528" s="29">
        <f t="shared" si="1264"/>
        <v>11900</v>
      </c>
      <c r="AE528" s="26">
        <v>1</v>
      </c>
      <c r="AF528" s="27">
        <v>10000</v>
      </c>
      <c r="AG528" s="27">
        <v>260000</v>
      </c>
      <c r="AH528" s="145"/>
      <c r="AI528" s="145"/>
      <c r="AJ528" s="163">
        <f t="shared" si="1290"/>
        <v>1.3094570021973102</v>
      </c>
      <c r="AK528" s="198">
        <f t="shared" si="1265"/>
        <v>10000</v>
      </c>
      <c r="AL528" s="28">
        <f t="shared" si="1266"/>
        <v>1900</v>
      </c>
      <c r="AM528" s="30">
        <f t="shared" si="1267"/>
        <v>11900</v>
      </c>
      <c r="AN528" s="26">
        <v>1</v>
      </c>
      <c r="AO528" s="27">
        <v>10000</v>
      </c>
      <c r="AP528" s="27">
        <v>260000</v>
      </c>
      <c r="AQ528" s="145"/>
      <c r="AR528" s="145"/>
      <c r="AS528" s="163">
        <f t="shared" si="1291"/>
        <v>1.3094570021973102</v>
      </c>
      <c r="AT528" s="198">
        <f t="shared" si="1249"/>
        <v>10000</v>
      </c>
      <c r="AU528" s="28">
        <f t="shared" si="1268"/>
        <v>1900</v>
      </c>
      <c r="AV528" s="30">
        <f t="shared" si="1269"/>
        <v>11900</v>
      </c>
      <c r="AW528" s="26">
        <v>1</v>
      </c>
      <c r="AX528" s="27">
        <v>10000</v>
      </c>
      <c r="AY528" s="27">
        <v>260000</v>
      </c>
      <c r="AZ528" s="145"/>
      <c r="BA528" s="145"/>
      <c r="BB528" s="163">
        <f t="shared" si="1292"/>
        <v>1.3094570021973102</v>
      </c>
      <c r="BC528" s="198">
        <f t="shared" si="1270"/>
        <v>10000</v>
      </c>
      <c r="BD528" s="27">
        <f t="shared" si="1271"/>
        <v>1900</v>
      </c>
      <c r="BE528" s="27">
        <f t="shared" si="1272"/>
        <v>11900</v>
      </c>
      <c r="BF528" s="26">
        <v>1</v>
      </c>
      <c r="BG528" s="27">
        <v>8000</v>
      </c>
      <c r="BH528" s="27">
        <v>260000</v>
      </c>
      <c r="BI528" s="145"/>
      <c r="BJ528" s="145"/>
      <c r="BK528" s="163">
        <f t="shared" si="1293"/>
        <v>1.3297829019329102</v>
      </c>
      <c r="BL528" s="198">
        <f t="shared" si="1288"/>
        <v>8000</v>
      </c>
      <c r="BM528" s="27">
        <f t="shared" si="1273"/>
        <v>1520</v>
      </c>
      <c r="BN528" s="28">
        <f t="shared" si="1274"/>
        <v>9520</v>
      </c>
      <c r="BO528" s="26">
        <v>1</v>
      </c>
      <c r="BP528" s="27">
        <v>8000</v>
      </c>
      <c r="BQ528" s="27">
        <v>260000</v>
      </c>
      <c r="BR528" s="175"/>
      <c r="BS528" s="175"/>
      <c r="BT528" s="163">
        <f t="shared" si="1294"/>
        <v>1.3297829019329102</v>
      </c>
      <c r="BU528" s="198">
        <f t="shared" si="1275"/>
        <v>8000</v>
      </c>
      <c r="BV528" s="28">
        <f t="shared" si="1276"/>
        <v>1520</v>
      </c>
      <c r="BW528" s="30">
        <f t="shared" si="1277"/>
        <v>9520</v>
      </c>
      <c r="BX528" s="26">
        <v>1</v>
      </c>
      <c r="BY528" s="28">
        <v>8000</v>
      </c>
      <c r="BZ528" s="28">
        <v>260000</v>
      </c>
      <c r="CA528" s="156"/>
      <c r="CB528" s="156"/>
      <c r="CC528" s="178">
        <f t="shared" si="1295"/>
        <v>1.3297829019329102</v>
      </c>
      <c r="CD528" s="198">
        <f t="shared" si="1278"/>
        <v>8000</v>
      </c>
      <c r="CE528" s="28">
        <f t="shared" si="1279"/>
        <v>1520</v>
      </c>
      <c r="CF528" s="29">
        <f t="shared" si="1280"/>
        <v>9520</v>
      </c>
      <c r="CG528" s="26">
        <v>1</v>
      </c>
      <c r="CH528" s="27">
        <v>6400</v>
      </c>
      <c r="CI528" s="27">
        <v>260000</v>
      </c>
      <c r="CJ528" s="148"/>
      <c r="CK528" s="148"/>
      <c r="CL528" s="163">
        <f t="shared" si="1250"/>
        <v>1.3462633611779915</v>
      </c>
      <c r="CM528" s="198">
        <f t="shared" si="1281"/>
        <v>6400</v>
      </c>
      <c r="CN528" s="27">
        <f t="shared" si="1251"/>
        <v>1216</v>
      </c>
      <c r="CO528" s="28">
        <f t="shared" si="1252"/>
        <v>7616</v>
      </c>
      <c r="CP528" s="26">
        <v>1</v>
      </c>
      <c r="CQ528" s="27">
        <v>6400</v>
      </c>
      <c r="CR528" s="27">
        <v>260000</v>
      </c>
      <c r="CS528" s="148"/>
      <c r="CT528" s="148"/>
      <c r="CU528" s="163">
        <f t="shared" si="1296"/>
        <v>1.3462633611779915</v>
      </c>
      <c r="CV528" s="198">
        <f t="shared" si="1289"/>
        <v>6400</v>
      </c>
      <c r="CW528" s="28">
        <f t="shared" si="1254"/>
        <v>1216</v>
      </c>
      <c r="CX528" s="29">
        <f t="shared" si="1255"/>
        <v>7616</v>
      </c>
      <c r="CY528" s="26">
        <v>1</v>
      </c>
      <c r="CZ528" s="27">
        <v>6400</v>
      </c>
      <c r="DA528" s="27">
        <v>260000</v>
      </c>
      <c r="DB528" s="133"/>
      <c r="DC528" s="133"/>
      <c r="DD528" s="163">
        <f t="shared" si="1297"/>
        <v>1.3462633611779915</v>
      </c>
      <c r="DE528" s="198">
        <f t="shared" si="1282"/>
        <v>6400</v>
      </c>
      <c r="DF528" s="27">
        <f t="shared" si="1283"/>
        <v>1216</v>
      </c>
      <c r="DG528" s="28">
        <f t="shared" si="1284"/>
        <v>7616</v>
      </c>
      <c r="DH528" s="26">
        <v>1</v>
      </c>
      <c r="DI528" s="28">
        <v>6400</v>
      </c>
      <c r="DJ528" s="28">
        <v>260000</v>
      </c>
      <c r="DK528" s="182"/>
      <c r="DL528" s="178">
        <f t="shared" si="1298"/>
        <v>1.3462633611779915</v>
      </c>
      <c r="DM528" s="209">
        <f t="shared" si="1285"/>
        <v>1792000</v>
      </c>
      <c r="DN528" s="28">
        <f t="shared" si="1286"/>
        <v>340480</v>
      </c>
      <c r="DO528" s="30">
        <f t="shared" si="1287"/>
        <v>2132480</v>
      </c>
    </row>
    <row r="529" spans="1:119" ht="21" customHeight="1" x14ac:dyDescent="0.25">
      <c r="A529" s="66" t="s">
        <v>977</v>
      </c>
      <c r="B529" s="67" t="s">
        <v>978</v>
      </c>
      <c r="C529" s="68" t="s">
        <v>979</v>
      </c>
      <c r="D529" s="26">
        <v>1</v>
      </c>
      <c r="E529" s="27">
        <v>2800000</v>
      </c>
      <c r="F529" s="27">
        <v>3130000</v>
      </c>
      <c r="G529" s="148"/>
      <c r="H529" s="148"/>
      <c r="I529" s="143">
        <f t="shared" si="1256"/>
        <v>7.8699911565450476E-2</v>
      </c>
      <c r="J529" s="27">
        <f t="shared" ref="J529:J545" si="1301">+AVERAGE(E529:F529)</f>
        <v>2965000</v>
      </c>
      <c r="K529" s="28">
        <f t="shared" si="1257"/>
        <v>563350</v>
      </c>
      <c r="L529" s="29">
        <f t="shared" si="1299"/>
        <v>3528350</v>
      </c>
      <c r="M529" s="26">
        <v>1</v>
      </c>
      <c r="N529" s="27">
        <v>2800000</v>
      </c>
      <c r="O529" s="27">
        <v>3360000</v>
      </c>
      <c r="P529" s="148"/>
      <c r="Q529" s="148"/>
      <c r="R529" s="143">
        <f t="shared" si="1258"/>
        <v>0.12856486930664499</v>
      </c>
      <c r="S529" s="27">
        <f t="shared" ref="S529:S538" si="1302">+AVERAGE(N529:P529)</f>
        <v>3080000</v>
      </c>
      <c r="T529" s="28">
        <f t="shared" si="1260"/>
        <v>585200</v>
      </c>
      <c r="U529" s="30">
        <f t="shared" si="1261"/>
        <v>3665200</v>
      </c>
      <c r="V529" s="26">
        <v>1</v>
      </c>
      <c r="W529" s="27">
        <v>2800000</v>
      </c>
      <c r="X529" s="27">
        <v>3136000</v>
      </c>
      <c r="Y529" s="145"/>
      <c r="Z529" s="145"/>
      <c r="AA529" s="143">
        <f t="shared" si="1300"/>
        <v>8.0049824285269536E-2</v>
      </c>
      <c r="AB529" s="27">
        <f t="shared" ref="AB529:AB538" si="1303">+AVERAGE(W529:Y529)</f>
        <v>2968000</v>
      </c>
      <c r="AC529" s="28">
        <f t="shared" si="1263"/>
        <v>563920</v>
      </c>
      <c r="AD529" s="29">
        <f t="shared" si="1264"/>
        <v>3531920</v>
      </c>
      <c r="AE529" s="26">
        <v>1</v>
      </c>
      <c r="AF529" s="27">
        <v>2800000</v>
      </c>
      <c r="AG529" s="27">
        <v>3248000</v>
      </c>
      <c r="AH529" s="145"/>
      <c r="AI529" s="145"/>
      <c r="AJ529" s="143">
        <f t="shared" si="1290"/>
        <v>0.10475656017578482</v>
      </c>
      <c r="AK529" s="27">
        <f t="shared" ref="AK529:AK532" si="1304">+AVERAGE(AF529:AH529)</f>
        <v>3024000</v>
      </c>
      <c r="AL529" s="28">
        <f t="shared" si="1266"/>
        <v>574560</v>
      </c>
      <c r="AM529" s="30">
        <f t="shared" si="1267"/>
        <v>3598560</v>
      </c>
      <c r="AN529" s="26">
        <v>1</v>
      </c>
      <c r="AO529" s="27">
        <v>2800000</v>
      </c>
      <c r="AP529" s="27">
        <v>3360000</v>
      </c>
      <c r="AQ529" s="145"/>
      <c r="AR529" s="145"/>
      <c r="AS529" s="143">
        <f t="shared" si="1291"/>
        <v>0.12856486930664499</v>
      </c>
      <c r="AT529" s="27">
        <f t="shared" ref="AT529:AT532" si="1305">+AVERAGE(AO529:AQ529)</f>
        <v>3080000</v>
      </c>
      <c r="AU529" s="28">
        <f t="shared" si="1268"/>
        <v>585200</v>
      </c>
      <c r="AV529" s="30">
        <f t="shared" si="1269"/>
        <v>3665200</v>
      </c>
      <c r="AW529" s="26">
        <v>1</v>
      </c>
      <c r="AX529" s="27">
        <v>2800000</v>
      </c>
      <c r="AY529" s="27">
        <v>4032000</v>
      </c>
      <c r="AZ529" s="145"/>
      <c r="BA529" s="145"/>
      <c r="BB529" s="143">
        <f t="shared" si="1292"/>
        <v>0.25502211780498435</v>
      </c>
      <c r="BC529" s="27">
        <f t="shared" ref="BC529:BC532" si="1306">+AVERAGE(AX529:AZ529)</f>
        <v>3416000</v>
      </c>
      <c r="BD529" s="27">
        <f t="shared" si="1271"/>
        <v>649040</v>
      </c>
      <c r="BE529" s="27">
        <f t="shared" si="1272"/>
        <v>4065040</v>
      </c>
      <c r="BF529" s="26">
        <v>1</v>
      </c>
      <c r="BG529" s="27">
        <v>2240000</v>
      </c>
      <c r="BH529" s="27">
        <v>2464000</v>
      </c>
      <c r="BI529" s="145"/>
      <c r="BJ529" s="145"/>
      <c r="BK529" s="143">
        <f t="shared" si="1293"/>
        <v>6.7343502970147379E-2</v>
      </c>
      <c r="BL529" s="27">
        <f t="shared" ref="BL529:BL532" si="1307">+AVERAGE(BG529:BI529)</f>
        <v>2352000</v>
      </c>
      <c r="BM529" s="27">
        <f t="shared" si="1273"/>
        <v>446880</v>
      </c>
      <c r="BN529" s="28">
        <f t="shared" si="1274"/>
        <v>2798880</v>
      </c>
      <c r="BO529" s="26">
        <v>1</v>
      </c>
      <c r="BP529" s="27">
        <v>2240000</v>
      </c>
      <c r="BQ529" s="27">
        <v>2060800</v>
      </c>
      <c r="BR529" s="175"/>
      <c r="BS529" s="175"/>
      <c r="BT529" s="143">
        <f t="shared" si="1294"/>
        <v>5.892556509887896E-2</v>
      </c>
      <c r="BU529" s="27">
        <f t="shared" ref="BU529:BU532" si="1308">+AVERAGE(BP529:BR529)</f>
        <v>2150400</v>
      </c>
      <c r="BV529" s="28">
        <f t="shared" si="1276"/>
        <v>408576</v>
      </c>
      <c r="BW529" s="30">
        <f t="shared" si="1277"/>
        <v>2558976</v>
      </c>
      <c r="BX529" s="26">
        <v>1</v>
      </c>
      <c r="BY529" s="28">
        <v>2240000</v>
      </c>
      <c r="BZ529" s="28">
        <v>2060800</v>
      </c>
      <c r="CA529" s="156"/>
      <c r="CB529" s="156"/>
      <c r="CC529" s="177">
        <f t="shared" si="1295"/>
        <v>5.892556509887896E-2</v>
      </c>
      <c r="CD529" s="27">
        <f t="shared" ref="CD529:CD532" si="1309">+AVERAGE(BY529:CA529)</f>
        <v>2150400</v>
      </c>
      <c r="CE529" s="28">
        <f t="shared" si="1279"/>
        <v>408576</v>
      </c>
      <c r="CF529" s="29">
        <f t="shared" si="1280"/>
        <v>2558976</v>
      </c>
      <c r="CG529" s="26">
        <v>1</v>
      </c>
      <c r="CH529" s="27">
        <v>1792000</v>
      </c>
      <c r="CI529" s="27">
        <v>1612800</v>
      </c>
      <c r="CJ529" s="148"/>
      <c r="CK529" s="148"/>
      <c r="CL529" s="143">
        <f t="shared" si="1250"/>
        <v>7.4432292756478696E-2</v>
      </c>
      <c r="CM529" s="27">
        <f t="shared" ref="CM529:CM532" si="1310">+AVERAGE(CH529:CJ529)</f>
        <v>1702400</v>
      </c>
      <c r="CN529" s="27">
        <f t="shared" si="1251"/>
        <v>323456</v>
      </c>
      <c r="CO529" s="28">
        <f t="shared" si="1252"/>
        <v>2025856</v>
      </c>
      <c r="CP529" s="26">
        <v>1</v>
      </c>
      <c r="CQ529" s="27">
        <v>1792000</v>
      </c>
      <c r="CR529" s="27">
        <v>1612800</v>
      </c>
      <c r="CS529" s="148"/>
      <c r="CT529" s="148"/>
      <c r="CU529" s="143">
        <f t="shared" si="1296"/>
        <v>7.4432292756478696E-2</v>
      </c>
      <c r="CV529" s="27">
        <f t="shared" si="1253"/>
        <v>1702400</v>
      </c>
      <c r="CW529" s="28">
        <f t="shared" si="1254"/>
        <v>323456</v>
      </c>
      <c r="CX529" s="29">
        <f t="shared" si="1255"/>
        <v>2025856</v>
      </c>
      <c r="CY529" s="26">
        <v>1</v>
      </c>
      <c r="CZ529" s="27">
        <v>1792000</v>
      </c>
      <c r="DA529" s="27">
        <v>1433600</v>
      </c>
      <c r="DB529" s="133"/>
      <c r="DC529" s="133"/>
      <c r="DD529" s="143">
        <f t="shared" si="1297"/>
        <v>0.15713484026367724</v>
      </c>
      <c r="DE529" s="27">
        <f t="shared" ref="DE529:DE532" si="1311">+AVERAGE(CZ529:DB529)</f>
        <v>1612800</v>
      </c>
      <c r="DF529" s="27">
        <f t="shared" si="1283"/>
        <v>306432</v>
      </c>
      <c r="DG529" s="28">
        <f t="shared" si="1284"/>
        <v>1919232</v>
      </c>
      <c r="DH529" s="26">
        <v>1</v>
      </c>
      <c r="DI529" s="28">
        <v>1792000</v>
      </c>
      <c r="DJ529" s="28">
        <v>1612800</v>
      </c>
      <c r="DK529" s="182"/>
      <c r="DL529" s="177">
        <f t="shared" si="1298"/>
        <v>7.4432292756478696E-2</v>
      </c>
      <c r="DM529" s="28">
        <f t="shared" ref="DM505:DM532" si="1312">+AVERAGE(DI529:DK529)</f>
        <v>1702400</v>
      </c>
      <c r="DN529" s="28">
        <f t="shared" si="1286"/>
        <v>323456</v>
      </c>
      <c r="DO529" s="30">
        <f t="shared" si="1287"/>
        <v>2025856</v>
      </c>
    </row>
    <row r="530" spans="1:119" ht="21" customHeight="1" x14ac:dyDescent="0.25">
      <c r="A530" s="66" t="s">
        <v>980</v>
      </c>
      <c r="B530" s="67" t="s">
        <v>981</v>
      </c>
      <c r="C530" s="68" t="s">
        <v>982</v>
      </c>
      <c r="D530" s="26">
        <v>1</v>
      </c>
      <c r="E530" s="27">
        <v>2500000</v>
      </c>
      <c r="F530" s="27">
        <v>2800000</v>
      </c>
      <c r="G530" s="148"/>
      <c r="H530" s="148"/>
      <c r="I530" s="143">
        <f t="shared" si="1256"/>
        <v>8.0049824285269522E-2</v>
      </c>
      <c r="J530" s="27">
        <f t="shared" si="1301"/>
        <v>2650000</v>
      </c>
      <c r="K530" s="28">
        <f t="shared" si="1257"/>
        <v>503500</v>
      </c>
      <c r="L530" s="29">
        <f t="shared" si="1299"/>
        <v>3153500</v>
      </c>
      <c r="M530" s="26">
        <v>1</v>
      </c>
      <c r="N530" s="27">
        <v>2500000</v>
      </c>
      <c r="O530" s="27">
        <v>3000000</v>
      </c>
      <c r="P530" s="148"/>
      <c r="Q530" s="148"/>
      <c r="R530" s="143">
        <f t="shared" si="1258"/>
        <v>0.12856486930664499</v>
      </c>
      <c r="S530" s="27">
        <f t="shared" si="1302"/>
        <v>2750000</v>
      </c>
      <c r="T530" s="28">
        <f t="shared" si="1260"/>
        <v>522500</v>
      </c>
      <c r="U530" s="30">
        <f t="shared" si="1261"/>
        <v>3272500</v>
      </c>
      <c r="V530" s="26">
        <v>1</v>
      </c>
      <c r="W530" s="27">
        <v>2500000</v>
      </c>
      <c r="X530" s="27">
        <v>2800000</v>
      </c>
      <c r="Y530" s="145"/>
      <c r="Z530" s="145"/>
      <c r="AA530" s="143">
        <f t="shared" si="1300"/>
        <v>8.0049824285269522E-2</v>
      </c>
      <c r="AB530" s="27">
        <f t="shared" si="1303"/>
        <v>2650000</v>
      </c>
      <c r="AC530" s="28">
        <f t="shared" si="1263"/>
        <v>503500</v>
      </c>
      <c r="AD530" s="29">
        <f t="shared" si="1264"/>
        <v>3153500</v>
      </c>
      <c r="AE530" s="26">
        <v>1</v>
      </c>
      <c r="AF530" s="27">
        <v>2500000</v>
      </c>
      <c r="AG530" s="27">
        <v>2900000</v>
      </c>
      <c r="AH530" s="145"/>
      <c r="AI530" s="145"/>
      <c r="AJ530" s="143">
        <f t="shared" si="1290"/>
        <v>0.10475656017578483</v>
      </c>
      <c r="AK530" s="27">
        <f t="shared" si="1304"/>
        <v>2700000</v>
      </c>
      <c r="AL530" s="28">
        <f t="shared" si="1266"/>
        <v>513000</v>
      </c>
      <c r="AM530" s="30">
        <f t="shared" si="1267"/>
        <v>3213000</v>
      </c>
      <c r="AN530" s="26">
        <v>1</v>
      </c>
      <c r="AO530" s="27">
        <v>2500000</v>
      </c>
      <c r="AP530" s="27">
        <v>3000000</v>
      </c>
      <c r="AQ530" s="145"/>
      <c r="AR530" s="145"/>
      <c r="AS530" s="143">
        <f t="shared" si="1291"/>
        <v>0.12856486930664499</v>
      </c>
      <c r="AT530" s="27">
        <f t="shared" si="1305"/>
        <v>2750000</v>
      </c>
      <c r="AU530" s="28">
        <f t="shared" si="1268"/>
        <v>522500</v>
      </c>
      <c r="AV530" s="30">
        <f t="shared" si="1269"/>
        <v>3272500</v>
      </c>
      <c r="AW530" s="26">
        <v>1</v>
      </c>
      <c r="AX530" s="27">
        <v>2500000</v>
      </c>
      <c r="AY530" s="27">
        <v>3600000</v>
      </c>
      <c r="AZ530" s="145"/>
      <c r="BA530" s="145"/>
      <c r="BB530" s="143">
        <f t="shared" si="1292"/>
        <v>0.25502211780498435</v>
      </c>
      <c r="BC530" s="27">
        <f t="shared" si="1306"/>
        <v>3050000</v>
      </c>
      <c r="BD530" s="27">
        <f t="shared" si="1271"/>
        <v>579500</v>
      </c>
      <c r="BE530" s="27">
        <f t="shared" si="1272"/>
        <v>3629500</v>
      </c>
      <c r="BF530" s="26">
        <v>1</v>
      </c>
      <c r="BG530" s="27">
        <v>2000000</v>
      </c>
      <c r="BH530" s="27">
        <v>2200000</v>
      </c>
      <c r="BI530" s="145"/>
      <c r="BJ530" s="145"/>
      <c r="BK530" s="143">
        <f t="shared" si="1293"/>
        <v>6.7343502970147393E-2</v>
      </c>
      <c r="BL530" s="27">
        <f t="shared" si="1307"/>
        <v>2100000</v>
      </c>
      <c r="BM530" s="27">
        <f t="shared" si="1273"/>
        <v>399000</v>
      </c>
      <c r="BN530" s="28">
        <f t="shared" si="1274"/>
        <v>2499000</v>
      </c>
      <c r="BO530" s="26">
        <v>1</v>
      </c>
      <c r="BP530" s="27">
        <v>2000000</v>
      </c>
      <c r="BQ530" s="27">
        <v>1840000</v>
      </c>
      <c r="BR530" s="175"/>
      <c r="BS530" s="175"/>
      <c r="BT530" s="143">
        <f t="shared" si="1294"/>
        <v>5.892556509887896E-2</v>
      </c>
      <c r="BU530" s="27">
        <f t="shared" si="1308"/>
        <v>1920000</v>
      </c>
      <c r="BV530" s="28">
        <f t="shared" si="1276"/>
        <v>364800</v>
      </c>
      <c r="BW530" s="30">
        <f t="shared" si="1277"/>
        <v>2284800</v>
      </c>
      <c r="BX530" s="26">
        <v>1</v>
      </c>
      <c r="BY530" s="28">
        <v>2000000</v>
      </c>
      <c r="BZ530" s="28">
        <v>1840000</v>
      </c>
      <c r="CA530" s="156"/>
      <c r="CB530" s="156"/>
      <c r="CC530" s="177">
        <f t="shared" si="1295"/>
        <v>5.892556509887896E-2</v>
      </c>
      <c r="CD530" s="27">
        <f t="shared" si="1309"/>
        <v>1920000</v>
      </c>
      <c r="CE530" s="28">
        <f t="shared" si="1279"/>
        <v>364800</v>
      </c>
      <c r="CF530" s="29">
        <f t="shared" si="1280"/>
        <v>2284800</v>
      </c>
      <c r="CG530" s="26">
        <v>1</v>
      </c>
      <c r="CH530" s="27">
        <v>1600000</v>
      </c>
      <c r="CI530" s="27">
        <v>1440000</v>
      </c>
      <c r="CJ530" s="148"/>
      <c r="CK530" s="148"/>
      <c r="CL530" s="143">
        <f t="shared" si="1250"/>
        <v>7.4432292756478682E-2</v>
      </c>
      <c r="CM530" s="27">
        <f t="shared" si="1310"/>
        <v>1520000</v>
      </c>
      <c r="CN530" s="27">
        <f t="shared" si="1251"/>
        <v>288800</v>
      </c>
      <c r="CO530" s="28">
        <f t="shared" si="1252"/>
        <v>1808800</v>
      </c>
      <c r="CP530" s="26">
        <v>1</v>
      </c>
      <c r="CQ530" s="27">
        <v>1600000</v>
      </c>
      <c r="CR530" s="27">
        <v>1440000</v>
      </c>
      <c r="CS530" s="148"/>
      <c r="CT530" s="148"/>
      <c r="CU530" s="143">
        <f t="shared" si="1296"/>
        <v>7.4432292756478682E-2</v>
      </c>
      <c r="CV530" s="27">
        <f t="shared" si="1253"/>
        <v>1520000</v>
      </c>
      <c r="CW530" s="28">
        <f t="shared" si="1254"/>
        <v>288800</v>
      </c>
      <c r="CX530" s="29">
        <f t="shared" si="1255"/>
        <v>1808800</v>
      </c>
      <c r="CY530" s="26">
        <v>1</v>
      </c>
      <c r="CZ530" s="27">
        <v>1600000</v>
      </c>
      <c r="DA530" s="27">
        <v>1280000</v>
      </c>
      <c r="DB530" s="133"/>
      <c r="DC530" s="133"/>
      <c r="DD530" s="143">
        <f t="shared" si="1297"/>
        <v>0.15713484026367722</v>
      </c>
      <c r="DE530" s="27">
        <f t="shared" si="1311"/>
        <v>1440000</v>
      </c>
      <c r="DF530" s="27">
        <f t="shared" si="1283"/>
        <v>273600</v>
      </c>
      <c r="DG530" s="28">
        <f t="shared" si="1284"/>
        <v>1713600</v>
      </c>
      <c r="DH530" s="26">
        <v>1</v>
      </c>
      <c r="DI530" s="28">
        <v>1600000</v>
      </c>
      <c r="DJ530" s="28">
        <v>1440000</v>
      </c>
      <c r="DK530" s="182"/>
      <c r="DL530" s="177">
        <f t="shared" si="1298"/>
        <v>7.4432292756478682E-2</v>
      </c>
      <c r="DM530" s="28">
        <f t="shared" si="1312"/>
        <v>1520000</v>
      </c>
      <c r="DN530" s="28">
        <f t="shared" si="1286"/>
        <v>288800</v>
      </c>
      <c r="DO530" s="30">
        <f t="shared" si="1287"/>
        <v>1808800</v>
      </c>
    </row>
    <row r="531" spans="1:119" ht="21" customHeight="1" x14ac:dyDescent="0.25">
      <c r="A531" s="66" t="s">
        <v>983</v>
      </c>
      <c r="B531" s="67" t="s">
        <v>981</v>
      </c>
      <c r="C531" s="68" t="s">
        <v>984</v>
      </c>
      <c r="D531" s="26">
        <v>1</v>
      </c>
      <c r="E531" s="27">
        <v>2300000</v>
      </c>
      <c r="F531" s="27">
        <v>2580000</v>
      </c>
      <c r="G531" s="148"/>
      <c r="H531" s="148"/>
      <c r="I531" s="143">
        <f t="shared" si="1256"/>
        <v>8.1143401119767741E-2</v>
      </c>
      <c r="J531" s="27">
        <f t="shared" si="1301"/>
        <v>2440000</v>
      </c>
      <c r="K531" s="28">
        <f t="shared" si="1257"/>
        <v>463600</v>
      </c>
      <c r="L531" s="29">
        <f t="shared" si="1299"/>
        <v>2903600</v>
      </c>
      <c r="M531" s="26">
        <v>1</v>
      </c>
      <c r="N531" s="27">
        <v>2300000</v>
      </c>
      <c r="O531" s="27">
        <v>2760000</v>
      </c>
      <c r="P531" s="148"/>
      <c r="Q531" s="148"/>
      <c r="R531" s="143">
        <f t="shared" si="1258"/>
        <v>0.12856486930664499</v>
      </c>
      <c r="S531" s="27">
        <f t="shared" si="1302"/>
        <v>2530000</v>
      </c>
      <c r="T531" s="28">
        <f t="shared" si="1260"/>
        <v>480700</v>
      </c>
      <c r="U531" s="30">
        <f t="shared" si="1261"/>
        <v>3010700</v>
      </c>
      <c r="V531" s="26">
        <v>1</v>
      </c>
      <c r="W531" s="27">
        <v>2300000</v>
      </c>
      <c r="X531" s="27">
        <v>2576000</v>
      </c>
      <c r="Y531" s="145"/>
      <c r="Z531" s="145"/>
      <c r="AA531" s="143">
        <f t="shared" si="1300"/>
        <v>8.0049824285269536E-2</v>
      </c>
      <c r="AB531" s="27">
        <f t="shared" si="1303"/>
        <v>2438000</v>
      </c>
      <c r="AC531" s="28">
        <f t="shared" si="1263"/>
        <v>463220</v>
      </c>
      <c r="AD531" s="29">
        <f t="shared" si="1264"/>
        <v>2901220</v>
      </c>
      <c r="AE531" s="26">
        <v>1</v>
      </c>
      <c r="AF531" s="27">
        <v>2300000</v>
      </c>
      <c r="AG531" s="27">
        <v>2668000</v>
      </c>
      <c r="AH531" s="145"/>
      <c r="AI531" s="145"/>
      <c r="AJ531" s="143">
        <f t="shared" si="1290"/>
        <v>0.10475656017578482</v>
      </c>
      <c r="AK531" s="27">
        <f t="shared" si="1304"/>
        <v>2484000</v>
      </c>
      <c r="AL531" s="28">
        <f t="shared" si="1266"/>
        <v>471960</v>
      </c>
      <c r="AM531" s="30">
        <f t="shared" si="1267"/>
        <v>2955960</v>
      </c>
      <c r="AN531" s="26">
        <v>1</v>
      </c>
      <c r="AO531" s="27">
        <v>2300000</v>
      </c>
      <c r="AP531" s="27">
        <v>2760000</v>
      </c>
      <c r="AQ531" s="145"/>
      <c r="AR531" s="145"/>
      <c r="AS531" s="143">
        <f t="shared" si="1291"/>
        <v>0.12856486930664499</v>
      </c>
      <c r="AT531" s="27">
        <f t="shared" si="1305"/>
        <v>2530000</v>
      </c>
      <c r="AU531" s="28">
        <f t="shared" si="1268"/>
        <v>480700</v>
      </c>
      <c r="AV531" s="30">
        <f t="shared" si="1269"/>
        <v>3010700</v>
      </c>
      <c r="AW531" s="26">
        <v>1</v>
      </c>
      <c r="AX531" s="27">
        <v>2300000</v>
      </c>
      <c r="AY531" s="27">
        <v>3312000</v>
      </c>
      <c r="AZ531" s="145"/>
      <c r="BA531" s="145"/>
      <c r="BB531" s="143">
        <f t="shared" si="1292"/>
        <v>0.25502211780498435</v>
      </c>
      <c r="BC531" s="27">
        <f t="shared" si="1306"/>
        <v>2806000</v>
      </c>
      <c r="BD531" s="27">
        <f t="shared" si="1271"/>
        <v>533140</v>
      </c>
      <c r="BE531" s="27">
        <f t="shared" si="1272"/>
        <v>3339140</v>
      </c>
      <c r="BF531" s="26">
        <v>1</v>
      </c>
      <c r="BG531" s="27">
        <v>1840000</v>
      </c>
      <c r="BH531" s="27">
        <v>2024000</v>
      </c>
      <c r="BI531" s="145"/>
      <c r="BJ531" s="145"/>
      <c r="BK531" s="143">
        <f t="shared" si="1293"/>
        <v>6.7343502970147379E-2</v>
      </c>
      <c r="BL531" s="27">
        <f t="shared" si="1307"/>
        <v>1932000</v>
      </c>
      <c r="BM531" s="27">
        <f t="shared" si="1273"/>
        <v>367080</v>
      </c>
      <c r="BN531" s="28">
        <f t="shared" si="1274"/>
        <v>2299080</v>
      </c>
      <c r="BO531" s="26">
        <v>1</v>
      </c>
      <c r="BP531" s="27">
        <v>1840000</v>
      </c>
      <c r="BQ531" s="27">
        <v>1692800</v>
      </c>
      <c r="BR531" s="175"/>
      <c r="BS531" s="175"/>
      <c r="BT531" s="143">
        <f t="shared" si="1294"/>
        <v>5.892556509887896E-2</v>
      </c>
      <c r="BU531" s="27">
        <f t="shared" si="1308"/>
        <v>1766400</v>
      </c>
      <c r="BV531" s="28">
        <f t="shared" si="1276"/>
        <v>335616</v>
      </c>
      <c r="BW531" s="30">
        <f t="shared" si="1277"/>
        <v>2102016</v>
      </c>
      <c r="BX531" s="26">
        <v>1</v>
      </c>
      <c r="BY531" s="28">
        <v>1840000</v>
      </c>
      <c r="BZ531" s="28">
        <v>1692800</v>
      </c>
      <c r="CA531" s="156"/>
      <c r="CB531" s="156"/>
      <c r="CC531" s="177">
        <f t="shared" si="1295"/>
        <v>5.892556509887896E-2</v>
      </c>
      <c r="CD531" s="27">
        <f t="shared" si="1309"/>
        <v>1766400</v>
      </c>
      <c r="CE531" s="28">
        <f t="shared" si="1279"/>
        <v>335616</v>
      </c>
      <c r="CF531" s="29">
        <f t="shared" si="1280"/>
        <v>2102016</v>
      </c>
      <c r="CG531" s="26">
        <v>1</v>
      </c>
      <c r="CH531" s="27">
        <v>1472000</v>
      </c>
      <c r="CI531" s="27">
        <v>1324800</v>
      </c>
      <c r="CJ531" s="148"/>
      <c r="CK531" s="148"/>
      <c r="CL531" s="143">
        <f t="shared" si="1250"/>
        <v>7.4432292756478682E-2</v>
      </c>
      <c r="CM531" s="27">
        <f t="shared" si="1310"/>
        <v>1398400</v>
      </c>
      <c r="CN531" s="27">
        <f t="shared" si="1251"/>
        <v>265696</v>
      </c>
      <c r="CO531" s="28">
        <f t="shared" si="1252"/>
        <v>1664096</v>
      </c>
      <c r="CP531" s="26">
        <v>1</v>
      </c>
      <c r="CQ531" s="27">
        <v>1472000</v>
      </c>
      <c r="CR531" s="27">
        <v>1324800</v>
      </c>
      <c r="CS531" s="148"/>
      <c r="CT531" s="148"/>
      <c r="CU531" s="143">
        <f t="shared" si="1296"/>
        <v>7.4432292756478682E-2</v>
      </c>
      <c r="CV531" s="27">
        <f t="shared" si="1253"/>
        <v>1398400</v>
      </c>
      <c r="CW531" s="28">
        <f t="shared" si="1254"/>
        <v>265696</v>
      </c>
      <c r="CX531" s="29">
        <f t="shared" si="1255"/>
        <v>1664096</v>
      </c>
      <c r="CY531" s="26">
        <v>1</v>
      </c>
      <c r="CZ531" s="27">
        <v>1472000</v>
      </c>
      <c r="DA531" s="27">
        <v>1177600</v>
      </c>
      <c r="DB531" s="133"/>
      <c r="DC531" s="133"/>
      <c r="DD531" s="143">
        <f t="shared" si="1297"/>
        <v>0.15713484026367722</v>
      </c>
      <c r="DE531" s="27">
        <f t="shared" si="1311"/>
        <v>1324800</v>
      </c>
      <c r="DF531" s="27">
        <f t="shared" si="1283"/>
        <v>251712</v>
      </c>
      <c r="DG531" s="28">
        <f t="shared" si="1284"/>
        <v>1576512</v>
      </c>
      <c r="DH531" s="26">
        <v>1</v>
      </c>
      <c r="DI531" s="28">
        <v>1472000</v>
      </c>
      <c r="DJ531" s="28">
        <v>1324800</v>
      </c>
      <c r="DK531" s="182"/>
      <c r="DL531" s="177">
        <f t="shared" si="1298"/>
        <v>7.4432292756478682E-2</v>
      </c>
      <c r="DM531" s="28">
        <f t="shared" si="1312"/>
        <v>1398400</v>
      </c>
      <c r="DN531" s="28">
        <f t="shared" si="1286"/>
        <v>265696</v>
      </c>
      <c r="DO531" s="30">
        <f t="shared" si="1287"/>
        <v>1664096</v>
      </c>
    </row>
    <row r="532" spans="1:119" ht="21" customHeight="1" x14ac:dyDescent="0.25">
      <c r="A532" s="66" t="s">
        <v>985</v>
      </c>
      <c r="B532" s="67" t="s">
        <v>981</v>
      </c>
      <c r="C532" s="68" t="s">
        <v>986</v>
      </c>
      <c r="D532" s="26">
        <v>1</v>
      </c>
      <c r="E532" s="27">
        <v>300000</v>
      </c>
      <c r="F532" s="27">
        <v>380000</v>
      </c>
      <c r="G532" s="148"/>
      <c r="H532" s="148"/>
      <c r="I532" s="143">
        <f t="shared" si="1256"/>
        <v>0.16637806616154058</v>
      </c>
      <c r="J532" s="27">
        <f t="shared" si="1301"/>
        <v>340000</v>
      </c>
      <c r="K532" s="28">
        <f t="shared" si="1257"/>
        <v>64600</v>
      </c>
      <c r="L532" s="29">
        <f t="shared" si="1299"/>
        <v>404600</v>
      </c>
      <c r="M532" s="26">
        <v>1</v>
      </c>
      <c r="N532" s="27">
        <v>300000</v>
      </c>
      <c r="O532" s="27">
        <v>360000</v>
      </c>
      <c r="P532" s="148"/>
      <c r="Q532" s="148"/>
      <c r="R532" s="143">
        <f t="shared" si="1258"/>
        <v>0.12856486930664499</v>
      </c>
      <c r="S532" s="27">
        <f t="shared" si="1302"/>
        <v>330000</v>
      </c>
      <c r="T532" s="28">
        <f t="shared" si="1260"/>
        <v>62700</v>
      </c>
      <c r="U532" s="30">
        <f t="shared" si="1261"/>
        <v>392700</v>
      </c>
      <c r="V532" s="26">
        <v>1</v>
      </c>
      <c r="W532" s="27">
        <v>300000</v>
      </c>
      <c r="X532" s="27">
        <v>336000</v>
      </c>
      <c r="Y532" s="145"/>
      <c r="Z532" s="145"/>
      <c r="AA532" s="143">
        <f t="shared" si="1300"/>
        <v>8.0049824285269522E-2</v>
      </c>
      <c r="AB532" s="27">
        <f t="shared" si="1303"/>
        <v>318000</v>
      </c>
      <c r="AC532" s="28">
        <f t="shared" si="1263"/>
        <v>60420</v>
      </c>
      <c r="AD532" s="29">
        <f t="shared" si="1264"/>
        <v>378420</v>
      </c>
      <c r="AE532" s="26">
        <v>1</v>
      </c>
      <c r="AF532" s="27">
        <v>300000</v>
      </c>
      <c r="AG532" s="27">
        <v>348000</v>
      </c>
      <c r="AH532" s="145"/>
      <c r="AI532" s="145"/>
      <c r="AJ532" s="143">
        <f t="shared" si="1290"/>
        <v>0.10475656017578482</v>
      </c>
      <c r="AK532" s="27">
        <f t="shared" si="1304"/>
        <v>324000</v>
      </c>
      <c r="AL532" s="28">
        <f t="shared" si="1266"/>
        <v>61560</v>
      </c>
      <c r="AM532" s="30">
        <f t="shared" si="1267"/>
        <v>385560</v>
      </c>
      <c r="AN532" s="26">
        <v>1</v>
      </c>
      <c r="AO532" s="27">
        <v>300000</v>
      </c>
      <c r="AP532" s="27">
        <v>360000</v>
      </c>
      <c r="AQ532" s="145"/>
      <c r="AR532" s="145"/>
      <c r="AS532" s="143">
        <f t="shared" si="1291"/>
        <v>0.12856486930664499</v>
      </c>
      <c r="AT532" s="27">
        <f t="shared" si="1305"/>
        <v>330000</v>
      </c>
      <c r="AU532" s="28">
        <f t="shared" si="1268"/>
        <v>62700</v>
      </c>
      <c r="AV532" s="30">
        <f t="shared" si="1269"/>
        <v>392700</v>
      </c>
      <c r="AW532" s="26">
        <v>1</v>
      </c>
      <c r="AX532" s="27">
        <v>300000</v>
      </c>
      <c r="AY532" s="27">
        <v>432000</v>
      </c>
      <c r="AZ532" s="145"/>
      <c r="BA532" s="145"/>
      <c r="BB532" s="143">
        <f t="shared" si="1292"/>
        <v>0.25502211780498435</v>
      </c>
      <c r="BC532" s="27">
        <f t="shared" si="1306"/>
        <v>366000</v>
      </c>
      <c r="BD532" s="27">
        <f t="shared" si="1271"/>
        <v>69540</v>
      </c>
      <c r="BE532" s="27">
        <f t="shared" si="1272"/>
        <v>435540</v>
      </c>
      <c r="BF532" s="26">
        <v>1</v>
      </c>
      <c r="BG532" s="27">
        <v>240000</v>
      </c>
      <c r="BH532" s="27">
        <v>264000</v>
      </c>
      <c r="BI532" s="145"/>
      <c r="BJ532" s="145"/>
      <c r="BK532" s="143">
        <f t="shared" si="1293"/>
        <v>6.7343502970147379E-2</v>
      </c>
      <c r="BL532" s="27">
        <f t="shared" si="1307"/>
        <v>252000</v>
      </c>
      <c r="BM532" s="27">
        <f t="shared" si="1273"/>
        <v>47880</v>
      </c>
      <c r="BN532" s="28">
        <f t="shared" si="1274"/>
        <v>299880</v>
      </c>
      <c r="BO532" s="26">
        <v>1</v>
      </c>
      <c r="BP532" s="27">
        <v>240000</v>
      </c>
      <c r="BQ532" s="27">
        <v>220800</v>
      </c>
      <c r="BR532" s="175"/>
      <c r="BS532" s="175"/>
      <c r="BT532" s="143">
        <f t="shared" si="1294"/>
        <v>5.892556509887896E-2</v>
      </c>
      <c r="BU532" s="27">
        <f t="shared" si="1308"/>
        <v>230400</v>
      </c>
      <c r="BV532" s="28">
        <f t="shared" si="1276"/>
        <v>43776</v>
      </c>
      <c r="BW532" s="30">
        <f t="shared" si="1277"/>
        <v>274176</v>
      </c>
      <c r="BX532" s="26">
        <v>1</v>
      </c>
      <c r="BY532" s="28">
        <v>240000</v>
      </c>
      <c r="BZ532" s="28">
        <v>220800</v>
      </c>
      <c r="CA532" s="156"/>
      <c r="CB532" s="156"/>
      <c r="CC532" s="177">
        <f t="shared" si="1295"/>
        <v>5.892556509887896E-2</v>
      </c>
      <c r="CD532" s="27">
        <f t="shared" si="1309"/>
        <v>230400</v>
      </c>
      <c r="CE532" s="28">
        <f t="shared" si="1279"/>
        <v>43776</v>
      </c>
      <c r="CF532" s="29">
        <f t="shared" si="1280"/>
        <v>274176</v>
      </c>
      <c r="CG532" s="26">
        <v>1</v>
      </c>
      <c r="CH532" s="27">
        <v>192000</v>
      </c>
      <c r="CI532" s="27">
        <v>172800</v>
      </c>
      <c r="CJ532" s="148"/>
      <c r="CK532" s="148"/>
      <c r="CL532" s="143">
        <f t="shared" si="1250"/>
        <v>7.4432292756478696E-2</v>
      </c>
      <c r="CM532" s="27">
        <f t="shared" si="1310"/>
        <v>182400</v>
      </c>
      <c r="CN532" s="27">
        <f t="shared" si="1251"/>
        <v>34656</v>
      </c>
      <c r="CO532" s="28">
        <f t="shared" si="1252"/>
        <v>217056</v>
      </c>
      <c r="CP532" s="26">
        <v>1</v>
      </c>
      <c r="CQ532" s="27">
        <v>192000</v>
      </c>
      <c r="CR532" s="27">
        <v>172800</v>
      </c>
      <c r="CS532" s="148"/>
      <c r="CT532" s="148"/>
      <c r="CU532" s="143">
        <f t="shared" si="1296"/>
        <v>7.4432292756478696E-2</v>
      </c>
      <c r="CV532" s="27">
        <f t="shared" si="1253"/>
        <v>182400</v>
      </c>
      <c r="CW532" s="28">
        <f t="shared" si="1254"/>
        <v>34656</v>
      </c>
      <c r="CX532" s="29">
        <f t="shared" si="1255"/>
        <v>217056</v>
      </c>
      <c r="CY532" s="26">
        <v>1</v>
      </c>
      <c r="CZ532" s="27">
        <v>192000</v>
      </c>
      <c r="DA532" s="27">
        <v>153600</v>
      </c>
      <c r="DB532" s="133"/>
      <c r="DC532" s="133"/>
      <c r="DD532" s="143">
        <f t="shared" si="1297"/>
        <v>0.15713484026367724</v>
      </c>
      <c r="DE532" s="27">
        <f t="shared" si="1311"/>
        <v>172800</v>
      </c>
      <c r="DF532" s="27">
        <f t="shared" si="1283"/>
        <v>32832</v>
      </c>
      <c r="DG532" s="28">
        <f t="shared" si="1284"/>
        <v>205632</v>
      </c>
      <c r="DH532" s="26">
        <v>1</v>
      </c>
      <c r="DI532" s="28">
        <v>192000</v>
      </c>
      <c r="DJ532" s="28">
        <v>172800</v>
      </c>
      <c r="DK532" s="182"/>
      <c r="DL532" s="177">
        <f t="shared" si="1298"/>
        <v>7.4432292756478696E-2</v>
      </c>
      <c r="DM532" s="28">
        <f t="shared" si="1312"/>
        <v>182400</v>
      </c>
      <c r="DN532" s="28">
        <f t="shared" si="1286"/>
        <v>34656</v>
      </c>
      <c r="DO532" s="30">
        <f t="shared" si="1287"/>
        <v>217056</v>
      </c>
    </row>
    <row r="533" spans="1:119" ht="21" customHeight="1" x14ac:dyDescent="0.25">
      <c r="A533" s="66" t="s">
        <v>987</v>
      </c>
      <c r="B533" s="67" t="s">
        <v>981</v>
      </c>
      <c r="C533" s="68" t="s">
        <v>988</v>
      </c>
      <c r="D533" s="26">
        <v>1</v>
      </c>
      <c r="E533" s="27">
        <v>6300000</v>
      </c>
      <c r="F533" s="27">
        <v>6980000</v>
      </c>
      <c r="G533" s="148"/>
      <c r="H533" s="148"/>
      <c r="I533" s="143">
        <f t="shared" si="1256"/>
        <v>7.2414549880550044E-2</v>
      </c>
      <c r="J533" s="27">
        <f t="shared" si="1301"/>
        <v>6640000</v>
      </c>
      <c r="K533" s="28">
        <f t="shared" si="1257"/>
        <v>1261600</v>
      </c>
      <c r="L533" s="29">
        <f t="shared" si="1299"/>
        <v>7901600</v>
      </c>
      <c r="M533" s="26">
        <v>1</v>
      </c>
      <c r="N533" s="27">
        <v>6300000</v>
      </c>
      <c r="O533" s="27">
        <v>7560000</v>
      </c>
      <c r="P533" s="148"/>
      <c r="Q533" s="148"/>
      <c r="R533" s="143">
        <f t="shared" si="1258"/>
        <v>0.12856486930664501</v>
      </c>
      <c r="S533" s="27">
        <f t="shared" si="1302"/>
        <v>6930000</v>
      </c>
      <c r="T533" s="28">
        <f t="shared" si="1260"/>
        <v>1316700</v>
      </c>
      <c r="U533" s="30">
        <f t="shared" si="1261"/>
        <v>8246700</v>
      </c>
      <c r="V533" s="26">
        <v>1</v>
      </c>
      <c r="W533" s="27">
        <v>6300000</v>
      </c>
      <c r="X533" s="27">
        <v>7056000</v>
      </c>
      <c r="Y533" s="145"/>
      <c r="Z533" s="145"/>
      <c r="AA533" s="143">
        <f t="shared" si="1300"/>
        <v>8.0049824285269522E-2</v>
      </c>
      <c r="AB533" s="27">
        <f t="shared" si="1303"/>
        <v>6678000</v>
      </c>
      <c r="AC533" s="28">
        <f t="shared" si="1263"/>
        <v>1268820</v>
      </c>
      <c r="AD533" s="29">
        <f t="shared" si="1264"/>
        <v>7946820</v>
      </c>
      <c r="AE533" s="31" t="s">
        <v>30</v>
      </c>
      <c r="AF533" s="32" t="s">
        <v>30</v>
      </c>
      <c r="AG533" s="32" t="s">
        <v>30</v>
      </c>
      <c r="AH533" s="32" t="s">
        <v>30</v>
      </c>
      <c r="AI533" s="32" t="s">
        <v>30</v>
      </c>
      <c r="AJ533" s="165" t="s">
        <v>30</v>
      </c>
      <c r="AK533" s="32" t="s">
        <v>30</v>
      </c>
      <c r="AL533" s="32" t="s">
        <v>30</v>
      </c>
      <c r="AM533" s="33" t="s">
        <v>30</v>
      </c>
      <c r="AN533" s="31" t="s">
        <v>30</v>
      </c>
      <c r="AO533" s="32" t="s">
        <v>30</v>
      </c>
      <c r="AP533" s="32" t="s">
        <v>30</v>
      </c>
      <c r="AQ533" s="32" t="s">
        <v>30</v>
      </c>
      <c r="AR533" s="32" t="s">
        <v>30</v>
      </c>
      <c r="AS533" s="32" t="s">
        <v>30</v>
      </c>
      <c r="AT533" s="32" t="s">
        <v>30</v>
      </c>
      <c r="AU533" s="32" t="s">
        <v>30</v>
      </c>
      <c r="AV533" s="33" t="s">
        <v>30</v>
      </c>
      <c r="AW533" s="31" t="s">
        <v>30</v>
      </c>
      <c r="AX533" s="32" t="s">
        <v>30</v>
      </c>
      <c r="AY533" s="32" t="s">
        <v>30</v>
      </c>
      <c r="AZ533" s="32" t="s">
        <v>30</v>
      </c>
      <c r="BA533" s="32" t="s">
        <v>30</v>
      </c>
      <c r="BB533" s="32" t="s">
        <v>30</v>
      </c>
      <c r="BC533" s="32" t="s">
        <v>30</v>
      </c>
      <c r="BD533" s="32" t="s">
        <v>30</v>
      </c>
      <c r="BE533" s="32" t="s">
        <v>30</v>
      </c>
      <c r="BF533" s="31" t="s">
        <v>30</v>
      </c>
      <c r="BG533" s="32" t="s">
        <v>30</v>
      </c>
      <c r="BH533" s="32" t="s">
        <v>30</v>
      </c>
      <c r="BI533" s="32" t="s">
        <v>30</v>
      </c>
      <c r="BJ533" s="32" t="s">
        <v>30</v>
      </c>
      <c r="BK533" s="32" t="s">
        <v>30</v>
      </c>
      <c r="BL533" s="32" t="s">
        <v>30</v>
      </c>
      <c r="BM533" s="32" t="s">
        <v>30</v>
      </c>
      <c r="BN533" s="32" t="s">
        <v>30</v>
      </c>
      <c r="BO533" s="31" t="s">
        <v>30</v>
      </c>
      <c r="BP533" s="32" t="s">
        <v>30</v>
      </c>
      <c r="BQ533" s="32" t="s">
        <v>30</v>
      </c>
      <c r="BR533" s="32" t="s">
        <v>30</v>
      </c>
      <c r="BS533" s="32" t="s">
        <v>30</v>
      </c>
      <c r="BT533" s="32" t="s">
        <v>30</v>
      </c>
      <c r="BU533" s="32" t="s">
        <v>30</v>
      </c>
      <c r="BV533" s="32" t="s">
        <v>30</v>
      </c>
      <c r="BW533" s="33" t="s">
        <v>30</v>
      </c>
      <c r="BX533" s="31" t="s">
        <v>30</v>
      </c>
      <c r="BY533" s="32" t="s">
        <v>30</v>
      </c>
      <c r="BZ533" s="32" t="s">
        <v>30</v>
      </c>
      <c r="CA533" s="32" t="s">
        <v>30</v>
      </c>
      <c r="CB533" s="32" t="s">
        <v>30</v>
      </c>
      <c r="CC533" s="32" t="s">
        <v>30</v>
      </c>
      <c r="CD533" s="32" t="s">
        <v>30</v>
      </c>
      <c r="CE533" s="32" t="s">
        <v>30</v>
      </c>
      <c r="CF533" s="34" t="s">
        <v>30</v>
      </c>
      <c r="CG533" s="31" t="s">
        <v>30</v>
      </c>
      <c r="CH533" s="32" t="s">
        <v>30</v>
      </c>
      <c r="CI533" s="32" t="s">
        <v>30</v>
      </c>
      <c r="CJ533" s="32" t="s">
        <v>30</v>
      </c>
      <c r="CK533" s="32" t="s">
        <v>30</v>
      </c>
      <c r="CL533" s="32" t="s">
        <v>30</v>
      </c>
      <c r="CM533" s="32" t="s">
        <v>30</v>
      </c>
      <c r="CN533" s="32" t="s">
        <v>30</v>
      </c>
      <c r="CO533" s="32" t="s">
        <v>30</v>
      </c>
      <c r="CP533" s="31" t="s">
        <v>30</v>
      </c>
      <c r="CQ533" s="32" t="s">
        <v>30</v>
      </c>
      <c r="CR533" s="32" t="s">
        <v>30</v>
      </c>
      <c r="CS533" s="32" t="s">
        <v>30</v>
      </c>
      <c r="CT533" s="32" t="s">
        <v>30</v>
      </c>
      <c r="CU533" s="32" t="s">
        <v>30</v>
      </c>
      <c r="CV533" s="32" t="s">
        <v>30</v>
      </c>
      <c r="CW533" s="32" t="s">
        <v>30</v>
      </c>
      <c r="CX533" s="34" t="s">
        <v>30</v>
      </c>
      <c r="CY533" s="31" t="s">
        <v>30</v>
      </c>
      <c r="CZ533" s="32" t="s">
        <v>30</v>
      </c>
      <c r="DA533" s="32" t="s">
        <v>30</v>
      </c>
      <c r="DB533" s="32" t="s">
        <v>30</v>
      </c>
      <c r="DC533" s="32" t="s">
        <v>30</v>
      </c>
      <c r="DD533" s="32" t="s">
        <v>30</v>
      </c>
      <c r="DE533" s="32" t="s">
        <v>30</v>
      </c>
      <c r="DF533" s="32" t="s">
        <v>30</v>
      </c>
      <c r="DG533" s="32" t="s">
        <v>30</v>
      </c>
      <c r="DH533" s="31" t="s">
        <v>30</v>
      </c>
      <c r="DI533" s="32" t="s">
        <v>30</v>
      </c>
      <c r="DJ533" s="32" t="s">
        <v>30</v>
      </c>
      <c r="DK533" s="32" t="s">
        <v>30</v>
      </c>
      <c r="DL533" s="32" t="s">
        <v>30</v>
      </c>
      <c r="DM533" s="32" t="s">
        <v>30</v>
      </c>
      <c r="DN533" s="32" t="s">
        <v>30</v>
      </c>
      <c r="DO533" s="33" t="s">
        <v>30</v>
      </c>
    </row>
    <row r="534" spans="1:119" ht="21" customHeight="1" x14ac:dyDescent="0.25">
      <c r="A534" s="66" t="s">
        <v>989</v>
      </c>
      <c r="B534" s="67" t="s">
        <v>981</v>
      </c>
      <c r="C534" s="68" t="s">
        <v>990</v>
      </c>
      <c r="D534" s="26">
        <v>1</v>
      </c>
      <c r="E534" s="27">
        <v>2800000</v>
      </c>
      <c r="F534" s="27">
        <v>3130000</v>
      </c>
      <c r="G534" s="148"/>
      <c r="H534" s="148"/>
      <c r="I534" s="143">
        <f t="shared" si="1256"/>
        <v>7.8699911565450476E-2</v>
      </c>
      <c r="J534" s="27">
        <f t="shared" si="1301"/>
        <v>2965000</v>
      </c>
      <c r="K534" s="28">
        <f t="shared" si="1257"/>
        <v>563350</v>
      </c>
      <c r="L534" s="29">
        <f t="shared" si="1299"/>
        <v>3528350</v>
      </c>
      <c r="M534" s="26">
        <v>1</v>
      </c>
      <c r="N534" s="27">
        <v>2800000</v>
      </c>
      <c r="O534" s="27">
        <v>3360000</v>
      </c>
      <c r="P534" s="148"/>
      <c r="Q534" s="148"/>
      <c r="R534" s="143">
        <f t="shared" si="1258"/>
        <v>0.12856486930664499</v>
      </c>
      <c r="S534" s="27">
        <f t="shared" si="1302"/>
        <v>3080000</v>
      </c>
      <c r="T534" s="28">
        <f t="shared" si="1260"/>
        <v>585200</v>
      </c>
      <c r="U534" s="30">
        <f t="shared" si="1261"/>
        <v>3665200</v>
      </c>
      <c r="V534" s="26">
        <v>1</v>
      </c>
      <c r="W534" s="27">
        <v>2800000</v>
      </c>
      <c r="X534" s="27">
        <v>3136000</v>
      </c>
      <c r="Y534" s="145"/>
      <c r="Z534" s="145"/>
      <c r="AA534" s="143">
        <f t="shared" si="1300"/>
        <v>8.0049824285269536E-2</v>
      </c>
      <c r="AB534" s="27">
        <f t="shared" si="1303"/>
        <v>2968000</v>
      </c>
      <c r="AC534" s="28">
        <f t="shared" si="1263"/>
        <v>563920</v>
      </c>
      <c r="AD534" s="29">
        <f t="shared" si="1264"/>
        <v>3531920</v>
      </c>
      <c r="AE534" s="31" t="s">
        <v>30</v>
      </c>
      <c r="AF534" s="32" t="s">
        <v>30</v>
      </c>
      <c r="AG534" s="32" t="s">
        <v>30</v>
      </c>
      <c r="AH534" s="32" t="s">
        <v>30</v>
      </c>
      <c r="AI534" s="32" t="s">
        <v>30</v>
      </c>
      <c r="AJ534" s="165" t="s">
        <v>30</v>
      </c>
      <c r="AK534" s="32" t="s">
        <v>30</v>
      </c>
      <c r="AL534" s="32" t="s">
        <v>30</v>
      </c>
      <c r="AM534" s="33" t="s">
        <v>30</v>
      </c>
      <c r="AN534" s="31" t="s">
        <v>30</v>
      </c>
      <c r="AO534" s="32" t="s">
        <v>30</v>
      </c>
      <c r="AP534" s="32" t="s">
        <v>30</v>
      </c>
      <c r="AQ534" s="32" t="s">
        <v>30</v>
      </c>
      <c r="AR534" s="32" t="s">
        <v>30</v>
      </c>
      <c r="AS534" s="32" t="s">
        <v>30</v>
      </c>
      <c r="AT534" s="32" t="s">
        <v>30</v>
      </c>
      <c r="AU534" s="32" t="s">
        <v>30</v>
      </c>
      <c r="AV534" s="33" t="s">
        <v>30</v>
      </c>
      <c r="AW534" s="31" t="s">
        <v>30</v>
      </c>
      <c r="AX534" s="32" t="s">
        <v>30</v>
      </c>
      <c r="AY534" s="32" t="s">
        <v>30</v>
      </c>
      <c r="AZ534" s="32" t="s">
        <v>30</v>
      </c>
      <c r="BA534" s="32" t="s">
        <v>30</v>
      </c>
      <c r="BB534" s="32" t="s">
        <v>30</v>
      </c>
      <c r="BC534" s="32" t="s">
        <v>30</v>
      </c>
      <c r="BD534" s="32" t="s">
        <v>30</v>
      </c>
      <c r="BE534" s="32" t="s">
        <v>30</v>
      </c>
      <c r="BF534" s="31" t="s">
        <v>30</v>
      </c>
      <c r="BG534" s="32" t="s">
        <v>30</v>
      </c>
      <c r="BH534" s="32" t="s">
        <v>30</v>
      </c>
      <c r="BI534" s="32" t="s">
        <v>30</v>
      </c>
      <c r="BJ534" s="32" t="s">
        <v>30</v>
      </c>
      <c r="BK534" s="32" t="s">
        <v>30</v>
      </c>
      <c r="BL534" s="32" t="s">
        <v>30</v>
      </c>
      <c r="BM534" s="32" t="s">
        <v>30</v>
      </c>
      <c r="BN534" s="32" t="s">
        <v>30</v>
      </c>
      <c r="BO534" s="31" t="s">
        <v>30</v>
      </c>
      <c r="BP534" s="32" t="s">
        <v>30</v>
      </c>
      <c r="BQ534" s="32" t="s">
        <v>30</v>
      </c>
      <c r="BR534" s="32" t="s">
        <v>30</v>
      </c>
      <c r="BS534" s="32" t="s">
        <v>30</v>
      </c>
      <c r="BT534" s="32" t="s">
        <v>30</v>
      </c>
      <c r="BU534" s="32" t="s">
        <v>30</v>
      </c>
      <c r="BV534" s="32" t="s">
        <v>30</v>
      </c>
      <c r="BW534" s="33" t="s">
        <v>30</v>
      </c>
      <c r="BX534" s="31" t="s">
        <v>30</v>
      </c>
      <c r="BY534" s="32" t="s">
        <v>30</v>
      </c>
      <c r="BZ534" s="32" t="s">
        <v>30</v>
      </c>
      <c r="CA534" s="32" t="s">
        <v>30</v>
      </c>
      <c r="CB534" s="32" t="s">
        <v>30</v>
      </c>
      <c r="CC534" s="32" t="s">
        <v>30</v>
      </c>
      <c r="CD534" s="32" t="s">
        <v>30</v>
      </c>
      <c r="CE534" s="32" t="s">
        <v>30</v>
      </c>
      <c r="CF534" s="34" t="s">
        <v>30</v>
      </c>
      <c r="CG534" s="31" t="s">
        <v>30</v>
      </c>
      <c r="CH534" s="32" t="s">
        <v>30</v>
      </c>
      <c r="CI534" s="32" t="s">
        <v>30</v>
      </c>
      <c r="CJ534" s="32" t="s">
        <v>30</v>
      </c>
      <c r="CK534" s="32" t="s">
        <v>30</v>
      </c>
      <c r="CL534" s="32" t="s">
        <v>30</v>
      </c>
      <c r="CM534" s="32" t="s">
        <v>30</v>
      </c>
      <c r="CN534" s="32" t="s">
        <v>30</v>
      </c>
      <c r="CO534" s="32" t="s">
        <v>30</v>
      </c>
      <c r="CP534" s="31" t="s">
        <v>30</v>
      </c>
      <c r="CQ534" s="32" t="s">
        <v>30</v>
      </c>
      <c r="CR534" s="32" t="s">
        <v>30</v>
      </c>
      <c r="CS534" s="32" t="s">
        <v>30</v>
      </c>
      <c r="CT534" s="32" t="s">
        <v>30</v>
      </c>
      <c r="CU534" s="32" t="s">
        <v>30</v>
      </c>
      <c r="CV534" s="32" t="s">
        <v>30</v>
      </c>
      <c r="CW534" s="32" t="s">
        <v>30</v>
      </c>
      <c r="CX534" s="34" t="s">
        <v>30</v>
      </c>
      <c r="CY534" s="31" t="s">
        <v>30</v>
      </c>
      <c r="CZ534" s="32" t="s">
        <v>30</v>
      </c>
      <c r="DA534" s="32" t="s">
        <v>30</v>
      </c>
      <c r="DB534" s="32" t="s">
        <v>30</v>
      </c>
      <c r="DC534" s="32" t="s">
        <v>30</v>
      </c>
      <c r="DD534" s="32" t="s">
        <v>30</v>
      </c>
      <c r="DE534" s="32" t="s">
        <v>30</v>
      </c>
      <c r="DF534" s="32" t="s">
        <v>30</v>
      </c>
      <c r="DG534" s="32" t="s">
        <v>30</v>
      </c>
      <c r="DH534" s="31" t="s">
        <v>30</v>
      </c>
      <c r="DI534" s="32" t="s">
        <v>30</v>
      </c>
      <c r="DJ534" s="32" t="s">
        <v>30</v>
      </c>
      <c r="DK534" s="32" t="s">
        <v>30</v>
      </c>
      <c r="DL534" s="32" t="s">
        <v>30</v>
      </c>
      <c r="DM534" s="32" t="s">
        <v>30</v>
      </c>
      <c r="DN534" s="32" t="s">
        <v>30</v>
      </c>
      <c r="DO534" s="33" t="s">
        <v>30</v>
      </c>
    </row>
    <row r="535" spans="1:119" ht="21" customHeight="1" x14ac:dyDescent="0.25">
      <c r="A535" s="66" t="s">
        <v>991</v>
      </c>
      <c r="B535" s="67" t="s">
        <v>978</v>
      </c>
      <c r="C535" s="68" t="s">
        <v>992</v>
      </c>
      <c r="D535" s="26">
        <v>1</v>
      </c>
      <c r="E535" s="27">
        <v>5200000</v>
      </c>
      <c r="F535" s="27">
        <v>5770000</v>
      </c>
      <c r="G535" s="148"/>
      <c r="H535" s="148"/>
      <c r="I535" s="143">
        <f t="shared" si="1256"/>
        <v>7.3482382001154437E-2</v>
      </c>
      <c r="J535" s="27">
        <f t="shared" si="1301"/>
        <v>5485000</v>
      </c>
      <c r="K535" s="28">
        <f t="shared" si="1257"/>
        <v>1042150</v>
      </c>
      <c r="L535" s="29">
        <f t="shared" si="1299"/>
        <v>6527150</v>
      </c>
      <c r="M535" s="26">
        <v>1</v>
      </c>
      <c r="N535" s="27">
        <v>5200000</v>
      </c>
      <c r="O535" s="27">
        <v>6240000</v>
      </c>
      <c r="P535" s="148"/>
      <c r="Q535" s="148"/>
      <c r="R535" s="143">
        <f t="shared" si="1258"/>
        <v>0.12856486930664499</v>
      </c>
      <c r="S535" s="27">
        <f t="shared" si="1302"/>
        <v>5720000</v>
      </c>
      <c r="T535" s="28">
        <f t="shared" si="1260"/>
        <v>1086800</v>
      </c>
      <c r="U535" s="30">
        <f t="shared" si="1261"/>
        <v>6806800</v>
      </c>
      <c r="V535" s="26">
        <v>1</v>
      </c>
      <c r="W535" s="27">
        <v>5200000</v>
      </c>
      <c r="X535" s="27">
        <v>5824000</v>
      </c>
      <c r="Y535" s="145"/>
      <c r="Z535" s="145"/>
      <c r="AA535" s="143">
        <f t="shared" si="1300"/>
        <v>8.0049824285269536E-2</v>
      </c>
      <c r="AB535" s="27">
        <f t="shared" si="1303"/>
        <v>5512000</v>
      </c>
      <c r="AC535" s="28">
        <f t="shared" si="1263"/>
        <v>1047280</v>
      </c>
      <c r="AD535" s="29">
        <f t="shared" si="1264"/>
        <v>6559280</v>
      </c>
      <c r="AE535" s="26">
        <v>1</v>
      </c>
      <c r="AF535" s="27">
        <v>5200000</v>
      </c>
      <c r="AG535" s="27">
        <v>6997120</v>
      </c>
      <c r="AH535" s="145"/>
      <c r="AI535" s="145"/>
      <c r="AJ535" s="143">
        <f t="shared" si="1290"/>
        <v>0.2083698018230481</v>
      </c>
      <c r="AK535" s="27">
        <f t="shared" ref="AK535:AK538" si="1313">+AVERAGE(AF535:AH535)</f>
        <v>6098560</v>
      </c>
      <c r="AL535" s="28">
        <f t="shared" ref="AL535:AL538" si="1314">+AK535*19%</f>
        <v>1158726.3999999999</v>
      </c>
      <c r="AM535" s="30">
        <f t="shared" ref="AM535:AM538" si="1315">+AL535+AK535</f>
        <v>7257286.4000000004</v>
      </c>
      <c r="AN535" s="26">
        <v>1</v>
      </c>
      <c r="AO535" s="27">
        <v>5200000</v>
      </c>
      <c r="AP535" s="27">
        <v>6240000</v>
      </c>
      <c r="AQ535" s="145"/>
      <c r="AR535" s="145"/>
      <c r="AS535" s="143">
        <f t="shared" si="1291"/>
        <v>0.12856486930664499</v>
      </c>
      <c r="AT535" s="27">
        <f t="shared" ref="AT535:AT538" si="1316">+AVERAGE(AO535:AQ535)</f>
        <v>5720000</v>
      </c>
      <c r="AU535" s="28">
        <f t="shared" ref="AU535:AU598" si="1317">+AT535*19%</f>
        <v>1086800</v>
      </c>
      <c r="AV535" s="30">
        <f t="shared" ref="AV535:AV538" si="1318">+AU535+AT535</f>
        <v>6806800</v>
      </c>
      <c r="AW535" s="26">
        <v>1</v>
      </c>
      <c r="AX535" s="27">
        <v>5200000</v>
      </c>
      <c r="AY535" s="27">
        <v>7488000</v>
      </c>
      <c r="AZ535" s="145"/>
      <c r="BA535" s="145"/>
      <c r="BB535" s="143">
        <f t="shared" si="1292"/>
        <v>0.25502211780498435</v>
      </c>
      <c r="BC535" s="27">
        <f t="shared" ref="BC535:BC538" si="1319">+AVERAGE(AX535:AZ535)</f>
        <v>6344000</v>
      </c>
      <c r="BD535" s="27">
        <f t="shared" ref="BD535:BD598" si="1320">+BC535*19%</f>
        <v>1205360</v>
      </c>
      <c r="BE535" s="27">
        <f t="shared" ref="BE535:BE538" si="1321">+BD535+BC535</f>
        <v>7549360</v>
      </c>
      <c r="BF535" s="26">
        <v>1</v>
      </c>
      <c r="BG535" s="27">
        <v>4160000</v>
      </c>
      <c r="BH535" s="27">
        <v>4576000</v>
      </c>
      <c r="BI535" s="145"/>
      <c r="BJ535" s="145"/>
      <c r="BK535" s="143">
        <f t="shared" si="1293"/>
        <v>6.7343502970147393E-2</v>
      </c>
      <c r="BL535" s="27">
        <f t="shared" ref="BL535:BL538" si="1322">+AVERAGE(BG535:BI535)</f>
        <v>4368000</v>
      </c>
      <c r="BM535" s="27">
        <f t="shared" ref="BM535:BM541" si="1323">+BL535*19%</f>
        <v>829920</v>
      </c>
      <c r="BN535" s="28">
        <f t="shared" ref="BN535:BN538" si="1324">+BM535+BL535</f>
        <v>5197920</v>
      </c>
      <c r="BO535" s="26">
        <v>1</v>
      </c>
      <c r="BP535" s="27">
        <v>4160000</v>
      </c>
      <c r="BQ535" s="27">
        <v>3827200</v>
      </c>
      <c r="BR535" s="175"/>
      <c r="BS535" s="175"/>
      <c r="BT535" s="143">
        <f t="shared" si="1294"/>
        <v>5.892556509887896E-2</v>
      </c>
      <c r="BU535" s="27">
        <f t="shared" ref="BU535:BU538" si="1325">+AVERAGE(BP535:BR535)</f>
        <v>3993600</v>
      </c>
      <c r="BV535" s="28">
        <f t="shared" ref="BV535:BV541" si="1326">+BU535*19%</f>
        <v>758784</v>
      </c>
      <c r="BW535" s="30">
        <f t="shared" ref="BW535:BW538" si="1327">+BV535+BU535</f>
        <v>4752384</v>
      </c>
      <c r="BX535" s="26">
        <v>1</v>
      </c>
      <c r="BY535" s="28">
        <v>4160000</v>
      </c>
      <c r="BZ535" s="28">
        <v>3827200</v>
      </c>
      <c r="CA535" s="156"/>
      <c r="CB535" s="156"/>
      <c r="CC535" s="177">
        <f t="shared" si="1295"/>
        <v>5.892556509887896E-2</v>
      </c>
      <c r="CD535" s="27">
        <f t="shared" ref="CD535:CD537" si="1328">+AVERAGE(BY535:CA535)</f>
        <v>3993600</v>
      </c>
      <c r="CE535" s="28">
        <f t="shared" ref="CE535:CE538" si="1329">+CD535*19%</f>
        <v>758784</v>
      </c>
      <c r="CF535" s="29">
        <f t="shared" ref="CF535:CF538" si="1330">+CE535+CD535</f>
        <v>4752384</v>
      </c>
      <c r="CG535" s="26">
        <v>1</v>
      </c>
      <c r="CH535" s="27">
        <v>3328000</v>
      </c>
      <c r="CI535" s="27">
        <v>2995200</v>
      </c>
      <c r="CJ535" s="148"/>
      <c r="CK535" s="148"/>
      <c r="CL535" s="143">
        <f>+STDEVA(CH535:CI535)/AVERAGE(CH535:CI535)</f>
        <v>7.4432292756478696E-2</v>
      </c>
      <c r="CM535" s="27">
        <f>+AVERAGE(CH535:CJ535)</f>
        <v>3161600</v>
      </c>
      <c r="CN535" s="27">
        <f t="shared" ref="CN535:CN598" si="1331">+CM535*19%</f>
        <v>600704</v>
      </c>
      <c r="CO535" s="28">
        <f t="shared" ref="CO535:CO538" si="1332">+CN535+CM535</f>
        <v>3762304</v>
      </c>
      <c r="CP535" s="26">
        <v>1</v>
      </c>
      <c r="CQ535" s="27">
        <v>3328000</v>
      </c>
      <c r="CR535" s="27">
        <v>2995200</v>
      </c>
      <c r="CS535" s="148"/>
      <c r="CT535" s="148"/>
      <c r="CU535" s="143">
        <f t="shared" si="1296"/>
        <v>7.4432292756478696E-2</v>
      </c>
      <c r="CV535" s="27">
        <f t="shared" ref="CV535:CV538" si="1333">+AVERAGE(CQ535:CS535)</f>
        <v>3161600</v>
      </c>
      <c r="CW535" s="28">
        <f t="shared" ref="CW535:CW538" si="1334">+CV535*19%</f>
        <v>600704</v>
      </c>
      <c r="CX535" s="29">
        <f t="shared" ref="CX535:CX538" si="1335">+CW535+CV535</f>
        <v>3762304</v>
      </c>
      <c r="CY535" s="26">
        <v>1</v>
      </c>
      <c r="CZ535" s="27">
        <v>3328000</v>
      </c>
      <c r="DA535" s="27">
        <v>2662400</v>
      </c>
      <c r="DB535" s="133"/>
      <c r="DC535" s="133"/>
      <c r="DD535" s="143">
        <f t="shared" si="1297"/>
        <v>0.15713484026367724</v>
      </c>
      <c r="DE535" s="27">
        <f t="shared" ref="DE535:DE538" si="1336">+AVERAGE(CZ535:DB535)</f>
        <v>2995200</v>
      </c>
      <c r="DF535" s="27">
        <f t="shared" ref="DF535:DF582" si="1337">+DE535*19%</f>
        <v>569088</v>
      </c>
      <c r="DG535" s="28">
        <f t="shared" ref="DG535:DG538" si="1338">+DF535+DE535</f>
        <v>3564288</v>
      </c>
      <c r="DH535" s="26">
        <v>1</v>
      </c>
      <c r="DI535" s="28">
        <v>3328000</v>
      </c>
      <c r="DJ535" s="28">
        <v>2995200</v>
      </c>
      <c r="DK535" s="182"/>
      <c r="DL535" s="177">
        <f t="shared" si="1298"/>
        <v>7.4432292756478696E-2</v>
      </c>
      <c r="DM535" s="28">
        <f t="shared" ref="DM535:DM538" si="1339">+AVERAGE(DI535:DK535)</f>
        <v>3161600</v>
      </c>
      <c r="DN535" s="28">
        <f t="shared" ref="DN535:DN598" si="1340">DM535*19%</f>
        <v>600704</v>
      </c>
      <c r="DO535" s="30">
        <f t="shared" ref="DO535:DO538" si="1341">+DM535+DN535</f>
        <v>3762304</v>
      </c>
    </row>
    <row r="536" spans="1:119" ht="21" customHeight="1" x14ac:dyDescent="0.25">
      <c r="A536" s="66" t="s">
        <v>993</v>
      </c>
      <c r="B536" s="67" t="s">
        <v>978</v>
      </c>
      <c r="C536" s="68" t="s">
        <v>994</v>
      </c>
      <c r="D536" s="26">
        <v>1</v>
      </c>
      <c r="E536" s="27">
        <v>3500000</v>
      </c>
      <c r="F536" s="27">
        <v>3900000</v>
      </c>
      <c r="G536" s="148"/>
      <c r="H536" s="148"/>
      <c r="I536" s="143">
        <f t="shared" si="1256"/>
        <v>7.6443976344491626E-2</v>
      </c>
      <c r="J536" s="27">
        <f t="shared" si="1301"/>
        <v>3700000</v>
      </c>
      <c r="K536" s="28">
        <f t="shared" si="1257"/>
        <v>703000</v>
      </c>
      <c r="L536" s="29">
        <f t="shared" si="1299"/>
        <v>4403000</v>
      </c>
      <c r="M536" s="26">
        <v>1</v>
      </c>
      <c r="N536" s="27">
        <v>3500000</v>
      </c>
      <c r="O536" s="27">
        <v>4200000</v>
      </c>
      <c r="P536" s="148"/>
      <c r="Q536" s="148"/>
      <c r="R536" s="143">
        <f t="shared" si="1258"/>
        <v>0.12856486930664501</v>
      </c>
      <c r="S536" s="27">
        <f t="shared" si="1302"/>
        <v>3850000</v>
      </c>
      <c r="T536" s="28">
        <f t="shared" si="1260"/>
        <v>731500</v>
      </c>
      <c r="U536" s="30">
        <f t="shared" si="1261"/>
        <v>4581500</v>
      </c>
      <c r="V536" s="26">
        <v>1</v>
      </c>
      <c r="W536" s="27">
        <v>3500000</v>
      </c>
      <c r="X536" s="27">
        <v>3920000</v>
      </c>
      <c r="Y536" s="145"/>
      <c r="Z536" s="145"/>
      <c r="AA536" s="143">
        <f t="shared" si="1300"/>
        <v>8.0049824285269522E-2</v>
      </c>
      <c r="AB536" s="27">
        <f t="shared" si="1303"/>
        <v>3710000</v>
      </c>
      <c r="AC536" s="28">
        <f t="shared" si="1263"/>
        <v>704900</v>
      </c>
      <c r="AD536" s="29">
        <f t="shared" si="1264"/>
        <v>4414900</v>
      </c>
      <c r="AE536" s="26">
        <v>1</v>
      </c>
      <c r="AF536" s="27">
        <v>3500000</v>
      </c>
      <c r="AG536" s="27">
        <v>4709600</v>
      </c>
      <c r="AH536" s="145"/>
      <c r="AI536" s="145"/>
      <c r="AJ536" s="143">
        <f t="shared" si="1290"/>
        <v>0.2083698018230481</v>
      </c>
      <c r="AK536" s="27">
        <f t="shared" si="1313"/>
        <v>4104800</v>
      </c>
      <c r="AL536" s="28">
        <f t="shared" si="1314"/>
        <v>779912</v>
      </c>
      <c r="AM536" s="30">
        <f t="shared" si="1315"/>
        <v>4884712</v>
      </c>
      <c r="AN536" s="26">
        <v>1</v>
      </c>
      <c r="AO536" s="27">
        <v>3500000</v>
      </c>
      <c r="AP536" s="27">
        <v>4200000</v>
      </c>
      <c r="AQ536" s="145"/>
      <c r="AR536" s="145"/>
      <c r="AS536" s="143">
        <f t="shared" si="1291"/>
        <v>0.12856486930664501</v>
      </c>
      <c r="AT536" s="27">
        <f t="shared" si="1316"/>
        <v>3850000</v>
      </c>
      <c r="AU536" s="28">
        <f t="shared" si="1317"/>
        <v>731500</v>
      </c>
      <c r="AV536" s="30">
        <f t="shared" si="1318"/>
        <v>4581500</v>
      </c>
      <c r="AW536" s="26">
        <v>1</v>
      </c>
      <c r="AX536" s="27">
        <v>3500000</v>
      </c>
      <c r="AY536" s="27">
        <v>5040000</v>
      </c>
      <c r="AZ536" s="145"/>
      <c r="BA536" s="145"/>
      <c r="BB536" s="143">
        <f t="shared" si="1292"/>
        <v>0.25502211780498441</v>
      </c>
      <c r="BC536" s="27">
        <f t="shared" si="1319"/>
        <v>4270000</v>
      </c>
      <c r="BD536" s="27">
        <f t="shared" si="1320"/>
        <v>811300</v>
      </c>
      <c r="BE536" s="27">
        <f t="shared" si="1321"/>
        <v>5081300</v>
      </c>
      <c r="BF536" s="26">
        <v>1</v>
      </c>
      <c r="BG536" s="27">
        <v>2800000</v>
      </c>
      <c r="BH536" s="27">
        <v>3080000</v>
      </c>
      <c r="BI536" s="145"/>
      <c r="BJ536" s="145"/>
      <c r="BK536" s="143">
        <f t="shared" si="1293"/>
        <v>6.7343502970147379E-2</v>
      </c>
      <c r="BL536" s="27">
        <f t="shared" si="1322"/>
        <v>2940000</v>
      </c>
      <c r="BM536" s="27">
        <f t="shared" si="1323"/>
        <v>558600</v>
      </c>
      <c r="BN536" s="28">
        <f t="shared" si="1324"/>
        <v>3498600</v>
      </c>
      <c r="BO536" s="26">
        <v>1</v>
      </c>
      <c r="BP536" s="27">
        <v>2800000</v>
      </c>
      <c r="BQ536" s="27">
        <v>2576000</v>
      </c>
      <c r="BR536" s="175"/>
      <c r="BS536" s="175"/>
      <c r="BT536" s="143">
        <f t="shared" si="1294"/>
        <v>5.892556509887896E-2</v>
      </c>
      <c r="BU536" s="27">
        <f t="shared" si="1325"/>
        <v>2688000</v>
      </c>
      <c r="BV536" s="28">
        <f t="shared" si="1326"/>
        <v>510720</v>
      </c>
      <c r="BW536" s="30">
        <f t="shared" si="1327"/>
        <v>3198720</v>
      </c>
      <c r="BX536" s="26">
        <v>1</v>
      </c>
      <c r="BY536" s="28">
        <v>2800000</v>
      </c>
      <c r="BZ536" s="28">
        <v>2576000</v>
      </c>
      <c r="CA536" s="156"/>
      <c r="CB536" s="156"/>
      <c r="CC536" s="177">
        <f t="shared" si="1295"/>
        <v>5.892556509887896E-2</v>
      </c>
      <c r="CD536" s="27">
        <f t="shared" si="1328"/>
        <v>2688000</v>
      </c>
      <c r="CE536" s="28">
        <f t="shared" si="1329"/>
        <v>510720</v>
      </c>
      <c r="CF536" s="29">
        <f t="shared" si="1330"/>
        <v>3198720</v>
      </c>
      <c r="CG536" s="26">
        <v>1</v>
      </c>
      <c r="CH536" s="27">
        <v>2240000</v>
      </c>
      <c r="CI536" s="27">
        <v>2016000</v>
      </c>
      <c r="CJ536" s="148"/>
      <c r="CK536" s="148"/>
      <c r="CL536" s="143">
        <f>+STDEVA(CH536:CI536)/AVERAGE(CH536:CI536)</f>
        <v>7.4432292756478682E-2</v>
      </c>
      <c r="CM536" s="27">
        <f>+AVERAGE(CH536:CJ536)</f>
        <v>2128000</v>
      </c>
      <c r="CN536" s="27">
        <f t="shared" si="1331"/>
        <v>404320</v>
      </c>
      <c r="CO536" s="28">
        <f t="shared" si="1332"/>
        <v>2532320</v>
      </c>
      <c r="CP536" s="26">
        <v>1</v>
      </c>
      <c r="CQ536" s="27">
        <v>2240000</v>
      </c>
      <c r="CR536" s="27">
        <v>2016000</v>
      </c>
      <c r="CS536" s="148"/>
      <c r="CT536" s="148"/>
      <c r="CU536" s="143">
        <f t="shared" si="1296"/>
        <v>7.4432292756478682E-2</v>
      </c>
      <c r="CV536" s="27">
        <f t="shared" si="1333"/>
        <v>2128000</v>
      </c>
      <c r="CW536" s="28">
        <f t="shared" si="1334"/>
        <v>404320</v>
      </c>
      <c r="CX536" s="29">
        <f t="shared" si="1335"/>
        <v>2532320</v>
      </c>
      <c r="CY536" s="26">
        <v>1</v>
      </c>
      <c r="CZ536" s="27">
        <v>2240000</v>
      </c>
      <c r="DA536" s="27">
        <v>1792000</v>
      </c>
      <c r="DB536" s="133"/>
      <c r="DC536" s="133"/>
      <c r="DD536" s="143">
        <f t="shared" si="1297"/>
        <v>0.15713484026367722</v>
      </c>
      <c r="DE536" s="27">
        <f t="shared" si="1336"/>
        <v>2016000</v>
      </c>
      <c r="DF536" s="27">
        <f t="shared" si="1337"/>
        <v>383040</v>
      </c>
      <c r="DG536" s="28">
        <f t="shared" si="1338"/>
        <v>2399040</v>
      </c>
      <c r="DH536" s="26">
        <v>1</v>
      </c>
      <c r="DI536" s="28">
        <v>2240000</v>
      </c>
      <c r="DJ536" s="28">
        <v>2016000</v>
      </c>
      <c r="DK536" s="182"/>
      <c r="DL536" s="177">
        <f t="shared" si="1298"/>
        <v>7.4432292756478682E-2</v>
      </c>
      <c r="DM536" s="28">
        <f t="shared" si="1339"/>
        <v>2128000</v>
      </c>
      <c r="DN536" s="28">
        <f t="shared" si="1340"/>
        <v>404320</v>
      </c>
      <c r="DO536" s="30">
        <f t="shared" si="1341"/>
        <v>2532320</v>
      </c>
    </row>
    <row r="537" spans="1:119" ht="21" customHeight="1" x14ac:dyDescent="0.25">
      <c r="A537" s="66" t="s">
        <v>995</v>
      </c>
      <c r="B537" s="67" t="s">
        <v>978</v>
      </c>
      <c r="C537" s="68" t="s">
        <v>996</v>
      </c>
      <c r="D537" s="26">
        <v>1</v>
      </c>
      <c r="E537" s="27">
        <v>3500000</v>
      </c>
      <c r="F537" s="27">
        <v>3900000</v>
      </c>
      <c r="G537" s="148"/>
      <c r="H537" s="148"/>
      <c r="I537" s="143">
        <f t="shared" si="1256"/>
        <v>7.6443976344491626E-2</v>
      </c>
      <c r="J537" s="27">
        <f t="shared" si="1301"/>
        <v>3700000</v>
      </c>
      <c r="K537" s="28">
        <f t="shared" si="1257"/>
        <v>703000</v>
      </c>
      <c r="L537" s="29">
        <f t="shared" si="1299"/>
        <v>4403000</v>
      </c>
      <c r="M537" s="26">
        <v>1</v>
      </c>
      <c r="N537" s="27">
        <v>3500000</v>
      </c>
      <c r="O537" s="27">
        <v>4200000</v>
      </c>
      <c r="P537" s="148"/>
      <c r="Q537" s="148"/>
      <c r="R537" s="143">
        <f t="shared" si="1258"/>
        <v>0.12856486930664501</v>
      </c>
      <c r="S537" s="27">
        <f t="shared" si="1302"/>
        <v>3850000</v>
      </c>
      <c r="T537" s="28">
        <f t="shared" si="1260"/>
        <v>731500</v>
      </c>
      <c r="U537" s="30">
        <f t="shared" si="1261"/>
        <v>4581500</v>
      </c>
      <c r="V537" s="26">
        <v>1</v>
      </c>
      <c r="W537" s="27">
        <v>3500000</v>
      </c>
      <c r="X537" s="27">
        <v>3920000</v>
      </c>
      <c r="Y537" s="145"/>
      <c r="Z537" s="145"/>
      <c r="AA537" s="143">
        <f t="shared" si="1300"/>
        <v>8.0049824285269522E-2</v>
      </c>
      <c r="AB537" s="27">
        <f t="shared" si="1303"/>
        <v>3710000</v>
      </c>
      <c r="AC537" s="28">
        <f t="shared" si="1263"/>
        <v>704900</v>
      </c>
      <c r="AD537" s="29">
        <f t="shared" si="1264"/>
        <v>4414900</v>
      </c>
      <c r="AE537" s="26">
        <v>1</v>
      </c>
      <c r="AF537" s="27">
        <v>3500000</v>
      </c>
      <c r="AG537" s="27">
        <v>4709600</v>
      </c>
      <c r="AH537" s="145"/>
      <c r="AI537" s="145"/>
      <c r="AJ537" s="143">
        <f t="shared" si="1290"/>
        <v>0.2083698018230481</v>
      </c>
      <c r="AK537" s="27">
        <f t="shared" si="1313"/>
        <v>4104800</v>
      </c>
      <c r="AL537" s="28">
        <f t="shared" si="1314"/>
        <v>779912</v>
      </c>
      <c r="AM537" s="30">
        <f t="shared" si="1315"/>
        <v>4884712</v>
      </c>
      <c r="AN537" s="26">
        <v>1</v>
      </c>
      <c r="AO537" s="27">
        <v>3500000</v>
      </c>
      <c r="AP537" s="27">
        <v>4200000</v>
      </c>
      <c r="AQ537" s="145"/>
      <c r="AR537" s="145"/>
      <c r="AS537" s="143">
        <f t="shared" si="1291"/>
        <v>0.12856486930664501</v>
      </c>
      <c r="AT537" s="27">
        <f t="shared" si="1316"/>
        <v>3850000</v>
      </c>
      <c r="AU537" s="28">
        <f t="shared" si="1317"/>
        <v>731500</v>
      </c>
      <c r="AV537" s="30">
        <f t="shared" si="1318"/>
        <v>4581500</v>
      </c>
      <c r="AW537" s="26">
        <v>1</v>
      </c>
      <c r="AX537" s="27">
        <v>3500000</v>
      </c>
      <c r="AY537" s="27">
        <v>5040000</v>
      </c>
      <c r="AZ537" s="145"/>
      <c r="BA537" s="145"/>
      <c r="BB537" s="143">
        <f t="shared" si="1292"/>
        <v>0.25502211780498441</v>
      </c>
      <c r="BC537" s="27">
        <f t="shared" si="1319"/>
        <v>4270000</v>
      </c>
      <c r="BD537" s="27">
        <f t="shared" si="1320"/>
        <v>811300</v>
      </c>
      <c r="BE537" s="27">
        <f t="shared" si="1321"/>
        <v>5081300</v>
      </c>
      <c r="BF537" s="26">
        <v>1</v>
      </c>
      <c r="BG537" s="27">
        <v>2800000</v>
      </c>
      <c r="BH537" s="27">
        <v>3080000</v>
      </c>
      <c r="BI537" s="145"/>
      <c r="BJ537" s="145"/>
      <c r="BK537" s="143">
        <f t="shared" si="1293"/>
        <v>6.7343502970147379E-2</v>
      </c>
      <c r="BL537" s="27">
        <f t="shared" si="1322"/>
        <v>2940000</v>
      </c>
      <c r="BM537" s="27">
        <f t="shared" si="1323"/>
        <v>558600</v>
      </c>
      <c r="BN537" s="28">
        <f t="shared" si="1324"/>
        <v>3498600</v>
      </c>
      <c r="BO537" s="26">
        <v>1</v>
      </c>
      <c r="BP537" s="27">
        <v>2800000</v>
      </c>
      <c r="BQ537" s="27">
        <v>2576000</v>
      </c>
      <c r="BR537" s="175"/>
      <c r="BS537" s="175"/>
      <c r="BT537" s="143">
        <f t="shared" si="1294"/>
        <v>5.892556509887896E-2</v>
      </c>
      <c r="BU537" s="27">
        <f t="shared" si="1325"/>
        <v>2688000</v>
      </c>
      <c r="BV537" s="28">
        <f t="shared" si="1326"/>
        <v>510720</v>
      </c>
      <c r="BW537" s="30">
        <f t="shared" si="1327"/>
        <v>3198720</v>
      </c>
      <c r="BX537" s="26">
        <v>1</v>
      </c>
      <c r="BY537" s="28">
        <v>2800000</v>
      </c>
      <c r="BZ537" s="28">
        <v>2576000</v>
      </c>
      <c r="CA537" s="156"/>
      <c r="CB537" s="156"/>
      <c r="CC537" s="177">
        <f t="shared" si="1295"/>
        <v>5.892556509887896E-2</v>
      </c>
      <c r="CD537" s="27">
        <f t="shared" si="1328"/>
        <v>2688000</v>
      </c>
      <c r="CE537" s="28">
        <f t="shared" si="1329"/>
        <v>510720</v>
      </c>
      <c r="CF537" s="29">
        <f t="shared" si="1330"/>
        <v>3198720</v>
      </c>
      <c r="CG537" s="26">
        <v>1</v>
      </c>
      <c r="CH537" s="27">
        <v>2240000</v>
      </c>
      <c r="CI537" s="27">
        <v>2016000</v>
      </c>
      <c r="CJ537" s="148"/>
      <c r="CK537" s="148"/>
      <c r="CL537" s="143">
        <f>+STDEVA(CH537:CI537)/AVERAGE(CH537:CI537)</f>
        <v>7.4432292756478682E-2</v>
      </c>
      <c r="CM537" s="27">
        <f>+AVERAGE(CH537:CJ537)</f>
        <v>2128000</v>
      </c>
      <c r="CN537" s="27">
        <f t="shared" si="1331"/>
        <v>404320</v>
      </c>
      <c r="CO537" s="28">
        <f t="shared" si="1332"/>
        <v>2532320</v>
      </c>
      <c r="CP537" s="26">
        <v>1</v>
      </c>
      <c r="CQ537" s="27">
        <v>2240000</v>
      </c>
      <c r="CR537" s="27">
        <v>2016000</v>
      </c>
      <c r="CS537" s="148"/>
      <c r="CT537" s="148"/>
      <c r="CU537" s="143">
        <f t="shared" si="1296"/>
        <v>7.4432292756478682E-2</v>
      </c>
      <c r="CV537" s="27">
        <f t="shared" si="1333"/>
        <v>2128000</v>
      </c>
      <c r="CW537" s="28">
        <f t="shared" si="1334"/>
        <v>404320</v>
      </c>
      <c r="CX537" s="29">
        <f t="shared" si="1335"/>
        <v>2532320</v>
      </c>
      <c r="CY537" s="26">
        <v>1</v>
      </c>
      <c r="CZ537" s="27">
        <v>2240000</v>
      </c>
      <c r="DA537" s="27">
        <v>1792000</v>
      </c>
      <c r="DB537" s="133"/>
      <c r="DC537" s="133"/>
      <c r="DD537" s="143">
        <f t="shared" si="1297"/>
        <v>0.15713484026367722</v>
      </c>
      <c r="DE537" s="27">
        <f t="shared" si="1336"/>
        <v>2016000</v>
      </c>
      <c r="DF537" s="27">
        <f t="shared" si="1337"/>
        <v>383040</v>
      </c>
      <c r="DG537" s="28">
        <f t="shared" si="1338"/>
        <v>2399040</v>
      </c>
      <c r="DH537" s="26">
        <v>1</v>
      </c>
      <c r="DI537" s="28">
        <v>2240000</v>
      </c>
      <c r="DJ537" s="28">
        <v>2016000</v>
      </c>
      <c r="DK537" s="182"/>
      <c r="DL537" s="177">
        <f t="shared" si="1298"/>
        <v>7.4432292756478682E-2</v>
      </c>
      <c r="DM537" s="28">
        <f t="shared" si="1339"/>
        <v>2128000</v>
      </c>
      <c r="DN537" s="28">
        <f t="shared" si="1340"/>
        <v>404320</v>
      </c>
      <c r="DO537" s="30">
        <f t="shared" si="1341"/>
        <v>2532320</v>
      </c>
    </row>
    <row r="538" spans="1:119" ht="21" customHeight="1" x14ac:dyDescent="0.25">
      <c r="A538" s="66" t="s">
        <v>997</v>
      </c>
      <c r="B538" s="67" t="s">
        <v>978</v>
      </c>
      <c r="C538" s="68" t="s">
        <v>998</v>
      </c>
      <c r="D538" s="26">
        <v>1</v>
      </c>
      <c r="E538" s="27">
        <v>1300000</v>
      </c>
      <c r="F538" s="27">
        <v>1480000</v>
      </c>
      <c r="G538" s="148"/>
      <c r="H538" s="148"/>
      <c r="I538" s="143">
        <f t="shared" si="1256"/>
        <v>9.1567784614085296E-2</v>
      </c>
      <c r="J538" s="27">
        <f t="shared" si="1301"/>
        <v>1390000</v>
      </c>
      <c r="K538" s="28">
        <f t="shared" si="1257"/>
        <v>264100</v>
      </c>
      <c r="L538" s="29">
        <f t="shared" si="1299"/>
        <v>1654100</v>
      </c>
      <c r="M538" s="26">
        <v>1</v>
      </c>
      <c r="N538" s="27">
        <v>1300000</v>
      </c>
      <c r="O538" s="27">
        <v>1560000</v>
      </c>
      <c r="P538" s="148"/>
      <c r="Q538" s="148"/>
      <c r="R538" s="143">
        <f t="shared" si="1258"/>
        <v>0.12856486930664499</v>
      </c>
      <c r="S538" s="27">
        <f t="shared" si="1302"/>
        <v>1430000</v>
      </c>
      <c r="T538" s="28">
        <f t="shared" si="1260"/>
        <v>271700</v>
      </c>
      <c r="U538" s="30">
        <f t="shared" si="1261"/>
        <v>1701700</v>
      </c>
      <c r="V538" s="26">
        <v>1</v>
      </c>
      <c r="W538" s="27">
        <v>1300000</v>
      </c>
      <c r="X538" s="27">
        <v>1456000</v>
      </c>
      <c r="Y538" s="145"/>
      <c r="Z538" s="145"/>
      <c r="AA538" s="143">
        <f t="shared" si="1300"/>
        <v>8.0049824285269536E-2</v>
      </c>
      <c r="AB538" s="27">
        <f t="shared" si="1303"/>
        <v>1378000</v>
      </c>
      <c r="AC538" s="28">
        <f t="shared" si="1263"/>
        <v>261820</v>
      </c>
      <c r="AD538" s="29">
        <f t="shared" si="1264"/>
        <v>1639820</v>
      </c>
      <c r="AE538" s="26">
        <v>1</v>
      </c>
      <c r="AF538" s="27">
        <v>1300000</v>
      </c>
      <c r="AG538" s="27">
        <v>1749280</v>
      </c>
      <c r="AH538" s="145"/>
      <c r="AI538" s="145"/>
      <c r="AJ538" s="143">
        <f t="shared" si="1290"/>
        <v>0.2083698018230481</v>
      </c>
      <c r="AK538" s="27">
        <f t="shared" si="1313"/>
        <v>1524640</v>
      </c>
      <c r="AL538" s="28">
        <f t="shared" si="1314"/>
        <v>289681.59999999998</v>
      </c>
      <c r="AM538" s="30">
        <f t="shared" si="1315"/>
        <v>1814321.6</v>
      </c>
      <c r="AN538" s="26">
        <v>1</v>
      </c>
      <c r="AO538" s="27">
        <v>1300000</v>
      </c>
      <c r="AP538" s="27">
        <v>1560000</v>
      </c>
      <c r="AQ538" s="145"/>
      <c r="AR538" s="145"/>
      <c r="AS538" s="143">
        <f t="shared" si="1291"/>
        <v>0.12856486930664499</v>
      </c>
      <c r="AT538" s="27">
        <f t="shared" si="1316"/>
        <v>1430000</v>
      </c>
      <c r="AU538" s="28">
        <f t="shared" si="1317"/>
        <v>271700</v>
      </c>
      <c r="AV538" s="30">
        <f t="shared" si="1318"/>
        <v>1701700</v>
      </c>
      <c r="AW538" s="26">
        <v>1</v>
      </c>
      <c r="AX538" s="27">
        <v>1300000</v>
      </c>
      <c r="AY538" s="27">
        <v>1872000</v>
      </c>
      <c r="AZ538" s="145"/>
      <c r="BA538" s="145"/>
      <c r="BB538" s="143">
        <f t="shared" si="1292"/>
        <v>0.25502211780498435</v>
      </c>
      <c r="BC538" s="27">
        <f t="shared" si="1319"/>
        <v>1586000</v>
      </c>
      <c r="BD538" s="27">
        <f t="shared" si="1320"/>
        <v>301340</v>
      </c>
      <c r="BE538" s="27">
        <f t="shared" si="1321"/>
        <v>1887340</v>
      </c>
      <c r="BF538" s="26">
        <v>1</v>
      </c>
      <c r="BG538" s="27">
        <v>1040000</v>
      </c>
      <c r="BH538" s="27">
        <v>1144000</v>
      </c>
      <c r="BI538" s="145"/>
      <c r="BJ538" s="145"/>
      <c r="BK538" s="143">
        <f t="shared" si="1293"/>
        <v>6.7343502970147393E-2</v>
      </c>
      <c r="BL538" s="27">
        <f t="shared" si="1322"/>
        <v>1092000</v>
      </c>
      <c r="BM538" s="27">
        <f t="shared" si="1323"/>
        <v>207480</v>
      </c>
      <c r="BN538" s="28">
        <f t="shared" si="1324"/>
        <v>1299480</v>
      </c>
      <c r="BO538" s="26">
        <v>1</v>
      </c>
      <c r="BP538" s="27">
        <v>1040000</v>
      </c>
      <c r="BQ538" s="27">
        <v>956800</v>
      </c>
      <c r="BR538" s="175"/>
      <c r="BS538" s="175"/>
      <c r="BT538" s="143">
        <f t="shared" si="1294"/>
        <v>5.892556509887896E-2</v>
      </c>
      <c r="BU538" s="27">
        <f t="shared" si="1325"/>
        <v>998400</v>
      </c>
      <c r="BV538" s="28">
        <f t="shared" si="1326"/>
        <v>189696</v>
      </c>
      <c r="BW538" s="30">
        <f t="shared" si="1327"/>
        <v>1188096</v>
      </c>
      <c r="BX538" s="26">
        <v>1</v>
      </c>
      <c r="BY538" s="28">
        <v>1040000</v>
      </c>
      <c r="BZ538" s="28">
        <v>956800</v>
      </c>
      <c r="CA538" s="156"/>
      <c r="CB538" s="156"/>
      <c r="CC538" s="177">
        <f t="shared" si="1295"/>
        <v>5.892556509887896E-2</v>
      </c>
      <c r="CD538" s="27">
        <f>+AVERAGE(BY538:CA538)</f>
        <v>998400</v>
      </c>
      <c r="CE538" s="28">
        <f t="shared" si="1329"/>
        <v>189696</v>
      </c>
      <c r="CF538" s="29">
        <f t="shared" si="1330"/>
        <v>1188096</v>
      </c>
      <c r="CG538" s="26">
        <v>1</v>
      </c>
      <c r="CH538" s="27">
        <v>832000</v>
      </c>
      <c r="CI538" s="27">
        <v>748800</v>
      </c>
      <c r="CJ538" s="148"/>
      <c r="CK538" s="148"/>
      <c r="CL538" s="143">
        <f>+STDEVA(CH538:CI538)/AVERAGE(CH538:CI538)</f>
        <v>7.4432292756478696E-2</v>
      </c>
      <c r="CM538" s="27">
        <f>+AVERAGE(CH538:CJ538)</f>
        <v>790400</v>
      </c>
      <c r="CN538" s="27">
        <f t="shared" si="1331"/>
        <v>150176</v>
      </c>
      <c r="CO538" s="28">
        <f t="shared" si="1332"/>
        <v>940576</v>
      </c>
      <c r="CP538" s="26">
        <v>1</v>
      </c>
      <c r="CQ538" s="27">
        <v>832000</v>
      </c>
      <c r="CR538" s="27">
        <v>748800</v>
      </c>
      <c r="CS538" s="148"/>
      <c r="CT538" s="148"/>
      <c r="CU538" s="143">
        <f t="shared" si="1296"/>
        <v>7.4432292756478696E-2</v>
      </c>
      <c r="CV538" s="27">
        <f t="shared" si="1333"/>
        <v>790400</v>
      </c>
      <c r="CW538" s="28">
        <f t="shared" si="1334"/>
        <v>150176</v>
      </c>
      <c r="CX538" s="29">
        <f t="shared" si="1335"/>
        <v>940576</v>
      </c>
      <c r="CY538" s="26">
        <v>1</v>
      </c>
      <c r="CZ538" s="27">
        <v>832000</v>
      </c>
      <c r="DA538" s="27">
        <v>665600</v>
      </c>
      <c r="DB538" s="133"/>
      <c r="DC538" s="133"/>
      <c r="DD538" s="143">
        <f t="shared" si="1297"/>
        <v>0.15713484026367724</v>
      </c>
      <c r="DE538" s="27">
        <f t="shared" si="1336"/>
        <v>748800</v>
      </c>
      <c r="DF538" s="27">
        <f t="shared" si="1337"/>
        <v>142272</v>
      </c>
      <c r="DG538" s="28">
        <f t="shared" si="1338"/>
        <v>891072</v>
      </c>
      <c r="DH538" s="26">
        <v>1</v>
      </c>
      <c r="DI538" s="28">
        <v>832000</v>
      </c>
      <c r="DJ538" s="28">
        <v>748800</v>
      </c>
      <c r="DK538" s="182"/>
      <c r="DL538" s="177">
        <f t="shared" si="1298"/>
        <v>7.4432292756478696E-2</v>
      </c>
      <c r="DM538" s="28">
        <f t="shared" si="1339"/>
        <v>790400</v>
      </c>
      <c r="DN538" s="28">
        <f t="shared" si="1340"/>
        <v>150176</v>
      </c>
      <c r="DO538" s="30">
        <f t="shared" si="1341"/>
        <v>940576</v>
      </c>
    </row>
    <row r="539" spans="1:119" ht="15" customHeight="1" x14ac:dyDescent="0.25">
      <c r="A539" s="248" t="s">
        <v>999</v>
      </c>
      <c r="B539" s="248"/>
      <c r="C539" s="249"/>
      <c r="D539" s="47"/>
      <c r="E539" s="40"/>
      <c r="F539" s="40"/>
      <c r="G539" s="40"/>
      <c r="H539" s="40"/>
      <c r="I539" s="40"/>
      <c r="J539" s="40"/>
      <c r="K539" s="40"/>
      <c r="L539" s="41"/>
      <c r="M539" s="47"/>
      <c r="N539" s="40"/>
      <c r="O539" s="40"/>
      <c r="P539" s="40"/>
      <c r="Q539" s="40"/>
      <c r="R539" s="40"/>
      <c r="S539" s="40"/>
      <c r="T539" s="40"/>
      <c r="U539" s="42"/>
      <c r="V539" s="47"/>
      <c r="W539" s="40"/>
      <c r="X539" s="40"/>
      <c r="Y539" s="40"/>
      <c r="Z539" s="40"/>
      <c r="AA539" s="40"/>
      <c r="AB539" s="40"/>
      <c r="AC539" s="40"/>
      <c r="AD539" s="41"/>
      <c r="AE539" s="47"/>
      <c r="AF539" s="40"/>
      <c r="AG539" s="40"/>
      <c r="AH539" s="40"/>
      <c r="AI539" s="40"/>
      <c r="AJ539" s="166"/>
      <c r="AK539" s="40"/>
      <c r="AL539" s="40"/>
      <c r="AM539" s="42"/>
      <c r="AN539" s="47"/>
      <c r="AO539" s="40"/>
      <c r="AP539" s="40"/>
      <c r="AQ539" s="40"/>
      <c r="AR539" s="40"/>
      <c r="AS539" s="166"/>
      <c r="AT539" s="40"/>
      <c r="AU539" s="40"/>
      <c r="AV539" s="42"/>
      <c r="AW539" s="47"/>
      <c r="AX539" s="119"/>
      <c r="AY539" s="119"/>
      <c r="AZ539" s="119"/>
      <c r="BA539" s="119"/>
      <c r="BB539" s="119"/>
      <c r="BC539" s="119"/>
      <c r="BD539" s="40"/>
      <c r="BE539" s="40"/>
      <c r="BF539" s="47"/>
      <c r="BG539" s="40"/>
      <c r="BH539" s="40"/>
      <c r="BI539" s="40"/>
      <c r="BJ539" s="40"/>
      <c r="BK539" s="166"/>
      <c r="BL539" s="40"/>
      <c r="BM539" s="40"/>
      <c r="BN539" s="40"/>
      <c r="BO539" s="47"/>
      <c r="BP539" s="40"/>
      <c r="BQ539" s="40"/>
      <c r="BR539" s="40"/>
      <c r="BS539" s="40"/>
      <c r="BT539" s="166"/>
      <c r="BU539" s="40"/>
      <c r="BV539" s="40"/>
      <c r="BW539" s="42"/>
      <c r="BX539" s="47"/>
      <c r="BY539" s="119"/>
      <c r="BZ539" s="119"/>
      <c r="CA539" s="119"/>
      <c r="CB539" s="119"/>
      <c r="CC539" s="172"/>
      <c r="CD539" s="40"/>
      <c r="CE539" s="40"/>
      <c r="CF539" s="41"/>
      <c r="CG539" s="47"/>
      <c r="CH539" s="40"/>
      <c r="CI539" s="40"/>
      <c r="CJ539" s="40"/>
      <c r="CK539" s="40"/>
      <c r="CL539" s="166"/>
      <c r="CM539" s="40"/>
      <c r="CN539" s="40"/>
      <c r="CO539" s="40"/>
      <c r="CP539" s="47"/>
      <c r="CQ539" s="40"/>
      <c r="CR539" s="40"/>
      <c r="CS539" s="40"/>
      <c r="CT539" s="40"/>
      <c r="CU539" s="166"/>
      <c r="CV539" s="40"/>
      <c r="CW539" s="40"/>
      <c r="CX539" s="41"/>
      <c r="CY539" s="47"/>
      <c r="CZ539" s="40"/>
      <c r="DA539" s="40"/>
      <c r="DB539" s="40"/>
      <c r="DC539" s="40"/>
      <c r="DD539" s="166"/>
      <c r="DE539" s="40"/>
      <c r="DF539" s="40"/>
      <c r="DG539" s="40"/>
      <c r="DH539" s="47"/>
      <c r="DI539" s="119"/>
      <c r="DJ539" s="119"/>
      <c r="DK539" s="119"/>
      <c r="DL539" s="172"/>
      <c r="DM539" s="40"/>
      <c r="DN539" s="40"/>
      <c r="DO539" s="42"/>
    </row>
    <row r="540" spans="1:119" ht="21" customHeight="1" x14ac:dyDescent="0.25">
      <c r="A540" s="66" t="s">
        <v>1000</v>
      </c>
      <c r="B540" s="67" t="s">
        <v>1001</v>
      </c>
      <c r="C540" s="68" t="s">
        <v>1002</v>
      </c>
      <c r="D540" s="26">
        <v>1</v>
      </c>
      <c r="E540" s="27">
        <v>7000000</v>
      </c>
      <c r="F540" s="27">
        <v>5950000</v>
      </c>
      <c r="G540" s="145"/>
      <c r="H540" s="145"/>
      <c r="I540" s="143">
        <f t="shared" si="1256"/>
        <v>0.11466596451673743</v>
      </c>
      <c r="J540" s="27">
        <f>+AVERAGE(E540:F540)</f>
        <v>6475000</v>
      </c>
      <c r="K540" s="28">
        <f t="shared" ref="K540:K545" si="1342">J540*19%</f>
        <v>1230250</v>
      </c>
      <c r="L540" s="29">
        <f t="shared" si="1299"/>
        <v>7705250</v>
      </c>
      <c r="M540" s="26">
        <v>1</v>
      </c>
      <c r="N540" s="27">
        <v>7000000</v>
      </c>
      <c r="O540" s="27">
        <v>6300000</v>
      </c>
      <c r="P540" s="148"/>
      <c r="Q540" s="148"/>
      <c r="R540" s="143">
        <f t="shared" si="1258"/>
        <v>7.4432292756478682E-2</v>
      </c>
      <c r="S540" s="27">
        <f t="shared" ref="S540:S541" si="1343">+AVERAGE(N540:P540)</f>
        <v>6650000</v>
      </c>
      <c r="T540" s="28">
        <f t="shared" ref="T540:T541" si="1344">+S540*19%</f>
        <v>1263500</v>
      </c>
      <c r="U540" s="30">
        <f t="shared" ref="U540:U541" si="1345">+T540+S540</f>
        <v>7913500</v>
      </c>
      <c r="V540" s="26">
        <v>1</v>
      </c>
      <c r="W540" s="27">
        <v>7000000</v>
      </c>
      <c r="X540" s="27">
        <v>7700000</v>
      </c>
      <c r="Y540" s="145"/>
      <c r="Z540" s="145"/>
      <c r="AA540" s="143">
        <f t="shared" si="1300"/>
        <v>6.7343502970147379E-2</v>
      </c>
      <c r="AB540" s="27">
        <f t="shared" ref="AB540:AB541" si="1346">+AVERAGE(W540:Y540)</f>
        <v>7350000</v>
      </c>
      <c r="AC540" s="28">
        <f t="shared" si="1263"/>
        <v>1396500</v>
      </c>
      <c r="AD540" s="29">
        <f t="shared" ref="AD540:AD541" si="1347">+AC540+AB540</f>
        <v>8746500</v>
      </c>
      <c r="AE540" s="26">
        <v>1</v>
      </c>
      <c r="AF540" s="27">
        <v>7000000</v>
      </c>
      <c r="AG540" s="27">
        <v>8120000</v>
      </c>
      <c r="AH540" s="145"/>
      <c r="AI540" s="145"/>
      <c r="AJ540" s="143">
        <f t="shared" si="1290"/>
        <v>0.10475656017578482</v>
      </c>
      <c r="AK540" s="27">
        <f t="shared" ref="AK540:AK545" si="1348">+AVERAGE(AF540:AH540)</f>
        <v>7560000</v>
      </c>
      <c r="AL540" s="28">
        <f t="shared" ref="AL540:AL545" si="1349">+AK540*19%</f>
        <v>1436400</v>
      </c>
      <c r="AM540" s="30">
        <f t="shared" ref="AM540:AM545" si="1350">+AL540+AK540</f>
        <v>8996400</v>
      </c>
      <c r="AN540" s="26">
        <v>1</v>
      </c>
      <c r="AO540" s="27">
        <v>7000000</v>
      </c>
      <c r="AP540" s="27">
        <v>9746800</v>
      </c>
      <c r="AQ540" s="145"/>
      <c r="AR540" s="145"/>
      <c r="AS540" s="143">
        <f t="shared" si="1291"/>
        <v>0.23195845254773553</v>
      </c>
      <c r="AT540" s="27">
        <f t="shared" ref="AT540:AT582" si="1351">+AVERAGE(AO540:AQ540)</f>
        <v>8373400</v>
      </c>
      <c r="AU540" s="28">
        <f t="shared" si="1317"/>
        <v>1590946</v>
      </c>
      <c r="AV540" s="30">
        <f t="shared" ref="AV540:AV582" si="1352">+AU540+AT540</f>
        <v>9964346</v>
      </c>
      <c r="AW540" s="26">
        <v>1</v>
      </c>
      <c r="AX540" s="27">
        <v>7000000</v>
      </c>
      <c r="AY540" s="27">
        <v>8260000</v>
      </c>
      <c r="AZ540" s="145"/>
      <c r="BA540" s="145"/>
      <c r="BB540" s="143">
        <f t="shared" si="1292"/>
        <v>0.11676992716842069</v>
      </c>
      <c r="BC540" s="27">
        <f t="shared" ref="BC540:BC582" si="1353">+AVERAGE(AX540:AZ540)</f>
        <v>7630000</v>
      </c>
      <c r="BD540" s="27">
        <f t="shared" si="1320"/>
        <v>1449700</v>
      </c>
      <c r="BE540" s="27">
        <f t="shared" ref="BE540:BE582" si="1354">+BD540+BC540</f>
        <v>9079700</v>
      </c>
      <c r="BF540" s="26">
        <v>1</v>
      </c>
      <c r="BG540" s="27">
        <v>5600000</v>
      </c>
      <c r="BH540" s="27">
        <v>4760000</v>
      </c>
      <c r="BI540" s="145"/>
      <c r="BJ540" s="145"/>
      <c r="BK540" s="143">
        <f t="shared" si="1293"/>
        <v>0.11466596451673743</v>
      </c>
      <c r="BL540" s="27">
        <f t="shared" ref="BL540:BL541" si="1355">+AVERAGE(BG540:BI540)</f>
        <v>5180000</v>
      </c>
      <c r="BM540" s="27">
        <f t="shared" si="1323"/>
        <v>984200</v>
      </c>
      <c r="BN540" s="28">
        <f t="shared" ref="BN540:BN541" si="1356">+BM540+BL540</f>
        <v>6164200</v>
      </c>
      <c r="BO540" s="26">
        <v>1</v>
      </c>
      <c r="BP540" s="27">
        <v>5600000</v>
      </c>
      <c r="BQ540" s="27">
        <v>4928000</v>
      </c>
      <c r="BR540" s="175"/>
      <c r="BS540" s="175"/>
      <c r="BT540" s="143">
        <f t="shared" si="1294"/>
        <v>9.0268950789772026E-2</v>
      </c>
      <c r="BU540" s="27">
        <f t="shared" ref="BU540:BU541" si="1357">+AVERAGE(BP540:BR540)</f>
        <v>5264000</v>
      </c>
      <c r="BV540" s="28">
        <f t="shared" si="1326"/>
        <v>1000160</v>
      </c>
      <c r="BW540" s="30">
        <f t="shared" ref="BW540:BW541" si="1358">+BV540+BU540</f>
        <v>6264160</v>
      </c>
      <c r="BX540" s="26">
        <v>1</v>
      </c>
      <c r="BY540" s="28">
        <v>5600000</v>
      </c>
      <c r="BZ540" s="28">
        <v>4928000</v>
      </c>
      <c r="CA540" s="156"/>
      <c r="CB540" s="156"/>
      <c r="CC540" s="177">
        <f t="shared" si="1295"/>
        <v>9.0268950789772026E-2</v>
      </c>
      <c r="CD540" s="27">
        <f t="shared" ref="CD540:CD541" si="1359">+AVERAGE(BY540:CA540)</f>
        <v>5264000</v>
      </c>
      <c r="CE540" s="28">
        <f t="shared" ref="CE540:CE541" si="1360">+CD540*19%</f>
        <v>1000160</v>
      </c>
      <c r="CF540" s="29">
        <f t="shared" ref="CF540:CF541" si="1361">+CE540+CD540</f>
        <v>6264160</v>
      </c>
      <c r="CG540" s="26">
        <v>1</v>
      </c>
      <c r="CH540" s="27">
        <v>4480000</v>
      </c>
      <c r="CI540" s="27">
        <v>3584000</v>
      </c>
      <c r="CJ540" s="148"/>
      <c r="CK540" s="148"/>
      <c r="CL540" s="143">
        <f t="shared" ref="CL540:CL582" si="1362">+STDEVA(CH540:CI540)/AVERAGE(CH540:CI540)</f>
        <v>0.15713484026367722</v>
      </c>
      <c r="CM540" s="27">
        <f t="shared" ref="CM540:CM582" si="1363">+AVERAGE(CH540:CJ540)</f>
        <v>4032000</v>
      </c>
      <c r="CN540" s="27">
        <f t="shared" si="1331"/>
        <v>766080</v>
      </c>
      <c r="CO540" s="28">
        <f t="shared" ref="CO540:CO582" si="1364">+CN540+CM540</f>
        <v>4798080</v>
      </c>
      <c r="CP540" s="26">
        <v>1</v>
      </c>
      <c r="CQ540" s="27">
        <v>4480000</v>
      </c>
      <c r="CR540" s="27">
        <v>3584000</v>
      </c>
      <c r="CS540" s="148"/>
      <c r="CT540" s="148"/>
      <c r="CU540" s="143">
        <f t="shared" si="1296"/>
        <v>0.15713484026367722</v>
      </c>
      <c r="CV540" s="27">
        <f t="shared" ref="CV540:CV582" si="1365">+AVERAGE(CQ540:CS540)</f>
        <v>4032000</v>
      </c>
      <c r="CW540" s="28">
        <f t="shared" ref="CW540:CW582" si="1366">+CV540*19%</f>
        <v>766080</v>
      </c>
      <c r="CX540" s="29">
        <f t="shared" ref="CX540:CX582" si="1367">+CW540+CV540</f>
        <v>4798080</v>
      </c>
      <c r="CY540" s="26">
        <v>1</v>
      </c>
      <c r="CZ540" s="27">
        <v>4480000</v>
      </c>
      <c r="DA540" s="27">
        <v>4032000</v>
      </c>
      <c r="DB540" s="133"/>
      <c r="DC540" s="133"/>
      <c r="DD540" s="143">
        <f t="shared" si="1297"/>
        <v>7.4432292756478682E-2</v>
      </c>
      <c r="DE540" s="27">
        <f t="shared" ref="DE540:DE582" si="1368">+AVERAGE(CZ540:DB540)</f>
        <v>4256000</v>
      </c>
      <c r="DF540" s="27">
        <f t="shared" si="1337"/>
        <v>808640</v>
      </c>
      <c r="DG540" s="28">
        <f t="shared" ref="DG540:DG582" si="1369">+DF540+DE540</f>
        <v>5064640</v>
      </c>
      <c r="DH540" s="26">
        <v>1</v>
      </c>
      <c r="DI540" s="28">
        <v>4480000</v>
      </c>
      <c r="DJ540" s="28">
        <v>4928000</v>
      </c>
      <c r="DK540" s="182"/>
      <c r="DL540" s="177">
        <f t="shared" si="1298"/>
        <v>6.7343502970147379E-2</v>
      </c>
      <c r="DM540" s="28">
        <f t="shared" ref="DM540:DM582" si="1370">+AVERAGE(DI540:DK540)</f>
        <v>4704000</v>
      </c>
      <c r="DN540" s="28">
        <f t="shared" si="1340"/>
        <v>893760</v>
      </c>
      <c r="DO540" s="30">
        <f t="shared" ref="DO540:DO582" si="1371">+DM540+DN540</f>
        <v>5597760</v>
      </c>
    </row>
    <row r="541" spans="1:119" ht="21" customHeight="1" x14ac:dyDescent="0.25">
      <c r="A541" s="66" t="s">
        <v>1003</v>
      </c>
      <c r="B541" s="67" t="s">
        <v>1001</v>
      </c>
      <c r="C541" s="68" t="s">
        <v>1004</v>
      </c>
      <c r="D541" s="26">
        <v>1</v>
      </c>
      <c r="E541" s="27">
        <v>10000000</v>
      </c>
      <c r="F541" s="27">
        <v>8500000</v>
      </c>
      <c r="G541" s="145"/>
      <c r="H541" s="145"/>
      <c r="I541" s="143">
        <f t="shared" si="1256"/>
        <v>0.11466596451673745</v>
      </c>
      <c r="J541" s="27">
        <f t="shared" si="1301"/>
        <v>9250000</v>
      </c>
      <c r="K541" s="28">
        <f t="shared" si="1342"/>
        <v>1757500</v>
      </c>
      <c r="L541" s="29">
        <f t="shared" si="1299"/>
        <v>11007500</v>
      </c>
      <c r="M541" s="26">
        <v>1</v>
      </c>
      <c r="N541" s="27">
        <v>10000000</v>
      </c>
      <c r="O541" s="27">
        <v>9000000</v>
      </c>
      <c r="P541" s="148"/>
      <c r="Q541" s="148"/>
      <c r="R541" s="143">
        <f t="shared" si="1258"/>
        <v>7.4432292756478682E-2</v>
      </c>
      <c r="S541" s="27">
        <f t="shared" si="1343"/>
        <v>9500000</v>
      </c>
      <c r="T541" s="28">
        <f t="shared" si="1344"/>
        <v>1805000</v>
      </c>
      <c r="U541" s="30">
        <f t="shared" si="1345"/>
        <v>11305000</v>
      </c>
      <c r="V541" s="26">
        <v>1</v>
      </c>
      <c r="W541" s="27">
        <v>10000000</v>
      </c>
      <c r="X541" s="27">
        <v>11000000</v>
      </c>
      <c r="Y541" s="145"/>
      <c r="Z541" s="145"/>
      <c r="AA541" s="143">
        <f t="shared" si="1300"/>
        <v>6.7343502970147379E-2</v>
      </c>
      <c r="AB541" s="27">
        <f t="shared" si="1346"/>
        <v>10500000</v>
      </c>
      <c r="AC541" s="28">
        <f t="shared" si="1263"/>
        <v>1995000</v>
      </c>
      <c r="AD541" s="29">
        <f t="shared" si="1347"/>
        <v>12495000</v>
      </c>
      <c r="AE541" s="26">
        <v>1</v>
      </c>
      <c r="AF541" s="27">
        <v>10000000</v>
      </c>
      <c r="AG541" s="27">
        <v>11600000</v>
      </c>
      <c r="AH541" s="145"/>
      <c r="AI541" s="145"/>
      <c r="AJ541" s="143">
        <f t="shared" si="1290"/>
        <v>0.10475656017578483</v>
      </c>
      <c r="AK541" s="27">
        <f t="shared" si="1348"/>
        <v>10800000</v>
      </c>
      <c r="AL541" s="28">
        <f t="shared" si="1349"/>
        <v>2052000</v>
      </c>
      <c r="AM541" s="30">
        <f t="shared" si="1350"/>
        <v>12852000</v>
      </c>
      <c r="AN541" s="26">
        <v>1</v>
      </c>
      <c r="AO541" s="27">
        <v>10000000</v>
      </c>
      <c r="AP541" s="27">
        <v>13924000</v>
      </c>
      <c r="AQ541" s="145"/>
      <c r="AR541" s="145"/>
      <c r="AS541" s="143">
        <f t="shared" si="1291"/>
        <v>0.23195845254773551</v>
      </c>
      <c r="AT541" s="27">
        <f t="shared" si="1351"/>
        <v>11962000</v>
      </c>
      <c r="AU541" s="28">
        <f t="shared" si="1317"/>
        <v>2272780</v>
      </c>
      <c r="AV541" s="30">
        <f t="shared" si="1352"/>
        <v>14234780</v>
      </c>
      <c r="AW541" s="26">
        <v>1</v>
      </c>
      <c r="AX541" s="27">
        <v>10000000</v>
      </c>
      <c r="AY541" s="27">
        <v>11800000</v>
      </c>
      <c r="AZ541" s="145"/>
      <c r="BA541" s="145"/>
      <c r="BB541" s="143">
        <f t="shared" si="1292"/>
        <v>0.11676992716842068</v>
      </c>
      <c r="BC541" s="27">
        <f t="shared" si="1353"/>
        <v>10900000</v>
      </c>
      <c r="BD541" s="27">
        <f t="shared" si="1320"/>
        <v>2071000</v>
      </c>
      <c r="BE541" s="27">
        <f t="shared" si="1354"/>
        <v>12971000</v>
      </c>
      <c r="BF541" s="26">
        <v>1</v>
      </c>
      <c r="BG541" s="27">
        <v>8000000</v>
      </c>
      <c r="BH541" s="27">
        <v>6800000</v>
      </c>
      <c r="BI541" s="145"/>
      <c r="BJ541" s="145"/>
      <c r="BK541" s="143">
        <f t="shared" si="1293"/>
        <v>0.11466596451673743</v>
      </c>
      <c r="BL541" s="27">
        <f t="shared" si="1355"/>
        <v>7400000</v>
      </c>
      <c r="BM541" s="27">
        <f t="shared" si="1323"/>
        <v>1406000</v>
      </c>
      <c r="BN541" s="28">
        <f t="shared" si="1356"/>
        <v>8806000</v>
      </c>
      <c r="BO541" s="26">
        <v>1</v>
      </c>
      <c r="BP541" s="27">
        <v>8000000</v>
      </c>
      <c r="BQ541" s="27">
        <v>7040000</v>
      </c>
      <c r="BR541" s="175"/>
      <c r="BS541" s="175"/>
      <c r="BT541" s="143">
        <f t="shared" si="1294"/>
        <v>9.0268950789772012E-2</v>
      </c>
      <c r="BU541" s="27">
        <f t="shared" si="1357"/>
        <v>7520000</v>
      </c>
      <c r="BV541" s="28">
        <f t="shared" si="1326"/>
        <v>1428800</v>
      </c>
      <c r="BW541" s="30">
        <f t="shared" si="1358"/>
        <v>8948800</v>
      </c>
      <c r="BX541" s="26">
        <v>1</v>
      </c>
      <c r="BY541" s="28">
        <v>8000000</v>
      </c>
      <c r="BZ541" s="28">
        <v>7040000</v>
      </c>
      <c r="CA541" s="156"/>
      <c r="CB541" s="156"/>
      <c r="CC541" s="177">
        <f t="shared" si="1295"/>
        <v>9.0268950789772012E-2</v>
      </c>
      <c r="CD541" s="27">
        <f t="shared" si="1359"/>
        <v>7520000</v>
      </c>
      <c r="CE541" s="28">
        <f t="shared" si="1360"/>
        <v>1428800</v>
      </c>
      <c r="CF541" s="29">
        <f t="shared" si="1361"/>
        <v>8948800</v>
      </c>
      <c r="CG541" s="26">
        <v>1</v>
      </c>
      <c r="CH541" s="27">
        <v>6400000</v>
      </c>
      <c r="CI541" s="27">
        <v>5120000</v>
      </c>
      <c r="CJ541" s="148"/>
      <c r="CK541" s="148"/>
      <c r="CL541" s="143">
        <f t="shared" si="1362"/>
        <v>0.15713484026367722</v>
      </c>
      <c r="CM541" s="27">
        <f t="shared" si="1363"/>
        <v>5760000</v>
      </c>
      <c r="CN541" s="27">
        <f t="shared" si="1331"/>
        <v>1094400</v>
      </c>
      <c r="CO541" s="28">
        <f t="shared" si="1364"/>
        <v>6854400</v>
      </c>
      <c r="CP541" s="26">
        <v>1</v>
      </c>
      <c r="CQ541" s="27">
        <v>6400000</v>
      </c>
      <c r="CR541" s="27">
        <v>5120000</v>
      </c>
      <c r="CS541" s="148"/>
      <c r="CT541" s="148"/>
      <c r="CU541" s="143">
        <f t="shared" si="1296"/>
        <v>0.15713484026367722</v>
      </c>
      <c r="CV541" s="27">
        <f t="shared" si="1365"/>
        <v>5760000</v>
      </c>
      <c r="CW541" s="28">
        <f t="shared" si="1366"/>
        <v>1094400</v>
      </c>
      <c r="CX541" s="29">
        <f t="shared" si="1367"/>
        <v>6854400</v>
      </c>
      <c r="CY541" s="26">
        <v>1</v>
      </c>
      <c r="CZ541" s="27">
        <v>6400000</v>
      </c>
      <c r="DA541" s="27">
        <v>5760000</v>
      </c>
      <c r="DB541" s="133"/>
      <c r="DC541" s="133"/>
      <c r="DD541" s="143">
        <f t="shared" si="1297"/>
        <v>7.4432292756478682E-2</v>
      </c>
      <c r="DE541" s="27">
        <f t="shared" si="1368"/>
        <v>6080000</v>
      </c>
      <c r="DF541" s="27">
        <f t="shared" si="1337"/>
        <v>1155200</v>
      </c>
      <c r="DG541" s="28">
        <f t="shared" si="1369"/>
        <v>7235200</v>
      </c>
      <c r="DH541" s="26">
        <v>1</v>
      </c>
      <c r="DI541" s="28">
        <v>6400000</v>
      </c>
      <c r="DJ541" s="28">
        <v>7040000</v>
      </c>
      <c r="DK541" s="182"/>
      <c r="DL541" s="177">
        <f t="shared" si="1298"/>
        <v>6.7343502970147379E-2</v>
      </c>
      <c r="DM541" s="28">
        <f t="shared" si="1370"/>
        <v>6720000</v>
      </c>
      <c r="DN541" s="28">
        <f t="shared" si="1340"/>
        <v>1276800</v>
      </c>
      <c r="DO541" s="30">
        <f t="shared" si="1371"/>
        <v>7996800</v>
      </c>
    </row>
    <row r="542" spans="1:119" ht="21" customHeight="1" x14ac:dyDescent="0.25">
      <c r="A542" s="66" t="s">
        <v>1005</v>
      </c>
      <c r="B542" s="67" t="s">
        <v>1006</v>
      </c>
      <c r="C542" s="68" t="s">
        <v>1007</v>
      </c>
      <c r="D542" s="26">
        <v>1</v>
      </c>
      <c r="E542" s="27">
        <v>12000000</v>
      </c>
      <c r="F542" s="27">
        <v>10200000</v>
      </c>
      <c r="G542" s="145"/>
      <c r="H542" s="145"/>
      <c r="I542" s="143">
        <f t="shared" si="1256"/>
        <v>0.11466596451673743</v>
      </c>
      <c r="J542" s="27">
        <f t="shared" si="1301"/>
        <v>11100000</v>
      </c>
      <c r="K542" s="28">
        <f t="shared" si="1342"/>
        <v>2109000</v>
      </c>
      <c r="L542" s="29">
        <f t="shared" si="1299"/>
        <v>13209000</v>
      </c>
      <c r="M542" s="31" t="s">
        <v>30</v>
      </c>
      <c r="N542" s="43" t="s">
        <v>30</v>
      </c>
      <c r="O542" s="43" t="s">
        <v>30</v>
      </c>
      <c r="P542" s="43" t="s">
        <v>30</v>
      </c>
      <c r="Q542" s="43" t="s">
        <v>30</v>
      </c>
      <c r="R542" s="43" t="s">
        <v>30</v>
      </c>
      <c r="S542" s="43" t="s">
        <v>30</v>
      </c>
      <c r="T542" s="32" t="s">
        <v>30</v>
      </c>
      <c r="U542" s="33" t="s">
        <v>30</v>
      </c>
      <c r="V542" s="31" t="s">
        <v>30</v>
      </c>
      <c r="W542" s="32" t="s">
        <v>30</v>
      </c>
      <c r="X542" s="32" t="s">
        <v>30</v>
      </c>
      <c r="Y542" s="32" t="s">
        <v>30</v>
      </c>
      <c r="Z542" s="32" t="s">
        <v>30</v>
      </c>
      <c r="AA542" s="32" t="s">
        <v>30</v>
      </c>
      <c r="AB542" s="32" t="s">
        <v>30</v>
      </c>
      <c r="AC542" s="32" t="s">
        <v>30</v>
      </c>
      <c r="AD542" s="34" t="s">
        <v>30</v>
      </c>
      <c r="AE542" s="26">
        <v>1</v>
      </c>
      <c r="AF542" s="27">
        <v>12000000</v>
      </c>
      <c r="AG542" s="27">
        <v>13920000</v>
      </c>
      <c r="AH542" s="145"/>
      <c r="AI542" s="145"/>
      <c r="AJ542" s="143">
        <f t="shared" si="1290"/>
        <v>0.10475656017578482</v>
      </c>
      <c r="AK542" s="27">
        <f t="shared" si="1348"/>
        <v>12960000</v>
      </c>
      <c r="AL542" s="28">
        <f t="shared" si="1349"/>
        <v>2462400</v>
      </c>
      <c r="AM542" s="30">
        <f t="shared" si="1350"/>
        <v>15422400</v>
      </c>
      <c r="AN542" s="26">
        <v>1</v>
      </c>
      <c r="AO542" s="27">
        <v>12000000</v>
      </c>
      <c r="AP542" s="27">
        <v>16708800</v>
      </c>
      <c r="AQ542" s="145"/>
      <c r="AR542" s="145"/>
      <c r="AS542" s="143">
        <f t="shared" si="1291"/>
        <v>0.23195845254773553</v>
      </c>
      <c r="AT542" s="27">
        <f t="shared" si="1351"/>
        <v>14354400</v>
      </c>
      <c r="AU542" s="28">
        <f t="shared" si="1317"/>
        <v>2727336</v>
      </c>
      <c r="AV542" s="30">
        <f t="shared" si="1352"/>
        <v>17081736</v>
      </c>
      <c r="AW542" s="26">
        <v>1</v>
      </c>
      <c r="AX542" s="27">
        <v>12000000</v>
      </c>
      <c r="AY542" s="27">
        <v>14160000</v>
      </c>
      <c r="AZ542" s="145"/>
      <c r="BA542" s="145"/>
      <c r="BB542" s="143">
        <f t="shared" si="1292"/>
        <v>0.11676992716842069</v>
      </c>
      <c r="BC542" s="27">
        <f t="shared" si="1353"/>
        <v>13080000</v>
      </c>
      <c r="BD542" s="27">
        <f t="shared" si="1320"/>
        <v>2485200</v>
      </c>
      <c r="BE542" s="27">
        <f t="shared" si="1354"/>
        <v>15565200</v>
      </c>
      <c r="BF542" s="31" t="s">
        <v>30</v>
      </c>
      <c r="BG542" s="32" t="s">
        <v>30</v>
      </c>
      <c r="BH542" s="32" t="s">
        <v>30</v>
      </c>
      <c r="BI542" s="32" t="s">
        <v>30</v>
      </c>
      <c r="BJ542" s="32" t="s">
        <v>30</v>
      </c>
      <c r="BK542" s="32" t="s">
        <v>30</v>
      </c>
      <c r="BL542" s="32" t="s">
        <v>30</v>
      </c>
      <c r="BM542" s="32" t="s">
        <v>30</v>
      </c>
      <c r="BN542" s="32" t="s">
        <v>30</v>
      </c>
      <c r="BO542" s="31" t="s">
        <v>30</v>
      </c>
      <c r="BP542" s="32" t="s">
        <v>30</v>
      </c>
      <c r="BQ542" s="32" t="s">
        <v>30</v>
      </c>
      <c r="BR542" s="32" t="s">
        <v>30</v>
      </c>
      <c r="BS542" s="32" t="s">
        <v>30</v>
      </c>
      <c r="BT542" s="32" t="s">
        <v>30</v>
      </c>
      <c r="BU542" s="32" t="s">
        <v>30</v>
      </c>
      <c r="BV542" s="32" t="s">
        <v>30</v>
      </c>
      <c r="BW542" s="33" t="s">
        <v>30</v>
      </c>
      <c r="BX542" s="31" t="s">
        <v>30</v>
      </c>
      <c r="BY542" s="32" t="s">
        <v>30</v>
      </c>
      <c r="BZ542" s="32" t="s">
        <v>30</v>
      </c>
      <c r="CA542" s="32" t="s">
        <v>30</v>
      </c>
      <c r="CB542" s="32" t="s">
        <v>30</v>
      </c>
      <c r="CC542" s="32" t="s">
        <v>30</v>
      </c>
      <c r="CD542" s="32" t="s">
        <v>30</v>
      </c>
      <c r="CE542" s="32" t="s">
        <v>30</v>
      </c>
      <c r="CF542" s="34" t="s">
        <v>30</v>
      </c>
      <c r="CG542" s="26">
        <v>1</v>
      </c>
      <c r="CH542" s="27">
        <v>7680000</v>
      </c>
      <c r="CI542" s="27">
        <v>6144000</v>
      </c>
      <c r="CJ542" s="148"/>
      <c r="CK542" s="148"/>
      <c r="CL542" s="143">
        <f t="shared" si="1362"/>
        <v>0.15713484026367722</v>
      </c>
      <c r="CM542" s="27">
        <f t="shared" si="1363"/>
        <v>6912000</v>
      </c>
      <c r="CN542" s="27">
        <f t="shared" si="1331"/>
        <v>1313280</v>
      </c>
      <c r="CO542" s="28">
        <f t="shared" si="1364"/>
        <v>8225280</v>
      </c>
      <c r="CP542" s="26">
        <v>1</v>
      </c>
      <c r="CQ542" s="27">
        <v>7680000</v>
      </c>
      <c r="CR542" s="27">
        <v>6144000</v>
      </c>
      <c r="CS542" s="148"/>
      <c r="CT542" s="148"/>
      <c r="CU542" s="143">
        <f t="shared" si="1296"/>
        <v>0.15713484026367722</v>
      </c>
      <c r="CV542" s="27">
        <f t="shared" si="1365"/>
        <v>6912000</v>
      </c>
      <c r="CW542" s="28">
        <f t="shared" si="1366"/>
        <v>1313280</v>
      </c>
      <c r="CX542" s="29">
        <f t="shared" si="1367"/>
        <v>8225280</v>
      </c>
      <c r="CY542" s="26">
        <v>1</v>
      </c>
      <c r="CZ542" s="27">
        <v>7680000</v>
      </c>
      <c r="DA542" s="27">
        <v>6912000</v>
      </c>
      <c r="DB542" s="133"/>
      <c r="DC542" s="133"/>
      <c r="DD542" s="143">
        <f t="shared" si="1297"/>
        <v>7.4432292756478682E-2</v>
      </c>
      <c r="DE542" s="27">
        <f t="shared" si="1368"/>
        <v>7296000</v>
      </c>
      <c r="DF542" s="27">
        <f t="shared" si="1337"/>
        <v>1386240</v>
      </c>
      <c r="DG542" s="28">
        <f t="shared" si="1369"/>
        <v>8682240</v>
      </c>
      <c r="DH542" s="26">
        <v>1</v>
      </c>
      <c r="DI542" s="28">
        <v>7680000</v>
      </c>
      <c r="DJ542" s="28">
        <v>8448000</v>
      </c>
      <c r="DK542" s="182"/>
      <c r="DL542" s="177">
        <f t="shared" si="1298"/>
        <v>6.7343502970147379E-2</v>
      </c>
      <c r="DM542" s="28">
        <f t="shared" si="1370"/>
        <v>8064000</v>
      </c>
      <c r="DN542" s="28">
        <f t="shared" si="1340"/>
        <v>1532160</v>
      </c>
      <c r="DO542" s="30">
        <f t="shared" si="1371"/>
        <v>9596160</v>
      </c>
    </row>
    <row r="543" spans="1:119" ht="21" customHeight="1" x14ac:dyDescent="0.25">
      <c r="A543" s="69" t="s">
        <v>1008</v>
      </c>
      <c r="B543" s="67" t="s">
        <v>1006</v>
      </c>
      <c r="C543" s="68" t="s">
        <v>1009</v>
      </c>
      <c r="D543" s="26">
        <v>1</v>
      </c>
      <c r="E543" s="27">
        <v>3000000</v>
      </c>
      <c r="F543" s="27">
        <v>2550000</v>
      </c>
      <c r="G543" s="145"/>
      <c r="H543" s="145"/>
      <c r="I543" s="143">
        <f t="shared" si="1256"/>
        <v>0.11466596451673743</v>
      </c>
      <c r="J543" s="27">
        <f t="shared" si="1301"/>
        <v>2775000</v>
      </c>
      <c r="K543" s="28">
        <f t="shared" si="1342"/>
        <v>527250</v>
      </c>
      <c r="L543" s="29">
        <f t="shared" si="1299"/>
        <v>3302250</v>
      </c>
      <c r="M543" s="31" t="s">
        <v>30</v>
      </c>
      <c r="N543" s="43" t="s">
        <v>30</v>
      </c>
      <c r="O543" s="43" t="s">
        <v>30</v>
      </c>
      <c r="P543" s="43" t="s">
        <v>30</v>
      </c>
      <c r="Q543" s="43" t="s">
        <v>30</v>
      </c>
      <c r="R543" s="43" t="s">
        <v>30</v>
      </c>
      <c r="S543" s="43" t="s">
        <v>30</v>
      </c>
      <c r="T543" s="32" t="s">
        <v>30</v>
      </c>
      <c r="U543" s="33" t="s">
        <v>30</v>
      </c>
      <c r="V543" s="31" t="s">
        <v>30</v>
      </c>
      <c r="W543" s="32" t="s">
        <v>30</v>
      </c>
      <c r="X543" s="32" t="s">
        <v>30</v>
      </c>
      <c r="Y543" s="32" t="s">
        <v>30</v>
      </c>
      <c r="Z543" s="32" t="s">
        <v>30</v>
      </c>
      <c r="AA543" s="32" t="s">
        <v>30</v>
      </c>
      <c r="AB543" s="32" t="s">
        <v>30</v>
      </c>
      <c r="AC543" s="32" t="s">
        <v>30</v>
      </c>
      <c r="AD543" s="34" t="s">
        <v>30</v>
      </c>
      <c r="AE543" s="26">
        <v>1</v>
      </c>
      <c r="AF543" s="27">
        <v>3000000</v>
      </c>
      <c r="AG543" s="27">
        <v>3480000</v>
      </c>
      <c r="AH543" s="145"/>
      <c r="AI543" s="145"/>
      <c r="AJ543" s="143">
        <f t="shared" si="1290"/>
        <v>0.10475656017578482</v>
      </c>
      <c r="AK543" s="27">
        <f t="shared" si="1348"/>
        <v>3240000</v>
      </c>
      <c r="AL543" s="28">
        <f t="shared" si="1349"/>
        <v>615600</v>
      </c>
      <c r="AM543" s="30">
        <f t="shared" si="1350"/>
        <v>3855600</v>
      </c>
      <c r="AN543" s="26">
        <v>1</v>
      </c>
      <c r="AO543" s="27">
        <v>3000000</v>
      </c>
      <c r="AP543" s="27">
        <v>4177200</v>
      </c>
      <c r="AQ543" s="145"/>
      <c r="AR543" s="145"/>
      <c r="AS543" s="143">
        <f t="shared" si="1291"/>
        <v>0.23195845254773553</v>
      </c>
      <c r="AT543" s="27">
        <f t="shared" si="1351"/>
        <v>3588600</v>
      </c>
      <c r="AU543" s="28">
        <f t="shared" si="1317"/>
        <v>681834</v>
      </c>
      <c r="AV543" s="30">
        <f t="shared" si="1352"/>
        <v>4270434</v>
      </c>
      <c r="AW543" s="26">
        <v>1</v>
      </c>
      <c r="AX543" s="27">
        <v>3000000</v>
      </c>
      <c r="AY543" s="27">
        <v>3540000</v>
      </c>
      <c r="AZ543" s="145"/>
      <c r="BA543" s="145"/>
      <c r="BB543" s="143">
        <f t="shared" si="1292"/>
        <v>0.11676992716842069</v>
      </c>
      <c r="BC543" s="27">
        <f t="shared" si="1353"/>
        <v>3270000</v>
      </c>
      <c r="BD543" s="27">
        <f t="shared" si="1320"/>
        <v>621300</v>
      </c>
      <c r="BE543" s="27">
        <f t="shared" si="1354"/>
        <v>3891300</v>
      </c>
      <c r="BF543" s="31" t="s">
        <v>30</v>
      </c>
      <c r="BG543" s="32" t="s">
        <v>30</v>
      </c>
      <c r="BH543" s="32" t="s">
        <v>30</v>
      </c>
      <c r="BI543" s="32" t="s">
        <v>30</v>
      </c>
      <c r="BJ543" s="32" t="s">
        <v>30</v>
      </c>
      <c r="BK543" s="32" t="s">
        <v>30</v>
      </c>
      <c r="BL543" s="32" t="s">
        <v>30</v>
      </c>
      <c r="BM543" s="32" t="s">
        <v>30</v>
      </c>
      <c r="BN543" s="32" t="s">
        <v>30</v>
      </c>
      <c r="BO543" s="31" t="s">
        <v>30</v>
      </c>
      <c r="BP543" s="32" t="s">
        <v>30</v>
      </c>
      <c r="BQ543" s="32" t="s">
        <v>30</v>
      </c>
      <c r="BR543" s="32" t="s">
        <v>30</v>
      </c>
      <c r="BS543" s="32" t="s">
        <v>30</v>
      </c>
      <c r="BT543" s="32" t="s">
        <v>30</v>
      </c>
      <c r="BU543" s="32" t="s">
        <v>30</v>
      </c>
      <c r="BV543" s="32" t="s">
        <v>30</v>
      </c>
      <c r="BW543" s="33" t="s">
        <v>30</v>
      </c>
      <c r="BX543" s="31" t="s">
        <v>30</v>
      </c>
      <c r="BY543" s="32" t="s">
        <v>30</v>
      </c>
      <c r="BZ543" s="32" t="s">
        <v>30</v>
      </c>
      <c r="CA543" s="32" t="s">
        <v>30</v>
      </c>
      <c r="CB543" s="32" t="s">
        <v>30</v>
      </c>
      <c r="CC543" s="32" t="s">
        <v>30</v>
      </c>
      <c r="CD543" s="32" t="s">
        <v>30</v>
      </c>
      <c r="CE543" s="32" t="s">
        <v>30</v>
      </c>
      <c r="CF543" s="34" t="s">
        <v>30</v>
      </c>
      <c r="CG543" s="26">
        <v>1</v>
      </c>
      <c r="CH543" s="27">
        <v>1920000</v>
      </c>
      <c r="CI543" s="27">
        <v>1536000</v>
      </c>
      <c r="CJ543" s="148"/>
      <c r="CK543" s="148"/>
      <c r="CL543" s="143">
        <f t="shared" si="1362"/>
        <v>0.15713484026367722</v>
      </c>
      <c r="CM543" s="27">
        <f t="shared" si="1363"/>
        <v>1728000</v>
      </c>
      <c r="CN543" s="27">
        <f t="shared" si="1331"/>
        <v>328320</v>
      </c>
      <c r="CO543" s="28">
        <f t="shared" si="1364"/>
        <v>2056320</v>
      </c>
      <c r="CP543" s="26">
        <v>1</v>
      </c>
      <c r="CQ543" s="27">
        <v>1920000</v>
      </c>
      <c r="CR543" s="27">
        <v>1536000</v>
      </c>
      <c r="CS543" s="148"/>
      <c r="CT543" s="148"/>
      <c r="CU543" s="143">
        <f t="shared" si="1296"/>
        <v>0.15713484026367722</v>
      </c>
      <c r="CV543" s="27">
        <f t="shared" si="1365"/>
        <v>1728000</v>
      </c>
      <c r="CW543" s="28">
        <f t="shared" si="1366"/>
        <v>328320</v>
      </c>
      <c r="CX543" s="29">
        <f t="shared" si="1367"/>
        <v>2056320</v>
      </c>
      <c r="CY543" s="26">
        <v>1</v>
      </c>
      <c r="CZ543" s="27">
        <v>1920000</v>
      </c>
      <c r="DA543" s="27">
        <v>1728000</v>
      </c>
      <c r="DB543" s="133"/>
      <c r="DC543" s="133"/>
      <c r="DD543" s="143">
        <f t="shared" si="1297"/>
        <v>7.4432292756478682E-2</v>
      </c>
      <c r="DE543" s="27">
        <f t="shared" si="1368"/>
        <v>1824000</v>
      </c>
      <c r="DF543" s="27">
        <f t="shared" si="1337"/>
        <v>346560</v>
      </c>
      <c r="DG543" s="28">
        <f t="shared" si="1369"/>
        <v>2170560</v>
      </c>
      <c r="DH543" s="26">
        <v>1</v>
      </c>
      <c r="DI543" s="28">
        <v>1920000</v>
      </c>
      <c r="DJ543" s="28">
        <v>2112000</v>
      </c>
      <c r="DK543" s="182"/>
      <c r="DL543" s="177">
        <f t="shared" si="1298"/>
        <v>6.7343502970147379E-2</v>
      </c>
      <c r="DM543" s="28">
        <f t="shared" si="1370"/>
        <v>2016000</v>
      </c>
      <c r="DN543" s="28">
        <f t="shared" si="1340"/>
        <v>383040</v>
      </c>
      <c r="DO543" s="30">
        <f t="shared" si="1371"/>
        <v>2399040</v>
      </c>
    </row>
    <row r="544" spans="1:119" ht="21" customHeight="1" x14ac:dyDescent="0.25">
      <c r="A544" s="66" t="s">
        <v>1010</v>
      </c>
      <c r="B544" s="67" t="s">
        <v>1006</v>
      </c>
      <c r="C544" s="68" t="s">
        <v>1011</v>
      </c>
      <c r="D544" s="26">
        <v>1</v>
      </c>
      <c r="E544" s="27">
        <v>12000000</v>
      </c>
      <c r="F544" s="27">
        <v>10200000</v>
      </c>
      <c r="G544" s="145"/>
      <c r="H544" s="145"/>
      <c r="I544" s="143">
        <f t="shared" si="1256"/>
        <v>0.11466596451673743</v>
      </c>
      <c r="J544" s="27">
        <f t="shared" si="1301"/>
        <v>11100000</v>
      </c>
      <c r="K544" s="28">
        <f t="shared" si="1342"/>
        <v>2109000</v>
      </c>
      <c r="L544" s="29">
        <f t="shared" si="1299"/>
        <v>13209000</v>
      </c>
      <c r="M544" s="31" t="s">
        <v>30</v>
      </c>
      <c r="N544" s="43" t="s">
        <v>30</v>
      </c>
      <c r="O544" s="43" t="s">
        <v>30</v>
      </c>
      <c r="P544" s="43" t="s">
        <v>30</v>
      </c>
      <c r="Q544" s="43" t="s">
        <v>30</v>
      </c>
      <c r="R544" s="43" t="s">
        <v>30</v>
      </c>
      <c r="S544" s="43" t="s">
        <v>30</v>
      </c>
      <c r="T544" s="32" t="s">
        <v>30</v>
      </c>
      <c r="U544" s="33" t="s">
        <v>30</v>
      </c>
      <c r="V544" s="31" t="s">
        <v>30</v>
      </c>
      <c r="W544" s="32" t="s">
        <v>30</v>
      </c>
      <c r="X544" s="32" t="s">
        <v>30</v>
      </c>
      <c r="Y544" s="32" t="s">
        <v>30</v>
      </c>
      <c r="Z544" s="32" t="s">
        <v>30</v>
      </c>
      <c r="AA544" s="32" t="s">
        <v>30</v>
      </c>
      <c r="AB544" s="32" t="s">
        <v>30</v>
      </c>
      <c r="AC544" s="32" t="s">
        <v>30</v>
      </c>
      <c r="AD544" s="34" t="s">
        <v>30</v>
      </c>
      <c r="AE544" s="26">
        <v>1</v>
      </c>
      <c r="AF544" s="27">
        <v>12000000</v>
      </c>
      <c r="AG544" s="27">
        <v>13920000</v>
      </c>
      <c r="AH544" s="145"/>
      <c r="AI544" s="145"/>
      <c r="AJ544" s="143">
        <f t="shared" si="1290"/>
        <v>0.10475656017578482</v>
      </c>
      <c r="AK544" s="27">
        <f t="shared" si="1348"/>
        <v>12960000</v>
      </c>
      <c r="AL544" s="28">
        <f t="shared" si="1349"/>
        <v>2462400</v>
      </c>
      <c r="AM544" s="30">
        <f t="shared" si="1350"/>
        <v>15422400</v>
      </c>
      <c r="AN544" s="26">
        <v>1</v>
      </c>
      <c r="AO544" s="27">
        <v>12000000</v>
      </c>
      <c r="AP544" s="27">
        <v>16708800</v>
      </c>
      <c r="AQ544" s="145"/>
      <c r="AR544" s="145"/>
      <c r="AS544" s="143">
        <f t="shared" si="1291"/>
        <v>0.23195845254773553</v>
      </c>
      <c r="AT544" s="27">
        <f t="shared" si="1351"/>
        <v>14354400</v>
      </c>
      <c r="AU544" s="28">
        <f t="shared" si="1317"/>
        <v>2727336</v>
      </c>
      <c r="AV544" s="30">
        <f t="shared" si="1352"/>
        <v>17081736</v>
      </c>
      <c r="AW544" s="26">
        <v>1</v>
      </c>
      <c r="AX544" s="27">
        <v>12000000</v>
      </c>
      <c r="AY544" s="27">
        <v>14160000</v>
      </c>
      <c r="AZ544" s="145"/>
      <c r="BA544" s="145"/>
      <c r="BB544" s="143">
        <f t="shared" si="1292"/>
        <v>0.11676992716842069</v>
      </c>
      <c r="BC544" s="27">
        <f t="shared" si="1353"/>
        <v>13080000</v>
      </c>
      <c r="BD544" s="27">
        <f t="shared" si="1320"/>
        <v>2485200</v>
      </c>
      <c r="BE544" s="27">
        <f t="shared" si="1354"/>
        <v>15565200</v>
      </c>
      <c r="BF544" s="31" t="s">
        <v>30</v>
      </c>
      <c r="BG544" s="32" t="s">
        <v>30</v>
      </c>
      <c r="BH544" s="32" t="s">
        <v>30</v>
      </c>
      <c r="BI544" s="32" t="s">
        <v>30</v>
      </c>
      <c r="BJ544" s="32" t="s">
        <v>30</v>
      </c>
      <c r="BK544" s="32" t="s">
        <v>30</v>
      </c>
      <c r="BL544" s="32" t="s">
        <v>30</v>
      </c>
      <c r="BM544" s="32" t="s">
        <v>30</v>
      </c>
      <c r="BN544" s="32" t="s">
        <v>30</v>
      </c>
      <c r="BO544" s="31" t="s">
        <v>30</v>
      </c>
      <c r="BP544" s="32" t="s">
        <v>30</v>
      </c>
      <c r="BQ544" s="32" t="s">
        <v>30</v>
      </c>
      <c r="BR544" s="32" t="s">
        <v>30</v>
      </c>
      <c r="BS544" s="32" t="s">
        <v>30</v>
      </c>
      <c r="BT544" s="32" t="s">
        <v>30</v>
      </c>
      <c r="BU544" s="32" t="s">
        <v>30</v>
      </c>
      <c r="BV544" s="32" t="s">
        <v>30</v>
      </c>
      <c r="BW544" s="33" t="s">
        <v>30</v>
      </c>
      <c r="BX544" s="31" t="s">
        <v>30</v>
      </c>
      <c r="BY544" s="32" t="s">
        <v>30</v>
      </c>
      <c r="BZ544" s="32" t="s">
        <v>30</v>
      </c>
      <c r="CA544" s="32" t="s">
        <v>30</v>
      </c>
      <c r="CB544" s="32" t="s">
        <v>30</v>
      </c>
      <c r="CC544" s="32" t="s">
        <v>30</v>
      </c>
      <c r="CD544" s="32" t="s">
        <v>30</v>
      </c>
      <c r="CE544" s="32" t="s">
        <v>30</v>
      </c>
      <c r="CF544" s="34" t="s">
        <v>30</v>
      </c>
      <c r="CG544" s="26">
        <v>1</v>
      </c>
      <c r="CH544" s="27">
        <v>7680000</v>
      </c>
      <c r="CI544" s="27">
        <v>6144000</v>
      </c>
      <c r="CJ544" s="148"/>
      <c r="CK544" s="148"/>
      <c r="CL544" s="143">
        <f t="shared" si="1362"/>
        <v>0.15713484026367722</v>
      </c>
      <c r="CM544" s="27">
        <f t="shared" si="1363"/>
        <v>6912000</v>
      </c>
      <c r="CN544" s="27">
        <f t="shared" si="1331"/>
        <v>1313280</v>
      </c>
      <c r="CO544" s="28">
        <f t="shared" si="1364"/>
        <v>8225280</v>
      </c>
      <c r="CP544" s="26">
        <v>1</v>
      </c>
      <c r="CQ544" s="27">
        <v>7680000</v>
      </c>
      <c r="CR544" s="27">
        <v>6144000</v>
      </c>
      <c r="CS544" s="148"/>
      <c r="CT544" s="148"/>
      <c r="CU544" s="143">
        <f t="shared" si="1296"/>
        <v>0.15713484026367722</v>
      </c>
      <c r="CV544" s="27">
        <f t="shared" si="1365"/>
        <v>6912000</v>
      </c>
      <c r="CW544" s="28">
        <f t="shared" si="1366"/>
        <v>1313280</v>
      </c>
      <c r="CX544" s="29">
        <f t="shared" si="1367"/>
        <v>8225280</v>
      </c>
      <c r="CY544" s="26">
        <v>1</v>
      </c>
      <c r="CZ544" s="27">
        <v>7680000</v>
      </c>
      <c r="DA544" s="27">
        <v>6912000</v>
      </c>
      <c r="DB544" s="133"/>
      <c r="DC544" s="133"/>
      <c r="DD544" s="143">
        <f t="shared" si="1297"/>
        <v>7.4432292756478682E-2</v>
      </c>
      <c r="DE544" s="27">
        <f t="shared" si="1368"/>
        <v>7296000</v>
      </c>
      <c r="DF544" s="27">
        <f t="shared" si="1337"/>
        <v>1386240</v>
      </c>
      <c r="DG544" s="28">
        <f t="shared" si="1369"/>
        <v>8682240</v>
      </c>
      <c r="DH544" s="26">
        <v>1</v>
      </c>
      <c r="DI544" s="28">
        <v>7680000</v>
      </c>
      <c r="DJ544" s="28">
        <v>8448000</v>
      </c>
      <c r="DK544" s="182"/>
      <c r="DL544" s="177">
        <f t="shared" si="1298"/>
        <v>6.7343502970147379E-2</v>
      </c>
      <c r="DM544" s="28">
        <f t="shared" si="1370"/>
        <v>8064000</v>
      </c>
      <c r="DN544" s="28">
        <f t="shared" si="1340"/>
        <v>1532160</v>
      </c>
      <c r="DO544" s="30">
        <f t="shared" si="1371"/>
        <v>9596160</v>
      </c>
    </row>
    <row r="545" spans="1:119" ht="21" customHeight="1" x14ac:dyDescent="0.25">
      <c r="A545" s="66" t="s">
        <v>1012</v>
      </c>
      <c r="B545" s="67" t="s">
        <v>1013</v>
      </c>
      <c r="C545" s="68" t="s">
        <v>1014</v>
      </c>
      <c r="D545" s="26">
        <v>1</v>
      </c>
      <c r="E545" s="27">
        <v>18000000</v>
      </c>
      <c r="F545" s="27">
        <v>15300000</v>
      </c>
      <c r="G545" s="145"/>
      <c r="H545" s="145"/>
      <c r="I545" s="143">
        <f t="shared" si="1256"/>
        <v>0.11466596451673744</v>
      </c>
      <c r="J545" s="27">
        <f t="shared" si="1301"/>
        <v>16650000</v>
      </c>
      <c r="K545" s="28">
        <f t="shared" si="1342"/>
        <v>3163500</v>
      </c>
      <c r="L545" s="29">
        <f t="shared" si="1299"/>
        <v>19813500</v>
      </c>
      <c r="M545" s="31" t="s">
        <v>30</v>
      </c>
      <c r="N545" s="43" t="s">
        <v>30</v>
      </c>
      <c r="O545" s="43" t="s">
        <v>30</v>
      </c>
      <c r="P545" s="43" t="s">
        <v>30</v>
      </c>
      <c r="Q545" s="43" t="s">
        <v>30</v>
      </c>
      <c r="R545" s="43" t="s">
        <v>30</v>
      </c>
      <c r="S545" s="43" t="s">
        <v>30</v>
      </c>
      <c r="T545" s="32" t="s">
        <v>30</v>
      </c>
      <c r="U545" s="33" t="s">
        <v>30</v>
      </c>
      <c r="V545" s="31" t="s">
        <v>30</v>
      </c>
      <c r="W545" s="32" t="s">
        <v>30</v>
      </c>
      <c r="X545" s="32" t="s">
        <v>30</v>
      </c>
      <c r="Y545" s="32" t="s">
        <v>30</v>
      </c>
      <c r="Z545" s="32" t="s">
        <v>30</v>
      </c>
      <c r="AA545" s="32" t="s">
        <v>30</v>
      </c>
      <c r="AB545" s="32" t="s">
        <v>30</v>
      </c>
      <c r="AC545" s="32" t="s">
        <v>30</v>
      </c>
      <c r="AD545" s="34" t="s">
        <v>30</v>
      </c>
      <c r="AE545" s="26">
        <v>1</v>
      </c>
      <c r="AF545" s="27">
        <v>18000000</v>
      </c>
      <c r="AG545" s="27">
        <v>20880000</v>
      </c>
      <c r="AH545" s="145"/>
      <c r="AI545" s="145"/>
      <c r="AJ545" s="143">
        <f t="shared" si="1290"/>
        <v>0.10475656017578482</v>
      </c>
      <c r="AK545" s="27">
        <f t="shared" si="1348"/>
        <v>19440000</v>
      </c>
      <c r="AL545" s="28">
        <f t="shared" si="1349"/>
        <v>3693600</v>
      </c>
      <c r="AM545" s="30">
        <f t="shared" si="1350"/>
        <v>23133600</v>
      </c>
      <c r="AN545" s="26">
        <v>1</v>
      </c>
      <c r="AO545" s="27">
        <v>18000000</v>
      </c>
      <c r="AP545" s="27">
        <v>25063200</v>
      </c>
      <c r="AQ545" s="145"/>
      <c r="AR545" s="145"/>
      <c r="AS545" s="143">
        <f t="shared" si="1291"/>
        <v>0.23195845254773556</v>
      </c>
      <c r="AT545" s="27">
        <f t="shared" si="1351"/>
        <v>21531600</v>
      </c>
      <c r="AU545" s="28">
        <f t="shared" si="1317"/>
        <v>4091004</v>
      </c>
      <c r="AV545" s="30">
        <f t="shared" si="1352"/>
        <v>25622604</v>
      </c>
      <c r="AW545" s="26">
        <v>1</v>
      </c>
      <c r="AX545" s="27">
        <v>18000000</v>
      </c>
      <c r="AY545" s="27">
        <v>21240000</v>
      </c>
      <c r="AZ545" s="145"/>
      <c r="BA545" s="145"/>
      <c r="BB545" s="143">
        <f t="shared" si="1292"/>
        <v>0.1167699271684207</v>
      </c>
      <c r="BC545" s="27">
        <f t="shared" si="1353"/>
        <v>19620000</v>
      </c>
      <c r="BD545" s="27">
        <f t="shared" si="1320"/>
        <v>3727800</v>
      </c>
      <c r="BE545" s="27">
        <f t="shared" si="1354"/>
        <v>23347800</v>
      </c>
      <c r="BF545" s="31" t="s">
        <v>30</v>
      </c>
      <c r="BG545" s="32" t="s">
        <v>30</v>
      </c>
      <c r="BH545" s="32" t="s">
        <v>30</v>
      </c>
      <c r="BI545" s="32" t="s">
        <v>30</v>
      </c>
      <c r="BJ545" s="32" t="s">
        <v>30</v>
      </c>
      <c r="BK545" s="32" t="s">
        <v>30</v>
      </c>
      <c r="BL545" s="32" t="s">
        <v>30</v>
      </c>
      <c r="BM545" s="32" t="s">
        <v>30</v>
      </c>
      <c r="BN545" s="32" t="s">
        <v>30</v>
      </c>
      <c r="BO545" s="31" t="s">
        <v>30</v>
      </c>
      <c r="BP545" s="32" t="s">
        <v>30</v>
      </c>
      <c r="BQ545" s="32" t="s">
        <v>30</v>
      </c>
      <c r="BR545" s="32" t="s">
        <v>30</v>
      </c>
      <c r="BS545" s="32" t="s">
        <v>30</v>
      </c>
      <c r="BT545" s="32" t="s">
        <v>30</v>
      </c>
      <c r="BU545" s="32" t="s">
        <v>30</v>
      </c>
      <c r="BV545" s="32" t="s">
        <v>30</v>
      </c>
      <c r="BW545" s="33" t="s">
        <v>30</v>
      </c>
      <c r="BX545" s="31" t="s">
        <v>30</v>
      </c>
      <c r="BY545" s="32" t="s">
        <v>30</v>
      </c>
      <c r="BZ545" s="32" t="s">
        <v>30</v>
      </c>
      <c r="CA545" s="32" t="s">
        <v>30</v>
      </c>
      <c r="CB545" s="32" t="s">
        <v>30</v>
      </c>
      <c r="CC545" s="32" t="s">
        <v>30</v>
      </c>
      <c r="CD545" s="32" t="s">
        <v>30</v>
      </c>
      <c r="CE545" s="32" t="s">
        <v>30</v>
      </c>
      <c r="CF545" s="34" t="s">
        <v>30</v>
      </c>
      <c r="CG545" s="26">
        <v>1</v>
      </c>
      <c r="CH545" s="27">
        <v>11520000</v>
      </c>
      <c r="CI545" s="27">
        <v>9216000</v>
      </c>
      <c r="CJ545" s="148"/>
      <c r="CK545" s="148"/>
      <c r="CL545" s="143">
        <f t="shared" si="1362"/>
        <v>0.15713484026367722</v>
      </c>
      <c r="CM545" s="27">
        <f t="shared" si="1363"/>
        <v>10368000</v>
      </c>
      <c r="CN545" s="27">
        <f t="shared" si="1331"/>
        <v>1969920</v>
      </c>
      <c r="CO545" s="28">
        <f t="shared" si="1364"/>
        <v>12337920</v>
      </c>
      <c r="CP545" s="26">
        <v>1</v>
      </c>
      <c r="CQ545" s="27">
        <v>11520000</v>
      </c>
      <c r="CR545" s="27">
        <v>9216000</v>
      </c>
      <c r="CS545" s="148"/>
      <c r="CT545" s="148"/>
      <c r="CU545" s="143">
        <f t="shared" si="1296"/>
        <v>0.15713484026367722</v>
      </c>
      <c r="CV545" s="27">
        <f t="shared" si="1365"/>
        <v>10368000</v>
      </c>
      <c r="CW545" s="28">
        <f t="shared" si="1366"/>
        <v>1969920</v>
      </c>
      <c r="CX545" s="29">
        <f t="shared" si="1367"/>
        <v>12337920</v>
      </c>
      <c r="CY545" s="26">
        <v>1</v>
      </c>
      <c r="CZ545" s="27">
        <v>11520000</v>
      </c>
      <c r="DA545" s="27">
        <v>10368000</v>
      </c>
      <c r="DB545" s="133"/>
      <c r="DC545" s="133"/>
      <c r="DD545" s="143">
        <f t="shared" si="1297"/>
        <v>7.4432292756478682E-2</v>
      </c>
      <c r="DE545" s="27">
        <f t="shared" si="1368"/>
        <v>10944000</v>
      </c>
      <c r="DF545" s="27">
        <f t="shared" si="1337"/>
        <v>2079360</v>
      </c>
      <c r="DG545" s="28">
        <f t="shared" si="1369"/>
        <v>13023360</v>
      </c>
      <c r="DH545" s="26">
        <v>1</v>
      </c>
      <c r="DI545" s="28">
        <v>11520000</v>
      </c>
      <c r="DJ545" s="28">
        <v>12672000</v>
      </c>
      <c r="DK545" s="182"/>
      <c r="DL545" s="177">
        <f t="shared" si="1298"/>
        <v>6.7343502970147379E-2</v>
      </c>
      <c r="DM545" s="28">
        <f t="shared" si="1370"/>
        <v>12096000</v>
      </c>
      <c r="DN545" s="28">
        <f t="shared" si="1340"/>
        <v>2298240</v>
      </c>
      <c r="DO545" s="30">
        <f t="shared" si="1371"/>
        <v>14394240</v>
      </c>
    </row>
    <row r="546" spans="1:119" ht="21" customHeight="1" x14ac:dyDescent="0.25">
      <c r="A546" s="66" t="s">
        <v>1015</v>
      </c>
      <c r="B546" s="67" t="s">
        <v>1016</v>
      </c>
      <c r="C546" s="68" t="s">
        <v>1017</v>
      </c>
      <c r="D546" s="31" t="s">
        <v>30</v>
      </c>
      <c r="E546" s="32" t="s">
        <v>30</v>
      </c>
      <c r="F546" s="32" t="s">
        <v>30</v>
      </c>
      <c r="G546" s="32" t="s">
        <v>30</v>
      </c>
      <c r="H546" s="32" t="s">
        <v>30</v>
      </c>
      <c r="I546" s="32" t="s">
        <v>30</v>
      </c>
      <c r="J546" s="32" t="s">
        <v>30</v>
      </c>
      <c r="K546" s="32" t="s">
        <v>30</v>
      </c>
      <c r="L546" s="32" t="s">
        <v>30</v>
      </c>
      <c r="M546" s="26">
        <v>1</v>
      </c>
      <c r="N546" s="27">
        <v>25000000</v>
      </c>
      <c r="O546" s="27">
        <v>22500000</v>
      </c>
      <c r="P546" s="27"/>
      <c r="Q546" s="27"/>
      <c r="R546" s="143">
        <f t="shared" ref="R546:R582" si="1372">+STDEVA(N546:O546)/AVERAGE(N546:O546)</f>
        <v>7.4432292756478682E-2</v>
      </c>
      <c r="S546" s="27">
        <f t="shared" ref="S546:S582" si="1373">+AVERAGE(N546:P546)</f>
        <v>23750000</v>
      </c>
      <c r="T546" s="28">
        <f t="shared" ref="T546:T582" si="1374">+S546*19%</f>
        <v>4512500</v>
      </c>
      <c r="U546" s="30">
        <f t="shared" ref="U546:U582" si="1375">+T546+S546</f>
        <v>28262500</v>
      </c>
      <c r="V546" s="26">
        <v>1</v>
      </c>
      <c r="W546" s="27">
        <v>25000000</v>
      </c>
      <c r="X546" s="27">
        <v>27500000</v>
      </c>
      <c r="Y546" s="27"/>
      <c r="Z546" s="27"/>
      <c r="AA546" s="143">
        <f t="shared" ref="AA546:AA582" si="1376">+STDEVA(W546:X546)/AVERAGE(W546:X546)</f>
        <v>6.7343502970147379E-2</v>
      </c>
      <c r="AB546" s="27">
        <f t="shared" ref="AB546:AB582" si="1377">+AVERAGE(W546:Y546)</f>
        <v>26250000</v>
      </c>
      <c r="AC546" s="28">
        <f t="shared" ref="AC546:AC582" si="1378">+AB546*19%</f>
        <v>4987500</v>
      </c>
      <c r="AD546" s="29">
        <f t="shared" ref="AD546:AD582" si="1379">+AC546+AB546</f>
        <v>31237500</v>
      </c>
      <c r="AE546" s="31" t="s">
        <v>30</v>
      </c>
      <c r="AF546" s="32" t="s">
        <v>30</v>
      </c>
      <c r="AG546" s="32" t="s">
        <v>30</v>
      </c>
      <c r="AH546" s="32" t="s">
        <v>30</v>
      </c>
      <c r="AI546" s="32" t="s">
        <v>30</v>
      </c>
      <c r="AJ546" s="165" t="s">
        <v>30</v>
      </c>
      <c r="AK546" s="32" t="s">
        <v>30</v>
      </c>
      <c r="AL546" s="32" t="s">
        <v>30</v>
      </c>
      <c r="AM546" s="33" t="s">
        <v>30</v>
      </c>
      <c r="AN546" s="26">
        <v>1</v>
      </c>
      <c r="AO546" s="135">
        <v>25000000</v>
      </c>
      <c r="AP546" s="135">
        <v>34810000</v>
      </c>
      <c r="AQ546" s="27"/>
      <c r="AR546" s="27"/>
      <c r="AS546" s="143">
        <f t="shared" si="1291"/>
        <v>0.23195845254773553</v>
      </c>
      <c r="AT546" s="27">
        <f t="shared" si="1351"/>
        <v>29905000</v>
      </c>
      <c r="AU546" s="28">
        <f t="shared" si="1317"/>
        <v>5681950</v>
      </c>
      <c r="AV546" s="30">
        <f t="shared" si="1352"/>
        <v>35586950</v>
      </c>
      <c r="AW546" s="26">
        <v>1</v>
      </c>
      <c r="AX546" s="27">
        <v>25000000</v>
      </c>
      <c r="AY546" s="27">
        <v>29500000</v>
      </c>
      <c r="AZ546" s="27"/>
      <c r="BA546" s="27"/>
      <c r="BB546" s="143">
        <f t="shared" si="1292"/>
        <v>0.11676992716842069</v>
      </c>
      <c r="BC546" s="27">
        <f t="shared" si="1353"/>
        <v>27250000</v>
      </c>
      <c r="BD546" s="27">
        <f t="shared" si="1320"/>
        <v>5177500</v>
      </c>
      <c r="BE546" s="27">
        <f t="shared" si="1354"/>
        <v>32427500</v>
      </c>
      <c r="BF546" s="26">
        <v>1</v>
      </c>
      <c r="BG546" s="27">
        <v>20000000</v>
      </c>
      <c r="BH546" s="27">
        <v>17000000</v>
      </c>
      <c r="BI546" s="27"/>
      <c r="BJ546" s="27"/>
      <c r="BK546" s="143">
        <f t="shared" si="1293"/>
        <v>0.11466596451673745</v>
      </c>
      <c r="BL546" s="27">
        <f t="shared" ref="BL546:BL582" si="1380">+AVERAGE(BG546:BI546)</f>
        <v>18500000</v>
      </c>
      <c r="BM546" s="27">
        <f t="shared" ref="BM546:BM603" si="1381">+BL546*19%</f>
        <v>3515000</v>
      </c>
      <c r="BN546" s="28">
        <f t="shared" ref="BN546:BN582" si="1382">+BM546+BL546</f>
        <v>22015000</v>
      </c>
      <c r="BO546" s="26">
        <v>1</v>
      </c>
      <c r="BP546" s="27">
        <v>20000000</v>
      </c>
      <c r="BQ546" s="27">
        <v>17600000</v>
      </c>
      <c r="BR546" s="27"/>
      <c r="BS546" s="27"/>
      <c r="BT546" s="143">
        <f t="shared" si="1294"/>
        <v>9.0268950789772026E-2</v>
      </c>
      <c r="BU546" s="27">
        <f t="shared" ref="BU546:BU582" si="1383">+AVERAGE(BP546:BR546)</f>
        <v>18800000</v>
      </c>
      <c r="BV546" s="28">
        <f t="shared" ref="BV546:BV582" si="1384">+BU546*19%</f>
        <v>3572000</v>
      </c>
      <c r="BW546" s="30">
        <f t="shared" ref="BW546:BW582" si="1385">+BV546+BU546</f>
        <v>22372000</v>
      </c>
      <c r="BX546" s="26">
        <v>1</v>
      </c>
      <c r="BY546" s="28">
        <v>20000000</v>
      </c>
      <c r="BZ546" s="28">
        <v>17600000</v>
      </c>
      <c r="CA546" s="28"/>
      <c r="CB546" s="28"/>
      <c r="CC546" s="177">
        <f t="shared" si="1295"/>
        <v>9.0268950789772026E-2</v>
      </c>
      <c r="CD546" s="27">
        <f t="shared" ref="CD546:CD582" si="1386">+AVERAGE(BY546:CA546)</f>
        <v>18800000</v>
      </c>
      <c r="CE546" s="28">
        <f t="shared" ref="CE546:CE582" si="1387">+CD546*19%</f>
        <v>3572000</v>
      </c>
      <c r="CF546" s="29">
        <f t="shared" ref="CF546:CF582" si="1388">+CE546+CD546</f>
        <v>22372000</v>
      </c>
      <c r="CG546" s="26">
        <v>1</v>
      </c>
      <c r="CH546" s="27">
        <v>16000000</v>
      </c>
      <c r="CI546" s="27">
        <v>12800000</v>
      </c>
      <c r="CJ546" s="27"/>
      <c r="CK546" s="27"/>
      <c r="CL546" s="143">
        <f t="shared" si="1362"/>
        <v>0.15713484026367724</v>
      </c>
      <c r="CM546" s="27">
        <f t="shared" si="1363"/>
        <v>14400000</v>
      </c>
      <c r="CN546" s="27">
        <f t="shared" si="1331"/>
        <v>2736000</v>
      </c>
      <c r="CO546" s="28">
        <f t="shared" si="1364"/>
        <v>17136000</v>
      </c>
      <c r="CP546" s="26">
        <v>1</v>
      </c>
      <c r="CQ546" s="27">
        <v>16000000</v>
      </c>
      <c r="CR546" s="27">
        <v>12800000</v>
      </c>
      <c r="CS546" s="27"/>
      <c r="CT546" s="27"/>
      <c r="CU546" s="143">
        <f t="shared" si="1296"/>
        <v>0.15713484026367724</v>
      </c>
      <c r="CV546" s="27">
        <f t="shared" si="1365"/>
        <v>14400000</v>
      </c>
      <c r="CW546" s="28">
        <f t="shared" si="1366"/>
        <v>2736000</v>
      </c>
      <c r="CX546" s="29">
        <f t="shared" si="1367"/>
        <v>17136000</v>
      </c>
      <c r="CY546" s="26">
        <v>1</v>
      </c>
      <c r="CZ546" s="27">
        <v>16000000</v>
      </c>
      <c r="DA546" s="27">
        <v>14400000</v>
      </c>
      <c r="DB546" s="27"/>
      <c r="DC546" s="27"/>
      <c r="DD546" s="143">
        <f t="shared" si="1297"/>
        <v>7.4432292756478696E-2</v>
      </c>
      <c r="DE546" s="27">
        <f t="shared" si="1368"/>
        <v>15200000</v>
      </c>
      <c r="DF546" s="27">
        <f t="shared" si="1337"/>
        <v>2888000</v>
      </c>
      <c r="DG546" s="28">
        <f t="shared" si="1369"/>
        <v>18088000</v>
      </c>
      <c r="DH546" s="26">
        <v>1</v>
      </c>
      <c r="DI546" s="28">
        <v>16000000</v>
      </c>
      <c r="DJ546" s="28">
        <v>17600000</v>
      </c>
      <c r="DK546" s="28"/>
      <c r="DL546" s="177">
        <f t="shared" si="1298"/>
        <v>6.7343502970147393E-2</v>
      </c>
      <c r="DM546" s="28">
        <f t="shared" si="1370"/>
        <v>16800000</v>
      </c>
      <c r="DN546" s="28">
        <f t="shared" si="1340"/>
        <v>3192000</v>
      </c>
      <c r="DO546" s="30">
        <f t="shared" si="1371"/>
        <v>19992000</v>
      </c>
    </row>
    <row r="547" spans="1:119" ht="21" customHeight="1" x14ac:dyDescent="0.25">
      <c r="A547" s="66" t="s">
        <v>1018</v>
      </c>
      <c r="B547" s="67" t="s">
        <v>1016</v>
      </c>
      <c r="C547" s="68" t="s">
        <v>1019</v>
      </c>
      <c r="D547" s="31" t="s">
        <v>30</v>
      </c>
      <c r="E547" s="32" t="s">
        <v>30</v>
      </c>
      <c r="F547" s="32" t="s">
        <v>30</v>
      </c>
      <c r="G547" s="32" t="s">
        <v>30</v>
      </c>
      <c r="H547" s="32" t="s">
        <v>30</v>
      </c>
      <c r="I547" s="32" t="s">
        <v>30</v>
      </c>
      <c r="J547" s="32" t="s">
        <v>30</v>
      </c>
      <c r="K547" s="32" t="s">
        <v>30</v>
      </c>
      <c r="L547" s="32" t="s">
        <v>30</v>
      </c>
      <c r="M547" s="26">
        <v>1</v>
      </c>
      <c r="N547" s="27">
        <v>50000000</v>
      </c>
      <c r="O547" s="27">
        <v>45000000</v>
      </c>
      <c r="P547" s="27"/>
      <c r="Q547" s="27"/>
      <c r="R547" s="143">
        <f t="shared" si="1372"/>
        <v>7.4432292756478682E-2</v>
      </c>
      <c r="S547" s="27">
        <f t="shared" si="1373"/>
        <v>47500000</v>
      </c>
      <c r="T547" s="28">
        <f t="shared" si="1374"/>
        <v>9025000</v>
      </c>
      <c r="U547" s="30">
        <f t="shared" si="1375"/>
        <v>56525000</v>
      </c>
      <c r="V547" s="26">
        <v>1</v>
      </c>
      <c r="W547" s="27">
        <v>50000000</v>
      </c>
      <c r="X547" s="27">
        <v>55000000</v>
      </c>
      <c r="Y547" s="27"/>
      <c r="Z547" s="27"/>
      <c r="AA547" s="143">
        <f t="shared" si="1376"/>
        <v>6.7343502970147379E-2</v>
      </c>
      <c r="AB547" s="27">
        <f t="shared" si="1377"/>
        <v>52500000</v>
      </c>
      <c r="AC547" s="28">
        <f t="shared" si="1378"/>
        <v>9975000</v>
      </c>
      <c r="AD547" s="29">
        <f t="shared" si="1379"/>
        <v>62475000</v>
      </c>
      <c r="AE547" s="31" t="s">
        <v>30</v>
      </c>
      <c r="AF547" s="32" t="s">
        <v>30</v>
      </c>
      <c r="AG547" s="32" t="s">
        <v>30</v>
      </c>
      <c r="AH547" s="32" t="s">
        <v>30</v>
      </c>
      <c r="AI547" s="32" t="s">
        <v>30</v>
      </c>
      <c r="AJ547" s="165" t="s">
        <v>30</v>
      </c>
      <c r="AK547" s="32" t="s">
        <v>30</v>
      </c>
      <c r="AL547" s="32" t="s">
        <v>30</v>
      </c>
      <c r="AM547" s="33" t="s">
        <v>30</v>
      </c>
      <c r="AN547" s="26">
        <v>1</v>
      </c>
      <c r="AO547" s="135">
        <v>50000000</v>
      </c>
      <c r="AP547" s="135">
        <v>69620000</v>
      </c>
      <c r="AQ547" s="27"/>
      <c r="AR547" s="27"/>
      <c r="AS547" s="143">
        <f t="shared" si="1291"/>
        <v>0.23195845254773553</v>
      </c>
      <c r="AT547" s="27">
        <f t="shared" si="1351"/>
        <v>59810000</v>
      </c>
      <c r="AU547" s="28">
        <f t="shared" si="1317"/>
        <v>11363900</v>
      </c>
      <c r="AV547" s="30">
        <f t="shared" si="1352"/>
        <v>71173900</v>
      </c>
      <c r="AW547" s="26">
        <v>1</v>
      </c>
      <c r="AX547" s="27">
        <v>50000000</v>
      </c>
      <c r="AY547" s="27">
        <v>59000000</v>
      </c>
      <c r="AZ547" s="27"/>
      <c r="BA547" s="27"/>
      <c r="BB547" s="143">
        <f t="shared" si="1292"/>
        <v>0.11676992716842069</v>
      </c>
      <c r="BC547" s="27">
        <f t="shared" si="1353"/>
        <v>54500000</v>
      </c>
      <c r="BD547" s="27">
        <f t="shared" si="1320"/>
        <v>10355000</v>
      </c>
      <c r="BE547" s="27">
        <f t="shared" si="1354"/>
        <v>64855000</v>
      </c>
      <c r="BF547" s="26">
        <v>1</v>
      </c>
      <c r="BG547" s="27">
        <v>40000000</v>
      </c>
      <c r="BH547" s="27">
        <v>34000000</v>
      </c>
      <c r="BI547" s="27"/>
      <c r="BJ547" s="27"/>
      <c r="BK547" s="143">
        <f t="shared" si="1293"/>
        <v>0.11466596451673745</v>
      </c>
      <c r="BL547" s="27">
        <f t="shared" si="1380"/>
        <v>37000000</v>
      </c>
      <c r="BM547" s="27">
        <f t="shared" si="1381"/>
        <v>7030000</v>
      </c>
      <c r="BN547" s="28">
        <f t="shared" si="1382"/>
        <v>44030000</v>
      </c>
      <c r="BO547" s="26">
        <v>1</v>
      </c>
      <c r="BP547" s="27">
        <v>40000000</v>
      </c>
      <c r="BQ547" s="27">
        <v>35200000</v>
      </c>
      <c r="BR547" s="27"/>
      <c r="BS547" s="27"/>
      <c r="BT547" s="143">
        <f t="shared" si="1294"/>
        <v>9.0268950789772026E-2</v>
      </c>
      <c r="BU547" s="27">
        <f t="shared" si="1383"/>
        <v>37600000</v>
      </c>
      <c r="BV547" s="28">
        <f t="shared" si="1384"/>
        <v>7144000</v>
      </c>
      <c r="BW547" s="30">
        <f t="shared" si="1385"/>
        <v>44744000</v>
      </c>
      <c r="BX547" s="26">
        <v>1</v>
      </c>
      <c r="BY547" s="28">
        <v>40000000</v>
      </c>
      <c r="BZ547" s="28">
        <v>35200000</v>
      </c>
      <c r="CA547" s="28"/>
      <c r="CB547" s="28"/>
      <c r="CC547" s="177">
        <f t="shared" si="1295"/>
        <v>9.0268950789772026E-2</v>
      </c>
      <c r="CD547" s="27">
        <f t="shared" si="1386"/>
        <v>37600000</v>
      </c>
      <c r="CE547" s="28">
        <f t="shared" si="1387"/>
        <v>7144000</v>
      </c>
      <c r="CF547" s="29">
        <f t="shared" si="1388"/>
        <v>44744000</v>
      </c>
      <c r="CG547" s="26">
        <v>1</v>
      </c>
      <c r="CH547" s="27">
        <v>32000000</v>
      </c>
      <c r="CI547" s="27">
        <v>25600000</v>
      </c>
      <c r="CJ547" s="27"/>
      <c r="CK547" s="27"/>
      <c r="CL547" s="143">
        <f t="shared" si="1362"/>
        <v>0.15713484026367724</v>
      </c>
      <c r="CM547" s="27">
        <f t="shared" si="1363"/>
        <v>28800000</v>
      </c>
      <c r="CN547" s="27">
        <f t="shared" si="1331"/>
        <v>5472000</v>
      </c>
      <c r="CO547" s="28">
        <f t="shared" si="1364"/>
        <v>34272000</v>
      </c>
      <c r="CP547" s="26">
        <v>1</v>
      </c>
      <c r="CQ547" s="27">
        <v>32000000</v>
      </c>
      <c r="CR547" s="27">
        <v>25600000</v>
      </c>
      <c r="CS547" s="27"/>
      <c r="CT547" s="27"/>
      <c r="CU547" s="143">
        <f t="shared" si="1296"/>
        <v>0.15713484026367724</v>
      </c>
      <c r="CV547" s="27">
        <f t="shared" si="1365"/>
        <v>28800000</v>
      </c>
      <c r="CW547" s="28">
        <f t="shared" si="1366"/>
        <v>5472000</v>
      </c>
      <c r="CX547" s="29">
        <f t="shared" si="1367"/>
        <v>34272000</v>
      </c>
      <c r="CY547" s="26">
        <v>1</v>
      </c>
      <c r="CZ547" s="27">
        <v>32000000</v>
      </c>
      <c r="DA547" s="27">
        <v>28800000</v>
      </c>
      <c r="DB547" s="27"/>
      <c r="DC547" s="27"/>
      <c r="DD547" s="143">
        <f t="shared" si="1297"/>
        <v>7.4432292756478696E-2</v>
      </c>
      <c r="DE547" s="27">
        <f t="shared" si="1368"/>
        <v>30400000</v>
      </c>
      <c r="DF547" s="27">
        <f t="shared" si="1337"/>
        <v>5776000</v>
      </c>
      <c r="DG547" s="28">
        <f t="shared" si="1369"/>
        <v>36176000</v>
      </c>
      <c r="DH547" s="26">
        <v>1</v>
      </c>
      <c r="DI547" s="28">
        <v>32000000</v>
      </c>
      <c r="DJ547" s="28">
        <v>35200000</v>
      </c>
      <c r="DK547" s="28"/>
      <c r="DL547" s="177">
        <f t="shared" si="1298"/>
        <v>6.7343502970147393E-2</v>
      </c>
      <c r="DM547" s="28">
        <f t="shared" si="1370"/>
        <v>33600000</v>
      </c>
      <c r="DN547" s="28">
        <f t="shared" si="1340"/>
        <v>6384000</v>
      </c>
      <c r="DO547" s="30">
        <f t="shared" si="1371"/>
        <v>39984000</v>
      </c>
    </row>
    <row r="548" spans="1:119" ht="21" customHeight="1" x14ac:dyDescent="0.25">
      <c r="A548" s="66" t="s">
        <v>1020</v>
      </c>
      <c r="B548" s="67" t="s">
        <v>1016</v>
      </c>
      <c r="C548" s="68" t="s">
        <v>1021</v>
      </c>
      <c r="D548" s="31" t="s">
        <v>30</v>
      </c>
      <c r="E548" s="32" t="s">
        <v>30</v>
      </c>
      <c r="F548" s="32" t="s">
        <v>30</v>
      </c>
      <c r="G548" s="32" t="s">
        <v>30</v>
      </c>
      <c r="H548" s="32" t="s">
        <v>30</v>
      </c>
      <c r="I548" s="32" t="s">
        <v>30</v>
      </c>
      <c r="J548" s="32" t="s">
        <v>30</v>
      </c>
      <c r="K548" s="32" t="s">
        <v>30</v>
      </c>
      <c r="L548" s="32" t="s">
        <v>30</v>
      </c>
      <c r="M548" s="26">
        <v>1</v>
      </c>
      <c r="N548" s="27">
        <v>25000000</v>
      </c>
      <c r="O548" s="27">
        <v>22500000</v>
      </c>
      <c r="P548" s="27"/>
      <c r="Q548" s="27"/>
      <c r="R548" s="143">
        <f t="shared" si="1372"/>
        <v>7.4432292756478682E-2</v>
      </c>
      <c r="S548" s="27">
        <f t="shared" si="1373"/>
        <v>23750000</v>
      </c>
      <c r="T548" s="28">
        <f t="shared" si="1374"/>
        <v>4512500</v>
      </c>
      <c r="U548" s="30">
        <f t="shared" si="1375"/>
        <v>28262500</v>
      </c>
      <c r="V548" s="26">
        <v>1</v>
      </c>
      <c r="W548" s="27">
        <v>25000000</v>
      </c>
      <c r="X548" s="27">
        <v>27500000</v>
      </c>
      <c r="Y548" s="27"/>
      <c r="Z548" s="27"/>
      <c r="AA548" s="143">
        <f t="shared" si="1376"/>
        <v>6.7343502970147379E-2</v>
      </c>
      <c r="AB548" s="27">
        <f t="shared" si="1377"/>
        <v>26250000</v>
      </c>
      <c r="AC548" s="28">
        <f t="shared" si="1378"/>
        <v>4987500</v>
      </c>
      <c r="AD548" s="29">
        <f t="shared" si="1379"/>
        <v>31237500</v>
      </c>
      <c r="AE548" s="31" t="s">
        <v>30</v>
      </c>
      <c r="AF548" s="32" t="s">
        <v>30</v>
      </c>
      <c r="AG548" s="32" t="s">
        <v>30</v>
      </c>
      <c r="AH548" s="32" t="s">
        <v>30</v>
      </c>
      <c r="AI548" s="32" t="s">
        <v>30</v>
      </c>
      <c r="AJ548" s="165" t="s">
        <v>30</v>
      </c>
      <c r="AK548" s="32" t="s">
        <v>30</v>
      </c>
      <c r="AL548" s="32" t="s">
        <v>30</v>
      </c>
      <c r="AM548" s="33" t="s">
        <v>30</v>
      </c>
      <c r="AN548" s="26">
        <v>1</v>
      </c>
      <c r="AO548" s="135">
        <v>25000000</v>
      </c>
      <c r="AP548" s="135">
        <v>34810000</v>
      </c>
      <c r="AQ548" s="27"/>
      <c r="AR548" s="27"/>
      <c r="AS548" s="143">
        <f t="shared" si="1291"/>
        <v>0.23195845254773553</v>
      </c>
      <c r="AT548" s="27">
        <f t="shared" si="1351"/>
        <v>29905000</v>
      </c>
      <c r="AU548" s="28">
        <f t="shared" si="1317"/>
        <v>5681950</v>
      </c>
      <c r="AV548" s="30">
        <f t="shared" si="1352"/>
        <v>35586950</v>
      </c>
      <c r="AW548" s="26">
        <v>1</v>
      </c>
      <c r="AX548" s="27">
        <v>25000000</v>
      </c>
      <c r="AY548" s="27">
        <v>29500000</v>
      </c>
      <c r="AZ548" s="27"/>
      <c r="BA548" s="27"/>
      <c r="BB548" s="143">
        <f t="shared" si="1292"/>
        <v>0.11676992716842069</v>
      </c>
      <c r="BC548" s="27">
        <f t="shared" si="1353"/>
        <v>27250000</v>
      </c>
      <c r="BD548" s="27">
        <f t="shared" si="1320"/>
        <v>5177500</v>
      </c>
      <c r="BE548" s="27">
        <f t="shared" si="1354"/>
        <v>32427500</v>
      </c>
      <c r="BF548" s="26">
        <v>1</v>
      </c>
      <c r="BG548" s="27">
        <v>20000000</v>
      </c>
      <c r="BH548" s="27">
        <v>17000000</v>
      </c>
      <c r="BI548" s="27"/>
      <c r="BJ548" s="27"/>
      <c r="BK548" s="143">
        <f t="shared" si="1293"/>
        <v>0.11466596451673745</v>
      </c>
      <c r="BL548" s="27">
        <f t="shared" si="1380"/>
        <v>18500000</v>
      </c>
      <c r="BM548" s="27">
        <f t="shared" si="1381"/>
        <v>3515000</v>
      </c>
      <c r="BN548" s="28">
        <f t="shared" si="1382"/>
        <v>22015000</v>
      </c>
      <c r="BO548" s="26">
        <v>1</v>
      </c>
      <c r="BP548" s="27">
        <v>20000000</v>
      </c>
      <c r="BQ548" s="27">
        <v>17600000</v>
      </c>
      <c r="BR548" s="27"/>
      <c r="BS548" s="27"/>
      <c r="BT548" s="143">
        <f t="shared" si="1294"/>
        <v>9.0268950789772026E-2</v>
      </c>
      <c r="BU548" s="27">
        <f t="shared" si="1383"/>
        <v>18800000</v>
      </c>
      <c r="BV548" s="28">
        <f t="shared" si="1384"/>
        <v>3572000</v>
      </c>
      <c r="BW548" s="30">
        <f t="shared" si="1385"/>
        <v>22372000</v>
      </c>
      <c r="BX548" s="26">
        <v>1</v>
      </c>
      <c r="BY548" s="28">
        <v>20000000</v>
      </c>
      <c r="BZ548" s="28">
        <v>17600000</v>
      </c>
      <c r="CA548" s="28"/>
      <c r="CB548" s="28"/>
      <c r="CC548" s="177">
        <f t="shared" si="1295"/>
        <v>9.0268950789772026E-2</v>
      </c>
      <c r="CD548" s="27">
        <f t="shared" si="1386"/>
        <v>18800000</v>
      </c>
      <c r="CE548" s="28">
        <f t="shared" si="1387"/>
        <v>3572000</v>
      </c>
      <c r="CF548" s="29">
        <f t="shared" si="1388"/>
        <v>22372000</v>
      </c>
      <c r="CG548" s="26">
        <v>1</v>
      </c>
      <c r="CH548" s="27">
        <v>16000000</v>
      </c>
      <c r="CI548" s="27">
        <v>12800000</v>
      </c>
      <c r="CJ548" s="27"/>
      <c r="CK548" s="27"/>
      <c r="CL548" s="143">
        <f t="shared" si="1362"/>
        <v>0.15713484026367724</v>
      </c>
      <c r="CM548" s="27">
        <f t="shared" si="1363"/>
        <v>14400000</v>
      </c>
      <c r="CN548" s="27">
        <f t="shared" si="1331"/>
        <v>2736000</v>
      </c>
      <c r="CO548" s="28">
        <f t="shared" si="1364"/>
        <v>17136000</v>
      </c>
      <c r="CP548" s="26">
        <v>1</v>
      </c>
      <c r="CQ548" s="27">
        <v>16000000</v>
      </c>
      <c r="CR548" s="27">
        <v>12800000</v>
      </c>
      <c r="CS548" s="27"/>
      <c r="CT548" s="27"/>
      <c r="CU548" s="143">
        <f t="shared" si="1296"/>
        <v>0.15713484026367724</v>
      </c>
      <c r="CV548" s="27">
        <f t="shared" si="1365"/>
        <v>14400000</v>
      </c>
      <c r="CW548" s="28">
        <f t="shared" si="1366"/>
        <v>2736000</v>
      </c>
      <c r="CX548" s="29">
        <f t="shared" si="1367"/>
        <v>17136000</v>
      </c>
      <c r="CY548" s="26">
        <v>1</v>
      </c>
      <c r="CZ548" s="27">
        <v>16000000</v>
      </c>
      <c r="DA548" s="27">
        <v>14400000</v>
      </c>
      <c r="DB548" s="27"/>
      <c r="DC548" s="27"/>
      <c r="DD548" s="143">
        <f t="shared" si="1297"/>
        <v>7.4432292756478696E-2</v>
      </c>
      <c r="DE548" s="27">
        <f t="shared" si="1368"/>
        <v>15200000</v>
      </c>
      <c r="DF548" s="27">
        <f t="shared" si="1337"/>
        <v>2888000</v>
      </c>
      <c r="DG548" s="28">
        <f t="shared" si="1369"/>
        <v>18088000</v>
      </c>
      <c r="DH548" s="26">
        <v>1</v>
      </c>
      <c r="DI548" s="28">
        <v>16000000</v>
      </c>
      <c r="DJ548" s="28">
        <v>17600000</v>
      </c>
      <c r="DK548" s="28"/>
      <c r="DL548" s="177">
        <f t="shared" si="1298"/>
        <v>6.7343502970147393E-2</v>
      </c>
      <c r="DM548" s="28">
        <f t="shared" si="1370"/>
        <v>16800000</v>
      </c>
      <c r="DN548" s="28">
        <f t="shared" si="1340"/>
        <v>3192000</v>
      </c>
      <c r="DO548" s="30">
        <f t="shared" si="1371"/>
        <v>19992000</v>
      </c>
    </row>
    <row r="549" spans="1:119" ht="21" customHeight="1" x14ac:dyDescent="0.25">
      <c r="A549" s="66" t="s">
        <v>1022</v>
      </c>
      <c r="B549" s="67" t="s">
        <v>1016</v>
      </c>
      <c r="C549" s="68" t="s">
        <v>1023</v>
      </c>
      <c r="D549" s="31" t="s">
        <v>30</v>
      </c>
      <c r="E549" s="32" t="s">
        <v>30</v>
      </c>
      <c r="F549" s="32" t="s">
        <v>30</v>
      </c>
      <c r="G549" s="32" t="s">
        <v>30</v>
      </c>
      <c r="H549" s="32" t="s">
        <v>30</v>
      </c>
      <c r="I549" s="32" t="s">
        <v>30</v>
      </c>
      <c r="J549" s="32" t="s">
        <v>30</v>
      </c>
      <c r="K549" s="32" t="s">
        <v>30</v>
      </c>
      <c r="L549" s="32" t="s">
        <v>30</v>
      </c>
      <c r="M549" s="26">
        <v>1</v>
      </c>
      <c r="N549" s="27">
        <v>50000000</v>
      </c>
      <c r="O549" s="27">
        <v>45000000</v>
      </c>
      <c r="P549" s="27"/>
      <c r="Q549" s="27"/>
      <c r="R549" s="143">
        <f t="shared" si="1372"/>
        <v>7.4432292756478682E-2</v>
      </c>
      <c r="S549" s="27">
        <f t="shared" si="1373"/>
        <v>47500000</v>
      </c>
      <c r="T549" s="28">
        <f t="shared" si="1374"/>
        <v>9025000</v>
      </c>
      <c r="U549" s="30">
        <f t="shared" si="1375"/>
        <v>56525000</v>
      </c>
      <c r="V549" s="26">
        <v>1</v>
      </c>
      <c r="W549" s="27">
        <v>50000000</v>
      </c>
      <c r="X549" s="27">
        <v>55000000</v>
      </c>
      <c r="Y549" s="27"/>
      <c r="Z549" s="27"/>
      <c r="AA549" s="143">
        <f t="shared" si="1376"/>
        <v>6.7343502970147379E-2</v>
      </c>
      <c r="AB549" s="27">
        <f t="shared" si="1377"/>
        <v>52500000</v>
      </c>
      <c r="AC549" s="28">
        <f t="shared" si="1378"/>
        <v>9975000</v>
      </c>
      <c r="AD549" s="29">
        <f t="shared" si="1379"/>
        <v>62475000</v>
      </c>
      <c r="AE549" s="31" t="s">
        <v>30</v>
      </c>
      <c r="AF549" s="32" t="s">
        <v>30</v>
      </c>
      <c r="AG549" s="32" t="s">
        <v>30</v>
      </c>
      <c r="AH549" s="32" t="s">
        <v>30</v>
      </c>
      <c r="AI549" s="32" t="s">
        <v>30</v>
      </c>
      <c r="AJ549" s="165" t="s">
        <v>30</v>
      </c>
      <c r="AK549" s="32" t="s">
        <v>30</v>
      </c>
      <c r="AL549" s="32" t="s">
        <v>30</v>
      </c>
      <c r="AM549" s="33" t="s">
        <v>30</v>
      </c>
      <c r="AN549" s="26">
        <v>1</v>
      </c>
      <c r="AO549" s="135">
        <v>50000000</v>
      </c>
      <c r="AP549" s="135">
        <v>69620000</v>
      </c>
      <c r="AQ549" s="27"/>
      <c r="AR549" s="27"/>
      <c r="AS549" s="143">
        <f t="shared" si="1291"/>
        <v>0.23195845254773553</v>
      </c>
      <c r="AT549" s="27">
        <f t="shared" si="1351"/>
        <v>59810000</v>
      </c>
      <c r="AU549" s="28">
        <f t="shared" si="1317"/>
        <v>11363900</v>
      </c>
      <c r="AV549" s="30">
        <f t="shared" si="1352"/>
        <v>71173900</v>
      </c>
      <c r="AW549" s="26">
        <v>1</v>
      </c>
      <c r="AX549" s="27">
        <v>50000000</v>
      </c>
      <c r="AY549" s="27">
        <v>59000000</v>
      </c>
      <c r="AZ549" s="27"/>
      <c r="BA549" s="27"/>
      <c r="BB549" s="143">
        <f t="shared" si="1292"/>
        <v>0.11676992716842069</v>
      </c>
      <c r="BC549" s="27">
        <f t="shared" si="1353"/>
        <v>54500000</v>
      </c>
      <c r="BD549" s="27">
        <f t="shared" si="1320"/>
        <v>10355000</v>
      </c>
      <c r="BE549" s="27">
        <f t="shared" si="1354"/>
        <v>64855000</v>
      </c>
      <c r="BF549" s="26">
        <v>1</v>
      </c>
      <c r="BG549" s="27">
        <v>40000000</v>
      </c>
      <c r="BH549" s="27">
        <v>34000000</v>
      </c>
      <c r="BI549" s="27"/>
      <c r="BJ549" s="27"/>
      <c r="BK549" s="143">
        <f t="shared" si="1293"/>
        <v>0.11466596451673745</v>
      </c>
      <c r="BL549" s="27">
        <f t="shared" si="1380"/>
        <v>37000000</v>
      </c>
      <c r="BM549" s="27">
        <f t="shared" si="1381"/>
        <v>7030000</v>
      </c>
      <c r="BN549" s="28">
        <f t="shared" si="1382"/>
        <v>44030000</v>
      </c>
      <c r="BO549" s="26">
        <v>1</v>
      </c>
      <c r="BP549" s="27">
        <v>40000000</v>
      </c>
      <c r="BQ549" s="27">
        <v>35200000</v>
      </c>
      <c r="BR549" s="27"/>
      <c r="BS549" s="27"/>
      <c r="BT549" s="143">
        <f t="shared" si="1294"/>
        <v>9.0268950789772026E-2</v>
      </c>
      <c r="BU549" s="27">
        <f t="shared" si="1383"/>
        <v>37600000</v>
      </c>
      <c r="BV549" s="28">
        <f t="shared" si="1384"/>
        <v>7144000</v>
      </c>
      <c r="BW549" s="30">
        <f t="shared" si="1385"/>
        <v>44744000</v>
      </c>
      <c r="BX549" s="26">
        <v>1</v>
      </c>
      <c r="BY549" s="28">
        <v>40000000</v>
      </c>
      <c r="BZ549" s="28">
        <v>35200000</v>
      </c>
      <c r="CA549" s="28"/>
      <c r="CB549" s="28"/>
      <c r="CC549" s="177">
        <f t="shared" si="1295"/>
        <v>9.0268950789772026E-2</v>
      </c>
      <c r="CD549" s="27">
        <f t="shared" si="1386"/>
        <v>37600000</v>
      </c>
      <c r="CE549" s="28">
        <f t="shared" si="1387"/>
        <v>7144000</v>
      </c>
      <c r="CF549" s="29">
        <f t="shared" si="1388"/>
        <v>44744000</v>
      </c>
      <c r="CG549" s="26">
        <v>1</v>
      </c>
      <c r="CH549" s="27">
        <v>32000000</v>
      </c>
      <c r="CI549" s="27">
        <v>25600000</v>
      </c>
      <c r="CJ549" s="27"/>
      <c r="CK549" s="27"/>
      <c r="CL549" s="143">
        <f t="shared" si="1362"/>
        <v>0.15713484026367724</v>
      </c>
      <c r="CM549" s="27">
        <f t="shared" si="1363"/>
        <v>28800000</v>
      </c>
      <c r="CN549" s="27">
        <f t="shared" si="1331"/>
        <v>5472000</v>
      </c>
      <c r="CO549" s="28">
        <f t="shared" si="1364"/>
        <v>34272000</v>
      </c>
      <c r="CP549" s="26">
        <v>1</v>
      </c>
      <c r="CQ549" s="27">
        <v>32000000</v>
      </c>
      <c r="CR549" s="27">
        <v>25600000</v>
      </c>
      <c r="CS549" s="27"/>
      <c r="CT549" s="27"/>
      <c r="CU549" s="143">
        <f t="shared" si="1296"/>
        <v>0.15713484026367724</v>
      </c>
      <c r="CV549" s="27">
        <f t="shared" si="1365"/>
        <v>28800000</v>
      </c>
      <c r="CW549" s="28">
        <f t="shared" si="1366"/>
        <v>5472000</v>
      </c>
      <c r="CX549" s="29">
        <f t="shared" si="1367"/>
        <v>34272000</v>
      </c>
      <c r="CY549" s="26">
        <v>1</v>
      </c>
      <c r="CZ549" s="27">
        <v>32000000</v>
      </c>
      <c r="DA549" s="27">
        <v>28800000</v>
      </c>
      <c r="DB549" s="27"/>
      <c r="DC549" s="27"/>
      <c r="DD549" s="143">
        <f t="shared" si="1297"/>
        <v>7.4432292756478696E-2</v>
      </c>
      <c r="DE549" s="27">
        <f t="shared" si="1368"/>
        <v>30400000</v>
      </c>
      <c r="DF549" s="27">
        <f t="shared" si="1337"/>
        <v>5776000</v>
      </c>
      <c r="DG549" s="28">
        <f t="shared" si="1369"/>
        <v>36176000</v>
      </c>
      <c r="DH549" s="26">
        <v>1</v>
      </c>
      <c r="DI549" s="28">
        <v>32000000</v>
      </c>
      <c r="DJ549" s="28">
        <v>35200000</v>
      </c>
      <c r="DK549" s="28"/>
      <c r="DL549" s="177">
        <f t="shared" si="1298"/>
        <v>6.7343502970147393E-2</v>
      </c>
      <c r="DM549" s="28">
        <f t="shared" si="1370"/>
        <v>33600000</v>
      </c>
      <c r="DN549" s="28">
        <f t="shared" si="1340"/>
        <v>6384000</v>
      </c>
      <c r="DO549" s="30">
        <f t="shared" si="1371"/>
        <v>39984000</v>
      </c>
    </row>
    <row r="550" spans="1:119" ht="21" customHeight="1" x14ac:dyDescent="0.25">
      <c r="A550" s="66" t="s">
        <v>1024</v>
      </c>
      <c r="B550" s="67" t="s">
        <v>1016</v>
      </c>
      <c r="C550" s="68" t="s">
        <v>1025</v>
      </c>
      <c r="D550" s="31" t="s">
        <v>30</v>
      </c>
      <c r="E550" s="32" t="s">
        <v>30</v>
      </c>
      <c r="F550" s="32" t="s">
        <v>30</v>
      </c>
      <c r="G550" s="32" t="s">
        <v>30</v>
      </c>
      <c r="H550" s="32" t="s">
        <v>30</v>
      </c>
      <c r="I550" s="32" t="s">
        <v>30</v>
      </c>
      <c r="J550" s="32" t="s">
        <v>30</v>
      </c>
      <c r="K550" s="32" t="s">
        <v>30</v>
      </c>
      <c r="L550" s="32" t="s">
        <v>30</v>
      </c>
      <c r="M550" s="26">
        <v>1</v>
      </c>
      <c r="N550" s="27">
        <v>1000000</v>
      </c>
      <c r="O550" s="27">
        <v>900000</v>
      </c>
      <c r="P550" s="27"/>
      <c r="Q550" s="27"/>
      <c r="R550" s="143">
        <f t="shared" si="1372"/>
        <v>7.4432292756478696E-2</v>
      </c>
      <c r="S550" s="27">
        <f t="shared" si="1373"/>
        <v>950000</v>
      </c>
      <c r="T550" s="28">
        <f t="shared" si="1374"/>
        <v>180500</v>
      </c>
      <c r="U550" s="30">
        <f t="shared" si="1375"/>
        <v>1130500</v>
      </c>
      <c r="V550" s="26">
        <v>1</v>
      </c>
      <c r="W550" s="27">
        <v>1000000</v>
      </c>
      <c r="X550" s="27">
        <v>1100000</v>
      </c>
      <c r="Y550" s="27"/>
      <c r="Z550" s="27"/>
      <c r="AA550" s="143">
        <f t="shared" si="1376"/>
        <v>6.7343502970147393E-2</v>
      </c>
      <c r="AB550" s="27">
        <f t="shared" si="1377"/>
        <v>1050000</v>
      </c>
      <c r="AC550" s="28">
        <f t="shared" si="1378"/>
        <v>199500</v>
      </c>
      <c r="AD550" s="29">
        <f t="shared" si="1379"/>
        <v>1249500</v>
      </c>
      <c r="AE550" s="31" t="s">
        <v>30</v>
      </c>
      <c r="AF550" s="32" t="s">
        <v>30</v>
      </c>
      <c r="AG550" s="32" t="s">
        <v>30</v>
      </c>
      <c r="AH550" s="32" t="s">
        <v>30</v>
      </c>
      <c r="AI550" s="32" t="s">
        <v>30</v>
      </c>
      <c r="AJ550" s="165" t="s">
        <v>30</v>
      </c>
      <c r="AK550" s="32" t="s">
        <v>30</v>
      </c>
      <c r="AL550" s="32" t="s">
        <v>30</v>
      </c>
      <c r="AM550" s="33" t="s">
        <v>30</v>
      </c>
      <c r="AN550" s="26">
        <v>1</v>
      </c>
      <c r="AO550" s="27">
        <v>1000000</v>
      </c>
      <c r="AP550" s="27">
        <v>1392400</v>
      </c>
      <c r="AQ550" s="27"/>
      <c r="AR550" s="27"/>
      <c r="AS550" s="143">
        <f t="shared" si="1291"/>
        <v>0.23195845254773556</v>
      </c>
      <c r="AT550" s="27">
        <f t="shared" si="1351"/>
        <v>1196200</v>
      </c>
      <c r="AU550" s="28">
        <f t="shared" si="1317"/>
        <v>227278</v>
      </c>
      <c r="AV550" s="30">
        <f t="shared" si="1352"/>
        <v>1423478</v>
      </c>
      <c r="AW550" s="26">
        <v>1</v>
      </c>
      <c r="AX550" s="27">
        <v>1000000</v>
      </c>
      <c r="AY550" s="27">
        <v>1180000</v>
      </c>
      <c r="AZ550" s="27"/>
      <c r="BA550" s="27"/>
      <c r="BB550" s="143">
        <f t="shared" si="1292"/>
        <v>0.11676992716842069</v>
      </c>
      <c r="BC550" s="27">
        <f t="shared" si="1353"/>
        <v>1090000</v>
      </c>
      <c r="BD550" s="27">
        <f t="shared" si="1320"/>
        <v>207100</v>
      </c>
      <c r="BE550" s="27">
        <f t="shared" si="1354"/>
        <v>1297100</v>
      </c>
      <c r="BF550" s="26">
        <v>1</v>
      </c>
      <c r="BG550" s="27">
        <v>800000</v>
      </c>
      <c r="BH550" s="27">
        <v>680000</v>
      </c>
      <c r="BI550" s="27"/>
      <c r="BJ550" s="27"/>
      <c r="BK550" s="143">
        <f t="shared" si="1293"/>
        <v>0.11466596451673743</v>
      </c>
      <c r="BL550" s="27">
        <f t="shared" si="1380"/>
        <v>740000</v>
      </c>
      <c r="BM550" s="27">
        <f t="shared" si="1381"/>
        <v>140600</v>
      </c>
      <c r="BN550" s="28">
        <f t="shared" si="1382"/>
        <v>880600</v>
      </c>
      <c r="BO550" s="26">
        <v>1</v>
      </c>
      <c r="BP550" s="27">
        <v>800000</v>
      </c>
      <c r="BQ550" s="27">
        <v>704000</v>
      </c>
      <c r="BR550" s="27"/>
      <c r="BS550" s="27"/>
      <c r="BT550" s="143">
        <f t="shared" si="1294"/>
        <v>9.0268950789772012E-2</v>
      </c>
      <c r="BU550" s="27">
        <f t="shared" si="1383"/>
        <v>752000</v>
      </c>
      <c r="BV550" s="28">
        <f t="shared" si="1384"/>
        <v>142880</v>
      </c>
      <c r="BW550" s="30">
        <f t="shared" si="1385"/>
        <v>894880</v>
      </c>
      <c r="BX550" s="26">
        <v>1</v>
      </c>
      <c r="BY550" s="28">
        <v>800000</v>
      </c>
      <c r="BZ550" s="28">
        <v>704000</v>
      </c>
      <c r="CA550" s="28"/>
      <c r="CB550" s="28"/>
      <c r="CC550" s="177">
        <f t="shared" si="1295"/>
        <v>9.0268950789772012E-2</v>
      </c>
      <c r="CD550" s="27">
        <f t="shared" si="1386"/>
        <v>752000</v>
      </c>
      <c r="CE550" s="28">
        <f t="shared" si="1387"/>
        <v>142880</v>
      </c>
      <c r="CF550" s="29">
        <f t="shared" si="1388"/>
        <v>894880</v>
      </c>
      <c r="CG550" s="26">
        <v>1</v>
      </c>
      <c r="CH550" s="27">
        <v>640000</v>
      </c>
      <c r="CI550" s="27">
        <v>512000</v>
      </c>
      <c r="CJ550" s="27"/>
      <c r="CK550" s="27"/>
      <c r="CL550" s="143">
        <f t="shared" si="1362"/>
        <v>0.15713484026367724</v>
      </c>
      <c r="CM550" s="27">
        <f t="shared" si="1363"/>
        <v>576000</v>
      </c>
      <c r="CN550" s="27">
        <f t="shared" si="1331"/>
        <v>109440</v>
      </c>
      <c r="CO550" s="28">
        <f t="shared" si="1364"/>
        <v>685440</v>
      </c>
      <c r="CP550" s="26">
        <v>1</v>
      </c>
      <c r="CQ550" s="27">
        <v>640000</v>
      </c>
      <c r="CR550" s="27">
        <v>512000</v>
      </c>
      <c r="CS550" s="27"/>
      <c r="CT550" s="27"/>
      <c r="CU550" s="143">
        <f t="shared" si="1296"/>
        <v>0.15713484026367724</v>
      </c>
      <c r="CV550" s="27">
        <f t="shared" si="1365"/>
        <v>576000</v>
      </c>
      <c r="CW550" s="28">
        <f t="shared" si="1366"/>
        <v>109440</v>
      </c>
      <c r="CX550" s="29">
        <f t="shared" si="1367"/>
        <v>685440</v>
      </c>
      <c r="CY550" s="26">
        <v>1</v>
      </c>
      <c r="CZ550" s="27">
        <v>640000</v>
      </c>
      <c r="DA550" s="27">
        <v>576000</v>
      </c>
      <c r="DB550" s="27"/>
      <c r="DC550" s="27"/>
      <c r="DD550" s="143">
        <f t="shared" si="1297"/>
        <v>7.4432292756478696E-2</v>
      </c>
      <c r="DE550" s="27">
        <f t="shared" si="1368"/>
        <v>608000</v>
      </c>
      <c r="DF550" s="27">
        <f t="shared" si="1337"/>
        <v>115520</v>
      </c>
      <c r="DG550" s="28">
        <f t="shared" si="1369"/>
        <v>723520</v>
      </c>
      <c r="DH550" s="26">
        <v>1</v>
      </c>
      <c r="DI550" s="28">
        <v>640000</v>
      </c>
      <c r="DJ550" s="28">
        <v>704000</v>
      </c>
      <c r="DK550" s="28"/>
      <c r="DL550" s="177">
        <f t="shared" si="1298"/>
        <v>6.7343502970147393E-2</v>
      </c>
      <c r="DM550" s="28">
        <f t="shared" si="1370"/>
        <v>672000</v>
      </c>
      <c r="DN550" s="28">
        <f t="shared" si="1340"/>
        <v>127680</v>
      </c>
      <c r="DO550" s="30">
        <f t="shared" si="1371"/>
        <v>799680</v>
      </c>
    </row>
    <row r="551" spans="1:119" ht="21" customHeight="1" x14ac:dyDescent="0.25">
      <c r="A551" s="66" t="s">
        <v>1026</v>
      </c>
      <c r="B551" s="67" t="s">
        <v>1016</v>
      </c>
      <c r="C551" s="68" t="s">
        <v>1027</v>
      </c>
      <c r="D551" s="31" t="s">
        <v>30</v>
      </c>
      <c r="E551" s="32" t="s">
        <v>30</v>
      </c>
      <c r="F551" s="32" t="s">
        <v>30</v>
      </c>
      <c r="G551" s="32" t="s">
        <v>30</v>
      </c>
      <c r="H551" s="32" t="s">
        <v>30</v>
      </c>
      <c r="I551" s="32" t="s">
        <v>30</v>
      </c>
      <c r="J551" s="32" t="s">
        <v>30</v>
      </c>
      <c r="K551" s="32" t="s">
        <v>30</v>
      </c>
      <c r="L551" s="32" t="s">
        <v>30</v>
      </c>
      <c r="M551" s="26">
        <v>1</v>
      </c>
      <c r="N551" s="27">
        <v>2000000</v>
      </c>
      <c r="O551" s="27">
        <v>1800000</v>
      </c>
      <c r="P551" s="27"/>
      <c r="Q551" s="27"/>
      <c r="R551" s="143">
        <f t="shared" si="1372"/>
        <v>7.4432292756478696E-2</v>
      </c>
      <c r="S551" s="27">
        <f t="shared" si="1373"/>
        <v>1900000</v>
      </c>
      <c r="T551" s="28">
        <f t="shared" si="1374"/>
        <v>361000</v>
      </c>
      <c r="U551" s="30">
        <f t="shared" si="1375"/>
        <v>2261000</v>
      </c>
      <c r="V551" s="26">
        <v>1</v>
      </c>
      <c r="W551" s="27">
        <v>2000000</v>
      </c>
      <c r="X551" s="27">
        <v>2200000</v>
      </c>
      <c r="Y551" s="27"/>
      <c r="Z551" s="27"/>
      <c r="AA551" s="143">
        <f t="shared" si="1376"/>
        <v>6.7343502970147393E-2</v>
      </c>
      <c r="AB551" s="27">
        <f t="shared" si="1377"/>
        <v>2100000</v>
      </c>
      <c r="AC551" s="28">
        <f t="shared" si="1378"/>
        <v>399000</v>
      </c>
      <c r="AD551" s="29">
        <f t="shared" si="1379"/>
        <v>2499000</v>
      </c>
      <c r="AE551" s="31" t="s">
        <v>30</v>
      </c>
      <c r="AF551" s="32" t="s">
        <v>30</v>
      </c>
      <c r="AG551" s="32" t="s">
        <v>30</v>
      </c>
      <c r="AH551" s="32" t="s">
        <v>30</v>
      </c>
      <c r="AI551" s="32" t="s">
        <v>30</v>
      </c>
      <c r="AJ551" s="165" t="s">
        <v>30</v>
      </c>
      <c r="AK551" s="32" t="s">
        <v>30</v>
      </c>
      <c r="AL551" s="32" t="s">
        <v>30</v>
      </c>
      <c r="AM551" s="33" t="s">
        <v>30</v>
      </c>
      <c r="AN551" s="26">
        <v>1</v>
      </c>
      <c r="AO551" s="27">
        <v>2000000</v>
      </c>
      <c r="AP551" s="27">
        <v>2784800</v>
      </c>
      <c r="AQ551" s="27"/>
      <c r="AR551" s="27"/>
      <c r="AS551" s="143">
        <f t="shared" si="1291"/>
        <v>0.23195845254773556</v>
      </c>
      <c r="AT551" s="27">
        <f t="shared" si="1351"/>
        <v>2392400</v>
      </c>
      <c r="AU551" s="28">
        <f t="shared" si="1317"/>
        <v>454556</v>
      </c>
      <c r="AV551" s="30">
        <f t="shared" si="1352"/>
        <v>2846956</v>
      </c>
      <c r="AW551" s="26">
        <v>1</v>
      </c>
      <c r="AX551" s="27">
        <v>2000000</v>
      </c>
      <c r="AY551" s="27">
        <v>2360000</v>
      </c>
      <c r="AZ551" s="27"/>
      <c r="BA551" s="27"/>
      <c r="BB551" s="143">
        <f t="shared" si="1292"/>
        <v>0.11676992716842069</v>
      </c>
      <c r="BC551" s="27">
        <f t="shared" si="1353"/>
        <v>2180000</v>
      </c>
      <c r="BD551" s="27">
        <f t="shared" si="1320"/>
        <v>414200</v>
      </c>
      <c r="BE551" s="27">
        <f t="shared" si="1354"/>
        <v>2594200</v>
      </c>
      <c r="BF551" s="26">
        <v>1</v>
      </c>
      <c r="BG551" s="27">
        <v>1600000</v>
      </c>
      <c r="BH551" s="27">
        <v>1360000</v>
      </c>
      <c r="BI551" s="27"/>
      <c r="BJ551" s="27"/>
      <c r="BK551" s="143">
        <f t="shared" si="1293"/>
        <v>0.11466596451673743</v>
      </c>
      <c r="BL551" s="27">
        <f t="shared" si="1380"/>
        <v>1480000</v>
      </c>
      <c r="BM551" s="27">
        <f t="shared" si="1381"/>
        <v>281200</v>
      </c>
      <c r="BN551" s="28">
        <f t="shared" si="1382"/>
        <v>1761200</v>
      </c>
      <c r="BO551" s="26">
        <v>1</v>
      </c>
      <c r="BP551" s="27">
        <v>1600000</v>
      </c>
      <c r="BQ551" s="27">
        <v>1408000</v>
      </c>
      <c r="BR551" s="27"/>
      <c r="BS551" s="27"/>
      <c r="BT551" s="143">
        <f t="shared" si="1294"/>
        <v>9.0268950789772012E-2</v>
      </c>
      <c r="BU551" s="27">
        <f t="shared" si="1383"/>
        <v>1504000</v>
      </c>
      <c r="BV551" s="28">
        <f t="shared" si="1384"/>
        <v>285760</v>
      </c>
      <c r="BW551" s="30">
        <f t="shared" si="1385"/>
        <v>1789760</v>
      </c>
      <c r="BX551" s="26">
        <v>1</v>
      </c>
      <c r="BY551" s="28">
        <v>1600000</v>
      </c>
      <c r="BZ551" s="28">
        <v>1408000</v>
      </c>
      <c r="CA551" s="28"/>
      <c r="CB551" s="28"/>
      <c r="CC551" s="177">
        <f t="shared" si="1295"/>
        <v>9.0268950789772012E-2</v>
      </c>
      <c r="CD551" s="27">
        <f t="shared" si="1386"/>
        <v>1504000</v>
      </c>
      <c r="CE551" s="28">
        <f t="shared" si="1387"/>
        <v>285760</v>
      </c>
      <c r="CF551" s="29">
        <f t="shared" si="1388"/>
        <v>1789760</v>
      </c>
      <c r="CG551" s="26">
        <v>1</v>
      </c>
      <c r="CH551" s="27">
        <v>1280000</v>
      </c>
      <c r="CI551" s="27">
        <v>1024000</v>
      </c>
      <c r="CJ551" s="27"/>
      <c r="CK551" s="27"/>
      <c r="CL551" s="143">
        <f t="shared" si="1362"/>
        <v>0.15713484026367724</v>
      </c>
      <c r="CM551" s="27">
        <f t="shared" si="1363"/>
        <v>1152000</v>
      </c>
      <c r="CN551" s="27">
        <f t="shared" si="1331"/>
        <v>218880</v>
      </c>
      <c r="CO551" s="28">
        <f t="shared" si="1364"/>
        <v>1370880</v>
      </c>
      <c r="CP551" s="26">
        <v>1</v>
      </c>
      <c r="CQ551" s="27">
        <v>1280000</v>
      </c>
      <c r="CR551" s="27">
        <v>1024000</v>
      </c>
      <c r="CS551" s="27"/>
      <c r="CT551" s="27"/>
      <c r="CU551" s="143">
        <f t="shared" si="1296"/>
        <v>0.15713484026367724</v>
      </c>
      <c r="CV551" s="27">
        <f t="shared" si="1365"/>
        <v>1152000</v>
      </c>
      <c r="CW551" s="28">
        <f t="shared" si="1366"/>
        <v>218880</v>
      </c>
      <c r="CX551" s="29">
        <f t="shared" si="1367"/>
        <v>1370880</v>
      </c>
      <c r="CY551" s="26">
        <v>1</v>
      </c>
      <c r="CZ551" s="27">
        <v>1280000</v>
      </c>
      <c r="DA551" s="27">
        <v>1152000</v>
      </c>
      <c r="DB551" s="27"/>
      <c r="DC551" s="27"/>
      <c r="DD551" s="143">
        <f t="shared" si="1297"/>
        <v>7.4432292756478696E-2</v>
      </c>
      <c r="DE551" s="27">
        <f t="shared" si="1368"/>
        <v>1216000</v>
      </c>
      <c r="DF551" s="27">
        <f t="shared" si="1337"/>
        <v>231040</v>
      </c>
      <c r="DG551" s="28">
        <f t="shared" si="1369"/>
        <v>1447040</v>
      </c>
      <c r="DH551" s="26">
        <v>1</v>
      </c>
      <c r="DI551" s="28">
        <v>1280000</v>
      </c>
      <c r="DJ551" s="28">
        <v>1408000</v>
      </c>
      <c r="DK551" s="28"/>
      <c r="DL551" s="177">
        <f t="shared" si="1298"/>
        <v>6.7343502970147393E-2</v>
      </c>
      <c r="DM551" s="28">
        <f t="shared" si="1370"/>
        <v>1344000</v>
      </c>
      <c r="DN551" s="28">
        <f t="shared" si="1340"/>
        <v>255360</v>
      </c>
      <c r="DO551" s="30">
        <f t="shared" si="1371"/>
        <v>1599360</v>
      </c>
    </row>
    <row r="552" spans="1:119" ht="21" customHeight="1" x14ac:dyDescent="0.25">
      <c r="A552" s="66" t="s">
        <v>1028</v>
      </c>
      <c r="B552" s="67" t="s">
        <v>1016</v>
      </c>
      <c r="C552" s="68" t="s">
        <v>1029</v>
      </c>
      <c r="D552" s="31" t="s">
        <v>30</v>
      </c>
      <c r="E552" s="32" t="s">
        <v>30</v>
      </c>
      <c r="F552" s="32" t="s">
        <v>30</v>
      </c>
      <c r="G552" s="32" t="s">
        <v>30</v>
      </c>
      <c r="H552" s="32" t="s">
        <v>30</v>
      </c>
      <c r="I552" s="32" t="s">
        <v>30</v>
      </c>
      <c r="J552" s="32" t="s">
        <v>30</v>
      </c>
      <c r="K552" s="32" t="s">
        <v>30</v>
      </c>
      <c r="L552" s="32" t="s">
        <v>30</v>
      </c>
      <c r="M552" s="26">
        <v>1</v>
      </c>
      <c r="N552" s="27">
        <v>1000000</v>
      </c>
      <c r="O552" s="27">
        <v>900000</v>
      </c>
      <c r="P552" s="27"/>
      <c r="Q552" s="27"/>
      <c r="R552" s="143">
        <f t="shared" si="1372"/>
        <v>7.4432292756478696E-2</v>
      </c>
      <c r="S552" s="27">
        <f t="shared" si="1373"/>
        <v>950000</v>
      </c>
      <c r="T552" s="28">
        <f t="shared" si="1374"/>
        <v>180500</v>
      </c>
      <c r="U552" s="30">
        <f t="shared" si="1375"/>
        <v>1130500</v>
      </c>
      <c r="V552" s="26">
        <v>1</v>
      </c>
      <c r="W552" s="27">
        <v>1000000</v>
      </c>
      <c r="X552" s="27">
        <v>1100000</v>
      </c>
      <c r="Y552" s="27"/>
      <c r="Z552" s="27"/>
      <c r="AA552" s="143">
        <f t="shared" si="1376"/>
        <v>6.7343502970147393E-2</v>
      </c>
      <c r="AB552" s="27">
        <f t="shared" si="1377"/>
        <v>1050000</v>
      </c>
      <c r="AC552" s="28">
        <f t="shared" si="1378"/>
        <v>199500</v>
      </c>
      <c r="AD552" s="29">
        <f t="shared" si="1379"/>
        <v>1249500</v>
      </c>
      <c r="AE552" s="31" t="s">
        <v>30</v>
      </c>
      <c r="AF552" s="32" t="s">
        <v>30</v>
      </c>
      <c r="AG552" s="32" t="s">
        <v>30</v>
      </c>
      <c r="AH552" s="32" t="s">
        <v>30</v>
      </c>
      <c r="AI552" s="32" t="s">
        <v>30</v>
      </c>
      <c r="AJ552" s="165" t="s">
        <v>30</v>
      </c>
      <c r="AK552" s="32" t="s">
        <v>30</v>
      </c>
      <c r="AL552" s="32" t="s">
        <v>30</v>
      </c>
      <c r="AM552" s="33" t="s">
        <v>30</v>
      </c>
      <c r="AN552" s="26">
        <v>1</v>
      </c>
      <c r="AO552" s="27">
        <v>1000000</v>
      </c>
      <c r="AP552" s="27">
        <v>1392400</v>
      </c>
      <c r="AQ552" s="27"/>
      <c r="AR552" s="27"/>
      <c r="AS552" s="143">
        <f t="shared" si="1291"/>
        <v>0.23195845254773556</v>
      </c>
      <c r="AT552" s="27">
        <f t="shared" si="1351"/>
        <v>1196200</v>
      </c>
      <c r="AU552" s="28">
        <f t="shared" si="1317"/>
        <v>227278</v>
      </c>
      <c r="AV552" s="30">
        <f t="shared" si="1352"/>
        <v>1423478</v>
      </c>
      <c r="AW552" s="26">
        <v>1</v>
      </c>
      <c r="AX552" s="27">
        <v>1000000</v>
      </c>
      <c r="AY552" s="27">
        <v>1180000</v>
      </c>
      <c r="AZ552" s="27"/>
      <c r="BA552" s="27"/>
      <c r="BB552" s="143">
        <f t="shared" si="1292"/>
        <v>0.11676992716842069</v>
      </c>
      <c r="BC552" s="27">
        <f t="shared" si="1353"/>
        <v>1090000</v>
      </c>
      <c r="BD552" s="27">
        <f t="shared" si="1320"/>
        <v>207100</v>
      </c>
      <c r="BE552" s="27">
        <f t="shared" si="1354"/>
        <v>1297100</v>
      </c>
      <c r="BF552" s="26">
        <v>1</v>
      </c>
      <c r="BG552" s="27">
        <v>800000</v>
      </c>
      <c r="BH552" s="27">
        <v>680000</v>
      </c>
      <c r="BI552" s="27"/>
      <c r="BJ552" s="27"/>
      <c r="BK552" s="143">
        <f t="shared" si="1293"/>
        <v>0.11466596451673743</v>
      </c>
      <c r="BL552" s="27">
        <f t="shared" si="1380"/>
        <v>740000</v>
      </c>
      <c r="BM552" s="27">
        <f t="shared" si="1381"/>
        <v>140600</v>
      </c>
      <c r="BN552" s="28">
        <f t="shared" si="1382"/>
        <v>880600</v>
      </c>
      <c r="BO552" s="26">
        <v>1</v>
      </c>
      <c r="BP552" s="27">
        <v>800000</v>
      </c>
      <c r="BQ552" s="27">
        <v>704000</v>
      </c>
      <c r="BR552" s="27"/>
      <c r="BS552" s="27"/>
      <c r="BT552" s="143">
        <f t="shared" si="1294"/>
        <v>9.0268950789772012E-2</v>
      </c>
      <c r="BU552" s="27">
        <f t="shared" si="1383"/>
        <v>752000</v>
      </c>
      <c r="BV552" s="28">
        <f t="shared" si="1384"/>
        <v>142880</v>
      </c>
      <c r="BW552" s="30">
        <f t="shared" si="1385"/>
        <v>894880</v>
      </c>
      <c r="BX552" s="26">
        <v>1</v>
      </c>
      <c r="BY552" s="28">
        <v>800000</v>
      </c>
      <c r="BZ552" s="28">
        <v>704000</v>
      </c>
      <c r="CA552" s="28"/>
      <c r="CB552" s="28"/>
      <c r="CC552" s="177">
        <f t="shared" si="1295"/>
        <v>9.0268950789772012E-2</v>
      </c>
      <c r="CD552" s="27">
        <f t="shared" si="1386"/>
        <v>752000</v>
      </c>
      <c r="CE552" s="28">
        <f t="shared" si="1387"/>
        <v>142880</v>
      </c>
      <c r="CF552" s="29">
        <f t="shared" si="1388"/>
        <v>894880</v>
      </c>
      <c r="CG552" s="26">
        <v>1</v>
      </c>
      <c r="CH552" s="27">
        <v>640000</v>
      </c>
      <c r="CI552" s="27">
        <v>512000</v>
      </c>
      <c r="CJ552" s="27"/>
      <c r="CK552" s="27"/>
      <c r="CL552" s="143">
        <f t="shared" si="1362"/>
        <v>0.15713484026367724</v>
      </c>
      <c r="CM552" s="27">
        <f t="shared" si="1363"/>
        <v>576000</v>
      </c>
      <c r="CN552" s="27">
        <f t="shared" si="1331"/>
        <v>109440</v>
      </c>
      <c r="CO552" s="28">
        <f t="shared" si="1364"/>
        <v>685440</v>
      </c>
      <c r="CP552" s="26">
        <v>1</v>
      </c>
      <c r="CQ552" s="27">
        <v>640000</v>
      </c>
      <c r="CR552" s="27">
        <v>512000</v>
      </c>
      <c r="CS552" s="27"/>
      <c r="CT552" s="27"/>
      <c r="CU552" s="143">
        <f t="shared" si="1296"/>
        <v>0.15713484026367724</v>
      </c>
      <c r="CV552" s="27">
        <f t="shared" si="1365"/>
        <v>576000</v>
      </c>
      <c r="CW552" s="28">
        <f t="shared" si="1366"/>
        <v>109440</v>
      </c>
      <c r="CX552" s="29">
        <f t="shared" si="1367"/>
        <v>685440</v>
      </c>
      <c r="CY552" s="26">
        <v>1</v>
      </c>
      <c r="CZ552" s="27">
        <v>640000</v>
      </c>
      <c r="DA552" s="27">
        <v>576000</v>
      </c>
      <c r="DB552" s="27"/>
      <c r="DC552" s="27"/>
      <c r="DD552" s="143">
        <f t="shared" si="1297"/>
        <v>7.4432292756478696E-2</v>
      </c>
      <c r="DE552" s="27">
        <f t="shared" si="1368"/>
        <v>608000</v>
      </c>
      <c r="DF552" s="27">
        <f t="shared" si="1337"/>
        <v>115520</v>
      </c>
      <c r="DG552" s="28">
        <f t="shared" si="1369"/>
        <v>723520</v>
      </c>
      <c r="DH552" s="26">
        <v>1</v>
      </c>
      <c r="DI552" s="28">
        <v>640000</v>
      </c>
      <c r="DJ552" s="28">
        <v>704000</v>
      </c>
      <c r="DK552" s="28"/>
      <c r="DL552" s="177">
        <f t="shared" si="1298"/>
        <v>6.7343502970147393E-2</v>
      </c>
      <c r="DM552" s="28">
        <f t="shared" si="1370"/>
        <v>672000</v>
      </c>
      <c r="DN552" s="28">
        <f t="shared" si="1340"/>
        <v>127680</v>
      </c>
      <c r="DO552" s="30">
        <f t="shared" si="1371"/>
        <v>799680</v>
      </c>
    </row>
    <row r="553" spans="1:119" ht="21" customHeight="1" x14ac:dyDescent="0.25">
      <c r="A553" s="66" t="s">
        <v>1030</v>
      </c>
      <c r="B553" s="67" t="s">
        <v>1016</v>
      </c>
      <c r="C553" s="68" t="s">
        <v>1031</v>
      </c>
      <c r="D553" s="31" t="s">
        <v>30</v>
      </c>
      <c r="E553" s="32" t="s">
        <v>30</v>
      </c>
      <c r="F553" s="32" t="s">
        <v>30</v>
      </c>
      <c r="G553" s="32" t="s">
        <v>30</v>
      </c>
      <c r="H553" s="32" t="s">
        <v>30</v>
      </c>
      <c r="I553" s="32" t="s">
        <v>30</v>
      </c>
      <c r="J553" s="32" t="s">
        <v>30</v>
      </c>
      <c r="K553" s="32" t="s">
        <v>30</v>
      </c>
      <c r="L553" s="32" t="s">
        <v>30</v>
      </c>
      <c r="M553" s="26">
        <v>1</v>
      </c>
      <c r="N553" s="27">
        <v>1000000</v>
      </c>
      <c r="O553" s="27">
        <v>900000</v>
      </c>
      <c r="P553" s="27"/>
      <c r="Q553" s="27"/>
      <c r="R553" s="143">
        <f t="shared" si="1372"/>
        <v>7.4432292756478696E-2</v>
      </c>
      <c r="S553" s="27">
        <f t="shared" si="1373"/>
        <v>950000</v>
      </c>
      <c r="T553" s="28">
        <f t="shared" si="1374"/>
        <v>180500</v>
      </c>
      <c r="U553" s="30">
        <f t="shared" si="1375"/>
        <v>1130500</v>
      </c>
      <c r="V553" s="26">
        <v>1</v>
      </c>
      <c r="W553" s="27">
        <v>1000000</v>
      </c>
      <c r="X553" s="27">
        <v>1100000</v>
      </c>
      <c r="Y553" s="27"/>
      <c r="Z553" s="27"/>
      <c r="AA553" s="143">
        <f t="shared" si="1376"/>
        <v>6.7343502970147393E-2</v>
      </c>
      <c r="AB553" s="27">
        <f t="shared" si="1377"/>
        <v>1050000</v>
      </c>
      <c r="AC553" s="28">
        <f t="shared" si="1378"/>
        <v>199500</v>
      </c>
      <c r="AD553" s="29">
        <f t="shared" si="1379"/>
        <v>1249500</v>
      </c>
      <c r="AE553" s="31" t="s">
        <v>30</v>
      </c>
      <c r="AF553" s="32" t="s">
        <v>30</v>
      </c>
      <c r="AG553" s="32" t="s">
        <v>30</v>
      </c>
      <c r="AH553" s="32" t="s">
        <v>30</v>
      </c>
      <c r="AI553" s="32" t="s">
        <v>30</v>
      </c>
      <c r="AJ553" s="165" t="s">
        <v>30</v>
      </c>
      <c r="AK553" s="32" t="s">
        <v>30</v>
      </c>
      <c r="AL553" s="32" t="s">
        <v>30</v>
      </c>
      <c r="AM553" s="33" t="s">
        <v>30</v>
      </c>
      <c r="AN553" s="26">
        <v>1</v>
      </c>
      <c r="AO553" s="27">
        <v>1000000</v>
      </c>
      <c r="AP553" s="27">
        <v>1392400</v>
      </c>
      <c r="AQ553" s="27"/>
      <c r="AR553" s="27"/>
      <c r="AS553" s="143">
        <f t="shared" si="1291"/>
        <v>0.23195845254773556</v>
      </c>
      <c r="AT553" s="27">
        <f t="shared" si="1351"/>
        <v>1196200</v>
      </c>
      <c r="AU553" s="28">
        <f t="shared" si="1317"/>
        <v>227278</v>
      </c>
      <c r="AV553" s="30">
        <f t="shared" si="1352"/>
        <v>1423478</v>
      </c>
      <c r="AW553" s="26">
        <v>1</v>
      </c>
      <c r="AX553" s="27">
        <v>1000000</v>
      </c>
      <c r="AY553" s="27">
        <v>1180000</v>
      </c>
      <c r="AZ553" s="27"/>
      <c r="BA553" s="27"/>
      <c r="BB553" s="143">
        <f t="shared" si="1292"/>
        <v>0.11676992716842069</v>
      </c>
      <c r="BC553" s="27">
        <f t="shared" si="1353"/>
        <v>1090000</v>
      </c>
      <c r="BD553" s="27">
        <f t="shared" si="1320"/>
        <v>207100</v>
      </c>
      <c r="BE553" s="27">
        <f t="shared" si="1354"/>
        <v>1297100</v>
      </c>
      <c r="BF553" s="26">
        <v>1</v>
      </c>
      <c r="BG553" s="27">
        <v>800000</v>
      </c>
      <c r="BH553" s="27">
        <v>680000</v>
      </c>
      <c r="BI553" s="27"/>
      <c r="BJ553" s="27"/>
      <c r="BK553" s="143">
        <f t="shared" si="1293"/>
        <v>0.11466596451673743</v>
      </c>
      <c r="BL553" s="27">
        <f t="shared" si="1380"/>
        <v>740000</v>
      </c>
      <c r="BM553" s="27">
        <f t="shared" si="1381"/>
        <v>140600</v>
      </c>
      <c r="BN553" s="28">
        <f t="shared" si="1382"/>
        <v>880600</v>
      </c>
      <c r="BO553" s="26">
        <v>1</v>
      </c>
      <c r="BP553" s="27">
        <v>800000</v>
      </c>
      <c r="BQ553" s="27">
        <v>704000</v>
      </c>
      <c r="BR553" s="27"/>
      <c r="BS553" s="27"/>
      <c r="BT553" s="143">
        <f t="shared" si="1294"/>
        <v>9.0268950789772012E-2</v>
      </c>
      <c r="BU553" s="27">
        <f t="shared" si="1383"/>
        <v>752000</v>
      </c>
      <c r="BV553" s="28">
        <f t="shared" si="1384"/>
        <v>142880</v>
      </c>
      <c r="BW553" s="30">
        <f t="shared" si="1385"/>
        <v>894880</v>
      </c>
      <c r="BX553" s="26">
        <v>1</v>
      </c>
      <c r="BY553" s="28">
        <v>800000</v>
      </c>
      <c r="BZ553" s="28">
        <v>704000</v>
      </c>
      <c r="CA553" s="28"/>
      <c r="CB553" s="28"/>
      <c r="CC553" s="177">
        <f t="shared" si="1295"/>
        <v>9.0268950789772012E-2</v>
      </c>
      <c r="CD553" s="27">
        <f t="shared" si="1386"/>
        <v>752000</v>
      </c>
      <c r="CE553" s="28">
        <f t="shared" si="1387"/>
        <v>142880</v>
      </c>
      <c r="CF553" s="29">
        <f t="shared" si="1388"/>
        <v>894880</v>
      </c>
      <c r="CG553" s="26">
        <v>1</v>
      </c>
      <c r="CH553" s="27">
        <v>640000</v>
      </c>
      <c r="CI553" s="27">
        <v>512000</v>
      </c>
      <c r="CJ553" s="27"/>
      <c r="CK553" s="27"/>
      <c r="CL553" s="143">
        <f t="shared" si="1362"/>
        <v>0.15713484026367724</v>
      </c>
      <c r="CM553" s="27">
        <f t="shared" si="1363"/>
        <v>576000</v>
      </c>
      <c r="CN553" s="27">
        <f t="shared" si="1331"/>
        <v>109440</v>
      </c>
      <c r="CO553" s="28">
        <f t="shared" si="1364"/>
        <v>685440</v>
      </c>
      <c r="CP553" s="26">
        <v>1</v>
      </c>
      <c r="CQ553" s="27">
        <v>640000</v>
      </c>
      <c r="CR553" s="27">
        <v>512000</v>
      </c>
      <c r="CS553" s="27"/>
      <c r="CT553" s="27"/>
      <c r="CU553" s="143">
        <f t="shared" si="1296"/>
        <v>0.15713484026367724</v>
      </c>
      <c r="CV553" s="27">
        <f t="shared" si="1365"/>
        <v>576000</v>
      </c>
      <c r="CW553" s="28">
        <f t="shared" si="1366"/>
        <v>109440</v>
      </c>
      <c r="CX553" s="29">
        <f t="shared" si="1367"/>
        <v>685440</v>
      </c>
      <c r="CY553" s="26">
        <v>1</v>
      </c>
      <c r="CZ553" s="27">
        <v>640000</v>
      </c>
      <c r="DA553" s="27">
        <v>576000</v>
      </c>
      <c r="DB553" s="27"/>
      <c r="DC553" s="27"/>
      <c r="DD553" s="143">
        <f t="shared" si="1297"/>
        <v>7.4432292756478696E-2</v>
      </c>
      <c r="DE553" s="27">
        <f t="shared" si="1368"/>
        <v>608000</v>
      </c>
      <c r="DF553" s="27">
        <f t="shared" si="1337"/>
        <v>115520</v>
      </c>
      <c r="DG553" s="28">
        <f t="shared" si="1369"/>
        <v>723520</v>
      </c>
      <c r="DH553" s="26">
        <v>1</v>
      </c>
      <c r="DI553" s="28">
        <v>640000</v>
      </c>
      <c r="DJ553" s="28">
        <v>704000</v>
      </c>
      <c r="DK553" s="28"/>
      <c r="DL553" s="177">
        <f t="shared" si="1298"/>
        <v>6.7343502970147393E-2</v>
      </c>
      <c r="DM553" s="28">
        <f t="shared" si="1370"/>
        <v>672000</v>
      </c>
      <c r="DN553" s="28">
        <f t="shared" si="1340"/>
        <v>127680</v>
      </c>
      <c r="DO553" s="30">
        <f t="shared" si="1371"/>
        <v>799680</v>
      </c>
    </row>
    <row r="554" spans="1:119" ht="21" customHeight="1" x14ac:dyDescent="0.25">
      <c r="A554" s="66" t="s">
        <v>1032</v>
      </c>
      <c r="B554" s="67" t="s">
        <v>1016</v>
      </c>
      <c r="C554" s="68" t="s">
        <v>1033</v>
      </c>
      <c r="D554" s="31" t="s">
        <v>30</v>
      </c>
      <c r="E554" s="32" t="s">
        <v>30</v>
      </c>
      <c r="F554" s="32" t="s">
        <v>30</v>
      </c>
      <c r="G554" s="32" t="s">
        <v>30</v>
      </c>
      <c r="H554" s="32" t="s">
        <v>30</v>
      </c>
      <c r="I554" s="32" t="s">
        <v>30</v>
      </c>
      <c r="J554" s="32" t="s">
        <v>30</v>
      </c>
      <c r="K554" s="32" t="s">
        <v>30</v>
      </c>
      <c r="L554" s="32" t="s">
        <v>30</v>
      </c>
      <c r="M554" s="26">
        <v>1</v>
      </c>
      <c r="N554" s="27">
        <v>10000000</v>
      </c>
      <c r="O554" s="27">
        <v>9000000</v>
      </c>
      <c r="P554" s="27"/>
      <c r="Q554" s="27"/>
      <c r="R554" s="143">
        <f t="shared" si="1372"/>
        <v>7.4432292756478682E-2</v>
      </c>
      <c r="S554" s="27">
        <f t="shared" si="1373"/>
        <v>9500000</v>
      </c>
      <c r="T554" s="28">
        <f t="shared" si="1374"/>
        <v>1805000</v>
      </c>
      <c r="U554" s="30">
        <f t="shared" si="1375"/>
        <v>11305000</v>
      </c>
      <c r="V554" s="26">
        <v>1</v>
      </c>
      <c r="W554" s="27">
        <v>10000000</v>
      </c>
      <c r="X554" s="27">
        <v>11000000</v>
      </c>
      <c r="Y554" s="27"/>
      <c r="Z554" s="27"/>
      <c r="AA554" s="143">
        <f t="shared" si="1376"/>
        <v>6.7343502970147379E-2</v>
      </c>
      <c r="AB554" s="27">
        <f t="shared" si="1377"/>
        <v>10500000</v>
      </c>
      <c r="AC554" s="28">
        <f t="shared" si="1378"/>
        <v>1995000</v>
      </c>
      <c r="AD554" s="29">
        <f t="shared" si="1379"/>
        <v>12495000</v>
      </c>
      <c r="AE554" s="31" t="s">
        <v>30</v>
      </c>
      <c r="AF554" s="32" t="s">
        <v>30</v>
      </c>
      <c r="AG554" s="32" t="s">
        <v>30</v>
      </c>
      <c r="AH554" s="32" t="s">
        <v>30</v>
      </c>
      <c r="AI554" s="32" t="s">
        <v>30</v>
      </c>
      <c r="AJ554" s="165" t="s">
        <v>30</v>
      </c>
      <c r="AK554" s="32" t="s">
        <v>30</v>
      </c>
      <c r="AL554" s="32" t="s">
        <v>30</v>
      </c>
      <c r="AM554" s="33" t="s">
        <v>30</v>
      </c>
      <c r="AN554" s="26">
        <v>1</v>
      </c>
      <c r="AO554" s="27">
        <v>10000000</v>
      </c>
      <c r="AP554" s="27">
        <v>13924000</v>
      </c>
      <c r="AQ554" s="27"/>
      <c r="AR554" s="27"/>
      <c r="AS554" s="143">
        <f t="shared" si="1291"/>
        <v>0.23195845254773551</v>
      </c>
      <c r="AT554" s="27">
        <f t="shared" si="1351"/>
        <v>11962000</v>
      </c>
      <c r="AU554" s="28">
        <f t="shared" si="1317"/>
        <v>2272780</v>
      </c>
      <c r="AV554" s="30">
        <f t="shared" si="1352"/>
        <v>14234780</v>
      </c>
      <c r="AW554" s="26">
        <v>1</v>
      </c>
      <c r="AX554" s="27">
        <v>10000000</v>
      </c>
      <c r="AY554" s="27">
        <v>11800000</v>
      </c>
      <c r="AZ554" s="27"/>
      <c r="BA554" s="27"/>
      <c r="BB554" s="143">
        <f t="shared" si="1292"/>
        <v>0.11676992716842068</v>
      </c>
      <c r="BC554" s="27">
        <f t="shared" si="1353"/>
        <v>10900000</v>
      </c>
      <c r="BD554" s="27">
        <f t="shared" si="1320"/>
        <v>2071000</v>
      </c>
      <c r="BE554" s="27">
        <f t="shared" si="1354"/>
        <v>12971000</v>
      </c>
      <c r="BF554" s="26">
        <v>1</v>
      </c>
      <c r="BG554" s="27">
        <v>8000000</v>
      </c>
      <c r="BH554" s="27">
        <v>6800000</v>
      </c>
      <c r="BI554" s="27"/>
      <c r="BJ554" s="27"/>
      <c r="BK554" s="143">
        <f t="shared" si="1293"/>
        <v>0.11466596451673743</v>
      </c>
      <c r="BL554" s="27">
        <f t="shared" si="1380"/>
        <v>7400000</v>
      </c>
      <c r="BM554" s="27">
        <f t="shared" si="1381"/>
        <v>1406000</v>
      </c>
      <c r="BN554" s="28">
        <f t="shared" si="1382"/>
        <v>8806000</v>
      </c>
      <c r="BO554" s="26">
        <v>1</v>
      </c>
      <c r="BP554" s="27">
        <v>8000000</v>
      </c>
      <c r="BQ554" s="27">
        <v>7040000</v>
      </c>
      <c r="BR554" s="27"/>
      <c r="BS554" s="27"/>
      <c r="BT554" s="143">
        <f t="shared" si="1294"/>
        <v>9.0268950789772012E-2</v>
      </c>
      <c r="BU554" s="27">
        <f t="shared" si="1383"/>
        <v>7520000</v>
      </c>
      <c r="BV554" s="28">
        <f t="shared" si="1384"/>
        <v>1428800</v>
      </c>
      <c r="BW554" s="30">
        <f t="shared" si="1385"/>
        <v>8948800</v>
      </c>
      <c r="BX554" s="26">
        <v>1</v>
      </c>
      <c r="BY554" s="28">
        <v>8000000</v>
      </c>
      <c r="BZ554" s="28">
        <v>7040000</v>
      </c>
      <c r="CA554" s="28"/>
      <c r="CB554" s="28"/>
      <c r="CC554" s="177">
        <f t="shared" si="1295"/>
        <v>9.0268950789772012E-2</v>
      </c>
      <c r="CD554" s="27">
        <f t="shared" si="1386"/>
        <v>7520000</v>
      </c>
      <c r="CE554" s="28">
        <f t="shared" si="1387"/>
        <v>1428800</v>
      </c>
      <c r="CF554" s="29">
        <f t="shared" si="1388"/>
        <v>8948800</v>
      </c>
      <c r="CG554" s="26">
        <v>1</v>
      </c>
      <c r="CH554" s="27">
        <v>6400000</v>
      </c>
      <c r="CI554" s="27">
        <v>5120000</v>
      </c>
      <c r="CJ554" s="27"/>
      <c r="CK554" s="27"/>
      <c r="CL554" s="143">
        <f t="shared" si="1362"/>
        <v>0.15713484026367722</v>
      </c>
      <c r="CM554" s="27">
        <f t="shared" si="1363"/>
        <v>5760000</v>
      </c>
      <c r="CN554" s="27">
        <f t="shared" si="1331"/>
        <v>1094400</v>
      </c>
      <c r="CO554" s="28">
        <f t="shared" si="1364"/>
        <v>6854400</v>
      </c>
      <c r="CP554" s="26">
        <v>1</v>
      </c>
      <c r="CQ554" s="27">
        <v>6400000</v>
      </c>
      <c r="CR554" s="27">
        <v>5120000</v>
      </c>
      <c r="CS554" s="27"/>
      <c r="CT554" s="27"/>
      <c r="CU554" s="143">
        <f t="shared" si="1296"/>
        <v>0.15713484026367722</v>
      </c>
      <c r="CV554" s="27">
        <f t="shared" si="1365"/>
        <v>5760000</v>
      </c>
      <c r="CW554" s="28">
        <f t="shared" si="1366"/>
        <v>1094400</v>
      </c>
      <c r="CX554" s="29">
        <f t="shared" si="1367"/>
        <v>6854400</v>
      </c>
      <c r="CY554" s="26">
        <v>1</v>
      </c>
      <c r="CZ554" s="27">
        <v>6400000</v>
      </c>
      <c r="DA554" s="27">
        <v>5760000</v>
      </c>
      <c r="DB554" s="27"/>
      <c r="DC554" s="27"/>
      <c r="DD554" s="143">
        <f t="shared" si="1297"/>
        <v>7.4432292756478682E-2</v>
      </c>
      <c r="DE554" s="27">
        <f t="shared" si="1368"/>
        <v>6080000</v>
      </c>
      <c r="DF554" s="27">
        <f t="shared" si="1337"/>
        <v>1155200</v>
      </c>
      <c r="DG554" s="28">
        <f t="shared" si="1369"/>
        <v>7235200</v>
      </c>
      <c r="DH554" s="26">
        <v>1</v>
      </c>
      <c r="DI554" s="28">
        <v>6400000</v>
      </c>
      <c r="DJ554" s="28">
        <v>7040000</v>
      </c>
      <c r="DK554" s="28"/>
      <c r="DL554" s="177">
        <f t="shared" si="1298"/>
        <v>6.7343502970147379E-2</v>
      </c>
      <c r="DM554" s="28">
        <f t="shared" si="1370"/>
        <v>6720000</v>
      </c>
      <c r="DN554" s="28">
        <f t="shared" si="1340"/>
        <v>1276800</v>
      </c>
      <c r="DO554" s="30">
        <f t="shared" si="1371"/>
        <v>7996800</v>
      </c>
    </row>
    <row r="555" spans="1:119" ht="21" customHeight="1" x14ac:dyDescent="0.25">
      <c r="A555" s="66" t="s">
        <v>1034</v>
      </c>
      <c r="B555" s="67" t="s">
        <v>1016</v>
      </c>
      <c r="C555" s="68" t="s">
        <v>1035</v>
      </c>
      <c r="D555" s="31" t="s">
        <v>30</v>
      </c>
      <c r="E555" s="32" t="s">
        <v>30</v>
      </c>
      <c r="F555" s="32" t="s">
        <v>30</v>
      </c>
      <c r="G555" s="32" t="s">
        <v>30</v>
      </c>
      <c r="H555" s="32" t="s">
        <v>30</v>
      </c>
      <c r="I555" s="32" t="s">
        <v>30</v>
      </c>
      <c r="J555" s="32" t="s">
        <v>30</v>
      </c>
      <c r="K555" s="32" t="s">
        <v>30</v>
      </c>
      <c r="L555" s="32" t="s">
        <v>30</v>
      </c>
      <c r="M555" s="26">
        <v>1</v>
      </c>
      <c r="N555" s="27">
        <v>10000000</v>
      </c>
      <c r="O555" s="27">
        <v>9000000</v>
      </c>
      <c r="P555" s="27"/>
      <c r="Q555" s="27"/>
      <c r="R555" s="143">
        <f t="shared" si="1372"/>
        <v>7.4432292756478682E-2</v>
      </c>
      <c r="S555" s="27">
        <f t="shared" si="1373"/>
        <v>9500000</v>
      </c>
      <c r="T555" s="28">
        <f t="shared" si="1374"/>
        <v>1805000</v>
      </c>
      <c r="U555" s="30">
        <f t="shared" si="1375"/>
        <v>11305000</v>
      </c>
      <c r="V555" s="26">
        <v>1</v>
      </c>
      <c r="W555" s="27">
        <v>10000000</v>
      </c>
      <c r="X555" s="27">
        <v>11000000</v>
      </c>
      <c r="Y555" s="27"/>
      <c r="Z555" s="27"/>
      <c r="AA555" s="143">
        <f t="shared" si="1376"/>
        <v>6.7343502970147379E-2</v>
      </c>
      <c r="AB555" s="27">
        <f t="shared" si="1377"/>
        <v>10500000</v>
      </c>
      <c r="AC555" s="28">
        <f t="shared" si="1378"/>
        <v>1995000</v>
      </c>
      <c r="AD555" s="29">
        <f t="shared" si="1379"/>
        <v>12495000</v>
      </c>
      <c r="AE555" s="31" t="s">
        <v>30</v>
      </c>
      <c r="AF555" s="32" t="s">
        <v>30</v>
      </c>
      <c r="AG555" s="32" t="s">
        <v>30</v>
      </c>
      <c r="AH555" s="32" t="s">
        <v>30</v>
      </c>
      <c r="AI555" s="32" t="s">
        <v>30</v>
      </c>
      <c r="AJ555" s="165" t="s">
        <v>30</v>
      </c>
      <c r="AK555" s="32" t="s">
        <v>30</v>
      </c>
      <c r="AL555" s="32" t="s">
        <v>30</v>
      </c>
      <c r="AM555" s="33" t="s">
        <v>30</v>
      </c>
      <c r="AN555" s="26">
        <v>1</v>
      </c>
      <c r="AO555" s="27">
        <v>10000000</v>
      </c>
      <c r="AP555" s="27">
        <v>13924000</v>
      </c>
      <c r="AQ555" s="27"/>
      <c r="AR555" s="27"/>
      <c r="AS555" s="143">
        <f t="shared" si="1291"/>
        <v>0.23195845254773551</v>
      </c>
      <c r="AT555" s="27">
        <f t="shared" si="1351"/>
        <v>11962000</v>
      </c>
      <c r="AU555" s="28">
        <f t="shared" si="1317"/>
        <v>2272780</v>
      </c>
      <c r="AV555" s="30">
        <f t="shared" si="1352"/>
        <v>14234780</v>
      </c>
      <c r="AW555" s="26">
        <v>1</v>
      </c>
      <c r="AX555" s="27">
        <v>10000000</v>
      </c>
      <c r="AY555" s="27">
        <v>11800000</v>
      </c>
      <c r="AZ555" s="27"/>
      <c r="BA555" s="27"/>
      <c r="BB555" s="143">
        <f t="shared" si="1292"/>
        <v>0.11676992716842068</v>
      </c>
      <c r="BC555" s="27">
        <f t="shared" si="1353"/>
        <v>10900000</v>
      </c>
      <c r="BD555" s="27">
        <f t="shared" si="1320"/>
        <v>2071000</v>
      </c>
      <c r="BE555" s="27">
        <f t="shared" si="1354"/>
        <v>12971000</v>
      </c>
      <c r="BF555" s="26">
        <v>1</v>
      </c>
      <c r="BG555" s="27">
        <v>8000000</v>
      </c>
      <c r="BH555" s="27">
        <v>6800000</v>
      </c>
      <c r="BI555" s="27"/>
      <c r="BJ555" s="27"/>
      <c r="BK555" s="143">
        <f t="shared" si="1293"/>
        <v>0.11466596451673743</v>
      </c>
      <c r="BL555" s="27">
        <f t="shared" si="1380"/>
        <v>7400000</v>
      </c>
      <c r="BM555" s="27">
        <f t="shared" si="1381"/>
        <v>1406000</v>
      </c>
      <c r="BN555" s="28">
        <f t="shared" si="1382"/>
        <v>8806000</v>
      </c>
      <c r="BO555" s="26">
        <v>1</v>
      </c>
      <c r="BP555" s="27">
        <v>8000000</v>
      </c>
      <c r="BQ555" s="27">
        <v>7040000</v>
      </c>
      <c r="BR555" s="27"/>
      <c r="BS555" s="27"/>
      <c r="BT555" s="143">
        <f t="shared" si="1294"/>
        <v>9.0268950789772012E-2</v>
      </c>
      <c r="BU555" s="27">
        <f t="shared" si="1383"/>
        <v>7520000</v>
      </c>
      <c r="BV555" s="28">
        <f t="shared" si="1384"/>
        <v>1428800</v>
      </c>
      <c r="BW555" s="30">
        <f t="shared" si="1385"/>
        <v>8948800</v>
      </c>
      <c r="BX555" s="26">
        <v>1</v>
      </c>
      <c r="BY555" s="28">
        <v>8000000</v>
      </c>
      <c r="BZ555" s="28">
        <v>7040000</v>
      </c>
      <c r="CA555" s="28"/>
      <c r="CB555" s="28"/>
      <c r="CC555" s="177">
        <f t="shared" si="1295"/>
        <v>9.0268950789772012E-2</v>
      </c>
      <c r="CD555" s="27">
        <f t="shared" si="1386"/>
        <v>7520000</v>
      </c>
      <c r="CE555" s="28">
        <f t="shared" si="1387"/>
        <v>1428800</v>
      </c>
      <c r="CF555" s="29">
        <f t="shared" si="1388"/>
        <v>8948800</v>
      </c>
      <c r="CG555" s="26">
        <v>1</v>
      </c>
      <c r="CH555" s="27">
        <v>6400000</v>
      </c>
      <c r="CI555" s="27">
        <v>5120000</v>
      </c>
      <c r="CJ555" s="27"/>
      <c r="CK555" s="27"/>
      <c r="CL555" s="143">
        <f t="shared" si="1362"/>
        <v>0.15713484026367722</v>
      </c>
      <c r="CM555" s="27">
        <f t="shared" si="1363"/>
        <v>5760000</v>
      </c>
      <c r="CN555" s="27">
        <f t="shared" si="1331"/>
        <v>1094400</v>
      </c>
      <c r="CO555" s="28">
        <f t="shared" si="1364"/>
        <v>6854400</v>
      </c>
      <c r="CP555" s="26">
        <v>1</v>
      </c>
      <c r="CQ555" s="27">
        <v>6400000</v>
      </c>
      <c r="CR555" s="27">
        <v>5120000</v>
      </c>
      <c r="CS555" s="27"/>
      <c r="CT555" s="27"/>
      <c r="CU555" s="143">
        <f t="shared" si="1296"/>
        <v>0.15713484026367722</v>
      </c>
      <c r="CV555" s="27">
        <f t="shared" si="1365"/>
        <v>5760000</v>
      </c>
      <c r="CW555" s="28">
        <f t="shared" si="1366"/>
        <v>1094400</v>
      </c>
      <c r="CX555" s="29">
        <f t="shared" si="1367"/>
        <v>6854400</v>
      </c>
      <c r="CY555" s="26">
        <v>1</v>
      </c>
      <c r="CZ555" s="27">
        <v>6400000</v>
      </c>
      <c r="DA555" s="27">
        <v>5760000</v>
      </c>
      <c r="DB555" s="27"/>
      <c r="DC555" s="27"/>
      <c r="DD555" s="143">
        <f t="shared" si="1297"/>
        <v>7.4432292756478682E-2</v>
      </c>
      <c r="DE555" s="27">
        <f t="shared" si="1368"/>
        <v>6080000</v>
      </c>
      <c r="DF555" s="27">
        <f t="shared" si="1337"/>
        <v>1155200</v>
      </c>
      <c r="DG555" s="28">
        <f t="shared" si="1369"/>
        <v>7235200</v>
      </c>
      <c r="DH555" s="26">
        <v>1</v>
      </c>
      <c r="DI555" s="28">
        <v>6400000</v>
      </c>
      <c r="DJ555" s="28">
        <v>7040000</v>
      </c>
      <c r="DK555" s="28"/>
      <c r="DL555" s="177">
        <f t="shared" si="1298"/>
        <v>6.7343502970147379E-2</v>
      </c>
      <c r="DM555" s="28">
        <f t="shared" si="1370"/>
        <v>6720000</v>
      </c>
      <c r="DN555" s="28">
        <f t="shared" si="1340"/>
        <v>1276800</v>
      </c>
      <c r="DO555" s="30">
        <f t="shared" si="1371"/>
        <v>7996800</v>
      </c>
    </row>
    <row r="556" spans="1:119" ht="21" customHeight="1" x14ac:dyDescent="0.25">
      <c r="A556" s="66" t="s">
        <v>1036</v>
      </c>
      <c r="B556" s="67" t="s">
        <v>1016</v>
      </c>
      <c r="C556" s="68" t="s">
        <v>1037</v>
      </c>
      <c r="D556" s="31" t="s">
        <v>30</v>
      </c>
      <c r="E556" s="32" t="s">
        <v>30</v>
      </c>
      <c r="F556" s="32" t="s">
        <v>30</v>
      </c>
      <c r="G556" s="32" t="s">
        <v>30</v>
      </c>
      <c r="H556" s="32" t="s">
        <v>30</v>
      </c>
      <c r="I556" s="32" t="s">
        <v>30</v>
      </c>
      <c r="J556" s="32" t="s">
        <v>30</v>
      </c>
      <c r="K556" s="32" t="s">
        <v>30</v>
      </c>
      <c r="L556" s="32" t="s">
        <v>30</v>
      </c>
      <c r="M556" s="26">
        <v>1</v>
      </c>
      <c r="N556" s="27">
        <v>10000000</v>
      </c>
      <c r="O556" s="27">
        <v>9000000</v>
      </c>
      <c r="P556" s="27"/>
      <c r="Q556" s="27"/>
      <c r="R556" s="143">
        <f t="shared" si="1372"/>
        <v>7.4432292756478682E-2</v>
      </c>
      <c r="S556" s="27">
        <f t="shared" si="1373"/>
        <v>9500000</v>
      </c>
      <c r="T556" s="28">
        <f t="shared" si="1374"/>
        <v>1805000</v>
      </c>
      <c r="U556" s="30">
        <f t="shared" si="1375"/>
        <v>11305000</v>
      </c>
      <c r="V556" s="26">
        <v>1</v>
      </c>
      <c r="W556" s="27">
        <v>10000000</v>
      </c>
      <c r="X556" s="27">
        <v>11000000</v>
      </c>
      <c r="Y556" s="27"/>
      <c r="Z556" s="27"/>
      <c r="AA556" s="143">
        <f t="shared" si="1376"/>
        <v>6.7343502970147379E-2</v>
      </c>
      <c r="AB556" s="27">
        <f t="shared" si="1377"/>
        <v>10500000</v>
      </c>
      <c r="AC556" s="28">
        <f t="shared" si="1378"/>
        <v>1995000</v>
      </c>
      <c r="AD556" s="29">
        <f t="shared" si="1379"/>
        <v>12495000</v>
      </c>
      <c r="AE556" s="31" t="s">
        <v>30</v>
      </c>
      <c r="AF556" s="32" t="s">
        <v>30</v>
      </c>
      <c r="AG556" s="32" t="s">
        <v>30</v>
      </c>
      <c r="AH556" s="32" t="s">
        <v>30</v>
      </c>
      <c r="AI556" s="32" t="s">
        <v>30</v>
      </c>
      <c r="AJ556" s="165" t="s">
        <v>30</v>
      </c>
      <c r="AK556" s="32" t="s">
        <v>30</v>
      </c>
      <c r="AL556" s="32" t="s">
        <v>30</v>
      </c>
      <c r="AM556" s="33" t="s">
        <v>30</v>
      </c>
      <c r="AN556" s="26">
        <v>1</v>
      </c>
      <c r="AO556" s="27">
        <v>10000000</v>
      </c>
      <c r="AP556" s="27">
        <v>13924000</v>
      </c>
      <c r="AQ556" s="27"/>
      <c r="AR556" s="27"/>
      <c r="AS556" s="143">
        <f t="shared" si="1291"/>
        <v>0.23195845254773551</v>
      </c>
      <c r="AT556" s="27">
        <f t="shared" si="1351"/>
        <v>11962000</v>
      </c>
      <c r="AU556" s="28">
        <f t="shared" si="1317"/>
        <v>2272780</v>
      </c>
      <c r="AV556" s="30">
        <f t="shared" si="1352"/>
        <v>14234780</v>
      </c>
      <c r="AW556" s="26">
        <v>1</v>
      </c>
      <c r="AX556" s="27">
        <v>10000000</v>
      </c>
      <c r="AY556" s="27">
        <v>11800000</v>
      </c>
      <c r="AZ556" s="27"/>
      <c r="BA556" s="27"/>
      <c r="BB556" s="143">
        <f t="shared" si="1292"/>
        <v>0.11676992716842068</v>
      </c>
      <c r="BC556" s="27">
        <f t="shared" si="1353"/>
        <v>10900000</v>
      </c>
      <c r="BD556" s="27">
        <f t="shared" si="1320"/>
        <v>2071000</v>
      </c>
      <c r="BE556" s="27">
        <f t="shared" si="1354"/>
        <v>12971000</v>
      </c>
      <c r="BF556" s="26">
        <v>1</v>
      </c>
      <c r="BG556" s="27">
        <v>8000000</v>
      </c>
      <c r="BH556" s="27">
        <v>6800000</v>
      </c>
      <c r="BI556" s="27"/>
      <c r="BJ556" s="27"/>
      <c r="BK556" s="143">
        <f t="shared" si="1293"/>
        <v>0.11466596451673743</v>
      </c>
      <c r="BL556" s="27">
        <f t="shared" si="1380"/>
        <v>7400000</v>
      </c>
      <c r="BM556" s="27">
        <f t="shared" si="1381"/>
        <v>1406000</v>
      </c>
      <c r="BN556" s="28">
        <f t="shared" si="1382"/>
        <v>8806000</v>
      </c>
      <c r="BO556" s="26">
        <v>1</v>
      </c>
      <c r="BP556" s="27">
        <v>8000000</v>
      </c>
      <c r="BQ556" s="27">
        <v>7040000</v>
      </c>
      <c r="BR556" s="27"/>
      <c r="BS556" s="27"/>
      <c r="BT556" s="143">
        <f t="shared" si="1294"/>
        <v>9.0268950789772012E-2</v>
      </c>
      <c r="BU556" s="27">
        <f t="shared" si="1383"/>
        <v>7520000</v>
      </c>
      <c r="BV556" s="28">
        <f t="shared" si="1384"/>
        <v>1428800</v>
      </c>
      <c r="BW556" s="30">
        <f t="shared" si="1385"/>
        <v>8948800</v>
      </c>
      <c r="BX556" s="26">
        <v>1</v>
      </c>
      <c r="BY556" s="28">
        <v>8000000</v>
      </c>
      <c r="BZ556" s="28">
        <v>7040000</v>
      </c>
      <c r="CA556" s="28"/>
      <c r="CB556" s="28"/>
      <c r="CC556" s="177">
        <f t="shared" si="1295"/>
        <v>9.0268950789772012E-2</v>
      </c>
      <c r="CD556" s="27">
        <f t="shared" si="1386"/>
        <v>7520000</v>
      </c>
      <c r="CE556" s="28">
        <f t="shared" si="1387"/>
        <v>1428800</v>
      </c>
      <c r="CF556" s="29">
        <f t="shared" si="1388"/>
        <v>8948800</v>
      </c>
      <c r="CG556" s="26">
        <v>1</v>
      </c>
      <c r="CH556" s="27">
        <v>6400000</v>
      </c>
      <c r="CI556" s="27">
        <v>5120000</v>
      </c>
      <c r="CJ556" s="27"/>
      <c r="CK556" s="27"/>
      <c r="CL556" s="143">
        <f t="shared" si="1362"/>
        <v>0.15713484026367722</v>
      </c>
      <c r="CM556" s="27">
        <f t="shared" si="1363"/>
        <v>5760000</v>
      </c>
      <c r="CN556" s="27">
        <f t="shared" si="1331"/>
        <v>1094400</v>
      </c>
      <c r="CO556" s="28">
        <f t="shared" si="1364"/>
        <v>6854400</v>
      </c>
      <c r="CP556" s="26">
        <v>1</v>
      </c>
      <c r="CQ556" s="27">
        <v>6400000</v>
      </c>
      <c r="CR556" s="27">
        <v>5120000</v>
      </c>
      <c r="CS556" s="27"/>
      <c r="CT556" s="27"/>
      <c r="CU556" s="143">
        <f t="shared" si="1296"/>
        <v>0.15713484026367722</v>
      </c>
      <c r="CV556" s="27">
        <f t="shared" si="1365"/>
        <v>5760000</v>
      </c>
      <c r="CW556" s="28">
        <f t="shared" si="1366"/>
        <v>1094400</v>
      </c>
      <c r="CX556" s="29">
        <f t="shared" si="1367"/>
        <v>6854400</v>
      </c>
      <c r="CY556" s="26">
        <v>1</v>
      </c>
      <c r="CZ556" s="27">
        <v>6400000</v>
      </c>
      <c r="DA556" s="27">
        <v>5760000</v>
      </c>
      <c r="DB556" s="27"/>
      <c r="DC556" s="27"/>
      <c r="DD556" s="143">
        <f t="shared" si="1297"/>
        <v>7.4432292756478682E-2</v>
      </c>
      <c r="DE556" s="27">
        <f t="shared" si="1368"/>
        <v>6080000</v>
      </c>
      <c r="DF556" s="27">
        <f t="shared" si="1337"/>
        <v>1155200</v>
      </c>
      <c r="DG556" s="28">
        <f t="shared" si="1369"/>
        <v>7235200</v>
      </c>
      <c r="DH556" s="26">
        <v>1</v>
      </c>
      <c r="DI556" s="28">
        <v>6400000</v>
      </c>
      <c r="DJ556" s="28">
        <v>7040000</v>
      </c>
      <c r="DK556" s="28"/>
      <c r="DL556" s="177">
        <f t="shared" si="1298"/>
        <v>6.7343502970147379E-2</v>
      </c>
      <c r="DM556" s="28">
        <f t="shared" si="1370"/>
        <v>6720000</v>
      </c>
      <c r="DN556" s="28">
        <f t="shared" si="1340"/>
        <v>1276800</v>
      </c>
      <c r="DO556" s="30">
        <f t="shared" si="1371"/>
        <v>7996800</v>
      </c>
    </row>
    <row r="557" spans="1:119" ht="21" customHeight="1" x14ac:dyDescent="0.25">
      <c r="A557" s="66" t="s">
        <v>1038</v>
      </c>
      <c r="B557" s="67" t="s">
        <v>1016</v>
      </c>
      <c r="C557" s="68" t="s">
        <v>1039</v>
      </c>
      <c r="D557" s="31" t="s">
        <v>30</v>
      </c>
      <c r="E557" s="32" t="s">
        <v>30</v>
      </c>
      <c r="F557" s="32" t="s">
        <v>30</v>
      </c>
      <c r="G557" s="32" t="s">
        <v>30</v>
      </c>
      <c r="H557" s="32" t="s">
        <v>30</v>
      </c>
      <c r="I557" s="32" t="s">
        <v>30</v>
      </c>
      <c r="J557" s="32" t="s">
        <v>30</v>
      </c>
      <c r="K557" s="32" t="s">
        <v>30</v>
      </c>
      <c r="L557" s="32" t="s">
        <v>30</v>
      </c>
      <c r="M557" s="26">
        <v>1</v>
      </c>
      <c r="N557" s="27">
        <v>10000000</v>
      </c>
      <c r="O557" s="27">
        <v>9000000</v>
      </c>
      <c r="P557" s="27"/>
      <c r="Q557" s="27"/>
      <c r="R557" s="143">
        <f t="shared" si="1372"/>
        <v>7.4432292756478682E-2</v>
      </c>
      <c r="S557" s="27">
        <f t="shared" si="1373"/>
        <v>9500000</v>
      </c>
      <c r="T557" s="28">
        <f t="shared" si="1374"/>
        <v>1805000</v>
      </c>
      <c r="U557" s="30">
        <f t="shared" si="1375"/>
        <v>11305000</v>
      </c>
      <c r="V557" s="26">
        <v>1</v>
      </c>
      <c r="W557" s="27">
        <v>10000000</v>
      </c>
      <c r="X557" s="27">
        <v>11000000</v>
      </c>
      <c r="Y557" s="27"/>
      <c r="Z557" s="27"/>
      <c r="AA557" s="143">
        <f t="shared" si="1376"/>
        <v>6.7343502970147379E-2</v>
      </c>
      <c r="AB557" s="27">
        <f t="shared" si="1377"/>
        <v>10500000</v>
      </c>
      <c r="AC557" s="28">
        <f t="shared" si="1378"/>
        <v>1995000</v>
      </c>
      <c r="AD557" s="29">
        <f t="shared" si="1379"/>
        <v>12495000</v>
      </c>
      <c r="AE557" s="31" t="s">
        <v>30</v>
      </c>
      <c r="AF557" s="32" t="s">
        <v>30</v>
      </c>
      <c r="AG557" s="32" t="s">
        <v>30</v>
      </c>
      <c r="AH557" s="32" t="s">
        <v>30</v>
      </c>
      <c r="AI557" s="32" t="s">
        <v>30</v>
      </c>
      <c r="AJ557" s="165" t="s">
        <v>30</v>
      </c>
      <c r="AK557" s="32" t="s">
        <v>30</v>
      </c>
      <c r="AL557" s="32" t="s">
        <v>30</v>
      </c>
      <c r="AM557" s="33" t="s">
        <v>30</v>
      </c>
      <c r="AN557" s="26">
        <v>1</v>
      </c>
      <c r="AO557" s="27">
        <v>10000000</v>
      </c>
      <c r="AP557" s="27">
        <v>13924000</v>
      </c>
      <c r="AQ557" s="27"/>
      <c r="AR557" s="27"/>
      <c r="AS557" s="143">
        <f t="shared" si="1291"/>
        <v>0.23195845254773551</v>
      </c>
      <c r="AT557" s="27">
        <f t="shared" si="1351"/>
        <v>11962000</v>
      </c>
      <c r="AU557" s="28">
        <f t="shared" si="1317"/>
        <v>2272780</v>
      </c>
      <c r="AV557" s="30">
        <f t="shared" si="1352"/>
        <v>14234780</v>
      </c>
      <c r="AW557" s="26">
        <v>1</v>
      </c>
      <c r="AX557" s="27">
        <v>10000000</v>
      </c>
      <c r="AY557" s="27">
        <v>11800000</v>
      </c>
      <c r="AZ557" s="27"/>
      <c r="BA557" s="27"/>
      <c r="BB557" s="143">
        <f t="shared" si="1292"/>
        <v>0.11676992716842068</v>
      </c>
      <c r="BC557" s="27">
        <f t="shared" si="1353"/>
        <v>10900000</v>
      </c>
      <c r="BD557" s="27">
        <f t="shared" si="1320"/>
        <v>2071000</v>
      </c>
      <c r="BE557" s="27">
        <f t="shared" si="1354"/>
        <v>12971000</v>
      </c>
      <c r="BF557" s="26">
        <v>1</v>
      </c>
      <c r="BG557" s="27">
        <v>8000000</v>
      </c>
      <c r="BH557" s="27">
        <v>6800000</v>
      </c>
      <c r="BI557" s="27"/>
      <c r="BJ557" s="27"/>
      <c r="BK557" s="143">
        <f t="shared" si="1293"/>
        <v>0.11466596451673743</v>
      </c>
      <c r="BL557" s="27">
        <f t="shared" si="1380"/>
        <v>7400000</v>
      </c>
      <c r="BM557" s="27">
        <f t="shared" si="1381"/>
        <v>1406000</v>
      </c>
      <c r="BN557" s="28">
        <f t="shared" si="1382"/>
        <v>8806000</v>
      </c>
      <c r="BO557" s="26">
        <v>1</v>
      </c>
      <c r="BP557" s="27">
        <v>8000000</v>
      </c>
      <c r="BQ557" s="27">
        <v>7040000</v>
      </c>
      <c r="BR557" s="27"/>
      <c r="BS557" s="27"/>
      <c r="BT557" s="143">
        <f t="shared" si="1294"/>
        <v>9.0268950789772012E-2</v>
      </c>
      <c r="BU557" s="27">
        <f t="shared" si="1383"/>
        <v>7520000</v>
      </c>
      <c r="BV557" s="28">
        <f t="shared" si="1384"/>
        <v>1428800</v>
      </c>
      <c r="BW557" s="30">
        <f t="shared" si="1385"/>
        <v>8948800</v>
      </c>
      <c r="BX557" s="26">
        <v>1</v>
      </c>
      <c r="BY557" s="28">
        <v>8000000</v>
      </c>
      <c r="BZ557" s="28">
        <v>7040000</v>
      </c>
      <c r="CA557" s="28"/>
      <c r="CB557" s="28"/>
      <c r="CC557" s="177">
        <f t="shared" si="1295"/>
        <v>9.0268950789772012E-2</v>
      </c>
      <c r="CD557" s="27">
        <f t="shared" si="1386"/>
        <v>7520000</v>
      </c>
      <c r="CE557" s="28">
        <f t="shared" si="1387"/>
        <v>1428800</v>
      </c>
      <c r="CF557" s="29">
        <f t="shared" si="1388"/>
        <v>8948800</v>
      </c>
      <c r="CG557" s="26">
        <v>1</v>
      </c>
      <c r="CH557" s="27">
        <v>6400000</v>
      </c>
      <c r="CI557" s="27">
        <v>5120000</v>
      </c>
      <c r="CJ557" s="27"/>
      <c r="CK557" s="27"/>
      <c r="CL557" s="143">
        <f t="shared" si="1362"/>
        <v>0.15713484026367722</v>
      </c>
      <c r="CM557" s="27">
        <f t="shared" si="1363"/>
        <v>5760000</v>
      </c>
      <c r="CN557" s="27">
        <f t="shared" si="1331"/>
        <v>1094400</v>
      </c>
      <c r="CO557" s="28">
        <f t="shared" si="1364"/>
        <v>6854400</v>
      </c>
      <c r="CP557" s="26">
        <v>1</v>
      </c>
      <c r="CQ557" s="27">
        <v>6400000</v>
      </c>
      <c r="CR557" s="27">
        <v>5120000</v>
      </c>
      <c r="CS557" s="27"/>
      <c r="CT557" s="27"/>
      <c r="CU557" s="143">
        <f t="shared" si="1296"/>
        <v>0.15713484026367722</v>
      </c>
      <c r="CV557" s="27">
        <f t="shared" si="1365"/>
        <v>5760000</v>
      </c>
      <c r="CW557" s="28">
        <f t="shared" si="1366"/>
        <v>1094400</v>
      </c>
      <c r="CX557" s="29">
        <f t="shared" si="1367"/>
        <v>6854400</v>
      </c>
      <c r="CY557" s="26">
        <v>1</v>
      </c>
      <c r="CZ557" s="27">
        <v>6400000</v>
      </c>
      <c r="DA557" s="27">
        <v>5760000</v>
      </c>
      <c r="DB557" s="27"/>
      <c r="DC557" s="27"/>
      <c r="DD557" s="143">
        <f t="shared" si="1297"/>
        <v>7.4432292756478682E-2</v>
      </c>
      <c r="DE557" s="27">
        <f t="shared" si="1368"/>
        <v>6080000</v>
      </c>
      <c r="DF557" s="27">
        <f t="shared" si="1337"/>
        <v>1155200</v>
      </c>
      <c r="DG557" s="28">
        <f t="shared" si="1369"/>
        <v>7235200</v>
      </c>
      <c r="DH557" s="26">
        <v>1</v>
      </c>
      <c r="DI557" s="28">
        <v>6400000</v>
      </c>
      <c r="DJ557" s="28">
        <v>7040000</v>
      </c>
      <c r="DK557" s="28"/>
      <c r="DL557" s="177">
        <f t="shared" si="1298"/>
        <v>6.7343502970147379E-2</v>
      </c>
      <c r="DM557" s="28">
        <f t="shared" si="1370"/>
        <v>6720000</v>
      </c>
      <c r="DN557" s="28">
        <f t="shared" si="1340"/>
        <v>1276800</v>
      </c>
      <c r="DO557" s="30">
        <f t="shared" si="1371"/>
        <v>7996800</v>
      </c>
    </row>
    <row r="558" spans="1:119" ht="21" customHeight="1" x14ac:dyDescent="0.25">
      <c r="A558" s="66" t="s">
        <v>1040</v>
      </c>
      <c r="B558" s="67" t="s">
        <v>1016</v>
      </c>
      <c r="C558" s="68" t="s">
        <v>1041</v>
      </c>
      <c r="D558" s="31" t="s">
        <v>30</v>
      </c>
      <c r="E558" s="32" t="s">
        <v>30</v>
      </c>
      <c r="F558" s="32" t="s">
        <v>30</v>
      </c>
      <c r="G558" s="32" t="s">
        <v>30</v>
      </c>
      <c r="H558" s="32" t="s">
        <v>30</v>
      </c>
      <c r="I558" s="32" t="s">
        <v>30</v>
      </c>
      <c r="J558" s="32" t="s">
        <v>30</v>
      </c>
      <c r="K558" s="32" t="s">
        <v>30</v>
      </c>
      <c r="L558" s="32" t="s">
        <v>30</v>
      </c>
      <c r="M558" s="26">
        <v>1</v>
      </c>
      <c r="N558" s="27">
        <v>1000000</v>
      </c>
      <c r="O558" s="27">
        <v>900000</v>
      </c>
      <c r="P558" s="27"/>
      <c r="Q558" s="27"/>
      <c r="R558" s="143">
        <f t="shared" si="1372"/>
        <v>7.4432292756478696E-2</v>
      </c>
      <c r="S558" s="27">
        <f t="shared" si="1373"/>
        <v>950000</v>
      </c>
      <c r="T558" s="28">
        <f t="shared" si="1374"/>
        <v>180500</v>
      </c>
      <c r="U558" s="30">
        <f t="shared" si="1375"/>
        <v>1130500</v>
      </c>
      <c r="V558" s="26">
        <v>1</v>
      </c>
      <c r="W558" s="27">
        <v>1000000</v>
      </c>
      <c r="X558" s="27">
        <v>1100000</v>
      </c>
      <c r="Y558" s="27"/>
      <c r="Z558" s="27"/>
      <c r="AA558" s="143">
        <f t="shared" si="1376"/>
        <v>6.7343502970147393E-2</v>
      </c>
      <c r="AB558" s="27">
        <f t="shared" si="1377"/>
        <v>1050000</v>
      </c>
      <c r="AC558" s="28">
        <f t="shared" si="1378"/>
        <v>199500</v>
      </c>
      <c r="AD558" s="29">
        <f t="shared" si="1379"/>
        <v>1249500</v>
      </c>
      <c r="AE558" s="31" t="s">
        <v>30</v>
      </c>
      <c r="AF558" s="32" t="s">
        <v>30</v>
      </c>
      <c r="AG558" s="32" t="s">
        <v>30</v>
      </c>
      <c r="AH558" s="32" t="s">
        <v>30</v>
      </c>
      <c r="AI558" s="32" t="s">
        <v>30</v>
      </c>
      <c r="AJ558" s="165" t="s">
        <v>30</v>
      </c>
      <c r="AK558" s="32" t="s">
        <v>30</v>
      </c>
      <c r="AL558" s="32" t="s">
        <v>30</v>
      </c>
      <c r="AM558" s="33" t="s">
        <v>30</v>
      </c>
      <c r="AN558" s="26">
        <v>1</v>
      </c>
      <c r="AO558" s="27">
        <v>1000000</v>
      </c>
      <c r="AP558" s="27">
        <v>1392400</v>
      </c>
      <c r="AQ558" s="27"/>
      <c r="AR558" s="27"/>
      <c r="AS558" s="143">
        <f t="shared" si="1291"/>
        <v>0.23195845254773556</v>
      </c>
      <c r="AT558" s="27">
        <f t="shared" si="1351"/>
        <v>1196200</v>
      </c>
      <c r="AU558" s="28">
        <f t="shared" si="1317"/>
        <v>227278</v>
      </c>
      <c r="AV558" s="30">
        <f t="shared" si="1352"/>
        <v>1423478</v>
      </c>
      <c r="AW558" s="26">
        <v>1</v>
      </c>
      <c r="AX558" s="27">
        <v>1000000</v>
      </c>
      <c r="AY558" s="27">
        <v>1180000</v>
      </c>
      <c r="AZ558" s="27"/>
      <c r="BA558" s="27"/>
      <c r="BB558" s="143">
        <f t="shared" si="1292"/>
        <v>0.11676992716842069</v>
      </c>
      <c r="BC558" s="27">
        <f t="shared" si="1353"/>
        <v>1090000</v>
      </c>
      <c r="BD558" s="27">
        <f t="shared" si="1320"/>
        <v>207100</v>
      </c>
      <c r="BE558" s="27">
        <f t="shared" si="1354"/>
        <v>1297100</v>
      </c>
      <c r="BF558" s="26">
        <v>1</v>
      </c>
      <c r="BG558" s="27">
        <v>800000</v>
      </c>
      <c r="BH558" s="27">
        <v>680000</v>
      </c>
      <c r="BI558" s="27"/>
      <c r="BJ558" s="27"/>
      <c r="BK558" s="143">
        <f t="shared" si="1293"/>
        <v>0.11466596451673743</v>
      </c>
      <c r="BL558" s="27">
        <f t="shared" si="1380"/>
        <v>740000</v>
      </c>
      <c r="BM558" s="27">
        <f t="shared" si="1381"/>
        <v>140600</v>
      </c>
      <c r="BN558" s="28">
        <f t="shared" si="1382"/>
        <v>880600</v>
      </c>
      <c r="BO558" s="26">
        <v>1</v>
      </c>
      <c r="BP558" s="27">
        <v>800000</v>
      </c>
      <c r="BQ558" s="27">
        <v>704000</v>
      </c>
      <c r="BR558" s="27"/>
      <c r="BS558" s="27"/>
      <c r="BT558" s="143">
        <f t="shared" si="1294"/>
        <v>9.0268950789772012E-2</v>
      </c>
      <c r="BU558" s="27">
        <f t="shared" si="1383"/>
        <v>752000</v>
      </c>
      <c r="BV558" s="28">
        <f t="shared" si="1384"/>
        <v>142880</v>
      </c>
      <c r="BW558" s="30">
        <f t="shared" si="1385"/>
        <v>894880</v>
      </c>
      <c r="BX558" s="26">
        <v>1</v>
      </c>
      <c r="BY558" s="28">
        <v>800000</v>
      </c>
      <c r="BZ558" s="28">
        <v>704000</v>
      </c>
      <c r="CA558" s="28"/>
      <c r="CB558" s="28"/>
      <c r="CC558" s="177">
        <f t="shared" si="1295"/>
        <v>9.0268950789772012E-2</v>
      </c>
      <c r="CD558" s="27">
        <f t="shared" si="1386"/>
        <v>752000</v>
      </c>
      <c r="CE558" s="28">
        <f t="shared" si="1387"/>
        <v>142880</v>
      </c>
      <c r="CF558" s="29">
        <f t="shared" si="1388"/>
        <v>894880</v>
      </c>
      <c r="CG558" s="26">
        <v>1</v>
      </c>
      <c r="CH558" s="27">
        <v>640000</v>
      </c>
      <c r="CI558" s="27">
        <v>512000</v>
      </c>
      <c r="CJ558" s="27"/>
      <c r="CK558" s="27"/>
      <c r="CL558" s="143">
        <f t="shared" si="1362"/>
        <v>0.15713484026367724</v>
      </c>
      <c r="CM558" s="27">
        <f t="shared" si="1363"/>
        <v>576000</v>
      </c>
      <c r="CN558" s="27">
        <f t="shared" si="1331"/>
        <v>109440</v>
      </c>
      <c r="CO558" s="28">
        <f t="shared" si="1364"/>
        <v>685440</v>
      </c>
      <c r="CP558" s="26">
        <v>1</v>
      </c>
      <c r="CQ558" s="27">
        <v>640000</v>
      </c>
      <c r="CR558" s="27">
        <v>512000</v>
      </c>
      <c r="CS558" s="27"/>
      <c r="CT558" s="27"/>
      <c r="CU558" s="143">
        <f t="shared" si="1296"/>
        <v>0.15713484026367724</v>
      </c>
      <c r="CV558" s="27">
        <f t="shared" si="1365"/>
        <v>576000</v>
      </c>
      <c r="CW558" s="28">
        <f t="shared" si="1366"/>
        <v>109440</v>
      </c>
      <c r="CX558" s="29">
        <f t="shared" si="1367"/>
        <v>685440</v>
      </c>
      <c r="CY558" s="26">
        <v>1</v>
      </c>
      <c r="CZ558" s="27">
        <v>640000</v>
      </c>
      <c r="DA558" s="27">
        <v>576000</v>
      </c>
      <c r="DB558" s="27"/>
      <c r="DC558" s="27"/>
      <c r="DD558" s="143">
        <f t="shared" si="1297"/>
        <v>7.4432292756478696E-2</v>
      </c>
      <c r="DE558" s="27">
        <f t="shared" si="1368"/>
        <v>608000</v>
      </c>
      <c r="DF558" s="27">
        <f t="shared" si="1337"/>
        <v>115520</v>
      </c>
      <c r="DG558" s="28">
        <f t="shared" si="1369"/>
        <v>723520</v>
      </c>
      <c r="DH558" s="26">
        <v>1</v>
      </c>
      <c r="DI558" s="28">
        <v>640000</v>
      </c>
      <c r="DJ558" s="28">
        <v>704000</v>
      </c>
      <c r="DK558" s="28"/>
      <c r="DL558" s="177">
        <f t="shared" si="1298"/>
        <v>6.7343502970147393E-2</v>
      </c>
      <c r="DM558" s="28">
        <f t="shared" si="1370"/>
        <v>672000</v>
      </c>
      <c r="DN558" s="28">
        <f t="shared" si="1340"/>
        <v>127680</v>
      </c>
      <c r="DO558" s="30">
        <f t="shared" si="1371"/>
        <v>799680</v>
      </c>
    </row>
    <row r="559" spans="1:119" ht="21" customHeight="1" x14ac:dyDescent="0.25">
      <c r="A559" s="66" t="s">
        <v>1042</v>
      </c>
      <c r="B559" s="67" t="s">
        <v>1016</v>
      </c>
      <c r="C559" s="68" t="s">
        <v>1043</v>
      </c>
      <c r="D559" s="31" t="s">
        <v>30</v>
      </c>
      <c r="E559" s="32" t="s">
        <v>30</v>
      </c>
      <c r="F559" s="32" t="s">
        <v>30</v>
      </c>
      <c r="G559" s="32" t="s">
        <v>30</v>
      </c>
      <c r="H559" s="32" t="s">
        <v>30</v>
      </c>
      <c r="I559" s="32" t="s">
        <v>30</v>
      </c>
      <c r="J559" s="32" t="s">
        <v>30</v>
      </c>
      <c r="K559" s="32" t="s">
        <v>30</v>
      </c>
      <c r="L559" s="32" t="s">
        <v>30</v>
      </c>
      <c r="M559" s="26">
        <v>1</v>
      </c>
      <c r="N559" s="27">
        <v>1000000</v>
      </c>
      <c r="O559" s="27">
        <v>900000</v>
      </c>
      <c r="P559" s="27"/>
      <c r="Q559" s="27"/>
      <c r="R559" s="143">
        <f t="shared" si="1372"/>
        <v>7.4432292756478696E-2</v>
      </c>
      <c r="S559" s="27">
        <f t="shared" si="1373"/>
        <v>950000</v>
      </c>
      <c r="T559" s="28">
        <f t="shared" si="1374"/>
        <v>180500</v>
      </c>
      <c r="U559" s="30">
        <f t="shared" si="1375"/>
        <v>1130500</v>
      </c>
      <c r="V559" s="26">
        <v>1</v>
      </c>
      <c r="W559" s="27">
        <v>1000000</v>
      </c>
      <c r="X559" s="27">
        <v>1100000</v>
      </c>
      <c r="Y559" s="27"/>
      <c r="Z559" s="27"/>
      <c r="AA559" s="143">
        <f t="shared" si="1376"/>
        <v>6.7343502970147393E-2</v>
      </c>
      <c r="AB559" s="27">
        <f t="shared" si="1377"/>
        <v>1050000</v>
      </c>
      <c r="AC559" s="28">
        <f t="shared" si="1378"/>
        <v>199500</v>
      </c>
      <c r="AD559" s="29">
        <f t="shared" si="1379"/>
        <v>1249500</v>
      </c>
      <c r="AE559" s="31" t="s">
        <v>30</v>
      </c>
      <c r="AF559" s="32" t="s">
        <v>30</v>
      </c>
      <c r="AG559" s="32" t="s">
        <v>30</v>
      </c>
      <c r="AH559" s="32" t="s">
        <v>30</v>
      </c>
      <c r="AI559" s="32" t="s">
        <v>30</v>
      </c>
      <c r="AJ559" s="165" t="s">
        <v>30</v>
      </c>
      <c r="AK559" s="32" t="s">
        <v>30</v>
      </c>
      <c r="AL559" s="32" t="s">
        <v>30</v>
      </c>
      <c r="AM559" s="33" t="s">
        <v>30</v>
      </c>
      <c r="AN559" s="26">
        <v>1</v>
      </c>
      <c r="AO559" s="27">
        <v>1000000</v>
      </c>
      <c r="AP559" s="27">
        <v>1392400</v>
      </c>
      <c r="AQ559" s="27"/>
      <c r="AR559" s="27"/>
      <c r="AS559" s="143">
        <f t="shared" si="1291"/>
        <v>0.23195845254773556</v>
      </c>
      <c r="AT559" s="27">
        <f t="shared" si="1351"/>
        <v>1196200</v>
      </c>
      <c r="AU559" s="28">
        <f t="shared" si="1317"/>
        <v>227278</v>
      </c>
      <c r="AV559" s="30">
        <f t="shared" si="1352"/>
        <v>1423478</v>
      </c>
      <c r="AW559" s="26">
        <v>1</v>
      </c>
      <c r="AX559" s="27">
        <v>1000000</v>
      </c>
      <c r="AY559" s="27">
        <v>1180000</v>
      </c>
      <c r="AZ559" s="27"/>
      <c r="BA559" s="27"/>
      <c r="BB559" s="143">
        <f t="shared" si="1292"/>
        <v>0.11676992716842069</v>
      </c>
      <c r="BC559" s="27">
        <f t="shared" si="1353"/>
        <v>1090000</v>
      </c>
      <c r="BD559" s="27">
        <f t="shared" si="1320"/>
        <v>207100</v>
      </c>
      <c r="BE559" s="27">
        <f t="shared" si="1354"/>
        <v>1297100</v>
      </c>
      <c r="BF559" s="26">
        <v>1</v>
      </c>
      <c r="BG559" s="27">
        <v>800000</v>
      </c>
      <c r="BH559" s="27">
        <v>680000</v>
      </c>
      <c r="BI559" s="27"/>
      <c r="BJ559" s="27"/>
      <c r="BK559" s="143">
        <f t="shared" si="1293"/>
        <v>0.11466596451673743</v>
      </c>
      <c r="BL559" s="27">
        <f t="shared" si="1380"/>
        <v>740000</v>
      </c>
      <c r="BM559" s="27">
        <f t="shared" si="1381"/>
        <v>140600</v>
      </c>
      <c r="BN559" s="28">
        <f t="shared" si="1382"/>
        <v>880600</v>
      </c>
      <c r="BO559" s="26">
        <v>1</v>
      </c>
      <c r="BP559" s="27">
        <v>800000</v>
      </c>
      <c r="BQ559" s="27">
        <v>704000</v>
      </c>
      <c r="BR559" s="27"/>
      <c r="BS559" s="27"/>
      <c r="BT559" s="143">
        <f t="shared" si="1294"/>
        <v>9.0268950789772012E-2</v>
      </c>
      <c r="BU559" s="27">
        <f t="shared" si="1383"/>
        <v>752000</v>
      </c>
      <c r="BV559" s="28">
        <f t="shared" si="1384"/>
        <v>142880</v>
      </c>
      <c r="BW559" s="30">
        <f t="shared" si="1385"/>
        <v>894880</v>
      </c>
      <c r="BX559" s="26">
        <v>1</v>
      </c>
      <c r="BY559" s="28">
        <v>800000</v>
      </c>
      <c r="BZ559" s="28">
        <v>704000</v>
      </c>
      <c r="CA559" s="28"/>
      <c r="CB559" s="28"/>
      <c r="CC559" s="177">
        <f t="shared" si="1295"/>
        <v>9.0268950789772012E-2</v>
      </c>
      <c r="CD559" s="27">
        <f t="shared" si="1386"/>
        <v>752000</v>
      </c>
      <c r="CE559" s="28">
        <f t="shared" si="1387"/>
        <v>142880</v>
      </c>
      <c r="CF559" s="29">
        <f t="shared" si="1388"/>
        <v>894880</v>
      </c>
      <c r="CG559" s="26">
        <v>1</v>
      </c>
      <c r="CH559" s="27">
        <v>640000</v>
      </c>
      <c r="CI559" s="27">
        <v>512000</v>
      </c>
      <c r="CJ559" s="27"/>
      <c r="CK559" s="27"/>
      <c r="CL559" s="143">
        <f t="shared" si="1362"/>
        <v>0.15713484026367724</v>
      </c>
      <c r="CM559" s="27">
        <f t="shared" si="1363"/>
        <v>576000</v>
      </c>
      <c r="CN559" s="27">
        <f t="shared" si="1331"/>
        <v>109440</v>
      </c>
      <c r="CO559" s="28">
        <f t="shared" si="1364"/>
        <v>685440</v>
      </c>
      <c r="CP559" s="26">
        <v>1</v>
      </c>
      <c r="CQ559" s="27">
        <v>640000</v>
      </c>
      <c r="CR559" s="27">
        <v>512000</v>
      </c>
      <c r="CS559" s="27"/>
      <c r="CT559" s="27"/>
      <c r="CU559" s="143">
        <f t="shared" si="1296"/>
        <v>0.15713484026367724</v>
      </c>
      <c r="CV559" s="27">
        <f t="shared" si="1365"/>
        <v>576000</v>
      </c>
      <c r="CW559" s="28">
        <f t="shared" si="1366"/>
        <v>109440</v>
      </c>
      <c r="CX559" s="29">
        <f t="shared" si="1367"/>
        <v>685440</v>
      </c>
      <c r="CY559" s="26">
        <v>1</v>
      </c>
      <c r="CZ559" s="27">
        <v>640000</v>
      </c>
      <c r="DA559" s="27">
        <v>576000</v>
      </c>
      <c r="DB559" s="27"/>
      <c r="DC559" s="27"/>
      <c r="DD559" s="143">
        <f t="shared" si="1297"/>
        <v>7.4432292756478696E-2</v>
      </c>
      <c r="DE559" s="27">
        <f t="shared" si="1368"/>
        <v>608000</v>
      </c>
      <c r="DF559" s="27">
        <f t="shared" si="1337"/>
        <v>115520</v>
      </c>
      <c r="DG559" s="28">
        <f t="shared" si="1369"/>
        <v>723520</v>
      </c>
      <c r="DH559" s="26">
        <v>1</v>
      </c>
      <c r="DI559" s="28">
        <v>640000</v>
      </c>
      <c r="DJ559" s="28">
        <v>704000</v>
      </c>
      <c r="DK559" s="28"/>
      <c r="DL559" s="177">
        <f t="shared" si="1298"/>
        <v>6.7343502970147393E-2</v>
      </c>
      <c r="DM559" s="28">
        <f t="shared" si="1370"/>
        <v>672000</v>
      </c>
      <c r="DN559" s="28">
        <f t="shared" si="1340"/>
        <v>127680</v>
      </c>
      <c r="DO559" s="30">
        <f t="shared" si="1371"/>
        <v>799680</v>
      </c>
    </row>
    <row r="560" spans="1:119" ht="21" customHeight="1" x14ac:dyDescent="0.25">
      <c r="A560" s="66" t="s">
        <v>1044</v>
      </c>
      <c r="B560" s="67" t="s">
        <v>1016</v>
      </c>
      <c r="C560" s="68" t="s">
        <v>1045</v>
      </c>
      <c r="D560" s="31" t="s">
        <v>30</v>
      </c>
      <c r="E560" s="32" t="s">
        <v>30</v>
      </c>
      <c r="F560" s="32" t="s">
        <v>30</v>
      </c>
      <c r="G560" s="32" t="s">
        <v>30</v>
      </c>
      <c r="H560" s="32" t="s">
        <v>30</v>
      </c>
      <c r="I560" s="32" t="s">
        <v>30</v>
      </c>
      <c r="J560" s="32" t="s">
        <v>30</v>
      </c>
      <c r="K560" s="32" t="s">
        <v>30</v>
      </c>
      <c r="L560" s="32" t="s">
        <v>30</v>
      </c>
      <c r="M560" s="26">
        <v>1</v>
      </c>
      <c r="N560" s="27">
        <v>1000000</v>
      </c>
      <c r="O560" s="27">
        <v>900000</v>
      </c>
      <c r="P560" s="27"/>
      <c r="Q560" s="27"/>
      <c r="R560" s="143">
        <f t="shared" si="1372"/>
        <v>7.4432292756478696E-2</v>
      </c>
      <c r="S560" s="27">
        <f t="shared" si="1373"/>
        <v>950000</v>
      </c>
      <c r="T560" s="28">
        <f t="shared" si="1374"/>
        <v>180500</v>
      </c>
      <c r="U560" s="30">
        <f t="shared" si="1375"/>
        <v>1130500</v>
      </c>
      <c r="V560" s="26">
        <v>1</v>
      </c>
      <c r="W560" s="27">
        <v>1000000</v>
      </c>
      <c r="X560" s="27">
        <v>1100000</v>
      </c>
      <c r="Y560" s="27"/>
      <c r="Z560" s="27"/>
      <c r="AA560" s="143">
        <f t="shared" si="1376"/>
        <v>6.7343502970147393E-2</v>
      </c>
      <c r="AB560" s="27">
        <f t="shared" si="1377"/>
        <v>1050000</v>
      </c>
      <c r="AC560" s="28">
        <f t="shared" si="1378"/>
        <v>199500</v>
      </c>
      <c r="AD560" s="29">
        <f t="shared" si="1379"/>
        <v>1249500</v>
      </c>
      <c r="AE560" s="31" t="s">
        <v>30</v>
      </c>
      <c r="AF560" s="32" t="s">
        <v>30</v>
      </c>
      <c r="AG560" s="32" t="s">
        <v>30</v>
      </c>
      <c r="AH560" s="32" t="s">
        <v>30</v>
      </c>
      <c r="AI560" s="32" t="s">
        <v>30</v>
      </c>
      <c r="AJ560" s="165" t="s">
        <v>30</v>
      </c>
      <c r="AK560" s="32" t="s">
        <v>30</v>
      </c>
      <c r="AL560" s="32" t="s">
        <v>30</v>
      </c>
      <c r="AM560" s="33" t="s">
        <v>30</v>
      </c>
      <c r="AN560" s="26">
        <v>1</v>
      </c>
      <c r="AO560" s="27">
        <v>1000000</v>
      </c>
      <c r="AP560" s="27">
        <v>1392400</v>
      </c>
      <c r="AQ560" s="27"/>
      <c r="AR560" s="27"/>
      <c r="AS560" s="143">
        <f t="shared" si="1291"/>
        <v>0.23195845254773556</v>
      </c>
      <c r="AT560" s="27">
        <f t="shared" si="1351"/>
        <v>1196200</v>
      </c>
      <c r="AU560" s="28">
        <f t="shared" si="1317"/>
        <v>227278</v>
      </c>
      <c r="AV560" s="30">
        <f t="shared" si="1352"/>
        <v>1423478</v>
      </c>
      <c r="AW560" s="26">
        <v>1</v>
      </c>
      <c r="AX560" s="27">
        <v>1000000</v>
      </c>
      <c r="AY560" s="27">
        <v>1180000</v>
      </c>
      <c r="AZ560" s="27"/>
      <c r="BA560" s="27"/>
      <c r="BB560" s="143">
        <f t="shared" si="1292"/>
        <v>0.11676992716842069</v>
      </c>
      <c r="BC560" s="27">
        <f t="shared" si="1353"/>
        <v>1090000</v>
      </c>
      <c r="BD560" s="27">
        <f t="shared" si="1320"/>
        <v>207100</v>
      </c>
      <c r="BE560" s="27">
        <f t="shared" si="1354"/>
        <v>1297100</v>
      </c>
      <c r="BF560" s="26">
        <v>1</v>
      </c>
      <c r="BG560" s="27">
        <v>800000</v>
      </c>
      <c r="BH560" s="27">
        <v>680000</v>
      </c>
      <c r="BI560" s="27"/>
      <c r="BJ560" s="27"/>
      <c r="BK560" s="143">
        <f t="shared" si="1293"/>
        <v>0.11466596451673743</v>
      </c>
      <c r="BL560" s="27">
        <f t="shared" si="1380"/>
        <v>740000</v>
      </c>
      <c r="BM560" s="27">
        <f t="shared" si="1381"/>
        <v>140600</v>
      </c>
      <c r="BN560" s="28">
        <f t="shared" si="1382"/>
        <v>880600</v>
      </c>
      <c r="BO560" s="26">
        <v>1</v>
      </c>
      <c r="BP560" s="27">
        <v>800000</v>
      </c>
      <c r="BQ560" s="27">
        <v>704000</v>
      </c>
      <c r="BR560" s="27"/>
      <c r="BS560" s="27"/>
      <c r="BT560" s="143">
        <f t="shared" si="1294"/>
        <v>9.0268950789772012E-2</v>
      </c>
      <c r="BU560" s="27">
        <f t="shared" si="1383"/>
        <v>752000</v>
      </c>
      <c r="BV560" s="28">
        <f t="shared" si="1384"/>
        <v>142880</v>
      </c>
      <c r="BW560" s="30">
        <f t="shared" si="1385"/>
        <v>894880</v>
      </c>
      <c r="BX560" s="26">
        <v>1</v>
      </c>
      <c r="BY560" s="28">
        <v>800000</v>
      </c>
      <c r="BZ560" s="28">
        <v>704000</v>
      </c>
      <c r="CA560" s="28"/>
      <c r="CB560" s="28"/>
      <c r="CC560" s="177">
        <f t="shared" si="1295"/>
        <v>9.0268950789772012E-2</v>
      </c>
      <c r="CD560" s="27">
        <f t="shared" si="1386"/>
        <v>752000</v>
      </c>
      <c r="CE560" s="28">
        <f t="shared" si="1387"/>
        <v>142880</v>
      </c>
      <c r="CF560" s="29">
        <f t="shared" si="1388"/>
        <v>894880</v>
      </c>
      <c r="CG560" s="26">
        <v>1</v>
      </c>
      <c r="CH560" s="27">
        <v>640000</v>
      </c>
      <c r="CI560" s="27">
        <v>512000</v>
      </c>
      <c r="CJ560" s="27"/>
      <c r="CK560" s="27"/>
      <c r="CL560" s="143">
        <f t="shared" si="1362"/>
        <v>0.15713484026367724</v>
      </c>
      <c r="CM560" s="27">
        <f t="shared" si="1363"/>
        <v>576000</v>
      </c>
      <c r="CN560" s="27">
        <f t="shared" si="1331"/>
        <v>109440</v>
      </c>
      <c r="CO560" s="28">
        <f t="shared" si="1364"/>
        <v>685440</v>
      </c>
      <c r="CP560" s="26">
        <v>1</v>
      </c>
      <c r="CQ560" s="27">
        <v>640000</v>
      </c>
      <c r="CR560" s="27">
        <v>512000</v>
      </c>
      <c r="CS560" s="27"/>
      <c r="CT560" s="27"/>
      <c r="CU560" s="143">
        <f t="shared" si="1296"/>
        <v>0.15713484026367724</v>
      </c>
      <c r="CV560" s="27">
        <f t="shared" si="1365"/>
        <v>576000</v>
      </c>
      <c r="CW560" s="28">
        <f t="shared" si="1366"/>
        <v>109440</v>
      </c>
      <c r="CX560" s="29">
        <f t="shared" si="1367"/>
        <v>685440</v>
      </c>
      <c r="CY560" s="26">
        <v>1</v>
      </c>
      <c r="CZ560" s="27">
        <v>640000</v>
      </c>
      <c r="DA560" s="27">
        <v>576000</v>
      </c>
      <c r="DB560" s="27"/>
      <c r="DC560" s="27"/>
      <c r="DD560" s="143">
        <f t="shared" si="1297"/>
        <v>7.4432292756478696E-2</v>
      </c>
      <c r="DE560" s="27">
        <f t="shared" si="1368"/>
        <v>608000</v>
      </c>
      <c r="DF560" s="27">
        <f t="shared" si="1337"/>
        <v>115520</v>
      </c>
      <c r="DG560" s="28">
        <f t="shared" si="1369"/>
        <v>723520</v>
      </c>
      <c r="DH560" s="26">
        <v>1</v>
      </c>
      <c r="DI560" s="28">
        <v>640000</v>
      </c>
      <c r="DJ560" s="28">
        <v>704000</v>
      </c>
      <c r="DK560" s="28"/>
      <c r="DL560" s="177">
        <f t="shared" si="1298"/>
        <v>6.7343502970147393E-2</v>
      </c>
      <c r="DM560" s="28">
        <f t="shared" si="1370"/>
        <v>672000</v>
      </c>
      <c r="DN560" s="28">
        <f t="shared" si="1340"/>
        <v>127680</v>
      </c>
      <c r="DO560" s="30">
        <f t="shared" si="1371"/>
        <v>799680</v>
      </c>
    </row>
    <row r="561" spans="1:119" ht="21" customHeight="1" x14ac:dyDescent="0.25">
      <c r="A561" s="66" t="s">
        <v>1046</v>
      </c>
      <c r="B561" s="67" t="s">
        <v>1016</v>
      </c>
      <c r="C561" s="68" t="s">
        <v>1047</v>
      </c>
      <c r="D561" s="31" t="s">
        <v>30</v>
      </c>
      <c r="E561" s="32" t="s">
        <v>30</v>
      </c>
      <c r="F561" s="32" t="s">
        <v>30</v>
      </c>
      <c r="G561" s="32" t="s">
        <v>30</v>
      </c>
      <c r="H561" s="32" t="s">
        <v>30</v>
      </c>
      <c r="I561" s="32" t="s">
        <v>30</v>
      </c>
      <c r="J561" s="32" t="s">
        <v>30</v>
      </c>
      <c r="K561" s="32" t="s">
        <v>30</v>
      </c>
      <c r="L561" s="32" t="s">
        <v>30</v>
      </c>
      <c r="M561" s="26">
        <v>1</v>
      </c>
      <c r="N561" s="27">
        <v>1000000</v>
      </c>
      <c r="O561" s="27">
        <v>900000</v>
      </c>
      <c r="P561" s="27"/>
      <c r="Q561" s="27"/>
      <c r="R561" s="143">
        <f t="shared" si="1372"/>
        <v>7.4432292756478696E-2</v>
      </c>
      <c r="S561" s="27">
        <f t="shared" si="1373"/>
        <v>950000</v>
      </c>
      <c r="T561" s="28">
        <f t="shared" si="1374"/>
        <v>180500</v>
      </c>
      <c r="U561" s="30">
        <f t="shared" si="1375"/>
        <v>1130500</v>
      </c>
      <c r="V561" s="26">
        <v>1</v>
      </c>
      <c r="W561" s="27">
        <v>1000000</v>
      </c>
      <c r="X561" s="27">
        <v>1100000</v>
      </c>
      <c r="Y561" s="27"/>
      <c r="Z561" s="27"/>
      <c r="AA561" s="143">
        <f t="shared" si="1376"/>
        <v>6.7343502970147393E-2</v>
      </c>
      <c r="AB561" s="27">
        <f t="shared" si="1377"/>
        <v>1050000</v>
      </c>
      <c r="AC561" s="28">
        <f t="shared" si="1378"/>
        <v>199500</v>
      </c>
      <c r="AD561" s="29">
        <f t="shared" si="1379"/>
        <v>1249500</v>
      </c>
      <c r="AE561" s="31" t="s">
        <v>30</v>
      </c>
      <c r="AF561" s="32" t="s">
        <v>30</v>
      </c>
      <c r="AG561" s="32" t="s">
        <v>30</v>
      </c>
      <c r="AH561" s="32" t="s">
        <v>30</v>
      </c>
      <c r="AI561" s="32" t="s">
        <v>30</v>
      </c>
      <c r="AJ561" s="165" t="s">
        <v>30</v>
      </c>
      <c r="AK561" s="32" t="s">
        <v>30</v>
      </c>
      <c r="AL561" s="32" t="s">
        <v>30</v>
      </c>
      <c r="AM561" s="33" t="s">
        <v>30</v>
      </c>
      <c r="AN561" s="26">
        <v>1</v>
      </c>
      <c r="AO561" s="27">
        <v>1000000</v>
      </c>
      <c r="AP561" s="27">
        <v>1392400</v>
      </c>
      <c r="AQ561" s="27"/>
      <c r="AR561" s="27"/>
      <c r="AS561" s="143">
        <f t="shared" si="1291"/>
        <v>0.23195845254773556</v>
      </c>
      <c r="AT561" s="27">
        <f t="shared" si="1351"/>
        <v>1196200</v>
      </c>
      <c r="AU561" s="28">
        <f t="shared" si="1317"/>
        <v>227278</v>
      </c>
      <c r="AV561" s="30">
        <f t="shared" si="1352"/>
        <v>1423478</v>
      </c>
      <c r="AW561" s="26">
        <v>1</v>
      </c>
      <c r="AX561" s="27">
        <v>1000000</v>
      </c>
      <c r="AY561" s="27">
        <v>1180000</v>
      </c>
      <c r="AZ561" s="27"/>
      <c r="BA561" s="27"/>
      <c r="BB561" s="143">
        <f t="shared" si="1292"/>
        <v>0.11676992716842069</v>
      </c>
      <c r="BC561" s="27">
        <f t="shared" si="1353"/>
        <v>1090000</v>
      </c>
      <c r="BD561" s="27">
        <f t="shared" si="1320"/>
        <v>207100</v>
      </c>
      <c r="BE561" s="27">
        <f t="shared" si="1354"/>
        <v>1297100</v>
      </c>
      <c r="BF561" s="26">
        <v>1</v>
      </c>
      <c r="BG561" s="27">
        <v>800000</v>
      </c>
      <c r="BH561" s="27">
        <v>680000</v>
      </c>
      <c r="BI561" s="27"/>
      <c r="BJ561" s="27"/>
      <c r="BK561" s="143">
        <f t="shared" si="1293"/>
        <v>0.11466596451673743</v>
      </c>
      <c r="BL561" s="27">
        <f t="shared" si="1380"/>
        <v>740000</v>
      </c>
      <c r="BM561" s="27">
        <f t="shared" si="1381"/>
        <v>140600</v>
      </c>
      <c r="BN561" s="28">
        <f t="shared" si="1382"/>
        <v>880600</v>
      </c>
      <c r="BO561" s="26">
        <v>1</v>
      </c>
      <c r="BP561" s="27">
        <v>800000</v>
      </c>
      <c r="BQ561" s="27">
        <v>704000</v>
      </c>
      <c r="BR561" s="27"/>
      <c r="BS561" s="27"/>
      <c r="BT561" s="143">
        <f t="shared" si="1294"/>
        <v>9.0268950789772012E-2</v>
      </c>
      <c r="BU561" s="27">
        <f t="shared" si="1383"/>
        <v>752000</v>
      </c>
      <c r="BV561" s="28">
        <f t="shared" si="1384"/>
        <v>142880</v>
      </c>
      <c r="BW561" s="30">
        <f t="shared" si="1385"/>
        <v>894880</v>
      </c>
      <c r="BX561" s="26">
        <v>1</v>
      </c>
      <c r="BY561" s="28">
        <v>800000</v>
      </c>
      <c r="BZ561" s="28">
        <v>704000</v>
      </c>
      <c r="CA561" s="28"/>
      <c r="CB561" s="28"/>
      <c r="CC561" s="177">
        <f t="shared" si="1295"/>
        <v>9.0268950789772012E-2</v>
      </c>
      <c r="CD561" s="27">
        <f t="shared" si="1386"/>
        <v>752000</v>
      </c>
      <c r="CE561" s="28">
        <f t="shared" si="1387"/>
        <v>142880</v>
      </c>
      <c r="CF561" s="29">
        <f t="shared" si="1388"/>
        <v>894880</v>
      </c>
      <c r="CG561" s="26">
        <v>1</v>
      </c>
      <c r="CH561" s="27">
        <v>640000</v>
      </c>
      <c r="CI561" s="27">
        <v>512000</v>
      </c>
      <c r="CJ561" s="27"/>
      <c r="CK561" s="27"/>
      <c r="CL561" s="143">
        <f t="shared" si="1362"/>
        <v>0.15713484026367724</v>
      </c>
      <c r="CM561" s="27">
        <f t="shared" si="1363"/>
        <v>576000</v>
      </c>
      <c r="CN561" s="27">
        <f t="shared" si="1331"/>
        <v>109440</v>
      </c>
      <c r="CO561" s="28">
        <f t="shared" si="1364"/>
        <v>685440</v>
      </c>
      <c r="CP561" s="26">
        <v>1</v>
      </c>
      <c r="CQ561" s="27">
        <v>640000</v>
      </c>
      <c r="CR561" s="27">
        <v>512000</v>
      </c>
      <c r="CS561" s="27"/>
      <c r="CT561" s="27"/>
      <c r="CU561" s="143">
        <f t="shared" si="1296"/>
        <v>0.15713484026367724</v>
      </c>
      <c r="CV561" s="27">
        <f t="shared" si="1365"/>
        <v>576000</v>
      </c>
      <c r="CW561" s="28">
        <f t="shared" si="1366"/>
        <v>109440</v>
      </c>
      <c r="CX561" s="29">
        <f t="shared" si="1367"/>
        <v>685440</v>
      </c>
      <c r="CY561" s="26">
        <v>1</v>
      </c>
      <c r="CZ561" s="27">
        <v>640000</v>
      </c>
      <c r="DA561" s="27">
        <v>576000</v>
      </c>
      <c r="DB561" s="27"/>
      <c r="DC561" s="27"/>
      <c r="DD561" s="143">
        <f t="shared" si="1297"/>
        <v>7.4432292756478696E-2</v>
      </c>
      <c r="DE561" s="27">
        <f t="shared" si="1368"/>
        <v>608000</v>
      </c>
      <c r="DF561" s="27">
        <f t="shared" si="1337"/>
        <v>115520</v>
      </c>
      <c r="DG561" s="28">
        <f t="shared" si="1369"/>
        <v>723520</v>
      </c>
      <c r="DH561" s="26">
        <v>1</v>
      </c>
      <c r="DI561" s="28">
        <v>640000</v>
      </c>
      <c r="DJ561" s="28">
        <v>704000</v>
      </c>
      <c r="DK561" s="28"/>
      <c r="DL561" s="177">
        <f t="shared" si="1298"/>
        <v>6.7343502970147393E-2</v>
      </c>
      <c r="DM561" s="28">
        <f t="shared" si="1370"/>
        <v>672000</v>
      </c>
      <c r="DN561" s="28">
        <f t="shared" si="1340"/>
        <v>127680</v>
      </c>
      <c r="DO561" s="30">
        <f t="shared" si="1371"/>
        <v>799680</v>
      </c>
    </row>
    <row r="562" spans="1:119" ht="21" customHeight="1" x14ac:dyDescent="0.25">
      <c r="A562" s="66" t="s">
        <v>1048</v>
      </c>
      <c r="B562" s="67" t="s">
        <v>1016</v>
      </c>
      <c r="C562" s="68" t="s">
        <v>1049</v>
      </c>
      <c r="D562" s="31" t="s">
        <v>30</v>
      </c>
      <c r="E562" s="32" t="s">
        <v>30</v>
      </c>
      <c r="F562" s="32" t="s">
        <v>30</v>
      </c>
      <c r="G562" s="32" t="s">
        <v>30</v>
      </c>
      <c r="H562" s="32" t="s">
        <v>30</v>
      </c>
      <c r="I562" s="32" t="s">
        <v>30</v>
      </c>
      <c r="J562" s="32" t="s">
        <v>30</v>
      </c>
      <c r="K562" s="32" t="s">
        <v>30</v>
      </c>
      <c r="L562" s="32" t="s">
        <v>30</v>
      </c>
      <c r="M562" s="26">
        <v>1</v>
      </c>
      <c r="N562" s="27">
        <v>800000</v>
      </c>
      <c r="O562" s="27">
        <v>720000</v>
      </c>
      <c r="P562" s="27"/>
      <c r="Q562" s="27"/>
      <c r="R562" s="143">
        <f t="shared" si="1372"/>
        <v>7.4432292756478682E-2</v>
      </c>
      <c r="S562" s="27">
        <f t="shared" si="1373"/>
        <v>760000</v>
      </c>
      <c r="T562" s="28">
        <f t="shared" si="1374"/>
        <v>144400</v>
      </c>
      <c r="U562" s="30">
        <f t="shared" si="1375"/>
        <v>904400</v>
      </c>
      <c r="V562" s="26">
        <v>1</v>
      </c>
      <c r="W562" s="27">
        <v>800000</v>
      </c>
      <c r="X562" s="27">
        <v>880000</v>
      </c>
      <c r="Y562" s="27"/>
      <c r="Z562" s="27"/>
      <c r="AA562" s="143">
        <f t="shared" si="1376"/>
        <v>6.7343502970147379E-2</v>
      </c>
      <c r="AB562" s="27">
        <f t="shared" si="1377"/>
        <v>840000</v>
      </c>
      <c r="AC562" s="28">
        <f t="shared" si="1378"/>
        <v>159600</v>
      </c>
      <c r="AD562" s="29">
        <f t="shared" si="1379"/>
        <v>999600</v>
      </c>
      <c r="AE562" s="31" t="s">
        <v>30</v>
      </c>
      <c r="AF562" s="32" t="s">
        <v>30</v>
      </c>
      <c r="AG562" s="32" t="s">
        <v>30</v>
      </c>
      <c r="AH562" s="32" t="s">
        <v>30</v>
      </c>
      <c r="AI562" s="32" t="s">
        <v>30</v>
      </c>
      <c r="AJ562" s="165" t="s">
        <v>30</v>
      </c>
      <c r="AK562" s="32" t="s">
        <v>30</v>
      </c>
      <c r="AL562" s="32" t="s">
        <v>30</v>
      </c>
      <c r="AM562" s="33" t="s">
        <v>30</v>
      </c>
      <c r="AN562" s="26">
        <v>1</v>
      </c>
      <c r="AO562" s="27">
        <v>800000</v>
      </c>
      <c r="AP562" s="27">
        <v>1113920</v>
      </c>
      <c r="AQ562" s="27"/>
      <c r="AR562" s="27"/>
      <c r="AS562" s="143">
        <f t="shared" si="1291"/>
        <v>0.23195845254773553</v>
      </c>
      <c r="AT562" s="27">
        <f t="shared" si="1351"/>
        <v>956960</v>
      </c>
      <c r="AU562" s="28">
        <f t="shared" si="1317"/>
        <v>181822.4</v>
      </c>
      <c r="AV562" s="30">
        <f t="shared" si="1352"/>
        <v>1138782.3999999999</v>
      </c>
      <c r="AW562" s="26">
        <v>1</v>
      </c>
      <c r="AX562" s="27">
        <v>800000</v>
      </c>
      <c r="AY562" s="27">
        <v>944000</v>
      </c>
      <c r="AZ562" s="27"/>
      <c r="BA562" s="27"/>
      <c r="BB562" s="143">
        <f t="shared" si="1292"/>
        <v>0.11676992716842069</v>
      </c>
      <c r="BC562" s="27">
        <f t="shared" si="1353"/>
        <v>872000</v>
      </c>
      <c r="BD562" s="27">
        <f t="shared" si="1320"/>
        <v>165680</v>
      </c>
      <c r="BE562" s="27">
        <f t="shared" si="1354"/>
        <v>1037680</v>
      </c>
      <c r="BF562" s="26">
        <v>1</v>
      </c>
      <c r="BG562" s="27">
        <v>640000</v>
      </c>
      <c r="BH562" s="27">
        <v>544000</v>
      </c>
      <c r="BI562" s="27"/>
      <c r="BJ562" s="27"/>
      <c r="BK562" s="143">
        <f t="shared" si="1293"/>
        <v>0.11466596451673743</v>
      </c>
      <c r="BL562" s="27">
        <f t="shared" si="1380"/>
        <v>592000</v>
      </c>
      <c r="BM562" s="27">
        <f t="shared" si="1381"/>
        <v>112480</v>
      </c>
      <c r="BN562" s="28">
        <f t="shared" si="1382"/>
        <v>704480</v>
      </c>
      <c r="BO562" s="26">
        <v>1</v>
      </c>
      <c r="BP562" s="27">
        <v>640000</v>
      </c>
      <c r="BQ562" s="27">
        <v>563200</v>
      </c>
      <c r="BR562" s="27"/>
      <c r="BS562" s="27"/>
      <c r="BT562" s="143">
        <f t="shared" si="1294"/>
        <v>9.0268950789772026E-2</v>
      </c>
      <c r="BU562" s="27">
        <f t="shared" si="1383"/>
        <v>601600</v>
      </c>
      <c r="BV562" s="28">
        <f t="shared" si="1384"/>
        <v>114304</v>
      </c>
      <c r="BW562" s="30">
        <f t="shared" si="1385"/>
        <v>715904</v>
      </c>
      <c r="BX562" s="26">
        <v>1</v>
      </c>
      <c r="BY562" s="28">
        <v>640000</v>
      </c>
      <c r="BZ562" s="28">
        <v>563200</v>
      </c>
      <c r="CA562" s="28"/>
      <c r="CB562" s="28"/>
      <c r="CC562" s="177">
        <f t="shared" si="1295"/>
        <v>9.0268950789772026E-2</v>
      </c>
      <c r="CD562" s="27">
        <f t="shared" si="1386"/>
        <v>601600</v>
      </c>
      <c r="CE562" s="28">
        <f t="shared" si="1387"/>
        <v>114304</v>
      </c>
      <c r="CF562" s="29">
        <f t="shared" si="1388"/>
        <v>715904</v>
      </c>
      <c r="CG562" s="26">
        <v>1</v>
      </c>
      <c r="CH562" s="27">
        <v>512000</v>
      </c>
      <c r="CI562" s="27">
        <v>409600</v>
      </c>
      <c r="CJ562" s="27"/>
      <c r="CK562" s="27"/>
      <c r="CL562" s="143">
        <f t="shared" si="1362"/>
        <v>0.15713484026367724</v>
      </c>
      <c r="CM562" s="27">
        <f t="shared" si="1363"/>
        <v>460800</v>
      </c>
      <c r="CN562" s="27">
        <f t="shared" si="1331"/>
        <v>87552</v>
      </c>
      <c r="CO562" s="28">
        <f t="shared" si="1364"/>
        <v>548352</v>
      </c>
      <c r="CP562" s="26">
        <v>1</v>
      </c>
      <c r="CQ562" s="27">
        <v>512000</v>
      </c>
      <c r="CR562" s="27">
        <v>409600</v>
      </c>
      <c r="CS562" s="27"/>
      <c r="CT562" s="27"/>
      <c r="CU562" s="143">
        <f t="shared" si="1296"/>
        <v>0.15713484026367724</v>
      </c>
      <c r="CV562" s="27">
        <f t="shared" si="1365"/>
        <v>460800</v>
      </c>
      <c r="CW562" s="28">
        <f t="shared" si="1366"/>
        <v>87552</v>
      </c>
      <c r="CX562" s="29">
        <f t="shared" si="1367"/>
        <v>548352</v>
      </c>
      <c r="CY562" s="26">
        <v>1</v>
      </c>
      <c r="CZ562" s="27">
        <v>512000</v>
      </c>
      <c r="DA562" s="27">
        <v>460800</v>
      </c>
      <c r="DB562" s="27"/>
      <c r="DC562" s="27"/>
      <c r="DD562" s="143">
        <f t="shared" si="1297"/>
        <v>7.4432292756478696E-2</v>
      </c>
      <c r="DE562" s="27">
        <f t="shared" si="1368"/>
        <v>486400</v>
      </c>
      <c r="DF562" s="27">
        <f t="shared" si="1337"/>
        <v>92416</v>
      </c>
      <c r="DG562" s="28">
        <f t="shared" si="1369"/>
        <v>578816</v>
      </c>
      <c r="DH562" s="26">
        <v>1</v>
      </c>
      <c r="DI562" s="28">
        <v>512000</v>
      </c>
      <c r="DJ562" s="28">
        <v>563200</v>
      </c>
      <c r="DK562" s="28"/>
      <c r="DL562" s="177">
        <f t="shared" si="1298"/>
        <v>6.7343502970147393E-2</v>
      </c>
      <c r="DM562" s="28">
        <f t="shared" si="1370"/>
        <v>537600</v>
      </c>
      <c r="DN562" s="28">
        <f t="shared" si="1340"/>
        <v>102144</v>
      </c>
      <c r="DO562" s="30">
        <f t="shared" si="1371"/>
        <v>639744</v>
      </c>
    </row>
    <row r="563" spans="1:119" ht="21" customHeight="1" x14ac:dyDescent="0.25">
      <c r="A563" s="66" t="s">
        <v>1050</v>
      </c>
      <c r="B563" s="67" t="s">
        <v>1016</v>
      </c>
      <c r="C563" s="68" t="s">
        <v>1051</v>
      </c>
      <c r="D563" s="31" t="s">
        <v>30</v>
      </c>
      <c r="E563" s="32" t="s">
        <v>30</v>
      </c>
      <c r="F563" s="32" t="s">
        <v>30</v>
      </c>
      <c r="G563" s="32" t="s">
        <v>30</v>
      </c>
      <c r="H563" s="32" t="s">
        <v>30</v>
      </c>
      <c r="I563" s="32" t="s">
        <v>30</v>
      </c>
      <c r="J563" s="32" t="s">
        <v>30</v>
      </c>
      <c r="K563" s="32" t="s">
        <v>30</v>
      </c>
      <c r="L563" s="32" t="s">
        <v>30</v>
      </c>
      <c r="M563" s="26">
        <v>1</v>
      </c>
      <c r="N563" s="27">
        <v>1000000</v>
      </c>
      <c r="O563" s="27">
        <v>900000</v>
      </c>
      <c r="P563" s="27"/>
      <c r="Q563" s="27"/>
      <c r="R563" s="143">
        <f t="shared" si="1372"/>
        <v>7.4432292756478696E-2</v>
      </c>
      <c r="S563" s="27">
        <f t="shared" si="1373"/>
        <v>950000</v>
      </c>
      <c r="T563" s="28">
        <f t="shared" si="1374"/>
        <v>180500</v>
      </c>
      <c r="U563" s="30">
        <f t="shared" si="1375"/>
        <v>1130500</v>
      </c>
      <c r="V563" s="26">
        <v>1</v>
      </c>
      <c r="W563" s="27">
        <v>1000000</v>
      </c>
      <c r="X563" s="27">
        <v>1100000</v>
      </c>
      <c r="Y563" s="27"/>
      <c r="Z563" s="27"/>
      <c r="AA563" s="143">
        <f t="shared" si="1376"/>
        <v>6.7343502970147393E-2</v>
      </c>
      <c r="AB563" s="27">
        <f t="shared" si="1377"/>
        <v>1050000</v>
      </c>
      <c r="AC563" s="28">
        <f t="shared" si="1378"/>
        <v>199500</v>
      </c>
      <c r="AD563" s="29">
        <f t="shared" si="1379"/>
        <v>1249500</v>
      </c>
      <c r="AE563" s="31" t="s">
        <v>30</v>
      </c>
      <c r="AF563" s="32" t="s">
        <v>30</v>
      </c>
      <c r="AG563" s="32" t="s">
        <v>30</v>
      </c>
      <c r="AH563" s="32" t="s">
        <v>30</v>
      </c>
      <c r="AI563" s="32" t="s">
        <v>30</v>
      </c>
      <c r="AJ563" s="165" t="s">
        <v>30</v>
      </c>
      <c r="AK563" s="32" t="s">
        <v>30</v>
      </c>
      <c r="AL563" s="32" t="s">
        <v>30</v>
      </c>
      <c r="AM563" s="33" t="s">
        <v>30</v>
      </c>
      <c r="AN563" s="26">
        <v>1</v>
      </c>
      <c r="AO563" s="27">
        <v>1000000</v>
      </c>
      <c r="AP563" s="27">
        <v>1392400</v>
      </c>
      <c r="AQ563" s="27"/>
      <c r="AR563" s="27"/>
      <c r="AS563" s="143">
        <f t="shared" si="1291"/>
        <v>0.23195845254773556</v>
      </c>
      <c r="AT563" s="27">
        <f t="shared" si="1351"/>
        <v>1196200</v>
      </c>
      <c r="AU563" s="28">
        <f t="shared" si="1317"/>
        <v>227278</v>
      </c>
      <c r="AV563" s="30">
        <f t="shared" si="1352"/>
        <v>1423478</v>
      </c>
      <c r="AW563" s="26">
        <v>1</v>
      </c>
      <c r="AX563" s="27">
        <v>1000000</v>
      </c>
      <c r="AY563" s="27">
        <v>1180000</v>
      </c>
      <c r="AZ563" s="27"/>
      <c r="BA563" s="27"/>
      <c r="BB563" s="143">
        <f t="shared" si="1292"/>
        <v>0.11676992716842069</v>
      </c>
      <c r="BC563" s="27">
        <f t="shared" si="1353"/>
        <v>1090000</v>
      </c>
      <c r="BD563" s="27">
        <f t="shared" si="1320"/>
        <v>207100</v>
      </c>
      <c r="BE563" s="27">
        <f t="shared" si="1354"/>
        <v>1297100</v>
      </c>
      <c r="BF563" s="26">
        <v>1</v>
      </c>
      <c r="BG563" s="27">
        <v>800000</v>
      </c>
      <c r="BH563" s="27">
        <v>680000</v>
      </c>
      <c r="BI563" s="27"/>
      <c r="BJ563" s="27"/>
      <c r="BK563" s="143">
        <f t="shared" si="1293"/>
        <v>0.11466596451673743</v>
      </c>
      <c r="BL563" s="27">
        <f t="shared" si="1380"/>
        <v>740000</v>
      </c>
      <c r="BM563" s="27">
        <f t="shared" si="1381"/>
        <v>140600</v>
      </c>
      <c r="BN563" s="28">
        <f t="shared" si="1382"/>
        <v>880600</v>
      </c>
      <c r="BO563" s="26">
        <v>1</v>
      </c>
      <c r="BP563" s="27">
        <v>800000</v>
      </c>
      <c r="BQ563" s="27">
        <v>704000</v>
      </c>
      <c r="BR563" s="27"/>
      <c r="BS563" s="27"/>
      <c r="BT563" s="143">
        <f t="shared" si="1294"/>
        <v>9.0268950789772012E-2</v>
      </c>
      <c r="BU563" s="27">
        <f t="shared" si="1383"/>
        <v>752000</v>
      </c>
      <c r="BV563" s="28">
        <f t="shared" si="1384"/>
        <v>142880</v>
      </c>
      <c r="BW563" s="30">
        <f t="shared" si="1385"/>
        <v>894880</v>
      </c>
      <c r="BX563" s="26">
        <v>1</v>
      </c>
      <c r="BY563" s="28">
        <v>800000</v>
      </c>
      <c r="BZ563" s="28">
        <v>704000</v>
      </c>
      <c r="CA563" s="28"/>
      <c r="CB563" s="28"/>
      <c r="CC563" s="177">
        <f t="shared" si="1295"/>
        <v>9.0268950789772012E-2</v>
      </c>
      <c r="CD563" s="27">
        <f t="shared" si="1386"/>
        <v>752000</v>
      </c>
      <c r="CE563" s="28">
        <f t="shared" si="1387"/>
        <v>142880</v>
      </c>
      <c r="CF563" s="29">
        <f t="shared" si="1388"/>
        <v>894880</v>
      </c>
      <c r="CG563" s="26">
        <v>1</v>
      </c>
      <c r="CH563" s="27">
        <v>640000</v>
      </c>
      <c r="CI563" s="27">
        <v>512000</v>
      </c>
      <c r="CJ563" s="27"/>
      <c r="CK563" s="27"/>
      <c r="CL563" s="143">
        <f t="shared" si="1362"/>
        <v>0.15713484026367724</v>
      </c>
      <c r="CM563" s="27">
        <f t="shared" si="1363"/>
        <v>576000</v>
      </c>
      <c r="CN563" s="27">
        <f t="shared" si="1331"/>
        <v>109440</v>
      </c>
      <c r="CO563" s="28">
        <f t="shared" si="1364"/>
        <v>685440</v>
      </c>
      <c r="CP563" s="26">
        <v>1</v>
      </c>
      <c r="CQ563" s="27">
        <v>640000</v>
      </c>
      <c r="CR563" s="27">
        <v>512000</v>
      </c>
      <c r="CS563" s="27"/>
      <c r="CT563" s="27"/>
      <c r="CU563" s="143">
        <f t="shared" si="1296"/>
        <v>0.15713484026367724</v>
      </c>
      <c r="CV563" s="27">
        <f t="shared" si="1365"/>
        <v>576000</v>
      </c>
      <c r="CW563" s="28">
        <f t="shared" si="1366"/>
        <v>109440</v>
      </c>
      <c r="CX563" s="29">
        <f t="shared" si="1367"/>
        <v>685440</v>
      </c>
      <c r="CY563" s="26">
        <v>1</v>
      </c>
      <c r="CZ563" s="27">
        <v>640000</v>
      </c>
      <c r="DA563" s="27">
        <v>576000</v>
      </c>
      <c r="DB563" s="27"/>
      <c r="DC563" s="27"/>
      <c r="DD563" s="143">
        <f t="shared" si="1297"/>
        <v>7.4432292756478696E-2</v>
      </c>
      <c r="DE563" s="27">
        <f t="shared" si="1368"/>
        <v>608000</v>
      </c>
      <c r="DF563" s="27">
        <f t="shared" si="1337"/>
        <v>115520</v>
      </c>
      <c r="DG563" s="28">
        <f t="shared" si="1369"/>
        <v>723520</v>
      </c>
      <c r="DH563" s="26">
        <v>1</v>
      </c>
      <c r="DI563" s="28">
        <v>640000</v>
      </c>
      <c r="DJ563" s="28">
        <v>704000</v>
      </c>
      <c r="DK563" s="28"/>
      <c r="DL563" s="177">
        <f t="shared" si="1298"/>
        <v>6.7343502970147393E-2</v>
      </c>
      <c r="DM563" s="28">
        <f t="shared" si="1370"/>
        <v>672000</v>
      </c>
      <c r="DN563" s="28">
        <f t="shared" si="1340"/>
        <v>127680</v>
      </c>
      <c r="DO563" s="30">
        <f t="shared" si="1371"/>
        <v>799680</v>
      </c>
    </row>
    <row r="564" spans="1:119" ht="21" customHeight="1" x14ac:dyDescent="0.25">
      <c r="A564" s="66" t="s">
        <v>1052</v>
      </c>
      <c r="B564" s="67" t="s">
        <v>1016</v>
      </c>
      <c r="C564" s="68" t="s">
        <v>1053</v>
      </c>
      <c r="D564" s="31" t="s">
        <v>30</v>
      </c>
      <c r="E564" s="32" t="s">
        <v>30</v>
      </c>
      <c r="F564" s="32" t="s">
        <v>30</v>
      </c>
      <c r="G564" s="32" t="s">
        <v>30</v>
      </c>
      <c r="H564" s="32" t="s">
        <v>30</v>
      </c>
      <c r="I564" s="32" t="s">
        <v>30</v>
      </c>
      <c r="J564" s="32" t="s">
        <v>30</v>
      </c>
      <c r="K564" s="32" t="s">
        <v>30</v>
      </c>
      <c r="L564" s="32" t="s">
        <v>30</v>
      </c>
      <c r="M564" s="26">
        <v>1</v>
      </c>
      <c r="N564" s="27">
        <v>1000000</v>
      </c>
      <c r="O564" s="27">
        <v>900000</v>
      </c>
      <c r="P564" s="27"/>
      <c r="Q564" s="27"/>
      <c r="R564" s="143">
        <f t="shared" si="1372"/>
        <v>7.4432292756478696E-2</v>
      </c>
      <c r="S564" s="27">
        <f t="shared" si="1373"/>
        <v>950000</v>
      </c>
      <c r="T564" s="28">
        <f t="shared" si="1374"/>
        <v>180500</v>
      </c>
      <c r="U564" s="30">
        <f t="shared" si="1375"/>
        <v>1130500</v>
      </c>
      <c r="V564" s="26">
        <v>1</v>
      </c>
      <c r="W564" s="27">
        <v>1000000</v>
      </c>
      <c r="X564" s="27">
        <v>1100000</v>
      </c>
      <c r="Y564" s="27"/>
      <c r="Z564" s="27"/>
      <c r="AA564" s="143">
        <f t="shared" si="1376"/>
        <v>6.7343502970147393E-2</v>
      </c>
      <c r="AB564" s="27">
        <f t="shared" si="1377"/>
        <v>1050000</v>
      </c>
      <c r="AC564" s="28">
        <f t="shared" si="1378"/>
        <v>199500</v>
      </c>
      <c r="AD564" s="29">
        <f t="shared" si="1379"/>
        <v>1249500</v>
      </c>
      <c r="AE564" s="31" t="s">
        <v>30</v>
      </c>
      <c r="AF564" s="32" t="s">
        <v>30</v>
      </c>
      <c r="AG564" s="32" t="s">
        <v>30</v>
      </c>
      <c r="AH564" s="32" t="s">
        <v>30</v>
      </c>
      <c r="AI564" s="32" t="s">
        <v>30</v>
      </c>
      <c r="AJ564" s="165" t="s">
        <v>30</v>
      </c>
      <c r="AK564" s="32" t="s">
        <v>30</v>
      </c>
      <c r="AL564" s="32" t="s">
        <v>30</v>
      </c>
      <c r="AM564" s="33" t="s">
        <v>30</v>
      </c>
      <c r="AN564" s="26">
        <v>1</v>
      </c>
      <c r="AO564" s="27">
        <v>1000000</v>
      </c>
      <c r="AP564" s="27">
        <v>1392400</v>
      </c>
      <c r="AQ564" s="27"/>
      <c r="AR564" s="27"/>
      <c r="AS564" s="143">
        <f t="shared" si="1291"/>
        <v>0.23195845254773556</v>
      </c>
      <c r="AT564" s="27">
        <f t="shared" si="1351"/>
        <v>1196200</v>
      </c>
      <c r="AU564" s="28">
        <f t="shared" si="1317"/>
        <v>227278</v>
      </c>
      <c r="AV564" s="30">
        <f t="shared" si="1352"/>
        <v>1423478</v>
      </c>
      <c r="AW564" s="26">
        <v>1</v>
      </c>
      <c r="AX564" s="27">
        <v>1000000</v>
      </c>
      <c r="AY564" s="27">
        <v>1180000</v>
      </c>
      <c r="AZ564" s="27"/>
      <c r="BA564" s="27"/>
      <c r="BB564" s="143">
        <f t="shared" si="1292"/>
        <v>0.11676992716842069</v>
      </c>
      <c r="BC564" s="27">
        <f t="shared" si="1353"/>
        <v>1090000</v>
      </c>
      <c r="BD564" s="27">
        <f t="shared" si="1320"/>
        <v>207100</v>
      </c>
      <c r="BE564" s="27">
        <f t="shared" si="1354"/>
        <v>1297100</v>
      </c>
      <c r="BF564" s="26">
        <v>1</v>
      </c>
      <c r="BG564" s="27">
        <v>800000</v>
      </c>
      <c r="BH564" s="27">
        <v>680000</v>
      </c>
      <c r="BI564" s="27"/>
      <c r="BJ564" s="27"/>
      <c r="BK564" s="143">
        <f t="shared" si="1293"/>
        <v>0.11466596451673743</v>
      </c>
      <c r="BL564" s="27">
        <f t="shared" si="1380"/>
        <v>740000</v>
      </c>
      <c r="BM564" s="27">
        <f t="shared" si="1381"/>
        <v>140600</v>
      </c>
      <c r="BN564" s="28">
        <f t="shared" si="1382"/>
        <v>880600</v>
      </c>
      <c r="BO564" s="26">
        <v>1</v>
      </c>
      <c r="BP564" s="27">
        <v>800000</v>
      </c>
      <c r="BQ564" s="27">
        <v>704000</v>
      </c>
      <c r="BR564" s="27"/>
      <c r="BS564" s="27"/>
      <c r="BT564" s="143">
        <f t="shared" si="1294"/>
        <v>9.0268950789772012E-2</v>
      </c>
      <c r="BU564" s="27">
        <f t="shared" si="1383"/>
        <v>752000</v>
      </c>
      <c r="BV564" s="28">
        <f t="shared" si="1384"/>
        <v>142880</v>
      </c>
      <c r="BW564" s="30">
        <f t="shared" si="1385"/>
        <v>894880</v>
      </c>
      <c r="BX564" s="26">
        <v>1</v>
      </c>
      <c r="BY564" s="28">
        <v>800000</v>
      </c>
      <c r="BZ564" s="28">
        <v>704000</v>
      </c>
      <c r="CA564" s="28"/>
      <c r="CB564" s="28"/>
      <c r="CC564" s="177">
        <f t="shared" si="1295"/>
        <v>9.0268950789772012E-2</v>
      </c>
      <c r="CD564" s="27">
        <f t="shared" si="1386"/>
        <v>752000</v>
      </c>
      <c r="CE564" s="28">
        <f t="shared" si="1387"/>
        <v>142880</v>
      </c>
      <c r="CF564" s="29">
        <f t="shared" si="1388"/>
        <v>894880</v>
      </c>
      <c r="CG564" s="26">
        <v>1</v>
      </c>
      <c r="CH564" s="27">
        <v>640000</v>
      </c>
      <c r="CI564" s="27">
        <v>512000</v>
      </c>
      <c r="CJ564" s="27"/>
      <c r="CK564" s="27"/>
      <c r="CL564" s="143">
        <f t="shared" si="1362"/>
        <v>0.15713484026367724</v>
      </c>
      <c r="CM564" s="27">
        <f t="shared" si="1363"/>
        <v>576000</v>
      </c>
      <c r="CN564" s="27">
        <f t="shared" si="1331"/>
        <v>109440</v>
      </c>
      <c r="CO564" s="28">
        <f t="shared" si="1364"/>
        <v>685440</v>
      </c>
      <c r="CP564" s="26">
        <v>1</v>
      </c>
      <c r="CQ564" s="27">
        <v>640000</v>
      </c>
      <c r="CR564" s="27">
        <v>512000</v>
      </c>
      <c r="CS564" s="27"/>
      <c r="CT564" s="27"/>
      <c r="CU564" s="143">
        <f t="shared" si="1296"/>
        <v>0.15713484026367724</v>
      </c>
      <c r="CV564" s="27">
        <f t="shared" si="1365"/>
        <v>576000</v>
      </c>
      <c r="CW564" s="28">
        <f t="shared" si="1366"/>
        <v>109440</v>
      </c>
      <c r="CX564" s="29">
        <f t="shared" si="1367"/>
        <v>685440</v>
      </c>
      <c r="CY564" s="26">
        <v>1</v>
      </c>
      <c r="CZ564" s="27">
        <v>640000</v>
      </c>
      <c r="DA564" s="27">
        <v>576000</v>
      </c>
      <c r="DB564" s="27"/>
      <c r="DC564" s="27"/>
      <c r="DD564" s="143">
        <f t="shared" si="1297"/>
        <v>7.4432292756478696E-2</v>
      </c>
      <c r="DE564" s="27">
        <f t="shared" si="1368"/>
        <v>608000</v>
      </c>
      <c r="DF564" s="27">
        <f t="shared" si="1337"/>
        <v>115520</v>
      </c>
      <c r="DG564" s="28">
        <f t="shared" si="1369"/>
        <v>723520</v>
      </c>
      <c r="DH564" s="26">
        <v>1</v>
      </c>
      <c r="DI564" s="28">
        <v>640000</v>
      </c>
      <c r="DJ564" s="28">
        <v>704000</v>
      </c>
      <c r="DK564" s="28"/>
      <c r="DL564" s="177">
        <f t="shared" si="1298"/>
        <v>6.7343502970147393E-2</v>
      </c>
      <c r="DM564" s="28">
        <f t="shared" si="1370"/>
        <v>672000</v>
      </c>
      <c r="DN564" s="28">
        <f t="shared" si="1340"/>
        <v>127680</v>
      </c>
      <c r="DO564" s="30">
        <f t="shared" si="1371"/>
        <v>799680</v>
      </c>
    </row>
    <row r="565" spans="1:119" ht="21" customHeight="1" x14ac:dyDescent="0.25">
      <c r="A565" s="66" t="s">
        <v>1054</v>
      </c>
      <c r="B565" s="67" t="s">
        <v>1016</v>
      </c>
      <c r="C565" s="68" t="s">
        <v>1055</v>
      </c>
      <c r="D565" s="31" t="s">
        <v>30</v>
      </c>
      <c r="E565" s="32" t="s">
        <v>30</v>
      </c>
      <c r="F565" s="32" t="s">
        <v>30</v>
      </c>
      <c r="G565" s="32" t="s">
        <v>30</v>
      </c>
      <c r="H565" s="32" t="s">
        <v>30</v>
      </c>
      <c r="I565" s="32" t="s">
        <v>30</v>
      </c>
      <c r="J565" s="32" t="s">
        <v>30</v>
      </c>
      <c r="K565" s="32" t="s">
        <v>30</v>
      </c>
      <c r="L565" s="32" t="s">
        <v>30</v>
      </c>
      <c r="M565" s="26">
        <v>1</v>
      </c>
      <c r="N565" s="27">
        <v>1000000</v>
      </c>
      <c r="O565" s="27">
        <v>900000</v>
      </c>
      <c r="P565" s="27"/>
      <c r="Q565" s="27"/>
      <c r="R565" s="143">
        <f t="shared" si="1372"/>
        <v>7.4432292756478696E-2</v>
      </c>
      <c r="S565" s="27">
        <f t="shared" si="1373"/>
        <v>950000</v>
      </c>
      <c r="T565" s="28">
        <f t="shared" si="1374"/>
        <v>180500</v>
      </c>
      <c r="U565" s="30">
        <f t="shared" si="1375"/>
        <v>1130500</v>
      </c>
      <c r="V565" s="26">
        <v>1</v>
      </c>
      <c r="W565" s="27">
        <v>1000000</v>
      </c>
      <c r="X565" s="27">
        <v>1100000</v>
      </c>
      <c r="Y565" s="27"/>
      <c r="Z565" s="27"/>
      <c r="AA565" s="143">
        <f t="shared" si="1376"/>
        <v>6.7343502970147393E-2</v>
      </c>
      <c r="AB565" s="27">
        <f t="shared" si="1377"/>
        <v>1050000</v>
      </c>
      <c r="AC565" s="28">
        <f t="shared" si="1378"/>
        <v>199500</v>
      </c>
      <c r="AD565" s="29">
        <f t="shared" si="1379"/>
        <v>1249500</v>
      </c>
      <c r="AE565" s="31" t="s">
        <v>30</v>
      </c>
      <c r="AF565" s="32" t="s">
        <v>30</v>
      </c>
      <c r="AG565" s="32" t="s">
        <v>30</v>
      </c>
      <c r="AH565" s="32" t="s">
        <v>30</v>
      </c>
      <c r="AI565" s="32" t="s">
        <v>30</v>
      </c>
      <c r="AJ565" s="165" t="s">
        <v>30</v>
      </c>
      <c r="AK565" s="32" t="s">
        <v>30</v>
      </c>
      <c r="AL565" s="32" t="s">
        <v>30</v>
      </c>
      <c r="AM565" s="33" t="s">
        <v>30</v>
      </c>
      <c r="AN565" s="26">
        <v>1</v>
      </c>
      <c r="AO565" s="27">
        <v>1000000</v>
      </c>
      <c r="AP565" s="27">
        <v>1392400</v>
      </c>
      <c r="AQ565" s="27"/>
      <c r="AR565" s="27"/>
      <c r="AS565" s="143">
        <f t="shared" si="1291"/>
        <v>0.23195845254773556</v>
      </c>
      <c r="AT565" s="27">
        <f t="shared" si="1351"/>
        <v>1196200</v>
      </c>
      <c r="AU565" s="28">
        <f t="shared" si="1317"/>
        <v>227278</v>
      </c>
      <c r="AV565" s="30">
        <f t="shared" si="1352"/>
        <v>1423478</v>
      </c>
      <c r="AW565" s="26">
        <v>1</v>
      </c>
      <c r="AX565" s="27">
        <v>1000000</v>
      </c>
      <c r="AY565" s="27">
        <v>1180000</v>
      </c>
      <c r="AZ565" s="27"/>
      <c r="BA565" s="27"/>
      <c r="BB565" s="143">
        <f t="shared" si="1292"/>
        <v>0.11676992716842069</v>
      </c>
      <c r="BC565" s="27">
        <f t="shared" si="1353"/>
        <v>1090000</v>
      </c>
      <c r="BD565" s="27">
        <f t="shared" si="1320"/>
        <v>207100</v>
      </c>
      <c r="BE565" s="27">
        <f t="shared" si="1354"/>
        <v>1297100</v>
      </c>
      <c r="BF565" s="26">
        <v>1</v>
      </c>
      <c r="BG565" s="27">
        <v>800000</v>
      </c>
      <c r="BH565" s="27">
        <v>680000</v>
      </c>
      <c r="BI565" s="27"/>
      <c r="BJ565" s="27"/>
      <c r="BK565" s="143">
        <f t="shared" si="1293"/>
        <v>0.11466596451673743</v>
      </c>
      <c r="BL565" s="27">
        <f t="shared" si="1380"/>
        <v>740000</v>
      </c>
      <c r="BM565" s="27">
        <f t="shared" si="1381"/>
        <v>140600</v>
      </c>
      <c r="BN565" s="28">
        <f t="shared" si="1382"/>
        <v>880600</v>
      </c>
      <c r="BO565" s="26">
        <v>1</v>
      </c>
      <c r="BP565" s="27">
        <v>800000</v>
      </c>
      <c r="BQ565" s="27">
        <v>704000</v>
      </c>
      <c r="BR565" s="27"/>
      <c r="BS565" s="27"/>
      <c r="BT565" s="143">
        <f t="shared" si="1294"/>
        <v>9.0268950789772012E-2</v>
      </c>
      <c r="BU565" s="27">
        <f t="shared" si="1383"/>
        <v>752000</v>
      </c>
      <c r="BV565" s="28">
        <f t="shared" si="1384"/>
        <v>142880</v>
      </c>
      <c r="BW565" s="30">
        <f t="shared" si="1385"/>
        <v>894880</v>
      </c>
      <c r="BX565" s="26">
        <v>1</v>
      </c>
      <c r="BY565" s="28">
        <v>800000</v>
      </c>
      <c r="BZ565" s="28">
        <v>704000</v>
      </c>
      <c r="CA565" s="28"/>
      <c r="CB565" s="28"/>
      <c r="CC565" s="177">
        <f t="shared" si="1295"/>
        <v>9.0268950789772012E-2</v>
      </c>
      <c r="CD565" s="27">
        <f t="shared" si="1386"/>
        <v>752000</v>
      </c>
      <c r="CE565" s="28">
        <f t="shared" si="1387"/>
        <v>142880</v>
      </c>
      <c r="CF565" s="29">
        <f t="shared" si="1388"/>
        <v>894880</v>
      </c>
      <c r="CG565" s="26">
        <v>1</v>
      </c>
      <c r="CH565" s="27">
        <v>640000</v>
      </c>
      <c r="CI565" s="27">
        <v>512000</v>
      </c>
      <c r="CJ565" s="27"/>
      <c r="CK565" s="27"/>
      <c r="CL565" s="143">
        <f t="shared" si="1362"/>
        <v>0.15713484026367724</v>
      </c>
      <c r="CM565" s="27">
        <f t="shared" si="1363"/>
        <v>576000</v>
      </c>
      <c r="CN565" s="27">
        <f t="shared" si="1331"/>
        <v>109440</v>
      </c>
      <c r="CO565" s="28">
        <f t="shared" si="1364"/>
        <v>685440</v>
      </c>
      <c r="CP565" s="26">
        <v>1</v>
      </c>
      <c r="CQ565" s="27">
        <v>640000</v>
      </c>
      <c r="CR565" s="27">
        <v>512000</v>
      </c>
      <c r="CS565" s="27"/>
      <c r="CT565" s="27"/>
      <c r="CU565" s="143">
        <f t="shared" si="1296"/>
        <v>0.15713484026367724</v>
      </c>
      <c r="CV565" s="27">
        <f t="shared" si="1365"/>
        <v>576000</v>
      </c>
      <c r="CW565" s="28">
        <f t="shared" si="1366"/>
        <v>109440</v>
      </c>
      <c r="CX565" s="29">
        <f t="shared" si="1367"/>
        <v>685440</v>
      </c>
      <c r="CY565" s="26">
        <v>1</v>
      </c>
      <c r="CZ565" s="27">
        <v>640000</v>
      </c>
      <c r="DA565" s="27">
        <v>576000</v>
      </c>
      <c r="DB565" s="27"/>
      <c r="DC565" s="27"/>
      <c r="DD565" s="143">
        <f t="shared" si="1297"/>
        <v>7.4432292756478696E-2</v>
      </c>
      <c r="DE565" s="27">
        <f t="shared" si="1368"/>
        <v>608000</v>
      </c>
      <c r="DF565" s="27">
        <f t="shared" si="1337"/>
        <v>115520</v>
      </c>
      <c r="DG565" s="28">
        <f t="shared" si="1369"/>
        <v>723520</v>
      </c>
      <c r="DH565" s="26">
        <v>1</v>
      </c>
      <c r="DI565" s="28">
        <v>640000</v>
      </c>
      <c r="DJ565" s="28">
        <v>704000</v>
      </c>
      <c r="DK565" s="28"/>
      <c r="DL565" s="177">
        <f t="shared" si="1298"/>
        <v>6.7343502970147393E-2</v>
      </c>
      <c r="DM565" s="28">
        <f t="shared" si="1370"/>
        <v>672000</v>
      </c>
      <c r="DN565" s="28">
        <f t="shared" si="1340"/>
        <v>127680</v>
      </c>
      <c r="DO565" s="30">
        <f t="shared" si="1371"/>
        <v>799680</v>
      </c>
    </row>
    <row r="566" spans="1:119" ht="21" customHeight="1" x14ac:dyDescent="0.25">
      <c r="A566" s="66" t="s">
        <v>1056</v>
      </c>
      <c r="B566" s="67" t="s">
        <v>1016</v>
      </c>
      <c r="C566" s="68" t="s">
        <v>1057</v>
      </c>
      <c r="D566" s="31" t="s">
        <v>30</v>
      </c>
      <c r="E566" s="32" t="s">
        <v>30</v>
      </c>
      <c r="F566" s="32" t="s">
        <v>30</v>
      </c>
      <c r="G566" s="32" t="s">
        <v>30</v>
      </c>
      <c r="H566" s="32" t="s">
        <v>30</v>
      </c>
      <c r="I566" s="32" t="s">
        <v>30</v>
      </c>
      <c r="J566" s="32" t="s">
        <v>30</v>
      </c>
      <c r="K566" s="32" t="s">
        <v>30</v>
      </c>
      <c r="L566" s="32" t="s">
        <v>30</v>
      </c>
      <c r="M566" s="26">
        <v>1</v>
      </c>
      <c r="N566" s="27">
        <v>1200000</v>
      </c>
      <c r="O566" s="27">
        <v>1080000</v>
      </c>
      <c r="P566" s="27"/>
      <c r="Q566" s="27"/>
      <c r="R566" s="143">
        <f t="shared" si="1372"/>
        <v>7.4432292756478682E-2</v>
      </c>
      <c r="S566" s="27">
        <f t="shared" si="1373"/>
        <v>1140000</v>
      </c>
      <c r="T566" s="28">
        <f t="shared" si="1374"/>
        <v>216600</v>
      </c>
      <c r="U566" s="30">
        <f t="shared" si="1375"/>
        <v>1356600</v>
      </c>
      <c r="V566" s="26">
        <v>1</v>
      </c>
      <c r="W566" s="27">
        <v>1200000</v>
      </c>
      <c r="X566" s="27">
        <v>1320000</v>
      </c>
      <c r="Y566" s="27"/>
      <c r="Z566" s="27"/>
      <c r="AA566" s="143">
        <f t="shared" si="1376"/>
        <v>6.7343502970147379E-2</v>
      </c>
      <c r="AB566" s="27">
        <f t="shared" si="1377"/>
        <v>1260000</v>
      </c>
      <c r="AC566" s="28">
        <f t="shared" si="1378"/>
        <v>239400</v>
      </c>
      <c r="AD566" s="29">
        <f t="shared" si="1379"/>
        <v>1499400</v>
      </c>
      <c r="AE566" s="31" t="s">
        <v>30</v>
      </c>
      <c r="AF566" s="32" t="s">
        <v>30</v>
      </c>
      <c r="AG566" s="32" t="s">
        <v>30</v>
      </c>
      <c r="AH566" s="32" t="s">
        <v>30</v>
      </c>
      <c r="AI566" s="32" t="s">
        <v>30</v>
      </c>
      <c r="AJ566" s="165" t="s">
        <v>30</v>
      </c>
      <c r="AK566" s="32" t="s">
        <v>30</v>
      </c>
      <c r="AL566" s="32" t="s">
        <v>30</v>
      </c>
      <c r="AM566" s="33" t="s">
        <v>30</v>
      </c>
      <c r="AN566" s="26">
        <v>1</v>
      </c>
      <c r="AO566" s="27">
        <v>1200000</v>
      </c>
      <c r="AP566" s="27">
        <v>1670880</v>
      </c>
      <c r="AQ566" s="27"/>
      <c r="AR566" s="27"/>
      <c r="AS566" s="143">
        <f t="shared" si="1291"/>
        <v>0.23195845254773553</v>
      </c>
      <c r="AT566" s="27">
        <f t="shared" si="1351"/>
        <v>1435440</v>
      </c>
      <c r="AU566" s="28">
        <f t="shared" si="1317"/>
        <v>272733.59999999998</v>
      </c>
      <c r="AV566" s="30">
        <f t="shared" si="1352"/>
        <v>1708173.6</v>
      </c>
      <c r="AW566" s="26">
        <v>1</v>
      </c>
      <c r="AX566" s="27">
        <v>1200000</v>
      </c>
      <c r="AY566" s="27">
        <v>1416000</v>
      </c>
      <c r="AZ566" s="27"/>
      <c r="BA566" s="27"/>
      <c r="BB566" s="143">
        <f t="shared" si="1292"/>
        <v>0.11676992716842069</v>
      </c>
      <c r="BC566" s="27">
        <f t="shared" si="1353"/>
        <v>1308000</v>
      </c>
      <c r="BD566" s="27">
        <f t="shared" si="1320"/>
        <v>248520</v>
      </c>
      <c r="BE566" s="27">
        <f t="shared" si="1354"/>
        <v>1556520</v>
      </c>
      <c r="BF566" s="26">
        <v>1</v>
      </c>
      <c r="BG566" s="27">
        <v>960000</v>
      </c>
      <c r="BH566" s="27">
        <v>816000</v>
      </c>
      <c r="BI566" s="27"/>
      <c r="BJ566" s="27"/>
      <c r="BK566" s="143">
        <f t="shared" si="1293"/>
        <v>0.11466596451673743</v>
      </c>
      <c r="BL566" s="27">
        <f t="shared" si="1380"/>
        <v>888000</v>
      </c>
      <c r="BM566" s="27">
        <f t="shared" si="1381"/>
        <v>168720</v>
      </c>
      <c r="BN566" s="28">
        <f t="shared" si="1382"/>
        <v>1056720</v>
      </c>
      <c r="BO566" s="26">
        <v>1</v>
      </c>
      <c r="BP566" s="27">
        <v>960000</v>
      </c>
      <c r="BQ566" s="27">
        <v>844800</v>
      </c>
      <c r="BR566" s="27"/>
      <c r="BS566" s="27"/>
      <c r="BT566" s="143">
        <f t="shared" si="1294"/>
        <v>9.0268950789772026E-2</v>
      </c>
      <c r="BU566" s="27">
        <f t="shared" si="1383"/>
        <v>902400</v>
      </c>
      <c r="BV566" s="28">
        <f t="shared" si="1384"/>
        <v>171456</v>
      </c>
      <c r="BW566" s="30">
        <f t="shared" si="1385"/>
        <v>1073856</v>
      </c>
      <c r="BX566" s="26">
        <v>1</v>
      </c>
      <c r="BY566" s="28">
        <v>960000</v>
      </c>
      <c r="BZ566" s="28">
        <v>844800</v>
      </c>
      <c r="CA566" s="28"/>
      <c r="CB566" s="28"/>
      <c r="CC566" s="177">
        <f t="shared" si="1295"/>
        <v>9.0268950789772026E-2</v>
      </c>
      <c r="CD566" s="27">
        <f t="shared" si="1386"/>
        <v>902400</v>
      </c>
      <c r="CE566" s="28">
        <f t="shared" si="1387"/>
        <v>171456</v>
      </c>
      <c r="CF566" s="29">
        <f t="shared" si="1388"/>
        <v>1073856</v>
      </c>
      <c r="CG566" s="26">
        <v>1</v>
      </c>
      <c r="CH566" s="27">
        <v>768000</v>
      </c>
      <c r="CI566" s="27">
        <v>614400</v>
      </c>
      <c r="CJ566" s="27"/>
      <c r="CK566" s="27"/>
      <c r="CL566" s="143">
        <f t="shared" si="1362"/>
        <v>0.15713484026367724</v>
      </c>
      <c r="CM566" s="27">
        <f t="shared" si="1363"/>
        <v>691200</v>
      </c>
      <c r="CN566" s="27">
        <f t="shared" si="1331"/>
        <v>131328</v>
      </c>
      <c r="CO566" s="28">
        <f t="shared" si="1364"/>
        <v>822528</v>
      </c>
      <c r="CP566" s="26">
        <v>1</v>
      </c>
      <c r="CQ566" s="27">
        <v>768000</v>
      </c>
      <c r="CR566" s="27">
        <v>614400</v>
      </c>
      <c r="CS566" s="27"/>
      <c r="CT566" s="27"/>
      <c r="CU566" s="143">
        <f t="shared" si="1296"/>
        <v>0.15713484026367724</v>
      </c>
      <c r="CV566" s="27">
        <f t="shared" si="1365"/>
        <v>691200</v>
      </c>
      <c r="CW566" s="28">
        <f t="shared" si="1366"/>
        <v>131328</v>
      </c>
      <c r="CX566" s="29">
        <f t="shared" si="1367"/>
        <v>822528</v>
      </c>
      <c r="CY566" s="26">
        <v>1</v>
      </c>
      <c r="CZ566" s="27">
        <v>768000</v>
      </c>
      <c r="DA566" s="27">
        <v>691200</v>
      </c>
      <c r="DB566" s="27"/>
      <c r="DC566" s="27"/>
      <c r="DD566" s="143">
        <f t="shared" si="1297"/>
        <v>7.4432292756478696E-2</v>
      </c>
      <c r="DE566" s="27">
        <f t="shared" si="1368"/>
        <v>729600</v>
      </c>
      <c r="DF566" s="27">
        <f t="shared" si="1337"/>
        <v>138624</v>
      </c>
      <c r="DG566" s="28">
        <f t="shared" si="1369"/>
        <v>868224</v>
      </c>
      <c r="DH566" s="26">
        <v>1</v>
      </c>
      <c r="DI566" s="28">
        <v>768000</v>
      </c>
      <c r="DJ566" s="28">
        <v>844800</v>
      </c>
      <c r="DK566" s="28"/>
      <c r="DL566" s="177">
        <f t="shared" si="1298"/>
        <v>6.7343502970147393E-2</v>
      </c>
      <c r="DM566" s="28">
        <f t="shared" si="1370"/>
        <v>806400</v>
      </c>
      <c r="DN566" s="28">
        <f t="shared" si="1340"/>
        <v>153216</v>
      </c>
      <c r="DO566" s="30">
        <f t="shared" si="1371"/>
        <v>959616</v>
      </c>
    </row>
    <row r="567" spans="1:119" ht="21" customHeight="1" x14ac:dyDescent="0.25">
      <c r="A567" s="66" t="s">
        <v>1058</v>
      </c>
      <c r="B567" s="67" t="s">
        <v>1016</v>
      </c>
      <c r="C567" s="68" t="s">
        <v>1059</v>
      </c>
      <c r="D567" s="31" t="s">
        <v>30</v>
      </c>
      <c r="E567" s="32" t="s">
        <v>30</v>
      </c>
      <c r="F567" s="32" t="s">
        <v>30</v>
      </c>
      <c r="G567" s="32" t="s">
        <v>30</v>
      </c>
      <c r="H567" s="32" t="s">
        <v>30</v>
      </c>
      <c r="I567" s="32" t="s">
        <v>30</v>
      </c>
      <c r="J567" s="32" t="s">
        <v>30</v>
      </c>
      <c r="K567" s="32" t="s">
        <v>30</v>
      </c>
      <c r="L567" s="32" t="s">
        <v>30</v>
      </c>
      <c r="M567" s="26">
        <v>1</v>
      </c>
      <c r="N567" s="27">
        <v>1200000</v>
      </c>
      <c r="O567" s="27">
        <v>1080000</v>
      </c>
      <c r="P567" s="27"/>
      <c r="Q567" s="27"/>
      <c r="R567" s="143">
        <f t="shared" si="1372"/>
        <v>7.4432292756478682E-2</v>
      </c>
      <c r="S567" s="27">
        <f t="shared" si="1373"/>
        <v>1140000</v>
      </c>
      <c r="T567" s="28">
        <f t="shared" si="1374"/>
        <v>216600</v>
      </c>
      <c r="U567" s="30">
        <f t="shared" si="1375"/>
        <v>1356600</v>
      </c>
      <c r="V567" s="26">
        <v>1</v>
      </c>
      <c r="W567" s="27">
        <v>1200000</v>
      </c>
      <c r="X567" s="27">
        <v>1320000</v>
      </c>
      <c r="Y567" s="27"/>
      <c r="Z567" s="27"/>
      <c r="AA567" s="143">
        <f t="shared" si="1376"/>
        <v>6.7343502970147379E-2</v>
      </c>
      <c r="AB567" s="27">
        <f t="shared" si="1377"/>
        <v>1260000</v>
      </c>
      <c r="AC567" s="28">
        <f t="shared" si="1378"/>
        <v>239400</v>
      </c>
      <c r="AD567" s="29">
        <f t="shared" si="1379"/>
        <v>1499400</v>
      </c>
      <c r="AE567" s="31" t="s">
        <v>30</v>
      </c>
      <c r="AF567" s="32" t="s">
        <v>30</v>
      </c>
      <c r="AG567" s="32" t="s">
        <v>30</v>
      </c>
      <c r="AH567" s="32" t="s">
        <v>30</v>
      </c>
      <c r="AI567" s="32" t="s">
        <v>30</v>
      </c>
      <c r="AJ567" s="165" t="s">
        <v>30</v>
      </c>
      <c r="AK567" s="32" t="s">
        <v>30</v>
      </c>
      <c r="AL567" s="32" t="s">
        <v>30</v>
      </c>
      <c r="AM567" s="33" t="s">
        <v>30</v>
      </c>
      <c r="AN567" s="26">
        <v>1</v>
      </c>
      <c r="AO567" s="27">
        <v>1200000</v>
      </c>
      <c r="AP567" s="27">
        <v>1670880</v>
      </c>
      <c r="AQ567" s="27"/>
      <c r="AR567" s="27"/>
      <c r="AS567" s="143">
        <f t="shared" si="1291"/>
        <v>0.23195845254773553</v>
      </c>
      <c r="AT567" s="27">
        <f t="shared" si="1351"/>
        <v>1435440</v>
      </c>
      <c r="AU567" s="28">
        <f t="shared" si="1317"/>
        <v>272733.59999999998</v>
      </c>
      <c r="AV567" s="30">
        <f t="shared" si="1352"/>
        <v>1708173.6</v>
      </c>
      <c r="AW567" s="26">
        <v>1</v>
      </c>
      <c r="AX567" s="27">
        <v>1200000</v>
      </c>
      <c r="AY567" s="27">
        <v>1416000</v>
      </c>
      <c r="AZ567" s="27"/>
      <c r="BA567" s="27"/>
      <c r="BB567" s="143">
        <f t="shared" si="1292"/>
        <v>0.11676992716842069</v>
      </c>
      <c r="BC567" s="27">
        <f t="shared" si="1353"/>
        <v>1308000</v>
      </c>
      <c r="BD567" s="27">
        <f t="shared" si="1320"/>
        <v>248520</v>
      </c>
      <c r="BE567" s="27">
        <f t="shared" si="1354"/>
        <v>1556520</v>
      </c>
      <c r="BF567" s="26">
        <v>1</v>
      </c>
      <c r="BG567" s="27">
        <v>960000</v>
      </c>
      <c r="BH567" s="27">
        <v>816000</v>
      </c>
      <c r="BI567" s="27"/>
      <c r="BJ567" s="27"/>
      <c r="BK567" s="143">
        <f t="shared" si="1293"/>
        <v>0.11466596451673743</v>
      </c>
      <c r="BL567" s="27">
        <f t="shared" si="1380"/>
        <v>888000</v>
      </c>
      <c r="BM567" s="27">
        <f t="shared" si="1381"/>
        <v>168720</v>
      </c>
      <c r="BN567" s="28">
        <f t="shared" si="1382"/>
        <v>1056720</v>
      </c>
      <c r="BO567" s="26">
        <v>1</v>
      </c>
      <c r="BP567" s="27">
        <v>960000</v>
      </c>
      <c r="BQ567" s="27">
        <v>844800</v>
      </c>
      <c r="BR567" s="27"/>
      <c r="BS567" s="27"/>
      <c r="BT567" s="143">
        <f t="shared" si="1294"/>
        <v>9.0268950789772026E-2</v>
      </c>
      <c r="BU567" s="27">
        <f t="shared" si="1383"/>
        <v>902400</v>
      </c>
      <c r="BV567" s="28">
        <f t="shared" si="1384"/>
        <v>171456</v>
      </c>
      <c r="BW567" s="30">
        <f t="shared" si="1385"/>
        <v>1073856</v>
      </c>
      <c r="BX567" s="26">
        <v>1</v>
      </c>
      <c r="BY567" s="28">
        <v>960000</v>
      </c>
      <c r="BZ567" s="28">
        <v>844800</v>
      </c>
      <c r="CA567" s="28"/>
      <c r="CB567" s="28"/>
      <c r="CC567" s="177">
        <f t="shared" si="1295"/>
        <v>9.0268950789772026E-2</v>
      </c>
      <c r="CD567" s="27">
        <f t="shared" si="1386"/>
        <v>902400</v>
      </c>
      <c r="CE567" s="28">
        <f t="shared" si="1387"/>
        <v>171456</v>
      </c>
      <c r="CF567" s="29">
        <f t="shared" si="1388"/>
        <v>1073856</v>
      </c>
      <c r="CG567" s="26">
        <v>1</v>
      </c>
      <c r="CH567" s="27">
        <v>768000</v>
      </c>
      <c r="CI567" s="27">
        <v>614400</v>
      </c>
      <c r="CJ567" s="27"/>
      <c r="CK567" s="27"/>
      <c r="CL567" s="143">
        <f t="shared" si="1362"/>
        <v>0.15713484026367724</v>
      </c>
      <c r="CM567" s="27">
        <f t="shared" si="1363"/>
        <v>691200</v>
      </c>
      <c r="CN567" s="27">
        <f t="shared" si="1331"/>
        <v>131328</v>
      </c>
      <c r="CO567" s="28">
        <f t="shared" si="1364"/>
        <v>822528</v>
      </c>
      <c r="CP567" s="26">
        <v>1</v>
      </c>
      <c r="CQ567" s="27">
        <v>768000</v>
      </c>
      <c r="CR567" s="27">
        <v>614400</v>
      </c>
      <c r="CS567" s="27"/>
      <c r="CT567" s="27"/>
      <c r="CU567" s="143">
        <f t="shared" si="1296"/>
        <v>0.15713484026367724</v>
      </c>
      <c r="CV567" s="27">
        <f t="shared" si="1365"/>
        <v>691200</v>
      </c>
      <c r="CW567" s="28">
        <f t="shared" si="1366"/>
        <v>131328</v>
      </c>
      <c r="CX567" s="29">
        <f t="shared" si="1367"/>
        <v>822528</v>
      </c>
      <c r="CY567" s="26">
        <v>1</v>
      </c>
      <c r="CZ567" s="27">
        <v>768000</v>
      </c>
      <c r="DA567" s="27">
        <v>691200</v>
      </c>
      <c r="DB567" s="27"/>
      <c r="DC567" s="27"/>
      <c r="DD567" s="143">
        <f t="shared" si="1297"/>
        <v>7.4432292756478696E-2</v>
      </c>
      <c r="DE567" s="27">
        <f t="shared" si="1368"/>
        <v>729600</v>
      </c>
      <c r="DF567" s="27">
        <f t="shared" si="1337"/>
        <v>138624</v>
      </c>
      <c r="DG567" s="28">
        <f t="shared" si="1369"/>
        <v>868224</v>
      </c>
      <c r="DH567" s="26">
        <v>1</v>
      </c>
      <c r="DI567" s="28">
        <v>768000</v>
      </c>
      <c r="DJ567" s="28">
        <v>844800</v>
      </c>
      <c r="DK567" s="28"/>
      <c r="DL567" s="177">
        <f t="shared" si="1298"/>
        <v>6.7343502970147393E-2</v>
      </c>
      <c r="DM567" s="28">
        <f t="shared" si="1370"/>
        <v>806400</v>
      </c>
      <c r="DN567" s="28">
        <f t="shared" si="1340"/>
        <v>153216</v>
      </c>
      <c r="DO567" s="30">
        <f t="shared" si="1371"/>
        <v>959616</v>
      </c>
    </row>
    <row r="568" spans="1:119" ht="21" customHeight="1" x14ac:dyDescent="0.25">
      <c r="A568" s="66" t="s">
        <v>1060</v>
      </c>
      <c r="B568" s="67" t="s">
        <v>1016</v>
      </c>
      <c r="C568" s="68" t="s">
        <v>1061</v>
      </c>
      <c r="D568" s="31" t="s">
        <v>30</v>
      </c>
      <c r="E568" s="32" t="s">
        <v>30</v>
      </c>
      <c r="F568" s="32" t="s">
        <v>30</v>
      </c>
      <c r="G568" s="32" t="s">
        <v>30</v>
      </c>
      <c r="H568" s="32" t="s">
        <v>30</v>
      </c>
      <c r="I568" s="32" t="s">
        <v>30</v>
      </c>
      <c r="J568" s="32" t="s">
        <v>30</v>
      </c>
      <c r="K568" s="32" t="s">
        <v>30</v>
      </c>
      <c r="L568" s="32" t="s">
        <v>30</v>
      </c>
      <c r="M568" s="26">
        <v>1</v>
      </c>
      <c r="N568" s="27">
        <v>1200000</v>
      </c>
      <c r="O568" s="27">
        <v>1080000</v>
      </c>
      <c r="P568" s="27"/>
      <c r="Q568" s="27"/>
      <c r="R568" s="143">
        <f t="shared" si="1372"/>
        <v>7.4432292756478682E-2</v>
      </c>
      <c r="S568" s="27">
        <f t="shared" si="1373"/>
        <v>1140000</v>
      </c>
      <c r="T568" s="28">
        <f t="shared" si="1374"/>
        <v>216600</v>
      </c>
      <c r="U568" s="30">
        <f t="shared" si="1375"/>
        <v>1356600</v>
      </c>
      <c r="V568" s="26">
        <v>1</v>
      </c>
      <c r="W568" s="27">
        <v>1200000</v>
      </c>
      <c r="X568" s="27">
        <v>1320000</v>
      </c>
      <c r="Y568" s="27"/>
      <c r="Z568" s="27"/>
      <c r="AA568" s="143">
        <f t="shared" si="1376"/>
        <v>6.7343502970147379E-2</v>
      </c>
      <c r="AB568" s="27">
        <f t="shared" si="1377"/>
        <v>1260000</v>
      </c>
      <c r="AC568" s="28">
        <f t="shared" si="1378"/>
        <v>239400</v>
      </c>
      <c r="AD568" s="29">
        <f t="shared" si="1379"/>
        <v>1499400</v>
      </c>
      <c r="AE568" s="31" t="s">
        <v>30</v>
      </c>
      <c r="AF568" s="32" t="s">
        <v>30</v>
      </c>
      <c r="AG568" s="32" t="s">
        <v>30</v>
      </c>
      <c r="AH568" s="32" t="s">
        <v>30</v>
      </c>
      <c r="AI568" s="32" t="s">
        <v>30</v>
      </c>
      <c r="AJ568" s="165" t="s">
        <v>30</v>
      </c>
      <c r="AK568" s="32" t="s">
        <v>30</v>
      </c>
      <c r="AL568" s="32" t="s">
        <v>30</v>
      </c>
      <c r="AM568" s="33" t="s">
        <v>30</v>
      </c>
      <c r="AN568" s="26">
        <v>1</v>
      </c>
      <c r="AO568" s="27">
        <v>1200000</v>
      </c>
      <c r="AP568" s="27">
        <v>1670880</v>
      </c>
      <c r="AQ568" s="27"/>
      <c r="AR568" s="27"/>
      <c r="AS568" s="143">
        <f t="shared" si="1291"/>
        <v>0.23195845254773553</v>
      </c>
      <c r="AT568" s="27">
        <f t="shared" si="1351"/>
        <v>1435440</v>
      </c>
      <c r="AU568" s="28">
        <f t="shared" si="1317"/>
        <v>272733.59999999998</v>
      </c>
      <c r="AV568" s="30">
        <f t="shared" si="1352"/>
        <v>1708173.6</v>
      </c>
      <c r="AW568" s="26">
        <v>1</v>
      </c>
      <c r="AX568" s="27">
        <v>1200000</v>
      </c>
      <c r="AY568" s="27">
        <v>1416000</v>
      </c>
      <c r="AZ568" s="27"/>
      <c r="BA568" s="27"/>
      <c r="BB568" s="143">
        <f t="shared" si="1292"/>
        <v>0.11676992716842069</v>
      </c>
      <c r="BC568" s="27">
        <f t="shared" si="1353"/>
        <v>1308000</v>
      </c>
      <c r="BD568" s="27">
        <f t="shared" si="1320"/>
        <v>248520</v>
      </c>
      <c r="BE568" s="27">
        <f t="shared" si="1354"/>
        <v>1556520</v>
      </c>
      <c r="BF568" s="26">
        <v>1</v>
      </c>
      <c r="BG568" s="27">
        <v>960000</v>
      </c>
      <c r="BH568" s="27">
        <v>816000</v>
      </c>
      <c r="BI568" s="27"/>
      <c r="BJ568" s="27"/>
      <c r="BK568" s="143">
        <f t="shared" si="1293"/>
        <v>0.11466596451673743</v>
      </c>
      <c r="BL568" s="27">
        <f t="shared" si="1380"/>
        <v>888000</v>
      </c>
      <c r="BM568" s="27">
        <f t="shared" si="1381"/>
        <v>168720</v>
      </c>
      <c r="BN568" s="28">
        <f t="shared" si="1382"/>
        <v>1056720</v>
      </c>
      <c r="BO568" s="26">
        <v>1</v>
      </c>
      <c r="BP568" s="27">
        <v>960000</v>
      </c>
      <c r="BQ568" s="27">
        <v>844800</v>
      </c>
      <c r="BR568" s="27"/>
      <c r="BS568" s="27"/>
      <c r="BT568" s="143">
        <f t="shared" si="1294"/>
        <v>9.0268950789772026E-2</v>
      </c>
      <c r="BU568" s="27">
        <f t="shared" si="1383"/>
        <v>902400</v>
      </c>
      <c r="BV568" s="28">
        <f t="shared" si="1384"/>
        <v>171456</v>
      </c>
      <c r="BW568" s="30">
        <f t="shared" si="1385"/>
        <v>1073856</v>
      </c>
      <c r="BX568" s="26">
        <v>1</v>
      </c>
      <c r="BY568" s="28">
        <v>960000</v>
      </c>
      <c r="BZ568" s="28">
        <v>844800</v>
      </c>
      <c r="CA568" s="28"/>
      <c r="CB568" s="28"/>
      <c r="CC568" s="177">
        <f t="shared" si="1295"/>
        <v>9.0268950789772026E-2</v>
      </c>
      <c r="CD568" s="27">
        <f t="shared" si="1386"/>
        <v>902400</v>
      </c>
      <c r="CE568" s="28">
        <f t="shared" si="1387"/>
        <v>171456</v>
      </c>
      <c r="CF568" s="29">
        <f t="shared" si="1388"/>
        <v>1073856</v>
      </c>
      <c r="CG568" s="26">
        <v>1</v>
      </c>
      <c r="CH568" s="27">
        <v>768000</v>
      </c>
      <c r="CI568" s="27">
        <v>614400</v>
      </c>
      <c r="CJ568" s="27"/>
      <c r="CK568" s="27"/>
      <c r="CL568" s="143">
        <f t="shared" si="1362"/>
        <v>0.15713484026367724</v>
      </c>
      <c r="CM568" s="27">
        <f t="shared" si="1363"/>
        <v>691200</v>
      </c>
      <c r="CN568" s="27">
        <f t="shared" si="1331"/>
        <v>131328</v>
      </c>
      <c r="CO568" s="28">
        <f t="shared" si="1364"/>
        <v>822528</v>
      </c>
      <c r="CP568" s="26">
        <v>1</v>
      </c>
      <c r="CQ568" s="27">
        <v>768000</v>
      </c>
      <c r="CR568" s="27">
        <v>614400</v>
      </c>
      <c r="CS568" s="27"/>
      <c r="CT568" s="27"/>
      <c r="CU568" s="143">
        <f t="shared" si="1296"/>
        <v>0.15713484026367724</v>
      </c>
      <c r="CV568" s="27">
        <f t="shared" si="1365"/>
        <v>691200</v>
      </c>
      <c r="CW568" s="28">
        <f t="shared" si="1366"/>
        <v>131328</v>
      </c>
      <c r="CX568" s="29">
        <f t="shared" si="1367"/>
        <v>822528</v>
      </c>
      <c r="CY568" s="26">
        <v>1</v>
      </c>
      <c r="CZ568" s="27">
        <v>768000</v>
      </c>
      <c r="DA568" s="27">
        <v>691200</v>
      </c>
      <c r="DB568" s="27"/>
      <c r="DC568" s="27"/>
      <c r="DD568" s="143">
        <f t="shared" si="1297"/>
        <v>7.4432292756478696E-2</v>
      </c>
      <c r="DE568" s="27">
        <f t="shared" si="1368"/>
        <v>729600</v>
      </c>
      <c r="DF568" s="27">
        <f t="shared" si="1337"/>
        <v>138624</v>
      </c>
      <c r="DG568" s="28">
        <f t="shared" si="1369"/>
        <v>868224</v>
      </c>
      <c r="DH568" s="26">
        <v>1</v>
      </c>
      <c r="DI568" s="28">
        <v>768000</v>
      </c>
      <c r="DJ568" s="28">
        <v>844800</v>
      </c>
      <c r="DK568" s="28"/>
      <c r="DL568" s="177">
        <f t="shared" si="1298"/>
        <v>6.7343502970147393E-2</v>
      </c>
      <c r="DM568" s="28">
        <f t="shared" si="1370"/>
        <v>806400</v>
      </c>
      <c r="DN568" s="28">
        <f t="shared" si="1340"/>
        <v>153216</v>
      </c>
      <c r="DO568" s="30">
        <f t="shared" si="1371"/>
        <v>959616</v>
      </c>
    </row>
    <row r="569" spans="1:119" ht="21" customHeight="1" x14ac:dyDescent="0.25">
      <c r="A569" s="66" t="s">
        <v>1062</v>
      </c>
      <c r="B569" s="67" t="s">
        <v>1016</v>
      </c>
      <c r="C569" s="68" t="s">
        <v>1063</v>
      </c>
      <c r="D569" s="31" t="s">
        <v>30</v>
      </c>
      <c r="E569" s="32" t="s">
        <v>30</v>
      </c>
      <c r="F569" s="32" t="s">
        <v>30</v>
      </c>
      <c r="G569" s="32" t="s">
        <v>30</v>
      </c>
      <c r="H569" s="32" t="s">
        <v>30</v>
      </c>
      <c r="I569" s="32" t="s">
        <v>30</v>
      </c>
      <c r="J569" s="32" t="s">
        <v>30</v>
      </c>
      <c r="K569" s="32" t="s">
        <v>30</v>
      </c>
      <c r="L569" s="32" t="s">
        <v>30</v>
      </c>
      <c r="M569" s="26">
        <v>1</v>
      </c>
      <c r="N569" s="27">
        <v>1200000</v>
      </c>
      <c r="O569" s="27">
        <v>1080000</v>
      </c>
      <c r="P569" s="27"/>
      <c r="Q569" s="27"/>
      <c r="R569" s="143">
        <f t="shared" si="1372"/>
        <v>7.4432292756478682E-2</v>
      </c>
      <c r="S569" s="27">
        <f t="shared" si="1373"/>
        <v>1140000</v>
      </c>
      <c r="T569" s="28">
        <f t="shared" si="1374"/>
        <v>216600</v>
      </c>
      <c r="U569" s="30">
        <f t="shared" si="1375"/>
        <v>1356600</v>
      </c>
      <c r="V569" s="26">
        <v>1</v>
      </c>
      <c r="W569" s="27">
        <v>1200000</v>
      </c>
      <c r="X569" s="27">
        <v>1320000</v>
      </c>
      <c r="Y569" s="27"/>
      <c r="Z569" s="27"/>
      <c r="AA569" s="143">
        <f t="shared" si="1376"/>
        <v>6.7343502970147379E-2</v>
      </c>
      <c r="AB569" s="27">
        <f t="shared" si="1377"/>
        <v>1260000</v>
      </c>
      <c r="AC569" s="28">
        <f t="shared" si="1378"/>
        <v>239400</v>
      </c>
      <c r="AD569" s="29">
        <f t="shared" si="1379"/>
        <v>1499400</v>
      </c>
      <c r="AE569" s="31" t="s">
        <v>30</v>
      </c>
      <c r="AF569" s="32" t="s">
        <v>30</v>
      </c>
      <c r="AG569" s="32" t="s">
        <v>30</v>
      </c>
      <c r="AH569" s="32" t="s">
        <v>30</v>
      </c>
      <c r="AI569" s="32" t="s">
        <v>30</v>
      </c>
      <c r="AJ569" s="165" t="s">
        <v>30</v>
      </c>
      <c r="AK569" s="32" t="s">
        <v>30</v>
      </c>
      <c r="AL569" s="32" t="s">
        <v>30</v>
      </c>
      <c r="AM569" s="33" t="s">
        <v>30</v>
      </c>
      <c r="AN569" s="26">
        <v>1</v>
      </c>
      <c r="AO569" s="27">
        <v>1200000</v>
      </c>
      <c r="AP569" s="27">
        <v>1670880</v>
      </c>
      <c r="AQ569" s="27"/>
      <c r="AR569" s="27"/>
      <c r="AS569" s="143">
        <f t="shared" si="1291"/>
        <v>0.23195845254773553</v>
      </c>
      <c r="AT569" s="27">
        <f t="shared" si="1351"/>
        <v>1435440</v>
      </c>
      <c r="AU569" s="28">
        <f t="shared" si="1317"/>
        <v>272733.59999999998</v>
      </c>
      <c r="AV569" s="30">
        <f t="shared" si="1352"/>
        <v>1708173.6</v>
      </c>
      <c r="AW569" s="26">
        <v>1</v>
      </c>
      <c r="AX569" s="27">
        <v>1200000</v>
      </c>
      <c r="AY569" s="27">
        <v>1416000</v>
      </c>
      <c r="AZ569" s="27"/>
      <c r="BA569" s="27"/>
      <c r="BB569" s="143">
        <f t="shared" si="1292"/>
        <v>0.11676992716842069</v>
      </c>
      <c r="BC569" s="27">
        <f t="shared" si="1353"/>
        <v>1308000</v>
      </c>
      <c r="BD569" s="27">
        <f t="shared" si="1320"/>
        <v>248520</v>
      </c>
      <c r="BE569" s="27">
        <f t="shared" si="1354"/>
        <v>1556520</v>
      </c>
      <c r="BF569" s="26">
        <v>1</v>
      </c>
      <c r="BG569" s="27">
        <v>960000</v>
      </c>
      <c r="BH569" s="27">
        <v>816000</v>
      </c>
      <c r="BI569" s="27"/>
      <c r="BJ569" s="27"/>
      <c r="BK569" s="143">
        <f t="shared" si="1293"/>
        <v>0.11466596451673743</v>
      </c>
      <c r="BL569" s="27">
        <f t="shared" si="1380"/>
        <v>888000</v>
      </c>
      <c r="BM569" s="27">
        <f t="shared" si="1381"/>
        <v>168720</v>
      </c>
      <c r="BN569" s="28">
        <f t="shared" si="1382"/>
        <v>1056720</v>
      </c>
      <c r="BO569" s="26">
        <v>1</v>
      </c>
      <c r="BP569" s="27">
        <v>960000</v>
      </c>
      <c r="BQ569" s="27">
        <v>844800</v>
      </c>
      <c r="BR569" s="27"/>
      <c r="BS569" s="27"/>
      <c r="BT569" s="143">
        <f t="shared" si="1294"/>
        <v>9.0268950789772026E-2</v>
      </c>
      <c r="BU569" s="27">
        <f t="shared" si="1383"/>
        <v>902400</v>
      </c>
      <c r="BV569" s="28">
        <f t="shared" si="1384"/>
        <v>171456</v>
      </c>
      <c r="BW569" s="30">
        <f t="shared" si="1385"/>
        <v>1073856</v>
      </c>
      <c r="BX569" s="26">
        <v>1</v>
      </c>
      <c r="BY569" s="28">
        <v>960000</v>
      </c>
      <c r="BZ569" s="28">
        <v>844800</v>
      </c>
      <c r="CA569" s="28"/>
      <c r="CB569" s="28"/>
      <c r="CC569" s="177">
        <f t="shared" si="1295"/>
        <v>9.0268950789772026E-2</v>
      </c>
      <c r="CD569" s="27">
        <f t="shared" si="1386"/>
        <v>902400</v>
      </c>
      <c r="CE569" s="28">
        <f t="shared" si="1387"/>
        <v>171456</v>
      </c>
      <c r="CF569" s="29">
        <f t="shared" si="1388"/>
        <v>1073856</v>
      </c>
      <c r="CG569" s="26">
        <v>1</v>
      </c>
      <c r="CH569" s="27">
        <v>768000</v>
      </c>
      <c r="CI569" s="27">
        <v>614400</v>
      </c>
      <c r="CJ569" s="27"/>
      <c r="CK569" s="27"/>
      <c r="CL569" s="143">
        <f t="shared" si="1362"/>
        <v>0.15713484026367724</v>
      </c>
      <c r="CM569" s="27">
        <f t="shared" si="1363"/>
        <v>691200</v>
      </c>
      <c r="CN569" s="27">
        <f t="shared" si="1331"/>
        <v>131328</v>
      </c>
      <c r="CO569" s="28">
        <f t="shared" si="1364"/>
        <v>822528</v>
      </c>
      <c r="CP569" s="26">
        <v>1</v>
      </c>
      <c r="CQ569" s="27">
        <v>768000</v>
      </c>
      <c r="CR569" s="27">
        <v>614400</v>
      </c>
      <c r="CS569" s="27"/>
      <c r="CT569" s="27"/>
      <c r="CU569" s="143">
        <f t="shared" si="1296"/>
        <v>0.15713484026367724</v>
      </c>
      <c r="CV569" s="27">
        <f t="shared" si="1365"/>
        <v>691200</v>
      </c>
      <c r="CW569" s="28">
        <f t="shared" si="1366"/>
        <v>131328</v>
      </c>
      <c r="CX569" s="29">
        <f t="shared" si="1367"/>
        <v>822528</v>
      </c>
      <c r="CY569" s="26">
        <v>1</v>
      </c>
      <c r="CZ569" s="27">
        <v>768000</v>
      </c>
      <c r="DA569" s="27">
        <v>691200</v>
      </c>
      <c r="DB569" s="27"/>
      <c r="DC569" s="27"/>
      <c r="DD569" s="143">
        <f t="shared" si="1297"/>
        <v>7.4432292756478696E-2</v>
      </c>
      <c r="DE569" s="27">
        <f t="shared" si="1368"/>
        <v>729600</v>
      </c>
      <c r="DF569" s="27">
        <f t="shared" si="1337"/>
        <v>138624</v>
      </c>
      <c r="DG569" s="28">
        <f t="shared" si="1369"/>
        <v>868224</v>
      </c>
      <c r="DH569" s="26">
        <v>1</v>
      </c>
      <c r="DI569" s="28">
        <v>768000</v>
      </c>
      <c r="DJ569" s="28">
        <v>844800</v>
      </c>
      <c r="DK569" s="28"/>
      <c r="DL569" s="177">
        <f t="shared" si="1298"/>
        <v>6.7343502970147393E-2</v>
      </c>
      <c r="DM569" s="28">
        <f t="shared" si="1370"/>
        <v>806400</v>
      </c>
      <c r="DN569" s="28">
        <f t="shared" si="1340"/>
        <v>153216</v>
      </c>
      <c r="DO569" s="30">
        <f t="shared" si="1371"/>
        <v>959616</v>
      </c>
    </row>
    <row r="570" spans="1:119" ht="21" customHeight="1" x14ac:dyDescent="0.25">
      <c r="A570" s="66" t="s">
        <v>1064</v>
      </c>
      <c r="B570" s="67" t="s">
        <v>1016</v>
      </c>
      <c r="C570" s="68" t="s">
        <v>1065</v>
      </c>
      <c r="D570" s="31" t="s">
        <v>30</v>
      </c>
      <c r="E570" s="32" t="s">
        <v>30</v>
      </c>
      <c r="F570" s="32" t="s">
        <v>30</v>
      </c>
      <c r="G570" s="32" t="s">
        <v>30</v>
      </c>
      <c r="H570" s="32" t="s">
        <v>30</v>
      </c>
      <c r="I570" s="32" t="s">
        <v>30</v>
      </c>
      <c r="J570" s="32" t="s">
        <v>30</v>
      </c>
      <c r="K570" s="32" t="s">
        <v>30</v>
      </c>
      <c r="L570" s="32" t="s">
        <v>30</v>
      </c>
      <c r="M570" s="26">
        <v>1</v>
      </c>
      <c r="N570" s="27">
        <v>1500000</v>
      </c>
      <c r="O570" s="27">
        <v>1350000</v>
      </c>
      <c r="P570" s="27"/>
      <c r="Q570" s="27"/>
      <c r="R570" s="143">
        <f t="shared" si="1372"/>
        <v>7.4432292756478682E-2</v>
      </c>
      <c r="S570" s="27">
        <f t="shared" si="1373"/>
        <v>1425000</v>
      </c>
      <c r="T570" s="28">
        <f t="shared" si="1374"/>
        <v>270750</v>
      </c>
      <c r="U570" s="30">
        <f t="shared" si="1375"/>
        <v>1695750</v>
      </c>
      <c r="V570" s="26">
        <v>1</v>
      </c>
      <c r="W570" s="27">
        <v>1500000</v>
      </c>
      <c r="X570" s="27">
        <v>1650000</v>
      </c>
      <c r="Y570" s="27"/>
      <c r="Z570" s="27"/>
      <c r="AA570" s="143">
        <f t="shared" si="1376"/>
        <v>6.7343502970147379E-2</v>
      </c>
      <c r="AB570" s="27">
        <f t="shared" si="1377"/>
        <v>1575000</v>
      </c>
      <c r="AC570" s="28">
        <f t="shared" si="1378"/>
        <v>299250</v>
      </c>
      <c r="AD570" s="29">
        <f t="shared" si="1379"/>
        <v>1874250</v>
      </c>
      <c r="AE570" s="31" t="s">
        <v>30</v>
      </c>
      <c r="AF570" s="32" t="s">
        <v>30</v>
      </c>
      <c r="AG570" s="32" t="s">
        <v>30</v>
      </c>
      <c r="AH570" s="32" t="s">
        <v>30</v>
      </c>
      <c r="AI570" s="32" t="s">
        <v>30</v>
      </c>
      <c r="AJ570" s="165" t="s">
        <v>30</v>
      </c>
      <c r="AK570" s="32" t="s">
        <v>30</v>
      </c>
      <c r="AL570" s="32" t="s">
        <v>30</v>
      </c>
      <c r="AM570" s="33" t="s">
        <v>30</v>
      </c>
      <c r="AN570" s="26">
        <v>1</v>
      </c>
      <c r="AO570" s="27">
        <v>1500000</v>
      </c>
      <c r="AP570" s="27">
        <v>2088600</v>
      </c>
      <c r="AQ570" s="27"/>
      <c r="AR570" s="27"/>
      <c r="AS570" s="143">
        <f t="shared" si="1291"/>
        <v>0.23195845254773553</v>
      </c>
      <c r="AT570" s="27">
        <f t="shared" si="1351"/>
        <v>1794300</v>
      </c>
      <c r="AU570" s="28">
        <f t="shared" si="1317"/>
        <v>340917</v>
      </c>
      <c r="AV570" s="30">
        <f t="shared" si="1352"/>
        <v>2135217</v>
      </c>
      <c r="AW570" s="26">
        <v>1</v>
      </c>
      <c r="AX570" s="27">
        <v>1500000</v>
      </c>
      <c r="AY570" s="27">
        <v>1770000</v>
      </c>
      <c r="AZ570" s="27"/>
      <c r="BA570" s="27"/>
      <c r="BB570" s="143">
        <f t="shared" si="1292"/>
        <v>0.11676992716842069</v>
      </c>
      <c r="BC570" s="27">
        <f t="shared" si="1353"/>
        <v>1635000</v>
      </c>
      <c r="BD570" s="27">
        <f t="shared" si="1320"/>
        <v>310650</v>
      </c>
      <c r="BE570" s="27">
        <f t="shared" si="1354"/>
        <v>1945650</v>
      </c>
      <c r="BF570" s="26">
        <v>1</v>
      </c>
      <c r="BG570" s="27">
        <v>1200000</v>
      </c>
      <c r="BH570" s="27">
        <v>1020000</v>
      </c>
      <c r="BI570" s="27"/>
      <c r="BJ570" s="27"/>
      <c r="BK570" s="143">
        <f t="shared" si="1293"/>
        <v>0.11466596451673744</v>
      </c>
      <c r="BL570" s="27">
        <f t="shared" si="1380"/>
        <v>1110000</v>
      </c>
      <c r="BM570" s="27">
        <f t="shared" si="1381"/>
        <v>210900</v>
      </c>
      <c r="BN570" s="28">
        <f t="shared" si="1382"/>
        <v>1320900</v>
      </c>
      <c r="BO570" s="26">
        <v>1</v>
      </c>
      <c r="BP570" s="27">
        <v>1200000</v>
      </c>
      <c r="BQ570" s="27">
        <v>1056000</v>
      </c>
      <c r="BR570" s="27"/>
      <c r="BS570" s="27"/>
      <c r="BT570" s="143">
        <f t="shared" si="1294"/>
        <v>9.0268950789772012E-2</v>
      </c>
      <c r="BU570" s="27">
        <f t="shared" si="1383"/>
        <v>1128000</v>
      </c>
      <c r="BV570" s="28">
        <f t="shared" si="1384"/>
        <v>214320</v>
      </c>
      <c r="BW570" s="30">
        <f t="shared" si="1385"/>
        <v>1342320</v>
      </c>
      <c r="BX570" s="26">
        <v>1</v>
      </c>
      <c r="BY570" s="28">
        <v>1200000</v>
      </c>
      <c r="BZ570" s="28">
        <v>1056000</v>
      </c>
      <c r="CA570" s="28"/>
      <c r="CB570" s="28"/>
      <c r="CC570" s="177">
        <f t="shared" si="1295"/>
        <v>9.0268950789772012E-2</v>
      </c>
      <c r="CD570" s="27">
        <f t="shared" si="1386"/>
        <v>1128000</v>
      </c>
      <c r="CE570" s="28">
        <f t="shared" si="1387"/>
        <v>214320</v>
      </c>
      <c r="CF570" s="29">
        <f t="shared" si="1388"/>
        <v>1342320</v>
      </c>
      <c r="CG570" s="26">
        <v>1</v>
      </c>
      <c r="CH570" s="27">
        <v>960000</v>
      </c>
      <c r="CI570" s="27">
        <v>768000</v>
      </c>
      <c r="CJ570" s="27"/>
      <c r="CK570" s="27"/>
      <c r="CL570" s="143">
        <f t="shared" si="1362"/>
        <v>0.15713484026367722</v>
      </c>
      <c r="CM570" s="27">
        <f t="shared" si="1363"/>
        <v>864000</v>
      </c>
      <c r="CN570" s="27">
        <f t="shared" si="1331"/>
        <v>164160</v>
      </c>
      <c r="CO570" s="28">
        <f t="shared" si="1364"/>
        <v>1028160</v>
      </c>
      <c r="CP570" s="26">
        <v>1</v>
      </c>
      <c r="CQ570" s="27">
        <v>960000</v>
      </c>
      <c r="CR570" s="27">
        <v>768000</v>
      </c>
      <c r="CS570" s="27"/>
      <c r="CT570" s="27"/>
      <c r="CU570" s="143">
        <f t="shared" si="1296"/>
        <v>0.15713484026367722</v>
      </c>
      <c r="CV570" s="27">
        <f t="shared" si="1365"/>
        <v>864000</v>
      </c>
      <c r="CW570" s="28">
        <f t="shared" si="1366"/>
        <v>164160</v>
      </c>
      <c r="CX570" s="29">
        <f t="shared" si="1367"/>
        <v>1028160</v>
      </c>
      <c r="CY570" s="26">
        <v>1</v>
      </c>
      <c r="CZ570" s="27">
        <v>960000</v>
      </c>
      <c r="DA570" s="27">
        <v>864000</v>
      </c>
      <c r="DB570" s="27"/>
      <c r="DC570" s="27"/>
      <c r="DD570" s="143">
        <f t="shared" si="1297"/>
        <v>7.4432292756478682E-2</v>
      </c>
      <c r="DE570" s="27">
        <f t="shared" si="1368"/>
        <v>912000</v>
      </c>
      <c r="DF570" s="27">
        <f t="shared" si="1337"/>
        <v>173280</v>
      </c>
      <c r="DG570" s="28">
        <f t="shared" si="1369"/>
        <v>1085280</v>
      </c>
      <c r="DH570" s="26">
        <v>1</v>
      </c>
      <c r="DI570" s="28">
        <v>960000</v>
      </c>
      <c r="DJ570" s="28">
        <v>1056000</v>
      </c>
      <c r="DK570" s="28"/>
      <c r="DL570" s="177">
        <f t="shared" si="1298"/>
        <v>6.7343502970147379E-2</v>
      </c>
      <c r="DM570" s="28">
        <f t="shared" si="1370"/>
        <v>1008000</v>
      </c>
      <c r="DN570" s="28">
        <f t="shared" si="1340"/>
        <v>191520</v>
      </c>
      <c r="DO570" s="30">
        <f t="shared" si="1371"/>
        <v>1199520</v>
      </c>
    </row>
    <row r="571" spans="1:119" ht="21" customHeight="1" x14ac:dyDescent="0.25">
      <c r="A571" s="66" t="s">
        <v>1066</v>
      </c>
      <c r="B571" s="67" t="s">
        <v>1016</v>
      </c>
      <c r="C571" s="68" t="s">
        <v>1067</v>
      </c>
      <c r="D571" s="31" t="s">
        <v>30</v>
      </c>
      <c r="E571" s="32" t="s">
        <v>30</v>
      </c>
      <c r="F571" s="32" t="s">
        <v>30</v>
      </c>
      <c r="G571" s="32" t="s">
        <v>30</v>
      </c>
      <c r="H571" s="32" t="s">
        <v>30</v>
      </c>
      <c r="I571" s="32" t="s">
        <v>30</v>
      </c>
      <c r="J571" s="32" t="s">
        <v>30</v>
      </c>
      <c r="K571" s="32" t="s">
        <v>30</v>
      </c>
      <c r="L571" s="32" t="s">
        <v>30</v>
      </c>
      <c r="M571" s="26">
        <v>1</v>
      </c>
      <c r="N571" s="27">
        <v>5000000</v>
      </c>
      <c r="O571" s="27">
        <v>4500000</v>
      </c>
      <c r="P571" s="27"/>
      <c r="Q571" s="27"/>
      <c r="R571" s="143">
        <f t="shared" si="1372"/>
        <v>7.4432292756478682E-2</v>
      </c>
      <c r="S571" s="27">
        <f t="shared" si="1373"/>
        <v>4750000</v>
      </c>
      <c r="T571" s="28">
        <f t="shared" si="1374"/>
        <v>902500</v>
      </c>
      <c r="U571" s="30">
        <f t="shared" si="1375"/>
        <v>5652500</v>
      </c>
      <c r="V571" s="26">
        <v>1</v>
      </c>
      <c r="W571" s="27">
        <v>5000000</v>
      </c>
      <c r="X571" s="27">
        <v>5500000</v>
      </c>
      <c r="Y571" s="27"/>
      <c r="Z571" s="27"/>
      <c r="AA571" s="143">
        <f t="shared" si="1376"/>
        <v>6.7343502970147379E-2</v>
      </c>
      <c r="AB571" s="27">
        <f t="shared" si="1377"/>
        <v>5250000</v>
      </c>
      <c r="AC571" s="28">
        <f t="shared" si="1378"/>
        <v>997500</v>
      </c>
      <c r="AD571" s="29">
        <f t="shared" si="1379"/>
        <v>6247500</v>
      </c>
      <c r="AE571" s="31" t="s">
        <v>30</v>
      </c>
      <c r="AF571" s="32" t="s">
        <v>30</v>
      </c>
      <c r="AG571" s="32" t="s">
        <v>30</v>
      </c>
      <c r="AH571" s="32" t="s">
        <v>30</v>
      </c>
      <c r="AI571" s="32" t="s">
        <v>30</v>
      </c>
      <c r="AJ571" s="165" t="s">
        <v>30</v>
      </c>
      <c r="AK571" s="32" t="s">
        <v>30</v>
      </c>
      <c r="AL571" s="32" t="s">
        <v>30</v>
      </c>
      <c r="AM571" s="33" t="s">
        <v>30</v>
      </c>
      <c r="AN571" s="26">
        <v>1</v>
      </c>
      <c r="AO571" s="27">
        <v>5000000</v>
      </c>
      <c r="AP571" s="27">
        <v>6962000</v>
      </c>
      <c r="AQ571" s="27"/>
      <c r="AR571" s="27"/>
      <c r="AS571" s="143">
        <f t="shared" si="1291"/>
        <v>0.23195845254773551</v>
      </c>
      <c r="AT571" s="27">
        <f t="shared" si="1351"/>
        <v>5981000</v>
      </c>
      <c r="AU571" s="28">
        <f t="shared" si="1317"/>
        <v>1136390</v>
      </c>
      <c r="AV571" s="30">
        <f t="shared" si="1352"/>
        <v>7117390</v>
      </c>
      <c r="AW571" s="26">
        <v>1</v>
      </c>
      <c r="AX571" s="27">
        <v>5000000</v>
      </c>
      <c r="AY571" s="27">
        <v>5900000</v>
      </c>
      <c r="AZ571" s="27"/>
      <c r="BA571" s="27"/>
      <c r="BB571" s="143">
        <f t="shared" si="1292"/>
        <v>0.11676992716842068</v>
      </c>
      <c r="BC571" s="27">
        <f t="shared" si="1353"/>
        <v>5450000</v>
      </c>
      <c r="BD571" s="27">
        <f t="shared" si="1320"/>
        <v>1035500</v>
      </c>
      <c r="BE571" s="27">
        <f t="shared" si="1354"/>
        <v>6485500</v>
      </c>
      <c r="BF571" s="26">
        <v>1</v>
      </c>
      <c r="BG571" s="27">
        <v>4000000</v>
      </c>
      <c r="BH571" s="27">
        <v>3400000</v>
      </c>
      <c r="BI571" s="27"/>
      <c r="BJ571" s="27"/>
      <c r="BK571" s="143">
        <f t="shared" si="1293"/>
        <v>0.11466596451673743</v>
      </c>
      <c r="BL571" s="27">
        <f t="shared" si="1380"/>
        <v>3700000</v>
      </c>
      <c r="BM571" s="27">
        <f t="shared" si="1381"/>
        <v>703000</v>
      </c>
      <c r="BN571" s="28">
        <f t="shared" si="1382"/>
        <v>4403000</v>
      </c>
      <c r="BO571" s="26">
        <v>1</v>
      </c>
      <c r="BP571" s="27">
        <v>4000000</v>
      </c>
      <c r="BQ571" s="27">
        <v>3520000</v>
      </c>
      <c r="BR571" s="27"/>
      <c r="BS571" s="27"/>
      <c r="BT571" s="143">
        <f t="shared" si="1294"/>
        <v>9.0268950789772012E-2</v>
      </c>
      <c r="BU571" s="27">
        <f t="shared" si="1383"/>
        <v>3760000</v>
      </c>
      <c r="BV571" s="28">
        <f t="shared" si="1384"/>
        <v>714400</v>
      </c>
      <c r="BW571" s="30">
        <f t="shared" si="1385"/>
        <v>4474400</v>
      </c>
      <c r="BX571" s="26">
        <v>1</v>
      </c>
      <c r="BY571" s="28">
        <v>4000000</v>
      </c>
      <c r="BZ571" s="28">
        <v>3520000</v>
      </c>
      <c r="CA571" s="28"/>
      <c r="CB571" s="28"/>
      <c r="CC571" s="177">
        <f t="shared" si="1295"/>
        <v>9.0268950789772012E-2</v>
      </c>
      <c r="CD571" s="27">
        <f t="shared" si="1386"/>
        <v>3760000</v>
      </c>
      <c r="CE571" s="28">
        <f t="shared" si="1387"/>
        <v>714400</v>
      </c>
      <c r="CF571" s="29">
        <f t="shared" si="1388"/>
        <v>4474400</v>
      </c>
      <c r="CG571" s="26">
        <v>1</v>
      </c>
      <c r="CH571" s="27">
        <v>3200000</v>
      </c>
      <c r="CI571" s="27">
        <v>2560000</v>
      </c>
      <c r="CJ571" s="27"/>
      <c r="CK571" s="27"/>
      <c r="CL571" s="143">
        <f t="shared" si="1362"/>
        <v>0.15713484026367722</v>
      </c>
      <c r="CM571" s="27">
        <f t="shared" si="1363"/>
        <v>2880000</v>
      </c>
      <c r="CN571" s="27">
        <f t="shared" si="1331"/>
        <v>547200</v>
      </c>
      <c r="CO571" s="28">
        <f t="shared" si="1364"/>
        <v>3427200</v>
      </c>
      <c r="CP571" s="26">
        <v>1</v>
      </c>
      <c r="CQ571" s="27">
        <v>3200000</v>
      </c>
      <c r="CR571" s="27">
        <v>2560000</v>
      </c>
      <c r="CS571" s="27"/>
      <c r="CT571" s="27"/>
      <c r="CU571" s="143">
        <f t="shared" si="1296"/>
        <v>0.15713484026367722</v>
      </c>
      <c r="CV571" s="27">
        <f t="shared" si="1365"/>
        <v>2880000</v>
      </c>
      <c r="CW571" s="28">
        <f t="shared" si="1366"/>
        <v>547200</v>
      </c>
      <c r="CX571" s="29">
        <f t="shared" si="1367"/>
        <v>3427200</v>
      </c>
      <c r="CY571" s="26">
        <v>1</v>
      </c>
      <c r="CZ571" s="27">
        <v>3200000</v>
      </c>
      <c r="DA571" s="27">
        <v>2880000</v>
      </c>
      <c r="DB571" s="27"/>
      <c r="DC571" s="27"/>
      <c r="DD571" s="143">
        <f t="shared" si="1297"/>
        <v>7.4432292756478682E-2</v>
      </c>
      <c r="DE571" s="27">
        <f t="shared" si="1368"/>
        <v>3040000</v>
      </c>
      <c r="DF571" s="27">
        <f t="shared" si="1337"/>
        <v>577600</v>
      </c>
      <c r="DG571" s="28">
        <f t="shared" si="1369"/>
        <v>3617600</v>
      </c>
      <c r="DH571" s="26">
        <v>1</v>
      </c>
      <c r="DI571" s="28">
        <v>3200000</v>
      </c>
      <c r="DJ571" s="28">
        <v>3520000</v>
      </c>
      <c r="DK571" s="28"/>
      <c r="DL571" s="177">
        <f t="shared" si="1298"/>
        <v>6.7343502970147379E-2</v>
      </c>
      <c r="DM571" s="28">
        <f t="shared" si="1370"/>
        <v>3360000</v>
      </c>
      <c r="DN571" s="28">
        <f t="shared" si="1340"/>
        <v>638400</v>
      </c>
      <c r="DO571" s="30">
        <f t="shared" si="1371"/>
        <v>3998400</v>
      </c>
    </row>
    <row r="572" spans="1:119" ht="21" customHeight="1" x14ac:dyDescent="0.25">
      <c r="A572" s="66" t="s">
        <v>1068</v>
      </c>
      <c r="B572" s="67" t="s">
        <v>1069</v>
      </c>
      <c r="C572" s="68" t="s">
        <v>1070</v>
      </c>
      <c r="D572" s="26">
        <v>1</v>
      </c>
      <c r="E572" s="27">
        <v>16000000</v>
      </c>
      <c r="F572" s="27">
        <v>13600000</v>
      </c>
      <c r="G572" s="148"/>
      <c r="H572" s="148"/>
      <c r="I572" s="143">
        <f t="shared" ref="I572:I603" si="1389">+STDEVA(E572:F572)/AVERAGE(E572:F572)</f>
        <v>0.11466596451673743</v>
      </c>
      <c r="J572" s="27">
        <f>+AVERAGE(E572:F572)</f>
        <v>14800000</v>
      </c>
      <c r="K572" s="28">
        <f t="shared" ref="K572:K582" si="1390">J572*19%</f>
        <v>2812000</v>
      </c>
      <c r="L572" s="29">
        <f t="shared" si="1299"/>
        <v>17612000</v>
      </c>
      <c r="M572" s="26">
        <v>1</v>
      </c>
      <c r="N572" s="27">
        <v>16000000</v>
      </c>
      <c r="O572" s="27">
        <v>14400000</v>
      </c>
      <c r="P572" s="145"/>
      <c r="Q572" s="145"/>
      <c r="R572" s="143">
        <f t="shared" si="1372"/>
        <v>7.4432292756478696E-2</v>
      </c>
      <c r="S572" s="27">
        <f t="shared" si="1373"/>
        <v>15200000</v>
      </c>
      <c r="T572" s="28">
        <f t="shared" si="1374"/>
        <v>2888000</v>
      </c>
      <c r="U572" s="30">
        <f t="shared" si="1375"/>
        <v>18088000</v>
      </c>
      <c r="V572" s="26">
        <v>1</v>
      </c>
      <c r="W572" s="27">
        <v>16000000</v>
      </c>
      <c r="X572" s="27">
        <v>17600000</v>
      </c>
      <c r="Y572" s="145"/>
      <c r="Z572" s="145"/>
      <c r="AA572" s="143">
        <f t="shared" si="1376"/>
        <v>6.7343502970147393E-2</v>
      </c>
      <c r="AB572" s="27">
        <f t="shared" si="1377"/>
        <v>16800000</v>
      </c>
      <c r="AC572" s="28">
        <f t="shared" si="1378"/>
        <v>3192000</v>
      </c>
      <c r="AD572" s="29">
        <f t="shared" si="1379"/>
        <v>19992000</v>
      </c>
      <c r="AE572" s="26">
        <v>1</v>
      </c>
      <c r="AF572" s="27">
        <v>16000000</v>
      </c>
      <c r="AG572" s="27">
        <v>18560000</v>
      </c>
      <c r="AH572" s="145"/>
      <c r="AI572" s="145"/>
      <c r="AJ572" s="143">
        <f t="shared" si="1290"/>
        <v>0.10475656017578482</v>
      </c>
      <c r="AK572" s="27">
        <f t="shared" ref="AK572:AK582" si="1391">+AVERAGE(AF572:AH572)</f>
        <v>17280000</v>
      </c>
      <c r="AL572" s="28">
        <f t="shared" ref="AL572:AL582" si="1392">+AK572*19%</f>
        <v>3283200</v>
      </c>
      <c r="AM572" s="30">
        <f t="shared" ref="AM572:AM582" si="1393">+AL572+AK572</f>
        <v>20563200</v>
      </c>
      <c r="AN572" s="26">
        <v>1</v>
      </c>
      <c r="AO572" s="27">
        <v>16000000</v>
      </c>
      <c r="AP572" s="27">
        <v>22278400</v>
      </c>
      <c r="AQ572" s="145"/>
      <c r="AR572" s="145"/>
      <c r="AS572" s="143">
        <f t="shared" si="1291"/>
        <v>0.23195845254773556</v>
      </c>
      <c r="AT572" s="27">
        <f t="shared" si="1351"/>
        <v>19139200</v>
      </c>
      <c r="AU572" s="28">
        <f t="shared" si="1317"/>
        <v>3636448</v>
      </c>
      <c r="AV572" s="30">
        <f t="shared" si="1352"/>
        <v>22775648</v>
      </c>
      <c r="AW572" s="26">
        <v>1</v>
      </c>
      <c r="AX572" s="27">
        <v>16000000</v>
      </c>
      <c r="AY572" s="27">
        <v>18880000</v>
      </c>
      <c r="AZ572" s="145"/>
      <c r="BA572" s="145"/>
      <c r="BB572" s="143">
        <f t="shared" si="1292"/>
        <v>0.11676992716842069</v>
      </c>
      <c r="BC572" s="27">
        <f t="shared" si="1353"/>
        <v>17440000</v>
      </c>
      <c r="BD572" s="27">
        <f t="shared" si="1320"/>
        <v>3313600</v>
      </c>
      <c r="BE572" s="27">
        <f t="shared" si="1354"/>
        <v>20753600</v>
      </c>
      <c r="BF572" s="26">
        <v>1</v>
      </c>
      <c r="BG572" s="27">
        <v>12800000</v>
      </c>
      <c r="BH572" s="27">
        <v>10880000</v>
      </c>
      <c r="BI572" s="145"/>
      <c r="BJ572" s="145"/>
      <c r="BK572" s="143">
        <f t="shared" si="1293"/>
        <v>0.11466596451673743</v>
      </c>
      <c r="BL572" s="27">
        <f t="shared" si="1380"/>
        <v>11840000</v>
      </c>
      <c r="BM572" s="27">
        <f t="shared" si="1381"/>
        <v>2249600</v>
      </c>
      <c r="BN572" s="28">
        <f t="shared" si="1382"/>
        <v>14089600</v>
      </c>
      <c r="BO572" s="26">
        <v>1</v>
      </c>
      <c r="BP572" s="27">
        <v>12800000</v>
      </c>
      <c r="BQ572" s="27">
        <v>11264000</v>
      </c>
      <c r="BR572" s="175"/>
      <c r="BS572" s="175"/>
      <c r="BT572" s="143">
        <f t="shared" si="1294"/>
        <v>9.0268950789772012E-2</v>
      </c>
      <c r="BU572" s="27">
        <f t="shared" si="1383"/>
        <v>12032000</v>
      </c>
      <c r="BV572" s="28">
        <f t="shared" si="1384"/>
        <v>2286080</v>
      </c>
      <c r="BW572" s="30">
        <f t="shared" si="1385"/>
        <v>14318080</v>
      </c>
      <c r="BX572" s="26">
        <v>1</v>
      </c>
      <c r="BY572" s="28">
        <v>12800000</v>
      </c>
      <c r="BZ572" s="28">
        <v>11264000</v>
      </c>
      <c r="CA572" s="156"/>
      <c r="CB572" s="156"/>
      <c r="CC572" s="177">
        <f t="shared" si="1295"/>
        <v>9.0268950789772012E-2</v>
      </c>
      <c r="CD572" s="27">
        <f t="shared" si="1386"/>
        <v>12032000</v>
      </c>
      <c r="CE572" s="28">
        <f t="shared" si="1387"/>
        <v>2286080</v>
      </c>
      <c r="CF572" s="29">
        <f t="shared" si="1388"/>
        <v>14318080</v>
      </c>
      <c r="CG572" s="26">
        <v>1</v>
      </c>
      <c r="CH572" s="27">
        <v>10240000</v>
      </c>
      <c r="CI572" s="27">
        <v>8192000</v>
      </c>
      <c r="CJ572" s="148"/>
      <c r="CK572" s="148"/>
      <c r="CL572" s="143">
        <f t="shared" si="1362"/>
        <v>0.15713484026367724</v>
      </c>
      <c r="CM572" s="27">
        <f t="shared" si="1363"/>
        <v>9216000</v>
      </c>
      <c r="CN572" s="27">
        <f t="shared" si="1331"/>
        <v>1751040</v>
      </c>
      <c r="CO572" s="28">
        <f t="shared" si="1364"/>
        <v>10967040</v>
      </c>
      <c r="CP572" s="26">
        <v>1</v>
      </c>
      <c r="CQ572" s="27">
        <v>10240000</v>
      </c>
      <c r="CR572" s="27">
        <v>8192000</v>
      </c>
      <c r="CS572" s="148"/>
      <c r="CT572" s="148"/>
      <c r="CU572" s="143">
        <f t="shared" si="1296"/>
        <v>0.15713484026367724</v>
      </c>
      <c r="CV572" s="27">
        <f t="shared" si="1365"/>
        <v>9216000</v>
      </c>
      <c r="CW572" s="28">
        <f t="shared" si="1366"/>
        <v>1751040</v>
      </c>
      <c r="CX572" s="29">
        <f t="shared" si="1367"/>
        <v>10967040</v>
      </c>
      <c r="CY572" s="26">
        <v>1</v>
      </c>
      <c r="CZ572" s="27">
        <v>10240000</v>
      </c>
      <c r="DA572" s="27">
        <v>9216000</v>
      </c>
      <c r="DB572" s="133"/>
      <c r="DC572" s="133"/>
      <c r="DD572" s="143">
        <f t="shared" si="1297"/>
        <v>7.4432292756478696E-2</v>
      </c>
      <c r="DE572" s="27">
        <f t="shared" si="1368"/>
        <v>9728000</v>
      </c>
      <c r="DF572" s="27">
        <f t="shared" si="1337"/>
        <v>1848320</v>
      </c>
      <c r="DG572" s="28">
        <f t="shared" si="1369"/>
        <v>11576320</v>
      </c>
      <c r="DH572" s="26">
        <v>1</v>
      </c>
      <c r="DI572" s="28">
        <v>10240000</v>
      </c>
      <c r="DJ572" s="28">
        <v>11264000</v>
      </c>
      <c r="DK572" s="182"/>
      <c r="DL572" s="177">
        <f t="shared" si="1298"/>
        <v>6.7343502970147393E-2</v>
      </c>
      <c r="DM572" s="28">
        <f t="shared" si="1370"/>
        <v>10752000</v>
      </c>
      <c r="DN572" s="28">
        <f t="shared" si="1340"/>
        <v>2042880</v>
      </c>
      <c r="DO572" s="30">
        <f t="shared" si="1371"/>
        <v>12794880</v>
      </c>
    </row>
    <row r="573" spans="1:119" ht="21" customHeight="1" x14ac:dyDescent="0.25">
      <c r="A573" s="66" t="s">
        <v>1071</v>
      </c>
      <c r="B573" s="67" t="s">
        <v>1069</v>
      </c>
      <c r="C573" s="68" t="s">
        <v>1072</v>
      </c>
      <c r="D573" s="26">
        <v>1</v>
      </c>
      <c r="E573" s="27">
        <v>5400000</v>
      </c>
      <c r="F573" s="27">
        <v>4590000</v>
      </c>
      <c r="G573" s="148"/>
      <c r="H573" s="148"/>
      <c r="I573" s="143">
        <f t="shared" si="1389"/>
        <v>0.11466596451673745</v>
      </c>
      <c r="J573" s="27">
        <f t="shared" ref="J573:J603" si="1394">+AVERAGE(E573:F573)</f>
        <v>4995000</v>
      </c>
      <c r="K573" s="28">
        <f t="shared" si="1390"/>
        <v>949050</v>
      </c>
      <c r="L573" s="29">
        <f t="shared" si="1299"/>
        <v>5944050</v>
      </c>
      <c r="M573" s="26">
        <v>1</v>
      </c>
      <c r="N573" s="27">
        <v>5400000</v>
      </c>
      <c r="O573" s="27">
        <v>4860000</v>
      </c>
      <c r="P573" s="145"/>
      <c r="Q573" s="145"/>
      <c r="R573" s="143">
        <f t="shared" si="1372"/>
        <v>7.4432292756478682E-2</v>
      </c>
      <c r="S573" s="27">
        <f t="shared" si="1373"/>
        <v>5130000</v>
      </c>
      <c r="T573" s="28">
        <f t="shared" si="1374"/>
        <v>974700</v>
      </c>
      <c r="U573" s="30">
        <f t="shared" si="1375"/>
        <v>6104700</v>
      </c>
      <c r="V573" s="26">
        <v>1</v>
      </c>
      <c r="W573" s="27">
        <v>5400000</v>
      </c>
      <c r="X573" s="27">
        <v>5940000</v>
      </c>
      <c r="Y573" s="145"/>
      <c r="Z573" s="145"/>
      <c r="AA573" s="143">
        <f t="shared" si="1376"/>
        <v>6.7343502970147379E-2</v>
      </c>
      <c r="AB573" s="27">
        <f t="shared" si="1377"/>
        <v>5670000</v>
      </c>
      <c r="AC573" s="28">
        <f t="shared" si="1378"/>
        <v>1077300</v>
      </c>
      <c r="AD573" s="29">
        <f t="shared" si="1379"/>
        <v>6747300</v>
      </c>
      <c r="AE573" s="26">
        <v>1</v>
      </c>
      <c r="AF573" s="27">
        <v>5400000</v>
      </c>
      <c r="AG573" s="27">
        <v>6264000</v>
      </c>
      <c r="AH573" s="145"/>
      <c r="AI573" s="145"/>
      <c r="AJ573" s="143">
        <f t="shared" si="1290"/>
        <v>0.10475656017578482</v>
      </c>
      <c r="AK573" s="27">
        <f t="shared" si="1391"/>
        <v>5832000</v>
      </c>
      <c r="AL573" s="28">
        <f t="shared" si="1392"/>
        <v>1108080</v>
      </c>
      <c r="AM573" s="30">
        <f t="shared" si="1393"/>
        <v>6940080</v>
      </c>
      <c r="AN573" s="26">
        <v>1</v>
      </c>
      <c r="AO573" s="27">
        <v>5400000</v>
      </c>
      <c r="AP573" s="27">
        <v>7518960</v>
      </c>
      <c r="AQ573" s="145"/>
      <c r="AR573" s="145"/>
      <c r="AS573" s="143">
        <f t="shared" si="1291"/>
        <v>0.23195845254773553</v>
      </c>
      <c r="AT573" s="27">
        <f t="shared" si="1351"/>
        <v>6459480</v>
      </c>
      <c r="AU573" s="28">
        <f t="shared" si="1317"/>
        <v>1227301.2</v>
      </c>
      <c r="AV573" s="30">
        <f t="shared" si="1352"/>
        <v>7686781.2000000002</v>
      </c>
      <c r="AW573" s="26">
        <v>1</v>
      </c>
      <c r="AX573" s="27">
        <v>5400000</v>
      </c>
      <c r="AY573" s="27">
        <v>6372000</v>
      </c>
      <c r="AZ573" s="145"/>
      <c r="BA573" s="145"/>
      <c r="BB573" s="143">
        <f t="shared" si="1292"/>
        <v>0.1167699271684207</v>
      </c>
      <c r="BC573" s="27">
        <f t="shared" si="1353"/>
        <v>5886000</v>
      </c>
      <c r="BD573" s="27">
        <f t="shared" si="1320"/>
        <v>1118340</v>
      </c>
      <c r="BE573" s="27">
        <f t="shared" si="1354"/>
        <v>7004340</v>
      </c>
      <c r="BF573" s="26">
        <v>1</v>
      </c>
      <c r="BG573" s="27">
        <v>4320000</v>
      </c>
      <c r="BH573" s="27">
        <v>3672000</v>
      </c>
      <c r="BI573" s="145"/>
      <c r="BJ573" s="145"/>
      <c r="BK573" s="143">
        <f t="shared" si="1293"/>
        <v>0.11466596451673744</v>
      </c>
      <c r="BL573" s="27">
        <f t="shared" si="1380"/>
        <v>3996000</v>
      </c>
      <c r="BM573" s="27">
        <f t="shared" si="1381"/>
        <v>759240</v>
      </c>
      <c r="BN573" s="28">
        <f t="shared" si="1382"/>
        <v>4755240</v>
      </c>
      <c r="BO573" s="26">
        <v>1</v>
      </c>
      <c r="BP573" s="27">
        <v>4320000</v>
      </c>
      <c r="BQ573" s="27">
        <v>3801600</v>
      </c>
      <c r="BR573" s="175"/>
      <c r="BS573" s="175"/>
      <c r="BT573" s="143">
        <f t="shared" si="1294"/>
        <v>9.0268950789772026E-2</v>
      </c>
      <c r="BU573" s="27">
        <f t="shared" si="1383"/>
        <v>4060800</v>
      </c>
      <c r="BV573" s="28">
        <f t="shared" si="1384"/>
        <v>771552</v>
      </c>
      <c r="BW573" s="30">
        <f t="shared" si="1385"/>
        <v>4832352</v>
      </c>
      <c r="BX573" s="26">
        <v>1</v>
      </c>
      <c r="BY573" s="28">
        <v>4320000</v>
      </c>
      <c r="BZ573" s="28">
        <v>3801600</v>
      </c>
      <c r="CA573" s="156"/>
      <c r="CB573" s="156"/>
      <c r="CC573" s="177">
        <f t="shared" si="1295"/>
        <v>9.0268950789772026E-2</v>
      </c>
      <c r="CD573" s="27">
        <f t="shared" si="1386"/>
        <v>4060800</v>
      </c>
      <c r="CE573" s="28">
        <f t="shared" si="1387"/>
        <v>771552</v>
      </c>
      <c r="CF573" s="29">
        <f t="shared" si="1388"/>
        <v>4832352</v>
      </c>
      <c r="CG573" s="26">
        <v>1</v>
      </c>
      <c r="CH573" s="27">
        <v>3456000</v>
      </c>
      <c r="CI573" s="27">
        <v>2764800</v>
      </c>
      <c r="CJ573" s="148"/>
      <c r="CK573" s="148"/>
      <c r="CL573" s="143">
        <f t="shared" si="1362"/>
        <v>0.15713484026367722</v>
      </c>
      <c r="CM573" s="27">
        <f t="shared" si="1363"/>
        <v>3110400</v>
      </c>
      <c r="CN573" s="27">
        <f t="shared" si="1331"/>
        <v>590976</v>
      </c>
      <c r="CO573" s="28">
        <f t="shared" si="1364"/>
        <v>3701376</v>
      </c>
      <c r="CP573" s="26">
        <v>1</v>
      </c>
      <c r="CQ573" s="27">
        <v>3456000</v>
      </c>
      <c r="CR573" s="27">
        <v>2764800</v>
      </c>
      <c r="CS573" s="148"/>
      <c r="CT573" s="148"/>
      <c r="CU573" s="143">
        <f t="shared" si="1296"/>
        <v>0.15713484026367722</v>
      </c>
      <c r="CV573" s="27">
        <f t="shared" si="1365"/>
        <v>3110400</v>
      </c>
      <c r="CW573" s="28">
        <f t="shared" si="1366"/>
        <v>590976</v>
      </c>
      <c r="CX573" s="29">
        <f t="shared" si="1367"/>
        <v>3701376</v>
      </c>
      <c r="CY573" s="26">
        <v>1</v>
      </c>
      <c r="CZ573" s="27">
        <v>3456000</v>
      </c>
      <c r="DA573" s="27">
        <v>3110400</v>
      </c>
      <c r="DB573" s="133"/>
      <c r="DC573" s="133"/>
      <c r="DD573" s="143">
        <f t="shared" si="1297"/>
        <v>7.4432292756478682E-2</v>
      </c>
      <c r="DE573" s="27">
        <f t="shared" si="1368"/>
        <v>3283200</v>
      </c>
      <c r="DF573" s="27">
        <f t="shared" si="1337"/>
        <v>623808</v>
      </c>
      <c r="DG573" s="28">
        <f t="shared" si="1369"/>
        <v>3907008</v>
      </c>
      <c r="DH573" s="26">
        <v>1</v>
      </c>
      <c r="DI573" s="28">
        <v>3456000</v>
      </c>
      <c r="DJ573" s="28">
        <v>3801600</v>
      </c>
      <c r="DK573" s="182"/>
      <c r="DL573" s="177">
        <f t="shared" si="1298"/>
        <v>6.7343502970147379E-2</v>
      </c>
      <c r="DM573" s="28">
        <f t="shared" si="1370"/>
        <v>3628800</v>
      </c>
      <c r="DN573" s="28">
        <f t="shared" si="1340"/>
        <v>689472</v>
      </c>
      <c r="DO573" s="30">
        <f t="shared" si="1371"/>
        <v>4318272</v>
      </c>
    </row>
    <row r="574" spans="1:119" ht="21" customHeight="1" x14ac:dyDescent="0.25">
      <c r="A574" s="66" t="s">
        <v>1073</v>
      </c>
      <c r="B574" s="67" t="s">
        <v>1069</v>
      </c>
      <c r="C574" s="68" t="s">
        <v>1074</v>
      </c>
      <c r="D574" s="26">
        <v>1</v>
      </c>
      <c r="E574" s="27">
        <v>16000000</v>
      </c>
      <c r="F574" s="27">
        <v>13600000</v>
      </c>
      <c r="G574" s="148"/>
      <c r="H574" s="148"/>
      <c r="I574" s="143">
        <f t="shared" si="1389"/>
        <v>0.11466596451673743</v>
      </c>
      <c r="J574" s="27">
        <f t="shared" si="1394"/>
        <v>14800000</v>
      </c>
      <c r="K574" s="28">
        <f t="shared" si="1390"/>
        <v>2812000</v>
      </c>
      <c r="L574" s="29">
        <f t="shared" si="1299"/>
        <v>17612000</v>
      </c>
      <c r="M574" s="26">
        <v>1</v>
      </c>
      <c r="N574" s="27">
        <v>16000000</v>
      </c>
      <c r="O574" s="27">
        <v>14400000</v>
      </c>
      <c r="P574" s="145"/>
      <c r="Q574" s="145"/>
      <c r="R574" s="143">
        <f t="shared" si="1372"/>
        <v>7.4432292756478696E-2</v>
      </c>
      <c r="S574" s="27">
        <f t="shared" si="1373"/>
        <v>15200000</v>
      </c>
      <c r="T574" s="28">
        <f t="shared" si="1374"/>
        <v>2888000</v>
      </c>
      <c r="U574" s="30">
        <f t="shared" si="1375"/>
        <v>18088000</v>
      </c>
      <c r="V574" s="26">
        <v>1</v>
      </c>
      <c r="W574" s="27">
        <v>16000000</v>
      </c>
      <c r="X574" s="27">
        <v>17600000</v>
      </c>
      <c r="Y574" s="145"/>
      <c r="Z574" s="145"/>
      <c r="AA574" s="143">
        <f t="shared" si="1376"/>
        <v>6.7343502970147393E-2</v>
      </c>
      <c r="AB574" s="27">
        <f t="shared" si="1377"/>
        <v>16800000</v>
      </c>
      <c r="AC574" s="28">
        <f t="shared" si="1378"/>
        <v>3192000</v>
      </c>
      <c r="AD574" s="29">
        <f t="shared" si="1379"/>
        <v>19992000</v>
      </c>
      <c r="AE574" s="26">
        <v>1</v>
      </c>
      <c r="AF574" s="27">
        <v>16000000</v>
      </c>
      <c r="AG574" s="27">
        <v>18560000</v>
      </c>
      <c r="AH574" s="145"/>
      <c r="AI574" s="145"/>
      <c r="AJ574" s="143">
        <f t="shared" si="1290"/>
        <v>0.10475656017578482</v>
      </c>
      <c r="AK574" s="27">
        <f t="shared" si="1391"/>
        <v>17280000</v>
      </c>
      <c r="AL574" s="28">
        <f t="shared" si="1392"/>
        <v>3283200</v>
      </c>
      <c r="AM574" s="30">
        <f t="shared" si="1393"/>
        <v>20563200</v>
      </c>
      <c r="AN574" s="26">
        <v>1</v>
      </c>
      <c r="AO574" s="27">
        <v>16000000</v>
      </c>
      <c r="AP574" s="27">
        <v>22278400</v>
      </c>
      <c r="AQ574" s="145"/>
      <c r="AR574" s="145"/>
      <c r="AS574" s="143">
        <f t="shared" si="1291"/>
        <v>0.23195845254773556</v>
      </c>
      <c r="AT574" s="27">
        <f t="shared" si="1351"/>
        <v>19139200</v>
      </c>
      <c r="AU574" s="28">
        <f t="shared" si="1317"/>
        <v>3636448</v>
      </c>
      <c r="AV574" s="30">
        <f t="shared" si="1352"/>
        <v>22775648</v>
      </c>
      <c r="AW574" s="26">
        <v>1</v>
      </c>
      <c r="AX574" s="27">
        <v>16000000</v>
      </c>
      <c r="AY574" s="27">
        <v>18880000</v>
      </c>
      <c r="AZ574" s="145"/>
      <c r="BA574" s="145"/>
      <c r="BB574" s="143">
        <f t="shared" si="1292"/>
        <v>0.11676992716842069</v>
      </c>
      <c r="BC574" s="27">
        <f t="shared" si="1353"/>
        <v>17440000</v>
      </c>
      <c r="BD574" s="27">
        <f t="shared" si="1320"/>
        <v>3313600</v>
      </c>
      <c r="BE574" s="27">
        <f t="shared" si="1354"/>
        <v>20753600</v>
      </c>
      <c r="BF574" s="26">
        <v>1</v>
      </c>
      <c r="BG574" s="27">
        <v>12800000</v>
      </c>
      <c r="BH574" s="27">
        <v>10880000</v>
      </c>
      <c r="BI574" s="145"/>
      <c r="BJ574" s="145"/>
      <c r="BK574" s="143">
        <f t="shared" si="1293"/>
        <v>0.11466596451673743</v>
      </c>
      <c r="BL574" s="27">
        <f t="shared" si="1380"/>
        <v>11840000</v>
      </c>
      <c r="BM574" s="27">
        <f t="shared" si="1381"/>
        <v>2249600</v>
      </c>
      <c r="BN574" s="28">
        <f t="shared" si="1382"/>
        <v>14089600</v>
      </c>
      <c r="BO574" s="26">
        <v>1</v>
      </c>
      <c r="BP574" s="27">
        <v>12800000</v>
      </c>
      <c r="BQ574" s="27">
        <v>11264000</v>
      </c>
      <c r="BR574" s="175"/>
      <c r="BS574" s="175"/>
      <c r="BT574" s="143">
        <f t="shared" si="1294"/>
        <v>9.0268950789772012E-2</v>
      </c>
      <c r="BU574" s="27">
        <f t="shared" si="1383"/>
        <v>12032000</v>
      </c>
      <c r="BV574" s="28">
        <f t="shared" si="1384"/>
        <v>2286080</v>
      </c>
      <c r="BW574" s="30">
        <f t="shared" si="1385"/>
        <v>14318080</v>
      </c>
      <c r="BX574" s="26">
        <v>1</v>
      </c>
      <c r="BY574" s="28">
        <v>12800000</v>
      </c>
      <c r="BZ574" s="28">
        <v>11264000</v>
      </c>
      <c r="CA574" s="156"/>
      <c r="CB574" s="156"/>
      <c r="CC574" s="177">
        <f t="shared" si="1295"/>
        <v>9.0268950789772012E-2</v>
      </c>
      <c r="CD574" s="27">
        <f t="shared" si="1386"/>
        <v>12032000</v>
      </c>
      <c r="CE574" s="28">
        <f t="shared" si="1387"/>
        <v>2286080</v>
      </c>
      <c r="CF574" s="29">
        <f t="shared" si="1388"/>
        <v>14318080</v>
      </c>
      <c r="CG574" s="26">
        <v>1</v>
      </c>
      <c r="CH574" s="27">
        <v>10240000</v>
      </c>
      <c r="CI574" s="27">
        <v>8192000</v>
      </c>
      <c r="CJ574" s="148"/>
      <c r="CK574" s="148"/>
      <c r="CL574" s="143">
        <f t="shared" si="1362"/>
        <v>0.15713484026367724</v>
      </c>
      <c r="CM574" s="27">
        <f t="shared" si="1363"/>
        <v>9216000</v>
      </c>
      <c r="CN574" s="27">
        <f t="shared" si="1331"/>
        <v>1751040</v>
      </c>
      <c r="CO574" s="28">
        <f t="shared" si="1364"/>
        <v>10967040</v>
      </c>
      <c r="CP574" s="26">
        <v>1</v>
      </c>
      <c r="CQ574" s="27">
        <v>10240000</v>
      </c>
      <c r="CR574" s="27">
        <v>8192000</v>
      </c>
      <c r="CS574" s="148"/>
      <c r="CT574" s="148"/>
      <c r="CU574" s="143">
        <f t="shared" si="1296"/>
        <v>0.15713484026367724</v>
      </c>
      <c r="CV574" s="27">
        <f t="shared" si="1365"/>
        <v>9216000</v>
      </c>
      <c r="CW574" s="28">
        <f t="shared" si="1366"/>
        <v>1751040</v>
      </c>
      <c r="CX574" s="29">
        <f t="shared" si="1367"/>
        <v>10967040</v>
      </c>
      <c r="CY574" s="26">
        <v>1</v>
      </c>
      <c r="CZ574" s="27">
        <v>10240000</v>
      </c>
      <c r="DA574" s="27">
        <v>9216000</v>
      </c>
      <c r="DB574" s="133"/>
      <c r="DC574" s="133"/>
      <c r="DD574" s="143">
        <f t="shared" si="1297"/>
        <v>7.4432292756478696E-2</v>
      </c>
      <c r="DE574" s="27">
        <f t="shared" si="1368"/>
        <v>9728000</v>
      </c>
      <c r="DF574" s="27">
        <f t="shared" si="1337"/>
        <v>1848320</v>
      </c>
      <c r="DG574" s="28">
        <f t="shared" si="1369"/>
        <v>11576320</v>
      </c>
      <c r="DH574" s="26">
        <v>1</v>
      </c>
      <c r="DI574" s="28">
        <v>10240000</v>
      </c>
      <c r="DJ574" s="28">
        <v>11264000</v>
      </c>
      <c r="DK574" s="182"/>
      <c r="DL574" s="177">
        <f t="shared" si="1298"/>
        <v>6.7343502970147393E-2</v>
      </c>
      <c r="DM574" s="28">
        <f t="shared" si="1370"/>
        <v>10752000</v>
      </c>
      <c r="DN574" s="28">
        <f t="shared" si="1340"/>
        <v>2042880</v>
      </c>
      <c r="DO574" s="30">
        <f t="shared" si="1371"/>
        <v>12794880</v>
      </c>
    </row>
    <row r="575" spans="1:119" ht="21" customHeight="1" x14ac:dyDescent="0.25">
      <c r="A575" s="66" t="s">
        <v>1075</v>
      </c>
      <c r="B575" s="67" t="s">
        <v>1069</v>
      </c>
      <c r="C575" s="68" t="s">
        <v>1076</v>
      </c>
      <c r="D575" s="26">
        <v>1</v>
      </c>
      <c r="E575" s="27">
        <v>5400000</v>
      </c>
      <c r="F575" s="27">
        <v>4590000</v>
      </c>
      <c r="G575" s="148"/>
      <c r="H575" s="148"/>
      <c r="I575" s="143">
        <f t="shared" si="1389"/>
        <v>0.11466596451673745</v>
      </c>
      <c r="J575" s="27">
        <f t="shared" si="1394"/>
        <v>4995000</v>
      </c>
      <c r="K575" s="28">
        <f t="shared" si="1390"/>
        <v>949050</v>
      </c>
      <c r="L575" s="29">
        <f t="shared" si="1299"/>
        <v>5944050</v>
      </c>
      <c r="M575" s="26">
        <v>1</v>
      </c>
      <c r="N575" s="27">
        <v>5400000</v>
      </c>
      <c r="O575" s="27">
        <v>4860000</v>
      </c>
      <c r="P575" s="145"/>
      <c r="Q575" s="145"/>
      <c r="R575" s="143">
        <f t="shared" si="1372"/>
        <v>7.4432292756478682E-2</v>
      </c>
      <c r="S575" s="27">
        <f t="shared" si="1373"/>
        <v>5130000</v>
      </c>
      <c r="T575" s="28">
        <f t="shared" si="1374"/>
        <v>974700</v>
      </c>
      <c r="U575" s="30">
        <f t="shared" si="1375"/>
        <v>6104700</v>
      </c>
      <c r="V575" s="26">
        <v>1</v>
      </c>
      <c r="W575" s="27">
        <v>5400000</v>
      </c>
      <c r="X575" s="27">
        <v>5940000</v>
      </c>
      <c r="Y575" s="145"/>
      <c r="Z575" s="145"/>
      <c r="AA575" s="143">
        <f t="shared" si="1376"/>
        <v>6.7343502970147379E-2</v>
      </c>
      <c r="AB575" s="27">
        <f t="shared" si="1377"/>
        <v>5670000</v>
      </c>
      <c r="AC575" s="28">
        <f t="shared" si="1378"/>
        <v>1077300</v>
      </c>
      <c r="AD575" s="29">
        <f t="shared" si="1379"/>
        <v>6747300</v>
      </c>
      <c r="AE575" s="26">
        <v>1</v>
      </c>
      <c r="AF575" s="27">
        <v>5400000</v>
      </c>
      <c r="AG575" s="27">
        <v>6264000</v>
      </c>
      <c r="AH575" s="145"/>
      <c r="AI575" s="145"/>
      <c r="AJ575" s="143">
        <f t="shared" si="1290"/>
        <v>0.10475656017578482</v>
      </c>
      <c r="AK575" s="27">
        <f t="shared" si="1391"/>
        <v>5832000</v>
      </c>
      <c r="AL575" s="28">
        <f t="shared" si="1392"/>
        <v>1108080</v>
      </c>
      <c r="AM575" s="30">
        <f t="shared" si="1393"/>
        <v>6940080</v>
      </c>
      <c r="AN575" s="26">
        <v>1</v>
      </c>
      <c r="AO575" s="27">
        <v>5400000</v>
      </c>
      <c r="AP575" s="27">
        <v>7518960</v>
      </c>
      <c r="AQ575" s="145"/>
      <c r="AR575" s="145"/>
      <c r="AS575" s="143">
        <f t="shared" si="1291"/>
        <v>0.23195845254773553</v>
      </c>
      <c r="AT575" s="27">
        <f t="shared" si="1351"/>
        <v>6459480</v>
      </c>
      <c r="AU575" s="28">
        <f t="shared" si="1317"/>
        <v>1227301.2</v>
      </c>
      <c r="AV575" s="30">
        <f t="shared" si="1352"/>
        <v>7686781.2000000002</v>
      </c>
      <c r="AW575" s="26">
        <v>1</v>
      </c>
      <c r="AX575" s="27">
        <v>5400000</v>
      </c>
      <c r="AY575" s="27">
        <v>6372000</v>
      </c>
      <c r="AZ575" s="145"/>
      <c r="BA575" s="145"/>
      <c r="BB575" s="143">
        <f t="shared" si="1292"/>
        <v>0.1167699271684207</v>
      </c>
      <c r="BC575" s="27">
        <f t="shared" si="1353"/>
        <v>5886000</v>
      </c>
      <c r="BD575" s="27">
        <f t="shared" si="1320"/>
        <v>1118340</v>
      </c>
      <c r="BE575" s="27">
        <f t="shared" si="1354"/>
        <v>7004340</v>
      </c>
      <c r="BF575" s="26">
        <v>1</v>
      </c>
      <c r="BG575" s="27">
        <v>4320000</v>
      </c>
      <c r="BH575" s="27">
        <v>3672000</v>
      </c>
      <c r="BI575" s="145"/>
      <c r="BJ575" s="145"/>
      <c r="BK575" s="143">
        <f t="shared" si="1293"/>
        <v>0.11466596451673744</v>
      </c>
      <c r="BL575" s="27">
        <f t="shared" si="1380"/>
        <v>3996000</v>
      </c>
      <c r="BM575" s="27">
        <f t="shared" si="1381"/>
        <v>759240</v>
      </c>
      <c r="BN575" s="28">
        <f t="shared" si="1382"/>
        <v>4755240</v>
      </c>
      <c r="BO575" s="26">
        <v>1</v>
      </c>
      <c r="BP575" s="27">
        <v>4320000</v>
      </c>
      <c r="BQ575" s="27">
        <v>3801600</v>
      </c>
      <c r="BR575" s="175"/>
      <c r="BS575" s="175"/>
      <c r="BT575" s="143">
        <f t="shared" si="1294"/>
        <v>9.0268950789772026E-2</v>
      </c>
      <c r="BU575" s="27">
        <f t="shared" si="1383"/>
        <v>4060800</v>
      </c>
      <c r="BV575" s="28">
        <f t="shared" si="1384"/>
        <v>771552</v>
      </c>
      <c r="BW575" s="30">
        <f t="shared" si="1385"/>
        <v>4832352</v>
      </c>
      <c r="BX575" s="26">
        <v>1</v>
      </c>
      <c r="BY575" s="28">
        <v>4320000</v>
      </c>
      <c r="BZ575" s="28">
        <v>3801600</v>
      </c>
      <c r="CA575" s="156"/>
      <c r="CB575" s="156"/>
      <c r="CC575" s="177">
        <f t="shared" si="1295"/>
        <v>9.0268950789772026E-2</v>
      </c>
      <c r="CD575" s="27">
        <f t="shared" si="1386"/>
        <v>4060800</v>
      </c>
      <c r="CE575" s="28">
        <f t="shared" si="1387"/>
        <v>771552</v>
      </c>
      <c r="CF575" s="29">
        <f t="shared" si="1388"/>
        <v>4832352</v>
      </c>
      <c r="CG575" s="26">
        <v>1</v>
      </c>
      <c r="CH575" s="27">
        <v>3456000</v>
      </c>
      <c r="CI575" s="27">
        <v>2764800</v>
      </c>
      <c r="CJ575" s="148"/>
      <c r="CK575" s="148"/>
      <c r="CL575" s="143">
        <f t="shared" si="1362"/>
        <v>0.15713484026367722</v>
      </c>
      <c r="CM575" s="27">
        <f t="shared" si="1363"/>
        <v>3110400</v>
      </c>
      <c r="CN575" s="27">
        <f t="shared" si="1331"/>
        <v>590976</v>
      </c>
      <c r="CO575" s="28">
        <f t="shared" si="1364"/>
        <v>3701376</v>
      </c>
      <c r="CP575" s="26">
        <v>1</v>
      </c>
      <c r="CQ575" s="27">
        <v>3456000</v>
      </c>
      <c r="CR575" s="27">
        <v>2764800</v>
      </c>
      <c r="CS575" s="148"/>
      <c r="CT575" s="148"/>
      <c r="CU575" s="143">
        <f t="shared" si="1296"/>
        <v>0.15713484026367722</v>
      </c>
      <c r="CV575" s="27">
        <f t="shared" si="1365"/>
        <v>3110400</v>
      </c>
      <c r="CW575" s="28">
        <f t="shared" si="1366"/>
        <v>590976</v>
      </c>
      <c r="CX575" s="29">
        <f t="shared" si="1367"/>
        <v>3701376</v>
      </c>
      <c r="CY575" s="26">
        <v>1</v>
      </c>
      <c r="CZ575" s="27">
        <v>3456000</v>
      </c>
      <c r="DA575" s="27">
        <v>3110400</v>
      </c>
      <c r="DB575" s="133"/>
      <c r="DC575" s="133"/>
      <c r="DD575" s="143">
        <f t="shared" si="1297"/>
        <v>7.4432292756478682E-2</v>
      </c>
      <c r="DE575" s="27">
        <f t="shared" si="1368"/>
        <v>3283200</v>
      </c>
      <c r="DF575" s="27">
        <f t="shared" si="1337"/>
        <v>623808</v>
      </c>
      <c r="DG575" s="28">
        <f t="shared" si="1369"/>
        <v>3907008</v>
      </c>
      <c r="DH575" s="26">
        <v>1</v>
      </c>
      <c r="DI575" s="28">
        <v>3456000</v>
      </c>
      <c r="DJ575" s="28">
        <v>3801600</v>
      </c>
      <c r="DK575" s="182"/>
      <c r="DL575" s="177">
        <f t="shared" si="1298"/>
        <v>6.7343502970147379E-2</v>
      </c>
      <c r="DM575" s="28">
        <f t="shared" si="1370"/>
        <v>3628800</v>
      </c>
      <c r="DN575" s="28">
        <f t="shared" si="1340"/>
        <v>689472</v>
      </c>
      <c r="DO575" s="30">
        <f t="shared" si="1371"/>
        <v>4318272</v>
      </c>
    </row>
    <row r="576" spans="1:119" ht="21" customHeight="1" x14ac:dyDescent="0.25">
      <c r="A576" s="66" t="s">
        <v>1077</v>
      </c>
      <c r="B576" s="67" t="s">
        <v>1078</v>
      </c>
      <c r="C576" s="68" t="s">
        <v>1079</v>
      </c>
      <c r="D576" s="26">
        <v>1</v>
      </c>
      <c r="E576" s="27">
        <v>14500000</v>
      </c>
      <c r="F576" s="27">
        <v>12325000</v>
      </c>
      <c r="G576" s="148"/>
      <c r="H576" s="148"/>
      <c r="I576" s="143">
        <f t="shared" si="1389"/>
        <v>0.11466596451673744</v>
      </c>
      <c r="J576" s="27">
        <f t="shared" si="1394"/>
        <v>13412500</v>
      </c>
      <c r="K576" s="28">
        <f t="shared" si="1390"/>
        <v>2548375</v>
      </c>
      <c r="L576" s="29">
        <f t="shared" si="1299"/>
        <v>15960875</v>
      </c>
      <c r="M576" s="26">
        <v>1</v>
      </c>
      <c r="N576" s="27">
        <v>14500000</v>
      </c>
      <c r="O576" s="27">
        <v>13050000</v>
      </c>
      <c r="P576" s="145"/>
      <c r="Q576" s="145"/>
      <c r="R576" s="143">
        <f t="shared" si="1372"/>
        <v>7.4432292756478682E-2</v>
      </c>
      <c r="S576" s="27">
        <f t="shared" si="1373"/>
        <v>13775000</v>
      </c>
      <c r="T576" s="28">
        <f t="shared" si="1374"/>
        <v>2617250</v>
      </c>
      <c r="U576" s="30">
        <f t="shared" si="1375"/>
        <v>16392250</v>
      </c>
      <c r="V576" s="26">
        <v>1</v>
      </c>
      <c r="W576" s="27">
        <v>14500000</v>
      </c>
      <c r="X576" s="27">
        <v>15950000</v>
      </c>
      <c r="Y576" s="145"/>
      <c r="Z576" s="145"/>
      <c r="AA576" s="143">
        <f t="shared" si="1376"/>
        <v>6.7343502970147379E-2</v>
      </c>
      <c r="AB576" s="27">
        <f t="shared" si="1377"/>
        <v>15225000</v>
      </c>
      <c r="AC576" s="28">
        <f t="shared" si="1378"/>
        <v>2892750</v>
      </c>
      <c r="AD576" s="29">
        <f t="shared" si="1379"/>
        <v>18117750</v>
      </c>
      <c r="AE576" s="26">
        <v>1</v>
      </c>
      <c r="AF576" s="27">
        <v>14500000</v>
      </c>
      <c r="AG576" s="27">
        <v>16820000</v>
      </c>
      <c r="AH576" s="145"/>
      <c r="AI576" s="145"/>
      <c r="AJ576" s="143">
        <f t="shared" si="1290"/>
        <v>0.10475656017578482</v>
      </c>
      <c r="AK576" s="27">
        <f t="shared" si="1391"/>
        <v>15660000</v>
      </c>
      <c r="AL576" s="28">
        <f t="shared" si="1392"/>
        <v>2975400</v>
      </c>
      <c r="AM576" s="30">
        <f t="shared" si="1393"/>
        <v>18635400</v>
      </c>
      <c r="AN576" s="26">
        <v>1</v>
      </c>
      <c r="AO576" s="27">
        <v>14500000</v>
      </c>
      <c r="AP576" s="27">
        <v>20189800</v>
      </c>
      <c r="AQ576" s="145"/>
      <c r="AR576" s="145"/>
      <c r="AS576" s="143">
        <f t="shared" si="1291"/>
        <v>0.23195845254773553</v>
      </c>
      <c r="AT576" s="27">
        <f t="shared" si="1351"/>
        <v>17344900</v>
      </c>
      <c r="AU576" s="28">
        <f t="shared" si="1317"/>
        <v>3295531</v>
      </c>
      <c r="AV576" s="30">
        <f t="shared" si="1352"/>
        <v>20640431</v>
      </c>
      <c r="AW576" s="26">
        <v>1</v>
      </c>
      <c r="AX576" s="27">
        <v>14500000</v>
      </c>
      <c r="AY576" s="27">
        <v>17110000</v>
      </c>
      <c r="AZ576" s="145"/>
      <c r="BA576" s="145"/>
      <c r="BB576" s="143">
        <f t="shared" si="1292"/>
        <v>0.11676992716842069</v>
      </c>
      <c r="BC576" s="27">
        <f t="shared" si="1353"/>
        <v>15805000</v>
      </c>
      <c r="BD576" s="27">
        <f t="shared" si="1320"/>
        <v>3002950</v>
      </c>
      <c r="BE576" s="27">
        <f t="shared" si="1354"/>
        <v>18807950</v>
      </c>
      <c r="BF576" s="26">
        <v>1</v>
      </c>
      <c r="BG576" s="27">
        <v>11600000</v>
      </c>
      <c r="BH576" s="27">
        <v>9860000</v>
      </c>
      <c r="BI576" s="145"/>
      <c r="BJ576" s="145"/>
      <c r="BK576" s="143">
        <f t="shared" si="1293"/>
        <v>0.11466596451673743</v>
      </c>
      <c r="BL576" s="27">
        <f t="shared" si="1380"/>
        <v>10730000</v>
      </c>
      <c r="BM576" s="27">
        <f t="shared" si="1381"/>
        <v>2038700</v>
      </c>
      <c r="BN576" s="28">
        <f t="shared" si="1382"/>
        <v>12768700</v>
      </c>
      <c r="BO576" s="26">
        <v>1</v>
      </c>
      <c r="BP576" s="27">
        <v>11600000</v>
      </c>
      <c r="BQ576" s="27">
        <v>10208000</v>
      </c>
      <c r="BR576" s="175"/>
      <c r="BS576" s="175"/>
      <c r="BT576" s="143">
        <f t="shared" si="1294"/>
        <v>9.0268950789772026E-2</v>
      </c>
      <c r="BU576" s="27">
        <f t="shared" si="1383"/>
        <v>10904000</v>
      </c>
      <c r="BV576" s="28">
        <f t="shared" si="1384"/>
        <v>2071760</v>
      </c>
      <c r="BW576" s="30">
        <f t="shared" si="1385"/>
        <v>12975760</v>
      </c>
      <c r="BX576" s="26">
        <v>1</v>
      </c>
      <c r="BY576" s="28">
        <v>11600000</v>
      </c>
      <c r="BZ576" s="28">
        <v>10208000</v>
      </c>
      <c r="CA576" s="156"/>
      <c r="CB576" s="156"/>
      <c r="CC576" s="177">
        <f t="shared" si="1295"/>
        <v>9.0268950789772026E-2</v>
      </c>
      <c r="CD576" s="27">
        <f t="shared" si="1386"/>
        <v>10904000</v>
      </c>
      <c r="CE576" s="28">
        <f t="shared" si="1387"/>
        <v>2071760</v>
      </c>
      <c r="CF576" s="29">
        <f t="shared" si="1388"/>
        <v>12975760</v>
      </c>
      <c r="CG576" s="26">
        <v>1</v>
      </c>
      <c r="CH576" s="27">
        <v>9280000</v>
      </c>
      <c r="CI576" s="27">
        <v>7424000</v>
      </c>
      <c r="CJ576" s="148"/>
      <c r="CK576" s="148"/>
      <c r="CL576" s="143">
        <f t="shared" si="1362"/>
        <v>0.15713484026367722</v>
      </c>
      <c r="CM576" s="27">
        <f t="shared" si="1363"/>
        <v>8352000</v>
      </c>
      <c r="CN576" s="27">
        <f t="shared" si="1331"/>
        <v>1586880</v>
      </c>
      <c r="CO576" s="28">
        <f>+CN576+CM576</f>
        <v>9938880</v>
      </c>
      <c r="CP576" s="26">
        <v>1</v>
      </c>
      <c r="CQ576" s="27">
        <v>9280000</v>
      </c>
      <c r="CR576" s="27">
        <v>7424000</v>
      </c>
      <c r="CS576" s="148"/>
      <c r="CT576" s="148"/>
      <c r="CU576" s="143">
        <f t="shared" si="1296"/>
        <v>0.15713484026367722</v>
      </c>
      <c r="CV576" s="27">
        <f t="shared" si="1365"/>
        <v>8352000</v>
      </c>
      <c r="CW576" s="28">
        <f t="shared" si="1366"/>
        <v>1586880</v>
      </c>
      <c r="CX576" s="29">
        <f t="shared" si="1367"/>
        <v>9938880</v>
      </c>
      <c r="CY576" s="26">
        <v>1</v>
      </c>
      <c r="CZ576" s="27">
        <v>9280000</v>
      </c>
      <c r="DA576" s="27">
        <v>8352000</v>
      </c>
      <c r="DB576" s="133"/>
      <c r="DC576" s="133"/>
      <c r="DD576" s="143">
        <f t="shared" si="1297"/>
        <v>7.4432292756478682E-2</v>
      </c>
      <c r="DE576" s="27">
        <f t="shared" si="1368"/>
        <v>8816000</v>
      </c>
      <c r="DF576" s="27">
        <f t="shared" si="1337"/>
        <v>1675040</v>
      </c>
      <c r="DG576" s="28">
        <f t="shared" si="1369"/>
        <v>10491040</v>
      </c>
      <c r="DH576" s="26">
        <v>1</v>
      </c>
      <c r="DI576" s="28">
        <v>9280000</v>
      </c>
      <c r="DJ576" s="28">
        <v>10208000</v>
      </c>
      <c r="DK576" s="182"/>
      <c r="DL576" s="177">
        <f t="shared" si="1298"/>
        <v>6.7343502970147379E-2</v>
      </c>
      <c r="DM576" s="28">
        <f t="shared" si="1370"/>
        <v>9744000</v>
      </c>
      <c r="DN576" s="28">
        <f t="shared" si="1340"/>
        <v>1851360</v>
      </c>
      <c r="DO576" s="30">
        <f t="shared" si="1371"/>
        <v>11595360</v>
      </c>
    </row>
    <row r="577" spans="1:119" ht="21" customHeight="1" x14ac:dyDescent="0.25">
      <c r="A577" s="66" t="s">
        <v>1080</v>
      </c>
      <c r="B577" s="67" t="s">
        <v>1078</v>
      </c>
      <c r="C577" s="68" t="s">
        <v>1081</v>
      </c>
      <c r="D577" s="26">
        <v>1</v>
      </c>
      <c r="E577" s="27">
        <v>29000000</v>
      </c>
      <c r="F577" s="27">
        <v>24650000</v>
      </c>
      <c r="G577" s="148"/>
      <c r="H577" s="148"/>
      <c r="I577" s="143">
        <f t="shared" si="1389"/>
        <v>0.11466596451673744</v>
      </c>
      <c r="J577" s="27">
        <f t="shared" si="1394"/>
        <v>26825000</v>
      </c>
      <c r="K577" s="28">
        <f t="shared" si="1390"/>
        <v>5096750</v>
      </c>
      <c r="L577" s="29">
        <f t="shared" si="1299"/>
        <v>31921750</v>
      </c>
      <c r="M577" s="26">
        <v>1</v>
      </c>
      <c r="N577" s="27">
        <v>29000000</v>
      </c>
      <c r="O577" s="27">
        <v>26100000</v>
      </c>
      <c r="P577" s="145"/>
      <c r="Q577" s="145"/>
      <c r="R577" s="143">
        <f t="shared" si="1372"/>
        <v>7.4432292756478682E-2</v>
      </c>
      <c r="S577" s="27">
        <f t="shared" si="1373"/>
        <v>27550000</v>
      </c>
      <c r="T577" s="28">
        <f t="shared" si="1374"/>
        <v>5234500</v>
      </c>
      <c r="U577" s="30">
        <f t="shared" si="1375"/>
        <v>32784500</v>
      </c>
      <c r="V577" s="26">
        <v>1</v>
      </c>
      <c r="W577" s="27">
        <v>29000000</v>
      </c>
      <c r="X577" s="27">
        <v>31900000</v>
      </c>
      <c r="Y577" s="145"/>
      <c r="Z577" s="145"/>
      <c r="AA577" s="143">
        <f t="shared" si="1376"/>
        <v>6.7343502970147379E-2</v>
      </c>
      <c r="AB577" s="27">
        <f t="shared" si="1377"/>
        <v>30450000</v>
      </c>
      <c r="AC577" s="28">
        <f t="shared" si="1378"/>
        <v>5785500</v>
      </c>
      <c r="AD577" s="29">
        <f t="shared" si="1379"/>
        <v>36235500</v>
      </c>
      <c r="AE577" s="26">
        <v>1</v>
      </c>
      <c r="AF577" s="27">
        <v>29000000</v>
      </c>
      <c r="AG577" s="27">
        <v>33640000</v>
      </c>
      <c r="AH577" s="145"/>
      <c r="AI577" s="145"/>
      <c r="AJ577" s="143">
        <f t="shared" si="1290"/>
        <v>0.10475656017578482</v>
      </c>
      <c r="AK577" s="27">
        <f t="shared" si="1391"/>
        <v>31320000</v>
      </c>
      <c r="AL577" s="28">
        <f t="shared" si="1392"/>
        <v>5950800</v>
      </c>
      <c r="AM577" s="30">
        <f t="shared" si="1393"/>
        <v>37270800</v>
      </c>
      <c r="AN577" s="26">
        <v>1</v>
      </c>
      <c r="AO577" s="27">
        <v>29000000</v>
      </c>
      <c r="AP577" s="27">
        <v>40379600</v>
      </c>
      <c r="AQ577" s="145"/>
      <c r="AR577" s="145"/>
      <c r="AS577" s="143">
        <f t="shared" si="1291"/>
        <v>0.23195845254773553</v>
      </c>
      <c r="AT577" s="27">
        <f t="shared" si="1351"/>
        <v>34689800</v>
      </c>
      <c r="AU577" s="28">
        <f t="shared" si="1317"/>
        <v>6591062</v>
      </c>
      <c r="AV577" s="30">
        <f t="shared" si="1352"/>
        <v>41280862</v>
      </c>
      <c r="AW577" s="26">
        <v>1</v>
      </c>
      <c r="AX577" s="27">
        <v>29000000</v>
      </c>
      <c r="AY577" s="27">
        <v>34220000</v>
      </c>
      <c r="AZ577" s="145"/>
      <c r="BA577" s="145"/>
      <c r="BB577" s="143">
        <f t="shared" si="1292"/>
        <v>0.11676992716842069</v>
      </c>
      <c r="BC577" s="27">
        <f t="shared" si="1353"/>
        <v>31610000</v>
      </c>
      <c r="BD577" s="27">
        <f t="shared" si="1320"/>
        <v>6005900</v>
      </c>
      <c r="BE577" s="27">
        <f t="shared" si="1354"/>
        <v>37615900</v>
      </c>
      <c r="BF577" s="26">
        <v>1</v>
      </c>
      <c r="BG577" s="27">
        <v>23200000</v>
      </c>
      <c r="BH577" s="27">
        <v>19720000</v>
      </c>
      <c r="BI577" s="145"/>
      <c r="BJ577" s="145"/>
      <c r="BK577" s="143">
        <f t="shared" si="1293"/>
        <v>0.11466596451673743</v>
      </c>
      <c r="BL577" s="27">
        <f t="shared" si="1380"/>
        <v>21460000</v>
      </c>
      <c r="BM577" s="27">
        <f t="shared" si="1381"/>
        <v>4077400</v>
      </c>
      <c r="BN577" s="28">
        <f t="shared" si="1382"/>
        <v>25537400</v>
      </c>
      <c r="BO577" s="26">
        <v>1</v>
      </c>
      <c r="BP577" s="27">
        <v>23200000</v>
      </c>
      <c r="BQ577" s="27">
        <v>20416000</v>
      </c>
      <c r="BR577" s="175"/>
      <c r="BS577" s="175"/>
      <c r="BT577" s="143">
        <f t="shared" si="1294"/>
        <v>9.0268950789772026E-2</v>
      </c>
      <c r="BU577" s="27">
        <f t="shared" si="1383"/>
        <v>21808000</v>
      </c>
      <c r="BV577" s="28">
        <f t="shared" si="1384"/>
        <v>4143520</v>
      </c>
      <c r="BW577" s="30">
        <f t="shared" si="1385"/>
        <v>25951520</v>
      </c>
      <c r="BX577" s="26">
        <v>1</v>
      </c>
      <c r="BY577" s="28">
        <v>23200000</v>
      </c>
      <c r="BZ577" s="28">
        <v>20416000</v>
      </c>
      <c r="CA577" s="156"/>
      <c r="CB577" s="156"/>
      <c r="CC577" s="177">
        <f t="shared" si="1295"/>
        <v>9.0268950789772026E-2</v>
      </c>
      <c r="CD577" s="27">
        <f t="shared" si="1386"/>
        <v>21808000</v>
      </c>
      <c r="CE577" s="28">
        <f t="shared" si="1387"/>
        <v>4143520</v>
      </c>
      <c r="CF577" s="29">
        <f t="shared" si="1388"/>
        <v>25951520</v>
      </c>
      <c r="CG577" s="26">
        <v>1</v>
      </c>
      <c r="CH577" s="27">
        <v>18560000</v>
      </c>
      <c r="CI577" s="27">
        <v>14848000</v>
      </c>
      <c r="CJ577" s="148"/>
      <c r="CK577" s="148"/>
      <c r="CL577" s="143">
        <f t="shared" si="1362"/>
        <v>0.15713484026367722</v>
      </c>
      <c r="CM577" s="27">
        <f t="shared" si="1363"/>
        <v>16704000</v>
      </c>
      <c r="CN577" s="27">
        <f t="shared" si="1331"/>
        <v>3173760</v>
      </c>
      <c r="CO577" s="28">
        <f t="shared" si="1364"/>
        <v>19877760</v>
      </c>
      <c r="CP577" s="26">
        <v>1</v>
      </c>
      <c r="CQ577" s="27">
        <v>18560000</v>
      </c>
      <c r="CR577" s="27">
        <v>14848000</v>
      </c>
      <c r="CS577" s="148"/>
      <c r="CT577" s="148"/>
      <c r="CU577" s="143">
        <f t="shared" si="1296"/>
        <v>0.15713484026367722</v>
      </c>
      <c r="CV577" s="27">
        <f t="shared" si="1365"/>
        <v>16704000</v>
      </c>
      <c r="CW577" s="28">
        <f t="shared" si="1366"/>
        <v>3173760</v>
      </c>
      <c r="CX577" s="29">
        <f t="shared" si="1367"/>
        <v>19877760</v>
      </c>
      <c r="CY577" s="26">
        <v>1</v>
      </c>
      <c r="CZ577" s="27">
        <v>18560000</v>
      </c>
      <c r="DA577" s="27">
        <v>16704000</v>
      </c>
      <c r="DB577" s="133"/>
      <c r="DC577" s="133"/>
      <c r="DD577" s="143">
        <f t="shared" si="1297"/>
        <v>7.4432292756478682E-2</v>
      </c>
      <c r="DE577" s="27">
        <f t="shared" si="1368"/>
        <v>17632000</v>
      </c>
      <c r="DF577" s="27">
        <f t="shared" si="1337"/>
        <v>3350080</v>
      </c>
      <c r="DG577" s="28">
        <f t="shared" si="1369"/>
        <v>20982080</v>
      </c>
      <c r="DH577" s="26">
        <v>1</v>
      </c>
      <c r="DI577" s="28">
        <v>18560000</v>
      </c>
      <c r="DJ577" s="28">
        <v>20416000</v>
      </c>
      <c r="DK577" s="182"/>
      <c r="DL577" s="177">
        <f t="shared" si="1298"/>
        <v>6.7343502970147379E-2</v>
      </c>
      <c r="DM577" s="28">
        <f t="shared" si="1370"/>
        <v>19488000</v>
      </c>
      <c r="DN577" s="28">
        <f t="shared" si="1340"/>
        <v>3702720</v>
      </c>
      <c r="DO577" s="30">
        <f t="shared" si="1371"/>
        <v>23190720</v>
      </c>
    </row>
    <row r="578" spans="1:119" ht="21" customHeight="1" x14ac:dyDescent="0.25">
      <c r="A578" s="66" t="s">
        <v>1082</v>
      </c>
      <c r="B578" s="67" t="s">
        <v>1078</v>
      </c>
      <c r="C578" s="68" t="s">
        <v>1083</v>
      </c>
      <c r="D578" s="26">
        <v>1</v>
      </c>
      <c r="E578" s="27">
        <v>14500000</v>
      </c>
      <c r="F578" s="27">
        <v>12325000</v>
      </c>
      <c r="G578" s="148"/>
      <c r="H578" s="148"/>
      <c r="I578" s="143">
        <f t="shared" si="1389"/>
        <v>0.11466596451673744</v>
      </c>
      <c r="J578" s="27">
        <f t="shared" si="1394"/>
        <v>13412500</v>
      </c>
      <c r="K578" s="28">
        <f t="shared" si="1390"/>
        <v>2548375</v>
      </c>
      <c r="L578" s="29">
        <f t="shared" si="1299"/>
        <v>15960875</v>
      </c>
      <c r="M578" s="26">
        <v>1</v>
      </c>
      <c r="N578" s="27">
        <v>14500000</v>
      </c>
      <c r="O578" s="27">
        <v>13050000</v>
      </c>
      <c r="P578" s="145"/>
      <c r="Q578" s="145"/>
      <c r="R578" s="143">
        <f t="shared" si="1372"/>
        <v>7.4432292756478682E-2</v>
      </c>
      <c r="S578" s="27">
        <f t="shared" si="1373"/>
        <v>13775000</v>
      </c>
      <c r="T578" s="28">
        <f t="shared" si="1374"/>
        <v>2617250</v>
      </c>
      <c r="U578" s="30">
        <f t="shared" si="1375"/>
        <v>16392250</v>
      </c>
      <c r="V578" s="26">
        <v>1</v>
      </c>
      <c r="W578" s="27">
        <v>14500000</v>
      </c>
      <c r="X578" s="27">
        <v>15950000</v>
      </c>
      <c r="Y578" s="145"/>
      <c r="Z578" s="145"/>
      <c r="AA578" s="143">
        <f t="shared" si="1376"/>
        <v>6.7343502970147379E-2</v>
      </c>
      <c r="AB578" s="27">
        <f t="shared" si="1377"/>
        <v>15225000</v>
      </c>
      <c r="AC578" s="28">
        <f t="shared" si="1378"/>
        <v>2892750</v>
      </c>
      <c r="AD578" s="29">
        <f t="shared" si="1379"/>
        <v>18117750</v>
      </c>
      <c r="AE578" s="26">
        <v>1</v>
      </c>
      <c r="AF578" s="27">
        <v>14500000</v>
      </c>
      <c r="AG578" s="27">
        <v>16820000</v>
      </c>
      <c r="AH578" s="145"/>
      <c r="AI578" s="145"/>
      <c r="AJ578" s="143">
        <f t="shared" si="1290"/>
        <v>0.10475656017578482</v>
      </c>
      <c r="AK578" s="27">
        <f t="shared" si="1391"/>
        <v>15660000</v>
      </c>
      <c r="AL578" s="28">
        <f t="shared" si="1392"/>
        <v>2975400</v>
      </c>
      <c r="AM578" s="30">
        <f t="shared" si="1393"/>
        <v>18635400</v>
      </c>
      <c r="AN578" s="26">
        <v>1</v>
      </c>
      <c r="AO578" s="27">
        <v>14500000</v>
      </c>
      <c r="AP578" s="27">
        <v>20189800</v>
      </c>
      <c r="AQ578" s="145"/>
      <c r="AR578" s="145"/>
      <c r="AS578" s="143">
        <f t="shared" si="1291"/>
        <v>0.23195845254773553</v>
      </c>
      <c r="AT578" s="27">
        <f t="shared" si="1351"/>
        <v>17344900</v>
      </c>
      <c r="AU578" s="28">
        <f t="shared" si="1317"/>
        <v>3295531</v>
      </c>
      <c r="AV578" s="30">
        <f t="shared" si="1352"/>
        <v>20640431</v>
      </c>
      <c r="AW578" s="26">
        <v>1</v>
      </c>
      <c r="AX578" s="27">
        <v>14500000</v>
      </c>
      <c r="AY578" s="27">
        <v>17110000</v>
      </c>
      <c r="AZ578" s="145"/>
      <c r="BA578" s="145"/>
      <c r="BB578" s="143">
        <f t="shared" si="1292"/>
        <v>0.11676992716842069</v>
      </c>
      <c r="BC578" s="27">
        <f t="shared" si="1353"/>
        <v>15805000</v>
      </c>
      <c r="BD578" s="27">
        <f t="shared" si="1320"/>
        <v>3002950</v>
      </c>
      <c r="BE578" s="27">
        <f t="shared" si="1354"/>
        <v>18807950</v>
      </c>
      <c r="BF578" s="26">
        <v>1</v>
      </c>
      <c r="BG578" s="27">
        <v>11600000</v>
      </c>
      <c r="BH578" s="27">
        <v>9860000</v>
      </c>
      <c r="BI578" s="145"/>
      <c r="BJ578" s="145"/>
      <c r="BK578" s="143">
        <f t="shared" si="1293"/>
        <v>0.11466596451673743</v>
      </c>
      <c r="BL578" s="27">
        <f t="shared" si="1380"/>
        <v>10730000</v>
      </c>
      <c r="BM578" s="27">
        <f t="shared" si="1381"/>
        <v>2038700</v>
      </c>
      <c r="BN578" s="28">
        <f t="shared" si="1382"/>
        <v>12768700</v>
      </c>
      <c r="BO578" s="26">
        <v>1</v>
      </c>
      <c r="BP578" s="27">
        <v>11600000</v>
      </c>
      <c r="BQ578" s="27">
        <v>10208000</v>
      </c>
      <c r="BR578" s="175"/>
      <c r="BS578" s="175"/>
      <c r="BT578" s="143">
        <f t="shared" si="1294"/>
        <v>9.0268950789772026E-2</v>
      </c>
      <c r="BU578" s="27">
        <f t="shared" si="1383"/>
        <v>10904000</v>
      </c>
      <c r="BV578" s="28">
        <f t="shared" si="1384"/>
        <v>2071760</v>
      </c>
      <c r="BW578" s="30">
        <f t="shared" si="1385"/>
        <v>12975760</v>
      </c>
      <c r="BX578" s="26">
        <v>1</v>
      </c>
      <c r="BY578" s="28">
        <v>11600000</v>
      </c>
      <c r="BZ578" s="28">
        <v>10208000</v>
      </c>
      <c r="CA578" s="156"/>
      <c r="CB578" s="156"/>
      <c r="CC578" s="177">
        <f t="shared" si="1295"/>
        <v>9.0268950789772026E-2</v>
      </c>
      <c r="CD578" s="27">
        <f t="shared" si="1386"/>
        <v>10904000</v>
      </c>
      <c r="CE578" s="28">
        <f t="shared" si="1387"/>
        <v>2071760</v>
      </c>
      <c r="CF578" s="29">
        <f t="shared" si="1388"/>
        <v>12975760</v>
      </c>
      <c r="CG578" s="26">
        <v>1</v>
      </c>
      <c r="CH578" s="27">
        <v>9280000</v>
      </c>
      <c r="CI578" s="27">
        <v>7424000</v>
      </c>
      <c r="CJ578" s="148"/>
      <c r="CK578" s="148"/>
      <c r="CL578" s="143">
        <f t="shared" si="1362"/>
        <v>0.15713484026367722</v>
      </c>
      <c r="CM578" s="27">
        <f t="shared" si="1363"/>
        <v>8352000</v>
      </c>
      <c r="CN578" s="27">
        <f t="shared" si="1331"/>
        <v>1586880</v>
      </c>
      <c r="CO578" s="28">
        <f t="shared" si="1364"/>
        <v>9938880</v>
      </c>
      <c r="CP578" s="26">
        <v>1</v>
      </c>
      <c r="CQ578" s="27">
        <v>9280000</v>
      </c>
      <c r="CR578" s="27">
        <v>7424000</v>
      </c>
      <c r="CS578" s="148"/>
      <c r="CT578" s="148"/>
      <c r="CU578" s="143">
        <f t="shared" si="1296"/>
        <v>0.15713484026367722</v>
      </c>
      <c r="CV578" s="27">
        <f t="shared" si="1365"/>
        <v>8352000</v>
      </c>
      <c r="CW578" s="28">
        <f t="shared" si="1366"/>
        <v>1586880</v>
      </c>
      <c r="CX578" s="29">
        <f t="shared" si="1367"/>
        <v>9938880</v>
      </c>
      <c r="CY578" s="26">
        <v>1</v>
      </c>
      <c r="CZ578" s="27">
        <v>9280000</v>
      </c>
      <c r="DA578" s="27">
        <v>8352000</v>
      </c>
      <c r="DB578" s="133"/>
      <c r="DC578" s="133"/>
      <c r="DD578" s="143">
        <f t="shared" si="1297"/>
        <v>7.4432292756478682E-2</v>
      </c>
      <c r="DE578" s="27">
        <f t="shared" si="1368"/>
        <v>8816000</v>
      </c>
      <c r="DF578" s="27">
        <f t="shared" si="1337"/>
        <v>1675040</v>
      </c>
      <c r="DG578" s="28">
        <f t="shared" si="1369"/>
        <v>10491040</v>
      </c>
      <c r="DH578" s="26">
        <v>1</v>
      </c>
      <c r="DI578" s="28">
        <v>9280000</v>
      </c>
      <c r="DJ578" s="28">
        <v>10208000</v>
      </c>
      <c r="DK578" s="182"/>
      <c r="DL578" s="177">
        <f t="shared" si="1298"/>
        <v>6.7343502970147379E-2</v>
      </c>
      <c r="DM578" s="28">
        <f t="shared" si="1370"/>
        <v>9744000</v>
      </c>
      <c r="DN578" s="28">
        <f t="shared" si="1340"/>
        <v>1851360</v>
      </c>
      <c r="DO578" s="30">
        <f t="shared" si="1371"/>
        <v>11595360</v>
      </c>
    </row>
    <row r="579" spans="1:119" ht="21" customHeight="1" x14ac:dyDescent="0.25">
      <c r="A579" s="66" t="s">
        <v>1084</v>
      </c>
      <c r="B579" s="67" t="s">
        <v>1078</v>
      </c>
      <c r="C579" s="68" t="s">
        <v>1085</v>
      </c>
      <c r="D579" s="26">
        <v>1</v>
      </c>
      <c r="E579" s="27">
        <v>29000000</v>
      </c>
      <c r="F579" s="27">
        <v>24650000</v>
      </c>
      <c r="G579" s="148"/>
      <c r="H579" s="148"/>
      <c r="I579" s="143">
        <f t="shared" si="1389"/>
        <v>0.11466596451673744</v>
      </c>
      <c r="J579" s="27">
        <f t="shared" si="1394"/>
        <v>26825000</v>
      </c>
      <c r="K579" s="28">
        <f t="shared" si="1390"/>
        <v>5096750</v>
      </c>
      <c r="L579" s="29">
        <f t="shared" si="1299"/>
        <v>31921750</v>
      </c>
      <c r="M579" s="26">
        <v>1</v>
      </c>
      <c r="N579" s="27">
        <v>29000000</v>
      </c>
      <c r="O579" s="27">
        <v>26100000</v>
      </c>
      <c r="P579" s="145"/>
      <c r="Q579" s="145"/>
      <c r="R579" s="143">
        <f t="shared" si="1372"/>
        <v>7.4432292756478682E-2</v>
      </c>
      <c r="S579" s="27">
        <f t="shared" si="1373"/>
        <v>27550000</v>
      </c>
      <c r="T579" s="28">
        <f t="shared" si="1374"/>
        <v>5234500</v>
      </c>
      <c r="U579" s="30">
        <f t="shared" si="1375"/>
        <v>32784500</v>
      </c>
      <c r="V579" s="26">
        <v>1</v>
      </c>
      <c r="W579" s="27">
        <v>29000000</v>
      </c>
      <c r="X579" s="27">
        <v>31900000</v>
      </c>
      <c r="Y579" s="145"/>
      <c r="Z579" s="145"/>
      <c r="AA579" s="143">
        <f t="shared" si="1376"/>
        <v>6.7343502970147379E-2</v>
      </c>
      <c r="AB579" s="27">
        <f t="shared" si="1377"/>
        <v>30450000</v>
      </c>
      <c r="AC579" s="28">
        <f t="shared" si="1378"/>
        <v>5785500</v>
      </c>
      <c r="AD579" s="29">
        <f t="shared" si="1379"/>
        <v>36235500</v>
      </c>
      <c r="AE579" s="26">
        <v>1</v>
      </c>
      <c r="AF579" s="27">
        <v>29000000</v>
      </c>
      <c r="AG579" s="27">
        <v>33640000</v>
      </c>
      <c r="AH579" s="145"/>
      <c r="AI579" s="145"/>
      <c r="AJ579" s="143">
        <f t="shared" ref="AJ579:AJ636" si="1395">+STDEVA(AF579:AG579)/AVERAGE(AF579:AG579)</f>
        <v>0.10475656017578482</v>
      </c>
      <c r="AK579" s="27">
        <f t="shared" si="1391"/>
        <v>31320000</v>
      </c>
      <c r="AL579" s="28">
        <f t="shared" si="1392"/>
        <v>5950800</v>
      </c>
      <c r="AM579" s="30">
        <f t="shared" si="1393"/>
        <v>37270800</v>
      </c>
      <c r="AN579" s="26">
        <v>1</v>
      </c>
      <c r="AO579" s="27">
        <v>29000000</v>
      </c>
      <c r="AP579" s="27">
        <v>40379600</v>
      </c>
      <c r="AQ579" s="145"/>
      <c r="AR579" s="145"/>
      <c r="AS579" s="143">
        <f t="shared" ref="AS579:AS636" si="1396">+STDEVA(AO579:AP579)/AVERAGE(AO579:AP579)</f>
        <v>0.23195845254773553</v>
      </c>
      <c r="AT579" s="27">
        <f t="shared" si="1351"/>
        <v>34689800</v>
      </c>
      <c r="AU579" s="28">
        <f t="shared" si="1317"/>
        <v>6591062</v>
      </c>
      <c r="AV579" s="30">
        <f t="shared" si="1352"/>
        <v>41280862</v>
      </c>
      <c r="AW579" s="26">
        <v>1</v>
      </c>
      <c r="AX579" s="27">
        <v>29000000</v>
      </c>
      <c r="AY579" s="27">
        <v>34220000</v>
      </c>
      <c r="AZ579" s="145"/>
      <c r="BA579" s="145"/>
      <c r="BB579" s="143">
        <f t="shared" ref="BB579:BB636" si="1397">+STDEVA(AX579:AY579)/AVERAGE(AX579:AY579)</f>
        <v>0.11676992716842069</v>
      </c>
      <c r="BC579" s="27">
        <f t="shared" si="1353"/>
        <v>31610000</v>
      </c>
      <c r="BD579" s="27">
        <f t="shared" si="1320"/>
        <v>6005900</v>
      </c>
      <c r="BE579" s="27">
        <f t="shared" si="1354"/>
        <v>37615900</v>
      </c>
      <c r="BF579" s="26">
        <v>1</v>
      </c>
      <c r="BG579" s="27">
        <v>23200000</v>
      </c>
      <c r="BH579" s="27">
        <v>19720000</v>
      </c>
      <c r="BI579" s="145"/>
      <c r="BJ579" s="145"/>
      <c r="BK579" s="143">
        <f t="shared" ref="BK579:BK603" si="1398">+STDEVA(BG579:BH579)/AVERAGE(BG579:BH579)</f>
        <v>0.11466596451673743</v>
      </c>
      <c r="BL579" s="27">
        <f t="shared" si="1380"/>
        <v>21460000</v>
      </c>
      <c r="BM579" s="27">
        <f t="shared" si="1381"/>
        <v>4077400</v>
      </c>
      <c r="BN579" s="28">
        <f t="shared" si="1382"/>
        <v>25537400</v>
      </c>
      <c r="BO579" s="26">
        <v>1</v>
      </c>
      <c r="BP579" s="27">
        <v>23200000</v>
      </c>
      <c r="BQ579" s="27">
        <v>20416000</v>
      </c>
      <c r="BR579" s="175"/>
      <c r="BS579" s="175"/>
      <c r="BT579" s="143">
        <f t="shared" ref="BT579:BT639" si="1399">+STDEVA(BP579:BQ579)/AVERAGE(BP579:BQ579)</f>
        <v>9.0268950789772026E-2</v>
      </c>
      <c r="BU579" s="27">
        <f t="shared" si="1383"/>
        <v>21808000</v>
      </c>
      <c r="BV579" s="28">
        <f t="shared" si="1384"/>
        <v>4143520</v>
      </c>
      <c r="BW579" s="30">
        <f t="shared" si="1385"/>
        <v>25951520</v>
      </c>
      <c r="BX579" s="26">
        <v>1</v>
      </c>
      <c r="BY579" s="28">
        <v>23200000</v>
      </c>
      <c r="BZ579" s="28">
        <v>20416000</v>
      </c>
      <c r="CA579" s="156"/>
      <c r="CB579" s="156"/>
      <c r="CC579" s="177">
        <f t="shared" ref="CC579:CC639" si="1400">+STDEVA(BY579:BZ579)/AVERAGE(BY579:BZ579)</f>
        <v>9.0268950789772026E-2</v>
      </c>
      <c r="CD579" s="27">
        <f t="shared" si="1386"/>
        <v>21808000</v>
      </c>
      <c r="CE579" s="28">
        <f t="shared" si="1387"/>
        <v>4143520</v>
      </c>
      <c r="CF579" s="29">
        <f t="shared" si="1388"/>
        <v>25951520</v>
      </c>
      <c r="CG579" s="26">
        <v>1</v>
      </c>
      <c r="CH579" s="27">
        <v>18560000</v>
      </c>
      <c r="CI579" s="27">
        <v>14848000</v>
      </c>
      <c r="CJ579" s="148"/>
      <c r="CK579" s="148"/>
      <c r="CL579" s="143">
        <f t="shared" si="1362"/>
        <v>0.15713484026367722</v>
      </c>
      <c r="CM579" s="27">
        <f t="shared" si="1363"/>
        <v>16704000</v>
      </c>
      <c r="CN579" s="27">
        <f t="shared" si="1331"/>
        <v>3173760</v>
      </c>
      <c r="CO579" s="28">
        <f t="shared" si="1364"/>
        <v>19877760</v>
      </c>
      <c r="CP579" s="26">
        <v>1</v>
      </c>
      <c r="CQ579" s="27">
        <v>18560000</v>
      </c>
      <c r="CR579" s="27">
        <v>14848000</v>
      </c>
      <c r="CS579" s="148"/>
      <c r="CT579" s="148"/>
      <c r="CU579" s="143">
        <f t="shared" ref="CU579:CU603" si="1401">+STDEVA(CQ579:CR579)/AVERAGE(CQ579:CR579)</f>
        <v>0.15713484026367722</v>
      </c>
      <c r="CV579" s="27">
        <f t="shared" si="1365"/>
        <v>16704000</v>
      </c>
      <c r="CW579" s="28">
        <f t="shared" si="1366"/>
        <v>3173760</v>
      </c>
      <c r="CX579" s="29">
        <f t="shared" si="1367"/>
        <v>19877760</v>
      </c>
      <c r="CY579" s="26">
        <v>1</v>
      </c>
      <c r="CZ579" s="27">
        <v>18560000</v>
      </c>
      <c r="DA579" s="27">
        <v>16704000</v>
      </c>
      <c r="DB579" s="133"/>
      <c r="DC579" s="133"/>
      <c r="DD579" s="143">
        <f t="shared" ref="DD579:DD642" si="1402">+STDEVA(CZ579:DA579)/AVERAGE(CZ579:DA579)</f>
        <v>7.4432292756478682E-2</v>
      </c>
      <c r="DE579" s="27">
        <f t="shared" si="1368"/>
        <v>17632000</v>
      </c>
      <c r="DF579" s="27">
        <f t="shared" si="1337"/>
        <v>3350080</v>
      </c>
      <c r="DG579" s="28">
        <f t="shared" si="1369"/>
        <v>20982080</v>
      </c>
      <c r="DH579" s="26">
        <v>1</v>
      </c>
      <c r="DI579" s="28">
        <v>18560000</v>
      </c>
      <c r="DJ579" s="28">
        <v>20416000</v>
      </c>
      <c r="DK579" s="182"/>
      <c r="DL579" s="177">
        <f t="shared" ref="DL579:DL603" si="1403">+STDEVA(DI579:DJ579)/AVERAGE(DI579:DJ579)</f>
        <v>6.7343502970147379E-2</v>
      </c>
      <c r="DM579" s="28">
        <f t="shared" si="1370"/>
        <v>19488000</v>
      </c>
      <c r="DN579" s="28">
        <f t="shared" si="1340"/>
        <v>3702720</v>
      </c>
      <c r="DO579" s="30">
        <f t="shared" si="1371"/>
        <v>23190720</v>
      </c>
    </row>
    <row r="580" spans="1:119" ht="21" customHeight="1" x14ac:dyDescent="0.25">
      <c r="A580" s="66" t="s">
        <v>1086</v>
      </c>
      <c r="B580" s="67" t="s">
        <v>1078</v>
      </c>
      <c r="C580" s="68" t="s">
        <v>1087</v>
      </c>
      <c r="D580" s="26">
        <v>1</v>
      </c>
      <c r="E580" s="27">
        <v>50000</v>
      </c>
      <c r="F580" s="27">
        <v>650000</v>
      </c>
      <c r="G580" s="148">
        <f>4201680*1.052</f>
        <v>4420167.3600000003</v>
      </c>
      <c r="H580" s="148">
        <f>+(850000*1.0928)*1.052</f>
        <v>977181.76</v>
      </c>
      <c r="I580" s="170">
        <f t="shared" si="1389"/>
        <v>1.2121830534626528</v>
      </c>
      <c r="J580" s="196">
        <f>+MEDIAN(E580:H580)</f>
        <v>813590.88</v>
      </c>
      <c r="K580" s="28">
        <f t="shared" si="1390"/>
        <v>154582.2672</v>
      </c>
      <c r="L580" s="29">
        <f t="shared" ref="L580:L636" si="1404">+J580+K580</f>
        <v>968173.14720000001</v>
      </c>
      <c r="M580" s="26">
        <v>1</v>
      </c>
      <c r="N580" s="27">
        <v>50000</v>
      </c>
      <c r="O580" s="27">
        <v>650000</v>
      </c>
      <c r="P580" s="145">
        <f>4201681*1.052</f>
        <v>4420168.4120000005</v>
      </c>
      <c r="Q580" s="145"/>
      <c r="R580" s="163">
        <f t="shared" si="1372"/>
        <v>1.2121830534626528</v>
      </c>
      <c r="S580" s="196">
        <f>+MEDIAN(N580:P580)</f>
        <v>650000</v>
      </c>
      <c r="T580" s="28">
        <f t="shared" si="1374"/>
        <v>123500</v>
      </c>
      <c r="U580" s="30">
        <f t="shared" si="1375"/>
        <v>773500</v>
      </c>
      <c r="V580" s="26">
        <v>1</v>
      </c>
      <c r="W580" s="27">
        <v>50000</v>
      </c>
      <c r="X580" s="27">
        <v>650000</v>
      </c>
      <c r="Y580" s="270">
        <f>4201681*1.052</f>
        <v>4420168.4120000005</v>
      </c>
      <c r="Z580" s="145"/>
      <c r="AA580" s="163">
        <f t="shared" si="1376"/>
        <v>1.2121830534626528</v>
      </c>
      <c r="AB580" s="196">
        <f>+MEDIAN(W580:Y580)</f>
        <v>650000</v>
      </c>
      <c r="AC580" s="28">
        <f t="shared" si="1378"/>
        <v>123500</v>
      </c>
      <c r="AD580" s="29">
        <f t="shared" si="1379"/>
        <v>773500</v>
      </c>
      <c r="AE580" s="26">
        <v>1</v>
      </c>
      <c r="AF580" s="27">
        <v>50000</v>
      </c>
      <c r="AG580" s="27">
        <v>650000</v>
      </c>
      <c r="AH580" s="270">
        <f>4201681*1.052</f>
        <v>4420168.4120000005</v>
      </c>
      <c r="AI580" s="145"/>
      <c r="AJ580" s="163">
        <f t="shared" si="1395"/>
        <v>1.2121830534626528</v>
      </c>
      <c r="AK580" s="196">
        <f>+MEDIAN(AF580:AH580)</f>
        <v>650000</v>
      </c>
      <c r="AL580" s="28">
        <f t="shared" si="1392"/>
        <v>123500</v>
      </c>
      <c r="AM580" s="30">
        <f t="shared" si="1393"/>
        <v>773500</v>
      </c>
      <c r="AN580" s="26">
        <v>1</v>
      </c>
      <c r="AO580" s="27">
        <v>50000</v>
      </c>
      <c r="AP580" s="27">
        <v>650000</v>
      </c>
      <c r="AQ580" s="27">
        <f>4201681*1.052</f>
        <v>4420168.4120000005</v>
      </c>
      <c r="AR580" s="27">
        <f>+(1800000*1.0928)*1.052</f>
        <v>2069326.08</v>
      </c>
      <c r="AS580" s="169">
        <f t="shared" si="1396"/>
        <v>1.2121830534626528</v>
      </c>
      <c r="AT580" s="196">
        <f>+MEDIAN(AO580:AR580)</f>
        <v>1359663.04</v>
      </c>
      <c r="AU580" s="28">
        <f t="shared" si="1317"/>
        <v>258335.97760000001</v>
      </c>
      <c r="AV580" s="30">
        <f t="shared" si="1352"/>
        <v>1617999.0176000001</v>
      </c>
      <c r="AW580" s="26">
        <v>1</v>
      </c>
      <c r="AX580" s="27">
        <v>50000</v>
      </c>
      <c r="AY580" s="27">
        <v>650000</v>
      </c>
      <c r="AZ580" s="27">
        <f>4201681*1.052</f>
        <v>4420168.4120000005</v>
      </c>
      <c r="BA580" s="27">
        <f>+(1800000*1.0928)*1.052</f>
        <v>2069326.08</v>
      </c>
      <c r="BB580" s="163">
        <f t="shared" si="1397"/>
        <v>1.2121830534626528</v>
      </c>
      <c r="BC580" s="196">
        <f>+MEDIAN(AX580:BA580)</f>
        <v>1359663.04</v>
      </c>
      <c r="BD580" s="27">
        <f t="shared" si="1320"/>
        <v>258335.97760000001</v>
      </c>
      <c r="BE580" s="27">
        <f t="shared" si="1354"/>
        <v>1617999.0176000001</v>
      </c>
      <c r="BF580" s="26">
        <v>1</v>
      </c>
      <c r="BG580" s="27">
        <v>40000</v>
      </c>
      <c r="BH580" s="27">
        <v>650000</v>
      </c>
      <c r="BI580" s="27">
        <f>3361345*1.052</f>
        <v>3536134.94</v>
      </c>
      <c r="BJ580" s="27">
        <f>+(1800000*1.0928)*1.052</f>
        <v>2069326.08</v>
      </c>
      <c r="BK580" s="163">
        <f t="shared" si="1398"/>
        <v>1.2502467725327362</v>
      </c>
      <c r="BL580" s="196">
        <f>+MEDIAN(BG580:BJ580)</f>
        <v>1359663.04</v>
      </c>
      <c r="BM580" s="27">
        <f t="shared" si="1381"/>
        <v>258335.97760000001</v>
      </c>
      <c r="BN580" s="28">
        <f t="shared" si="1382"/>
        <v>1617999.0176000001</v>
      </c>
      <c r="BO580" s="26">
        <v>1</v>
      </c>
      <c r="BP580" s="27">
        <v>40000</v>
      </c>
      <c r="BQ580" s="27">
        <v>650000</v>
      </c>
      <c r="BR580" s="27">
        <f>3361345*1.052</f>
        <v>3536134.94</v>
      </c>
      <c r="BS580" s="27">
        <f>+(500000*1.0928)*1.052</f>
        <v>574812.80000000005</v>
      </c>
      <c r="BT580" s="169">
        <f t="shared" si="1399"/>
        <v>1.2502467725327362</v>
      </c>
      <c r="BU580" s="196">
        <f>+MEDIAN(BP580:BS580)</f>
        <v>612406.4</v>
      </c>
      <c r="BV580" s="28">
        <f t="shared" si="1384"/>
        <v>116357.216</v>
      </c>
      <c r="BW580" s="30">
        <f t="shared" si="1385"/>
        <v>728763.61600000004</v>
      </c>
      <c r="BX580" s="26">
        <v>1</v>
      </c>
      <c r="BY580" s="28">
        <v>40000</v>
      </c>
      <c r="BZ580" s="28">
        <v>650000</v>
      </c>
      <c r="CA580" s="28">
        <f>3361345*1.052</f>
        <v>3536134.94</v>
      </c>
      <c r="CB580" s="28">
        <f>+(500000*1.0928)*1.052</f>
        <v>574812.80000000005</v>
      </c>
      <c r="CC580" s="178">
        <f t="shared" si="1400"/>
        <v>1.2502467725327362</v>
      </c>
      <c r="CD580" s="196">
        <f>+MEDIAN(BY580:CB580)</f>
        <v>612406.4</v>
      </c>
      <c r="CE580" s="28">
        <f t="shared" si="1387"/>
        <v>116357.216</v>
      </c>
      <c r="CF580" s="29">
        <f t="shared" si="1388"/>
        <v>728763.61600000004</v>
      </c>
      <c r="CG580" s="26">
        <v>1</v>
      </c>
      <c r="CH580" s="27">
        <v>32000</v>
      </c>
      <c r="CI580" s="27">
        <v>25600</v>
      </c>
      <c r="CJ580" s="148"/>
      <c r="CK580" s="148"/>
      <c r="CL580" s="143">
        <f t="shared" si="1362"/>
        <v>0.15713484026367724</v>
      </c>
      <c r="CM580" s="27">
        <f t="shared" si="1363"/>
        <v>28800</v>
      </c>
      <c r="CN580" s="27">
        <f t="shared" si="1331"/>
        <v>5472</v>
      </c>
      <c r="CO580" s="28">
        <f t="shared" si="1364"/>
        <v>34272</v>
      </c>
      <c r="CP580" s="26">
        <v>1</v>
      </c>
      <c r="CQ580" s="27">
        <v>32000</v>
      </c>
      <c r="CR580" s="27">
        <v>25600</v>
      </c>
      <c r="CS580" s="148"/>
      <c r="CT580" s="148"/>
      <c r="CU580" s="143">
        <f t="shared" si="1401"/>
        <v>0.15713484026367724</v>
      </c>
      <c r="CV580" s="27">
        <f t="shared" si="1365"/>
        <v>28800</v>
      </c>
      <c r="CW580" s="28">
        <f t="shared" si="1366"/>
        <v>5472</v>
      </c>
      <c r="CX580" s="29">
        <f t="shared" si="1367"/>
        <v>34272</v>
      </c>
      <c r="CY580" s="26">
        <v>1</v>
      </c>
      <c r="CZ580" s="27">
        <v>32000</v>
      </c>
      <c r="DA580" s="27">
        <v>28800</v>
      </c>
      <c r="DB580" s="133"/>
      <c r="DC580" s="133"/>
      <c r="DD580" s="143">
        <f t="shared" si="1402"/>
        <v>7.4432292756478696E-2</v>
      </c>
      <c r="DE580" s="27">
        <f t="shared" si="1368"/>
        <v>30400</v>
      </c>
      <c r="DF580" s="27">
        <f t="shared" si="1337"/>
        <v>5776</v>
      </c>
      <c r="DG580" s="28">
        <f t="shared" si="1369"/>
        <v>36176</v>
      </c>
      <c r="DH580" s="26">
        <v>1</v>
      </c>
      <c r="DI580" s="28">
        <v>32000</v>
      </c>
      <c r="DJ580" s="28">
        <v>35200</v>
      </c>
      <c r="DK580" s="182"/>
      <c r="DL580" s="177">
        <f t="shared" si="1403"/>
        <v>6.7343502970147393E-2</v>
      </c>
      <c r="DM580" s="28">
        <f t="shared" si="1370"/>
        <v>33600</v>
      </c>
      <c r="DN580" s="28">
        <f t="shared" si="1340"/>
        <v>6384</v>
      </c>
      <c r="DO580" s="30">
        <f t="shared" si="1371"/>
        <v>39984</v>
      </c>
    </row>
    <row r="581" spans="1:119" ht="21" customHeight="1" x14ac:dyDescent="0.25">
      <c r="A581" s="66" t="s">
        <v>1088</v>
      </c>
      <c r="B581" s="67" t="s">
        <v>1089</v>
      </c>
      <c r="C581" s="68" t="s">
        <v>1090</v>
      </c>
      <c r="D581" s="26">
        <v>1</v>
      </c>
      <c r="E581" s="27">
        <v>3900000</v>
      </c>
      <c r="F581" s="27">
        <v>3315000</v>
      </c>
      <c r="G581" s="148"/>
      <c r="H581" s="148"/>
      <c r="I581" s="143">
        <f t="shared" si="1389"/>
        <v>0.11466596451673743</v>
      </c>
      <c r="J581" s="27">
        <f t="shared" si="1394"/>
        <v>3607500</v>
      </c>
      <c r="K581" s="28">
        <f t="shared" si="1390"/>
        <v>685425</v>
      </c>
      <c r="L581" s="29">
        <f t="shared" si="1404"/>
        <v>4292925</v>
      </c>
      <c r="M581" s="26">
        <v>1</v>
      </c>
      <c r="N581" s="27">
        <v>3900000</v>
      </c>
      <c r="O581" s="27">
        <v>3510000</v>
      </c>
      <c r="P581" s="145"/>
      <c r="Q581" s="145"/>
      <c r="R581" s="143">
        <f t="shared" si="1372"/>
        <v>7.4432292756478696E-2</v>
      </c>
      <c r="S581" s="27">
        <f t="shared" si="1373"/>
        <v>3705000</v>
      </c>
      <c r="T581" s="28">
        <f t="shared" si="1374"/>
        <v>703950</v>
      </c>
      <c r="U581" s="30">
        <f t="shared" si="1375"/>
        <v>4408950</v>
      </c>
      <c r="V581" s="26">
        <v>1</v>
      </c>
      <c r="W581" s="27">
        <v>3900000</v>
      </c>
      <c r="X581" s="27">
        <v>4290000</v>
      </c>
      <c r="Y581" s="145"/>
      <c r="Z581" s="145"/>
      <c r="AA581" s="143">
        <f t="shared" si="1376"/>
        <v>6.7343502970147393E-2</v>
      </c>
      <c r="AB581" s="27">
        <f t="shared" si="1377"/>
        <v>4095000</v>
      </c>
      <c r="AC581" s="28">
        <f t="shared" si="1378"/>
        <v>778050</v>
      </c>
      <c r="AD581" s="29">
        <f t="shared" si="1379"/>
        <v>4873050</v>
      </c>
      <c r="AE581" s="26">
        <v>1</v>
      </c>
      <c r="AF581" s="27">
        <v>3900000</v>
      </c>
      <c r="AG581" s="27">
        <v>4524000</v>
      </c>
      <c r="AH581" s="145"/>
      <c r="AI581" s="145"/>
      <c r="AJ581" s="143">
        <f t="shared" si="1395"/>
        <v>0.10475656017578482</v>
      </c>
      <c r="AK581" s="27">
        <f t="shared" si="1391"/>
        <v>4212000</v>
      </c>
      <c r="AL581" s="28">
        <f t="shared" si="1392"/>
        <v>800280</v>
      </c>
      <c r="AM581" s="30">
        <f t="shared" si="1393"/>
        <v>5012280</v>
      </c>
      <c r="AN581" s="26">
        <v>1</v>
      </c>
      <c r="AO581" s="27">
        <v>3900000</v>
      </c>
      <c r="AP581" s="27">
        <v>5430360</v>
      </c>
      <c r="AQ581" s="145"/>
      <c r="AR581" s="145"/>
      <c r="AS581" s="143">
        <f t="shared" si="1396"/>
        <v>0.23195845254773551</v>
      </c>
      <c r="AT581" s="27">
        <f t="shared" si="1351"/>
        <v>4665180</v>
      </c>
      <c r="AU581" s="28">
        <f t="shared" si="1317"/>
        <v>886384.2</v>
      </c>
      <c r="AV581" s="30">
        <f t="shared" si="1352"/>
        <v>5551564.2000000002</v>
      </c>
      <c r="AW581" s="26">
        <v>1</v>
      </c>
      <c r="AX581" s="27">
        <v>3900000</v>
      </c>
      <c r="AY581" s="27">
        <v>4602000</v>
      </c>
      <c r="AZ581" s="145"/>
      <c r="BA581" s="145"/>
      <c r="BB581" s="143">
        <f t="shared" si="1397"/>
        <v>0.1167699271684207</v>
      </c>
      <c r="BC581" s="27">
        <f t="shared" si="1353"/>
        <v>4251000</v>
      </c>
      <c r="BD581" s="27">
        <f t="shared" si="1320"/>
        <v>807690</v>
      </c>
      <c r="BE581" s="27">
        <f t="shared" si="1354"/>
        <v>5058690</v>
      </c>
      <c r="BF581" s="26">
        <v>1</v>
      </c>
      <c r="BG581" s="27">
        <v>3120000</v>
      </c>
      <c r="BH581" s="27">
        <v>2652000</v>
      </c>
      <c r="BI581" s="145"/>
      <c r="BJ581" s="145"/>
      <c r="BK581" s="143">
        <f t="shared" si="1398"/>
        <v>0.11466596451673744</v>
      </c>
      <c r="BL581" s="27">
        <f t="shared" si="1380"/>
        <v>2886000</v>
      </c>
      <c r="BM581" s="27">
        <f t="shared" si="1381"/>
        <v>548340</v>
      </c>
      <c r="BN581" s="28">
        <f t="shared" si="1382"/>
        <v>3434340</v>
      </c>
      <c r="BO581" s="26">
        <v>1</v>
      </c>
      <c r="BP581" s="27">
        <v>3120000</v>
      </c>
      <c r="BQ581" s="27">
        <v>2745600</v>
      </c>
      <c r="BR581" s="175"/>
      <c r="BS581" s="175"/>
      <c r="BT581" s="143">
        <f t="shared" si="1399"/>
        <v>9.0268950789772026E-2</v>
      </c>
      <c r="BU581" s="27">
        <f t="shared" si="1383"/>
        <v>2932800</v>
      </c>
      <c r="BV581" s="28">
        <f t="shared" si="1384"/>
        <v>557232</v>
      </c>
      <c r="BW581" s="30">
        <f t="shared" si="1385"/>
        <v>3490032</v>
      </c>
      <c r="BX581" s="26">
        <v>1</v>
      </c>
      <c r="BY581" s="28">
        <v>3120000</v>
      </c>
      <c r="BZ581" s="28">
        <v>2745600</v>
      </c>
      <c r="CA581" s="156"/>
      <c r="CB581" s="156"/>
      <c r="CC581" s="177">
        <f t="shared" si="1400"/>
        <v>9.0268950789772026E-2</v>
      </c>
      <c r="CD581" s="27">
        <f t="shared" si="1386"/>
        <v>2932800</v>
      </c>
      <c r="CE581" s="28">
        <f t="shared" si="1387"/>
        <v>557232</v>
      </c>
      <c r="CF581" s="29">
        <f t="shared" si="1388"/>
        <v>3490032</v>
      </c>
      <c r="CG581" s="26">
        <v>1</v>
      </c>
      <c r="CH581" s="27">
        <v>2496000</v>
      </c>
      <c r="CI581" s="27">
        <v>1996800</v>
      </c>
      <c r="CJ581" s="148"/>
      <c r="CK581" s="148"/>
      <c r="CL581" s="143">
        <f t="shared" si="1362"/>
        <v>0.15713484026367722</v>
      </c>
      <c r="CM581" s="27">
        <f t="shared" si="1363"/>
        <v>2246400</v>
      </c>
      <c r="CN581" s="27">
        <f t="shared" si="1331"/>
        <v>426816</v>
      </c>
      <c r="CO581" s="28">
        <f t="shared" si="1364"/>
        <v>2673216</v>
      </c>
      <c r="CP581" s="26">
        <v>1</v>
      </c>
      <c r="CQ581" s="27">
        <v>2496000</v>
      </c>
      <c r="CR581" s="27">
        <v>1996800</v>
      </c>
      <c r="CS581" s="148"/>
      <c r="CT581" s="148"/>
      <c r="CU581" s="143">
        <f t="shared" si="1401"/>
        <v>0.15713484026367722</v>
      </c>
      <c r="CV581" s="27">
        <f t="shared" si="1365"/>
        <v>2246400</v>
      </c>
      <c r="CW581" s="28">
        <f t="shared" si="1366"/>
        <v>426816</v>
      </c>
      <c r="CX581" s="29">
        <f t="shared" si="1367"/>
        <v>2673216</v>
      </c>
      <c r="CY581" s="26">
        <v>1</v>
      </c>
      <c r="CZ581" s="27">
        <v>2496000</v>
      </c>
      <c r="DA581" s="27">
        <v>2246400</v>
      </c>
      <c r="DB581" s="133"/>
      <c r="DC581" s="133"/>
      <c r="DD581" s="143">
        <f t="shared" si="1402"/>
        <v>7.4432292756478682E-2</v>
      </c>
      <c r="DE581" s="27">
        <f t="shared" si="1368"/>
        <v>2371200</v>
      </c>
      <c r="DF581" s="27">
        <f t="shared" si="1337"/>
        <v>450528</v>
      </c>
      <c r="DG581" s="28">
        <f t="shared" si="1369"/>
        <v>2821728</v>
      </c>
      <c r="DH581" s="26">
        <v>1</v>
      </c>
      <c r="DI581" s="28">
        <v>2496000</v>
      </c>
      <c r="DJ581" s="28">
        <v>2745600</v>
      </c>
      <c r="DK581" s="182"/>
      <c r="DL581" s="177">
        <f t="shared" si="1403"/>
        <v>6.7343502970147379E-2</v>
      </c>
      <c r="DM581" s="28">
        <f t="shared" si="1370"/>
        <v>2620800</v>
      </c>
      <c r="DN581" s="28">
        <f t="shared" si="1340"/>
        <v>497952</v>
      </c>
      <c r="DO581" s="30">
        <f t="shared" si="1371"/>
        <v>3118752</v>
      </c>
    </row>
    <row r="582" spans="1:119" ht="21" customHeight="1" x14ac:dyDescent="0.25">
      <c r="A582" s="66" t="s">
        <v>1091</v>
      </c>
      <c r="B582" s="67" t="s">
        <v>1089</v>
      </c>
      <c r="C582" s="68" t="s">
        <v>1092</v>
      </c>
      <c r="D582" s="26">
        <v>1</v>
      </c>
      <c r="E582" s="27">
        <v>3900000</v>
      </c>
      <c r="F582" s="27">
        <v>3315000</v>
      </c>
      <c r="G582" s="148"/>
      <c r="H582" s="148"/>
      <c r="I582" s="143">
        <f t="shared" si="1389"/>
        <v>0.11466596451673743</v>
      </c>
      <c r="J582" s="27">
        <f t="shared" si="1394"/>
        <v>3607500</v>
      </c>
      <c r="K582" s="28">
        <f t="shared" si="1390"/>
        <v>685425</v>
      </c>
      <c r="L582" s="29">
        <f t="shared" si="1404"/>
        <v>4292925</v>
      </c>
      <c r="M582" s="26">
        <v>1</v>
      </c>
      <c r="N582" s="27">
        <v>3900000</v>
      </c>
      <c r="O582" s="27">
        <v>3510000</v>
      </c>
      <c r="P582" s="145"/>
      <c r="Q582" s="145"/>
      <c r="R582" s="143">
        <f t="shared" si="1372"/>
        <v>7.4432292756478696E-2</v>
      </c>
      <c r="S582" s="27">
        <f t="shared" si="1373"/>
        <v>3705000</v>
      </c>
      <c r="T582" s="28">
        <f t="shared" si="1374"/>
        <v>703950</v>
      </c>
      <c r="U582" s="30">
        <f t="shared" si="1375"/>
        <v>4408950</v>
      </c>
      <c r="V582" s="26">
        <v>1</v>
      </c>
      <c r="W582" s="27">
        <v>3900000</v>
      </c>
      <c r="X582" s="27">
        <v>4290000</v>
      </c>
      <c r="Y582" s="145"/>
      <c r="Z582" s="145"/>
      <c r="AA582" s="143">
        <f t="shared" si="1376"/>
        <v>6.7343502970147393E-2</v>
      </c>
      <c r="AB582" s="27">
        <f t="shared" si="1377"/>
        <v>4095000</v>
      </c>
      <c r="AC582" s="28">
        <f t="shared" si="1378"/>
        <v>778050</v>
      </c>
      <c r="AD582" s="29">
        <f t="shared" si="1379"/>
        <v>4873050</v>
      </c>
      <c r="AE582" s="26">
        <v>1</v>
      </c>
      <c r="AF582" s="27">
        <v>3900000</v>
      </c>
      <c r="AG582" s="27">
        <v>4524000</v>
      </c>
      <c r="AH582" s="145"/>
      <c r="AI582" s="145"/>
      <c r="AJ582" s="143">
        <f t="shared" si="1395"/>
        <v>0.10475656017578482</v>
      </c>
      <c r="AK582" s="27">
        <f t="shared" si="1391"/>
        <v>4212000</v>
      </c>
      <c r="AL582" s="28">
        <f t="shared" si="1392"/>
        <v>800280</v>
      </c>
      <c r="AM582" s="30">
        <f t="shared" si="1393"/>
        <v>5012280</v>
      </c>
      <c r="AN582" s="26">
        <v>1</v>
      </c>
      <c r="AO582" s="27">
        <v>3900000</v>
      </c>
      <c r="AP582" s="27">
        <v>5430360</v>
      </c>
      <c r="AQ582" s="145"/>
      <c r="AR582" s="145"/>
      <c r="AS582" s="143">
        <f t="shared" si="1396"/>
        <v>0.23195845254773551</v>
      </c>
      <c r="AT582" s="27">
        <f t="shared" si="1351"/>
        <v>4665180</v>
      </c>
      <c r="AU582" s="28">
        <f t="shared" si="1317"/>
        <v>886384.2</v>
      </c>
      <c r="AV582" s="30">
        <f t="shared" si="1352"/>
        <v>5551564.2000000002</v>
      </c>
      <c r="AW582" s="26">
        <v>1</v>
      </c>
      <c r="AX582" s="27">
        <v>3900000</v>
      </c>
      <c r="AY582" s="27">
        <v>4602000</v>
      </c>
      <c r="AZ582" s="145"/>
      <c r="BA582" s="145"/>
      <c r="BB582" s="143">
        <f t="shared" si="1397"/>
        <v>0.1167699271684207</v>
      </c>
      <c r="BC582" s="27">
        <f t="shared" si="1353"/>
        <v>4251000</v>
      </c>
      <c r="BD582" s="27">
        <f t="shared" si="1320"/>
        <v>807690</v>
      </c>
      <c r="BE582" s="27">
        <f t="shared" si="1354"/>
        <v>5058690</v>
      </c>
      <c r="BF582" s="26">
        <v>1</v>
      </c>
      <c r="BG582" s="27">
        <v>3120000</v>
      </c>
      <c r="BH582" s="27">
        <v>2652000</v>
      </c>
      <c r="BI582" s="145"/>
      <c r="BJ582" s="145"/>
      <c r="BK582" s="143">
        <f t="shared" si="1398"/>
        <v>0.11466596451673744</v>
      </c>
      <c r="BL582" s="27">
        <f t="shared" si="1380"/>
        <v>2886000</v>
      </c>
      <c r="BM582" s="27">
        <f t="shared" si="1381"/>
        <v>548340</v>
      </c>
      <c r="BN582" s="28">
        <f t="shared" si="1382"/>
        <v>3434340</v>
      </c>
      <c r="BO582" s="26">
        <v>1</v>
      </c>
      <c r="BP582" s="27">
        <v>3120000</v>
      </c>
      <c r="BQ582" s="27">
        <v>2745600</v>
      </c>
      <c r="BR582" s="175"/>
      <c r="BS582" s="175"/>
      <c r="BT582" s="143">
        <f t="shared" si="1399"/>
        <v>9.0268950789772026E-2</v>
      </c>
      <c r="BU582" s="27">
        <f t="shared" si="1383"/>
        <v>2932800</v>
      </c>
      <c r="BV582" s="28">
        <f t="shared" si="1384"/>
        <v>557232</v>
      </c>
      <c r="BW582" s="30">
        <f t="shared" si="1385"/>
        <v>3490032</v>
      </c>
      <c r="BX582" s="26">
        <v>1</v>
      </c>
      <c r="BY582" s="28">
        <v>3120000</v>
      </c>
      <c r="BZ582" s="28">
        <v>2745600</v>
      </c>
      <c r="CA582" s="156"/>
      <c r="CB582" s="156"/>
      <c r="CC582" s="177">
        <f t="shared" si="1400"/>
        <v>9.0268950789772026E-2</v>
      </c>
      <c r="CD582" s="27">
        <f t="shared" si="1386"/>
        <v>2932800</v>
      </c>
      <c r="CE582" s="28">
        <f t="shared" si="1387"/>
        <v>557232</v>
      </c>
      <c r="CF582" s="29">
        <f t="shared" si="1388"/>
        <v>3490032</v>
      </c>
      <c r="CG582" s="26">
        <v>1</v>
      </c>
      <c r="CH582" s="27">
        <v>2496000</v>
      </c>
      <c r="CI582" s="27">
        <v>1996800</v>
      </c>
      <c r="CJ582" s="148"/>
      <c r="CK582" s="148"/>
      <c r="CL582" s="143">
        <f t="shared" si="1362"/>
        <v>0.15713484026367722</v>
      </c>
      <c r="CM582" s="27">
        <f t="shared" si="1363"/>
        <v>2246400</v>
      </c>
      <c r="CN582" s="27">
        <f t="shared" si="1331"/>
        <v>426816</v>
      </c>
      <c r="CO582" s="28">
        <f t="shared" si="1364"/>
        <v>2673216</v>
      </c>
      <c r="CP582" s="26">
        <v>1</v>
      </c>
      <c r="CQ582" s="27">
        <v>2496000</v>
      </c>
      <c r="CR582" s="27">
        <v>1996800</v>
      </c>
      <c r="CS582" s="148"/>
      <c r="CT582" s="148"/>
      <c r="CU582" s="143">
        <f t="shared" si="1401"/>
        <v>0.15713484026367722</v>
      </c>
      <c r="CV582" s="27">
        <f t="shared" si="1365"/>
        <v>2246400</v>
      </c>
      <c r="CW582" s="28">
        <f t="shared" si="1366"/>
        <v>426816</v>
      </c>
      <c r="CX582" s="29">
        <f t="shared" si="1367"/>
        <v>2673216</v>
      </c>
      <c r="CY582" s="26">
        <v>1</v>
      </c>
      <c r="CZ582" s="27">
        <v>2496000</v>
      </c>
      <c r="DA582" s="27">
        <v>2246400</v>
      </c>
      <c r="DB582" s="133"/>
      <c r="DC582" s="133"/>
      <c r="DD582" s="143">
        <f t="shared" si="1402"/>
        <v>7.4432292756478682E-2</v>
      </c>
      <c r="DE582" s="27">
        <f t="shared" si="1368"/>
        <v>2371200</v>
      </c>
      <c r="DF582" s="27">
        <f t="shared" si="1337"/>
        <v>450528</v>
      </c>
      <c r="DG582" s="28">
        <f t="shared" si="1369"/>
        <v>2821728</v>
      </c>
      <c r="DH582" s="26">
        <v>1</v>
      </c>
      <c r="DI582" s="28">
        <v>2496000</v>
      </c>
      <c r="DJ582" s="28">
        <v>2745600</v>
      </c>
      <c r="DK582" s="182"/>
      <c r="DL582" s="177">
        <f t="shared" si="1403"/>
        <v>6.7343502970147379E-2</v>
      </c>
      <c r="DM582" s="28">
        <f t="shared" si="1370"/>
        <v>2620800</v>
      </c>
      <c r="DN582" s="28">
        <f t="shared" si="1340"/>
        <v>497952</v>
      </c>
      <c r="DO582" s="30">
        <f t="shared" si="1371"/>
        <v>3118752</v>
      </c>
    </row>
    <row r="583" spans="1:119" ht="15" customHeight="1" x14ac:dyDescent="0.25">
      <c r="A583" s="248" t="s">
        <v>1093</v>
      </c>
      <c r="B583" s="248"/>
      <c r="C583" s="249"/>
      <c r="D583" s="47"/>
      <c r="E583" s="40"/>
      <c r="F583" s="40"/>
      <c r="G583" s="40"/>
      <c r="H583" s="40"/>
      <c r="I583" s="40"/>
      <c r="J583" s="40"/>
      <c r="K583" s="40"/>
      <c r="L583" s="41"/>
      <c r="M583" s="47"/>
      <c r="N583" s="40"/>
      <c r="O583" s="40"/>
      <c r="P583" s="40"/>
      <c r="Q583" s="40"/>
      <c r="R583" s="40"/>
      <c r="S583" s="40"/>
      <c r="T583" s="40"/>
      <c r="U583" s="42"/>
      <c r="V583" s="47"/>
      <c r="W583" s="40"/>
      <c r="X583" s="40"/>
      <c r="Y583" s="40"/>
      <c r="Z583" s="40"/>
      <c r="AA583" s="40"/>
      <c r="AB583" s="40"/>
      <c r="AC583" s="40"/>
      <c r="AD583" s="41"/>
      <c r="AE583" s="47"/>
      <c r="AF583" s="40"/>
      <c r="AG583" s="40"/>
      <c r="AH583" s="40"/>
      <c r="AI583" s="40"/>
      <c r="AJ583" s="166"/>
      <c r="AK583" s="40"/>
      <c r="AL583" s="40"/>
      <c r="AM583" s="42"/>
      <c r="AN583" s="47"/>
      <c r="AO583" s="40"/>
      <c r="AP583" s="40"/>
      <c r="AQ583" s="40"/>
      <c r="AR583" s="40"/>
      <c r="AS583" s="166"/>
      <c r="AT583" s="40"/>
      <c r="AU583" s="40"/>
      <c r="AV583" s="42"/>
      <c r="AW583" s="47"/>
      <c r="AX583" s="119"/>
      <c r="AY583" s="119"/>
      <c r="AZ583" s="119"/>
      <c r="BA583" s="119"/>
      <c r="BB583" s="172"/>
      <c r="BC583" s="119"/>
      <c r="BD583" s="40"/>
      <c r="BE583" s="40"/>
      <c r="BF583" s="47"/>
      <c r="BG583" s="40"/>
      <c r="BH583" s="40"/>
      <c r="BI583" s="40"/>
      <c r="BJ583" s="40"/>
      <c r="BK583" s="166"/>
      <c r="BL583" s="40"/>
      <c r="BM583" s="40"/>
      <c r="BN583" s="40"/>
      <c r="BO583" s="47"/>
      <c r="BP583" s="40"/>
      <c r="BQ583" s="40"/>
      <c r="BR583" s="40"/>
      <c r="BS583" s="40"/>
      <c r="BT583" s="166"/>
      <c r="BU583" s="40"/>
      <c r="BV583" s="40"/>
      <c r="BW583" s="42"/>
      <c r="BX583" s="47"/>
      <c r="BY583" s="119"/>
      <c r="BZ583" s="119"/>
      <c r="CA583" s="119"/>
      <c r="CB583" s="119"/>
      <c r="CC583" s="172"/>
      <c r="CD583" s="40"/>
      <c r="CE583" s="40"/>
      <c r="CF583" s="41"/>
      <c r="CG583" s="47"/>
      <c r="CH583" s="40"/>
      <c r="CI583" s="40"/>
      <c r="CJ583" s="40"/>
      <c r="CK583" s="40"/>
      <c r="CL583" s="166"/>
      <c r="CM583" s="40"/>
      <c r="CN583" s="40"/>
      <c r="CO583" s="40"/>
      <c r="CP583" s="47"/>
      <c r="CQ583" s="40"/>
      <c r="CR583" s="40"/>
      <c r="CS583" s="40"/>
      <c r="CT583" s="40"/>
      <c r="CU583" s="166"/>
      <c r="CV583" s="40"/>
      <c r="CW583" s="40"/>
      <c r="CX583" s="41"/>
      <c r="CY583" s="47"/>
      <c r="CZ583" s="40"/>
      <c r="DA583" s="40"/>
      <c r="DB583" s="40"/>
      <c r="DC583" s="40"/>
      <c r="DD583" s="166"/>
      <c r="DE583" s="40"/>
      <c r="DF583" s="40"/>
      <c r="DG583" s="40"/>
      <c r="DH583" s="47"/>
      <c r="DI583" s="119"/>
      <c r="DJ583" s="119"/>
      <c r="DK583" s="119"/>
      <c r="DL583" s="172"/>
      <c r="DM583" s="40"/>
      <c r="DN583" s="40"/>
      <c r="DO583" s="42"/>
    </row>
    <row r="584" spans="1:119" ht="21" customHeight="1" x14ac:dyDescent="0.25">
      <c r="A584" s="66" t="s">
        <v>1094</v>
      </c>
      <c r="B584" s="67" t="s">
        <v>1095</v>
      </c>
      <c r="C584" s="68" t="s">
        <v>1096</v>
      </c>
      <c r="D584" s="26">
        <v>1</v>
      </c>
      <c r="E584" s="27">
        <v>5000000</v>
      </c>
      <c r="F584" s="27">
        <v>5750000</v>
      </c>
      <c r="G584" s="145"/>
      <c r="H584" s="145"/>
      <c r="I584" s="143">
        <f t="shared" si="1389"/>
        <v>9.8666062491146178E-2</v>
      </c>
      <c r="J584" s="27">
        <f t="shared" si="1394"/>
        <v>5375000</v>
      </c>
      <c r="K584" s="28">
        <f t="shared" ref="K584:K603" si="1405">J584*19%</f>
        <v>1021250</v>
      </c>
      <c r="L584" s="29">
        <f t="shared" si="1404"/>
        <v>6396250</v>
      </c>
      <c r="M584" s="31" t="s">
        <v>30</v>
      </c>
      <c r="N584" s="43" t="s">
        <v>30</v>
      </c>
      <c r="O584" s="32" t="s">
        <v>30</v>
      </c>
      <c r="P584" s="32" t="s">
        <v>30</v>
      </c>
      <c r="Q584" s="32" t="s">
        <v>30</v>
      </c>
      <c r="R584" s="32" t="s">
        <v>30</v>
      </c>
      <c r="S584" s="32" t="s">
        <v>30</v>
      </c>
      <c r="T584" s="32" t="s">
        <v>30</v>
      </c>
      <c r="U584" s="33" t="s">
        <v>30</v>
      </c>
      <c r="V584" s="31" t="s">
        <v>30</v>
      </c>
      <c r="W584" s="32" t="s">
        <v>30</v>
      </c>
      <c r="X584" s="32" t="s">
        <v>30</v>
      </c>
      <c r="Y584" s="32" t="s">
        <v>30</v>
      </c>
      <c r="Z584" s="32" t="s">
        <v>30</v>
      </c>
      <c r="AA584" s="32" t="s">
        <v>30</v>
      </c>
      <c r="AB584" s="32" t="s">
        <v>30</v>
      </c>
      <c r="AC584" s="32" t="s">
        <v>30</v>
      </c>
      <c r="AD584" s="34" t="s">
        <v>30</v>
      </c>
      <c r="AE584" s="26">
        <v>1</v>
      </c>
      <c r="AF584" s="27">
        <v>5000000</v>
      </c>
      <c r="AG584" s="27">
        <v>5600000</v>
      </c>
      <c r="AH584" s="145"/>
      <c r="AI584" s="145"/>
      <c r="AJ584" s="143">
        <f t="shared" si="1395"/>
        <v>8.0049824285269522E-2</v>
      </c>
      <c r="AK584" s="27">
        <f t="shared" ref="AK584:AK603" si="1406">+AVERAGE(AF584:AH584)</f>
        <v>5300000</v>
      </c>
      <c r="AL584" s="28">
        <f t="shared" ref="AL584:AL603" si="1407">+AK584*19%</f>
        <v>1007000</v>
      </c>
      <c r="AM584" s="30">
        <f t="shared" ref="AM584:AM603" si="1408">+AL584+AK584</f>
        <v>6307000</v>
      </c>
      <c r="AN584" s="26">
        <v>1</v>
      </c>
      <c r="AO584" s="27">
        <v>5000000</v>
      </c>
      <c r="AP584" s="27">
        <v>6612500</v>
      </c>
      <c r="AQ584" s="145"/>
      <c r="AR584" s="145"/>
      <c r="AS584" s="143">
        <f t="shared" si="1396"/>
        <v>0.19637626431230276</v>
      </c>
      <c r="AT584" s="27">
        <f t="shared" ref="AT584:AT603" si="1409">+AVERAGE(AO584:AQ584)</f>
        <v>5806250</v>
      </c>
      <c r="AU584" s="28">
        <f t="shared" si="1317"/>
        <v>1103187.5</v>
      </c>
      <c r="AV584" s="30">
        <f t="shared" ref="AV584:AV603" si="1410">+AU584+AT584</f>
        <v>6909437.5</v>
      </c>
      <c r="AW584" s="26">
        <v>1</v>
      </c>
      <c r="AX584" s="27">
        <v>5000000</v>
      </c>
      <c r="AY584" s="27">
        <v>5750000</v>
      </c>
      <c r="AZ584" s="145"/>
      <c r="BA584" s="145"/>
      <c r="BB584" s="143">
        <f t="shared" si="1397"/>
        <v>9.8666062491146178E-2</v>
      </c>
      <c r="BC584" s="27">
        <f t="shared" ref="BC584:BC603" si="1411">+AVERAGE(AX584:AZ584)</f>
        <v>5375000</v>
      </c>
      <c r="BD584" s="27">
        <f t="shared" si="1320"/>
        <v>1021250</v>
      </c>
      <c r="BE584" s="27">
        <f t="shared" ref="BE584:BE603" si="1412">+BD584+BC584</f>
        <v>6396250</v>
      </c>
      <c r="BF584" s="26">
        <v>1</v>
      </c>
      <c r="BG584" s="27">
        <v>4000000</v>
      </c>
      <c r="BH584" s="27">
        <v>3520000</v>
      </c>
      <c r="BI584" s="145"/>
      <c r="BJ584" s="145"/>
      <c r="BK584" s="143">
        <f t="shared" si="1398"/>
        <v>9.0268950789772012E-2</v>
      </c>
      <c r="BL584" s="27">
        <f t="shared" ref="BL584:BL603" si="1413">+AVERAGE(BG584:BI584)</f>
        <v>3760000</v>
      </c>
      <c r="BM584" s="27">
        <f t="shared" si="1381"/>
        <v>714400</v>
      </c>
      <c r="BN584" s="28">
        <f t="shared" ref="BN584:BN603" si="1414">+BM584+BL584</f>
        <v>4474400</v>
      </c>
      <c r="BO584" s="31" t="s">
        <v>30</v>
      </c>
      <c r="BP584" s="32" t="s">
        <v>30</v>
      </c>
      <c r="BQ584" s="32" t="s">
        <v>30</v>
      </c>
      <c r="BR584" s="32" t="s">
        <v>30</v>
      </c>
      <c r="BS584" s="32" t="s">
        <v>30</v>
      </c>
      <c r="BT584" s="32" t="s">
        <v>30</v>
      </c>
      <c r="BU584" s="32" t="s">
        <v>30</v>
      </c>
      <c r="BV584" s="32" t="s">
        <v>30</v>
      </c>
      <c r="BW584" s="33" t="s">
        <v>30</v>
      </c>
      <c r="BX584" s="31" t="s">
        <v>30</v>
      </c>
      <c r="BY584" s="32" t="s">
        <v>30</v>
      </c>
      <c r="BZ584" s="32" t="s">
        <v>30</v>
      </c>
      <c r="CA584" s="32" t="s">
        <v>30</v>
      </c>
      <c r="CB584" s="32" t="s">
        <v>30</v>
      </c>
      <c r="CC584" s="32" t="s">
        <v>30</v>
      </c>
      <c r="CD584" s="32" t="s">
        <v>30</v>
      </c>
      <c r="CE584" s="32" t="s">
        <v>30</v>
      </c>
      <c r="CF584" s="34" t="s">
        <v>30</v>
      </c>
      <c r="CG584" s="26">
        <v>1</v>
      </c>
      <c r="CH584" s="27">
        <v>3200000</v>
      </c>
      <c r="CI584" s="27">
        <v>2880000</v>
      </c>
      <c r="CJ584" s="148"/>
      <c r="CK584" s="148"/>
      <c r="CL584" s="143">
        <f t="shared" ref="CL584:CL603" si="1415">+STDEVA(CH584:CI584)/AVERAGE(CH584:CI584)</f>
        <v>7.4432292756478682E-2</v>
      </c>
      <c r="CM584" s="27">
        <f t="shared" ref="CM584:CM603" si="1416">+AVERAGE(CH584:CJ584)</f>
        <v>3040000</v>
      </c>
      <c r="CN584" s="27">
        <f t="shared" si="1331"/>
        <v>577600</v>
      </c>
      <c r="CO584" s="28">
        <f t="shared" ref="CO584:CO603" si="1417">+CN584+CM584</f>
        <v>3617600</v>
      </c>
      <c r="CP584" s="26">
        <v>1</v>
      </c>
      <c r="CQ584" s="27">
        <v>3200000</v>
      </c>
      <c r="CR584" s="27">
        <v>2880000</v>
      </c>
      <c r="CS584" s="148"/>
      <c r="CT584" s="148"/>
      <c r="CU584" s="143">
        <f t="shared" si="1401"/>
        <v>7.4432292756478682E-2</v>
      </c>
      <c r="CV584" s="27">
        <f t="shared" ref="CV584:CV603" si="1418">+AVERAGE(CQ584:CS584)</f>
        <v>3040000</v>
      </c>
      <c r="CW584" s="28">
        <f t="shared" ref="CW584:CW603" si="1419">+CV584*19%</f>
        <v>577600</v>
      </c>
      <c r="CX584" s="29">
        <f t="shared" ref="CX584:CX603" si="1420">+CW584+CV584</f>
        <v>3617600</v>
      </c>
      <c r="CY584" s="31" t="s">
        <v>30</v>
      </c>
      <c r="CZ584" s="32" t="s">
        <v>30</v>
      </c>
      <c r="DA584" s="32" t="s">
        <v>30</v>
      </c>
      <c r="DB584" s="32" t="s">
        <v>30</v>
      </c>
      <c r="DC584" s="32" t="s">
        <v>30</v>
      </c>
      <c r="DD584" s="32" t="s">
        <v>30</v>
      </c>
      <c r="DE584" s="32" t="s">
        <v>30</v>
      </c>
      <c r="DF584" s="32" t="s">
        <v>30</v>
      </c>
      <c r="DG584" s="32" t="s">
        <v>30</v>
      </c>
      <c r="DH584" s="26">
        <v>1</v>
      </c>
      <c r="DI584" s="28">
        <v>3200000</v>
      </c>
      <c r="DJ584" s="28">
        <v>3680000</v>
      </c>
      <c r="DK584" s="182"/>
      <c r="DL584" s="177">
        <f t="shared" si="1403"/>
        <v>9.8666062491146164E-2</v>
      </c>
      <c r="DM584" s="28">
        <f t="shared" ref="DM584:DM603" si="1421">+AVERAGE(DI584:DK584)</f>
        <v>3440000</v>
      </c>
      <c r="DN584" s="28">
        <f t="shared" si="1340"/>
        <v>653600</v>
      </c>
      <c r="DO584" s="30">
        <f t="shared" ref="DO584:DO603" si="1422">+DM584+DN584</f>
        <v>4093600</v>
      </c>
    </row>
    <row r="585" spans="1:119" ht="27.75" customHeight="1" x14ac:dyDescent="0.25">
      <c r="A585" s="66" t="s">
        <v>1097</v>
      </c>
      <c r="B585" s="67" t="s">
        <v>1095</v>
      </c>
      <c r="C585" s="68" t="s">
        <v>1098</v>
      </c>
      <c r="D585" s="26">
        <v>1</v>
      </c>
      <c r="E585" s="27">
        <v>9000000</v>
      </c>
      <c r="F585" s="27">
        <v>10350000</v>
      </c>
      <c r="G585" s="145"/>
      <c r="H585" s="145"/>
      <c r="I585" s="143">
        <f t="shared" si="1389"/>
        <v>9.8666062491146164E-2</v>
      </c>
      <c r="J585" s="27">
        <f t="shared" si="1394"/>
        <v>9675000</v>
      </c>
      <c r="K585" s="28">
        <f t="shared" si="1405"/>
        <v>1838250</v>
      </c>
      <c r="L585" s="29">
        <f t="shared" si="1404"/>
        <v>11513250</v>
      </c>
      <c r="M585" s="26">
        <v>1</v>
      </c>
      <c r="N585" s="27">
        <v>9000000</v>
      </c>
      <c r="O585" s="27">
        <v>9720000</v>
      </c>
      <c r="P585" s="145"/>
      <c r="Q585" s="145"/>
      <c r="R585" s="143">
        <f t="shared" ref="R585:R603" si="1423">+STDEVA(N585:O585)/AVERAGE(N585:O585)</f>
        <v>5.4392829322042119E-2</v>
      </c>
      <c r="S585" s="27">
        <f t="shared" ref="S585:S603" si="1424">+AVERAGE(N585:P585)</f>
        <v>9360000</v>
      </c>
      <c r="T585" s="28">
        <f t="shared" ref="T585:T603" si="1425">+S585*19%</f>
        <v>1778400</v>
      </c>
      <c r="U585" s="30">
        <f t="shared" ref="U585:U603" si="1426">+T585+S585</f>
        <v>11138400</v>
      </c>
      <c r="V585" s="26">
        <v>1</v>
      </c>
      <c r="W585" s="27">
        <v>9000000</v>
      </c>
      <c r="X585" s="27">
        <v>10350000</v>
      </c>
      <c r="Y585" s="145"/>
      <c r="Z585" s="145"/>
      <c r="AA585" s="143">
        <f t="shared" ref="AA585:AA603" si="1427">+STDEVA(W585:X585)/AVERAGE(W585:X585)</f>
        <v>9.8666062491146164E-2</v>
      </c>
      <c r="AB585" s="27">
        <f t="shared" ref="AB585:AB603" si="1428">+AVERAGE(W585:Y585)</f>
        <v>9675000</v>
      </c>
      <c r="AC585" s="28">
        <f t="shared" ref="AC585:AC603" si="1429">+AB585*19%</f>
        <v>1838250</v>
      </c>
      <c r="AD585" s="29">
        <f t="shared" ref="AD585:AD603" si="1430">+AC585+AB585</f>
        <v>11513250</v>
      </c>
      <c r="AE585" s="26">
        <v>1</v>
      </c>
      <c r="AF585" s="27">
        <v>9000000</v>
      </c>
      <c r="AG585" s="27">
        <v>10080000</v>
      </c>
      <c r="AH585" s="145"/>
      <c r="AI585" s="145"/>
      <c r="AJ585" s="143">
        <f t="shared" si="1395"/>
        <v>8.0049824285269522E-2</v>
      </c>
      <c r="AK585" s="27">
        <f t="shared" si="1406"/>
        <v>9540000</v>
      </c>
      <c r="AL585" s="28">
        <f t="shared" si="1407"/>
        <v>1812600</v>
      </c>
      <c r="AM585" s="30">
        <f t="shared" si="1408"/>
        <v>11352600</v>
      </c>
      <c r="AN585" s="26">
        <v>1</v>
      </c>
      <c r="AO585" s="27">
        <v>9000000</v>
      </c>
      <c r="AP585" s="27">
        <v>11902500</v>
      </c>
      <c r="AQ585" s="145"/>
      <c r="AR585" s="145"/>
      <c r="AS585" s="143">
        <f t="shared" si="1396"/>
        <v>0.19637626431230276</v>
      </c>
      <c r="AT585" s="27">
        <f t="shared" si="1409"/>
        <v>10451250</v>
      </c>
      <c r="AU585" s="28">
        <f t="shared" si="1317"/>
        <v>1985737.5</v>
      </c>
      <c r="AV585" s="30">
        <f t="shared" si="1410"/>
        <v>12436987.5</v>
      </c>
      <c r="AW585" s="26">
        <v>1</v>
      </c>
      <c r="AX585" s="27">
        <v>9000000</v>
      </c>
      <c r="AY585" s="27">
        <v>10350000</v>
      </c>
      <c r="AZ585" s="145"/>
      <c r="BA585" s="145"/>
      <c r="BB585" s="143">
        <f t="shared" si="1397"/>
        <v>9.8666062491146164E-2</v>
      </c>
      <c r="BC585" s="27">
        <f t="shared" si="1411"/>
        <v>9675000</v>
      </c>
      <c r="BD585" s="27">
        <f t="shared" si="1320"/>
        <v>1838250</v>
      </c>
      <c r="BE585" s="27">
        <f t="shared" si="1412"/>
        <v>11513250</v>
      </c>
      <c r="BF585" s="26">
        <v>1</v>
      </c>
      <c r="BG585" s="27">
        <v>7200000</v>
      </c>
      <c r="BH585" s="27">
        <v>6336000</v>
      </c>
      <c r="BI585" s="145"/>
      <c r="BJ585" s="145"/>
      <c r="BK585" s="143">
        <f t="shared" si="1398"/>
        <v>9.0268950789772026E-2</v>
      </c>
      <c r="BL585" s="27">
        <f t="shared" si="1413"/>
        <v>6768000</v>
      </c>
      <c r="BM585" s="27">
        <f t="shared" si="1381"/>
        <v>1285920</v>
      </c>
      <c r="BN585" s="28">
        <f t="shared" si="1414"/>
        <v>8053920</v>
      </c>
      <c r="BO585" s="31" t="s">
        <v>30</v>
      </c>
      <c r="BP585" s="32" t="s">
        <v>30</v>
      </c>
      <c r="BQ585" s="32" t="s">
        <v>30</v>
      </c>
      <c r="BR585" s="32" t="s">
        <v>30</v>
      </c>
      <c r="BS585" s="32" t="s">
        <v>30</v>
      </c>
      <c r="BT585" s="32" t="s">
        <v>30</v>
      </c>
      <c r="BU585" s="32" t="s">
        <v>30</v>
      </c>
      <c r="BV585" s="32" t="s">
        <v>30</v>
      </c>
      <c r="BW585" s="33" t="s">
        <v>30</v>
      </c>
      <c r="BX585" s="31" t="s">
        <v>30</v>
      </c>
      <c r="BY585" s="32" t="s">
        <v>30</v>
      </c>
      <c r="BZ585" s="32" t="s">
        <v>30</v>
      </c>
      <c r="CA585" s="32" t="s">
        <v>30</v>
      </c>
      <c r="CB585" s="32" t="s">
        <v>30</v>
      </c>
      <c r="CC585" s="32" t="s">
        <v>30</v>
      </c>
      <c r="CD585" s="32" t="s">
        <v>30</v>
      </c>
      <c r="CE585" s="32" t="s">
        <v>30</v>
      </c>
      <c r="CF585" s="34" t="s">
        <v>30</v>
      </c>
      <c r="CG585" s="26">
        <v>1</v>
      </c>
      <c r="CH585" s="27">
        <v>5760000</v>
      </c>
      <c r="CI585" s="27">
        <v>5184000</v>
      </c>
      <c r="CJ585" s="148"/>
      <c r="CK585" s="148"/>
      <c r="CL585" s="143">
        <f t="shared" si="1415"/>
        <v>7.4432292756478682E-2</v>
      </c>
      <c r="CM585" s="27">
        <f t="shared" si="1416"/>
        <v>5472000</v>
      </c>
      <c r="CN585" s="27">
        <f t="shared" si="1331"/>
        <v>1039680</v>
      </c>
      <c r="CO585" s="28">
        <f t="shared" si="1417"/>
        <v>6511680</v>
      </c>
      <c r="CP585" s="26">
        <v>1</v>
      </c>
      <c r="CQ585" s="27">
        <v>5760000</v>
      </c>
      <c r="CR585" s="27">
        <v>5184000</v>
      </c>
      <c r="CS585" s="148"/>
      <c r="CT585" s="148"/>
      <c r="CU585" s="143">
        <f t="shared" si="1401"/>
        <v>7.4432292756478682E-2</v>
      </c>
      <c r="CV585" s="27">
        <f t="shared" si="1418"/>
        <v>5472000</v>
      </c>
      <c r="CW585" s="28">
        <f t="shared" si="1419"/>
        <v>1039680</v>
      </c>
      <c r="CX585" s="29">
        <f t="shared" si="1420"/>
        <v>6511680</v>
      </c>
      <c r="CY585" s="31" t="s">
        <v>30</v>
      </c>
      <c r="CZ585" s="32" t="s">
        <v>30</v>
      </c>
      <c r="DA585" s="32" t="s">
        <v>30</v>
      </c>
      <c r="DB585" s="32" t="s">
        <v>30</v>
      </c>
      <c r="DC585" s="32" t="s">
        <v>30</v>
      </c>
      <c r="DD585" s="32" t="s">
        <v>30</v>
      </c>
      <c r="DE585" s="32" t="s">
        <v>30</v>
      </c>
      <c r="DF585" s="32" t="s">
        <v>30</v>
      </c>
      <c r="DG585" s="32" t="s">
        <v>30</v>
      </c>
      <c r="DH585" s="26">
        <v>1</v>
      </c>
      <c r="DI585" s="28">
        <v>5760000</v>
      </c>
      <c r="DJ585" s="28">
        <v>6624000</v>
      </c>
      <c r="DK585" s="182"/>
      <c r="DL585" s="177">
        <f t="shared" si="1403"/>
        <v>9.8666062491146164E-2</v>
      </c>
      <c r="DM585" s="28">
        <f t="shared" si="1421"/>
        <v>6192000</v>
      </c>
      <c r="DN585" s="28">
        <f t="shared" si="1340"/>
        <v>1176480</v>
      </c>
      <c r="DO585" s="30">
        <f t="shared" si="1422"/>
        <v>7368480</v>
      </c>
    </row>
    <row r="586" spans="1:119" ht="21" customHeight="1" x14ac:dyDescent="0.25">
      <c r="A586" s="66" t="s">
        <v>1099</v>
      </c>
      <c r="B586" s="67" t="s">
        <v>1095</v>
      </c>
      <c r="C586" s="68" t="s">
        <v>1100</v>
      </c>
      <c r="D586" s="26">
        <v>1</v>
      </c>
      <c r="E586" s="27">
        <v>7800000</v>
      </c>
      <c r="F586" s="27">
        <v>8970000</v>
      </c>
      <c r="G586" s="145"/>
      <c r="H586" s="145"/>
      <c r="I586" s="143">
        <f t="shared" si="1389"/>
        <v>9.8666062491146164E-2</v>
      </c>
      <c r="J586" s="27">
        <f t="shared" si="1394"/>
        <v>8385000</v>
      </c>
      <c r="K586" s="28">
        <f t="shared" si="1405"/>
        <v>1593150</v>
      </c>
      <c r="L586" s="29">
        <f t="shared" si="1404"/>
        <v>9978150</v>
      </c>
      <c r="M586" s="26">
        <v>1</v>
      </c>
      <c r="N586" s="27">
        <v>7800000</v>
      </c>
      <c r="O586" s="27">
        <v>8424000</v>
      </c>
      <c r="P586" s="145"/>
      <c r="Q586" s="145"/>
      <c r="R586" s="143">
        <f t="shared" si="1423"/>
        <v>5.4392829322042119E-2</v>
      </c>
      <c r="S586" s="27">
        <f t="shared" si="1424"/>
        <v>8112000</v>
      </c>
      <c r="T586" s="28">
        <f t="shared" si="1425"/>
        <v>1541280</v>
      </c>
      <c r="U586" s="30">
        <f t="shared" si="1426"/>
        <v>9653280</v>
      </c>
      <c r="V586" s="26">
        <v>1</v>
      </c>
      <c r="W586" s="27">
        <v>7800000</v>
      </c>
      <c r="X586" s="27">
        <v>8970000</v>
      </c>
      <c r="Y586" s="145"/>
      <c r="Z586" s="145"/>
      <c r="AA586" s="143">
        <f t="shared" si="1427"/>
        <v>9.8666062491146164E-2</v>
      </c>
      <c r="AB586" s="27">
        <f t="shared" si="1428"/>
        <v>8385000</v>
      </c>
      <c r="AC586" s="28">
        <f t="shared" si="1429"/>
        <v>1593150</v>
      </c>
      <c r="AD586" s="29">
        <f t="shared" si="1430"/>
        <v>9978150</v>
      </c>
      <c r="AE586" s="26">
        <v>1</v>
      </c>
      <c r="AF586" s="27">
        <v>7800000</v>
      </c>
      <c r="AG586" s="27">
        <v>8736000</v>
      </c>
      <c r="AH586" s="145"/>
      <c r="AI586" s="145"/>
      <c r="AJ586" s="143">
        <f t="shared" si="1395"/>
        <v>8.0049824285269536E-2</v>
      </c>
      <c r="AK586" s="27">
        <f t="shared" si="1406"/>
        <v>8268000</v>
      </c>
      <c r="AL586" s="28">
        <f t="shared" si="1407"/>
        <v>1570920</v>
      </c>
      <c r="AM586" s="30">
        <f t="shared" si="1408"/>
        <v>9838920</v>
      </c>
      <c r="AN586" s="26">
        <v>1</v>
      </c>
      <c r="AO586" s="27">
        <v>7800000</v>
      </c>
      <c r="AP586" s="27">
        <v>10315500</v>
      </c>
      <c r="AQ586" s="145"/>
      <c r="AR586" s="145"/>
      <c r="AS586" s="143">
        <f t="shared" si="1396"/>
        <v>0.19637626431230276</v>
      </c>
      <c r="AT586" s="27">
        <f t="shared" si="1409"/>
        <v>9057750</v>
      </c>
      <c r="AU586" s="28">
        <f t="shared" si="1317"/>
        <v>1720972.5</v>
      </c>
      <c r="AV586" s="30">
        <f t="shared" si="1410"/>
        <v>10778722.5</v>
      </c>
      <c r="AW586" s="26">
        <v>1</v>
      </c>
      <c r="AX586" s="27">
        <v>7800000</v>
      </c>
      <c r="AY586" s="27">
        <v>8970000</v>
      </c>
      <c r="AZ586" s="145"/>
      <c r="BA586" s="145"/>
      <c r="BB586" s="143">
        <f t="shared" si="1397"/>
        <v>9.8666062491146164E-2</v>
      </c>
      <c r="BC586" s="27">
        <f t="shared" si="1411"/>
        <v>8385000</v>
      </c>
      <c r="BD586" s="27">
        <f t="shared" si="1320"/>
        <v>1593150</v>
      </c>
      <c r="BE586" s="27">
        <f t="shared" si="1412"/>
        <v>9978150</v>
      </c>
      <c r="BF586" s="26">
        <v>1</v>
      </c>
      <c r="BG586" s="27">
        <v>6240000</v>
      </c>
      <c r="BH586" s="27">
        <v>5491200</v>
      </c>
      <c r="BI586" s="145"/>
      <c r="BJ586" s="145"/>
      <c r="BK586" s="143">
        <f t="shared" si="1398"/>
        <v>9.0268950789772026E-2</v>
      </c>
      <c r="BL586" s="27">
        <f t="shared" si="1413"/>
        <v>5865600</v>
      </c>
      <c r="BM586" s="27">
        <f t="shared" si="1381"/>
        <v>1114464</v>
      </c>
      <c r="BN586" s="28">
        <f t="shared" si="1414"/>
        <v>6980064</v>
      </c>
      <c r="BO586" s="31" t="s">
        <v>30</v>
      </c>
      <c r="BP586" s="32" t="s">
        <v>30</v>
      </c>
      <c r="BQ586" s="32" t="s">
        <v>30</v>
      </c>
      <c r="BR586" s="32" t="s">
        <v>30</v>
      </c>
      <c r="BS586" s="32" t="s">
        <v>30</v>
      </c>
      <c r="BT586" s="32" t="s">
        <v>30</v>
      </c>
      <c r="BU586" s="32" t="s">
        <v>30</v>
      </c>
      <c r="BV586" s="32" t="s">
        <v>30</v>
      </c>
      <c r="BW586" s="33" t="s">
        <v>30</v>
      </c>
      <c r="BX586" s="31" t="s">
        <v>30</v>
      </c>
      <c r="BY586" s="32" t="s">
        <v>30</v>
      </c>
      <c r="BZ586" s="32" t="s">
        <v>30</v>
      </c>
      <c r="CA586" s="32" t="s">
        <v>30</v>
      </c>
      <c r="CB586" s="32" t="s">
        <v>30</v>
      </c>
      <c r="CC586" s="32" t="s">
        <v>30</v>
      </c>
      <c r="CD586" s="32" t="s">
        <v>30</v>
      </c>
      <c r="CE586" s="32" t="s">
        <v>30</v>
      </c>
      <c r="CF586" s="34" t="s">
        <v>30</v>
      </c>
      <c r="CG586" s="26">
        <v>1</v>
      </c>
      <c r="CH586" s="27">
        <v>4992000</v>
      </c>
      <c r="CI586" s="27">
        <v>4492800</v>
      </c>
      <c r="CJ586" s="148"/>
      <c r="CK586" s="148"/>
      <c r="CL586" s="143">
        <f t="shared" si="1415"/>
        <v>7.4432292756478682E-2</v>
      </c>
      <c r="CM586" s="27">
        <f t="shared" si="1416"/>
        <v>4742400</v>
      </c>
      <c r="CN586" s="27">
        <f t="shared" si="1331"/>
        <v>901056</v>
      </c>
      <c r="CO586" s="28">
        <f t="shared" si="1417"/>
        <v>5643456</v>
      </c>
      <c r="CP586" s="26">
        <v>1</v>
      </c>
      <c r="CQ586" s="27">
        <v>4992000</v>
      </c>
      <c r="CR586" s="27">
        <v>4492800</v>
      </c>
      <c r="CS586" s="148"/>
      <c r="CT586" s="148"/>
      <c r="CU586" s="143">
        <f t="shared" si="1401"/>
        <v>7.4432292756478682E-2</v>
      </c>
      <c r="CV586" s="27">
        <f t="shared" si="1418"/>
        <v>4742400</v>
      </c>
      <c r="CW586" s="28">
        <f t="shared" si="1419"/>
        <v>901056</v>
      </c>
      <c r="CX586" s="29">
        <f t="shared" si="1420"/>
        <v>5643456</v>
      </c>
      <c r="CY586" s="31" t="s">
        <v>30</v>
      </c>
      <c r="CZ586" s="32" t="s">
        <v>30</v>
      </c>
      <c r="DA586" s="32" t="s">
        <v>30</v>
      </c>
      <c r="DB586" s="32" t="s">
        <v>30</v>
      </c>
      <c r="DC586" s="32" t="s">
        <v>30</v>
      </c>
      <c r="DD586" s="32" t="s">
        <v>30</v>
      </c>
      <c r="DE586" s="32" t="s">
        <v>30</v>
      </c>
      <c r="DF586" s="32" t="s">
        <v>30</v>
      </c>
      <c r="DG586" s="32" t="s">
        <v>30</v>
      </c>
      <c r="DH586" s="26">
        <v>1</v>
      </c>
      <c r="DI586" s="28">
        <v>4992000</v>
      </c>
      <c r="DJ586" s="28">
        <v>5740800</v>
      </c>
      <c r="DK586" s="182"/>
      <c r="DL586" s="177">
        <f t="shared" si="1403"/>
        <v>9.8666062491146164E-2</v>
      </c>
      <c r="DM586" s="28">
        <f t="shared" si="1421"/>
        <v>5366400</v>
      </c>
      <c r="DN586" s="28">
        <f t="shared" si="1340"/>
        <v>1019616</v>
      </c>
      <c r="DO586" s="30">
        <f t="shared" si="1422"/>
        <v>6386016</v>
      </c>
    </row>
    <row r="587" spans="1:119" ht="21" customHeight="1" x14ac:dyDescent="0.25">
      <c r="A587" s="66" t="s">
        <v>1101</v>
      </c>
      <c r="B587" s="67" t="s">
        <v>1095</v>
      </c>
      <c r="C587" s="68" t="s">
        <v>1102</v>
      </c>
      <c r="D587" s="26">
        <v>1</v>
      </c>
      <c r="E587" s="27">
        <v>7800000</v>
      </c>
      <c r="F587" s="27">
        <v>8970000</v>
      </c>
      <c r="G587" s="145"/>
      <c r="H587" s="145"/>
      <c r="I587" s="143">
        <f t="shared" si="1389"/>
        <v>9.8666062491146164E-2</v>
      </c>
      <c r="J587" s="27">
        <f t="shared" si="1394"/>
        <v>8385000</v>
      </c>
      <c r="K587" s="28">
        <f t="shared" si="1405"/>
        <v>1593150</v>
      </c>
      <c r="L587" s="29">
        <f t="shared" si="1404"/>
        <v>9978150</v>
      </c>
      <c r="M587" s="26">
        <v>1</v>
      </c>
      <c r="N587" s="27">
        <v>7800000</v>
      </c>
      <c r="O587" s="27">
        <v>8424000</v>
      </c>
      <c r="P587" s="145"/>
      <c r="Q587" s="145"/>
      <c r="R587" s="143">
        <f t="shared" si="1423"/>
        <v>5.4392829322042119E-2</v>
      </c>
      <c r="S587" s="27">
        <f t="shared" si="1424"/>
        <v>8112000</v>
      </c>
      <c r="T587" s="28">
        <f t="shared" si="1425"/>
        <v>1541280</v>
      </c>
      <c r="U587" s="30">
        <f t="shared" si="1426"/>
        <v>9653280</v>
      </c>
      <c r="V587" s="26">
        <v>1</v>
      </c>
      <c r="W587" s="27">
        <v>7800000</v>
      </c>
      <c r="X587" s="27">
        <v>8970000</v>
      </c>
      <c r="Y587" s="145"/>
      <c r="Z587" s="145"/>
      <c r="AA587" s="143">
        <f t="shared" si="1427"/>
        <v>9.8666062491146164E-2</v>
      </c>
      <c r="AB587" s="27">
        <f t="shared" si="1428"/>
        <v>8385000</v>
      </c>
      <c r="AC587" s="28">
        <f t="shared" si="1429"/>
        <v>1593150</v>
      </c>
      <c r="AD587" s="29">
        <f t="shared" si="1430"/>
        <v>9978150</v>
      </c>
      <c r="AE587" s="26">
        <v>1</v>
      </c>
      <c r="AF587" s="27">
        <v>7800000</v>
      </c>
      <c r="AG587" s="27">
        <v>8736000</v>
      </c>
      <c r="AH587" s="145"/>
      <c r="AI587" s="145"/>
      <c r="AJ587" s="143">
        <f t="shared" si="1395"/>
        <v>8.0049824285269536E-2</v>
      </c>
      <c r="AK587" s="27">
        <f t="shared" si="1406"/>
        <v>8268000</v>
      </c>
      <c r="AL587" s="28">
        <f t="shared" si="1407"/>
        <v>1570920</v>
      </c>
      <c r="AM587" s="30">
        <f t="shared" si="1408"/>
        <v>9838920</v>
      </c>
      <c r="AN587" s="26">
        <v>1</v>
      </c>
      <c r="AO587" s="27">
        <v>7800000</v>
      </c>
      <c r="AP587" s="27">
        <v>10315500</v>
      </c>
      <c r="AQ587" s="145"/>
      <c r="AR587" s="145"/>
      <c r="AS587" s="143">
        <f t="shared" si="1396"/>
        <v>0.19637626431230276</v>
      </c>
      <c r="AT587" s="27">
        <f t="shared" si="1409"/>
        <v>9057750</v>
      </c>
      <c r="AU587" s="28">
        <f t="shared" si="1317"/>
        <v>1720972.5</v>
      </c>
      <c r="AV587" s="30">
        <f t="shared" si="1410"/>
        <v>10778722.5</v>
      </c>
      <c r="AW587" s="26">
        <v>1</v>
      </c>
      <c r="AX587" s="27">
        <v>7800000</v>
      </c>
      <c r="AY587" s="27">
        <v>8970000</v>
      </c>
      <c r="AZ587" s="145"/>
      <c r="BA587" s="145"/>
      <c r="BB587" s="143">
        <f t="shared" si="1397"/>
        <v>9.8666062491146164E-2</v>
      </c>
      <c r="BC587" s="27">
        <f t="shared" si="1411"/>
        <v>8385000</v>
      </c>
      <c r="BD587" s="27">
        <f t="shared" si="1320"/>
        <v>1593150</v>
      </c>
      <c r="BE587" s="27">
        <f t="shared" si="1412"/>
        <v>9978150</v>
      </c>
      <c r="BF587" s="26">
        <v>1</v>
      </c>
      <c r="BG587" s="27">
        <v>6240000</v>
      </c>
      <c r="BH587" s="27">
        <v>5491200</v>
      </c>
      <c r="BI587" s="145"/>
      <c r="BJ587" s="145"/>
      <c r="BK587" s="143">
        <f t="shared" si="1398"/>
        <v>9.0268950789772026E-2</v>
      </c>
      <c r="BL587" s="27">
        <f t="shared" si="1413"/>
        <v>5865600</v>
      </c>
      <c r="BM587" s="27">
        <f t="shared" si="1381"/>
        <v>1114464</v>
      </c>
      <c r="BN587" s="28">
        <f t="shared" si="1414"/>
        <v>6980064</v>
      </c>
      <c r="BO587" s="31" t="s">
        <v>30</v>
      </c>
      <c r="BP587" s="32" t="s">
        <v>30</v>
      </c>
      <c r="BQ587" s="32" t="s">
        <v>30</v>
      </c>
      <c r="BR587" s="32" t="s">
        <v>30</v>
      </c>
      <c r="BS587" s="32" t="s">
        <v>30</v>
      </c>
      <c r="BT587" s="32" t="s">
        <v>30</v>
      </c>
      <c r="BU587" s="32" t="s">
        <v>30</v>
      </c>
      <c r="BV587" s="32" t="s">
        <v>30</v>
      </c>
      <c r="BW587" s="33" t="s">
        <v>30</v>
      </c>
      <c r="BX587" s="31" t="s">
        <v>30</v>
      </c>
      <c r="BY587" s="32" t="s">
        <v>30</v>
      </c>
      <c r="BZ587" s="32" t="s">
        <v>30</v>
      </c>
      <c r="CA587" s="32" t="s">
        <v>30</v>
      </c>
      <c r="CB587" s="32" t="s">
        <v>30</v>
      </c>
      <c r="CC587" s="32" t="s">
        <v>30</v>
      </c>
      <c r="CD587" s="32" t="s">
        <v>30</v>
      </c>
      <c r="CE587" s="32" t="s">
        <v>30</v>
      </c>
      <c r="CF587" s="34" t="s">
        <v>30</v>
      </c>
      <c r="CG587" s="26">
        <v>1</v>
      </c>
      <c r="CH587" s="27">
        <v>4992000</v>
      </c>
      <c r="CI587" s="27">
        <v>4492800</v>
      </c>
      <c r="CJ587" s="148"/>
      <c r="CK587" s="148"/>
      <c r="CL587" s="143">
        <f t="shared" si="1415"/>
        <v>7.4432292756478682E-2</v>
      </c>
      <c r="CM587" s="27">
        <f t="shared" si="1416"/>
        <v>4742400</v>
      </c>
      <c r="CN587" s="27">
        <f t="shared" si="1331"/>
        <v>901056</v>
      </c>
      <c r="CO587" s="28">
        <f t="shared" si="1417"/>
        <v>5643456</v>
      </c>
      <c r="CP587" s="26">
        <v>1</v>
      </c>
      <c r="CQ587" s="27">
        <v>4992000</v>
      </c>
      <c r="CR587" s="27">
        <v>4492800</v>
      </c>
      <c r="CS587" s="148"/>
      <c r="CT587" s="148"/>
      <c r="CU587" s="143">
        <f t="shared" si="1401"/>
        <v>7.4432292756478682E-2</v>
      </c>
      <c r="CV587" s="27">
        <f t="shared" si="1418"/>
        <v>4742400</v>
      </c>
      <c r="CW587" s="28">
        <f t="shared" si="1419"/>
        <v>901056</v>
      </c>
      <c r="CX587" s="29">
        <f t="shared" si="1420"/>
        <v>5643456</v>
      </c>
      <c r="CY587" s="31" t="s">
        <v>30</v>
      </c>
      <c r="CZ587" s="32" t="s">
        <v>30</v>
      </c>
      <c r="DA587" s="32" t="s">
        <v>30</v>
      </c>
      <c r="DB587" s="32" t="s">
        <v>30</v>
      </c>
      <c r="DC587" s="32" t="s">
        <v>30</v>
      </c>
      <c r="DD587" s="32" t="s">
        <v>30</v>
      </c>
      <c r="DE587" s="32" t="s">
        <v>30</v>
      </c>
      <c r="DF587" s="32" t="s">
        <v>30</v>
      </c>
      <c r="DG587" s="32" t="s">
        <v>30</v>
      </c>
      <c r="DH587" s="26">
        <v>1</v>
      </c>
      <c r="DI587" s="28">
        <v>4992000</v>
      </c>
      <c r="DJ587" s="28">
        <v>5740800</v>
      </c>
      <c r="DK587" s="182"/>
      <c r="DL587" s="177">
        <f t="shared" si="1403"/>
        <v>9.8666062491146164E-2</v>
      </c>
      <c r="DM587" s="28">
        <f t="shared" si="1421"/>
        <v>5366400</v>
      </c>
      <c r="DN587" s="28">
        <f t="shared" si="1340"/>
        <v>1019616</v>
      </c>
      <c r="DO587" s="30">
        <f t="shared" si="1422"/>
        <v>6386016</v>
      </c>
    </row>
    <row r="588" spans="1:119" ht="21" customHeight="1" x14ac:dyDescent="0.25">
      <c r="A588" s="66" t="s">
        <v>1103</v>
      </c>
      <c r="B588" s="67" t="s">
        <v>1095</v>
      </c>
      <c r="C588" s="68" t="s">
        <v>1104</v>
      </c>
      <c r="D588" s="26">
        <v>1</v>
      </c>
      <c r="E588" s="27">
        <v>1000000</v>
      </c>
      <c r="F588" s="27">
        <v>1150000</v>
      </c>
      <c r="G588" s="145"/>
      <c r="H588" s="145"/>
      <c r="I588" s="143">
        <f t="shared" si="1389"/>
        <v>9.8666062491146164E-2</v>
      </c>
      <c r="J588" s="27">
        <f t="shared" si="1394"/>
        <v>1075000</v>
      </c>
      <c r="K588" s="28">
        <f t="shared" si="1405"/>
        <v>204250</v>
      </c>
      <c r="L588" s="29">
        <f t="shared" si="1404"/>
        <v>1279250</v>
      </c>
      <c r="M588" s="26">
        <v>1</v>
      </c>
      <c r="N588" s="27">
        <v>1000000</v>
      </c>
      <c r="O588" s="27">
        <v>1080000</v>
      </c>
      <c r="P588" s="145"/>
      <c r="Q588" s="145"/>
      <c r="R588" s="143">
        <f t="shared" si="1423"/>
        <v>5.4392829322042119E-2</v>
      </c>
      <c r="S588" s="27">
        <f t="shared" si="1424"/>
        <v>1040000</v>
      </c>
      <c r="T588" s="28">
        <f t="shared" si="1425"/>
        <v>197600</v>
      </c>
      <c r="U588" s="30">
        <f t="shared" si="1426"/>
        <v>1237600</v>
      </c>
      <c r="V588" s="26">
        <v>1</v>
      </c>
      <c r="W588" s="27">
        <v>1000000</v>
      </c>
      <c r="X588" s="27">
        <v>1150000</v>
      </c>
      <c r="Y588" s="145"/>
      <c r="Z588" s="145"/>
      <c r="AA588" s="143">
        <f t="shared" si="1427"/>
        <v>9.8666062491146164E-2</v>
      </c>
      <c r="AB588" s="27">
        <f t="shared" si="1428"/>
        <v>1075000</v>
      </c>
      <c r="AC588" s="28">
        <f t="shared" si="1429"/>
        <v>204250</v>
      </c>
      <c r="AD588" s="29">
        <f t="shared" si="1430"/>
        <v>1279250</v>
      </c>
      <c r="AE588" s="26">
        <v>1</v>
      </c>
      <c r="AF588" s="27">
        <v>1000000</v>
      </c>
      <c r="AG588" s="27">
        <v>1120000</v>
      </c>
      <c r="AH588" s="145"/>
      <c r="AI588" s="145"/>
      <c r="AJ588" s="143">
        <f t="shared" si="1395"/>
        <v>8.0049824285269522E-2</v>
      </c>
      <c r="AK588" s="27">
        <f t="shared" si="1406"/>
        <v>1060000</v>
      </c>
      <c r="AL588" s="28">
        <f t="shared" si="1407"/>
        <v>201400</v>
      </c>
      <c r="AM588" s="30">
        <f t="shared" si="1408"/>
        <v>1261400</v>
      </c>
      <c r="AN588" s="26">
        <v>1</v>
      </c>
      <c r="AO588" s="27">
        <v>1000000</v>
      </c>
      <c r="AP588" s="27">
        <v>1322500</v>
      </c>
      <c r="AQ588" s="145"/>
      <c r="AR588" s="145"/>
      <c r="AS588" s="143">
        <f t="shared" si="1396"/>
        <v>0.19637626431230276</v>
      </c>
      <c r="AT588" s="27">
        <f t="shared" si="1409"/>
        <v>1161250</v>
      </c>
      <c r="AU588" s="28">
        <f t="shared" si="1317"/>
        <v>220637.5</v>
      </c>
      <c r="AV588" s="30">
        <f t="shared" si="1410"/>
        <v>1381887.5</v>
      </c>
      <c r="AW588" s="26">
        <v>1</v>
      </c>
      <c r="AX588" s="27">
        <v>1000000</v>
      </c>
      <c r="AY588" s="27">
        <v>1150000</v>
      </c>
      <c r="AZ588" s="145"/>
      <c r="BA588" s="145"/>
      <c r="BB588" s="143">
        <f t="shared" si="1397"/>
        <v>9.8666062491146164E-2</v>
      </c>
      <c r="BC588" s="27">
        <f t="shared" si="1411"/>
        <v>1075000</v>
      </c>
      <c r="BD588" s="27">
        <f t="shared" si="1320"/>
        <v>204250</v>
      </c>
      <c r="BE588" s="27">
        <f t="shared" si="1412"/>
        <v>1279250</v>
      </c>
      <c r="BF588" s="26">
        <v>1</v>
      </c>
      <c r="BG588" s="27">
        <v>800000</v>
      </c>
      <c r="BH588" s="27">
        <v>704000</v>
      </c>
      <c r="BI588" s="145"/>
      <c r="BJ588" s="145"/>
      <c r="BK588" s="143">
        <f t="shared" si="1398"/>
        <v>9.0268950789772012E-2</v>
      </c>
      <c r="BL588" s="27">
        <f t="shared" si="1413"/>
        <v>752000</v>
      </c>
      <c r="BM588" s="27">
        <f t="shared" si="1381"/>
        <v>142880</v>
      </c>
      <c r="BN588" s="28">
        <f t="shared" si="1414"/>
        <v>894880</v>
      </c>
      <c r="BO588" s="31" t="s">
        <v>30</v>
      </c>
      <c r="BP588" s="32" t="s">
        <v>30</v>
      </c>
      <c r="BQ588" s="32" t="s">
        <v>30</v>
      </c>
      <c r="BR588" s="32" t="s">
        <v>30</v>
      </c>
      <c r="BS588" s="32" t="s">
        <v>30</v>
      </c>
      <c r="BT588" s="32" t="s">
        <v>30</v>
      </c>
      <c r="BU588" s="32" t="s">
        <v>30</v>
      </c>
      <c r="BV588" s="32" t="s">
        <v>30</v>
      </c>
      <c r="BW588" s="33" t="s">
        <v>30</v>
      </c>
      <c r="BX588" s="31" t="s">
        <v>30</v>
      </c>
      <c r="BY588" s="32" t="s">
        <v>30</v>
      </c>
      <c r="BZ588" s="32" t="s">
        <v>30</v>
      </c>
      <c r="CA588" s="32" t="s">
        <v>30</v>
      </c>
      <c r="CB588" s="32" t="s">
        <v>30</v>
      </c>
      <c r="CC588" s="32" t="s">
        <v>30</v>
      </c>
      <c r="CD588" s="32" t="s">
        <v>30</v>
      </c>
      <c r="CE588" s="32" t="s">
        <v>30</v>
      </c>
      <c r="CF588" s="34" t="s">
        <v>30</v>
      </c>
      <c r="CG588" s="26">
        <v>1</v>
      </c>
      <c r="CH588" s="27">
        <v>640000</v>
      </c>
      <c r="CI588" s="27">
        <v>576000</v>
      </c>
      <c r="CJ588" s="148"/>
      <c r="CK588" s="148"/>
      <c r="CL588" s="143">
        <f t="shared" si="1415"/>
        <v>7.4432292756478696E-2</v>
      </c>
      <c r="CM588" s="27">
        <f t="shared" si="1416"/>
        <v>608000</v>
      </c>
      <c r="CN588" s="27">
        <f t="shared" si="1331"/>
        <v>115520</v>
      </c>
      <c r="CO588" s="28">
        <f t="shared" si="1417"/>
        <v>723520</v>
      </c>
      <c r="CP588" s="26">
        <v>1</v>
      </c>
      <c r="CQ588" s="27">
        <v>640000</v>
      </c>
      <c r="CR588" s="27">
        <v>576000</v>
      </c>
      <c r="CS588" s="148"/>
      <c r="CT588" s="148"/>
      <c r="CU588" s="143">
        <f t="shared" si="1401"/>
        <v>7.4432292756478696E-2</v>
      </c>
      <c r="CV588" s="27">
        <f t="shared" si="1418"/>
        <v>608000</v>
      </c>
      <c r="CW588" s="28">
        <f t="shared" si="1419"/>
        <v>115520</v>
      </c>
      <c r="CX588" s="29">
        <f t="shared" si="1420"/>
        <v>723520</v>
      </c>
      <c r="CY588" s="31" t="s">
        <v>30</v>
      </c>
      <c r="CZ588" s="32" t="s">
        <v>30</v>
      </c>
      <c r="DA588" s="32" t="s">
        <v>30</v>
      </c>
      <c r="DB588" s="32" t="s">
        <v>30</v>
      </c>
      <c r="DC588" s="32" t="s">
        <v>30</v>
      </c>
      <c r="DD588" s="32" t="s">
        <v>30</v>
      </c>
      <c r="DE588" s="32" t="s">
        <v>30</v>
      </c>
      <c r="DF588" s="32" t="s">
        <v>30</v>
      </c>
      <c r="DG588" s="32" t="s">
        <v>30</v>
      </c>
      <c r="DH588" s="26">
        <v>1</v>
      </c>
      <c r="DI588" s="28">
        <v>640000</v>
      </c>
      <c r="DJ588" s="28">
        <v>736000</v>
      </c>
      <c r="DK588" s="182"/>
      <c r="DL588" s="177">
        <f t="shared" si="1403"/>
        <v>9.8666062491146164E-2</v>
      </c>
      <c r="DM588" s="28">
        <f t="shared" si="1421"/>
        <v>688000</v>
      </c>
      <c r="DN588" s="28">
        <f t="shared" si="1340"/>
        <v>130720</v>
      </c>
      <c r="DO588" s="30">
        <f t="shared" si="1422"/>
        <v>818720</v>
      </c>
    </row>
    <row r="589" spans="1:119" ht="21" customHeight="1" x14ac:dyDescent="0.25">
      <c r="A589" s="66" t="s">
        <v>1105</v>
      </c>
      <c r="B589" s="67" t="s">
        <v>1095</v>
      </c>
      <c r="C589" s="68" t="s">
        <v>1106</v>
      </c>
      <c r="D589" s="26">
        <v>1</v>
      </c>
      <c r="E589" s="27">
        <v>5500000</v>
      </c>
      <c r="F589" s="27">
        <v>6325000</v>
      </c>
      <c r="G589" s="145"/>
      <c r="H589" s="145"/>
      <c r="I589" s="143">
        <f t="shared" si="1389"/>
        <v>9.8666062491146164E-2</v>
      </c>
      <c r="J589" s="27">
        <f t="shared" si="1394"/>
        <v>5912500</v>
      </c>
      <c r="K589" s="28">
        <f t="shared" si="1405"/>
        <v>1123375</v>
      </c>
      <c r="L589" s="29">
        <f t="shared" si="1404"/>
        <v>7035875</v>
      </c>
      <c r="M589" s="26">
        <v>1</v>
      </c>
      <c r="N589" s="27">
        <v>5500000</v>
      </c>
      <c r="O589" s="27">
        <v>5940000</v>
      </c>
      <c r="P589" s="145"/>
      <c r="Q589" s="145"/>
      <c r="R589" s="143">
        <f t="shared" si="1423"/>
        <v>5.4392829322042112E-2</v>
      </c>
      <c r="S589" s="27">
        <f t="shared" si="1424"/>
        <v>5720000</v>
      </c>
      <c r="T589" s="28">
        <f t="shared" si="1425"/>
        <v>1086800</v>
      </c>
      <c r="U589" s="30">
        <f t="shared" si="1426"/>
        <v>6806800</v>
      </c>
      <c r="V589" s="26">
        <v>1</v>
      </c>
      <c r="W589" s="27">
        <v>5500000</v>
      </c>
      <c r="X589" s="27">
        <v>6325000</v>
      </c>
      <c r="Y589" s="145"/>
      <c r="Z589" s="145"/>
      <c r="AA589" s="143">
        <f t="shared" si="1427"/>
        <v>9.8666062491146164E-2</v>
      </c>
      <c r="AB589" s="27">
        <f t="shared" si="1428"/>
        <v>5912500</v>
      </c>
      <c r="AC589" s="28">
        <f t="shared" si="1429"/>
        <v>1123375</v>
      </c>
      <c r="AD589" s="29">
        <f t="shared" si="1430"/>
        <v>7035875</v>
      </c>
      <c r="AE589" s="26">
        <v>1</v>
      </c>
      <c r="AF589" s="27">
        <v>5500000</v>
      </c>
      <c r="AG589" s="27">
        <v>6160000</v>
      </c>
      <c r="AH589" s="145"/>
      <c r="AI589" s="145"/>
      <c r="AJ589" s="143">
        <f t="shared" si="1395"/>
        <v>8.0049824285269536E-2</v>
      </c>
      <c r="AK589" s="27">
        <f t="shared" si="1406"/>
        <v>5830000</v>
      </c>
      <c r="AL589" s="28">
        <f t="shared" si="1407"/>
        <v>1107700</v>
      </c>
      <c r="AM589" s="30">
        <f t="shared" si="1408"/>
        <v>6937700</v>
      </c>
      <c r="AN589" s="26">
        <v>1</v>
      </c>
      <c r="AO589" s="27">
        <v>5500000</v>
      </c>
      <c r="AP589" s="27">
        <v>7273750</v>
      </c>
      <c r="AQ589" s="145"/>
      <c r="AR589" s="145"/>
      <c r="AS589" s="143">
        <f t="shared" si="1396"/>
        <v>0.19637626431230276</v>
      </c>
      <c r="AT589" s="27">
        <f t="shared" si="1409"/>
        <v>6386875</v>
      </c>
      <c r="AU589" s="28">
        <f t="shared" si="1317"/>
        <v>1213506.25</v>
      </c>
      <c r="AV589" s="30">
        <f t="shared" si="1410"/>
        <v>7600381.25</v>
      </c>
      <c r="AW589" s="26">
        <v>1</v>
      </c>
      <c r="AX589" s="27">
        <v>5500000</v>
      </c>
      <c r="AY589" s="27">
        <v>6325000</v>
      </c>
      <c r="AZ589" s="145"/>
      <c r="BA589" s="145"/>
      <c r="BB589" s="143">
        <f t="shared" si="1397"/>
        <v>9.8666062491146164E-2</v>
      </c>
      <c r="BC589" s="27">
        <f t="shared" si="1411"/>
        <v>5912500</v>
      </c>
      <c r="BD589" s="27">
        <f t="shared" si="1320"/>
        <v>1123375</v>
      </c>
      <c r="BE589" s="27">
        <f t="shared" si="1412"/>
        <v>7035875</v>
      </c>
      <c r="BF589" s="26">
        <v>1</v>
      </c>
      <c r="BG589" s="27">
        <v>4400000</v>
      </c>
      <c r="BH589" s="27">
        <v>3872000</v>
      </c>
      <c r="BI589" s="145"/>
      <c r="BJ589" s="145"/>
      <c r="BK589" s="143">
        <f t="shared" si="1398"/>
        <v>9.0268950789772026E-2</v>
      </c>
      <c r="BL589" s="27">
        <f t="shared" si="1413"/>
        <v>4136000</v>
      </c>
      <c r="BM589" s="27">
        <f t="shared" si="1381"/>
        <v>785840</v>
      </c>
      <c r="BN589" s="28">
        <f t="shared" si="1414"/>
        <v>4921840</v>
      </c>
      <c r="BO589" s="31" t="s">
        <v>30</v>
      </c>
      <c r="BP589" s="32" t="s">
        <v>30</v>
      </c>
      <c r="BQ589" s="32" t="s">
        <v>30</v>
      </c>
      <c r="BR589" s="32" t="s">
        <v>30</v>
      </c>
      <c r="BS589" s="32" t="s">
        <v>30</v>
      </c>
      <c r="BT589" s="32" t="s">
        <v>30</v>
      </c>
      <c r="BU589" s="32" t="s">
        <v>30</v>
      </c>
      <c r="BV589" s="32" t="s">
        <v>30</v>
      </c>
      <c r="BW589" s="33" t="s">
        <v>30</v>
      </c>
      <c r="BX589" s="31" t="s">
        <v>30</v>
      </c>
      <c r="BY589" s="32" t="s">
        <v>30</v>
      </c>
      <c r="BZ589" s="32" t="s">
        <v>30</v>
      </c>
      <c r="CA589" s="32" t="s">
        <v>30</v>
      </c>
      <c r="CB589" s="32" t="s">
        <v>30</v>
      </c>
      <c r="CC589" s="32" t="s">
        <v>30</v>
      </c>
      <c r="CD589" s="32" t="s">
        <v>30</v>
      </c>
      <c r="CE589" s="32" t="s">
        <v>30</v>
      </c>
      <c r="CF589" s="34" t="s">
        <v>30</v>
      </c>
      <c r="CG589" s="26">
        <v>1</v>
      </c>
      <c r="CH589" s="27">
        <v>3520000</v>
      </c>
      <c r="CI589" s="27">
        <v>3168000</v>
      </c>
      <c r="CJ589" s="148"/>
      <c r="CK589" s="148"/>
      <c r="CL589" s="143">
        <f t="shared" si="1415"/>
        <v>7.4432292756478682E-2</v>
      </c>
      <c r="CM589" s="27">
        <f t="shared" si="1416"/>
        <v>3344000</v>
      </c>
      <c r="CN589" s="27">
        <f t="shared" si="1331"/>
        <v>635360</v>
      </c>
      <c r="CO589" s="28">
        <f t="shared" si="1417"/>
        <v>3979360</v>
      </c>
      <c r="CP589" s="26">
        <v>1</v>
      </c>
      <c r="CQ589" s="27">
        <v>3520000</v>
      </c>
      <c r="CR589" s="27">
        <v>3168000</v>
      </c>
      <c r="CS589" s="148"/>
      <c r="CT589" s="148"/>
      <c r="CU589" s="143">
        <f t="shared" si="1401"/>
        <v>7.4432292756478682E-2</v>
      </c>
      <c r="CV589" s="27">
        <f t="shared" si="1418"/>
        <v>3344000</v>
      </c>
      <c r="CW589" s="28">
        <f t="shared" si="1419"/>
        <v>635360</v>
      </c>
      <c r="CX589" s="29">
        <f t="shared" si="1420"/>
        <v>3979360</v>
      </c>
      <c r="CY589" s="31" t="s">
        <v>30</v>
      </c>
      <c r="CZ589" s="32" t="s">
        <v>30</v>
      </c>
      <c r="DA589" s="32" t="s">
        <v>30</v>
      </c>
      <c r="DB589" s="32" t="s">
        <v>30</v>
      </c>
      <c r="DC589" s="32" t="s">
        <v>30</v>
      </c>
      <c r="DD589" s="32" t="s">
        <v>30</v>
      </c>
      <c r="DE589" s="32" t="s">
        <v>30</v>
      </c>
      <c r="DF589" s="32" t="s">
        <v>30</v>
      </c>
      <c r="DG589" s="32" t="s">
        <v>30</v>
      </c>
      <c r="DH589" s="26">
        <v>1</v>
      </c>
      <c r="DI589" s="28">
        <v>3520000</v>
      </c>
      <c r="DJ589" s="28">
        <v>4048000</v>
      </c>
      <c r="DK589" s="182"/>
      <c r="DL589" s="177">
        <f t="shared" si="1403"/>
        <v>9.8666062491146164E-2</v>
      </c>
      <c r="DM589" s="28">
        <f t="shared" si="1421"/>
        <v>3784000</v>
      </c>
      <c r="DN589" s="28">
        <f t="shared" si="1340"/>
        <v>718960</v>
      </c>
      <c r="DO589" s="30">
        <f t="shared" si="1422"/>
        <v>4502960</v>
      </c>
    </row>
    <row r="590" spans="1:119" ht="21" customHeight="1" x14ac:dyDescent="0.25">
      <c r="A590" s="66" t="s">
        <v>1107</v>
      </c>
      <c r="B590" s="67" t="s">
        <v>1095</v>
      </c>
      <c r="C590" s="68" t="s">
        <v>1108</v>
      </c>
      <c r="D590" s="26">
        <v>1</v>
      </c>
      <c r="E590" s="27">
        <v>14500000</v>
      </c>
      <c r="F590" s="27">
        <v>16675000</v>
      </c>
      <c r="G590" s="145"/>
      <c r="H590" s="145"/>
      <c r="I590" s="143">
        <f t="shared" si="1389"/>
        <v>9.8666062491146164E-2</v>
      </c>
      <c r="J590" s="27">
        <f t="shared" si="1394"/>
        <v>15587500</v>
      </c>
      <c r="K590" s="28">
        <f t="shared" si="1405"/>
        <v>2961625</v>
      </c>
      <c r="L590" s="29">
        <f t="shared" si="1404"/>
        <v>18549125</v>
      </c>
      <c r="M590" s="26">
        <v>1</v>
      </c>
      <c r="N590" s="27">
        <v>14500000</v>
      </c>
      <c r="O590" s="27">
        <v>15660000</v>
      </c>
      <c r="P590" s="145"/>
      <c r="Q590" s="145"/>
      <c r="R590" s="143">
        <f t="shared" si="1423"/>
        <v>5.4392829322042112E-2</v>
      </c>
      <c r="S590" s="27">
        <f t="shared" si="1424"/>
        <v>15080000</v>
      </c>
      <c r="T590" s="28">
        <f t="shared" si="1425"/>
        <v>2865200</v>
      </c>
      <c r="U590" s="30">
        <f t="shared" si="1426"/>
        <v>17945200</v>
      </c>
      <c r="V590" s="26">
        <v>1</v>
      </c>
      <c r="W590" s="27">
        <v>14500000</v>
      </c>
      <c r="X590" s="27">
        <v>16675000</v>
      </c>
      <c r="Y590" s="145"/>
      <c r="Z590" s="145"/>
      <c r="AA590" s="143">
        <f t="shared" si="1427"/>
        <v>9.8666062491146164E-2</v>
      </c>
      <c r="AB590" s="27">
        <f t="shared" si="1428"/>
        <v>15587500</v>
      </c>
      <c r="AC590" s="28">
        <f t="shared" si="1429"/>
        <v>2961625</v>
      </c>
      <c r="AD590" s="29">
        <f t="shared" si="1430"/>
        <v>18549125</v>
      </c>
      <c r="AE590" s="26">
        <v>1</v>
      </c>
      <c r="AF590" s="27">
        <v>14500000</v>
      </c>
      <c r="AG590" s="27">
        <v>16240000</v>
      </c>
      <c r="AH590" s="145"/>
      <c r="AI590" s="145"/>
      <c r="AJ590" s="143">
        <f t="shared" si="1395"/>
        <v>8.0049824285269522E-2</v>
      </c>
      <c r="AK590" s="27">
        <f t="shared" si="1406"/>
        <v>15370000</v>
      </c>
      <c r="AL590" s="28">
        <f t="shared" si="1407"/>
        <v>2920300</v>
      </c>
      <c r="AM590" s="30">
        <f t="shared" si="1408"/>
        <v>18290300</v>
      </c>
      <c r="AN590" s="26">
        <v>1</v>
      </c>
      <c r="AO590" s="27">
        <v>14500000</v>
      </c>
      <c r="AP590" s="27">
        <v>19176250</v>
      </c>
      <c r="AQ590" s="145"/>
      <c r="AR590" s="145"/>
      <c r="AS590" s="143">
        <f t="shared" si="1396"/>
        <v>0.19637626431230276</v>
      </c>
      <c r="AT590" s="27">
        <f t="shared" si="1409"/>
        <v>16838125</v>
      </c>
      <c r="AU590" s="28">
        <f t="shared" si="1317"/>
        <v>3199243.75</v>
      </c>
      <c r="AV590" s="30">
        <f t="shared" si="1410"/>
        <v>20037368.75</v>
      </c>
      <c r="AW590" s="26">
        <v>1</v>
      </c>
      <c r="AX590" s="27">
        <v>14500000</v>
      </c>
      <c r="AY590" s="27">
        <v>16675000</v>
      </c>
      <c r="AZ590" s="145"/>
      <c r="BA590" s="145"/>
      <c r="BB590" s="143">
        <f t="shared" si="1397"/>
        <v>9.8666062491146164E-2</v>
      </c>
      <c r="BC590" s="27">
        <f t="shared" si="1411"/>
        <v>15587500</v>
      </c>
      <c r="BD590" s="27">
        <f t="shared" si="1320"/>
        <v>2961625</v>
      </c>
      <c r="BE590" s="27">
        <f t="shared" si="1412"/>
        <v>18549125</v>
      </c>
      <c r="BF590" s="26">
        <v>1</v>
      </c>
      <c r="BG590" s="27">
        <v>11600000</v>
      </c>
      <c r="BH590" s="27">
        <v>10208000</v>
      </c>
      <c r="BI590" s="145"/>
      <c r="BJ590" s="145"/>
      <c r="BK590" s="143">
        <f t="shared" si="1398"/>
        <v>9.0268950789772026E-2</v>
      </c>
      <c r="BL590" s="27">
        <f t="shared" si="1413"/>
        <v>10904000</v>
      </c>
      <c r="BM590" s="27">
        <f t="shared" si="1381"/>
        <v>2071760</v>
      </c>
      <c r="BN590" s="28">
        <f t="shared" si="1414"/>
        <v>12975760</v>
      </c>
      <c r="BO590" s="31" t="s">
        <v>30</v>
      </c>
      <c r="BP590" s="32" t="s">
        <v>30</v>
      </c>
      <c r="BQ590" s="32" t="s">
        <v>30</v>
      </c>
      <c r="BR590" s="32" t="s">
        <v>30</v>
      </c>
      <c r="BS590" s="32" t="s">
        <v>30</v>
      </c>
      <c r="BT590" s="32" t="s">
        <v>30</v>
      </c>
      <c r="BU590" s="32" t="s">
        <v>30</v>
      </c>
      <c r="BV590" s="32" t="s">
        <v>30</v>
      </c>
      <c r="BW590" s="33" t="s">
        <v>30</v>
      </c>
      <c r="BX590" s="31" t="s">
        <v>30</v>
      </c>
      <c r="BY590" s="32" t="s">
        <v>30</v>
      </c>
      <c r="BZ590" s="32" t="s">
        <v>30</v>
      </c>
      <c r="CA590" s="32" t="s">
        <v>30</v>
      </c>
      <c r="CB590" s="32" t="s">
        <v>30</v>
      </c>
      <c r="CC590" s="32" t="s">
        <v>30</v>
      </c>
      <c r="CD590" s="32" t="s">
        <v>30</v>
      </c>
      <c r="CE590" s="32" t="s">
        <v>30</v>
      </c>
      <c r="CF590" s="34" t="s">
        <v>30</v>
      </c>
      <c r="CG590" s="26">
        <v>1</v>
      </c>
      <c r="CH590" s="27">
        <v>9280000</v>
      </c>
      <c r="CI590" s="27">
        <v>8352000</v>
      </c>
      <c r="CJ590" s="148"/>
      <c r="CK590" s="148"/>
      <c r="CL590" s="143">
        <f t="shared" si="1415"/>
        <v>7.4432292756478682E-2</v>
      </c>
      <c r="CM590" s="27">
        <f t="shared" si="1416"/>
        <v>8816000</v>
      </c>
      <c r="CN590" s="27">
        <f t="shared" si="1331"/>
        <v>1675040</v>
      </c>
      <c r="CO590" s="28">
        <f t="shared" si="1417"/>
        <v>10491040</v>
      </c>
      <c r="CP590" s="26">
        <v>1</v>
      </c>
      <c r="CQ590" s="27">
        <v>9280000</v>
      </c>
      <c r="CR590" s="27">
        <v>8352000</v>
      </c>
      <c r="CS590" s="148"/>
      <c r="CT590" s="148"/>
      <c r="CU590" s="143">
        <f t="shared" si="1401"/>
        <v>7.4432292756478682E-2</v>
      </c>
      <c r="CV590" s="27">
        <f t="shared" si="1418"/>
        <v>8816000</v>
      </c>
      <c r="CW590" s="28">
        <f t="shared" si="1419"/>
        <v>1675040</v>
      </c>
      <c r="CX590" s="29">
        <f t="shared" si="1420"/>
        <v>10491040</v>
      </c>
      <c r="CY590" s="31" t="s">
        <v>30</v>
      </c>
      <c r="CZ590" s="32" t="s">
        <v>30</v>
      </c>
      <c r="DA590" s="32" t="s">
        <v>30</v>
      </c>
      <c r="DB590" s="32" t="s">
        <v>30</v>
      </c>
      <c r="DC590" s="32" t="s">
        <v>30</v>
      </c>
      <c r="DD590" s="32" t="s">
        <v>30</v>
      </c>
      <c r="DE590" s="32" t="s">
        <v>30</v>
      </c>
      <c r="DF590" s="32" t="s">
        <v>30</v>
      </c>
      <c r="DG590" s="32" t="s">
        <v>30</v>
      </c>
      <c r="DH590" s="26">
        <v>1</v>
      </c>
      <c r="DI590" s="28">
        <v>9280000</v>
      </c>
      <c r="DJ590" s="28">
        <v>10672000</v>
      </c>
      <c r="DK590" s="182"/>
      <c r="DL590" s="177">
        <f t="shared" si="1403"/>
        <v>9.8666062491146164E-2</v>
      </c>
      <c r="DM590" s="28">
        <f t="shared" si="1421"/>
        <v>9976000</v>
      </c>
      <c r="DN590" s="28">
        <f t="shared" si="1340"/>
        <v>1895440</v>
      </c>
      <c r="DO590" s="30">
        <f t="shared" si="1422"/>
        <v>11871440</v>
      </c>
    </row>
    <row r="591" spans="1:119" ht="21" customHeight="1" x14ac:dyDescent="0.25">
      <c r="A591" s="66" t="s">
        <v>1109</v>
      </c>
      <c r="B591" s="67" t="s">
        <v>1095</v>
      </c>
      <c r="C591" s="68" t="s">
        <v>1110</v>
      </c>
      <c r="D591" s="26">
        <v>1</v>
      </c>
      <c r="E591" s="27">
        <v>14500000</v>
      </c>
      <c r="F591" s="27">
        <v>16675000</v>
      </c>
      <c r="G591" s="145"/>
      <c r="H591" s="145"/>
      <c r="I591" s="143">
        <f t="shared" si="1389"/>
        <v>9.8666062491146164E-2</v>
      </c>
      <c r="J591" s="27">
        <f t="shared" si="1394"/>
        <v>15587500</v>
      </c>
      <c r="K591" s="28">
        <f t="shared" si="1405"/>
        <v>2961625</v>
      </c>
      <c r="L591" s="29">
        <f t="shared" si="1404"/>
        <v>18549125</v>
      </c>
      <c r="M591" s="26">
        <v>1</v>
      </c>
      <c r="N591" s="27">
        <v>14500000</v>
      </c>
      <c r="O591" s="27">
        <v>15660000</v>
      </c>
      <c r="P591" s="145"/>
      <c r="Q591" s="145"/>
      <c r="R591" s="143">
        <f t="shared" si="1423"/>
        <v>5.4392829322042112E-2</v>
      </c>
      <c r="S591" s="27">
        <f t="shared" si="1424"/>
        <v>15080000</v>
      </c>
      <c r="T591" s="28">
        <f t="shared" si="1425"/>
        <v>2865200</v>
      </c>
      <c r="U591" s="30">
        <f t="shared" si="1426"/>
        <v>17945200</v>
      </c>
      <c r="V591" s="26">
        <v>1</v>
      </c>
      <c r="W591" s="27">
        <v>14500000</v>
      </c>
      <c r="X591" s="27">
        <v>16675000</v>
      </c>
      <c r="Y591" s="145"/>
      <c r="Z591" s="145"/>
      <c r="AA591" s="143">
        <f t="shared" si="1427"/>
        <v>9.8666062491146164E-2</v>
      </c>
      <c r="AB591" s="27">
        <f t="shared" si="1428"/>
        <v>15587500</v>
      </c>
      <c r="AC591" s="28">
        <f t="shared" si="1429"/>
        <v>2961625</v>
      </c>
      <c r="AD591" s="29">
        <f t="shared" si="1430"/>
        <v>18549125</v>
      </c>
      <c r="AE591" s="26">
        <v>1</v>
      </c>
      <c r="AF591" s="27">
        <v>14500000</v>
      </c>
      <c r="AG591" s="27">
        <v>16240000</v>
      </c>
      <c r="AH591" s="145"/>
      <c r="AI591" s="145"/>
      <c r="AJ591" s="143">
        <f t="shared" si="1395"/>
        <v>8.0049824285269522E-2</v>
      </c>
      <c r="AK591" s="27">
        <f t="shared" si="1406"/>
        <v>15370000</v>
      </c>
      <c r="AL591" s="28">
        <f t="shared" si="1407"/>
        <v>2920300</v>
      </c>
      <c r="AM591" s="30">
        <f t="shared" si="1408"/>
        <v>18290300</v>
      </c>
      <c r="AN591" s="26">
        <v>1</v>
      </c>
      <c r="AO591" s="27">
        <v>14500000</v>
      </c>
      <c r="AP591" s="27">
        <v>19176250</v>
      </c>
      <c r="AQ591" s="145"/>
      <c r="AR591" s="145"/>
      <c r="AS591" s="143">
        <f t="shared" si="1396"/>
        <v>0.19637626431230276</v>
      </c>
      <c r="AT591" s="27">
        <f t="shared" si="1409"/>
        <v>16838125</v>
      </c>
      <c r="AU591" s="28">
        <f t="shared" si="1317"/>
        <v>3199243.75</v>
      </c>
      <c r="AV591" s="30">
        <f t="shared" si="1410"/>
        <v>20037368.75</v>
      </c>
      <c r="AW591" s="26">
        <v>1</v>
      </c>
      <c r="AX591" s="27">
        <v>14500000</v>
      </c>
      <c r="AY591" s="27">
        <v>16675000</v>
      </c>
      <c r="AZ591" s="145"/>
      <c r="BA591" s="145"/>
      <c r="BB591" s="143">
        <f t="shared" si="1397"/>
        <v>9.8666062491146164E-2</v>
      </c>
      <c r="BC591" s="27">
        <f t="shared" si="1411"/>
        <v>15587500</v>
      </c>
      <c r="BD591" s="27">
        <f t="shared" si="1320"/>
        <v>2961625</v>
      </c>
      <c r="BE591" s="27">
        <f t="shared" si="1412"/>
        <v>18549125</v>
      </c>
      <c r="BF591" s="26">
        <v>1</v>
      </c>
      <c r="BG591" s="27">
        <v>11600000</v>
      </c>
      <c r="BH591" s="27">
        <v>10208000</v>
      </c>
      <c r="BI591" s="145"/>
      <c r="BJ591" s="145"/>
      <c r="BK591" s="143">
        <f t="shared" si="1398"/>
        <v>9.0268950789772026E-2</v>
      </c>
      <c r="BL591" s="27">
        <f t="shared" si="1413"/>
        <v>10904000</v>
      </c>
      <c r="BM591" s="27">
        <f t="shared" si="1381"/>
        <v>2071760</v>
      </c>
      <c r="BN591" s="28">
        <f t="shared" si="1414"/>
        <v>12975760</v>
      </c>
      <c r="BO591" s="31" t="s">
        <v>30</v>
      </c>
      <c r="BP591" s="32" t="s">
        <v>30</v>
      </c>
      <c r="BQ591" s="32" t="s">
        <v>30</v>
      </c>
      <c r="BR591" s="32" t="s">
        <v>30</v>
      </c>
      <c r="BS591" s="32" t="s">
        <v>30</v>
      </c>
      <c r="BT591" s="32" t="s">
        <v>30</v>
      </c>
      <c r="BU591" s="32" t="s">
        <v>30</v>
      </c>
      <c r="BV591" s="32" t="s">
        <v>30</v>
      </c>
      <c r="BW591" s="33" t="s">
        <v>30</v>
      </c>
      <c r="BX591" s="31" t="s">
        <v>30</v>
      </c>
      <c r="BY591" s="32" t="s">
        <v>30</v>
      </c>
      <c r="BZ591" s="32" t="s">
        <v>30</v>
      </c>
      <c r="CA591" s="32" t="s">
        <v>30</v>
      </c>
      <c r="CB591" s="32" t="s">
        <v>30</v>
      </c>
      <c r="CC591" s="32" t="s">
        <v>30</v>
      </c>
      <c r="CD591" s="32" t="s">
        <v>30</v>
      </c>
      <c r="CE591" s="32" t="s">
        <v>30</v>
      </c>
      <c r="CF591" s="34" t="s">
        <v>30</v>
      </c>
      <c r="CG591" s="26">
        <v>1</v>
      </c>
      <c r="CH591" s="27">
        <v>9280000</v>
      </c>
      <c r="CI591" s="27">
        <v>8352000</v>
      </c>
      <c r="CJ591" s="148"/>
      <c r="CK591" s="148"/>
      <c r="CL591" s="143">
        <f t="shared" si="1415"/>
        <v>7.4432292756478682E-2</v>
      </c>
      <c r="CM591" s="27">
        <f t="shared" si="1416"/>
        <v>8816000</v>
      </c>
      <c r="CN591" s="27">
        <f t="shared" si="1331"/>
        <v>1675040</v>
      </c>
      <c r="CO591" s="28">
        <f t="shared" si="1417"/>
        <v>10491040</v>
      </c>
      <c r="CP591" s="26">
        <v>1</v>
      </c>
      <c r="CQ591" s="27">
        <v>9280000</v>
      </c>
      <c r="CR591" s="27">
        <v>8352000</v>
      </c>
      <c r="CS591" s="148"/>
      <c r="CT591" s="148"/>
      <c r="CU591" s="143">
        <f t="shared" si="1401"/>
        <v>7.4432292756478682E-2</v>
      </c>
      <c r="CV591" s="27">
        <f t="shared" si="1418"/>
        <v>8816000</v>
      </c>
      <c r="CW591" s="28">
        <f t="shared" si="1419"/>
        <v>1675040</v>
      </c>
      <c r="CX591" s="29">
        <f t="shared" si="1420"/>
        <v>10491040</v>
      </c>
      <c r="CY591" s="31" t="s">
        <v>30</v>
      </c>
      <c r="CZ591" s="32" t="s">
        <v>30</v>
      </c>
      <c r="DA591" s="32" t="s">
        <v>30</v>
      </c>
      <c r="DB591" s="32" t="s">
        <v>30</v>
      </c>
      <c r="DC591" s="32" t="s">
        <v>30</v>
      </c>
      <c r="DD591" s="32" t="s">
        <v>30</v>
      </c>
      <c r="DE591" s="32" t="s">
        <v>30</v>
      </c>
      <c r="DF591" s="32" t="s">
        <v>30</v>
      </c>
      <c r="DG591" s="32" t="s">
        <v>30</v>
      </c>
      <c r="DH591" s="26">
        <v>1</v>
      </c>
      <c r="DI591" s="28">
        <v>9280000</v>
      </c>
      <c r="DJ591" s="28">
        <v>10672000</v>
      </c>
      <c r="DK591" s="182"/>
      <c r="DL591" s="177">
        <f t="shared" si="1403"/>
        <v>9.8666062491146164E-2</v>
      </c>
      <c r="DM591" s="28">
        <f t="shared" si="1421"/>
        <v>9976000</v>
      </c>
      <c r="DN591" s="28">
        <f t="shared" si="1340"/>
        <v>1895440</v>
      </c>
      <c r="DO591" s="30">
        <f t="shared" si="1422"/>
        <v>11871440</v>
      </c>
    </row>
    <row r="592" spans="1:119" ht="21" customHeight="1" x14ac:dyDescent="0.25">
      <c r="A592" s="66" t="s">
        <v>1111</v>
      </c>
      <c r="B592" s="67" t="s">
        <v>1095</v>
      </c>
      <c r="C592" s="68" t="s">
        <v>1112</v>
      </c>
      <c r="D592" s="26">
        <v>1</v>
      </c>
      <c r="E592" s="27">
        <v>3000000</v>
      </c>
      <c r="F592" s="27">
        <v>3450000</v>
      </c>
      <c r="G592" s="145"/>
      <c r="H592" s="145"/>
      <c r="I592" s="143">
        <f t="shared" si="1389"/>
        <v>9.8666062491146164E-2</v>
      </c>
      <c r="J592" s="27">
        <f t="shared" si="1394"/>
        <v>3225000</v>
      </c>
      <c r="K592" s="28">
        <f t="shared" si="1405"/>
        <v>612750</v>
      </c>
      <c r="L592" s="29">
        <f t="shared" si="1404"/>
        <v>3837750</v>
      </c>
      <c r="M592" s="26">
        <v>1</v>
      </c>
      <c r="N592" s="27">
        <v>3000000</v>
      </c>
      <c r="O592" s="27">
        <v>3240000</v>
      </c>
      <c r="P592" s="145"/>
      <c r="Q592" s="145"/>
      <c r="R592" s="143">
        <f t="shared" si="1423"/>
        <v>5.4392829322042112E-2</v>
      </c>
      <c r="S592" s="27">
        <f t="shared" si="1424"/>
        <v>3120000</v>
      </c>
      <c r="T592" s="28">
        <f t="shared" si="1425"/>
        <v>592800</v>
      </c>
      <c r="U592" s="30">
        <f t="shared" si="1426"/>
        <v>3712800</v>
      </c>
      <c r="V592" s="26">
        <v>1</v>
      </c>
      <c r="W592" s="27">
        <v>3000000</v>
      </c>
      <c r="X592" s="27">
        <v>3450000</v>
      </c>
      <c r="Y592" s="145"/>
      <c r="Z592" s="145"/>
      <c r="AA592" s="143">
        <f t="shared" si="1427"/>
        <v>9.8666062491146164E-2</v>
      </c>
      <c r="AB592" s="27">
        <f t="shared" si="1428"/>
        <v>3225000</v>
      </c>
      <c r="AC592" s="28">
        <f t="shared" si="1429"/>
        <v>612750</v>
      </c>
      <c r="AD592" s="29">
        <f t="shared" si="1430"/>
        <v>3837750</v>
      </c>
      <c r="AE592" s="26">
        <v>1</v>
      </c>
      <c r="AF592" s="27">
        <v>3000000</v>
      </c>
      <c r="AG592" s="27">
        <v>3360000</v>
      </c>
      <c r="AH592" s="145"/>
      <c r="AI592" s="145"/>
      <c r="AJ592" s="143">
        <f t="shared" si="1395"/>
        <v>8.0049824285269536E-2</v>
      </c>
      <c r="AK592" s="27">
        <f t="shared" si="1406"/>
        <v>3180000</v>
      </c>
      <c r="AL592" s="28">
        <f t="shared" si="1407"/>
        <v>604200</v>
      </c>
      <c r="AM592" s="30">
        <f t="shared" si="1408"/>
        <v>3784200</v>
      </c>
      <c r="AN592" s="26">
        <v>1</v>
      </c>
      <c r="AO592" s="27">
        <v>3000000</v>
      </c>
      <c r="AP592" s="27">
        <v>3967500</v>
      </c>
      <c r="AQ592" s="145"/>
      <c r="AR592" s="145"/>
      <c r="AS592" s="143">
        <f t="shared" si="1396"/>
        <v>0.19637626431230276</v>
      </c>
      <c r="AT592" s="27">
        <f t="shared" si="1409"/>
        <v>3483750</v>
      </c>
      <c r="AU592" s="28">
        <f t="shared" si="1317"/>
        <v>661912.5</v>
      </c>
      <c r="AV592" s="30">
        <f t="shared" si="1410"/>
        <v>4145662.5</v>
      </c>
      <c r="AW592" s="26">
        <v>1</v>
      </c>
      <c r="AX592" s="27">
        <v>3000000</v>
      </c>
      <c r="AY592" s="27">
        <v>3450000</v>
      </c>
      <c r="AZ592" s="145"/>
      <c r="BA592" s="145"/>
      <c r="BB592" s="143">
        <f t="shared" si="1397"/>
        <v>9.8666062491146164E-2</v>
      </c>
      <c r="BC592" s="27">
        <f t="shared" si="1411"/>
        <v>3225000</v>
      </c>
      <c r="BD592" s="27">
        <f t="shared" si="1320"/>
        <v>612750</v>
      </c>
      <c r="BE592" s="27">
        <f t="shared" si="1412"/>
        <v>3837750</v>
      </c>
      <c r="BF592" s="26">
        <v>1</v>
      </c>
      <c r="BG592" s="27">
        <v>2400000</v>
      </c>
      <c r="BH592" s="27">
        <v>2112000</v>
      </c>
      <c r="BI592" s="145"/>
      <c r="BJ592" s="145"/>
      <c r="BK592" s="143">
        <f t="shared" si="1398"/>
        <v>9.0268950789772012E-2</v>
      </c>
      <c r="BL592" s="27">
        <f t="shared" si="1413"/>
        <v>2256000</v>
      </c>
      <c r="BM592" s="27">
        <f t="shared" si="1381"/>
        <v>428640</v>
      </c>
      <c r="BN592" s="28">
        <f t="shared" si="1414"/>
        <v>2684640</v>
      </c>
      <c r="BO592" s="31" t="s">
        <v>30</v>
      </c>
      <c r="BP592" s="32" t="s">
        <v>30</v>
      </c>
      <c r="BQ592" s="32" t="s">
        <v>30</v>
      </c>
      <c r="BR592" s="32" t="s">
        <v>30</v>
      </c>
      <c r="BS592" s="32" t="s">
        <v>30</v>
      </c>
      <c r="BT592" s="32" t="s">
        <v>30</v>
      </c>
      <c r="BU592" s="32" t="s">
        <v>30</v>
      </c>
      <c r="BV592" s="32" t="s">
        <v>30</v>
      </c>
      <c r="BW592" s="33" t="s">
        <v>30</v>
      </c>
      <c r="BX592" s="31" t="s">
        <v>30</v>
      </c>
      <c r="BY592" s="32" t="s">
        <v>30</v>
      </c>
      <c r="BZ592" s="32" t="s">
        <v>30</v>
      </c>
      <c r="CA592" s="32" t="s">
        <v>30</v>
      </c>
      <c r="CB592" s="32" t="s">
        <v>30</v>
      </c>
      <c r="CC592" s="32" t="s">
        <v>30</v>
      </c>
      <c r="CD592" s="32" t="s">
        <v>30</v>
      </c>
      <c r="CE592" s="32" t="s">
        <v>30</v>
      </c>
      <c r="CF592" s="34" t="s">
        <v>30</v>
      </c>
      <c r="CG592" s="26">
        <v>1</v>
      </c>
      <c r="CH592" s="27">
        <v>1920000</v>
      </c>
      <c r="CI592" s="27">
        <v>1728000</v>
      </c>
      <c r="CJ592" s="148"/>
      <c r="CK592" s="148"/>
      <c r="CL592" s="143">
        <f t="shared" si="1415"/>
        <v>7.4432292756478682E-2</v>
      </c>
      <c r="CM592" s="27">
        <f t="shared" si="1416"/>
        <v>1824000</v>
      </c>
      <c r="CN592" s="27">
        <f t="shared" si="1331"/>
        <v>346560</v>
      </c>
      <c r="CO592" s="28">
        <f t="shared" si="1417"/>
        <v>2170560</v>
      </c>
      <c r="CP592" s="26">
        <v>1</v>
      </c>
      <c r="CQ592" s="27">
        <v>1920000</v>
      </c>
      <c r="CR592" s="27">
        <v>1728000</v>
      </c>
      <c r="CS592" s="148"/>
      <c r="CT592" s="148"/>
      <c r="CU592" s="143">
        <f t="shared" si="1401"/>
        <v>7.4432292756478682E-2</v>
      </c>
      <c r="CV592" s="27">
        <f t="shared" si="1418"/>
        <v>1824000</v>
      </c>
      <c r="CW592" s="28">
        <f t="shared" si="1419"/>
        <v>346560</v>
      </c>
      <c r="CX592" s="29">
        <f t="shared" si="1420"/>
        <v>2170560</v>
      </c>
      <c r="CY592" s="31" t="s">
        <v>30</v>
      </c>
      <c r="CZ592" s="32" t="s">
        <v>30</v>
      </c>
      <c r="DA592" s="32" t="s">
        <v>30</v>
      </c>
      <c r="DB592" s="32" t="s">
        <v>30</v>
      </c>
      <c r="DC592" s="32" t="s">
        <v>30</v>
      </c>
      <c r="DD592" s="32" t="s">
        <v>30</v>
      </c>
      <c r="DE592" s="32" t="s">
        <v>30</v>
      </c>
      <c r="DF592" s="32" t="s">
        <v>30</v>
      </c>
      <c r="DG592" s="32" t="s">
        <v>30</v>
      </c>
      <c r="DH592" s="26">
        <v>1</v>
      </c>
      <c r="DI592" s="28">
        <v>1920000</v>
      </c>
      <c r="DJ592" s="28">
        <v>2208000</v>
      </c>
      <c r="DK592" s="182"/>
      <c r="DL592" s="177">
        <f t="shared" si="1403"/>
        <v>9.8666062491146164E-2</v>
      </c>
      <c r="DM592" s="28">
        <f t="shared" si="1421"/>
        <v>2064000</v>
      </c>
      <c r="DN592" s="28">
        <f t="shared" si="1340"/>
        <v>392160</v>
      </c>
      <c r="DO592" s="30">
        <f t="shared" si="1422"/>
        <v>2456160</v>
      </c>
    </row>
    <row r="593" spans="1:119" ht="21" customHeight="1" x14ac:dyDescent="0.25">
      <c r="A593" s="66" t="s">
        <v>1113</v>
      </c>
      <c r="B593" s="67" t="s">
        <v>1095</v>
      </c>
      <c r="C593" s="68" t="s">
        <v>1114</v>
      </c>
      <c r="D593" s="26">
        <v>1</v>
      </c>
      <c r="E593" s="27">
        <v>14500000</v>
      </c>
      <c r="F593" s="27">
        <v>16675000</v>
      </c>
      <c r="G593" s="145"/>
      <c r="H593" s="145"/>
      <c r="I593" s="143">
        <f t="shared" si="1389"/>
        <v>9.8666062491146164E-2</v>
      </c>
      <c r="J593" s="27">
        <f t="shared" si="1394"/>
        <v>15587500</v>
      </c>
      <c r="K593" s="28">
        <f t="shared" si="1405"/>
        <v>2961625</v>
      </c>
      <c r="L593" s="29">
        <f t="shared" si="1404"/>
        <v>18549125</v>
      </c>
      <c r="M593" s="26">
        <v>1</v>
      </c>
      <c r="N593" s="27">
        <v>14500000</v>
      </c>
      <c r="O593" s="27">
        <v>15660000</v>
      </c>
      <c r="P593" s="145"/>
      <c r="Q593" s="145"/>
      <c r="R593" s="143">
        <f t="shared" si="1423"/>
        <v>5.4392829322042112E-2</v>
      </c>
      <c r="S593" s="27">
        <f t="shared" si="1424"/>
        <v>15080000</v>
      </c>
      <c r="T593" s="28">
        <f t="shared" si="1425"/>
        <v>2865200</v>
      </c>
      <c r="U593" s="30">
        <f t="shared" si="1426"/>
        <v>17945200</v>
      </c>
      <c r="V593" s="26">
        <v>1</v>
      </c>
      <c r="W593" s="27">
        <v>14500000</v>
      </c>
      <c r="X593" s="27">
        <v>16675000</v>
      </c>
      <c r="Y593" s="145"/>
      <c r="Z593" s="145"/>
      <c r="AA593" s="143">
        <f t="shared" si="1427"/>
        <v>9.8666062491146164E-2</v>
      </c>
      <c r="AB593" s="27">
        <f t="shared" si="1428"/>
        <v>15587500</v>
      </c>
      <c r="AC593" s="28">
        <f t="shared" si="1429"/>
        <v>2961625</v>
      </c>
      <c r="AD593" s="29">
        <f t="shared" si="1430"/>
        <v>18549125</v>
      </c>
      <c r="AE593" s="26">
        <v>1</v>
      </c>
      <c r="AF593" s="27">
        <v>14500000</v>
      </c>
      <c r="AG593" s="27">
        <v>16240000</v>
      </c>
      <c r="AH593" s="145"/>
      <c r="AI593" s="145"/>
      <c r="AJ593" s="143">
        <f t="shared" si="1395"/>
        <v>8.0049824285269522E-2</v>
      </c>
      <c r="AK593" s="27">
        <f t="shared" si="1406"/>
        <v>15370000</v>
      </c>
      <c r="AL593" s="28">
        <f t="shared" si="1407"/>
        <v>2920300</v>
      </c>
      <c r="AM593" s="30">
        <f t="shared" si="1408"/>
        <v>18290300</v>
      </c>
      <c r="AN593" s="26">
        <v>1</v>
      </c>
      <c r="AO593" s="27">
        <v>14500000</v>
      </c>
      <c r="AP593" s="27">
        <v>19176250</v>
      </c>
      <c r="AQ593" s="145"/>
      <c r="AR593" s="145"/>
      <c r="AS593" s="143">
        <f t="shared" si="1396"/>
        <v>0.19637626431230276</v>
      </c>
      <c r="AT593" s="27">
        <f t="shared" si="1409"/>
        <v>16838125</v>
      </c>
      <c r="AU593" s="28">
        <f t="shared" si="1317"/>
        <v>3199243.75</v>
      </c>
      <c r="AV593" s="30">
        <f t="shared" si="1410"/>
        <v>20037368.75</v>
      </c>
      <c r="AW593" s="26">
        <v>1</v>
      </c>
      <c r="AX593" s="27">
        <v>14500000</v>
      </c>
      <c r="AY593" s="27">
        <v>16675000</v>
      </c>
      <c r="AZ593" s="145"/>
      <c r="BA593" s="145"/>
      <c r="BB593" s="143">
        <f t="shared" si="1397"/>
        <v>9.8666062491146164E-2</v>
      </c>
      <c r="BC593" s="27">
        <f t="shared" si="1411"/>
        <v>15587500</v>
      </c>
      <c r="BD593" s="27">
        <f t="shared" si="1320"/>
        <v>2961625</v>
      </c>
      <c r="BE593" s="27">
        <f t="shared" si="1412"/>
        <v>18549125</v>
      </c>
      <c r="BF593" s="26">
        <v>1</v>
      </c>
      <c r="BG593" s="27">
        <v>11600000</v>
      </c>
      <c r="BH593" s="27">
        <v>10208000</v>
      </c>
      <c r="BI593" s="145"/>
      <c r="BJ593" s="145"/>
      <c r="BK593" s="143">
        <f t="shared" si="1398"/>
        <v>9.0268950789772026E-2</v>
      </c>
      <c r="BL593" s="27">
        <f t="shared" si="1413"/>
        <v>10904000</v>
      </c>
      <c r="BM593" s="27">
        <f t="shared" si="1381"/>
        <v>2071760</v>
      </c>
      <c r="BN593" s="28">
        <f t="shared" si="1414"/>
        <v>12975760</v>
      </c>
      <c r="BO593" s="31" t="s">
        <v>30</v>
      </c>
      <c r="BP593" s="32" t="s">
        <v>30</v>
      </c>
      <c r="BQ593" s="32" t="s">
        <v>30</v>
      </c>
      <c r="BR593" s="32" t="s">
        <v>30</v>
      </c>
      <c r="BS593" s="32" t="s">
        <v>30</v>
      </c>
      <c r="BT593" s="32" t="s">
        <v>30</v>
      </c>
      <c r="BU593" s="32" t="s">
        <v>30</v>
      </c>
      <c r="BV593" s="32" t="s">
        <v>30</v>
      </c>
      <c r="BW593" s="33" t="s">
        <v>30</v>
      </c>
      <c r="BX593" s="31" t="s">
        <v>30</v>
      </c>
      <c r="BY593" s="32" t="s">
        <v>30</v>
      </c>
      <c r="BZ593" s="32" t="s">
        <v>30</v>
      </c>
      <c r="CA593" s="32" t="s">
        <v>30</v>
      </c>
      <c r="CB593" s="32" t="s">
        <v>30</v>
      </c>
      <c r="CC593" s="32" t="s">
        <v>30</v>
      </c>
      <c r="CD593" s="32" t="s">
        <v>30</v>
      </c>
      <c r="CE593" s="32" t="s">
        <v>30</v>
      </c>
      <c r="CF593" s="34" t="s">
        <v>30</v>
      </c>
      <c r="CG593" s="26">
        <v>1</v>
      </c>
      <c r="CH593" s="27">
        <v>9280000</v>
      </c>
      <c r="CI593" s="27">
        <v>8352000</v>
      </c>
      <c r="CJ593" s="148"/>
      <c r="CK593" s="148"/>
      <c r="CL593" s="143">
        <f t="shared" si="1415"/>
        <v>7.4432292756478682E-2</v>
      </c>
      <c r="CM593" s="27">
        <f t="shared" si="1416"/>
        <v>8816000</v>
      </c>
      <c r="CN593" s="27">
        <f t="shared" si="1331"/>
        <v>1675040</v>
      </c>
      <c r="CO593" s="28">
        <f t="shared" si="1417"/>
        <v>10491040</v>
      </c>
      <c r="CP593" s="26">
        <v>1</v>
      </c>
      <c r="CQ593" s="27">
        <v>9280000</v>
      </c>
      <c r="CR593" s="27">
        <v>8352000</v>
      </c>
      <c r="CS593" s="148"/>
      <c r="CT593" s="148"/>
      <c r="CU593" s="143">
        <f t="shared" si="1401"/>
        <v>7.4432292756478682E-2</v>
      </c>
      <c r="CV593" s="27">
        <f t="shared" si="1418"/>
        <v>8816000</v>
      </c>
      <c r="CW593" s="28">
        <f t="shared" si="1419"/>
        <v>1675040</v>
      </c>
      <c r="CX593" s="29">
        <f t="shared" si="1420"/>
        <v>10491040</v>
      </c>
      <c r="CY593" s="31" t="s">
        <v>30</v>
      </c>
      <c r="CZ593" s="32" t="s">
        <v>30</v>
      </c>
      <c r="DA593" s="32" t="s">
        <v>30</v>
      </c>
      <c r="DB593" s="32" t="s">
        <v>30</v>
      </c>
      <c r="DC593" s="32" t="s">
        <v>30</v>
      </c>
      <c r="DD593" s="32" t="s">
        <v>30</v>
      </c>
      <c r="DE593" s="32" t="s">
        <v>30</v>
      </c>
      <c r="DF593" s="32" t="s">
        <v>30</v>
      </c>
      <c r="DG593" s="32" t="s">
        <v>30</v>
      </c>
      <c r="DH593" s="26">
        <v>1</v>
      </c>
      <c r="DI593" s="28">
        <v>9280000</v>
      </c>
      <c r="DJ593" s="28">
        <v>10672000</v>
      </c>
      <c r="DK593" s="182"/>
      <c r="DL593" s="177">
        <f t="shared" si="1403"/>
        <v>9.8666062491146164E-2</v>
      </c>
      <c r="DM593" s="28">
        <f t="shared" si="1421"/>
        <v>9976000</v>
      </c>
      <c r="DN593" s="28">
        <f t="shared" si="1340"/>
        <v>1895440</v>
      </c>
      <c r="DO593" s="30">
        <f t="shared" si="1422"/>
        <v>11871440</v>
      </c>
    </row>
    <row r="594" spans="1:119" ht="21" customHeight="1" x14ac:dyDescent="0.25">
      <c r="A594" s="66" t="s">
        <v>1115</v>
      </c>
      <c r="B594" s="67" t="s">
        <v>1095</v>
      </c>
      <c r="C594" s="68" t="s">
        <v>1116</v>
      </c>
      <c r="D594" s="26">
        <v>1</v>
      </c>
      <c r="E594" s="27">
        <v>25000000</v>
      </c>
      <c r="F594" s="27">
        <v>28750000</v>
      </c>
      <c r="G594" s="145"/>
      <c r="H594" s="145"/>
      <c r="I594" s="143">
        <f t="shared" si="1389"/>
        <v>9.8666062491146164E-2</v>
      </c>
      <c r="J594" s="27">
        <f t="shared" si="1394"/>
        <v>26875000</v>
      </c>
      <c r="K594" s="28">
        <f t="shared" si="1405"/>
        <v>5106250</v>
      </c>
      <c r="L594" s="29">
        <f t="shared" si="1404"/>
        <v>31981250</v>
      </c>
      <c r="M594" s="26">
        <v>1</v>
      </c>
      <c r="N594" s="27">
        <v>25000000</v>
      </c>
      <c r="O594" s="27">
        <v>27000000</v>
      </c>
      <c r="P594" s="145"/>
      <c r="Q594" s="145"/>
      <c r="R594" s="143">
        <f t="shared" si="1423"/>
        <v>5.4392829322042112E-2</v>
      </c>
      <c r="S594" s="27">
        <f t="shared" si="1424"/>
        <v>26000000</v>
      </c>
      <c r="T594" s="28">
        <f t="shared" si="1425"/>
        <v>4940000</v>
      </c>
      <c r="U594" s="30">
        <f t="shared" si="1426"/>
        <v>30940000</v>
      </c>
      <c r="V594" s="26">
        <v>1</v>
      </c>
      <c r="W594" s="27">
        <v>25000000</v>
      </c>
      <c r="X594" s="27">
        <v>28750000</v>
      </c>
      <c r="Y594" s="145"/>
      <c r="Z594" s="145"/>
      <c r="AA594" s="143">
        <f t="shared" si="1427"/>
        <v>9.8666062491146164E-2</v>
      </c>
      <c r="AB594" s="27">
        <f t="shared" si="1428"/>
        <v>26875000</v>
      </c>
      <c r="AC594" s="28">
        <f t="shared" si="1429"/>
        <v>5106250</v>
      </c>
      <c r="AD594" s="29">
        <f t="shared" si="1430"/>
        <v>31981250</v>
      </c>
      <c r="AE594" s="26">
        <v>1</v>
      </c>
      <c r="AF594" s="27">
        <v>25000000</v>
      </c>
      <c r="AG594" s="27">
        <v>28000000</v>
      </c>
      <c r="AH594" s="145"/>
      <c r="AI594" s="145"/>
      <c r="AJ594" s="143">
        <f t="shared" si="1395"/>
        <v>8.0049824285269536E-2</v>
      </c>
      <c r="AK594" s="27">
        <f t="shared" si="1406"/>
        <v>26500000</v>
      </c>
      <c r="AL594" s="28">
        <f t="shared" si="1407"/>
        <v>5035000</v>
      </c>
      <c r="AM594" s="30">
        <f t="shared" si="1408"/>
        <v>31535000</v>
      </c>
      <c r="AN594" s="26">
        <v>1</v>
      </c>
      <c r="AO594" s="27">
        <v>25000000</v>
      </c>
      <c r="AP594" s="27">
        <v>33062500</v>
      </c>
      <c r="AQ594" s="145"/>
      <c r="AR594" s="145"/>
      <c r="AS594" s="143">
        <f t="shared" si="1396"/>
        <v>0.19637626431230276</v>
      </c>
      <c r="AT594" s="27">
        <f t="shared" si="1409"/>
        <v>29031250</v>
      </c>
      <c r="AU594" s="28">
        <f t="shared" si="1317"/>
        <v>5515937.5</v>
      </c>
      <c r="AV594" s="30">
        <f t="shared" si="1410"/>
        <v>34547187.5</v>
      </c>
      <c r="AW594" s="26">
        <v>1</v>
      </c>
      <c r="AX594" s="27">
        <v>25000000</v>
      </c>
      <c r="AY594" s="27">
        <v>28750000</v>
      </c>
      <c r="AZ594" s="145"/>
      <c r="BA594" s="145"/>
      <c r="BB594" s="143">
        <f t="shared" si="1397"/>
        <v>9.8666062491146164E-2</v>
      </c>
      <c r="BC594" s="27">
        <f t="shared" si="1411"/>
        <v>26875000</v>
      </c>
      <c r="BD594" s="27">
        <f t="shared" si="1320"/>
        <v>5106250</v>
      </c>
      <c r="BE594" s="27">
        <f t="shared" si="1412"/>
        <v>31981250</v>
      </c>
      <c r="BF594" s="26">
        <v>1</v>
      </c>
      <c r="BG594" s="27">
        <v>20000000</v>
      </c>
      <c r="BH594" s="27">
        <v>17600000</v>
      </c>
      <c r="BI594" s="145"/>
      <c r="BJ594" s="145"/>
      <c r="BK594" s="143">
        <f t="shared" si="1398"/>
        <v>9.0268950789772026E-2</v>
      </c>
      <c r="BL594" s="27">
        <f t="shared" si="1413"/>
        <v>18800000</v>
      </c>
      <c r="BM594" s="27">
        <f t="shared" si="1381"/>
        <v>3572000</v>
      </c>
      <c r="BN594" s="28">
        <f t="shared" si="1414"/>
        <v>22372000</v>
      </c>
      <c r="BO594" s="31" t="s">
        <v>30</v>
      </c>
      <c r="BP594" s="32" t="s">
        <v>30</v>
      </c>
      <c r="BQ594" s="32" t="s">
        <v>30</v>
      </c>
      <c r="BR594" s="32" t="s">
        <v>30</v>
      </c>
      <c r="BS594" s="32" t="s">
        <v>30</v>
      </c>
      <c r="BT594" s="32" t="s">
        <v>30</v>
      </c>
      <c r="BU594" s="32" t="s">
        <v>30</v>
      </c>
      <c r="BV594" s="32" t="s">
        <v>30</v>
      </c>
      <c r="BW594" s="33" t="s">
        <v>30</v>
      </c>
      <c r="BX594" s="31" t="s">
        <v>30</v>
      </c>
      <c r="BY594" s="32" t="s">
        <v>30</v>
      </c>
      <c r="BZ594" s="32" t="s">
        <v>30</v>
      </c>
      <c r="CA594" s="32" t="s">
        <v>30</v>
      </c>
      <c r="CB594" s="32" t="s">
        <v>30</v>
      </c>
      <c r="CC594" s="32" t="s">
        <v>30</v>
      </c>
      <c r="CD594" s="32" t="s">
        <v>30</v>
      </c>
      <c r="CE594" s="32" t="s">
        <v>30</v>
      </c>
      <c r="CF594" s="34" t="s">
        <v>30</v>
      </c>
      <c r="CG594" s="26">
        <v>1</v>
      </c>
      <c r="CH594" s="27">
        <v>16000000</v>
      </c>
      <c r="CI594" s="27">
        <v>14400000</v>
      </c>
      <c r="CJ594" s="148"/>
      <c r="CK594" s="148"/>
      <c r="CL594" s="143">
        <f t="shared" si="1415"/>
        <v>7.4432292756478696E-2</v>
      </c>
      <c r="CM594" s="27">
        <f t="shared" si="1416"/>
        <v>15200000</v>
      </c>
      <c r="CN594" s="27">
        <f t="shared" si="1331"/>
        <v>2888000</v>
      </c>
      <c r="CO594" s="28">
        <f t="shared" si="1417"/>
        <v>18088000</v>
      </c>
      <c r="CP594" s="26">
        <v>1</v>
      </c>
      <c r="CQ594" s="27">
        <v>16000000</v>
      </c>
      <c r="CR594" s="27">
        <v>14400000</v>
      </c>
      <c r="CS594" s="148"/>
      <c r="CT594" s="148"/>
      <c r="CU594" s="143">
        <f t="shared" si="1401"/>
        <v>7.4432292756478696E-2</v>
      </c>
      <c r="CV594" s="27">
        <f t="shared" si="1418"/>
        <v>15200000</v>
      </c>
      <c r="CW594" s="28">
        <f t="shared" si="1419"/>
        <v>2888000</v>
      </c>
      <c r="CX594" s="29">
        <f t="shared" si="1420"/>
        <v>18088000</v>
      </c>
      <c r="CY594" s="31" t="s">
        <v>30</v>
      </c>
      <c r="CZ594" s="32" t="s">
        <v>30</v>
      </c>
      <c r="DA594" s="32" t="s">
        <v>30</v>
      </c>
      <c r="DB594" s="32" t="s">
        <v>30</v>
      </c>
      <c r="DC594" s="32" t="s">
        <v>30</v>
      </c>
      <c r="DD594" s="32" t="s">
        <v>30</v>
      </c>
      <c r="DE594" s="32" t="s">
        <v>30</v>
      </c>
      <c r="DF594" s="32" t="s">
        <v>30</v>
      </c>
      <c r="DG594" s="32" t="s">
        <v>30</v>
      </c>
      <c r="DH594" s="26">
        <v>1</v>
      </c>
      <c r="DI594" s="28">
        <v>16000000</v>
      </c>
      <c r="DJ594" s="28">
        <v>18400000</v>
      </c>
      <c r="DK594" s="182"/>
      <c r="DL594" s="177">
        <f t="shared" si="1403"/>
        <v>9.8666062491146164E-2</v>
      </c>
      <c r="DM594" s="28">
        <f t="shared" si="1421"/>
        <v>17200000</v>
      </c>
      <c r="DN594" s="28">
        <f t="shared" si="1340"/>
        <v>3268000</v>
      </c>
      <c r="DO594" s="30">
        <f t="shared" si="1422"/>
        <v>20468000</v>
      </c>
    </row>
    <row r="595" spans="1:119" ht="21" customHeight="1" x14ac:dyDescent="0.25">
      <c r="A595" s="66" t="s">
        <v>1117</v>
      </c>
      <c r="B595" s="67" t="s">
        <v>1095</v>
      </c>
      <c r="C595" s="68" t="s">
        <v>1118</v>
      </c>
      <c r="D595" s="26">
        <v>1</v>
      </c>
      <c r="E595" s="27">
        <v>12000000</v>
      </c>
      <c r="F595" s="27">
        <v>13800000</v>
      </c>
      <c r="G595" s="145"/>
      <c r="H595" s="145"/>
      <c r="I595" s="143">
        <f t="shared" si="1389"/>
        <v>9.8666062491146164E-2</v>
      </c>
      <c r="J595" s="27">
        <f t="shared" si="1394"/>
        <v>12900000</v>
      </c>
      <c r="K595" s="28">
        <f t="shared" si="1405"/>
        <v>2451000</v>
      </c>
      <c r="L595" s="29">
        <f t="shared" si="1404"/>
        <v>15351000</v>
      </c>
      <c r="M595" s="26">
        <v>1</v>
      </c>
      <c r="N595" s="27">
        <v>12000000</v>
      </c>
      <c r="O595" s="27">
        <v>12960000</v>
      </c>
      <c r="P595" s="145"/>
      <c r="Q595" s="145"/>
      <c r="R595" s="143">
        <f t="shared" si="1423"/>
        <v>5.4392829322042112E-2</v>
      </c>
      <c r="S595" s="27">
        <f t="shared" si="1424"/>
        <v>12480000</v>
      </c>
      <c r="T595" s="28">
        <f t="shared" si="1425"/>
        <v>2371200</v>
      </c>
      <c r="U595" s="30">
        <f t="shared" si="1426"/>
        <v>14851200</v>
      </c>
      <c r="V595" s="26">
        <v>1</v>
      </c>
      <c r="W595" s="27">
        <v>12000000</v>
      </c>
      <c r="X595" s="27">
        <v>13800000</v>
      </c>
      <c r="Y595" s="145"/>
      <c r="Z595" s="145"/>
      <c r="AA595" s="143">
        <f t="shared" si="1427"/>
        <v>9.8666062491146164E-2</v>
      </c>
      <c r="AB595" s="27">
        <f t="shared" si="1428"/>
        <v>12900000</v>
      </c>
      <c r="AC595" s="28">
        <f t="shared" si="1429"/>
        <v>2451000</v>
      </c>
      <c r="AD595" s="29">
        <f t="shared" si="1430"/>
        <v>15351000</v>
      </c>
      <c r="AE595" s="26">
        <v>1</v>
      </c>
      <c r="AF595" s="27">
        <v>12000000</v>
      </c>
      <c r="AG595" s="27">
        <v>13440000</v>
      </c>
      <c r="AH595" s="145"/>
      <c r="AI595" s="145"/>
      <c r="AJ595" s="143">
        <f t="shared" si="1395"/>
        <v>8.0049824285269536E-2</v>
      </c>
      <c r="AK595" s="27">
        <f t="shared" si="1406"/>
        <v>12720000</v>
      </c>
      <c r="AL595" s="28">
        <f t="shared" si="1407"/>
        <v>2416800</v>
      </c>
      <c r="AM595" s="30">
        <f t="shared" si="1408"/>
        <v>15136800</v>
      </c>
      <c r="AN595" s="26">
        <v>1</v>
      </c>
      <c r="AO595" s="27">
        <v>12000000</v>
      </c>
      <c r="AP595" s="27">
        <v>15870000</v>
      </c>
      <c r="AQ595" s="145"/>
      <c r="AR595" s="145"/>
      <c r="AS595" s="143">
        <f t="shared" si="1396"/>
        <v>0.19637626431230276</v>
      </c>
      <c r="AT595" s="27">
        <f t="shared" si="1409"/>
        <v>13935000</v>
      </c>
      <c r="AU595" s="28">
        <f t="shared" si="1317"/>
        <v>2647650</v>
      </c>
      <c r="AV595" s="30">
        <f t="shared" si="1410"/>
        <v>16582650</v>
      </c>
      <c r="AW595" s="26">
        <v>1</v>
      </c>
      <c r="AX595" s="27">
        <v>12000000</v>
      </c>
      <c r="AY595" s="27">
        <v>13800000</v>
      </c>
      <c r="AZ595" s="145"/>
      <c r="BA595" s="145"/>
      <c r="BB595" s="143">
        <f t="shared" si="1397"/>
        <v>9.8666062491146164E-2</v>
      </c>
      <c r="BC595" s="27">
        <f t="shared" si="1411"/>
        <v>12900000</v>
      </c>
      <c r="BD595" s="27">
        <f t="shared" si="1320"/>
        <v>2451000</v>
      </c>
      <c r="BE595" s="27">
        <f t="shared" si="1412"/>
        <v>15351000</v>
      </c>
      <c r="BF595" s="26">
        <v>1</v>
      </c>
      <c r="BG595" s="27">
        <v>9600000</v>
      </c>
      <c r="BH595" s="27">
        <v>8448000</v>
      </c>
      <c r="BI595" s="145"/>
      <c r="BJ595" s="145"/>
      <c r="BK595" s="143">
        <f t="shared" si="1398"/>
        <v>9.0268950789772012E-2</v>
      </c>
      <c r="BL595" s="27">
        <f t="shared" si="1413"/>
        <v>9024000</v>
      </c>
      <c r="BM595" s="27">
        <f t="shared" si="1381"/>
        <v>1714560</v>
      </c>
      <c r="BN595" s="28">
        <f t="shared" si="1414"/>
        <v>10738560</v>
      </c>
      <c r="BO595" s="31" t="s">
        <v>30</v>
      </c>
      <c r="BP595" s="32" t="s">
        <v>30</v>
      </c>
      <c r="BQ595" s="32" t="s">
        <v>30</v>
      </c>
      <c r="BR595" s="32" t="s">
        <v>30</v>
      </c>
      <c r="BS595" s="32" t="s">
        <v>30</v>
      </c>
      <c r="BT595" s="32" t="s">
        <v>30</v>
      </c>
      <c r="BU595" s="32" t="s">
        <v>30</v>
      </c>
      <c r="BV595" s="32" t="s">
        <v>30</v>
      </c>
      <c r="BW595" s="33" t="s">
        <v>30</v>
      </c>
      <c r="BX595" s="31" t="s">
        <v>30</v>
      </c>
      <c r="BY595" s="32" t="s">
        <v>30</v>
      </c>
      <c r="BZ595" s="32" t="s">
        <v>30</v>
      </c>
      <c r="CA595" s="32" t="s">
        <v>30</v>
      </c>
      <c r="CB595" s="32" t="s">
        <v>30</v>
      </c>
      <c r="CC595" s="32" t="s">
        <v>30</v>
      </c>
      <c r="CD595" s="32" t="s">
        <v>30</v>
      </c>
      <c r="CE595" s="32" t="s">
        <v>30</v>
      </c>
      <c r="CF595" s="34" t="s">
        <v>30</v>
      </c>
      <c r="CG595" s="26">
        <v>1</v>
      </c>
      <c r="CH595" s="27">
        <v>7680000</v>
      </c>
      <c r="CI595" s="27">
        <v>6912000</v>
      </c>
      <c r="CJ595" s="148"/>
      <c r="CK595" s="148"/>
      <c r="CL595" s="143">
        <f t="shared" si="1415"/>
        <v>7.4432292756478682E-2</v>
      </c>
      <c r="CM595" s="27">
        <f t="shared" si="1416"/>
        <v>7296000</v>
      </c>
      <c r="CN595" s="27">
        <f t="shared" si="1331"/>
        <v>1386240</v>
      </c>
      <c r="CO595" s="28">
        <f t="shared" si="1417"/>
        <v>8682240</v>
      </c>
      <c r="CP595" s="26">
        <v>1</v>
      </c>
      <c r="CQ595" s="27">
        <v>7680000</v>
      </c>
      <c r="CR595" s="27">
        <v>6912000</v>
      </c>
      <c r="CS595" s="148"/>
      <c r="CT595" s="148"/>
      <c r="CU595" s="143">
        <f t="shared" si="1401"/>
        <v>7.4432292756478682E-2</v>
      </c>
      <c r="CV595" s="27">
        <f t="shared" si="1418"/>
        <v>7296000</v>
      </c>
      <c r="CW595" s="28">
        <f t="shared" si="1419"/>
        <v>1386240</v>
      </c>
      <c r="CX595" s="29">
        <f t="shared" si="1420"/>
        <v>8682240</v>
      </c>
      <c r="CY595" s="31" t="s">
        <v>30</v>
      </c>
      <c r="CZ595" s="32" t="s">
        <v>30</v>
      </c>
      <c r="DA595" s="32" t="s">
        <v>30</v>
      </c>
      <c r="DB595" s="32" t="s">
        <v>30</v>
      </c>
      <c r="DC595" s="32" t="s">
        <v>30</v>
      </c>
      <c r="DD595" s="32" t="s">
        <v>30</v>
      </c>
      <c r="DE595" s="32" t="s">
        <v>30</v>
      </c>
      <c r="DF595" s="32" t="s">
        <v>30</v>
      </c>
      <c r="DG595" s="32" t="s">
        <v>30</v>
      </c>
      <c r="DH595" s="26">
        <v>1</v>
      </c>
      <c r="DI595" s="28">
        <v>7680000</v>
      </c>
      <c r="DJ595" s="28">
        <v>8832000</v>
      </c>
      <c r="DK595" s="182"/>
      <c r="DL595" s="177">
        <f t="shared" si="1403"/>
        <v>9.8666062491146164E-2</v>
      </c>
      <c r="DM595" s="28">
        <f t="shared" si="1421"/>
        <v>8256000</v>
      </c>
      <c r="DN595" s="28">
        <f t="shared" si="1340"/>
        <v>1568640</v>
      </c>
      <c r="DO595" s="30">
        <f t="shared" si="1422"/>
        <v>9824640</v>
      </c>
    </row>
    <row r="596" spans="1:119" ht="21" customHeight="1" x14ac:dyDescent="0.25">
      <c r="A596" s="66" t="s">
        <v>1119</v>
      </c>
      <c r="B596" s="67" t="s">
        <v>1095</v>
      </c>
      <c r="C596" s="68" t="s">
        <v>1120</v>
      </c>
      <c r="D596" s="26">
        <v>1</v>
      </c>
      <c r="E596" s="27">
        <v>14000000</v>
      </c>
      <c r="F596" s="27">
        <v>16100000</v>
      </c>
      <c r="G596" s="145"/>
      <c r="H596" s="145"/>
      <c r="I596" s="143">
        <f t="shared" si="1389"/>
        <v>9.8666062491146164E-2</v>
      </c>
      <c r="J596" s="27">
        <f t="shared" si="1394"/>
        <v>15050000</v>
      </c>
      <c r="K596" s="28">
        <f t="shared" si="1405"/>
        <v>2859500</v>
      </c>
      <c r="L596" s="29">
        <f t="shared" si="1404"/>
        <v>17909500</v>
      </c>
      <c r="M596" s="26">
        <v>1</v>
      </c>
      <c r="N596" s="27">
        <v>14000000</v>
      </c>
      <c r="O596" s="27">
        <v>15120000</v>
      </c>
      <c r="P596" s="145"/>
      <c r="Q596" s="145"/>
      <c r="R596" s="143">
        <f t="shared" si="1423"/>
        <v>5.4392829322042112E-2</v>
      </c>
      <c r="S596" s="27">
        <f t="shared" si="1424"/>
        <v>14560000</v>
      </c>
      <c r="T596" s="28">
        <f t="shared" si="1425"/>
        <v>2766400</v>
      </c>
      <c r="U596" s="30">
        <f t="shared" si="1426"/>
        <v>17326400</v>
      </c>
      <c r="V596" s="26">
        <v>1</v>
      </c>
      <c r="W596" s="27">
        <v>14000000</v>
      </c>
      <c r="X596" s="27">
        <v>16100000</v>
      </c>
      <c r="Y596" s="145"/>
      <c r="Z596" s="145"/>
      <c r="AA596" s="143">
        <f t="shared" si="1427"/>
        <v>9.8666062491146164E-2</v>
      </c>
      <c r="AB596" s="27">
        <f t="shared" si="1428"/>
        <v>15050000</v>
      </c>
      <c r="AC596" s="28">
        <f t="shared" si="1429"/>
        <v>2859500</v>
      </c>
      <c r="AD596" s="29">
        <f t="shared" si="1430"/>
        <v>17909500</v>
      </c>
      <c r="AE596" s="26">
        <v>1</v>
      </c>
      <c r="AF596" s="27">
        <v>14000000</v>
      </c>
      <c r="AG596" s="27">
        <v>15680000</v>
      </c>
      <c r="AH596" s="145"/>
      <c r="AI596" s="145"/>
      <c r="AJ596" s="143">
        <f t="shared" si="1395"/>
        <v>8.0049824285269522E-2</v>
      </c>
      <c r="AK596" s="27">
        <f t="shared" si="1406"/>
        <v>14840000</v>
      </c>
      <c r="AL596" s="28">
        <f t="shared" si="1407"/>
        <v>2819600</v>
      </c>
      <c r="AM596" s="30">
        <f t="shared" si="1408"/>
        <v>17659600</v>
      </c>
      <c r="AN596" s="26">
        <v>1</v>
      </c>
      <c r="AO596" s="27">
        <v>14000000</v>
      </c>
      <c r="AP596" s="27">
        <v>18515000</v>
      </c>
      <c r="AQ596" s="145"/>
      <c r="AR596" s="145"/>
      <c r="AS596" s="143">
        <f t="shared" si="1396"/>
        <v>0.19637626431230276</v>
      </c>
      <c r="AT596" s="27">
        <f t="shared" si="1409"/>
        <v>16257500</v>
      </c>
      <c r="AU596" s="28">
        <f t="shared" si="1317"/>
        <v>3088925</v>
      </c>
      <c r="AV596" s="30">
        <f t="shared" si="1410"/>
        <v>19346425</v>
      </c>
      <c r="AW596" s="26">
        <v>1</v>
      </c>
      <c r="AX596" s="27">
        <v>14000000</v>
      </c>
      <c r="AY596" s="27">
        <v>16100000</v>
      </c>
      <c r="AZ596" s="145"/>
      <c r="BA596" s="145"/>
      <c r="BB596" s="143">
        <f t="shared" si="1397"/>
        <v>9.8666062491146164E-2</v>
      </c>
      <c r="BC596" s="27">
        <f t="shared" si="1411"/>
        <v>15050000</v>
      </c>
      <c r="BD596" s="27">
        <f t="shared" si="1320"/>
        <v>2859500</v>
      </c>
      <c r="BE596" s="27">
        <f t="shared" si="1412"/>
        <v>17909500</v>
      </c>
      <c r="BF596" s="26">
        <v>1</v>
      </c>
      <c r="BG596" s="27">
        <v>11200000</v>
      </c>
      <c r="BH596" s="27">
        <v>9856000</v>
      </c>
      <c r="BI596" s="145"/>
      <c r="BJ596" s="145"/>
      <c r="BK596" s="143">
        <f t="shared" si="1398"/>
        <v>9.0268950789772026E-2</v>
      </c>
      <c r="BL596" s="27">
        <f t="shared" si="1413"/>
        <v>10528000</v>
      </c>
      <c r="BM596" s="27">
        <f t="shared" si="1381"/>
        <v>2000320</v>
      </c>
      <c r="BN596" s="28">
        <f t="shared" si="1414"/>
        <v>12528320</v>
      </c>
      <c r="BO596" s="31" t="s">
        <v>30</v>
      </c>
      <c r="BP596" s="32" t="s">
        <v>30</v>
      </c>
      <c r="BQ596" s="32" t="s">
        <v>30</v>
      </c>
      <c r="BR596" s="32" t="s">
        <v>30</v>
      </c>
      <c r="BS596" s="32" t="s">
        <v>30</v>
      </c>
      <c r="BT596" s="32" t="s">
        <v>30</v>
      </c>
      <c r="BU596" s="32" t="s">
        <v>30</v>
      </c>
      <c r="BV596" s="32" t="s">
        <v>30</v>
      </c>
      <c r="BW596" s="33" t="s">
        <v>30</v>
      </c>
      <c r="BX596" s="31" t="s">
        <v>30</v>
      </c>
      <c r="BY596" s="32" t="s">
        <v>30</v>
      </c>
      <c r="BZ596" s="32" t="s">
        <v>30</v>
      </c>
      <c r="CA596" s="32" t="s">
        <v>30</v>
      </c>
      <c r="CB596" s="32" t="s">
        <v>30</v>
      </c>
      <c r="CC596" s="32" t="s">
        <v>30</v>
      </c>
      <c r="CD596" s="32" t="s">
        <v>30</v>
      </c>
      <c r="CE596" s="32" t="s">
        <v>30</v>
      </c>
      <c r="CF596" s="34" t="s">
        <v>30</v>
      </c>
      <c r="CG596" s="26">
        <v>1</v>
      </c>
      <c r="CH596" s="27">
        <v>8960000</v>
      </c>
      <c r="CI596" s="27">
        <v>8064000</v>
      </c>
      <c r="CJ596" s="148"/>
      <c r="CK596" s="148"/>
      <c r="CL596" s="143">
        <f t="shared" si="1415"/>
        <v>7.4432292756478682E-2</v>
      </c>
      <c r="CM596" s="27">
        <f t="shared" si="1416"/>
        <v>8512000</v>
      </c>
      <c r="CN596" s="27">
        <f t="shared" si="1331"/>
        <v>1617280</v>
      </c>
      <c r="CO596" s="28">
        <f t="shared" si="1417"/>
        <v>10129280</v>
      </c>
      <c r="CP596" s="26">
        <v>1</v>
      </c>
      <c r="CQ596" s="27">
        <v>8960000</v>
      </c>
      <c r="CR596" s="27">
        <v>8064000</v>
      </c>
      <c r="CS596" s="148"/>
      <c r="CT596" s="148"/>
      <c r="CU596" s="143">
        <f t="shared" si="1401"/>
        <v>7.4432292756478682E-2</v>
      </c>
      <c r="CV596" s="27">
        <f t="shared" si="1418"/>
        <v>8512000</v>
      </c>
      <c r="CW596" s="28">
        <f t="shared" si="1419"/>
        <v>1617280</v>
      </c>
      <c r="CX596" s="29">
        <f t="shared" si="1420"/>
        <v>10129280</v>
      </c>
      <c r="CY596" s="31" t="s">
        <v>30</v>
      </c>
      <c r="CZ596" s="32" t="s">
        <v>30</v>
      </c>
      <c r="DA596" s="32" t="s">
        <v>30</v>
      </c>
      <c r="DB596" s="32" t="s">
        <v>30</v>
      </c>
      <c r="DC596" s="32" t="s">
        <v>30</v>
      </c>
      <c r="DD596" s="32" t="s">
        <v>30</v>
      </c>
      <c r="DE596" s="32" t="s">
        <v>30</v>
      </c>
      <c r="DF596" s="32" t="s">
        <v>30</v>
      </c>
      <c r="DG596" s="32" t="s">
        <v>30</v>
      </c>
      <c r="DH596" s="26">
        <v>1</v>
      </c>
      <c r="DI596" s="28">
        <v>8960000</v>
      </c>
      <c r="DJ596" s="28">
        <v>10304000</v>
      </c>
      <c r="DK596" s="182"/>
      <c r="DL596" s="177">
        <f t="shared" si="1403"/>
        <v>9.8666062491146178E-2</v>
      </c>
      <c r="DM596" s="28">
        <f t="shared" si="1421"/>
        <v>9632000</v>
      </c>
      <c r="DN596" s="28">
        <f t="shared" si="1340"/>
        <v>1830080</v>
      </c>
      <c r="DO596" s="30">
        <f t="shared" si="1422"/>
        <v>11462080</v>
      </c>
    </row>
    <row r="597" spans="1:119" ht="21" customHeight="1" x14ac:dyDescent="0.25">
      <c r="A597" s="66" t="s">
        <v>1121</v>
      </c>
      <c r="B597" s="67" t="s">
        <v>1095</v>
      </c>
      <c r="C597" s="68" t="s">
        <v>1122</v>
      </c>
      <c r="D597" s="26">
        <v>1</v>
      </c>
      <c r="E597" s="27">
        <v>8000000</v>
      </c>
      <c r="F597" s="27">
        <v>9200000</v>
      </c>
      <c r="G597" s="145"/>
      <c r="H597" s="145"/>
      <c r="I597" s="143">
        <f t="shared" si="1389"/>
        <v>9.8666062491146164E-2</v>
      </c>
      <c r="J597" s="27">
        <f t="shared" si="1394"/>
        <v>8600000</v>
      </c>
      <c r="K597" s="28">
        <f t="shared" si="1405"/>
        <v>1634000</v>
      </c>
      <c r="L597" s="29">
        <f t="shared" si="1404"/>
        <v>10234000</v>
      </c>
      <c r="M597" s="26">
        <v>1</v>
      </c>
      <c r="N597" s="27">
        <v>8000000</v>
      </c>
      <c r="O597" s="27">
        <v>8640000</v>
      </c>
      <c r="P597" s="145"/>
      <c r="Q597" s="145"/>
      <c r="R597" s="143">
        <f t="shared" si="1423"/>
        <v>5.4392829322042119E-2</v>
      </c>
      <c r="S597" s="27">
        <f t="shared" si="1424"/>
        <v>8320000</v>
      </c>
      <c r="T597" s="28">
        <f t="shared" si="1425"/>
        <v>1580800</v>
      </c>
      <c r="U597" s="30">
        <f t="shared" si="1426"/>
        <v>9900800</v>
      </c>
      <c r="V597" s="26">
        <v>1</v>
      </c>
      <c r="W597" s="27">
        <v>8000000</v>
      </c>
      <c r="X597" s="27">
        <v>9200000</v>
      </c>
      <c r="Y597" s="145"/>
      <c r="Z597" s="145"/>
      <c r="AA597" s="143">
        <f t="shared" si="1427"/>
        <v>9.8666062491146164E-2</v>
      </c>
      <c r="AB597" s="27">
        <f t="shared" si="1428"/>
        <v>8600000</v>
      </c>
      <c r="AC597" s="28">
        <f t="shared" si="1429"/>
        <v>1634000</v>
      </c>
      <c r="AD597" s="29">
        <f t="shared" si="1430"/>
        <v>10234000</v>
      </c>
      <c r="AE597" s="26">
        <v>1</v>
      </c>
      <c r="AF597" s="27">
        <v>8000000</v>
      </c>
      <c r="AG597" s="27">
        <v>8960000</v>
      </c>
      <c r="AH597" s="145"/>
      <c r="AI597" s="145"/>
      <c r="AJ597" s="143">
        <f t="shared" si="1395"/>
        <v>8.0049824285269522E-2</v>
      </c>
      <c r="AK597" s="27">
        <f t="shared" si="1406"/>
        <v>8480000</v>
      </c>
      <c r="AL597" s="28">
        <f t="shared" si="1407"/>
        <v>1611200</v>
      </c>
      <c r="AM597" s="30">
        <f t="shared" si="1408"/>
        <v>10091200</v>
      </c>
      <c r="AN597" s="26">
        <v>1</v>
      </c>
      <c r="AO597" s="27">
        <v>8000000</v>
      </c>
      <c r="AP597" s="27">
        <v>10580000</v>
      </c>
      <c r="AQ597" s="145"/>
      <c r="AR597" s="145"/>
      <c r="AS597" s="143">
        <f t="shared" si="1396"/>
        <v>0.19637626431230276</v>
      </c>
      <c r="AT597" s="27">
        <f t="shared" si="1409"/>
        <v>9290000</v>
      </c>
      <c r="AU597" s="28">
        <f t="shared" si="1317"/>
        <v>1765100</v>
      </c>
      <c r="AV597" s="30">
        <f t="shared" si="1410"/>
        <v>11055100</v>
      </c>
      <c r="AW597" s="26">
        <v>1</v>
      </c>
      <c r="AX597" s="27">
        <v>8000000</v>
      </c>
      <c r="AY597" s="27">
        <v>9200000</v>
      </c>
      <c r="AZ597" s="145"/>
      <c r="BA597" s="145"/>
      <c r="BB597" s="143">
        <f t="shared" si="1397"/>
        <v>9.8666062491146164E-2</v>
      </c>
      <c r="BC597" s="27">
        <f t="shared" si="1411"/>
        <v>8600000</v>
      </c>
      <c r="BD597" s="27">
        <f t="shared" si="1320"/>
        <v>1634000</v>
      </c>
      <c r="BE597" s="27">
        <f t="shared" si="1412"/>
        <v>10234000</v>
      </c>
      <c r="BF597" s="26">
        <v>1</v>
      </c>
      <c r="BG597" s="27">
        <v>6400000</v>
      </c>
      <c r="BH597" s="27">
        <v>5632000</v>
      </c>
      <c r="BI597" s="145"/>
      <c r="BJ597" s="145"/>
      <c r="BK597" s="143">
        <f t="shared" si="1398"/>
        <v>9.0268950789772012E-2</v>
      </c>
      <c r="BL597" s="27">
        <f t="shared" si="1413"/>
        <v>6016000</v>
      </c>
      <c r="BM597" s="27">
        <f t="shared" si="1381"/>
        <v>1143040</v>
      </c>
      <c r="BN597" s="28">
        <f t="shared" si="1414"/>
        <v>7159040</v>
      </c>
      <c r="BO597" s="31" t="s">
        <v>30</v>
      </c>
      <c r="BP597" s="32" t="s">
        <v>30</v>
      </c>
      <c r="BQ597" s="32" t="s">
        <v>30</v>
      </c>
      <c r="BR597" s="32" t="s">
        <v>30</v>
      </c>
      <c r="BS597" s="32" t="s">
        <v>30</v>
      </c>
      <c r="BT597" s="32" t="s">
        <v>30</v>
      </c>
      <c r="BU597" s="32" t="s">
        <v>30</v>
      </c>
      <c r="BV597" s="32" t="s">
        <v>30</v>
      </c>
      <c r="BW597" s="33" t="s">
        <v>30</v>
      </c>
      <c r="BX597" s="31" t="s">
        <v>30</v>
      </c>
      <c r="BY597" s="32" t="s">
        <v>30</v>
      </c>
      <c r="BZ597" s="32" t="s">
        <v>30</v>
      </c>
      <c r="CA597" s="32" t="s">
        <v>30</v>
      </c>
      <c r="CB597" s="32" t="s">
        <v>30</v>
      </c>
      <c r="CC597" s="32" t="s">
        <v>30</v>
      </c>
      <c r="CD597" s="32" t="s">
        <v>30</v>
      </c>
      <c r="CE597" s="32" t="s">
        <v>30</v>
      </c>
      <c r="CF597" s="34" t="s">
        <v>30</v>
      </c>
      <c r="CG597" s="26">
        <v>1</v>
      </c>
      <c r="CH597" s="27">
        <v>5120000</v>
      </c>
      <c r="CI597" s="27">
        <v>4608000</v>
      </c>
      <c r="CJ597" s="148"/>
      <c r="CK597" s="148"/>
      <c r="CL597" s="143">
        <f t="shared" si="1415"/>
        <v>7.4432292756478696E-2</v>
      </c>
      <c r="CM597" s="27">
        <f t="shared" si="1416"/>
        <v>4864000</v>
      </c>
      <c r="CN597" s="27">
        <f t="shared" si="1331"/>
        <v>924160</v>
      </c>
      <c r="CO597" s="28">
        <f t="shared" si="1417"/>
        <v>5788160</v>
      </c>
      <c r="CP597" s="26">
        <v>1</v>
      </c>
      <c r="CQ597" s="27">
        <v>5120000</v>
      </c>
      <c r="CR597" s="27">
        <v>4608000</v>
      </c>
      <c r="CS597" s="148"/>
      <c r="CT597" s="148"/>
      <c r="CU597" s="143">
        <f t="shared" si="1401"/>
        <v>7.4432292756478696E-2</v>
      </c>
      <c r="CV597" s="27">
        <f t="shared" si="1418"/>
        <v>4864000</v>
      </c>
      <c r="CW597" s="28">
        <f t="shared" si="1419"/>
        <v>924160</v>
      </c>
      <c r="CX597" s="29">
        <f t="shared" si="1420"/>
        <v>5788160</v>
      </c>
      <c r="CY597" s="31" t="s">
        <v>30</v>
      </c>
      <c r="CZ597" s="32" t="s">
        <v>30</v>
      </c>
      <c r="DA597" s="32" t="s">
        <v>30</v>
      </c>
      <c r="DB597" s="32" t="s">
        <v>30</v>
      </c>
      <c r="DC597" s="32" t="s">
        <v>30</v>
      </c>
      <c r="DD597" s="32" t="s">
        <v>30</v>
      </c>
      <c r="DE597" s="32" t="s">
        <v>30</v>
      </c>
      <c r="DF597" s="32" t="s">
        <v>30</v>
      </c>
      <c r="DG597" s="32" t="s">
        <v>30</v>
      </c>
      <c r="DH597" s="26">
        <v>1</v>
      </c>
      <c r="DI597" s="28">
        <v>5120000</v>
      </c>
      <c r="DJ597" s="28">
        <v>5888000</v>
      </c>
      <c r="DK597" s="182"/>
      <c r="DL597" s="177">
        <f t="shared" si="1403"/>
        <v>9.8666062491146164E-2</v>
      </c>
      <c r="DM597" s="28">
        <f t="shared" si="1421"/>
        <v>5504000</v>
      </c>
      <c r="DN597" s="28">
        <f t="shared" si="1340"/>
        <v>1045760</v>
      </c>
      <c r="DO597" s="30">
        <f t="shared" si="1422"/>
        <v>6549760</v>
      </c>
    </row>
    <row r="598" spans="1:119" ht="21" customHeight="1" x14ac:dyDescent="0.25">
      <c r="A598" s="66" t="s">
        <v>1123</v>
      </c>
      <c r="B598" s="67" t="s">
        <v>1095</v>
      </c>
      <c r="C598" s="68" t="s">
        <v>1124</v>
      </c>
      <c r="D598" s="26">
        <v>1</v>
      </c>
      <c r="E598" s="27">
        <v>5600000</v>
      </c>
      <c r="F598" s="27">
        <v>6440000</v>
      </c>
      <c r="G598" s="145"/>
      <c r="H598" s="145"/>
      <c r="I598" s="143">
        <f t="shared" si="1389"/>
        <v>9.866606249114615E-2</v>
      </c>
      <c r="J598" s="27">
        <f t="shared" si="1394"/>
        <v>6020000</v>
      </c>
      <c r="K598" s="28">
        <f t="shared" si="1405"/>
        <v>1143800</v>
      </c>
      <c r="L598" s="29">
        <f t="shared" si="1404"/>
        <v>7163800</v>
      </c>
      <c r="M598" s="26">
        <v>1</v>
      </c>
      <c r="N598" s="27">
        <v>5600000</v>
      </c>
      <c r="O598" s="27">
        <v>6048000</v>
      </c>
      <c r="P598" s="145"/>
      <c r="Q598" s="145"/>
      <c r="R598" s="143">
        <f t="shared" si="1423"/>
        <v>5.4392829322042119E-2</v>
      </c>
      <c r="S598" s="27">
        <f t="shared" si="1424"/>
        <v>5824000</v>
      </c>
      <c r="T598" s="28">
        <f t="shared" si="1425"/>
        <v>1106560</v>
      </c>
      <c r="U598" s="30">
        <f t="shared" si="1426"/>
        <v>6930560</v>
      </c>
      <c r="V598" s="26">
        <v>1</v>
      </c>
      <c r="W598" s="27">
        <v>5600000</v>
      </c>
      <c r="X598" s="27">
        <v>6440000</v>
      </c>
      <c r="Y598" s="145"/>
      <c r="Z598" s="145"/>
      <c r="AA598" s="143">
        <f t="shared" si="1427"/>
        <v>9.866606249114615E-2</v>
      </c>
      <c r="AB598" s="27">
        <f t="shared" si="1428"/>
        <v>6020000</v>
      </c>
      <c r="AC598" s="28">
        <f t="shared" si="1429"/>
        <v>1143800</v>
      </c>
      <c r="AD598" s="29">
        <f t="shared" si="1430"/>
        <v>7163800</v>
      </c>
      <c r="AE598" s="26">
        <v>1</v>
      </c>
      <c r="AF598" s="27">
        <v>5600000</v>
      </c>
      <c r="AG598" s="27">
        <v>6272000</v>
      </c>
      <c r="AH598" s="145"/>
      <c r="AI598" s="145"/>
      <c r="AJ598" s="143">
        <f t="shared" si="1395"/>
        <v>8.0049824285269536E-2</v>
      </c>
      <c r="AK598" s="27">
        <f t="shared" si="1406"/>
        <v>5936000</v>
      </c>
      <c r="AL598" s="28">
        <f t="shared" si="1407"/>
        <v>1127840</v>
      </c>
      <c r="AM598" s="30">
        <f t="shared" si="1408"/>
        <v>7063840</v>
      </c>
      <c r="AN598" s="26">
        <v>1</v>
      </c>
      <c r="AO598" s="27">
        <v>5600000</v>
      </c>
      <c r="AP598" s="27">
        <v>7406000</v>
      </c>
      <c r="AQ598" s="145"/>
      <c r="AR598" s="145"/>
      <c r="AS598" s="143">
        <f t="shared" si="1396"/>
        <v>0.19637626431230276</v>
      </c>
      <c r="AT598" s="27">
        <f t="shared" si="1409"/>
        <v>6503000</v>
      </c>
      <c r="AU598" s="28">
        <f t="shared" si="1317"/>
        <v>1235570</v>
      </c>
      <c r="AV598" s="30">
        <f t="shared" si="1410"/>
        <v>7738570</v>
      </c>
      <c r="AW598" s="26">
        <v>1</v>
      </c>
      <c r="AX598" s="27">
        <v>5600000</v>
      </c>
      <c r="AY598" s="27">
        <v>6440000</v>
      </c>
      <c r="AZ598" s="145"/>
      <c r="BA598" s="145"/>
      <c r="BB598" s="143">
        <f t="shared" si="1397"/>
        <v>9.866606249114615E-2</v>
      </c>
      <c r="BC598" s="27">
        <f t="shared" si="1411"/>
        <v>6020000</v>
      </c>
      <c r="BD598" s="27">
        <f t="shared" si="1320"/>
        <v>1143800</v>
      </c>
      <c r="BE598" s="27">
        <f t="shared" si="1412"/>
        <v>7163800</v>
      </c>
      <c r="BF598" s="26">
        <v>1</v>
      </c>
      <c r="BG598" s="27">
        <v>4480000</v>
      </c>
      <c r="BH598" s="27">
        <v>3942400</v>
      </c>
      <c r="BI598" s="145"/>
      <c r="BJ598" s="145"/>
      <c r="BK598" s="143">
        <f t="shared" si="1398"/>
        <v>9.0268950789772026E-2</v>
      </c>
      <c r="BL598" s="27">
        <f t="shared" si="1413"/>
        <v>4211200</v>
      </c>
      <c r="BM598" s="27">
        <f t="shared" si="1381"/>
        <v>800128</v>
      </c>
      <c r="BN598" s="28">
        <f t="shared" si="1414"/>
        <v>5011328</v>
      </c>
      <c r="BO598" s="31" t="s">
        <v>30</v>
      </c>
      <c r="BP598" s="32" t="s">
        <v>30</v>
      </c>
      <c r="BQ598" s="32" t="s">
        <v>30</v>
      </c>
      <c r="BR598" s="32" t="s">
        <v>30</v>
      </c>
      <c r="BS598" s="32" t="s">
        <v>30</v>
      </c>
      <c r="BT598" s="32" t="s">
        <v>30</v>
      </c>
      <c r="BU598" s="32" t="s">
        <v>30</v>
      </c>
      <c r="BV598" s="32" t="s">
        <v>30</v>
      </c>
      <c r="BW598" s="33" t="s">
        <v>30</v>
      </c>
      <c r="BX598" s="31" t="s">
        <v>30</v>
      </c>
      <c r="BY598" s="32" t="s">
        <v>30</v>
      </c>
      <c r="BZ598" s="32" t="s">
        <v>30</v>
      </c>
      <c r="CA598" s="32" t="s">
        <v>30</v>
      </c>
      <c r="CB598" s="32" t="s">
        <v>30</v>
      </c>
      <c r="CC598" s="32" t="s">
        <v>30</v>
      </c>
      <c r="CD598" s="32" t="s">
        <v>30</v>
      </c>
      <c r="CE598" s="32" t="s">
        <v>30</v>
      </c>
      <c r="CF598" s="34" t="s">
        <v>30</v>
      </c>
      <c r="CG598" s="26">
        <v>1</v>
      </c>
      <c r="CH598" s="27">
        <v>3584000</v>
      </c>
      <c r="CI598" s="27">
        <v>3225600</v>
      </c>
      <c r="CJ598" s="148"/>
      <c r="CK598" s="148"/>
      <c r="CL598" s="143">
        <f t="shared" si="1415"/>
        <v>7.4432292756478696E-2</v>
      </c>
      <c r="CM598" s="27">
        <f t="shared" si="1416"/>
        <v>3404800</v>
      </c>
      <c r="CN598" s="27">
        <f t="shared" si="1331"/>
        <v>646912</v>
      </c>
      <c r="CO598" s="28">
        <f t="shared" si="1417"/>
        <v>4051712</v>
      </c>
      <c r="CP598" s="26">
        <v>1</v>
      </c>
      <c r="CQ598" s="27">
        <v>3584000</v>
      </c>
      <c r="CR598" s="27">
        <v>3225600</v>
      </c>
      <c r="CS598" s="148"/>
      <c r="CT598" s="148"/>
      <c r="CU598" s="143">
        <f t="shared" si="1401"/>
        <v>7.4432292756478696E-2</v>
      </c>
      <c r="CV598" s="27">
        <f t="shared" si="1418"/>
        <v>3404800</v>
      </c>
      <c r="CW598" s="28">
        <f t="shared" si="1419"/>
        <v>646912</v>
      </c>
      <c r="CX598" s="29">
        <f t="shared" si="1420"/>
        <v>4051712</v>
      </c>
      <c r="CY598" s="31" t="s">
        <v>30</v>
      </c>
      <c r="CZ598" s="32" t="s">
        <v>30</v>
      </c>
      <c r="DA598" s="32" t="s">
        <v>30</v>
      </c>
      <c r="DB598" s="32" t="s">
        <v>30</v>
      </c>
      <c r="DC598" s="32" t="s">
        <v>30</v>
      </c>
      <c r="DD598" s="32" t="s">
        <v>30</v>
      </c>
      <c r="DE598" s="32" t="s">
        <v>30</v>
      </c>
      <c r="DF598" s="32" t="s">
        <v>30</v>
      </c>
      <c r="DG598" s="32" t="s">
        <v>30</v>
      </c>
      <c r="DH598" s="26">
        <v>1</v>
      </c>
      <c r="DI598" s="28">
        <v>3584000</v>
      </c>
      <c r="DJ598" s="28">
        <v>4121600</v>
      </c>
      <c r="DK598" s="182"/>
      <c r="DL598" s="177">
        <f t="shared" si="1403"/>
        <v>9.8666062491146164E-2</v>
      </c>
      <c r="DM598" s="28">
        <f t="shared" si="1421"/>
        <v>3852800</v>
      </c>
      <c r="DN598" s="28">
        <f t="shared" si="1340"/>
        <v>732032</v>
      </c>
      <c r="DO598" s="30">
        <f t="shared" si="1422"/>
        <v>4584832</v>
      </c>
    </row>
    <row r="599" spans="1:119" ht="21" customHeight="1" x14ac:dyDescent="0.25">
      <c r="A599" s="66" t="s">
        <v>1125</v>
      </c>
      <c r="B599" s="67" t="s">
        <v>1095</v>
      </c>
      <c r="C599" s="68" t="s">
        <v>1126</v>
      </c>
      <c r="D599" s="26">
        <v>1</v>
      </c>
      <c r="E599" s="27">
        <v>5600000</v>
      </c>
      <c r="F599" s="27">
        <v>6440000</v>
      </c>
      <c r="G599" s="145"/>
      <c r="H599" s="145"/>
      <c r="I599" s="143">
        <f t="shared" si="1389"/>
        <v>9.866606249114615E-2</v>
      </c>
      <c r="J599" s="27">
        <f t="shared" si="1394"/>
        <v>6020000</v>
      </c>
      <c r="K599" s="28">
        <f t="shared" si="1405"/>
        <v>1143800</v>
      </c>
      <c r="L599" s="29">
        <f t="shared" si="1404"/>
        <v>7163800</v>
      </c>
      <c r="M599" s="26">
        <v>1</v>
      </c>
      <c r="N599" s="27">
        <v>5600000</v>
      </c>
      <c r="O599" s="27">
        <v>6048000</v>
      </c>
      <c r="P599" s="145"/>
      <c r="Q599" s="145"/>
      <c r="R599" s="143">
        <f t="shared" si="1423"/>
        <v>5.4392829322042119E-2</v>
      </c>
      <c r="S599" s="27">
        <f t="shared" si="1424"/>
        <v>5824000</v>
      </c>
      <c r="T599" s="28">
        <f t="shared" si="1425"/>
        <v>1106560</v>
      </c>
      <c r="U599" s="30">
        <f t="shared" si="1426"/>
        <v>6930560</v>
      </c>
      <c r="V599" s="26">
        <v>1</v>
      </c>
      <c r="W599" s="27">
        <v>5600000</v>
      </c>
      <c r="X599" s="27">
        <v>6440000</v>
      </c>
      <c r="Y599" s="145"/>
      <c r="Z599" s="145"/>
      <c r="AA599" s="143">
        <f t="shared" si="1427"/>
        <v>9.866606249114615E-2</v>
      </c>
      <c r="AB599" s="27">
        <f t="shared" si="1428"/>
        <v>6020000</v>
      </c>
      <c r="AC599" s="28">
        <f t="shared" si="1429"/>
        <v>1143800</v>
      </c>
      <c r="AD599" s="29">
        <f t="shared" si="1430"/>
        <v>7163800</v>
      </c>
      <c r="AE599" s="26">
        <v>1</v>
      </c>
      <c r="AF599" s="27">
        <v>5600000</v>
      </c>
      <c r="AG599" s="27">
        <v>6272000</v>
      </c>
      <c r="AH599" s="145"/>
      <c r="AI599" s="145"/>
      <c r="AJ599" s="143">
        <f t="shared" si="1395"/>
        <v>8.0049824285269536E-2</v>
      </c>
      <c r="AK599" s="27">
        <f t="shared" si="1406"/>
        <v>5936000</v>
      </c>
      <c r="AL599" s="28">
        <f t="shared" si="1407"/>
        <v>1127840</v>
      </c>
      <c r="AM599" s="30">
        <f t="shared" si="1408"/>
        <v>7063840</v>
      </c>
      <c r="AN599" s="26">
        <v>1</v>
      </c>
      <c r="AO599" s="27">
        <v>5600000</v>
      </c>
      <c r="AP599" s="27">
        <v>7406000</v>
      </c>
      <c r="AQ599" s="145"/>
      <c r="AR599" s="145"/>
      <c r="AS599" s="143">
        <f t="shared" si="1396"/>
        <v>0.19637626431230276</v>
      </c>
      <c r="AT599" s="27">
        <f t="shared" si="1409"/>
        <v>6503000</v>
      </c>
      <c r="AU599" s="28">
        <f t="shared" ref="AU599:AU603" si="1431">+AT599*19%</f>
        <v>1235570</v>
      </c>
      <c r="AV599" s="30">
        <f t="shared" si="1410"/>
        <v>7738570</v>
      </c>
      <c r="AW599" s="26">
        <v>1</v>
      </c>
      <c r="AX599" s="27">
        <v>5600000</v>
      </c>
      <c r="AY599" s="27">
        <v>6440000</v>
      </c>
      <c r="AZ599" s="145"/>
      <c r="BA599" s="145"/>
      <c r="BB599" s="143">
        <f t="shared" si="1397"/>
        <v>9.866606249114615E-2</v>
      </c>
      <c r="BC599" s="27">
        <f t="shared" si="1411"/>
        <v>6020000</v>
      </c>
      <c r="BD599" s="27">
        <f t="shared" ref="BD599:BD603" si="1432">+BC599*19%</f>
        <v>1143800</v>
      </c>
      <c r="BE599" s="27">
        <f t="shared" si="1412"/>
        <v>7163800</v>
      </c>
      <c r="BF599" s="26">
        <v>1</v>
      </c>
      <c r="BG599" s="27">
        <v>4480000</v>
      </c>
      <c r="BH599" s="27">
        <v>3942400</v>
      </c>
      <c r="BI599" s="145"/>
      <c r="BJ599" s="145"/>
      <c r="BK599" s="143">
        <f t="shared" si="1398"/>
        <v>9.0268950789772026E-2</v>
      </c>
      <c r="BL599" s="27">
        <f t="shared" si="1413"/>
        <v>4211200</v>
      </c>
      <c r="BM599" s="27">
        <f t="shared" si="1381"/>
        <v>800128</v>
      </c>
      <c r="BN599" s="28">
        <f t="shared" si="1414"/>
        <v>5011328</v>
      </c>
      <c r="BO599" s="31" t="s">
        <v>30</v>
      </c>
      <c r="BP599" s="32" t="s">
        <v>30</v>
      </c>
      <c r="BQ599" s="32" t="s">
        <v>30</v>
      </c>
      <c r="BR599" s="32" t="s">
        <v>30</v>
      </c>
      <c r="BS599" s="32" t="s">
        <v>30</v>
      </c>
      <c r="BT599" s="32" t="s">
        <v>30</v>
      </c>
      <c r="BU599" s="32" t="s">
        <v>30</v>
      </c>
      <c r="BV599" s="32" t="s">
        <v>30</v>
      </c>
      <c r="BW599" s="33" t="s">
        <v>30</v>
      </c>
      <c r="BX599" s="31" t="s">
        <v>30</v>
      </c>
      <c r="BY599" s="32" t="s">
        <v>30</v>
      </c>
      <c r="BZ599" s="32" t="s">
        <v>30</v>
      </c>
      <c r="CA599" s="32" t="s">
        <v>30</v>
      </c>
      <c r="CB599" s="32" t="s">
        <v>30</v>
      </c>
      <c r="CC599" s="32" t="s">
        <v>30</v>
      </c>
      <c r="CD599" s="32" t="s">
        <v>30</v>
      </c>
      <c r="CE599" s="32" t="s">
        <v>30</v>
      </c>
      <c r="CF599" s="34" t="s">
        <v>30</v>
      </c>
      <c r="CG599" s="26">
        <v>1</v>
      </c>
      <c r="CH599" s="27">
        <v>3584000</v>
      </c>
      <c r="CI599" s="27">
        <v>3225600</v>
      </c>
      <c r="CJ599" s="148"/>
      <c r="CK599" s="148"/>
      <c r="CL599" s="143">
        <f t="shared" si="1415"/>
        <v>7.4432292756478696E-2</v>
      </c>
      <c r="CM599" s="27">
        <f t="shared" si="1416"/>
        <v>3404800</v>
      </c>
      <c r="CN599" s="27">
        <f t="shared" ref="CN599:CN603" si="1433">+CM599*19%</f>
        <v>646912</v>
      </c>
      <c r="CO599" s="28">
        <f t="shared" si="1417"/>
        <v>4051712</v>
      </c>
      <c r="CP599" s="26">
        <v>1</v>
      </c>
      <c r="CQ599" s="27">
        <v>3584000</v>
      </c>
      <c r="CR599" s="27">
        <v>3225600</v>
      </c>
      <c r="CS599" s="148"/>
      <c r="CT599" s="148"/>
      <c r="CU599" s="143">
        <f t="shared" si="1401"/>
        <v>7.4432292756478696E-2</v>
      </c>
      <c r="CV599" s="27">
        <f t="shared" si="1418"/>
        <v>3404800</v>
      </c>
      <c r="CW599" s="28">
        <f t="shared" si="1419"/>
        <v>646912</v>
      </c>
      <c r="CX599" s="29">
        <f t="shared" si="1420"/>
        <v>4051712</v>
      </c>
      <c r="CY599" s="31" t="s">
        <v>30</v>
      </c>
      <c r="CZ599" s="32" t="s">
        <v>30</v>
      </c>
      <c r="DA599" s="32" t="s">
        <v>30</v>
      </c>
      <c r="DB599" s="32" t="s">
        <v>30</v>
      </c>
      <c r="DC599" s="32" t="s">
        <v>30</v>
      </c>
      <c r="DD599" s="32" t="s">
        <v>30</v>
      </c>
      <c r="DE599" s="32" t="s">
        <v>30</v>
      </c>
      <c r="DF599" s="32" t="s">
        <v>30</v>
      </c>
      <c r="DG599" s="32" t="s">
        <v>30</v>
      </c>
      <c r="DH599" s="26">
        <v>1</v>
      </c>
      <c r="DI599" s="28">
        <v>3584000</v>
      </c>
      <c r="DJ599" s="28">
        <v>4121600</v>
      </c>
      <c r="DK599" s="182"/>
      <c r="DL599" s="177">
        <f t="shared" si="1403"/>
        <v>9.8666062491146164E-2</v>
      </c>
      <c r="DM599" s="28">
        <f t="shared" si="1421"/>
        <v>3852800</v>
      </c>
      <c r="DN599" s="28">
        <f t="shared" ref="DN599:DN603" si="1434">DM599*19%</f>
        <v>732032</v>
      </c>
      <c r="DO599" s="30">
        <f t="shared" si="1422"/>
        <v>4584832</v>
      </c>
    </row>
    <row r="600" spans="1:119" ht="21" customHeight="1" x14ac:dyDescent="0.25">
      <c r="A600" s="66" t="s">
        <v>1127</v>
      </c>
      <c r="B600" s="67" t="s">
        <v>1095</v>
      </c>
      <c r="C600" s="68" t="s">
        <v>1128</v>
      </c>
      <c r="D600" s="26">
        <v>1</v>
      </c>
      <c r="E600" s="27">
        <v>4500000</v>
      </c>
      <c r="F600" s="27">
        <v>5175000</v>
      </c>
      <c r="G600" s="145"/>
      <c r="H600" s="145"/>
      <c r="I600" s="143">
        <f t="shared" si="1389"/>
        <v>9.8666062491146164E-2</v>
      </c>
      <c r="J600" s="27">
        <f t="shared" si="1394"/>
        <v>4837500</v>
      </c>
      <c r="K600" s="28">
        <f t="shared" si="1405"/>
        <v>919125</v>
      </c>
      <c r="L600" s="29">
        <f t="shared" si="1404"/>
        <v>5756625</v>
      </c>
      <c r="M600" s="26">
        <v>1</v>
      </c>
      <c r="N600" s="27">
        <v>4500000</v>
      </c>
      <c r="O600" s="27">
        <v>4860000</v>
      </c>
      <c r="P600" s="145"/>
      <c r="Q600" s="145"/>
      <c r="R600" s="143">
        <f t="shared" si="1423"/>
        <v>5.4392829322042119E-2</v>
      </c>
      <c r="S600" s="27">
        <f t="shared" si="1424"/>
        <v>4680000</v>
      </c>
      <c r="T600" s="28">
        <f t="shared" si="1425"/>
        <v>889200</v>
      </c>
      <c r="U600" s="30">
        <f t="shared" si="1426"/>
        <v>5569200</v>
      </c>
      <c r="V600" s="26">
        <v>1</v>
      </c>
      <c r="W600" s="27">
        <v>4500000</v>
      </c>
      <c r="X600" s="27">
        <v>5175000</v>
      </c>
      <c r="Y600" s="145"/>
      <c r="Z600" s="145"/>
      <c r="AA600" s="143">
        <f t="shared" si="1427"/>
        <v>9.8666062491146164E-2</v>
      </c>
      <c r="AB600" s="27">
        <f t="shared" si="1428"/>
        <v>4837500</v>
      </c>
      <c r="AC600" s="28">
        <f t="shared" si="1429"/>
        <v>919125</v>
      </c>
      <c r="AD600" s="29">
        <f t="shared" si="1430"/>
        <v>5756625</v>
      </c>
      <c r="AE600" s="26">
        <v>1</v>
      </c>
      <c r="AF600" s="27">
        <v>4500000</v>
      </c>
      <c r="AG600" s="27">
        <v>5040000</v>
      </c>
      <c r="AH600" s="145"/>
      <c r="AI600" s="145"/>
      <c r="AJ600" s="143">
        <f t="shared" si="1395"/>
        <v>8.0049824285269522E-2</v>
      </c>
      <c r="AK600" s="27">
        <f t="shared" si="1406"/>
        <v>4770000</v>
      </c>
      <c r="AL600" s="28">
        <f t="shared" si="1407"/>
        <v>906300</v>
      </c>
      <c r="AM600" s="30">
        <f t="shared" si="1408"/>
        <v>5676300</v>
      </c>
      <c r="AN600" s="26">
        <v>1</v>
      </c>
      <c r="AO600" s="27">
        <v>4500000</v>
      </c>
      <c r="AP600" s="27">
        <v>5951250</v>
      </c>
      <c r="AQ600" s="145"/>
      <c r="AR600" s="145"/>
      <c r="AS600" s="143">
        <f t="shared" si="1396"/>
        <v>0.19637626431230276</v>
      </c>
      <c r="AT600" s="27">
        <f t="shared" si="1409"/>
        <v>5225625</v>
      </c>
      <c r="AU600" s="28">
        <f t="shared" si="1431"/>
        <v>992868.75</v>
      </c>
      <c r="AV600" s="30">
        <f t="shared" si="1410"/>
        <v>6218493.75</v>
      </c>
      <c r="AW600" s="26">
        <v>1</v>
      </c>
      <c r="AX600" s="27">
        <v>4500000</v>
      </c>
      <c r="AY600" s="27">
        <v>5175000</v>
      </c>
      <c r="AZ600" s="145"/>
      <c r="BA600" s="145"/>
      <c r="BB600" s="143">
        <f t="shared" si="1397"/>
        <v>9.8666062491146164E-2</v>
      </c>
      <c r="BC600" s="27">
        <f t="shared" si="1411"/>
        <v>4837500</v>
      </c>
      <c r="BD600" s="27">
        <f t="shared" si="1432"/>
        <v>919125</v>
      </c>
      <c r="BE600" s="27">
        <f t="shared" si="1412"/>
        <v>5756625</v>
      </c>
      <c r="BF600" s="26">
        <v>1</v>
      </c>
      <c r="BG600" s="27">
        <v>3600000</v>
      </c>
      <c r="BH600" s="27">
        <v>3168000</v>
      </c>
      <c r="BI600" s="145"/>
      <c r="BJ600" s="145"/>
      <c r="BK600" s="143">
        <f t="shared" si="1398"/>
        <v>9.0268950789772026E-2</v>
      </c>
      <c r="BL600" s="27">
        <f t="shared" si="1413"/>
        <v>3384000</v>
      </c>
      <c r="BM600" s="27">
        <f t="shared" si="1381"/>
        <v>642960</v>
      </c>
      <c r="BN600" s="28">
        <f t="shared" si="1414"/>
        <v>4026960</v>
      </c>
      <c r="BO600" s="31" t="s">
        <v>30</v>
      </c>
      <c r="BP600" s="32" t="s">
        <v>30</v>
      </c>
      <c r="BQ600" s="32" t="s">
        <v>30</v>
      </c>
      <c r="BR600" s="32" t="s">
        <v>30</v>
      </c>
      <c r="BS600" s="32" t="s">
        <v>30</v>
      </c>
      <c r="BT600" s="32" t="s">
        <v>30</v>
      </c>
      <c r="BU600" s="32" t="s">
        <v>30</v>
      </c>
      <c r="BV600" s="32" t="s">
        <v>30</v>
      </c>
      <c r="BW600" s="33" t="s">
        <v>30</v>
      </c>
      <c r="BX600" s="31" t="s">
        <v>30</v>
      </c>
      <c r="BY600" s="32" t="s">
        <v>30</v>
      </c>
      <c r="BZ600" s="32" t="s">
        <v>30</v>
      </c>
      <c r="CA600" s="32" t="s">
        <v>30</v>
      </c>
      <c r="CB600" s="32" t="s">
        <v>30</v>
      </c>
      <c r="CC600" s="32" t="s">
        <v>30</v>
      </c>
      <c r="CD600" s="32" t="s">
        <v>30</v>
      </c>
      <c r="CE600" s="32" t="s">
        <v>30</v>
      </c>
      <c r="CF600" s="34" t="s">
        <v>30</v>
      </c>
      <c r="CG600" s="26">
        <v>1</v>
      </c>
      <c r="CH600" s="27">
        <v>2880000</v>
      </c>
      <c r="CI600" s="27">
        <v>2592000</v>
      </c>
      <c r="CJ600" s="148"/>
      <c r="CK600" s="148"/>
      <c r="CL600" s="143">
        <f t="shared" si="1415"/>
        <v>7.4432292756478682E-2</v>
      </c>
      <c r="CM600" s="27">
        <f t="shared" si="1416"/>
        <v>2736000</v>
      </c>
      <c r="CN600" s="27">
        <f t="shared" si="1433"/>
        <v>519840</v>
      </c>
      <c r="CO600" s="28">
        <f t="shared" si="1417"/>
        <v>3255840</v>
      </c>
      <c r="CP600" s="26">
        <v>1</v>
      </c>
      <c r="CQ600" s="27">
        <v>2880000</v>
      </c>
      <c r="CR600" s="27">
        <v>2592000</v>
      </c>
      <c r="CS600" s="148"/>
      <c r="CT600" s="148"/>
      <c r="CU600" s="143">
        <f t="shared" si="1401"/>
        <v>7.4432292756478682E-2</v>
      </c>
      <c r="CV600" s="27">
        <f t="shared" si="1418"/>
        <v>2736000</v>
      </c>
      <c r="CW600" s="28">
        <f t="shared" si="1419"/>
        <v>519840</v>
      </c>
      <c r="CX600" s="29">
        <f t="shared" si="1420"/>
        <v>3255840</v>
      </c>
      <c r="CY600" s="31" t="s">
        <v>30</v>
      </c>
      <c r="CZ600" s="32" t="s">
        <v>30</v>
      </c>
      <c r="DA600" s="32" t="s">
        <v>30</v>
      </c>
      <c r="DB600" s="32" t="s">
        <v>30</v>
      </c>
      <c r="DC600" s="32" t="s">
        <v>30</v>
      </c>
      <c r="DD600" s="32" t="s">
        <v>30</v>
      </c>
      <c r="DE600" s="32" t="s">
        <v>30</v>
      </c>
      <c r="DF600" s="32" t="s">
        <v>30</v>
      </c>
      <c r="DG600" s="32" t="s">
        <v>30</v>
      </c>
      <c r="DH600" s="26">
        <v>1</v>
      </c>
      <c r="DI600" s="28">
        <v>2880000</v>
      </c>
      <c r="DJ600" s="28">
        <v>3312000</v>
      </c>
      <c r="DK600" s="182"/>
      <c r="DL600" s="177">
        <f t="shared" si="1403"/>
        <v>9.8666062491146164E-2</v>
      </c>
      <c r="DM600" s="28">
        <f t="shared" si="1421"/>
        <v>3096000</v>
      </c>
      <c r="DN600" s="28">
        <f t="shared" si="1434"/>
        <v>588240</v>
      </c>
      <c r="DO600" s="30">
        <f t="shared" si="1422"/>
        <v>3684240</v>
      </c>
    </row>
    <row r="601" spans="1:119" ht="21" customHeight="1" x14ac:dyDescent="0.25">
      <c r="A601" s="66" t="s">
        <v>1129</v>
      </c>
      <c r="B601" s="67" t="s">
        <v>1095</v>
      </c>
      <c r="C601" s="68" t="s">
        <v>1130</v>
      </c>
      <c r="D601" s="26">
        <v>1</v>
      </c>
      <c r="E601" s="27">
        <v>11000000</v>
      </c>
      <c r="F601" s="27">
        <v>12650000</v>
      </c>
      <c r="G601" s="145"/>
      <c r="H601" s="145"/>
      <c r="I601" s="143">
        <f t="shared" si="1389"/>
        <v>9.8666062491146164E-2</v>
      </c>
      <c r="J601" s="27">
        <f t="shared" si="1394"/>
        <v>11825000</v>
      </c>
      <c r="K601" s="28">
        <f t="shared" si="1405"/>
        <v>2246750</v>
      </c>
      <c r="L601" s="29">
        <f t="shared" si="1404"/>
        <v>14071750</v>
      </c>
      <c r="M601" s="26">
        <v>1</v>
      </c>
      <c r="N601" s="27">
        <v>11000000</v>
      </c>
      <c r="O601" s="27">
        <v>11880000</v>
      </c>
      <c r="P601" s="145"/>
      <c r="Q601" s="145"/>
      <c r="R601" s="143">
        <f t="shared" si="1423"/>
        <v>5.4392829322042112E-2</v>
      </c>
      <c r="S601" s="27">
        <f t="shared" si="1424"/>
        <v>11440000</v>
      </c>
      <c r="T601" s="28">
        <f t="shared" si="1425"/>
        <v>2173600</v>
      </c>
      <c r="U601" s="30">
        <f t="shared" si="1426"/>
        <v>13613600</v>
      </c>
      <c r="V601" s="26">
        <v>1</v>
      </c>
      <c r="W601" s="27">
        <v>11000000</v>
      </c>
      <c r="X601" s="27">
        <v>12650000</v>
      </c>
      <c r="Y601" s="145"/>
      <c r="Z601" s="145"/>
      <c r="AA601" s="143">
        <f t="shared" si="1427"/>
        <v>9.8666062491146164E-2</v>
      </c>
      <c r="AB601" s="27">
        <f t="shared" si="1428"/>
        <v>11825000</v>
      </c>
      <c r="AC601" s="28">
        <f t="shared" si="1429"/>
        <v>2246750</v>
      </c>
      <c r="AD601" s="29">
        <f t="shared" si="1430"/>
        <v>14071750</v>
      </c>
      <c r="AE601" s="26">
        <v>1</v>
      </c>
      <c r="AF601" s="27">
        <v>11000000</v>
      </c>
      <c r="AG601" s="27">
        <v>12320000</v>
      </c>
      <c r="AH601" s="145"/>
      <c r="AI601" s="145"/>
      <c r="AJ601" s="143">
        <f t="shared" si="1395"/>
        <v>8.0049824285269536E-2</v>
      </c>
      <c r="AK601" s="27">
        <f t="shared" si="1406"/>
        <v>11660000</v>
      </c>
      <c r="AL601" s="28">
        <f t="shared" si="1407"/>
        <v>2215400</v>
      </c>
      <c r="AM601" s="30">
        <f t="shared" si="1408"/>
        <v>13875400</v>
      </c>
      <c r="AN601" s="26">
        <v>1</v>
      </c>
      <c r="AO601" s="27">
        <v>11000000</v>
      </c>
      <c r="AP601" s="27">
        <v>14547500</v>
      </c>
      <c r="AQ601" s="145"/>
      <c r="AR601" s="145"/>
      <c r="AS601" s="143">
        <f t="shared" si="1396"/>
        <v>0.19637626431230276</v>
      </c>
      <c r="AT601" s="27">
        <f t="shared" si="1409"/>
        <v>12773750</v>
      </c>
      <c r="AU601" s="28">
        <f t="shared" si="1431"/>
        <v>2427012.5</v>
      </c>
      <c r="AV601" s="30">
        <f t="shared" si="1410"/>
        <v>15200762.5</v>
      </c>
      <c r="AW601" s="26">
        <v>1</v>
      </c>
      <c r="AX601" s="27">
        <v>11000000</v>
      </c>
      <c r="AY601" s="27">
        <v>12650000</v>
      </c>
      <c r="AZ601" s="145"/>
      <c r="BA601" s="145"/>
      <c r="BB601" s="143">
        <f t="shared" si="1397"/>
        <v>9.8666062491146164E-2</v>
      </c>
      <c r="BC601" s="27">
        <f t="shared" si="1411"/>
        <v>11825000</v>
      </c>
      <c r="BD601" s="27">
        <f t="shared" si="1432"/>
        <v>2246750</v>
      </c>
      <c r="BE601" s="27">
        <f t="shared" si="1412"/>
        <v>14071750</v>
      </c>
      <c r="BF601" s="26">
        <v>1</v>
      </c>
      <c r="BG601" s="27">
        <v>8800000</v>
      </c>
      <c r="BH601" s="27">
        <v>7744000</v>
      </c>
      <c r="BI601" s="145"/>
      <c r="BJ601" s="145"/>
      <c r="BK601" s="143">
        <f t="shared" si="1398"/>
        <v>9.0268950789772026E-2</v>
      </c>
      <c r="BL601" s="27">
        <f t="shared" si="1413"/>
        <v>8272000</v>
      </c>
      <c r="BM601" s="27">
        <f t="shared" si="1381"/>
        <v>1571680</v>
      </c>
      <c r="BN601" s="28">
        <f t="shared" si="1414"/>
        <v>9843680</v>
      </c>
      <c r="BO601" s="31" t="s">
        <v>30</v>
      </c>
      <c r="BP601" s="32" t="s">
        <v>30</v>
      </c>
      <c r="BQ601" s="32" t="s">
        <v>30</v>
      </c>
      <c r="BR601" s="32" t="s">
        <v>30</v>
      </c>
      <c r="BS601" s="32" t="s">
        <v>30</v>
      </c>
      <c r="BT601" s="32" t="s">
        <v>30</v>
      </c>
      <c r="BU601" s="32" t="s">
        <v>30</v>
      </c>
      <c r="BV601" s="32" t="s">
        <v>30</v>
      </c>
      <c r="BW601" s="33" t="s">
        <v>30</v>
      </c>
      <c r="BX601" s="31" t="s">
        <v>30</v>
      </c>
      <c r="BY601" s="32" t="s">
        <v>30</v>
      </c>
      <c r="BZ601" s="32" t="s">
        <v>30</v>
      </c>
      <c r="CA601" s="32" t="s">
        <v>30</v>
      </c>
      <c r="CB601" s="32" t="s">
        <v>30</v>
      </c>
      <c r="CC601" s="32" t="s">
        <v>30</v>
      </c>
      <c r="CD601" s="32" t="s">
        <v>30</v>
      </c>
      <c r="CE601" s="32" t="s">
        <v>30</v>
      </c>
      <c r="CF601" s="34" t="s">
        <v>30</v>
      </c>
      <c r="CG601" s="26">
        <v>1</v>
      </c>
      <c r="CH601" s="27">
        <v>7040000</v>
      </c>
      <c r="CI601" s="27">
        <v>6336000</v>
      </c>
      <c r="CJ601" s="148"/>
      <c r="CK601" s="148"/>
      <c r="CL601" s="143">
        <f t="shared" si="1415"/>
        <v>7.4432292756478682E-2</v>
      </c>
      <c r="CM601" s="27">
        <f t="shared" si="1416"/>
        <v>6688000</v>
      </c>
      <c r="CN601" s="27">
        <f t="shared" si="1433"/>
        <v>1270720</v>
      </c>
      <c r="CO601" s="28">
        <f t="shared" si="1417"/>
        <v>7958720</v>
      </c>
      <c r="CP601" s="26">
        <v>1</v>
      </c>
      <c r="CQ601" s="27">
        <v>7040000</v>
      </c>
      <c r="CR601" s="27">
        <v>6336000</v>
      </c>
      <c r="CS601" s="148"/>
      <c r="CT601" s="148"/>
      <c r="CU601" s="143">
        <f t="shared" si="1401"/>
        <v>7.4432292756478682E-2</v>
      </c>
      <c r="CV601" s="27">
        <f t="shared" si="1418"/>
        <v>6688000</v>
      </c>
      <c r="CW601" s="28">
        <f t="shared" si="1419"/>
        <v>1270720</v>
      </c>
      <c r="CX601" s="29">
        <f t="shared" si="1420"/>
        <v>7958720</v>
      </c>
      <c r="CY601" s="31" t="s">
        <v>30</v>
      </c>
      <c r="CZ601" s="32" t="s">
        <v>30</v>
      </c>
      <c r="DA601" s="32" t="s">
        <v>30</v>
      </c>
      <c r="DB601" s="32" t="s">
        <v>30</v>
      </c>
      <c r="DC601" s="32" t="s">
        <v>30</v>
      </c>
      <c r="DD601" s="32" t="s">
        <v>30</v>
      </c>
      <c r="DE601" s="32" t="s">
        <v>30</v>
      </c>
      <c r="DF601" s="32" t="s">
        <v>30</v>
      </c>
      <c r="DG601" s="32" t="s">
        <v>30</v>
      </c>
      <c r="DH601" s="26">
        <v>1</v>
      </c>
      <c r="DI601" s="28">
        <v>7040000</v>
      </c>
      <c r="DJ601" s="28">
        <v>8096000</v>
      </c>
      <c r="DK601" s="182"/>
      <c r="DL601" s="177">
        <f t="shared" si="1403"/>
        <v>9.8666062491146164E-2</v>
      </c>
      <c r="DM601" s="28">
        <f t="shared" si="1421"/>
        <v>7568000</v>
      </c>
      <c r="DN601" s="28">
        <f t="shared" si="1434"/>
        <v>1437920</v>
      </c>
      <c r="DO601" s="30">
        <f t="shared" si="1422"/>
        <v>9005920</v>
      </c>
    </row>
    <row r="602" spans="1:119" ht="21" customHeight="1" x14ac:dyDescent="0.25">
      <c r="A602" s="66" t="s">
        <v>1131</v>
      </c>
      <c r="B602" s="67" t="s">
        <v>1095</v>
      </c>
      <c r="C602" s="68" t="s">
        <v>1132</v>
      </c>
      <c r="D602" s="26">
        <v>1</v>
      </c>
      <c r="E602" s="27">
        <v>4000000</v>
      </c>
      <c r="F602" s="27">
        <v>4600000</v>
      </c>
      <c r="G602" s="145"/>
      <c r="H602" s="145"/>
      <c r="I602" s="143">
        <f t="shared" si="1389"/>
        <v>9.8666062491146164E-2</v>
      </c>
      <c r="J602" s="27">
        <f t="shared" si="1394"/>
        <v>4300000</v>
      </c>
      <c r="K602" s="28">
        <f t="shared" si="1405"/>
        <v>817000</v>
      </c>
      <c r="L602" s="29">
        <f t="shared" si="1404"/>
        <v>5117000</v>
      </c>
      <c r="M602" s="26">
        <v>1</v>
      </c>
      <c r="N602" s="27">
        <v>4000000</v>
      </c>
      <c r="O602" s="27">
        <v>4320000</v>
      </c>
      <c r="P602" s="145"/>
      <c r="Q602" s="145"/>
      <c r="R602" s="143">
        <f t="shared" si="1423"/>
        <v>5.4392829322042119E-2</v>
      </c>
      <c r="S602" s="27">
        <f t="shared" si="1424"/>
        <v>4160000</v>
      </c>
      <c r="T602" s="28">
        <f t="shared" si="1425"/>
        <v>790400</v>
      </c>
      <c r="U602" s="30">
        <f t="shared" si="1426"/>
        <v>4950400</v>
      </c>
      <c r="V602" s="26">
        <v>1</v>
      </c>
      <c r="W602" s="27">
        <v>4000000</v>
      </c>
      <c r="X602" s="27">
        <v>4600000</v>
      </c>
      <c r="Y602" s="145"/>
      <c r="Z602" s="145"/>
      <c r="AA602" s="143">
        <f t="shared" si="1427"/>
        <v>9.8666062491146164E-2</v>
      </c>
      <c r="AB602" s="27">
        <f t="shared" si="1428"/>
        <v>4300000</v>
      </c>
      <c r="AC602" s="28">
        <f t="shared" si="1429"/>
        <v>817000</v>
      </c>
      <c r="AD602" s="29">
        <f t="shared" si="1430"/>
        <v>5117000</v>
      </c>
      <c r="AE602" s="26">
        <v>1</v>
      </c>
      <c r="AF602" s="27">
        <v>4000000</v>
      </c>
      <c r="AG602" s="27">
        <v>4480000</v>
      </c>
      <c r="AH602" s="145"/>
      <c r="AI602" s="145"/>
      <c r="AJ602" s="143">
        <f t="shared" si="1395"/>
        <v>8.0049824285269522E-2</v>
      </c>
      <c r="AK602" s="27">
        <f t="shared" si="1406"/>
        <v>4240000</v>
      </c>
      <c r="AL602" s="28">
        <f t="shared" si="1407"/>
        <v>805600</v>
      </c>
      <c r="AM602" s="30">
        <f t="shared" si="1408"/>
        <v>5045600</v>
      </c>
      <c r="AN602" s="26">
        <v>1</v>
      </c>
      <c r="AO602" s="27">
        <v>4000000</v>
      </c>
      <c r="AP602" s="27">
        <v>5290000</v>
      </c>
      <c r="AQ602" s="145"/>
      <c r="AR602" s="145"/>
      <c r="AS602" s="143">
        <f t="shared" si="1396"/>
        <v>0.19637626431230276</v>
      </c>
      <c r="AT602" s="27">
        <f t="shared" si="1409"/>
        <v>4645000</v>
      </c>
      <c r="AU602" s="28">
        <f t="shared" si="1431"/>
        <v>882550</v>
      </c>
      <c r="AV602" s="30">
        <f t="shared" si="1410"/>
        <v>5527550</v>
      </c>
      <c r="AW602" s="26">
        <v>1</v>
      </c>
      <c r="AX602" s="27">
        <v>4000000</v>
      </c>
      <c r="AY602" s="27">
        <v>4600000</v>
      </c>
      <c r="AZ602" s="145"/>
      <c r="BA602" s="145"/>
      <c r="BB602" s="143">
        <f t="shared" si="1397"/>
        <v>9.8666062491146164E-2</v>
      </c>
      <c r="BC602" s="27">
        <f t="shared" si="1411"/>
        <v>4300000</v>
      </c>
      <c r="BD602" s="27">
        <f t="shared" si="1432"/>
        <v>817000</v>
      </c>
      <c r="BE602" s="27">
        <f t="shared" si="1412"/>
        <v>5117000</v>
      </c>
      <c r="BF602" s="26">
        <v>1</v>
      </c>
      <c r="BG602" s="27">
        <v>3200000</v>
      </c>
      <c r="BH602" s="27">
        <v>2816000</v>
      </c>
      <c r="BI602" s="145"/>
      <c r="BJ602" s="145"/>
      <c r="BK602" s="143">
        <f t="shared" si="1398"/>
        <v>9.0268950789772012E-2</v>
      </c>
      <c r="BL602" s="27">
        <f t="shared" si="1413"/>
        <v>3008000</v>
      </c>
      <c r="BM602" s="27">
        <f t="shared" si="1381"/>
        <v>571520</v>
      </c>
      <c r="BN602" s="28">
        <f t="shared" si="1414"/>
        <v>3579520</v>
      </c>
      <c r="BO602" s="31" t="s">
        <v>30</v>
      </c>
      <c r="BP602" s="32" t="s">
        <v>30</v>
      </c>
      <c r="BQ602" s="32" t="s">
        <v>30</v>
      </c>
      <c r="BR602" s="32" t="s">
        <v>30</v>
      </c>
      <c r="BS602" s="32" t="s">
        <v>30</v>
      </c>
      <c r="BT602" s="32" t="s">
        <v>30</v>
      </c>
      <c r="BU602" s="32" t="s">
        <v>30</v>
      </c>
      <c r="BV602" s="32" t="s">
        <v>30</v>
      </c>
      <c r="BW602" s="33" t="s">
        <v>30</v>
      </c>
      <c r="BX602" s="31" t="s">
        <v>30</v>
      </c>
      <c r="BY602" s="32" t="s">
        <v>30</v>
      </c>
      <c r="BZ602" s="32" t="s">
        <v>30</v>
      </c>
      <c r="CA602" s="32" t="s">
        <v>30</v>
      </c>
      <c r="CB602" s="32" t="s">
        <v>30</v>
      </c>
      <c r="CC602" s="32" t="s">
        <v>30</v>
      </c>
      <c r="CD602" s="32" t="s">
        <v>30</v>
      </c>
      <c r="CE602" s="32" t="s">
        <v>30</v>
      </c>
      <c r="CF602" s="34" t="s">
        <v>30</v>
      </c>
      <c r="CG602" s="26">
        <v>1</v>
      </c>
      <c r="CH602" s="27">
        <v>2560000</v>
      </c>
      <c r="CI602" s="27">
        <v>2304000</v>
      </c>
      <c r="CJ602" s="148"/>
      <c r="CK602" s="148"/>
      <c r="CL602" s="143">
        <f t="shared" si="1415"/>
        <v>7.4432292756478696E-2</v>
      </c>
      <c r="CM602" s="27">
        <f t="shared" si="1416"/>
        <v>2432000</v>
      </c>
      <c r="CN602" s="27">
        <f t="shared" si="1433"/>
        <v>462080</v>
      </c>
      <c r="CO602" s="28">
        <f t="shared" si="1417"/>
        <v>2894080</v>
      </c>
      <c r="CP602" s="26">
        <v>1</v>
      </c>
      <c r="CQ602" s="27">
        <v>2560000</v>
      </c>
      <c r="CR602" s="27">
        <v>2304000</v>
      </c>
      <c r="CS602" s="148"/>
      <c r="CT602" s="148"/>
      <c r="CU602" s="143">
        <f t="shared" si="1401"/>
        <v>7.4432292756478696E-2</v>
      </c>
      <c r="CV602" s="27">
        <f t="shared" si="1418"/>
        <v>2432000</v>
      </c>
      <c r="CW602" s="28">
        <f t="shared" si="1419"/>
        <v>462080</v>
      </c>
      <c r="CX602" s="29">
        <f t="shared" si="1420"/>
        <v>2894080</v>
      </c>
      <c r="CY602" s="31" t="s">
        <v>30</v>
      </c>
      <c r="CZ602" s="32" t="s">
        <v>30</v>
      </c>
      <c r="DA602" s="32" t="s">
        <v>30</v>
      </c>
      <c r="DB602" s="32" t="s">
        <v>30</v>
      </c>
      <c r="DC602" s="32" t="s">
        <v>30</v>
      </c>
      <c r="DD602" s="32" t="s">
        <v>30</v>
      </c>
      <c r="DE602" s="32" t="s">
        <v>30</v>
      </c>
      <c r="DF602" s="32" t="s">
        <v>30</v>
      </c>
      <c r="DG602" s="32" t="s">
        <v>30</v>
      </c>
      <c r="DH602" s="26">
        <v>1</v>
      </c>
      <c r="DI602" s="28">
        <v>2560000</v>
      </c>
      <c r="DJ602" s="28">
        <v>2944000</v>
      </c>
      <c r="DK602" s="182"/>
      <c r="DL602" s="177">
        <f t="shared" si="1403"/>
        <v>9.8666062491146164E-2</v>
      </c>
      <c r="DM602" s="28">
        <f t="shared" si="1421"/>
        <v>2752000</v>
      </c>
      <c r="DN602" s="28">
        <f t="shared" si="1434"/>
        <v>522880</v>
      </c>
      <c r="DO602" s="30">
        <f t="shared" si="1422"/>
        <v>3274880</v>
      </c>
    </row>
    <row r="603" spans="1:119" ht="21" customHeight="1" x14ac:dyDescent="0.25">
      <c r="A603" s="66" t="s">
        <v>1133</v>
      </c>
      <c r="B603" s="67" t="s">
        <v>1095</v>
      </c>
      <c r="C603" s="68" t="s">
        <v>1134</v>
      </c>
      <c r="D603" s="26">
        <v>1</v>
      </c>
      <c r="E603" s="27">
        <v>3000000</v>
      </c>
      <c r="F603" s="27">
        <v>3450000</v>
      </c>
      <c r="G603" s="145"/>
      <c r="H603" s="145"/>
      <c r="I603" s="143">
        <f t="shared" si="1389"/>
        <v>9.8666062491146164E-2</v>
      </c>
      <c r="J603" s="27">
        <f t="shared" si="1394"/>
        <v>3225000</v>
      </c>
      <c r="K603" s="28">
        <f t="shared" si="1405"/>
        <v>612750</v>
      </c>
      <c r="L603" s="29">
        <f t="shared" si="1404"/>
        <v>3837750</v>
      </c>
      <c r="M603" s="26">
        <v>1</v>
      </c>
      <c r="N603" s="27">
        <v>3000000</v>
      </c>
      <c r="O603" s="27">
        <v>3240000</v>
      </c>
      <c r="P603" s="145"/>
      <c r="Q603" s="145"/>
      <c r="R603" s="143">
        <f t="shared" si="1423"/>
        <v>5.4392829322042112E-2</v>
      </c>
      <c r="S603" s="27">
        <f t="shared" si="1424"/>
        <v>3120000</v>
      </c>
      <c r="T603" s="28">
        <f t="shared" si="1425"/>
        <v>592800</v>
      </c>
      <c r="U603" s="30">
        <f t="shared" si="1426"/>
        <v>3712800</v>
      </c>
      <c r="V603" s="26">
        <v>1</v>
      </c>
      <c r="W603" s="27">
        <v>3000000</v>
      </c>
      <c r="X603" s="27">
        <v>3450000</v>
      </c>
      <c r="Y603" s="145"/>
      <c r="Z603" s="145"/>
      <c r="AA603" s="143">
        <f t="shared" si="1427"/>
        <v>9.8666062491146164E-2</v>
      </c>
      <c r="AB603" s="27">
        <f t="shared" si="1428"/>
        <v>3225000</v>
      </c>
      <c r="AC603" s="28">
        <f t="shared" si="1429"/>
        <v>612750</v>
      </c>
      <c r="AD603" s="29">
        <f t="shared" si="1430"/>
        <v>3837750</v>
      </c>
      <c r="AE603" s="26">
        <v>1</v>
      </c>
      <c r="AF603" s="27">
        <v>3000000</v>
      </c>
      <c r="AG603" s="27">
        <v>3360000</v>
      </c>
      <c r="AH603" s="145"/>
      <c r="AI603" s="145"/>
      <c r="AJ603" s="143">
        <f t="shared" si="1395"/>
        <v>8.0049824285269536E-2</v>
      </c>
      <c r="AK603" s="27">
        <f t="shared" si="1406"/>
        <v>3180000</v>
      </c>
      <c r="AL603" s="28">
        <f t="shared" si="1407"/>
        <v>604200</v>
      </c>
      <c r="AM603" s="30">
        <f t="shared" si="1408"/>
        <v>3784200</v>
      </c>
      <c r="AN603" s="26">
        <v>1</v>
      </c>
      <c r="AO603" s="27">
        <v>3000000</v>
      </c>
      <c r="AP603" s="27">
        <v>3967500</v>
      </c>
      <c r="AQ603" s="145"/>
      <c r="AR603" s="145"/>
      <c r="AS603" s="143">
        <f t="shared" si="1396"/>
        <v>0.19637626431230276</v>
      </c>
      <c r="AT603" s="27">
        <f t="shared" si="1409"/>
        <v>3483750</v>
      </c>
      <c r="AU603" s="28">
        <f t="shared" si="1431"/>
        <v>661912.5</v>
      </c>
      <c r="AV603" s="30">
        <f t="shared" si="1410"/>
        <v>4145662.5</v>
      </c>
      <c r="AW603" s="26">
        <v>1</v>
      </c>
      <c r="AX603" s="27">
        <v>3000000</v>
      </c>
      <c r="AY603" s="27">
        <v>3450000</v>
      </c>
      <c r="AZ603" s="145"/>
      <c r="BA603" s="145"/>
      <c r="BB603" s="143">
        <f t="shared" si="1397"/>
        <v>9.8666062491146164E-2</v>
      </c>
      <c r="BC603" s="27">
        <f t="shared" si="1411"/>
        <v>3225000</v>
      </c>
      <c r="BD603" s="27">
        <f t="shared" si="1432"/>
        <v>612750</v>
      </c>
      <c r="BE603" s="27">
        <f t="shared" si="1412"/>
        <v>3837750</v>
      </c>
      <c r="BF603" s="26">
        <v>1</v>
      </c>
      <c r="BG603" s="27">
        <v>2400000</v>
      </c>
      <c r="BH603" s="27">
        <v>2112000</v>
      </c>
      <c r="BI603" s="145"/>
      <c r="BJ603" s="145"/>
      <c r="BK603" s="143">
        <f t="shared" si="1398"/>
        <v>9.0268950789772012E-2</v>
      </c>
      <c r="BL603" s="27">
        <f t="shared" si="1413"/>
        <v>2256000</v>
      </c>
      <c r="BM603" s="27">
        <f t="shared" si="1381"/>
        <v>428640</v>
      </c>
      <c r="BN603" s="28">
        <f t="shared" si="1414"/>
        <v>2684640</v>
      </c>
      <c r="BO603" s="31" t="s">
        <v>30</v>
      </c>
      <c r="BP603" s="32" t="s">
        <v>30</v>
      </c>
      <c r="BQ603" s="32" t="s">
        <v>30</v>
      </c>
      <c r="BR603" s="32" t="s">
        <v>30</v>
      </c>
      <c r="BS603" s="32" t="s">
        <v>30</v>
      </c>
      <c r="BT603" s="32" t="s">
        <v>30</v>
      </c>
      <c r="BU603" s="32" t="s">
        <v>30</v>
      </c>
      <c r="BV603" s="32" t="s">
        <v>30</v>
      </c>
      <c r="BW603" s="33" t="s">
        <v>30</v>
      </c>
      <c r="BX603" s="31" t="s">
        <v>30</v>
      </c>
      <c r="BY603" s="32" t="s">
        <v>30</v>
      </c>
      <c r="BZ603" s="32" t="s">
        <v>30</v>
      </c>
      <c r="CA603" s="32" t="s">
        <v>30</v>
      </c>
      <c r="CB603" s="32" t="s">
        <v>30</v>
      </c>
      <c r="CC603" s="32" t="s">
        <v>30</v>
      </c>
      <c r="CD603" s="32" t="s">
        <v>30</v>
      </c>
      <c r="CE603" s="32" t="s">
        <v>30</v>
      </c>
      <c r="CF603" s="34" t="s">
        <v>30</v>
      </c>
      <c r="CG603" s="26">
        <v>1</v>
      </c>
      <c r="CH603" s="27">
        <v>1920000</v>
      </c>
      <c r="CI603" s="27">
        <v>1728000</v>
      </c>
      <c r="CJ603" s="148"/>
      <c r="CK603" s="148"/>
      <c r="CL603" s="143">
        <f t="shared" si="1415"/>
        <v>7.4432292756478682E-2</v>
      </c>
      <c r="CM603" s="27">
        <f t="shared" si="1416"/>
        <v>1824000</v>
      </c>
      <c r="CN603" s="27">
        <f t="shared" si="1433"/>
        <v>346560</v>
      </c>
      <c r="CO603" s="28">
        <f t="shared" si="1417"/>
        <v>2170560</v>
      </c>
      <c r="CP603" s="26">
        <v>1</v>
      </c>
      <c r="CQ603" s="27">
        <v>1920000</v>
      </c>
      <c r="CR603" s="27">
        <v>1728000</v>
      </c>
      <c r="CS603" s="148"/>
      <c r="CT603" s="148"/>
      <c r="CU603" s="143">
        <f t="shared" si="1401"/>
        <v>7.4432292756478682E-2</v>
      </c>
      <c r="CV603" s="27">
        <f t="shared" si="1418"/>
        <v>1824000</v>
      </c>
      <c r="CW603" s="28">
        <f t="shared" si="1419"/>
        <v>346560</v>
      </c>
      <c r="CX603" s="29">
        <f t="shared" si="1420"/>
        <v>2170560</v>
      </c>
      <c r="CY603" s="31" t="s">
        <v>30</v>
      </c>
      <c r="CZ603" s="32" t="s">
        <v>30</v>
      </c>
      <c r="DA603" s="32" t="s">
        <v>30</v>
      </c>
      <c r="DB603" s="32" t="s">
        <v>30</v>
      </c>
      <c r="DC603" s="32" t="s">
        <v>30</v>
      </c>
      <c r="DD603" s="32" t="s">
        <v>30</v>
      </c>
      <c r="DE603" s="32" t="s">
        <v>30</v>
      </c>
      <c r="DF603" s="32" t="s">
        <v>30</v>
      </c>
      <c r="DG603" s="32" t="s">
        <v>30</v>
      </c>
      <c r="DH603" s="26">
        <v>1</v>
      </c>
      <c r="DI603" s="28">
        <v>1920000</v>
      </c>
      <c r="DJ603" s="28">
        <v>2208000</v>
      </c>
      <c r="DK603" s="182"/>
      <c r="DL603" s="177">
        <f t="shared" si="1403"/>
        <v>9.8666062491146164E-2</v>
      </c>
      <c r="DM603" s="28">
        <f t="shared" si="1421"/>
        <v>2064000</v>
      </c>
      <c r="DN603" s="28">
        <f t="shared" si="1434"/>
        <v>392160</v>
      </c>
      <c r="DO603" s="30">
        <f t="shared" si="1422"/>
        <v>2456160</v>
      </c>
    </row>
    <row r="604" spans="1:119" ht="21" customHeight="1" x14ac:dyDescent="0.25">
      <c r="A604" s="66" t="s">
        <v>1135</v>
      </c>
      <c r="B604" s="67" t="s">
        <v>1136</v>
      </c>
      <c r="C604" s="68" t="s">
        <v>1137</v>
      </c>
      <c r="D604" s="31" t="s">
        <v>30</v>
      </c>
      <c r="E604" s="32" t="s">
        <v>30</v>
      </c>
      <c r="F604" s="32" t="s">
        <v>30</v>
      </c>
      <c r="G604" s="32" t="s">
        <v>30</v>
      </c>
      <c r="H604" s="32" t="s">
        <v>30</v>
      </c>
      <c r="I604" s="32" t="s">
        <v>30</v>
      </c>
      <c r="J604" s="32" t="s">
        <v>30</v>
      </c>
      <c r="K604" s="32" t="s">
        <v>30</v>
      </c>
      <c r="L604" s="32" t="s">
        <v>30</v>
      </c>
      <c r="M604" s="31" t="s">
        <v>30</v>
      </c>
      <c r="N604" s="43" t="s">
        <v>30</v>
      </c>
      <c r="O604" s="32" t="s">
        <v>30</v>
      </c>
      <c r="P604" s="32" t="s">
        <v>30</v>
      </c>
      <c r="Q604" s="32" t="s">
        <v>30</v>
      </c>
      <c r="R604" s="32" t="s">
        <v>30</v>
      </c>
      <c r="S604" s="32" t="s">
        <v>30</v>
      </c>
      <c r="T604" s="32" t="s">
        <v>30</v>
      </c>
      <c r="U604" s="33" t="s">
        <v>30</v>
      </c>
      <c r="V604" s="31" t="s">
        <v>30</v>
      </c>
      <c r="W604" s="32" t="s">
        <v>30</v>
      </c>
      <c r="X604" s="32" t="s">
        <v>30</v>
      </c>
      <c r="Y604" s="32" t="s">
        <v>30</v>
      </c>
      <c r="Z604" s="32" t="s">
        <v>30</v>
      </c>
      <c r="AA604" s="32" t="s">
        <v>30</v>
      </c>
      <c r="AB604" s="32" t="s">
        <v>30</v>
      </c>
      <c r="AC604" s="32" t="s">
        <v>30</v>
      </c>
      <c r="AD604" s="34" t="s">
        <v>30</v>
      </c>
      <c r="AE604" s="31" t="s">
        <v>30</v>
      </c>
      <c r="AF604" s="32" t="s">
        <v>30</v>
      </c>
      <c r="AG604" s="32" t="s">
        <v>30</v>
      </c>
      <c r="AH604" s="32" t="s">
        <v>30</v>
      </c>
      <c r="AI604" s="32" t="s">
        <v>30</v>
      </c>
      <c r="AJ604" s="165" t="s">
        <v>30</v>
      </c>
      <c r="AK604" s="32" t="s">
        <v>30</v>
      </c>
      <c r="AL604" s="32" t="s">
        <v>30</v>
      </c>
      <c r="AM604" s="33" t="s">
        <v>30</v>
      </c>
      <c r="AN604" s="31" t="s">
        <v>30</v>
      </c>
      <c r="AO604" s="32" t="s">
        <v>30</v>
      </c>
      <c r="AP604" s="32" t="s">
        <v>30</v>
      </c>
      <c r="AQ604" s="32" t="s">
        <v>30</v>
      </c>
      <c r="AR604" s="32" t="s">
        <v>30</v>
      </c>
      <c r="AS604" s="32" t="s">
        <v>30</v>
      </c>
      <c r="AT604" s="32" t="s">
        <v>30</v>
      </c>
      <c r="AU604" s="32" t="s">
        <v>30</v>
      </c>
      <c r="AV604" s="33" t="s">
        <v>30</v>
      </c>
      <c r="AW604" s="31" t="s">
        <v>30</v>
      </c>
      <c r="AX604" s="43" t="s">
        <v>30</v>
      </c>
      <c r="AY604" s="43" t="s">
        <v>30</v>
      </c>
      <c r="AZ604" s="43" t="s">
        <v>30</v>
      </c>
      <c r="BA604" s="43" t="s">
        <v>30</v>
      </c>
      <c r="BB604" s="43" t="s">
        <v>30</v>
      </c>
      <c r="BC604" s="43" t="s">
        <v>30</v>
      </c>
      <c r="BD604" s="32" t="s">
        <v>30</v>
      </c>
      <c r="BE604" s="32" t="s">
        <v>30</v>
      </c>
      <c r="BF604" s="31" t="s">
        <v>30</v>
      </c>
      <c r="BG604" s="32" t="s">
        <v>30</v>
      </c>
      <c r="BH604" s="32" t="s">
        <v>30</v>
      </c>
      <c r="BI604" s="32" t="s">
        <v>30</v>
      </c>
      <c r="BJ604" s="32" t="s">
        <v>30</v>
      </c>
      <c r="BK604" s="32" t="s">
        <v>30</v>
      </c>
      <c r="BL604" s="32" t="s">
        <v>30</v>
      </c>
      <c r="BM604" s="32" t="s">
        <v>30</v>
      </c>
      <c r="BN604" s="32" t="s">
        <v>30</v>
      </c>
      <c r="BO604" s="26">
        <v>1</v>
      </c>
      <c r="BP604" s="27">
        <v>7200000</v>
      </c>
      <c r="BQ604" s="27">
        <v>6480000</v>
      </c>
      <c r="BR604" s="27"/>
      <c r="BS604" s="27"/>
      <c r="BT604" s="143">
        <f t="shared" si="1399"/>
        <v>7.4432292756478682E-2</v>
      </c>
      <c r="BU604" s="27">
        <f t="shared" ref="BU604:BU625" si="1435">+AVERAGE(BP604:BR604)</f>
        <v>6840000</v>
      </c>
      <c r="BV604" s="28">
        <f t="shared" ref="BV604:BV625" si="1436">+BU604*19%</f>
        <v>1299600</v>
      </c>
      <c r="BW604" s="30">
        <f t="shared" ref="BW604:BW625" si="1437">+BV604+BU604</f>
        <v>8139600</v>
      </c>
      <c r="BX604" s="26">
        <v>1</v>
      </c>
      <c r="BY604" s="28">
        <v>7200000</v>
      </c>
      <c r="BZ604" s="28">
        <v>6480000</v>
      </c>
      <c r="CA604" s="28"/>
      <c r="CB604" s="28"/>
      <c r="CC604" s="177">
        <f t="shared" si="1400"/>
        <v>7.4432292756478682E-2</v>
      </c>
      <c r="CD604" s="27">
        <f t="shared" ref="CD604:CD625" si="1438">+AVERAGE(BY604:CA604)</f>
        <v>6840000</v>
      </c>
      <c r="CE604" s="28">
        <f t="shared" ref="CE604:CE625" si="1439">+CD604*19%</f>
        <v>1299600</v>
      </c>
      <c r="CF604" s="29">
        <f t="shared" ref="CF604:CF625" si="1440">+CE604+CD604</f>
        <v>8139600</v>
      </c>
      <c r="CG604" s="31" t="s">
        <v>30</v>
      </c>
      <c r="CH604" s="32" t="s">
        <v>30</v>
      </c>
      <c r="CI604" s="32" t="s">
        <v>30</v>
      </c>
      <c r="CJ604" s="32" t="s">
        <v>30</v>
      </c>
      <c r="CK604" s="32" t="s">
        <v>30</v>
      </c>
      <c r="CL604" s="32" t="s">
        <v>30</v>
      </c>
      <c r="CM604" s="32" t="s">
        <v>30</v>
      </c>
      <c r="CN604" s="32" t="s">
        <v>30</v>
      </c>
      <c r="CO604" s="32" t="s">
        <v>30</v>
      </c>
      <c r="CP604" s="31" t="s">
        <v>30</v>
      </c>
      <c r="CQ604" s="32" t="s">
        <v>30</v>
      </c>
      <c r="CR604" s="32" t="s">
        <v>30</v>
      </c>
      <c r="CS604" s="32" t="s">
        <v>30</v>
      </c>
      <c r="CT604" s="32" t="s">
        <v>30</v>
      </c>
      <c r="CU604" s="32" t="s">
        <v>30</v>
      </c>
      <c r="CV604" s="32" t="s">
        <v>30</v>
      </c>
      <c r="CW604" s="32" t="s">
        <v>30</v>
      </c>
      <c r="CX604" s="34" t="s">
        <v>30</v>
      </c>
      <c r="CY604" s="26">
        <v>1</v>
      </c>
      <c r="CZ604" s="27">
        <v>5760000</v>
      </c>
      <c r="DA604" s="27">
        <v>4896000</v>
      </c>
      <c r="DB604" s="27"/>
      <c r="DC604" s="27"/>
      <c r="DD604" s="143">
        <f t="shared" si="1402"/>
        <v>0.11466596451673744</v>
      </c>
      <c r="DE604" s="27">
        <f t="shared" ref="DE604:DE625" si="1441">+AVERAGE(CZ604:DB604)</f>
        <v>5328000</v>
      </c>
      <c r="DF604" s="27">
        <f t="shared" ref="DF604:DF625" si="1442">+DE604*19%</f>
        <v>1012320</v>
      </c>
      <c r="DG604" s="28">
        <f t="shared" ref="DG604:DG625" si="1443">+DF604+DE604</f>
        <v>6340320</v>
      </c>
      <c r="DH604" s="31" t="s">
        <v>30</v>
      </c>
      <c r="DI604" s="32" t="s">
        <v>30</v>
      </c>
      <c r="DJ604" s="32" t="s">
        <v>30</v>
      </c>
      <c r="DK604" s="32" t="s">
        <v>30</v>
      </c>
      <c r="DL604" s="32" t="s">
        <v>30</v>
      </c>
      <c r="DM604" s="32" t="s">
        <v>30</v>
      </c>
      <c r="DN604" s="32" t="s">
        <v>30</v>
      </c>
      <c r="DO604" s="33" t="s">
        <v>30</v>
      </c>
    </row>
    <row r="605" spans="1:119" ht="21" customHeight="1" x14ac:dyDescent="0.25">
      <c r="A605" s="66" t="s">
        <v>1138</v>
      </c>
      <c r="B605" s="67" t="s">
        <v>1136</v>
      </c>
      <c r="C605" s="68" t="s">
        <v>1139</v>
      </c>
      <c r="D605" s="31" t="s">
        <v>30</v>
      </c>
      <c r="E605" s="32" t="s">
        <v>30</v>
      </c>
      <c r="F605" s="32" t="s">
        <v>30</v>
      </c>
      <c r="G605" s="32" t="s">
        <v>30</v>
      </c>
      <c r="H605" s="32" t="s">
        <v>30</v>
      </c>
      <c r="I605" s="32" t="s">
        <v>30</v>
      </c>
      <c r="J605" s="32" t="s">
        <v>30</v>
      </c>
      <c r="K605" s="32" t="s">
        <v>30</v>
      </c>
      <c r="L605" s="32" t="s">
        <v>30</v>
      </c>
      <c r="M605" s="31" t="s">
        <v>30</v>
      </c>
      <c r="N605" s="43" t="s">
        <v>30</v>
      </c>
      <c r="O605" s="32" t="s">
        <v>30</v>
      </c>
      <c r="P605" s="32" t="s">
        <v>30</v>
      </c>
      <c r="Q605" s="32" t="s">
        <v>30</v>
      </c>
      <c r="R605" s="32" t="s">
        <v>30</v>
      </c>
      <c r="S605" s="32" t="s">
        <v>30</v>
      </c>
      <c r="T605" s="32" t="s">
        <v>30</v>
      </c>
      <c r="U605" s="33" t="s">
        <v>30</v>
      </c>
      <c r="V605" s="31" t="s">
        <v>30</v>
      </c>
      <c r="W605" s="32" t="s">
        <v>30</v>
      </c>
      <c r="X605" s="32" t="s">
        <v>30</v>
      </c>
      <c r="Y605" s="32" t="s">
        <v>30</v>
      </c>
      <c r="Z605" s="32" t="s">
        <v>30</v>
      </c>
      <c r="AA605" s="32" t="s">
        <v>30</v>
      </c>
      <c r="AB605" s="32" t="s">
        <v>30</v>
      </c>
      <c r="AC605" s="32" t="s">
        <v>30</v>
      </c>
      <c r="AD605" s="34" t="s">
        <v>30</v>
      </c>
      <c r="AE605" s="31" t="s">
        <v>30</v>
      </c>
      <c r="AF605" s="32" t="s">
        <v>30</v>
      </c>
      <c r="AG605" s="32" t="s">
        <v>30</v>
      </c>
      <c r="AH605" s="32" t="s">
        <v>30</v>
      </c>
      <c r="AI605" s="32" t="s">
        <v>30</v>
      </c>
      <c r="AJ605" s="165" t="s">
        <v>30</v>
      </c>
      <c r="AK605" s="32" t="s">
        <v>30</v>
      </c>
      <c r="AL605" s="32" t="s">
        <v>30</v>
      </c>
      <c r="AM605" s="33" t="s">
        <v>30</v>
      </c>
      <c r="AN605" s="31" t="s">
        <v>30</v>
      </c>
      <c r="AO605" s="32" t="s">
        <v>30</v>
      </c>
      <c r="AP605" s="32" t="s">
        <v>30</v>
      </c>
      <c r="AQ605" s="32" t="s">
        <v>30</v>
      </c>
      <c r="AR605" s="32" t="s">
        <v>30</v>
      </c>
      <c r="AS605" s="32" t="s">
        <v>30</v>
      </c>
      <c r="AT605" s="32" t="s">
        <v>30</v>
      </c>
      <c r="AU605" s="32" t="s">
        <v>30</v>
      </c>
      <c r="AV605" s="33" t="s">
        <v>30</v>
      </c>
      <c r="AW605" s="31" t="s">
        <v>30</v>
      </c>
      <c r="AX605" s="43" t="s">
        <v>30</v>
      </c>
      <c r="AY605" s="43" t="s">
        <v>30</v>
      </c>
      <c r="AZ605" s="43" t="s">
        <v>30</v>
      </c>
      <c r="BA605" s="43" t="s">
        <v>30</v>
      </c>
      <c r="BB605" s="43" t="s">
        <v>30</v>
      </c>
      <c r="BC605" s="43" t="s">
        <v>30</v>
      </c>
      <c r="BD605" s="32" t="s">
        <v>30</v>
      </c>
      <c r="BE605" s="32" t="s">
        <v>30</v>
      </c>
      <c r="BF605" s="31" t="s">
        <v>30</v>
      </c>
      <c r="BG605" s="32" t="s">
        <v>30</v>
      </c>
      <c r="BH605" s="32" t="s">
        <v>30</v>
      </c>
      <c r="BI605" s="32" t="s">
        <v>30</v>
      </c>
      <c r="BJ605" s="32" t="s">
        <v>30</v>
      </c>
      <c r="BK605" s="32" t="s">
        <v>30</v>
      </c>
      <c r="BL605" s="32" t="s">
        <v>30</v>
      </c>
      <c r="BM605" s="32" t="s">
        <v>30</v>
      </c>
      <c r="BN605" s="32" t="s">
        <v>30</v>
      </c>
      <c r="BO605" s="26">
        <v>1</v>
      </c>
      <c r="BP605" s="27">
        <v>6240000</v>
      </c>
      <c r="BQ605" s="27">
        <v>5616000</v>
      </c>
      <c r="BR605" s="27"/>
      <c r="BS605" s="27"/>
      <c r="BT605" s="143">
        <f t="shared" si="1399"/>
        <v>7.4432292756478682E-2</v>
      </c>
      <c r="BU605" s="27">
        <f t="shared" si="1435"/>
        <v>5928000</v>
      </c>
      <c r="BV605" s="28">
        <f t="shared" si="1436"/>
        <v>1126320</v>
      </c>
      <c r="BW605" s="30">
        <f t="shared" si="1437"/>
        <v>7054320</v>
      </c>
      <c r="BX605" s="26">
        <v>1</v>
      </c>
      <c r="BY605" s="28">
        <v>6240000</v>
      </c>
      <c r="BZ605" s="28">
        <v>5616000</v>
      </c>
      <c r="CA605" s="28"/>
      <c r="CB605" s="28"/>
      <c r="CC605" s="177">
        <f t="shared" si="1400"/>
        <v>7.4432292756478682E-2</v>
      </c>
      <c r="CD605" s="27">
        <f t="shared" si="1438"/>
        <v>5928000</v>
      </c>
      <c r="CE605" s="28">
        <f t="shared" si="1439"/>
        <v>1126320</v>
      </c>
      <c r="CF605" s="29">
        <f t="shared" si="1440"/>
        <v>7054320</v>
      </c>
      <c r="CG605" s="31" t="s">
        <v>30</v>
      </c>
      <c r="CH605" s="32" t="s">
        <v>30</v>
      </c>
      <c r="CI605" s="32" t="s">
        <v>30</v>
      </c>
      <c r="CJ605" s="32" t="s">
        <v>30</v>
      </c>
      <c r="CK605" s="32" t="s">
        <v>30</v>
      </c>
      <c r="CL605" s="32" t="s">
        <v>30</v>
      </c>
      <c r="CM605" s="32" t="s">
        <v>30</v>
      </c>
      <c r="CN605" s="32" t="s">
        <v>30</v>
      </c>
      <c r="CO605" s="32" t="s">
        <v>30</v>
      </c>
      <c r="CP605" s="31" t="s">
        <v>30</v>
      </c>
      <c r="CQ605" s="32" t="s">
        <v>30</v>
      </c>
      <c r="CR605" s="32" t="s">
        <v>30</v>
      </c>
      <c r="CS605" s="32" t="s">
        <v>30</v>
      </c>
      <c r="CT605" s="32" t="s">
        <v>30</v>
      </c>
      <c r="CU605" s="32" t="s">
        <v>30</v>
      </c>
      <c r="CV605" s="32" t="s">
        <v>30</v>
      </c>
      <c r="CW605" s="32" t="s">
        <v>30</v>
      </c>
      <c r="CX605" s="34" t="s">
        <v>30</v>
      </c>
      <c r="CY605" s="26">
        <v>1</v>
      </c>
      <c r="CZ605" s="27">
        <v>4992000</v>
      </c>
      <c r="DA605" s="27">
        <v>4243200</v>
      </c>
      <c r="DB605" s="27"/>
      <c r="DC605" s="27"/>
      <c r="DD605" s="143">
        <f t="shared" si="1402"/>
        <v>0.11466596451673744</v>
      </c>
      <c r="DE605" s="27">
        <f t="shared" si="1441"/>
        <v>4617600</v>
      </c>
      <c r="DF605" s="27">
        <f t="shared" si="1442"/>
        <v>877344</v>
      </c>
      <c r="DG605" s="28">
        <f t="shared" si="1443"/>
        <v>5494944</v>
      </c>
      <c r="DH605" s="31" t="s">
        <v>30</v>
      </c>
      <c r="DI605" s="32" t="s">
        <v>30</v>
      </c>
      <c r="DJ605" s="32" t="s">
        <v>30</v>
      </c>
      <c r="DK605" s="32" t="s">
        <v>30</v>
      </c>
      <c r="DL605" s="32" t="s">
        <v>30</v>
      </c>
      <c r="DM605" s="32" t="s">
        <v>30</v>
      </c>
      <c r="DN605" s="32" t="s">
        <v>30</v>
      </c>
      <c r="DO605" s="33" t="s">
        <v>30</v>
      </c>
    </row>
    <row r="606" spans="1:119" ht="21" customHeight="1" x14ac:dyDescent="0.25">
      <c r="A606" s="66" t="s">
        <v>1140</v>
      </c>
      <c r="B606" s="67" t="s">
        <v>1136</v>
      </c>
      <c r="C606" s="68" t="s">
        <v>1141</v>
      </c>
      <c r="D606" s="31" t="s">
        <v>30</v>
      </c>
      <c r="E606" s="32" t="s">
        <v>30</v>
      </c>
      <c r="F606" s="32" t="s">
        <v>30</v>
      </c>
      <c r="G606" s="32" t="s">
        <v>30</v>
      </c>
      <c r="H606" s="32" t="s">
        <v>30</v>
      </c>
      <c r="I606" s="32" t="s">
        <v>30</v>
      </c>
      <c r="J606" s="32" t="s">
        <v>30</v>
      </c>
      <c r="K606" s="32" t="s">
        <v>30</v>
      </c>
      <c r="L606" s="32" t="s">
        <v>30</v>
      </c>
      <c r="M606" s="31" t="s">
        <v>30</v>
      </c>
      <c r="N606" s="43" t="s">
        <v>30</v>
      </c>
      <c r="O606" s="32" t="s">
        <v>30</v>
      </c>
      <c r="P606" s="32" t="s">
        <v>30</v>
      </c>
      <c r="Q606" s="32" t="s">
        <v>30</v>
      </c>
      <c r="R606" s="32" t="s">
        <v>30</v>
      </c>
      <c r="S606" s="32" t="s">
        <v>30</v>
      </c>
      <c r="T606" s="32" t="s">
        <v>30</v>
      </c>
      <c r="U606" s="33" t="s">
        <v>30</v>
      </c>
      <c r="V606" s="31" t="s">
        <v>30</v>
      </c>
      <c r="W606" s="32" t="s">
        <v>30</v>
      </c>
      <c r="X606" s="32" t="s">
        <v>30</v>
      </c>
      <c r="Y606" s="32" t="s">
        <v>30</v>
      </c>
      <c r="Z606" s="32" t="s">
        <v>30</v>
      </c>
      <c r="AA606" s="32" t="s">
        <v>30</v>
      </c>
      <c r="AB606" s="32" t="s">
        <v>30</v>
      </c>
      <c r="AC606" s="32" t="s">
        <v>30</v>
      </c>
      <c r="AD606" s="34" t="s">
        <v>30</v>
      </c>
      <c r="AE606" s="31" t="s">
        <v>30</v>
      </c>
      <c r="AF606" s="32" t="s">
        <v>30</v>
      </c>
      <c r="AG606" s="32" t="s">
        <v>30</v>
      </c>
      <c r="AH606" s="32" t="s">
        <v>30</v>
      </c>
      <c r="AI606" s="32" t="s">
        <v>30</v>
      </c>
      <c r="AJ606" s="165" t="s">
        <v>30</v>
      </c>
      <c r="AK606" s="32" t="s">
        <v>30</v>
      </c>
      <c r="AL606" s="32" t="s">
        <v>30</v>
      </c>
      <c r="AM606" s="33" t="s">
        <v>30</v>
      </c>
      <c r="AN606" s="31" t="s">
        <v>30</v>
      </c>
      <c r="AO606" s="32" t="s">
        <v>30</v>
      </c>
      <c r="AP606" s="32" t="s">
        <v>30</v>
      </c>
      <c r="AQ606" s="32" t="s">
        <v>30</v>
      </c>
      <c r="AR606" s="32" t="s">
        <v>30</v>
      </c>
      <c r="AS606" s="32" t="s">
        <v>30</v>
      </c>
      <c r="AT606" s="32" t="s">
        <v>30</v>
      </c>
      <c r="AU606" s="32" t="s">
        <v>30</v>
      </c>
      <c r="AV606" s="33" t="s">
        <v>30</v>
      </c>
      <c r="AW606" s="31" t="s">
        <v>30</v>
      </c>
      <c r="AX606" s="43" t="s">
        <v>30</v>
      </c>
      <c r="AY606" s="43" t="s">
        <v>30</v>
      </c>
      <c r="AZ606" s="43" t="s">
        <v>30</v>
      </c>
      <c r="BA606" s="43" t="s">
        <v>30</v>
      </c>
      <c r="BB606" s="43" t="s">
        <v>30</v>
      </c>
      <c r="BC606" s="43" t="s">
        <v>30</v>
      </c>
      <c r="BD606" s="32" t="s">
        <v>30</v>
      </c>
      <c r="BE606" s="32" t="s">
        <v>30</v>
      </c>
      <c r="BF606" s="31" t="s">
        <v>30</v>
      </c>
      <c r="BG606" s="32" t="s">
        <v>30</v>
      </c>
      <c r="BH606" s="32" t="s">
        <v>30</v>
      </c>
      <c r="BI606" s="32" t="s">
        <v>30</v>
      </c>
      <c r="BJ606" s="32" t="s">
        <v>30</v>
      </c>
      <c r="BK606" s="32" t="s">
        <v>30</v>
      </c>
      <c r="BL606" s="32" t="s">
        <v>30</v>
      </c>
      <c r="BM606" s="32" t="s">
        <v>30</v>
      </c>
      <c r="BN606" s="32" t="s">
        <v>30</v>
      </c>
      <c r="BO606" s="26">
        <v>1</v>
      </c>
      <c r="BP606" s="27">
        <v>6240000</v>
      </c>
      <c r="BQ606" s="27">
        <v>5616000</v>
      </c>
      <c r="BR606" s="27"/>
      <c r="BS606" s="27"/>
      <c r="BT606" s="143">
        <f t="shared" si="1399"/>
        <v>7.4432292756478682E-2</v>
      </c>
      <c r="BU606" s="27">
        <f t="shared" si="1435"/>
        <v>5928000</v>
      </c>
      <c r="BV606" s="28">
        <f t="shared" si="1436"/>
        <v>1126320</v>
      </c>
      <c r="BW606" s="30">
        <f t="shared" si="1437"/>
        <v>7054320</v>
      </c>
      <c r="BX606" s="26">
        <v>1</v>
      </c>
      <c r="BY606" s="28">
        <v>6240000</v>
      </c>
      <c r="BZ606" s="28">
        <v>5616000</v>
      </c>
      <c r="CA606" s="28"/>
      <c r="CB606" s="28"/>
      <c r="CC606" s="177">
        <f t="shared" si="1400"/>
        <v>7.4432292756478682E-2</v>
      </c>
      <c r="CD606" s="27">
        <f t="shared" si="1438"/>
        <v>5928000</v>
      </c>
      <c r="CE606" s="28">
        <f t="shared" si="1439"/>
        <v>1126320</v>
      </c>
      <c r="CF606" s="29">
        <f t="shared" si="1440"/>
        <v>7054320</v>
      </c>
      <c r="CG606" s="31" t="s">
        <v>30</v>
      </c>
      <c r="CH606" s="32" t="s">
        <v>30</v>
      </c>
      <c r="CI606" s="32" t="s">
        <v>30</v>
      </c>
      <c r="CJ606" s="32" t="s">
        <v>30</v>
      </c>
      <c r="CK606" s="32" t="s">
        <v>30</v>
      </c>
      <c r="CL606" s="32" t="s">
        <v>30</v>
      </c>
      <c r="CM606" s="32" t="s">
        <v>30</v>
      </c>
      <c r="CN606" s="32" t="s">
        <v>30</v>
      </c>
      <c r="CO606" s="32" t="s">
        <v>30</v>
      </c>
      <c r="CP606" s="31" t="s">
        <v>30</v>
      </c>
      <c r="CQ606" s="32" t="s">
        <v>30</v>
      </c>
      <c r="CR606" s="32" t="s">
        <v>30</v>
      </c>
      <c r="CS606" s="32" t="s">
        <v>30</v>
      </c>
      <c r="CT606" s="32" t="s">
        <v>30</v>
      </c>
      <c r="CU606" s="32" t="s">
        <v>30</v>
      </c>
      <c r="CV606" s="32" t="s">
        <v>30</v>
      </c>
      <c r="CW606" s="32" t="s">
        <v>30</v>
      </c>
      <c r="CX606" s="34" t="s">
        <v>30</v>
      </c>
      <c r="CY606" s="26">
        <v>1</v>
      </c>
      <c r="CZ606" s="27">
        <v>4992000</v>
      </c>
      <c r="DA606" s="27">
        <v>4243200</v>
      </c>
      <c r="DB606" s="27"/>
      <c r="DC606" s="27"/>
      <c r="DD606" s="143">
        <f t="shared" si="1402"/>
        <v>0.11466596451673744</v>
      </c>
      <c r="DE606" s="27">
        <f t="shared" si="1441"/>
        <v>4617600</v>
      </c>
      <c r="DF606" s="27">
        <f t="shared" si="1442"/>
        <v>877344</v>
      </c>
      <c r="DG606" s="28">
        <f t="shared" si="1443"/>
        <v>5494944</v>
      </c>
      <c r="DH606" s="31" t="s">
        <v>30</v>
      </c>
      <c r="DI606" s="32" t="s">
        <v>30</v>
      </c>
      <c r="DJ606" s="32" t="s">
        <v>30</v>
      </c>
      <c r="DK606" s="32" t="s">
        <v>30</v>
      </c>
      <c r="DL606" s="32" t="s">
        <v>30</v>
      </c>
      <c r="DM606" s="32" t="s">
        <v>30</v>
      </c>
      <c r="DN606" s="32" t="s">
        <v>30</v>
      </c>
      <c r="DO606" s="33" t="s">
        <v>30</v>
      </c>
    </row>
    <row r="607" spans="1:119" ht="21" customHeight="1" x14ac:dyDescent="0.25">
      <c r="A607" s="66" t="s">
        <v>1142</v>
      </c>
      <c r="B607" s="67" t="s">
        <v>1136</v>
      </c>
      <c r="C607" s="68" t="s">
        <v>1143</v>
      </c>
      <c r="D607" s="31" t="s">
        <v>30</v>
      </c>
      <c r="E607" s="32" t="s">
        <v>30</v>
      </c>
      <c r="F607" s="32" t="s">
        <v>30</v>
      </c>
      <c r="G607" s="32" t="s">
        <v>30</v>
      </c>
      <c r="H607" s="32" t="s">
        <v>30</v>
      </c>
      <c r="I607" s="32" t="s">
        <v>30</v>
      </c>
      <c r="J607" s="32" t="s">
        <v>30</v>
      </c>
      <c r="K607" s="32" t="s">
        <v>30</v>
      </c>
      <c r="L607" s="32" t="s">
        <v>30</v>
      </c>
      <c r="M607" s="31" t="s">
        <v>30</v>
      </c>
      <c r="N607" s="43" t="s">
        <v>30</v>
      </c>
      <c r="O607" s="32" t="s">
        <v>30</v>
      </c>
      <c r="P607" s="32" t="s">
        <v>30</v>
      </c>
      <c r="Q607" s="32" t="s">
        <v>30</v>
      </c>
      <c r="R607" s="32" t="s">
        <v>30</v>
      </c>
      <c r="S607" s="32" t="s">
        <v>30</v>
      </c>
      <c r="T607" s="32" t="s">
        <v>30</v>
      </c>
      <c r="U607" s="33" t="s">
        <v>30</v>
      </c>
      <c r="V607" s="31" t="s">
        <v>30</v>
      </c>
      <c r="W607" s="32" t="s">
        <v>30</v>
      </c>
      <c r="X607" s="32" t="s">
        <v>30</v>
      </c>
      <c r="Y607" s="32" t="s">
        <v>30</v>
      </c>
      <c r="Z607" s="32" t="s">
        <v>30</v>
      </c>
      <c r="AA607" s="32" t="s">
        <v>30</v>
      </c>
      <c r="AB607" s="32" t="s">
        <v>30</v>
      </c>
      <c r="AC607" s="32" t="s">
        <v>30</v>
      </c>
      <c r="AD607" s="34" t="s">
        <v>30</v>
      </c>
      <c r="AE607" s="31" t="s">
        <v>30</v>
      </c>
      <c r="AF607" s="32" t="s">
        <v>30</v>
      </c>
      <c r="AG607" s="32" t="s">
        <v>30</v>
      </c>
      <c r="AH607" s="32" t="s">
        <v>30</v>
      </c>
      <c r="AI607" s="32" t="s">
        <v>30</v>
      </c>
      <c r="AJ607" s="165" t="s">
        <v>30</v>
      </c>
      <c r="AK607" s="32" t="s">
        <v>30</v>
      </c>
      <c r="AL607" s="32" t="s">
        <v>30</v>
      </c>
      <c r="AM607" s="33" t="s">
        <v>30</v>
      </c>
      <c r="AN607" s="31" t="s">
        <v>30</v>
      </c>
      <c r="AO607" s="32" t="s">
        <v>30</v>
      </c>
      <c r="AP607" s="32" t="s">
        <v>30</v>
      </c>
      <c r="AQ607" s="32" t="s">
        <v>30</v>
      </c>
      <c r="AR607" s="32" t="s">
        <v>30</v>
      </c>
      <c r="AS607" s="32" t="s">
        <v>30</v>
      </c>
      <c r="AT607" s="32" t="s">
        <v>30</v>
      </c>
      <c r="AU607" s="32" t="s">
        <v>30</v>
      </c>
      <c r="AV607" s="33" t="s">
        <v>30</v>
      </c>
      <c r="AW607" s="31" t="s">
        <v>30</v>
      </c>
      <c r="AX607" s="43" t="s">
        <v>30</v>
      </c>
      <c r="AY607" s="43" t="s">
        <v>30</v>
      </c>
      <c r="AZ607" s="43" t="s">
        <v>30</v>
      </c>
      <c r="BA607" s="43" t="s">
        <v>30</v>
      </c>
      <c r="BB607" s="43" t="s">
        <v>30</v>
      </c>
      <c r="BC607" s="43" t="s">
        <v>30</v>
      </c>
      <c r="BD607" s="32" t="s">
        <v>30</v>
      </c>
      <c r="BE607" s="32" t="s">
        <v>30</v>
      </c>
      <c r="BF607" s="31" t="s">
        <v>30</v>
      </c>
      <c r="BG607" s="32" t="s">
        <v>30</v>
      </c>
      <c r="BH607" s="32" t="s">
        <v>30</v>
      </c>
      <c r="BI607" s="32" t="s">
        <v>30</v>
      </c>
      <c r="BJ607" s="32" t="s">
        <v>30</v>
      </c>
      <c r="BK607" s="32" t="s">
        <v>30</v>
      </c>
      <c r="BL607" s="32" t="s">
        <v>30</v>
      </c>
      <c r="BM607" s="32" t="s">
        <v>30</v>
      </c>
      <c r="BN607" s="32" t="s">
        <v>30</v>
      </c>
      <c r="BO607" s="26">
        <v>1</v>
      </c>
      <c r="BP607" s="27">
        <v>3600000</v>
      </c>
      <c r="BQ607" s="27">
        <v>3240000</v>
      </c>
      <c r="BR607" s="27"/>
      <c r="BS607" s="27"/>
      <c r="BT607" s="143">
        <f t="shared" si="1399"/>
        <v>7.4432292756478682E-2</v>
      </c>
      <c r="BU607" s="27">
        <f t="shared" si="1435"/>
        <v>3420000</v>
      </c>
      <c r="BV607" s="28">
        <f t="shared" si="1436"/>
        <v>649800</v>
      </c>
      <c r="BW607" s="30">
        <f t="shared" si="1437"/>
        <v>4069800</v>
      </c>
      <c r="BX607" s="26">
        <v>1</v>
      </c>
      <c r="BY607" s="28">
        <v>3600000</v>
      </c>
      <c r="BZ607" s="28">
        <v>3240000</v>
      </c>
      <c r="CA607" s="28"/>
      <c r="CB607" s="28"/>
      <c r="CC607" s="177">
        <f t="shared" si="1400"/>
        <v>7.4432292756478682E-2</v>
      </c>
      <c r="CD607" s="27">
        <f t="shared" si="1438"/>
        <v>3420000</v>
      </c>
      <c r="CE607" s="28">
        <f t="shared" si="1439"/>
        <v>649800</v>
      </c>
      <c r="CF607" s="29">
        <f t="shared" si="1440"/>
        <v>4069800</v>
      </c>
      <c r="CG607" s="31" t="s">
        <v>30</v>
      </c>
      <c r="CH607" s="32" t="s">
        <v>30</v>
      </c>
      <c r="CI607" s="32" t="s">
        <v>30</v>
      </c>
      <c r="CJ607" s="32" t="s">
        <v>30</v>
      </c>
      <c r="CK607" s="32" t="s">
        <v>30</v>
      </c>
      <c r="CL607" s="32" t="s">
        <v>30</v>
      </c>
      <c r="CM607" s="32" t="s">
        <v>30</v>
      </c>
      <c r="CN607" s="32" t="s">
        <v>30</v>
      </c>
      <c r="CO607" s="32" t="s">
        <v>30</v>
      </c>
      <c r="CP607" s="31" t="s">
        <v>30</v>
      </c>
      <c r="CQ607" s="32" t="s">
        <v>30</v>
      </c>
      <c r="CR607" s="32" t="s">
        <v>30</v>
      </c>
      <c r="CS607" s="32" t="s">
        <v>30</v>
      </c>
      <c r="CT607" s="32" t="s">
        <v>30</v>
      </c>
      <c r="CU607" s="32" t="s">
        <v>30</v>
      </c>
      <c r="CV607" s="32" t="s">
        <v>30</v>
      </c>
      <c r="CW607" s="32" t="s">
        <v>30</v>
      </c>
      <c r="CX607" s="34" t="s">
        <v>30</v>
      </c>
      <c r="CY607" s="26">
        <v>1</v>
      </c>
      <c r="CZ607" s="27">
        <v>2880000</v>
      </c>
      <c r="DA607" s="27">
        <v>2448000</v>
      </c>
      <c r="DB607" s="27"/>
      <c r="DC607" s="27"/>
      <c r="DD607" s="143">
        <f t="shared" si="1402"/>
        <v>0.11466596451673744</v>
      </c>
      <c r="DE607" s="27">
        <f t="shared" si="1441"/>
        <v>2664000</v>
      </c>
      <c r="DF607" s="27">
        <f t="shared" si="1442"/>
        <v>506160</v>
      </c>
      <c r="DG607" s="28">
        <f t="shared" si="1443"/>
        <v>3170160</v>
      </c>
      <c r="DH607" s="31" t="s">
        <v>30</v>
      </c>
      <c r="DI607" s="32" t="s">
        <v>30</v>
      </c>
      <c r="DJ607" s="32" t="s">
        <v>30</v>
      </c>
      <c r="DK607" s="32" t="s">
        <v>30</v>
      </c>
      <c r="DL607" s="32" t="s">
        <v>30</v>
      </c>
      <c r="DM607" s="32" t="s">
        <v>30</v>
      </c>
      <c r="DN607" s="32" t="s">
        <v>30</v>
      </c>
      <c r="DO607" s="33" t="s">
        <v>30</v>
      </c>
    </row>
    <row r="608" spans="1:119" ht="21" customHeight="1" x14ac:dyDescent="0.25">
      <c r="A608" s="66" t="s">
        <v>1144</v>
      </c>
      <c r="B608" s="67" t="s">
        <v>1136</v>
      </c>
      <c r="C608" s="68" t="s">
        <v>1145</v>
      </c>
      <c r="D608" s="31" t="s">
        <v>30</v>
      </c>
      <c r="E608" s="32" t="s">
        <v>30</v>
      </c>
      <c r="F608" s="32" t="s">
        <v>30</v>
      </c>
      <c r="G608" s="32" t="s">
        <v>30</v>
      </c>
      <c r="H608" s="32" t="s">
        <v>30</v>
      </c>
      <c r="I608" s="32" t="s">
        <v>30</v>
      </c>
      <c r="J608" s="32" t="s">
        <v>30</v>
      </c>
      <c r="K608" s="32" t="s">
        <v>30</v>
      </c>
      <c r="L608" s="32" t="s">
        <v>30</v>
      </c>
      <c r="M608" s="31" t="s">
        <v>30</v>
      </c>
      <c r="N608" s="43" t="s">
        <v>30</v>
      </c>
      <c r="O608" s="32" t="s">
        <v>30</v>
      </c>
      <c r="P608" s="32" t="s">
        <v>30</v>
      </c>
      <c r="Q608" s="32" t="s">
        <v>30</v>
      </c>
      <c r="R608" s="32" t="s">
        <v>30</v>
      </c>
      <c r="S608" s="32" t="s">
        <v>30</v>
      </c>
      <c r="T608" s="32" t="s">
        <v>30</v>
      </c>
      <c r="U608" s="33" t="s">
        <v>30</v>
      </c>
      <c r="V608" s="31" t="s">
        <v>30</v>
      </c>
      <c r="W608" s="32" t="s">
        <v>30</v>
      </c>
      <c r="X608" s="32" t="s">
        <v>30</v>
      </c>
      <c r="Y608" s="32" t="s">
        <v>30</v>
      </c>
      <c r="Z608" s="32" t="s">
        <v>30</v>
      </c>
      <c r="AA608" s="32" t="s">
        <v>30</v>
      </c>
      <c r="AB608" s="32" t="s">
        <v>30</v>
      </c>
      <c r="AC608" s="32" t="s">
        <v>30</v>
      </c>
      <c r="AD608" s="34" t="s">
        <v>30</v>
      </c>
      <c r="AE608" s="31" t="s">
        <v>30</v>
      </c>
      <c r="AF608" s="32" t="s">
        <v>30</v>
      </c>
      <c r="AG608" s="32" t="s">
        <v>30</v>
      </c>
      <c r="AH608" s="32" t="s">
        <v>30</v>
      </c>
      <c r="AI608" s="32" t="s">
        <v>30</v>
      </c>
      <c r="AJ608" s="165" t="s">
        <v>30</v>
      </c>
      <c r="AK608" s="32" t="s">
        <v>30</v>
      </c>
      <c r="AL608" s="32" t="s">
        <v>30</v>
      </c>
      <c r="AM608" s="33" t="s">
        <v>30</v>
      </c>
      <c r="AN608" s="31" t="s">
        <v>30</v>
      </c>
      <c r="AO608" s="32" t="s">
        <v>30</v>
      </c>
      <c r="AP608" s="32" t="s">
        <v>30</v>
      </c>
      <c r="AQ608" s="32" t="s">
        <v>30</v>
      </c>
      <c r="AR608" s="32" t="s">
        <v>30</v>
      </c>
      <c r="AS608" s="32" t="s">
        <v>30</v>
      </c>
      <c r="AT608" s="32" t="s">
        <v>30</v>
      </c>
      <c r="AU608" s="32" t="s">
        <v>30</v>
      </c>
      <c r="AV608" s="33" t="s">
        <v>30</v>
      </c>
      <c r="AW608" s="31" t="s">
        <v>30</v>
      </c>
      <c r="AX608" s="43" t="s">
        <v>30</v>
      </c>
      <c r="AY608" s="43" t="s">
        <v>30</v>
      </c>
      <c r="AZ608" s="43" t="s">
        <v>30</v>
      </c>
      <c r="BA608" s="43" t="s">
        <v>30</v>
      </c>
      <c r="BB608" s="43" t="s">
        <v>30</v>
      </c>
      <c r="BC608" s="43" t="s">
        <v>30</v>
      </c>
      <c r="BD608" s="32" t="s">
        <v>30</v>
      </c>
      <c r="BE608" s="32" t="s">
        <v>30</v>
      </c>
      <c r="BF608" s="31" t="s">
        <v>30</v>
      </c>
      <c r="BG608" s="32" t="s">
        <v>30</v>
      </c>
      <c r="BH608" s="32" t="s">
        <v>30</v>
      </c>
      <c r="BI608" s="32" t="s">
        <v>30</v>
      </c>
      <c r="BJ608" s="32" t="s">
        <v>30</v>
      </c>
      <c r="BK608" s="32" t="s">
        <v>30</v>
      </c>
      <c r="BL608" s="32" t="s">
        <v>30</v>
      </c>
      <c r="BM608" s="32" t="s">
        <v>30</v>
      </c>
      <c r="BN608" s="32" t="s">
        <v>30</v>
      </c>
      <c r="BO608" s="26">
        <v>1</v>
      </c>
      <c r="BP608" s="27">
        <v>3040000</v>
      </c>
      <c r="BQ608" s="27">
        <v>2736000</v>
      </c>
      <c r="BR608" s="27"/>
      <c r="BS608" s="27"/>
      <c r="BT608" s="143">
        <f t="shared" si="1399"/>
        <v>7.4432292756478682E-2</v>
      </c>
      <c r="BU608" s="27">
        <f t="shared" si="1435"/>
        <v>2888000</v>
      </c>
      <c r="BV608" s="28">
        <f t="shared" si="1436"/>
        <v>548720</v>
      </c>
      <c r="BW608" s="30">
        <f t="shared" si="1437"/>
        <v>3436720</v>
      </c>
      <c r="BX608" s="26">
        <v>1</v>
      </c>
      <c r="BY608" s="28">
        <v>3040000</v>
      </c>
      <c r="BZ608" s="28">
        <v>2736000</v>
      </c>
      <c r="CA608" s="28"/>
      <c r="CB608" s="28"/>
      <c r="CC608" s="177">
        <f t="shared" si="1400"/>
        <v>7.4432292756478682E-2</v>
      </c>
      <c r="CD608" s="27">
        <f t="shared" si="1438"/>
        <v>2888000</v>
      </c>
      <c r="CE608" s="28">
        <f t="shared" si="1439"/>
        <v>548720</v>
      </c>
      <c r="CF608" s="29">
        <f t="shared" si="1440"/>
        <v>3436720</v>
      </c>
      <c r="CG608" s="31" t="s">
        <v>30</v>
      </c>
      <c r="CH608" s="32" t="s">
        <v>30</v>
      </c>
      <c r="CI608" s="32" t="s">
        <v>30</v>
      </c>
      <c r="CJ608" s="32" t="s">
        <v>30</v>
      </c>
      <c r="CK608" s="32" t="s">
        <v>30</v>
      </c>
      <c r="CL608" s="32" t="s">
        <v>30</v>
      </c>
      <c r="CM608" s="32" t="s">
        <v>30</v>
      </c>
      <c r="CN608" s="32" t="s">
        <v>30</v>
      </c>
      <c r="CO608" s="32" t="s">
        <v>30</v>
      </c>
      <c r="CP608" s="31" t="s">
        <v>30</v>
      </c>
      <c r="CQ608" s="32" t="s">
        <v>30</v>
      </c>
      <c r="CR608" s="32" t="s">
        <v>30</v>
      </c>
      <c r="CS608" s="32" t="s">
        <v>30</v>
      </c>
      <c r="CT608" s="32" t="s">
        <v>30</v>
      </c>
      <c r="CU608" s="32" t="s">
        <v>30</v>
      </c>
      <c r="CV608" s="32" t="s">
        <v>30</v>
      </c>
      <c r="CW608" s="32" t="s">
        <v>30</v>
      </c>
      <c r="CX608" s="34" t="s">
        <v>30</v>
      </c>
      <c r="CY608" s="26">
        <v>1</v>
      </c>
      <c r="CZ608" s="27">
        <v>2432000</v>
      </c>
      <c r="DA608" s="27">
        <v>2067200</v>
      </c>
      <c r="DB608" s="27"/>
      <c r="DC608" s="27"/>
      <c r="DD608" s="143">
        <f t="shared" si="1402"/>
        <v>0.11466596451673743</v>
      </c>
      <c r="DE608" s="27">
        <f t="shared" si="1441"/>
        <v>2249600</v>
      </c>
      <c r="DF608" s="27">
        <f t="shared" si="1442"/>
        <v>427424</v>
      </c>
      <c r="DG608" s="28">
        <f t="shared" si="1443"/>
        <v>2677024</v>
      </c>
      <c r="DH608" s="31" t="s">
        <v>30</v>
      </c>
      <c r="DI608" s="32" t="s">
        <v>30</v>
      </c>
      <c r="DJ608" s="32" t="s">
        <v>30</v>
      </c>
      <c r="DK608" s="32" t="s">
        <v>30</v>
      </c>
      <c r="DL608" s="32" t="s">
        <v>30</v>
      </c>
      <c r="DM608" s="32" t="s">
        <v>30</v>
      </c>
      <c r="DN608" s="32" t="s">
        <v>30</v>
      </c>
      <c r="DO608" s="33" t="s">
        <v>30</v>
      </c>
    </row>
    <row r="609" spans="1:119" ht="21" customHeight="1" x14ac:dyDescent="0.25">
      <c r="A609" s="66" t="s">
        <v>1146</v>
      </c>
      <c r="B609" s="67" t="s">
        <v>1136</v>
      </c>
      <c r="C609" s="68" t="s">
        <v>1147</v>
      </c>
      <c r="D609" s="31" t="s">
        <v>30</v>
      </c>
      <c r="E609" s="32" t="s">
        <v>30</v>
      </c>
      <c r="F609" s="32" t="s">
        <v>30</v>
      </c>
      <c r="G609" s="32" t="s">
        <v>30</v>
      </c>
      <c r="H609" s="32" t="s">
        <v>30</v>
      </c>
      <c r="I609" s="32" t="s">
        <v>30</v>
      </c>
      <c r="J609" s="32" t="s">
        <v>30</v>
      </c>
      <c r="K609" s="32" t="s">
        <v>30</v>
      </c>
      <c r="L609" s="32" t="s">
        <v>30</v>
      </c>
      <c r="M609" s="31" t="s">
        <v>30</v>
      </c>
      <c r="N609" s="43" t="s">
        <v>30</v>
      </c>
      <c r="O609" s="32" t="s">
        <v>30</v>
      </c>
      <c r="P609" s="32" t="s">
        <v>30</v>
      </c>
      <c r="Q609" s="32" t="s">
        <v>30</v>
      </c>
      <c r="R609" s="32" t="s">
        <v>30</v>
      </c>
      <c r="S609" s="32" t="s">
        <v>30</v>
      </c>
      <c r="T609" s="32" t="s">
        <v>30</v>
      </c>
      <c r="U609" s="33" t="s">
        <v>30</v>
      </c>
      <c r="V609" s="31" t="s">
        <v>30</v>
      </c>
      <c r="W609" s="32" t="s">
        <v>30</v>
      </c>
      <c r="X609" s="32" t="s">
        <v>30</v>
      </c>
      <c r="Y609" s="32" t="s">
        <v>30</v>
      </c>
      <c r="Z609" s="32" t="s">
        <v>30</v>
      </c>
      <c r="AA609" s="32" t="s">
        <v>30</v>
      </c>
      <c r="AB609" s="32" t="s">
        <v>30</v>
      </c>
      <c r="AC609" s="32" t="s">
        <v>30</v>
      </c>
      <c r="AD609" s="34" t="s">
        <v>30</v>
      </c>
      <c r="AE609" s="31" t="s">
        <v>30</v>
      </c>
      <c r="AF609" s="32" t="s">
        <v>30</v>
      </c>
      <c r="AG609" s="32" t="s">
        <v>30</v>
      </c>
      <c r="AH609" s="32" t="s">
        <v>30</v>
      </c>
      <c r="AI609" s="32" t="s">
        <v>30</v>
      </c>
      <c r="AJ609" s="165" t="s">
        <v>30</v>
      </c>
      <c r="AK609" s="32" t="s">
        <v>30</v>
      </c>
      <c r="AL609" s="32" t="s">
        <v>30</v>
      </c>
      <c r="AM609" s="33" t="s">
        <v>30</v>
      </c>
      <c r="AN609" s="31" t="s">
        <v>30</v>
      </c>
      <c r="AO609" s="32" t="s">
        <v>30</v>
      </c>
      <c r="AP609" s="32" t="s">
        <v>30</v>
      </c>
      <c r="AQ609" s="32" t="s">
        <v>30</v>
      </c>
      <c r="AR609" s="32" t="s">
        <v>30</v>
      </c>
      <c r="AS609" s="32" t="s">
        <v>30</v>
      </c>
      <c r="AT609" s="32" t="s">
        <v>30</v>
      </c>
      <c r="AU609" s="32" t="s">
        <v>30</v>
      </c>
      <c r="AV609" s="33" t="s">
        <v>30</v>
      </c>
      <c r="AW609" s="31" t="s">
        <v>30</v>
      </c>
      <c r="AX609" s="43" t="s">
        <v>30</v>
      </c>
      <c r="AY609" s="43" t="s">
        <v>30</v>
      </c>
      <c r="AZ609" s="43" t="s">
        <v>30</v>
      </c>
      <c r="BA609" s="43" t="s">
        <v>30</v>
      </c>
      <c r="BB609" s="43" t="s">
        <v>30</v>
      </c>
      <c r="BC609" s="43" t="s">
        <v>30</v>
      </c>
      <c r="BD609" s="32" t="s">
        <v>30</v>
      </c>
      <c r="BE609" s="32" t="s">
        <v>30</v>
      </c>
      <c r="BF609" s="31" t="s">
        <v>30</v>
      </c>
      <c r="BG609" s="32" t="s">
        <v>30</v>
      </c>
      <c r="BH609" s="32" t="s">
        <v>30</v>
      </c>
      <c r="BI609" s="32" t="s">
        <v>30</v>
      </c>
      <c r="BJ609" s="32" t="s">
        <v>30</v>
      </c>
      <c r="BK609" s="32" t="s">
        <v>30</v>
      </c>
      <c r="BL609" s="32" t="s">
        <v>30</v>
      </c>
      <c r="BM609" s="32" t="s">
        <v>30</v>
      </c>
      <c r="BN609" s="32" t="s">
        <v>30</v>
      </c>
      <c r="BO609" s="26">
        <v>1</v>
      </c>
      <c r="BP609" s="27">
        <v>2400000</v>
      </c>
      <c r="BQ609" s="27">
        <v>2160000</v>
      </c>
      <c r="BR609" s="27"/>
      <c r="BS609" s="27"/>
      <c r="BT609" s="143">
        <f t="shared" si="1399"/>
        <v>7.4432292756478682E-2</v>
      </c>
      <c r="BU609" s="27">
        <f t="shared" si="1435"/>
        <v>2280000</v>
      </c>
      <c r="BV609" s="28">
        <f t="shared" si="1436"/>
        <v>433200</v>
      </c>
      <c r="BW609" s="30">
        <f t="shared" si="1437"/>
        <v>2713200</v>
      </c>
      <c r="BX609" s="26">
        <v>1</v>
      </c>
      <c r="BY609" s="28">
        <v>2400000</v>
      </c>
      <c r="BZ609" s="28">
        <v>2160000</v>
      </c>
      <c r="CA609" s="28"/>
      <c r="CB609" s="28"/>
      <c r="CC609" s="177">
        <f t="shared" si="1400"/>
        <v>7.4432292756478682E-2</v>
      </c>
      <c r="CD609" s="27">
        <f t="shared" si="1438"/>
        <v>2280000</v>
      </c>
      <c r="CE609" s="28">
        <f t="shared" si="1439"/>
        <v>433200</v>
      </c>
      <c r="CF609" s="29">
        <f t="shared" si="1440"/>
        <v>2713200</v>
      </c>
      <c r="CG609" s="31" t="s">
        <v>30</v>
      </c>
      <c r="CH609" s="32" t="s">
        <v>30</v>
      </c>
      <c r="CI609" s="32" t="s">
        <v>30</v>
      </c>
      <c r="CJ609" s="32" t="s">
        <v>30</v>
      </c>
      <c r="CK609" s="32" t="s">
        <v>30</v>
      </c>
      <c r="CL609" s="32" t="s">
        <v>30</v>
      </c>
      <c r="CM609" s="32" t="s">
        <v>30</v>
      </c>
      <c r="CN609" s="32" t="s">
        <v>30</v>
      </c>
      <c r="CO609" s="32" t="s">
        <v>30</v>
      </c>
      <c r="CP609" s="31" t="s">
        <v>30</v>
      </c>
      <c r="CQ609" s="32" t="s">
        <v>30</v>
      </c>
      <c r="CR609" s="32" t="s">
        <v>30</v>
      </c>
      <c r="CS609" s="32" t="s">
        <v>30</v>
      </c>
      <c r="CT609" s="32" t="s">
        <v>30</v>
      </c>
      <c r="CU609" s="32" t="s">
        <v>30</v>
      </c>
      <c r="CV609" s="32" t="s">
        <v>30</v>
      </c>
      <c r="CW609" s="32" t="s">
        <v>30</v>
      </c>
      <c r="CX609" s="34" t="s">
        <v>30</v>
      </c>
      <c r="CY609" s="26">
        <v>1</v>
      </c>
      <c r="CZ609" s="27">
        <v>1920000</v>
      </c>
      <c r="DA609" s="27">
        <v>1632000</v>
      </c>
      <c r="DB609" s="27"/>
      <c r="DC609" s="27"/>
      <c r="DD609" s="143">
        <f t="shared" si="1402"/>
        <v>0.11466596451673743</v>
      </c>
      <c r="DE609" s="27">
        <f t="shared" si="1441"/>
        <v>1776000</v>
      </c>
      <c r="DF609" s="27">
        <f t="shared" si="1442"/>
        <v>337440</v>
      </c>
      <c r="DG609" s="28">
        <f t="shared" si="1443"/>
        <v>2113440</v>
      </c>
      <c r="DH609" s="31" t="s">
        <v>30</v>
      </c>
      <c r="DI609" s="32" t="s">
        <v>30</v>
      </c>
      <c r="DJ609" s="32" t="s">
        <v>30</v>
      </c>
      <c r="DK609" s="32" t="s">
        <v>30</v>
      </c>
      <c r="DL609" s="32" t="s">
        <v>30</v>
      </c>
      <c r="DM609" s="32" t="s">
        <v>30</v>
      </c>
      <c r="DN609" s="32" t="s">
        <v>30</v>
      </c>
      <c r="DO609" s="33" t="s">
        <v>30</v>
      </c>
    </row>
    <row r="610" spans="1:119" ht="21" customHeight="1" x14ac:dyDescent="0.25">
      <c r="A610" s="66" t="s">
        <v>1148</v>
      </c>
      <c r="B610" s="67" t="s">
        <v>1136</v>
      </c>
      <c r="C610" s="68" t="s">
        <v>1149</v>
      </c>
      <c r="D610" s="31" t="s">
        <v>30</v>
      </c>
      <c r="E610" s="32" t="s">
        <v>30</v>
      </c>
      <c r="F610" s="32" t="s">
        <v>30</v>
      </c>
      <c r="G610" s="32" t="s">
        <v>30</v>
      </c>
      <c r="H610" s="32" t="s">
        <v>30</v>
      </c>
      <c r="I610" s="32" t="s">
        <v>30</v>
      </c>
      <c r="J610" s="32" t="s">
        <v>30</v>
      </c>
      <c r="K610" s="32" t="s">
        <v>30</v>
      </c>
      <c r="L610" s="32" t="s">
        <v>30</v>
      </c>
      <c r="M610" s="31" t="s">
        <v>30</v>
      </c>
      <c r="N610" s="43" t="s">
        <v>30</v>
      </c>
      <c r="O610" s="32" t="s">
        <v>30</v>
      </c>
      <c r="P610" s="32" t="s">
        <v>30</v>
      </c>
      <c r="Q610" s="32" t="s">
        <v>30</v>
      </c>
      <c r="R610" s="32" t="s">
        <v>30</v>
      </c>
      <c r="S610" s="32" t="s">
        <v>30</v>
      </c>
      <c r="T610" s="32" t="s">
        <v>30</v>
      </c>
      <c r="U610" s="33" t="s">
        <v>30</v>
      </c>
      <c r="V610" s="31" t="s">
        <v>30</v>
      </c>
      <c r="W610" s="32" t="s">
        <v>30</v>
      </c>
      <c r="X610" s="32" t="s">
        <v>30</v>
      </c>
      <c r="Y610" s="32" t="s">
        <v>30</v>
      </c>
      <c r="Z610" s="32" t="s">
        <v>30</v>
      </c>
      <c r="AA610" s="32" t="s">
        <v>30</v>
      </c>
      <c r="AB610" s="32" t="s">
        <v>30</v>
      </c>
      <c r="AC610" s="32" t="s">
        <v>30</v>
      </c>
      <c r="AD610" s="34" t="s">
        <v>30</v>
      </c>
      <c r="AE610" s="31" t="s">
        <v>30</v>
      </c>
      <c r="AF610" s="32" t="s">
        <v>30</v>
      </c>
      <c r="AG610" s="32" t="s">
        <v>30</v>
      </c>
      <c r="AH610" s="32" t="s">
        <v>30</v>
      </c>
      <c r="AI610" s="32" t="s">
        <v>30</v>
      </c>
      <c r="AJ610" s="165" t="s">
        <v>30</v>
      </c>
      <c r="AK610" s="32" t="s">
        <v>30</v>
      </c>
      <c r="AL610" s="32" t="s">
        <v>30</v>
      </c>
      <c r="AM610" s="33" t="s">
        <v>30</v>
      </c>
      <c r="AN610" s="31" t="s">
        <v>30</v>
      </c>
      <c r="AO610" s="32" t="s">
        <v>30</v>
      </c>
      <c r="AP610" s="32" t="s">
        <v>30</v>
      </c>
      <c r="AQ610" s="32" t="s">
        <v>30</v>
      </c>
      <c r="AR610" s="32" t="s">
        <v>30</v>
      </c>
      <c r="AS610" s="32" t="s">
        <v>30</v>
      </c>
      <c r="AT610" s="32" t="s">
        <v>30</v>
      </c>
      <c r="AU610" s="32" t="s">
        <v>30</v>
      </c>
      <c r="AV610" s="33" t="s">
        <v>30</v>
      </c>
      <c r="AW610" s="31" t="s">
        <v>30</v>
      </c>
      <c r="AX610" s="43" t="s">
        <v>30</v>
      </c>
      <c r="AY610" s="43" t="s">
        <v>30</v>
      </c>
      <c r="AZ610" s="43" t="s">
        <v>30</v>
      </c>
      <c r="BA610" s="43" t="s">
        <v>30</v>
      </c>
      <c r="BB610" s="43" t="s">
        <v>30</v>
      </c>
      <c r="BC610" s="43" t="s">
        <v>30</v>
      </c>
      <c r="BD610" s="32" t="s">
        <v>30</v>
      </c>
      <c r="BE610" s="32" t="s">
        <v>30</v>
      </c>
      <c r="BF610" s="31" t="s">
        <v>30</v>
      </c>
      <c r="BG610" s="32" t="s">
        <v>30</v>
      </c>
      <c r="BH610" s="32" t="s">
        <v>30</v>
      </c>
      <c r="BI610" s="32" t="s">
        <v>30</v>
      </c>
      <c r="BJ610" s="32" t="s">
        <v>30</v>
      </c>
      <c r="BK610" s="32" t="s">
        <v>30</v>
      </c>
      <c r="BL610" s="32" t="s">
        <v>30</v>
      </c>
      <c r="BM610" s="32" t="s">
        <v>30</v>
      </c>
      <c r="BN610" s="32" t="s">
        <v>30</v>
      </c>
      <c r="BO610" s="26">
        <v>1</v>
      </c>
      <c r="BP610" s="27">
        <v>3840000</v>
      </c>
      <c r="BQ610" s="27">
        <v>3456000</v>
      </c>
      <c r="BR610" s="27"/>
      <c r="BS610" s="27"/>
      <c r="BT610" s="143">
        <f t="shared" si="1399"/>
        <v>7.4432292756478682E-2</v>
      </c>
      <c r="BU610" s="27">
        <f t="shared" si="1435"/>
        <v>3648000</v>
      </c>
      <c r="BV610" s="28">
        <f t="shared" si="1436"/>
        <v>693120</v>
      </c>
      <c r="BW610" s="30">
        <f t="shared" si="1437"/>
        <v>4341120</v>
      </c>
      <c r="BX610" s="26">
        <v>1</v>
      </c>
      <c r="BY610" s="28">
        <v>3840000</v>
      </c>
      <c r="BZ610" s="28">
        <v>3456000</v>
      </c>
      <c r="CA610" s="28"/>
      <c r="CB610" s="28"/>
      <c r="CC610" s="177">
        <f t="shared" si="1400"/>
        <v>7.4432292756478682E-2</v>
      </c>
      <c r="CD610" s="27">
        <f t="shared" si="1438"/>
        <v>3648000</v>
      </c>
      <c r="CE610" s="28">
        <f t="shared" si="1439"/>
        <v>693120</v>
      </c>
      <c r="CF610" s="29">
        <f t="shared" si="1440"/>
        <v>4341120</v>
      </c>
      <c r="CG610" s="31" t="s">
        <v>30</v>
      </c>
      <c r="CH610" s="32" t="s">
        <v>30</v>
      </c>
      <c r="CI610" s="32" t="s">
        <v>30</v>
      </c>
      <c r="CJ610" s="32" t="s">
        <v>30</v>
      </c>
      <c r="CK610" s="32" t="s">
        <v>30</v>
      </c>
      <c r="CL610" s="32" t="s">
        <v>30</v>
      </c>
      <c r="CM610" s="32" t="s">
        <v>30</v>
      </c>
      <c r="CN610" s="32" t="s">
        <v>30</v>
      </c>
      <c r="CO610" s="32" t="s">
        <v>30</v>
      </c>
      <c r="CP610" s="31" t="s">
        <v>30</v>
      </c>
      <c r="CQ610" s="32" t="s">
        <v>30</v>
      </c>
      <c r="CR610" s="32" t="s">
        <v>30</v>
      </c>
      <c r="CS610" s="32" t="s">
        <v>30</v>
      </c>
      <c r="CT610" s="32" t="s">
        <v>30</v>
      </c>
      <c r="CU610" s="32" t="s">
        <v>30</v>
      </c>
      <c r="CV610" s="32" t="s">
        <v>30</v>
      </c>
      <c r="CW610" s="32" t="s">
        <v>30</v>
      </c>
      <c r="CX610" s="34" t="s">
        <v>30</v>
      </c>
      <c r="CY610" s="26">
        <v>1</v>
      </c>
      <c r="CZ610" s="27">
        <v>3072000</v>
      </c>
      <c r="DA610" s="27">
        <v>2611200</v>
      </c>
      <c r="DB610" s="27"/>
      <c r="DC610" s="27"/>
      <c r="DD610" s="143">
        <f t="shared" si="1402"/>
        <v>0.11466596451673744</v>
      </c>
      <c r="DE610" s="27">
        <f t="shared" si="1441"/>
        <v>2841600</v>
      </c>
      <c r="DF610" s="27">
        <f t="shared" si="1442"/>
        <v>539904</v>
      </c>
      <c r="DG610" s="28">
        <f t="shared" si="1443"/>
        <v>3381504</v>
      </c>
      <c r="DH610" s="31" t="s">
        <v>30</v>
      </c>
      <c r="DI610" s="32" t="s">
        <v>30</v>
      </c>
      <c r="DJ610" s="32" t="s">
        <v>30</v>
      </c>
      <c r="DK610" s="32" t="s">
        <v>30</v>
      </c>
      <c r="DL610" s="32" t="s">
        <v>30</v>
      </c>
      <c r="DM610" s="32" t="s">
        <v>30</v>
      </c>
      <c r="DN610" s="32" t="s">
        <v>30</v>
      </c>
      <c r="DO610" s="33" t="s">
        <v>30</v>
      </c>
    </row>
    <row r="611" spans="1:119" ht="21" customHeight="1" x14ac:dyDescent="0.25">
      <c r="A611" s="66" t="s">
        <v>1150</v>
      </c>
      <c r="B611" s="67" t="s">
        <v>1136</v>
      </c>
      <c r="C611" s="68" t="s">
        <v>1151</v>
      </c>
      <c r="D611" s="31" t="s">
        <v>30</v>
      </c>
      <c r="E611" s="32" t="s">
        <v>30</v>
      </c>
      <c r="F611" s="32" t="s">
        <v>30</v>
      </c>
      <c r="G611" s="32" t="s">
        <v>30</v>
      </c>
      <c r="H611" s="32" t="s">
        <v>30</v>
      </c>
      <c r="I611" s="32" t="s">
        <v>30</v>
      </c>
      <c r="J611" s="32" t="s">
        <v>30</v>
      </c>
      <c r="K611" s="32" t="s">
        <v>30</v>
      </c>
      <c r="L611" s="32" t="s">
        <v>30</v>
      </c>
      <c r="M611" s="31" t="s">
        <v>30</v>
      </c>
      <c r="N611" s="43" t="s">
        <v>30</v>
      </c>
      <c r="O611" s="32" t="s">
        <v>30</v>
      </c>
      <c r="P611" s="32" t="s">
        <v>30</v>
      </c>
      <c r="Q611" s="32" t="s">
        <v>30</v>
      </c>
      <c r="R611" s="32" t="s">
        <v>30</v>
      </c>
      <c r="S611" s="32" t="s">
        <v>30</v>
      </c>
      <c r="T611" s="32" t="s">
        <v>30</v>
      </c>
      <c r="U611" s="33" t="s">
        <v>30</v>
      </c>
      <c r="V611" s="31" t="s">
        <v>30</v>
      </c>
      <c r="W611" s="32" t="s">
        <v>30</v>
      </c>
      <c r="X611" s="32" t="s">
        <v>30</v>
      </c>
      <c r="Y611" s="32" t="s">
        <v>30</v>
      </c>
      <c r="Z611" s="32" t="s">
        <v>30</v>
      </c>
      <c r="AA611" s="32" t="s">
        <v>30</v>
      </c>
      <c r="AB611" s="32" t="s">
        <v>30</v>
      </c>
      <c r="AC611" s="32" t="s">
        <v>30</v>
      </c>
      <c r="AD611" s="34" t="s">
        <v>30</v>
      </c>
      <c r="AE611" s="31" t="s">
        <v>30</v>
      </c>
      <c r="AF611" s="32" t="s">
        <v>30</v>
      </c>
      <c r="AG611" s="32" t="s">
        <v>30</v>
      </c>
      <c r="AH611" s="32" t="s">
        <v>30</v>
      </c>
      <c r="AI611" s="32" t="s">
        <v>30</v>
      </c>
      <c r="AJ611" s="165" t="s">
        <v>30</v>
      </c>
      <c r="AK611" s="32" t="s">
        <v>30</v>
      </c>
      <c r="AL611" s="32" t="s">
        <v>30</v>
      </c>
      <c r="AM611" s="33" t="s">
        <v>30</v>
      </c>
      <c r="AN611" s="31" t="s">
        <v>30</v>
      </c>
      <c r="AO611" s="32" t="s">
        <v>30</v>
      </c>
      <c r="AP611" s="32" t="s">
        <v>30</v>
      </c>
      <c r="AQ611" s="32" t="s">
        <v>30</v>
      </c>
      <c r="AR611" s="32" t="s">
        <v>30</v>
      </c>
      <c r="AS611" s="32" t="s">
        <v>30</v>
      </c>
      <c r="AT611" s="32" t="s">
        <v>30</v>
      </c>
      <c r="AU611" s="32" t="s">
        <v>30</v>
      </c>
      <c r="AV611" s="33" t="s">
        <v>30</v>
      </c>
      <c r="AW611" s="31" t="s">
        <v>30</v>
      </c>
      <c r="AX611" s="43" t="s">
        <v>30</v>
      </c>
      <c r="AY611" s="43" t="s">
        <v>30</v>
      </c>
      <c r="AZ611" s="43" t="s">
        <v>30</v>
      </c>
      <c r="BA611" s="43" t="s">
        <v>30</v>
      </c>
      <c r="BB611" s="43" t="s">
        <v>30</v>
      </c>
      <c r="BC611" s="43" t="s">
        <v>30</v>
      </c>
      <c r="BD611" s="32" t="s">
        <v>30</v>
      </c>
      <c r="BE611" s="32" t="s">
        <v>30</v>
      </c>
      <c r="BF611" s="31" t="s">
        <v>30</v>
      </c>
      <c r="BG611" s="32" t="s">
        <v>30</v>
      </c>
      <c r="BH611" s="32" t="s">
        <v>30</v>
      </c>
      <c r="BI611" s="32" t="s">
        <v>30</v>
      </c>
      <c r="BJ611" s="32" t="s">
        <v>30</v>
      </c>
      <c r="BK611" s="32" t="s">
        <v>30</v>
      </c>
      <c r="BL611" s="32" t="s">
        <v>30</v>
      </c>
      <c r="BM611" s="32" t="s">
        <v>30</v>
      </c>
      <c r="BN611" s="32" t="s">
        <v>30</v>
      </c>
      <c r="BO611" s="26">
        <v>1</v>
      </c>
      <c r="BP611" s="27">
        <v>3840000</v>
      </c>
      <c r="BQ611" s="27">
        <v>3456000</v>
      </c>
      <c r="BR611" s="27"/>
      <c r="BS611" s="27"/>
      <c r="BT611" s="143">
        <f t="shared" si="1399"/>
        <v>7.4432292756478682E-2</v>
      </c>
      <c r="BU611" s="27">
        <f t="shared" si="1435"/>
        <v>3648000</v>
      </c>
      <c r="BV611" s="28">
        <f t="shared" si="1436"/>
        <v>693120</v>
      </c>
      <c r="BW611" s="30">
        <f t="shared" si="1437"/>
        <v>4341120</v>
      </c>
      <c r="BX611" s="26">
        <v>1</v>
      </c>
      <c r="BY611" s="28">
        <v>3840000</v>
      </c>
      <c r="BZ611" s="28">
        <v>3456000</v>
      </c>
      <c r="CA611" s="28"/>
      <c r="CB611" s="28"/>
      <c r="CC611" s="177">
        <f t="shared" si="1400"/>
        <v>7.4432292756478682E-2</v>
      </c>
      <c r="CD611" s="27">
        <f t="shared" si="1438"/>
        <v>3648000</v>
      </c>
      <c r="CE611" s="28">
        <f t="shared" si="1439"/>
        <v>693120</v>
      </c>
      <c r="CF611" s="29">
        <f t="shared" si="1440"/>
        <v>4341120</v>
      </c>
      <c r="CG611" s="31" t="s">
        <v>30</v>
      </c>
      <c r="CH611" s="32" t="s">
        <v>30</v>
      </c>
      <c r="CI611" s="32" t="s">
        <v>30</v>
      </c>
      <c r="CJ611" s="32" t="s">
        <v>30</v>
      </c>
      <c r="CK611" s="32" t="s">
        <v>30</v>
      </c>
      <c r="CL611" s="32" t="s">
        <v>30</v>
      </c>
      <c r="CM611" s="32" t="s">
        <v>30</v>
      </c>
      <c r="CN611" s="32" t="s">
        <v>30</v>
      </c>
      <c r="CO611" s="32" t="s">
        <v>30</v>
      </c>
      <c r="CP611" s="31" t="s">
        <v>30</v>
      </c>
      <c r="CQ611" s="32" t="s">
        <v>30</v>
      </c>
      <c r="CR611" s="32" t="s">
        <v>30</v>
      </c>
      <c r="CS611" s="32" t="s">
        <v>30</v>
      </c>
      <c r="CT611" s="32" t="s">
        <v>30</v>
      </c>
      <c r="CU611" s="32" t="s">
        <v>30</v>
      </c>
      <c r="CV611" s="32" t="s">
        <v>30</v>
      </c>
      <c r="CW611" s="32" t="s">
        <v>30</v>
      </c>
      <c r="CX611" s="34" t="s">
        <v>30</v>
      </c>
      <c r="CY611" s="26">
        <v>1</v>
      </c>
      <c r="CZ611" s="27">
        <v>3072000</v>
      </c>
      <c r="DA611" s="27">
        <v>2611200</v>
      </c>
      <c r="DB611" s="27"/>
      <c r="DC611" s="27"/>
      <c r="DD611" s="143">
        <f t="shared" si="1402"/>
        <v>0.11466596451673744</v>
      </c>
      <c r="DE611" s="27">
        <f t="shared" si="1441"/>
        <v>2841600</v>
      </c>
      <c r="DF611" s="27">
        <f t="shared" si="1442"/>
        <v>539904</v>
      </c>
      <c r="DG611" s="28">
        <f t="shared" si="1443"/>
        <v>3381504</v>
      </c>
      <c r="DH611" s="31" t="s">
        <v>30</v>
      </c>
      <c r="DI611" s="32" t="s">
        <v>30</v>
      </c>
      <c r="DJ611" s="32" t="s">
        <v>30</v>
      </c>
      <c r="DK611" s="32" t="s">
        <v>30</v>
      </c>
      <c r="DL611" s="32" t="s">
        <v>30</v>
      </c>
      <c r="DM611" s="32" t="s">
        <v>30</v>
      </c>
      <c r="DN611" s="32" t="s">
        <v>30</v>
      </c>
      <c r="DO611" s="33" t="s">
        <v>30</v>
      </c>
    </row>
    <row r="612" spans="1:119" ht="21" customHeight="1" x14ac:dyDescent="0.25">
      <c r="A612" s="66" t="s">
        <v>1152</v>
      </c>
      <c r="B612" s="67" t="s">
        <v>1136</v>
      </c>
      <c r="C612" s="68" t="s">
        <v>1153</v>
      </c>
      <c r="D612" s="31" t="s">
        <v>30</v>
      </c>
      <c r="E612" s="32" t="s">
        <v>30</v>
      </c>
      <c r="F612" s="32" t="s">
        <v>30</v>
      </c>
      <c r="G612" s="32" t="s">
        <v>30</v>
      </c>
      <c r="H612" s="32" t="s">
        <v>30</v>
      </c>
      <c r="I612" s="32" t="s">
        <v>30</v>
      </c>
      <c r="J612" s="32" t="s">
        <v>30</v>
      </c>
      <c r="K612" s="32" t="s">
        <v>30</v>
      </c>
      <c r="L612" s="32" t="s">
        <v>30</v>
      </c>
      <c r="M612" s="31" t="s">
        <v>30</v>
      </c>
      <c r="N612" s="43" t="s">
        <v>30</v>
      </c>
      <c r="O612" s="32" t="s">
        <v>30</v>
      </c>
      <c r="P612" s="32" t="s">
        <v>30</v>
      </c>
      <c r="Q612" s="32" t="s">
        <v>30</v>
      </c>
      <c r="R612" s="32" t="s">
        <v>30</v>
      </c>
      <c r="S612" s="32" t="s">
        <v>30</v>
      </c>
      <c r="T612" s="32" t="s">
        <v>30</v>
      </c>
      <c r="U612" s="33" t="s">
        <v>30</v>
      </c>
      <c r="V612" s="31" t="s">
        <v>30</v>
      </c>
      <c r="W612" s="32" t="s">
        <v>30</v>
      </c>
      <c r="X612" s="32" t="s">
        <v>30</v>
      </c>
      <c r="Y612" s="32" t="s">
        <v>30</v>
      </c>
      <c r="Z612" s="32" t="s">
        <v>30</v>
      </c>
      <c r="AA612" s="32" t="s">
        <v>30</v>
      </c>
      <c r="AB612" s="32" t="s">
        <v>30</v>
      </c>
      <c r="AC612" s="32" t="s">
        <v>30</v>
      </c>
      <c r="AD612" s="34" t="s">
        <v>30</v>
      </c>
      <c r="AE612" s="31" t="s">
        <v>30</v>
      </c>
      <c r="AF612" s="32" t="s">
        <v>30</v>
      </c>
      <c r="AG612" s="32" t="s">
        <v>30</v>
      </c>
      <c r="AH612" s="32" t="s">
        <v>30</v>
      </c>
      <c r="AI612" s="32" t="s">
        <v>30</v>
      </c>
      <c r="AJ612" s="165" t="s">
        <v>30</v>
      </c>
      <c r="AK612" s="32" t="s">
        <v>30</v>
      </c>
      <c r="AL612" s="32" t="s">
        <v>30</v>
      </c>
      <c r="AM612" s="33" t="s">
        <v>30</v>
      </c>
      <c r="AN612" s="31" t="s">
        <v>30</v>
      </c>
      <c r="AO612" s="32" t="s">
        <v>30</v>
      </c>
      <c r="AP612" s="32" t="s">
        <v>30</v>
      </c>
      <c r="AQ612" s="32" t="s">
        <v>30</v>
      </c>
      <c r="AR612" s="32" t="s">
        <v>30</v>
      </c>
      <c r="AS612" s="32" t="s">
        <v>30</v>
      </c>
      <c r="AT612" s="32" t="s">
        <v>30</v>
      </c>
      <c r="AU612" s="32" t="s">
        <v>30</v>
      </c>
      <c r="AV612" s="33" t="s">
        <v>30</v>
      </c>
      <c r="AW612" s="31" t="s">
        <v>30</v>
      </c>
      <c r="AX612" s="43" t="s">
        <v>30</v>
      </c>
      <c r="AY612" s="43" t="s">
        <v>30</v>
      </c>
      <c r="AZ612" s="43" t="s">
        <v>30</v>
      </c>
      <c r="BA612" s="43" t="s">
        <v>30</v>
      </c>
      <c r="BB612" s="43" t="s">
        <v>30</v>
      </c>
      <c r="BC612" s="43" t="s">
        <v>30</v>
      </c>
      <c r="BD612" s="32" t="s">
        <v>30</v>
      </c>
      <c r="BE612" s="32" t="s">
        <v>30</v>
      </c>
      <c r="BF612" s="31" t="s">
        <v>30</v>
      </c>
      <c r="BG612" s="32" t="s">
        <v>30</v>
      </c>
      <c r="BH612" s="32" t="s">
        <v>30</v>
      </c>
      <c r="BI612" s="32" t="s">
        <v>30</v>
      </c>
      <c r="BJ612" s="32" t="s">
        <v>30</v>
      </c>
      <c r="BK612" s="32" t="s">
        <v>30</v>
      </c>
      <c r="BL612" s="32" t="s">
        <v>30</v>
      </c>
      <c r="BM612" s="32" t="s">
        <v>30</v>
      </c>
      <c r="BN612" s="32" t="s">
        <v>30</v>
      </c>
      <c r="BO612" s="26">
        <v>1</v>
      </c>
      <c r="BP612" s="27">
        <v>80000</v>
      </c>
      <c r="BQ612" s="27">
        <v>72000</v>
      </c>
      <c r="BR612" s="27"/>
      <c r="BS612" s="27"/>
      <c r="BT612" s="143">
        <f t="shared" si="1399"/>
        <v>7.4432292756478696E-2</v>
      </c>
      <c r="BU612" s="27">
        <f t="shared" si="1435"/>
        <v>76000</v>
      </c>
      <c r="BV612" s="28">
        <f t="shared" si="1436"/>
        <v>14440</v>
      </c>
      <c r="BW612" s="30">
        <f t="shared" si="1437"/>
        <v>90440</v>
      </c>
      <c r="BX612" s="26">
        <v>1</v>
      </c>
      <c r="BY612" s="28">
        <v>80000</v>
      </c>
      <c r="BZ612" s="28">
        <v>72000</v>
      </c>
      <c r="CA612" s="28"/>
      <c r="CB612" s="28"/>
      <c r="CC612" s="177">
        <f t="shared" si="1400"/>
        <v>7.4432292756478696E-2</v>
      </c>
      <c r="CD612" s="27">
        <f t="shared" si="1438"/>
        <v>76000</v>
      </c>
      <c r="CE612" s="28">
        <f t="shared" si="1439"/>
        <v>14440</v>
      </c>
      <c r="CF612" s="29">
        <f t="shared" si="1440"/>
        <v>90440</v>
      </c>
      <c r="CG612" s="31" t="s">
        <v>30</v>
      </c>
      <c r="CH612" s="32" t="s">
        <v>30</v>
      </c>
      <c r="CI612" s="32" t="s">
        <v>30</v>
      </c>
      <c r="CJ612" s="32" t="s">
        <v>30</v>
      </c>
      <c r="CK612" s="32" t="s">
        <v>30</v>
      </c>
      <c r="CL612" s="32" t="s">
        <v>30</v>
      </c>
      <c r="CM612" s="32" t="s">
        <v>30</v>
      </c>
      <c r="CN612" s="32" t="s">
        <v>30</v>
      </c>
      <c r="CO612" s="32" t="s">
        <v>30</v>
      </c>
      <c r="CP612" s="31" t="s">
        <v>30</v>
      </c>
      <c r="CQ612" s="32" t="s">
        <v>30</v>
      </c>
      <c r="CR612" s="32" t="s">
        <v>30</v>
      </c>
      <c r="CS612" s="32" t="s">
        <v>30</v>
      </c>
      <c r="CT612" s="32" t="s">
        <v>30</v>
      </c>
      <c r="CU612" s="32" t="s">
        <v>30</v>
      </c>
      <c r="CV612" s="32" t="s">
        <v>30</v>
      </c>
      <c r="CW612" s="32" t="s">
        <v>30</v>
      </c>
      <c r="CX612" s="34" t="s">
        <v>30</v>
      </c>
      <c r="CY612" s="26">
        <v>1</v>
      </c>
      <c r="CZ612" s="27">
        <v>64000</v>
      </c>
      <c r="DA612" s="27">
        <v>54400</v>
      </c>
      <c r="DB612" s="27"/>
      <c r="DC612" s="27"/>
      <c r="DD612" s="143">
        <f t="shared" si="1402"/>
        <v>0.11466596451673744</v>
      </c>
      <c r="DE612" s="27">
        <f t="shared" si="1441"/>
        <v>59200</v>
      </c>
      <c r="DF612" s="27">
        <f t="shared" si="1442"/>
        <v>11248</v>
      </c>
      <c r="DG612" s="28">
        <f t="shared" si="1443"/>
        <v>70448</v>
      </c>
      <c r="DH612" s="31" t="s">
        <v>30</v>
      </c>
      <c r="DI612" s="32" t="s">
        <v>30</v>
      </c>
      <c r="DJ612" s="32" t="s">
        <v>30</v>
      </c>
      <c r="DK612" s="32" t="s">
        <v>30</v>
      </c>
      <c r="DL612" s="32" t="s">
        <v>30</v>
      </c>
      <c r="DM612" s="32" t="s">
        <v>30</v>
      </c>
      <c r="DN612" s="32" t="s">
        <v>30</v>
      </c>
      <c r="DO612" s="33" t="s">
        <v>30</v>
      </c>
    </row>
    <row r="613" spans="1:119" ht="21" customHeight="1" x14ac:dyDescent="0.25">
      <c r="A613" s="66" t="s">
        <v>1154</v>
      </c>
      <c r="B613" s="67" t="s">
        <v>1136</v>
      </c>
      <c r="C613" s="68" t="s">
        <v>1155</v>
      </c>
      <c r="D613" s="31" t="s">
        <v>30</v>
      </c>
      <c r="E613" s="32" t="s">
        <v>30</v>
      </c>
      <c r="F613" s="32" t="s">
        <v>30</v>
      </c>
      <c r="G613" s="32" t="s">
        <v>30</v>
      </c>
      <c r="H613" s="32" t="s">
        <v>30</v>
      </c>
      <c r="I613" s="32" t="s">
        <v>30</v>
      </c>
      <c r="J613" s="32" t="s">
        <v>30</v>
      </c>
      <c r="K613" s="32" t="s">
        <v>30</v>
      </c>
      <c r="L613" s="32" t="s">
        <v>30</v>
      </c>
      <c r="M613" s="31" t="s">
        <v>30</v>
      </c>
      <c r="N613" s="43" t="s">
        <v>30</v>
      </c>
      <c r="O613" s="32" t="s">
        <v>30</v>
      </c>
      <c r="P613" s="32" t="s">
        <v>30</v>
      </c>
      <c r="Q613" s="32" t="s">
        <v>30</v>
      </c>
      <c r="R613" s="32" t="s">
        <v>30</v>
      </c>
      <c r="S613" s="32" t="s">
        <v>30</v>
      </c>
      <c r="T613" s="32" t="s">
        <v>30</v>
      </c>
      <c r="U613" s="33" t="s">
        <v>30</v>
      </c>
      <c r="V613" s="31" t="s">
        <v>30</v>
      </c>
      <c r="W613" s="32" t="s">
        <v>30</v>
      </c>
      <c r="X613" s="32" t="s">
        <v>30</v>
      </c>
      <c r="Y613" s="32" t="s">
        <v>30</v>
      </c>
      <c r="Z613" s="32" t="s">
        <v>30</v>
      </c>
      <c r="AA613" s="32" t="s">
        <v>30</v>
      </c>
      <c r="AB613" s="32" t="s">
        <v>30</v>
      </c>
      <c r="AC613" s="32" t="s">
        <v>30</v>
      </c>
      <c r="AD613" s="34" t="s">
        <v>30</v>
      </c>
      <c r="AE613" s="31" t="s">
        <v>30</v>
      </c>
      <c r="AF613" s="32" t="s">
        <v>30</v>
      </c>
      <c r="AG613" s="32" t="s">
        <v>30</v>
      </c>
      <c r="AH613" s="32" t="s">
        <v>30</v>
      </c>
      <c r="AI613" s="32" t="s">
        <v>30</v>
      </c>
      <c r="AJ613" s="165" t="s">
        <v>30</v>
      </c>
      <c r="AK613" s="32" t="s">
        <v>30</v>
      </c>
      <c r="AL613" s="32" t="s">
        <v>30</v>
      </c>
      <c r="AM613" s="33" t="s">
        <v>30</v>
      </c>
      <c r="AN613" s="31" t="s">
        <v>30</v>
      </c>
      <c r="AO613" s="32" t="s">
        <v>30</v>
      </c>
      <c r="AP613" s="32" t="s">
        <v>30</v>
      </c>
      <c r="AQ613" s="32" t="s">
        <v>30</v>
      </c>
      <c r="AR613" s="32" t="s">
        <v>30</v>
      </c>
      <c r="AS613" s="32" t="s">
        <v>30</v>
      </c>
      <c r="AT613" s="32" t="s">
        <v>30</v>
      </c>
      <c r="AU613" s="32" t="s">
        <v>30</v>
      </c>
      <c r="AV613" s="33" t="s">
        <v>30</v>
      </c>
      <c r="AW613" s="31" t="s">
        <v>30</v>
      </c>
      <c r="AX613" s="43" t="s">
        <v>30</v>
      </c>
      <c r="AY613" s="43" t="s">
        <v>30</v>
      </c>
      <c r="AZ613" s="43" t="s">
        <v>30</v>
      </c>
      <c r="BA613" s="43" t="s">
        <v>30</v>
      </c>
      <c r="BB613" s="43" t="s">
        <v>30</v>
      </c>
      <c r="BC613" s="43" t="s">
        <v>30</v>
      </c>
      <c r="BD613" s="32" t="s">
        <v>30</v>
      </c>
      <c r="BE613" s="32" t="s">
        <v>30</v>
      </c>
      <c r="BF613" s="31" t="s">
        <v>30</v>
      </c>
      <c r="BG613" s="32" t="s">
        <v>30</v>
      </c>
      <c r="BH613" s="32" t="s">
        <v>30</v>
      </c>
      <c r="BI613" s="32" t="s">
        <v>30</v>
      </c>
      <c r="BJ613" s="32" t="s">
        <v>30</v>
      </c>
      <c r="BK613" s="32" t="s">
        <v>30</v>
      </c>
      <c r="BL613" s="32" t="s">
        <v>30</v>
      </c>
      <c r="BM613" s="32" t="s">
        <v>30</v>
      </c>
      <c r="BN613" s="32" t="s">
        <v>30</v>
      </c>
      <c r="BO613" s="26">
        <v>1</v>
      </c>
      <c r="BP613" s="27">
        <v>160000</v>
      </c>
      <c r="BQ613" s="27">
        <v>144000</v>
      </c>
      <c r="BR613" s="27"/>
      <c r="BS613" s="27"/>
      <c r="BT613" s="143">
        <f t="shared" si="1399"/>
        <v>7.4432292756478696E-2</v>
      </c>
      <c r="BU613" s="27">
        <f t="shared" si="1435"/>
        <v>152000</v>
      </c>
      <c r="BV613" s="28">
        <f t="shared" si="1436"/>
        <v>28880</v>
      </c>
      <c r="BW613" s="30">
        <f t="shared" si="1437"/>
        <v>180880</v>
      </c>
      <c r="BX613" s="26">
        <v>1</v>
      </c>
      <c r="BY613" s="28">
        <v>160000</v>
      </c>
      <c r="BZ613" s="28">
        <v>144000</v>
      </c>
      <c r="CA613" s="28"/>
      <c r="CB613" s="28"/>
      <c r="CC613" s="177">
        <f t="shared" si="1400"/>
        <v>7.4432292756478696E-2</v>
      </c>
      <c r="CD613" s="27">
        <f t="shared" si="1438"/>
        <v>152000</v>
      </c>
      <c r="CE613" s="28">
        <f t="shared" si="1439"/>
        <v>28880</v>
      </c>
      <c r="CF613" s="29">
        <f t="shared" si="1440"/>
        <v>180880</v>
      </c>
      <c r="CG613" s="31" t="s">
        <v>30</v>
      </c>
      <c r="CH613" s="32" t="s">
        <v>30</v>
      </c>
      <c r="CI613" s="32" t="s">
        <v>30</v>
      </c>
      <c r="CJ613" s="32" t="s">
        <v>30</v>
      </c>
      <c r="CK613" s="32" t="s">
        <v>30</v>
      </c>
      <c r="CL613" s="32" t="s">
        <v>30</v>
      </c>
      <c r="CM613" s="32" t="s">
        <v>30</v>
      </c>
      <c r="CN613" s="32" t="s">
        <v>30</v>
      </c>
      <c r="CO613" s="32" t="s">
        <v>30</v>
      </c>
      <c r="CP613" s="31" t="s">
        <v>30</v>
      </c>
      <c r="CQ613" s="32" t="s">
        <v>30</v>
      </c>
      <c r="CR613" s="32" t="s">
        <v>30</v>
      </c>
      <c r="CS613" s="32" t="s">
        <v>30</v>
      </c>
      <c r="CT613" s="32" t="s">
        <v>30</v>
      </c>
      <c r="CU613" s="32" t="s">
        <v>30</v>
      </c>
      <c r="CV613" s="32" t="s">
        <v>30</v>
      </c>
      <c r="CW613" s="32" t="s">
        <v>30</v>
      </c>
      <c r="CX613" s="34" t="s">
        <v>30</v>
      </c>
      <c r="CY613" s="26">
        <v>1</v>
      </c>
      <c r="CZ613" s="27">
        <v>128000</v>
      </c>
      <c r="DA613" s="27">
        <v>108800</v>
      </c>
      <c r="DB613" s="27"/>
      <c r="DC613" s="27"/>
      <c r="DD613" s="143">
        <f t="shared" si="1402"/>
        <v>0.11466596451673744</v>
      </c>
      <c r="DE613" s="27">
        <f t="shared" si="1441"/>
        <v>118400</v>
      </c>
      <c r="DF613" s="27">
        <f t="shared" si="1442"/>
        <v>22496</v>
      </c>
      <c r="DG613" s="28">
        <f t="shared" si="1443"/>
        <v>140896</v>
      </c>
      <c r="DH613" s="31" t="s">
        <v>30</v>
      </c>
      <c r="DI613" s="32" t="s">
        <v>30</v>
      </c>
      <c r="DJ613" s="32" t="s">
        <v>30</v>
      </c>
      <c r="DK613" s="32" t="s">
        <v>30</v>
      </c>
      <c r="DL613" s="32" t="s">
        <v>30</v>
      </c>
      <c r="DM613" s="32" t="s">
        <v>30</v>
      </c>
      <c r="DN613" s="32" t="s">
        <v>30</v>
      </c>
      <c r="DO613" s="33" t="s">
        <v>30</v>
      </c>
    </row>
    <row r="614" spans="1:119" ht="21" customHeight="1" x14ac:dyDescent="0.25">
      <c r="A614" s="66" t="s">
        <v>1156</v>
      </c>
      <c r="B614" s="67" t="s">
        <v>1136</v>
      </c>
      <c r="C614" s="68" t="s">
        <v>1157</v>
      </c>
      <c r="D614" s="31" t="s">
        <v>30</v>
      </c>
      <c r="E614" s="32" t="s">
        <v>30</v>
      </c>
      <c r="F614" s="32" t="s">
        <v>30</v>
      </c>
      <c r="G614" s="32" t="s">
        <v>30</v>
      </c>
      <c r="H614" s="32" t="s">
        <v>30</v>
      </c>
      <c r="I614" s="32" t="s">
        <v>30</v>
      </c>
      <c r="J614" s="32" t="s">
        <v>30</v>
      </c>
      <c r="K614" s="32" t="s">
        <v>30</v>
      </c>
      <c r="L614" s="32" t="s">
        <v>30</v>
      </c>
      <c r="M614" s="31" t="s">
        <v>30</v>
      </c>
      <c r="N614" s="43" t="s">
        <v>30</v>
      </c>
      <c r="O614" s="32" t="s">
        <v>30</v>
      </c>
      <c r="P614" s="32" t="s">
        <v>30</v>
      </c>
      <c r="Q614" s="32" t="s">
        <v>30</v>
      </c>
      <c r="R614" s="32" t="s">
        <v>30</v>
      </c>
      <c r="S614" s="32" t="s">
        <v>30</v>
      </c>
      <c r="T614" s="32" t="s">
        <v>30</v>
      </c>
      <c r="U614" s="33" t="s">
        <v>30</v>
      </c>
      <c r="V614" s="31" t="s">
        <v>30</v>
      </c>
      <c r="W614" s="32" t="s">
        <v>30</v>
      </c>
      <c r="X614" s="32" t="s">
        <v>30</v>
      </c>
      <c r="Y614" s="32" t="s">
        <v>30</v>
      </c>
      <c r="Z614" s="32" t="s">
        <v>30</v>
      </c>
      <c r="AA614" s="32" t="s">
        <v>30</v>
      </c>
      <c r="AB614" s="32" t="s">
        <v>30</v>
      </c>
      <c r="AC614" s="32" t="s">
        <v>30</v>
      </c>
      <c r="AD614" s="34" t="s">
        <v>30</v>
      </c>
      <c r="AE614" s="31" t="s">
        <v>30</v>
      </c>
      <c r="AF614" s="32" t="s">
        <v>30</v>
      </c>
      <c r="AG614" s="32" t="s">
        <v>30</v>
      </c>
      <c r="AH614" s="32" t="s">
        <v>30</v>
      </c>
      <c r="AI614" s="32" t="s">
        <v>30</v>
      </c>
      <c r="AJ614" s="165" t="s">
        <v>30</v>
      </c>
      <c r="AK614" s="32" t="s">
        <v>30</v>
      </c>
      <c r="AL614" s="32" t="s">
        <v>30</v>
      </c>
      <c r="AM614" s="33" t="s">
        <v>30</v>
      </c>
      <c r="AN614" s="31" t="s">
        <v>30</v>
      </c>
      <c r="AO614" s="32" t="s">
        <v>30</v>
      </c>
      <c r="AP614" s="32" t="s">
        <v>30</v>
      </c>
      <c r="AQ614" s="32" t="s">
        <v>30</v>
      </c>
      <c r="AR614" s="32" t="s">
        <v>30</v>
      </c>
      <c r="AS614" s="32" t="s">
        <v>30</v>
      </c>
      <c r="AT614" s="32" t="s">
        <v>30</v>
      </c>
      <c r="AU614" s="32" t="s">
        <v>30</v>
      </c>
      <c r="AV614" s="33" t="s">
        <v>30</v>
      </c>
      <c r="AW614" s="31" t="s">
        <v>30</v>
      </c>
      <c r="AX614" s="43" t="s">
        <v>30</v>
      </c>
      <c r="AY614" s="43" t="s">
        <v>30</v>
      </c>
      <c r="AZ614" s="43" t="s">
        <v>30</v>
      </c>
      <c r="BA614" s="43" t="s">
        <v>30</v>
      </c>
      <c r="BB614" s="43" t="s">
        <v>30</v>
      </c>
      <c r="BC614" s="43" t="s">
        <v>30</v>
      </c>
      <c r="BD614" s="32" t="s">
        <v>30</v>
      </c>
      <c r="BE614" s="32" t="s">
        <v>30</v>
      </c>
      <c r="BF614" s="31" t="s">
        <v>30</v>
      </c>
      <c r="BG614" s="32" t="s">
        <v>30</v>
      </c>
      <c r="BH614" s="32" t="s">
        <v>30</v>
      </c>
      <c r="BI614" s="32" t="s">
        <v>30</v>
      </c>
      <c r="BJ614" s="32" t="s">
        <v>30</v>
      </c>
      <c r="BK614" s="32" t="s">
        <v>30</v>
      </c>
      <c r="BL614" s="32" t="s">
        <v>30</v>
      </c>
      <c r="BM614" s="32" t="s">
        <v>30</v>
      </c>
      <c r="BN614" s="32" t="s">
        <v>30</v>
      </c>
      <c r="BO614" s="26">
        <v>1</v>
      </c>
      <c r="BP614" s="27">
        <v>240000</v>
      </c>
      <c r="BQ614" s="27">
        <v>216000</v>
      </c>
      <c r="BR614" s="27"/>
      <c r="BS614" s="27"/>
      <c r="BT614" s="143">
        <f t="shared" si="1399"/>
        <v>7.4432292756478682E-2</v>
      </c>
      <c r="BU614" s="27">
        <f t="shared" si="1435"/>
        <v>228000</v>
      </c>
      <c r="BV614" s="28">
        <f t="shared" si="1436"/>
        <v>43320</v>
      </c>
      <c r="BW614" s="30">
        <f t="shared" si="1437"/>
        <v>271320</v>
      </c>
      <c r="BX614" s="26">
        <v>1</v>
      </c>
      <c r="BY614" s="28">
        <v>240000</v>
      </c>
      <c r="BZ614" s="28">
        <v>216000</v>
      </c>
      <c r="CA614" s="28"/>
      <c r="CB614" s="28"/>
      <c r="CC614" s="177">
        <f t="shared" si="1400"/>
        <v>7.4432292756478682E-2</v>
      </c>
      <c r="CD614" s="27">
        <f t="shared" si="1438"/>
        <v>228000</v>
      </c>
      <c r="CE614" s="28">
        <f t="shared" si="1439"/>
        <v>43320</v>
      </c>
      <c r="CF614" s="29">
        <f t="shared" si="1440"/>
        <v>271320</v>
      </c>
      <c r="CG614" s="31" t="s">
        <v>30</v>
      </c>
      <c r="CH614" s="32" t="s">
        <v>30</v>
      </c>
      <c r="CI614" s="32" t="s">
        <v>30</v>
      </c>
      <c r="CJ614" s="32" t="s">
        <v>30</v>
      </c>
      <c r="CK614" s="32" t="s">
        <v>30</v>
      </c>
      <c r="CL614" s="32" t="s">
        <v>30</v>
      </c>
      <c r="CM614" s="32" t="s">
        <v>30</v>
      </c>
      <c r="CN614" s="32" t="s">
        <v>30</v>
      </c>
      <c r="CO614" s="32" t="s">
        <v>30</v>
      </c>
      <c r="CP614" s="31" t="s">
        <v>30</v>
      </c>
      <c r="CQ614" s="32" t="s">
        <v>30</v>
      </c>
      <c r="CR614" s="32" t="s">
        <v>30</v>
      </c>
      <c r="CS614" s="32" t="s">
        <v>30</v>
      </c>
      <c r="CT614" s="32" t="s">
        <v>30</v>
      </c>
      <c r="CU614" s="32" t="s">
        <v>30</v>
      </c>
      <c r="CV614" s="32" t="s">
        <v>30</v>
      </c>
      <c r="CW614" s="32" t="s">
        <v>30</v>
      </c>
      <c r="CX614" s="34" t="s">
        <v>30</v>
      </c>
      <c r="CY614" s="26">
        <v>1</v>
      </c>
      <c r="CZ614" s="27">
        <v>192000</v>
      </c>
      <c r="DA614" s="27">
        <v>163200</v>
      </c>
      <c r="DB614" s="27"/>
      <c r="DC614" s="27"/>
      <c r="DD614" s="143">
        <f t="shared" si="1402"/>
        <v>0.11466596451673744</v>
      </c>
      <c r="DE614" s="27">
        <f t="shared" si="1441"/>
        <v>177600</v>
      </c>
      <c r="DF614" s="27">
        <f t="shared" si="1442"/>
        <v>33744</v>
      </c>
      <c r="DG614" s="28">
        <f t="shared" si="1443"/>
        <v>211344</v>
      </c>
      <c r="DH614" s="31" t="s">
        <v>30</v>
      </c>
      <c r="DI614" s="32" t="s">
        <v>30</v>
      </c>
      <c r="DJ614" s="32" t="s">
        <v>30</v>
      </c>
      <c r="DK614" s="32" t="s">
        <v>30</v>
      </c>
      <c r="DL614" s="32" t="s">
        <v>30</v>
      </c>
      <c r="DM614" s="32" t="s">
        <v>30</v>
      </c>
      <c r="DN614" s="32" t="s">
        <v>30</v>
      </c>
      <c r="DO614" s="33" t="s">
        <v>30</v>
      </c>
    </row>
    <row r="615" spans="1:119" ht="21" customHeight="1" x14ac:dyDescent="0.25">
      <c r="A615" s="66" t="s">
        <v>1158</v>
      </c>
      <c r="B615" s="67" t="s">
        <v>1136</v>
      </c>
      <c r="C615" s="68" t="s">
        <v>1159</v>
      </c>
      <c r="D615" s="31" t="s">
        <v>30</v>
      </c>
      <c r="E615" s="32" t="s">
        <v>30</v>
      </c>
      <c r="F615" s="32" t="s">
        <v>30</v>
      </c>
      <c r="G615" s="32" t="s">
        <v>30</v>
      </c>
      <c r="H615" s="32" t="s">
        <v>30</v>
      </c>
      <c r="I615" s="32" t="s">
        <v>30</v>
      </c>
      <c r="J615" s="32" t="s">
        <v>30</v>
      </c>
      <c r="K615" s="32" t="s">
        <v>30</v>
      </c>
      <c r="L615" s="32" t="s">
        <v>30</v>
      </c>
      <c r="M615" s="31" t="s">
        <v>30</v>
      </c>
      <c r="N615" s="43" t="s">
        <v>30</v>
      </c>
      <c r="O615" s="32" t="s">
        <v>30</v>
      </c>
      <c r="P615" s="32" t="s">
        <v>30</v>
      </c>
      <c r="Q615" s="32" t="s">
        <v>30</v>
      </c>
      <c r="R615" s="32" t="s">
        <v>30</v>
      </c>
      <c r="S615" s="32" t="s">
        <v>30</v>
      </c>
      <c r="T615" s="32" t="s">
        <v>30</v>
      </c>
      <c r="U615" s="33" t="s">
        <v>30</v>
      </c>
      <c r="V615" s="31" t="s">
        <v>30</v>
      </c>
      <c r="W615" s="32" t="s">
        <v>30</v>
      </c>
      <c r="X615" s="32" t="s">
        <v>30</v>
      </c>
      <c r="Y615" s="32" t="s">
        <v>30</v>
      </c>
      <c r="Z615" s="32" t="s">
        <v>30</v>
      </c>
      <c r="AA615" s="32" t="s">
        <v>30</v>
      </c>
      <c r="AB615" s="32" t="s">
        <v>30</v>
      </c>
      <c r="AC615" s="32" t="s">
        <v>30</v>
      </c>
      <c r="AD615" s="34" t="s">
        <v>30</v>
      </c>
      <c r="AE615" s="31" t="s">
        <v>30</v>
      </c>
      <c r="AF615" s="32" t="s">
        <v>30</v>
      </c>
      <c r="AG615" s="32" t="s">
        <v>30</v>
      </c>
      <c r="AH615" s="32" t="s">
        <v>30</v>
      </c>
      <c r="AI615" s="32" t="s">
        <v>30</v>
      </c>
      <c r="AJ615" s="165" t="s">
        <v>30</v>
      </c>
      <c r="AK615" s="32" t="s">
        <v>30</v>
      </c>
      <c r="AL615" s="32" t="s">
        <v>30</v>
      </c>
      <c r="AM615" s="33" t="s">
        <v>30</v>
      </c>
      <c r="AN615" s="31" t="s">
        <v>30</v>
      </c>
      <c r="AO615" s="32" t="s">
        <v>30</v>
      </c>
      <c r="AP615" s="32" t="s">
        <v>30</v>
      </c>
      <c r="AQ615" s="32" t="s">
        <v>30</v>
      </c>
      <c r="AR615" s="32" t="s">
        <v>30</v>
      </c>
      <c r="AS615" s="32" t="s">
        <v>30</v>
      </c>
      <c r="AT615" s="32" t="s">
        <v>30</v>
      </c>
      <c r="AU615" s="32" t="s">
        <v>30</v>
      </c>
      <c r="AV615" s="33" t="s">
        <v>30</v>
      </c>
      <c r="AW615" s="31" t="s">
        <v>30</v>
      </c>
      <c r="AX615" s="43" t="s">
        <v>30</v>
      </c>
      <c r="AY615" s="43" t="s">
        <v>30</v>
      </c>
      <c r="AZ615" s="43" t="s">
        <v>30</v>
      </c>
      <c r="BA615" s="43" t="s">
        <v>30</v>
      </c>
      <c r="BB615" s="43" t="s">
        <v>30</v>
      </c>
      <c r="BC615" s="43" t="s">
        <v>30</v>
      </c>
      <c r="BD615" s="32" t="s">
        <v>30</v>
      </c>
      <c r="BE615" s="32" t="s">
        <v>30</v>
      </c>
      <c r="BF615" s="31" t="s">
        <v>30</v>
      </c>
      <c r="BG615" s="32" t="s">
        <v>30</v>
      </c>
      <c r="BH615" s="32" t="s">
        <v>30</v>
      </c>
      <c r="BI615" s="32" t="s">
        <v>30</v>
      </c>
      <c r="BJ615" s="32" t="s">
        <v>30</v>
      </c>
      <c r="BK615" s="32" t="s">
        <v>30</v>
      </c>
      <c r="BL615" s="32" t="s">
        <v>30</v>
      </c>
      <c r="BM615" s="32" t="s">
        <v>30</v>
      </c>
      <c r="BN615" s="32" t="s">
        <v>30</v>
      </c>
      <c r="BO615" s="26">
        <v>1</v>
      </c>
      <c r="BP615" s="27">
        <v>320000</v>
      </c>
      <c r="BQ615" s="27">
        <v>288000</v>
      </c>
      <c r="BR615" s="27"/>
      <c r="BS615" s="27"/>
      <c r="BT615" s="143">
        <f t="shared" si="1399"/>
        <v>7.4432292756478696E-2</v>
      </c>
      <c r="BU615" s="27">
        <f t="shared" si="1435"/>
        <v>304000</v>
      </c>
      <c r="BV615" s="28">
        <f t="shared" si="1436"/>
        <v>57760</v>
      </c>
      <c r="BW615" s="30">
        <f t="shared" si="1437"/>
        <v>361760</v>
      </c>
      <c r="BX615" s="26">
        <v>1</v>
      </c>
      <c r="BY615" s="28">
        <v>320000</v>
      </c>
      <c r="BZ615" s="28">
        <v>288000</v>
      </c>
      <c r="CA615" s="28"/>
      <c r="CB615" s="28"/>
      <c r="CC615" s="177">
        <f t="shared" si="1400"/>
        <v>7.4432292756478696E-2</v>
      </c>
      <c r="CD615" s="27">
        <f t="shared" si="1438"/>
        <v>304000</v>
      </c>
      <c r="CE615" s="28">
        <f t="shared" si="1439"/>
        <v>57760</v>
      </c>
      <c r="CF615" s="29">
        <f t="shared" si="1440"/>
        <v>361760</v>
      </c>
      <c r="CG615" s="31" t="s">
        <v>30</v>
      </c>
      <c r="CH615" s="32" t="s">
        <v>30</v>
      </c>
      <c r="CI615" s="32" t="s">
        <v>30</v>
      </c>
      <c r="CJ615" s="32" t="s">
        <v>30</v>
      </c>
      <c r="CK615" s="32" t="s">
        <v>30</v>
      </c>
      <c r="CL615" s="32" t="s">
        <v>30</v>
      </c>
      <c r="CM615" s="32" t="s">
        <v>30</v>
      </c>
      <c r="CN615" s="32" t="s">
        <v>30</v>
      </c>
      <c r="CO615" s="32" t="s">
        <v>30</v>
      </c>
      <c r="CP615" s="31" t="s">
        <v>30</v>
      </c>
      <c r="CQ615" s="32" t="s">
        <v>30</v>
      </c>
      <c r="CR615" s="32" t="s">
        <v>30</v>
      </c>
      <c r="CS615" s="32" t="s">
        <v>30</v>
      </c>
      <c r="CT615" s="32" t="s">
        <v>30</v>
      </c>
      <c r="CU615" s="32" t="s">
        <v>30</v>
      </c>
      <c r="CV615" s="32" t="s">
        <v>30</v>
      </c>
      <c r="CW615" s="32" t="s">
        <v>30</v>
      </c>
      <c r="CX615" s="34" t="s">
        <v>30</v>
      </c>
      <c r="CY615" s="26">
        <v>1</v>
      </c>
      <c r="CZ615" s="27">
        <v>256000</v>
      </c>
      <c r="DA615" s="27">
        <v>217600</v>
      </c>
      <c r="DB615" s="27"/>
      <c r="DC615" s="27"/>
      <c r="DD615" s="143">
        <f t="shared" si="1402"/>
        <v>0.11466596451673744</v>
      </c>
      <c r="DE615" s="27">
        <f t="shared" si="1441"/>
        <v>236800</v>
      </c>
      <c r="DF615" s="27">
        <f t="shared" si="1442"/>
        <v>44992</v>
      </c>
      <c r="DG615" s="28">
        <f t="shared" si="1443"/>
        <v>281792</v>
      </c>
      <c r="DH615" s="31" t="s">
        <v>30</v>
      </c>
      <c r="DI615" s="32" t="s">
        <v>30</v>
      </c>
      <c r="DJ615" s="32" t="s">
        <v>30</v>
      </c>
      <c r="DK615" s="32" t="s">
        <v>30</v>
      </c>
      <c r="DL615" s="32" t="s">
        <v>30</v>
      </c>
      <c r="DM615" s="32" t="s">
        <v>30</v>
      </c>
      <c r="DN615" s="32" t="s">
        <v>30</v>
      </c>
      <c r="DO615" s="33" t="s">
        <v>30</v>
      </c>
    </row>
    <row r="616" spans="1:119" ht="21" customHeight="1" x14ac:dyDescent="0.25">
      <c r="A616" s="66" t="s">
        <v>1160</v>
      </c>
      <c r="B616" s="67" t="s">
        <v>1136</v>
      </c>
      <c r="C616" s="68" t="s">
        <v>1161</v>
      </c>
      <c r="D616" s="31" t="s">
        <v>30</v>
      </c>
      <c r="E616" s="32" t="s">
        <v>30</v>
      </c>
      <c r="F616" s="32" t="s">
        <v>30</v>
      </c>
      <c r="G616" s="32" t="s">
        <v>30</v>
      </c>
      <c r="H616" s="32" t="s">
        <v>30</v>
      </c>
      <c r="I616" s="32" t="s">
        <v>30</v>
      </c>
      <c r="J616" s="32" t="s">
        <v>30</v>
      </c>
      <c r="K616" s="32" t="s">
        <v>30</v>
      </c>
      <c r="L616" s="32" t="s">
        <v>30</v>
      </c>
      <c r="M616" s="31" t="s">
        <v>30</v>
      </c>
      <c r="N616" s="43" t="s">
        <v>30</v>
      </c>
      <c r="O616" s="32" t="s">
        <v>30</v>
      </c>
      <c r="P616" s="32" t="s">
        <v>30</v>
      </c>
      <c r="Q616" s="32" t="s">
        <v>30</v>
      </c>
      <c r="R616" s="32" t="s">
        <v>30</v>
      </c>
      <c r="S616" s="32" t="s">
        <v>30</v>
      </c>
      <c r="T616" s="32" t="s">
        <v>30</v>
      </c>
      <c r="U616" s="33" t="s">
        <v>30</v>
      </c>
      <c r="V616" s="31" t="s">
        <v>30</v>
      </c>
      <c r="W616" s="32" t="s">
        <v>30</v>
      </c>
      <c r="X616" s="32" t="s">
        <v>30</v>
      </c>
      <c r="Y616" s="32" t="s">
        <v>30</v>
      </c>
      <c r="Z616" s="32" t="s">
        <v>30</v>
      </c>
      <c r="AA616" s="32" t="s">
        <v>30</v>
      </c>
      <c r="AB616" s="32" t="s">
        <v>30</v>
      </c>
      <c r="AC616" s="32" t="s">
        <v>30</v>
      </c>
      <c r="AD616" s="34" t="s">
        <v>30</v>
      </c>
      <c r="AE616" s="31" t="s">
        <v>30</v>
      </c>
      <c r="AF616" s="32" t="s">
        <v>30</v>
      </c>
      <c r="AG616" s="32" t="s">
        <v>30</v>
      </c>
      <c r="AH616" s="32" t="s">
        <v>30</v>
      </c>
      <c r="AI616" s="32" t="s">
        <v>30</v>
      </c>
      <c r="AJ616" s="165" t="s">
        <v>30</v>
      </c>
      <c r="AK616" s="32" t="s">
        <v>30</v>
      </c>
      <c r="AL616" s="32" t="s">
        <v>30</v>
      </c>
      <c r="AM616" s="33" t="s">
        <v>30</v>
      </c>
      <c r="AN616" s="31" t="s">
        <v>30</v>
      </c>
      <c r="AO616" s="32" t="s">
        <v>30</v>
      </c>
      <c r="AP616" s="32" t="s">
        <v>30</v>
      </c>
      <c r="AQ616" s="32" t="s">
        <v>30</v>
      </c>
      <c r="AR616" s="32" t="s">
        <v>30</v>
      </c>
      <c r="AS616" s="32" t="s">
        <v>30</v>
      </c>
      <c r="AT616" s="32" t="s">
        <v>30</v>
      </c>
      <c r="AU616" s="32" t="s">
        <v>30</v>
      </c>
      <c r="AV616" s="33" t="s">
        <v>30</v>
      </c>
      <c r="AW616" s="31" t="s">
        <v>30</v>
      </c>
      <c r="AX616" s="43" t="s">
        <v>30</v>
      </c>
      <c r="AY616" s="43" t="s">
        <v>30</v>
      </c>
      <c r="AZ616" s="43" t="s">
        <v>30</v>
      </c>
      <c r="BA616" s="43" t="s">
        <v>30</v>
      </c>
      <c r="BB616" s="43" t="s">
        <v>30</v>
      </c>
      <c r="BC616" s="43" t="s">
        <v>30</v>
      </c>
      <c r="BD616" s="32" t="s">
        <v>30</v>
      </c>
      <c r="BE616" s="32" t="s">
        <v>30</v>
      </c>
      <c r="BF616" s="31" t="s">
        <v>30</v>
      </c>
      <c r="BG616" s="32" t="s">
        <v>30</v>
      </c>
      <c r="BH616" s="32" t="s">
        <v>30</v>
      </c>
      <c r="BI616" s="32" t="s">
        <v>30</v>
      </c>
      <c r="BJ616" s="32" t="s">
        <v>30</v>
      </c>
      <c r="BK616" s="32" t="s">
        <v>30</v>
      </c>
      <c r="BL616" s="32" t="s">
        <v>30</v>
      </c>
      <c r="BM616" s="32" t="s">
        <v>30</v>
      </c>
      <c r="BN616" s="32" t="s">
        <v>30</v>
      </c>
      <c r="BO616" s="26">
        <v>1</v>
      </c>
      <c r="BP616" s="27">
        <v>360000</v>
      </c>
      <c r="BQ616" s="27">
        <v>324000</v>
      </c>
      <c r="BR616" s="27"/>
      <c r="BS616" s="27"/>
      <c r="BT616" s="143">
        <f t="shared" si="1399"/>
        <v>7.4432292756478682E-2</v>
      </c>
      <c r="BU616" s="27">
        <f t="shared" si="1435"/>
        <v>342000</v>
      </c>
      <c r="BV616" s="28">
        <f t="shared" si="1436"/>
        <v>64980</v>
      </c>
      <c r="BW616" s="30">
        <f t="shared" si="1437"/>
        <v>406980</v>
      </c>
      <c r="BX616" s="26">
        <v>1</v>
      </c>
      <c r="BY616" s="28">
        <v>360000</v>
      </c>
      <c r="BZ616" s="28">
        <v>324000</v>
      </c>
      <c r="CA616" s="28"/>
      <c r="CB616" s="28"/>
      <c r="CC616" s="177">
        <f t="shared" si="1400"/>
        <v>7.4432292756478682E-2</v>
      </c>
      <c r="CD616" s="27">
        <f t="shared" si="1438"/>
        <v>342000</v>
      </c>
      <c r="CE616" s="28">
        <f t="shared" si="1439"/>
        <v>64980</v>
      </c>
      <c r="CF616" s="29">
        <f t="shared" si="1440"/>
        <v>406980</v>
      </c>
      <c r="CG616" s="31" t="s">
        <v>30</v>
      </c>
      <c r="CH616" s="32" t="s">
        <v>30</v>
      </c>
      <c r="CI616" s="32" t="s">
        <v>30</v>
      </c>
      <c r="CJ616" s="32" t="s">
        <v>30</v>
      </c>
      <c r="CK616" s="32" t="s">
        <v>30</v>
      </c>
      <c r="CL616" s="32" t="s">
        <v>30</v>
      </c>
      <c r="CM616" s="32" t="s">
        <v>30</v>
      </c>
      <c r="CN616" s="32" t="s">
        <v>30</v>
      </c>
      <c r="CO616" s="32" t="s">
        <v>30</v>
      </c>
      <c r="CP616" s="31" t="s">
        <v>30</v>
      </c>
      <c r="CQ616" s="32" t="s">
        <v>30</v>
      </c>
      <c r="CR616" s="32" t="s">
        <v>30</v>
      </c>
      <c r="CS616" s="32" t="s">
        <v>30</v>
      </c>
      <c r="CT616" s="32" t="s">
        <v>30</v>
      </c>
      <c r="CU616" s="32" t="s">
        <v>30</v>
      </c>
      <c r="CV616" s="32" t="s">
        <v>30</v>
      </c>
      <c r="CW616" s="32" t="s">
        <v>30</v>
      </c>
      <c r="CX616" s="34" t="s">
        <v>30</v>
      </c>
      <c r="CY616" s="26">
        <v>1</v>
      </c>
      <c r="CZ616" s="27">
        <v>288000</v>
      </c>
      <c r="DA616" s="27">
        <v>244800</v>
      </c>
      <c r="DB616" s="27"/>
      <c r="DC616" s="27"/>
      <c r="DD616" s="143">
        <f t="shared" si="1402"/>
        <v>0.11466596451673744</v>
      </c>
      <c r="DE616" s="27">
        <f t="shared" si="1441"/>
        <v>266400</v>
      </c>
      <c r="DF616" s="27">
        <f t="shared" si="1442"/>
        <v>50616</v>
      </c>
      <c r="DG616" s="28">
        <f t="shared" si="1443"/>
        <v>317016</v>
      </c>
      <c r="DH616" s="31" t="s">
        <v>30</v>
      </c>
      <c r="DI616" s="32" t="s">
        <v>30</v>
      </c>
      <c r="DJ616" s="32" t="s">
        <v>30</v>
      </c>
      <c r="DK616" s="32" t="s">
        <v>30</v>
      </c>
      <c r="DL616" s="32" t="s">
        <v>30</v>
      </c>
      <c r="DM616" s="32" t="s">
        <v>30</v>
      </c>
      <c r="DN616" s="32" t="s">
        <v>30</v>
      </c>
      <c r="DO616" s="33" t="s">
        <v>30</v>
      </c>
    </row>
    <row r="617" spans="1:119" ht="21" customHeight="1" x14ac:dyDescent="0.25">
      <c r="A617" s="66" t="s">
        <v>1162</v>
      </c>
      <c r="B617" s="67" t="s">
        <v>1136</v>
      </c>
      <c r="C617" s="68" t="s">
        <v>1163</v>
      </c>
      <c r="D617" s="31" t="s">
        <v>30</v>
      </c>
      <c r="E617" s="32" t="s">
        <v>30</v>
      </c>
      <c r="F617" s="32" t="s">
        <v>30</v>
      </c>
      <c r="G617" s="32" t="s">
        <v>30</v>
      </c>
      <c r="H617" s="32" t="s">
        <v>30</v>
      </c>
      <c r="I617" s="32" t="s">
        <v>30</v>
      </c>
      <c r="J617" s="32" t="s">
        <v>30</v>
      </c>
      <c r="K617" s="32" t="s">
        <v>30</v>
      </c>
      <c r="L617" s="32" t="s">
        <v>30</v>
      </c>
      <c r="M617" s="31" t="s">
        <v>30</v>
      </c>
      <c r="N617" s="43" t="s">
        <v>30</v>
      </c>
      <c r="O617" s="32" t="s">
        <v>30</v>
      </c>
      <c r="P617" s="32" t="s">
        <v>30</v>
      </c>
      <c r="Q617" s="32" t="s">
        <v>30</v>
      </c>
      <c r="R617" s="32" t="s">
        <v>30</v>
      </c>
      <c r="S617" s="32" t="s">
        <v>30</v>
      </c>
      <c r="T617" s="32" t="s">
        <v>30</v>
      </c>
      <c r="U617" s="33" t="s">
        <v>30</v>
      </c>
      <c r="V617" s="31" t="s">
        <v>30</v>
      </c>
      <c r="W617" s="32" t="s">
        <v>30</v>
      </c>
      <c r="X617" s="32" t="s">
        <v>30</v>
      </c>
      <c r="Y617" s="32" t="s">
        <v>30</v>
      </c>
      <c r="Z617" s="32" t="s">
        <v>30</v>
      </c>
      <c r="AA617" s="32" t="s">
        <v>30</v>
      </c>
      <c r="AB617" s="32" t="s">
        <v>30</v>
      </c>
      <c r="AC617" s="32" t="s">
        <v>30</v>
      </c>
      <c r="AD617" s="34" t="s">
        <v>30</v>
      </c>
      <c r="AE617" s="31" t="s">
        <v>30</v>
      </c>
      <c r="AF617" s="32" t="s">
        <v>30</v>
      </c>
      <c r="AG617" s="32" t="s">
        <v>30</v>
      </c>
      <c r="AH617" s="32" t="s">
        <v>30</v>
      </c>
      <c r="AI617" s="32" t="s">
        <v>30</v>
      </c>
      <c r="AJ617" s="165" t="s">
        <v>30</v>
      </c>
      <c r="AK617" s="32" t="s">
        <v>30</v>
      </c>
      <c r="AL617" s="32" t="s">
        <v>30</v>
      </c>
      <c r="AM617" s="33" t="s">
        <v>30</v>
      </c>
      <c r="AN617" s="31" t="s">
        <v>30</v>
      </c>
      <c r="AO617" s="32" t="s">
        <v>30</v>
      </c>
      <c r="AP617" s="32" t="s">
        <v>30</v>
      </c>
      <c r="AQ617" s="32" t="s">
        <v>30</v>
      </c>
      <c r="AR617" s="32" t="s">
        <v>30</v>
      </c>
      <c r="AS617" s="32" t="s">
        <v>30</v>
      </c>
      <c r="AT617" s="32" t="s">
        <v>30</v>
      </c>
      <c r="AU617" s="32" t="s">
        <v>30</v>
      </c>
      <c r="AV617" s="33" t="s">
        <v>30</v>
      </c>
      <c r="AW617" s="31" t="s">
        <v>30</v>
      </c>
      <c r="AX617" s="43" t="s">
        <v>30</v>
      </c>
      <c r="AY617" s="43" t="s">
        <v>30</v>
      </c>
      <c r="AZ617" s="43" t="s">
        <v>30</v>
      </c>
      <c r="BA617" s="43" t="s">
        <v>30</v>
      </c>
      <c r="BB617" s="43" t="s">
        <v>30</v>
      </c>
      <c r="BC617" s="43" t="s">
        <v>30</v>
      </c>
      <c r="BD617" s="32" t="s">
        <v>30</v>
      </c>
      <c r="BE617" s="32" t="s">
        <v>30</v>
      </c>
      <c r="BF617" s="31" t="s">
        <v>30</v>
      </c>
      <c r="BG617" s="32" t="s">
        <v>30</v>
      </c>
      <c r="BH617" s="32" t="s">
        <v>30</v>
      </c>
      <c r="BI617" s="32" t="s">
        <v>30</v>
      </c>
      <c r="BJ617" s="32" t="s">
        <v>30</v>
      </c>
      <c r="BK617" s="32" t="s">
        <v>30</v>
      </c>
      <c r="BL617" s="32" t="s">
        <v>30</v>
      </c>
      <c r="BM617" s="32" t="s">
        <v>30</v>
      </c>
      <c r="BN617" s="32" t="s">
        <v>30</v>
      </c>
      <c r="BO617" s="26">
        <v>1</v>
      </c>
      <c r="BP617" s="27">
        <v>640000</v>
      </c>
      <c r="BQ617" s="27">
        <v>576000</v>
      </c>
      <c r="BR617" s="27"/>
      <c r="BS617" s="27"/>
      <c r="BT617" s="143">
        <f t="shared" si="1399"/>
        <v>7.4432292756478696E-2</v>
      </c>
      <c r="BU617" s="27">
        <f t="shared" si="1435"/>
        <v>608000</v>
      </c>
      <c r="BV617" s="28">
        <f t="shared" si="1436"/>
        <v>115520</v>
      </c>
      <c r="BW617" s="30">
        <f t="shared" si="1437"/>
        <v>723520</v>
      </c>
      <c r="BX617" s="26">
        <v>1</v>
      </c>
      <c r="BY617" s="28">
        <v>640000</v>
      </c>
      <c r="BZ617" s="28">
        <v>576000</v>
      </c>
      <c r="CA617" s="28"/>
      <c r="CB617" s="28"/>
      <c r="CC617" s="177">
        <f t="shared" si="1400"/>
        <v>7.4432292756478696E-2</v>
      </c>
      <c r="CD617" s="27">
        <f t="shared" si="1438"/>
        <v>608000</v>
      </c>
      <c r="CE617" s="28">
        <f t="shared" si="1439"/>
        <v>115520</v>
      </c>
      <c r="CF617" s="29">
        <f t="shared" si="1440"/>
        <v>723520</v>
      </c>
      <c r="CG617" s="31" t="s">
        <v>30</v>
      </c>
      <c r="CH617" s="32" t="s">
        <v>30</v>
      </c>
      <c r="CI617" s="32" t="s">
        <v>30</v>
      </c>
      <c r="CJ617" s="32" t="s">
        <v>30</v>
      </c>
      <c r="CK617" s="32" t="s">
        <v>30</v>
      </c>
      <c r="CL617" s="32" t="s">
        <v>30</v>
      </c>
      <c r="CM617" s="32" t="s">
        <v>30</v>
      </c>
      <c r="CN617" s="32" t="s">
        <v>30</v>
      </c>
      <c r="CO617" s="32" t="s">
        <v>30</v>
      </c>
      <c r="CP617" s="31" t="s">
        <v>30</v>
      </c>
      <c r="CQ617" s="32" t="s">
        <v>30</v>
      </c>
      <c r="CR617" s="32" t="s">
        <v>30</v>
      </c>
      <c r="CS617" s="32" t="s">
        <v>30</v>
      </c>
      <c r="CT617" s="32" t="s">
        <v>30</v>
      </c>
      <c r="CU617" s="32" t="s">
        <v>30</v>
      </c>
      <c r="CV617" s="32" t="s">
        <v>30</v>
      </c>
      <c r="CW617" s="32" t="s">
        <v>30</v>
      </c>
      <c r="CX617" s="34" t="s">
        <v>30</v>
      </c>
      <c r="CY617" s="26">
        <v>1</v>
      </c>
      <c r="CZ617" s="27">
        <v>512000</v>
      </c>
      <c r="DA617" s="27">
        <v>435200</v>
      </c>
      <c r="DB617" s="27"/>
      <c r="DC617" s="27"/>
      <c r="DD617" s="143">
        <f t="shared" si="1402"/>
        <v>0.11466596451673744</v>
      </c>
      <c r="DE617" s="27">
        <f t="shared" si="1441"/>
        <v>473600</v>
      </c>
      <c r="DF617" s="27">
        <f t="shared" si="1442"/>
        <v>89984</v>
      </c>
      <c r="DG617" s="28">
        <f t="shared" si="1443"/>
        <v>563584</v>
      </c>
      <c r="DH617" s="31" t="s">
        <v>30</v>
      </c>
      <c r="DI617" s="32" t="s">
        <v>30</v>
      </c>
      <c r="DJ617" s="32" t="s">
        <v>30</v>
      </c>
      <c r="DK617" s="32" t="s">
        <v>30</v>
      </c>
      <c r="DL617" s="32" t="s">
        <v>30</v>
      </c>
      <c r="DM617" s="32" t="s">
        <v>30</v>
      </c>
      <c r="DN617" s="32" t="s">
        <v>30</v>
      </c>
      <c r="DO617" s="33" t="s">
        <v>30</v>
      </c>
    </row>
    <row r="618" spans="1:119" ht="21" customHeight="1" x14ac:dyDescent="0.25">
      <c r="A618" s="66" t="s">
        <v>1164</v>
      </c>
      <c r="B618" s="67" t="s">
        <v>1136</v>
      </c>
      <c r="C618" s="68" t="s">
        <v>1165</v>
      </c>
      <c r="D618" s="31" t="s">
        <v>30</v>
      </c>
      <c r="E618" s="32" t="s">
        <v>30</v>
      </c>
      <c r="F618" s="32" t="s">
        <v>30</v>
      </c>
      <c r="G618" s="32" t="s">
        <v>30</v>
      </c>
      <c r="H618" s="32" t="s">
        <v>30</v>
      </c>
      <c r="I618" s="32" t="s">
        <v>30</v>
      </c>
      <c r="J618" s="32" t="s">
        <v>30</v>
      </c>
      <c r="K618" s="32" t="s">
        <v>30</v>
      </c>
      <c r="L618" s="32" t="s">
        <v>30</v>
      </c>
      <c r="M618" s="31" t="s">
        <v>30</v>
      </c>
      <c r="N618" s="43" t="s">
        <v>30</v>
      </c>
      <c r="O618" s="32" t="s">
        <v>30</v>
      </c>
      <c r="P618" s="32" t="s">
        <v>30</v>
      </c>
      <c r="Q618" s="32" t="s">
        <v>30</v>
      </c>
      <c r="R618" s="32" t="s">
        <v>30</v>
      </c>
      <c r="S618" s="32" t="s">
        <v>30</v>
      </c>
      <c r="T618" s="32" t="s">
        <v>30</v>
      </c>
      <c r="U618" s="33" t="s">
        <v>30</v>
      </c>
      <c r="V618" s="31" t="s">
        <v>30</v>
      </c>
      <c r="W618" s="32" t="s">
        <v>30</v>
      </c>
      <c r="X618" s="32" t="s">
        <v>30</v>
      </c>
      <c r="Y618" s="32" t="s">
        <v>30</v>
      </c>
      <c r="Z618" s="32" t="s">
        <v>30</v>
      </c>
      <c r="AA618" s="32" t="s">
        <v>30</v>
      </c>
      <c r="AB618" s="32" t="s">
        <v>30</v>
      </c>
      <c r="AC618" s="32" t="s">
        <v>30</v>
      </c>
      <c r="AD618" s="34" t="s">
        <v>30</v>
      </c>
      <c r="AE618" s="31" t="s">
        <v>30</v>
      </c>
      <c r="AF618" s="32" t="s">
        <v>30</v>
      </c>
      <c r="AG618" s="32" t="s">
        <v>30</v>
      </c>
      <c r="AH618" s="32" t="s">
        <v>30</v>
      </c>
      <c r="AI618" s="32" t="s">
        <v>30</v>
      </c>
      <c r="AJ618" s="165" t="s">
        <v>30</v>
      </c>
      <c r="AK618" s="32" t="s">
        <v>30</v>
      </c>
      <c r="AL618" s="32" t="s">
        <v>30</v>
      </c>
      <c r="AM618" s="33" t="s">
        <v>30</v>
      </c>
      <c r="AN618" s="31" t="s">
        <v>30</v>
      </c>
      <c r="AO618" s="32" t="s">
        <v>30</v>
      </c>
      <c r="AP618" s="32" t="s">
        <v>30</v>
      </c>
      <c r="AQ618" s="32" t="s">
        <v>30</v>
      </c>
      <c r="AR618" s="32" t="s">
        <v>30</v>
      </c>
      <c r="AS618" s="32" t="s">
        <v>30</v>
      </c>
      <c r="AT618" s="32" t="s">
        <v>30</v>
      </c>
      <c r="AU618" s="32" t="s">
        <v>30</v>
      </c>
      <c r="AV618" s="33" t="s">
        <v>30</v>
      </c>
      <c r="AW618" s="31" t="s">
        <v>30</v>
      </c>
      <c r="AX618" s="43" t="s">
        <v>30</v>
      </c>
      <c r="AY618" s="43" t="s">
        <v>30</v>
      </c>
      <c r="AZ618" s="43" t="s">
        <v>30</v>
      </c>
      <c r="BA618" s="43" t="s">
        <v>30</v>
      </c>
      <c r="BB618" s="43" t="s">
        <v>30</v>
      </c>
      <c r="BC618" s="43" t="s">
        <v>30</v>
      </c>
      <c r="BD618" s="32" t="s">
        <v>30</v>
      </c>
      <c r="BE618" s="32" t="s">
        <v>30</v>
      </c>
      <c r="BF618" s="31" t="s">
        <v>30</v>
      </c>
      <c r="BG618" s="32" t="s">
        <v>30</v>
      </c>
      <c r="BH618" s="32" t="s">
        <v>30</v>
      </c>
      <c r="BI618" s="32" t="s">
        <v>30</v>
      </c>
      <c r="BJ618" s="32" t="s">
        <v>30</v>
      </c>
      <c r="BK618" s="32" t="s">
        <v>30</v>
      </c>
      <c r="BL618" s="32" t="s">
        <v>30</v>
      </c>
      <c r="BM618" s="32" t="s">
        <v>30</v>
      </c>
      <c r="BN618" s="32" t="s">
        <v>30</v>
      </c>
      <c r="BO618" s="26">
        <v>1</v>
      </c>
      <c r="BP618" s="27">
        <v>2800000</v>
      </c>
      <c r="BQ618" s="27">
        <v>2520000</v>
      </c>
      <c r="BR618" s="27"/>
      <c r="BS618" s="27"/>
      <c r="BT618" s="143">
        <f t="shared" si="1399"/>
        <v>7.4432292756478682E-2</v>
      </c>
      <c r="BU618" s="27">
        <f t="shared" si="1435"/>
        <v>2660000</v>
      </c>
      <c r="BV618" s="28">
        <f t="shared" si="1436"/>
        <v>505400</v>
      </c>
      <c r="BW618" s="30">
        <f t="shared" si="1437"/>
        <v>3165400</v>
      </c>
      <c r="BX618" s="26">
        <v>1</v>
      </c>
      <c r="BY618" s="28">
        <v>2800000</v>
      </c>
      <c r="BZ618" s="28">
        <v>2520000</v>
      </c>
      <c r="CA618" s="28"/>
      <c r="CB618" s="28"/>
      <c r="CC618" s="177">
        <f t="shared" si="1400"/>
        <v>7.4432292756478682E-2</v>
      </c>
      <c r="CD618" s="27">
        <f t="shared" si="1438"/>
        <v>2660000</v>
      </c>
      <c r="CE618" s="28">
        <f t="shared" si="1439"/>
        <v>505400</v>
      </c>
      <c r="CF618" s="29">
        <f t="shared" si="1440"/>
        <v>3165400</v>
      </c>
      <c r="CG618" s="31" t="s">
        <v>30</v>
      </c>
      <c r="CH618" s="32" t="s">
        <v>30</v>
      </c>
      <c r="CI618" s="32" t="s">
        <v>30</v>
      </c>
      <c r="CJ618" s="32" t="s">
        <v>30</v>
      </c>
      <c r="CK618" s="32" t="s">
        <v>30</v>
      </c>
      <c r="CL618" s="32" t="s">
        <v>30</v>
      </c>
      <c r="CM618" s="32" t="s">
        <v>30</v>
      </c>
      <c r="CN618" s="32" t="s">
        <v>30</v>
      </c>
      <c r="CO618" s="32" t="s">
        <v>30</v>
      </c>
      <c r="CP618" s="31" t="s">
        <v>30</v>
      </c>
      <c r="CQ618" s="32" t="s">
        <v>30</v>
      </c>
      <c r="CR618" s="32" t="s">
        <v>30</v>
      </c>
      <c r="CS618" s="32" t="s">
        <v>30</v>
      </c>
      <c r="CT618" s="32" t="s">
        <v>30</v>
      </c>
      <c r="CU618" s="32" t="s">
        <v>30</v>
      </c>
      <c r="CV618" s="32" t="s">
        <v>30</v>
      </c>
      <c r="CW618" s="32" t="s">
        <v>30</v>
      </c>
      <c r="CX618" s="34" t="s">
        <v>30</v>
      </c>
      <c r="CY618" s="26">
        <v>1</v>
      </c>
      <c r="CZ618" s="27">
        <v>2240000</v>
      </c>
      <c r="DA618" s="27">
        <v>1904000</v>
      </c>
      <c r="DB618" s="27"/>
      <c r="DC618" s="27"/>
      <c r="DD618" s="143">
        <f t="shared" si="1402"/>
        <v>0.11466596451673744</v>
      </c>
      <c r="DE618" s="27">
        <f t="shared" si="1441"/>
        <v>2072000</v>
      </c>
      <c r="DF618" s="27">
        <f t="shared" si="1442"/>
        <v>393680</v>
      </c>
      <c r="DG618" s="28">
        <f t="shared" si="1443"/>
        <v>2465680</v>
      </c>
      <c r="DH618" s="31" t="s">
        <v>30</v>
      </c>
      <c r="DI618" s="32" t="s">
        <v>30</v>
      </c>
      <c r="DJ618" s="32" t="s">
        <v>30</v>
      </c>
      <c r="DK618" s="32" t="s">
        <v>30</v>
      </c>
      <c r="DL618" s="32" t="s">
        <v>30</v>
      </c>
      <c r="DM618" s="32" t="s">
        <v>30</v>
      </c>
      <c r="DN618" s="32" t="s">
        <v>30</v>
      </c>
      <c r="DO618" s="33" t="s">
        <v>30</v>
      </c>
    </row>
    <row r="619" spans="1:119" ht="21" customHeight="1" x14ac:dyDescent="0.25">
      <c r="A619" s="66" t="s">
        <v>1166</v>
      </c>
      <c r="B619" s="67" t="s">
        <v>1136</v>
      </c>
      <c r="C619" s="68" t="s">
        <v>1167</v>
      </c>
      <c r="D619" s="31" t="s">
        <v>30</v>
      </c>
      <c r="E619" s="32" t="s">
        <v>30</v>
      </c>
      <c r="F619" s="32" t="s">
        <v>30</v>
      </c>
      <c r="G619" s="32" t="s">
        <v>30</v>
      </c>
      <c r="H619" s="32" t="s">
        <v>30</v>
      </c>
      <c r="I619" s="32" t="s">
        <v>30</v>
      </c>
      <c r="J619" s="32" t="s">
        <v>30</v>
      </c>
      <c r="K619" s="32" t="s">
        <v>30</v>
      </c>
      <c r="L619" s="32" t="s">
        <v>30</v>
      </c>
      <c r="M619" s="31" t="s">
        <v>30</v>
      </c>
      <c r="N619" s="43" t="s">
        <v>30</v>
      </c>
      <c r="O619" s="32" t="s">
        <v>30</v>
      </c>
      <c r="P619" s="32" t="s">
        <v>30</v>
      </c>
      <c r="Q619" s="32" t="s">
        <v>30</v>
      </c>
      <c r="R619" s="32" t="s">
        <v>30</v>
      </c>
      <c r="S619" s="32" t="s">
        <v>30</v>
      </c>
      <c r="T619" s="32" t="s">
        <v>30</v>
      </c>
      <c r="U619" s="33" t="s">
        <v>30</v>
      </c>
      <c r="V619" s="31" t="s">
        <v>30</v>
      </c>
      <c r="W619" s="32" t="s">
        <v>30</v>
      </c>
      <c r="X619" s="32" t="s">
        <v>30</v>
      </c>
      <c r="Y619" s="32" t="s">
        <v>30</v>
      </c>
      <c r="Z619" s="32" t="s">
        <v>30</v>
      </c>
      <c r="AA619" s="32" t="s">
        <v>30</v>
      </c>
      <c r="AB619" s="32" t="s">
        <v>30</v>
      </c>
      <c r="AC619" s="32" t="s">
        <v>30</v>
      </c>
      <c r="AD619" s="34" t="s">
        <v>30</v>
      </c>
      <c r="AE619" s="31" t="s">
        <v>30</v>
      </c>
      <c r="AF619" s="32" t="s">
        <v>30</v>
      </c>
      <c r="AG619" s="32" t="s">
        <v>30</v>
      </c>
      <c r="AH619" s="32" t="s">
        <v>30</v>
      </c>
      <c r="AI619" s="32" t="s">
        <v>30</v>
      </c>
      <c r="AJ619" s="165" t="s">
        <v>30</v>
      </c>
      <c r="AK619" s="32" t="s">
        <v>30</v>
      </c>
      <c r="AL619" s="32" t="s">
        <v>30</v>
      </c>
      <c r="AM619" s="33" t="s">
        <v>30</v>
      </c>
      <c r="AN619" s="31" t="s">
        <v>30</v>
      </c>
      <c r="AO619" s="32" t="s">
        <v>30</v>
      </c>
      <c r="AP619" s="32" t="s">
        <v>30</v>
      </c>
      <c r="AQ619" s="32" t="s">
        <v>30</v>
      </c>
      <c r="AR619" s="32" t="s">
        <v>30</v>
      </c>
      <c r="AS619" s="32" t="s">
        <v>30</v>
      </c>
      <c r="AT619" s="32" t="s">
        <v>30</v>
      </c>
      <c r="AU619" s="32" t="s">
        <v>30</v>
      </c>
      <c r="AV619" s="33" t="s">
        <v>30</v>
      </c>
      <c r="AW619" s="31" t="s">
        <v>30</v>
      </c>
      <c r="AX619" s="43" t="s">
        <v>30</v>
      </c>
      <c r="AY619" s="43" t="s">
        <v>30</v>
      </c>
      <c r="AZ619" s="43" t="s">
        <v>30</v>
      </c>
      <c r="BA619" s="43" t="s">
        <v>30</v>
      </c>
      <c r="BB619" s="43" t="s">
        <v>30</v>
      </c>
      <c r="BC619" s="43" t="s">
        <v>30</v>
      </c>
      <c r="BD619" s="32" t="s">
        <v>30</v>
      </c>
      <c r="BE619" s="32" t="s">
        <v>30</v>
      </c>
      <c r="BF619" s="31" t="s">
        <v>30</v>
      </c>
      <c r="BG619" s="32" t="s">
        <v>30</v>
      </c>
      <c r="BH619" s="32" t="s">
        <v>30</v>
      </c>
      <c r="BI619" s="32" t="s">
        <v>30</v>
      </c>
      <c r="BJ619" s="32" t="s">
        <v>30</v>
      </c>
      <c r="BK619" s="32" t="s">
        <v>30</v>
      </c>
      <c r="BL619" s="32" t="s">
        <v>30</v>
      </c>
      <c r="BM619" s="32" t="s">
        <v>30</v>
      </c>
      <c r="BN619" s="32" t="s">
        <v>30</v>
      </c>
      <c r="BO619" s="26">
        <v>1</v>
      </c>
      <c r="BP619" s="27">
        <v>4800000</v>
      </c>
      <c r="BQ619" s="27">
        <v>4320000</v>
      </c>
      <c r="BR619" s="27"/>
      <c r="BS619" s="27"/>
      <c r="BT619" s="143">
        <f t="shared" si="1399"/>
        <v>7.4432292756478682E-2</v>
      </c>
      <c r="BU619" s="27">
        <f t="shared" si="1435"/>
        <v>4560000</v>
      </c>
      <c r="BV619" s="28">
        <f t="shared" si="1436"/>
        <v>866400</v>
      </c>
      <c r="BW619" s="30">
        <f t="shared" si="1437"/>
        <v>5426400</v>
      </c>
      <c r="BX619" s="26">
        <v>1</v>
      </c>
      <c r="BY619" s="28">
        <v>4800000</v>
      </c>
      <c r="BZ619" s="28">
        <v>4320000</v>
      </c>
      <c r="CA619" s="28"/>
      <c r="CB619" s="28"/>
      <c r="CC619" s="177">
        <f t="shared" si="1400"/>
        <v>7.4432292756478682E-2</v>
      </c>
      <c r="CD619" s="27">
        <f t="shared" si="1438"/>
        <v>4560000</v>
      </c>
      <c r="CE619" s="28">
        <f t="shared" si="1439"/>
        <v>866400</v>
      </c>
      <c r="CF619" s="29">
        <f t="shared" si="1440"/>
        <v>5426400</v>
      </c>
      <c r="CG619" s="31" t="s">
        <v>30</v>
      </c>
      <c r="CH619" s="32" t="s">
        <v>30</v>
      </c>
      <c r="CI619" s="32" t="s">
        <v>30</v>
      </c>
      <c r="CJ619" s="32" t="s">
        <v>30</v>
      </c>
      <c r="CK619" s="32" t="s">
        <v>30</v>
      </c>
      <c r="CL619" s="32" t="s">
        <v>30</v>
      </c>
      <c r="CM619" s="32" t="s">
        <v>30</v>
      </c>
      <c r="CN619" s="32" t="s">
        <v>30</v>
      </c>
      <c r="CO619" s="32" t="s">
        <v>30</v>
      </c>
      <c r="CP619" s="31" t="s">
        <v>30</v>
      </c>
      <c r="CQ619" s="32" t="s">
        <v>30</v>
      </c>
      <c r="CR619" s="32" t="s">
        <v>30</v>
      </c>
      <c r="CS619" s="32" t="s">
        <v>30</v>
      </c>
      <c r="CT619" s="32" t="s">
        <v>30</v>
      </c>
      <c r="CU619" s="32" t="s">
        <v>30</v>
      </c>
      <c r="CV619" s="32" t="s">
        <v>30</v>
      </c>
      <c r="CW619" s="32" t="s">
        <v>30</v>
      </c>
      <c r="CX619" s="34" t="s">
        <v>30</v>
      </c>
      <c r="CY619" s="26">
        <v>1</v>
      </c>
      <c r="CZ619" s="27">
        <v>3840000</v>
      </c>
      <c r="DA619" s="27">
        <v>3264000</v>
      </c>
      <c r="DB619" s="27"/>
      <c r="DC619" s="27"/>
      <c r="DD619" s="143">
        <f t="shared" si="1402"/>
        <v>0.11466596451673743</v>
      </c>
      <c r="DE619" s="27">
        <f t="shared" si="1441"/>
        <v>3552000</v>
      </c>
      <c r="DF619" s="27">
        <f t="shared" si="1442"/>
        <v>674880</v>
      </c>
      <c r="DG619" s="28">
        <f t="shared" si="1443"/>
        <v>4226880</v>
      </c>
      <c r="DH619" s="31" t="s">
        <v>30</v>
      </c>
      <c r="DI619" s="32" t="s">
        <v>30</v>
      </c>
      <c r="DJ619" s="32" t="s">
        <v>30</v>
      </c>
      <c r="DK619" s="32" t="s">
        <v>30</v>
      </c>
      <c r="DL619" s="32" t="s">
        <v>30</v>
      </c>
      <c r="DM619" s="32" t="s">
        <v>30</v>
      </c>
      <c r="DN619" s="32" t="s">
        <v>30</v>
      </c>
      <c r="DO619" s="33" t="s">
        <v>30</v>
      </c>
    </row>
    <row r="620" spans="1:119" ht="21" customHeight="1" x14ac:dyDescent="0.25">
      <c r="A620" s="66" t="s">
        <v>1168</v>
      </c>
      <c r="B620" s="67" t="s">
        <v>1136</v>
      </c>
      <c r="C620" s="68" t="s">
        <v>1169</v>
      </c>
      <c r="D620" s="31" t="s">
        <v>30</v>
      </c>
      <c r="E620" s="32" t="s">
        <v>30</v>
      </c>
      <c r="F620" s="32" t="s">
        <v>30</v>
      </c>
      <c r="G620" s="32" t="s">
        <v>30</v>
      </c>
      <c r="H620" s="32" t="s">
        <v>30</v>
      </c>
      <c r="I620" s="32" t="s">
        <v>30</v>
      </c>
      <c r="J620" s="32" t="s">
        <v>30</v>
      </c>
      <c r="K620" s="32" t="s">
        <v>30</v>
      </c>
      <c r="L620" s="32" t="s">
        <v>30</v>
      </c>
      <c r="M620" s="31" t="s">
        <v>30</v>
      </c>
      <c r="N620" s="43" t="s">
        <v>30</v>
      </c>
      <c r="O620" s="32" t="s">
        <v>30</v>
      </c>
      <c r="P620" s="32" t="s">
        <v>30</v>
      </c>
      <c r="Q620" s="32" t="s">
        <v>30</v>
      </c>
      <c r="R620" s="32" t="s">
        <v>30</v>
      </c>
      <c r="S620" s="32" t="s">
        <v>30</v>
      </c>
      <c r="T620" s="32" t="s">
        <v>30</v>
      </c>
      <c r="U620" s="33" t="s">
        <v>30</v>
      </c>
      <c r="V620" s="31" t="s">
        <v>30</v>
      </c>
      <c r="W620" s="32" t="s">
        <v>30</v>
      </c>
      <c r="X620" s="32" t="s">
        <v>30</v>
      </c>
      <c r="Y620" s="32" t="s">
        <v>30</v>
      </c>
      <c r="Z620" s="32" t="s">
        <v>30</v>
      </c>
      <c r="AA620" s="32" t="s">
        <v>30</v>
      </c>
      <c r="AB620" s="32" t="s">
        <v>30</v>
      </c>
      <c r="AC620" s="32" t="s">
        <v>30</v>
      </c>
      <c r="AD620" s="34" t="s">
        <v>30</v>
      </c>
      <c r="AE620" s="31" t="s">
        <v>30</v>
      </c>
      <c r="AF620" s="32" t="s">
        <v>30</v>
      </c>
      <c r="AG620" s="32" t="s">
        <v>30</v>
      </c>
      <c r="AH620" s="32" t="s">
        <v>30</v>
      </c>
      <c r="AI620" s="32" t="s">
        <v>30</v>
      </c>
      <c r="AJ620" s="165" t="s">
        <v>30</v>
      </c>
      <c r="AK620" s="32" t="s">
        <v>30</v>
      </c>
      <c r="AL620" s="32" t="s">
        <v>30</v>
      </c>
      <c r="AM620" s="33" t="s">
        <v>30</v>
      </c>
      <c r="AN620" s="31" t="s">
        <v>30</v>
      </c>
      <c r="AO620" s="32" t="s">
        <v>30</v>
      </c>
      <c r="AP620" s="32" t="s">
        <v>30</v>
      </c>
      <c r="AQ620" s="32" t="s">
        <v>30</v>
      </c>
      <c r="AR620" s="32" t="s">
        <v>30</v>
      </c>
      <c r="AS620" s="32" t="s">
        <v>30</v>
      </c>
      <c r="AT620" s="32" t="s">
        <v>30</v>
      </c>
      <c r="AU620" s="32" t="s">
        <v>30</v>
      </c>
      <c r="AV620" s="33" t="s">
        <v>30</v>
      </c>
      <c r="AW620" s="31" t="s">
        <v>30</v>
      </c>
      <c r="AX620" s="43" t="s">
        <v>30</v>
      </c>
      <c r="AY620" s="43" t="s">
        <v>30</v>
      </c>
      <c r="AZ620" s="43" t="s">
        <v>30</v>
      </c>
      <c r="BA620" s="43" t="s">
        <v>30</v>
      </c>
      <c r="BB620" s="43" t="s">
        <v>30</v>
      </c>
      <c r="BC620" s="43" t="s">
        <v>30</v>
      </c>
      <c r="BD620" s="32" t="s">
        <v>30</v>
      </c>
      <c r="BE620" s="32" t="s">
        <v>30</v>
      </c>
      <c r="BF620" s="31" t="s">
        <v>30</v>
      </c>
      <c r="BG620" s="32" t="s">
        <v>30</v>
      </c>
      <c r="BH620" s="32" t="s">
        <v>30</v>
      </c>
      <c r="BI620" s="32" t="s">
        <v>30</v>
      </c>
      <c r="BJ620" s="32" t="s">
        <v>30</v>
      </c>
      <c r="BK620" s="32" t="s">
        <v>30</v>
      </c>
      <c r="BL620" s="32" t="s">
        <v>30</v>
      </c>
      <c r="BM620" s="32" t="s">
        <v>30</v>
      </c>
      <c r="BN620" s="32" t="s">
        <v>30</v>
      </c>
      <c r="BO620" s="26">
        <v>1</v>
      </c>
      <c r="BP620" s="27">
        <v>4000000</v>
      </c>
      <c r="BQ620" s="27">
        <v>3600000</v>
      </c>
      <c r="BR620" s="27"/>
      <c r="BS620" s="27"/>
      <c r="BT620" s="143">
        <f t="shared" si="1399"/>
        <v>7.4432292756478696E-2</v>
      </c>
      <c r="BU620" s="27">
        <f t="shared" si="1435"/>
        <v>3800000</v>
      </c>
      <c r="BV620" s="28">
        <f t="shared" si="1436"/>
        <v>722000</v>
      </c>
      <c r="BW620" s="30">
        <f t="shared" si="1437"/>
        <v>4522000</v>
      </c>
      <c r="BX620" s="26">
        <v>1</v>
      </c>
      <c r="BY620" s="28">
        <v>4000000</v>
      </c>
      <c r="BZ620" s="28">
        <v>3600000</v>
      </c>
      <c r="CA620" s="28"/>
      <c r="CB620" s="28"/>
      <c r="CC620" s="177">
        <f t="shared" si="1400"/>
        <v>7.4432292756478696E-2</v>
      </c>
      <c r="CD620" s="27">
        <f t="shared" si="1438"/>
        <v>3800000</v>
      </c>
      <c r="CE620" s="28">
        <f t="shared" si="1439"/>
        <v>722000</v>
      </c>
      <c r="CF620" s="29">
        <f t="shared" si="1440"/>
        <v>4522000</v>
      </c>
      <c r="CG620" s="31" t="s">
        <v>30</v>
      </c>
      <c r="CH620" s="32" t="s">
        <v>30</v>
      </c>
      <c r="CI620" s="32" t="s">
        <v>30</v>
      </c>
      <c r="CJ620" s="32" t="s">
        <v>30</v>
      </c>
      <c r="CK620" s="32" t="s">
        <v>30</v>
      </c>
      <c r="CL620" s="32" t="s">
        <v>30</v>
      </c>
      <c r="CM620" s="32" t="s">
        <v>30</v>
      </c>
      <c r="CN620" s="32" t="s">
        <v>30</v>
      </c>
      <c r="CO620" s="32" t="s">
        <v>30</v>
      </c>
      <c r="CP620" s="31" t="s">
        <v>30</v>
      </c>
      <c r="CQ620" s="32" t="s">
        <v>30</v>
      </c>
      <c r="CR620" s="32" t="s">
        <v>30</v>
      </c>
      <c r="CS620" s="32" t="s">
        <v>30</v>
      </c>
      <c r="CT620" s="32" t="s">
        <v>30</v>
      </c>
      <c r="CU620" s="32" t="s">
        <v>30</v>
      </c>
      <c r="CV620" s="32" t="s">
        <v>30</v>
      </c>
      <c r="CW620" s="32" t="s">
        <v>30</v>
      </c>
      <c r="CX620" s="34" t="s">
        <v>30</v>
      </c>
      <c r="CY620" s="26">
        <v>1</v>
      </c>
      <c r="CZ620" s="27">
        <v>3200000</v>
      </c>
      <c r="DA620" s="27">
        <v>2720000</v>
      </c>
      <c r="DB620" s="27"/>
      <c r="DC620" s="27"/>
      <c r="DD620" s="143">
        <f t="shared" si="1402"/>
        <v>0.11466596451673743</v>
      </c>
      <c r="DE620" s="27">
        <f t="shared" si="1441"/>
        <v>2960000</v>
      </c>
      <c r="DF620" s="27">
        <f t="shared" si="1442"/>
        <v>562400</v>
      </c>
      <c r="DG620" s="28">
        <f t="shared" si="1443"/>
        <v>3522400</v>
      </c>
      <c r="DH620" s="31" t="s">
        <v>30</v>
      </c>
      <c r="DI620" s="32" t="s">
        <v>30</v>
      </c>
      <c r="DJ620" s="32" t="s">
        <v>30</v>
      </c>
      <c r="DK620" s="32" t="s">
        <v>30</v>
      </c>
      <c r="DL620" s="32" t="s">
        <v>30</v>
      </c>
      <c r="DM620" s="32" t="s">
        <v>30</v>
      </c>
      <c r="DN620" s="32" t="s">
        <v>30</v>
      </c>
      <c r="DO620" s="33" t="s">
        <v>30</v>
      </c>
    </row>
    <row r="621" spans="1:119" ht="21" customHeight="1" x14ac:dyDescent="0.25">
      <c r="A621" s="66" t="s">
        <v>1170</v>
      </c>
      <c r="B621" s="67" t="s">
        <v>1136</v>
      </c>
      <c r="C621" s="68" t="s">
        <v>1171</v>
      </c>
      <c r="D621" s="31" t="s">
        <v>30</v>
      </c>
      <c r="E621" s="32" t="s">
        <v>30</v>
      </c>
      <c r="F621" s="32" t="s">
        <v>30</v>
      </c>
      <c r="G621" s="32" t="s">
        <v>30</v>
      </c>
      <c r="H621" s="32" t="s">
        <v>30</v>
      </c>
      <c r="I621" s="32" t="s">
        <v>30</v>
      </c>
      <c r="J621" s="32" t="s">
        <v>30</v>
      </c>
      <c r="K621" s="32" t="s">
        <v>30</v>
      </c>
      <c r="L621" s="32" t="s">
        <v>30</v>
      </c>
      <c r="M621" s="31" t="s">
        <v>30</v>
      </c>
      <c r="N621" s="43" t="s">
        <v>30</v>
      </c>
      <c r="O621" s="32" t="s">
        <v>30</v>
      </c>
      <c r="P621" s="32" t="s">
        <v>30</v>
      </c>
      <c r="Q621" s="32" t="s">
        <v>30</v>
      </c>
      <c r="R621" s="32" t="s">
        <v>30</v>
      </c>
      <c r="S621" s="32" t="s">
        <v>30</v>
      </c>
      <c r="T621" s="32" t="s">
        <v>30</v>
      </c>
      <c r="U621" s="33" t="s">
        <v>30</v>
      </c>
      <c r="V621" s="31" t="s">
        <v>30</v>
      </c>
      <c r="W621" s="32" t="s">
        <v>30</v>
      </c>
      <c r="X621" s="32" t="s">
        <v>30</v>
      </c>
      <c r="Y621" s="32" t="s">
        <v>30</v>
      </c>
      <c r="Z621" s="32" t="s">
        <v>30</v>
      </c>
      <c r="AA621" s="32" t="s">
        <v>30</v>
      </c>
      <c r="AB621" s="32" t="s">
        <v>30</v>
      </c>
      <c r="AC621" s="32" t="s">
        <v>30</v>
      </c>
      <c r="AD621" s="34" t="s">
        <v>30</v>
      </c>
      <c r="AE621" s="31" t="s">
        <v>30</v>
      </c>
      <c r="AF621" s="32" t="s">
        <v>30</v>
      </c>
      <c r="AG621" s="32" t="s">
        <v>30</v>
      </c>
      <c r="AH621" s="32" t="s">
        <v>30</v>
      </c>
      <c r="AI621" s="32" t="s">
        <v>30</v>
      </c>
      <c r="AJ621" s="165" t="s">
        <v>30</v>
      </c>
      <c r="AK621" s="32" t="s">
        <v>30</v>
      </c>
      <c r="AL621" s="32" t="s">
        <v>30</v>
      </c>
      <c r="AM621" s="33" t="s">
        <v>30</v>
      </c>
      <c r="AN621" s="31" t="s">
        <v>30</v>
      </c>
      <c r="AO621" s="32" t="s">
        <v>30</v>
      </c>
      <c r="AP621" s="32" t="s">
        <v>30</v>
      </c>
      <c r="AQ621" s="32" t="s">
        <v>30</v>
      </c>
      <c r="AR621" s="32" t="s">
        <v>30</v>
      </c>
      <c r="AS621" s="32" t="s">
        <v>30</v>
      </c>
      <c r="AT621" s="32" t="s">
        <v>30</v>
      </c>
      <c r="AU621" s="32" t="s">
        <v>30</v>
      </c>
      <c r="AV621" s="33" t="s">
        <v>30</v>
      </c>
      <c r="AW621" s="31" t="s">
        <v>30</v>
      </c>
      <c r="AX621" s="43" t="s">
        <v>30</v>
      </c>
      <c r="AY621" s="43" t="s">
        <v>30</v>
      </c>
      <c r="AZ621" s="43" t="s">
        <v>30</v>
      </c>
      <c r="BA621" s="43" t="s">
        <v>30</v>
      </c>
      <c r="BB621" s="43" t="s">
        <v>30</v>
      </c>
      <c r="BC621" s="43" t="s">
        <v>30</v>
      </c>
      <c r="BD621" s="32" t="s">
        <v>30</v>
      </c>
      <c r="BE621" s="32" t="s">
        <v>30</v>
      </c>
      <c r="BF621" s="31" t="s">
        <v>30</v>
      </c>
      <c r="BG621" s="32" t="s">
        <v>30</v>
      </c>
      <c r="BH621" s="32" t="s">
        <v>30</v>
      </c>
      <c r="BI621" s="32" t="s">
        <v>30</v>
      </c>
      <c r="BJ621" s="32" t="s">
        <v>30</v>
      </c>
      <c r="BK621" s="32" t="s">
        <v>30</v>
      </c>
      <c r="BL621" s="32" t="s">
        <v>30</v>
      </c>
      <c r="BM621" s="32" t="s">
        <v>30</v>
      </c>
      <c r="BN621" s="32" t="s">
        <v>30</v>
      </c>
      <c r="BO621" s="26">
        <v>1</v>
      </c>
      <c r="BP621" s="27">
        <v>3600000</v>
      </c>
      <c r="BQ621" s="27">
        <v>3240000</v>
      </c>
      <c r="BR621" s="27"/>
      <c r="BS621" s="27"/>
      <c r="BT621" s="143">
        <f t="shared" si="1399"/>
        <v>7.4432292756478682E-2</v>
      </c>
      <c r="BU621" s="27">
        <f t="shared" si="1435"/>
        <v>3420000</v>
      </c>
      <c r="BV621" s="28">
        <f t="shared" si="1436"/>
        <v>649800</v>
      </c>
      <c r="BW621" s="30">
        <f t="shared" si="1437"/>
        <v>4069800</v>
      </c>
      <c r="BX621" s="26">
        <v>1</v>
      </c>
      <c r="BY621" s="28">
        <v>3600000</v>
      </c>
      <c r="BZ621" s="28">
        <v>3240000</v>
      </c>
      <c r="CA621" s="28"/>
      <c r="CB621" s="28"/>
      <c r="CC621" s="177">
        <f t="shared" si="1400"/>
        <v>7.4432292756478682E-2</v>
      </c>
      <c r="CD621" s="27">
        <f t="shared" si="1438"/>
        <v>3420000</v>
      </c>
      <c r="CE621" s="28">
        <f t="shared" si="1439"/>
        <v>649800</v>
      </c>
      <c r="CF621" s="29">
        <f t="shared" si="1440"/>
        <v>4069800</v>
      </c>
      <c r="CG621" s="31" t="s">
        <v>30</v>
      </c>
      <c r="CH621" s="32" t="s">
        <v>30</v>
      </c>
      <c r="CI621" s="32" t="s">
        <v>30</v>
      </c>
      <c r="CJ621" s="32" t="s">
        <v>30</v>
      </c>
      <c r="CK621" s="32" t="s">
        <v>30</v>
      </c>
      <c r="CL621" s="32" t="s">
        <v>30</v>
      </c>
      <c r="CM621" s="32" t="s">
        <v>30</v>
      </c>
      <c r="CN621" s="32" t="s">
        <v>30</v>
      </c>
      <c r="CO621" s="32" t="s">
        <v>30</v>
      </c>
      <c r="CP621" s="31" t="s">
        <v>30</v>
      </c>
      <c r="CQ621" s="32" t="s">
        <v>30</v>
      </c>
      <c r="CR621" s="32" t="s">
        <v>30</v>
      </c>
      <c r="CS621" s="32" t="s">
        <v>30</v>
      </c>
      <c r="CT621" s="32" t="s">
        <v>30</v>
      </c>
      <c r="CU621" s="32" t="s">
        <v>30</v>
      </c>
      <c r="CV621" s="32" t="s">
        <v>30</v>
      </c>
      <c r="CW621" s="32" t="s">
        <v>30</v>
      </c>
      <c r="CX621" s="34" t="s">
        <v>30</v>
      </c>
      <c r="CY621" s="26">
        <v>1</v>
      </c>
      <c r="CZ621" s="27">
        <v>2880000</v>
      </c>
      <c r="DA621" s="27">
        <v>2448000</v>
      </c>
      <c r="DB621" s="27"/>
      <c r="DC621" s="27"/>
      <c r="DD621" s="143">
        <f t="shared" si="1402"/>
        <v>0.11466596451673744</v>
      </c>
      <c r="DE621" s="27">
        <f t="shared" si="1441"/>
        <v>2664000</v>
      </c>
      <c r="DF621" s="27">
        <f t="shared" si="1442"/>
        <v>506160</v>
      </c>
      <c r="DG621" s="28">
        <f t="shared" si="1443"/>
        <v>3170160</v>
      </c>
      <c r="DH621" s="31" t="s">
        <v>30</v>
      </c>
      <c r="DI621" s="32" t="s">
        <v>30</v>
      </c>
      <c r="DJ621" s="32" t="s">
        <v>30</v>
      </c>
      <c r="DK621" s="32" t="s">
        <v>30</v>
      </c>
      <c r="DL621" s="32" t="s">
        <v>30</v>
      </c>
      <c r="DM621" s="32" t="s">
        <v>30</v>
      </c>
      <c r="DN621" s="32" t="s">
        <v>30</v>
      </c>
      <c r="DO621" s="33" t="s">
        <v>30</v>
      </c>
    </row>
    <row r="622" spans="1:119" ht="21" customHeight="1" x14ac:dyDescent="0.25">
      <c r="A622" s="66" t="s">
        <v>1172</v>
      </c>
      <c r="B622" s="67" t="s">
        <v>1136</v>
      </c>
      <c r="C622" s="68" t="s">
        <v>1173</v>
      </c>
      <c r="D622" s="31" t="s">
        <v>30</v>
      </c>
      <c r="E622" s="32" t="s">
        <v>30</v>
      </c>
      <c r="F622" s="32" t="s">
        <v>30</v>
      </c>
      <c r="G622" s="32" t="s">
        <v>30</v>
      </c>
      <c r="H622" s="32" t="s">
        <v>30</v>
      </c>
      <c r="I622" s="32" t="s">
        <v>30</v>
      </c>
      <c r="J622" s="32" t="s">
        <v>30</v>
      </c>
      <c r="K622" s="32" t="s">
        <v>30</v>
      </c>
      <c r="L622" s="32" t="s">
        <v>30</v>
      </c>
      <c r="M622" s="31" t="s">
        <v>30</v>
      </c>
      <c r="N622" s="43" t="s">
        <v>30</v>
      </c>
      <c r="O622" s="32" t="s">
        <v>30</v>
      </c>
      <c r="P622" s="32" t="s">
        <v>30</v>
      </c>
      <c r="Q622" s="32" t="s">
        <v>30</v>
      </c>
      <c r="R622" s="32" t="s">
        <v>30</v>
      </c>
      <c r="S622" s="32" t="s">
        <v>30</v>
      </c>
      <c r="T622" s="32" t="s">
        <v>30</v>
      </c>
      <c r="U622" s="33" t="s">
        <v>30</v>
      </c>
      <c r="V622" s="31" t="s">
        <v>30</v>
      </c>
      <c r="W622" s="32" t="s">
        <v>30</v>
      </c>
      <c r="X622" s="32" t="s">
        <v>30</v>
      </c>
      <c r="Y622" s="32" t="s">
        <v>30</v>
      </c>
      <c r="Z622" s="32" t="s">
        <v>30</v>
      </c>
      <c r="AA622" s="32" t="s">
        <v>30</v>
      </c>
      <c r="AB622" s="32" t="s">
        <v>30</v>
      </c>
      <c r="AC622" s="32" t="s">
        <v>30</v>
      </c>
      <c r="AD622" s="34" t="s">
        <v>30</v>
      </c>
      <c r="AE622" s="31" t="s">
        <v>30</v>
      </c>
      <c r="AF622" s="32" t="s">
        <v>30</v>
      </c>
      <c r="AG622" s="32" t="s">
        <v>30</v>
      </c>
      <c r="AH622" s="32" t="s">
        <v>30</v>
      </c>
      <c r="AI622" s="32" t="s">
        <v>30</v>
      </c>
      <c r="AJ622" s="165" t="s">
        <v>30</v>
      </c>
      <c r="AK622" s="32" t="s">
        <v>30</v>
      </c>
      <c r="AL622" s="32" t="s">
        <v>30</v>
      </c>
      <c r="AM622" s="33" t="s">
        <v>30</v>
      </c>
      <c r="AN622" s="31" t="s">
        <v>30</v>
      </c>
      <c r="AO622" s="32" t="s">
        <v>30</v>
      </c>
      <c r="AP622" s="32" t="s">
        <v>30</v>
      </c>
      <c r="AQ622" s="32" t="s">
        <v>30</v>
      </c>
      <c r="AR622" s="32" t="s">
        <v>30</v>
      </c>
      <c r="AS622" s="32" t="s">
        <v>30</v>
      </c>
      <c r="AT622" s="32" t="s">
        <v>30</v>
      </c>
      <c r="AU622" s="32" t="s">
        <v>30</v>
      </c>
      <c r="AV622" s="33" t="s">
        <v>30</v>
      </c>
      <c r="AW622" s="31" t="s">
        <v>30</v>
      </c>
      <c r="AX622" s="43" t="s">
        <v>30</v>
      </c>
      <c r="AY622" s="43" t="s">
        <v>30</v>
      </c>
      <c r="AZ622" s="43" t="s">
        <v>30</v>
      </c>
      <c r="BA622" s="43" t="s">
        <v>30</v>
      </c>
      <c r="BB622" s="43" t="s">
        <v>30</v>
      </c>
      <c r="BC622" s="43" t="s">
        <v>30</v>
      </c>
      <c r="BD622" s="32" t="s">
        <v>30</v>
      </c>
      <c r="BE622" s="32" t="s">
        <v>30</v>
      </c>
      <c r="BF622" s="31" t="s">
        <v>30</v>
      </c>
      <c r="BG622" s="32" t="s">
        <v>30</v>
      </c>
      <c r="BH622" s="32" t="s">
        <v>30</v>
      </c>
      <c r="BI622" s="32" t="s">
        <v>30</v>
      </c>
      <c r="BJ622" s="32" t="s">
        <v>30</v>
      </c>
      <c r="BK622" s="32" t="s">
        <v>30</v>
      </c>
      <c r="BL622" s="32" t="s">
        <v>30</v>
      </c>
      <c r="BM622" s="32" t="s">
        <v>30</v>
      </c>
      <c r="BN622" s="32" t="s">
        <v>30</v>
      </c>
      <c r="BO622" s="26">
        <v>1</v>
      </c>
      <c r="BP622" s="27">
        <v>12000000</v>
      </c>
      <c r="BQ622" s="27">
        <v>10800000</v>
      </c>
      <c r="BR622" s="27"/>
      <c r="BS622" s="27"/>
      <c r="BT622" s="143">
        <f t="shared" si="1399"/>
        <v>7.4432292756478682E-2</v>
      </c>
      <c r="BU622" s="27">
        <f t="shared" si="1435"/>
        <v>11400000</v>
      </c>
      <c r="BV622" s="28">
        <f t="shared" si="1436"/>
        <v>2166000</v>
      </c>
      <c r="BW622" s="30">
        <f t="shared" si="1437"/>
        <v>13566000</v>
      </c>
      <c r="BX622" s="26">
        <v>1</v>
      </c>
      <c r="BY622" s="28">
        <v>12000000</v>
      </c>
      <c r="BZ622" s="28">
        <v>10800000</v>
      </c>
      <c r="CA622" s="28"/>
      <c r="CB622" s="28"/>
      <c r="CC622" s="177">
        <f t="shared" si="1400"/>
        <v>7.4432292756478682E-2</v>
      </c>
      <c r="CD622" s="27">
        <f t="shared" si="1438"/>
        <v>11400000</v>
      </c>
      <c r="CE622" s="28">
        <f t="shared" si="1439"/>
        <v>2166000</v>
      </c>
      <c r="CF622" s="29">
        <f t="shared" si="1440"/>
        <v>13566000</v>
      </c>
      <c r="CG622" s="31" t="s">
        <v>30</v>
      </c>
      <c r="CH622" s="32" t="s">
        <v>30</v>
      </c>
      <c r="CI622" s="32" t="s">
        <v>30</v>
      </c>
      <c r="CJ622" s="32" t="s">
        <v>30</v>
      </c>
      <c r="CK622" s="32" t="s">
        <v>30</v>
      </c>
      <c r="CL622" s="32" t="s">
        <v>30</v>
      </c>
      <c r="CM622" s="32" t="s">
        <v>30</v>
      </c>
      <c r="CN622" s="32" t="s">
        <v>30</v>
      </c>
      <c r="CO622" s="32" t="s">
        <v>30</v>
      </c>
      <c r="CP622" s="31" t="s">
        <v>30</v>
      </c>
      <c r="CQ622" s="32" t="s">
        <v>30</v>
      </c>
      <c r="CR622" s="32" t="s">
        <v>30</v>
      </c>
      <c r="CS622" s="32" t="s">
        <v>30</v>
      </c>
      <c r="CT622" s="32" t="s">
        <v>30</v>
      </c>
      <c r="CU622" s="32" t="s">
        <v>30</v>
      </c>
      <c r="CV622" s="32" t="s">
        <v>30</v>
      </c>
      <c r="CW622" s="32" t="s">
        <v>30</v>
      </c>
      <c r="CX622" s="34" t="s">
        <v>30</v>
      </c>
      <c r="CY622" s="26">
        <v>1</v>
      </c>
      <c r="CZ622" s="27">
        <v>9600000</v>
      </c>
      <c r="DA622" s="27">
        <v>8160000</v>
      </c>
      <c r="DB622" s="27"/>
      <c r="DC622" s="27"/>
      <c r="DD622" s="143">
        <f t="shared" si="1402"/>
        <v>0.11466596451673744</v>
      </c>
      <c r="DE622" s="27">
        <f t="shared" si="1441"/>
        <v>8880000</v>
      </c>
      <c r="DF622" s="27">
        <f t="shared" si="1442"/>
        <v>1687200</v>
      </c>
      <c r="DG622" s="28">
        <f t="shared" si="1443"/>
        <v>10567200</v>
      </c>
      <c r="DH622" s="31" t="s">
        <v>30</v>
      </c>
      <c r="DI622" s="32" t="s">
        <v>30</v>
      </c>
      <c r="DJ622" s="32" t="s">
        <v>30</v>
      </c>
      <c r="DK622" s="32" t="s">
        <v>30</v>
      </c>
      <c r="DL622" s="32" t="s">
        <v>30</v>
      </c>
      <c r="DM622" s="32" t="s">
        <v>30</v>
      </c>
      <c r="DN622" s="32" t="s">
        <v>30</v>
      </c>
      <c r="DO622" s="33" t="s">
        <v>30</v>
      </c>
    </row>
    <row r="623" spans="1:119" ht="21" customHeight="1" x14ac:dyDescent="0.25">
      <c r="A623" s="66" t="s">
        <v>1174</v>
      </c>
      <c r="B623" s="67" t="s">
        <v>1136</v>
      </c>
      <c r="C623" s="68" t="s">
        <v>1175</v>
      </c>
      <c r="D623" s="31" t="s">
        <v>30</v>
      </c>
      <c r="E623" s="32" t="s">
        <v>30</v>
      </c>
      <c r="F623" s="32" t="s">
        <v>30</v>
      </c>
      <c r="G623" s="32" t="s">
        <v>30</v>
      </c>
      <c r="H623" s="32" t="s">
        <v>30</v>
      </c>
      <c r="I623" s="32" t="s">
        <v>30</v>
      </c>
      <c r="J623" s="32" t="s">
        <v>30</v>
      </c>
      <c r="K623" s="32" t="s">
        <v>30</v>
      </c>
      <c r="L623" s="32" t="s">
        <v>30</v>
      </c>
      <c r="M623" s="31" t="s">
        <v>30</v>
      </c>
      <c r="N623" s="43" t="s">
        <v>30</v>
      </c>
      <c r="O623" s="32" t="s">
        <v>30</v>
      </c>
      <c r="P623" s="32" t="s">
        <v>30</v>
      </c>
      <c r="Q623" s="32" t="s">
        <v>30</v>
      </c>
      <c r="R623" s="32" t="s">
        <v>30</v>
      </c>
      <c r="S623" s="32" t="s">
        <v>30</v>
      </c>
      <c r="T623" s="32" t="s">
        <v>30</v>
      </c>
      <c r="U623" s="33" t="s">
        <v>30</v>
      </c>
      <c r="V623" s="31" t="s">
        <v>30</v>
      </c>
      <c r="W623" s="32" t="s">
        <v>30</v>
      </c>
      <c r="X623" s="32" t="s">
        <v>30</v>
      </c>
      <c r="Y623" s="32" t="s">
        <v>30</v>
      </c>
      <c r="Z623" s="32" t="s">
        <v>30</v>
      </c>
      <c r="AA623" s="32" t="s">
        <v>30</v>
      </c>
      <c r="AB623" s="32" t="s">
        <v>30</v>
      </c>
      <c r="AC623" s="32" t="s">
        <v>30</v>
      </c>
      <c r="AD623" s="34" t="s">
        <v>30</v>
      </c>
      <c r="AE623" s="31" t="s">
        <v>30</v>
      </c>
      <c r="AF623" s="32" t="s">
        <v>30</v>
      </c>
      <c r="AG623" s="32" t="s">
        <v>30</v>
      </c>
      <c r="AH623" s="32" t="s">
        <v>30</v>
      </c>
      <c r="AI623" s="32" t="s">
        <v>30</v>
      </c>
      <c r="AJ623" s="165" t="s">
        <v>30</v>
      </c>
      <c r="AK623" s="32" t="s">
        <v>30</v>
      </c>
      <c r="AL623" s="32" t="s">
        <v>30</v>
      </c>
      <c r="AM623" s="33" t="s">
        <v>30</v>
      </c>
      <c r="AN623" s="31" t="s">
        <v>30</v>
      </c>
      <c r="AO623" s="32" t="s">
        <v>30</v>
      </c>
      <c r="AP623" s="32" t="s">
        <v>30</v>
      </c>
      <c r="AQ623" s="32" t="s">
        <v>30</v>
      </c>
      <c r="AR623" s="32" t="s">
        <v>30</v>
      </c>
      <c r="AS623" s="32" t="s">
        <v>30</v>
      </c>
      <c r="AT623" s="32" t="s">
        <v>30</v>
      </c>
      <c r="AU623" s="32" t="s">
        <v>30</v>
      </c>
      <c r="AV623" s="33" t="s">
        <v>30</v>
      </c>
      <c r="AW623" s="31" t="s">
        <v>30</v>
      </c>
      <c r="AX623" s="43" t="s">
        <v>30</v>
      </c>
      <c r="AY623" s="43" t="s">
        <v>30</v>
      </c>
      <c r="AZ623" s="43" t="s">
        <v>30</v>
      </c>
      <c r="BA623" s="43" t="s">
        <v>30</v>
      </c>
      <c r="BB623" s="43" t="s">
        <v>30</v>
      </c>
      <c r="BC623" s="43" t="s">
        <v>30</v>
      </c>
      <c r="BD623" s="32" t="s">
        <v>30</v>
      </c>
      <c r="BE623" s="32" t="s">
        <v>30</v>
      </c>
      <c r="BF623" s="31" t="s">
        <v>30</v>
      </c>
      <c r="BG623" s="32" t="s">
        <v>30</v>
      </c>
      <c r="BH623" s="32" t="s">
        <v>30</v>
      </c>
      <c r="BI623" s="32" t="s">
        <v>30</v>
      </c>
      <c r="BJ623" s="32" t="s">
        <v>30</v>
      </c>
      <c r="BK623" s="32" t="s">
        <v>30</v>
      </c>
      <c r="BL623" s="32" t="s">
        <v>30</v>
      </c>
      <c r="BM623" s="32" t="s">
        <v>30</v>
      </c>
      <c r="BN623" s="32" t="s">
        <v>30</v>
      </c>
      <c r="BO623" s="26">
        <v>1</v>
      </c>
      <c r="BP623" s="27">
        <v>2240000</v>
      </c>
      <c r="BQ623" s="27">
        <v>2016000</v>
      </c>
      <c r="BR623" s="27"/>
      <c r="BS623" s="27"/>
      <c r="BT623" s="143">
        <f t="shared" si="1399"/>
        <v>7.4432292756478682E-2</v>
      </c>
      <c r="BU623" s="27">
        <f t="shared" si="1435"/>
        <v>2128000</v>
      </c>
      <c r="BV623" s="28">
        <f t="shared" si="1436"/>
        <v>404320</v>
      </c>
      <c r="BW623" s="30">
        <f t="shared" si="1437"/>
        <v>2532320</v>
      </c>
      <c r="BX623" s="26">
        <v>1</v>
      </c>
      <c r="BY623" s="28">
        <v>2240000</v>
      </c>
      <c r="BZ623" s="28">
        <v>2016000</v>
      </c>
      <c r="CA623" s="28"/>
      <c r="CB623" s="28"/>
      <c r="CC623" s="177">
        <f t="shared" si="1400"/>
        <v>7.4432292756478682E-2</v>
      </c>
      <c r="CD623" s="27">
        <f t="shared" si="1438"/>
        <v>2128000</v>
      </c>
      <c r="CE623" s="28">
        <f t="shared" si="1439"/>
        <v>404320</v>
      </c>
      <c r="CF623" s="29">
        <f t="shared" si="1440"/>
        <v>2532320</v>
      </c>
      <c r="CG623" s="31" t="s">
        <v>30</v>
      </c>
      <c r="CH623" s="32" t="s">
        <v>30</v>
      </c>
      <c r="CI623" s="32" t="s">
        <v>30</v>
      </c>
      <c r="CJ623" s="32" t="s">
        <v>30</v>
      </c>
      <c r="CK623" s="32" t="s">
        <v>30</v>
      </c>
      <c r="CL623" s="32" t="s">
        <v>30</v>
      </c>
      <c r="CM623" s="32" t="s">
        <v>30</v>
      </c>
      <c r="CN623" s="32" t="s">
        <v>30</v>
      </c>
      <c r="CO623" s="32" t="s">
        <v>30</v>
      </c>
      <c r="CP623" s="31" t="s">
        <v>30</v>
      </c>
      <c r="CQ623" s="32" t="s">
        <v>30</v>
      </c>
      <c r="CR623" s="32" t="s">
        <v>30</v>
      </c>
      <c r="CS623" s="32" t="s">
        <v>30</v>
      </c>
      <c r="CT623" s="32" t="s">
        <v>30</v>
      </c>
      <c r="CU623" s="32" t="s">
        <v>30</v>
      </c>
      <c r="CV623" s="32" t="s">
        <v>30</v>
      </c>
      <c r="CW623" s="32" t="s">
        <v>30</v>
      </c>
      <c r="CX623" s="34" t="s">
        <v>30</v>
      </c>
      <c r="CY623" s="26">
        <v>1</v>
      </c>
      <c r="CZ623" s="27">
        <v>1792000</v>
      </c>
      <c r="DA623" s="27">
        <v>1523200</v>
      </c>
      <c r="DB623" s="27"/>
      <c r="DC623" s="27"/>
      <c r="DD623" s="143">
        <f t="shared" si="1402"/>
        <v>0.11466596451673743</v>
      </c>
      <c r="DE623" s="27">
        <f t="shared" si="1441"/>
        <v>1657600</v>
      </c>
      <c r="DF623" s="27">
        <f t="shared" si="1442"/>
        <v>314944</v>
      </c>
      <c r="DG623" s="28">
        <f t="shared" si="1443"/>
        <v>1972544</v>
      </c>
      <c r="DH623" s="31" t="s">
        <v>30</v>
      </c>
      <c r="DI623" s="32" t="s">
        <v>30</v>
      </c>
      <c r="DJ623" s="32" t="s">
        <v>30</v>
      </c>
      <c r="DK623" s="32" t="s">
        <v>30</v>
      </c>
      <c r="DL623" s="32" t="s">
        <v>30</v>
      </c>
      <c r="DM623" s="32" t="s">
        <v>30</v>
      </c>
      <c r="DN623" s="32" t="s">
        <v>30</v>
      </c>
      <c r="DO623" s="33" t="s">
        <v>30</v>
      </c>
    </row>
    <row r="624" spans="1:119" ht="21" customHeight="1" x14ac:dyDescent="0.25">
      <c r="A624" s="66" t="s">
        <v>1176</v>
      </c>
      <c r="B624" s="67" t="s">
        <v>1136</v>
      </c>
      <c r="C624" s="68" t="s">
        <v>1177</v>
      </c>
      <c r="D624" s="31" t="s">
        <v>30</v>
      </c>
      <c r="E624" s="32" t="s">
        <v>30</v>
      </c>
      <c r="F624" s="32" t="s">
        <v>30</v>
      </c>
      <c r="G624" s="32" t="s">
        <v>30</v>
      </c>
      <c r="H624" s="32" t="s">
        <v>30</v>
      </c>
      <c r="I624" s="32" t="s">
        <v>30</v>
      </c>
      <c r="J624" s="32" t="s">
        <v>30</v>
      </c>
      <c r="K624" s="32" t="s">
        <v>30</v>
      </c>
      <c r="L624" s="32" t="s">
        <v>30</v>
      </c>
      <c r="M624" s="31" t="s">
        <v>30</v>
      </c>
      <c r="N624" s="43" t="s">
        <v>30</v>
      </c>
      <c r="O624" s="32" t="s">
        <v>30</v>
      </c>
      <c r="P624" s="32" t="s">
        <v>30</v>
      </c>
      <c r="Q624" s="32" t="s">
        <v>30</v>
      </c>
      <c r="R624" s="32" t="s">
        <v>30</v>
      </c>
      <c r="S624" s="32" t="s">
        <v>30</v>
      </c>
      <c r="T624" s="32" t="s">
        <v>30</v>
      </c>
      <c r="U624" s="33" t="s">
        <v>30</v>
      </c>
      <c r="V624" s="31" t="s">
        <v>30</v>
      </c>
      <c r="W624" s="32" t="s">
        <v>30</v>
      </c>
      <c r="X624" s="32" t="s">
        <v>30</v>
      </c>
      <c r="Y624" s="32" t="s">
        <v>30</v>
      </c>
      <c r="Z624" s="32" t="s">
        <v>30</v>
      </c>
      <c r="AA624" s="32" t="s">
        <v>30</v>
      </c>
      <c r="AB624" s="32" t="s">
        <v>30</v>
      </c>
      <c r="AC624" s="32" t="s">
        <v>30</v>
      </c>
      <c r="AD624" s="34" t="s">
        <v>30</v>
      </c>
      <c r="AE624" s="31" t="s">
        <v>30</v>
      </c>
      <c r="AF624" s="32" t="s">
        <v>30</v>
      </c>
      <c r="AG624" s="32" t="s">
        <v>30</v>
      </c>
      <c r="AH624" s="32" t="s">
        <v>30</v>
      </c>
      <c r="AI624" s="32" t="s">
        <v>30</v>
      </c>
      <c r="AJ624" s="165" t="s">
        <v>30</v>
      </c>
      <c r="AK624" s="32" t="s">
        <v>30</v>
      </c>
      <c r="AL624" s="32" t="s">
        <v>30</v>
      </c>
      <c r="AM624" s="33" t="s">
        <v>30</v>
      </c>
      <c r="AN624" s="31" t="s">
        <v>30</v>
      </c>
      <c r="AO624" s="32" t="s">
        <v>30</v>
      </c>
      <c r="AP624" s="32" t="s">
        <v>30</v>
      </c>
      <c r="AQ624" s="32" t="s">
        <v>30</v>
      </c>
      <c r="AR624" s="32" t="s">
        <v>30</v>
      </c>
      <c r="AS624" s="32" t="s">
        <v>30</v>
      </c>
      <c r="AT624" s="32" t="s">
        <v>30</v>
      </c>
      <c r="AU624" s="32" t="s">
        <v>30</v>
      </c>
      <c r="AV624" s="33" t="s">
        <v>30</v>
      </c>
      <c r="AW624" s="31" t="s">
        <v>30</v>
      </c>
      <c r="AX624" s="43" t="s">
        <v>30</v>
      </c>
      <c r="AY624" s="43" t="s">
        <v>30</v>
      </c>
      <c r="AZ624" s="43" t="s">
        <v>30</v>
      </c>
      <c r="BA624" s="43" t="s">
        <v>30</v>
      </c>
      <c r="BB624" s="43" t="s">
        <v>30</v>
      </c>
      <c r="BC624" s="43" t="s">
        <v>30</v>
      </c>
      <c r="BD624" s="32" t="s">
        <v>30</v>
      </c>
      <c r="BE624" s="32" t="s">
        <v>30</v>
      </c>
      <c r="BF624" s="31" t="s">
        <v>30</v>
      </c>
      <c r="BG624" s="32" t="s">
        <v>30</v>
      </c>
      <c r="BH624" s="32" t="s">
        <v>30</v>
      </c>
      <c r="BI624" s="32" t="s">
        <v>30</v>
      </c>
      <c r="BJ624" s="32" t="s">
        <v>30</v>
      </c>
      <c r="BK624" s="32" t="s">
        <v>30</v>
      </c>
      <c r="BL624" s="32" t="s">
        <v>30</v>
      </c>
      <c r="BM624" s="32" t="s">
        <v>30</v>
      </c>
      <c r="BN624" s="32" t="s">
        <v>30</v>
      </c>
      <c r="BO624" s="26">
        <v>1</v>
      </c>
      <c r="BP624" s="27">
        <v>2240000</v>
      </c>
      <c r="BQ624" s="27">
        <v>2016000</v>
      </c>
      <c r="BR624" s="27"/>
      <c r="BS624" s="27"/>
      <c r="BT624" s="143">
        <f t="shared" si="1399"/>
        <v>7.4432292756478682E-2</v>
      </c>
      <c r="BU624" s="27">
        <f t="shared" si="1435"/>
        <v>2128000</v>
      </c>
      <c r="BV624" s="28">
        <f t="shared" si="1436"/>
        <v>404320</v>
      </c>
      <c r="BW624" s="30">
        <f t="shared" si="1437"/>
        <v>2532320</v>
      </c>
      <c r="BX624" s="26">
        <v>1</v>
      </c>
      <c r="BY624" s="28">
        <v>2240000</v>
      </c>
      <c r="BZ624" s="28">
        <v>2016000</v>
      </c>
      <c r="CA624" s="28"/>
      <c r="CB624" s="28"/>
      <c r="CC624" s="177">
        <f t="shared" si="1400"/>
        <v>7.4432292756478682E-2</v>
      </c>
      <c r="CD624" s="27">
        <f t="shared" si="1438"/>
        <v>2128000</v>
      </c>
      <c r="CE624" s="28">
        <f t="shared" si="1439"/>
        <v>404320</v>
      </c>
      <c r="CF624" s="29">
        <f t="shared" si="1440"/>
        <v>2532320</v>
      </c>
      <c r="CG624" s="31" t="s">
        <v>30</v>
      </c>
      <c r="CH624" s="32" t="s">
        <v>30</v>
      </c>
      <c r="CI624" s="32" t="s">
        <v>30</v>
      </c>
      <c r="CJ624" s="32" t="s">
        <v>30</v>
      </c>
      <c r="CK624" s="32" t="s">
        <v>30</v>
      </c>
      <c r="CL624" s="32" t="s">
        <v>30</v>
      </c>
      <c r="CM624" s="32" t="s">
        <v>30</v>
      </c>
      <c r="CN624" s="32" t="s">
        <v>30</v>
      </c>
      <c r="CO624" s="32" t="s">
        <v>30</v>
      </c>
      <c r="CP624" s="31" t="s">
        <v>30</v>
      </c>
      <c r="CQ624" s="32" t="s">
        <v>30</v>
      </c>
      <c r="CR624" s="32" t="s">
        <v>30</v>
      </c>
      <c r="CS624" s="32" t="s">
        <v>30</v>
      </c>
      <c r="CT624" s="32" t="s">
        <v>30</v>
      </c>
      <c r="CU624" s="32" t="s">
        <v>30</v>
      </c>
      <c r="CV624" s="32" t="s">
        <v>30</v>
      </c>
      <c r="CW624" s="32" t="s">
        <v>30</v>
      </c>
      <c r="CX624" s="34" t="s">
        <v>30</v>
      </c>
      <c r="CY624" s="26">
        <v>1</v>
      </c>
      <c r="CZ624" s="27">
        <v>1792000</v>
      </c>
      <c r="DA624" s="27">
        <v>1523200</v>
      </c>
      <c r="DB624" s="27"/>
      <c r="DC624" s="27"/>
      <c r="DD624" s="143">
        <f t="shared" si="1402"/>
        <v>0.11466596451673743</v>
      </c>
      <c r="DE624" s="27">
        <f t="shared" si="1441"/>
        <v>1657600</v>
      </c>
      <c r="DF624" s="27">
        <f t="shared" si="1442"/>
        <v>314944</v>
      </c>
      <c r="DG624" s="28">
        <f t="shared" si="1443"/>
        <v>1972544</v>
      </c>
      <c r="DH624" s="31" t="s">
        <v>30</v>
      </c>
      <c r="DI624" s="32" t="s">
        <v>30</v>
      </c>
      <c r="DJ624" s="32" t="s">
        <v>30</v>
      </c>
      <c r="DK624" s="32" t="s">
        <v>30</v>
      </c>
      <c r="DL624" s="32" t="s">
        <v>30</v>
      </c>
      <c r="DM624" s="32" t="s">
        <v>30</v>
      </c>
      <c r="DN624" s="32" t="s">
        <v>30</v>
      </c>
      <c r="DO624" s="33" t="s">
        <v>30</v>
      </c>
    </row>
    <row r="625" spans="1:119" ht="21" customHeight="1" x14ac:dyDescent="0.25">
      <c r="A625" s="66" t="s">
        <v>1178</v>
      </c>
      <c r="B625" s="67" t="s">
        <v>1136</v>
      </c>
      <c r="C625" s="68" t="s">
        <v>1179</v>
      </c>
      <c r="D625" s="31" t="s">
        <v>30</v>
      </c>
      <c r="E625" s="32" t="s">
        <v>30</v>
      </c>
      <c r="F625" s="32" t="s">
        <v>30</v>
      </c>
      <c r="G625" s="32" t="s">
        <v>30</v>
      </c>
      <c r="H625" s="32" t="s">
        <v>30</v>
      </c>
      <c r="I625" s="32" t="s">
        <v>30</v>
      </c>
      <c r="J625" s="32" t="s">
        <v>30</v>
      </c>
      <c r="K625" s="32" t="s">
        <v>30</v>
      </c>
      <c r="L625" s="32" t="s">
        <v>30</v>
      </c>
      <c r="M625" s="31" t="s">
        <v>30</v>
      </c>
      <c r="N625" s="43" t="s">
        <v>30</v>
      </c>
      <c r="O625" s="32" t="s">
        <v>30</v>
      </c>
      <c r="P625" s="32" t="s">
        <v>30</v>
      </c>
      <c r="Q625" s="32" t="s">
        <v>30</v>
      </c>
      <c r="R625" s="32" t="s">
        <v>30</v>
      </c>
      <c r="S625" s="32" t="s">
        <v>30</v>
      </c>
      <c r="T625" s="32" t="s">
        <v>30</v>
      </c>
      <c r="U625" s="33" t="s">
        <v>30</v>
      </c>
      <c r="V625" s="31" t="s">
        <v>30</v>
      </c>
      <c r="W625" s="32" t="s">
        <v>30</v>
      </c>
      <c r="X625" s="32" t="s">
        <v>30</v>
      </c>
      <c r="Y625" s="32" t="s">
        <v>30</v>
      </c>
      <c r="Z625" s="32" t="s">
        <v>30</v>
      </c>
      <c r="AA625" s="32" t="s">
        <v>30</v>
      </c>
      <c r="AB625" s="32" t="s">
        <v>30</v>
      </c>
      <c r="AC625" s="32" t="s">
        <v>30</v>
      </c>
      <c r="AD625" s="34" t="s">
        <v>30</v>
      </c>
      <c r="AE625" s="31" t="s">
        <v>30</v>
      </c>
      <c r="AF625" s="32" t="s">
        <v>30</v>
      </c>
      <c r="AG625" s="32" t="s">
        <v>30</v>
      </c>
      <c r="AH625" s="32" t="s">
        <v>30</v>
      </c>
      <c r="AI625" s="32" t="s">
        <v>30</v>
      </c>
      <c r="AJ625" s="165" t="s">
        <v>30</v>
      </c>
      <c r="AK625" s="32" t="s">
        <v>30</v>
      </c>
      <c r="AL625" s="32" t="s">
        <v>30</v>
      </c>
      <c r="AM625" s="33" t="s">
        <v>30</v>
      </c>
      <c r="AN625" s="31" t="s">
        <v>30</v>
      </c>
      <c r="AO625" s="32" t="s">
        <v>30</v>
      </c>
      <c r="AP625" s="32" t="s">
        <v>30</v>
      </c>
      <c r="AQ625" s="32" t="s">
        <v>30</v>
      </c>
      <c r="AR625" s="32" t="s">
        <v>30</v>
      </c>
      <c r="AS625" s="32" t="s">
        <v>30</v>
      </c>
      <c r="AT625" s="32" t="s">
        <v>30</v>
      </c>
      <c r="AU625" s="32" t="s">
        <v>30</v>
      </c>
      <c r="AV625" s="33" t="s">
        <v>30</v>
      </c>
      <c r="AW625" s="31" t="s">
        <v>30</v>
      </c>
      <c r="AX625" s="43" t="s">
        <v>30</v>
      </c>
      <c r="AY625" s="43" t="s">
        <v>30</v>
      </c>
      <c r="AZ625" s="43" t="s">
        <v>30</v>
      </c>
      <c r="BA625" s="43" t="s">
        <v>30</v>
      </c>
      <c r="BB625" s="43" t="s">
        <v>30</v>
      </c>
      <c r="BC625" s="43" t="s">
        <v>30</v>
      </c>
      <c r="BD625" s="32" t="s">
        <v>30</v>
      </c>
      <c r="BE625" s="32" t="s">
        <v>30</v>
      </c>
      <c r="BF625" s="31" t="s">
        <v>30</v>
      </c>
      <c r="BG625" s="32" t="s">
        <v>30</v>
      </c>
      <c r="BH625" s="32" t="s">
        <v>30</v>
      </c>
      <c r="BI625" s="32" t="s">
        <v>30</v>
      </c>
      <c r="BJ625" s="32" t="s">
        <v>30</v>
      </c>
      <c r="BK625" s="32" t="s">
        <v>30</v>
      </c>
      <c r="BL625" s="32" t="s">
        <v>30</v>
      </c>
      <c r="BM625" s="32" t="s">
        <v>30</v>
      </c>
      <c r="BN625" s="32" t="s">
        <v>30</v>
      </c>
      <c r="BO625" s="26">
        <v>1</v>
      </c>
      <c r="BP625" s="27">
        <v>800000</v>
      </c>
      <c r="BQ625" s="27">
        <v>720000</v>
      </c>
      <c r="BR625" s="27"/>
      <c r="BS625" s="27"/>
      <c r="BT625" s="143">
        <f t="shared" si="1399"/>
        <v>7.4432292756478682E-2</v>
      </c>
      <c r="BU625" s="27">
        <f t="shared" si="1435"/>
        <v>760000</v>
      </c>
      <c r="BV625" s="28">
        <f t="shared" si="1436"/>
        <v>144400</v>
      </c>
      <c r="BW625" s="30">
        <f t="shared" si="1437"/>
        <v>904400</v>
      </c>
      <c r="BX625" s="26">
        <v>1</v>
      </c>
      <c r="BY625" s="28">
        <v>800000</v>
      </c>
      <c r="BZ625" s="28">
        <v>720000</v>
      </c>
      <c r="CA625" s="28"/>
      <c r="CB625" s="28"/>
      <c r="CC625" s="177">
        <f t="shared" si="1400"/>
        <v>7.4432292756478682E-2</v>
      </c>
      <c r="CD625" s="27">
        <f t="shared" si="1438"/>
        <v>760000</v>
      </c>
      <c r="CE625" s="28">
        <f t="shared" si="1439"/>
        <v>144400</v>
      </c>
      <c r="CF625" s="29">
        <f t="shared" si="1440"/>
        <v>904400</v>
      </c>
      <c r="CG625" s="31" t="s">
        <v>30</v>
      </c>
      <c r="CH625" s="32" t="s">
        <v>30</v>
      </c>
      <c r="CI625" s="32" t="s">
        <v>30</v>
      </c>
      <c r="CJ625" s="32" t="s">
        <v>30</v>
      </c>
      <c r="CK625" s="32" t="s">
        <v>30</v>
      </c>
      <c r="CL625" s="32" t="s">
        <v>30</v>
      </c>
      <c r="CM625" s="32" t="s">
        <v>30</v>
      </c>
      <c r="CN625" s="32" t="s">
        <v>30</v>
      </c>
      <c r="CO625" s="32" t="s">
        <v>30</v>
      </c>
      <c r="CP625" s="31" t="s">
        <v>30</v>
      </c>
      <c r="CQ625" s="32" t="s">
        <v>30</v>
      </c>
      <c r="CR625" s="32" t="s">
        <v>30</v>
      </c>
      <c r="CS625" s="32" t="s">
        <v>30</v>
      </c>
      <c r="CT625" s="32" t="s">
        <v>30</v>
      </c>
      <c r="CU625" s="32" t="s">
        <v>30</v>
      </c>
      <c r="CV625" s="32" t="s">
        <v>30</v>
      </c>
      <c r="CW625" s="32" t="s">
        <v>30</v>
      </c>
      <c r="CX625" s="34" t="s">
        <v>30</v>
      </c>
      <c r="CY625" s="26">
        <v>1</v>
      </c>
      <c r="CZ625" s="27">
        <v>640000</v>
      </c>
      <c r="DA625" s="27">
        <v>544000</v>
      </c>
      <c r="DB625" s="27"/>
      <c r="DC625" s="27"/>
      <c r="DD625" s="143">
        <f t="shared" si="1402"/>
        <v>0.11466596451673743</v>
      </c>
      <c r="DE625" s="27">
        <f t="shared" si="1441"/>
        <v>592000</v>
      </c>
      <c r="DF625" s="27">
        <f t="shared" si="1442"/>
        <v>112480</v>
      </c>
      <c r="DG625" s="28">
        <f t="shared" si="1443"/>
        <v>704480</v>
      </c>
      <c r="DH625" s="31" t="s">
        <v>30</v>
      </c>
      <c r="DI625" s="32" t="s">
        <v>30</v>
      </c>
      <c r="DJ625" s="32" t="s">
        <v>30</v>
      </c>
      <c r="DK625" s="32" t="s">
        <v>30</v>
      </c>
      <c r="DL625" s="32" t="s">
        <v>30</v>
      </c>
      <c r="DM625" s="32" t="s">
        <v>30</v>
      </c>
      <c r="DN625" s="32" t="s">
        <v>30</v>
      </c>
      <c r="DO625" s="33" t="s">
        <v>30</v>
      </c>
    </row>
    <row r="626" spans="1:119" ht="21" customHeight="1" x14ac:dyDescent="0.25">
      <c r="A626" s="66" t="s">
        <v>1180</v>
      </c>
      <c r="B626" s="67" t="s">
        <v>1136</v>
      </c>
      <c r="C626" s="68" t="s">
        <v>1181</v>
      </c>
      <c r="D626" s="31" t="s">
        <v>30</v>
      </c>
      <c r="E626" s="32" t="s">
        <v>30</v>
      </c>
      <c r="F626" s="32" t="s">
        <v>30</v>
      </c>
      <c r="G626" s="32" t="s">
        <v>30</v>
      </c>
      <c r="H626" s="32" t="s">
        <v>30</v>
      </c>
      <c r="I626" s="32" t="s">
        <v>30</v>
      </c>
      <c r="J626" s="32" t="s">
        <v>30</v>
      </c>
      <c r="K626" s="32" t="s">
        <v>30</v>
      </c>
      <c r="L626" s="32" t="s">
        <v>30</v>
      </c>
      <c r="M626" s="31" t="s">
        <v>30</v>
      </c>
      <c r="N626" s="43" t="s">
        <v>30</v>
      </c>
      <c r="O626" s="32" t="s">
        <v>30</v>
      </c>
      <c r="P626" s="32" t="s">
        <v>30</v>
      </c>
      <c r="Q626" s="32" t="s">
        <v>30</v>
      </c>
      <c r="R626" s="32" t="s">
        <v>30</v>
      </c>
      <c r="S626" s="32" t="s">
        <v>30</v>
      </c>
      <c r="T626" s="32" t="s">
        <v>30</v>
      </c>
      <c r="U626" s="33" t="s">
        <v>30</v>
      </c>
      <c r="V626" s="31" t="s">
        <v>30</v>
      </c>
      <c r="W626" s="32" t="s">
        <v>30</v>
      </c>
      <c r="X626" s="32" t="s">
        <v>30</v>
      </c>
      <c r="Y626" s="32" t="s">
        <v>30</v>
      </c>
      <c r="Z626" s="32" t="s">
        <v>30</v>
      </c>
      <c r="AA626" s="32" t="s">
        <v>30</v>
      </c>
      <c r="AB626" s="32" t="s">
        <v>30</v>
      </c>
      <c r="AC626" s="32" t="s">
        <v>30</v>
      </c>
      <c r="AD626" s="34" t="s">
        <v>30</v>
      </c>
      <c r="AE626" s="31" t="s">
        <v>30</v>
      </c>
      <c r="AF626" s="32" t="s">
        <v>30</v>
      </c>
      <c r="AG626" s="32" t="s">
        <v>30</v>
      </c>
      <c r="AH626" s="32" t="s">
        <v>30</v>
      </c>
      <c r="AI626" s="32" t="s">
        <v>30</v>
      </c>
      <c r="AJ626" s="165" t="s">
        <v>30</v>
      </c>
      <c r="AK626" s="32" t="s">
        <v>30</v>
      </c>
      <c r="AL626" s="32" t="s">
        <v>30</v>
      </c>
      <c r="AM626" s="33" t="s">
        <v>30</v>
      </c>
      <c r="AN626" s="31" t="s">
        <v>30</v>
      </c>
      <c r="AO626" s="32" t="s">
        <v>30</v>
      </c>
      <c r="AP626" s="32" t="s">
        <v>30</v>
      </c>
      <c r="AQ626" s="32" t="s">
        <v>30</v>
      </c>
      <c r="AR626" s="32" t="s">
        <v>30</v>
      </c>
      <c r="AS626" s="32" t="s">
        <v>30</v>
      </c>
      <c r="AT626" s="32" t="s">
        <v>30</v>
      </c>
      <c r="AU626" s="32" t="s">
        <v>30</v>
      </c>
      <c r="AV626" s="33" t="s">
        <v>30</v>
      </c>
      <c r="AW626" s="31" t="s">
        <v>30</v>
      </c>
      <c r="AX626" s="43" t="s">
        <v>30</v>
      </c>
      <c r="AY626" s="43" t="s">
        <v>30</v>
      </c>
      <c r="AZ626" s="43" t="s">
        <v>30</v>
      </c>
      <c r="BA626" s="43" t="s">
        <v>30</v>
      </c>
      <c r="BB626" s="43" t="s">
        <v>30</v>
      </c>
      <c r="BC626" s="43" t="s">
        <v>30</v>
      </c>
      <c r="BD626" s="32" t="s">
        <v>30</v>
      </c>
      <c r="BE626" s="32" t="s">
        <v>30</v>
      </c>
      <c r="BF626" s="31" t="s">
        <v>30</v>
      </c>
      <c r="BG626" s="32" t="s">
        <v>30</v>
      </c>
      <c r="BH626" s="32" t="s">
        <v>30</v>
      </c>
      <c r="BI626" s="32" t="s">
        <v>30</v>
      </c>
      <c r="BJ626" s="32" t="s">
        <v>30</v>
      </c>
      <c r="BK626" s="32" t="s">
        <v>30</v>
      </c>
      <c r="BL626" s="32" t="s">
        <v>30</v>
      </c>
      <c r="BM626" s="32" t="s">
        <v>30</v>
      </c>
      <c r="BN626" s="32" t="s">
        <v>30</v>
      </c>
      <c r="BO626" s="31" t="s">
        <v>30</v>
      </c>
      <c r="BP626" s="32" t="s">
        <v>30</v>
      </c>
      <c r="BQ626" s="32" t="s">
        <v>30</v>
      </c>
      <c r="BR626" s="32" t="s">
        <v>30</v>
      </c>
      <c r="BS626" s="32" t="s">
        <v>30</v>
      </c>
      <c r="BT626" s="32" t="s">
        <v>30</v>
      </c>
      <c r="BU626" s="32" t="s">
        <v>30</v>
      </c>
      <c r="BV626" s="32" t="s">
        <v>30</v>
      </c>
      <c r="BW626" s="33" t="s">
        <v>30</v>
      </c>
      <c r="BX626" s="31" t="s">
        <v>30</v>
      </c>
      <c r="BY626" s="32" t="s">
        <v>30</v>
      </c>
      <c r="BZ626" s="32" t="s">
        <v>30</v>
      </c>
      <c r="CA626" s="32" t="s">
        <v>30</v>
      </c>
      <c r="CB626" s="32" t="s">
        <v>30</v>
      </c>
      <c r="CC626" s="32" t="s">
        <v>30</v>
      </c>
      <c r="CD626" s="32" t="s">
        <v>30</v>
      </c>
      <c r="CE626" s="32" t="s">
        <v>30</v>
      </c>
      <c r="CF626" s="34" t="s">
        <v>30</v>
      </c>
      <c r="CG626" s="31" t="s">
        <v>30</v>
      </c>
      <c r="CH626" s="32" t="s">
        <v>30</v>
      </c>
      <c r="CI626" s="32" t="s">
        <v>30</v>
      </c>
      <c r="CJ626" s="32" t="s">
        <v>30</v>
      </c>
      <c r="CK626" s="32" t="s">
        <v>30</v>
      </c>
      <c r="CL626" s="32" t="s">
        <v>30</v>
      </c>
      <c r="CM626" s="32" t="s">
        <v>30</v>
      </c>
      <c r="CN626" s="32" t="s">
        <v>30</v>
      </c>
      <c r="CO626" s="32" t="s">
        <v>30</v>
      </c>
      <c r="CP626" s="31" t="s">
        <v>30</v>
      </c>
      <c r="CQ626" s="32" t="s">
        <v>30</v>
      </c>
      <c r="CR626" s="32" t="s">
        <v>30</v>
      </c>
      <c r="CS626" s="32" t="s">
        <v>30</v>
      </c>
      <c r="CT626" s="32" t="s">
        <v>30</v>
      </c>
      <c r="CU626" s="32" t="s">
        <v>30</v>
      </c>
      <c r="CV626" s="32" t="s">
        <v>30</v>
      </c>
      <c r="CW626" s="32" t="s">
        <v>30</v>
      </c>
      <c r="CX626" s="34" t="s">
        <v>30</v>
      </c>
      <c r="CY626" s="31" t="s">
        <v>30</v>
      </c>
      <c r="CZ626" s="32" t="s">
        <v>30</v>
      </c>
      <c r="DA626" s="32" t="s">
        <v>30</v>
      </c>
      <c r="DB626" s="32" t="s">
        <v>30</v>
      </c>
      <c r="DC626" s="32" t="s">
        <v>30</v>
      </c>
      <c r="DD626" s="32" t="s">
        <v>30</v>
      </c>
      <c r="DE626" s="32" t="s">
        <v>30</v>
      </c>
      <c r="DF626" s="32" t="s">
        <v>30</v>
      </c>
      <c r="DG626" s="32" t="s">
        <v>30</v>
      </c>
      <c r="DH626" s="31" t="s">
        <v>30</v>
      </c>
      <c r="DI626" s="32" t="s">
        <v>30</v>
      </c>
      <c r="DJ626" s="32" t="s">
        <v>30</v>
      </c>
      <c r="DK626" s="32" t="s">
        <v>30</v>
      </c>
      <c r="DL626" s="32" t="s">
        <v>30</v>
      </c>
      <c r="DM626" s="32" t="s">
        <v>30</v>
      </c>
      <c r="DN626" s="32" t="s">
        <v>30</v>
      </c>
      <c r="DO626" s="33" t="s">
        <v>30</v>
      </c>
    </row>
    <row r="627" spans="1:119" ht="21" customHeight="1" x14ac:dyDescent="0.25">
      <c r="A627" s="66" t="s">
        <v>1182</v>
      </c>
      <c r="B627" s="67" t="s">
        <v>1183</v>
      </c>
      <c r="C627" s="68" t="s">
        <v>1184</v>
      </c>
      <c r="D627" s="26">
        <v>1</v>
      </c>
      <c r="E627" s="27">
        <v>12000000</v>
      </c>
      <c r="F627" s="27">
        <v>13800000</v>
      </c>
      <c r="G627" s="145"/>
      <c r="H627" s="145"/>
      <c r="I627" s="143">
        <f t="shared" ref="I627:I636" si="1444">+STDEVA(E627:F627)/AVERAGE(E627:F627)</f>
        <v>9.8666062491146164E-2</v>
      </c>
      <c r="J627" s="27">
        <f t="shared" ref="J627:J636" si="1445">+AVERAGE(E627:F627)</f>
        <v>12900000</v>
      </c>
      <c r="K627" s="28">
        <f t="shared" ref="K627:K636" si="1446">J627*19%</f>
        <v>2451000</v>
      </c>
      <c r="L627" s="29">
        <f t="shared" si="1404"/>
        <v>15351000</v>
      </c>
      <c r="M627" s="26">
        <v>1</v>
      </c>
      <c r="N627" s="27">
        <v>12000000</v>
      </c>
      <c r="O627" s="27">
        <v>12960000</v>
      </c>
      <c r="P627" s="145"/>
      <c r="Q627" s="145"/>
      <c r="R627" s="143">
        <f t="shared" ref="R627:R636" si="1447">+STDEVA(N627:O627)/AVERAGE(N627:O627)</f>
        <v>5.4392829322042112E-2</v>
      </c>
      <c r="S627" s="27">
        <f t="shared" ref="S627:S636" si="1448">+AVERAGE(N627:P627)</f>
        <v>12480000</v>
      </c>
      <c r="T627" s="28">
        <f t="shared" ref="T627:T636" si="1449">+S627*19%</f>
        <v>2371200</v>
      </c>
      <c r="U627" s="30">
        <f t="shared" ref="U627:U636" si="1450">+T627+S627</f>
        <v>14851200</v>
      </c>
      <c r="V627" s="26">
        <v>1</v>
      </c>
      <c r="W627" s="27">
        <v>12000000</v>
      </c>
      <c r="X627" s="27">
        <v>13800000</v>
      </c>
      <c r="Y627" s="145"/>
      <c r="Z627" s="145"/>
      <c r="AA627" s="143">
        <f t="shared" ref="AA627:AA636" si="1451">+STDEVA(W627:X627)/AVERAGE(W627:X627)</f>
        <v>9.8666062491146164E-2</v>
      </c>
      <c r="AB627" s="27">
        <f t="shared" ref="AB627:AB636" si="1452">+AVERAGE(W627:Y627)</f>
        <v>12900000</v>
      </c>
      <c r="AC627" s="28">
        <f t="shared" ref="AC627:AC636" si="1453">+AB627*19%</f>
        <v>2451000</v>
      </c>
      <c r="AD627" s="29">
        <f t="shared" ref="AD627:AD636" si="1454">+AC627+AB627</f>
        <v>15351000</v>
      </c>
      <c r="AE627" s="26">
        <v>1</v>
      </c>
      <c r="AF627" s="27">
        <v>12000000</v>
      </c>
      <c r="AG627" s="27">
        <v>13440000</v>
      </c>
      <c r="AH627" s="145"/>
      <c r="AI627" s="145"/>
      <c r="AJ627" s="143">
        <f t="shared" si="1395"/>
        <v>8.0049824285269536E-2</v>
      </c>
      <c r="AK627" s="27">
        <f t="shared" ref="AK627:AK636" si="1455">+AVERAGE(AF627:AH627)</f>
        <v>12720000</v>
      </c>
      <c r="AL627" s="28">
        <f t="shared" ref="AL627:AL636" si="1456">+AK627*19%</f>
        <v>2416800</v>
      </c>
      <c r="AM627" s="30">
        <f t="shared" ref="AM627:AM636" si="1457">+AL627+AK627</f>
        <v>15136800</v>
      </c>
      <c r="AN627" s="26">
        <v>1</v>
      </c>
      <c r="AO627" s="27">
        <v>12000000</v>
      </c>
      <c r="AP627" s="27">
        <v>15870000</v>
      </c>
      <c r="AQ627" s="145"/>
      <c r="AR627" s="145"/>
      <c r="AS627" s="143">
        <f t="shared" si="1396"/>
        <v>0.19637626431230276</v>
      </c>
      <c r="AT627" s="27">
        <f t="shared" ref="AT627:AT636" si="1458">+AVERAGE(AO627:AQ627)</f>
        <v>13935000</v>
      </c>
      <c r="AU627" s="28">
        <f t="shared" ref="AU627:AU636" si="1459">+AT627*19%</f>
        <v>2647650</v>
      </c>
      <c r="AV627" s="30">
        <f t="shared" ref="AV627:AV636" si="1460">+AU627+AT627</f>
        <v>16582650</v>
      </c>
      <c r="AW627" s="26">
        <v>1</v>
      </c>
      <c r="AX627" s="27">
        <v>12000000</v>
      </c>
      <c r="AY627" s="27">
        <v>13800000</v>
      </c>
      <c r="AZ627" s="145"/>
      <c r="BA627" s="145"/>
      <c r="BB627" s="143">
        <f t="shared" si="1397"/>
        <v>9.8666062491146164E-2</v>
      </c>
      <c r="BC627" s="27">
        <f t="shared" ref="BC627:BC636" si="1461">+AVERAGE(AX627:AZ627)</f>
        <v>12900000</v>
      </c>
      <c r="BD627" s="27">
        <f t="shared" ref="BD627:BD636" si="1462">+BC627*19%</f>
        <v>2451000</v>
      </c>
      <c r="BE627" s="27">
        <f t="shared" ref="BE627:BE636" si="1463">+BD627+BC627</f>
        <v>15351000</v>
      </c>
      <c r="BF627" s="31" t="s">
        <v>30</v>
      </c>
      <c r="BG627" s="32" t="s">
        <v>30</v>
      </c>
      <c r="BH627" s="32" t="s">
        <v>30</v>
      </c>
      <c r="BI627" s="32" t="s">
        <v>30</v>
      </c>
      <c r="BJ627" s="32" t="s">
        <v>30</v>
      </c>
      <c r="BK627" s="32" t="s">
        <v>30</v>
      </c>
      <c r="BL627" s="32" t="s">
        <v>30</v>
      </c>
      <c r="BM627" s="32" t="s">
        <v>30</v>
      </c>
      <c r="BN627" s="32" t="s">
        <v>30</v>
      </c>
      <c r="BO627" s="31" t="s">
        <v>30</v>
      </c>
      <c r="BP627" s="32" t="s">
        <v>30</v>
      </c>
      <c r="BQ627" s="32" t="s">
        <v>30</v>
      </c>
      <c r="BR627" s="32" t="s">
        <v>30</v>
      </c>
      <c r="BS627" s="32" t="s">
        <v>30</v>
      </c>
      <c r="BT627" s="32" t="s">
        <v>30</v>
      </c>
      <c r="BU627" s="32" t="s">
        <v>30</v>
      </c>
      <c r="BV627" s="32" t="s">
        <v>30</v>
      </c>
      <c r="BW627" s="33" t="s">
        <v>30</v>
      </c>
      <c r="BX627" s="31" t="s">
        <v>30</v>
      </c>
      <c r="BY627" s="32" t="s">
        <v>30</v>
      </c>
      <c r="BZ627" s="32" t="s">
        <v>30</v>
      </c>
      <c r="CA627" s="32" t="s">
        <v>30</v>
      </c>
      <c r="CB627" s="32" t="s">
        <v>30</v>
      </c>
      <c r="CC627" s="32" t="s">
        <v>30</v>
      </c>
      <c r="CD627" s="32" t="s">
        <v>30</v>
      </c>
      <c r="CE627" s="32" t="s">
        <v>30</v>
      </c>
      <c r="CF627" s="34" t="s">
        <v>30</v>
      </c>
      <c r="CG627" s="31" t="s">
        <v>30</v>
      </c>
      <c r="CH627" s="32" t="s">
        <v>30</v>
      </c>
      <c r="CI627" s="32" t="s">
        <v>30</v>
      </c>
      <c r="CJ627" s="32" t="s">
        <v>30</v>
      </c>
      <c r="CK627" s="32" t="s">
        <v>30</v>
      </c>
      <c r="CL627" s="32" t="s">
        <v>30</v>
      </c>
      <c r="CM627" s="32" t="s">
        <v>30</v>
      </c>
      <c r="CN627" s="32" t="s">
        <v>30</v>
      </c>
      <c r="CO627" s="32" t="s">
        <v>30</v>
      </c>
      <c r="CP627" s="31" t="s">
        <v>30</v>
      </c>
      <c r="CQ627" s="32" t="s">
        <v>30</v>
      </c>
      <c r="CR627" s="32" t="s">
        <v>30</v>
      </c>
      <c r="CS627" s="32" t="s">
        <v>30</v>
      </c>
      <c r="CT627" s="32" t="s">
        <v>30</v>
      </c>
      <c r="CU627" s="32" t="s">
        <v>30</v>
      </c>
      <c r="CV627" s="32" t="s">
        <v>30</v>
      </c>
      <c r="CW627" s="32" t="s">
        <v>30</v>
      </c>
      <c r="CX627" s="34" t="s">
        <v>30</v>
      </c>
      <c r="CY627" s="31" t="s">
        <v>30</v>
      </c>
      <c r="CZ627" s="32" t="s">
        <v>30</v>
      </c>
      <c r="DA627" s="32" t="s">
        <v>30</v>
      </c>
      <c r="DB627" s="32" t="s">
        <v>30</v>
      </c>
      <c r="DC627" s="32" t="s">
        <v>30</v>
      </c>
      <c r="DD627" s="32" t="s">
        <v>30</v>
      </c>
      <c r="DE627" s="32" t="s">
        <v>30</v>
      </c>
      <c r="DF627" s="32" t="s">
        <v>30</v>
      </c>
      <c r="DG627" s="32" t="s">
        <v>30</v>
      </c>
      <c r="DH627" s="31" t="s">
        <v>30</v>
      </c>
      <c r="DI627" s="32" t="s">
        <v>30</v>
      </c>
      <c r="DJ627" s="32" t="s">
        <v>30</v>
      </c>
      <c r="DK627" s="32" t="s">
        <v>30</v>
      </c>
      <c r="DL627" s="32" t="s">
        <v>30</v>
      </c>
      <c r="DM627" s="32" t="s">
        <v>30</v>
      </c>
      <c r="DN627" s="32" t="s">
        <v>30</v>
      </c>
      <c r="DO627" s="33" t="s">
        <v>30</v>
      </c>
    </row>
    <row r="628" spans="1:119" ht="21" customHeight="1" x14ac:dyDescent="0.25">
      <c r="A628" s="66" t="s">
        <v>1185</v>
      </c>
      <c r="B628" s="67" t="s">
        <v>1183</v>
      </c>
      <c r="C628" s="68" t="s">
        <v>1186</v>
      </c>
      <c r="D628" s="26">
        <v>1</v>
      </c>
      <c r="E628" s="27">
        <v>25000000</v>
      </c>
      <c r="F628" s="27">
        <v>28750000</v>
      </c>
      <c r="G628" s="145"/>
      <c r="H628" s="145"/>
      <c r="I628" s="143">
        <f t="shared" si="1444"/>
        <v>9.8666062491146164E-2</v>
      </c>
      <c r="J628" s="27">
        <f t="shared" si="1445"/>
        <v>26875000</v>
      </c>
      <c r="K628" s="28">
        <f t="shared" si="1446"/>
        <v>5106250</v>
      </c>
      <c r="L628" s="29">
        <f t="shared" si="1404"/>
        <v>31981250</v>
      </c>
      <c r="M628" s="26">
        <v>1</v>
      </c>
      <c r="N628" s="27">
        <v>25000000</v>
      </c>
      <c r="O628" s="27">
        <v>27000000</v>
      </c>
      <c r="P628" s="145"/>
      <c r="Q628" s="145"/>
      <c r="R628" s="143">
        <f t="shared" si="1447"/>
        <v>5.4392829322042112E-2</v>
      </c>
      <c r="S628" s="27">
        <f t="shared" si="1448"/>
        <v>26000000</v>
      </c>
      <c r="T628" s="28">
        <f t="shared" si="1449"/>
        <v>4940000</v>
      </c>
      <c r="U628" s="30">
        <f t="shared" si="1450"/>
        <v>30940000</v>
      </c>
      <c r="V628" s="26">
        <v>1</v>
      </c>
      <c r="W628" s="27">
        <v>25000000</v>
      </c>
      <c r="X628" s="27">
        <v>28750000</v>
      </c>
      <c r="Y628" s="145"/>
      <c r="Z628" s="145"/>
      <c r="AA628" s="143">
        <f t="shared" si="1451"/>
        <v>9.8666062491146164E-2</v>
      </c>
      <c r="AB628" s="27">
        <f t="shared" si="1452"/>
        <v>26875000</v>
      </c>
      <c r="AC628" s="28">
        <f t="shared" si="1453"/>
        <v>5106250</v>
      </c>
      <c r="AD628" s="29">
        <f t="shared" si="1454"/>
        <v>31981250</v>
      </c>
      <c r="AE628" s="26">
        <v>1</v>
      </c>
      <c r="AF628" s="27">
        <v>25000000</v>
      </c>
      <c r="AG628" s="27">
        <v>28000000</v>
      </c>
      <c r="AH628" s="145"/>
      <c r="AI628" s="145"/>
      <c r="AJ628" s="143">
        <f t="shared" si="1395"/>
        <v>8.0049824285269536E-2</v>
      </c>
      <c r="AK628" s="27">
        <f t="shared" si="1455"/>
        <v>26500000</v>
      </c>
      <c r="AL628" s="28">
        <f t="shared" si="1456"/>
        <v>5035000</v>
      </c>
      <c r="AM628" s="30">
        <f t="shared" si="1457"/>
        <v>31535000</v>
      </c>
      <c r="AN628" s="26">
        <v>1</v>
      </c>
      <c r="AO628" s="27">
        <v>25000000</v>
      </c>
      <c r="AP628" s="27">
        <v>33062500</v>
      </c>
      <c r="AQ628" s="145"/>
      <c r="AR628" s="145"/>
      <c r="AS628" s="143">
        <f t="shared" si="1396"/>
        <v>0.19637626431230276</v>
      </c>
      <c r="AT628" s="27">
        <f t="shared" si="1458"/>
        <v>29031250</v>
      </c>
      <c r="AU628" s="28">
        <f t="shared" si="1459"/>
        <v>5515937.5</v>
      </c>
      <c r="AV628" s="30">
        <f t="shared" si="1460"/>
        <v>34547187.5</v>
      </c>
      <c r="AW628" s="26">
        <v>1</v>
      </c>
      <c r="AX628" s="27">
        <v>25000000</v>
      </c>
      <c r="AY628" s="27">
        <v>28750000</v>
      </c>
      <c r="AZ628" s="145"/>
      <c r="BA628" s="145"/>
      <c r="BB628" s="143">
        <f t="shared" si="1397"/>
        <v>9.8666062491146164E-2</v>
      </c>
      <c r="BC628" s="27">
        <f t="shared" si="1461"/>
        <v>26875000</v>
      </c>
      <c r="BD628" s="27">
        <f t="shared" si="1462"/>
        <v>5106250</v>
      </c>
      <c r="BE628" s="27">
        <f t="shared" si="1463"/>
        <v>31981250</v>
      </c>
      <c r="BF628" s="31" t="s">
        <v>30</v>
      </c>
      <c r="BG628" s="32" t="s">
        <v>30</v>
      </c>
      <c r="BH628" s="32" t="s">
        <v>30</v>
      </c>
      <c r="BI628" s="32" t="s">
        <v>30</v>
      </c>
      <c r="BJ628" s="32" t="s">
        <v>30</v>
      </c>
      <c r="BK628" s="32" t="s">
        <v>30</v>
      </c>
      <c r="BL628" s="32" t="s">
        <v>30</v>
      </c>
      <c r="BM628" s="32" t="s">
        <v>30</v>
      </c>
      <c r="BN628" s="32" t="s">
        <v>30</v>
      </c>
      <c r="BO628" s="31" t="s">
        <v>30</v>
      </c>
      <c r="BP628" s="32" t="s">
        <v>30</v>
      </c>
      <c r="BQ628" s="32" t="s">
        <v>30</v>
      </c>
      <c r="BR628" s="32" t="s">
        <v>30</v>
      </c>
      <c r="BS628" s="32" t="s">
        <v>30</v>
      </c>
      <c r="BT628" s="32" t="s">
        <v>30</v>
      </c>
      <c r="BU628" s="32" t="s">
        <v>30</v>
      </c>
      <c r="BV628" s="32" t="s">
        <v>30</v>
      </c>
      <c r="BW628" s="33" t="s">
        <v>30</v>
      </c>
      <c r="BX628" s="31" t="s">
        <v>30</v>
      </c>
      <c r="BY628" s="32" t="s">
        <v>30</v>
      </c>
      <c r="BZ628" s="32" t="s">
        <v>30</v>
      </c>
      <c r="CA628" s="32" t="s">
        <v>30</v>
      </c>
      <c r="CB628" s="32" t="s">
        <v>30</v>
      </c>
      <c r="CC628" s="32" t="s">
        <v>30</v>
      </c>
      <c r="CD628" s="32" t="s">
        <v>30</v>
      </c>
      <c r="CE628" s="32" t="s">
        <v>30</v>
      </c>
      <c r="CF628" s="34" t="s">
        <v>30</v>
      </c>
      <c r="CG628" s="31" t="s">
        <v>30</v>
      </c>
      <c r="CH628" s="32" t="s">
        <v>30</v>
      </c>
      <c r="CI628" s="32" t="s">
        <v>30</v>
      </c>
      <c r="CJ628" s="32" t="s">
        <v>30</v>
      </c>
      <c r="CK628" s="32" t="s">
        <v>30</v>
      </c>
      <c r="CL628" s="32" t="s">
        <v>30</v>
      </c>
      <c r="CM628" s="32" t="s">
        <v>30</v>
      </c>
      <c r="CN628" s="32" t="s">
        <v>30</v>
      </c>
      <c r="CO628" s="32" t="s">
        <v>30</v>
      </c>
      <c r="CP628" s="31" t="s">
        <v>30</v>
      </c>
      <c r="CQ628" s="32" t="s">
        <v>30</v>
      </c>
      <c r="CR628" s="32" t="s">
        <v>30</v>
      </c>
      <c r="CS628" s="32" t="s">
        <v>30</v>
      </c>
      <c r="CT628" s="32" t="s">
        <v>30</v>
      </c>
      <c r="CU628" s="32" t="s">
        <v>30</v>
      </c>
      <c r="CV628" s="32" t="s">
        <v>30</v>
      </c>
      <c r="CW628" s="32" t="s">
        <v>30</v>
      </c>
      <c r="CX628" s="34" t="s">
        <v>30</v>
      </c>
      <c r="CY628" s="31" t="s">
        <v>30</v>
      </c>
      <c r="CZ628" s="32" t="s">
        <v>30</v>
      </c>
      <c r="DA628" s="32" t="s">
        <v>30</v>
      </c>
      <c r="DB628" s="32" t="s">
        <v>30</v>
      </c>
      <c r="DC628" s="32" t="s">
        <v>30</v>
      </c>
      <c r="DD628" s="32" t="s">
        <v>30</v>
      </c>
      <c r="DE628" s="32" t="s">
        <v>30</v>
      </c>
      <c r="DF628" s="32" t="s">
        <v>30</v>
      </c>
      <c r="DG628" s="32" t="s">
        <v>30</v>
      </c>
      <c r="DH628" s="31" t="s">
        <v>30</v>
      </c>
      <c r="DI628" s="32" t="s">
        <v>30</v>
      </c>
      <c r="DJ628" s="32" t="s">
        <v>30</v>
      </c>
      <c r="DK628" s="32" t="s">
        <v>30</v>
      </c>
      <c r="DL628" s="32" t="s">
        <v>30</v>
      </c>
      <c r="DM628" s="32" t="s">
        <v>30</v>
      </c>
      <c r="DN628" s="32" t="s">
        <v>30</v>
      </c>
      <c r="DO628" s="33" t="s">
        <v>30</v>
      </c>
    </row>
    <row r="629" spans="1:119" ht="21" customHeight="1" x14ac:dyDescent="0.25">
      <c r="A629" s="66" t="s">
        <v>1187</v>
      </c>
      <c r="B629" s="67" t="s">
        <v>1183</v>
      </c>
      <c r="C629" s="68" t="s">
        <v>1188</v>
      </c>
      <c r="D629" s="26">
        <v>1</v>
      </c>
      <c r="E629" s="27">
        <v>8000000</v>
      </c>
      <c r="F629" s="27">
        <v>9200000</v>
      </c>
      <c r="G629" s="145"/>
      <c r="H629" s="145"/>
      <c r="I629" s="143">
        <f t="shared" si="1444"/>
        <v>9.8666062491146164E-2</v>
      </c>
      <c r="J629" s="27">
        <f t="shared" si="1445"/>
        <v>8600000</v>
      </c>
      <c r="K629" s="28">
        <f t="shared" si="1446"/>
        <v>1634000</v>
      </c>
      <c r="L629" s="29">
        <f t="shared" si="1404"/>
        <v>10234000</v>
      </c>
      <c r="M629" s="26">
        <v>1</v>
      </c>
      <c r="N629" s="27">
        <v>8000000</v>
      </c>
      <c r="O629" s="27">
        <v>8640000</v>
      </c>
      <c r="P629" s="145"/>
      <c r="Q629" s="145"/>
      <c r="R629" s="143">
        <f t="shared" si="1447"/>
        <v>5.4392829322042119E-2</v>
      </c>
      <c r="S629" s="27">
        <f t="shared" si="1448"/>
        <v>8320000</v>
      </c>
      <c r="T629" s="28">
        <f t="shared" si="1449"/>
        <v>1580800</v>
      </c>
      <c r="U629" s="30">
        <f t="shared" si="1450"/>
        <v>9900800</v>
      </c>
      <c r="V629" s="26">
        <v>1</v>
      </c>
      <c r="W629" s="27">
        <v>8000000</v>
      </c>
      <c r="X629" s="27">
        <v>9200000</v>
      </c>
      <c r="Y629" s="145"/>
      <c r="Z629" s="145"/>
      <c r="AA629" s="143">
        <f t="shared" si="1451"/>
        <v>9.8666062491146164E-2</v>
      </c>
      <c r="AB629" s="27">
        <f t="shared" si="1452"/>
        <v>8600000</v>
      </c>
      <c r="AC629" s="28">
        <f t="shared" si="1453"/>
        <v>1634000</v>
      </c>
      <c r="AD629" s="29">
        <f t="shared" si="1454"/>
        <v>10234000</v>
      </c>
      <c r="AE629" s="26">
        <v>1</v>
      </c>
      <c r="AF629" s="27">
        <v>8000000</v>
      </c>
      <c r="AG629" s="27">
        <v>8960000</v>
      </c>
      <c r="AH629" s="145"/>
      <c r="AI629" s="145"/>
      <c r="AJ629" s="143">
        <f t="shared" si="1395"/>
        <v>8.0049824285269522E-2</v>
      </c>
      <c r="AK629" s="27">
        <f t="shared" si="1455"/>
        <v>8480000</v>
      </c>
      <c r="AL629" s="28">
        <f t="shared" si="1456"/>
        <v>1611200</v>
      </c>
      <c r="AM629" s="30">
        <f t="shared" si="1457"/>
        <v>10091200</v>
      </c>
      <c r="AN629" s="26">
        <v>1</v>
      </c>
      <c r="AO629" s="27">
        <v>8000000</v>
      </c>
      <c r="AP629" s="27">
        <v>10580000</v>
      </c>
      <c r="AQ629" s="145"/>
      <c r="AR629" s="145"/>
      <c r="AS629" s="143">
        <f t="shared" si="1396"/>
        <v>0.19637626431230276</v>
      </c>
      <c r="AT629" s="27">
        <f t="shared" si="1458"/>
        <v>9290000</v>
      </c>
      <c r="AU629" s="28">
        <f t="shared" si="1459"/>
        <v>1765100</v>
      </c>
      <c r="AV629" s="30">
        <f t="shared" si="1460"/>
        <v>11055100</v>
      </c>
      <c r="AW629" s="26">
        <v>1</v>
      </c>
      <c r="AX629" s="27">
        <v>8000000</v>
      </c>
      <c r="AY629" s="27">
        <v>9200000</v>
      </c>
      <c r="AZ629" s="145"/>
      <c r="BA629" s="145"/>
      <c r="BB629" s="143">
        <f t="shared" si="1397"/>
        <v>9.8666062491146164E-2</v>
      </c>
      <c r="BC629" s="27">
        <f t="shared" si="1461"/>
        <v>8600000</v>
      </c>
      <c r="BD629" s="27">
        <f t="shared" si="1462"/>
        <v>1634000</v>
      </c>
      <c r="BE629" s="27">
        <f t="shared" si="1463"/>
        <v>10234000</v>
      </c>
      <c r="BF629" s="31" t="s">
        <v>30</v>
      </c>
      <c r="BG629" s="32" t="s">
        <v>30</v>
      </c>
      <c r="BH629" s="32" t="s">
        <v>30</v>
      </c>
      <c r="BI629" s="32" t="s">
        <v>30</v>
      </c>
      <c r="BJ629" s="32" t="s">
        <v>30</v>
      </c>
      <c r="BK629" s="32" t="s">
        <v>30</v>
      </c>
      <c r="BL629" s="32" t="s">
        <v>30</v>
      </c>
      <c r="BM629" s="32" t="s">
        <v>30</v>
      </c>
      <c r="BN629" s="32" t="s">
        <v>30</v>
      </c>
      <c r="BO629" s="31" t="s">
        <v>30</v>
      </c>
      <c r="BP629" s="32" t="s">
        <v>30</v>
      </c>
      <c r="BQ629" s="32" t="s">
        <v>30</v>
      </c>
      <c r="BR629" s="32" t="s">
        <v>30</v>
      </c>
      <c r="BS629" s="32" t="s">
        <v>30</v>
      </c>
      <c r="BT629" s="32" t="s">
        <v>30</v>
      </c>
      <c r="BU629" s="32" t="s">
        <v>30</v>
      </c>
      <c r="BV629" s="32" t="s">
        <v>30</v>
      </c>
      <c r="BW629" s="33" t="s">
        <v>30</v>
      </c>
      <c r="BX629" s="31" t="s">
        <v>30</v>
      </c>
      <c r="BY629" s="32" t="s">
        <v>30</v>
      </c>
      <c r="BZ629" s="32" t="s">
        <v>30</v>
      </c>
      <c r="CA629" s="32" t="s">
        <v>30</v>
      </c>
      <c r="CB629" s="32" t="s">
        <v>30</v>
      </c>
      <c r="CC629" s="32" t="s">
        <v>30</v>
      </c>
      <c r="CD629" s="32" t="s">
        <v>30</v>
      </c>
      <c r="CE629" s="32" t="s">
        <v>30</v>
      </c>
      <c r="CF629" s="34" t="s">
        <v>30</v>
      </c>
      <c r="CG629" s="31" t="s">
        <v>30</v>
      </c>
      <c r="CH629" s="32" t="s">
        <v>30</v>
      </c>
      <c r="CI629" s="32" t="s">
        <v>30</v>
      </c>
      <c r="CJ629" s="32" t="s">
        <v>30</v>
      </c>
      <c r="CK629" s="32" t="s">
        <v>30</v>
      </c>
      <c r="CL629" s="32" t="s">
        <v>30</v>
      </c>
      <c r="CM629" s="32" t="s">
        <v>30</v>
      </c>
      <c r="CN629" s="32" t="s">
        <v>30</v>
      </c>
      <c r="CO629" s="32" t="s">
        <v>30</v>
      </c>
      <c r="CP629" s="31" t="s">
        <v>30</v>
      </c>
      <c r="CQ629" s="32" t="s">
        <v>30</v>
      </c>
      <c r="CR629" s="32" t="s">
        <v>30</v>
      </c>
      <c r="CS629" s="32" t="s">
        <v>30</v>
      </c>
      <c r="CT629" s="32" t="s">
        <v>30</v>
      </c>
      <c r="CU629" s="32" t="s">
        <v>30</v>
      </c>
      <c r="CV629" s="32" t="s">
        <v>30</v>
      </c>
      <c r="CW629" s="32" t="s">
        <v>30</v>
      </c>
      <c r="CX629" s="34" t="s">
        <v>30</v>
      </c>
      <c r="CY629" s="31" t="s">
        <v>30</v>
      </c>
      <c r="CZ629" s="32" t="s">
        <v>30</v>
      </c>
      <c r="DA629" s="32" t="s">
        <v>30</v>
      </c>
      <c r="DB629" s="32" t="s">
        <v>30</v>
      </c>
      <c r="DC629" s="32" t="s">
        <v>30</v>
      </c>
      <c r="DD629" s="32" t="s">
        <v>30</v>
      </c>
      <c r="DE629" s="32" t="s">
        <v>30</v>
      </c>
      <c r="DF629" s="32" t="s">
        <v>30</v>
      </c>
      <c r="DG629" s="32" t="s">
        <v>30</v>
      </c>
      <c r="DH629" s="31" t="s">
        <v>30</v>
      </c>
      <c r="DI629" s="32" t="s">
        <v>30</v>
      </c>
      <c r="DJ629" s="32" t="s">
        <v>30</v>
      </c>
      <c r="DK629" s="32" t="s">
        <v>30</v>
      </c>
      <c r="DL629" s="32" t="s">
        <v>30</v>
      </c>
      <c r="DM629" s="32" t="s">
        <v>30</v>
      </c>
      <c r="DN629" s="32" t="s">
        <v>30</v>
      </c>
      <c r="DO629" s="33" t="s">
        <v>30</v>
      </c>
    </row>
    <row r="630" spans="1:119" ht="21" customHeight="1" x14ac:dyDescent="0.25">
      <c r="A630" s="66" t="s">
        <v>1189</v>
      </c>
      <c r="B630" s="67" t="s">
        <v>1183</v>
      </c>
      <c r="C630" s="68" t="s">
        <v>1190</v>
      </c>
      <c r="D630" s="26">
        <v>1</v>
      </c>
      <c r="E630" s="27">
        <v>12000000</v>
      </c>
      <c r="F630" s="27">
        <v>13800000</v>
      </c>
      <c r="G630" s="145"/>
      <c r="H630" s="145"/>
      <c r="I630" s="143">
        <f t="shared" si="1444"/>
        <v>9.8666062491146164E-2</v>
      </c>
      <c r="J630" s="27">
        <f t="shared" si="1445"/>
        <v>12900000</v>
      </c>
      <c r="K630" s="28">
        <f t="shared" si="1446"/>
        <v>2451000</v>
      </c>
      <c r="L630" s="29">
        <f t="shared" si="1404"/>
        <v>15351000</v>
      </c>
      <c r="M630" s="26">
        <v>1</v>
      </c>
      <c r="N630" s="27">
        <v>12000000</v>
      </c>
      <c r="O630" s="27">
        <v>12960000</v>
      </c>
      <c r="P630" s="145"/>
      <c r="Q630" s="145"/>
      <c r="R630" s="143">
        <f t="shared" si="1447"/>
        <v>5.4392829322042112E-2</v>
      </c>
      <c r="S630" s="27">
        <f t="shared" si="1448"/>
        <v>12480000</v>
      </c>
      <c r="T630" s="28">
        <f t="shared" si="1449"/>
        <v>2371200</v>
      </c>
      <c r="U630" s="30">
        <f t="shared" si="1450"/>
        <v>14851200</v>
      </c>
      <c r="V630" s="26">
        <v>1</v>
      </c>
      <c r="W630" s="27">
        <v>12000000</v>
      </c>
      <c r="X630" s="27">
        <v>13800000</v>
      </c>
      <c r="Y630" s="145"/>
      <c r="Z630" s="145"/>
      <c r="AA630" s="143">
        <f t="shared" si="1451"/>
        <v>9.8666062491146164E-2</v>
      </c>
      <c r="AB630" s="27">
        <f t="shared" si="1452"/>
        <v>12900000</v>
      </c>
      <c r="AC630" s="28">
        <f t="shared" si="1453"/>
        <v>2451000</v>
      </c>
      <c r="AD630" s="29">
        <f t="shared" si="1454"/>
        <v>15351000</v>
      </c>
      <c r="AE630" s="26">
        <v>1</v>
      </c>
      <c r="AF630" s="27">
        <v>12000000</v>
      </c>
      <c r="AG630" s="27">
        <v>13440000</v>
      </c>
      <c r="AH630" s="145"/>
      <c r="AI630" s="145"/>
      <c r="AJ630" s="143">
        <f t="shared" si="1395"/>
        <v>8.0049824285269536E-2</v>
      </c>
      <c r="AK630" s="27">
        <f t="shared" si="1455"/>
        <v>12720000</v>
      </c>
      <c r="AL630" s="28">
        <f t="shared" si="1456"/>
        <v>2416800</v>
      </c>
      <c r="AM630" s="30">
        <f t="shared" si="1457"/>
        <v>15136800</v>
      </c>
      <c r="AN630" s="26">
        <v>1</v>
      </c>
      <c r="AO630" s="27">
        <v>12000000</v>
      </c>
      <c r="AP630" s="27">
        <v>15870000</v>
      </c>
      <c r="AQ630" s="145"/>
      <c r="AR630" s="145"/>
      <c r="AS630" s="143">
        <f t="shared" si="1396"/>
        <v>0.19637626431230276</v>
      </c>
      <c r="AT630" s="27">
        <f t="shared" si="1458"/>
        <v>13935000</v>
      </c>
      <c r="AU630" s="28">
        <f t="shared" si="1459"/>
        <v>2647650</v>
      </c>
      <c r="AV630" s="30">
        <f t="shared" si="1460"/>
        <v>16582650</v>
      </c>
      <c r="AW630" s="26">
        <v>1</v>
      </c>
      <c r="AX630" s="27">
        <v>12000000</v>
      </c>
      <c r="AY630" s="27">
        <v>13800000</v>
      </c>
      <c r="AZ630" s="145"/>
      <c r="BA630" s="145"/>
      <c r="BB630" s="143">
        <f t="shared" si="1397"/>
        <v>9.8666062491146164E-2</v>
      </c>
      <c r="BC630" s="27">
        <f t="shared" si="1461"/>
        <v>12900000</v>
      </c>
      <c r="BD630" s="27">
        <f t="shared" si="1462"/>
        <v>2451000</v>
      </c>
      <c r="BE630" s="27">
        <f t="shared" si="1463"/>
        <v>15351000</v>
      </c>
      <c r="BF630" s="31" t="s">
        <v>30</v>
      </c>
      <c r="BG630" s="32" t="s">
        <v>30</v>
      </c>
      <c r="BH630" s="32" t="s">
        <v>30</v>
      </c>
      <c r="BI630" s="32" t="s">
        <v>30</v>
      </c>
      <c r="BJ630" s="32" t="s">
        <v>30</v>
      </c>
      <c r="BK630" s="32" t="s">
        <v>30</v>
      </c>
      <c r="BL630" s="32" t="s">
        <v>30</v>
      </c>
      <c r="BM630" s="32" t="s">
        <v>30</v>
      </c>
      <c r="BN630" s="32" t="s">
        <v>30</v>
      </c>
      <c r="BO630" s="31" t="s">
        <v>30</v>
      </c>
      <c r="BP630" s="32" t="s">
        <v>30</v>
      </c>
      <c r="BQ630" s="32" t="s">
        <v>30</v>
      </c>
      <c r="BR630" s="32" t="s">
        <v>30</v>
      </c>
      <c r="BS630" s="32" t="s">
        <v>30</v>
      </c>
      <c r="BT630" s="32" t="s">
        <v>30</v>
      </c>
      <c r="BU630" s="32" t="s">
        <v>30</v>
      </c>
      <c r="BV630" s="32" t="s">
        <v>30</v>
      </c>
      <c r="BW630" s="33" t="s">
        <v>30</v>
      </c>
      <c r="BX630" s="31" t="s">
        <v>30</v>
      </c>
      <c r="BY630" s="32" t="s">
        <v>30</v>
      </c>
      <c r="BZ630" s="32" t="s">
        <v>30</v>
      </c>
      <c r="CA630" s="32" t="s">
        <v>30</v>
      </c>
      <c r="CB630" s="32" t="s">
        <v>30</v>
      </c>
      <c r="CC630" s="32" t="s">
        <v>30</v>
      </c>
      <c r="CD630" s="32" t="s">
        <v>30</v>
      </c>
      <c r="CE630" s="32" t="s">
        <v>30</v>
      </c>
      <c r="CF630" s="34" t="s">
        <v>30</v>
      </c>
      <c r="CG630" s="31" t="s">
        <v>30</v>
      </c>
      <c r="CH630" s="32" t="s">
        <v>30</v>
      </c>
      <c r="CI630" s="32" t="s">
        <v>30</v>
      </c>
      <c r="CJ630" s="32" t="s">
        <v>30</v>
      </c>
      <c r="CK630" s="32" t="s">
        <v>30</v>
      </c>
      <c r="CL630" s="32" t="s">
        <v>30</v>
      </c>
      <c r="CM630" s="32" t="s">
        <v>30</v>
      </c>
      <c r="CN630" s="32" t="s">
        <v>30</v>
      </c>
      <c r="CO630" s="32" t="s">
        <v>30</v>
      </c>
      <c r="CP630" s="31" t="s">
        <v>30</v>
      </c>
      <c r="CQ630" s="32" t="s">
        <v>30</v>
      </c>
      <c r="CR630" s="32" t="s">
        <v>30</v>
      </c>
      <c r="CS630" s="32" t="s">
        <v>30</v>
      </c>
      <c r="CT630" s="32" t="s">
        <v>30</v>
      </c>
      <c r="CU630" s="32" t="s">
        <v>30</v>
      </c>
      <c r="CV630" s="32" t="s">
        <v>30</v>
      </c>
      <c r="CW630" s="32" t="s">
        <v>30</v>
      </c>
      <c r="CX630" s="34" t="s">
        <v>30</v>
      </c>
      <c r="CY630" s="31" t="s">
        <v>30</v>
      </c>
      <c r="CZ630" s="32" t="s">
        <v>30</v>
      </c>
      <c r="DA630" s="32" t="s">
        <v>30</v>
      </c>
      <c r="DB630" s="32" t="s">
        <v>30</v>
      </c>
      <c r="DC630" s="32" t="s">
        <v>30</v>
      </c>
      <c r="DD630" s="32" t="s">
        <v>30</v>
      </c>
      <c r="DE630" s="32" t="s">
        <v>30</v>
      </c>
      <c r="DF630" s="32" t="s">
        <v>30</v>
      </c>
      <c r="DG630" s="32" t="s">
        <v>30</v>
      </c>
      <c r="DH630" s="31" t="s">
        <v>30</v>
      </c>
      <c r="DI630" s="32" t="s">
        <v>30</v>
      </c>
      <c r="DJ630" s="32" t="s">
        <v>30</v>
      </c>
      <c r="DK630" s="32" t="s">
        <v>30</v>
      </c>
      <c r="DL630" s="32" t="s">
        <v>30</v>
      </c>
      <c r="DM630" s="32" t="s">
        <v>30</v>
      </c>
      <c r="DN630" s="32" t="s">
        <v>30</v>
      </c>
      <c r="DO630" s="33" t="s">
        <v>30</v>
      </c>
    </row>
    <row r="631" spans="1:119" ht="21" customHeight="1" x14ac:dyDescent="0.25">
      <c r="A631" s="66" t="s">
        <v>1191</v>
      </c>
      <c r="B631" s="67" t="s">
        <v>1183</v>
      </c>
      <c r="C631" s="68" t="s">
        <v>1192</v>
      </c>
      <c r="D631" s="26">
        <v>1</v>
      </c>
      <c r="E631" s="27">
        <v>9500000</v>
      </c>
      <c r="F631" s="27">
        <v>10925000</v>
      </c>
      <c r="G631" s="145"/>
      <c r="H631" s="145"/>
      <c r="I631" s="143">
        <f t="shared" si="1444"/>
        <v>9.8666062491146164E-2</v>
      </c>
      <c r="J631" s="27">
        <f t="shared" si="1445"/>
        <v>10212500</v>
      </c>
      <c r="K631" s="28">
        <f t="shared" si="1446"/>
        <v>1940375</v>
      </c>
      <c r="L631" s="29">
        <f t="shared" si="1404"/>
        <v>12152875</v>
      </c>
      <c r="M631" s="26">
        <v>1</v>
      </c>
      <c r="N631" s="27">
        <v>9500000</v>
      </c>
      <c r="O631" s="27">
        <v>10260000</v>
      </c>
      <c r="P631" s="145"/>
      <c r="Q631" s="145"/>
      <c r="R631" s="143">
        <f t="shared" si="1447"/>
        <v>5.4392829322042126E-2</v>
      </c>
      <c r="S631" s="27">
        <f t="shared" si="1448"/>
        <v>9880000</v>
      </c>
      <c r="T631" s="28">
        <f t="shared" si="1449"/>
        <v>1877200</v>
      </c>
      <c r="U631" s="30">
        <f t="shared" si="1450"/>
        <v>11757200</v>
      </c>
      <c r="V631" s="26">
        <v>1</v>
      </c>
      <c r="W631" s="27">
        <v>9500000</v>
      </c>
      <c r="X631" s="27">
        <v>10925000</v>
      </c>
      <c r="Y631" s="145"/>
      <c r="Z631" s="145"/>
      <c r="AA631" s="143">
        <f t="shared" si="1451"/>
        <v>9.8666062491146164E-2</v>
      </c>
      <c r="AB631" s="27">
        <f t="shared" si="1452"/>
        <v>10212500</v>
      </c>
      <c r="AC631" s="28">
        <f t="shared" si="1453"/>
        <v>1940375</v>
      </c>
      <c r="AD631" s="29">
        <f t="shared" si="1454"/>
        <v>12152875</v>
      </c>
      <c r="AE631" s="26">
        <v>1</v>
      </c>
      <c r="AF631" s="27">
        <v>9500000</v>
      </c>
      <c r="AG631" s="27">
        <v>10640000</v>
      </c>
      <c r="AH631" s="145"/>
      <c r="AI631" s="145"/>
      <c r="AJ631" s="143">
        <f t="shared" si="1395"/>
        <v>8.0049824285269522E-2</v>
      </c>
      <c r="AK631" s="27">
        <f t="shared" si="1455"/>
        <v>10070000</v>
      </c>
      <c r="AL631" s="28">
        <f t="shared" si="1456"/>
        <v>1913300</v>
      </c>
      <c r="AM631" s="30">
        <f t="shared" si="1457"/>
        <v>11983300</v>
      </c>
      <c r="AN631" s="26">
        <v>1</v>
      </c>
      <c r="AO631" s="27">
        <v>9500000</v>
      </c>
      <c r="AP631" s="27">
        <v>12563750</v>
      </c>
      <c r="AQ631" s="145"/>
      <c r="AR631" s="145"/>
      <c r="AS631" s="143">
        <f t="shared" si="1396"/>
        <v>0.19637626431230276</v>
      </c>
      <c r="AT631" s="27">
        <f t="shared" si="1458"/>
        <v>11031875</v>
      </c>
      <c r="AU631" s="28">
        <f t="shared" si="1459"/>
        <v>2096056.25</v>
      </c>
      <c r="AV631" s="30">
        <f t="shared" si="1460"/>
        <v>13127931.25</v>
      </c>
      <c r="AW631" s="26">
        <v>1</v>
      </c>
      <c r="AX631" s="27">
        <v>9500000</v>
      </c>
      <c r="AY631" s="27">
        <v>10925000</v>
      </c>
      <c r="AZ631" s="145"/>
      <c r="BA631" s="145"/>
      <c r="BB631" s="143">
        <f t="shared" si="1397"/>
        <v>9.8666062491146164E-2</v>
      </c>
      <c r="BC631" s="27">
        <f t="shared" si="1461"/>
        <v>10212500</v>
      </c>
      <c r="BD631" s="27">
        <f t="shared" si="1462"/>
        <v>1940375</v>
      </c>
      <c r="BE631" s="27">
        <f t="shared" si="1463"/>
        <v>12152875</v>
      </c>
      <c r="BF631" s="31" t="s">
        <v>30</v>
      </c>
      <c r="BG631" s="32" t="s">
        <v>30</v>
      </c>
      <c r="BH631" s="32" t="s">
        <v>30</v>
      </c>
      <c r="BI631" s="32" t="s">
        <v>30</v>
      </c>
      <c r="BJ631" s="32" t="s">
        <v>30</v>
      </c>
      <c r="BK631" s="32" t="s">
        <v>30</v>
      </c>
      <c r="BL631" s="32" t="s">
        <v>30</v>
      </c>
      <c r="BM631" s="32" t="s">
        <v>30</v>
      </c>
      <c r="BN631" s="32" t="s">
        <v>30</v>
      </c>
      <c r="BO631" s="31" t="s">
        <v>30</v>
      </c>
      <c r="BP631" s="32" t="s">
        <v>30</v>
      </c>
      <c r="BQ631" s="32" t="s">
        <v>30</v>
      </c>
      <c r="BR631" s="32" t="s">
        <v>30</v>
      </c>
      <c r="BS631" s="32" t="s">
        <v>30</v>
      </c>
      <c r="BT631" s="32" t="s">
        <v>30</v>
      </c>
      <c r="BU631" s="32" t="s">
        <v>30</v>
      </c>
      <c r="BV631" s="32" t="s">
        <v>30</v>
      </c>
      <c r="BW631" s="33" t="s">
        <v>30</v>
      </c>
      <c r="BX631" s="31" t="s">
        <v>30</v>
      </c>
      <c r="BY631" s="32" t="s">
        <v>30</v>
      </c>
      <c r="BZ631" s="32" t="s">
        <v>30</v>
      </c>
      <c r="CA631" s="32" t="s">
        <v>30</v>
      </c>
      <c r="CB631" s="32" t="s">
        <v>30</v>
      </c>
      <c r="CC631" s="32" t="s">
        <v>30</v>
      </c>
      <c r="CD631" s="32" t="s">
        <v>30</v>
      </c>
      <c r="CE631" s="32" t="s">
        <v>30</v>
      </c>
      <c r="CF631" s="34" t="s">
        <v>30</v>
      </c>
      <c r="CG631" s="31" t="s">
        <v>30</v>
      </c>
      <c r="CH631" s="32" t="s">
        <v>30</v>
      </c>
      <c r="CI631" s="32" t="s">
        <v>30</v>
      </c>
      <c r="CJ631" s="32" t="s">
        <v>30</v>
      </c>
      <c r="CK631" s="32" t="s">
        <v>30</v>
      </c>
      <c r="CL631" s="32" t="s">
        <v>30</v>
      </c>
      <c r="CM631" s="32" t="s">
        <v>30</v>
      </c>
      <c r="CN631" s="32" t="s">
        <v>30</v>
      </c>
      <c r="CO631" s="32" t="s">
        <v>30</v>
      </c>
      <c r="CP631" s="31" t="s">
        <v>30</v>
      </c>
      <c r="CQ631" s="32" t="s">
        <v>30</v>
      </c>
      <c r="CR631" s="32" t="s">
        <v>30</v>
      </c>
      <c r="CS631" s="32" t="s">
        <v>30</v>
      </c>
      <c r="CT631" s="32" t="s">
        <v>30</v>
      </c>
      <c r="CU631" s="32" t="s">
        <v>30</v>
      </c>
      <c r="CV631" s="32" t="s">
        <v>30</v>
      </c>
      <c r="CW631" s="32" t="s">
        <v>30</v>
      </c>
      <c r="CX631" s="34" t="s">
        <v>30</v>
      </c>
      <c r="CY631" s="31" t="s">
        <v>30</v>
      </c>
      <c r="CZ631" s="32" t="s">
        <v>30</v>
      </c>
      <c r="DA631" s="32" t="s">
        <v>30</v>
      </c>
      <c r="DB631" s="32" t="s">
        <v>30</v>
      </c>
      <c r="DC631" s="32" t="s">
        <v>30</v>
      </c>
      <c r="DD631" s="32" t="s">
        <v>30</v>
      </c>
      <c r="DE631" s="32" t="s">
        <v>30</v>
      </c>
      <c r="DF631" s="32" t="s">
        <v>30</v>
      </c>
      <c r="DG631" s="32" t="s">
        <v>30</v>
      </c>
      <c r="DH631" s="31" t="s">
        <v>30</v>
      </c>
      <c r="DI631" s="32" t="s">
        <v>30</v>
      </c>
      <c r="DJ631" s="32" t="s">
        <v>30</v>
      </c>
      <c r="DK631" s="32" t="s">
        <v>30</v>
      </c>
      <c r="DL631" s="32" t="s">
        <v>30</v>
      </c>
      <c r="DM631" s="32" t="s">
        <v>30</v>
      </c>
      <c r="DN631" s="32" t="s">
        <v>30</v>
      </c>
      <c r="DO631" s="33" t="s">
        <v>30</v>
      </c>
    </row>
    <row r="632" spans="1:119" ht="21" customHeight="1" x14ac:dyDescent="0.25">
      <c r="A632" s="66" t="s">
        <v>1193</v>
      </c>
      <c r="B632" s="67" t="s">
        <v>1183</v>
      </c>
      <c r="C632" s="68" t="s">
        <v>1194</v>
      </c>
      <c r="D632" s="26">
        <v>1</v>
      </c>
      <c r="E632" s="27">
        <v>20000000</v>
      </c>
      <c r="F632" s="27">
        <v>23000000</v>
      </c>
      <c r="G632" s="145"/>
      <c r="H632" s="145"/>
      <c r="I632" s="143">
        <f t="shared" si="1444"/>
        <v>9.8666062491146178E-2</v>
      </c>
      <c r="J632" s="27">
        <f t="shared" si="1445"/>
        <v>21500000</v>
      </c>
      <c r="K632" s="28">
        <f t="shared" si="1446"/>
        <v>4085000</v>
      </c>
      <c r="L632" s="29">
        <f t="shared" si="1404"/>
        <v>25585000</v>
      </c>
      <c r="M632" s="26">
        <v>1</v>
      </c>
      <c r="N632" s="27">
        <v>20000000</v>
      </c>
      <c r="O632" s="27">
        <v>21600000</v>
      </c>
      <c r="P632" s="145"/>
      <c r="Q632" s="145"/>
      <c r="R632" s="143">
        <f t="shared" si="1447"/>
        <v>5.4392829322042126E-2</v>
      </c>
      <c r="S632" s="27">
        <f t="shared" si="1448"/>
        <v>20800000</v>
      </c>
      <c r="T632" s="28">
        <f t="shared" si="1449"/>
        <v>3952000</v>
      </c>
      <c r="U632" s="30">
        <f t="shared" si="1450"/>
        <v>24752000</v>
      </c>
      <c r="V632" s="26">
        <v>1</v>
      </c>
      <c r="W632" s="27">
        <v>20000000</v>
      </c>
      <c r="X632" s="27">
        <v>23000000</v>
      </c>
      <c r="Y632" s="145"/>
      <c r="Z632" s="145"/>
      <c r="AA632" s="143">
        <f t="shared" si="1451"/>
        <v>9.8666062491146178E-2</v>
      </c>
      <c r="AB632" s="27">
        <f t="shared" si="1452"/>
        <v>21500000</v>
      </c>
      <c r="AC632" s="28">
        <f t="shared" si="1453"/>
        <v>4085000</v>
      </c>
      <c r="AD632" s="29">
        <f t="shared" si="1454"/>
        <v>25585000</v>
      </c>
      <c r="AE632" s="26">
        <v>1</v>
      </c>
      <c r="AF632" s="27">
        <v>20000000</v>
      </c>
      <c r="AG632" s="27">
        <v>22400000</v>
      </c>
      <c r="AH632" s="145"/>
      <c r="AI632" s="145"/>
      <c r="AJ632" s="143">
        <f t="shared" si="1395"/>
        <v>8.0049824285269522E-2</v>
      </c>
      <c r="AK632" s="27">
        <f t="shared" si="1455"/>
        <v>21200000</v>
      </c>
      <c r="AL632" s="28">
        <f t="shared" si="1456"/>
        <v>4028000</v>
      </c>
      <c r="AM632" s="30">
        <f t="shared" si="1457"/>
        <v>25228000</v>
      </c>
      <c r="AN632" s="26">
        <v>1</v>
      </c>
      <c r="AO632" s="27">
        <v>20000000</v>
      </c>
      <c r="AP632" s="27">
        <v>26450000</v>
      </c>
      <c r="AQ632" s="145"/>
      <c r="AR632" s="145"/>
      <c r="AS632" s="143">
        <f t="shared" si="1396"/>
        <v>0.19637626431230276</v>
      </c>
      <c r="AT632" s="27">
        <f t="shared" si="1458"/>
        <v>23225000</v>
      </c>
      <c r="AU632" s="28">
        <f t="shared" si="1459"/>
        <v>4412750</v>
      </c>
      <c r="AV632" s="30">
        <f t="shared" si="1460"/>
        <v>27637750</v>
      </c>
      <c r="AW632" s="26">
        <v>1</v>
      </c>
      <c r="AX632" s="27">
        <v>20000000</v>
      </c>
      <c r="AY632" s="27">
        <v>23000000</v>
      </c>
      <c r="AZ632" s="145"/>
      <c r="BA632" s="145"/>
      <c r="BB632" s="143">
        <f t="shared" si="1397"/>
        <v>9.8666062491146178E-2</v>
      </c>
      <c r="BC632" s="27">
        <f t="shared" si="1461"/>
        <v>21500000</v>
      </c>
      <c r="BD632" s="27">
        <f t="shared" si="1462"/>
        <v>4085000</v>
      </c>
      <c r="BE632" s="27">
        <f t="shared" si="1463"/>
        <v>25585000</v>
      </c>
      <c r="BF632" s="31" t="s">
        <v>30</v>
      </c>
      <c r="BG632" s="32" t="s">
        <v>30</v>
      </c>
      <c r="BH632" s="32" t="s">
        <v>30</v>
      </c>
      <c r="BI632" s="32" t="s">
        <v>30</v>
      </c>
      <c r="BJ632" s="32" t="s">
        <v>30</v>
      </c>
      <c r="BK632" s="32" t="s">
        <v>30</v>
      </c>
      <c r="BL632" s="32" t="s">
        <v>30</v>
      </c>
      <c r="BM632" s="32" t="s">
        <v>30</v>
      </c>
      <c r="BN632" s="32" t="s">
        <v>30</v>
      </c>
      <c r="BO632" s="31" t="s">
        <v>30</v>
      </c>
      <c r="BP632" s="32" t="s">
        <v>30</v>
      </c>
      <c r="BQ632" s="32" t="s">
        <v>30</v>
      </c>
      <c r="BR632" s="32" t="s">
        <v>30</v>
      </c>
      <c r="BS632" s="32" t="s">
        <v>30</v>
      </c>
      <c r="BT632" s="32" t="s">
        <v>30</v>
      </c>
      <c r="BU632" s="32" t="s">
        <v>30</v>
      </c>
      <c r="BV632" s="32" t="s">
        <v>30</v>
      </c>
      <c r="BW632" s="33" t="s">
        <v>30</v>
      </c>
      <c r="BX632" s="31" t="s">
        <v>30</v>
      </c>
      <c r="BY632" s="32" t="s">
        <v>30</v>
      </c>
      <c r="BZ632" s="32" t="s">
        <v>30</v>
      </c>
      <c r="CA632" s="32" t="s">
        <v>30</v>
      </c>
      <c r="CB632" s="32" t="s">
        <v>30</v>
      </c>
      <c r="CC632" s="32" t="s">
        <v>30</v>
      </c>
      <c r="CD632" s="32" t="s">
        <v>30</v>
      </c>
      <c r="CE632" s="32" t="s">
        <v>30</v>
      </c>
      <c r="CF632" s="34" t="s">
        <v>30</v>
      </c>
      <c r="CG632" s="31" t="s">
        <v>30</v>
      </c>
      <c r="CH632" s="32" t="s">
        <v>30</v>
      </c>
      <c r="CI632" s="32" t="s">
        <v>30</v>
      </c>
      <c r="CJ632" s="32" t="s">
        <v>30</v>
      </c>
      <c r="CK632" s="32" t="s">
        <v>30</v>
      </c>
      <c r="CL632" s="32" t="s">
        <v>30</v>
      </c>
      <c r="CM632" s="32" t="s">
        <v>30</v>
      </c>
      <c r="CN632" s="32" t="s">
        <v>30</v>
      </c>
      <c r="CO632" s="32" t="s">
        <v>30</v>
      </c>
      <c r="CP632" s="31" t="s">
        <v>30</v>
      </c>
      <c r="CQ632" s="32" t="s">
        <v>30</v>
      </c>
      <c r="CR632" s="32" t="s">
        <v>30</v>
      </c>
      <c r="CS632" s="32" t="s">
        <v>30</v>
      </c>
      <c r="CT632" s="32" t="s">
        <v>30</v>
      </c>
      <c r="CU632" s="32" t="s">
        <v>30</v>
      </c>
      <c r="CV632" s="32" t="s">
        <v>30</v>
      </c>
      <c r="CW632" s="32" t="s">
        <v>30</v>
      </c>
      <c r="CX632" s="34" t="s">
        <v>30</v>
      </c>
      <c r="CY632" s="31" t="s">
        <v>30</v>
      </c>
      <c r="CZ632" s="32" t="s">
        <v>30</v>
      </c>
      <c r="DA632" s="32" t="s">
        <v>30</v>
      </c>
      <c r="DB632" s="32" t="s">
        <v>30</v>
      </c>
      <c r="DC632" s="32" t="s">
        <v>30</v>
      </c>
      <c r="DD632" s="32" t="s">
        <v>30</v>
      </c>
      <c r="DE632" s="32" t="s">
        <v>30</v>
      </c>
      <c r="DF632" s="32" t="s">
        <v>30</v>
      </c>
      <c r="DG632" s="32" t="s">
        <v>30</v>
      </c>
      <c r="DH632" s="31" t="s">
        <v>30</v>
      </c>
      <c r="DI632" s="32" t="s">
        <v>30</v>
      </c>
      <c r="DJ632" s="32" t="s">
        <v>30</v>
      </c>
      <c r="DK632" s="32" t="s">
        <v>30</v>
      </c>
      <c r="DL632" s="32" t="s">
        <v>30</v>
      </c>
      <c r="DM632" s="32" t="s">
        <v>30</v>
      </c>
      <c r="DN632" s="32" t="s">
        <v>30</v>
      </c>
      <c r="DO632" s="33" t="s">
        <v>30</v>
      </c>
    </row>
    <row r="633" spans="1:119" ht="21" customHeight="1" x14ac:dyDescent="0.25">
      <c r="A633" s="66" t="s">
        <v>1195</v>
      </c>
      <c r="B633" s="67" t="s">
        <v>1183</v>
      </c>
      <c r="C633" s="68" t="s">
        <v>1196</v>
      </c>
      <c r="D633" s="26">
        <v>1</v>
      </c>
      <c r="E633" s="27">
        <v>18000000</v>
      </c>
      <c r="F633" s="27">
        <v>20700000</v>
      </c>
      <c r="G633" s="145"/>
      <c r="H633" s="145"/>
      <c r="I633" s="143">
        <f t="shared" si="1444"/>
        <v>9.8666062491146164E-2</v>
      </c>
      <c r="J633" s="27">
        <f t="shared" si="1445"/>
        <v>19350000</v>
      </c>
      <c r="K633" s="28">
        <f t="shared" si="1446"/>
        <v>3676500</v>
      </c>
      <c r="L633" s="29">
        <f t="shared" si="1404"/>
        <v>23026500</v>
      </c>
      <c r="M633" s="26">
        <v>1</v>
      </c>
      <c r="N633" s="27">
        <v>18000000</v>
      </c>
      <c r="O633" s="27">
        <v>19440000</v>
      </c>
      <c r="P633" s="145"/>
      <c r="Q633" s="145"/>
      <c r="R633" s="143">
        <f t="shared" si="1447"/>
        <v>5.4392829322042119E-2</v>
      </c>
      <c r="S633" s="27">
        <f t="shared" si="1448"/>
        <v>18720000</v>
      </c>
      <c r="T633" s="28">
        <f t="shared" si="1449"/>
        <v>3556800</v>
      </c>
      <c r="U633" s="30">
        <f t="shared" si="1450"/>
        <v>22276800</v>
      </c>
      <c r="V633" s="26">
        <v>1</v>
      </c>
      <c r="W633" s="27">
        <v>18000000</v>
      </c>
      <c r="X633" s="27">
        <v>20700000</v>
      </c>
      <c r="Y633" s="145"/>
      <c r="Z633" s="145"/>
      <c r="AA633" s="143">
        <f t="shared" si="1451"/>
        <v>9.8666062491146164E-2</v>
      </c>
      <c r="AB633" s="27">
        <f t="shared" si="1452"/>
        <v>19350000</v>
      </c>
      <c r="AC633" s="28">
        <f t="shared" si="1453"/>
        <v>3676500</v>
      </c>
      <c r="AD633" s="29">
        <f t="shared" si="1454"/>
        <v>23026500</v>
      </c>
      <c r="AE633" s="26">
        <v>1</v>
      </c>
      <c r="AF633" s="27">
        <v>18000000</v>
      </c>
      <c r="AG633" s="27">
        <v>20160000</v>
      </c>
      <c r="AH633" s="145"/>
      <c r="AI633" s="145"/>
      <c r="AJ633" s="143">
        <f t="shared" si="1395"/>
        <v>8.0049824285269522E-2</v>
      </c>
      <c r="AK633" s="27">
        <f t="shared" si="1455"/>
        <v>19080000</v>
      </c>
      <c r="AL633" s="28">
        <f t="shared" si="1456"/>
        <v>3625200</v>
      </c>
      <c r="AM633" s="30">
        <f t="shared" si="1457"/>
        <v>22705200</v>
      </c>
      <c r="AN633" s="26">
        <v>1</v>
      </c>
      <c r="AO633" s="27">
        <v>18000000</v>
      </c>
      <c r="AP633" s="27">
        <v>23805000</v>
      </c>
      <c r="AQ633" s="145"/>
      <c r="AR633" s="145"/>
      <c r="AS633" s="143">
        <f t="shared" si="1396"/>
        <v>0.19637626431230276</v>
      </c>
      <c r="AT633" s="27">
        <f t="shared" si="1458"/>
        <v>20902500</v>
      </c>
      <c r="AU633" s="28">
        <f t="shared" si="1459"/>
        <v>3971475</v>
      </c>
      <c r="AV633" s="30">
        <f t="shared" si="1460"/>
        <v>24873975</v>
      </c>
      <c r="AW633" s="26">
        <v>1</v>
      </c>
      <c r="AX633" s="27">
        <v>18000000</v>
      </c>
      <c r="AY633" s="27">
        <v>20700000</v>
      </c>
      <c r="AZ633" s="145"/>
      <c r="BA633" s="145"/>
      <c r="BB633" s="143">
        <f t="shared" si="1397"/>
        <v>9.8666062491146164E-2</v>
      </c>
      <c r="BC633" s="27">
        <f t="shared" si="1461"/>
        <v>19350000</v>
      </c>
      <c r="BD633" s="27">
        <f t="shared" si="1462"/>
        <v>3676500</v>
      </c>
      <c r="BE633" s="27">
        <f t="shared" si="1463"/>
        <v>23026500</v>
      </c>
      <c r="BF633" s="31" t="s">
        <v>30</v>
      </c>
      <c r="BG633" s="32" t="s">
        <v>30</v>
      </c>
      <c r="BH633" s="32" t="s">
        <v>30</v>
      </c>
      <c r="BI633" s="32" t="s">
        <v>30</v>
      </c>
      <c r="BJ633" s="32" t="s">
        <v>30</v>
      </c>
      <c r="BK633" s="32" t="s">
        <v>30</v>
      </c>
      <c r="BL633" s="32" t="s">
        <v>30</v>
      </c>
      <c r="BM633" s="32" t="s">
        <v>30</v>
      </c>
      <c r="BN633" s="32" t="s">
        <v>30</v>
      </c>
      <c r="BO633" s="31" t="s">
        <v>30</v>
      </c>
      <c r="BP633" s="32" t="s">
        <v>30</v>
      </c>
      <c r="BQ633" s="32" t="s">
        <v>30</v>
      </c>
      <c r="BR633" s="32" t="s">
        <v>30</v>
      </c>
      <c r="BS633" s="32" t="s">
        <v>30</v>
      </c>
      <c r="BT633" s="32" t="s">
        <v>30</v>
      </c>
      <c r="BU633" s="32" t="s">
        <v>30</v>
      </c>
      <c r="BV633" s="32" t="s">
        <v>30</v>
      </c>
      <c r="BW633" s="33" t="s">
        <v>30</v>
      </c>
      <c r="BX633" s="31" t="s">
        <v>30</v>
      </c>
      <c r="BY633" s="32" t="s">
        <v>30</v>
      </c>
      <c r="BZ633" s="32" t="s">
        <v>30</v>
      </c>
      <c r="CA633" s="32" t="s">
        <v>30</v>
      </c>
      <c r="CB633" s="32" t="s">
        <v>30</v>
      </c>
      <c r="CC633" s="32" t="s">
        <v>30</v>
      </c>
      <c r="CD633" s="32" t="s">
        <v>30</v>
      </c>
      <c r="CE633" s="32" t="s">
        <v>30</v>
      </c>
      <c r="CF633" s="34" t="s">
        <v>30</v>
      </c>
      <c r="CG633" s="31" t="s">
        <v>30</v>
      </c>
      <c r="CH633" s="32" t="s">
        <v>30</v>
      </c>
      <c r="CI633" s="32" t="s">
        <v>30</v>
      </c>
      <c r="CJ633" s="32" t="s">
        <v>30</v>
      </c>
      <c r="CK633" s="32" t="s">
        <v>30</v>
      </c>
      <c r="CL633" s="32" t="s">
        <v>30</v>
      </c>
      <c r="CM633" s="32" t="s">
        <v>30</v>
      </c>
      <c r="CN633" s="32" t="s">
        <v>30</v>
      </c>
      <c r="CO633" s="32" t="s">
        <v>30</v>
      </c>
      <c r="CP633" s="31" t="s">
        <v>30</v>
      </c>
      <c r="CQ633" s="32" t="s">
        <v>30</v>
      </c>
      <c r="CR633" s="32" t="s">
        <v>30</v>
      </c>
      <c r="CS633" s="32" t="s">
        <v>30</v>
      </c>
      <c r="CT633" s="32" t="s">
        <v>30</v>
      </c>
      <c r="CU633" s="32" t="s">
        <v>30</v>
      </c>
      <c r="CV633" s="32" t="s">
        <v>30</v>
      </c>
      <c r="CW633" s="32" t="s">
        <v>30</v>
      </c>
      <c r="CX633" s="34" t="s">
        <v>30</v>
      </c>
      <c r="CY633" s="31" t="s">
        <v>30</v>
      </c>
      <c r="CZ633" s="32" t="s">
        <v>30</v>
      </c>
      <c r="DA633" s="32" t="s">
        <v>30</v>
      </c>
      <c r="DB633" s="32" t="s">
        <v>30</v>
      </c>
      <c r="DC633" s="32" t="s">
        <v>30</v>
      </c>
      <c r="DD633" s="32" t="s">
        <v>30</v>
      </c>
      <c r="DE633" s="32" t="s">
        <v>30</v>
      </c>
      <c r="DF633" s="32" t="s">
        <v>30</v>
      </c>
      <c r="DG633" s="32" t="s">
        <v>30</v>
      </c>
      <c r="DH633" s="31" t="s">
        <v>30</v>
      </c>
      <c r="DI633" s="32" t="s">
        <v>30</v>
      </c>
      <c r="DJ633" s="32" t="s">
        <v>30</v>
      </c>
      <c r="DK633" s="32" t="s">
        <v>30</v>
      </c>
      <c r="DL633" s="32" t="s">
        <v>30</v>
      </c>
      <c r="DM633" s="32" t="s">
        <v>30</v>
      </c>
      <c r="DN633" s="32" t="s">
        <v>30</v>
      </c>
      <c r="DO633" s="33" t="s">
        <v>30</v>
      </c>
    </row>
    <row r="634" spans="1:119" ht="21" customHeight="1" x14ac:dyDescent="0.25">
      <c r="A634" s="66" t="s">
        <v>1197</v>
      </c>
      <c r="B634" s="67" t="s">
        <v>1183</v>
      </c>
      <c r="C634" s="68" t="s">
        <v>1198</v>
      </c>
      <c r="D634" s="26">
        <v>1</v>
      </c>
      <c r="E634" s="27">
        <v>1000000</v>
      </c>
      <c r="F634" s="27">
        <v>115000000</v>
      </c>
      <c r="G634" s="145">
        <f>8403361*1.052</f>
        <v>8840335.7719999999</v>
      </c>
      <c r="H634" s="145">
        <f>+(2000000*1.0928)*1.052</f>
        <v>2299251.2000000002</v>
      </c>
      <c r="I634" s="170">
        <f t="shared" si="1444"/>
        <v>1.3898305699183866</v>
      </c>
      <c r="J634" s="196">
        <f>+MEDIAN(E634:H634)</f>
        <v>5569793.4859999996</v>
      </c>
      <c r="K634" s="28">
        <f t="shared" si="1446"/>
        <v>1058260.7623399999</v>
      </c>
      <c r="L634" s="29">
        <f t="shared" si="1404"/>
        <v>6628054.2483399995</v>
      </c>
      <c r="M634" s="26">
        <v>1</v>
      </c>
      <c r="N634" s="27">
        <v>1000000</v>
      </c>
      <c r="O634" s="27">
        <v>1080000</v>
      </c>
      <c r="P634" s="145"/>
      <c r="Q634" s="145"/>
      <c r="R634" s="143">
        <f t="shared" si="1447"/>
        <v>5.4392829322042119E-2</v>
      </c>
      <c r="S634" s="27">
        <f t="shared" si="1448"/>
        <v>1040000</v>
      </c>
      <c r="T634" s="28">
        <f t="shared" si="1449"/>
        <v>197600</v>
      </c>
      <c r="U634" s="30">
        <f t="shared" si="1450"/>
        <v>1237600</v>
      </c>
      <c r="V634" s="26">
        <v>1</v>
      </c>
      <c r="W634" s="27">
        <v>1000000</v>
      </c>
      <c r="X634" s="27">
        <v>1150000</v>
      </c>
      <c r="Y634" s="145"/>
      <c r="Z634" s="145"/>
      <c r="AA634" s="143">
        <f t="shared" si="1451"/>
        <v>9.8666062491146164E-2</v>
      </c>
      <c r="AB634" s="27">
        <f t="shared" si="1452"/>
        <v>1075000</v>
      </c>
      <c r="AC634" s="28">
        <f t="shared" si="1453"/>
        <v>204250</v>
      </c>
      <c r="AD634" s="29">
        <f t="shared" si="1454"/>
        <v>1279250</v>
      </c>
      <c r="AE634" s="26">
        <v>1</v>
      </c>
      <c r="AF634" s="27">
        <v>1000000</v>
      </c>
      <c r="AG634" s="27">
        <v>1120000</v>
      </c>
      <c r="AH634" s="145"/>
      <c r="AI634" s="145"/>
      <c r="AJ634" s="143">
        <f t="shared" si="1395"/>
        <v>8.0049824285269522E-2</v>
      </c>
      <c r="AK634" s="27">
        <f t="shared" si="1455"/>
        <v>1060000</v>
      </c>
      <c r="AL634" s="28">
        <f t="shared" si="1456"/>
        <v>201400</v>
      </c>
      <c r="AM634" s="30">
        <f t="shared" si="1457"/>
        <v>1261400</v>
      </c>
      <c r="AN634" s="26">
        <v>1</v>
      </c>
      <c r="AO634" s="27">
        <v>1000000</v>
      </c>
      <c r="AP634" s="27">
        <v>1322500</v>
      </c>
      <c r="AQ634" s="145"/>
      <c r="AR634" s="145"/>
      <c r="AS634" s="143">
        <f t="shared" si="1396"/>
        <v>0.19637626431230276</v>
      </c>
      <c r="AT634" s="27">
        <f t="shared" si="1458"/>
        <v>1161250</v>
      </c>
      <c r="AU634" s="28">
        <f t="shared" si="1459"/>
        <v>220637.5</v>
      </c>
      <c r="AV634" s="30">
        <f t="shared" si="1460"/>
        <v>1381887.5</v>
      </c>
      <c r="AW634" s="26">
        <v>1</v>
      </c>
      <c r="AX634" s="27">
        <v>1000000</v>
      </c>
      <c r="AY634" s="27">
        <v>1150000</v>
      </c>
      <c r="AZ634" s="145"/>
      <c r="BA634" s="145"/>
      <c r="BB634" s="143">
        <f t="shared" si="1397"/>
        <v>9.8666062491146164E-2</v>
      </c>
      <c r="BC634" s="27">
        <f t="shared" si="1461"/>
        <v>1075000</v>
      </c>
      <c r="BD634" s="27">
        <f t="shared" si="1462"/>
        <v>204250</v>
      </c>
      <c r="BE634" s="27">
        <f t="shared" si="1463"/>
        <v>1279250</v>
      </c>
      <c r="BF634" s="31" t="s">
        <v>30</v>
      </c>
      <c r="BG634" s="32" t="s">
        <v>30</v>
      </c>
      <c r="BH634" s="32" t="s">
        <v>30</v>
      </c>
      <c r="BI634" s="32" t="s">
        <v>30</v>
      </c>
      <c r="BJ634" s="32" t="s">
        <v>30</v>
      </c>
      <c r="BK634" s="32" t="s">
        <v>30</v>
      </c>
      <c r="BL634" s="32" t="s">
        <v>30</v>
      </c>
      <c r="BM634" s="32" t="s">
        <v>30</v>
      </c>
      <c r="BN634" s="32" t="s">
        <v>30</v>
      </c>
      <c r="BO634" s="31" t="s">
        <v>30</v>
      </c>
      <c r="BP634" s="32" t="s">
        <v>30</v>
      </c>
      <c r="BQ634" s="32" t="s">
        <v>30</v>
      </c>
      <c r="BR634" s="32" t="s">
        <v>30</v>
      </c>
      <c r="BS634" s="32" t="s">
        <v>30</v>
      </c>
      <c r="BT634" s="32" t="s">
        <v>30</v>
      </c>
      <c r="BU634" s="32" t="s">
        <v>30</v>
      </c>
      <c r="BV634" s="32" t="s">
        <v>30</v>
      </c>
      <c r="BW634" s="33" t="s">
        <v>30</v>
      </c>
      <c r="BX634" s="31" t="s">
        <v>30</v>
      </c>
      <c r="BY634" s="32" t="s">
        <v>30</v>
      </c>
      <c r="BZ634" s="32" t="s">
        <v>30</v>
      </c>
      <c r="CA634" s="32" t="s">
        <v>30</v>
      </c>
      <c r="CB634" s="32" t="s">
        <v>30</v>
      </c>
      <c r="CC634" s="32" t="s">
        <v>30</v>
      </c>
      <c r="CD634" s="32" t="s">
        <v>30</v>
      </c>
      <c r="CE634" s="32" t="s">
        <v>30</v>
      </c>
      <c r="CF634" s="34" t="s">
        <v>30</v>
      </c>
      <c r="CG634" s="31" t="s">
        <v>30</v>
      </c>
      <c r="CH634" s="32" t="s">
        <v>30</v>
      </c>
      <c r="CI634" s="32" t="s">
        <v>30</v>
      </c>
      <c r="CJ634" s="32" t="s">
        <v>30</v>
      </c>
      <c r="CK634" s="32" t="s">
        <v>30</v>
      </c>
      <c r="CL634" s="32" t="s">
        <v>30</v>
      </c>
      <c r="CM634" s="32" t="s">
        <v>30</v>
      </c>
      <c r="CN634" s="32" t="s">
        <v>30</v>
      </c>
      <c r="CO634" s="32" t="s">
        <v>30</v>
      </c>
      <c r="CP634" s="31" t="s">
        <v>30</v>
      </c>
      <c r="CQ634" s="32" t="s">
        <v>30</v>
      </c>
      <c r="CR634" s="32" t="s">
        <v>30</v>
      </c>
      <c r="CS634" s="32" t="s">
        <v>30</v>
      </c>
      <c r="CT634" s="32" t="s">
        <v>30</v>
      </c>
      <c r="CU634" s="32" t="s">
        <v>30</v>
      </c>
      <c r="CV634" s="32" t="s">
        <v>30</v>
      </c>
      <c r="CW634" s="32" t="s">
        <v>30</v>
      </c>
      <c r="CX634" s="34" t="s">
        <v>30</v>
      </c>
      <c r="CY634" s="31" t="s">
        <v>30</v>
      </c>
      <c r="CZ634" s="32" t="s">
        <v>30</v>
      </c>
      <c r="DA634" s="32" t="s">
        <v>30</v>
      </c>
      <c r="DB634" s="32" t="s">
        <v>30</v>
      </c>
      <c r="DC634" s="32" t="s">
        <v>30</v>
      </c>
      <c r="DD634" s="32" t="s">
        <v>30</v>
      </c>
      <c r="DE634" s="32" t="s">
        <v>30</v>
      </c>
      <c r="DF634" s="32" t="s">
        <v>30</v>
      </c>
      <c r="DG634" s="32" t="s">
        <v>30</v>
      </c>
      <c r="DH634" s="31" t="s">
        <v>30</v>
      </c>
      <c r="DI634" s="32" t="s">
        <v>30</v>
      </c>
      <c r="DJ634" s="32" t="s">
        <v>30</v>
      </c>
      <c r="DK634" s="32" t="s">
        <v>30</v>
      </c>
      <c r="DL634" s="32" t="s">
        <v>30</v>
      </c>
      <c r="DM634" s="32" t="s">
        <v>30</v>
      </c>
      <c r="DN634" s="32" t="s">
        <v>30</v>
      </c>
      <c r="DO634" s="33" t="s">
        <v>30</v>
      </c>
    </row>
    <row r="635" spans="1:119" ht="21" customHeight="1" x14ac:dyDescent="0.25">
      <c r="A635" s="66" t="s">
        <v>1199</v>
      </c>
      <c r="B635" s="67" t="s">
        <v>1183</v>
      </c>
      <c r="C635" s="68" t="s">
        <v>1200</v>
      </c>
      <c r="D635" s="26">
        <v>1</v>
      </c>
      <c r="E635" s="27">
        <v>2500000</v>
      </c>
      <c r="F635" s="27">
        <v>2875000</v>
      </c>
      <c r="G635" s="145"/>
      <c r="H635" s="145"/>
      <c r="I635" s="143">
        <f t="shared" si="1444"/>
        <v>9.8666062491146178E-2</v>
      </c>
      <c r="J635" s="27">
        <f t="shared" si="1445"/>
        <v>2687500</v>
      </c>
      <c r="K635" s="28">
        <f t="shared" si="1446"/>
        <v>510625</v>
      </c>
      <c r="L635" s="29">
        <f t="shared" si="1404"/>
        <v>3198125</v>
      </c>
      <c r="M635" s="26">
        <v>1</v>
      </c>
      <c r="N635" s="27">
        <v>2500000</v>
      </c>
      <c r="O635" s="27">
        <v>2700000</v>
      </c>
      <c r="P635" s="145"/>
      <c r="Q635" s="145"/>
      <c r="R635" s="143">
        <f t="shared" si="1447"/>
        <v>5.4392829322042126E-2</v>
      </c>
      <c r="S635" s="27">
        <f t="shared" si="1448"/>
        <v>2600000</v>
      </c>
      <c r="T635" s="28">
        <f t="shared" si="1449"/>
        <v>494000</v>
      </c>
      <c r="U635" s="30">
        <f t="shared" si="1450"/>
        <v>3094000</v>
      </c>
      <c r="V635" s="26">
        <v>1</v>
      </c>
      <c r="W635" s="27">
        <v>2500000</v>
      </c>
      <c r="X635" s="27">
        <v>2875000</v>
      </c>
      <c r="Y635" s="145"/>
      <c r="Z635" s="145"/>
      <c r="AA635" s="143">
        <f t="shared" si="1451"/>
        <v>9.8666062491146178E-2</v>
      </c>
      <c r="AB635" s="27">
        <f t="shared" si="1452"/>
        <v>2687500</v>
      </c>
      <c r="AC635" s="28">
        <f t="shared" si="1453"/>
        <v>510625</v>
      </c>
      <c r="AD635" s="29">
        <f t="shared" si="1454"/>
        <v>3198125</v>
      </c>
      <c r="AE635" s="26">
        <v>1</v>
      </c>
      <c r="AF635" s="27">
        <v>2500000</v>
      </c>
      <c r="AG635" s="27">
        <v>2800000</v>
      </c>
      <c r="AH635" s="145"/>
      <c r="AI635" s="145"/>
      <c r="AJ635" s="143">
        <f t="shared" si="1395"/>
        <v>8.0049824285269522E-2</v>
      </c>
      <c r="AK635" s="27">
        <f t="shared" si="1455"/>
        <v>2650000</v>
      </c>
      <c r="AL635" s="28">
        <f t="shared" si="1456"/>
        <v>503500</v>
      </c>
      <c r="AM635" s="30">
        <f t="shared" si="1457"/>
        <v>3153500</v>
      </c>
      <c r="AN635" s="26">
        <v>1</v>
      </c>
      <c r="AO635" s="27">
        <v>2500000</v>
      </c>
      <c r="AP635" s="27">
        <v>3306250</v>
      </c>
      <c r="AQ635" s="145"/>
      <c r="AR635" s="145"/>
      <c r="AS635" s="143">
        <f t="shared" si="1396"/>
        <v>0.19637626431230276</v>
      </c>
      <c r="AT635" s="27">
        <f t="shared" si="1458"/>
        <v>2903125</v>
      </c>
      <c r="AU635" s="28">
        <f t="shared" si="1459"/>
        <v>551593.75</v>
      </c>
      <c r="AV635" s="30">
        <f t="shared" si="1460"/>
        <v>3454718.75</v>
      </c>
      <c r="AW635" s="26">
        <v>1</v>
      </c>
      <c r="AX635" s="27">
        <v>2500000</v>
      </c>
      <c r="AY635" s="27">
        <v>2875000</v>
      </c>
      <c r="AZ635" s="145"/>
      <c r="BA635" s="145"/>
      <c r="BB635" s="143">
        <f t="shared" si="1397"/>
        <v>9.8666062491146178E-2</v>
      </c>
      <c r="BC635" s="27">
        <f t="shared" si="1461"/>
        <v>2687500</v>
      </c>
      <c r="BD635" s="27">
        <f t="shared" si="1462"/>
        <v>510625</v>
      </c>
      <c r="BE635" s="27">
        <f t="shared" si="1463"/>
        <v>3198125</v>
      </c>
      <c r="BF635" s="31" t="s">
        <v>30</v>
      </c>
      <c r="BG635" s="32" t="s">
        <v>30</v>
      </c>
      <c r="BH635" s="32" t="s">
        <v>30</v>
      </c>
      <c r="BI635" s="32" t="s">
        <v>30</v>
      </c>
      <c r="BJ635" s="32" t="s">
        <v>30</v>
      </c>
      <c r="BK635" s="32" t="s">
        <v>30</v>
      </c>
      <c r="BL635" s="32" t="s">
        <v>30</v>
      </c>
      <c r="BM635" s="32" t="s">
        <v>30</v>
      </c>
      <c r="BN635" s="32" t="s">
        <v>30</v>
      </c>
      <c r="BO635" s="31" t="s">
        <v>30</v>
      </c>
      <c r="BP635" s="32" t="s">
        <v>30</v>
      </c>
      <c r="BQ635" s="32" t="s">
        <v>30</v>
      </c>
      <c r="BR635" s="32" t="s">
        <v>30</v>
      </c>
      <c r="BS635" s="32" t="s">
        <v>30</v>
      </c>
      <c r="BT635" s="32" t="s">
        <v>30</v>
      </c>
      <c r="BU635" s="32" t="s">
        <v>30</v>
      </c>
      <c r="BV635" s="32" t="s">
        <v>30</v>
      </c>
      <c r="BW635" s="33" t="s">
        <v>30</v>
      </c>
      <c r="BX635" s="31" t="s">
        <v>30</v>
      </c>
      <c r="BY635" s="32" t="s">
        <v>30</v>
      </c>
      <c r="BZ635" s="32" t="s">
        <v>30</v>
      </c>
      <c r="CA635" s="32" t="s">
        <v>30</v>
      </c>
      <c r="CB635" s="32" t="s">
        <v>30</v>
      </c>
      <c r="CC635" s="32" t="s">
        <v>30</v>
      </c>
      <c r="CD635" s="32" t="s">
        <v>30</v>
      </c>
      <c r="CE635" s="32" t="s">
        <v>30</v>
      </c>
      <c r="CF635" s="34" t="s">
        <v>30</v>
      </c>
      <c r="CG635" s="31" t="s">
        <v>30</v>
      </c>
      <c r="CH635" s="32" t="s">
        <v>30</v>
      </c>
      <c r="CI635" s="32" t="s">
        <v>30</v>
      </c>
      <c r="CJ635" s="32" t="s">
        <v>30</v>
      </c>
      <c r="CK635" s="32" t="s">
        <v>30</v>
      </c>
      <c r="CL635" s="32" t="s">
        <v>30</v>
      </c>
      <c r="CM635" s="32" t="s">
        <v>30</v>
      </c>
      <c r="CN635" s="32" t="s">
        <v>30</v>
      </c>
      <c r="CO635" s="32" t="s">
        <v>30</v>
      </c>
      <c r="CP635" s="31" t="s">
        <v>30</v>
      </c>
      <c r="CQ635" s="32" t="s">
        <v>30</v>
      </c>
      <c r="CR635" s="32" t="s">
        <v>30</v>
      </c>
      <c r="CS635" s="32" t="s">
        <v>30</v>
      </c>
      <c r="CT635" s="32" t="s">
        <v>30</v>
      </c>
      <c r="CU635" s="32" t="s">
        <v>30</v>
      </c>
      <c r="CV635" s="32" t="s">
        <v>30</v>
      </c>
      <c r="CW635" s="32" t="s">
        <v>30</v>
      </c>
      <c r="CX635" s="34" t="s">
        <v>30</v>
      </c>
      <c r="CY635" s="31" t="s">
        <v>30</v>
      </c>
      <c r="CZ635" s="32" t="s">
        <v>30</v>
      </c>
      <c r="DA635" s="32" t="s">
        <v>30</v>
      </c>
      <c r="DB635" s="32" t="s">
        <v>30</v>
      </c>
      <c r="DC635" s="32" t="s">
        <v>30</v>
      </c>
      <c r="DD635" s="32" t="s">
        <v>30</v>
      </c>
      <c r="DE635" s="32" t="s">
        <v>30</v>
      </c>
      <c r="DF635" s="32" t="s">
        <v>30</v>
      </c>
      <c r="DG635" s="32" t="s">
        <v>30</v>
      </c>
      <c r="DH635" s="31" t="s">
        <v>30</v>
      </c>
      <c r="DI635" s="32" t="s">
        <v>30</v>
      </c>
      <c r="DJ635" s="32" t="s">
        <v>30</v>
      </c>
      <c r="DK635" s="32" t="s">
        <v>30</v>
      </c>
      <c r="DL635" s="32" t="s">
        <v>30</v>
      </c>
      <c r="DM635" s="32" t="s">
        <v>30</v>
      </c>
      <c r="DN635" s="32" t="s">
        <v>30</v>
      </c>
      <c r="DO635" s="33" t="s">
        <v>30</v>
      </c>
    </row>
    <row r="636" spans="1:119" ht="21" customHeight="1" x14ac:dyDescent="0.25">
      <c r="A636" s="66" t="s">
        <v>1201</v>
      </c>
      <c r="B636" s="67" t="s">
        <v>1183</v>
      </c>
      <c r="C636" s="68" t="s">
        <v>1202</v>
      </c>
      <c r="D636" s="26">
        <v>1</v>
      </c>
      <c r="E636" s="27">
        <v>5300000</v>
      </c>
      <c r="F636" s="27">
        <v>6095000</v>
      </c>
      <c r="G636" s="145"/>
      <c r="H636" s="145"/>
      <c r="I636" s="143">
        <f t="shared" si="1444"/>
        <v>9.8666062491146164E-2</v>
      </c>
      <c r="J636" s="27">
        <f t="shared" si="1445"/>
        <v>5697500</v>
      </c>
      <c r="K636" s="28">
        <f t="shared" si="1446"/>
        <v>1082525</v>
      </c>
      <c r="L636" s="29">
        <f t="shared" si="1404"/>
        <v>6780025</v>
      </c>
      <c r="M636" s="26">
        <v>1</v>
      </c>
      <c r="N636" s="27">
        <v>5300000</v>
      </c>
      <c r="O636" s="27">
        <v>5724000</v>
      </c>
      <c r="P636" s="145"/>
      <c r="Q636" s="145"/>
      <c r="R636" s="143">
        <f t="shared" si="1447"/>
        <v>5.4392829322042112E-2</v>
      </c>
      <c r="S636" s="27">
        <f t="shared" si="1448"/>
        <v>5512000</v>
      </c>
      <c r="T636" s="28">
        <f t="shared" si="1449"/>
        <v>1047280</v>
      </c>
      <c r="U636" s="30">
        <f t="shared" si="1450"/>
        <v>6559280</v>
      </c>
      <c r="V636" s="26">
        <v>1</v>
      </c>
      <c r="W636" s="27">
        <v>5300000</v>
      </c>
      <c r="X636" s="27">
        <v>6095000</v>
      </c>
      <c r="Y636" s="145"/>
      <c r="Z636" s="145"/>
      <c r="AA636" s="143">
        <f t="shared" si="1451"/>
        <v>9.8666062491146164E-2</v>
      </c>
      <c r="AB636" s="27">
        <f t="shared" si="1452"/>
        <v>5697500</v>
      </c>
      <c r="AC636" s="28">
        <f t="shared" si="1453"/>
        <v>1082525</v>
      </c>
      <c r="AD636" s="29">
        <f t="shared" si="1454"/>
        <v>6780025</v>
      </c>
      <c r="AE636" s="26">
        <v>1</v>
      </c>
      <c r="AF636" s="27">
        <v>5300000</v>
      </c>
      <c r="AG636" s="27">
        <v>5936000</v>
      </c>
      <c r="AH636" s="145"/>
      <c r="AI636" s="145"/>
      <c r="AJ636" s="143">
        <f t="shared" si="1395"/>
        <v>8.0049824285269522E-2</v>
      </c>
      <c r="AK636" s="27">
        <f t="shared" si="1455"/>
        <v>5618000</v>
      </c>
      <c r="AL636" s="28">
        <f t="shared" si="1456"/>
        <v>1067420</v>
      </c>
      <c r="AM636" s="30">
        <f t="shared" si="1457"/>
        <v>6685420</v>
      </c>
      <c r="AN636" s="26">
        <v>1</v>
      </c>
      <c r="AO636" s="27">
        <v>5300000</v>
      </c>
      <c r="AP636" s="27">
        <v>7009250</v>
      </c>
      <c r="AQ636" s="145"/>
      <c r="AR636" s="145"/>
      <c r="AS636" s="143">
        <f t="shared" si="1396"/>
        <v>0.19637626431230276</v>
      </c>
      <c r="AT636" s="27">
        <f t="shared" si="1458"/>
        <v>6154625</v>
      </c>
      <c r="AU636" s="28">
        <f t="shared" si="1459"/>
        <v>1169378.75</v>
      </c>
      <c r="AV636" s="30">
        <f t="shared" si="1460"/>
        <v>7324003.75</v>
      </c>
      <c r="AW636" s="26">
        <v>1</v>
      </c>
      <c r="AX636" s="27">
        <v>5300000</v>
      </c>
      <c r="AY636" s="27">
        <v>6095000</v>
      </c>
      <c r="AZ636" s="145"/>
      <c r="BA636" s="145"/>
      <c r="BB636" s="143">
        <f t="shared" si="1397"/>
        <v>9.8666062491146164E-2</v>
      </c>
      <c r="BC636" s="27">
        <f t="shared" si="1461"/>
        <v>5697500</v>
      </c>
      <c r="BD636" s="27">
        <f t="shared" si="1462"/>
        <v>1082525</v>
      </c>
      <c r="BE636" s="27">
        <f t="shared" si="1463"/>
        <v>6780025</v>
      </c>
      <c r="BF636" s="31" t="s">
        <v>30</v>
      </c>
      <c r="BG636" s="32" t="s">
        <v>30</v>
      </c>
      <c r="BH636" s="32" t="s">
        <v>30</v>
      </c>
      <c r="BI636" s="32" t="s">
        <v>30</v>
      </c>
      <c r="BJ636" s="32" t="s">
        <v>30</v>
      </c>
      <c r="BK636" s="32" t="s">
        <v>30</v>
      </c>
      <c r="BL636" s="32" t="s">
        <v>30</v>
      </c>
      <c r="BM636" s="32" t="s">
        <v>30</v>
      </c>
      <c r="BN636" s="32" t="s">
        <v>30</v>
      </c>
      <c r="BO636" s="31" t="s">
        <v>30</v>
      </c>
      <c r="BP636" s="32" t="s">
        <v>30</v>
      </c>
      <c r="BQ636" s="32" t="s">
        <v>30</v>
      </c>
      <c r="BR636" s="32" t="s">
        <v>30</v>
      </c>
      <c r="BS636" s="32" t="s">
        <v>30</v>
      </c>
      <c r="BT636" s="32" t="s">
        <v>30</v>
      </c>
      <c r="BU636" s="32" t="s">
        <v>30</v>
      </c>
      <c r="BV636" s="32" t="s">
        <v>30</v>
      </c>
      <c r="BW636" s="33" t="s">
        <v>30</v>
      </c>
      <c r="BX636" s="31" t="s">
        <v>30</v>
      </c>
      <c r="BY636" s="32" t="s">
        <v>30</v>
      </c>
      <c r="BZ636" s="32" t="s">
        <v>30</v>
      </c>
      <c r="CA636" s="32" t="s">
        <v>30</v>
      </c>
      <c r="CB636" s="32" t="s">
        <v>30</v>
      </c>
      <c r="CC636" s="32" t="s">
        <v>30</v>
      </c>
      <c r="CD636" s="32" t="s">
        <v>30</v>
      </c>
      <c r="CE636" s="32" t="s">
        <v>30</v>
      </c>
      <c r="CF636" s="34" t="s">
        <v>30</v>
      </c>
      <c r="CG636" s="31" t="s">
        <v>30</v>
      </c>
      <c r="CH636" s="32" t="s">
        <v>30</v>
      </c>
      <c r="CI636" s="32" t="s">
        <v>30</v>
      </c>
      <c r="CJ636" s="32" t="s">
        <v>30</v>
      </c>
      <c r="CK636" s="32" t="s">
        <v>30</v>
      </c>
      <c r="CL636" s="32" t="s">
        <v>30</v>
      </c>
      <c r="CM636" s="32" t="s">
        <v>30</v>
      </c>
      <c r="CN636" s="32" t="s">
        <v>30</v>
      </c>
      <c r="CO636" s="32" t="s">
        <v>30</v>
      </c>
      <c r="CP636" s="31" t="s">
        <v>30</v>
      </c>
      <c r="CQ636" s="32" t="s">
        <v>30</v>
      </c>
      <c r="CR636" s="32" t="s">
        <v>30</v>
      </c>
      <c r="CS636" s="32" t="s">
        <v>30</v>
      </c>
      <c r="CT636" s="32" t="s">
        <v>30</v>
      </c>
      <c r="CU636" s="32" t="s">
        <v>30</v>
      </c>
      <c r="CV636" s="32" t="s">
        <v>30</v>
      </c>
      <c r="CW636" s="32" t="s">
        <v>30</v>
      </c>
      <c r="CX636" s="34" t="s">
        <v>30</v>
      </c>
      <c r="CY636" s="31" t="s">
        <v>30</v>
      </c>
      <c r="CZ636" s="32" t="s">
        <v>30</v>
      </c>
      <c r="DA636" s="32" t="s">
        <v>30</v>
      </c>
      <c r="DB636" s="32" t="s">
        <v>30</v>
      </c>
      <c r="DC636" s="32" t="s">
        <v>30</v>
      </c>
      <c r="DD636" s="32" t="s">
        <v>30</v>
      </c>
      <c r="DE636" s="32" t="s">
        <v>30</v>
      </c>
      <c r="DF636" s="32" t="s">
        <v>30</v>
      </c>
      <c r="DG636" s="32" t="s">
        <v>30</v>
      </c>
      <c r="DH636" s="31" t="s">
        <v>30</v>
      </c>
      <c r="DI636" s="32" t="s">
        <v>30</v>
      </c>
      <c r="DJ636" s="32" t="s">
        <v>30</v>
      </c>
      <c r="DK636" s="32" t="s">
        <v>30</v>
      </c>
      <c r="DL636" s="32" t="s">
        <v>30</v>
      </c>
      <c r="DM636" s="32" t="s">
        <v>30</v>
      </c>
      <c r="DN636" s="32" t="s">
        <v>30</v>
      </c>
      <c r="DO636" s="33" t="s">
        <v>30</v>
      </c>
    </row>
    <row r="637" spans="1:119" ht="21" customHeight="1" x14ac:dyDescent="0.25">
      <c r="A637" s="66" t="s">
        <v>1203</v>
      </c>
      <c r="B637" s="67" t="s">
        <v>1204</v>
      </c>
      <c r="C637" s="68" t="s">
        <v>1205</v>
      </c>
      <c r="D637" s="31" t="s">
        <v>30</v>
      </c>
      <c r="E637" s="32" t="s">
        <v>30</v>
      </c>
      <c r="F637" s="32" t="s">
        <v>30</v>
      </c>
      <c r="G637" s="32" t="s">
        <v>30</v>
      </c>
      <c r="H637" s="32" t="s">
        <v>30</v>
      </c>
      <c r="I637" s="32" t="s">
        <v>30</v>
      </c>
      <c r="J637" s="32" t="s">
        <v>30</v>
      </c>
      <c r="K637" s="32" t="s">
        <v>30</v>
      </c>
      <c r="L637" s="32" t="s">
        <v>30</v>
      </c>
      <c r="M637" s="31" t="s">
        <v>30</v>
      </c>
      <c r="N637" s="32" t="s">
        <v>30</v>
      </c>
      <c r="O637" s="32" t="s">
        <v>30</v>
      </c>
      <c r="P637" s="32" t="s">
        <v>30</v>
      </c>
      <c r="Q637" s="32" t="s">
        <v>30</v>
      </c>
      <c r="R637" s="32" t="s">
        <v>30</v>
      </c>
      <c r="S637" s="32" t="s">
        <v>30</v>
      </c>
      <c r="T637" s="32" t="s">
        <v>30</v>
      </c>
      <c r="U637" s="33" t="s">
        <v>30</v>
      </c>
      <c r="V637" s="31" t="s">
        <v>30</v>
      </c>
      <c r="W637" s="32" t="s">
        <v>30</v>
      </c>
      <c r="X637" s="32" t="s">
        <v>30</v>
      </c>
      <c r="Y637" s="32" t="s">
        <v>30</v>
      </c>
      <c r="Z637" s="32" t="s">
        <v>30</v>
      </c>
      <c r="AA637" s="32" t="s">
        <v>30</v>
      </c>
      <c r="AB637" s="32" t="s">
        <v>30</v>
      </c>
      <c r="AC637" s="32" t="s">
        <v>30</v>
      </c>
      <c r="AD637" s="34" t="s">
        <v>30</v>
      </c>
      <c r="AE637" s="31" t="s">
        <v>30</v>
      </c>
      <c r="AF637" s="32" t="s">
        <v>30</v>
      </c>
      <c r="AG637" s="32" t="s">
        <v>30</v>
      </c>
      <c r="AH637" s="32" t="s">
        <v>30</v>
      </c>
      <c r="AI637" s="32" t="s">
        <v>30</v>
      </c>
      <c r="AJ637" s="165" t="s">
        <v>30</v>
      </c>
      <c r="AK637" s="32" t="s">
        <v>30</v>
      </c>
      <c r="AL637" s="32" t="s">
        <v>30</v>
      </c>
      <c r="AM637" s="33" t="s">
        <v>30</v>
      </c>
      <c r="AN637" s="31" t="s">
        <v>30</v>
      </c>
      <c r="AO637" s="32" t="s">
        <v>30</v>
      </c>
      <c r="AP637" s="32" t="s">
        <v>30</v>
      </c>
      <c r="AQ637" s="32" t="s">
        <v>30</v>
      </c>
      <c r="AR637" s="32" t="s">
        <v>30</v>
      </c>
      <c r="AS637" s="32" t="s">
        <v>30</v>
      </c>
      <c r="AT637" s="32" t="s">
        <v>30</v>
      </c>
      <c r="AU637" s="32" t="s">
        <v>30</v>
      </c>
      <c r="AV637" s="33" t="s">
        <v>30</v>
      </c>
      <c r="AW637" s="31" t="s">
        <v>30</v>
      </c>
      <c r="AX637" s="32" t="s">
        <v>30</v>
      </c>
      <c r="AY637" s="32" t="s">
        <v>30</v>
      </c>
      <c r="AZ637" s="32" t="s">
        <v>30</v>
      </c>
      <c r="BA637" s="32" t="s">
        <v>30</v>
      </c>
      <c r="BB637" s="32" t="s">
        <v>30</v>
      </c>
      <c r="BC637" s="32" t="s">
        <v>30</v>
      </c>
      <c r="BD637" s="32" t="s">
        <v>30</v>
      </c>
      <c r="BE637" s="32" t="s">
        <v>30</v>
      </c>
      <c r="BF637" s="31" t="s">
        <v>30</v>
      </c>
      <c r="BG637" s="32" t="s">
        <v>30</v>
      </c>
      <c r="BH637" s="32" t="s">
        <v>30</v>
      </c>
      <c r="BI637" s="32" t="s">
        <v>30</v>
      </c>
      <c r="BJ637" s="32" t="s">
        <v>30</v>
      </c>
      <c r="BK637" s="32" t="s">
        <v>30</v>
      </c>
      <c r="BL637" s="32" t="s">
        <v>30</v>
      </c>
      <c r="BM637" s="32" t="s">
        <v>30</v>
      </c>
      <c r="BN637" s="32" t="s">
        <v>30</v>
      </c>
      <c r="BO637" s="26">
        <v>1</v>
      </c>
      <c r="BP637" s="27">
        <v>2800000</v>
      </c>
      <c r="BQ637" s="27">
        <v>2520000</v>
      </c>
      <c r="BR637" s="27"/>
      <c r="BS637" s="27"/>
      <c r="BT637" s="143">
        <f t="shared" si="1399"/>
        <v>7.4432292756478682E-2</v>
      </c>
      <c r="BU637" s="27">
        <f t="shared" ref="BU637:BU639" si="1464">+AVERAGE(BP637:BR637)</f>
        <v>2660000</v>
      </c>
      <c r="BV637" s="28">
        <f t="shared" ref="BV637:BV639" si="1465">+BU637*19%</f>
        <v>505400</v>
      </c>
      <c r="BW637" s="30">
        <f t="shared" ref="BW637:BW639" si="1466">+BV637+BU637</f>
        <v>3165400</v>
      </c>
      <c r="BX637" s="26">
        <v>1</v>
      </c>
      <c r="BY637" s="28">
        <v>2800000</v>
      </c>
      <c r="BZ637" s="28">
        <v>2520000</v>
      </c>
      <c r="CA637" s="28"/>
      <c r="CB637" s="28"/>
      <c r="CC637" s="177">
        <f t="shared" si="1400"/>
        <v>7.4432292756478682E-2</v>
      </c>
      <c r="CD637" s="27">
        <f t="shared" ref="CD637:CD639" si="1467">+AVERAGE(BY637:CA637)</f>
        <v>2660000</v>
      </c>
      <c r="CE637" s="28">
        <f t="shared" ref="CE637:CE639" si="1468">+CD637*19%</f>
        <v>505400</v>
      </c>
      <c r="CF637" s="29">
        <f t="shared" ref="CF637:CF639" si="1469">+CE637+CD637</f>
        <v>3165400</v>
      </c>
      <c r="CG637" s="31" t="s">
        <v>30</v>
      </c>
      <c r="CH637" s="32" t="s">
        <v>30</v>
      </c>
      <c r="CI637" s="32" t="s">
        <v>30</v>
      </c>
      <c r="CJ637" s="32" t="s">
        <v>30</v>
      </c>
      <c r="CK637" s="32" t="s">
        <v>30</v>
      </c>
      <c r="CL637" s="32" t="s">
        <v>30</v>
      </c>
      <c r="CM637" s="32" t="s">
        <v>30</v>
      </c>
      <c r="CN637" s="32" t="s">
        <v>30</v>
      </c>
      <c r="CO637" s="32" t="s">
        <v>30</v>
      </c>
      <c r="CP637" s="31" t="s">
        <v>30</v>
      </c>
      <c r="CQ637" s="32" t="s">
        <v>30</v>
      </c>
      <c r="CR637" s="32" t="s">
        <v>30</v>
      </c>
      <c r="CS637" s="32" t="s">
        <v>30</v>
      </c>
      <c r="CT637" s="32" t="s">
        <v>30</v>
      </c>
      <c r="CU637" s="32" t="s">
        <v>30</v>
      </c>
      <c r="CV637" s="32" t="s">
        <v>30</v>
      </c>
      <c r="CW637" s="32" t="s">
        <v>30</v>
      </c>
      <c r="CX637" s="34" t="s">
        <v>30</v>
      </c>
      <c r="CY637" s="26">
        <v>1</v>
      </c>
      <c r="CZ637" s="27">
        <v>2240000</v>
      </c>
      <c r="DA637" s="27">
        <v>1904000</v>
      </c>
      <c r="DB637" s="27"/>
      <c r="DC637" s="27"/>
      <c r="DD637" s="143">
        <f t="shared" si="1402"/>
        <v>0.11466596451673744</v>
      </c>
      <c r="DE637" s="27">
        <f t="shared" ref="DE637:DE643" si="1470">+AVERAGE(CZ637:DB637)</f>
        <v>2072000</v>
      </c>
      <c r="DF637" s="27">
        <f t="shared" ref="DF637:DF643" si="1471">+DE637*19%</f>
        <v>393680</v>
      </c>
      <c r="DG637" s="28">
        <f t="shared" ref="DG637:DG643" si="1472">+DF637+DE637</f>
        <v>2465680</v>
      </c>
      <c r="DH637" s="31" t="s">
        <v>30</v>
      </c>
      <c r="DI637" s="32" t="s">
        <v>30</v>
      </c>
      <c r="DJ637" s="32" t="s">
        <v>30</v>
      </c>
      <c r="DK637" s="32" t="s">
        <v>30</v>
      </c>
      <c r="DL637" s="32" t="s">
        <v>30</v>
      </c>
      <c r="DM637" s="32" t="s">
        <v>30</v>
      </c>
      <c r="DN637" s="32" t="s">
        <v>30</v>
      </c>
      <c r="DO637" s="33" t="s">
        <v>30</v>
      </c>
    </row>
    <row r="638" spans="1:119" ht="21" customHeight="1" x14ac:dyDescent="0.25">
      <c r="A638" s="66" t="s">
        <v>1206</v>
      </c>
      <c r="B638" s="67" t="s">
        <v>1204</v>
      </c>
      <c r="C638" s="68" t="s">
        <v>1207</v>
      </c>
      <c r="D638" s="31" t="s">
        <v>30</v>
      </c>
      <c r="E638" s="32" t="s">
        <v>30</v>
      </c>
      <c r="F638" s="32" t="s">
        <v>30</v>
      </c>
      <c r="G638" s="32" t="s">
        <v>30</v>
      </c>
      <c r="H638" s="32" t="s">
        <v>30</v>
      </c>
      <c r="I638" s="32" t="s">
        <v>30</v>
      </c>
      <c r="J638" s="32" t="s">
        <v>30</v>
      </c>
      <c r="K638" s="32" t="s">
        <v>30</v>
      </c>
      <c r="L638" s="32" t="s">
        <v>30</v>
      </c>
      <c r="M638" s="31" t="s">
        <v>30</v>
      </c>
      <c r="N638" s="32" t="s">
        <v>30</v>
      </c>
      <c r="O638" s="32" t="s">
        <v>30</v>
      </c>
      <c r="P638" s="32" t="s">
        <v>30</v>
      </c>
      <c r="Q638" s="32" t="s">
        <v>30</v>
      </c>
      <c r="R638" s="32" t="s">
        <v>30</v>
      </c>
      <c r="S638" s="32" t="s">
        <v>30</v>
      </c>
      <c r="T638" s="32" t="s">
        <v>30</v>
      </c>
      <c r="U638" s="33" t="s">
        <v>30</v>
      </c>
      <c r="V638" s="31" t="s">
        <v>30</v>
      </c>
      <c r="W638" s="32" t="s">
        <v>30</v>
      </c>
      <c r="X638" s="32" t="s">
        <v>30</v>
      </c>
      <c r="Y638" s="32" t="s">
        <v>30</v>
      </c>
      <c r="Z638" s="32" t="s">
        <v>30</v>
      </c>
      <c r="AA638" s="32" t="s">
        <v>30</v>
      </c>
      <c r="AB638" s="32" t="s">
        <v>30</v>
      </c>
      <c r="AC638" s="32" t="s">
        <v>30</v>
      </c>
      <c r="AD638" s="34" t="s">
        <v>30</v>
      </c>
      <c r="AE638" s="31" t="s">
        <v>30</v>
      </c>
      <c r="AF638" s="32" t="s">
        <v>30</v>
      </c>
      <c r="AG638" s="32" t="s">
        <v>30</v>
      </c>
      <c r="AH638" s="32" t="s">
        <v>30</v>
      </c>
      <c r="AI638" s="32" t="s">
        <v>30</v>
      </c>
      <c r="AJ638" s="165" t="s">
        <v>30</v>
      </c>
      <c r="AK638" s="32" t="s">
        <v>30</v>
      </c>
      <c r="AL638" s="32" t="s">
        <v>30</v>
      </c>
      <c r="AM638" s="33" t="s">
        <v>30</v>
      </c>
      <c r="AN638" s="31" t="s">
        <v>30</v>
      </c>
      <c r="AO638" s="32" t="s">
        <v>30</v>
      </c>
      <c r="AP638" s="32" t="s">
        <v>30</v>
      </c>
      <c r="AQ638" s="32" t="s">
        <v>30</v>
      </c>
      <c r="AR638" s="32" t="s">
        <v>30</v>
      </c>
      <c r="AS638" s="32" t="s">
        <v>30</v>
      </c>
      <c r="AT638" s="32" t="s">
        <v>30</v>
      </c>
      <c r="AU638" s="32" t="s">
        <v>30</v>
      </c>
      <c r="AV638" s="33" t="s">
        <v>30</v>
      </c>
      <c r="AW638" s="31" t="s">
        <v>30</v>
      </c>
      <c r="AX638" s="32" t="s">
        <v>30</v>
      </c>
      <c r="AY638" s="32" t="s">
        <v>30</v>
      </c>
      <c r="AZ638" s="32" t="s">
        <v>30</v>
      </c>
      <c r="BA638" s="32" t="s">
        <v>30</v>
      </c>
      <c r="BB638" s="32" t="s">
        <v>30</v>
      </c>
      <c r="BC638" s="32" t="s">
        <v>30</v>
      </c>
      <c r="BD638" s="32" t="s">
        <v>30</v>
      </c>
      <c r="BE638" s="32" t="s">
        <v>30</v>
      </c>
      <c r="BF638" s="31" t="s">
        <v>30</v>
      </c>
      <c r="BG638" s="32" t="s">
        <v>30</v>
      </c>
      <c r="BH638" s="32" t="s">
        <v>30</v>
      </c>
      <c r="BI638" s="32" t="s">
        <v>30</v>
      </c>
      <c r="BJ638" s="32" t="s">
        <v>30</v>
      </c>
      <c r="BK638" s="32" t="s">
        <v>30</v>
      </c>
      <c r="BL638" s="32" t="s">
        <v>30</v>
      </c>
      <c r="BM638" s="32" t="s">
        <v>30</v>
      </c>
      <c r="BN638" s="32" t="s">
        <v>30</v>
      </c>
      <c r="BO638" s="26">
        <v>1</v>
      </c>
      <c r="BP638" s="27">
        <v>2400000</v>
      </c>
      <c r="BQ638" s="27">
        <v>2160000</v>
      </c>
      <c r="BR638" s="27"/>
      <c r="BS638" s="27"/>
      <c r="BT638" s="143">
        <f t="shared" si="1399"/>
        <v>7.4432292756478682E-2</v>
      </c>
      <c r="BU638" s="27">
        <f t="shared" si="1464"/>
        <v>2280000</v>
      </c>
      <c r="BV638" s="28">
        <f t="shared" si="1465"/>
        <v>433200</v>
      </c>
      <c r="BW638" s="30">
        <f t="shared" si="1466"/>
        <v>2713200</v>
      </c>
      <c r="BX638" s="26">
        <v>1</v>
      </c>
      <c r="BY638" s="28">
        <v>2400000</v>
      </c>
      <c r="BZ638" s="28">
        <v>2160000</v>
      </c>
      <c r="CA638" s="28"/>
      <c r="CB638" s="28"/>
      <c r="CC638" s="177">
        <f t="shared" si="1400"/>
        <v>7.4432292756478682E-2</v>
      </c>
      <c r="CD638" s="27">
        <f t="shared" si="1467"/>
        <v>2280000</v>
      </c>
      <c r="CE638" s="28">
        <f t="shared" si="1468"/>
        <v>433200</v>
      </c>
      <c r="CF638" s="29">
        <f t="shared" si="1469"/>
        <v>2713200</v>
      </c>
      <c r="CG638" s="31" t="s">
        <v>30</v>
      </c>
      <c r="CH638" s="32" t="s">
        <v>30</v>
      </c>
      <c r="CI638" s="32" t="s">
        <v>30</v>
      </c>
      <c r="CJ638" s="32" t="s">
        <v>30</v>
      </c>
      <c r="CK638" s="32" t="s">
        <v>30</v>
      </c>
      <c r="CL638" s="32" t="s">
        <v>30</v>
      </c>
      <c r="CM638" s="32" t="s">
        <v>30</v>
      </c>
      <c r="CN638" s="32" t="s">
        <v>30</v>
      </c>
      <c r="CO638" s="32" t="s">
        <v>30</v>
      </c>
      <c r="CP638" s="31" t="s">
        <v>30</v>
      </c>
      <c r="CQ638" s="32" t="s">
        <v>30</v>
      </c>
      <c r="CR638" s="32" t="s">
        <v>30</v>
      </c>
      <c r="CS638" s="32" t="s">
        <v>30</v>
      </c>
      <c r="CT638" s="32" t="s">
        <v>30</v>
      </c>
      <c r="CU638" s="32" t="s">
        <v>30</v>
      </c>
      <c r="CV638" s="32" t="s">
        <v>30</v>
      </c>
      <c r="CW638" s="32" t="s">
        <v>30</v>
      </c>
      <c r="CX638" s="34" t="s">
        <v>30</v>
      </c>
      <c r="CY638" s="26">
        <v>1</v>
      </c>
      <c r="CZ638" s="27">
        <v>1920000</v>
      </c>
      <c r="DA638" s="27">
        <v>1632000</v>
      </c>
      <c r="DB638" s="27"/>
      <c r="DC638" s="27"/>
      <c r="DD638" s="143">
        <f t="shared" si="1402"/>
        <v>0.11466596451673743</v>
      </c>
      <c r="DE638" s="27">
        <f t="shared" si="1470"/>
        <v>1776000</v>
      </c>
      <c r="DF638" s="27">
        <f t="shared" si="1471"/>
        <v>337440</v>
      </c>
      <c r="DG638" s="28">
        <f t="shared" si="1472"/>
        <v>2113440</v>
      </c>
      <c r="DH638" s="31" t="s">
        <v>30</v>
      </c>
      <c r="DI638" s="32" t="s">
        <v>30</v>
      </c>
      <c r="DJ638" s="32" t="s">
        <v>30</v>
      </c>
      <c r="DK638" s="32" t="s">
        <v>30</v>
      </c>
      <c r="DL638" s="32" t="s">
        <v>30</v>
      </c>
      <c r="DM638" s="32" t="s">
        <v>30</v>
      </c>
      <c r="DN638" s="32" t="s">
        <v>30</v>
      </c>
      <c r="DO638" s="33" t="s">
        <v>30</v>
      </c>
    </row>
    <row r="639" spans="1:119" ht="21" customHeight="1" x14ac:dyDescent="0.25">
      <c r="A639" s="66" t="s">
        <v>1208</v>
      </c>
      <c r="B639" s="67" t="s">
        <v>1204</v>
      </c>
      <c r="C639" s="68" t="s">
        <v>1209</v>
      </c>
      <c r="D639" s="31" t="s">
        <v>30</v>
      </c>
      <c r="E639" s="32" t="s">
        <v>30</v>
      </c>
      <c r="F639" s="32" t="s">
        <v>30</v>
      </c>
      <c r="G639" s="32" t="s">
        <v>30</v>
      </c>
      <c r="H639" s="32" t="s">
        <v>30</v>
      </c>
      <c r="I639" s="32" t="s">
        <v>30</v>
      </c>
      <c r="J639" s="32" t="s">
        <v>30</v>
      </c>
      <c r="K639" s="32" t="s">
        <v>30</v>
      </c>
      <c r="L639" s="32" t="s">
        <v>30</v>
      </c>
      <c r="M639" s="31" t="s">
        <v>30</v>
      </c>
      <c r="N639" s="32" t="s">
        <v>30</v>
      </c>
      <c r="O639" s="32" t="s">
        <v>30</v>
      </c>
      <c r="P639" s="32" t="s">
        <v>30</v>
      </c>
      <c r="Q639" s="32" t="s">
        <v>30</v>
      </c>
      <c r="R639" s="32" t="s">
        <v>30</v>
      </c>
      <c r="S639" s="32" t="s">
        <v>30</v>
      </c>
      <c r="T639" s="32" t="s">
        <v>30</v>
      </c>
      <c r="U639" s="33" t="s">
        <v>30</v>
      </c>
      <c r="V639" s="31" t="s">
        <v>30</v>
      </c>
      <c r="W639" s="32" t="s">
        <v>30</v>
      </c>
      <c r="X639" s="32" t="s">
        <v>30</v>
      </c>
      <c r="Y639" s="32" t="s">
        <v>30</v>
      </c>
      <c r="Z639" s="32" t="s">
        <v>30</v>
      </c>
      <c r="AA639" s="32" t="s">
        <v>30</v>
      </c>
      <c r="AB639" s="32" t="s">
        <v>30</v>
      </c>
      <c r="AC639" s="32" t="s">
        <v>30</v>
      </c>
      <c r="AD639" s="34" t="s">
        <v>30</v>
      </c>
      <c r="AE639" s="31" t="s">
        <v>30</v>
      </c>
      <c r="AF639" s="32" t="s">
        <v>30</v>
      </c>
      <c r="AG639" s="32" t="s">
        <v>30</v>
      </c>
      <c r="AH639" s="32" t="s">
        <v>30</v>
      </c>
      <c r="AI639" s="32" t="s">
        <v>30</v>
      </c>
      <c r="AJ639" s="165" t="s">
        <v>30</v>
      </c>
      <c r="AK639" s="32" t="s">
        <v>30</v>
      </c>
      <c r="AL639" s="32" t="s">
        <v>30</v>
      </c>
      <c r="AM639" s="33" t="s">
        <v>30</v>
      </c>
      <c r="AN639" s="31" t="s">
        <v>30</v>
      </c>
      <c r="AO639" s="32" t="s">
        <v>30</v>
      </c>
      <c r="AP639" s="32" t="s">
        <v>30</v>
      </c>
      <c r="AQ639" s="32" t="s">
        <v>30</v>
      </c>
      <c r="AR639" s="32" t="s">
        <v>30</v>
      </c>
      <c r="AS639" s="32" t="s">
        <v>30</v>
      </c>
      <c r="AT639" s="32" t="s">
        <v>30</v>
      </c>
      <c r="AU639" s="32" t="s">
        <v>30</v>
      </c>
      <c r="AV639" s="33" t="s">
        <v>30</v>
      </c>
      <c r="AW639" s="31" t="s">
        <v>30</v>
      </c>
      <c r="AX639" s="32" t="s">
        <v>30</v>
      </c>
      <c r="AY639" s="32" t="s">
        <v>30</v>
      </c>
      <c r="AZ639" s="32" t="s">
        <v>30</v>
      </c>
      <c r="BA639" s="32" t="s">
        <v>30</v>
      </c>
      <c r="BB639" s="32" t="s">
        <v>30</v>
      </c>
      <c r="BC639" s="32" t="s">
        <v>30</v>
      </c>
      <c r="BD639" s="32" t="s">
        <v>30</v>
      </c>
      <c r="BE639" s="32" t="s">
        <v>30</v>
      </c>
      <c r="BF639" s="31" t="s">
        <v>30</v>
      </c>
      <c r="BG639" s="32" t="s">
        <v>30</v>
      </c>
      <c r="BH639" s="32" t="s">
        <v>30</v>
      </c>
      <c r="BI639" s="32" t="s">
        <v>30</v>
      </c>
      <c r="BJ639" s="32" t="s">
        <v>30</v>
      </c>
      <c r="BK639" s="32" t="s">
        <v>30</v>
      </c>
      <c r="BL639" s="32" t="s">
        <v>30</v>
      </c>
      <c r="BM639" s="32" t="s">
        <v>30</v>
      </c>
      <c r="BN639" s="32" t="s">
        <v>30</v>
      </c>
      <c r="BO639" s="26">
        <v>1</v>
      </c>
      <c r="BP639" s="27">
        <v>2560000</v>
      </c>
      <c r="BQ639" s="27">
        <v>2304000</v>
      </c>
      <c r="BR639" s="27"/>
      <c r="BS639" s="27"/>
      <c r="BT639" s="143">
        <f t="shared" si="1399"/>
        <v>7.4432292756478696E-2</v>
      </c>
      <c r="BU639" s="27">
        <f t="shared" si="1464"/>
        <v>2432000</v>
      </c>
      <c r="BV639" s="28">
        <f t="shared" si="1465"/>
        <v>462080</v>
      </c>
      <c r="BW639" s="30">
        <f t="shared" si="1466"/>
        <v>2894080</v>
      </c>
      <c r="BX639" s="26">
        <v>1</v>
      </c>
      <c r="BY639" s="28">
        <v>2560000</v>
      </c>
      <c r="BZ639" s="28">
        <v>2304000</v>
      </c>
      <c r="CA639" s="28"/>
      <c r="CB639" s="28"/>
      <c r="CC639" s="177">
        <f t="shared" si="1400"/>
        <v>7.4432292756478696E-2</v>
      </c>
      <c r="CD639" s="27">
        <f t="shared" si="1467"/>
        <v>2432000</v>
      </c>
      <c r="CE639" s="28">
        <f t="shared" si="1468"/>
        <v>462080</v>
      </c>
      <c r="CF639" s="29">
        <f t="shared" si="1469"/>
        <v>2894080</v>
      </c>
      <c r="CG639" s="31" t="s">
        <v>30</v>
      </c>
      <c r="CH639" s="32" t="s">
        <v>30</v>
      </c>
      <c r="CI639" s="32" t="s">
        <v>30</v>
      </c>
      <c r="CJ639" s="32" t="s">
        <v>30</v>
      </c>
      <c r="CK639" s="32" t="s">
        <v>30</v>
      </c>
      <c r="CL639" s="32" t="s">
        <v>30</v>
      </c>
      <c r="CM639" s="32" t="s">
        <v>30</v>
      </c>
      <c r="CN639" s="32" t="s">
        <v>30</v>
      </c>
      <c r="CO639" s="32" t="s">
        <v>30</v>
      </c>
      <c r="CP639" s="31" t="s">
        <v>30</v>
      </c>
      <c r="CQ639" s="32" t="s">
        <v>30</v>
      </c>
      <c r="CR639" s="32" t="s">
        <v>30</v>
      </c>
      <c r="CS639" s="32" t="s">
        <v>30</v>
      </c>
      <c r="CT639" s="32" t="s">
        <v>30</v>
      </c>
      <c r="CU639" s="32" t="s">
        <v>30</v>
      </c>
      <c r="CV639" s="32" t="s">
        <v>30</v>
      </c>
      <c r="CW639" s="32" t="s">
        <v>30</v>
      </c>
      <c r="CX639" s="34" t="s">
        <v>30</v>
      </c>
      <c r="CY639" s="26">
        <v>1</v>
      </c>
      <c r="CZ639" s="27">
        <v>2048000</v>
      </c>
      <c r="DA639" s="27">
        <v>1740800</v>
      </c>
      <c r="DB639" s="27"/>
      <c r="DC639" s="27"/>
      <c r="DD639" s="143">
        <f t="shared" si="1402"/>
        <v>0.11466596451673744</v>
      </c>
      <c r="DE639" s="27">
        <f t="shared" si="1470"/>
        <v>1894400</v>
      </c>
      <c r="DF639" s="27">
        <f t="shared" si="1471"/>
        <v>359936</v>
      </c>
      <c r="DG639" s="28">
        <f t="shared" si="1472"/>
        <v>2254336</v>
      </c>
      <c r="DH639" s="31" t="s">
        <v>30</v>
      </c>
      <c r="DI639" s="32" t="s">
        <v>30</v>
      </c>
      <c r="DJ639" s="32" t="s">
        <v>30</v>
      </c>
      <c r="DK639" s="32" t="s">
        <v>30</v>
      </c>
      <c r="DL639" s="32" t="s">
        <v>30</v>
      </c>
      <c r="DM639" s="32" t="s">
        <v>30</v>
      </c>
      <c r="DN639" s="32" t="s">
        <v>30</v>
      </c>
      <c r="DO639" s="33" t="s">
        <v>30</v>
      </c>
    </row>
    <row r="640" spans="1:119" ht="21" customHeight="1" x14ac:dyDescent="0.25">
      <c r="A640" s="66" t="s">
        <v>1210</v>
      </c>
      <c r="B640" s="67" t="s">
        <v>1204</v>
      </c>
      <c r="C640" s="68" t="s">
        <v>1211</v>
      </c>
      <c r="D640" s="31" t="s">
        <v>30</v>
      </c>
      <c r="E640" s="32" t="s">
        <v>30</v>
      </c>
      <c r="F640" s="32" t="s">
        <v>30</v>
      </c>
      <c r="G640" s="32" t="s">
        <v>30</v>
      </c>
      <c r="H640" s="32" t="s">
        <v>30</v>
      </c>
      <c r="I640" s="32" t="s">
        <v>30</v>
      </c>
      <c r="J640" s="32" t="s">
        <v>30</v>
      </c>
      <c r="K640" s="32" t="s">
        <v>30</v>
      </c>
      <c r="L640" s="32" t="s">
        <v>30</v>
      </c>
      <c r="M640" s="31" t="s">
        <v>30</v>
      </c>
      <c r="N640" s="32" t="s">
        <v>30</v>
      </c>
      <c r="O640" s="32" t="s">
        <v>30</v>
      </c>
      <c r="P640" s="32" t="s">
        <v>30</v>
      </c>
      <c r="Q640" s="32" t="s">
        <v>30</v>
      </c>
      <c r="R640" s="32" t="s">
        <v>30</v>
      </c>
      <c r="S640" s="32" t="s">
        <v>30</v>
      </c>
      <c r="T640" s="32" t="s">
        <v>30</v>
      </c>
      <c r="U640" s="33" t="s">
        <v>30</v>
      </c>
      <c r="V640" s="31" t="s">
        <v>30</v>
      </c>
      <c r="W640" s="32" t="s">
        <v>30</v>
      </c>
      <c r="X640" s="32" t="s">
        <v>30</v>
      </c>
      <c r="Y640" s="32" t="s">
        <v>30</v>
      </c>
      <c r="Z640" s="32" t="s">
        <v>30</v>
      </c>
      <c r="AA640" s="32" t="s">
        <v>30</v>
      </c>
      <c r="AB640" s="32" t="s">
        <v>30</v>
      </c>
      <c r="AC640" s="32" t="s">
        <v>30</v>
      </c>
      <c r="AD640" s="34" t="s">
        <v>30</v>
      </c>
      <c r="AE640" s="31" t="s">
        <v>30</v>
      </c>
      <c r="AF640" s="32" t="s">
        <v>30</v>
      </c>
      <c r="AG640" s="32" t="s">
        <v>30</v>
      </c>
      <c r="AH640" s="32" t="s">
        <v>30</v>
      </c>
      <c r="AI640" s="32" t="s">
        <v>30</v>
      </c>
      <c r="AJ640" s="165" t="s">
        <v>30</v>
      </c>
      <c r="AK640" s="32" t="s">
        <v>30</v>
      </c>
      <c r="AL640" s="32" t="s">
        <v>30</v>
      </c>
      <c r="AM640" s="33" t="s">
        <v>30</v>
      </c>
      <c r="AN640" s="31" t="s">
        <v>30</v>
      </c>
      <c r="AO640" s="32" t="s">
        <v>30</v>
      </c>
      <c r="AP640" s="32" t="s">
        <v>30</v>
      </c>
      <c r="AQ640" s="32" t="s">
        <v>30</v>
      </c>
      <c r="AR640" s="32" t="s">
        <v>30</v>
      </c>
      <c r="AS640" s="32" t="s">
        <v>30</v>
      </c>
      <c r="AT640" s="32" t="s">
        <v>30</v>
      </c>
      <c r="AU640" s="32" t="s">
        <v>30</v>
      </c>
      <c r="AV640" s="33" t="s">
        <v>30</v>
      </c>
      <c r="AW640" s="31" t="s">
        <v>30</v>
      </c>
      <c r="AX640" s="32" t="s">
        <v>30</v>
      </c>
      <c r="AY640" s="32" t="s">
        <v>30</v>
      </c>
      <c r="AZ640" s="32" t="s">
        <v>30</v>
      </c>
      <c r="BA640" s="32" t="s">
        <v>30</v>
      </c>
      <c r="BB640" s="32" t="s">
        <v>30</v>
      </c>
      <c r="BC640" s="32" t="s">
        <v>30</v>
      </c>
      <c r="BD640" s="32" t="s">
        <v>30</v>
      </c>
      <c r="BE640" s="32" t="s">
        <v>30</v>
      </c>
      <c r="BF640" s="31" t="s">
        <v>30</v>
      </c>
      <c r="BG640" s="32" t="s">
        <v>30</v>
      </c>
      <c r="BH640" s="32" t="s">
        <v>30</v>
      </c>
      <c r="BI640" s="32" t="s">
        <v>30</v>
      </c>
      <c r="BJ640" s="32" t="s">
        <v>30</v>
      </c>
      <c r="BK640" s="32" t="s">
        <v>30</v>
      </c>
      <c r="BL640" s="32" t="s">
        <v>30</v>
      </c>
      <c r="BM640" s="32" t="s">
        <v>30</v>
      </c>
      <c r="BN640" s="32" t="s">
        <v>30</v>
      </c>
      <c r="BO640" s="31" t="s">
        <v>30</v>
      </c>
      <c r="BP640" s="32" t="s">
        <v>30</v>
      </c>
      <c r="BQ640" s="32" t="s">
        <v>30</v>
      </c>
      <c r="BR640" s="32" t="s">
        <v>30</v>
      </c>
      <c r="BS640" s="32" t="s">
        <v>30</v>
      </c>
      <c r="BT640" s="32" t="s">
        <v>30</v>
      </c>
      <c r="BU640" s="32" t="s">
        <v>30</v>
      </c>
      <c r="BV640" s="32" t="s">
        <v>30</v>
      </c>
      <c r="BW640" s="33" t="s">
        <v>30</v>
      </c>
      <c r="BX640" s="31" t="s">
        <v>30</v>
      </c>
      <c r="BY640" s="32" t="s">
        <v>30</v>
      </c>
      <c r="BZ640" s="32" t="s">
        <v>30</v>
      </c>
      <c r="CA640" s="32" t="s">
        <v>30</v>
      </c>
      <c r="CB640" s="32" t="s">
        <v>30</v>
      </c>
      <c r="CC640" s="32" t="s">
        <v>30</v>
      </c>
      <c r="CD640" s="32" t="s">
        <v>30</v>
      </c>
      <c r="CE640" s="32" t="s">
        <v>30</v>
      </c>
      <c r="CF640" s="34" t="s">
        <v>30</v>
      </c>
      <c r="CG640" s="31" t="s">
        <v>30</v>
      </c>
      <c r="CH640" s="32" t="s">
        <v>30</v>
      </c>
      <c r="CI640" s="32" t="s">
        <v>30</v>
      </c>
      <c r="CJ640" s="32" t="s">
        <v>30</v>
      </c>
      <c r="CK640" s="32" t="s">
        <v>30</v>
      </c>
      <c r="CL640" s="32" t="s">
        <v>30</v>
      </c>
      <c r="CM640" s="32" t="s">
        <v>30</v>
      </c>
      <c r="CN640" s="32" t="s">
        <v>30</v>
      </c>
      <c r="CO640" s="32" t="s">
        <v>30</v>
      </c>
      <c r="CP640" s="31" t="s">
        <v>30</v>
      </c>
      <c r="CQ640" s="32" t="s">
        <v>30</v>
      </c>
      <c r="CR640" s="32" t="s">
        <v>30</v>
      </c>
      <c r="CS640" s="32" t="s">
        <v>30</v>
      </c>
      <c r="CT640" s="32" t="s">
        <v>30</v>
      </c>
      <c r="CU640" s="32" t="s">
        <v>30</v>
      </c>
      <c r="CV640" s="32" t="s">
        <v>30</v>
      </c>
      <c r="CW640" s="32" t="s">
        <v>30</v>
      </c>
      <c r="CX640" s="34" t="s">
        <v>30</v>
      </c>
      <c r="CY640" s="26">
        <v>1</v>
      </c>
      <c r="CZ640" s="27">
        <v>4160000</v>
      </c>
      <c r="DA640" s="27">
        <v>3536000</v>
      </c>
      <c r="DB640" s="27"/>
      <c r="DC640" s="27"/>
      <c r="DD640" s="143">
        <f t="shared" si="1402"/>
        <v>0.11466596451673744</v>
      </c>
      <c r="DE640" s="27">
        <f t="shared" si="1470"/>
        <v>3848000</v>
      </c>
      <c r="DF640" s="27">
        <f t="shared" si="1471"/>
        <v>731120</v>
      </c>
      <c r="DG640" s="28">
        <f t="shared" si="1472"/>
        <v>4579120</v>
      </c>
      <c r="DH640" s="31" t="s">
        <v>30</v>
      </c>
      <c r="DI640" s="32" t="s">
        <v>30</v>
      </c>
      <c r="DJ640" s="32" t="s">
        <v>30</v>
      </c>
      <c r="DK640" s="32" t="s">
        <v>30</v>
      </c>
      <c r="DL640" s="32" t="s">
        <v>30</v>
      </c>
      <c r="DM640" s="32" t="s">
        <v>30</v>
      </c>
      <c r="DN640" s="32" t="s">
        <v>30</v>
      </c>
      <c r="DO640" s="33" t="s">
        <v>30</v>
      </c>
    </row>
    <row r="641" spans="1:119" ht="21" customHeight="1" x14ac:dyDescent="0.25">
      <c r="A641" s="66" t="s">
        <v>1212</v>
      </c>
      <c r="B641" s="67" t="s">
        <v>1204</v>
      </c>
      <c r="C641" s="68" t="s">
        <v>1213</v>
      </c>
      <c r="D641" s="31" t="s">
        <v>30</v>
      </c>
      <c r="E641" s="32" t="s">
        <v>30</v>
      </c>
      <c r="F641" s="32" t="s">
        <v>30</v>
      </c>
      <c r="G641" s="32" t="s">
        <v>30</v>
      </c>
      <c r="H641" s="32" t="s">
        <v>30</v>
      </c>
      <c r="I641" s="32" t="s">
        <v>30</v>
      </c>
      <c r="J641" s="32" t="s">
        <v>30</v>
      </c>
      <c r="K641" s="32" t="s">
        <v>30</v>
      </c>
      <c r="L641" s="32" t="s">
        <v>30</v>
      </c>
      <c r="M641" s="31" t="s">
        <v>30</v>
      </c>
      <c r="N641" s="32" t="s">
        <v>30</v>
      </c>
      <c r="O641" s="32" t="s">
        <v>30</v>
      </c>
      <c r="P641" s="32" t="s">
        <v>30</v>
      </c>
      <c r="Q641" s="32" t="s">
        <v>30</v>
      </c>
      <c r="R641" s="32" t="s">
        <v>30</v>
      </c>
      <c r="S641" s="32" t="s">
        <v>30</v>
      </c>
      <c r="T641" s="32" t="s">
        <v>30</v>
      </c>
      <c r="U641" s="33" t="s">
        <v>30</v>
      </c>
      <c r="V641" s="31" t="s">
        <v>30</v>
      </c>
      <c r="W641" s="32" t="s">
        <v>30</v>
      </c>
      <c r="X641" s="32" t="s">
        <v>30</v>
      </c>
      <c r="Y641" s="32" t="s">
        <v>30</v>
      </c>
      <c r="Z641" s="32" t="s">
        <v>30</v>
      </c>
      <c r="AA641" s="32" t="s">
        <v>30</v>
      </c>
      <c r="AB641" s="32" t="s">
        <v>30</v>
      </c>
      <c r="AC641" s="32" t="s">
        <v>30</v>
      </c>
      <c r="AD641" s="34" t="s">
        <v>30</v>
      </c>
      <c r="AE641" s="31" t="s">
        <v>30</v>
      </c>
      <c r="AF641" s="32" t="s">
        <v>30</v>
      </c>
      <c r="AG641" s="32" t="s">
        <v>30</v>
      </c>
      <c r="AH641" s="32" t="s">
        <v>30</v>
      </c>
      <c r="AI641" s="32" t="s">
        <v>30</v>
      </c>
      <c r="AJ641" s="165" t="s">
        <v>30</v>
      </c>
      <c r="AK641" s="32" t="s">
        <v>30</v>
      </c>
      <c r="AL641" s="32" t="s">
        <v>30</v>
      </c>
      <c r="AM641" s="33" t="s">
        <v>30</v>
      </c>
      <c r="AN641" s="31" t="s">
        <v>30</v>
      </c>
      <c r="AO641" s="32" t="s">
        <v>30</v>
      </c>
      <c r="AP641" s="32" t="s">
        <v>30</v>
      </c>
      <c r="AQ641" s="32" t="s">
        <v>30</v>
      </c>
      <c r="AR641" s="32" t="s">
        <v>30</v>
      </c>
      <c r="AS641" s="32" t="s">
        <v>30</v>
      </c>
      <c r="AT641" s="32" t="s">
        <v>30</v>
      </c>
      <c r="AU641" s="32" t="s">
        <v>30</v>
      </c>
      <c r="AV641" s="33" t="s">
        <v>30</v>
      </c>
      <c r="AW641" s="31" t="s">
        <v>30</v>
      </c>
      <c r="AX641" s="32" t="s">
        <v>30</v>
      </c>
      <c r="AY641" s="32" t="s">
        <v>30</v>
      </c>
      <c r="AZ641" s="32" t="s">
        <v>30</v>
      </c>
      <c r="BA641" s="32" t="s">
        <v>30</v>
      </c>
      <c r="BB641" s="32" t="s">
        <v>30</v>
      </c>
      <c r="BC641" s="32" t="s">
        <v>30</v>
      </c>
      <c r="BD641" s="32" t="s">
        <v>30</v>
      </c>
      <c r="BE641" s="32" t="s">
        <v>30</v>
      </c>
      <c r="BF641" s="31" t="s">
        <v>30</v>
      </c>
      <c r="BG641" s="32" t="s">
        <v>30</v>
      </c>
      <c r="BH641" s="32" t="s">
        <v>30</v>
      </c>
      <c r="BI641" s="32" t="s">
        <v>30</v>
      </c>
      <c r="BJ641" s="32" t="s">
        <v>30</v>
      </c>
      <c r="BK641" s="32" t="s">
        <v>30</v>
      </c>
      <c r="BL641" s="32" t="s">
        <v>30</v>
      </c>
      <c r="BM641" s="32" t="s">
        <v>30</v>
      </c>
      <c r="BN641" s="32" t="s">
        <v>30</v>
      </c>
      <c r="BO641" s="31" t="s">
        <v>30</v>
      </c>
      <c r="BP641" s="32" t="s">
        <v>30</v>
      </c>
      <c r="BQ641" s="32" t="s">
        <v>30</v>
      </c>
      <c r="BR641" s="32" t="s">
        <v>30</v>
      </c>
      <c r="BS641" s="32" t="s">
        <v>30</v>
      </c>
      <c r="BT641" s="32" t="s">
        <v>30</v>
      </c>
      <c r="BU641" s="32" t="s">
        <v>30</v>
      </c>
      <c r="BV641" s="32" t="s">
        <v>30</v>
      </c>
      <c r="BW641" s="33" t="s">
        <v>30</v>
      </c>
      <c r="BX641" s="31" t="s">
        <v>30</v>
      </c>
      <c r="BY641" s="32" t="s">
        <v>30</v>
      </c>
      <c r="BZ641" s="32" t="s">
        <v>30</v>
      </c>
      <c r="CA641" s="32" t="s">
        <v>30</v>
      </c>
      <c r="CB641" s="32" t="s">
        <v>30</v>
      </c>
      <c r="CC641" s="32" t="s">
        <v>30</v>
      </c>
      <c r="CD641" s="32" t="s">
        <v>30</v>
      </c>
      <c r="CE641" s="32" t="s">
        <v>30</v>
      </c>
      <c r="CF641" s="34" t="s">
        <v>30</v>
      </c>
      <c r="CG641" s="31" t="s">
        <v>30</v>
      </c>
      <c r="CH641" s="32" t="s">
        <v>30</v>
      </c>
      <c r="CI641" s="32" t="s">
        <v>30</v>
      </c>
      <c r="CJ641" s="32" t="s">
        <v>30</v>
      </c>
      <c r="CK641" s="32" t="s">
        <v>30</v>
      </c>
      <c r="CL641" s="32" t="s">
        <v>30</v>
      </c>
      <c r="CM641" s="32" t="s">
        <v>30</v>
      </c>
      <c r="CN641" s="32" t="s">
        <v>30</v>
      </c>
      <c r="CO641" s="32" t="s">
        <v>30</v>
      </c>
      <c r="CP641" s="31" t="s">
        <v>30</v>
      </c>
      <c r="CQ641" s="32" t="s">
        <v>30</v>
      </c>
      <c r="CR641" s="32" t="s">
        <v>30</v>
      </c>
      <c r="CS641" s="32" t="s">
        <v>30</v>
      </c>
      <c r="CT641" s="32" t="s">
        <v>30</v>
      </c>
      <c r="CU641" s="32" t="s">
        <v>30</v>
      </c>
      <c r="CV641" s="32" t="s">
        <v>30</v>
      </c>
      <c r="CW641" s="32" t="s">
        <v>30</v>
      </c>
      <c r="CX641" s="34" t="s">
        <v>30</v>
      </c>
      <c r="CY641" s="26">
        <v>1</v>
      </c>
      <c r="CZ641" s="27">
        <v>3520000</v>
      </c>
      <c r="DA641" s="27">
        <v>2992000</v>
      </c>
      <c r="DB641" s="27"/>
      <c r="DC641" s="27"/>
      <c r="DD641" s="143">
        <f t="shared" si="1402"/>
        <v>0.11466596451673744</v>
      </c>
      <c r="DE641" s="27">
        <f t="shared" si="1470"/>
        <v>3256000</v>
      </c>
      <c r="DF641" s="27">
        <f t="shared" si="1471"/>
        <v>618640</v>
      </c>
      <c r="DG641" s="28">
        <f t="shared" si="1472"/>
        <v>3874640</v>
      </c>
      <c r="DH641" s="31" t="s">
        <v>30</v>
      </c>
      <c r="DI641" s="32" t="s">
        <v>30</v>
      </c>
      <c r="DJ641" s="32" t="s">
        <v>30</v>
      </c>
      <c r="DK641" s="32" t="s">
        <v>30</v>
      </c>
      <c r="DL641" s="32" t="s">
        <v>30</v>
      </c>
      <c r="DM641" s="32" t="s">
        <v>30</v>
      </c>
      <c r="DN641" s="32" t="s">
        <v>30</v>
      </c>
      <c r="DO641" s="33" t="s">
        <v>30</v>
      </c>
    </row>
    <row r="642" spans="1:119" ht="21" customHeight="1" x14ac:dyDescent="0.25">
      <c r="A642" s="66" t="s">
        <v>1214</v>
      </c>
      <c r="B642" s="67" t="s">
        <v>1204</v>
      </c>
      <c r="C642" s="68" t="s">
        <v>1215</v>
      </c>
      <c r="D642" s="31" t="s">
        <v>30</v>
      </c>
      <c r="E642" s="32" t="s">
        <v>30</v>
      </c>
      <c r="F642" s="32" t="s">
        <v>30</v>
      </c>
      <c r="G642" s="32" t="s">
        <v>30</v>
      </c>
      <c r="H642" s="32" t="s">
        <v>30</v>
      </c>
      <c r="I642" s="32" t="s">
        <v>30</v>
      </c>
      <c r="J642" s="32" t="s">
        <v>30</v>
      </c>
      <c r="K642" s="32" t="s">
        <v>30</v>
      </c>
      <c r="L642" s="32" t="s">
        <v>30</v>
      </c>
      <c r="M642" s="31" t="s">
        <v>30</v>
      </c>
      <c r="N642" s="32" t="s">
        <v>30</v>
      </c>
      <c r="O642" s="32" t="s">
        <v>30</v>
      </c>
      <c r="P642" s="32" t="s">
        <v>30</v>
      </c>
      <c r="Q642" s="32" t="s">
        <v>30</v>
      </c>
      <c r="R642" s="32" t="s">
        <v>30</v>
      </c>
      <c r="S642" s="32" t="s">
        <v>30</v>
      </c>
      <c r="T642" s="32" t="s">
        <v>30</v>
      </c>
      <c r="U642" s="33" t="s">
        <v>30</v>
      </c>
      <c r="V642" s="31" t="s">
        <v>30</v>
      </c>
      <c r="W642" s="32" t="s">
        <v>30</v>
      </c>
      <c r="X642" s="32" t="s">
        <v>30</v>
      </c>
      <c r="Y642" s="32" t="s">
        <v>30</v>
      </c>
      <c r="Z642" s="32" t="s">
        <v>30</v>
      </c>
      <c r="AA642" s="32" t="s">
        <v>30</v>
      </c>
      <c r="AB642" s="32" t="s">
        <v>30</v>
      </c>
      <c r="AC642" s="32" t="s">
        <v>30</v>
      </c>
      <c r="AD642" s="34" t="s">
        <v>30</v>
      </c>
      <c r="AE642" s="31" t="s">
        <v>30</v>
      </c>
      <c r="AF642" s="32" t="s">
        <v>30</v>
      </c>
      <c r="AG642" s="32" t="s">
        <v>30</v>
      </c>
      <c r="AH642" s="32" t="s">
        <v>30</v>
      </c>
      <c r="AI642" s="32" t="s">
        <v>30</v>
      </c>
      <c r="AJ642" s="165" t="s">
        <v>30</v>
      </c>
      <c r="AK642" s="32" t="s">
        <v>30</v>
      </c>
      <c r="AL642" s="32" t="s">
        <v>30</v>
      </c>
      <c r="AM642" s="33" t="s">
        <v>30</v>
      </c>
      <c r="AN642" s="31" t="s">
        <v>30</v>
      </c>
      <c r="AO642" s="32" t="s">
        <v>30</v>
      </c>
      <c r="AP642" s="32" t="s">
        <v>30</v>
      </c>
      <c r="AQ642" s="32" t="s">
        <v>30</v>
      </c>
      <c r="AR642" s="32" t="s">
        <v>30</v>
      </c>
      <c r="AS642" s="32" t="s">
        <v>30</v>
      </c>
      <c r="AT642" s="32" t="s">
        <v>30</v>
      </c>
      <c r="AU642" s="32" t="s">
        <v>30</v>
      </c>
      <c r="AV642" s="33" t="s">
        <v>30</v>
      </c>
      <c r="AW642" s="31" t="s">
        <v>30</v>
      </c>
      <c r="AX642" s="32" t="s">
        <v>30</v>
      </c>
      <c r="AY642" s="32" t="s">
        <v>30</v>
      </c>
      <c r="AZ642" s="32" t="s">
        <v>30</v>
      </c>
      <c r="BA642" s="32" t="s">
        <v>30</v>
      </c>
      <c r="BB642" s="32" t="s">
        <v>30</v>
      </c>
      <c r="BC642" s="32" t="s">
        <v>30</v>
      </c>
      <c r="BD642" s="32" t="s">
        <v>30</v>
      </c>
      <c r="BE642" s="32" t="s">
        <v>30</v>
      </c>
      <c r="BF642" s="31" t="s">
        <v>30</v>
      </c>
      <c r="BG642" s="32" t="s">
        <v>30</v>
      </c>
      <c r="BH642" s="32" t="s">
        <v>30</v>
      </c>
      <c r="BI642" s="32" t="s">
        <v>30</v>
      </c>
      <c r="BJ642" s="32" t="s">
        <v>30</v>
      </c>
      <c r="BK642" s="32" t="s">
        <v>30</v>
      </c>
      <c r="BL642" s="32" t="s">
        <v>30</v>
      </c>
      <c r="BM642" s="32" t="s">
        <v>30</v>
      </c>
      <c r="BN642" s="32" t="s">
        <v>30</v>
      </c>
      <c r="BO642" s="31" t="s">
        <v>30</v>
      </c>
      <c r="BP642" s="32" t="s">
        <v>30</v>
      </c>
      <c r="BQ642" s="32" t="s">
        <v>30</v>
      </c>
      <c r="BR642" s="32" t="s">
        <v>30</v>
      </c>
      <c r="BS642" s="32" t="s">
        <v>30</v>
      </c>
      <c r="BT642" s="32" t="s">
        <v>30</v>
      </c>
      <c r="BU642" s="32" t="s">
        <v>30</v>
      </c>
      <c r="BV642" s="32" t="s">
        <v>30</v>
      </c>
      <c r="BW642" s="33" t="s">
        <v>30</v>
      </c>
      <c r="BX642" s="31" t="s">
        <v>30</v>
      </c>
      <c r="BY642" s="32" t="s">
        <v>30</v>
      </c>
      <c r="BZ642" s="32" t="s">
        <v>30</v>
      </c>
      <c r="CA642" s="32" t="s">
        <v>30</v>
      </c>
      <c r="CB642" s="32" t="s">
        <v>30</v>
      </c>
      <c r="CC642" s="32" t="s">
        <v>30</v>
      </c>
      <c r="CD642" s="32" t="s">
        <v>30</v>
      </c>
      <c r="CE642" s="32" t="s">
        <v>30</v>
      </c>
      <c r="CF642" s="34" t="s">
        <v>30</v>
      </c>
      <c r="CG642" s="31" t="s">
        <v>30</v>
      </c>
      <c r="CH642" s="32" t="s">
        <v>30</v>
      </c>
      <c r="CI642" s="32" t="s">
        <v>30</v>
      </c>
      <c r="CJ642" s="32" t="s">
        <v>30</v>
      </c>
      <c r="CK642" s="32" t="s">
        <v>30</v>
      </c>
      <c r="CL642" s="32" t="s">
        <v>30</v>
      </c>
      <c r="CM642" s="32" t="s">
        <v>30</v>
      </c>
      <c r="CN642" s="32" t="s">
        <v>30</v>
      </c>
      <c r="CO642" s="32" t="s">
        <v>30</v>
      </c>
      <c r="CP642" s="31" t="s">
        <v>30</v>
      </c>
      <c r="CQ642" s="32" t="s">
        <v>30</v>
      </c>
      <c r="CR642" s="32" t="s">
        <v>30</v>
      </c>
      <c r="CS642" s="32" t="s">
        <v>30</v>
      </c>
      <c r="CT642" s="32" t="s">
        <v>30</v>
      </c>
      <c r="CU642" s="32" t="s">
        <v>30</v>
      </c>
      <c r="CV642" s="32" t="s">
        <v>30</v>
      </c>
      <c r="CW642" s="32" t="s">
        <v>30</v>
      </c>
      <c r="CX642" s="34" t="s">
        <v>30</v>
      </c>
      <c r="CY642" s="26">
        <v>1</v>
      </c>
      <c r="CZ642" s="27">
        <v>4160000</v>
      </c>
      <c r="DA642" s="27">
        <v>3536000</v>
      </c>
      <c r="DB642" s="27"/>
      <c r="DC642" s="27"/>
      <c r="DD642" s="143">
        <f t="shared" si="1402"/>
        <v>0.11466596451673744</v>
      </c>
      <c r="DE642" s="27">
        <f t="shared" si="1470"/>
        <v>3848000</v>
      </c>
      <c r="DF642" s="27">
        <f t="shared" si="1471"/>
        <v>731120</v>
      </c>
      <c r="DG642" s="28">
        <f t="shared" si="1472"/>
        <v>4579120</v>
      </c>
      <c r="DH642" s="31" t="s">
        <v>30</v>
      </c>
      <c r="DI642" s="32" t="s">
        <v>30</v>
      </c>
      <c r="DJ642" s="32" t="s">
        <v>30</v>
      </c>
      <c r="DK642" s="32" t="s">
        <v>30</v>
      </c>
      <c r="DL642" s="32" t="s">
        <v>30</v>
      </c>
      <c r="DM642" s="32" t="s">
        <v>30</v>
      </c>
      <c r="DN642" s="32" t="s">
        <v>30</v>
      </c>
      <c r="DO642" s="33" t="s">
        <v>30</v>
      </c>
    </row>
    <row r="643" spans="1:119" ht="21" customHeight="1" x14ac:dyDescent="0.25">
      <c r="A643" s="66" t="s">
        <v>1216</v>
      </c>
      <c r="B643" s="67" t="s">
        <v>1204</v>
      </c>
      <c r="C643" s="68" t="s">
        <v>1217</v>
      </c>
      <c r="D643" s="31" t="s">
        <v>30</v>
      </c>
      <c r="E643" s="32" t="s">
        <v>30</v>
      </c>
      <c r="F643" s="32" t="s">
        <v>30</v>
      </c>
      <c r="G643" s="32" t="s">
        <v>30</v>
      </c>
      <c r="H643" s="32" t="s">
        <v>30</v>
      </c>
      <c r="I643" s="32" t="s">
        <v>30</v>
      </c>
      <c r="J643" s="32" t="s">
        <v>30</v>
      </c>
      <c r="K643" s="32" t="s">
        <v>30</v>
      </c>
      <c r="L643" s="32" t="s">
        <v>30</v>
      </c>
      <c r="M643" s="31" t="s">
        <v>30</v>
      </c>
      <c r="N643" s="32" t="s">
        <v>30</v>
      </c>
      <c r="O643" s="32" t="s">
        <v>30</v>
      </c>
      <c r="P643" s="32" t="s">
        <v>30</v>
      </c>
      <c r="Q643" s="32" t="s">
        <v>30</v>
      </c>
      <c r="R643" s="32" t="s">
        <v>30</v>
      </c>
      <c r="S643" s="32" t="s">
        <v>30</v>
      </c>
      <c r="T643" s="32" t="s">
        <v>30</v>
      </c>
      <c r="U643" s="33" t="s">
        <v>30</v>
      </c>
      <c r="V643" s="31" t="s">
        <v>30</v>
      </c>
      <c r="W643" s="32" t="s">
        <v>30</v>
      </c>
      <c r="X643" s="32" t="s">
        <v>30</v>
      </c>
      <c r="Y643" s="32" t="s">
        <v>30</v>
      </c>
      <c r="Z643" s="32" t="s">
        <v>30</v>
      </c>
      <c r="AA643" s="32" t="s">
        <v>30</v>
      </c>
      <c r="AB643" s="32" t="s">
        <v>30</v>
      </c>
      <c r="AC643" s="32" t="s">
        <v>30</v>
      </c>
      <c r="AD643" s="34" t="s">
        <v>30</v>
      </c>
      <c r="AE643" s="31" t="s">
        <v>30</v>
      </c>
      <c r="AF643" s="32" t="s">
        <v>30</v>
      </c>
      <c r="AG643" s="32" t="s">
        <v>30</v>
      </c>
      <c r="AH643" s="32" t="s">
        <v>30</v>
      </c>
      <c r="AI643" s="32" t="s">
        <v>30</v>
      </c>
      <c r="AJ643" s="165" t="s">
        <v>30</v>
      </c>
      <c r="AK643" s="32" t="s">
        <v>30</v>
      </c>
      <c r="AL643" s="32" t="s">
        <v>30</v>
      </c>
      <c r="AM643" s="33" t="s">
        <v>30</v>
      </c>
      <c r="AN643" s="31" t="s">
        <v>30</v>
      </c>
      <c r="AO643" s="32" t="s">
        <v>30</v>
      </c>
      <c r="AP643" s="32" t="s">
        <v>30</v>
      </c>
      <c r="AQ643" s="32" t="s">
        <v>30</v>
      </c>
      <c r="AR643" s="32" t="s">
        <v>30</v>
      </c>
      <c r="AS643" s="32" t="s">
        <v>30</v>
      </c>
      <c r="AT643" s="32" t="s">
        <v>30</v>
      </c>
      <c r="AU643" s="32" t="s">
        <v>30</v>
      </c>
      <c r="AV643" s="33" t="s">
        <v>30</v>
      </c>
      <c r="AW643" s="31" t="s">
        <v>30</v>
      </c>
      <c r="AX643" s="32" t="s">
        <v>30</v>
      </c>
      <c r="AY643" s="32" t="s">
        <v>30</v>
      </c>
      <c r="AZ643" s="32" t="s">
        <v>30</v>
      </c>
      <c r="BA643" s="32" t="s">
        <v>30</v>
      </c>
      <c r="BB643" s="32" t="s">
        <v>30</v>
      </c>
      <c r="BC643" s="32" t="s">
        <v>30</v>
      </c>
      <c r="BD643" s="32" t="s">
        <v>30</v>
      </c>
      <c r="BE643" s="32" t="s">
        <v>30</v>
      </c>
      <c r="BF643" s="31" t="s">
        <v>30</v>
      </c>
      <c r="BG643" s="32" t="s">
        <v>30</v>
      </c>
      <c r="BH643" s="32" t="s">
        <v>30</v>
      </c>
      <c r="BI643" s="32" t="s">
        <v>30</v>
      </c>
      <c r="BJ643" s="32" t="s">
        <v>30</v>
      </c>
      <c r="BK643" s="32" t="s">
        <v>30</v>
      </c>
      <c r="BL643" s="32" t="s">
        <v>30</v>
      </c>
      <c r="BM643" s="32" t="s">
        <v>30</v>
      </c>
      <c r="BN643" s="32" t="s">
        <v>30</v>
      </c>
      <c r="BO643" s="31" t="s">
        <v>30</v>
      </c>
      <c r="BP643" s="32" t="s">
        <v>30</v>
      </c>
      <c r="BQ643" s="32" t="s">
        <v>30</v>
      </c>
      <c r="BR643" s="32" t="s">
        <v>30</v>
      </c>
      <c r="BS643" s="32" t="s">
        <v>30</v>
      </c>
      <c r="BT643" s="32" t="s">
        <v>30</v>
      </c>
      <c r="BU643" s="32" t="s">
        <v>30</v>
      </c>
      <c r="BV643" s="32" t="s">
        <v>30</v>
      </c>
      <c r="BW643" s="33" t="s">
        <v>30</v>
      </c>
      <c r="BX643" s="31" t="s">
        <v>30</v>
      </c>
      <c r="BY643" s="32" t="s">
        <v>30</v>
      </c>
      <c r="BZ643" s="32" t="s">
        <v>30</v>
      </c>
      <c r="CA643" s="32" t="s">
        <v>30</v>
      </c>
      <c r="CB643" s="32" t="s">
        <v>30</v>
      </c>
      <c r="CC643" s="32" t="s">
        <v>30</v>
      </c>
      <c r="CD643" s="32" t="s">
        <v>30</v>
      </c>
      <c r="CE643" s="32" t="s">
        <v>30</v>
      </c>
      <c r="CF643" s="34" t="s">
        <v>30</v>
      </c>
      <c r="CG643" s="31" t="s">
        <v>30</v>
      </c>
      <c r="CH643" s="32" t="s">
        <v>30</v>
      </c>
      <c r="CI643" s="32" t="s">
        <v>30</v>
      </c>
      <c r="CJ643" s="32" t="s">
        <v>30</v>
      </c>
      <c r="CK643" s="32" t="s">
        <v>30</v>
      </c>
      <c r="CL643" s="32" t="s">
        <v>30</v>
      </c>
      <c r="CM643" s="32" t="s">
        <v>30</v>
      </c>
      <c r="CN643" s="32" t="s">
        <v>30</v>
      </c>
      <c r="CO643" s="32" t="s">
        <v>30</v>
      </c>
      <c r="CP643" s="31" t="s">
        <v>30</v>
      </c>
      <c r="CQ643" s="32" t="s">
        <v>30</v>
      </c>
      <c r="CR643" s="32" t="s">
        <v>30</v>
      </c>
      <c r="CS643" s="32" t="s">
        <v>30</v>
      </c>
      <c r="CT643" s="32" t="s">
        <v>30</v>
      </c>
      <c r="CU643" s="32" t="s">
        <v>30</v>
      </c>
      <c r="CV643" s="32" t="s">
        <v>30</v>
      </c>
      <c r="CW643" s="32" t="s">
        <v>30</v>
      </c>
      <c r="CX643" s="34" t="s">
        <v>30</v>
      </c>
      <c r="CY643" s="26">
        <v>1</v>
      </c>
      <c r="CZ643" s="27">
        <v>3520000</v>
      </c>
      <c r="DA643" s="27">
        <v>2992000</v>
      </c>
      <c r="DB643" s="27"/>
      <c r="DC643" s="27"/>
      <c r="DD643" s="143">
        <f t="shared" ref="DD643:DD706" si="1473">+STDEVA(CZ643:DA643)/AVERAGE(CZ643:DA643)</f>
        <v>0.11466596451673744</v>
      </c>
      <c r="DE643" s="27">
        <f t="shared" si="1470"/>
        <v>3256000</v>
      </c>
      <c r="DF643" s="27">
        <f t="shared" si="1471"/>
        <v>618640</v>
      </c>
      <c r="DG643" s="28">
        <f t="shared" si="1472"/>
        <v>3874640</v>
      </c>
      <c r="DH643" s="31" t="s">
        <v>30</v>
      </c>
      <c r="DI643" s="32" t="s">
        <v>30</v>
      </c>
      <c r="DJ643" s="32" t="s">
        <v>30</v>
      </c>
      <c r="DK643" s="32" t="s">
        <v>30</v>
      </c>
      <c r="DL643" s="32" t="s">
        <v>30</v>
      </c>
      <c r="DM643" s="32" t="s">
        <v>30</v>
      </c>
      <c r="DN643" s="32" t="s">
        <v>30</v>
      </c>
      <c r="DO643" s="33" t="s">
        <v>30</v>
      </c>
    </row>
    <row r="644" spans="1:119" ht="21" customHeight="1" x14ac:dyDescent="0.25">
      <c r="A644" s="66" t="s">
        <v>1218</v>
      </c>
      <c r="B644" s="67" t="s">
        <v>1204</v>
      </c>
      <c r="C644" s="68" t="s">
        <v>1219</v>
      </c>
      <c r="D644" s="31" t="s">
        <v>30</v>
      </c>
      <c r="E644" s="32" t="s">
        <v>30</v>
      </c>
      <c r="F644" s="32" t="s">
        <v>30</v>
      </c>
      <c r="G644" s="32" t="s">
        <v>30</v>
      </c>
      <c r="H644" s="32" t="s">
        <v>30</v>
      </c>
      <c r="I644" s="32" t="s">
        <v>30</v>
      </c>
      <c r="J644" s="32" t="s">
        <v>30</v>
      </c>
      <c r="K644" s="32" t="s">
        <v>30</v>
      </c>
      <c r="L644" s="32" t="s">
        <v>30</v>
      </c>
      <c r="M644" s="26">
        <v>1</v>
      </c>
      <c r="N644" s="27">
        <v>6000000</v>
      </c>
      <c r="O644" s="27">
        <v>6480000</v>
      </c>
      <c r="P644" s="27"/>
      <c r="Q644" s="27"/>
      <c r="R644" s="143">
        <f t="shared" ref="R644:R707" si="1474">+STDEVA(N644:O644)/AVERAGE(N644:O644)</f>
        <v>5.4392829322042112E-2</v>
      </c>
      <c r="S644" s="27">
        <f t="shared" ref="S644:S696" si="1475">+AVERAGE(N644:P644)</f>
        <v>6240000</v>
      </c>
      <c r="T644" s="28">
        <f t="shared" ref="T644:T696" si="1476">+S644*19%</f>
        <v>1185600</v>
      </c>
      <c r="U644" s="30">
        <f t="shared" ref="U644:U696" si="1477">+T644+S644</f>
        <v>7425600</v>
      </c>
      <c r="V644" s="31" t="s">
        <v>30</v>
      </c>
      <c r="W644" s="32" t="s">
        <v>30</v>
      </c>
      <c r="X644" s="32" t="s">
        <v>30</v>
      </c>
      <c r="Y644" s="32" t="s">
        <v>30</v>
      </c>
      <c r="Z644" s="32" t="s">
        <v>30</v>
      </c>
      <c r="AA644" s="32" t="s">
        <v>30</v>
      </c>
      <c r="AB644" s="32" t="s">
        <v>30</v>
      </c>
      <c r="AC644" s="32" t="s">
        <v>30</v>
      </c>
      <c r="AD644" s="34" t="s">
        <v>30</v>
      </c>
      <c r="AE644" s="31" t="s">
        <v>30</v>
      </c>
      <c r="AF644" s="32" t="s">
        <v>30</v>
      </c>
      <c r="AG644" s="32" t="s">
        <v>30</v>
      </c>
      <c r="AH644" s="32" t="s">
        <v>30</v>
      </c>
      <c r="AI644" s="32" t="s">
        <v>30</v>
      </c>
      <c r="AJ644" s="165" t="s">
        <v>30</v>
      </c>
      <c r="AK644" s="32" t="s">
        <v>30</v>
      </c>
      <c r="AL644" s="32" t="s">
        <v>30</v>
      </c>
      <c r="AM644" s="33" t="s">
        <v>30</v>
      </c>
      <c r="AN644" s="31" t="s">
        <v>30</v>
      </c>
      <c r="AO644" s="32" t="s">
        <v>30</v>
      </c>
      <c r="AP644" s="32" t="s">
        <v>30</v>
      </c>
      <c r="AQ644" s="32" t="s">
        <v>30</v>
      </c>
      <c r="AR644" s="32" t="s">
        <v>30</v>
      </c>
      <c r="AS644" s="32" t="s">
        <v>30</v>
      </c>
      <c r="AT644" s="32" t="s">
        <v>30</v>
      </c>
      <c r="AU644" s="32" t="s">
        <v>30</v>
      </c>
      <c r="AV644" s="33" t="s">
        <v>30</v>
      </c>
      <c r="AW644" s="31" t="s">
        <v>30</v>
      </c>
      <c r="AX644" s="32" t="s">
        <v>30</v>
      </c>
      <c r="AY644" s="32" t="s">
        <v>30</v>
      </c>
      <c r="AZ644" s="32" t="s">
        <v>30</v>
      </c>
      <c r="BA644" s="32" t="s">
        <v>30</v>
      </c>
      <c r="BB644" s="32" t="s">
        <v>30</v>
      </c>
      <c r="BC644" s="32" t="s">
        <v>30</v>
      </c>
      <c r="BD644" s="32" t="s">
        <v>30</v>
      </c>
      <c r="BE644" s="32" t="s">
        <v>30</v>
      </c>
      <c r="BF644" s="31" t="s">
        <v>30</v>
      </c>
      <c r="BG644" s="32" t="s">
        <v>30</v>
      </c>
      <c r="BH644" s="32" t="s">
        <v>30</v>
      </c>
      <c r="BI644" s="32" t="s">
        <v>30</v>
      </c>
      <c r="BJ644" s="32" t="s">
        <v>30</v>
      </c>
      <c r="BK644" s="32" t="s">
        <v>30</v>
      </c>
      <c r="BL644" s="32" t="s">
        <v>30</v>
      </c>
      <c r="BM644" s="32" t="s">
        <v>30</v>
      </c>
      <c r="BN644" s="32" t="s">
        <v>30</v>
      </c>
      <c r="BO644" s="31" t="s">
        <v>30</v>
      </c>
      <c r="BP644" s="32" t="s">
        <v>30</v>
      </c>
      <c r="BQ644" s="32" t="s">
        <v>30</v>
      </c>
      <c r="BR644" s="32" t="s">
        <v>30</v>
      </c>
      <c r="BS644" s="32" t="s">
        <v>30</v>
      </c>
      <c r="BT644" s="32" t="s">
        <v>30</v>
      </c>
      <c r="BU644" s="32" t="s">
        <v>30</v>
      </c>
      <c r="BV644" s="32" t="s">
        <v>30</v>
      </c>
      <c r="BW644" s="33" t="s">
        <v>30</v>
      </c>
      <c r="BX644" s="31" t="s">
        <v>30</v>
      </c>
      <c r="BY644" s="32" t="s">
        <v>30</v>
      </c>
      <c r="BZ644" s="32" t="s">
        <v>30</v>
      </c>
      <c r="CA644" s="32" t="s">
        <v>30</v>
      </c>
      <c r="CB644" s="32" t="s">
        <v>30</v>
      </c>
      <c r="CC644" s="32" t="s">
        <v>30</v>
      </c>
      <c r="CD644" s="32" t="s">
        <v>30</v>
      </c>
      <c r="CE644" s="32" t="s">
        <v>30</v>
      </c>
      <c r="CF644" s="34" t="s">
        <v>30</v>
      </c>
      <c r="CG644" s="31" t="s">
        <v>30</v>
      </c>
      <c r="CH644" s="32" t="s">
        <v>30</v>
      </c>
      <c r="CI644" s="32" t="s">
        <v>30</v>
      </c>
      <c r="CJ644" s="32" t="s">
        <v>30</v>
      </c>
      <c r="CK644" s="32" t="s">
        <v>30</v>
      </c>
      <c r="CL644" s="32" t="s">
        <v>30</v>
      </c>
      <c r="CM644" s="32" t="s">
        <v>30</v>
      </c>
      <c r="CN644" s="32" t="s">
        <v>30</v>
      </c>
      <c r="CO644" s="32" t="s">
        <v>30</v>
      </c>
      <c r="CP644" s="31" t="s">
        <v>30</v>
      </c>
      <c r="CQ644" s="32" t="s">
        <v>30</v>
      </c>
      <c r="CR644" s="32" t="s">
        <v>30</v>
      </c>
      <c r="CS644" s="32" t="s">
        <v>30</v>
      </c>
      <c r="CT644" s="32" t="s">
        <v>30</v>
      </c>
      <c r="CU644" s="32" t="s">
        <v>30</v>
      </c>
      <c r="CV644" s="32" t="s">
        <v>30</v>
      </c>
      <c r="CW644" s="32" t="s">
        <v>30</v>
      </c>
      <c r="CX644" s="34" t="s">
        <v>30</v>
      </c>
      <c r="CY644" s="31" t="s">
        <v>30</v>
      </c>
      <c r="CZ644" s="32" t="s">
        <v>30</v>
      </c>
      <c r="DA644" s="32" t="s">
        <v>30</v>
      </c>
      <c r="DB644" s="32" t="s">
        <v>30</v>
      </c>
      <c r="DC644" s="32" t="s">
        <v>30</v>
      </c>
      <c r="DD644" s="32" t="s">
        <v>30</v>
      </c>
      <c r="DE644" s="32" t="s">
        <v>30</v>
      </c>
      <c r="DF644" s="32" t="s">
        <v>30</v>
      </c>
      <c r="DG644" s="32" t="s">
        <v>30</v>
      </c>
      <c r="DH644" s="31" t="s">
        <v>30</v>
      </c>
      <c r="DI644" s="32" t="s">
        <v>30</v>
      </c>
      <c r="DJ644" s="32" t="s">
        <v>30</v>
      </c>
      <c r="DK644" s="32" t="s">
        <v>30</v>
      </c>
      <c r="DL644" s="32" t="s">
        <v>30</v>
      </c>
      <c r="DM644" s="32" t="s">
        <v>30</v>
      </c>
      <c r="DN644" s="32" t="s">
        <v>30</v>
      </c>
      <c r="DO644" s="33" t="s">
        <v>30</v>
      </c>
    </row>
    <row r="645" spans="1:119" ht="21" customHeight="1" x14ac:dyDescent="0.25">
      <c r="A645" s="66" t="s">
        <v>1220</v>
      </c>
      <c r="B645" s="67" t="s">
        <v>1204</v>
      </c>
      <c r="C645" s="68" t="s">
        <v>1221</v>
      </c>
      <c r="D645" s="31" t="s">
        <v>30</v>
      </c>
      <c r="E645" s="32" t="s">
        <v>30</v>
      </c>
      <c r="F645" s="32" t="s">
        <v>30</v>
      </c>
      <c r="G645" s="32" t="s">
        <v>30</v>
      </c>
      <c r="H645" s="32" t="s">
        <v>30</v>
      </c>
      <c r="I645" s="32" t="s">
        <v>30</v>
      </c>
      <c r="J645" s="32" t="s">
        <v>30</v>
      </c>
      <c r="K645" s="32" t="s">
        <v>30</v>
      </c>
      <c r="L645" s="32" t="s">
        <v>30</v>
      </c>
      <c r="M645" s="26">
        <v>1</v>
      </c>
      <c r="N645" s="27">
        <v>3900000</v>
      </c>
      <c r="O645" s="27">
        <v>4212000</v>
      </c>
      <c r="P645" s="27"/>
      <c r="Q645" s="27"/>
      <c r="R645" s="143">
        <f t="shared" si="1474"/>
        <v>5.4392829322042119E-2</v>
      </c>
      <c r="S645" s="27">
        <f t="shared" si="1475"/>
        <v>4056000</v>
      </c>
      <c r="T645" s="28">
        <f t="shared" si="1476"/>
        <v>770640</v>
      </c>
      <c r="U645" s="30">
        <f t="shared" si="1477"/>
        <v>4826640</v>
      </c>
      <c r="V645" s="31" t="s">
        <v>30</v>
      </c>
      <c r="W645" s="32" t="s">
        <v>30</v>
      </c>
      <c r="X645" s="32" t="s">
        <v>30</v>
      </c>
      <c r="Y645" s="32" t="s">
        <v>30</v>
      </c>
      <c r="Z645" s="32" t="s">
        <v>30</v>
      </c>
      <c r="AA645" s="32" t="s">
        <v>30</v>
      </c>
      <c r="AB645" s="32" t="s">
        <v>30</v>
      </c>
      <c r="AC645" s="32" t="s">
        <v>30</v>
      </c>
      <c r="AD645" s="34" t="s">
        <v>30</v>
      </c>
      <c r="AE645" s="31" t="s">
        <v>30</v>
      </c>
      <c r="AF645" s="32" t="s">
        <v>30</v>
      </c>
      <c r="AG645" s="32" t="s">
        <v>30</v>
      </c>
      <c r="AH645" s="32" t="s">
        <v>30</v>
      </c>
      <c r="AI645" s="32" t="s">
        <v>30</v>
      </c>
      <c r="AJ645" s="165" t="s">
        <v>30</v>
      </c>
      <c r="AK645" s="32" t="s">
        <v>30</v>
      </c>
      <c r="AL645" s="32" t="s">
        <v>30</v>
      </c>
      <c r="AM645" s="33" t="s">
        <v>30</v>
      </c>
      <c r="AN645" s="31" t="s">
        <v>30</v>
      </c>
      <c r="AO645" s="32" t="s">
        <v>30</v>
      </c>
      <c r="AP645" s="32" t="s">
        <v>30</v>
      </c>
      <c r="AQ645" s="32" t="s">
        <v>30</v>
      </c>
      <c r="AR645" s="32" t="s">
        <v>30</v>
      </c>
      <c r="AS645" s="32" t="s">
        <v>30</v>
      </c>
      <c r="AT645" s="32" t="s">
        <v>30</v>
      </c>
      <c r="AU645" s="32" t="s">
        <v>30</v>
      </c>
      <c r="AV645" s="33" t="s">
        <v>30</v>
      </c>
      <c r="AW645" s="31" t="s">
        <v>30</v>
      </c>
      <c r="AX645" s="32" t="s">
        <v>30</v>
      </c>
      <c r="AY645" s="32" t="s">
        <v>30</v>
      </c>
      <c r="AZ645" s="32" t="s">
        <v>30</v>
      </c>
      <c r="BA645" s="32" t="s">
        <v>30</v>
      </c>
      <c r="BB645" s="32" t="s">
        <v>30</v>
      </c>
      <c r="BC645" s="32" t="s">
        <v>30</v>
      </c>
      <c r="BD645" s="32" t="s">
        <v>30</v>
      </c>
      <c r="BE645" s="32" t="s">
        <v>30</v>
      </c>
      <c r="BF645" s="31" t="s">
        <v>30</v>
      </c>
      <c r="BG645" s="32" t="s">
        <v>30</v>
      </c>
      <c r="BH645" s="32" t="s">
        <v>30</v>
      </c>
      <c r="BI645" s="32" t="s">
        <v>30</v>
      </c>
      <c r="BJ645" s="32" t="s">
        <v>30</v>
      </c>
      <c r="BK645" s="32" t="s">
        <v>30</v>
      </c>
      <c r="BL645" s="32" t="s">
        <v>30</v>
      </c>
      <c r="BM645" s="32" t="s">
        <v>30</v>
      </c>
      <c r="BN645" s="32" t="s">
        <v>30</v>
      </c>
      <c r="BO645" s="31" t="s">
        <v>30</v>
      </c>
      <c r="BP645" s="32" t="s">
        <v>30</v>
      </c>
      <c r="BQ645" s="32" t="s">
        <v>30</v>
      </c>
      <c r="BR645" s="32" t="s">
        <v>30</v>
      </c>
      <c r="BS645" s="32" t="s">
        <v>30</v>
      </c>
      <c r="BT645" s="32" t="s">
        <v>30</v>
      </c>
      <c r="BU645" s="32" t="s">
        <v>30</v>
      </c>
      <c r="BV645" s="32" t="s">
        <v>30</v>
      </c>
      <c r="BW645" s="33" t="s">
        <v>30</v>
      </c>
      <c r="BX645" s="31" t="s">
        <v>30</v>
      </c>
      <c r="BY645" s="32" t="s">
        <v>30</v>
      </c>
      <c r="BZ645" s="32" t="s">
        <v>30</v>
      </c>
      <c r="CA645" s="32" t="s">
        <v>30</v>
      </c>
      <c r="CB645" s="32" t="s">
        <v>30</v>
      </c>
      <c r="CC645" s="32" t="s">
        <v>30</v>
      </c>
      <c r="CD645" s="32" t="s">
        <v>30</v>
      </c>
      <c r="CE645" s="32" t="s">
        <v>30</v>
      </c>
      <c r="CF645" s="34" t="s">
        <v>30</v>
      </c>
      <c r="CG645" s="31" t="s">
        <v>30</v>
      </c>
      <c r="CH645" s="32" t="s">
        <v>30</v>
      </c>
      <c r="CI645" s="32" t="s">
        <v>30</v>
      </c>
      <c r="CJ645" s="32" t="s">
        <v>30</v>
      </c>
      <c r="CK645" s="32" t="s">
        <v>30</v>
      </c>
      <c r="CL645" s="32" t="s">
        <v>30</v>
      </c>
      <c r="CM645" s="32" t="s">
        <v>30</v>
      </c>
      <c r="CN645" s="32" t="s">
        <v>30</v>
      </c>
      <c r="CO645" s="32" t="s">
        <v>30</v>
      </c>
      <c r="CP645" s="31" t="s">
        <v>30</v>
      </c>
      <c r="CQ645" s="32" t="s">
        <v>30</v>
      </c>
      <c r="CR645" s="32" t="s">
        <v>30</v>
      </c>
      <c r="CS645" s="32" t="s">
        <v>30</v>
      </c>
      <c r="CT645" s="32" t="s">
        <v>30</v>
      </c>
      <c r="CU645" s="32" t="s">
        <v>30</v>
      </c>
      <c r="CV645" s="32" t="s">
        <v>30</v>
      </c>
      <c r="CW645" s="32" t="s">
        <v>30</v>
      </c>
      <c r="CX645" s="34" t="s">
        <v>30</v>
      </c>
      <c r="CY645" s="31" t="s">
        <v>30</v>
      </c>
      <c r="CZ645" s="32" t="s">
        <v>30</v>
      </c>
      <c r="DA645" s="32" t="s">
        <v>30</v>
      </c>
      <c r="DB645" s="32" t="s">
        <v>30</v>
      </c>
      <c r="DC645" s="32" t="s">
        <v>30</v>
      </c>
      <c r="DD645" s="32" t="s">
        <v>30</v>
      </c>
      <c r="DE645" s="32" t="s">
        <v>30</v>
      </c>
      <c r="DF645" s="32" t="s">
        <v>30</v>
      </c>
      <c r="DG645" s="32" t="s">
        <v>30</v>
      </c>
      <c r="DH645" s="31" t="s">
        <v>30</v>
      </c>
      <c r="DI645" s="32" t="s">
        <v>30</v>
      </c>
      <c r="DJ645" s="32" t="s">
        <v>30</v>
      </c>
      <c r="DK645" s="32" t="s">
        <v>30</v>
      </c>
      <c r="DL645" s="32" t="s">
        <v>30</v>
      </c>
      <c r="DM645" s="32" t="s">
        <v>30</v>
      </c>
      <c r="DN645" s="32" t="s">
        <v>30</v>
      </c>
      <c r="DO645" s="33" t="s">
        <v>30</v>
      </c>
    </row>
    <row r="646" spans="1:119" ht="21" customHeight="1" x14ac:dyDescent="0.25">
      <c r="A646" s="66" t="s">
        <v>1222</v>
      </c>
      <c r="B646" s="67" t="s">
        <v>1204</v>
      </c>
      <c r="C646" s="68" t="s">
        <v>1223</v>
      </c>
      <c r="D646" s="31" t="s">
        <v>30</v>
      </c>
      <c r="E646" s="32" t="s">
        <v>30</v>
      </c>
      <c r="F646" s="32" t="s">
        <v>30</v>
      </c>
      <c r="G646" s="32" t="s">
        <v>30</v>
      </c>
      <c r="H646" s="32" t="s">
        <v>30</v>
      </c>
      <c r="I646" s="32" t="s">
        <v>30</v>
      </c>
      <c r="J646" s="32" t="s">
        <v>30</v>
      </c>
      <c r="K646" s="32" t="s">
        <v>30</v>
      </c>
      <c r="L646" s="32" t="s">
        <v>30</v>
      </c>
      <c r="M646" s="26">
        <v>1</v>
      </c>
      <c r="N646" s="27">
        <v>4000000</v>
      </c>
      <c r="O646" s="27">
        <v>4320000</v>
      </c>
      <c r="P646" s="27"/>
      <c r="Q646" s="27"/>
      <c r="R646" s="143">
        <f t="shared" si="1474"/>
        <v>5.4392829322042119E-2</v>
      </c>
      <c r="S646" s="27">
        <f t="shared" si="1475"/>
        <v>4160000</v>
      </c>
      <c r="T646" s="28">
        <f t="shared" si="1476"/>
        <v>790400</v>
      </c>
      <c r="U646" s="30">
        <f t="shared" si="1477"/>
        <v>4950400</v>
      </c>
      <c r="V646" s="31" t="s">
        <v>30</v>
      </c>
      <c r="W646" s="32" t="s">
        <v>30</v>
      </c>
      <c r="X646" s="32" t="s">
        <v>30</v>
      </c>
      <c r="Y646" s="32" t="s">
        <v>30</v>
      </c>
      <c r="Z646" s="32" t="s">
        <v>30</v>
      </c>
      <c r="AA646" s="32" t="s">
        <v>30</v>
      </c>
      <c r="AB646" s="32" t="s">
        <v>30</v>
      </c>
      <c r="AC646" s="32" t="s">
        <v>30</v>
      </c>
      <c r="AD646" s="34" t="s">
        <v>30</v>
      </c>
      <c r="AE646" s="31" t="s">
        <v>30</v>
      </c>
      <c r="AF646" s="32" t="s">
        <v>30</v>
      </c>
      <c r="AG646" s="32" t="s">
        <v>30</v>
      </c>
      <c r="AH646" s="32" t="s">
        <v>30</v>
      </c>
      <c r="AI646" s="32" t="s">
        <v>30</v>
      </c>
      <c r="AJ646" s="165" t="s">
        <v>30</v>
      </c>
      <c r="AK646" s="32" t="s">
        <v>30</v>
      </c>
      <c r="AL646" s="32" t="s">
        <v>30</v>
      </c>
      <c r="AM646" s="33" t="s">
        <v>30</v>
      </c>
      <c r="AN646" s="31" t="s">
        <v>30</v>
      </c>
      <c r="AO646" s="32" t="s">
        <v>30</v>
      </c>
      <c r="AP646" s="32" t="s">
        <v>30</v>
      </c>
      <c r="AQ646" s="32" t="s">
        <v>30</v>
      </c>
      <c r="AR646" s="32" t="s">
        <v>30</v>
      </c>
      <c r="AS646" s="32" t="s">
        <v>30</v>
      </c>
      <c r="AT646" s="32" t="s">
        <v>30</v>
      </c>
      <c r="AU646" s="32" t="s">
        <v>30</v>
      </c>
      <c r="AV646" s="33" t="s">
        <v>30</v>
      </c>
      <c r="AW646" s="31" t="s">
        <v>30</v>
      </c>
      <c r="AX646" s="32" t="s">
        <v>30</v>
      </c>
      <c r="AY646" s="32" t="s">
        <v>30</v>
      </c>
      <c r="AZ646" s="32" t="s">
        <v>30</v>
      </c>
      <c r="BA646" s="32" t="s">
        <v>30</v>
      </c>
      <c r="BB646" s="32" t="s">
        <v>30</v>
      </c>
      <c r="BC646" s="32" t="s">
        <v>30</v>
      </c>
      <c r="BD646" s="32" t="s">
        <v>30</v>
      </c>
      <c r="BE646" s="32" t="s">
        <v>30</v>
      </c>
      <c r="BF646" s="31" t="s">
        <v>30</v>
      </c>
      <c r="BG646" s="32" t="s">
        <v>30</v>
      </c>
      <c r="BH646" s="32" t="s">
        <v>30</v>
      </c>
      <c r="BI646" s="32" t="s">
        <v>30</v>
      </c>
      <c r="BJ646" s="32" t="s">
        <v>30</v>
      </c>
      <c r="BK646" s="32" t="s">
        <v>30</v>
      </c>
      <c r="BL646" s="32" t="s">
        <v>30</v>
      </c>
      <c r="BM646" s="32" t="s">
        <v>30</v>
      </c>
      <c r="BN646" s="32" t="s">
        <v>30</v>
      </c>
      <c r="BO646" s="31" t="s">
        <v>30</v>
      </c>
      <c r="BP646" s="32" t="s">
        <v>30</v>
      </c>
      <c r="BQ646" s="32" t="s">
        <v>30</v>
      </c>
      <c r="BR646" s="32" t="s">
        <v>30</v>
      </c>
      <c r="BS646" s="32" t="s">
        <v>30</v>
      </c>
      <c r="BT646" s="32" t="s">
        <v>30</v>
      </c>
      <c r="BU646" s="32" t="s">
        <v>30</v>
      </c>
      <c r="BV646" s="32" t="s">
        <v>30</v>
      </c>
      <c r="BW646" s="33" t="s">
        <v>30</v>
      </c>
      <c r="BX646" s="31" t="s">
        <v>30</v>
      </c>
      <c r="BY646" s="32" t="s">
        <v>30</v>
      </c>
      <c r="BZ646" s="32" t="s">
        <v>30</v>
      </c>
      <c r="CA646" s="32" t="s">
        <v>30</v>
      </c>
      <c r="CB646" s="32" t="s">
        <v>30</v>
      </c>
      <c r="CC646" s="32" t="s">
        <v>30</v>
      </c>
      <c r="CD646" s="32" t="s">
        <v>30</v>
      </c>
      <c r="CE646" s="32" t="s">
        <v>30</v>
      </c>
      <c r="CF646" s="34" t="s">
        <v>30</v>
      </c>
      <c r="CG646" s="31" t="s">
        <v>30</v>
      </c>
      <c r="CH646" s="32" t="s">
        <v>30</v>
      </c>
      <c r="CI646" s="32" t="s">
        <v>30</v>
      </c>
      <c r="CJ646" s="32" t="s">
        <v>30</v>
      </c>
      <c r="CK646" s="32" t="s">
        <v>30</v>
      </c>
      <c r="CL646" s="32" t="s">
        <v>30</v>
      </c>
      <c r="CM646" s="32" t="s">
        <v>30</v>
      </c>
      <c r="CN646" s="32" t="s">
        <v>30</v>
      </c>
      <c r="CO646" s="32" t="s">
        <v>30</v>
      </c>
      <c r="CP646" s="31" t="s">
        <v>30</v>
      </c>
      <c r="CQ646" s="32" t="s">
        <v>30</v>
      </c>
      <c r="CR646" s="32" t="s">
        <v>30</v>
      </c>
      <c r="CS646" s="32" t="s">
        <v>30</v>
      </c>
      <c r="CT646" s="32" t="s">
        <v>30</v>
      </c>
      <c r="CU646" s="32" t="s">
        <v>30</v>
      </c>
      <c r="CV646" s="32" t="s">
        <v>30</v>
      </c>
      <c r="CW646" s="32" t="s">
        <v>30</v>
      </c>
      <c r="CX646" s="34" t="s">
        <v>30</v>
      </c>
      <c r="CY646" s="31" t="s">
        <v>30</v>
      </c>
      <c r="CZ646" s="32" t="s">
        <v>30</v>
      </c>
      <c r="DA646" s="32" t="s">
        <v>30</v>
      </c>
      <c r="DB646" s="32" t="s">
        <v>30</v>
      </c>
      <c r="DC646" s="32" t="s">
        <v>30</v>
      </c>
      <c r="DD646" s="32" t="s">
        <v>30</v>
      </c>
      <c r="DE646" s="32" t="s">
        <v>30</v>
      </c>
      <c r="DF646" s="32" t="s">
        <v>30</v>
      </c>
      <c r="DG646" s="32" t="s">
        <v>30</v>
      </c>
      <c r="DH646" s="31" t="s">
        <v>30</v>
      </c>
      <c r="DI646" s="32" t="s">
        <v>30</v>
      </c>
      <c r="DJ646" s="32" t="s">
        <v>30</v>
      </c>
      <c r="DK646" s="32" t="s">
        <v>30</v>
      </c>
      <c r="DL646" s="32" t="s">
        <v>30</v>
      </c>
      <c r="DM646" s="32" t="s">
        <v>30</v>
      </c>
      <c r="DN646" s="32" t="s">
        <v>30</v>
      </c>
      <c r="DO646" s="33" t="s">
        <v>30</v>
      </c>
    </row>
    <row r="647" spans="1:119" ht="21" customHeight="1" x14ac:dyDescent="0.25">
      <c r="A647" s="66" t="s">
        <v>1224</v>
      </c>
      <c r="B647" s="67" t="s">
        <v>1204</v>
      </c>
      <c r="C647" s="68" t="s">
        <v>1225</v>
      </c>
      <c r="D647" s="31" t="s">
        <v>30</v>
      </c>
      <c r="E647" s="32" t="s">
        <v>30</v>
      </c>
      <c r="F647" s="32" t="s">
        <v>30</v>
      </c>
      <c r="G647" s="32" t="s">
        <v>30</v>
      </c>
      <c r="H647" s="32" t="s">
        <v>30</v>
      </c>
      <c r="I647" s="32" t="s">
        <v>30</v>
      </c>
      <c r="J647" s="32" t="s">
        <v>30</v>
      </c>
      <c r="K647" s="32" t="s">
        <v>30</v>
      </c>
      <c r="L647" s="32" t="s">
        <v>30</v>
      </c>
      <c r="M647" s="26">
        <v>1</v>
      </c>
      <c r="N647" s="27">
        <v>12000000</v>
      </c>
      <c r="O647" s="27">
        <v>12960000</v>
      </c>
      <c r="P647" s="27"/>
      <c r="Q647" s="27"/>
      <c r="R647" s="143">
        <f t="shared" si="1474"/>
        <v>5.4392829322042112E-2</v>
      </c>
      <c r="S647" s="27">
        <f t="shared" si="1475"/>
        <v>12480000</v>
      </c>
      <c r="T647" s="28">
        <f t="shared" si="1476"/>
        <v>2371200</v>
      </c>
      <c r="U647" s="30">
        <f t="shared" si="1477"/>
        <v>14851200</v>
      </c>
      <c r="V647" s="31" t="s">
        <v>30</v>
      </c>
      <c r="W647" s="32" t="s">
        <v>30</v>
      </c>
      <c r="X647" s="32" t="s">
        <v>30</v>
      </c>
      <c r="Y647" s="32" t="s">
        <v>30</v>
      </c>
      <c r="Z647" s="32" t="s">
        <v>30</v>
      </c>
      <c r="AA647" s="32" t="s">
        <v>30</v>
      </c>
      <c r="AB647" s="32" t="s">
        <v>30</v>
      </c>
      <c r="AC647" s="32" t="s">
        <v>30</v>
      </c>
      <c r="AD647" s="34" t="s">
        <v>30</v>
      </c>
      <c r="AE647" s="31" t="s">
        <v>30</v>
      </c>
      <c r="AF647" s="32" t="s">
        <v>30</v>
      </c>
      <c r="AG647" s="32" t="s">
        <v>30</v>
      </c>
      <c r="AH647" s="32" t="s">
        <v>30</v>
      </c>
      <c r="AI647" s="32" t="s">
        <v>30</v>
      </c>
      <c r="AJ647" s="165" t="s">
        <v>30</v>
      </c>
      <c r="AK647" s="32" t="s">
        <v>30</v>
      </c>
      <c r="AL647" s="32" t="s">
        <v>30</v>
      </c>
      <c r="AM647" s="33" t="s">
        <v>30</v>
      </c>
      <c r="AN647" s="31" t="s">
        <v>30</v>
      </c>
      <c r="AO647" s="32" t="s">
        <v>30</v>
      </c>
      <c r="AP647" s="32" t="s">
        <v>30</v>
      </c>
      <c r="AQ647" s="32" t="s">
        <v>30</v>
      </c>
      <c r="AR647" s="32" t="s">
        <v>30</v>
      </c>
      <c r="AS647" s="32" t="s">
        <v>30</v>
      </c>
      <c r="AT647" s="32" t="s">
        <v>30</v>
      </c>
      <c r="AU647" s="32" t="s">
        <v>30</v>
      </c>
      <c r="AV647" s="33" t="s">
        <v>30</v>
      </c>
      <c r="AW647" s="31" t="s">
        <v>30</v>
      </c>
      <c r="AX647" s="32" t="s">
        <v>30</v>
      </c>
      <c r="AY647" s="32" t="s">
        <v>30</v>
      </c>
      <c r="AZ647" s="32" t="s">
        <v>30</v>
      </c>
      <c r="BA647" s="32" t="s">
        <v>30</v>
      </c>
      <c r="BB647" s="32" t="s">
        <v>30</v>
      </c>
      <c r="BC647" s="32" t="s">
        <v>30</v>
      </c>
      <c r="BD647" s="32" t="s">
        <v>30</v>
      </c>
      <c r="BE647" s="32" t="s">
        <v>30</v>
      </c>
      <c r="BF647" s="31" t="s">
        <v>30</v>
      </c>
      <c r="BG647" s="32" t="s">
        <v>30</v>
      </c>
      <c r="BH647" s="32" t="s">
        <v>30</v>
      </c>
      <c r="BI647" s="32" t="s">
        <v>30</v>
      </c>
      <c r="BJ647" s="32" t="s">
        <v>30</v>
      </c>
      <c r="BK647" s="32" t="s">
        <v>30</v>
      </c>
      <c r="BL647" s="32" t="s">
        <v>30</v>
      </c>
      <c r="BM647" s="32" t="s">
        <v>30</v>
      </c>
      <c r="BN647" s="32" t="s">
        <v>30</v>
      </c>
      <c r="BO647" s="31" t="s">
        <v>30</v>
      </c>
      <c r="BP647" s="32" t="s">
        <v>30</v>
      </c>
      <c r="BQ647" s="32" t="s">
        <v>30</v>
      </c>
      <c r="BR647" s="32" t="s">
        <v>30</v>
      </c>
      <c r="BS647" s="32" t="s">
        <v>30</v>
      </c>
      <c r="BT647" s="32" t="s">
        <v>30</v>
      </c>
      <c r="BU647" s="32" t="s">
        <v>30</v>
      </c>
      <c r="BV647" s="32" t="s">
        <v>30</v>
      </c>
      <c r="BW647" s="33" t="s">
        <v>30</v>
      </c>
      <c r="BX647" s="31" t="s">
        <v>30</v>
      </c>
      <c r="BY647" s="32" t="s">
        <v>30</v>
      </c>
      <c r="BZ647" s="32" t="s">
        <v>30</v>
      </c>
      <c r="CA647" s="32" t="s">
        <v>30</v>
      </c>
      <c r="CB647" s="32" t="s">
        <v>30</v>
      </c>
      <c r="CC647" s="32" t="s">
        <v>30</v>
      </c>
      <c r="CD647" s="32" t="s">
        <v>30</v>
      </c>
      <c r="CE647" s="32" t="s">
        <v>30</v>
      </c>
      <c r="CF647" s="34" t="s">
        <v>30</v>
      </c>
      <c r="CG647" s="31" t="s">
        <v>30</v>
      </c>
      <c r="CH647" s="32" t="s">
        <v>30</v>
      </c>
      <c r="CI647" s="32" t="s">
        <v>30</v>
      </c>
      <c r="CJ647" s="32" t="s">
        <v>30</v>
      </c>
      <c r="CK647" s="32" t="s">
        <v>30</v>
      </c>
      <c r="CL647" s="32" t="s">
        <v>30</v>
      </c>
      <c r="CM647" s="32" t="s">
        <v>30</v>
      </c>
      <c r="CN647" s="32" t="s">
        <v>30</v>
      </c>
      <c r="CO647" s="32" t="s">
        <v>30</v>
      </c>
      <c r="CP647" s="31" t="s">
        <v>30</v>
      </c>
      <c r="CQ647" s="32" t="s">
        <v>30</v>
      </c>
      <c r="CR647" s="32" t="s">
        <v>30</v>
      </c>
      <c r="CS647" s="32" t="s">
        <v>30</v>
      </c>
      <c r="CT647" s="32" t="s">
        <v>30</v>
      </c>
      <c r="CU647" s="32" t="s">
        <v>30</v>
      </c>
      <c r="CV647" s="32" t="s">
        <v>30</v>
      </c>
      <c r="CW647" s="32" t="s">
        <v>30</v>
      </c>
      <c r="CX647" s="34" t="s">
        <v>30</v>
      </c>
      <c r="CY647" s="31" t="s">
        <v>30</v>
      </c>
      <c r="CZ647" s="32" t="s">
        <v>30</v>
      </c>
      <c r="DA647" s="32" t="s">
        <v>30</v>
      </c>
      <c r="DB647" s="32" t="s">
        <v>30</v>
      </c>
      <c r="DC647" s="32" t="s">
        <v>30</v>
      </c>
      <c r="DD647" s="32" t="s">
        <v>30</v>
      </c>
      <c r="DE647" s="32" t="s">
        <v>30</v>
      </c>
      <c r="DF647" s="32" t="s">
        <v>30</v>
      </c>
      <c r="DG647" s="32" t="s">
        <v>30</v>
      </c>
      <c r="DH647" s="31" t="s">
        <v>30</v>
      </c>
      <c r="DI647" s="32" t="s">
        <v>30</v>
      </c>
      <c r="DJ647" s="32" t="s">
        <v>30</v>
      </c>
      <c r="DK647" s="32" t="s">
        <v>30</v>
      </c>
      <c r="DL647" s="32" t="s">
        <v>30</v>
      </c>
      <c r="DM647" s="32" t="s">
        <v>30</v>
      </c>
      <c r="DN647" s="32" t="s">
        <v>30</v>
      </c>
      <c r="DO647" s="33" t="s">
        <v>30</v>
      </c>
    </row>
    <row r="648" spans="1:119" ht="21" customHeight="1" x14ac:dyDescent="0.25">
      <c r="A648" s="66" t="s">
        <v>1226</v>
      </c>
      <c r="B648" s="67" t="s">
        <v>1204</v>
      </c>
      <c r="C648" s="68" t="s">
        <v>1227</v>
      </c>
      <c r="D648" s="31" t="s">
        <v>30</v>
      </c>
      <c r="E648" s="32" t="s">
        <v>30</v>
      </c>
      <c r="F648" s="32" t="s">
        <v>30</v>
      </c>
      <c r="G648" s="32" t="s">
        <v>30</v>
      </c>
      <c r="H648" s="32" t="s">
        <v>30</v>
      </c>
      <c r="I648" s="32" t="s">
        <v>30</v>
      </c>
      <c r="J648" s="32" t="s">
        <v>30</v>
      </c>
      <c r="K648" s="32" t="s">
        <v>30</v>
      </c>
      <c r="L648" s="32" t="s">
        <v>30</v>
      </c>
      <c r="M648" s="26">
        <v>1</v>
      </c>
      <c r="N648" s="27">
        <v>6000000</v>
      </c>
      <c r="O648" s="27">
        <v>6480000</v>
      </c>
      <c r="P648" s="27"/>
      <c r="Q648" s="27"/>
      <c r="R648" s="143">
        <f t="shared" si="1474"/>
        <v>5.4392829322042112E-2</v>
      </c>
      <c r="S648" s="27">
        <f t="shared" si="1475"/>
        <v>6240000</v>
      </c>
      <c r="T648" s="28">
        <f t="shared" si="1476"/>
        <v>1185600</v>
      </c>
      <c r="U648" s="30">
        <f t="shared" si="1477"/>
        <v>7425600</v>
      </c>
      <c r="V648" s="31" t="s">
        <v>30</v>
      </c>
      <c r="W648" s="32" t="s">
        <v>30</v>
      </c>
      <c r="X648" s="32" t="s">
        <v>30</v>
      </c>
      <c r="Y648" s="32" t="s">
        <v>30</v>
      </c>
      <c r="Z648" s="32" t="s">
        <v>30</v>
      </c>
      <c r="AA648" s="32" t="s">
        <v>30</v>
      </c>
      <c r="AB648" s="32" t="s">
        <v>30</v>
      </c>
      <c r="AC648" s="32" t="s">
        <v>30</v>
      </c>
      <c r="AD648" s="34" t="s">
        <v>30</v>
      </c>
      <c r="AE648" s="31" t="s">
        <v>30</v>
      </c>
      <c r="AF648" s="32" t="s">
        <v>30</v>
      </c>
      <c r="AG648" s="32" t="s">
        <v>30</v>
      </c>
      <c r="AH648" s="32" t="s">
        <v>30</v>
      </c>
      <c r="AI648" s="32" t="s">
        <v>30</v>
      </c>
      <c r="AJ648" s="165" t="s">
        <v>30</v>
      </c>
      <c r="AK648" s="32" t="s">
        <v>30</v>
      </c>
      <c r="AL648" s="32" t="s">
        <v>30</v>
      </c>
      <c r="AM648" s="33" t="s">
        <v>30</v>
      </c>
      <c r="AN648" s="31" t="s">
        <v>30</v>
      </c>
      <c r="AO648" s="32" t="s">
        <v>30</v>
      </c>
      <c r="AP648" s="32" t="s">
        <v>30</v>
      </c>
      <c r="AQ648" s="32" t="s">
        <v>30</v>
      </c>
      <c r="AR648" s="32" t="s">
        <v>30</v>
      </c>
      <c r="AS648" s="32" t="s">
        <v>30</v>
      </c>
      <c r="AT648" s="32" t="s">
        <v>30</v>
      </c>
      <c r="AU648" s="32" t="s">
        <v>30</v>
      </c>
      <c r="AV648" s="33" t="s">
        <v>30</v>
      </c>
      <c r="AW648" s="31" t="s">
        <v>30</v>
      </c>
      <c r="AX648" s="32" t="s">
        <v>30</v>
      </c>
      <c r="AY648" s="32" t="s">
        <v>30</v>
      </c>
      <c r="AZ648" s="32" t="s">
        <v>30</v>
      </c>
      <c r="BA648" s="32" t="s">
        <v>30</v>
      </c>
      <c r="BB648" s="32" t="s">
        <v>30</v>
      </c>
      <c r="BC648" s="32" t="s">
        <v>30</v>
      </c>
      <c r="BD648" s="32" t="s">
        <v>30</v>
      </c>
      <c r="BE648" s="32" t="s">
        <v>30</v>
      </c>
      <c r="BF648" s="31" t="s">
        <v>30</v>
      </c>
      <c r="BG648" s="32" t="s">
        <v>30</v>
      </c>
      <c r="BH648" s="32" t="s">
        <v>30</v>
      </c>
      <c r="BI648" s="32" t="s">
        <v>30</v>
      </c>
      <c r="BJ648" s="32" t="s">
        <v>30</v>
      </c>
      <c r="BK648" s="32" t="s">
        <v>30</v>
      </c>
      <c r="BL648" s="32" t="s">
        <v>30</v>
      </c>
      <c r="BM648" s="32" t="s">
        <v>30</v>
      </c>
      <c r="BN648" s="32" t="s">
        <v>30</v>
      </c>
      <c r="BO648" s="31" t="s">
        <v>30</v>
      </c>
      <c r="BP648" s="32" t="s">
        <v>30</v>
      </c>
      <c r="BQ648" s="32" t="s">
        <v>30</v>
      </c>
      <c r="BR648" s="32" t="s">
        <v>30</v>
      </c>
      <c r="BS648" s="32" t="s">
        <v>30</v>
      </c>
      <c r="BT648" s="32" t="s">
        <v>30</v>
      </c>
      <c r="BU648" s="32" t="s">
        <v>30</v>
      </c>
      <c r="BV648" s="32" t="s">
        <v>30</v>
      </c>
      <c r="BW648" s="33" t="s">
        <v>30</v>
      </c>
      <c r="BX648" s="31" t="s">
        <v>30</v>
      </c>
      <c r="BY648" s="32" t="s">
        <v>30</v>
      </c>
      <c r="BZ648" s="32" t="s">
        <v>30</v>
      </c>
      <c r="CA648" s="32" t="s">
        <v>30</v>
      </c>
      <c r="CB648" s="32" t="s">
        <v>30</v>
      </c>
      <c r="CC648" s="32" t="s">
        <v>30</v>
      </c>
      <c r="CD648" s="32" t="s">
        <v>30</v>
      </c>
      <c r="CE648" s="32" t="s">
        <v>30</v>
      </c>
      <c r="CF648" s="34" t="s">
        <v>30</v>
      </c>
      <c r="CG648" s="31" t="s">
        <v>30</v>
      </c>
      <c r="CH648" s="32" t="s">
        <v>30</v>
      </c>
      <c r="CI648" s="32" t="s">
        <v>30</v>
      </c>
      <c r="CJ648" s="32" t="s">
        <v>30</v>
      </c>
      <c r="CK648" s="32" t="s">
        <v>30</v>
      </c>
      <c r="CL648" s="32" t="s">
        <v>30</v>
      </c>
      <c r="CM648" s="32" t="s">
        <v>30</v>
      </c>
      <c r="CN648" s="32" t="s">
        <v>30</v>
      </c>
      <c r="CO648" s="32" t="s">
        <v>30</v>
      </c>
      <c r="CP648" s="31" t="s">
        <v>30</v>
      </c>
      <c r="CQ648" s="32" t="s">
        <v>30</v>
      </c>
      <c r="CR648" s="32" t="s">
        <v>30</v>
      </c>
      <c r="CS648" s="32" t="s">
        <v>30</v>
      </c>
      <c r="CT648" s="32" t="s">
        <v>30</v>
      </c>
      <c r="CU648" s="32" t="s">
        <v>30</v>
      </c>
      <c r="CV648" s="32" t="s">
        <v>30</v>
      </c>
      <c r="CW648" s="32" t="s">
        <v>30</v>
      </c>
      <c r="CX648" s="34" t="s">
        <v>30</v>
      </c>
      <c r="CY648" s="31" t="s">
        <v>30</v>
      </c>
      <c r="CZ648" s="32" t="s">
        <v>30</v>
      </c>
      <c r="DA648" s="32" t="s">
        <v>30</v>
      </c>
      <c r="DB648" s="32" t="s">
        <v>30</v>
      </c>
      <c r="DC648" s="32" t="s">
        <v>30</v>
      </c>
      <c r="DD648" s="32" t="s">
        <v>30</v>
      </c>
      <c r="DE648" s="32" t="s">
        <v>30</v>
      </c>
      <c r="DF648" s="32" t="s">
        <v>30</v>
      </c>
      <c r="DG648" s="32" t="s">
        <v>30</v>
      </c>
      <c r="DH648" s="31" t="s">
        <v>30</v>
      </c>
      <c r="DI648" s="32" t="s">
        <v>30</v>
      </c>
      <c r="DJ648" s="32" t="s">
        <v>30</v>
      </c>
      <c r="DK648" s="32" t="s">
        <v>30</v>
      </c>
      <c r="DL648" s="32" t="s">
        <v>30</v>
      </c>
      <c r="DM648" s="32" t="s">
        <v>30</v>
      </c>
      <c r="DN648" s="32" t="s">
        <v>30</v>
      </c>
      <c r="DO648" s="33" t="s">
        <v>30</v>
      </c>
    </row>
    <row r="649" spans="1:119" ht="21" customHeight="1" x14ac:dyDescent="0.25">
      <c r="A649" s="66" t="s">
        <v>1228</v>
      </c>
      <c r="B649" s="67" t="s">
        <v>1204</v>
      </c>
      <c r="C649" s="68" t="s">
        <v>1229</v>
      </c>
      <c r="D649" s="26">
        <v>1</v>
      </c>
      <c r="E649" s="27">
        <v>150000000</v>
      </c>
      <c r="F649" s="27">
        <v>172500000</v>
      </c>
      <c r="G649" s="148"/>
      <c r="H649" s="148"/>
      <c r="I649" s="143">
        <f t="shared" ref="I649:I671" si="1478">+STDEVA(E649:F649)/AVERAGE(E649:F649)</f>
        <v>9.8666062491146164E-2</v>
      </c>
      <c r="J649" s="27">
        <f t="shared" ref="J649:J672" si="1479">+AVERAGE(E649:F649)</f>
        <v>161250000</v>
      </c>
      <c r="K649" s="28">
        <f t="shared" ref="K649:K672" si="1480">J649*19%</f>
        <v>30637500</v>
      </c>
      <c r="L649" s="29">
        <f t="shared" ref="L649:L707" si="1481">+J649+K649</f>
        <v>191887500</v>
      </c>
      <c r="M649" s="26">
        <v>1</v>
      </c>
      <c r="N649" s="27">
        <v>150000000</v>
      </c>
      <c r="O649" s="27">
        <v>162000000</v>
      </c>
      <c r="P649" s="145"/>
      <c r="Q649" s="145"/>
      <c r="R649" s="143">
        <f t="shared" si="1474"/>
        <v>5.4392829322042126E-2</v>
      </c>
      <c r="S649" s="27">
        <f t="shared" si="1475"/>
        <v>156000000</v>
      </c>
      <c r="T649" s="28">
        <f t="shared" si="1476"/>
        <v>29640000</v>
      </c>
      <c r="U649" s="30">
        <f t="shared" si="1477"/>
        <v>185640000</v>
      </c>
      <c r="V649" s="26">
        <v>1</v>
      </c>
      <c r="W649" s="27">
        <v>150000000</v>
      </c>
      <c r="X649" s="27">
        <v>172500000</v>
      </c>
      <c r="Y649" s="145"/>
      <c r="Z649" s="145"/>
      <c r="AA649" s="143">
        <f t="shared" ref="AA649:AA672" si="1482">+STDEVA(W649:X649)/AVERAGE(W649:X649)</f>
        <v>9.8666062491146164E-2</v>
      </c>
      <c r="AB649" s="27">
        <f t="shared" ref="AB649:AB672" si="1483">+AVERAGE(W649:Y649)</f>
        <v>161250000</v>
      </c>
      <c r="AC649" s="28">
        <f t="shared" ref="AC649:AC672" si="1484">+AB649*19%</f>
        <v>30637500</v>
      </c>
      <c r="AD649" s="29">
        <f t="shared" ref="AD649:AD672" si="1485">+AC649+AB649</f>
        <v>191887500</v>
      </c>
      <c r="AE649" s="26">
        <v>1</v>
      </c>
      <c r="AF649" s="27">
        <v>150000000</v>
      </c>
      <c r="AG649" s="27">
        <v>168000000</v>
      </c>
      <c r="AH649" s="145"/>
      <c r="AI649" s="145"/>
      <c r="AJ649" s="143">
        <f t="shared" ref="AJ649:AJ706" si="1486">+STDEVA(AF649:AG649)/AVERAGE(AF649:AG649)</f>
        <v>8.0049824285269536E-2</v>
      </c>
      <c r="AK649" s="27">
        <f t="shared" ref="AK649:AK672" si="1487">+AVERAGE(AF649:AH649)</f>
        <v>159000000</v>
      </c>
      <c r="AL649" s="28">
        <f t="shared" ref="AL649:AL672" si="1488">+AK649*19%</f>
        <v>30210000</v>
      </c>
      <c r="AM649" s="30">
        <f t="shared" ref="AM649:AM672" si="1489">+AL649+AK649</f>
        <v>189210000</v>
      </c>
      <c r="AN649" s="26">
        <v>1</v>
      </c>
      <c r="AO649" s="27">
        <v>150000000</v>
      </c>
      <c r="AP649" s="27">
        <v>198375000</v>
      </c>
      <c r="AQ649" s="145"/>
      <c r="AR649" s="145"/>
      <c r="AS649" s="143">
        <f t="shared" ref="AS649:AS706" si="1490">+STDEVA(AO649:AP649)/AVERAGE(AO649:AP649)</f>
        <v>0.19637626431230276</v>
      </c>
      <c r="AT649" s="27">
        <f t="shared" ref="AT649:AT672" si="1491">+AVERAGE(AO649:AQ649)</f>
        <v>174187500</v>
      </c>
      <c r="AU649" s="28">
        <f t="shared" ref="AU649:AU672" si="1492">+AT649*19%</f>
        <v>33095625</v>
      </c>
      <c r="AV649" s="30">
        <f t="shared" ref="AV649:AV672" si="1493">+AU649+AT649</f>
        <v>207283125</v>
      </c>
      <c r="AW649" s="26">
        <v>1</v>
      </c>
      <c r="AX649" s="27">
        <v>150000000</v>
      </c>
      <c r="AY649" s="27">
        <v>172500000</v>
      </c>
      <c r="AZ649" s="145"/>
      <c r="BA649" s="145"/>
      <c r="BB649" s="143">
        <f t="shared" ref="BB649:BB706" si="1494">+STDEVA(AX649:AY649)/AVERAGE(AX649:AY649)</f>
        <v>9.8666062491146164E-2</v>
      </c>
      <c r="BC649" s="27">
        <f t="shared" ref="BC649:BC672" si="1495">+AVERAGE(AX649:AZ649)</f>
        <v>161250000</v>
      </c>
      <c r="BD649" s="27">
        <f t="shared" ref="BD649:BD672" si="1496">+BC649*19%</f>
        <v>30637500</v>
      </c>
      <c r="BE649" s="27">
        <f t="shared" ref="BE649:BE672" si="1497">+BD649+BC649</f>
        <v>191887500</v>
      </c>
      <c r="BF649" s="31" t="s">
        <v>30</v>
      </c>
      <c r="BG649" s="32" t="s">
        <v>30</v>
      </c>
      <c r="BH649" s="32" t="s">
        <v>30</v>
      </c>
      <c r="BI649" s="32" t="s">
        <v>30</v>
      </c>
      <c r="BJ649" s="32" t="s">
        <v>30</v>
      </c>
      <c r="BK649" s="32" t="s">
        <v>30</v>
      </c>
      <c r="BL649" s="32" t="s">
        <v>30</v>
      </c>
      <c r="BM649" s="32" t="s">
        <v>30</v>
      </c>
      <c r="BN649" s="32" t="s">
        <v>30</v>
      </c>
      <c r="BO649" s="31" t="s">
        <v>30</v>
      </c>
      <c r="BP649" s="32" t="s">
        <v>30</v>
      </c>
      <c r="BQ649" s="32" t="s">
        <v>30</v>
      </c>
      <c r="BR649" s="32" t="s">
        <v>30</v>
      </c>
      <c r="BS649" s="32" t="s">
        <v>30</v>
      </c>
      <c r="BT649" s="32" t="s">
        <v>30</v>
      </c>
      <c r="BU649" s="32" t="s">
        <v>30</v>
      </c>
      <c r="BV649" s="32" t="s">
        <v>30</v>
      </c>
      <c r="BW649" s="33" t="s">
        <v>30</v>
      </c>
      <c r="BX649" s="31" t="s">
        <v>30</v>
      </c>
      <c r="BY649" s="32" t="s">
        <v>30</v>
      </c>
      <c r="BZ649" s="32" t="s">
        <v>30</v>
      </c>
      <c r="CA649" s="32" t="s">
        <v>30</v>
      </c>
      <c r="CB649" s="32" t="s">
        <v>30</v>
      </c>
      <c r="CC649" s="32" t="s">
        <v>30</v>
      </c>
      <c r="CD649" s="32" t="s">
        <v>30</v>
      </c>
      <c r="CE649" s="32" t="s">
        <v>30</v>
      </c>
      <c r="CF649" s="34" t="s">
        <v>30</v>
      </c>
      <c r="CG649" s="31" t="s">
        <v>30</v>
      </c>
      <c r="CH649" s="32" t="s">
        <v>30</v>
      </c>
      <c r="CI649" s="32" t="s">
        <v>30</v>
      </c>
      <c r="CJ649" s="32" t="s">
        <v>30</v>
      </c>
      <c r="CK649" s="32" t="s">
        <v>30</v>
      </c>
      <c r="CL649" s="32" t="s">
        <v>30</v>
      </c>
      <c r="CM649" s="32" t="s">
        <v>30</v>
      </c>
      <c r="CN649" s="32" t="s">
        <v>30</v>
      </c>
      <c r="CO649" s="32" t="s">
        <v>30</v>
      </c>
      <c r="CP649" s="31" t="s">
        <v>30</v>
      </c>
      <c r="CQ649" s="32" t="s">
        <v>30</v>
      </c>
      <c r="CR649" s="32" t="s">
        <v>30</v>
      </c>
      <c r="CS649" s="32" t="s">
        <v>30</v>
      </c>
      <c r="CT649" s="32" t="s">
        <v>30</v>
      </c>
      <c r="CU649" s="32" t="s">
        <v>30</v>
      </c>
      <c r="CV649" s="32" t="s">
        <v>30</v>
      </c>
      <c r="CW649" s="32" t="s">
        <v>30</v>
      </c>
      <c r="CX649" s="34" t="s">
        <v>30</v>
      </c>
      <c r="CY649" s="31" t="s">
        <v>30</v>
      </c>
      <c r="CZ649" s="32" t="s">
        <v>30</v>
      </c>
      <c r="DA649" s="32" t="s">
        <v>30</v>
      </c>
      <c r="DB649" s="32" t="s">
        <v>30</v>
      </c>
      <c r="DC649" s="32" t="s">
        <v>30</v>
      </c>
      <c r="DD649" s="32" t="s">
        <v>30</v>
      </c>
      <c r="DE649" s="32" t="s">
        <v>30</v>
      </c>
      <c r="DF649" s="32" t="s">
        <v>30</v>
      </c>
      <c r="DG649" s="32" t="s">
        <v>30</v>
      </c>
      <c r="DH649" s="31" t="s">
        <v>30</v>
      </c>
      <c r="DI649" s="32" t="s">
        <v>30</v>
      </c>
      <c r="DJ649" s="32" t="s">
        <v>30</v>
      </c>
      <c r="DK649" s="32" t="s">
        <v>30</v>
      </c>
      <c r="DL649" s="32" t="s">
        <v>30</v>
      </c>
      <c r="DM649" s="32" t="s">
        <v>30</v>
      </c>
      <c r="DN649" s="32" t="s">
        <v>30</v>
      </c>
      <c r="DO649" s="33" t="s">
        <v>30</v>
      </c>
    </row>
    <row r="650" spans="1:119" ht="21" customHeight="1" x14ac:dyDescent="0.25">
      <c r="A650" s="66" t="s">
        <v>1230</v>
      </c>
      <c r="B650" s="67" t="s">
        <v>1204</v>
      </c>
      <c r="C650" s="68" t="s">
        <v>1231</v>
      </c>
      <c r="D650" s="26">
        <v>1</v>
      </c>
      <c r="E650" s="27">
        <v>15000000</v>
      </c>
      <c r="F650" s="27">
        <v>17250000</v>
      </c>
      <c r="G650" s="148"/>
      <c r="H650" s="148"/>
      <c r="I650" s="143">
        <f t="shared" si="1478"/>
        <v>9.8666062491146164E-2</v>
      </c>
      <c r="J650" s="27">
        <f t="shared" si="1479"/>
        <v>16125000</v>
      </c>
      <c r="K650" s="28">
        <f t="shared" si="1480"/>
        <v>3063750</v>
      </c>
      <c r="L650" s="29">
        <f t="shared" si="1481"/>
        <v>19188750</v>
      </c>
      <c r="M650" s="26">
        <v>1</v>
      </c>
      <c r="N650" s="27">
        <v>15000000</v>
      </c>
      <c r="O650" s="27">
        <v>16200000</v>
      </c>
      <c r="P650" s="145"/>
      <c r="Q650" s="145"/>
      <c r="R650" s="143">
        <f t="shared" si="1474"/>
        <v>5.4392829322042112E-2</v>
      </c>
      <c r="S650" s="27">
        <f t="shared" si="1475"/>
        <v>15600000</v>
      </c>
      <c r="T650" s="28">
        <f t="shared" si="1476"/>
        <v>2964000</v>
      </c>
      <c r="U650" s="30">
        <f t="shared" si="1477"/>
        <v>18564000</v>
      </c>
      <c r="V650" s="26">
        <v>1</v>
      </c>
      <c r="W650" s="27">
        <v>15000000</v>
      </c>
      <c r="X650" s="27">
        <v>17250000</v>
      </c>
      <c r="Y650" s="145"/>
      <c r="Z650" s="145"/>
      <c r="AA650" s="143">
        <f t="shared" si="1482"/>
        <v>9.8666062491146164E-2</v>
      </c>
      <c r="AB650" s="27">
        <f t="shared" si="1483"/>
        <v>16125000</v>
      </c>
      <c r="AC650" s="28">
        <f t="shared" si="1484"/>
        <v>3063750</v>
      </c>
      <c r="AD650" s="29">
        <f t="shared" si="1485"/>
        <v>19188750</v>
      </c>
      <c r="AE650" s="26">
        <v>1</v>
      </c>
      <c r="AF650" s="27">
        <v>15000000</v>
      </c>
      <c r="AG650" s="27">
        <v>16800000</v>
      </c>
      <c r="AH650" s="145"/>
      <c r="AI650" s="145"/>
      <c r="AJ650" s="143">
        <f t="shared" si="1486"/>
        <v>8.0049824285269522E-2</v>
      </c>
      <c r="AK650" s="27">
        <f t="shared" si="1487"/>
        <v>15900000</v>
      </c>
      <c r="AL650" s="28">
        <f t="shared" si="1488"/>
        <v>3021000</v>
      </c>
      <c r="AM650" s="30">
        <f t="shared" si="1489"/>
        <v>18921000</v>
      </c>
      <c r="AN650" s="26">
        <v>1</v>
      </c>
      <c r="AO650" s="27">
        <v>15000000</v>
      </c>
      <c r="AP650" s="27">
        <v>19837500</v>
      </c>
      <c r="AQ650" s="145"/>
      <c r="AR650" s="145"/>
      <c r="AS650" s="143">
        <f t="shared" si="1490"/>
        <v>0.19637626431230276</v>
      </c>
      <c r="AT650" s="27">
        <f t="shared" si="1491"/>
        <v>17418750</v>
      </c>
      <c r="AU650" s="28">
        <f t="shared" si="1492"/>
        <v>3309562.5</v>
      </c>
      <c r="AV650" s="30">
        <f t="shared" si="1493"/>
        <v>20728312.5</v>
      </c>
      <c r="AW650" s="26">
        <v>1</v>
      </c>
      <c r="AX650" s="27">
        <v>15000000</v>
      </c>
      <c r="AY650" s="27">
        <v>17250000</v>
      </c>
      <c r="AZ650" s="145"/>
      <c r="BA650" s="145"/>
      <c r="BB650" s="143">
        <f t="shared" si="1494"/>
        <v>9.8666062491146164E-2</v>
      </c>
      <c r="BC650" s="27">
        <f t="shared" si="1495"/>
        <v>16125000</v>
      </c>
      <c r="BD650" s="27">
        <f t="shared" si="1496"/>
        <v>3063750</v>
      </c>
      <c r="BE650" s="27">
        <f t="shared" si="1497"/>
        <v>19188750</v>
      </c>
      <c r="BF650" s="31" t="s">
        <v>30</v>
      </c>
      <c r="BG650" s="32" t="s">
        <v>30</v>
      </c>
      <c r="BH650" s="32" t="s">
        <v>30</v>
      </c>
      <c r="BI650" s="32" t="s">
        <v>30</v>
      </c>
      <c r="BJ650" s="32" t="s">
        <v>30</v>
      </c>
      <c r="BK650" s="32" t="s">
        <v>30</v>
      </c>
      <c r="BL650" s="32" t="s">
        <v>30</v>
      </c>
      <c r="BM650" s="32" t="s">
        <v>30</v>
      </c>
      <c r="BN650" s="32" t="s">
        <v>30</v>
      </c>
      <c r="BO650" s="31" t="s">
        <v>30</v>
      </c>
      <c r="BP650" s="32" t="s">
        <v>30</v>
      </c>
      <c r="BQ650" s="32" t="s">
        <v>30</v>
      </c>
      <c r="BR650" s="32" t="s">
        <v>30</v>
      </c>
      <c r="BS650" s="32" t="s">
        <v>30</v>
      </c>
      <c r="BT650" s="32" t="s">
        <v>30</v>
      </c>
      <c r="BU650" s="32" t="s">
        <v>30</v>
      </c>
      <c r="BV650" s="32" t="s">
        <v>30</v>
      </c>
      <c r="BW650" s="33" t="s">
        <v>30</v>
      </c>
      <c r="BX650" s="31" t="s">
        <v>30</v>
      </c>
      <c r="BY650" s="32" t="s">
        <v>30</v>
      </c>
      <c r="BZ650" s="32" t="s">
        <v>30</v>
      </c>
      <c r="CA650" s="32" t="s">
        <v>30</v>
      </c>
      <c r="CB650" s="32" t="s">
        <v>30</v>
      </c>
      <c r="CC650" s="32" t="s">
        <v>30</v>
      </c>
      <c r="CD650" s="32" t="s">
        <v>30</v>
      </c>
      <c r="CE650" s="32" t="s">
        <v>30</v>
      </c>
      <c r="CF650" s="34" t="s">
        <v>30</v>
      </c>
      <c r="CG650" s="31" t="s">
        <v>30</v>
      </c>
      <c r="CH650" s="32" t="s">
        <v>30</v>
      </c>
      <c r="CI650" s="32" t="s">
        <v>30</v>
      </c>
      <c r="CJ650" s="32" t="s">
        <v>30</v>
      </c>
      <c r="CK650" s="32" t="s">
        <v>30</v>
      </c>
      <c r="CL650" s="32" t="s">
        <v>30</v>
      </c>
      <c r="CM650" s="32" t="s">
        <v>30</v>
      </c>
      <c r="CN650" s="32" t="s">
        <v>30</v>
      </c>
      <c r="CO650" s="32" t="s">
        <v>30</v>
      </c>
      <c r="CP650" s="31" t="s">
        <v>30</v>
      </c>
      <c r="CQ650" s="32" t="s">
        <v>30</v>
      </c>
      <c r="CR650" s="32" t="s">
        <v>30</v>
      </c>
      <c r="CS650" s="32" t="s">
        <v>30</v>
      </c>
      <c r="CT650" s="32" t="s">
        <v>30</v>
      </c>
      <c r="CU650" s="32" t="s">
        <v>30</v>
      </c>
      <c r="CV650" s="32" t="s">
        <v>30</v>
      </c>
      <c r="CW650" s="32" t="s">
        <v>30</v>
      </c>
      <c r="CX650" s="34" t="s">
        <v>30</v>
      </c>
      <c r="CY650" s="31" t="s">
        <v>30</v>
      </c>
      <c r="CZ650" s="32" t="s">
        <v>30</v>
      </c>
      <c r="DA650" s="32" t="s">
        <v>30</v>
      </c>
      <c r="DB650" s="32" t="s">
        <v>30</v>
      </c>
      <c r="DC650" s="32" t="s">
        <v>30</v>
      </c>
      <c r="DD650" s="32" t="s">
        <v>30</v>
      </c>
      <c r="DE650" s="32" t="s">
        <v>30</v>
      </c>
      <c r="DF650" s="32" t="s">
        <v>30</v>
      </c>
      <c r="DG650" s="32" t="s">
        <v>30</v>
      </c>
      <c r="DH650" s="31" t="s">
        <v>30</v>
      </c>
      <c r="DI650" s="32" t="s">
        <v>30</v>
      </c>
      <c r="DJ650" s="32" t="s">
        <v>30</v>
      </c>
      <c r="DK650" s="32" t="s">
        <v>30</v>
      </c>
      <c r="DL650" s="32" t="s">
        <v>30</v>
      </c>
      <c r="DM650" s="32" t="s">
        <v>30</v>
      </c>
      <c r="DN650" s="32" t="s">
        <v>30</v>
      </c>
      <c r="DO650" s="33" t="s">
        <v>30</v>
      </c>
    </row>
    <row r="651" spans="1:119" ht="21" customHeight="1" x14ac:dyDescent="0.25">
      <c r="A651" s="66" t="s">
        <v>1232</v>
      </c>
      <c r="B651" s="67" t="s">
        <v>1204</v>
      </c>
      <c r="C651" s="68" t="s">
        <v>1233</v>
      </c>
      <c r="D651" s="26">
        <v>1</v>
      </c>
      <c r="E651" s="27">
        <v>15000000</v>
      </c>
      <c r="F651" s="27">
        <v>17250000</v>
      </c>
      <c r="G651" s="148"/>
      <c r="H651" s="148"/>
      <c r="I651" s="143">
        <f t="shared" si="1478"/>
        <v>9.8666062491146164E-2</v>
      </c>
      <c r="J651" s="27">
        <f t="shared" si="1479"/>
        <v>16125000</v>
      </c>
      <c r="K651" s="28">
        <f t="shared" si="1480"/>
        <v>3063750</v>
      </c>
      <c r="L651" s="29">
        <f t="shared" si="1481"/>
        <v>19188750</v>
      </c>
      <c r="M651" s="26">
        <v>1</v>
      </c>
      <c r="N651" s="27">
        <v>15000000</v>
      </c>
      <c r="O651" s="27">
        <v>16200000</v>
      </c>
      <c r="P651" s="145"/>
      <c r="Q651" s="145"/>
      <c r="R651" s="143">
        <f t="shared" si="1474"/>
        <v>5.4392829322042112E-2</v>
      </c>
      <c r="S651" s="27">
        <f t="shared" si="1475"/>
        <v>15600000</v>
      </c>
      <c r="T651" s="28">
        <f t="shared" si="1476"/>
        <v>2964000</v>
      </c>
      <c r="U651" s="30">
        <f t="shared" si="1477"/>
        <v>18564000</v>
      </c>
      <c r="V651" s="26">
        <v>1</v>
      </c>
      <c r="W651" s="27">
        <v>15000000</v>
      </c>
      <c r="X651" s="27">
        <v>17250000</v>
      </c>
      <c r="Y651" s="145"/>
      <c r="Z651" s="145"/>
      <c r="AA651" s="143">
        <f t="shared" si="1482"/>
        <v>9.8666062491146164E-2</v>
      </c>
      <c r="AB651" s="27">
        <f t="shared" si="1483"/>
        <v>16125000</v>
      </c>
      <c r="AC651" s="28">
        <f t="shared" si="1484"/>
        <v>3063750</v>
      </c>
      <c r="AD651" s="29">
        <f t="shared" si="1485"/>
        <v>19188750</v>
      </c>
      <c r="AE651" s="26">
        <v>1</v>
      </c>
      <c r="AF651" s="27">
        <v>15000000</v>
      </c>
      <c r="AG651" s="27">
        <v>16800000</v>
      </c>
      <c r="AH651" s="145"/>
      <c r="AI651" s="145"/>
      <c r="AJ651" s="143">
        <f t="shared" si="1486"/>
        <v>8.0049824285269522E-2</v>
      </c>
      <c r="AK651" s="27">
        <f t="shared" si="1487"/>
        <v>15900000</v>
      </c>
      <c r="AL651" s="28">
        <f t="shared" si="1488"/>
        <v>3021000</v>
      </c>
      <c r="AM651" s="30">
        <f t="shared" si="1489"/>
        <v>18921000</v>
      </c>
      <c r="AN651" s="26">
        <v>1</v>
      </c>
      <c r="AO651" s="27">
        <v>15000000</v>
      </c>
      <c r="AP651" s="27">
        <v>19837500</v>
      </c>
      <c r="AQ651" s="145"/>
      <c r="AR651" s="145"/>
      <c r="AS651" s="143">
        <f t="shared" si="1490"/>
        <v>0.19637626431230276</v>
      </c>
      <c r="AT651" s="27">
        <f t="shared" si="1491"/>
        <v>17418750</v>
      </c>
      <c r="AU651" s="28">
        <f t="shared" si="1492"/>
        <v>3309562.5</v>
      </c>
      <c r="AV651" s="30">
        <f t="shared" si="1493"/>
        <v>20728312.5</v>
      </c>
      <c r="AW651" s="26">
        <v>1</v>
      </c>
      <c r="AX651" s="27">
        <v>15000000</v>
      </c>
      <c r="AY651" s="27">
        <v>17250000</v>
      </c>
      <c r="AZ651" s="145"/>
      <c r="BA651" s="145"/>
      <c r="BB651" s="143">
        <f t="shared" si="1494"/>
        <v>9.8666062491146164E-2</v>
      </c>
      <c r="BC651" s="27">
        <f t="shared" si="1495"/>
        <v>16125000</v>
      </c>
      <c r="BD651" s="27">
        <f t="shared" si="1496"/>
        <v>3063750</v>
      </c>
      <c r="BE651" s="27">
        <f t="shared" si="1497"/>
        <v>19188750</v>
      </c>
      <c r="BF651" s="31" t="s">
        <v>30</v>
      </c>
      <c r="BG651" s="32" t="s">
        <v>30</v>
      </c>
      <c r="BH651" s="32" t="s">
        <v>30</v>
      </c>
      <c r="BI651" s="32" t="s">
        <v>30</v>
      </c>
      <c r="BJ651" s="32" t="s">
        <v>30</v>
      </c>
      <c r="BK651" s="32" t="s">
        <v>30</v>
      </c>
      <c r="BL651" s="32" t="s">
        <v>30</v>
      </c>
      <c r="BM651" s="32" t="s">
        <v>30</v>
      </c>
      <c r="BN651" s="32" t="s">
        <v>30</v>
      </c>
      <c r="BO651" s="31" t="s">
        <v>30</v>
      </c>
      <c r="BP651" s="32" t="s">
        <v>30</v>
      </c>
      <c r="BQ651" s="32" t="s">
        <v>30</v>
      </c>
      <c r="BR651" s="32" t="s">
        <v>30</v>
      </c>
      <c r="BS651" s="32" t="s">
        <v>30</v>
      </c>
      <c r="BT651" s="32" t="s">
        <v>30</v>
      </c>
      <c r="BU651" s="32" t="s">
        <v>30</v>
      </c>
      <c r="BV651" s="32" t="s">
        <v>30</v>
      </c>
      <c r="BW651" s="33" t="s">
        <v>30</v>
      </c>
      <c r="BX651" s="31" t="s">
        <v>30</v>
      </c>
      <c r="BY651" s="32" t="s">
        <v>30</v>
      </c>
      <c r="BZ651" s="32" t="s">
        <v>30</v>
      </c>
      <c r="CA651" s="32" t="s">
        <v>30</v>
      </c>
      <c r="CB651" s="32" t="s">
        <v>30</v>
      </c>
      <c r="CC651" s="32" t="s">
        <v>30</v>
      </c>
      <c r="CD651" s="32" t="s">
        <v>30</v>
      </c>
      <c r="CE651" s="32" t="s">
        <v>30</v>
      </c>
      <c r="CF651" s="34" t="s">
        <v>30</v>
      </c>
      <c r="CG651" s="31" t="s">
        <v>30</v>
      </c>
      <c r="CH651" s="32" t="s">
        <v>30</v>
      </c>
      <c r="CI651" s="32" t="s">
        <v>30</v>
      </c>
      <c r="CJ651" s="32" t="s">
        <v>30</v>
      </c>
      <c r="CK651" s="32" t="s">
        <v>30</v>
      </c>
      <c r="CL651" s="32" t="s">
        <v>30</v>
      </c>
      <c r="CM651" s="32" t="s">
        <v>30</v>
      </c>
      <c r="CN651" s="32" t="s">
        <v>30</v>
      </c>
      <c r="CO651" s="32" t="s">
        <v>30</v>
      </c>
      <c r="CP651" s="31" t="s">
        <v>30</v>
      </c>
      <c r="CQ651" s="32" t="s">
        <v>30</v>
      </c>
      <c r="CR651" s="32" t="s">
        <v>30</v>
      </c>
      <c r="CS651" s="32" t="s">
        <v>30</v>
      </c>
      <c r="CT651" s="32" t="s">
        <v>30</v>
      </c>
      <c r="CU651" s="32" t="s">
        <v>30</v>
      </c>
      <c r="CV651" s="32" t="s">
        <v>30</v>
      </c>
      <c r="CW651" s="32" t="s">
        <v>30</v>
      </c>
      <c r="CX651" s="34" t="s">
        <v>30</v>
      </c>
      <c r="CY651" s="31" t="s">
        <v>30</v>
      </c>
      <c r="CZ651" s="32" t="s">
        <v>30</v>
      </c>
      <c r="DA651" s="32" t="s">
        <v>30</v>
      </c>
      <c r="DB651" s="32" t="s">
        <v>30</v>
      </c>
      <c r="DC651" s="32" t="s">
        <v>30</v>
      </c>
      <c r="DD651" s="32" t="s">
        <v>30</v>
      </c>
      <c r="DE651" s="32" t="s">
        <v>30</v>
      </c>
      <c r="DF651" s="32" t="s">
        <v>30</v>
      </c>
      <c r="DG651" s="32" t="s">
        <v>30</v>
      </c>
      <c r="DH651" s="31" t="s">
        <v>30</v>
      </c>
      <c r="DI651" s="32" t="s">
        <v>30</v>
      </c>
      <c r="DJ651" s="32" t="s">
        <v>30</v>
      </c>
      <c r="DK651" s="32" t="s">
        <v>30</v>
      </c>
      <c r="DL651" s="32" t="s">
        <v>30</v>
      </c>
      <c r="DM651" s="32" t="s">
        <v>30</v>
      </c>
      <c r="DN651" s="32" t="s">
        <v>30</v>
      </c>
      <c r="DO651" s="33" t="s">
        <v>30</v>
      </c>
    </row>
    <row r="652" spans="1:119" ht="21" customHeight="1" x14ac:dyDescent="0.25">
      <c r="A652" s="66" t="s">
        <v>1234</v>
      </c>
      <c r="B652" s="67" t="s">
        <v>1204</v>
      </c>
      <c r="C652" s="68" t="s">
        <v>1235</v>
      </c>
      <c r="D652" s="26">
        <v>1</v>
      </c>
      <c r="E652" s="27">
        <v>150000000</v>
      </c>
      <c r="F652" s="27">
        <v>172500000</v>
      </c>
      <c r="G652" s="148"/>
      <c r="H652" s="148"/>
      <c r="I652" s="143">
        <f t="shared" si="1478"/>
        <v>9.8666062491146164E-2</v>
      </c>
      <c r="J652" s="27">
        <f t="shared" si="1479"/>
        <v>161250000</v>
      </c>
      <c r="K652" s="28">
        <f t="shared" si="1480"/>
        <v>30637500</v>
      </c>
      <c r="L652" s="29">
        <f t="shared" si="1481"/>
        <v>191887500</v>
      </c>
      <c r="M652" s="26">
        <v>1</v>
      </c>
      <c r="N652" s="27">
        <v>150000000</v>
      </c>
      <c r="O652" s="27">
        <v>162000000</v>
      </c>
      <c r="P652" s="145"/>
      <c r="Q652" s="145"/>
      <c r="R652" s="143">
        <f t="shared" si="1474"/>
        <v>5.4392829322042126E-2</v>
      </c>
      <c r="S652" s="27">
        <f t="shared" si="1475"/>
        <v>156000000</v>
      </c>
      <c r="T652" s="28">
        <f t="shared" si="1476"/>
        <v>29640000</v>
      </c>
      <c r="U652" s="30">
        <f t="shared" si="1477"/>
        <v>185640000</v>
      </c>
      <c r="V652" s="26">
        <v>1</v>
      </c>
      <c r="W652" s="27">
        <v>150000000</v>
      </c>
      <c r="X652" s="27">
        <v>172500000</v>
      </c>
      <c r="Y652" s="145"/>
      <c r="Z652" s="145"/>
      <c r="AA652" s="143">
        <f t="shared" si="1482"/>
        <v>9.8666062491146164E-2</v>
      </c>
      <c r="AB652" s="27">
        <f t="shared" si="1483"/>
        <v>161250000</v>
      </c>
      <c r="AC652" s="28">
        <f t="shared" si="1484"/>
        <v>30637500</v>
      </c>
      <c r="AD652" s="29">
        <f t="shared" si="1485"/>
        <v>191887500</v>
      </c>
      <c r="AE652" s="26">
        <v>1</v>
      </c>
      <c r="AF652" s="27">
        <v>150000000</v>
      </c>
      <c r="AG652" s="27">
        <v>168000000</v>
      </c>
      <c r="AH652" s="145"/>
      <c r="AI652" s="145"/>
      <c r="AJ652" s="143">
        <f t="shared" si="1486"/>
        <v>8.0049824285269536E-2</v>
      </c>
      <c r="AK652" s="27">
        <f t="shared" si="1487"/>
        <v>159000000</v>
      </c>
      <c r="AL652" s="28">
        <f t="shared" si="1488"/>
        <v>30210000</v>
      </c>
      <c r="AM652" s="30">
        <f t="shared" si="1489"/>
        <v>189210000</v>
      </c>
      <c r="AN652" s="26">
        <v>1</v>
      </c>
      <c r="AO652" s="27">
        <v>150000000</v>
      </c>
      <c r="AP652" s="27">
        <v>198375000</v>
      </c>
      <c r="AQ652" s="145"/>
      <c r="AR652" s="145"/>
      <c r="AS652" s="143">
        <f t="shared" si="1490"/>
        <v>0.19637626431230276</v>
      </c>
      <c r="AT652" s="27">
        <f t="shared" si="1491"/>
        <v>174187500</v>
      </c>
      <c r="AU652" s="28">
        <f t="shared" si="1492"/>
        <v>33095625</v>
      </c>
      <c r="AV652" s="30">
        <f t="shared" si="1493"/>
        <v>207283125</v>
      </c>
      <c r="AW652" s="26">
        <v>1</v>
      </c>
      <c r="AX652" s="27">
        <v>150000000</v>
      </c>
      <c r="AY652" s="27">
        <v>172500000</v>
      </c>
      <c r="AZ652" s="145"/>
      <c r="BA652" s="145"/>
      <c r="BB652" s="143">
        <f t="shared" si="1494"/>
        <v>9.8666062491146164E-2</v>
      </c>
      <c r="BC652" s="27">
        <f t="shared" si="1495"/>
        <v>161250000</v>
      </c>
      <c r="BD652" s="27">
        <f t="shared" si="1496"/>
        <v>30637500</v>
      </c>
      <c r="BE652" s="27">
        <f t="shared" si="1497"/>
        <v>191887500</v>
      </c>
      <c r="BF652" s="31" t="s">
        <v>30</v>
      </c>
      <c r="BG652" s="32" t="s">
        <v>30</v>
      </c>
      <c r="BH652" s="32" t="s">
        <v>30</v>
      </c>
      <c r="BI652" s="32" t="s">
        <v>30</v>
      </c>
      <c r="BJ652" s="32" t="s">
        <v>30</v>
      </c>
      <c r="BK652" s="32" t="s">
        <v>30</v>
      </c>
      <c r="BL652" s="32" t="s">
        <v>30</v>
      </c>
      <c r="BM652" s="32" t="s">
        <v>30</v>
      </c>
      <c r="BN652" s="32" t="s">
        <v>30</v>
      </c>
      <c r="BO652" s="31" t="s">
        <v>30</v>
      </c>
      <c r="BP652" s="32" t="s">
        <v>30</v>
      </c>
      <c r="BQ652" s="32" t="s">
        <v>30</v>
      </c>
      <c r="BR652" s="32" t="s">
        <v>30</v>
      </c>
      <c r="BS652" s="32" t="s">
        <v>30</v>
      </c>
      <c r="BT652" s="32" t="s">
        <v>30</v>
      </c>
      <c r="BU652" s="32" t="s">
        <v>30</v>
      </c>
      <c r="BV652" s="32" t="s">
        <v>30</v>
      </c>
      <c r="BW652" s="33" t="s">
        <v>30</v>
      </c>
      <c r="BX652" s="31" t="s">
        <v>30</v>
      </c>
      <c r="BY652" s="32" t="s">
        <v>30</v>
      </c>
      <c r="BZ652" s="32" t="s">
        <v>30</v>
      </c>
      <c r="CA652" s="32" t="s">
        <v>30</v>
      </c>
      <c r="CB652" s="32" t="s">
        <v>30</v>
      </c>
      <c r="CC652" s="32" t="s">
        <v>30</v>
      </c>
      <c r="CD652" s="32" t="s">
        <v>30</v>
      </c>
      <c r="CE652" s="32" t="s">
        <v>30</v>
      </c>
      <c r="CF652" s="34" t="s">
        <v>30</v>
      </c>
      <c r="CG652" s="31" t="s">
        <v>30</v>
      </c>
      <c r="CH652" s="32" t="s">
        <v>30</v>
      </c>
      <c r="CI652" s="32" t="s">
        <v>30</v>
      </c>
      <c r="CJ652" s="32" t="s">
        <v>30</v>
      </c>
      <c r="CK652" s="32" t="s">
        <v>30</v>
      </c>
      <c r="CL652" s="32" t="s">
        <v>30</v>
      </c>
      <c r="CM652" s="32" t="s">
        <v>30</v>
      </c>
      <c r="CN652" s="32" t="s">
        <v>30</v>
      </c>
      <c r="CO652" s="32" t="s">
        <v>30</v>
      </c>
      <c r="CP652" s="31" t="s">
        <v>30</v>
      </c>
      <c r="CQ652" s="32" t="s">
        <v>30</v>
      </c>
      <c r="CR652" s="32" t="s">
        <v>30</v>
      </c>
      <c r="CS652" s="32" t="s">
        <v>30</v>
      </c>
      <c r="CT652" s="32" t="s">
        <v>30</v>
      </c>
      <c r="CU652" s="32" t="s">
        <v>30</v>
      </c>
      <c r="CV652" s="32" t="s">
        <v>30</v>
      </c>
      <c r="CW652" s="32" t="s">
        <v>30</v>
      </c>
      <c r="CX652" s="34" t="s">
        <v>30</v>
      </c>
      <c r="CY652" s="31" t="s">
        <v>30</v>
      </c>
      <c r="CZ652" s="32" t="s">
        <v>30</v>
      </c>
      <c r="DA652" s="32" t="s">
        <v>30</v>
      </c>
      <c r="DB652" s="32" t="s">
        <v>30</v>
      </c>
      <c r="DC652" s="32" t="s">
        <v>30</v>
      </c>
      <c r="DD652" s="32" t="s">
        <v>30</v>
      </c>
      <c r="DE652" s="32" t="s">
        <v>30</v>
      </c>
      <c r="DF652" s="32" t="s">
        <v>30</v>
      </c>
      <c r="DG652" s="32" t="s">
        <v>30</v>
      </c>
      <c r="DH652" s="31" t="s">
        <v>30</v>
      </c>
      <c r="DI652" s="32" t="s">
        <v>30</v>
      </c>
      <c r="DJ652" s="32" t="s">
        <v>30</v>
      </c>
      <c r="DK652" s="32" t="s">
        <v>30</v>
      </c>
      <c r="DL652" s="32" t="s">
        <v>30</v>
      </c>
      <c r="DM652" s="32" t="s">
        <v>30</v>
      </c>
      <c r="DN652" s="32" t="s">
        <v>30</v>
      </c>
      <c r="DO652" s="33" t="s">
        <v>30</v>
      </c>
    </row>
    <row r="653" spans="1:119" ht="21" customHeight="1" x14ac:dyDescent="0.25">
      <c r="A653" s="66" t="s">
        <v>1236</v>
      </c>
      <c r="B653" s="67" t="s">
        <v>1204</v>
      </c>
      <c r="C653" s="68" t="s">
        <v>1237</v>
      </c>
      <c r="D653" s="26">
        <v>1</v>
      </c>
      <c r="E653" s="27">
        <v>100000</v>
      </c>
      <c r="F653" s="27">
        <v>125000000</v>
      </c>
      <c r="G653" s="148">
        <f>1000000*1.052</f>
        <v>1052000</v>
      </c>
      <c r="H653" s="148"/>
      <c r="I653" s="169">
        <f t="shared" si="1478"/>
        <v>1.4119526294196607</v>
      </c>
      <c r="J653" s="196">
        <f>+MEDIAN(E653:G653)</f>
        <v>1052000</v>
      </c>
      <c r="K653" s="28">
        <f t="shared" si="1480"/>
        <v>199880</v>
      </c>
      <c r="L653" s="29">
        <f t="shared" si="1481"/>
        <v>1251880</v>
      </c>
      <c r="M653" s="26">
        <v>1</v>
      </c>
      <c r="N653" s="27">
        <v>100000</v>
      </c>
      <c r="O653" s="27">
        <v>108000</v>
      </c>
      <c r="P653" s="145"/>
      <c r="Q653" s="145"/>
      <c r="R653" s="143">
        <f t="shared" si="1474"/>
        <v>5.4392829322042119E-2</v>
      </c>
      <c r="S653" s="27">
        <f t="shared" si="1475"/>
        <v>104000</v>
      </c>
      <c r="T653" s="28">
        <f t="shared" si="1476"/>
        <v>19760</v>
      </c>
      <c r="U653" s="30">
        <f t="shared" si="1477"/>
        <v>123760</v>
      </c>
      <c r="V653" s="26">
        <v>1</v>
      </c>
      <c r="W653" s="27">
        <v>100000</v>
      </c>
      <c r="X653" s="27">
        <v>143750000</v>
      </c>
      <c r="Y653" s="27">
        <f>1000000*1.052</f>
        <v>1052000</v>
      </c>
      <c r="Z653" s="27">
        <f>+(1825000*1.0928)*1.052</f>
        <v>2098066.7200000002</v>
      </c>
      <c r="AA653" s="163">
        <f t="shared" si="1482"/>
        <v>1.412247328709733</v>
      </c>
      <c r="AB653" s="205">
        <f>+MEDIAN(W653:Z653)</f>
        <v>1575033.36</v>
      </c>
      <c r="AC653" s="28">
        <f t="shared" si="1484"/>
        <v>299256.33840000001</v>
      </c>
      <c r="AD653" s="29">
        <f t="shared" si="1485"/>
        <v>1874289.6984000001</v>
      </c>
      <c r="AE653" s="26">
        <v>1</v>
      </c>
      <c r="AF653" s="27">
        <v>100000</v>
      </c>
      <c r="AG653" s="27">
        <v>25700000</v>
      </c>
      <c r="AH653" s="270">
        <f>1000000*1.052</f>
        <v>1052000</v>
      </c>
      <c r="AI653" s="270">
        <f>+(6279000*1.0928)*1.052</f>
        <v>7218499.1424000002</v>
      </c>
      <c r="AJ653" s="169">
        <f t="shared" si="1486"/>
        <v>1.4032506665407456</v>
      </c>
      <c r="AK653" s="196">
        <f>MEDIAN(AF653:AI653)</f>
        <v>4135249.5712000001</v>
      </c>
      <c r="AL653" s="28">
        <f t="shared" si="1488"/>
        <v>785697.41852800001</v>
      </c>
      <c r="AM653" s="30">
        <f t="shared" si="1489"/>
        <v>4920946.989728</v>
      </c>
      <c r="AN653" s="26">
        <v>1</v>
      </c>
      <c r="AO653" s="27">
        <v>100000</v>
      </c>
      <c r="AP653" s="27">
        <v>25700000</v>
      </c>
      <c r="AQ653" s="27">
        <f>1000000*1.052</f>
        <v>1052000</v>
      </c>
      <c r="AR653" s="27">
        <v>6627000</v>
      </c>
      <c r="AS653" s="169">
        <f t="shared" si="1490"/>
        <v>1.4032506665407456</v>
      </c>
      <c r="AT653" s="196">
        <f>MEDIAN(AO653:AR653)</f>
        <v>3839500</v>
      </c>
      <c r="AU653" s="28">
        <f t="shared" si="1492"/>
        <v>729505</v>
      </c>
      <c r="AV653" s="30">
        <f t="shared" si="1493"/>
        <v>4569005</v>
      </c>
      <c r="AW653" s="26">
        <v>1</v>
      </c>
      <c r="AX653" s="27">
        <v>100000</v>
      </c>
      <c r="AY653" s="27">
        <v>25700000</v>
      </c>
      <c r="AZ653" s="27">
        <f>1000000*1.052</f>
        <v>1052000</v>
      </c>
      <c r="BA653" s="27">
        <f>+(6627000*1.0928)*1.052</f>
        <v>7618568.8512000004</v>
      </c>
      <c r="BB653" s="163">
        <f t="shared" si="1494"/>
        <v>1.4032506665407456</v>
      </c>
      <c r="BC653" s="196">
        <f>MEDIAN(AX653:BA653)</f>
        <v>4335284.4255999997</v>
      </c>
      <c r="BD653" s="27">
        <f t="shared" si="1496"/>
        <v>823704.04086399998</v>
      </c>
      <c r="BE653" s="27">
        <f t="shared" si="1497"/>
        <v>5158988.4664639998</v>
      </c>
      <c r="BF653" s="31" t="s">
        <v>30</v>
      </c>
      <c r="BG653" s="32" t="s">
        <v>30</v>
      </c>
      <c r="BH653" s="32" t="s">
        <v>30</v>
      </c>
      <c r="BI653" s="32" t="s">
        <v>30</v>
      </c>
      <c r="BJ653" s="32" t="s">
        <v>30</v>
      </c>
      <c r="BK653" s="32" t="s">
        <v>30</v>
      </c>
      <c r="BL653" s="32" t="s">
        <v>30</v>
      </c>
      <c r="BM653" s="32" t="s">
        <v>30</v>
      </c>
      <c r="BN653" s="32" t="s">
        <v>30</v>
      </c>
      <c r="BO653" s="31" t="s">
        <v>30</v>
      </c>
      <c r="BP653" s="32" t="s">
        <v>30</v>
      </c>
      <c r="BQ653" s="32" t="s">
        <v>30</v>
      </c>
      <c r="BR653" s="32" t="s">
        <v>30</v>
      </c>
      <c r="BS653" s="32" t="s">
        <v>30</v>
      </c>
      <c r="BT653" s="32" t="s">
        <v>30</v>
      </c>
      <c r="BU653" s="32" t="s">
        <v>30</v>
      </c>
      <c r="BV653" s="32" t="s">
        <v>30</v>
      </c>
      <c r="BW653" s="33" t="s">
        <v>30</v>
      </c>
      <c r="BX653" s="31" t="s">
        <v>30</v>
      </c>
      <c r="BY653" s="32" t="s">
        <v>30</v>
      </c>
      <c r="BZ653" s="32" t="s">
        <v>30</v>
      </c>
      <c r="CA653" s="32" t="s">
        <v>30</v>
      </c>
      <c r="CB653" s="32" t="s">
        <v>30</v>
      </c>
      <c r="CC653" s="32" t="s">
        <v>30</v>
      </c>
      <c r="CD653" s="32" t="s">
        <v>30</v>
      </c>
      <c r="CE653" s="32" t="s">
        <v>30</v>
      </c>
      <c r="CF653" s="34" t="s">
        <v>30</v>
      </c>
      <c r="CG653" s="31" t="s">
        <v>30</v>
      </c>
      <c r="CH653" s="32" t="s">
        <v>30</v>
      </c>
      <c r="CI653" s="32" t="s">
        <v>30</v>
      </c>
      <c r="CJ653" s="32" t="s">
        <v>30</v>
      </c>
      <c r="CK653" s="32" t="s">
        <v>30</v>
      </c>
      <c r="CL653" s="32" t="s">
        <v>30</v>
      </c>
      <c r="CM653" s="32" t="s">
        <v>30</v>
      </c>
      <c r="CN653" s="32" t="s">
        <v>30</v>
      </c>
      <c r="CO653" s="32" t="s">
        <v>30</v>
      </c>
      <c r="CP653" s="31" t="s">
        <v>30</v>
      </c>
      <c r="CQ653" s="32" t="s">
        <v>30</v>
      </c>
      <c r="CR653" s="32" t="s">
        <v>30</v>
      </c>
      <c r="CS653" s="32" t="s">
        <v>30</v>
      </c>
      <c r="CT653" s="32" t="s">
        <v>30</v>
      </c>
      <c r="CU653" s="32" t="s">
        <v>30</v>
      </c>
      <c r="CV653" s="32" t="s">
        <v>30</v>
      </c>
      <c r="CW653" s="32" t="s">
        <v>30</v>
      </c>
      <c r="CX653" s="34" t="s">
        <v>30</v>
      </c>
      <c r="CY653" s="31" t="s">
        <v>30</v>
      </c>
      <c r="CZ653" s="32" t="s">
        <v>30</v>
      </c>
      <c r="DA653" s="32" t="s">
        <v>30</v>
      </c>
      <c r="DB653" s="32" t="s">
        <v>30</v>
      </c>
      <c r="DC653" s="32" t="s">
        <v>30</v>
      </c>
      <c r="DD653" s="32" t="s">
        <v>30</v>
      </c>
      <c r="DE653" s="32" t="s">
        <v>30</v>
      </c>
      <c r="DF653" s="32" t="s">
        <v>30</v>
      </c>
      <c r="DG653" s="32" t="s">
        <v>30</v>
      </c>
      <c r="DH653" s="31" t="s">
        <v>30</v>
      </c>
      <c r="DI653" s="32" t="s">
        <v>30</v>
      </c>
      <c r="DJ653" s="32" t="s">
        <v>30</v>
      </c>
      <c r="DK653" s="32" t="s">
        <v>30</v>
      </c>
      <c r="DL653" s="32" t="s">
        <v>30</v>
      </c>
      <c r="DM653" s="32" t="s">
        <v>30</v>
      </c>
      <c r="DN653" s="32" t="s">
        <v>30</v>
      </c>
      <c r="DO653" s="33" t="s">
        <v>30</v>
      </c>
    </row>
    <row r="654" spans="1:119" ht="21" customHeight="1" x14ac:dyDescent="0.25">
      <c r="A654" s="66" t="s">
        <v>1238</v>
      </c>
      <c r="B654" s="67" t="s">
        <v>1239</v>
      </c>
      <c r="C654" s="68" t="s">
        <v>1240</v>
      </c>
      <c r="D654" s="26">
        <v>1</v>
      </c>
      <c r="E654" s="27">
        <v>500000</v>
      </c>
      <c r="F654" s="27">
        <v>5750000</v>
      </c>
      <c r="G654" s="148">
        <f>8403361*1.052</f>
        <v>8840335.7719999999</v>
      </c>
      <c r="H654" s="148"/>
      <c r="I654" s="170">
        <f t="shared" si="1478"/>
        <v>1.1879393923933999</v>
      </c>
      <c r="J654" s="196">
        <f>+MEDIAN(E654:G654)</f>
        <v>5750000</v>
      </c>
      <c r="K654" s="28">
        <f t="shared" si="1480"/>
        <v>1092500</v>
      </c>
      <c r="L654" s="29">
        <f t="shared" si="1481"/>
        <v>6842500</v>
      </c>
      <c r="M654" s="26">
        <v>1</v>
      </c>
      <c r="N654" s="27">
        <v>500000</v>
      </c>
      <c r="O654" s="27">
        <v>540000</v>
      </c>
      <c r="P654" s="145"/>
      <c r="Q654" s="145"/>
      <c r="R654" s="143">
        <f t="shared" si="1474"/>
        <v>5.4392829322042119E-2</v>
      </c>
      <c r="S654" s="27">
        <f t="shared" si="1475"/>
        <v>520000</v>
      </c>
      <c r="T654" s="28">
        <f t="shared" si="1476"/>
        <v>98800</v>
      </c>
      <c r="U654" s="30">
        <f t="shared" si="1477"/>
        <v>618800</v>
      </c>
      <c r="V654" s="26">
        <v>1</v>
      </c>
      <c r="W654" s="27">
        <v>500000</v>
      </c>
      <c r="X654" s="27">
        <v>575000</v>
      </c>
      <c r="Y654" s="145"/>
      <c r="Z654" s="145"/>
      <c r="AA654" s="143">
        <f t="shared" si="1482"/>
        <v>9.8666062491146164E-2</v>
      </c>
      <c r="AB654" s="27">
        <f t="shared" si="1483"/>
        <v>537500</v>
      </c>
      <c r="AC654" s="28">
        <f t="shared" si="1484"/>
        <v>102125</v>
      </c>
      <c r="AD654" s="29">
        <f t="shared" si="1485"/>
        <v>639625</v>
      </c>
      <c r="AE654" s="26">
        <v>1</v>
      </c>
      <c r="AF654" s="27">
        <v>500000</v>
      </c>
      <c r="AG654" s="27">
        <v>560000</v>
      </c>
      <c r="AH654" s="145"/>
      <c r="AI654" s="145"/>
      <c r="AJ654" s="143">
        <f t="shared" si="1486"/>
        <v>8.0049824285269522E-2</v>
      </c>
      <c r="AK654" s="27">
        <f t="shared" si="1487"/>
        <v>530000</v>
      </c>
      <c r="AL654" s="28">
        <f t="shared" si="1488"/>
        <v>100700</v>
      </c>
      <c r="AM654" s="30">
        <f t="shared" si="1489"/>
        <v>630700</v>
      </c>
      <c r="AN654" s="26">
        <v>1</v>
      </c>
      <c r="AO654" s="27">
        <v>500000</v>
      </c>
      <c r="AP654" s="27">
        <v>661250</v>
      </c>
      <c r="AQ654" s="145"/>
      <c r="AR654" s="145"/>
      <c r="AS654" s="143">
        <f t="shared" si="1490"/>
        <v>0.19637626431230276</v>
      </c>
      <c r="AT654" s="27">
        <f t="shared" si="1491"/>
        <v>580625</v>
      </c>
      <c r="AU654" s="28">
        <f t="shared" si="1492"/>
        <v>110318.75</v>
      </c>
      <c r="AV654" s="30">
        <f t="shared" si="1493"/>
        <v>690943.75</v>
      </c>
      <c r="AW654" s="26">
        <v>1</v>
      </c>
      <c r="AX654" s="27">
        <v>500000</v>
      </c>
      <c r="AY654" s="27">
        <v>575000</v>
      </c>
      <c r="AZ654" s="145"/>
      <c r="BA654" s="145"/>
      <c r="BB654" s="143">
        <f t="shared" si="1494"/>
        <v>9.8666062491146164E-2</v>
      </c>
      <c r="BC654" s="27">
        <f t="shared" si="1495"/>
        <v>537500</v>
      </c>
      <c r="BD654" s="27">
        <f t="shared" si="1496"/>
        <v>102125</v>
      </c>
      <c r="BE654" s="27">
        <f t="shared" si="1497"/>
        <v>639625</v>
      </c>
      <c r="BF654" s="31" t="s">
        <v>30</v>
      </c>
      <c r="BG654" s="32" t="s">
        <v>30</v>
      </c>
      <c r="BH654" s="32" t="s">
        <v>30</v>
      </c>
      <c r="BI654" s="32" t="s">
        <v>30</v>
      </c>
      <c r="BJ654" s="32" t="s">
        <v>30</v>
      </c>
      <c r="BK654" s="32" t="s">
        <v>30</v>
      </c>
      <c r="BL654" s="32" t="s">
        <v>30</v>
      </c>
      <c r="BM654" s="32" t="s">
        <v>30</v>
      </c>
      <c r="BN654" s="32" t="s">
        <v>30</v>
      </c>
      <c r="BO654" s="31" t="s">
        <v>30</v>
      </c>
      <c r="BP654" s="32" t="s">
        <v>30</v>
      </c>
      <c r="BQ654" s="32" t="s">
        <v>30</v>
      </c>
      <c r="BR654" s="32" t="s">
        <v>30</v>
      </c>
      <c r="BS654" s="32" t="s">
        <v>30</v>
      </c>
      <c r="BT654" s="32" t="s">
        <v>30</v>
      </c>
      <c r="BU654" s="32" t="s">
        <v>30</v>
      </c>
      <c r="BV654" s="32" t="s">
        <v>30</v>
      </c>
      <c r="BW654" s="33" t="s">
        <v>30</v>
      </c>
      <c r="BX654" s="31" t="s">
        <v>30</v>
      </c>
      <c r="BY654" s="32" t="s">
        <v>30</v>
      </c>
      <c r="BZ654" s="32" t="s">
        <v>30</v>
      </c>
      <c r="CA654" s="32" t="s">
        <v>30</v>
      </c>
      <c r="CB654" s="32" t="s">
        <v>30</v>
      </c>
      <c r="CC654" s="32" t="s">
        <v>30</v>
      </c>
      <c r="CD654" s="32" t="s">
        <v>30</v>
      </c>
      <c r="CE654" s="32" t="s">
        <v>30</v>
      </c>
      <c r="CF654" s="34" t="s">
        <v>30</v>
      </c>
      <c r="CG654" s="26">
        <v>1</v>
      </c>
      <c r="CH654" s="27">
        <v>320000</v>
      </c>
      <c r="CI654" s="27">
        <v>288000</v>
      </c>
      <c r="CJ654" s="148"/>
      <c r="CK654" s="148"/>
      <c r="CL654" s="143">
        <f t="shared" ref="CL654:CL670" si="1498">+STDEVA(CH654:CI654)/AVERAGE(CH654:CI654)</f>
        <v>7.4432292756478696E-2</v>
      </c>
      <c r="CM654" s="27">
        <f t="shared" ref="CM654:CM661" si="1499">+AVERAGE(CH654:CJ654)</f>
        <v>304000</v>
      </c>
      <c r="CN654" s="27">
        <f t="shared" ref="CN654:CN670" si="1500">+CM654*19%</f>
        <v>57760</v>
      </c>
      <c r="CO654" s="28">
        <f t="shared" ref="CO654:CO670" si="1501">+CN654+CM654</f>
        <v>361760</v>
      </c>
      <c r="CP654" s="26">
        <v>1</v>
      </c>
      <c r="CQ654" s="27">
        <v>320000</v>
      </c>
      <c r="CR654" s="27">
        <v>288000</v>
      </c>
      <c r="CS654" s="148"/>
      <c r="CT654" s="148"/>
      <c r="CU654" s="143">
        <f t="shared" ref="CU654:CU706" si="1502">+STDEVA(CQ654:CR654)/AVERAGE(CQ654:CR654)</f>
        <v>7.4432292756478696E-2</v>
      </c>
      <c r="CV654" s="27">
        <f t="shared" ref="CV654:CV670" si="1503">+AVERAGE(CQ654:CS654)</f>
        <v>304000</v>
      </c>
      <c r="CW654" s="28">
        <f t="shared" ref="CW654:CW670" si="1504">+CV654*19%</f>
        <v>57760</v>
      </c>
      <c r="CX654" s="29">
        <f t="shared" ref="CX654:CX670" si="1505">+CW654+CV654</f>
        <v>361760</v>
      </c>
      <c r="CY654" s="26">
        <v>1</v>
      </c>
      <c r="CZ654" s="27">
        <v>320000</v>
      </c>
      <c r="DA654" s="27">
        <v>272000</v>
      </c>
      <c r="DB654" s="133"/>
      <c r="DC654" s="133"/>
      <c r="DD654" s="143">
        <f t="shared" si="1473"/>
        <v>0.11466596451673743</v>
      </c>
      <c r="DE654" s="27">
        <f t="shared" ref="DE654:DE670" si="1506">+AVERAGE(CZ654:DB654)</f>
        <v>296000</v>
      </c>
      <c r="DF654" s="27">
        <f t="shared" ref="DF654:DF670" si="1507">+DE654*19%</f>
        <v>56240</v>
      </c>
      <c r="DG654" s="28">
        <f t="shared" ref="DG654:DG670" si="1508">+DF654+DE654</f>
        <v>352240</v>
      </c>
      <c r="DH654" s="26">
        <v>1</v>
      </c>
      <c r="DI654" s="28">
        <v>320000</v>
      </c>
      <c r="DJ654" s="28">
        <v>368000</v>
      </c>
      <c r="DK654" s="182"/>
      <c r="DL654" s="177">
        <f t="shared" ref="DL654:DL706" si="1509">+STDEVA(DI654:DJ654)/AVERAGE(DI654:DJ654)</f>
        <v>9.8666062491146164E-2</v>
      </c>
      <c r="DM654" s="28">
        <f t="shared" ref="DM654:DM670" si="1510">+AVERAGE(DI654:DK654)</f>
        <v>344000</v>
      </c>
      <c r="DN654" s="28">
        <f t="shared" ref="DN654:DN670" si="1511">DM654*19%</f>
        <v>65360</v>
      </c>
      <c r="DO654" s="30">
        <f t="shared" ref="DO654:DO670" si="1512">+DM654+DN654</f>
        <v>409360</v>
      </c>
    </row>
    <row r="655" spans="1:119" ht="21" customHeight="1" x14ac:dyDescent="0.25">
      <c r="A655" s="66" t="s">
        <v>1241</v>
      </c>
      <c r="B655" s="67" t="s">
        <v>1239</v>
      </c>
      <c r="C655" s="68" t="s">
        <v>1242</v>
      </c>
      <c r="D655" s="26">
        <v>1</v>
      </c>
      <c r="E655" s="27">
        <v>3000000</v>
      </c>
      <c r="F655" s="27">
        <v>3450000</v>
      </c>
      <c r="G655" s="148"/>
      <c r="H655" s="148"/>
      <c r="I655" s="143">
        <f t="shared" si="1478"/>
        <v>9.8666062491146164E-2</v>
      </c>
      <c r="J655" s="27">
        <f t="shared" si="1479"/>
        <v>3225000</v>
      </c>
      <c r="K655" s="28">
        <f t="shared" si="1480"/>
        <v>612750</v>
      </c>
      <c r="L655" s="29">
        <f t="shared" si="1481"/>
        <v>3837750</v>
      </c>
      <c r="M655" s="26">
        <v>1</v>
      </c>
      <c r="N655" s="27">
        <v>3000000</v>
      </c>
      <c r="O655" s="27">
        <v>3240000</v>
      </c>
      <c r="P655" s="145"/>
      <c r="Q655" s="145"/>
      <c r="R655" s="143">
        <f t="shared" si="1474"/>
        <v>5.4392829322042112E-2</v>
      </c>
      <c r="S655" s="27">
        <f t="shared" si="1475"/>
        <v>3120000</v>
      </c>
      <c r="T655" s="28">
        <f t="shared" si="1476"/>
        <v>592800</v>
      </c>
      <c r="U655" s="30">
        <f t="shared" si="1477"/>
        <v>3712800</v>
      </c>
      <c r="V655" s="26">
        <v>1</v>
      </c>
      <c r="W655" s="27">
        <v>3000000</v>
      </c>
      <c r="X655" s="27">
        <v>3450000</v>
      </c>
      <c r="Y655" s="145"/>
      <c r="Z655" s="145"/>
      <c r="AA655" s="143">
        <f t="shared" si="1482"/>
        <v>9.8666062491146164E-2</v>
      </c>
      <c r="AB655" s="27">
        <f t="shared" si="1483"/>
        <v>3225000</v>
      </c>
      <c r="AC655" s="28">
        <f t="shared" si="1484"/>
        <v>612750</v>
      </c>
      <c r="AD655" s="29">
        <f t="shared" si="1485"/>
        <v>3837750</v>
      </c>
      <c r="AE655" s="26">
        <v>1</v>
      </c>
      <c r="AF655" s="27">
        <v>3000000</v>
      </c>
      <c r="AG655" s="27">
        <v>3360000</v>
      </c>
      <c r="AH655" s="145"/>
      <c r="AI655" s="145"/>
      <c r="AJ655" s="143">
        <f t="shared" si="1486"/>
        <v>8.0049824285269536E-2</v>
      </c>
      <c r="AK655" s="27">
        <f t="shared" si="1487"/>
        <v>3180000</v>
      </c>
      <c r="AL655" s="28">
        <f t="shared" si="1488"/>
        <v>604200</v>
      </c>
      <c r="AM655" s="30">
        <f t="shared" si="1489"/>
        <v>3784200</v>
      </c>
      <c r="AN655" s="26">
        <v>1</v>
      </c>
      <c r="AO655" s="27">
        <v>3000000</v>
      </c>
      <c r="AP655" s="27">
        <v>3967500</v>
      </c>
      <c r="AQ655" s="145"/>
      <c r="AR655" s="145"/>
      <c r="AS655" s="143">
        <f t="shared" si="1490"/>
        <v>0.19637626431230276</v>
      </c>
      <c r="AT655" s="27">
        <f t="shared" si="1491"/>
        <v>3483750</v>
      </c>
      <c r="AU655" s="28">
        <f t="shared" si="1492"/>
        <v>661912.5</v>
      </c>
      <c r="AV655" s="30">
        <f t="shared" si="1493"/>
        <v>4145662.5</v>
      </c>
      <c r="AW655" s="26">
        <v>1</v>
      </c>
      <c r="AX655" s="27">
        <v>3000000</v>
      </c>
      <c r="AY655" s="27">
        <v>3450000</v>
      </c>
      <c r="AZ655" s="145"/>
      <c r="BA655" s="145"/>
      <c r="BB655" s="143">
        <f t="shared" si="1494"/>
        <v>9.8666062491146164E-2</v>
      </c>
      <c r="BC655" s="27">
        <f t="shared" si="1495"/>
        <v>3225000</v>
      </c>
      <c r="BD655" s="27">
        <f t="shared" si="1496"/>
        <v>612750</v>
      </c>
      <c r="BE655" s="27">
        <f t="shared" si="1497"/>
        <v>3837750</v>
      </c>
      <c r="BF655" s="31" t="s">
        <v>30</v>
      </c>
      <c r="BG655" s="32" t="s">
        <v>30</v>
      </c>
      <c r="BH655" s="32" t="s">
        <v>30</v>
      </c>
      <c r="BI655" s="32" t="s">
        <v>30</v>
      </c>
      <c r="BJ655" s="32" t="s">
        <v>30</v>
      </c>
      <c r="BK655" s="32" t="s">
        <v>30</v>
      </c>
      <c r="BL655" s="32" t="s">
        <v>30</v>
      </c>
      <c r="BM655" s="32" t="s">
        <v>30</v>
      </c>
      <c r="BN655" s="32" t="s">
        <v>30</v>
      </c>
      <c r="BO655" s="31" t="s">
        <v>30</v>
      </c>
      <c r="BP655" s="32" t="s">
        <v>30</v>
      </c>
      <c r="BQ655" s="32" t="s">
        <v>30</v>
      </c>
      <c r="BR655" s="32" t="s">
        <v>30</v>
      </c>
      <c r="BS655" s="32" t="s">
        <v>30</v>
      </c>
      <c r="BT655" s="32" t="s">
        <v>30</v>
      </c>
      <c r="BU655" s="32" t="s">
        <v>30</v>
      </c>
      <c r="BV655" s="32" t="s">
        <v>30</v>
      </c>
      <c r="BW655" s="33" t="s">
        <v>30</v>
      </c>
      <c r="BX655" s="31" t="s">
        <v>30</v>
      </c>
      <c r="BY655" s="32" t="s">
        <v>30</v>
      </c>
      <c r="BZ655" s="32" t="s">
        <v>30</v>
      </c>
      <c r="CA655" s="32" t="s">
        <v>30</v>
      </c>
      <c r="CB655" s="32" t="s">
        <v>30</v>
      </c>
      <c r="CC655" s="32" t="s">
        <v>30</v>
      </c>
      <c r="CD655" s="32" t="s">
        <v>30</v>
      </c>
      <c r="CE655" s="32" t="s">
        <v>30</v>
      </c>
      <c r="CF655" s="34" t="s">
        <v>30</v>
      </c>
      <c r="CG655" s="26">
        <v>1</v>
      </c>
      <c r="CH655" s="27">
        <v>1920000</v>
      </c>
      <c r="CI655" s="27">
        <v>1728000</v>
      </c>
      <c r="CJ655" s="148"/>
      <c r="CK655" s="148"/>
      <c r="CL655" s="143">
        <f t="shared" si="1498"/>
        <v>7.4432292756478682E-2</v>
      </c>
      <c r="CM655" s="27">
        <f t="shared" si="1499"/>
        <v>1824000</v>
      </c>
      <c r="CN655" s="27">
        <f t="shared" si="1500"/>
        <v>346560</v>
      </c>
      <c r="CO655" s="28">
        <f t="shared" si="1501"/>
        <v>2170560</v>
      </c>
      <c r="CP655" s="26">
        <v>1</v>
      </c>
      <c r="CQ655" s="27">
        <v>1920000</v>
      </c>
      <c r="CR655" s="27">
        <v>1728000</v>
      </c>
      <c r="CS655" s="148"/>
      <c r="CT655" s="148"/>
      <c r="CU655" s="143">
        <f t="shared" si="1502"/>
        <v>7.4432292756478682E-2</v>
      </c>
      <c r="CV655" s="27">
        <f t="shared" si="1503"/>
        <v>1824000</v>
      </c>
      <c r="CW655" s="28">
        <f t="shared" si="1504"/>
        <v>346560</v>
      </c>
      <c r="CX655" s="29">
        <f t="shared" si="1505"/>
        <v>2170560</v>
      </c>
      <c r="CY655" s="26">
        <v>1</v>
      </c>
      <c r="CZ655" s="27">
        <v>1920000</v>
      </c>
      <c r="DA655" s="27">
        <v>1632000</v>
      </c>
      <c r="DB655" s="133"/>
      <c r="DC655" s="133"/>
      <c r="DD655" s="143">
        <f t="shared" si="1473"/>
        <v>0.11466596451673743</v>
      </c>
      <c r="DE655" s="27">
        <f t="shared" si="1506"/>
        <v>1776000</v>
      </c>
      <c r="DF655" s="27">
        <f t="shared" si="1507"/>
        <v>337440</v>
      </c>
      <c r="DG655" s="28">
        <f t="shared" si="1508"/>
        <v>2113440</v>
      </c>
      <c r="DH655" s="26">
        <v>1</v>
      </c>
      <c r="DI655" s="28">
        <v>1920000</v>
      </c>
      <c r="DJ655" s="28">
        <v>2208000</v>
      </c>
      <c r="DK655" s="182"/>
      <c r="DL655" s="177">
        <f t="shared" si="1509"/>
        <v>9.8666062491146164E-2</v>
      </c>
      <c r="DM655" s="28">
        <f t="shared" si="1510"/>
        <v>2064000</v>
      </c>
      <c r="DN655" s="28">
        <f t="shared" si="1511"/>
        <v>392160</v>
      </c>
      <c r="DO655" s="30">
        <f t="shared" si="1512"/>
        <v>2456160</v>
      </c>
    </row>
    <row r="656" spans="1:119" ht="21" customHeight="1" x14ac:dyDescent="0.25">
      <c r="A656" s="66" t="s">
        <v>1243</v>
      </c>
      <c r="B656" s="67" t="s">
        <v>1239</v>
      </c>
      <c r="C656" s="68" t="s">
        <v>1244</v>
      </c>
      <c r="D656" s="26">
        <v>1</v>
      </c>
      <c r="E656" s="27">
        <v>2500000</v>
      </c>
      <c r="F656" s="27">
        <v>2875000</v>
      </c>
      <c r="G656" s="148"/>
      <c r="H656" s="148"/>
      <c r="I656" s="143">
        <f t="shared" si="1478"/>
        <v>9.8666062491146178E-2</v>
      </c>
      <c r="J656" s="27">
        <f t="shared" si="1479"/>
        <v>2687500</v>
      </c>
      <c r="K656" s="28">
        <f t="shared" si="1480"/>
        <v>510625</v>
      </c>
      <c r="L656" s="29">
        <f t="shared" si="1481"/>
        <v>3198125</v>
      </c>
      <c r="M656" s="26">
        <v>1</v>
      </c>
      <c r="N656" s="27">
        <v>2500000</v>
      </c>
      <c r="O656" s="27">
        <v>2700000</v>
      </c>
      <c r="P656" s="145"/>
      <c r="Q656" s="145"/>
      <c r="R656" s="143">
        <f t="shared" si="1474"/>
        <v>5.4392829322042126E-2</v>
      </c>
      <c r="S656" s="27">
        <f t="shared" si="1475"/>
        <v>2600000</v>
      </c>
      <c r="T656" s="28">
        <f t="shared" si="1476"/>
        <v>494000</v>
      </c>
      <c r="U656" s="30">
        <f t="shared" si="1477"/>
        <v>3094000</v>
      </c>
      <c r="V656" s="26">
        <v>1</v>
      </c>
      <c r="W656" s="27">
        <v>2500000</v>
      </c>
      <c r="X656" s="27">
        <v>2875000</v>
      </c>
      <c r="Y656" s="145"/>
      <c r="Z656" s="145"/>
      <c r="AA656" s="143">
        <f t="shared" si="1482"/>
        <v>9.8666062491146178E-2</v>
      </c>
      <c r="AB656" s="27">
        <f t="shared" si="1483"/>
        <v>2687500</v>
      </c>
      <c r="AC656" s="28">
        <f t="shared" si="1484"/>
        <v>510625</v>
      </c>
      <c r="AD656" s="29">
        <f t="shared" si="1485"/>
        <v>3198125</v>
      </c>
      <c r="AE656" s="26">
        <v>1</v>
      </c>
      <c r="AF656" s="27">
        <v>2500000</v>
      </c>
      <c r="AG656" s="27">
        <v>2800000</v>
      </c>
      <c r="AH656" s="145"/>
      <c r="AI656" s="145"/>
      <c r="AJ656" s="143">
        <f t="shared" si="1486"/>
        <v>8.0049824285269522E-2</v>
      </c>
      <c r="AK656" s="27">
        <f t="shared" si="1487"/>
        <v>2650000</v>
      </c>
      <c r="AL656" s="28">
        <f t="shared" si="1488"/>
        <v>503500</v>
      </c>
      <c r="AM656" s="30">
        <f t="shared" si="1489"/>
        <v>3153500</v>
      </c>
      <c r="AN656" s="26">
        <v>1</v>
      </c>
      <c r="AO656" s="27">
        <v>2500000</v>
      </c>
      <c r="AP656" s="27">
        <v>3306250</v>
      </c>
      <c r="AQ656" s="145"/>
      <c r="AR656" s="145"/>
      <c r="AS656" s="143">
        <f t="shared" si="1490"/>
        <v>0.19637626431230276</v>
      </c>
      <c r="AT656" s="27">
        <f t="shared" si="1491"/>
        <v>2903125</v>
      </c>
      <c r="AU656" s="28">
        <f t="shared" si="1492"/>
        <v>551593.75</v>
      </c>
      <c r="AV656" s="30">
        <f t="shared" si="1493"/>
        <v>3454718.75</v>
      </c>
      <c r="AW656" s="26">
        <v>1</v>
      </c>
      <c r="AX656" s="27">
        <v>2500000</v>
      </c>
      <c r="AY656" s="27">
        <v>2875000</v>
      </c>
      <c r="AZ656" s="145"/>
      <c r="BA656" s="145"/>
      <c r="BB656" s="143">
        <f t="shared" si="1494"/>
        <v>9.8666062491146178E-2</v>
      </c>
      <c r="BC656" s="27">
        <f t="shared" si="1495"/>
        <v>2687500</v>
      </c>
      <c r="BD656" s="27">
        <f t="shared" si="1496"/>
        <v>510625</v>
      </c>
      <c r="BE656" s="27">
        <f t="shared" si="1497"/>
        <v>3198125</v>
      </c>
      <c r="BF656" s="31" t="s">
        <v>30</v>
      </c>
      <c r="BG656" s="32" t="s">
        <v>30</v>
      </c>
      <c r="BH656" s="32" t="s">
        <v>30</v>
      </c>
      <c r="BI656" s="32" t="s">
        <v>30</v>
      </c>
      <c r="BJ656" s="32" t="s">
        <v>30</v>
      </c>
      <c r="BK656" s="32" t="s">
        <v>30</v>
      </c>
      <c r="BL656" s="32" t="s">
        <v>30</v>
      </c>
      <c r="BM656" s="32" t="s">
        <v>30</v>
      </c>
      <c r="BN656" s="32" t="s">
        <v>30</v>
      </c>
      <c r="BO656" s="31" t="s">
        <v>30</v>
      </c>
      <c r="BP656" s="32" t="s">
        <v>30</v>
      </c>
      <c r="BQ656" s="32" t="s">
        <v>30</v>
      </c>
      <c r="BR656" s="32" t="s">
        <v>30</v>
      </c>
      <c r="BS656" s="32" t="s">
        <v>30</v>
      </c>
      <c r="BT656" s="32" t="s">
        <v>30</v>
      </c>
      <c r="BU656" s="32" t="s">
        <v>30</v>
      </c>
      <c r="BV656" s="32" t="s">
        <v>30</v>
      </c>
      <c r="BW656" s="33" t="s">
        <v>30</v>
      </c>
      <c r="BX656" s="31" t="s">
        <v>30</v>
      </c>
      <c r="BY656" s="32" t="s">
        <v>30</v>
      </c>
      <c r="BZ656" s="32" t="s">
        <v>30</v>
      </c>
      <c r="CA656" s="32" t="s">
        <v>30</v>
      </c>
      <c r="CB656" s="32" t="s">
        <v>30</v>
      </c>
      <c r="CC656" s="32" t="s">
        <v>30</v>
      </c>
      <c r="CD656" s="32" t="s">
        <v>30</v>
      </c>
      <c r="CE656" s="32" t="s">
        <v>30</v>
      </c>
      <c r="CF656" s="34" t="s">
        <v>30</v>
      </c>
      <c r="CG656" s="26">
        <v>1</v>
      </c>
      <c r="CH656" s="27">
        <v>1600000</v>
      </c>
      <c r="CI656" s="27">
        <v>1440000</v>
      </c>
      <c r="CJ656" s="148"/>
      <c r="CK656" s="148"/>
      <c r="CL656" s="143">
        <f t="shared" si="1498"/>
        <v>7.4432292756478682E-2</v>
      </c>
      <c r="CM656" s="27">
        <f t="shared" si="1499"/>
        <v>1520000</v>
      </c>
      <c r="CN656" s="27">
        <f t="shared" si="1500"/>
        <v>288800</v>
      </c>
      <c r="CO656" s="28">
        <f t="shared" si="1501"/>
        <v>1808800</v>
      </c>
      <c r="CP656" s="26">
        <v>1</v>
      </c>
      <c r="CQ656" s="27">
        <v>1600000</v>
      </c>
      <c r="CR656" s="27">
        <v>1440000</v>
      </c>
      <c r="CS656" s="148"/>
      <c r="CT656" s="148"/>
      <c r="CU656" s="143">
        <f t="shared" si="1502"/>
        <v>7.4432292756478682E-2</v>
      </c>
      <c r="CV656" s="27">
        <f t="shared" si="1503"/>
        <v>1520000</v>
      </c>
      <c r="CW656" s="28">
        <f t="shared" si="1504"/>
        <v>288800</v>
      </c>
      <c r="CX656" s="29">
        <f t="shared" si="1505"/>
        <v>1808800</v>
      </c>
      <c r="CY656" s="26">
        <v>1</v>
      </c>
      <c r="CZ656" s="27">
        <v>1600000</v>
      </c>
      <c r="DA656" s="27">
        <v>1360000</v>
      </c>
      <c r="DB656" s="133"/>
      <c r="DC656" s="133"/>
      <c r="DD656" s="143">
        <f t="shared" si="1473"/>
        <v>0.11466596451673743</v>
      </c>
      <c r="DE656" s="27">
        <f t="shared" si="1506"/>
        <v>1480000</v>
      </c>
      <c r="DF656" s="27">
        <f t="shared" si="1507"/>
        <v>281200</v>
      </c>
      <c r="DG656" s="28">
        <f t="shared" si="1508"/>
        <v>1761200</v>
      </c>
      <c r="DH656" s="26">
        <v>1</v>
      </c>
      <c r="DI656" s="28">
        <v>1600000</v>
      </c>
      <c r="DJ656" s="28">
        <v>1840000</v>
      </c>
      <c r="DK656" s="182"/>
      <c r="DL656" s="177">
        <f t="shared" si="1509"/>
        <v>9.8666062491146164E-2</v>
      </c>
      <c r="DM656" s="28">
        <f t="shared" si="1510"/>
        <v>1720000</v>
      </c>
      <c r="DN656" s="28">
        <f t="shared" si="1511"/>
        <v>326800</v>
      </c>
      <c r="DO656" s="30">
        <f t="shared" si="1512"/>
        <v>2046800</v>
      </c>
    </row>
    <row r="657" spans="1:119" ht="21" customHeight="1" x14ac:dyDescent="0.25">
      <c r="A657" s="66" t="s">
        <v>1245</v>
      </c>
      <c r="B657" s="67" t="s">
        <v>1239</v>
      </c>
      <c r="C657" s="68" t="s">
        <v>1246</v>
      </c>
      <c r="D657" s="26">
        <v>1</v>
      </c>
      <c r="E657" s="27">
        <v>2000000</v>
      </c>
      <c r="F657" s="27">
        <v>2300000</v>
      </c>
      <c r="G657" s="148"/>
      <c r="H657" s="148"/>
      <c r="I657" s="143">
        <f t="shared" si="1478"/>
        <v>9.8666062491146164E-2</v>
      </c>
      <c r="J657" s="27">
        <f t="shared" si="1479"/>
        <v>2150000</v>
      </c>
      <c r="K657" s="28">
        <f t="shared" si="1480"/>
        <v>408500</v>
      </c>
      <c r="L657" s="29">
        <f t="shared" si="1481"/>
        <v>2558500</v>
      </c>
      <c r="M657" s="26">
        <v>1</v>
      </c>
      <c r="N657" s="27">
        <v>2000000</v>
      </c>
      <c r="O657" s="27">
        <v>2160000</v>
      </c>
      <c r="P657" s="145"/>
      <c r="Q657" s="145"/>
      <c r="R657" s="143">
        <f t="shared" si="1474"/>
        <v>5.4392829322042119E-2</v>
      </c>
      <c r="S657" s="27">
        <f t="shared" si="1475"/>
        <v>2080000</v>
      </c>
      <c r="T657" s="28">
        <f t="shared" si="1476"/>
        <v>395200</v>
      </c>
      <c r="U657" s="30">
        <f t="shared" si="1477"/>
        <v>2475200</v>
      </c>
      <c r="V657" s="26">
        <v>1</v>
      </c>
      <c r="W657" s="27">
        <v>2000000</v>
      </c>
      <c r="X657" s="27">
        <v>2300000</v>
      </c>
      <c r="Y657" s="145"/>
      <c r="Z657" s="145"/>
      <c r="AA657" s="143">
        <f t="shared" si="1482"/>
        <v>9.8666062491146164E-2</v>
      </c>
      <c r="AB657" s="27">
        <f t="shared" si="1483"/>
        <v>2150000</v>
      </c>
      <c r="AC657" s="28">
        <f t="shared" si="1484"/>
        <v>408500</v>
      </c>
      <c r="AD657" s="29">
        <f t="shared" si="1485"/>
        <v>2558500</v>
      </c>
      <c r="AE657" s="26">
        <v>1</v>
      </c>
      <c r="AF657" s="27">
        <v>2000000</v>
      </c>
      <c r="AG657" s="27">
        <v>2240000</v>
      </c>
      <c r="AH657" s="145"/>
      <c r="AI657" s="145"/>
      <c r="AJ657" s="143">
        <f t="shared" si="1486"/>
        <v>8.0049824285269522E-2</v>
      </c>
      <c r="AK657" s="27">
        <f t="shared" si="1487"/>
        <v>2120000</v>
      </c>
      <c r="AL657" s="28">
        <f t="shared" si="1488"/>
        <v>402800</v>
      </c>
      <c r="AM657" s="30">
        <f t="shared" si="1489"/>
        <v>2522800</v>
      </c>
      <c r="AN657" s="26">
        <v>1</v>
      </c>
      <c r="AO657" s="27">
        <v>2000000</v>
      </c>
      <c r="AP657" s="27">
        <v>2645000</v>
      </c>
      <c r="AQ657" s="145"/>
      <c r="AR657" s="145"/>
      <c r="AS657" s="143">
        <f t="shared" si="1490"/>
        <v>0.19637626431230276</v>
      </c>
      <c r="AT657" s="27">
        <f t="shared" si="1491"/>
        <v>2322500</v>
      </c>
      <c r="AU657" s="28">
        <f t="shared" si="1492"/>
        <v>441275</v>
      </c>
      <c r="AV657" s="30">
        <f t="shared" si="1493"/>
        <v>2763775</v>
      </c>
      <c r="AW657" s="26">
        <v>1</v>
      </c>
      <c r="AX657" s="27">
        <v>2000000</v>
      </c>
      <c r="AY657" s="27">
        <v>2300000</v>
      </c>
      <c r="AZ657" s="145"/>
      <c r="BA657" s="145"/>
      <c r="BB657" s="143">
        <f t="shared" si="1494"/>
        <v>9.8666062491146164E-2</v>
      </c>
      <c r="BC657" s="27">
        <f t="shared" si="1495"/>
        <v>2150000</v>
      </c>
      <c r="BD657" s="27">
        <f t="shared" si="1496"/>
        <v>408500</v>
      </c>
      <c r="BE657" s="27">
        <f t="shared" si="1497"/>
        <v>2558500</v>
      </c>
      <c r="BF657" s="31" t="s">
        <v>30</v>
      </c>
      <c r="BG657" s="32" t="s">
        <v>30</v>
      </c>
      <c r="BH657" s="32" t="s">
        <v>30</v>
      </c>
      <c r="BI657" s="32" t="s">
        <v>30</v>
      </c>
      <c r="BJ657" s="32" t="s">
        <v>30</v>
      </c>
      <c r="BK657" s="32" t="s">
        <v>30</v>
      </c>
      <c r="BL657" s="32" t="s">
        <v>30</v>
      </c>
      <c r="BM657" s="32" t="s">
        <v>30</v>
      </c>
      <c r="BN657" s="32" t="s">
        <v>30</v>
      </c>
      <c r="BO657" s="31" t="s">
        <v>30</v>
      </c>
      <c r="BP657" s="32" t="s">
        <v>30</v>
      </c>
      <c r="BQ657" s="32" t="s">
        <v>30</v>
      </c>
      <c r="BR657" s="32" t="s">
        <v>30</v>
      </c>
      <c r="BS657" s="32" t="s">
        <v>30</v>
      </c>
      <c r="BT657" s="32" t="s">
        <v>30</v>
      </c>
      <c r="BU657" s="32" t="s">
        <v>30</v>
      </c>
      <c r="BV657" s="32" t="s">
        <v>30</v>
      </c>
      <c r="BW657" s="33" t="s">
        <v>30</v>
      </c>
      <c r="BX657" s="31" t="s">
        <v>30</v>
      </c>
      <c r="BY657" s="32" t="s">
        <v>30</v>
      </c>
      <c r="BZ657" s="32" t="s">
        <v>30</v>
      </c>
      <c r="CA657" s="32" t="s">
        <v>30</v>
      </c>
      <c r="CB657" s="32" t="s">
        <v>30</v>
      </c>
      <c r="CC657" s="32" t="s">
        <v>30</v>
      </c>
      <c r="CD657" s="32" t="s">
        <v>30</v>
      </c>
      <c r="CE657" s="32" t="s">
        <v>30</v>
      </c>
      <c r="CF657" s="34" t="s">
        <v>30</v>
      </c>
      <c r="CG657" s="26">
        <v>1</v>
      </c>
      <c r="CH657" s="27">
        <v>1280000</v>
      </c>
      <c r="CI657" s="27">
        <v>1152000</v>
      </c>
      <c r="CJ657" s="148"/>
      <c r="CK657" s="148"/>
      <c r="CL657" s="143">
        <f t="shared" si="1498"/>
        <v>7.4432292756478696E-2</v>
      </c>
      <c r="CM657" s="27">
        <f t="shared" si="1499"/>
        <v>1216000</v>
      </c>
      <c r="CN657" s="27">
        <f t="shared" si="1500"/>
        <v>231040</v>
      </c>
      <c r="CO657" s="28">
        <f t="shared" si="1501"/>
        <v>1447040</v>
      </c>
      <c r="CP657" s="26">
        <v>1</v>
      </c>
      <c r="CQ657" s="27">
        <v>1280000</v>
      </c>
      <c r="CR657" s="27">
        <v>1152000</v>
      </c>
      <c r="CS657" s="148"/>
      <c r="CT657" s="148"/>
      <c r="CU657" s="143">
        <f t="shared" si="1502"/>
        <v>7.4432292756478696E-2</v>
      </c>
      <c r="CV657" s="27">
        <f t="shared" si="1503"/>
        <v>1216000</v>
      </c>
      <c r="CW657" s="28">
        <f t="shared" si="1504"/>
        <v>231040</v>
      </c>
      <c r="CX657" s="29">
        <f t="shared" si="1505"/>
        <v>1447040</v>
      </c>
      <c r="CY657" s="26">
        <v>1</v>
      </c>
      <c r="CZ657" s="27">
        <v>1280000</v>
      </c>
      <c r="DA657" s="27">
        <v>1088000</v>
      </c>
      <c r="DB657" s="133"/>
      <c r="DC657" s="133"/>
      <c r="DD657" s="143">
        <f t="shared" si="1473"/>
        <v>0.11466596451673743</v>
      </c>
      <c r="DE657" s="27">
        <f t="shared" si="1506"/>
        <v>1184000</v>
      </c>
      <c r="DF657" s="27">
        <f t="shared" si="1507"/>
        <v>224960</v>
      </c>
      <c r="DG657" s="28">
        <f t="shared" si="1508"/>
        <v>1408960</v>
      </c>
      <c r="DH657" s="26">
        <v>1</v>
      </c>
      <c r="DI657" s="28">
        <v>1280000</v>
      </c>
      <c r="DJ657" s="28">
        <v>1472000</v>
      </c>
      <c r="DK657" s="182"/>
      <c r="DL657" s="177">
        <f t="shared" si="1509"/>
        <v>9.8666062491146164E-2</v>
      </c>
      <c r="DM657" s="28">
        <f t="shared" si="1510"/>
        <v>1376000</v>
      </c>
      <c r="DN657" s="28">
        <f t="shared" si="1511"/>
        <v>261440</v>
      </c>
      <c r="DO657" s="30">
        <f t="shared" si="1512"/>
        <v>1637440</v>
      </c>
    </row>
    <row r="658" spans="1:119" ht="21" customHeight="1" x14ac:dyDescent="0.25">
      <c r="A658" s="66" t="s">
        <v>1247</v>
      </c>
      <c r="B658" s="67" t="s">
        <v>1239</v>
      </c>
      <c r="C658" s="68" t="s">
        <v>1248</v>
      </c>
      <c r="D658" s="26">
        <v>1</v>
      </c>
      <c r="E658" s="27">
        <v>2000000</v>
      </c>
      <c r="F658" s="27">
        <v>2300000</v>
      </c>
      <c r="G658" s="148"/>
      <c r="H658" s="148"/>
      <c r="I658" s="143">
        <f t="shared" si="1478"/>
        <v>9.8666062491146164E-2</v>
      </c>
      <c r="J658" s="27">
        <f t="shared" si="1479"/>
        <v>2150000</v>
      </c>
      <c r="K658" s="28">
        <f t="shared" si="1480"/>
        <v>408500</v>
      </c>
      <c r="L658" s="29">
        <f t="shared" si="1481"/>
        <v>2558500</v>
      </c>
      <c r="M658" s="26">
        <v>1</v>
      </c>
      <c r="N658" s="27">
        <v>2000000</v>
      </c>
      <c r="O658" s="27">
        <v>2160000</v>
      </c>
      <c r="P658" s="145"/>
      <c r="Q658" s="145"/>
      <c r="R658" s="143">
        <f t="shared" si="1474"/>
        <v>5.4392829322042119E-2</v>
      </c>
      <c r="S658" s="27">
        <f t="shared" si="1475"/>
        <v>2080000</v>
      </c>
      <c r="T658" s="28">
        <f t="shared" si="1476"/>
        <v>395200</v>
      </c>
      <c r="U658" s="30">
        <f t="shared" si="1477"/>
        <v>2475200</v>
      </c>
      <c r="V658" s="26">
        <v>1</v>
      </c>
      <c r="W658" s="27">
        <v>2000000</v>
      </c>
      <c r="X658" s="27">
        <v>2300000</v>
      </c>
      <c r="Y658" s="145"/>
      <c r="Z658" s="145"/>
      <c r="AA658" s="143">
        <f t="shared" si="1482"/>
        <v>9.8666062491146164E-2</v>
      </c>
      <c r="AB658" s="27">
        <f t="shared" si="1483"/>
        <v>2150000</v>
      </c>
      <c r="AC658" s="28">
        <f t="shared" si="1484"/>
        <v>408500</v>
      </c>
      <c r="AD658" s="29">
        <f t="shared" si="1485"/>
        <v>2558500</v>
      </c>
      <c r="AE658" s="26">
        <v>1</v>
      </c>
      <c r="AF658" s="27">
        <v>2000000</v>
      </c>
      <c r="AG658" s="27">
        <v>2240000</v>
      </c>
      <c r="AH658" s="145"/>
      <c r="AI658" s="145"/>
      <c r="AJ658" s="143">
        <f t="shared" si="1486"/>
        <v>8.0049824285269522E-2</v>
      </c>
      <c r="AK658" s="27">
        <f t="shared" si="1487"/>
        <v>2120000</v>
      </c>
      <c r="AL658" s="28">
        <f t="shared" si="1488"/>
        <v>402800</v>
      </c>
      <c r="AM658" s="30">
        <f t="shared" si="1489"/>
        <v>2522800</v>
      </c>
      <c r="AN658" s="26">
        <v>1</v>
      </c>
      <c r="AO658" s="27">
        <v>2000000</v>
      </c>
      <c r="AP658" s="27">
        <v>2645000</v>
      </c>
      <c r="AQ658" s="145"/>
      <c r="AR658" s="145"/>
      <c r="AS658" s="143">
        <f t="shared" si="1490"/>
        <v>0.19637626431230276</v>
      </c>
      <c r="AT658" s="27">
        <f t="shared" si="1491"/>
        <v>2322500</v>
      </c>
      <c r="AU658" s="28">
        <f t="shared" si="1492"/>
        <v>441275</v>
      </c>
      <c r="AV658" s="30">
        <f t="shared" si="1493"/>
        <v>2763775</v>
      </c>
      <c r="AW658" s="26">
        <v>1</v>
      </c>
      <c r="AX658" s="27">
        <v>2000000</v>
      </c>
      <c r="AY658" s="27">
        <v>2300000</v>
      </c>
      <c r="AZ658" s="145"/>
      <c r="BA658" s="145"/>
      <c r="BB658" s="143">
        <f t="shared" si="1494"/>
        <v>9.8666062491146164E-2</v>
      </c>
      <c r="BC658" s="27">
        <f t="shared" si="1495"/>
        <v>2150000</v>
      </c>
      <c r="BD658" s="27">
        <f t="shared" si="1496"/>
        <v>408500</v>
      </c>
      <c r="BE658" s="27">
        <f t="shared" si="1497"/>
        <v>2558500</v>
      </c>
      <c r="BF658" s="31" t="s">
        <v>30</v>
      </c>
      <c r="BG658" s="32" t="s">
        <v>30</v>
      </c>
      <c r="BH658" s="32" t="s">
        <v>30</v>
      </c>
      <c r="BI658" s="32" t="s">
        <v>30</v>
      </c>
      <c r="BJ658" s="32" t="s">
        <v>30</v>
      </c>
      <c r="BK658" s="32" t="s">
        <v>30</v>
      </c>
      <c r="BL658" s="32" t="s">
        <v>30</v>
      </c>
      <c r="BM658" s="32" t="s">
        <v>30</v>
      </c>
      <c r="BN658" s="32" t="s">
        <v>30</v>
      </c>
      <c r="BO658" s="31" t="s">
        <v>30</v>
      </c>
      <c r="BP658" s="32" t="s">
        <v>30</v>
      </c>
      <c r="BQ658" s="32" t="s">
        <v>30</v>
      </c>
      <c r="BR658" s="32" t="s">
        <v>30</v>
      </c>
      <c r="BS658" s="32" t="s">
        <v>30</v>
      </c>
      <c r="BT658" s="32" t="s">
        <v>30</v>
      </c>
      <c r="BU658" s="32" t="s">
        <v>30</v>
      </c>
      <c r="BV658" s="32" t="s">
        <v>30</v>
      </c>
      <c r="BW658" s="33" t="s">
        <v>30</v>
      </c>
      <c r="BX658" s="31" t="s">
        <v>30</v>
      </c>
      <c r="BY658" s="32" t="s">
        <v>30</v>
      </c>
      <c r="BZ658" s="32" t="s">
        <v>30</v>
      </c>
      <c r="CA658" s="32" t="s">
        <v>30</v>
      </c>
      <c r="CB658" s="32" t="s">
        <v>30</v>
      </c>
      <c r="CC658" s="32" t="s">
        <v>30</v>
      </c>
      <c r="CD658" s="32" t="s">
        <v>30</v>
      </c>
      <c r="CE658" s="32" t="s">
        <v>30</v>
      </c>
      <c r="CF658" s="34" t="s">
        <v>30</v>
      </c>
      <c r="CG658" s="26">
        <v>1</v>
      </c>
      <c r="CH658" s="27">
        <v>1280000</v>
      </c>
      <c r="CI658" s="27">
        <v>1152000</v>
      </c>
      <c r="CJ658" s="148"/>
      <c r="CK658" s="148"/>
      <c r="CL658" s="143">
        <f t="shared" si="1498"/>
        <v>7.4432292756478696E-2</v>
      </c>
      <c r="CM658" s="27">
        <f t="shared" si="1499"/>
        <v>1216000</v>
      </c>
      <c r="CN658" s="27">
        <f t="shared" si="1500"/>
        <v>231040</v>
      </c>
      <c r="CO658" s="28">
        <f t="shared" si="1501"/>
        <v>1447040</v>
      </c>
      <c r="CP658" s="26">
        <v>1</v>
      </c>
      <c r="CQ658" s="27">
        <v>1280000</v>
      </c>
      <c r="CR658" s="27">
        <v>1152000</v>
      </c>
      <c r="CS658" s="148"/>
      <c r="CT658" s="148"/>
      <c r="CU658" s="143">
        <f t="shared" si="1502"/>
        <v>7.4432292756478696E-2</v>
      </c>
      <c r="CV658" s="27">
        <f t="shared" si="1503"/>
        <v>1216000</v>
      </c>
      <c r="CW658" s="28">
        <f t="shared" si="1504"/>
        <v>231040</v>
      </c>
      <c r="CX658" s="29">
        <f t="shared" si="1505"/>
        <v>1447040</v>
      </c>
      <c r="CY658" s="26">
        <v>1</v>
      </c>
      <c r="CZ658" s="27">
        <v>1280000</v>
      </c>
      <c r="DA658" s="27">
        <v>1088000</v>
      </c>
      <c r="DB658" s="133"/>
      <c r="DC658" s="133"/>
      <c r="DD658" s="143">
        <f t="shared" si="1473"/>
        <v>0.11466596451673743</v>
      </c>
      <c r="DE658" s="27">
        <f t="shared" si="1506"/>
        <v>1184000</v>
      </c>
      <c r="DF658" s="27">
        <f t="shared" si="1507"/>
        <v>224960</v>
      </c>
      <c r="DG658" s="28">
        <f t="shared" si="1508"/>
        <v>1408960</v>
      </c>
      <c r="DH658" s="26">
        <v>1</v>
      </c>
      <c r="DI658" s="28">
        <v>1280000</v>
      </c>
      <c r="DJ658" s="28">
        <v>1472000</v>
      </c>
      <c r="DK658" s="182"/>
      <c r="DL658" s="177">
        <f t="shared" si="1509"/>
        <v>9.8666062491146164E-2</v>
      </c>
      <c r="DM658" s="28">
        <f t="shared" si="1510"/>
        <v>1376000</v>
      </c>
      <c r="DN658" s="28">
        <f t="shared" si="1511"/>
        <v>261440</v>
      </c>
      <c r="DO658" s="30">
        <f t="shared" si="1512"/>
        <v>1637440</v>
      </c>
    </row>
    <row r="659" spans="1:119" ht="21" customHeight="1" x14ac:dyDescent="0.25">
      <c r="A659" s="66" t="s">
        <v>1249</v>
      </c>
      <c r="B659" s="67" t="s">
        <v>1239</v>
      </c>
      <c r="C659" s="68" t="s">
        <v>1250</v>
      </c>
      <c r="D659" s="26">
        <v>1</v>
      </c>
      <c r="E659" s="27">
        <v>6800000</v>
      </c>
      <c r="F659" s="27">
        <v>7820000</v>
      </c>
      <c r="G659" s="148"/>
      <c r="H659" s="148"/>
      <c r="I659" s="143">
        <f t="shared" si="1478"/>
        <v>9.8666062491146164E-2</v>
      </c>
      <c r="J659" s="27">
        <f t="shared" si="1479"/>
        <v>7310000</v>
      </c>
      <c r="K659" s="28">
        <f t="shared" si="1480"/>
        <v>1388900</v>
      </c>
      <c r="L659" s="29">
        <f t="shared" si="1481"/>
        <v>8698900</v>
      </c>
      <c r="M659" s="26">
        <v>1</v>
      </c>
      <c r="N659" s="27">
        <v>6800000</v>
      </c>
      <c r="O659" s="27">
        <v>7344000</v>
      </c>
      <c r="P659" s="145"/>
      <c r="Q659" s="145"/>
      <c r="R659" s="143">
        <f t="shared" si="1474"/>
        <v>5.4392829322042119E-2</v>
      </c>
      <c r="S659" s="27">
        <f t="shared" si="1475"/>
        <v>7072000</v>
      </c>
      <c r="T659" s="28">
        <f t="shared" si="1476"/>
        <v>1343680</v>
      </c>
      <c r="U659" s="30">
        <f t="shared" si="1477"/>
        <v>8415680</v>
      </c>
      <c r="V659" s="26">
        <v>1</v>
      </c>
      <c r="W659" s="27">
        <v>6800000</v>
      </c>
      <c r="X659" s="27">
        <v>7820000</v>
      </c>
      <c r="Y659" s="145"/>
      <c r="Z659" s="145"/>
      <c r="AA659" s="143">
        <f t="shared" si="1482"/>
        <v>9.8666062491146164E-2</v>
      </c>
      <c r="AB659" s="27">
        <f t="shared" si="1483"/>
        <v>7310000</v>
      </c>
      <c r="AC659" s="28">
        <f t="shared" si="1484"/>
        <v>1388900</v>
      </c>
      <c r="AD659" s="29">
        <f t="shared" si="1485"/>
        <v>8698900</v>
      </c>
      <c r="AE659" s="26">
        <v>1</v>
      </c>
      <c r="AF659" s="27">
        <v>6800000</v>
      </c>
      <c r="AG659" s="27">
        <v>7616000</v>
      </c>
      <c r="AH659" s="145"/>
      <c r="AI659" s="145"/>
      <c r="AJ659" s="143">
        <f t="shared" si="1486"/>
        <v>8.0049824285269536E-2</v>
      </c>
      <c r="AK659" s="27">
        <f t="shared" si="1487"/>
        <v>7208000</v>
      </c>
      <c r="AL659" s="28">
        <f t="shared" si="1488"/>
        <v>1369520</v>
      </c>
      <c r="AM659" s="30">
        <f t="shared" si="1489"/>
        <v>8577520</v>
      </c>
      <c r="AN659" s="26">
        <v>1</v>
      </c>
      <c r="AO659" s="27">
        <v>6800000</v>
      </c>
      <c r="AP659" s="27">
        <v>8993000</v>
      </c>
      <c r="AQ659" s="145"/>
      <c r="AR659" s="145"/>
      <c r="AS659" s="143">
        <f t="shared" si="1490"/>
        <v>0.19637626431230276</v>
      </c>
      <c r="AT659" s="27">
        <f t="shared" si="1491"/>
        <v>7896500</v>
      </c>
      <c r="AU659" s="28">
        <f t="shared" si="1492"/>
        <v>1500335</v>
      </c>
      <c r="AV659" s="30">
        <f t="shared" si="1493"/>
        <v>9396835</v>
      </c>
      <c r="AW659" s="26">
        <v>1</v>
      </c>
      <c r="AX659" s="27">
        <v>6800000</v>
      </c>
      <c r="AY659" s="27">
        <v>7820000</v>
      </c>
      <c r="AZ659" s="145"/>
      <c r="BA659" s="145"/>
      <c r="BB659" s="143">
        <f t="shared" si="1494"/>
        <v>9.8666062491146164E-2</v>
      </c>
      <c r="BC659" s="27">
        <f t="shared" si="1495"/>
        <v>7310000</v>
      </c>
      <c r="BD659" s="27">
        <f t="shared" si="1496"/>
        <v>1388900</v>
      </c>
      <c r="BE659" s="27">
        <f t="shared" si="1497"/>
        <v>8698900</v>
      </c>
      <c r="BF659" s="26">
        <v>1</v>
      </c>
      <c r="BG659" s="27">
        <v>5440000</v>
      </c>
      <c r="BH659" s="27">
        <v>4787200</v>
      </c>
      <c r="BI659" s="145"/>
      <c r="BJ659" s="145"/>
      <c r="BK659" s="143">
        <f t="shared" ref="BK659:BK706" si="1513">+STDEVA(BG659:BH659)/AVERAGE(BG659:BH659)</f>
        <v>9.0268950789772026E-2</v>
      </c>
      <c r="BL659" s="27">
        <f t="shared" ref="BL659:BL666" si="1514">+AVERAGE(BG659:BI659)</f>
        <v>5113600</v>
      </c>
      <c r="BM659" s="27">
        <f t="shared" ref="BM659:BM666" si="1515">+BL659*19%</f>
        <v>971584</v>
      </c>
      <c r="BN659" s="28">
        <f t="shared" ref="BN659:BN666" si="1516">+BM659+BL659</f>
        <v>6085184</v>
      </c>
      <c r="BO659" s="26">
        <v>1</v>
      </c>
      <c r="BP659" s="27">
        <v>5440000</v>
      </c>
      <c r="BQ659" s="27">
        <v>4896000</v>
      </c>
      <c r="BR659" s="175"/>
      <c r="BS659" s="175"/>
      <c r="BT659" s="143">
        <f t="shared" ref="BT659:BT706" si="1517">+STDEVA(BP659:BQ659)/AVERAGE(BP659:BQ659)</f>
        <v>7.4432292756478682E-2</v>
      </c>
      <c r="BU659" s="27">
        <f t="shared" ref="BU659:BU666" si="1518">+AVERAGE(BP659:BR659)</f>
        <v>5168000</v>
      </c>
      <c r="BV659" s="28">
        <f t="shared" ref="BV659:BV666" si="1519">+BU659*19%</f>
        <v>981920</v>
      </c>
      <c r="BW659" s="30">
        <f t="shared" ref="BW659:BW666" si="1520">+BV659+BU659</f>
        <v>6149920</v>
      </c>
      <c r="BX659" s="26">
        <v>1</v>
      </c>
      <c r="BY659" s="28">
        <v>5440000</v>
      </c>
      <c r="BZ659" s="28">
        <v>4896000</v>
      </c>
      <c r="CA659" s="156"/>
      <c r="CB659" s="156"/>
      <c r="CC659" s="177">
        <f t="shared" ref="CC659:CC706" si="1521">+STDEVA(BY659:BZ659)/AVERAGE(BY659:BZ659)</f>
        <v>7.4432292756478682E-2</v>
      </c>
      <c r="CD659" s="27">
        <f t="shared" ref="CD659:CD666" si="1522">+AVERAGE(BY659:CA659)</f>
        <v>5168000</v>
      </c>
      <c r="CE659" s="28">
        <f t="shared" ref="CE659:CE666" si="1523">+CD659*19%</f>
        <v>981920</v>
      </c>
      <c r="CF659" s="29">
        <f t="shared" ref="CF659:CF666" si="1524">+CE659+CD659</f>
        <v>6149920</v>
      </c>
      <c r="CG659" s="26">
        <v>1</v>
      </c>
      <c r="CH659" s="27">
        <v>4352000</v>
      </c>
      <c r="CI659" s="27">
        <v>3916800</v>
      </c>
      <c r="CJ659" s="148"/>
      <c r="CK659" s="148"/>
      <c r="CL659" s="143">
        <f t="shared" si="1498"/>
        <v>7.4432292756478682E-2</v>
      </c>
      <c r="CM659" s="27">
        <f t="shared" si="1499"/>
        <v>4134400</v>
      </c>
      <c r="CN659" s="27">
        <f t="shared" si="1500"/>
        <v>785536</v>
      </c>
      <c r="CO659" s="28">
        <f t="shared" si="1501"/>
        <v>4919936</v>
      </c>
      <c r="CP659" s="26">
        <v>1</v>
      </c>
      <c r="CQ659" s="27">
        <v>4352000</v>
      </c>
      <c r="CR659" s="27">
        <v>3916800</v>
      </c>
      <c r="CS659" s="148"/>
      <c r="CT659" s="148"/>
      <c r="CU659" s="143">
        <f t="shared" si="1502"/>
        <v>7.4432292756478682E-2</v>
      </c>
      <c r="CV659" s="27">
        <f t="shared" si="1503"/>
        <v>4134400</v>
      </c>
      <c r="CW659" s="28">
        <f t="shared" si="1504"/>
        <v>785536</v>
      </c>
      <c r="CX659" s="29">
        <f t="shared" si="1505"/>
        <v>4919936</v>
      </c>
      <c r="CY659" s="26">
        <v>1</v>
      </c>
      <c r="CZ659" s="27">
        <v>4352000</v>
      </c>
      <c r="DA659" s="27">
        <v>3699200</v>
      </c>
      <c r="DB659" s="133"/>
      <c r="DC659" s="133"/>
      <c r="DD659" s="143">
        <f t="shared" si="1473"/>
        <v>0.11466596451673744</v>
      </c>
      <c r="DE659" s="27">
        <f t="shared" si="1506"/>
        <v>4025600</v>
      </c>
      <c r="DF659" s="27">
        <f t="shared" si="1507"/>
        <v>764864</v>
      </c>
      <c r="DG659" s="28">
        <f t="shared" si="1508"/>
        <v>4790464</v>
      </c>
      <c r="DH659" s="26">
        <v>1</v>
      </c>
      <c r="DI659" s="28">
        <v>4352000</v>
      </c>
      <c r="DJ659" s="28">
        <v>5004800</v>
      </c>
      <c r="DK659" s="182"/>
      <c r="DL659" s="177">
        <f t="shared" si="1509"/>
        <v>9.8666062491146164E-2</v>
      </c>
      <c r="DM659" s="28">
        <f t="shared" si="1510"/>
        <v>4678400</v>
      </c>
      <c r="DN659" s="28">
        <f t="shared" si="1511"/>
        <v>888896</v>
      </c>
      <c r="DO659" s="30">
        <f t="shared" si="1512"/>
        <v>5567296</v>
      </c>
    </row>
    <row r="660" spans="1:119" ht="21" customHeight="1" x14ac:dyDescent="0.25">
      <c r="A660" s="66" t="s">
        <v>1251</v>
      </c>
      <c r="B660" s="67" t="s">
        <v>1239</v>
      </c>
      <c r="C660" s="68" t="s">
        <v>1252</v>
      </c>
      <c r="D660" s="26">
        <v>1</v>
      </c>
      <c r="E660" s="27">
        <v>8000000</v>
      </c>
      <c r="F660" s="27">
        <v>9200000</v>
      </c>
      <c r="G660" s="148"/>
      <c r="H660" s="148"/>
      <c r="I660" s="143">
        <f t="shared" si="1478"/>
        <v>9.8666062491146164E-2</v>
      </c>
      <c r="J660" s="27">
        <f t="shared" si="1479"/>
        <v>8600000</v>
      </c>
      <c r="K660" s="28">
        <f t="shared" si="1480"/>
        <v>1634000</v>
      </c>
      <c r="L660" s="29">
        <f t="shared" si="1481"/>
        <v>10234000</v>
      </c>
      <c r="M660" s="26">
        <v>1</v>
      </c>
      <c r="N660" s="27">
        <v>8000000</v>
      </c>
      <c r="O660" s="27">
        <v>8640000</v>
      </c>
      <c r="P660" s="145"/>
      <c r="Q660" s="145"/>
      <c r="R660" s="143">
        <f t="shared" si="1474"/>
        <v>5.4392829322042119E-2</v>
      </c>
      <c r="S660" s="27">
        <f t="shared" si="1475"/>
        <v>8320000</v>
      </c>
      <c r="T660" s="28">
        <f t="shared" si="1476"/>
        <v>1580800</v>
      </c>
      <c r="U660" s="30">
        <f t="shared" si="1477"/>
        <v>9900800</v>
      </c>
      <c r="V660" s="26">
        <v>1</v>
      </c>
      <c r="W660" s="27">
        <v>8000000</v>
      </c>
      <c r="X660" s="27">
        <v>9200000</v>
      </c>
      <c r="Y660" s="145"/>
      <c r="Z660" s="145"/>
      <c r="AA660" s="143">
        <f t="shared" si="1482"/>
        <v>9.8666062491146164E-2</v>
      </c>
      <c r="AB660" s="27">
        <f t="shared" si="1483"/>
        <v>8600000</v>
      </c>
      <c r="AC660" s="28">
        <f t="shared" si="1484"/>
        <v>1634000</v>
      </c>
      <c r="AD660" s="29">
        <f t="shared" si="1485"/>
        <v>10234000</v>
      </c>
      <c r="AE660" s="26">
        <v>1</v>
      </c>
      <c r="AF660" s="27">
        <v>8000000</v>
      </c>
      <c r="AG660" s="27">
        <v>8960000</v>
      </c>
      <c r="AH660" s="145"/>
      <c r="AI660" s="145"/>
      <c r="AJ660" s="143">
        <f t="shared" si="1486"/>
        <v>8.0049824285269522E-2</v>
      </c>
      <c r="AK660" s="27">
        <f t="shared" si="1487"/>
        <v>8480000</v>
      </c>
      <c r="AL660" s="28">
        <f t="shared" si="1488"/>
        <v>1611200</v>
      </c>
      <c r="AM660" s="30">
        <f t="shared" si="1489"/>
        <v>10091200</v>
      </c>
      <c r="AN660" s="26">
        <v>1</v>
      </c>
      <c r="AO660" s="27">
        <v>8000000</v>
      </c>
      <c r="AP660" s="27">
        <v>10580000</v>
      </c>
      <c r="AQ660" s="145"/>
      <c r="AR660" s="145"/>
      <c r="AS660" s="143">
        <f t="shared" si="1490"/>
        <v>0.19637626431230276</v>
      </c>
      <c r="AT660" s="27">
        <f t="shared" si="1491"/>
        <v>9290000</v>
      </c>
      <c r="AU660" s="28">
        <f t="shared" si="1492"/>
        <v>1765100</v>
      </c>
      <c r="AV660" s="30">
        <f t="shared" si="1493"/>
        <v>11055100</v>
      </c>
      <c r="AW660" s="26">
        <v>1</v>
      </c>
      <c r="AX660" s="27">
        <v>8000000</v>
      </c>
      <c r="AY660" s="27">
        <v>9200000</v>
      </c>
      <c r="AZ660" s="145"/>
      <c r="BA660" s="145"/>
      <c r="BB660" s="143">
        <f t="shared" si="1494"/>
        <v>9.8666062491146164E-2</v>
      </c>
      <c r="BC660" s="27">
        <f t="shared" si="1495"/>
        <v>8600000</v>
      </c>
      <c r="BD660" s="27">
        <f t="shared" si="1496"/>
        <v>1634000</v>
      </c>
      <c r="BE660" s="27">
        <f t="shared" si="1497"/>
        <v>10234000</v>
      </c>
      <c r="BF660" s="26">
        <v>1</v>
      </c>
      <c r="BG660" s="27">
        <v>6400000</v>
      </c>
      <c r="BH660" s="27">
        <v>5632000</v>
      </c>
      <c r="BI660" s="145"/>
      <c r="BJ660" s="145"/>
      <c r="BK660" s="143">
        <f t="shared" si="1513"/>
        <v>9.0268950789772012E-2</v>
      </c>
      <c r="BL660" s="27">
        <f t="shared" si="1514"/>
        <v>6016000</v>
      </c>
      <c r="BM660" s="27">
        <f t="shared" si="1515"/>
        <v>1143040</v>
      </c>
      <c r="BN660" s="28">
        <f t="shared" si="1516"/>
        <v>7159040</v>
      </c>
      <c r="BO660" s="26">
        <v>1</v>
      </c>
      <c r="BP660" s="27">
        <v>6400000</v>
      </c>
      <c r="BQ660" s="27">
        <v>5760000</v>
      </c>
      <c r="BR660" s="175"/>
      <c r="BS660" s="175"/>
      <c r="BT660" s="143">
        <f t="shared" si="1517"/>
        <v>7.4432292756478682E-2</v>
      </c>
      <c r="BU660" s="27">
        <f t="shared" si="1518"/>
        <v>6080000</v>
      </c>
      <c r="BV660" s="28">
        <f t="shared" si="1519"/>
        <v>1155200</v>
      </c>
      <c r="BW660" s="30">
        <f t="shared" si="1520"/>
        <v>7235200</v>
      </c>
      <c r="BX660" s="26">
        <v>1</v>
      </c>
      <c r="BY660" s="28">
        <v>6400000</v>
      </c>
      <c r="BZ660" s="28">
        <v>5760000</v>
      </c>
      <c r="CA660" s="156"/>
      <c r="CB660" s="156"/>
      <c r="CC660" s="177">
        <f t="shared" si="1521"/>
        <v>7.4432292756478682E-2</v>
      </c>
      <c r="CD660" s="27">
        <f t="shared" si="1522"/>
        <v>6080000</v>
      </c>
      <c r="CE660" s="28">
        <f t="shared" si="1523"/>
        <v>1155200</v>
      </c>
      <c r="CF660" s="29">
        <f t="shared" si="1524"/>
        <v>7235200</v>
      </c>
      <c r="CG660" s="26">
        <v>1</v>
      </c>
      <c r="CH660" s="27">
        <v>5120000</v>
      </c>
      <c r="CI660" s="27">
        <v>4608000</v>
      </c>
      <c r="CJ660" s="148"/>
      <c r="CK660" s="148"/>
      <c r="CL660" s="143">
        <f t="shared" si="1498"/>
        <v>7.4432292756478696E-2</v>
      </c>
      <c r="CM660" s="27">
        <f t="shared" si="1499"/>
        <v>4864000</v>
      </c>
      <c r="CN660" s="27">
        <f t="shared" si="1500"/>
        <v>924160</v>
      </c>
      <c r="CO660" s="28">
        <f t="shared" si="1501"/>
        <v>5788160</v>
      </c>
      <c r="CP660" s="26">
        <v>1</v>
      </c>
      <c r="CQ660" s="27">
        <v>5120000</v>
      </c>
      <c r="CR660" s="27">
        <v>4608000</v>
      </c>
      <c r="CS660" s="148"/>
      <c r="CT660" s="148"/>
      <c r="CU660" s="143">
        <f t="shared" si="1502"/>
        <v>7.4432292756478696E-2</v>
      </c>
      <c r="CV660" s="27">
        <f t="shared" si="1503"/>
        <v>4864000</v>
      </c>
      <c r="CW660" s="28">
        <f t="shared" si="1504"/>
        <v>924160</v>
      </c>
      <c r="CX660" s="29">
        <f t="shared" si="1505"/>
        <v>5788160</v>
      </c>
      <c r="CY660" s="26">
        <v>1</v>
      </c>
      <c r="CZ660" s="27">
        <v>5120000</v>
      </c>
      <c r="DA660" s="27">
        <v>4352000</v>
      </c>
      <c r="DB660" s="133"/>
      <c r="DC660" s="133"/>
      <c r="DD660" s="143">
        <f t="shared" si="1473"/>
        <v>0.11466596451673743</v>
      </c>
      <c r="DE660" s="27">
        <f t="shared" si="1506"/>
        <v>4736000</v>
      </c>
      <c r="DF660" s="27">
        <f t="shared" si="1507"/>
        <v>899840</v>
      </c>
      <c r="DG660" s="28">
        <f t="shared" si="1508"/>
        <v>5635840</v>
      </c>
      <c r="DH660" s="26">
        <v>1</v>
      </c>
      <c r="DI660" s="28">
        <v>5120000</v>
      </c>
      <c r="DJ660" s="28">
        <v>5888000</v>
      </c>
      <c r="DK660" s="182"/>
      <c r="DL660" s="177">
        <f t="shared" si="1509"/>
        <v>9.8666062491146164E-2</v>
      </c>
      <c r="DM660" s="28">
        <f t="shared" si="1510"/>
        <v>5504000</v>
      </c>
      <c r="DN660" s="28">
        <f t="shared" si="1511"/>
        <v>1045760</v>
      </c>
      <c r="DO660" s="30">
        <f t="shared" si="1512"/>
        <v>6549760</v>
      </c>
    </row>
    <row r="661" spans="1:119" ht="21" customHeight="1" x14ac:dyDescent="0.25">
      <c r="A661" s="66" t="s">
        <v>1253</v>
      </c>
      <c r="B661" s="67" t="s">
        <v>1239</v>
      </c>
      <c r="C661" s="68" t="s">
        <v>1254</v>
      </c>
      <c r="D661" s="26">
        <v>1</v>
      </c>
      <c r="E661" s="27">
        <v>8000000</v>
      </c>
      <c r="F661" s="27">
        <v>9200000</v>
      </c>
      <c r="G661" s="148"/>
      <c r="H661" s="148"/>
      <c r="I661" s="143">
        <f t="shared" si="1478"/>
        <v>9.8666062491146164E-2</v>
      </c>
      <c r="J661" s="27">
        <f t="shared" si="1479"/>
        <v>8600000</v>
      </c>
      <c r="K661" s="28">
        <f t="shared" si="1480"/>
        <v>1634000</v>
      </c>
      <c r="L661" s="29">
        <f t="shared" si="1481"/>
        <v>10234000</v>
      </c>
      <c r="M661" s="26">
        <v>1</v>
      </c>
      <c r="N661" s="27">
        <v>8000000</v>
      </c>
      <c r="O661" s="27">
        <v>8640000</v>
      </c>
      <c r="P661" s="145"/>
      <c r="Q661" s="145"/>
      <c r="R661" s="143">
        <f t="shared" si="1474"/>
        <v>5.4392829322042119E-2</v>
      </c>
      <c r="S661" s="27">
        <f t="shared" si="1475"/>
        <v>8320000</v>
      </c>
      <c r="T661" s="28">
        <f t="shared" si="1476"/>
        <v>1580800</v>
      </c>
      <c r="U661" s="30">
        <f t="shared" si="1477"/>
        <v>9900800</v>
      </c>
      <c r="V661" s="26">
        <v>1</v>
      </c>
      <c r="W661" s="27">
        <v>8000000</v>
      </c>
      <c r="X661" s="27">
        <v>9200000</v>
      </c>
      <c r="Y661" s="145"/>
      <c r="Z661" s="145"/>
      <c r="AA661" s="143">
        <f t="shared" si="1482"/>
        <v>9.8666062491146164E-2</v>
      </c>
      <c r="AB661" s="27">
        <f t="shared" si="1483"/>
        <v>8600000</v>
      </c>
      <c r="AC661" s="28">
        <f t="shared" si="1484"/>
        <v>1634000</v>
      </c>
      <c r="AD661" s="29">
        <f t="shared" si="1485"/>
        <v>10234000</v>
      </c>
      <c r="AE661" s="26">
        <v>1</v>
      </c>
      <c r="AF661" s="27">
        <v>8000000</v>
      </c>
      <c r="AG661" s="27">
        <v>8960000</v>
      </c>
      <c r="AH661" s="145"/>
      <c r="AI661" s="145"/>
      <c r="AJ661" s="143">
        <f t="shared" si="1486"/>
        <v>8.0049824285269522E-2</v>
      </c>
      <c r="AK661" s="27">
        <f t="shared" si="1487"/>
        <v>8480000</v>
      </c>
      <c r="AL661" s="28">
        <f t="shared" si="1488"/>
        <v>1611200</v>
      </c>
      <c r="AM661" s="30">
        <f t="shared" si="1489"/>
        <v>10091200</v>
      </c>
      <c r="AN661" s="26">
        <v>1</v>
      </c>
      <c r="AO661" s="27">
        <v>8000000</v>
      </c>
      <c r="AP661" s="27">
        <v>10580000</v>
      </c>
      <c r="AQ661" s="145"/>
      <c r="AR661" s="145"/>
      <c r="AS661" s="143">
        <f t="shared" si="1490"/>
        <v>0.19637626431230276</v>
      </c>
      <c r="AT661" s="27">
        <f t="shared" si="1491"/>
        <v>9290000</v>
      </c>
      <c r="AU661" s="28">
        <f t="shared" si="1492"/>
        <v>1765100</v>
      </c>
      <c r="AV661" s="30">
        <f t="shared" si="1493"/>
        <v>11055100</v>
      </c>
      <c r="AW661" s="26">
        <v>1</v>
      </c>
      <c r="AX661" s="27">
        <v>8000000</v>
      </c>
      <c r="AY661" s="27">
        <v>9200000</v>
      </c>
      <c r="AZ661" s="145"/>
      <c r="BA661" s="145"/>
      <c r="BB661" s="143">
        <f t="shared" si="1494"/>
        <v>9.8666062491146164E-2</v>
      </c>
      <c r="BC661" s="27">
        <f t="shared" si="1495"/>
        <v>8600000</v>
      </c>
      <c r="BD661" s="27">
        <f t="shared" si="1496"/>
        <v>1634000</v>
      </c>
      <c r="BE661" s="27">
        <f t="shared" si="1497"/>
        <v>10234000</v>
      </c>
      <c r="BF661" s="26">
        <v>1</v>
      </c>
      <c r="BG661" s="27">
        <v>6400000</v>
      </c>
      <c r="BH661" s="27">
        <v>5632000</v>
      </c>
      <c r="BI661" s="145"/>
      <c r="BJ661" s="145"/>
      <c r="BK661" s="143">
        <f t="shared" si="1513"/>
        <v>9.0268950789772012E-2</v>
      </c>
      <c r="BL661" s="27">
        <f t="shared" si="1514"/>
        <v>6016000</v>
      </c>
      <c r="BM661" s="27">
        <f t="shared" si="1515"/>
        <v>1143040</v>
      </c>
      <c r="BN661" s="28">
        <f t="shared" si="1516"/>
        <v>7159040</v>
      </c>
      <c r="BO661" s="26">
        <v>1</v>
      </c>
      <c r="BP661" s="27">
        <v>6400000</v>
      </c>
      <c r="BQ661" s="27">
        <v>5760000</v>
      </c>
      <c r="BR661" s="175"/>
      <c r="BS661" s="175"/>
      <c r="BT661" s="143">
        <f t="shared" si="1517"/>
        <v>7.4432292756478682E-2</v>
      </c>
      <c r="BU661" s="27">
        <f t="shared" si="1518"/>
        <v>6080000</v>
      </c>
      <c r="BV661" s="28">
        <f t="shared" si="1519"/>
        <v>1155200</v>
      </c>
      <c r="BW661" s="30">
        <f t="shared" si="1520"/>
        <v>7235200</v>
      </c>
      <c r="BX661" s="26">
        <v>1</v>
      </c>
      <c r="BY661" s="28">
        <v>6400000</v>
      </c>
      <c r="BZ661" s="28">
        <v>5760000</v>
      </c>
      <c r="CA661" s="156"/>
      <c r="CB661" s="156"/>
      <c r="CC661" s="177">
        <f t="shared" si="1521"/>
        <v>7.4432292756478682E-2</v>
      </c>
      <c r="CD661" s="27">
        <f t="shared" si="1522"/>
        <v>6080000</v>
      </c>
      <c r="CE661" s="28">
        <f t="shared" si="1523"/>
        <v>1155200</v>
      </c>
      <c r="CF661" s="29">
        <f t="shared" si="1524"/>
        <v>7235200</v>
      </c>
      <c r="CG661" s="26">
        <v>1</v>
      </c>
      <c r="CH661" s="27">
        <v>5120000</v>
      </c>
      <c r="CI661" s="27">
        <v>4608000</v>
      </c>
      <c r="CJ661" s="148"/>
      <c r="CK661" s="148"/>
      <c r="CL661" s="143">
        <f t="shared" si="1498"/>
        <v>7.4432292756478696E-2</v>
      </c>
      <c r="CM661" s="27">
        <f t="shared" si="1499"/>
        <v>4864000</v>
      </c>
      <c r="CN661" s="27">
        <f t="shared" si="1500"/>
        <v>924160</v>
      </c>
      <c r="CO661" s="28">
        <f t="shared" si="1501"/>
        <v>5788160</v>
      </c>
      <c r="CP661" s="26">
        <v>1</v>
      </c>
      <c r="CQ661" s="27">
        <v>5120000</v>
      </c>
      <c r="CR661" s="27">
        <v>4608000</v>
      </c>
      <c r="CS661" s="148"/>
      <c r="CT661" s="148"/>
      <c r="CU661" s="143">
        <f t="shared" si="1502"/>
        <v>7.4432292756478696E-2</v>
      </c>
      <c r="CV661" s="27">
        <f t="shared" si="1503"/>
        <v>4864000</v>
      </c>
      <c r="CW661" s="28">
        <f t="shared" si="1504"/>
        <v>924160</v>
      </c>
      <c r="CX661" s="29">
        <f t="shared" si="1505"/>
        <v>5788160</v>
      </c>
      <c r="CY661" s="26">
        <v>1</v>
      </c>
      <c r="CZ661" s="27">
        <v>5120000</v>
      </c>
      <c r="DA661" s="27">
        <v>4352000</v>
      </c>
      <c r="DB661" s="133"/>
      <c r="DC661" s="133"/>
      <c r="DD661" s="143">
        <f t="shared" si="1473"/>
        <v>0.11466596451673743</v>
      </c>
      <c r="DE661" s="27">
        <f t="shared" si="1506"/>
        <v>4736000</v>
      </c>
      <c r="DF661" s="27">
        <f t="shared" si="1507"/>
        <v>899840</v>
      </c>
      <c r="DG661" s="28">
        <f t="shared" si="1508"/>
        <v>5635840</v>
      </c>
      <c r="DH661" s="26">
        <v>1</v>
      </c>
      <c r="DI661" s="28">
        <v>5120000</v>
      </c>
      <c r="DJ661" s="28">
        <v>5888000</v>
      </c>
      <c r="DK661" s="182"/>
      <c r="DL661" s="177">
        <f t="shared" si="1509"/>
        <v>9.8666062491146164E-2</v>
      </c>
      <c r="DM661" s="28">
        <f t="shared" si="1510"/>
        <v>5504000</v>
      </c>
      <c r="DN661" s="28">
        <f t="shared" si="1511"/>
        <v>1045760</v>
      </c>
      <c r="DO661" s="30">
        <f t="shared" si="1512"/>
        <v>6549760</v>
      </c>
    </row>
    <row r="662" spans="1:119" ht="21" customHeight="1" x14ac:dyDescent="0.25">
      <c r="A662" s="66" t="s">
        <v>1255</v>
      </c>
      <c r="B662" s="67" t="s">
        <v>1239</v>
      </c>
      <c r="C662" s="68" t="s">
        <v>1256</v>
      </c>
      <c r="D662" s="26">
        <v>1</v>
      </c>
      <c r="E662" s="27">
        <v>100000</v>
      </c>
      <c r="F662" s="27">
        <v>125000000</v>
      </c>
      <c r="G662" s="148">
        <f>8403361*1.052</f>
        <v>8840335.7719999999</v>
      </c>
      <c r="H662" s="148">
        <f>+(2200000*1.0928)*1.052</f>
        <v>2529176.3200000003</v>
      </c>
      <c r="I662" s="170">
        <f t="shared" si="1478"/>
        <v>1.4119526294196607</v>
      </c>
      <c r="J662" s="196">
        <f>+MEDIAN(E662:H662)</f>
        <v>5684756.0460000001</v>
      </c>
      <c r="K662" s="28">
        <f t="shared" si="1480"/>
        <v>1080103.6487400001</v>
      </c>
      <c r="L662" s="29">
        <f t="shared" si="1481"/>
        <v>6764859.6947400002</v>
      </c>
      <c r="M662" s="26">
        <v>1</v>
      </c>
      <c r="N662" s="27">
        <v>100000</v>
      </c>
      <c r="O662" s="27">
        <v>108000</v>
      </c>
      <c r="P662" s="145"/>
      <c r="Q662" s="145"/>
      <c r="R662" s="143">
        <f t="shared" si="1474"/>
        <v>5.4392829322042119E-2</v>
      </c>
      <c r="S662" s="27">
        <f t="shared" si="1475"/>
        <v>104000</v>
      </c>
      <c r="T662" s="28">
        <f t="shared" si="1476"/>
        <v>19760</v>
      </c>
      <c r="U662" s="30">
        <f t="shared" si="1477"/>
        <v>123760</v>
      </c>
      <c r="V662" s="26">
        <v>1</v>
      </c>
      <c r="W662" s="27">
        <v>100000</v>
      </c>
      <c r="X662" s="27">
        <v>143750000</v>
      </c>
      <c r="Y662" s="270">
        <f>8403361*1.052</f>
        <v>8840335.7719999999</v>
      </c>
      <c r="Z662" s="270">
        <f>+(2200000*1.0928)*1.052</f>
        <v>2529176.3200000003</v>
      </c>
      <c r="AA662" s="163">
        <f t="shared" si="1482"/>
        <v>1.412247328709733</v>
      </c>
      <c r="AB662" s="205">
        <f>MEDIAN(W662:Z662)</f>
        <v>5684756.0460000001</v>
      </c>
      <c r="AC662" s="28">
        <f t="shared" si="1484"/>
        <v>1080103.6487400001</v>
      </c>
      <c r="AD662" s="29">
        <f t="shared" si="1485"/>
        <v>6764859.6947400002</v>
      </c>
      <c r="AE662" s="26">
        <v>1</v>
      </c>
      <c r="AF662" s="27">
        <v>100000</v>
      </c>
      <c r="AG662" s="27">
        <v>25700000</v>
      </c>
      <c r="AH662" s="270">
        <f>8403361*1.052</f>
        <v>8840335.7719999999</v>
      </c>
      <c r="AI662" s="270">
        <f>+(2200000*1.0928)*1.052</f>
        <v>2529176.3200000003</v>
      </c>
      <c r="AJ662" s="169">
        <f t="shared" si="1486"/>
        <v>1.4032506665407456</v>
      </c>
      <c r="AK662" s="196">
        <f>MEDIAN(AF662:AI662)</f>
        <v>5684756.0460000001</v>
      </c>
      <c r="AL662" s="28">
        <f t="shared" si="1488"/>
        <v>1080103.6487400001</v>
      </c>
      <c r="AM662" s="30">
        <f t="shared" si="1489"/>
        <v>6764859.6947400002</v>
      </c>
      <c r="AN662" s="26">
        <v>1</v>
      </c>
      <c r="AO662" s="27">
        <v>100000</v>
      </c>
      <c r="AP662" s="27">
        <v>25700000</v>
      </c>
      <c r="AQ662" s="27">
        <f>8403361*1.052</f>
        <v>8840335.7719999999</v>
      </c>
      <c r="AR662" s="27">
        <f>+(2200000*1.0928)*1.052</f>
        <v>2529176.3200000003</v>
      </c>
      <c r="AS662" s="169">
        <f t="shared" si="1490"/>
        <v>1.4032506665407456</v>
      </c>
      <c r="AT662" s="196">
        <f>+MEDIAN(AO662:AR662)</f>
        <v>5684756.0460000001</v>
      </c>
      <c r="AU662" s="28">
        <f t="shared" si="1492"/>
        <v>1080103.6487400001</v>
      </c>
      <c r="AV662" s="30">
        <f t="shared" si="1493"/>
        <v>6764859.6947400002</v>
      </c>
      <c r="AW662" s="26">
        <v>1</v>
      </c>
      <c r="AX662" s="27">
        <v>100000</v>
      </c>
      <c r="AY662" s="27">
        <v>25700000</v>
      </c>
      <c r="AZ662" s="27">
        <f>8403361*1.052</f>
        <v>8840335.7719999999</v>
      </c>
      <c r="BA662" s="27">
        <f>+(2200000*1.0928)*1.052</f>
        <v>2529176.3200000003</v>
      </c>
      <c r="BB662" s="163">
        <f t="shared" si="1494"/>
        <v>1.4032506665407456</v>
      </c>
      <c r="BC662" s="196">
        <f>MEDIAN(AX662:BA662)</f>
        <v>5684756.0460000001</v>
      </c>
      <c r="BD662" s="27">
        <f t="shared" si="1496"/>
        <v>1080103.6487400001</v>
      </c>
      <c r="BE662" s="27">
        <f t="shared" si="1497"/>
        <v>6764859.6947400002</v>
      </c>
      <c r="BF662" s="26">
        <v>1</v>
      </c>
      <c r="BG662" s="27">
        <v>80000</v>
      </c>
      <c r="BH662" s="27">
        <v>18500000</v>
      </c>
      <c r="BI662" s="27">
        <f>6722689*1.052</f>
        <v>7072268.8280000007</v>
      </c>
      <c r="BJ662" s="27">
        <f>+(17893000*1.0928)*1.052</f>
        <v>20570250.860799998</v>
      </c>
      <c r="BK662" s="163">
        <f t="shared" si="1513"/>
        <v>1.4020351893924869</v>
      </c>
      <c r="BL662" s="205">
        <f>+AVERAGE(BH662,BJ662)</f>
        <v>19535125.430399999</v>
      </c>
      <c r="BM662" s="27">
        <f t="shared" si="1515"/>
        <v>3711673.8317759996</v>
      </c>
      <c r="BN662" s="28">
        <f t="shared" si="1516"/>
        <v>23246799.262176</v>
      </c>
      <c r="BO662" s="26">
        <v>1</v>
      </c>
      <c r="BP662" s="27">
        <v>80000</v>
      </c>
      <c r="BQ662" s="27">
        <v>14500000</v>
      </c>
      <c r="BR662" s="27">
        <f>6722689*1.052</f>
        <v>7072268.8280000007</v>
      </c>
      <c r="BS662" s="27">
        <f>+(17169000*1.0928)*1.052</f>
        <v>19737921.926399998</v>
      </c>
      <c r="BT662" s="169">
        <f t="shared" si="1517"/>
        <v>1.3986940719766825</v>
      </c>
      <c r="BU662" s="196">
        <f>+MEDIAN(BP662:BS662)</f>
        <v>10786134.414000001</v>
      </c>
      <c r="BV662" s="28">
        <f t="shared" si="1519"/>
        <v>2049365.5386600001</v>
      </c>
      <c r="BW662" s="30">
        <f t="shared" si="1520"/>
        <v>12835499.952660002</v>
      </c>
      <c r="BX662" s="26">
        <v>1</v>
      </c>
      <c r="BY662" s="28">
        <v>80000</v>
      </c>
      <c r="BZ662" s="28">
        <v>14500000</v>
      </c>
      <c r="CA662" s="28">
        <f>6722689*1.052</f>
        <v>7072268.8280000007</v>
      </c>
      <c r="CB662" s="28">
        <f>+(17169000*1.0928)*1.052</f>
        <v>19737921.926399998</v>
      </c>
      <c r="CC662" s="178">
        <f t="shared" si="1521"/>
        <v>1.3986940719766825</v>
      </c>
      <c r="CD662" s="196">
        <f>+MEDIAN(BY662:CB662)</f>
        <v>10786134.414000001</v>
      </c>
      <c r="CE662" s="28">
        <f t="shared" si="1523"/>
        <v>2049365.5386600001</v>
      </c>
      <c r="CF662" s="29">
        <f t="shared" si="1524"/>
        <v>12835499.952660002</v>
      </c>
      <c r="CG662" s="26">
        <v>1</v>
      </c>
      <c r="CH662" s="27">
        <v>64000</v>
      </c>
      <c r="CI662" s="27">
        <v>5500000</v>
      </c>
      <c r="CJ662" s="27">
        <f>6050420*1.052</f>
        <v>6365041.8399999999</v>
      </c>
      <c r="CK662" s="148"/>
      <c r="CL662" s="163">
        <f t="shared" si="1498"/>
        <v>1.3816795336197241</v>
      </c>
      <c r="CM662" s="155">
        <f>+AVERAGE(CI662:CJ662)</f>
        <v>5932520.9199999999</v>
      </c>
      <c r="CN662" s="27">
        <f t="shared" si="1500"/>
        <v>1127178.9748</v>
      </c>
      <c r="CO662" s="28">
        <f t="shared" si="1501"/>
        <v>7059699.8947999999</v>
      </c>
      <c r="CP662" s="26">
        <v>1</v>
      </c>
      <c r="CQ662" s="27">
        <v>64000</v>
      </c>
      <c r="CR662" s="27">
        <v>5500000</v>
      </c>
      <c r="CS662" s="27">
        <f>6050420*1.052</f>
        <v>6365041.8399999999</v>
      </c>
      <c r="CT662" s="148"/>
      <c r="CU662" s="163">
        <f t="shared" si="1502"/>
        <v>1.3816795336197241</v>
      </c>
      <c r="CV662" s="141">
        <f>+AVERAGE(CR662:CS662)</f>
        <v>5932520.9199999999</v>
      </c>
      <c r="CW662" s="28">
        <f t="shared" si="1504"/>
        <v>1127178.9748</v>
      </c>
      <c r="CX662" s="29">
        <f t="shared" si="1505"/>
        <v>7059699.8947999999</v>
      </c>
      <c r="CY662" s="26">
        <v>1</v>
      </c>
      <c r="CZ662" s="27">
        <v>64000</v>
      </c>
      <c r="DA662" s="27">
        <v>5500000</v>
      </c>
      <c r="DB662" s="27">
        <f>16849999.15*1.052</f>
        <v>17726199.105799999</v>
      </c>
      <c r="DC662" s="27">
        <f>+(220000*1.0928)*1.052</f>
        <v>252917.63200000001</v>
      </c>
      <c r="DD662" s="163">
        <f t="shared" si="1473"/>
        <v>1.3816795336197241</v>
      </c>
      <c r="DE662" s="196">
        <f>+MEDIAN(CZ662:DC662)</f>
        <v>2876458.8160000001</v>
      </c>
      <c r="DF662" s="27">
        <f t="shared" si="1507"/>
        <v>546527.17504</v>
      </c>
      <c r="DG662" s="28">
        <f t="shared" si="1508"/>
        <v>3422985.9910400002</v>
      </c>
      <c r="DH662" s="26">
        <v>1</v>
      </c>
      <c r="DI662" s="28">
        <v>64000</v>
      </c>
      <c r="DJ662" s="28">
        <v>5500000</v>
      </c>
      <c r="DK662" s="182"/>
      <c r="DL662" s="178">
        <f t="shared" si="1509"/>
        <v>1.3816795336197241</v>
      </c>
      <c r="DM662" s="208">
        <f t="shared" si="1510"/>
        <v>2782000</v>
      </c>
      <c r="DN662" s="28">
        <f t="shared" si="1511"/>
        <v>528580</v>
      </c>
      <c r="DO662" s="30">
        <f t="shared" si="1512"/>
        <v>3310580</v>
      </c>
    </row>
    <row r="663" spans="1:119" ht="21" customHeight="1" x14ac:dyDescent="0.25">
      <c r="A663" s="66" t="s">
        <v>1257</v>
      </c>
      <c r="B663" s="67" t="s">
        <v>1239</v>
      </c>
      <c r="C663" s="68" t="s">
        <v>1258</v>
      </c>
      <c r="D663" s="26">
        <v>1</v>
      </c>
      <c r="E663" s="27">
        <v>3000000</v>
      </c>
      <c r="F663" s="27">
        <v>3450000</v>
      </c>
      <c r="G663" s="148"/>
      <c r="H663" s="148"/>
      <c r="I663" s="143">
        <f t="shared" si="1478"/>
        <v>9.8666062491146164E-2</v>
      </c>
      <c r="J663" s="27">
        <f t="shared" si="1479"/>
        <v>3225000</v>
      </c>
      <c r="K663" s="28">
        <f t="shared" si="1480"/>
        <v>612750</v>
      </c>
      <c r="L663" s="29">
        <f t="shared" si="1481"/>
        <v>3837750</v>
      </c>
      <c r="M663" s="26">
        <v>1</v>
      </c>
      <c r="N663" s="27">
        <v>3000000</v>
      </c>
      <c r="O663" s="27">
        <v>3240000</v>
      </c>
      <c r="P663" s="145"/>
      <c r="Q663" s="145"/>
      <c r="R663" s="143">
        <f t="shared" si="1474"/>
        <v>5.4392829322042112E-2</v>
      </c>
      <c r="S663" s="27">
        <f t="shared" si="1475"/>
        <v>3120000</v>
      </c>
      <c r="T663" s="28">
        <f t="shared" si="1476"/>
        <v>592800</v>
      </c>
      <c r="U663" s="30">
        <f t="shared" si="1477"/>
        <v>3712800</v>
      </c>
      <c r="V663" s="26">
        <v>1</v>
      </c>
      <c r="W663" s="27">
        <v>3000000</v>
      </c>
      <c r="X663" s="27">
        <v>3450000</v>
      </c>
      <c r="Y663" s="145"/>
      <c r="Z663" s="145"/>
      <c r="AA663" s="143">
        <f t="shared" si="1482"/>
        <v>9.8666062491146164E-2</v>
      </c>
      <c r="AB663" s="27">
        <f t="shared" si="1483"/>
        <v>3225000</v>
      </c>
      <c r="AC663" s="28">
        <f t="shared" si="1484"/>
        <v>612750</v>
      </c>
      <c r="AD663" s="29">
        <f t="shared" si="1485"/>
        <v>3837750</v>
      </c>
      <c r="AE663" s="26">
        <v>1</v>
      </c>
      <c r="AF663" s="27">
        <v>3000000</v>
      </c>
      <c r="AG663" s="27">
        <v>3360000</v>
      </c>
      <c r="AH663" s="145"/>
      <c r="AI663" s="145"/>
      <c r="AJ663" s="143">
        <f t="shared" si="1486"/>
        <v>8.0049824285269536E-2</v>
      </c>
      <c r="AK663" s="27">
        <f t="shared" si="1487"/>
        <v>3180000</v>
      </c>
      <c r="AL663" s="28">
        <f t="shared" si="1488"/>
        <v>604200</v>
      </c>
      <c r="AM663" s="30">
        <f t="shared" si="1489"/>
        <v>3784200</v>
      </c>
      <c r="AN663" s="26">
        <v>1</v>
      </c>
      <c r="AO663" s="27">
        <v>3000000</v>
      </c>
      <c r="AP663" s="27">
        <v>3967500</v>
      </c>
      <c r="AQ663" s="145"/>
      <c r="AR663" s="145"/>
      <c r="AS663" s="143">
        <f t="shared" si="1490"/>
        <v>0.19637626431230276</v>
      </c>
      <c r="AT663" s="27">
        <f t="shared" si="1491"/>
        <v>3483750</v>
      </c>
      <c r="AU663" s="28">
        <f t="shared" si="1492"/>
        <v>661912.5</v>
      </c>
      <c r="AV663" s="30">
        <f t="shared" si="1493"/>
        <v>4145662.5</v>
      </c>
      <c r="AW663" s="26">
        <v>1</v>
      </c>
      <c r="AX663" s="27">
        <v>3000000</v>
      </c>
      <c r="AY663" s="27">
        <v>3450000</v>
      </c>
      <c r="AZ663" s="145"/>
      <c r="BA663" s="145"/>
      <c r="BB663" s="143">
        <f t="shared" si="1494"/>
        <v>9.8666062491146164E-2</v>
      </c>
      <c r="BC663" s="27">
        <f t="shared" si="1495"/>
        <v>3225000</v>
      </c>
      <c r="BD663" s="27">
        <f t="shared" si="1496"/>
        <v>612750</v>
      </c>
      <c r="BE663" s="27">
        <f t="shared" si="1497"/>
        <v>3837750</v>
      </c>
      <c r="BF663" s="26">
        <v>1</v>
      </c>
      <c r="BG663" s="27">
        <v>2400000</v>
      </c>
      <c r="BH663" s="27">
        <v>2112000</v>
      </c>
      <c r="BI663" s="145"/>
      <c r="BJ663" s="145"/>
      <c r="BK663" s="143">
        <f t="shared" si="1513"/>
        <v>9.0268950789772012E-2</v>
      </c>
      <c r="BL663" s="27">
        <f t="shared" si="1514"/>
        <v>2256000</v>
      </c>
      <c r="BM663" s="27">
        <f t="shared" si="1515"/>
        <v>428640</v>
      </c>
      <c r="BN663" s="28">
        <f t="shared" si="1516"/>
        <v>2684640</v>
      </c>
      <c r="BO663" s="26">
        <v>1</v>
      </c>
      <c r="BP663" s="27">
        <v>2400000</v>
      </c>
      <c r="BQ663" s="27">
        <v>2160000</v>
      </c>
      <c r="BR663" s="175"/>
      <c r="BS663" s="175"/>
      <c r="BT663" s="143">
        <f t="shared" si="1517"/>
        <v>7.4432292756478682E-2</v>
      </c>
      <c r="BU663" s="27">
        <f t="shared" si="1518"/>
        <v>2280000</v>
      </c>
      <c r="BV663" s="28">
        <f t="shared" si="1519"/>
        <v>433200</v>
      </c>
      <c r="BW663" s="30">
        <f t="shared" si="1520"/>
        <v>2713200</v>
      </c>
      <c r="BX663" s="26">
        <v>1</v>
      </c>
      <c r="BY663" s="28">
        <v>2400000</v>
      </c>
      <c r="BZ663" s="28">
        <v>2160000</v>
      </c>
      <c r="CA663" s="156"/>
      <c r="CB663" s="156"/>
      <c r="CC663" s="177">
        <f t="shared" si="1521"/>
        <v>7.4432292756478682E-2</v>
      </c>
      <c r="CD663" s="27">
        <f t="shared" si="1522"/>
        <v>2280000</v>
      </c>
      <c r="CE663" s="28">
        <f t="shared" si="1523"/>
        <v>433200</v>
      </c>
      <c r="CF663" s="29">
        <f t="shared" si="1524"/>
        <v>2713200</v>
      </c>
      <c r="CG663" s="26">
        <v>1</v>
      </c>
      <c r="CH663" s="27">
        <v>1920000</v>
      </c>
      <c r="CI663" s="27">
        <v>1728000</v>
      </c>
      <c r="CJ663" s="148"/>
      <c r="CK663" s="148"/>
      <c r="CL663" s="143">
        <f t="shared" si="1498"/>
        <v>7.4432292756478682E-2</v>
      </c>
      <c r="CM663" s="27">
        <f t="shared" ref="CM663:CM670" si="1525">+AVERAGE(CH663:CJ663)</f>
        <v>1824000</v>
      </c>
      <c r="CN663" s="27">
        <f t="shared" si="1500"/>
        <v>346560</v>
      </c>
      <c r="CO663" s="28">
        <f t="shared" si="1501"/>
        <v>2170560</v>
      </c>
      <c r="CP663" s="26">
        <v>1</v>
      </c>
      <c r="CQ663" s="27">
        <v>1920000</v>
      </c>
      <c r="CR663" s="27">
        <v>1728000</v>
      </c>
      <c r="CS663" s="148"/>
      <c r="CT663" s="148"/>
      <c r="CU663" s="143">
        <f t="shared" si="1502"/>
        <v>7.4432292756478682E-2</v>
      </c>
      <c r="CV663" s="27">
        <f t="shared" si="1503"/>
        <v>1824000</v>
      </c>
      <c r="CW663" s="28">
        <f t="shared" si="1504"/>
        <v>346560</v>
      </c>
      <c r="CX663" s="29">
        <f t="shared" si="1505"/>
        <v>2170560</v>
      </c>
      <c r="CY663" s="26">
        <v>1</v>
      </c>
      <c r="CZ663" s="27">
        <v>1920000</v>
      </c>
      <c r="DA663" s="27">
        <v>1632000</v>
      </c>
      <c r="DB663" s="133"/>
      <c r="DC663" s="133"/>
      <c r="DD663" s="143">
        <f t="shared" si="1473"/>
        <v>0.11466596451673743</v>
      </c>
      <c r="DE663" s="27">
        <f t="shared" si="1506"/>
        <v>1776000</v>
      </c>
      <c r="DF663" s="27">
        <f t="shared" si="1507"/>
        <v>337440</v>
      </c>
      <c r="DG663" s="28">
        <f t="shared" si="1508"/>
        <v>2113440</v>
      </c>
      <c r="DH663" s="26">
        <v>1</v>
      </c>
      <c r="DI663" s="28">
        <v>1920000</v>
      </c>
      <c r="DJ663" s="28">
        <v>2208000</v>
      </c>
      <c r="DK663" s="182"/>
      <c r="DL663" s="177">
        <f t="shared" si="1509"/>
        <v>9.8666062491146164E-2</v>
      </c>
      <c r="DM663" s="28">
        <f t="shared" si="1510"/>
        <v>2064000</v>
      </c>
      <c r="DN663" s="28">
        <f t="shared" si="1511"/>
        <v>392160</v>
      </c>
      <c r="DO663" s="30">
        <f t="shared" si="1512"/>
        <v>2456160</v>
      </c>
    </row>
    <row r="664" spans="1:119" ht="21" customHeight="1" x14ac:dyDescent="0.25">
      <c r="A664" s="66" t="s">
        <v>1259</v>
      </c>
      <c r="B664" s="67" t="s">
        <v>1239</v>
      </c>
      <c r="C664" s="68" t="s">
        <v>1260</v>
      </c>
      <c r="D664" s="26">
        <v>1</v>
      </c>
      <c r="E664" s="27">
        <v>2500000</v>
      </c>
      <c r="F664" s="27">
        <v>2875000</v>
      </c>
      <c r="G664" s="148"/>
      <c r="H664" s="148"/>
      <c r="I664" s="143">
        <f t="shared" si="1478"/>
        <v>9.8666062491146178E-2</v>
      </c>
      <c r="J664" s="27">
        <f t="shared" si="1479"/>
        <v>2687500</v>
      </c>
      <c r="K664" s="28">
        <f t="shared" si="1480"/>
        <v>510625</v>
      </c>
      <c r="L664" s="29">
        <f t="shared" si="1481"/>
        <v>3198125</v>
      </c>
      <c r="M664" s="26">
        <v>1</v>
      </c>
      <c r="N664" s="27">
        <v>2500000</v>
      </c>
      <c r="O664" s="27">
        <v>2700000</v>
      </c>
      <c r="P664" s="145"/>
      <c r="Q664" s="145"/>
      <c r="R664" s="143">
        <f t="shared" si="1474"/>
        <v>5.4392829322042126E-2</v>
      </c>
      <c r="S664" s="27">
        <f t="shared" si="1475"/>
        <v>2600000</v>
      </c>
      <c r="T664" s="28">
        <f t="shared" si="1476"/>
        <v>494000</v>
      </c>
      <c r="U664" s="30">
        <f t="shared" si="1477"/>
        <v>3094000</v>
      </c>
      <c r="V664" s="26">
        <v>1</v>
      </c>
      <c r="W664" s="27">
        <v>2500000</v>
      </c>
      <c r="X664" s="27">
        <v>2875000</v>
      </c>
      <c r="Y664" s="145"/>
      <c r="Z664" s="145"/>
      <c r="AA664" s="143">
        <f t="shared" si="1482"/>
        <v>9.8666062491146178E-2</v>
      </c>
      <c r="AB664" s="27">
        <f t="shared" si="1483"/>
        <v>2687500</v>
      </c>
      <c r="AC664" s="28">
        <f t="shared" si="1484"/>
        <v>510625</v>
      </c>
      <c r="AD664" s="29">
        <f t="shared" si="1485"/>
        <v>3198125</v>
      </c>
      <c r="AE664" s="26">
        <v>1</v>
      </c>
      <c r="AF664" s="27">
        <v>2500000</v>
      </c>
      <c r="AG664" s="27">
        <v>2800000</v>
      </c>
      <c r="AH664" s="145"/>
      <c r="AI664" s="145"/>
      <c r="AJ664" s="143">
        <f t="shared" si="1486"/>
        <v>8.0049824285269522E-2</v>
      </c>
      <c r="AK664" s="27">
        <f t="shared" si="1487"/>
        <v>2650000</v>
      </c>
      <c r="AL664" s="28">
        <f t="shared" si="1488"/>
        <v>503500</v>
      </c>
      <c r="AM664" s="30">
        <f t="shared" si="1489"/>
        <v>3153500</v>
      </c>
      <c r="AN664" s="26">
        <v>1</v>
      </c>
      <c r="AO664" s="27">
        <v>2500000</v>
      </c>
      <c r="AP664" s="27">
        <v>3306250</v>
      </c>
      <c r="AQ664" s="145"/>
      <c r="AR664" s="145"/>
      <c r="AS664" s="143">
        <f t="shared" si="1490"/>
        <v>0.19637626431230276</v>
      </c>
      <c r="AT664" s="27">
        <f t="shared" si="1491"/>
        <v>2903125</v>
      </c>
      <c r="AU664" s="28">
        <f t="shared" si="1492"/>
        <v>551593.75</v>
      </c>
      <c r="AV664" s="30">
        <f t="shared" si="1493"/>
        <v>3454718.75</v>
      </c>
      <c r="AW664" s="26">
        <v>1</v>
      </c>
      <c r="AX664" s="27">
        <v>2500000</v>
      </c>
      <c r="AY664" s="27">
        <v>2875000</v>
      </c>
      <c r="AZ664" s="145"/>
      <c r="BA664" s="145"/>
      <c r="BB664" s="143">
        <f t="shared" si="1494"/>
        <v>9.8666062491146178E-2</v>
      </c>
      <c r="BC664" s="27">
        <f t="shared" si="1495"/>
        <v>2687500</v>
      </c>
      <c r="BD664" s="27">
        <f t="shared" si="1496"/>
        <v>510625</v>
      </c>
      <c r="BE664" s="27">
        <f t="shared" si="1497"/>
        <v>3198125</v>
      </c>
      <c r="BF664" s="26">
        <v>1</v>
      </c>
      <c r="BG664" s="27">
        <v>2000000</v>
      </c>
      <c r="BH664" s="27">
        <v>1760000</v>
      </c>
      <c r="BI664" s="145"/>
      <c r="BJ664" s="145"/>
      <c r="BK664" s="143">
        <f t="shared" si="1513"/>
        <v>9.0268950789772012E-2</v>
      </c>
      <c r="BL664" s="27">
        <f t="shared" si="1514"/>
        <v>1880000</v>
      </c>
      <c r="BM664" s="27">
        <f t="shared" si="1515"/>
        <v>357200</v>
      </c>
      <c r="BN664" s="28">
        <f t="shared" si="1516"/>
        <v>2237200</v>
      </c>
      <c r="BO664" s="26">
        <v>1</v>
      </c>
      <c r="BP664" s="27">
        <v>2000000</v>
      </c>
      <c r="BQ664" s="27">
        <v>1800000</v>
      </c>
      <c r="BR664" s="175"/>
      <c r="BS664" s="175"/>
      <c r="BT664" s="143">
        <f t="shared" si="1517"/>
        <v>7.4432292756478696E-2</v>
      </c>
      <c r="BU664" s="27">
        <f t="shared" si="1518"/>
        <v>1900000</v>
      </c>
      <c r="BV664" s="28">
        <f t="shared" si="1519"/>
        <v>361000</v>
      </c>
      <c r="BW664" s="30">
        <f t="shared" si="1520"/>
        <v>2261000</v>
      </c>
      <c r="BX664" s="26">
        <v>1</v>
      </c>
      <c r="BY664" s="28">
        <v>2000000</v>
      </c>
      <c r="BZ664" s="28">
        <v>1800000</v>
      </c>
      <c r="CA664" s="156"/>
      <c r="CB664" s="156"/>
      <c r="CC664" s="177">
        <f t="shared" si="1521"/>
        <v>7.4432292756478696E-2</v>
      </c>
      <c r="CD664" s="27">
        <f t="shared" si="1522"/>
        <v>1900000</v>
      </c>
      <c r="CE664" s="28">
        <f t="shared" si="1523"/>
        <v>361000</v>
      </c>
      <c r="CF664" s="29">
        <f t="shared" si="1524"/>
        <v>2261000</v>
      </c>
      <c r="CG664" s="26">
        <v>1</v>
      </c>
      <c r="CH664" s="27">
        <v>1600000</v>
      </c>
      <c r="CI664" s="27">
        <v>1440000</v>
      </c>
      <c r="CJ664" s="148"/>
      <c r="CK664" s="148"/>
      <c r="CL664" s="143">
        <f t="shared" si="1498"/>
        <v>7.4432292756478682E-2</v>
      </c>
      <c r="CM664" s="27">
        <f t="shared" si="1525"/>
        <v>1520000</v>
      </c>
      <c r="CN664" s="27">
        <f t="shared" si="1500"/>
        <v>288800</v>
      </c>
      <c r="CO664" s="28">
        <f t="shared" si="1501"/>
        <v>1808800</v>
      </c>
      <c r="CP664" s="26">
        <v>1</v>
      </c>
      <c r="CQ664" s="27">
        <v>1600000</v>
      </c>
      <c r="CR664" s="27">
        <v>1440000</v>
      </c>
      <c r="CS664" s="148"/>
      <c r="CT664" s="148"/>
      <c r="CU664" s="143">
        <f t="shared" si="1502"/>
        <v>7.4432292756478682E-2</v>
      </c>
      <c r="CV664" s="27">
        <f t="shared" si="1503"/>
        <v>1520000</v>
      </c>
      <c r="CW664" s="28">
        <f t="shared" si="1504"/>
        <v>288800</v>
      </c>
      <c r="CX664" s="29">
        <f t="shared" si="1505"/>
        <v>1808800</v>
      </c>
      <c r="CY664" s="26">
        <v>1</v>
      </c>
      <c r="CZ664" s="27">
        <v>1600000</v>
      </c>
      <c r="DA664" s="27">
        <v>1360000</v>
      </c>
      <c r="DB664" s="133"/>
      <c r="DC664" s="133"/>
      <c r="DD664" s="143">
        <f t="shared" si="1473"/>
        <v>0.11466596451673743</v>
      </c>
      <c r="DE664" s="27">
        <f t="shared" si="1506"/>
        <v>1480000</v>
      </c>
      <c r="DF664" s="27">
        <f t="shared" si="1507"/>
        <v>281200</v>
      </c>
      <c r="DG664" s="28">
        <f t="shared" si="1508"/>
        <v>1761200</v>
      </c>
      <c r="DH664" s="26">
        <v>1</v>
      </c>
      <c r="DI664" s="28">
        <v>1600000</v>
      </c>
      <c r="DJ664" s="28">
        <v>1840000</v>
      </c>
      <c r="DK664" s="182"/>
      <c r="DL664" s="177">
        <f t="shared" si="1509"/>
        <v>9.8666062491146164E-2</v>
      </c>
      <c r="DM664" s="28">
        <f t="shared" si="1510"/>
        <v>1720000</v>
      </c>
      <c r="DN664" s="28">
        <f t="shared" si="1511"/>
        <v>326800</v>
      </c>
      <c r="DO664" s="30">
        <f t="shared" si="1512"/>
        <v>2046800</v>
      </c>
    </row>
    <row r="665" spans="1:119" ht="21" customHeight="1" x14ac:dyDescent="0.25">
      <c r="A665" s="66" t="s">
        <v>1261</v>
      </c>
      <c r="B665" s="67" t="s">
        <v>1239</v>
      </c>
      <c r="C665" s="68" t="s">
        <v>1262</v>
      </c>
      <c r="D665" s="26">
        <v>1</v>
      </c>
      <c r="E665" s="27">
        <v>2000000</v>
      </c>
      <c r="F665" s="27">
        <v>2300000</v>
      </c>
      <c r="G665" s="148"/>
      <c r="H665" s="148"/>
      <c r="I665" s="143">
        <f t="shared" si="1478"/>
        <v>9.8666062491146164E-2</v>
      </c>
      <c r="J665" s="27">
        <f t="shared" si="1479"/>
        <v>2150000</v>
      </c>
      <c r="K665" s="28">
        <f t="shared" si="1480"/>
        <v>408500</v>
      </c>
      <c r="L665" s="29">
        <f t="shared" si="1481"/>
        <v>2558500</v>
      </c>
      <c r="M665" s="26">
        <v>1</v>
      </c>
      <c r="N665" s="27">
        <v>2000000</v>
      </c>
      <c r="O665" s="27">
        <v>2160000</v>
      </c>
      <c r="P665" s="145"/>
      <c r="Q665" s="145"/>
      <c r="R665" s="143">
        <f t="shared" si="1474"/>
        <v>5.4392829322042119E-2</v>
      </c>
      <c r="S665" s="27">
        <f t="shared" si="1475"/>
        <v>2080000</v>
      </c>
      <c r="T665" s="28">
        <f t="shared" si="1476"/>
        <v>395200</v>
      </c>
      <c r="U665" s="30">
        <f t="shared" si="1477"/>
        <v>2475200</v>
      </c>
      <c r="V665" s="26">
        <v>1</v>
      </c>
      <c r="W665" s="27">
        <v>2000000</v>
      </c>
      <c r="X665" s="27">
        <v>2300000</v>
      </c>
      <c r="Y665" s="145"/>
      <c r="Z665" s="145"/>
      <c r="AA665" s="143">
        <f t="shared" si="1482"/>
        <v>9.8666062491146164E-2</v>
      </c>
      <c r="AB665" s="27">
        <f t="shared" si="1483"/>
        <v>2150000</v>
      </c>
      <c r="AC665" s="28">
        <f t="shared" si="1484"/>
        <v>408500</v>
      </c>
      <c r="AD665" s="29">
        <f t="shared" si="1485"/>
        <v>2558500</v>
      </c>
      <c r="AE665" s="26">
        <v>1</v>
      </c>
      <c r="AF665" s="27">
        <v>2000000</v>
      </c>
      <c r="AG665" s="27">
        <v>2240000</v>
      </c>
      <c r="AH665" s="145"/>
      <c r="AI665" s="145"/>
      <c r="AJ665" s="143">
        <f t="shared" si="1486"/>
        <v>8.0049824285269522E-2</v>
      </c>
      <c r="AK665" s="27">
        <f t="shared" si="1487"/>
        <v>2120000</v>
      </c>
      <c r="AL665" s="28">
        <f t="shared" si="1488"/>
        <v>402800</v>
      </c>
      <c r="AM665" s="30">
        <f t="shared" si="1489"/>
        <v>2522800</v>
      </c>
      <c r="AN665" s="26">
        <v>1</v>
      </c>
      <c r="AO665" s="27">
        <v>2000000</v>
      </c>
      <c r="AP665" s="27">
        <v>2645000</v>
      </c>
      <c r="AQ665" s="145"/>
      <c r="AR665" s="145"/>
      <c r="AS665" s="143">
        <f t="shared" si="1490"/>
        <v>0.19637626431230276</v>
      </c>
      <c r="AT665" s="27">
        <f t="shared" si="1491"/>
        <v>2322500</v>
      </c>
      <c r="AU665" s="28">
        <f t="shared" si="1492"/>
        <v>441275</v>
      </c>
      <c r="AV665" s="30">
        <f t="shared" si="1493"/>
        <v>2763775</v>
      </c>
      <c r="AW665" s="26">
        <v>1</v>
      </c>
      <c r="AX665" s="27">
        <v>2000000</v>
      </c>
      <c r="AY665" s="27">
        <v>2300000</v>
      </c>
      <c r="AZ665" s="145"/>
      <c r="BA665" s="145"/>
      <c r="BB665" s="143">
        <f t="shared" si="1494"/>
        <v>9.8666062491146164E-2</v>
      </c>
      <c r="BC665" s="27">
        <f t="shared" si="1495"/>
        <v>2150000</v>
      </c>
      <c r="BD665" s="27">
        <f t="shared" si="1496"/>
        <v>408500</v>
      </c>
      <c r="BE665" s="27">
        <f t="shared" si="1497"/>
        <v>2558500</v>
      </c>
      <c r="BF665" s="26">
        <v>1</v>
      </c>
      <c r="BG665" s="27">
        <v>1600000</v>
      </c>
      <c r="BH665" s="27">
        <v>1408000</v>
      </c>
      <c r="BI665" s="145"/>
      <c r="BJ665" s="145"/>
      <c r="BK665" s="143">
        <f t="shared" si="1513"/>
        <v>9.0268950789772012E-2</v>
      </c>
      <c r="BL665" s="27">
        <f t="shared" si="1514"/>
        <v>1504000</v>
      </c>
      <c r="BM665" s="27">
        <f t="shared" si="1515"/>
        <v>285760</v>
      </c>
      <c r="BN665" s="28">
        <f t="shared" si="1516"/>
        <v>1789760</v>
      </c>
      <c r="BO665" s="26">
        <v>1</v>
      </c>
      <c r="BP665" s="27">
        <v>1600000</v>
      </c>
      <c r="BQ665" s="27">
        <v>1440000</v>
      </c>
      <c r="BR665" s="175"/>
      <c r="BS665" s="175"/>
      <c r="BT665" s="143">
        <f t="shared" si="1517"/>
        <v>7.4432292756478682E-2</v>
      </c>
      <c r="BU665" s="27">
        <f t="shared" si="1518"/>
        <v>1520000</v>
      </c>
      <c r="BV665" s="28">
        <f t="shared" si="1519"/>
        <v>288800</v>
      </c>
      <c r="BW665" s="30">
        <f t="shared" si="1520"/>
        <v>1808800</v>
      </c>
      <c r="BX665" s="26">
        <v>1</v>
      </c>
      <c r="BY665" s="28">
        <v>1600000</v>
      </c>
      <c r="BZ665" s="28">
        <v>1440000</v>
      </c>
      <c r="CA665" s="156"/>
      <c r="CB665" s="156"/>
      <c r="CC665" s="177">
        <f t="shared" si="1521"/>
        <v>7.4432292756478682E-2</v>
      </c>
      <c r="CD665" s="27">
        <f t="shared" si="1522"/>
        <v>1520000</v>
      </c>
      <c r="CE665" s="28">
        <f t="shared" si="1523"/>
        <v>288800</v>
      </c>
      <c r="CF665" s="29">
        <f t="shared" si="1524"/>
        <v>1808800</v>
      </c>
      <c r="CG665" s="26">
        <v>1</v>
      </c>
      <c r="CH665" s="27">
        <v>1280000</v>
      </c>
      <c r="CI665" s="27">
        <v>1152000</v>
      </c>
      <c r="CJ665" s="148"/>
      <c r="CK665" s="148"/>
      <c r="CL665" s="143">
        <f t="shared" si="1498"/>
        <v>7.4432292756478696E-2</v>
      </c>
      <c r="CM665" s="27">
        <f t="shared" si="1525"/>
        <v>1216000</v>
      </c>
      <c r="CN665" s="27">
        <f t="shared" si="1500"/>
        <v>231040</v>
      </c>
      <c r="CO665" s="28">
        <f t="shared" si="1501"/>
        <v>1447040</v>
      </c>
      <c r="CP665" s="26">
        <v>1</v>
      </c>
      <c r="CQ665" s="27">
        <v>1280000</v>
      </c>
      <c r="CR665" s="27">
        <v>1152000</v>
      </c>
      <c r="CS665" s="148"/>
      <c r="CT665" s="148"/>
      <c r="CU665" s="143">
        <f t="shared" si="1502"/>
        <v>7.4432292756478696E-2</v>
      </c>
      <c r="CV665" s="27">
        <f t="shared" si="1503"/>
        <v>1216000</v>
      </c>
      <c r="CW665" s="28">
        <f t="shared" si="1504"/>
        <v>231040</v>
      </c>
      <c r="CX665" s="29">
        <f t="shared" si="1505"/>
        <v>1447040</v>
      </c>
      <c r="CY665" s="26">
        <v>1</v>
      </c>
      <c r="CZ665" s="27">
        <v>1280000</v>
      </c>
      <c r="DA665" s="27">
        <v>1088000</v>
      </c>
      <c r="DB665" s="133"/>
      <c r="DC665" s="133"/>
      <c r="DD665" s="143">
        <f t="shared" si="1473"/>
        <v>0.11466596451673743</v>
      </c>
      <c r="DE665" s="27">
        <f t="shared" si="1506"/>
        <v>1184000</v>
      </c>
      <c r="DF665" s="27">
        <f t="shared" si="1507"/>
        <v>224960</v>
      </c>
      <c r="DG665" s="28">
        <f t="shared" si="1508"/>
        <v>1408960</v>
      </c>
      <c r="DH665" s="26">
        <v>1</v>
      </c>
      <c r="DI665" s="28">
        <v>1280000</v>
      </c>
      <c r="DJ665" s="28">
        <v>1472000</v>
      </c>
      <c r="DK665" s="182"/>
      <c r="DL665" s="177">
        <f t="shared" si="1509"/>
        <v>9.8666062491146164E-2</v>
      </c>
      <c r="DM665" s="28">
        <f t="shared" si="1510"/>
        <v>1376000</v>
      </c>
      <c r="DN665" s="28">
        <f t="shared" si="1511"/>
        <v>261440</v>
      </c>
      <c r="DO665" s="30">
        <f t="shared" si="1512"/>
        <v>1637440</v>
      </c>
    </row>
    <row r="666" spans="1:119" ht="21" customHeight="1" x14ac:dyDescent="0.25">
      <c r="A666" s="66" t="s">
        <v>1263</v>
      </c>
      <c r="B666" s="67" t="s">
        <v>1239</v>
      </c>
      <c r="C666" s="68" t="s">
        <v>1264</v>
      </c>
      <c r="D666" s="26">
        <v>1</v>
      </c>
      <c r="E666" s="27">
        <v>2000000</v>
      </c>
      <c r="F666" s="27">
        <v>2300000</v>
      </c>
      <c r="G666" s="148"/>
      <c r="H666" s="148"/>
      <c r="I666" s="143">
        <f t="shared" si="1478"/>
        <v>9.8666062491146164E-2</v>
      </c>
      <c r="J666" s="27">
        <f t="shared" si="1479"/>
        <v>2150000</v>
      </c>
      <c r="K666" s="28">
        <f t="shared" si="1480"/>
        <v>408500</v>
      </c>
      <c r="L666" s="29">
        <f t="shared" si="1481"/>
        <v>2558500</v>
      </c>
      <c r="M666" s="26">
        <v>1</v>
      </c>
      <c r="N666" s="27">
        <v>2000000</v>
      </c>
      <c r="O666" s="27">
        <v>2160000</v>
      </c>
      <c r="P666" s="145"/>
      <c r="Q666" s="145"/>
      <c r="R666" s="143">
        <f t="shared" si="1474"/>
        <v>5.4392829322042119E-2</v>
      </c>
      <c r="S666" s="27">
        <f t="shared" si="1475"/>
        <v>2080000</v>
      </c>
      <c r="T666" s="28">
        <f t="shared" si="1476"/>
        <v>395200</v>
      </c>
      <c r="U666" s="30">
        <f t="shared" si="1477"/>
        <v>2475200</v>
      </c>
      <c r="V666" s="26">
        <v>1</v>
      </c>
      <c r="W666" s="27">
        <v>2000000</v>
      </c>
      <c r="X666" s="27">
        <v>2300000</v>
      </c>
      <c r="Y666" s="145"/>
      <c r="Z666" s="145"/>
      <c r="AA666" s="143">
        <f t="shared" si="1482"/>
        <v>9.8666062491146164E-2</v>
      </c>
      <c r="AB666" s="27">
        <f t="shared" si="1483"/>
        <v>2150000</v>
      </c>
      <c r="AC666" s="28">
        <f t="shared" si="1484"/>
        <v>408500</v>
      </c>
      <c r="AD666" s="29">
        <f t="shared" si="1485"/>
        <v>2558500</v>
      </c>
      <c r="AE666" s="26">
        <v>1</v>
      </c>
      <c r="AF666" s="27">
        <v>2000000</v>
      </c>
      <c r="AG666" s="27">
        <v>2240000</v>
      </c>
      <c r="AH666" s="145"/>
      <c r="AI666" s="145"/>
      <c r="AJ666" s="143">
        <f t="shared" si="1486"/>
        <v>8.0049824285269522E-2</v>
      </c>
      <c r="AK666" s="27">
        <f t="shared" si="1487"/>
        <v>2120000</v>
      </c>
      <c r="AL666" s="28">
        <f t="shared" si="1488"/>
        <v>402800</v>
      </c>
      <c r="AM666" s="30">
        <f t="shared" si="1489"/>
        <v>2522800</v>
      </c>
      <c r="AN666" s="26">
        <v>1</v>
      </c>
      <c r="AO666" s="27">
        <v>2000000</v>
      </c>
      <c r="AP666" s="27">
        <v>2645000</v>
      </c>
      <c r="AQ666" s="145"/>
      <c r="AR666" s="145"/>
      <c r="AS666" s="143">
        <f t="shared" si="1490"/>
        <v>0.19637626431230276</v>
      </c>
      <c r="AT666" s="27">
        <f t="shared" si="1491"/>
        <v>2322500</v>
      </c>
      <c r="AU666" s="28">
        <f t="shared" si="1492"/>
        <v>441275</v>
      </c>
      <c r="AV666" s="30">
        <f t="shared" si="1493"/>
        <v>2763775</v>
      </c>
      <c r="AW666" s="26">
        <v>1</v>
      </c>
      <c r="AX666" s="27">
        <v>2000000</v>
      </c>
      <c r="AY666" s="27">
        <v>2300000</v>
      </c>
      <c r="AZ666" s="145"/>
      <c r="BA666" s="145"/>
      <c r="BB666" s="143">
        <f t="shared" si="1494"/>
        <v>9.8666062491146164E-2</v>
      </c>
      <c r="BC666" s="27">
        <f t="shared" si="1495"/>
        <v>2150000</v>
      </c>
      <c r="BD666" s="27">
        <f t="shared" si="1496"/>
        <v>408500</v>
      </c>
      <c r="BE666" s="27">
        <f t="shared" si="1497"/>
        <v>2558500</v>
      </c>
      <c r="BF666" s="26">
        <v>1</v>
      </c>
      <c r="BG666" s="27">
        <v>1600000</v>
      </c>
      <c r="BH666" s="27">
        <v>1408000</v>
      </c>
      <c r="BI666" s="145"/>
      <c r="BJ666" s="145"/>
      <c r="BK666" s="143">
        <f t="shared" si="1513"/>
        <v>9.0268950789772012E-2</v>
      </c>
      <c r="BL666" s="27">
        <f t="shared" si="1514"/>
        <v>1504000</v>
      </c>
      <c r="BM666" s="27">
        <f t="shared" si="1515"/>
        <v>285760</v>
      </c>
      <c r="BN666" s="28">
        <f t="shared" si="1516"/>
        <v>1789760</v>
      </c>
      <c r="BO666" s="26">
        <v>1</v>
      </c>
      <c r="BP666" s="27">
        <v>1600000</v>
      </c>
      <c r="BQ666" s="27">
        <v>1440000</v>
      </c>
      <c r="BR666" s="175"/>
      <c r="BS666" s="175"/>
      <c r="BT666" s="143">
        <f t="shared" si="1517"/>
        <v>7.4432292756478682E-2</v>
      </c>
      <c r="BU666" s="27">
        <f t="shared" si="1518"/>
        <v>1520000</v>
      </c>
      <c r="BV666" s="28">
        <f t="shared" si="1519"/>
        <v>288800</v>
      </c>
      <c r="BW666" s="30">
        <f t="shared" si="1520"/>
        <v>1808800</v>
      </c>
      <c r="BX666" s="26">
        <v>1</v>
      </c>
      <c r="BY666" s="28">
        <v>1600000</v>
      </c>
      <c r="BZ666" s="28">
        <v>1440000</v>
      </c>
      <c r="CA666" s="156"/>
      <c r="CB666" s="156"/>
      <c r="CC666" s="177">
        <f t="shared" si="1521"/>
        <v>7.4432292756478682E-2</v>
      </c>
      <c r="CD666" s="27">
        <f t="shared" si="1522"/>
        <v>1520000</v>
      </c>
      <c r="CE666" s="28">
        <f t="shared" si="1523"/>
        <v>288800</v>
      </c>
      <c r="CF666" s="29">
        <f t="shared" si="1524"/>
        <v>1808800</v>
      </c>
      <c r="CG666" s="26">
        <v>1</v>
      </c>
      <c r="CH666" s="27">
        <v>1280000</v>
      </c>
      <c r="CI666" s="27">
        <v>1152000</v>
      </c>
      <c r="CJ666" s="148"/>
      <c r="CK666" s="148"/>
      <c r="CL666" s="143">
        <f t="shared" si="1498"/>
        <v>7.4432292756478696E-2</v>
      </c>
      <c r="CM666" s="27">
        <f t="shared" si="1525"/>
        <v>1216000</v>
      </c>
      <c r="CN666" s="27">
        <f t="shared" si="1500"/>
        <v>231040</v>
      </c>
      <c r="CO666" s="28">
        <f t="shared" si="1501"/>
        <v>1447040</v>
      </c>
      <c r="CP666" s="26">
        <v>1</v>
      </c>
      <c r="CQ666" s="27">
        <v>1280000</v>
      </c>
      <c r="CR666" s="27">
        <v>1152000</v>
      </c>
      <c r="CS666" s="148"/>
      <c r="CT666" s="148"/>
      <c r="CU666" s="143">
        <f t="shared" si="1502"/>
        <v>7.4432292756478696E-2</v>
      </c>
      <c r="CV666" s="27">
        <f t="shared" si="1503"/>
        <v>1216000</v>
      </c>
      <c r="CW666" s="28">
        <f t="shared" si="1504"/>
        <v>231040</v>
      </c>
      <c r="CX666" s="29">
        <f t="shared" si="1505"/>
        <v>1447040</v>
      </c>
      <c r="CY666" s="26">
        <v>1</v>
      </c>
      <c r="CZ666" s="27">
        <v>1280000</v>
      </c>
      <c r="DA666" s="27">
        <v>1088000</v>
      </c>
      <c r="DB666" s="133"/>
      <c r="DC666" s="133"/>
      <c r="DD666" s="143">
        <f t="shared" si="1473"/>
        <v>0.11466596451673743</v>
      </c>
      <c r="DE666" s="27">
        <f t="shared" si="1506"/>
        <v>1184000</v>
      </c>
      <c r="DF666" s="27">
        <f t="shared" si="1507"/>
        <v>224960</v>
      </c>
      <c r="DG666" s="28">
        <f t="shared" si="1508"/>
        <v>1408960</v>
      </c>
      <c r="DH666" s="26">
        <v>1</v>
      </c>
      <c r="DI666" s="28">
        <v>1280000</v>
      </c>
      <c r="DJ666" s="28">
        <v>1472000</v>
      </c>
      <c r="DK666" s="182"/>
      <c r="DL666" s="177">
        <f t="shared" si="1509"/>
        <v>9.8666062491146164E-2</v>
      </c>
      <c r="DM666" s="28">
        <f t="shared" si="1510"/>
        <v>1376000</v>
      </c>
      <c r="DN666" s="28">
        <f t="shared" si="1511"/>
        <v>261440</v>
      </c>
      <c r="DO666" s="30">
        <f t="shared" si="1512"/>
        <v>1637440</v>
      </c>
    </row>
    <row r="667" spans="1:119" ht="21" customHeight="1" x14ac:dyDescent="0.25">
      <c r="A667" s="70" t="s">
        <v>1265</v>
      </c>
      <c r="B667" s="67" t="s">
        <v>1266</v>
      </c>
      <c r="C667" s="68" t="s">
        <v>1267</v>
      </c>
      <c r="D667" s="26">
        <v>1</v>
      </c>
      <c r="E667" s="27">
        <v>4000000</v>
      </c>
      <c r="F667" s="27">
        <v>4600000</v>
      </c>
      <c r="G667" s="148"/>
      <c r="H667" s="148"/>
      <c r="I667" s="143">
        <f t="shared" si="1478"/>
        <v>9.8666062491146164E-2</v>
      </c>
      <c r="J667" s="27">
        <f t="shared" si="1479"/>
        <v>4300000</v>
      </c>
      <c r="K667" s="28">
        <f t="shared" si="1480"/>
        <v>817000</v>
      </c>
      <c r="L667" s="29">
        <f t="shared" si="1481"/>
        <v>5117000</v>
      </c>
      <c r="M667" s="26">
        <v>1</v>
      </c>
      <c r="N667" s="27">
        <v>4000000</v>
      </c>
      <c r="O667" s="27">
        <v>4320000</v>
      </c>
      <c r="P667" s="145"/>
      <c r="Q667" s="145"/>
      <c r="R667" s="143">
        <f t="shared" si="1474"/>
        <v>5.4392829322042119E-2</v>
      </c>
      <c r="S667" s="27">
        <f t="shared" si="1475"/>
        <v>4160000</v>
      </c>
      <c r="T667" s="28">
        <f t="shared" si="1476"/>
        <v>790400</v>
      </c>
      <c r="U667" s="30">
        <f t="shared" si="1477"/>
        <v>4950400</v>
      </c>
      <c r="V667" s="26">
        <v>1</v>
      </c>
      <c r="W667" s="27">
        <v>4000000</v>
      </c>
      <c r="X667" s="27">
        <v>4600000</v>
      </c>
      <c r="Y667" s="145"/>
      <c r="Z667" s="145"/>
      <c r="AA667" s="143">
        <f t="shared" si="1482"/>
        <v>9.8666062491146164E-2</v>
      </c>
      <c r="AB667" s="27">
        <f t="shared" si="1483"/>
        <v>4300000</v>
      </c>
      <c r="AC667" s="28">
        <f t="shared" si="1484"/>
        <v>817000</v>
      </c>
      <c r="AD667" s="29">
        <f t="shared" si="1485"/>
        <v>5117000</v>
      </c>
      <c r="AE667" s="26">
        <v>1</v>
      </c>
      <c r="AF667" s="27">
        <v>4000000</v>
      </c>
      <c r="AG667" s="27">
        <v>4480000</v>
      </c>
      <c r="AH667" s="145"/>
      <c r="AI667" s="145"/>
      <c r="AJ667" s="143">
        <f t="shared" si="1486"/>
        <v>8.0049824285269522E-2</v>
      </c>
      <c r="AK667" s="27">
        <f t="shared" si="1487"/>
        <v>4240000</v>
      </c>
      <c r="AL667" s="28">
        <f t="shared" si="1488"/>
        <v>805600</v>
      </c>
      <c r="AM667" s="30">
        <f t="shared" si="1489"/>
        <v>5045600</v>
      </c>
      <c r="AN667" s="26">
        <v>1</v>
      </c>
      <c r="AO667" s="27">
        <v>4000000</v>
      </c>
      <c r="AP667" s="27">
        <v>5290000</v>
      </c>
      <c r="AQ667" s="145"/>
      <c r="AR667" s="145"/>
      <c r="AS667" s="143">
        <f t="shared" si="1490"/>
        <v>0.19637626431230276</v>
      </c>
      <c r="AT667" s="27">
        <f t="shared" si="1491"/>
        <v>4645000</v>
      </c>
      <c r="AU667" s="28">
        <f t="shared" si="1492"/>
        <v>882550</v>
      </c>
      <c r="AV667" s="30">
        <f t="shared" si="1493"/>
        <v>5527550</v>
      </c>
      <c r="AW667" s="26">
        <v>1</v>
      </c>
      <c r="AX667" s="27">
        <v>4000000</v>
      </c>
      <c r="AY667" s="27">
        <v>4600000</v>
      </c>
      <c r="AZ667" s="145"/>
      <c r="BA667" s="145"/>
      <c r="BB667" s="143">
        <f t="shared" si="1494"/>
        <v>9.8666062491146164E-2</v>
      </c>
      <c r="BC667" s="27">
        <f t="shared" si="1495"/>
        <v>4300000</v>
      </c>
      <c r="BD667" s="27">
        <f t="shared" si="1496"/>
        <v>817000</v>
      </c>
      <c r="BE667" s="27">
        <f t="shared" si="1497"/>
        <v>5117000</v>
      </c>
      <c r="BF667" s="31" t="s">
        <v>30</v>
      </c>
      <c r="BG667" s="32" t="s">
        <v>30</v>
      </c>
      <c r="BH667" s="32" t="s">
        <v>30</v>
      </c>
      <c r="BI667" s="32" t="s">
        <v>30</v>
      </c>
      <c r="BJ667" s="32" t="s">
        <v>30</v>
      </c>
      <c r="BK667" s="32" t="s">
        <v>30</v>
      </c>
      <c r="BL667" s="32" t="s">
        <v>30</v>
      </c>
      <c r="BM667" s="32" t="s">
        <v>30</v>
      </c>
      <c r="BN667" s="32" t="s">
        <v>30</v>
      </c>
      <c r="BO667" s="31" t="s">
        <v>30</v>
      </c>
      <c r="BP667" s="32" t="s">
        <v>30</v>
      </c>
      <c r="BQ667" s="32" t="s">
        <v>30</v>
      </c>
      <c r="BR667" s="32" t="s">
        <v>30</v>
      </c>
      <c r="BS667" s="32" t="s">
        <v>30</v>
      </c>
      <c r="BT667" s="32" t="s">
        <v>30</v>
      </c>
      <c r="BU667" s="32" t="s">
        <v>30</v>
      </c>
      <c r="BV667" s="32" t="s">
        <v>30</v>
      </c>
      <c r="BW667" s="33" t="s">
        <v>30</v>
      </c>
      <c r="BX667" s="31" t="s">
        <v>30</v>
      </c>
      <c r="BY667" s="32" t="s">
        <v>30</v>
      </c>
      <c r="BZ667" s="32" t="s">
        <v>30</v>
      </c>
      <c r="CA667" s="32" t="s">
        <v>30</v>
      </c>
      <c r="CB667" s="32" t="s">
        <v>30</v>
      </c>
      <c r="CC667" s="32" t="s">
        <v>30</v>
      </c>
      <c r="CD667" s="32" t="s">
        <v>30</v>
      </c>
      <c r="CE667" s="32" t="s">
        <v>30</v>
      </c>
      <c r="CF667" s="34" t="s">
        <v>30</v>
      </c>
      <c r="CG667" s="26">
        <v>1</v>
      </c>
      <c r="CH667" s="27">
        <v>2560000</v>
      </c>
      <c r="CI667" s="27">
        <v>2304000</v>
      </c>
      <c r="CJ667" s="148"/>
      <c r="CK667" s="148"/>
      <c r="CL667" s="143">
        <f t="shared" si="1498"/>
        <v>7.4432292756478696E-2</v>
      </c>
      <c r="CM667" s="27">
        <f t="shared" si="1525"/>
        <v>2432000</v>
      </c>
      <c r="CN667" s="27">
        <f t="shared" si="1500"/>
        <v>462080</v>
      </c>
      <c r="CO667" s="28">
        <f t="shared" si="1501"/>
        <v>2894080</v>
      </c>
      <c r="CP667" s="26">
        <v>1</v>
      </c>
      <c r="CQ667" s="27">
        <v>2560000</v>
      </c>
      <c r="CR667" s="27">
        <v>2304000</v>
      </c>
      <c r="CS667" s="148"/>
      <c r="CT667" s="148"/>
      <c r="CU667" s="143">
        <f t="shared" si="1502"/>
        <v>7.4432292756478696E-2</v>
      </c>
      <c r="CV667" s="27">
        <f t="shared" si="1503"/>
        <v>2432000</v>
      </c>
      <c r="CW667" s="28">
        <f t="shared" si="1504"/>
        <v>462080</v>
      </c>
      <c r="CX667" s="29">
        <f t="shared" si="1505"/>
        <v>2894080</v>
      </c>
      <c r="CY667" s="26">
        <v>1</v>
      </c>
      <c r="CZ667" s="27">
        <v>2560000</v>
      </c>
      <c r="DA667" s="27">
        <v>2176000</v>
      </c>
      <c r="DB667" s="133"/>
      <c r="DC667" s="133"/>
      <c r="DD667" s="143">
        <f t="shared" si="1473"/>
        <v>0.11466596451673743</v>
      </c>
      <c r="DE667" s="27">
        <f t="shared" si="1506"/>
        <v>2368000</v>
      </c>
      <c r="DF667" s="27">
        <f t="shared" si="1507"/>
        <v>449920</v>
      </c>
      <c r="DG667" s="28">
        <f t="shared" si="1508"/>
        <v>2817920</v>
      </c>
      <c r="DH667" s="26">
        <v>1</v>
      </c>
      <c r="DI667" s="28">
        <v>2560000</v>
      </c>
      <c r="DJ667" s="28">
        <v>2944000</v>
      </c>
      <c r="DK667" s="182"/>
      <c r="DL667" s="177">
        <f t="shared" si="1509"/>
        <v>9.8666062491146164E-2</v>
      </c>
      <c r="DM667" s="28">
        <f t="shared" si="1510"/>
        <v>2752000</v>
      </c>
      <c r="DN667" s="28">
        <f t="shared" si="1511"/>
        <v>522880</v>
      </c>
      <c r="DO667" s="30">
        <f t="shared" si="1512"/>
        <v>3274880</v>
      </c>
    </row>
    <row r="668" spans="1:119" ht="21" customHeight="1" x14ac:dyDescent="0.25">
      <c r="A668" s="66" t="s">
        <v>1268</v>
      </c>
      <c r="B668" s="67" t="s">
        <v>1266</v>
      </c>
      <c r="C668" s="68" t="s">
        <v>1269</v>
      </c>
      <c r="D668" s="26">
        <v>1</v>
      </c>
      <c r="E668" s="27">
        <v>4000000</v>
      </c>
      <c r="F668" s="27">
        <v>4600000</v>
      </c>
      <c r="G668" s="148"/>
      <c r="H668" s="148"/>
      <c r="I668" s="143">
        <f t="shared" si="1478"/>
        <v>9.8666062491146164E-2</v>
      </c>
      <c r="J668" s="27">
        <f t="shared" si="1479"/>
        <v>4300000</v>
      </c>
      <c r="K668" s="28">
        <f t="shared" si="1480"/>
        <v>817000</v>
      </c>
      <c r="L668" s="29">
        <f t="shared" si="1481"/>
        <v>5117000</v>
      </c>
      <c r="M668" s="26">
        <v>1</v>
      </c>
      <c r="N668" s="27">
        <v>4000000</v>
      </c>
      <c r="O668" s="27">
        <v>4320000</v>
      </c>
      <c r="P668" s="145"/>
      <c r="Q668" s="145"/>
      <c r="R668" s="143">
        <f t="shared" si="1474"/>
        <v>5.4392829322042119E-2</v>
      </c>
      <c r="S668" s="27">
        <f t="shared" si="1475"/>
        <v>4160000</v>
      </c>
      <c r="T668" s="28">
        <f t="shared" si="1476"/>
        <v>790400</v>
      </c>
      <c r="U668" s="30">
        <f t="shared" si="1477"/>
        <v>4950400</v>
      </c>
      <c r="V668" s="26">
        <v>1</v>
      </c>
      <c r="W668" s="27">
        <v>4000000</v>
      </c>
      <c r="X668" s="27">
        <v>4600000</v>
      </c>
      <c r="Y668" s="145"/>
      <c r="Z668" s="145"/>
      <c r="AA668" s="143">
        <f t="shared" si="1482"/>
        <v>9.8666062491146164E-2</v>
      </c>
      <c r="AB668" s="27">
        <f t="shared" si="1483"/>
        <v>4300000</v>
      </c>
      <c r="AC668" s="28">
        <f t="shared" si="1484"/>
        <v>817000</v>
      </c>
      <c r="AD668" s="29">
        <f t="shared" si="1485"/>
        <v>5117000</v>
      </c>
      <c r="AE668" s="26">
        <v>1</v>
      </c>
      <c r="AF668" s="27">
        <v>4000000</v>
      </c>
      <c r="AG668" s="27">
        <v>4480000</v>
      </c>
      <c r="AH668" s="145"/>
      <c r="AI668" s="145"/>
      <c r="AJ668" s="143">
        <f t="shared" si="1486"/>
        <v>8.0049824285269522E-2</v>
      </c>
      <c r="AK668" s="27">
        <f t="shared" si="1487"/>
        <v>4240000</v>
      </c>
      <c r="AL668" s="28">
        <f t="shared" si="1488"/>
        <v>805600</v>
      </c>
      <c r="AM668" s="30">
        <f t="shared" si="1489"/>
        <v>5045600</v>
      </c>
      <c r="AN668" s="26">
        <v>1</v>
      </c>
      <c r="AO668" s="27">
        <v>4000000</v>
      </c>
      <c r="AP668" s="27">
        <v>5290000</v>
      </c>
      <c r="AQ668" s="145"/>
      <c r="AR668" s="145"/>
      <c r="AS668" s="143">
        <f t="shared" si="1490"/>
        <v>0.19637626431230276</v>
      </c>
      <c r="AT668" s="27">
        <f t="shared" si="1491"/>
        <v>4645000</v>
      </c>
      <c r="AU668" s="28">
        <f t="shared" si="1492"/>
        <v>882550</v>
      </c>
      <c r="AV668" s="30">
        <f t="shared" si="1493"/>
        <v>5527550</v>
      </c>
      <c r="AW668" s="26">
        <v>1</v>
      </c>
      <c r="AX668" s="27">
        <v>4000000</v>
      </c>
      <c r="AY668" s="27">
        <v>4600000</v>
      </c>
      <c r="AZ668" s="145"/>
      <c r="BA668" s="145"/>
      <c r="BB668" s="143">
        <f t="shared" si="1494"/>
        <v>9.8666062491146164E-2</v>
      </c>
      <c r="BC668" s="27">
        <f t="shared" si="1495"/>
        <v>4300000</v>
      </c>
      <c r="BD668" s="27">
        <f t="shared" si="1496"/>
        <v>817000</v>
      </c>
      <c r="BE668" s="27">
        <f t="shared" si="1497"/>
        <v>5117000</v>
      </c>
      <c r="BF668" s="31" t="s">
        <v>30</v>
      </c>
      <c r="BG668" s="32" t="s">
        <v>30</v>
      </c>
      <c r="BH668" s="32" t="s">
        <v>30</v>
      </c>
      <c r="BI668" s="32" t="s">
        <v>30</v>
      </c>
      <c r="BJ668" s="32" t="s">
        <v>30</v>
      </c>
      <c r="BK668" s="32" t="s">
        <v>30</v>
      </c>
      <c r="BL668" s="32" t="s">
        <v>30</v>
      </c>
      <c r="BM668" s="32" t="s">
        <v>30</v>
      </c>
      <c r="BN668" s="32" t="s">
        <v>30</v>
      </c>
      <c r="BO668" s="31" t="s">
        <v>30</v>
      </c>
      <c r="BP668" s="32" t="s">
        <v>30</v>
      </c>
      <c r="BQ668" s="32" t="s">
        <v>30</v>
      </c>
      <c r="BR668" s="32" t="s">
        <v>30</v>
      </c>
      <c r="BS668" s="32" t="s">
        <v>30</v>
      </c>
      <c r="BT668" s="32" t="s">
        <v>30</v>
      </c>
      <c r="BU668" s="32" t="s">
        <v>30</v>
      </c>
      <c r="BV668" s="32" t="s">
        <v>30</v>
      </c>
      <c r="BW668" s="33" t="s">
        <v>30</v>
      </c>
      <c r="BX668" s="31" t="s">
        <v>30</v>
      </c>
      <c r="BY668" s="32" t="s">
        <v>30</v>
      </c>
      <c r="BZ668" s="32" t="s">
        <v>30</v>
      </c>
      <c r="CA668" s="32" t="s">
        <v>30</v>
      </c>
      <c r="CB668" s="32" t="s">
        <v>30</v>
      </c>
      <c r="CC668" s="32" t="s">
        <v>30</v>
      </c>
      <c r="CD668" s="32" t="s">
        <v>30</v>
      </c>
      <c r="CE668" s="32" t="s">
        <v>30</v>
      </c>
      <c r="CF668" s="34" t="s">
        <v>30</v>
      </c>
      <c r="CG668" s="26">
        <v>1</v>
      </c>
      <c r="CH668" s="27">
        <v>2560000</v>
      </c>
      <c r="CI668" s="27">
        <v>2304000</v>
      </c>
      <c r="CJ668" s="148"/>
      <c r="CK668" s="148"/>
      <c r="CL668" s="143">
        <f t="shared" si="1498"/>
        <v>7.4432292756478696E-2</v>
      </c>
      <c r="CM668" s="27">
        <f t="shared" si="1525"/>
        <v>2432000</v>
      </c>
      <c r="CN668" s="27">
        <f t="shared" si="1500"/>
        <v>462080</v>
      </c>
      <c r="CO668" s="28">
        <f t="shared" si="1501"/>
        <v>2894080</v>
      </c>
      <c r="CP668" s="26">
        <v>1</v>
      </c>
      <c r="CQ668" s="27">
        <v>2560000</v>
      </c>
      <c r="CR668" s="27">
        <v>2304000</v>
      </c>
      <c r="CS668" s="148"/>
      <c r="CT668" s="148"/>
      <c r="CU668" s="143">
        <f t="shared" si="1502"/>
        <v>7.4432292756478696E-2</v>
      </c>
      <c r="CV668" s="27">
        <f t="shared" si="1503"/>
        <v>2432000</v>
      </c>
      <c r="CW668" s="28">
        <f t="shared" si="1504"/>
        <v>462080</v>
      </c>
      <c r="CX668" s="29">
        <f t="shared" si="1505"/>
        <v>2894080</v>
      </c>
      <c r="CY668" s="26">
        <v>1</v>
      </c>
      <c r="CZ668" s="27">
        <v>2560000</v>
      </c>
      <c r="DA668" s="27">
        <v>2176000</v>
      </c>
      <c r="DB668" s="133"/>
      <c r="DC668" s="133"/>
      <c r="DD668" s="143">
        <f t="shared" si="1473"/>
        <v>0.11466596451673743</v>
      </c>
      <c r="DE668" s="27">
        <f t="shared" si="1506"/>
        <v>2368000</v>
      </c>
      <c r="DF668" s="27">
        <f t="shared" si="1507"/>
        <v>449920</v>
      </c>
      <c r="DG668" s="28">
        <f t="shared" si="1508"/>
        <v>2817920</v>
      </c>
      <c r="DH668" s="26">
        <v>1</v>
      </c>
      <c r="DI668" s="28">
        <v>2560000</v>
      </c>
      <c r="DJ668" s="28">
        <v>2944000</v>
      </c>
      <c r="DK668" s="182"/>
      <c r="DL668" s="177">
        <f t="shared" si="1509"/>
        <v>9.8666062491146164E-2</v>
      </c>
      <c r="DM668" s="28">
        <f t="shared" si="1510"/>
        <v>2752000</v>
      </c>
      <c r="DN668" s="28">
        <f t="shared" si="1511"/>
        <v>522880</v>
      </c>
      <c r="DO668" s="30">
        <f t="shared" si="1512"/>
        <v>3274880</v>
      </c>
    </row>
    <row r="669" spans="1:119" ht="21" customHeight="1" x14ac:dyDescent="0.25">
      <c r="A669" s="66" t="s">
        <v>1270</v>
      </c>
      <c r="B669" s="67" t="s">
        <v>1266</v>
      </c>
      <c r="C669" s="68" t="s">
        <v>1271</v>
      </c>
      <c r="D669" s="26">
        <v>1</v>
      </c>
      <c r="E669" s="27">
        <v>4000000</v>
      </c>
      <c r="F669" s="27">
        <v>4600000</v>
      </c>
      <c r="G669" s="148"/>
      <c r="H669" s="148"/>
      <c r="I669" s="143">
        <f t="shared" si="1478"/>
        <v>9.8666062491146164E-2</v>
      </c>
      <c r="J669" s="27">
        <f t="shared" si="1479"/>
        <v>4300000</v>
      </c>
      <c r="K669" s="28">
        <f t="shared" si="1480"/>
        <v>817000</v>
      </c>
      <c r="L669" s="29">
        <f t="shared" si="1481"/>
        <v>5117000</v>
      </c>
      <c r="M669" s="26">
        <v>1</v>
      </c>
      <c r="N669" s="27">
        <v>4000000</v>
      </c>
      <c r="O669" s="27">
        <v>4320000</v>
      </c>
      <c r="P669" s="145"/>
      <c r="Q669" s="145"/>
      <c r="R669" s="143">
        <f t="shared" si="1474"/>
        <v>5.4392829322042119E-2</v>
      </c>
      <c r="S669" s="27">
        <f t="shared" si="1475"/>
        <v>4160000</v>
      </c>
      <c r="T669" s="28">
        <f t="shared" si="1476"/>
        <v>790400</v>
      </c>
      <c r="U669" s="30">
        <f t="shared" si="1477"/>
        <v>4950400</v>
      </c>
      <c r="V669" s="26">
        <v>1</v>
      </c>
      <c r="W669" s="27">
        <v>4000000</v>
      </c>
      <c r="X669" s="27">
        <v>4600000</v>
      </c>
      <c r="Y669" s="145"/>
      <c r="Z669" s="145"/>
      <c r="AA669" s="143">
        <f t="shared" si="1482"/>
        <v>9.8666062491146164E-2</v>
      </c>
      <c r="AB669" s="27">
        <f t="shared" si="1483"/>
        <v>4300000</v>
      </c>
      <c r="AC669" s="28">
        <f t="shared" si="1484"/>
        <v>817000</v>
      </c>
      <c r="AD669" s="29">
        <f t="shared" si="1485"/>
        <v>5117000</v>
      </c>
      <c r="AE669" s="26">
        <v>1</v>
      </c>
      <c r="AF669" s="27">
        <v>4000000</v>
      </c>
      <c r="AG669" s="27">
        <v>4480000</v>
      </c>
      <c r="AH669" s="145"/>
      <c r="AI669" s="145"/>
      <c r="AJ669" s="143">
        <f t="shared" si="1486"/>
        <v>8.0049824285269522E-2</v>
      </c>
      <c r="AK669" s="27">
        <f t="shared" si="1487"/>
        <v>4240000</v>
      </c>
      <c r="AL669" s="28">
        <f t="shared" si="1488"/>
        <v>805600</v>
      </c>
      <c r="AM669" s="30">
        <f t="shared" si="1489"/>
        <v>5045600</v>
      </c>
      <c r="AN669" s="26">
        <v>1</v>
      </c>
      <c r="AO669" s="27">
        <v>4000000</v>
      </c>
      <c r="AP669" s="27">
        <v>5290000</v>
      </c>
      <c r="AQ669" s="145"/>
      <c r="AR669" s="145"/>
      <c r="AS669" s="143">
        <f t="shared" si="1490"/>
        <v>0.19637626431230276</v>
      </c>
      <c r="AT669" s="27">
        <f t="shared" si="1491"/>
        <v>4645000</v>
      </c>
      <c r="AU669" s="28">
        <f t="shared" si="1492"/>
        <v>882550</v>
      </c>
      <c r="AV669" s="30">
        <f t="shared" si="1493"/>
        <v>5527550</v>
      </c>
      <c r="AW669" s="26">
        <v>1</v>
      </c>
      <c r="AX669" s="27">
        <v>4000000</v>
      </c>
      <c r="AY669" s="27">
        <v>4600000</v>
      </c>
      <c r="AZ669" s="145"/>
      <c r="BA669" s="145"/>
      <c r="BB669" s="143">
        <f t="shared" si="1494"/>
        <v>9.8666062491146164E-2</v>
      </c>
      <c r="BC669" s="27">
        <f t="shared" si="1495"/>
        <v>4300000</v>
      </c>
      <c r="BD669" s="27">
        <f t="shared" si="1496"/>
        <v>817000</v>
      </c>
      <c r="BE669" s="27">
        <f t="shared" si="1497"/>
        <v>5117000</v>
      </c>
      <c r="BF669" s="26">
        <v>1</v>
      </c>
      <c r="BG669" s="27">
        <v>3200000</v>
      </c>
      <c r="BH669" s="27">
        <v>2816000</v>
      </c>
      <c r="BI669" s="145"/>
      <c r="BJ669" s="145"/>
      <c r="BK669" s="143">
        <f t="shared" si="1513"/>
        <v>9.0268950789772012E-2</v>
      </c>
      <c r="BL669" s="27">
        <f t="shared" ref="BL669:BL672" si="1526">+AVERAGE(BG669:BI669)</f>
        <v>3008000</v>
      </c>
      <c r="BM669" s="27">
        <f t="shared" ref="BM669:BM672" si="1527">+BL669*19%</f>
        <v>571520</v>
      </c>
      <c r="BN669" s="28">
        <f t="shared" ref="BN669:BN672" si="1528">+BM669+BL669</f>
        <v>3579520</v>
      </c>
      <c r="BO669" s="26">
        <v>1</v>
      </c>
      <c r="BP669" s="27">
        <v>3200000</v>
      </c>
      <c r="BQ669" s="27">
        <v>2880000</v>
      </c>
      <c r="BR669" s="175"/>
      <c r="BS669" s="175"/>
      <c r="BT669" s="143">
        <f t="shared" si="1517"/>
        <v>7.4432292756478682E-2</v>
      </c>
      <c r="BU669" s="27">
        <f t="shared" ref="BU669:BU672" si="1529">+AVERAGE(BP669:BR669)</f>
        <v>3040000</v>
      </c>
      <c r="BV669" s="28">
        <f t="shared" ref="BV669:BV672" si="1530">+BU669*19%</f>
        <v>577600</v>
      </c>
      <c r="BW669" s="30">
        <f t="shared" ref="BW669:BW672" si="1531">+BV669+BU669</f>
        <v>3617600</v>
      </c>
      <c r="BX669" s="26">
        <v>1</v>
      </c>
      <c r="BY669" s="28">
        <v>3200000</v>
      </c>
      <c r="BZ669" s="28">
        <v>2880000</v>
      </c>
      <c r="CA669" s="156"/>
      <c r="CB669" s="156"/>
      <c r="CC669" s="177">
        <f t="shared" si="1521"/>
        <v>7.4432292756478682E-2</v>
      </c>
      <c r="CD669" s="27">
        <f t="shared" ref="CD669:CD672" si="1532">+AVERAGE(BY669:CA669)</f>
        <v>3040000</v>
      </c>
      <c r="CE669" s="28">
        <f t="shared" ref="CE669:CE672" si="1533">+CD669*19%</f>
        <v>577600</v>
      </c>
      <c r="CF669" s="29">
        <f t="shared" ref="CF669:CF672" si="1534">+CE669+CD669</f>
        <v>3617600</v>
      </c>
      <c r="CG669" s="26">
        <v>1</v>
      </c>
      <c r="CH669" s="27">
        <v>2560000</v>
      </c>
      <c r="CI669" s="27">
        <v>2304000</v>
      </c>
      <c r="CJ669" s="148"/>
      <c r="CK669" s="148"/>
      <c r="CL669" s="143">
        <f t="shared" si="1498"/>
        <v>7.4432292756478696E-2</v>
      </c>
      <c r="CM669" s="27">
        <f t="shared" si="1525"/>
        <v>2432000</v>
      </c>
      <c r="CN669" s="27">
        <f t="shared" si="1500"/>
        <v>462080</v>
      </c>
      <c r="CO669" s="28">
        <f t="shared" si="1501"/>
        <v>2894080</v>
      </c>
      <c r="CP669" s="26">
        <v>1</v>
      </c>
      <c r="CQ669" s="27">
        <v>2560000</v>
      </c>
      <c r="CR669" s="27">
        <v>2304000</v>
      </c>
      <c r="CS669" s="148"/>
      <c r="CT669" s="148"/>
      <c r="CU669" s="143">
        <f t="shared" si="1502"/>
        <v>7.4432292756478696E-2</v>
      </c>
      <c r="CV669" s="27">
        <f t="shared" si="1503"/>
        <v>2432000</v>
      </c>
      <c r="CW669" s="28">
        <f t="shared" si="1504"/>
        <v>462080</v>
      </c>
      <c r="CX669" s="29">
        <f t="shared" si="1505"/>
        <v>2894080</v>
      </c>
      <c r="CY669" s="26">
        <v>1</v>
      </c>
      <c r="CZ669" s="27">
        <v>2560000</v>
      </c>
      <c r="DA669" s="27">
        <v>2176000</v>
      </c>
      <c r="DB669" s="133"/>
      <c r="DC669" s="133"/>
      <c r="DD669" s="143">
        <f t="shared" si="1473"/>
        <v>0.11466596451673743</v>
      </c>
      <c r="DE669" s="27">
        <f t="shared" si="1506"/>
        <v>2368000</v>
      </c>
      <c r="DF669" s="27">
        <f t="shared" si="1507"/>
        <v>449920</v>
      </c>
      <c r="DG669" s="28">
        <f t="shared" si="1508"/>
        <v>2817920</v>
      </c>
      <c r="DH669" s="26">
        <v>1</v>
      </c>
      <c r="DI669" s="28">
        <v>2560000</v>
      </c>
      <c r="DJ669" s="28">
        <v>2944000</v>
      </c>
      <c r="DK669" s="182"/>
      <c r="DL669" s="177">
        <f t="shared" si="1509"/>
        <v>9.8666062491146164E-2</v>
      </c>
      <c r="DM669" s="28">
        <f t="shared" si="1510"/>
        <v>2752000</v>
      </c>
      <c r="DN669" s="28">
        <f t="shared" si="1511"/>
        <v>522880</v>
      </c>
      <c r="DO669" s="30">
        <f t="shared" si="1512"/>
        <v>3274880</v>
      </c>
    </row>
    <row r="670" spans="1:119" ht="21" customHeight="1" x14ac:dyDescent="0.25">
      <c r="A670" s="66" t="s">
        <v>1272</v>
      </c>
      <c r="B670" s="67" t="s">
        <v>1266</v>
      </c>
      <c r="C670" s="68" t="s">
        <v>1273</v>
      </c>
      <c r="D670" s="26">
        <v>1</v>
      </c>
      <c r="E670" s="27">
        <v>4000000</v>
      </c>
      <c r="F670" s="27">
        <v>4600000</v>
      </c>
      <c r="G670" s="148"/>
      <c r="H670" s="148"/>
      <c r="I670" s="143">
        <f t="shared" si="1478"/>
        <v>9.8666062491146164E-2</v>
      </c>
      <c r="J670" s="27">
        <f t="shared" si="1479"/>
        <v>4300000</v>
      </c>
      <c r="K670" s="28">
        <f t="shared" si="1480"/>
        <v>817000</v>
      </c>
      <c r="L670" s="29">
        <f t="shared" si="1481"/>
        <v>5117000</v>
      </c>
      <c r="M670" s="26">
        <v>1</v>
      </c>
      <c r="N670" s="27">
        <v>4000000</v>
      </c>
      <c r="O670" s="27">
        <v>4320000</v>
      </c>
      <c r="P670" s="145"/>
      <c r="Q670" s="145"/>
      <c r="R670" s="143">
        <f t="shared" si="1474"/>
        <v>5.4392829322042119E-2</v>
      </c>
      <c r="S670" s="27">
        <f t="shared" si="1475"/>
        <v>4160000</v>
      </c>
      <c r="T670" s="28">
        <f t="shared" si="1476"/>
        <v>790400</v>
      </c>
      <c r="U670" s="30">
        <f t="shared" si="1477"/>
        <v>4950400</v>
      </c>
      <c r="V670" s="26">
        <v>1</v>
      </c>
      <c r="W670" s="27">
        <v>4000000</v>
      </c>
      <c r="X670" s="27">
        <v>4600000</v>
      </c>
      <c r="Y670" s="145"/>
      <c r="Z670" s="145"/>
      <c r="AA670" s="143">
        <f t="shared" si="1482"/>
        <v>9.8666062491146164E-2</v>
      </c>
      <c r="AB670" s="27">
        <f t="shared" si="1483"/>
        <v>4300000</v>
      </c>
      <c r="AC670" s="28">
        <f t="shared" si="1484"/>
        <v>817000</v>
      </c>
      <c r="AD670" s="29">
        <f t="shared" si="1485"/>
        <v>5117000</v>
      </c>
      <c r="AE670" s="26">
        <v>1</v>
      </c>
      <c r="AF670" s="27">
        <v>4000000</v>
      </c>
      <c r="AG670" s="27">
        <v>4480000</v>
      </c>
      <c r="AH670" s="145"/>
      <c r="AI670" s="145"/>
      <c r="AJ670" s="143">
        <f t="shared" si="1486"/>
        <v>8.0049824285269522E-2</v>
      </c>
      <c r="AK670" s="27">
        <f t="shared" si="1487"/>
        <v>4240000</v>
      </c>
      <c r="AL670" s="28">
        <f t="shared" si="1488"/>
        <v>805600</v>
      </c>
      <c r="AM670" s="30">
        <f t="shared" si="1489"/>
        <v>5045600</v>
      </c>
      <c r="AN670" s="26">
        <v>1</v>
      </c>
      <c r="AO670" s="27">
        <v>4000000</v>
      </c>
      <c r="AP670" s="27">
        <v>5290000</v>
      </c>
      <c r="AQ670" s="145"/>
      <c r="AR670" s="145"/>
      <c r="AS670" s="143">
        <f t="shared" si="1490"/>
        <v>0.19637626431230276</v>
      </c>
      <c r="AT670" s="27">
        <f t="shared" si="1491"/>
        <v>4645000</v>
      </c>
      <c r="AU670" s="28">
        <f t="shared" si="1492"/>
        <v>882550</v>
      </c>
      <c r="AV670" s="30">
        <f t="shared" si="1493"/>
        <v>5527550</v>
      </c>
      <c r="AW670" s="26">
        <v>1</v>
      </c>
      <c r="AX670" s="27">
        <v>4000000</v>
      </c>
      <c r="AY670" s="27">
        <v>4600000</v>
      </c>
      <c r="AZ670" s="145"/>
      <c r="BA670" s="145"/>
      <c r="BB670" s="143">
        <f t="shared" si="1494"/>
        <v>9.8666062491146164E-2</v>
      </c>
      <c r="BC670" s="27">
        <f t="shared" si="1495"/>
        <v>4300000</v>
      </c>
      <c r="BD670" s="27">
        <f t="shared" si="1496"/>
        <v>817000</v>
      </c>
      <c r="BE670" s="27">
        <f t="shared" si="1497"/>
        <v>5117000</v>
      </c>
      <c r="BF670" s="26">
        <v>1</v>
      </c>
      <c r="BG670" s="27">
        <v>3200000</v>
      </c>
      <c r="BH670" s="27">
        <v>2816000</v>
      </c>
      <c r="BI670" s="145"/>
      <c r="BJ670" s="145"/>
      <c r="BK670" s="143">
        <f t="shared" si="1513"/>
        <v>9.0268950789772012E-2</v>
      </c>
      <c r="BL670" s="27">
        <f t="shared" si="1526"/>
        <v>3008000</v>
      </c>
      <c r="BM670" s="27">
        <f t="shared" si="1527"/>
        <v>571520</v>
      </c>
      <c r="BN670" s="28">
        <f t="shared" si="1528"/>
        <v>3579520</v>
      </c>
      <c r="BO670" s="26">
        <v>1</v>
      </c>
      <c r="BP670" s="27">
        <v>3200000</v>
      </c>
      <c r="BQ670" s="27">
        <v>2880000</v>
      </c>
      <c r="BR670" s="175"/>
      <c r="BS670" s="175"/>
      <c r="BT670" s="143">
        <f t="shared" si="1517"/>
        <v>7.4432292756478682E-2</v>
      </c>
      <c r="BU670" s="27">
        <f t="shared" si="1529"/>
        <v>3040000</v>
      </c>
      <c r="BV670" s="28">
        <f t="shared" si="1530"/>
        <v>577600</v>
      </c>
      <c r="BW670" s="30">
        <f t="shared" si="1531"/>
        <v>3617600</v>
      </c>
      <c r="BX670" s="26">
        <v>1</v>
      </c>
      <c r="BY670" s="28">
        <v>3200000</v>
      </c>
      <c r="BZ670" s="28">
        <v>2880000</v>
      </c>
      <c r="CA670" s="156"/>
      <c r="CB670" s="156"/>
      <c r="CC670" s="177">
        <f t="shared" si="1521"/>
        <v>7.4432292756478682E-2</v>
      </c>
      <c r="CD670" s="27">
        <f t="shared" si="1532"/>
        <v>3040000</v>
      </c>
      <c r="CE670" s="28">
        <f t="shared" si="1533"/>
        <v>577600</v>
      </c>
      <c r="CF670" s="29">
        <f t="shared" si="1534"/>
        <v>3617600</v>
      </c>
      <c r="CG670" s="26">
        <v>1</v>
      </c>
      <c r="CH670" s="27">
        <v>2560000</v>
      </c>
      <c r="CI670" s="27">
        <v>2304000</v>
      </c>
      <c r="CJ670" s="148"/>
      <c r="CK670" s="148"/>
      <c r="CL670" s="143">
        <f t="shared" si="1498"/>
        <v>7.4432292756478696E-2</v>
      </c>
      <c r="CM670" s="27">
        <f t="shared" si="1525"/>
        <v>2432000</v>
      </c>
      <c r="CN670" s="27">
        <f t="shared" si="1500"/>
        <v>462080</v>
      </c>
      <c r="CO670" s="28">
        <f t="shared" si="1501"/>
        <v>2894080</v>
      </c>
      <c r="CP670" s="26">
        <v>1</v>
      </c>
      <c r="CQ670" s="27">
        <v>2560000</v>
      </c>
      <c r="CR670" s="27">
        <v>2304000</v>
      </c>
      <c r="CS670" s="148"/>
      <c r="CT670" s="148"/>
      <c r="CU670" s="143">
        <f t="shared" si="1502"/>
        <v>7.4432292756478696E-2</v>
      </c>
      <c r="CV670" s="27">
        <f t="shared" si="1503"/>
        <v>2432000</v>
      </c>
      <c r="CW670" s="28">
        <f t="shared" si="1504"/>
        <v>462080</v>
      </c>
      <c r="CX670" s="29">
        <f t="shared" si="1505"/>
        <v>2894080</v>
      </c>
      <c r="CY670" s="26">
        <v>1</v>
      </c>
      <c r="CZ670" s="27">
        <v>2560000</v>
      </c>
      <c r="DA670" s="27">
        <v>2176000</v>
      </c>
      <c r="DB670" s="133"/>
      <c r="DC670" s="133"/>
      <c r="DD670" s="143">
        <f t="shared" si="1473"/>
        <v>0.11466596451673743</v>
      </c>
      <c r="DE670" s="27">
        <f t="shared" si="1506"/>
        <v>2368000</v>
      </c>
      <c r="DF670" s="27">
        <f t="shared" si="1507"/>
        <v>449920</v>
      </c>
      <c r="DG670" s="28">
        <f t="shared" si="1508"/>
        <v>2817920</v>
      </c>
      <c r="DH670" s="26">
        <v>1</v>
      </c>
      <c r="DI670" s="28">
        <v>2560000</v>
      </c>
      <c r="DJ670" s="28">
        <v>2944000</v>
      </c>
      <c r="DK670" s="182"/>
      <c r="DL670" s="177">
        <f t="shared" si="1509"/>
        <v>9.8666062491146164E-2</v>
      </c>
      <c r="DM670" s="28">
        <f t="shared" si="1510"/>
        <v>2752000</v>
      </c>
      <c r="DN670" s="28">
        <f t="shared" si="1511"/>
        <v>522880</v>
      </c>
      <c r="DO670" s="30">
        <f t="shared" si="1512"/>
        <v>3274880</v>
      </c>
    </row>
    <row r="671" spans="1:119" ht="21" customHeight="1" x14ac:dyDescent="0.25">
      <c r="A671" s="66" t="s">
        <v>1274</v>
      </c>
      <c r="B671" s="67" t="s">
        <v>1266</v>
      </c>
      <c r="C671" s="68" t="s">
        <v>1275</v>
      </c>
      <c r="D671" s="26">
        <v>1</v>
      </c>
      <c r="E671" s="27">
        <v>4000000</v>
      </c>
      <c r="F671" s="27">
        <v>4600000</v>
      </c>
      <c r="G671" s="148"/>
      <c r="H671" s="148"/>
      <c r="I671" s="143">
        <f t="shared" si="1478"/>
        <v>9.8666062491146164E-2</v>
      </c>
      <c r="J671" s="27">
        <f t="shared" si="1479"/>
        <v>4300000</v>
      </c>
      <c r="K671" s="28">
        <f t="shared" si="1480"/>
        <v>817000</v>
      </c>
      <c r="L671" s="29">
        <f t="shared" si="1481"/>
        <v>5117000</v>
      </c>
      <c r="M671" s="26">
        <v>1</v>
      </c>
      <c r="N671" s="27">
        <v>4000000</v>
      </c>
      <c r="O671" s="27">
        <v>4320000</v>
      </c>
      <c r="P671" s="145"/>
      <c r="Q671" s="145"/>
      <c r="R671" s="143">
        <f t="shared" si="1474"/>
        <v>5.4392829322042119E-2</v>
      </c>
      <c r="S671" s="27">
        <f t="shared" si="1475"/>
        <v>4160000</v>
      </c>
      <c r="T671" s="28">
        <f t="shared" si="1476"/>
        <v>790400</v>
      </c>
      <c r="U671" s="30">
        <f t="shared" si="1477"/>
        <v>4950400</v>
      </c>
      <c r="V671" s="26">
        <v>1</v>
      </c>
      <c r="W671" s="27">
        <v>4000000</v>
      </c>
      <c r="X671" s="27">
        <v>4600000</v>
      </c>
      <c r="Y671" s="145"/>
      <c r="Z671" s="145"/>
      <c r="AA671" s="143">
        <f t="shared" si="1482"/>
        <v>9.8666062491146164E-2</v>
      </c>
      <c r="AB671" s="27">
        <f t="shared" si="1483"/>
        <v>4300000</v>
      </c>
      <c r="AC671" s="28">
        <f t="shared" si="1484"/>
        <v>817000</v>
      </c>
      <c r="AD671" s="29">
        <f t="shared" si="1485"/>
        <v>5117000</v>
      </c>
      <c r="AE671" s="26">
        <v>1</v>
      </c>
      <c r="AF671" s="27">
        <v>4000000</v>
      </c>
      <c r="AG671" s="27">
        <v>4480000</v>
      </c>
      <c r="AH671" s="145"/>
      <c r="AI671" s="145"/>
      <c r="AJ671" s="143">
        <f t="shared" si="1486"/>
        <v>8.0049824285269522E-2</v>
      </c>
      <c r="AK671" s="27">
        <f t="shared" si="1487"/>
        <v>4240000</v>
      </c>
      <c r="AL671" s="28">
        <f t="shared" si="1488"/>
        <v>805600</v>
      </c>
      <c r="AM671" s="30">
        <f t="shared" si="1489"/>
        <v>5045600</v>
      </c>
      <c r="AN671" s="26">
        <v>1</v>
      </c>
      <c r="AO671" s="27">
        <v>4000000</v>
      </c>
      <c r="AP671" s="27">
        <v>5290000</v>
      </c>
      <c r="AQ671" s="145"/>
      <c r="AR671" s="145"/>
      <c r="AS671" s="143">
        <f t="shared" si="1490"/>
        <v>0.19637626431230276</v>
      </c>
      <c r="AT671" s="27">
        <f t="shared" si="1491"/>
        <v>4645000</v>
      </c>
      <c r="AU671" s="28">
        <f t="shared" si="1492"/>
        <v>882550</v>
      </c>
      <c r="AV671" s="30">
        <f t="shared" si="1493"/>
        <v>5527550</v>
      </c>
      <c r="AW671" s="26">
        <v>1</v>
      </c>
      <c r="AX671" s="27">
        <v>4000000</v>
      </c>
      <c r="AY671" s="27">
        <v>4600000</v>
      </c>
      <c r="AZ671" s="145"/>
      <c r="BA671" s="145"/>
      <c r="BB671" s="143">
        <f t="shared" si="1494"/>
        <v>9.8666062491146164E-2</v>
      </c>
      <c r="BC671" s="27">
        <f t="shared" si="1495"/>
        <v>4300000</v>
      </c>
      <c r="BD671" s="27">
        <f t="shared" si="1496"/>
        <v>817000</v>
      </c>
      <c r="BE671" s="27">
        <f t="shared" si="1497"/>
        <v>5117000</v>
      </c>
      <c r="BF671" s="26">
        <v>1</v>
      </c>
      <c r="BG671" s="27">
        <v>3200000</v>
      </c>
      <c r="BH671" s="27">
        <v>2816000</v>
      </c>
      <c r="BI671" s="145"/>
      <c r="BJ671" s="145"/>
      <c r="BK671" s="143">
        <f t="shared" si="1513"/>
        <v>9.0268950789772012E-2</v>
      </c>
      <c r="BL671" s="27">
        <f t="shared" si="1526"/>
        <v>3008000</v>
      </c>
      <c r="BM671" s="27">
        <f t="shared" si="1527"/>
        <v>571520</v>
      </c>
      <c r="BN671" s="28">
        <f t="shared" si="1528"/>
        <v>3579520</v>
      </c>
      <c r="BO671" s="26">
        <v>1</v>
      </c>
      <c r="BP671" s="27">
        <v>3200000</v>
      </c>
      <c r="BQ671" s="27">
        <v>2880000</v>
      </c>
      <c r="BR671" s="175"/>
      <c r="BS671" s="175"/>
      <c r="BT671" s="143">
        <f t="shared" si="1517"/>
        <v>7.4432292756478682E-2</v>
      </c>
      <c r="BU671" s="27">
        <f t="shared" si="1529"/>
        <v>3040000</v>
      </c>
      <c r="BV671" s="28">
        <f t="shared" si="1530"/>
        <v>577600</v>
      </c>
      <c r="BW671" s="30">
        <f t="shared" si="1531"/>
        <v>3617600</v>
      </c>
      <c r="BX671" s="26">
        <v>1</v>
      </c>
      <c r="BY671" s="28">
        <v>3200000</v>
      </c>
      <c r="BZ671" s="28">
        <v>2880000</v>
      </c>
      <c r="CA671" s="156"/>
      <c r="CB671" s="156"/>
      <c r="CC671" s="177">
        <f t="shared" si="1521"/>
        <v>7.4432292756478682E-2</v>
      </c>
      <c r="CD671" s="27">
        <f t="shared" si="1532"/>
        <v>3040000</v>
      </c>
      <c r="CE671" s="28">
        <f t="shared" si="1533"/>
        <v>577600</v>
      </c>
      <c r="CF671" s="29">
        <f t="shared" si="1534"/>
        <v>3617600</v>
      </c>
      <c r="CG671" s="31" t="s">
        <v>30</v>
      </c>
      <c r="CH671" s="32" t="s">
        <v>30</v>
      </c>
      <c r="CI671" s="32" t="s">
        <v>30</v>
      </c>
      <c r="CJ671" s="32" t="s">
        <v>30</v>
      </c>
      <c r="CK671" s="32" t="s">
        <v>30</v>
      </c>
      <c r="CL671" s="32" t="s">
        <v>30</v>
      </c>
      <c r="CM671" s="32" t="s">
        <v>30</v>
      </c>
      <c r="CN671" s="32" t="s">
        <v>30</v>
      </c>
      <c r="CO671" s="32" t="s">
        <v>30</v>
      </c>
      <c r="CP671" s="31" t="s">
        <v>30</v>
      </c>
      <c r="CQ671" s="32" t="s">
        <v>30</v>
      </c>
      <c r="CR671" s="32" t="s">
        <v>30</v>
      </c>
      <c r="CS671" s="32" t="s">
        <v>30</v>
      </c>
      <c r="CT671" s="32" t="s">
        <v>30</v>
      </c>
      <c r="CU671" s="32" t="s">
        <v>30</v>
      </c>
      <c r="CV671" s="32" t="s">
        <v>30</v>
      </c>
      <c r="CW671" s="32" t="s">
        <v>30</v>
      </c>
      <c r="CX671" s="34" t="s">
        <v>30</v>
      </c>
      <c r="CY671" s="31" t="s">
        <v>30</v>
      </c>
      <c r="CZ671" s="32" t="s">
        <v>30</v>
      </c>
      <c r="DA671" s="32" t="s">
        <v>30</v>
      </c>
      <c r="DB671" s="32" t="s">
        <v>30</v>
      </c>
      <c r="DC671" s="32" t="s">
        <v>30</v>
      </c>
      <c r="DD671" s="32" t="s">
        <v>30</v>
      </c>
      <c r="DE671" s="32" t="s">
        <v>30</v>
      </c>
      <c r="DF671" s="32" t="s">
        <v>30</v>
      </c>
      <c r="DG671" s="32" t="s">
        <v>30</v>
      </c>
      <c r="DH671" s="31" t="s">
        <v>30</v>
      </c>
      <c r="DI671" s="32" t="s">
        <v>30</v>
      </c>
      <c r="DJ671" s="32" t="s">
        <v>30</v>
      </c>
      <c r="DK671" s="32" t="s">
        <v>30</v>
      </c>
      <c r="DL671" s="32" t="s">
        <v>30</v>
      </c>
      <c r="DM671" s="32" t="s">
        <v>30</v>
      </c>
      <c r="DN671" s="32" t="s">
        <v>30</v>
      </c>
      <c r="DO671" s="33" t="s">
        <v>30</v>
      </c>
    </row>
    <row r="672" spans="1:119" ht="21" customHeight="1" x14ac:dyDescent="0.25">
      <c r="A672" s="66" t="s">
        <v>1276</v>
      </c>
      <c r="B672" s="67" t="s">
        <v>1266</v>
      </c>
      <c r="C672" s="68" t="s">
        <v>1277</v>
      </c>
      <c r="D672" s="26">
        <v>1</v>
      </c>
      <c r="E672" s="27">
        <v>4000000</v>
      </c>
      <c r="F672" s="27">
        <v>4600000</v>
      </c>
      <c r="G672" s="148"/>
      <c r="H672" s="148"/>
      <c r="I672" s="143">
        <f>+STDEVA(E672:F672)/AVERAGE(E672:F672)</f>
        <v>9.8666062491146164E-2</v>
      </c>
      <c r="J672" s="27">
        <f t="shared" si="1479"/>
        <v>4300000</v>
      </c>
      <c r="K672" s="28">
        <f t="shared" si="1480"/>
        <v>817000</v>
      </c>
      <c r="L672" s="29">
        <f t="shared" si="1481"/>
        <v>5117000</v>
      </c>
      <c r="M672" s="26">
        <v>1</v>
      </c>
      <c r="N672" s="27">
        <v>4000000</v>
      </c>
      <c r="O672" s="27">
        <v>4320000</v>
      </c>
      <c r="P672" s="145"/>
      <c r="Q672" s="145"/>
      <c r="R672" s="143">
        <f t="shared" si="1474"/>
        <v>5.4392829322042119E-2</v>
      </c>
      <c r="S672" s="27">
        <f t="shared" si="1475"/>
        <v>4160000</v>
      </c>
      <c r="T672" s="28">
        <f t="shared" si="1476"/>
        <v>790400</v>
      </c>
      <c r="U672" s="30">
        <f t="shared" si="1477"/>
        <v>4950400</v>
      </c>
      <c r="V672" s="26">
        <v>1</v>
      </c>
      <c r="W672" s="27">
        <v>4000000</v>
      </c>
      <c r="X672" s="27">
        <v>4600000</v>
      </c>
      <c r="Y672" s="145"/>
      <c r="Z672" s="145"/>
      <c r="AA672" s="143">
        <f t="shared" si="1482"/>
        <v>9.8666062491146164E-2</v>
      </c>
      <c r="AB672" s="27">
        <f t="shared" si="1483"/>
        <v>4300000</v>
      </c>
      <c r="AC672" s="28">
        <f t="shared" si="1484"/>
        <v>817000</v>
      </c>
      <c r="AD672" s="29">
        <f t="shared" si="1485"/>
        <v>5117000</v>
      </c>
      <c r="AE672" s="26">
        <v>1</v>
      </c>
      <c r="AF672" s="27">
        <v>4000000</v>
      </c>
      <c r="AG672" s="27">
        <v>4480000</v>
      </c>
      <c r="AH672" s="145"/>
      <c r="AI672" s="145"/>
      <c r="AJ672" s="143">
        <f t="shared" si="1486"/>
        <v>8.0049824285269522E-2</v>
      </c>
      <c r="AK672" s="27">
        <f t="shared" si="1487"/>
        <v>4240000</v>
      </c>
      <c r="AL672" s="28">
        <f t="shared" si="1488"/>
        <v>805600</v>
      </c>
      <c r="AM672" s="30">
        <f t="shared" si="1489"/>
        <v>5045600</v>
      </c>
      <c r="AN672" s="26">
        <v>1</v>
      </c>
      <c r="AO672" s="27">
        <v>4000000</v>
      </c>
      <c r="AP672" s="27">
        <v>5290000</v>
      </c>
      <c r="AQ672" s="145"/>
      <c r="AR672" s="145"/>
      <c r="AS672" s="143">
        <f t="shared" si="1490"/>
        <v>0.19637626431230276</v>
      </c>
      <c r="AT672" s="27">
        <f t="shared" si="1491"/>
        <v>4645000</v>
      </c>
      <c r="AU672" s="28">
        <f t="shared" si="1492"/>
        <v>882550</v>
      </c>
      <c r="AV672" s="30">
        <f t="shared" si="1493"/>
        <v>5527550</v>
      </c>
      <c r="AW672" s="26">
        <v>1</v>
      </c>
      <c r="AX672" s="27">
        <v>4000000</v>
      </c>
      <c r="AY672" s="27">
        <v>4600000</v>
      </c>
      <c r="AZ672" s="145"/>
      <c r="BA672" s="145"/>
      <c r="BB672" s="143">
        <f t="shared" si="1494"/>
        <v>9.8666062491146164E-2</v>
      </c>
      <c r="BC672" s="27">
        <f t="shared" si="1495"/>
        <v>4300000</v>
      </c>
      <c r="BD672" s="27">
        <f t="shared" si="1496"/>
        <v>817000</v>
      </c>
      <c r="BE672" s="27">
        <f t="shared" si="1497"/>
        <v>5117000</v>
      </c>
      <c r="BF672" s="26">
        <v>1</v>
      </c>
      <c r="BG672" s="27">
        <v>3200000</v>
      </c>
      <c r="BH672" s="27">
        <v>2816000</v>
      </c>
      <c r="BI672" s="145"/>
      <c r="BJ672" s="145"/>
      <c r="BK672" s="143">
        <f t="shared" si="1513"/>
        <v>9.0268950789772012E-2</v>
      </c>
      <c r="BL672" s="27">
        <f t="shared" si="1526"/>
        <v>3008000</v>
      </c>
      <c r="BM672" s="27">
        <f t="shared" si="1527"/>
        <v>571520</v>
      </c>
      <c r="BN672" s="28">
        <f t="shared" si="1528"/>
        <v>3579520</v>
      </c>
      <c r="BO672" s="26">
        <v>1</v>
      </c>
      <c r="BP672" s="27">
        <v>3200000</v>
      </c>
      <c r="BQ672" s="27">
        <v>2880000</v>
      </c>
      <c r="BR672" s="175"/>
      <c r="BS672" s="175"/>
      <c r="BT672" s="143">
        <f t="shared" si="1517"/>
        <v>7.4432292756478682E-2</v>
      </c>
      <c r="BU672" s="27">
        <f t="shared" si="1529"/>
        <v>3040000</v>
      </c>
      <c r="BV672" s="28">
        <f t="shared" si="1530"/>
        <v>577600</v>
      </c>
      <c r="BW672" s="30">
        <f t="shared" si="1531"/>
        <v>3617600</v>
      </c>
      <c r="BX672" s="26">
        <v>1</v>
      </c>
      <c r="BY672" s="28">
        <v>3200000</v>
      </c>
      <c r="BZ672" s="28">
        <v>2880000</v>
      </c>
      <c r="CA672" s="156"/>
      <c r="CB672" s="156"/>
      <c r="CC672" s="177">
        <f t="shared" si="1521"/>
        <v>7.4432292756478682E-2</v>
      </c>
      <c r="CD672" s="27">
        <f t="shared" si="1532"/>
        <v>3040000</v>
      </c>
      <c r="CE672" s="28">
        <f t="shared" si="1533"/>
        <v>577600</v>
      </c>
      <c r="CF672" s="29">
        <f t="shared" si="1534"/>
        <v>3617600</v>
      </c>
      <c r="CG672" s="31" t="s">
        <v>30</v>
      </c>
      <c r="CH672" s="32" t="s">
        <v>30</v>
      </c>
      <c r="CI672" s="32" t="s">
        <v>30</v>
      </c>
      <c r="CJ672" s="32" t="s">
        <v>30</v>
      </c>
      <c r="CK672" s="32" t="s">
        <v>30</v>
      </c>
      <c r="CL672" s="32" t="s">
        <v>30</v>
      </c>
      <c r="CM672" s="32" t="s">
        <v>30</v>
      </c>
      <c r="CN672" s="32" t="s">
        <v>30</v>
      </c>
      <c r="CO672" s="32" t="s">
        <v>30</v>
      </c>
      <c r="CP672" s="31" t="s">
        <v>30</v>
      </c>
      <c r="CQ672" s="32" t="s">
        <v>30</v>
      </c>
      <c r="CR672" s="32" t="s">
        <v>30</v>
      </c>
      <c r="CS672" s="32" t="s">
        <v>30</v>
      </c>
      <c r="CT672" s="32" t="s">
        <v>30</v>
      </c>
      <c r="CU672" s="32" t="s">
        <v>30</v>
      </c>
      <c r="CV672" s="32" t="s">
        <v>30</v>
      </c>
      <c r="CW672" s="32" t="s">
        <v>30</v>
      </c>
      <c r="CX672" s="34" t="s">
        <v>30</v>
      </c>
      <c r="CY672" s="31" t="s">
        <v>30</v>
      </c>
      <c r="CZ672" s="32" t="s">
        <v>30</v>
      </c>
      <c r="DA672" s="32" t="s">
        <v>30</v>
      </c>
      <c r="DB672" s="32" t="s">
        <v>30</v>
      </c>
      <c r="DC672" s="32" t="s">
        <v>30</v>
      </c>
      <c r="DD672" s="32" t="s">
        <v>30</v>
      </c>
      <c r="DE672" s="32" t="s">
        <v>30</v>
      </c>
      <c r="DF672" s="32" t="s">
        <v>30</v>
      </c>
      <c r="DG672" s="32" t="s">
        <v>30</v>
      </c>
      <c r="DH672" s="31" t="s">
        <v>30</v>
      </c>
      <c r="DI672" s="32" t="s">
        <v>30</v>
      </c>
      <c r="DJ672" s="32" t="s">
        <v>30</v>
      </c>
      <c r="DK672" s="32" t="s">
        <v>30</v>
      </c>
      <c r="DL672" s="32" t="s">
        <v>30</v>
      </c>
      <c r="DM672" s="32" t="s">
        <v>30</v>
      </c>
      <c r="DN672" s="32" t="s">
        <v>30</v>
      </c>
      <c r="DO672" s="33" t="s">
        <v>30</v>
      </c>
    </row>
    <row r="673" spans="1:119" ht="21" customHeight="1" x14ac:dyDescent="0.25">
      <c r="A673" s="66" t="s">
        <v>1278</v>
      </c>
      <c r="B673" s="67" t="s">
        <v>1266</v>
      </c>
      <c r="C673" s="68" t="s">
        <v>1279</v>
      </c>
      <c r="D673" s="31" t="s">
        <v>30</v>
      </c>
      <c r="E673" s="32" t="s">
        <v>30</v>
      </c>
      <c r="F673" s="32" t="s">
        <v>30</v>
      </c>
      <c r="G673" s="32" t="s">
        <v>30</v>
      </c>
      <c r="H673" s="32" t="s">
        <v>30</v>
      </c>
      <c r="I673" s="32" t="s">
        <v>30</v>
      </c>
      <c r="J673" s="32" t="s">
        <v>30</v>
      </c>
      <c r="K673" s="32" t="s">
        <v>30</v>
      </c>
      <c r="L673" s="32" t="s">
        <v>30</v>
      </c>
      <c r="M673" s="206">
        <v>1</v>
      </c>
      <c r="N673" s="27">
        <v>100000</v>
      </c>
      <c r="O673" s="27">
        <v>110000000</v>
      </c>
      <c r="P673" s="27">
        <f>840336*1.052</f>
        <v>884033.47200000007</v>
      </c>
      <c r="Q673" s="27">
        <f>+(2400000*1.0928)*1.052</f>
        <v>2759101.44</v>
      </c>
      <c r="R673" s="163">
        <f t="shared" si="1474"/>
        <v>1.4116446004069314</v>
      </c>
      <c r="S673" s="135">
        <f>+MEDIAN(N673:Q673)</f>
        <v>1821567.456</v>
      </c>
      <c r="T673" s="28">
        <f t="shared" si="1476"/>
        <v>346097.81664000003</v>
      </c>
      <c r="U673" s="30">
        <f t="shared" si="1477"/>
        <v>2167665.2726400001</v>
      </c>
      <c r="V673" s="31" t="s">
        <v>30</v>
      </c>
      <c r="W673" s="32" t="s">
        <v>30</v>
      </c>
      <c r="X673" s="32" t="s">
        <v>30</v>
      </c>
      <c r="Y673" s="32" t="s">
        <v>30</v>
      </c>
      <c r="Z673" s="32" t="s">
        <v>30</v>
      </c>
      <c r="AA673" s="32" t="s">
        <v>30</v>
      </c>
      <c r="AB673" s="32" t="s">
        <v>30</v>
      </c>
      <c r="AC673" s="32" t="s">
        <v>30</v>
      </c>
      <c r="AD673" s="34" t="s">
        <v>30</v>
      </c>
      <c r="AE673" s="31" t="s">
        <v>30</v>
      </c>
      <c r="AF673" s="32" t="s">
        <v>30</v>
      </c>
      <c r="AG673" s="32" t="s">
        <v>30</v>
      </c>
      <c r="AH673" s="32" t="s">
        <v>30</v>
      </c>
      <c r="AI673" s="32" t="s">
        <v>30</v>
      </c>
      <c r="AJ673" s="165" t="s">
        <v>30</v>
      </c>
      <c r="AK673" s="32" t="s">
        <v>30</v>
      </c>
      <c r="AL673" s="32" t="s">
        <v>30</v>
      </c>
      <c r="AM673" s="33" t="s">
        <v>30</v>
      </c>
      <c r="AN673" s="31" t="s">
        <v>30</v>
      </c>
      <c r="AO673" s="32" t="s">
        <v>30</v>
      </c>
      <c r="AP673" s="32" t="s">
        <v>30</v>
      </c>
      <c r="AQ673" s="32" t="s">
        <v>30</v>
      </c>
      <c r="AR673" s="32" t="s">
        <v>30</v>
      </c>
      <c r="AS673" s="32" t="s">
        <v>30</v>
      </c>
      <c r="AT673" s="32" t="s">
        <v>30</v>
      </c>
      <c r="AU673" s="32" t="s">
        <v>30</v>
      </c>
      <c r="AV673" s="33" t="s">
        <v>30</v>
      </c>
      <c r="AW673" s="31" t="s">
        <v>30</v>
      </c>
      <c r="AX673" s="32" t="s">
        <v>30</v>
      </c>
      <c r="AY673" s="32" t="s">
        <v>30</v>
      </c>
      <c r="AZ673" s="32" t="s">
        <v>30</v>
      </c>
      <c r="BA673" s="32" t="s">
        <v>30</v>
      </c>
      <c r="BB673" s="32" t="s">
        <v>30</v>
      </c>
      <c r="BC673" s="32" t="s">
        <v>30</v>
      </c>
      <c r="BD673" s="32" t="s">
        <v>30</v>
      </c>
      <c r="BE673" s="32" t="s">
        <v>30</v>
      </c>
      <c r="BF673" s="31" t="s">
        <v>30</v>
      </c>
      <c r="BG673" s="32" t="s">
        <v>30</v>
      </c>
      <c r="BH673" s="32" t="s">
        <v>30</v>
      </c>
      <c r="BI673" s="32" t="s">
        <v>30</v>
      </c>
      <c r="BJ673" s="32" t="s">
        <v>30</v>
      </c>
      <c r="BK673" s="32" t="s">
        <v>30</v>
      </c>
      <c r="BL673" s="32" t="s">
        <v>30</v>
      </c>
      <c r="BM673" s="32" t="s">
        <v>30</v>
      </c>
      <c r="BN673" s="32" t="s">
        <v>30</v>
      </c>
      <c r="BO673" s="31" t="s">
        <v>30</v>
      </c>
      <c r="BP673" s="32" t="s">
        <v>30</v>
      </c>
      <c r="BQ673" s="32" t="s">
        <v>30</v>
      </c>
      <c r="BR673" s="32" t="s">
        <v>30</v>
      </c>
      <c r="BS673" s="32" t="s">
        <v>30</v>
      </c>
      <c r="BT673" s="32" t="s">
        <v>30</v>
      </c>
      <c r="BU673" s="32" t="s">
        <v>30</v>
      </c>
      <c r="BV673" s="32" t="s">
        <v>30</v>
      </c>
      <c r="BW673" s="33" t="s">
        <v>30</v>
      </c>
      <c r="BX673" s="31" t="s">
        <v>30</v>
      </c>
      <c r="BY673" s="32" t="s">
        <v>30</v>
      </c>
      <c r="BZ673" s="32" t="s">
        <v>30</v>
      </c>
      <c r="CA673" s="32" t="s">
        <v>30</v>
      </c>
      <c r="CB673" s="32" t="s">
        <v>30</v>
      </c>
      <c r="CC673" s="32" t="s">
        <v>30</v>
      </c>
      <c r="CD673" s="32" t="s">
        <v>30</v>
      </c>
      <c r="CE673" s="32" t="s">
        <v>30</v>
      </c>
      <c r="CF673" s="34" t="s">
        <v>30</v>
      </c>
      <c r="CG673" s="31" t="s">
        <v>30</v>
      </c>
      <c r="CH673" s="32" t="s">
        <v>30</v>
      </c>
      <c r="CI673" s="32" t="s">
        <v>30</v>
      </c>
      <c r="CJ673" s="32" t="s">
        <v>30</v>
      </c>
      <c r="CK673" s="32" t="s">
        <v>30</v>
      </c>
      <c r="CL673" s="32" t="s">
        <v>30</v>
      </c>
      <c r="CM673" s="32" t="s">
        <v>30</v>
      </c>
      <c r="CN673" s="32" t="s">
        <v>30</v>
      </c>
      <c r="CO673" s="32" t="s">
        <v>30</v>
      </c>
      <c r="CP673" s="31" t="s">
        <v>30</v>
      </c>
      <c r="CQ673" s="32" t="s">
        <v>30</v>
      </c>
      <c r="CR673" s="32" t="s">
        <v>30</v>
      </c>
      <c r="CS673" s="32" t="s">
        <v>30</v>
      </c>
      <c r="CT673" s="32" t="s">
        <v>30</v>
      </c>
      <c r="CU673" s="32" t="s">
        <v>30</v>
      </c>
      <c r="CV673" s="32" t="s">
        <v>30</v>
      </c>
      <c r="CW673" s="32" t="s">
        <v>30</v>
      </c>
      <c r="CX673" s="34" t="s">
        <v>30</v>
      </c>
      <c r="CY673" s="31" t="s">
        <v>30</v>
      </c>
      <c r="CZ673" s="32" t="s">
        <v>30</v>
      </c>
      <c r="DA673" s="32" t="s">
        <v>30</v>
      </c>
      <c r="DB673" s="32" t="s">
        <v>30</v>
      </c>
      <c r="DC673" s="32" t="s">
        <v>30</v>
      </c>
      <c r="DD673" s="32" t="s">
        <v>30</v>
      </c>
      <c r="DE673" s="32" t="s">
        <v>30</v>
      </c>
      <c r="DF673" s="32" t="s">
        <v>30</v>
      </c>
      <c r="DG673" s="32" t="s">
        <v>30</v>
      </c>
      <c r="DH673" s="31" t="s">
        <v>30</v>
      </c>
      <c r="DI673" s="32" t="s">
        <v>30</v>
      </c>
      <c r="DJ673" s="32" t="s">
        <v>30</v>
      </c>
      <c r="DK673" s="32" t="s">
        <v>30</v>
      </c>
      <c r="DL673" s="32" t="s">
        <v>30</v>
      </c>
      <c r="DM673" s="32" t="s">
        <v>30</v>
      </c>
      <c r="DN673" s="32" t="s">
        <v>30</v>
      </c>
      <c r="DO673" s="33" t="s">
        <v>30</v>
      </c>
    </row>
    <row r="674" spans="1:119" ht="21" customHeight="1" x14ac:dyDescent="0.25">
      <c r="A674" s="66" t="s">
        <v>1280</v>
      </c>
      <c r="B674" s="67" t="s">
        <v>1266</v>
      </c>
      <c r="C674" s="68" t="s">
        <v>1281</v>
      </c>
      <c r="D674" s="31" t="s">
        <v>30</v>
      </c>
      <c r="E674" s="32" t="s">
        <v>30</v>
      </c>
      <c r="F674" s="32" t="s">
        <v>30</v>
      </c>
      <c r="G674" s="32" t="s">
        <v>30</v>
      </c>
      <c r="H674" s="32" t="s">
        <v>30</v>
      </c>
      <c r="I674" s="32" t="s">
        <v>30</v>
      </c>
      <c r="J674" s="32" t="s">
        <v>30</v>
      </c>
      <c r="K674" s="32" t="s">
        <v>30</v>
      </c>
      <c r="L674" s="32" t="s">
        <v>30</v>
      </c>
      <c r="M674" s="26">
        <v>1</v>
      </c>
      <c r="N674" s="27">
        <v>4000000</v>
      </c>
      <c r="O674" s="27">
        <v>4320000</v>
      </c>
      <c r="P674" s="27"/>
      <c r="Q674" s="27"/>
      <c r="R674" s="143">
        <f t="shared" si="1474"/>
        <v>5.4392829322042119E-2</v>
      </c>
      <c r="S674" s="27">
        <f t="shared" si="1475"/>
        <v>4160000</v>
      </c>
      <c r="T674" s="28">
        <f t="shared" si="1476"/>
        <v>790400</v>
      </c>
      <c r="U674" s="30">
        <f t="shared" si="1477"/>
        <v>4950400</v>
      </c>
      <c r="V674" s="31" t="s">
        <v>30</v>
      </c>
      <c r="W674" s="32" t="s">
        <v>30</v>
      </c>
      <c r="X674" s="32" t="s">
        <v>30</v>
      </c>
      <c r="Y674" s="32" t="s">
        <v>30</v>
      </c>
      <c r="Z674" s="32" t="s">
        <v>30</v>
      </c>
      <c r="AA674" s="32" t="s">
        <v>30</v>
      </c>
      <c r="AB674" s="32" t="s">
        <v>30</v>
      </c>
      <c r="AC674" s="32" t="s">
        <v>30</v>
      </c>
      <c r="AD674" s="34" t="s">
        <v>30</v>
      </c>
      <c r="AE674" s="31" t="s">
        <v>30</v>
      </c>
      <c r="AF674" s="32" t="s">
        <v>30</v>
      </c>
      <c r="AG674" s="32" t="s">
        <v>30</v>
      </c>
      <c r="AH674" s="32" t="s">
        <v>30</v>
      </c>
      <c r="AI674" s="32" t="s">
        <v>30</v>
      </c>
      <c r="AJ674" s="165" t="s">
        <v>30</v>
      </c>
      <c r="AK674" s="32" t="s">
        <v>30</v>
      </c>
      <c r="AL674" s="32" t="s">
        <v>30</v>
      </c>
      <c r="AM674" s="33" t="s">
        <v>30</v>
      </c>
      <c r="AN674" s="31" t="s">
        <v>30</v>
      </c>
      <c r="AO674" s="32" t="s">
        <v>30</v>
      </c>
      <c r="AP674" s="32" t="s">
        <v>30</v>
      </c>
      <c r="AQ674" s="32" t="s">
        <v>30</v>
      </c>
      <c r="AR674" s="32" t="s">
        <v>30</v>
      </c>
      <c r="AS674" s="32" t="s">
        <v>30</v>
      </c>
      <c r="AT674" s="32" t="s">
        <v>30</v>
      </c>
      <c r="AU674" s="32" t="s">
        <v>30</v>
      </c>
      <c r="AV674" s="33" t="s">
        <v>30</v>
      </c>
      <c r="AW674" s="31" t="s">
        <v>30</v>
      </c>
      <c r="AX674" s="32" t="s">
        <v>30</v>
      </c>
      <c r="AY674" s="32" t="s">
        <v>30</v>
      </c>
      <c r="AZ674" s="32" t="s">
        <v>30</v>
      </c>
      <c r="BA674" s="32" t="s">
        <v>30</v>
      </c>
      <c r="BB674" s="32" t="s">
        <v>30</v>
      </c>
      <c r="BC674" s="32" t="s">
        <v>30</v>
      </c>
      <c r="BD674" s="32" t="s">
        <v>30</v>
      </c>
      <c r="BE674" s="32" t="s">
        <v>30</v>
      </c>
      <c r="BF674" s="31" t="s">
        <v>30</v>
      </c>
      <c r="BG674" s="32" t="s">
        <v>30</v>
      </c>
      <c r="BH674" s="32" t="s">
        <v>30</v>
      </c>
      <c r="BI674" s="32" t="s">
        <v>30</v>
      </c>
      <c r="BJ674" s="32" t="s">
        <v>30</v>
      </c>
      <c r="BK674" s="32" t="s">
        <v>30</v>
      </c>
      <c r="BL674" s="32" t="s">
        <v>30</v>
      </c>
      <c r="BM674" s="32" t="s">
        <v>30</v>
      </c>
      <c r="BN674" s="32" t="s">
        <v>30</v>
      </c>
      <c r="BO674" s="31" t="s">
        <v>30</v>
      </c>
      <c r="BP674" s="32" t="s">
        <v>30</v>
      </c>
      <c r="BQ674" s="32" t="s">
        <v>30</v>
      </c>
      <c r="BR674" s="32" t="s">
        <v>30</v>
      </c>
      <c r="BS674" s="32" t="s">
        <v>30</v>
      </c>
      <c r="BT674" s="32" t="s">
        <v>30</v>
      </c>
      <c r="BU674" s="32" t="s">
        <v>30</v>
      </c>
      <c r="BV674" s="32" t="s">
        <v>30</v>
      </c>
      <c r="BW674" s="33" t="s">
        <v>30</v>
      </c>
      <c r="BX674" s="31" t="s">
        <v>30</v>
      </c>
      <c r="BY674" s="32" t="s">
        <v>30</v>
      </c>
      <c r="BZ674" s="32" t="s">
        <v>30</v>
      </c>
      <c r="CA674" s="32" t="s">
        <v>30</v>
      </c>
      <c r="CB674" s="32" t="s">
        <v>30</v>
      </c>
      <c r="CC674" s="32" t="s">
        <v>30</v>
      </c>
      <c r="CD674" s="32" t="s">
        <v>30</v>
      </c>
      <c r="CE674" s="32" t="s">
        <v>30</v>
      </c>
      <c r="CF674" s="34" t="s">
        <v>30</v>
      </c>
      <c r="CG674" s="31" t="s">
        <v>30</v>
      </c>
      <c r="CH674" s="32" t="s">
        <v>30</v>
      </c>
      <c r="CI674" s="32" t="s">
        <v>30</v>
      </c>
      <c r="CJ674" s="32" t="s">
        <v>30</v>
      </c>
      <c r="CK674" s="32" t="s">
        <v>30</v>
      </c>
      <c r="CL674" s="32" t="s">
        <v>30</v>
      </c>
      <c r="CM674" s="32" t="s">
        <v>30</v>
      </c>
      <c r="CN674" s="32" t="s">
        <v>30</v>
      </c>
      <c r="CO674" s="32" t="s">
        <v>30</v>
      </c>
      <c r="CP674" s="31" t="s">
        <v>30</v>
      </c>
      <c r="CQ674" s="32" t="s">
        <v>30</v>
      </c>
      <c r="CR674" s="32" t="s">
        <v>30</v>
      </c>
      <c r="CS674" s="32" t="s">
        <v>30</v>
      </c>
      <c r="CT674" s="32" t="s">
        <v>30</v>
      </c>
      <c r="CU674" s="32" t="s">
        <v>30</v>
      </c>
      <c r="CV674" s="32" t="s">
        <v>30</v>
      </c>
      <c r="CW674" s="32" t="s">
        <v>30</v>
      </c>
      <c r="CX674" s="34" t="s">
        <v>30</v>
      </c>
      <c r="CY674" s="31" t="s">
        <v>30</v>
      </c>
      <c r="CZ674" s="32" t="s">
        <v>30</v>
      </c>
      <c r="DA674" s="32" t="s">
        <v>30</v>
      </c>
      <c r="DB674" s="32" t="s">
        <v>30</v>
      </c>
      <c r="DC674" s="32" t="s">
        <v>30</v>
      </c>
      <c r="DD674" s="32" t="s">
        <v>30</v>
      </c>
      <c r="DE674" s="32" t="s">
        <v>30</v>
      </c>
      <c r="DF674" s="32" t="s">
        <v>30</v>
      </c>
      <c r="DG674" s="32" t="s">
        <v>30</v>
      </c>
      <c r="DH674" s="31" t="s">
        <v>30</v>
      </c>
      <c r="DI674" s="32" t="s">
        <v>30</v>
      </c>
      <c r="DJ674" s="32" t="s">
        <v>30</v>
      </c>
      <c r="DK674" s="32" t="s">
        <v>30</v>
      </c>
      <c r="DL674" s="32" t="s">
        <v>30</v>
      </c>
      <c r="DM674" s="32" t="s">
        <v>30</v>
      </c>
      <c r="DN674" s="32" t="s">
        <v>30</v>
      </c>
      <c r="DO674" s="33" t="s">
        <v>30</v>
      </c>
    </row>
    <row r="675" spans="1:119" ht="21" customHeight="1" x14ac:dyDescent="0.25">
      <c r="A675" s="66" t="s">
        <v>1282</v>
      </c>
      <c r="B675" s="67" t="s">
        <v>1266</v>
      </c>
      <c r="C675" s="68" t="s">
        <v>1283</v>
      </c>
      <c r="D675" s="26">
        <v>1</v>
      </c>
      <c r="E675" s="27">
        <v>4000000</v>
      </c>
      <c r="F675" s="27">
        <v>5290000</v>
      </c>
      <c r="G675" s="148"/>
      <c r="H675" s="148"/>
      <c r="I675" s="143">
        <f t="shared" ref="I675:I729" si="1535">+STDEVA(E675:F675)/AVERAGE(E675:F675)</f>
        <v>0.19637626431230276</v>
      </c>
      <c r="J675" s="27">
        <f t="shared" ref="J675:J729" si="1536">+AVERAGE(E675:F675)</f>
        <v>4645000</v>
      </c>
      <c r="K675" s="28">
        <f t="shared" ref="K675:K696" si="1537">J675*19%</f>
        <v>882550</v>
      </c>
      <c r="L675" s="29">
        <f t="shared" si="1481"/>
        <v>5527550</v>
      </c>
      <c r="M675" s="26">
        <v>1</v>
      </c>
      <c r="N675" s="27">
        <v>4000000</v>
      </c>
      <c r="O675" s="27">
        <v>4320000</v>
      </c>
      <c r="P675" s="145"/>
      <c r="Q675" s="145"/>
      <c r="R675" s="143">
        <f t="shared" si="1474"/>
        <v>5.4392829322042119E-2</v>
      </c>
      <c r="S675" s="27">
        <f t="shared" si="1475"/>
        <v>4160000</v>
      </c>
      <c r="T675" s="28">
        <f t="shared" si="1476"/>
        <v>790400</v>
      </c>
      <c r="U675" s="30">
        <f t="shared" si="1477"/>
        <v>4950400</v>
      </c>
      <c r="V675" s="26">
        <v>1</v>
      </c>
      <c r="W675" s="27">
        <v>4000000</v>
      </c>
      <c r="X675" s="27">
        <v>4600000</v>
      </c>
      <c r="Y675" s="145"/>
      <c r="Z675" s="145"/>
      <c r="AA675" s="143">
        <f t="shared" ref="AA675:AA737" si="1538">+STDEVA(W675:X675)/AVERAGE(W675:X675)</f>
        <v>9.8666062491146164E-2</v>
      </c>
      <c r="AB675" s="27">
        <f t="shared" ref="AB675:AB696" si="1539">+AVERAGE(W675:Y675)</f>
        <v>4300000</v>
      </c>
      <c r="AC675" s="28">
        <f t="shared" ref="AC675:AC737" si="1540">+AB675*19%</f>
        <v>817000</v>
      </c>
      <c r="AD675" s="29">
        <f t="shared" ref="AD675:AD696" si="1541">+AC675+AB675</f>
        <v>5117000</v>
      </c>
      <c r="AE675" s="26">
        <v>1</v>
      </c>
      <c r="AF675" s="27">
        <v>4000000</v>
      </c>
      <c r="AG675" s="27">
        <v>4480000</v>
      </c>
      <c r="AH675" s="145"/>
      <c r="AI675" s="145"/>
      <c r="AJ675" s="143">
        <f t="shared" si="1486"/>
        <v>8.0049824285269522E-2</v>
      </c>
      <c r="AK675" s="27">
        <f t="shared" ref="AK675:AK696" si="1542">+AVERAGE(AF675:AH675)</f>
        <v>4240000</v>
      </c>
      <c r="AL675" s="28">
        <f t="shared" ref="AL675:AL696" si="1543">+AK675*19%</f>
        <v>805600</v>
      </c>
      <c r="AM675" s="30">
        <f t="shared" ref="AM675:AM696" si="1544">+AL675+AK675</f>
        <v>5045600</v>
      </c>
      <c r="AN675" s="26">
        <v>1</v>
      </c>
      <c r="AO675" s="27">
        <v>4000000</v>
      </c>
      <c r="AP675" s="27">
        <v>5290000</v>
      </c>
      <c r="AQ675" s="145"/>
      <c r="AR675" s="145"/>
      <c r="AS675" s="143">
        <f t="shared" si="1490"/>
        <v>0.19637626431230276</v>
      </c>
      <c r="AT675" s="27">
        <f t="shared" ref="AT675:AT696" si="1545">+AVERAGE(AO675:AQ675)</f>
        <v>4645000</v>
      </c>
      <c r="AU675" s="28">
        <f t="shared" ref="AU675:AU729" si="1546">+AT675*19%</f>
        <v>882550</v>
      </c>
      <c r="AV675" s="30">
        <f t="shared" ref="AV675:AV696" si="1547">+AU675+AT675</f>
        <v>5527550</v>
      </c>
      <c r="AW675" s="26">
        <v>1</v>
      </c>
      <c r="AX675" s="27">
        <v>4000000</v>
      </c>
      <c r="AY675" s="27">
        <v>4600000</v>
      </c>
      <c r="AZ675" s="145"/>
      <c r="BA675" s="145"/>
      <c r="BB675" s="143">
        <f t="shared" si="1494"/>
        <v>9.8666062491146164E-2</v>
      </c>
      <c r="BC675" s="27">
        <f t="shared" ref="BC675:BC696" si="1548">+AVERAGE(AX675:AZ675)</f>
        <v>4300000</v>
      </c>
      <c r="BD675" s="27">
        <f t="shared" ref="BD675:BD729" si="1549">+BC675*19%</f>
        <v>817000</v>
      </c>
      <c r="BE675" s="27">
        <f t="shared" ref="BE675:BE696" si="1550">+BD675+BC675</f>
        <v>5117000</v>
      </c>
      <c r="BF675" s="31" t="s">
        <v>30</v>
      </c>
      <c r="BG675" s="32" t="s">
        <v>30</v>
      </c>
      <c r="BH675" s="32" t="s">
        <v>30</v>
      </c>
      <c r="BI675" s="32" t="s">
        <v>30</v>
      </c>
      <c r="BJ675" s="32" t="s">
        <v>30</v>
      </c>
      <c r="BK675" s="32" t="s">
        <v>30</v>
      </c>
      <c r="BL675" s="32" t="s">
        <v>30</v>
      </c>
      <c r="BM675" s="32" t="s">
        <v>30</v>
      </c>
      <c r="BN675" s="32" t="s">
        <v>30</v>
      </c>
      <c r="BO675" s="31" t="s">
        <v>30</v>
      </c>
      <c r="BP675" s="32" t="s">
        <v>30</v>
      </c>
      <c r="BQ675" s="32" t="s">
        <v>30</v>
      </c>
      <c r="BR675" s="32" t="s">
        <v>30</v>
      </c>
      <c r="BS675" s="32" t="s">
        <v>30</v>
      </c>
      <c r="BT675" s="32" t="s">
        <v>30</v>
      </c>
      <c r="BU675" s="32" t="s">
        <v>30</v>
      </c>
      <c r="BV675" s="32" t="s">
        <v>30</v>
      </c>
      <c r="BW675" s="33" t="s">
        <v>30</v>
      </c>
      <c r="BX675" s="31" t="s">
        <v>30</v>
      </c>
      <c r="BY675" s="32" t="s">
        <v>30</v>
      </c>
      <c r="BZ675" s="32" t="s">
        <v>30</v>
      </c>
      <c r="CA675" s="32" t="s">
        <v>30</v>
      </c>
      <c r="CB675" s="32" t="s">
        <v>30</v>
      </c>
      <c r="CC675" s="32" t="s">
        <v>30</v>
      </c>
      <c r="CD675" s="32" t="s">
        <v>30</v>
      </c>
      <c r="CE675" s="32" t="s">
        <v>30</v>
      </c>
      <c r="CF675" s="34" t="s">
        <v>30</v>
      </c>
      <c r="CG675" s="31" t="s">
        <v>30</v>
      </c>
      <c r="CH675" s="32" t="s">
        <v>30</v>
      </c>
      <c r="CI675" s="32" t="s">
        <v>30</v>
      </c>
      <c r="CJ675" s="32" t="s">
        <v>30</v>
      </c>
      <c r="CK675" s="32" t="s">
        <v>30</v>
      </c>
      <c r="CL675" s="32" t="s">
        <v>30</v>
      </c>
      <c r="CM675" s="32" t="s">
        <v>30</v>
      </c>
      <c r="CN675" s="32" t="s">
        <v>30</v>
      </c>
      <c r="CO675" s="32" t="s">
        <v>30</v>
      </c>
      <c r="CP675" s="31" t="s">
        <v>30</v>
      </c>
      <c r="CQ675" s="32" t="s">
        <v>30</v>
      </c>
      <c r="CR675" s="32" t="s">
        <v>30</v>
      </c>
      <c r="CS675" s="32" t="s">
        <v>30</v>
      </c>
      <c r="CT675" s="32" t="s">
        <v>30</v>
      </c>
      <c r="CU675" s="32" t="s">
        <v>30</v>
      </c>
      <c r="CV675" s="32" t="s">
        <v>30</v>
      </c>
      <c r="CW675" s="32" t="s">
        <v>30</v>
      </c>
      <c r="CX675" s="34" t="s">
        <v>30</v>
      </c>
      <c r="CY675" s="31" t="s">
        <v>30</v>
      </c>
      <c r="CZ675" s="32" t="s">
        <v>30</v>
      </c>
      <c r="DA675" s="32" t="s">
        <v>30</v>
      </c>
      <c r="DB675" s="32" t="s">
        <v>30</v>
      </c>
      <c r="DC675" s="32" t="s">
        <v>30</v>
      </c>
      <c r="DD675" s="32" t="s">
        <v>30</v>
      </c>
      <c r="DE675" s="32" t="s">
        <v>30</v>
      </c>
      <c r="DF675" s="32" t="s">
        <v>30</v>
      </c>
      <c r="DG675" s="32" t="s">
        <v>30</v>
      </c>
      <c r="DH675" s="31" t="s">
        <v>30</v>
      </c>
      <c r="DI675" s="32" t="s">
        <v>30</v>
      </c>
      <c r="DJ675" s="32" t="s">
        <v>30</v>
      </c>
      <c r="DK675" s="32" t="s">
        <v>30</v>
      </c>
      <c r="DL675" s="32" t="s">
        <v>30</v>
      </c>
      <c r="DM675" s="32" t="s">
        <v>30</v>
      </c>
      <c r="DN675" s="32" t="s">
        <v>30</v>
      </c>
      <c r="DO675" s="33" t="s">
        <v>30</v>
      </c>
    </row>
    <row r="676" spans="1:119" ht="21" customHeight="1" x14ac:dyDescent="0.25">
      <c r="A676" s="66" t="s">
        <v>1284</v>
      </c>
      <c r="B676" s="67" t="s">
        <v>1266</v>
      </c>
      <c r="C676" s="68" t="s">
        <v>1285</v>
      </c>
      <c r="D676" s="26">
        <v>1</v>
      </c>
      <c r="E676" s="27">
        <v>4000000</v>
      </c>
      <c r="F676" s="27">
        <v>5290000</v>
      </c>
      <c r="G676" s="148"/>
      <c r="H676" s="148"/>
      <c r="I676" s="143">
        <f t="shared" si="1535"/>
        <v>0.19637626431230276</v>
      </c>
      <c r="J676" s="27">
        <f t="shared" si="1536"/>
        <v>4645000</v>
      </c>
      <c r="K676" s="28">
        <f t="shared" si="1537"/>
        <v>882550</v>
      </c>
      <c r="L676" s="29">
        <f t="shared" si="1481"/>
        <v>5527550</v>
      </c>
      <c r="M676" s="26">
        <v>1</v>
      </c>
      <c r="N676" s="27">
        <v>4000000</v>
      </c>
      <c r="O676" s="27">
        <v>4320000</v>
      </c>
      <c r="P676" s="145"/>
      <c r="Q676" s="145"/>
      <c r="R676" s="143">
        <f t="shared" si="1474"/>
        <v>5.4392829322042119E-2</v>
      </c>
      <c r="S676" s="27">
        <f t="shared" si="1475"/>
        <v>4160000</v>
      </c>
      <c r="T676" s="28">
        <f t="shared" si="1476"/>
        <v>790400</v>
      </c>
      <c r="U676" s="30">
        <f t="shared" si="1477"/>
        <v>4950400</v>
      </c>
      <c r="V676" s="26">
        <v>1</v>
      </c>
      <c r="W676" s="27">
        <v>4000000</v>
      </c>
      <c r="X676" s="27">
        <v>4600000</v>
      </c>
      <c r="Y676" s="145"/>
      <c r="Z676" s="145"/>
      <c r="AA676" s="143">
        <f t="shared" si="1538"/>
        <v>9.8666062491146164E-2</v>
      </c>
      <c r="AB676" s="27">
        <f t="shared" si="1539"/>
        <v>4300000</v>
      </c>
      <c r="AC676" s="28">
        <f t="shared" si="1540"/>
        <v>817000</v>
      </c>
      <c r="AD676" s="29">
        <f t="shared" si="1541"/>
        <v>5117000</v>
      </c>
      <c r="AE676" s="26">
        <v>1</v>
      </c>
      <c r="AF676" s="27">
        <v>4000000</v>
      </c>
      <c r="AG676" s="27">
        <v>4480000</v>
      </c>
      <c r="AH676" s="145"/>
      <c r="AI676" s="145"/>
      <c r="AJ676" s="143">
        <f t="shared" si="1486"/>
        <v>8.0049824285269522E-2</v>
      </c>
      <c r="AK676" s="27">
        <f t="shared" si="1542"/>
        <v>4240000</v>
      </c>
      <c r="AL676" s="28">
        <f t="shared" si="1543"/>
        <v>805600</v>
      </c>
      <c r="AM676" s="30">
        <f t="shared" si="1544"/>
        <v>5045600</v>
      </c>
      <c r="AN676" s="26">
        <v>1</v>
      </c>
      <c r="AO676" s="27">
        <v>4000000</v>
      </c>
      <c r="AP676" s="27">
        <v>5290000</v>
      </c>
      <c r="AQ676" s="145"/>
      <c r="AR676" s="145"/>
      <c r="AS676" s="143">
        <f t="shared" si="1490"/>
        <v>0.19637626431230276</v>
      </c>
      <c r="AT676" s="27">
        <f t="shared" si="1545"/>
        <v>4645000</v>
      </c>
      <c r="AU676" s="28">
        <f t="shared" si="1546"/>
        <v>882550</v>
      </c>
      <c r="AV676" s="30">
        <f t="shared" si="1547"/>
        <v>5527550</v>
      </c>
      <c r="AW676" s="26">
        <v>1</v>
      </c>
      <c r="AX676" s="27">
        <v>4000000</v>
      </c>
      <c r="AY676" s="27">
        <v>4600000</v>
      </c>
      <c r="AZ676" s="145"/>
      <c r="BA676" s="145"/>
      <c r="BB676" s="143">
        <f t="shared" si="1494"/>
        <v>9.8666062491146164E-2</v>
      </c>
      <c r="BC676" s="27">
        <f t="shared" si="1548"/>
        <v>4300000</v>
      </c>
      <c r="BD676" s="27">
        <f t="shared" si="1549"/>
        <v>817000</v>
      </c>
      <c r="BE676" s="27">
        <f t="shared" si="1550"/>
        <v>5117000</v>
      </c>
      <c r="BF676" s="31" t="s">
        <v>30</v>
      </c>
      <c r="BG676" s="32" t="s">
        <v>30</v>
      </c>
      <c r="BH676" s="32" t="s">
        <v>30</v>
      </c>
      <c r="BI676" s="32" t="s">
        <v>30</v>
      </c>
      <c r="BJ676" s="32" t="s">
        <v>30</v>
      </c>
      <c r="BK676" s="32" t="s">
        <v>30</v>
      </c>
      <c r="BL676" s="32" t="s">
        <v>30</v>
      </c>
      <c r="BM676" s="32" t="s">
        <v>30</v>
      </c>
      <c r="BN676" s="32" t="s">
        <v>30</v>
      </c>
      <c r="BO676" s="31" t="s">
        <v>30</v>
      </c>
      <c r="BP676" s="32" t="s">
        <v>30</v>
      </c>
      <c r="BQ676" s="32" t="s">
        <v>30</v>
      </c>
      <c r="BR676" s="32" t="s">
        <v>30</v>
      </c>
      <c r="BS676" s="32" t="s">
        <v>30</v>
      </c>
      <c r="BT676" s="32" t="s">
        <v>30</v>
      </c>
      <c r="BU676" s="32" t="s">
        <v>30</v>
      </c>
      <c r="BV676" s="32" t="s">
        <v>30</v>
      </c>
      <c r="BW676" s="33" t="s">
        <v>30</v>
      </c>
      <c r="BX676" s="31" t="s">
        <v>30</v>
      </c>
      <c r="BY676" s="32" t="s">
        <v>30</v>
      </c>
      <c r="BZ676" s="32" t="s">
        <v>30</v>
      </c>
      <c r="CA676" s="32" t="s">
        <v>30</v>
      </c>
      <c r="CB676" s="32" t="s">
        <v>30</v>
      </c>
      <c r="CC676" s="32" t="s">
        <v>30</v>
      </c>
      <c r="CD676" s="32" t="s">
        <v>30</v>
      </c>
      <c r="CE676" s="32" t="s">
        <v>30</v>
      </c>
      <c r="CF676" s="34" t="s">
        <v>30</v>
      </c>
      <c r="CG676" s="31" t="s">
        <v>30</v>
      </c>
      <c r="CH676" s="32" t="s">
        <v>30</v>
      </c>
      <c r="CI676" s="32" t="s">
        <v>30</v>
      </c>
      <c r="CJ676" s="32" t="s">
        <v>30</v>
      </c>
      <c r="CK676" s="32" t="s">
        <v>30</v>
      </c>
      <c r="CL676" s="32" t="s">
        <v>30</v>
      </c>
      <c r="CM676" s="32" t="s">
        <v>30</v>
      </c>
      <c r="CN676" s="32" t="s">
        <v>30</v>
      </c>
      <c r="CO676" s="32" t="s">
        <v>30</v>
      </c>
      <c r="CP676" s="31" t="s">
        <v>30</v>
      </c>
      <c r="CQ676" s="32" t="s">
        <v>30</v>
      </c>
      <c r="CR676" s="32" t="s">
        <v>30</v>
      </c>
      <c r="CS676" s="32" t="s">
        <v>30</v>
      </c>
      <c r="CT676" s="32" t="s">
        <v>30</v>
      </c>
      <c r="CU676" s="32" t="s">
        <v>30</v>
      </c>
      <c r="CV676" s="32" t="s">
        <v>30</v>
      </c>
      <c r="CW676" s="32" t="s">
        <v>30</v>
      </c>
      <c r="CX676" s="34" t="s">
        <v>30</v>
      </c>
      <c r="CY676" s="31" t="s">
        <v>30</v>
      </c>
      <c r="CZ676" s="32" t="s">
        <v>30</v>
      </c>
      <c r="DA676" s="32" t="s">
        <v>30</v>
      </c>
      <c r="DB676" s="32" t="s">
        <v>30</v>
      </c>
      <c r="DC676" s="32" t="s">
        <v>30</v>
      </c>
      <c r="DD676" s="32" t="s">
        <v>30</v>
      </c>
      <c r="DE676" s="32" t="s">
        <v>30</v>
      </c>
      <c r="DF676" s="32" t="s">
        <v>30</v>
      </c>
      <c r="DG676" s="32" t="s">
        <v>30</v>
      </c>
      <c r="DH676" s="31" t="s">
        <v>30</v>
      </c>
      <c r="DI676" s="32" t="s">
        <v>30</v>
      </c>
      <c r="DJ676" s="32" t="s">
        <v>30</v>
      </c>
      <c r="DK676" s="32" t="s">
        <v>30</v>
      </c>
      <c r="DL676" s="32" t="s">
        <v>30</v>
      </c>
      <c r="DM676" s="32" t="s">
        <v>30</v>
      </c>
      <c r="DN676" s="32" t="s">
        <v>30</v>
      </c>
      <c r="DO676" s="33" t="s">
        <v>30</v>
      </c>
    </row>
    <row r="677" spans="1:119" ht="21" customHeight="1" x14ac:dyDescent="0.25">
      <c r="A677" s="69" t="s">
        <v>1286</v>
      </c>
      <c r="B677" s="67" t="s">
        <v>1266</v>
      </c>
      <c r="C677" s="68" t="s">
        <v>1287</v>
      </c>
      <c r="D677" s="26">
        <v>1</v>
      </c>
      <c r="E677" s="27">
        <v>1200000</v>
      </c>
      <c r="F677" s="27">
        <v>1587000</v>
      </c>
      <c r="G677" s="148"/>
      <c r="H677" s="148"/>
      <c r="I677" s="143">
        <f t="shared" si="1535"/>
        <v>0.19637626431230276</v>
      </c>
      <c r="J677" s="27">
        <f t="shared" si="1536"/>
        <v>1393500</v>
      </c>
      <c r="K677" s="28">
        <f t="shared" si="1537"/>
        <v>264765</v>
      </c>
      <c r="L677" s="29">
        <f t="shared" si="1481"/>
        <v>1658265</v>
      </c>
      <c r="M677" s="26">
        <v>1</v>
      </c>
      <c r="N677" s="27">
        <v>1200000</v>
      </c>
      <c r="O677" s="27">
        <v>1296000</v>
      </c>
      <c r="P677" s="145"/>
      <c r="Q677" s="145"/>
      <c r="R677" s="143">
        <f t="shared" si="1474"/>
        <v>5.4392829322042112E-2</v>
      </c>
      <c r="S677" s="27">
        <f t="shared" si="1475"/>
        <v>1248000</v>
      </c>
      <c r="T677" s="28">
        <f t="shared" si="1476"/>
        <v>237120</v>
      </c>
      <c r="U677" s="30">
        <f t="shared" si="1477"/>
        <v>1485120</v>
      </c>
      <c r="V677" s="26">
        <v>1</v>
      </c>
      <c r="W677" s="27">
        <v>1200000</v>
      </c>
      <c r="X677" s="27">
        <v>1380000</v>
      </c>
      <c r="Y677" s="145"/>
      <c r="Z677" s="145"/>
      <c r="AA677" s="143">
        <f t="shared" si="1538"/>
        <v>9.8666062491146164E-2</v>
      </c>
      <c r="AB677" s="27">
        <f t="shared" si="1539"/>
        <v>1290000</v>
      </c>
      <c r="AC677" s="28">
        <f t="shared" si="1540"/>
        <v>245100</v>
      </c>
      <c r="AD677" s="29">
        <f t="shared" si="1541"/>
        <v>1535100</v>
      </c>
      <c r="AE677" s="26">
        <v>1</v>
      </c>
      <c r="AF677" s="27">
        <v>1200000</v>
      </c>
      <c r="AG677" s="27">
        <v>1344000</v>
      </c>
      <c r="AH677" s="145"/>
      <c r="AI677" s="145"/>
      <c r="AJ677" s="143">
        <f t="shared" si="1486"/>
        <v>8.0049824285269522E-2</v>
      </c>
      <c r="AK677" s="27">
        <f t="shared" si="1542"/>
        <v>1272000</v>
      </c>
      <c r="AL677" s="28">
        <f t="shared" si="1543"/>
        <v>241680</v>
      </c>
      <c r="AM677" s="30">
        <f t="shared" si="1544"/>
        <v>1513680</v>
      </c>
      <c r="AN677" s="26">
        <v>1</v>
      </c>
      <c r="AO677" s="27">
        <v>1200000</v>
      </c>
      <c r="AP677" s="27">
        <v>1587000</v>
      </c>
      <c r="AQ677" s="145"/>
      <c r="AR677" s="145"/>
      <c r="AS677" s="143">
        <f t="shared" si="1490"/>
        <v>0.19637626431230276</v>
      </c>
      <c r="AT677" s="27">
        <f t="shared" si="1545"/>
        <v>1393500</v>
      </c>
      <c r="AU677" s="28">
        <f t="shared" si="1546"/>
        <v>264765</v>
      </c>
      <c r="AV677" s="30">
        <f t="shared" si="1547"/>
        <v>1658265</v>
      </c>
      <c r="AW677" s="26">
        <v>1</v>
      </c>
      <c r="AX677" s="27">
        <v>1200000</v>
      </c>
      <c r="AY677" s="27">
        <v>1380000</v>
      </c>
      <c r="AZ677" s="145"/>
      <c r="BA677" s="145"/>
      <c r="BB677" s="143">
        <f t="shared" si="1494"/>
        <v>9.8666062491146164E-2</v>
      </c>
      <c r="BC677" s="27">
        <f t="shared" si="1548"/>
        <v>1290000</v>
      </c>
      <c r="BD677" s="27">
        <f t="shared" si="1549"/>
        <v>245100</v>
      </c>
      <c r="BE677" s="27">
        <f t="shared" si="1550"/>
        <v>1535100</v>
      </c>
      <c r="BF677" s="31" t="s">
        <v>30</v>
      </c>
      <c r="BG677" s="32" t="s">
        <v>30</v>
      </c>
      <c r="BH677" s="32" t="s">
        <v>30</v>
      </c>
      <c r="BI677" s="32" t="s">
        <v>30</v>
      </c>
      <c r="BJ677" s="32" t="s">
        <v>30</v>
      </c>
      <c r="BK677" s="32" t="s">
        <v>30</v>
      </c>
      <c r="BL677" s="32" t="s">
        <v>30</v>
      </c>
      <c r="BM677" s="32" t="s">
        <v>30</v>
      </c>
      <c r="BN677" s="32" t="s">
        <v>30</v>
      </c>
      <c r="BO677" s="31" t="s">
        <v>30</v>
      </c>
      <c r="BP677" s="32" t="s">
        <v>30</v>
      </c>
      <c r="BQ677" s="32" t="s">
        <v>30</v>
      </c>
      <c r="BR677" s="32" t="s">
        <v>30</v>
      </c>
      <c r="BS677" s="32" t="s">
        <v>30</v>
      </c>
      <c r="BT677" s="32" t="s">
        <v>30</v>
      </c>
      <c r="BU677" s="32" t="s">
        <v>30</v>
      </c>
      <c r="BV677" s="32" t="s">
        <v>30</v>
      </c>
      <c r="BW677" s="33" t="s">
        <v>30</v>
      </c>
      <c r="BX677" s="31" t="s">
        <v>30</v>
      </c>
      <c r="BY677" s="32" t="s">
        <v>30</v>
      </c>
      <c r="BZ677" s="32" t="s">
        <v>30</v>
      </c>
      <c r="CA677" s="32" t="s">
        <v>30</v>
      </c>
      <c r="CB677" s="32" t="s">
        <v>30</v>
      </c>
      <c r="CC677" s="32" t="s">
        <v>30</v>
      </c>
      <c r="CD677" s="32" t="s">
        <v>30</v>
      </c>
      <c r="CE677" s="32" t="s">
        <v>30</v>
      </c>
      <c r="CF677" s="34" t="s">
        <v>30</v>
      </c>
      <c r="CG677" s="31" t="s">
        <v>30</v>
      </c>
      <c r="CH677" s="32" t="s">
        <v>30</v>
      </c>
      <c r="CI677" s="32" t="s">
        <v>30</v>
      </c>
      <c r="CJ677" s="32" t="s">
        <v>30</v>
      </c>
      <c r="CK677" s="32" t="s">
        <v>30</v>
      </c>
      <c r="CL677" s="32" t="s">
        <v>30</v>
      </c>
      <c r="CM677" s="32" t="s">
        <v>30</v>
      </c>
      <c r="CN677" s="32" t="s">
        <v>30</v>
      </c>
      <c r="CO677" s="32" t="s">
        <v>30</v>
      </c>
      <c r="CP677" s="31" t="s">
        <v>30</v>
      </c>
      <c r="CQ677" s="32" t="s">
        <v>30</v>
      </c>
      <c r="CR677" s="32" t="s">
        <v>30</v>
      </c>
      <c r="CS677" s="32" t="s">
        <v>30</v>
      </c>
      <c r="CT677" s="32" t="s">
        <v>30</v>
      </c>
      <c r="CU677" s="32" t="s">
        <v>30</v>
      </c>
      <c r="CV677" s="32" t="s">
        <v>30</v>
      </c>
      <c r="CW677" s="32" t="s">
        <v>30</v>
      </c>
      <c r="CX677" s="34" t="s">
        <v>30</v>
      </c>
      <c r="CY677" s="31" t="s">
        <v>30</v>
      </c>
      <c r="CZ677" s="32" t="s">
        <v>30</v>
      </c>
      <c r="DA677" s="32" t="s">
        <v>30</v>
      </c>
      <c r="DB677" s="32" t="s">
        <v>30</v>
      </c>
      <c r="DC677" s="32" t="s">
        <v>30</v>
      </c>
      <c r="DD677" s="32" t="s">
        <v>30</v>
      </c>
      <c r="DE677" s="32" t="s">
        <v>30</v>
      </c>
      <c r="DF677" s="32" t="s">
        <v>30</v>
      </c>
      <c r="DG677" s="32" t="s">
        <v>30</v>
      </c>
      <c r="DH677" s="31" t="s">
        <v>30</v>
      </c>
      <c r="DI677" s="32" t="s">
        <v>30</v>
      </c>
      <c r="DJ677" s="32" t="s">
        <v>30</v>
      </c>
      <c r="DK677" s="32" t="s">
        <v>30</v>
      </c>
      <c r="DL677" s="32" t="s">
        <v>30</v>
      </c>
      <c r="DM677" s="32" t="s">
        <v>30</v>
      </c>
      <c r="DN677" s="32" t="s">
        <v>30</v>
      </c>
      <c r="DO677" s="33" t="s">
        <v>30</v>
      </c>
    </row>
    <row r="678" spans="1:119" ht="21" customHeight="1" x14ac:dyDescent="0.25">
      <c r="A678" s="66" t="s">
        <v>1288</v>
      </c>
      <c r="B678" s="67" t="s">
        <v>1266</v>
      </c>
      <c r="C678" s="68" t="s">
        <v>1289</v>
      </c>
      <c r="D678" s="26">
        <v>1</v>
      </c>
      <c r="E678" s="27">
        <v>1200000</v>
      </c>
      <c r="F678" s="27">
        <v>1587000</v>
      </c>
      <c r="G678" s="148"/>
      <c r="H678" s="148"/>
      <c r="I678" s="143">
        <f t="shared" si="1535"/>
        <v>0.19637626431230276</v>
      </c>
      <c r="J678" s="27">
        <f t="shared" si="1536"/>
        <v>1393500</v>
      </c>
      <c r="K678" s="28">
        <f t="shared" si="1537"/>
        <v>264765</v>
      </c>
      <c r="L678" s="29">
        <f t="shared" si="1481"/>
        <v>1658265</v>
      </c>
      <c r="M678" s="26">
        <v>1</v>
      </c>
      <c r="N678" s="27">
        <v>1200000</v>
      </c>
      <c r="O678" s="27">
        <v>1296000</v>
      </c>
      <c r="P678" s="145"/>
      <c r="Q678" s="145"/>
      <c r="R678" s="143">
        <f t="shared" si="1474"/>
        <v>5.4392829322042112E-2</v>
      </c>
      <c r="S678" s="27">
        <f t="shared" si="1475"/>
        <v>1248000</v>
      </c>
      <c r="T678" s="28">
        <f t="shared" si="1476"/>
        <v>237120</v>
      </c>
      <c r="U678" s="30">
        <f t="shared" si="1477"/>
        <v>1485120</v>
      </c>
      <c r="V678" s="26">
        <v>1</v>
      </c>
      <c r="W678" s="27">
        <v>1200000</v>
      </c>
      <c r="X678" s="27">
        <v>1380000</v>
      </c>
      <c r="Y678" s="145"/>
      <c r="Z678" s="145"/>
      <c r="AA678" s="143">
        <f t="shared" si="1538"/>
        <v>9.8666062491146164E-2</v>
      </c>
      <c r="AB678" s="27">
        <f t="shared" si="1539"/>
        <v>1290000</v>
      </c>
      <c r="AC678" s="28">
        <f t="shared" si="1540"/>
        <v>245100</v>
      </c>
      <c r="AD678" s="29">
        <f t="shared" si="1541"/>
        <v>1535100</v>
      </c>
      <c r="AE678" s="26">
        <v>1</v>
      </c>
      <c r="AF678" s="27">
        <v>1200000</v>
      </c>
      <c r="AG678" s="27">
        <v>1344000</v>
      </c>
      <c r="AH678" s="145"/>
      <c r="AI678" s="145"/>
      <c r="AJ678" s="143">
        <f t="shared" si="1486"/>
        <v>8.0049824285269522E-2</v>
      </c>
      <c r="AK678" s="27">
        <f t="shared" si="1542"/>
        <v>1272000</v>
      </c>
      <c r="AL678" s="28">
        <f t="shared" si="1543"/>
        <v>241680</v>
      </c>
      <c r="AM678" s="30">
        <f t="shared" si="1544"/>
        <v>1513680</v>
      </c>
      <c r="AN678" s="26">
        <v>1</v>
      </c>
      <c r="AO678" s="27">
        <v>1200000</v>
      </c>
      <c r="AP678" s="27">
        <v>1587000</v>
      </c>
      <c r="AQ678" s="145"/>
      <c r="AR678" s="145"/>
      <c r="AS678" s="143">
        <f t="shared" si="1490"/>
        <v>0.19637626431230276</v>
      </c>
      <c r="AT678" s="27">
        <f t="shared" si="1545"/>
        <v>1393500</v>
      </c>
      <c r="AU678" s="28">
        <f t="shared" si="1546"/>
        <v>264765</v>
      </c>
      <c r="AV678" s="30">
        <f t="shared" si="1547"/>
        <v>1658265</v>
      </c>
      <c r="AW678" s="26">
        <v>1</v>
      </c>
      <c r="AX678" s="27">
        <v>1200000</v>
      </c>
      <c r="AY678" s="27">
        <v>1380000</v>
      </c>
      <c r="AZ678" s="145"/>
      <c r="BA678" s="145"/>
      <c r="BB678" s="143">
        <f t="shared" si="1494"/>
        <v>9.8666062491146164E-2</v>
      </c>
      <c r="BC678" s="27">
        <f t="shared" si="1548"/>
        <v>1290000</v>
      </c>
      <c r="BD678" s="27">
        <f t="shared" si="1549"/>
        <v>245100</v>
      </c>
      <c r="BE678" s="27">
        <f t="shared" si="1550"/>
        <v>1535100</v>
      </c>
      <c r="BF678" s="26">
        <v>1</v>
      </c>
      <c r="BG678" s="27">
        <v>960000</v>
      </c>
      <c r="BH678" s="27">
        <v>844800</v>
      </c>
      <c r="BI678" s="145"/>
      <c r="BJ678" s="145"/>
      <c r="BK678" s="143">
        <f t="shared" si="1513"/>
        <v>9.0268950789772026E-2</v>
      </c>
      <c r="BL678" s="27">
        <f t="shared" ref="BL678" si="1551">+AVERAGE(BG678:BI678)</f>
        <v>902400</v>
      </c>
      <c r="BM678" s="27">
        <f t="shared" ref="BM678" si="1552">+BL678*19%</f>
        <v>171456</v>
      </c>
      <c r="BN678" s="28">
        <f t="shared" ref="BN678" si="1553">+BM678+BL678</f>
        <v>1073856</v>
      </c>
      <c r="BO678" s="26">
        <v>1</v>
      </c>
      <c r="BP678" s="27">
        <v>960000</v>
      </c>
      <c r="BQ678" s="27">
        <v>864000</v>
      </c>
      <c r="BR678" s="175"/>
      <c r="BS678" s="175"/>
      <c r="BT678" s="143">
        <f t="shared" si="1517"/>
        <v>7.4432292756478682E-2</v>
      </c>
      <c r="BU678" s="27">
        <f t="shared" ref="BU678" si="1554">+AVERAGE(BP678:BR678)</f>
        <v>912000</v>
      </c>
      <c r="BV678" s="28">
        <f t="shared" ref="BV678" si="1555">+BU678*19%</f>
        <v>173280</v>
      </c>
      <c r="BW678" s="30">
        <f t="shared" ref="BW678" si="1556">+BV678+BU678</f>
        <v>1085280</v>
      </c>
      <c r="BX678" s="26">
        <v>1</v>
      </c>
      <c r="BY678" s="28">
        <v>960000</v>
      </c>
      <c r="BZ678" s="28">
        <v>864000</v>
      </c>
      <c r="CA678" s="156"/>
      <c r="CB678" s="156"/>
      <c r="CC678" s="177">
        <f t="shared" si="1521"/>
        <v>7.4432292756478682E-2</v>
      </c>
      <c r="CD678" s="27">
        <f>+AVERAGE(BY678:BZ678)</f>
        <v>912000</v>
      </c>
      <c r="CE678" s="28">
        <f t="shared" ref="CE678" si="1557">CD678*19%</f>
        <v>173280</v>
      </c>
      <c r="CF678" s="29">
        <f t="shared" ref="CF678" si="1558">+CD678+CE678</f>
        <v>1085280</v>
      </c>
      <c r="CG678" s="26">
        <v>1</v>
      </c>
      <c r="CH678" s="27">
        <v>768000</v>
      </c>
      <c r="CI678" s="27">
        <v>750000</v>
      </c>
      <c r="CJ678" s="148"/>
      <c r="CK678" s="148"/>
      <c r="CL678" s="143">
        <f>+STDEVA(CH678:CI678)/AVERAGE(CH678:CI678)</f>
        <v>1.6769330779127609E-2</v>
      </c>
      <c r="CM678" s="27">
        <f>+AVERAGE(CH678:CJ678)</f>
        <v>759000</v>
      </c>
      <c r="CN678" s="27">
        <f t="shared" ref="CN678" si="1559">+CM678*19%</f>
        <v>144210</v>
      </c>
      <c r="CO678" s="28">
        <f t="shared" ref="CO678" si="1560">+CN678+CM678</f>
        <v>903210</v>
      </c>
      <c r="CP678" s="26">
        <v>1</v>
      </c>
      <c r="CQ678" s="27">
        <v>768000</v>
      </c>
      <c r="CR678" s="27">
        <v>750000</v>
      </c>
      <c r="CS678" s="148"/>
      <c r="CT678" s="148"/>
      <c r="CU678" s="143">
        <f t="shared" si="1502"/>
        <v>1.6769330779127609E-2</v>
      </c>
      <c r="CV678" s="27">
        <f t="shared" ref="CV678" si="1561">+AVERAGE(CQ678:CS678)</f>
        <v>759000</v>
      </c>
      <c r="CW678" s="28">
        <f t="shared" ref="CW678" si="1562">+CV678*19%</f>
        <v>144210</v>
      </c>
      <c r="CX678" s="29">
        <f t="shared" ref="CX678" si="1563">+CW678+CV678</f>
        <v>903210</v>
      </c>
      <c r="CY678" s="26">
        <v>1</v>
      </c>
      <c r="CZ678" s="27">
        <v>768000</v>
      </c>
      <c r="DA678" s="27">
        <v>650000</v>
      </c>
      <c r="DB678" s="133"/>
      <c r="DC678" s="133"/>
      <c r="DD678" s="143">
        <f t="shared" si="1473"/>
        <v>0.11768490857547619</v>
      </c>
      <c r="DE678" s="27">
        <f t="shared" ref="DE678" si="1564">+AVERAGE(CZ678:DB678)</f>
        <v>709000</v>
      </c>
      <c r="DF678" s="27">
        <f t="shared" ref="DF678" si="1565">+DE678*19%</f>
        <v>134710</v>
      </c>
      <c r="DG678" s="28">
        <f t="shared" ref="DG678" si="1566">+DF678+DE678</f>
        <v>843710</v>
      </c>
      <c r="DH678" s="26">
        <v>1</v>
      </c>
      <c r="DI678" s="28">
        <v>768000</v>
      </c>
      <c r="DJ678" s="28">
        <v>650000</v>
      </c>
      <c r="DK678" s="182"/>
      <c r="DL678" s="177">
        <f t="shared" si="1509"/>
        <v>0.11768490857547619</v>
      </c>
      <c r="DM678" s="28">
        <f t="shared" ref="DM678" si="1567">+AVERAGE(DI678:DK678)</f>
        <v>709000</v>
      </c>
      <c r="DN678" s="28">
        <f t="shared" ref="DN678" si="1568">DM678*19%</f>
        <v>134710</v>
      </c>
      <c r="DO678" s="30">
        <f t="shared" ref="DO678" si="1569">+DM678+DN678</f>
        <v>843710</v>
      </c>
    </row>
    <row r="679" spans="1:119" ht="21" customHeight="1" x14ac:dyDescent="0.25">
      <c r="A679" s="66" t="s">
        <v>1290</v>
      </c>
      <c r="B679" s="67" t="s">
        <v>1266</v>
      </c>
      <c r="C679" s="68" t="s">
        <v>1291</v>
      </c>
      <c r="D679" s="26">
        <v>1</v>
      </c>
      <c r="E679" s="27">
        <v>1200000</v>
      </c>
      <c r="F679" s="27">
        <v>1587000</v>
      </c>
      <c r="G679" s="148"/>
      <c r="H679" s="148"/>
      <c r="I679" s="143">
        <f t="shared" si="1535"/>
        <v>0.19637626431230276</v>
      </c>
      <c r="J679" s="27">
        <f t="shared" si="1536"/>
        <v>1393500</v>
      </c>
      <c r="K679" s="28">
        <f t="shared" si="1537"/>
        <v>264765</v>
      </c>
      <c r="L679" s="29">
        <f t="shared" si="1481"/>
        <v>1658265</v>
      </c>
      <c r="M679" s="26">
        <v>1</v>
      </c>
      <c r="N679" s="27">
        <v>1200000</v>
      </c>
      <c r="O679" s="27">
        <v>1296000</v>
      </c>
      <c r="P679" s="145"/>
      <c r="Q679" s="145"/>
      <c r="R679" s="143">
        <f t="shared" si="1474"/>
        <v>5.4392829322042112E-2</v>
      </c>
      <c r="S679" s="27">
        <f t="shared" si="1475"/>
        <v>1248000</v>
      </c>
      <c r="T679" s="28">
        <f t="shared" si="1476"/>
        <v>237120</v>
      </c>
      <c r="U679" s="30">
        <f t="shared" si="1477"/>
        <v>1485120</v>
      </c>
      <c r="V679" s="26">
        <v>1</v>
      </c>
      <c r="W679" s="27">
        <v>1200000</v>
      </c>
      <c r="X679" s="27">
        <v>1380000</v>
      </c>
      <c r="Y679" s="145"/>
      <c r="Z679" s="145"/>
      <c r="AA679" s="143">
        <f t="shared" si="1538"/>
        <v>9.8666062491146164E-2</v>
      </c>
      <c r="AB679" s="27">
        <f t="shared" si="1539"/>
        <v>1290000</v>
      </c>
      <c r="AC679" s="28">
        <f t="shared" si="1540"/>
        <v>245100</v>
      </c>
      <c r="AD679" s="29">
        <f t="shared" si="1541"/>
        <v>1535100</v>
      </c>
      <c r="AE679" s="26">
        <v>1</v>
      </c>
      <c r="AF679" s="27">
        <v>1200000</v>
      </c>
      <c r="AG679" s="27">
        <v>1344000</v>
      </c>
      <c r="AH679" s="145"/>
      <c r="AI679" s="145"/>
      <c r="AJ679" s="143">
        <f t="shared" si="1486"/>
        <v>8.0049824285269522E-2</v>
      </c>
      <c r="AK679" s="27">
        <f t="shared" si="1542"/>
        <v>1272000</v>
      </c>
      <c r="AL679" s="28">
        <f t="shared" si="1543"/>
        <v>241680</v>
      </c>
      <c r="AM679" s="30">
        <f t="shared" si="1544"/>
        <v>1513680</v>
      </c>
      <c r="AN679" s="26">
        <v>1</v>
      </c>
      <c r="AO679" s="27">
        <v>1200000</v>
      </c>
      <c r="AP679" s="27">
        <v>1587000</v>
      </c>
      <c r="AQ679" s="145"/>
      <c r="AR679" s="145"/>
      <c r="AS679" s="143">
        <f t="shared" si="1490"/>
        <v>0.19637626431230276</v>
      </c>
      <c r="AT679" s="27">
        <f t="shared" si="1545"/>
        <v>1393500</v>
      </c>
      <c r="AU679" s="28">
        <f t="shared" si="1546"/>
        <v>264765</v>
      </c>
      <c r="AV679" s="30">
        <f t="shared" si="1547"/>
        <v>1658265</v>
      </c>
      <c r="AW679" s="26">
        <v>1</v>
      </c>
      <c r="AX679" s="27">
        <v>1200000</v>
      </c>
      <c r="AY679" s="27">
        <v>1380000</v>
      </c>
      <c r="AZ679" s="145"/>
      <c r="BA679" s="145"/>
      <c r="BB679" s="143">
        <f t="shared" si="1494"/>
        <v>9.8666062491146164E-2</v>
      </c>
      <c r="BC679" s="27">
        <f t="shared" si="1548"/>
        <v>1290000</v>
      </c>
      <c r="BD679" s="27">
        <f t="shared" si="1549"/>
        <v>245100</v>
      </c>
      <c r="BE679" s="27">
        <f t="shared" si="1550"/>
        <v>1535100</v>
      </c>
      <c r="BF679" s="31" t="s">
        <v>30</v>
      </c>
      <c r="BG679" s="32" t="s">
        <v>30</v>
      </c>
      <c r="BH679" s="32" t="s">
        <v>30</v>
      </c>
      <c r="BI679" s="32" t="s">
        <v>30</v>
      </c>
      <c r="BJ679" s="32" t="s">
        <v>30</v>
      </c>
      <c r="BK679" s="32" t="s">
        <v>30</v>
      </c>
      <c r="BL679" s="32" t="s">
        <v>30</v>
      </c>
      <c r="BM679" s="32" t="s">
        <v>30</v>
      </c>
      <c r="BN679" s="32" t="s">
        <v>30</v>
      </c>
      <c r="BO679" s="31" t="s">
        <v>30</v>
      </c>
      <c r="BP679" s="32" t="s">
        <v>30</v>
      </c>
      <c r="BQ679" s="32" t="s">
        <v>30</v>
      </c>
      <c r="BR679" s="32" t="s">
        <v>30</v>
      </c>
      <c r="BS679" s="32" t="s">
        <v>30</v>
      </c>
      <c r="BT679" s="32" t="s">
        <v>30</v>
      </c>
      <c r="BU679" s="32" t="s">
        <v>30</v>
      </c>
      <c r="BV679" s="32" t="s">
        <v>30</v>
      </c>
      <c r="BW679" s="33" t="s">
        <v>30</v>
      </c>
      <c r="BX679" s="31" t="s">
        <v>30</v>
      </c>
      <c r="BY679" s="32" t="s">
        <v>30</v>
      </c>
      <c r="BZ679" s="32" t="s">
        <v>30</v>
      </c>
      <c r="CA679" s="32" t="s">
        <v>30</v>
      </c>
      <c r="CB679" s="32" t="s">
        <v>30</v>
      </c>
      <c r="CC679" s="32" t="s">
        <v>30</v>
      </c>
      <c r="CD679" s="32" t="s">
        <v>30</v>
      </c>
      <c r="CE679" s="32" t="s">
        <v>30</v>
      </c>
      <c r="CF679" s="34" t="s">
        <v>30</v>
      </c>
      <c r="CG679" s="31" t="s">
        <v>30</v>
      </c>
      <c r="CH679" s="32" t="s">
        <v>30</v>
      </c>
      <c r="CI679" s="32" t="s">
        <v>30</v>
      </c>
      <c r="CJ679" s="32" t="s">
        <v>30</v>
      </c>
      <c r="CK679" s="32" t="s">
        <v>30</v>
      </c>
      <c r="CL679" s="32" t="s">
        <v>30</v>
      </c>
      <c r="CM679" s="32" t="s">
        <v>30</v>
      </c>
      <c r="CN679" s="32" t="s">
        <v>30</v>
      </c>
      <c r="CO679" s="32" t="s">
        <v>30</v>
      </c>
      <c r="CP679" s="31" t="s">
        <v>30</v>
      </c>
      <c r="CQ679" s="32" t="s">
        <v>30</v>
      </c>
      <c r="CR679" s="32" t="s">
        <v>30</v>
      </c>
      <c r="CS679" s="32" t="s">
        <v>30</v>
      </c>
      <c r="CT679" s="32" t="s">
        <v>30</v>
      </c>
      <c r="CU679" s="32" t="s">
        <v>30</v>
      </c>
      <c r="CV679" s="32" t="s">
        <v>30</v>
      </c>
      <c r="CW679" s="32" t="s">
        <v>30</v>
      </c>
      <c r="CX679" s="34" t="s">
        <v>30</v>
      </c>
      <c r="CY679" s="31" t="s">
        <v>30</v>
      </c>
      <c r="CZ679" s="32" t="s">
        <v>30</v>
      </c>
      <c r="DA679" s="32" t="s">
        <v>30</v>
      </c>
      <c r="DB679" s="32" t="s">
        <v>30</v>
      </c>
      <c r="DC679" s="32" t="s">
        <v>30</v>
      </c>
      <c r="DD679" s="32" t="s">
        <v>30</v>
      </c>
      <c r="DE679" s="32" t="s">
        <v>30</v>
      </c>
      <c r="DF679" s="32" t="s">
        <v>30</v>
      </c>
      <c r="DG679" s="32" t="s">
        <v>30</v>
      </c>
      <c r="DH679" s="31" t="s">
        <v>30</v>
      </c>
      <c r="DI679" s="32" t="s">
        <v>30</v>
      </c>
      <c r="DJ679" s="32" t="s">
        <v>30</v>
      </c>
      <c r="DK679" s="32" t="s">
        <v>30</v>
      </c>
      <c r="DL679" s="32" t="s">
        <v>30</v>
      </c>
      <c r="DM679" s="32" t="s">
        <v>30</v>
      </c>
      <c r="DN679" s="32" t="s">
        <v>30</v>
      </c>
      <c r="DO679" s="33" t="s">
        <v>30</v>
      </c>
    </row>
    <row r="680" spans="1:119" ht="21" customHeight="1" x14ac:dyDescent="0.25">
      <c r="A680" s="66" t="s">
        <v>1292</v>
      </c>
      <c r="B680" s="67" t="s">
        <v>1266</v>
      </c>
      <c r="C680" s="68" t="s">
        <v>1293</v>
      </c>
      <c r="D680" s="26">
        <v>1</v>
      </c>
      <c r="E680" s="27">
        <v>1200000</v>
      </c>
      <c r="F680" s="27">
        <v>1587000</v>
      </c>
      <c r="G680" s="148"/>
      <c r="H680" s="148"/>
      <c r="I680" s="143">
        <f t="shared" si="1535"/>
        <v>0.19637626431230276</v>
      </c>
      <c r="J680" s="27">
        <f t="shared" si="1536"/>
        <v>1393500</v>
      </c>
      <c r="K680" s="28">
        <f t="shared" si="1537"/>
        <v>264765</v>
      </c>
      <c r="L680" s="29">
        <f t="shared" si="1481"/>
        <v>1658265</v>
      </c>
      <c r="M680" s="26">
        <v>1</v>
      </c>
      <c r="N680" s="27">
        <v>1200000</v>
      </c>
      <c r="O680" s="27">
        <v>1296000</v>
      </c>
      <c r="P680" s="145"/>
      <c r="Q680" s="145"/>
      <c r="R680" s="143">
        <f t="shared" si="1474"/>
        <v>5.4392829322042112E-2</v>
      </c>
      <c r="S680" s="27">
        <f t="shared" si="1475"/>
        <v>1248000</v>
      </c>
      <c r="T680" s="28">
        <f t="shared" si="1476"/>
        <v>237120</v>
      </c>
      <c r="U680" s="30">
        <f t="shared" si="1477"/>
        <v>1485120</v>
      </c>
      <c r="V680" s="26">
        <v>1</v>
      </c>
      <c r="W680" s="27">
        <v>1200000</v>
      </c>
      <c r="X680" s="27">
        <v>1380000</v>
      </c>
      <c r="Y680" s="145"/>
      <c r="Z680" s="145"/>
      <c r="AA680" s="143">
        <f t="shared" si="1538"/>
        <v>9.8666062491146164E-2</v>
      </c>
      <c r="AB680" s="27">
        <f t="shared" si="1539"/>
        <v>1290000</v>
      </c>
      <c r="AC680" s="28">
        <f t="shared" si="1540"/>
        <v>245100</v>
      </c>
      <c r="AD680" s="29">
        <f t="shared" si="1541"/>
        <v>1535100</v>
      </c>
      <c r="AE680" s="26">
        <v>1</v>
      </c>
      <c r="AF680" s="27">
        <v>1200000</v>
      </c>
      <c r="AG680" s="27">
        <v>1344000</v>
      </c>
      <c r="AH680" s="145"/>
      <c r="AI680" s="145"/>
      <c r="AJ680" s="143">
        <f t="shared" si="1486"/>
        <v>8.0049824285269522E-2</v>
      </c>
      <c r="AK680" s="27">
        <f t="shared" si="1542"/>
        <v>1272000</v>
      </c>
      <c r="AL680" s="28">
        <f t="shared" si="1543"/>
        <v>241680</v>
      </c>
      <c r="AM680" s="30">
        <f t="shared" si="1544"/>
        <v>1513680</v>
      </c>
      <c r="AN680" s="26">
        <v>1</v>
      </c>
      <c r="AO680" s="27">
        <v>1200000</v>
      </c>
      <c r="AP680" s="27">
        <v>1587000</v>
      </c>
      <c r="AQ680" s="145"/>
      <c r="AR680" s="145"/>
      <c r="AS680" s="143">
        <f t="shared" si="1490"/>
        <v>0.19637626431230276</v>
      </c>
      <c r="AT680" s="27">
        <f t="shared" si="1545"/>
        <v>1393500</v>
      </c>
      <c r="AU680" s="28">
        <f t="shared" si="1546"/>
        <v>264765</v>
      </c>
      <c r="AV680" s="30">
        <f t="shared" si="1547"/>
        <v>1658265</v>
      </c>
      <c r="AW680" s="26">
        <v>1</v>
      </c>
      <c r="AX680" s="27">
        <v>1200000</v>
      </c>
      <c r="AY680" s="27">
        <v>1380000</v>
      </c>
      <c r="AZ680" s="145"/>
      <c r="BA680" s="145"/>
      <c r="BB680" s="143">
        <f t="shared" si="1494"/>
        <v>9.8666062491146164E-2</v>
      </c>
      <c r="BC680" s="27">
        <f t="shared" si="1548"/>
        <v>1290000</v>
      </c>
      <c r="BD680" s="27">
        <f t="shared" si="1549"/>
        <v>245100</v>
      </c>
      <c r="BE680" s="27">
        <f t="shared" si="1550"/>
        <v>1535100</v>
      </c>
      <c r="BF680" s="31" t="s">
        <v>30</v>
      </c>
      <c r="BG680" s="32" t="s">
        <v>30</v>
      </c>
      <c r="BH680" s="32" t="s">
        <v>30</v>
      </c>
      <c r="BI680" s="32" t="s">
        <v>30</v>
      </c>
      <c r="BJ680" s="32" t="s">
        <v>30</v>
      </c>
      <c r="BK680" s="32" t="s">
        <v>30</v>
      </c>
      <c r="BL680" s="32" t="s">
        <v>30</v>
      </c>
      <c r="BM680" s="32" t="s">
        <v>30</v>
      </c>
      <c r="BN680" s="32" t="s">
        <v>30</v>
      </c>
      <c r="BO680" s="31" t="s">
        <v>30</v>
      </c>
      <c r="BP680" s="32" t="s">
        <v>30</v>
      </c>
      <c r="BQ680" s="32" t="s">
        <v>30</v>
      </c>
      <c r="BR680" s="32" t="s">
        <v>30</v>
      </c>
      <c r="BS680" s="32" t="s">
        <v>30</v>
      </c>
      <c r="BT680" s="32" t="s">
        <v>30</v>
      </c>
      <c r="BU680" s="32" t="s">
        <v>30</v>
      </c>
      <c r="BV680" s="32" t="s">
        <v>30</v>
      </c>
      <c r="BW680" s="33" t="s">
        <v>30</v>
      </c>
      <c r="BX680" s="31" t="s">
        <v>30</v>
      </c>
      <c r="BY680" s="32" t="s">
        <v>30</v>
      </c>
      <c r="BZ680" s="32" t="s">
        <v>30</v>
      </c>
      <c r="CA680" s="32" t="s">
        <v>30</v>
      </c>
      <c r="CB680" s="32" t="s">
        <v>30</v>
      </c>
      <c r="CC680" s="32" t="s">
        <v>30</v>
      </c>
      <c r="CD680" s="32" t="s">
        <v>30</v>
      </c>
      <c r="CE680" s="32" t="s">
        <v>30</v>
      </c>
      <c r="CF680" s="34" t="s">
        <v>30</v>
      </c>
      <c r="CG680" s="31" t="s">
        <v>30</v>
      </c>
      <c r="CH680" s="32" t="s">
        <v>30</v>
      </c>
      <c r="CI680" s="32" t="s">
        <v>30</v>
      </c>
      <c r="CJ680" s="32" t="s">
        <v>30</v>
      </c>
      <c r="CK680" s="32" t="s">
        <v>30</v>
      </c>
      <c r="CL680" s="32" t="s">
        <v>30</v>
      </c>
      <c r="CM680" s="32" t="s">
        <v>30</v>
      </c>
      <c r="CN680" s="32" t="s">
        <v>30</v>
      </c>
      <c r="CO680" s="32" t="s">
        <v>30</v>
      </c>
      <c r="CP680" s="31" t="s">
        <v>30</v>
      </c>
      <c r="CQ680" s="32" t="s">
        <v>30</v>
      </c>
      <c r="CR680" s="32" t="s">
        <v>30</v>
      </c>
      <c r="CS680" s="32" t="s">
        <v>30</v>
      </c>
      <c r="CT680" s="32" t="s">
        <v>30</v>
      </c>
      <c r="CU680" s="32" t="s">
        <v>30</v>
      </c>
      <c r="CV680" s="32" t="s">
        <v>30</v>
      </c>
      <c r="CW680" s="32" t="s">
        <v>30</v>
      </c>
      <c r="CX680" s="34" t="s">
        <v>30</v>
      </c>
      <c r="CY680" s="31" t="s">
        <v>30</v>
      </c>
      <c r="CZ680" s="32" t="s">
        <v>30</v>
      </c>
      <c r="DA680" s="32" t="s">
        <v>30</v>
      </c>
      <c r="DB680" s="32" t="s">
        <v>30</v>
      </c>
      <c r="DC680" s="32" t="s">
        <v>30</v>
      </c>
      <c r="DD680" s="32" t="s">
        <v>30</v>
      </c>
      <c r="DE680" s="32" t="s">
        <v>30</v>
      </c>
      <c r="DF680" s="32" t="s">
        <v>30</v>
      </c>
      <c r="DG680" s="32" t="s">
        <v>30</v>
      </c>
      <c r="DH680" s="31" t="s">
        <v>30</v>
      </c>
      <c r="DI680" s="32" t="s">
        <v>30</v>
      </c>
      <c r="DJ680" s="32" t="s">
        <v>30</v>
      </c>
      <c r="DK680" s="32" t="s">
        <v>30</v>
      </c>
      <c r="DL680" s="32" t="s">
        <v>30</v>
      </c>
      <c r="DM680" s="32" t="s">
        <v>30</v>
      </c>
      <c r="DN680" s="32" t="s">
        <v>30</v>
      </c>
      <c r="DO680" s="33" t="s">
        <v>30</v>
      </c>
    </row>
    <row r="681" spans="1:119" ht="21" customHeight="1" x14ac:dyDescent="0.25">
      <c r="A681" s="66" t="s">
        <v>1294</v>
      </c>
      <c r="B681" s="67" t="s">
        <v>1266</v>
      </c>
      <c r="C681" s="68" t="s">
        <v>1295</v>
      </c>
      <c r="D681" s="26">
        <v>1</v>
      </c>
      <c r="E681" s="27">
        <v>1200000</v>
      </c>
      <c r="F681" s="27">
        <v>1587000</v>
      </c>
      <c r="G681" s="148"/>
      <c r="H681" s="148"/>
      <c r="I681" s="143">
        <f t="shared" si="1535"/>
        <v>0.19637626431230276</v>
      </c>
      <c r="J681" s="27">
        <f t="shared" si="1536"/>
        <v>1393500</v>
      </c>
      <c r="K681" s="28">
        <f t="shared" si="1537"/>
        <v>264765</v>
      </c>
      <c r="L681" s="29">
        <f t="shared" si="1481"/>
        <v>1658265</v>
      </c>
      <c r="M681" s="26">
        <v>1</v>
      </c>
      <c r="N681" s="27">
        <v>1200000</v>
      </c>
      <c r="O681" s="27">
        <v>1296000</v>
      </c>
      <c r="P681" s="145"/>
      <c r="Q681" s="145"/>
      <c r="R681" s="143">
        <f t="shared" si="1474"/>
        <v>5.4392829322042112E-2</v>
      </c>
      <c r="S681" s="27">
        <f t="shared" si="1475"/>
        <v>1248000</v>
      </c>
      <c r="T681" s="28">
        <f t="shared" si="1476"/>
        <v>237120</v>
      </c>
      <c r="U681" s="30">
        <f t="shared" si="1477"/>
        <v>1485120</v>
      </c>
      <c r="V681" s="26">
        <v>1</v>
      </c>
      <c r="W681" s="27">
        <v>1200000</v>
      </c>
      <c r="X681" s="27">
        <v>1380000</v>
      </c>
      <c r="Y681" s="145"/>
      <c r="Z681" s="145"/>
      <c r="AA681" s="143">
        <f t="shared" si="1538"/>
        <v>9.8666062491146164E-2</v>
      </c>
      <c r="AB681" s="27">
        <f t="shared" si="1539"/>
        <v>1290000</v>
      </c>
      <c r="AC681" s="28">
        <f t="shared" si="1540"/>
        <v>245100</v>
      </c>
      <c r="AD681" s="29">
        <f t="shared" si="1541"/>
        <v>1535100</v>
      </c>
      <c r="AE681" s="26">
        <v>1</v>
      </c>
      <c r="AF681" s="27">
        <v>1200000</v>
      </c>
      <c r="AG681" s="27">
        <v>1344000</v>
      </c>
      <c r="AH681" s="145"/>
      <c r="AI681" s="145"/>
      <c r="AJ681" s="143">
        <f t="shared" si="1486"/>
        <v>8.0049824285269522E-2</v>
      </c>
      <c r="AK681" s="27">
        <f t="shared" si="1542"/>
        <v>1272000</v>
      </c>
      <c r="AL681" s="28">
        <f t="shared" si="1543"/>
        <v>241680</v>
      </c>
      <c r="AM681" s="30">
        <f t="shared" si="1544"/>
        <v>1513680</v>
      </c>
      <c r="AN681" s="26">
        <v>1</v>
      </c>
      <c r="AO681" s="27">
        <v>1200000</v>
      </c>
      <c r="AP681" s="27">
        <v>1587000</v>
      </c>
      <c r="AQ681" s="145"/>
      <c r="AR681" s="145"/>
      <c r="AS681" s="143">
        <f t="shared" si="1490"/>
        <v>0.19637626431230276</v>
      </c>
      <c r="AT681" s="27">
        <f t="shared" si="1545"/>
        <v>1393500</v>
      </c>
      <c r="AU681" s="28">
        <f t="shared" si="1546"/>
        <v>264765</v>
      </c>
      <c r="AV681" s="30">
        <f t="shared" si="1547"/>
        <v>1658265</v>
      </c>
      <c r="AW681" s="26">
        <v>1</v>
      </c>
      <c r="AX681" s="27">
        <v>1200000</v>
      </c>
      <c r="AY681" s="27">
        <v>1380000</v>
      </c>
      <c r="AZ681" s="145"/>
      <c r="BA681" s="145"/>
      <c r="BB681" s="143">
        <f t="shared" si="1494"/>
        <v>9.8666062491146164E-2</v>
      </c>
      <c r="BC681" s="27">
        <f t="shared" si="1548"/>
        <v>1290000</v>
      </c>
      <c r="BD681" s="27">
        <f t="shared" si="1549"/>
        <v>245100</v>
      </c>
      <c r="BE681" s="27">
        <f t="shared" si="1550"/>
        <v>1535100</v>
      </c>
      <c r="BF681" s="31" t="s">
        <v>30</v>
      </c>
      <c r="BG681" s="32" t="s">
        <v>30</v>
      </c>
      <c r="BH681" s="32" t="s">
        <v>30</v>
      </c>
      <c r="BI681" s="32" t="s">
        <v>30</v>
      </c>
      <c r="BJ681" s="32" t="s">
        <v>30</v>
      </c>
      <c r="BK681" s="32" t="s">
        <v>30</v>
      </c>
      <c r="BL681" s="32" t="s">
        <v>30</v>
      </c>
      <c r="BM681" s="32" t="s">
        <v>30</v>
      </c>
      <c r="BN681" s="32" t="s">
        <v>30</v>
      </c>
      <c r="BO681" s="31" t="s">
        <v>30</v>
      </c>
      <c r="BP681" s="32" t="s">
        <v>30</v>
      </c>
      <c r="BQ681" s="32" t="s">
        <v>30</v>
      </c>
      <c r="BR681" s="32" t="s">
        <v>30</v>
      </c>
      <c r="BS681" s="32" t="s">
        <v>30</v>
      </c>
      <c r="BT681" s="32" t="s">
        <v>30</v>
      </c>
      <c r="BU681" s="32" t="s">
        <v>30</v>
      </c>
      <c r="BV681" s="32" t="s">
        <v>30</v>
      </c>
      <c r="BW681" s="33" t="s">
        <v>30</v>
      </c>
      <c r="BX681" s="31" t="s">
        <v>30</v>
      </c>
      <c r="BY681" s="32" t="s">
        <v>30</v>
      </c>
      <c r="BZ681" s="32" t="s">
        <v>30</v>
      </c>
      <c r="CA681" s="32" t="s">
        <v>30</v>
      </c>
      <c r="CB681" s="32" t="s">
        <v>30</v>
      </c>
      <c r="CC681" s="32" t="s">
        <v>30</v>
      </c>
      <c r="CD681" s="32" t="s">
        <v>30</v>
      </c>
      <c r="CE681" s="32" t="s">
        <v>30</v>
      </c>
      <c r="CF681" s="34" t="s">
        <v>30</v>
      </c>
      <c r="CG681" s="31" t="s">
        <v>30</v>
      </c>
      <c r="CH681" s="32" t="s">
        <v>30</v>
      </c>
      <c r="CI681" s="32" t="s">
        <v>30</v>
      </c>
      <c r="CJ681" s="32" t="s">
        <v>30</v>
      </c>
      <c r="CK681" s="32" t="s">
        <v>30</v>
      </c>
      <c r="CL681" s="32" t="s">
        <v>30</v>
      </c>
      <c r="CM681" s="32" t="s">
        <v>30</v>
      </c>
      <c r="CN681" s="32" t="s">
        <v>30</v>
      </c>
      <c r="CO681" s="32" t="s">
        <v>30</v>
      </c>
      <c r="CP681" s="31" t="s">
        <v>30</v>
      </c>
      <c r="CQ681" s="32" t="s">
        <v>30</v>
      </c>
      <c r="CR681" s="32" t="s">
        <v>30</v>
      </c>
      <c r="CS681" s="32" t="s">
        <v>30</v>
      </c>
      <c r="CT681" s="32" t="s">
        <v>30</v>
      </c>
      <c r="CU681" s="32" t="s">
        <v>30</v>
      </c>
      <c r="CV681" s="32" t="s">
        <v>30</v>
      </c>
      <c r="CW681" s="32" t="s">
        <v>30</v>
      </c>
      <c r="CX681" s="34" t="s">
        <v>30</v>
      </c>
      <c r="CY681" s="31" t="s">
        <v>30</v>
      </c>
      <c r="CZ681" s="32" t="s">
        <v>30</v>
      </c>
      <c r="DA681" s="32" t="s">
        <v>30</v>
      </c>
      <c r="DB681" s="32" t="s">
        <v>30</v>
      </c>
      <c r="DC681" s="32" t="s">
        <v>30</v>
      </c>
      <c r="DD681" s="32" t="s">
        <v>30</v>
      </c>
      <c r="DE681" s="32" t="s">
        <v>30</v>
      </c>
      <c r="DF681" s="32" t="s">
        <v>30</v>
      </c>
      <c r="DG681" s="32" t="s">
        <v>30</v>
      </c>
      <c r="DH681" s="31" t="s">
        <v>30</v>
      </c>
      <c r="DI681" s="32" t="s">
        <v>30</v>
      </c>
      <c r="DJ681" s="32" t="s">
        <v>30</v>
      </c>
      <c r="DK681" s="32" t="s">
        <v>30</v>
      </c>
      <c r="DL681" s="32" t="s">
        <v>30</v>
      </c>
      <c r="DM681" s="32" t="s">
        <v>30</v>
      </c>
      <c r="DN681" s="32" t="s">
        <v>30</v>
      </c>
      <c r="DO681" s="33" t="s">
        <v>30</v>
      </c>
    </row>
    <row r="682" spans="1:119" ht="21" customHeight="1" x14ac:dyDescent="0.25">
      <c r="A682" s="66" t="s">
        <v>1296</v>
      </c>
      <c r="B682" s="67" t="s">
        <v>1266</v>
      </c>
      <c r="C682" s="68" t="s">
        <v>1297</v>
      </c>
      <c r="D682" s="26">
        <v>1</v>
      </c>
      <c r="E682" s="27">
        <v>1200000</v>
      </c>
      <c r="F682" s="27">
        <v>1587000</v>
      </c>
      <c r="G682" s="148"/>
      <c r="H682" s="148"/>
      <c r="I682" s="143">
        <f t="shared" si="1535"/>
        <v>0.19637626431230276</v>
      </c>
      <c r="J682" s="27">
        <f t="shared" si="1536"/>
        <v>1393500</v>
      </c>
      <c r="K682" s="28">
        <f t="shared" si="1537"/>
        <v>264765</v>
      </c>
      <c r="L682" s="29">
        <f t="shared" si="1481"/>
        <v>1658265</v>
      </c>
      <c r="M682" s="26">
        <v>1</v>
      </c>
      <c r="N682" s="27">
        <v>1200000</v>
      </c>
      <c r="O682" s="27">
        <v>1296000</v>
      </c>
      <c r="P682" s="145"/>
      <c r="Q682" s="145"/>
      <c r="R682" s="143">
        <f t="shared" si="1474"/>
        <v>5.4392829322042112E-2</v>
      </c>
      <c r="S682" s="27">
        <f t="shared" si="1475"/>
        <v>1248000</v>
      </c>
      <c r="T682" s="28">
        <f t="shared" si="1476"/>
        <v>237120</v>
      </c>
      <c r="U682" s="30">
        <f t="shared" si="1477"/>
        <v>1485120</v>
      </c>
      <c r="V682" s="26">
        <v>1</v>
      </c>
      <c r="W682" s="27">
        <v>1200000</v>
      </c>
      <c r="X682" s="27">
        <v>1380000</v>
      </c>
      <c r="Y682" s="145"/>
      <c r="Z682" s="145"/>
      <c r="AA682" s="143">
        <f t="shared" si="1538"/>
        <v>9.8666062491146164E-2</v>
      </c>
      <c r="AB682" s="27">
        <f t="shared" si="1539"/>
        <v>1290000</v>
      </c>
      <c r="AC682" s="28">
        <f t="shared" si="1540"/>
        <v>245100</v>
      </c>
      <c r="AD682" s="29">
        <f t="shared" si="1541"/>
        <v>1535100</v>
      </c>
      <c r="AE682" s="26">
        <v>1</v>
      </c>
      <c r="AF682" s="27">
        <v>1200000</v>
      </c>
      <c r="AG682" s="27">
        <v>1344000</v>
      </c>
      <c r="AH682" s="145"/>
      <c r="AI682" s="145"/>
      <c r="AJ682" s="143">
        <f t="shared" si="1486"/>
        <v>8.0049824285269522E-2</v>
      </c>
      <c r="AK682" s="27">
        <f t="shared" si="1542"/>
        <v>1272000</v>
      </c>
      <c r="AL682" s="28">
        <f t="shared" si="1543"/>
        <v>241680</v>
      </c>
      <c r="AM682" s="30">
        <f t="shared" si="1544"/>
        <v>1513680</v>
      </c>
      <c r="AN682" s="26">
        <v>1</v>
      </c>
      <c r="AO682" s="27">
        <v>1200000</v>
      </c>
      <c r="AP682" s="27">
        <v>1587000</v>
      </c>
      <c r="AQ682" s="145"/>
      <c r="AR682" s="145"/>
      <c r="AS682" s="143">
        <f t="shared" si="1490"/>
        <v>0.19637626431230276</v>
      </c>
      <c r="AT682" s="27">
        <f t="shared" si="1545"/>
        <v>1393500</v>
      </c>
      <c r="AU682" s="28">
        <f t="shared" si="1546"/>
        <v>264765</v>
      </c>
      <c r="AV682" s="30">
        <f t="shared" si="1547"/>
        <v>1658265</v>
      </c>
      <c r="AW682" s="26">
        <v>1</v>
      </c>
      <c r="AX682" s="27">
        <v>1200000</v>
      </c>
      <c r="AY682" s="27">
        <v>1380000</v>
      </c>
      <c r="AZ682" s="145"/>
      <c r="BA682" s="145"/>
      <c r="BB682" s="143">
        <f t="shared" si="1494"/>
        <v>9.8666062491146164E-2</v>
      </c>
      <c r="BC682" s="27">
        <f t="shared" si="1548"/>
        <v>1290000</v>
      </c>
      <c r="BD682" s="27">
        <f t="shared" si="1549"/>
        <v>245100</v>
      </c>
      <c r="BE682" s="27">
        <f t="shared" si="1550"/>
        <v>1535100</v>
      </c>
      <c r="BF682" s="31" t="s">
        <v>30</v>
      </c>
      <c r="BG682" s="32" t="s">
        <v>30</v>
      </c>
      <c r="BH682" s="32" t="s">
        <v>30</v>
      </c>
      <c r="BI682" s="32" t="s">
        <v>30</v>
      </c>
      <c r="BJ682" s="32" t="s">
        <v>30</v>
      </c>
      <c r="BK682" s="32" t="s">
        <v>30</v>
      </c>
      <c r="BL682" s="32" t="s">
        <v>30</v>
      </c>
      <c r="BM682" s="32" t="s">
        <v>30</v>
      </c>
      <c r="BN682" s="32" t="s">
        <v>30</v>
      </c>
      <c r="BO682" s="31" t="s">
        <v>30</v>
      </c>
      <c r="BP682" s="32" t="s">
        <v>30</v>
      </c>
      <c r="BQ682" s="32" t="s">
        <v>30</v>
      </c>
      <c r="BR682" s="32" t="s">
        <v>30</v>
      </c>
      <c r="BS682" s="32" t="s">
        <v>30</v>
      </c>
      <c r="BT682" s="32" t="s">
        <v>30</v>
      </c>
      <c r="BU682" s="32" t="s">
        <v>30</v>
      </c>
      <c r="BV682" s="32" t="s">
        <v>30</v>
      </c>
      <c r="BW682" s="33" t="s">
        <v>30</v>
      </c>
      <c r="BX682" s="31" t="s">
        <v>30</v>
      </c>
      <c r="BY682" s="32" t="s">
        <v>30</v>
      </c>
      <c r="BZ682" s="32" t="s">
        <v>30</v>
      </c>
      <c r="CA682" s="32" t="s">
        <v>30</v>
      </c>
      <c r="CB682" s="32" t="s">
        <v>30</v>
      </c>
      <c r="CC682" s="32" t="s">
        <v>30</v>
      </c>
      <c r="CD682" s="32" t="s">
        <v>30</v>
      </c>
      <c r="CE682" s="32" t="s">
        <v>30</v>
      </c>
      <c r="CF682" s="34" t="s">
        <v>30</v>
      </c>
      <c r="CG682" s="26">
        <v>1</v>
      </c>
      <c r="CH682" s="27">
        <v>768000</v>
      </c>
      <c r="CI682" s="27">
        <v>750000</v>
      </c>
      <c r="CJ682" s="148"/>
      <c r="CK682" s="148"/>
      <c r="CL682" s="143">
        <f>+STDEVA(CH682:CI682)/AVERAGE(CH682:CI682)</f>
        <v>1.6769330779127609E-2</v>
      </c>
      <c r="CM682" s="27">
        <f>+AVERAGE(CH682:CJ682)</f>
        <v>759000</v>
      </c>
      <c r="CN682" s="27">
        <f t="shared" ref="CN682:CN683" si="1570">+CM682*19%</f>
        <v>144210</v>
      </c>
      <c r="CO682" s="28">
        <f t="shared" ref="CO682:CO683" si="1571">+CN682+CM682</f>
        <v>903210</v>
      </c>
      <c r="CP682" s="26">
        <v>1</v>
      </c>
      <c r="CQ682" s="27">
        <v>768000</v>
      </c>
      <c r="CR682" s="27">
        <v>750000</v>
      </c>
      <c r="CS682" s="148"/>
      <c r="CT682" s="148"/>
      <c r="CU682" s="143">
        <f t="shared" si="1502"/>
        <v>1.6769330779127609E-2</v>
      </c>
      <c r="CV682" s="27">
        <f t="shared" ref="CV682:CV683" si="1572">+AVERAGE(CQ682:CS682)</f>
        <v>759000</v>
      </c>
      <c r="CW682" s="28">
        <f t="shared" ref="CW682:CW683" si="1573">+CV682*19%</f>
        <v>144210</v>
      </c>
      <c r="CX682" s="29">
        <f t="shared" ref="CX682:CX683" si="1574">+CW682+CV682</f>
        <v>903210</v>
      </c>
      <c r="CY682" s="26">
        <v>1</v>
      </c>
      <c r="CZ682" s="27">
        <v>768000</v>
      </c>
      <c r="DA682" s="27">
        <v>650000</v>
      </c>
      <c r="DB682" s="133"/>
      <c r="DC682" s="133"/>
      <c r="DD682" s="143">
        <f t="shared" si="1473"/>
        <v>0.11768490857547619</v>
      </c>
      <c r="DE682" s="27">
        <f t="shared" ref="DE682:DE683" si="1575">+AVERAGE(CZ682:DB682)</f>
        <v>709000</v>
      </c>
      <c r="DF682" s="27">
        <f t="shared" ref="DF682:DF683" si="1576">+DE682*19%</f>
        <v>134710</v>
      </c>
      <c r="DG682" s="28">
        <f t="shared" ref="DG682:DG683" si="1577">+DF682+DE682</f>
        <v>843710</v>
      </c>
      <c r="DH682" s="26">
        <v>1</v>
      </c>
      <c r="DI682" s="28">
        <v>768000</v>
      </c>
      <c r="DJ682" s="28">
        <v>650000</v>
      </c>
      <c r="DK682" s="182"/>
      <c r="DL682" s="177">
        <f t="shared" si="1509"/>
        <v>0.11768490857547619</v>
      </c>
      <c r="DM682" s="28">
        <f t="shared" ref="DM682:DM683" si="1578">+AVERAGE(DI682:DK682)</f>
        <v>709000</v>
      </c>
      <c r="DN682" s="28">
        <f t="shared" ref="DN682:DN683" si="1579">DM682*19%</f>
        <v>134710</v>
      </c>
      <c r="DO682" s="30">
        <f t="shared" ref="DO682:DO683" si="1580">+DM682+DN682</f>
        <v>843710</v>
      </c>
    </row>
    <row r="683" spans="1:119" ht="21" customHeight="1" x14ac:dyDescent="0.25">
      <c r="A683" s="66" t="s">
        <v>1298</v>
      </c>
      <c r="B683" s="67" t="s">
        <v>1266</v>
      </c>
      <c r="C683" s="68" t="s">
        <v>1299</v>
      </c>
      <c r="D683" s="26">
        <v>1</v>
      </c>
      <c r="E683" s="27">
        <v>1200000</v>
      </c>
      <c r="F683" s="27">
        <v>1587000</v>
      </c>
      <c r="G683" s="148"/>
      <c r="H683" s="148"/>
      <c r="I683" s="143">
        <f t="shared" si="1535"/>
        <v>0.19637626431230276</v>
      </c>
      <c r="J683" s="27">
        <f t="shared" si="1536"/>
        <v>1393500</v>
      </c>
      <c r="K683" s="28">
        <f t="shared" si="1537"/>
        <v>264765</v>
      </c>
      <c r="L683" s="29">
        <f t="shared" si="1481"/>
        <v>1658265</v>
      </c>
      <c r="M683" s="26">
        <v>1</v>
      </c>
      <c r="N683" s="27">
        <v>1200000</v>
      </c>
      <c r="O683" s="27">
        <v>1296000</v>
      </c>
      <c r="P683" s="145"/>
      <c r="Q683" s="145"/>
      <c r="R683" s="143">
        <f t="shared" si="1474"/>
        <v>5.4392829322042112E-2</v>
      </c>
      <c r="S683" s="27">
        <f t="shared" si="1475"/>
        <v>1248000</v>
      </c>
      <c r="T683" s="28">
        <f t="shared" si="1476"/>
        <v>237120</v>
      </c>
      <c r="U683" s="30">
        <f t="shared" si="1477"/>
        <v>1485120</v>
      </c>
      <c r="V683" s="26">
        <v>1</v>
      </c>
      <c r="W683" s="27">
        <v>1200000</v>
      </c>
      <c r="X683" s="27">
        <v>1380000</v>
      </c>
      <c r="Y683" s="145"/>
      <c r="Z683" s="145"/>
      <c r="AA683" s="143">
        <f t="shared" si="1538"/>
        <v>9.8666062491146164E-2</v>
      </c>
      <c r="AB683" s="27">
        <f t="shared" si="1539"/>
        <v>1290000</v>
      </c>
      <c r="AC683" s="28">
        <f t="shared" si="1540"/>
        <v>245100</v>
      </c>
      <c r="AD683" s="29">
        <f t="shared" si="1541"/>
        <v>1535100</v>
      </c>
      <c r="AE683" s="26">
        <v>1</v>
      </c>
      <c r="AF683" s="27">
        <v>1200000</v>
      </c>
      <c r="AG683" s="27">
        <v>1344000</v>
      </c>
      <c r="AH683" s="145"/>
      <c r="AI683" s="145"/>
      <c r="AJ683" s="143">
        <f t="shared" si="1486"/>
        <v>8.0049824285269522E-2</v>
      </c>
      <c r="AK683" s="27">
        <f t="shared" si="1542"/>
        <v>1272000</v>
      </c>
      <c r="AL683" s="28">
        <f t="shared" si="1543"/>
        <v>241680</v>
      </c>
      <c r="AM683" s="30">
        <f t="shared" si="1544"/>
        <v>1513680</v>
      </c>
      <c r="AN683" s="26">
        <v>1</v>
      </c>
      <c r="AO683" s="27">
        <v>1200000</v>
      </c>
      <c r="AP683" s="27">
        <v>1587000</v>
      </c>
      <c r="AQ683" s="145"/>
      <c r="AR683" s="145"/>
      <c r="AS683" s="143">
        <f t="shared" si="1490"/>
        <v>0.19637626431230276</v>
      </c>
      <c r="AT683" s="27">
        <f t="shared" si="1545"/>
        <v>1393500</v>
      </c>
      <c r="AU683" s="28">
        <f t="shared" si="1546"/>
        <v>264765</v>
      </c>
      <c r="AV683" s="30">
        <f t="shared" si="1547"/>
        <v>1658265</v>
      </c>
      <c r="AW683" s="26">
        <v>1</v>
      </c>
      <c r="AX683" s="27">
        <v>1200000</v>
      </c>
      <c r="AY683" s="27">
        <v>1380000</v>
      </c>
      <c r="AZ683" s="145"/>
      <c r="BA683" s="145"/>
      <c r="BB683" s="143">
        <f t="shared" si="1494"/>
        <v>9.8666062491146164E-2</v>
      </c>
      <c r="BC683" s="27">
        <f t="shared" si="1548"/>
        <v>1290000</v>
      </c>
      <c r="BD683" s="27">
        <f t="shared" si="1549"/>
        <v>245100</v>
      </c>
      <c r="BE683" s="27">
        <f t="shared" si="1550"/>
        <v>1535100</v>
      </c>
      <c r="BF683" s="26">
        <v>1</v>
      </c>
      <c r="BG683" s="27">
        <v>960000</v>
      </c>
      <c r="BH683" s="27">
        <v>844800</v>
      </c>
      <c r="BI683" s="145"/>
      <c r="BJ683" s="145"/>
      <c r="BK683" s="143">
        <f t="shared" si="1513"/>
        <v>9.0268950789772026E-2</v>
      </c>
      <c r="BL683" s="27">
        <f t="shared" ref="BL683:BL685" si="1581">+AVERAGE(BG683:BI683)</f>
        <v>902400</v>
      </c>
      <c r="BM683" s="27">
        <f t="shared" ref="BM683:BM685" si="1582">+BL683*19%</f>
        <v>171456</v>
      </c>
      <c r="BN683" s="28">
        <f t="shared" ref="BN683:BN685" si="1583">+BM683+BL683</f>
        <v>1073856</v>
      </c>
      <c r="BO683" s="26">
        <v>1</v>
      </c>
      <c r="BP683" s="27">
        <v>960000</v>
      </c>
      <c r="BQ683" s="27">
        <v>864000</v>
      </c>
      <c r="BR683" s="175"/>
      <c r="BS683" s="175"/>
      <c r="BT683" s="143">
        <f t="shared" si="1517"/>
        <v>7.4432292756478682E-2</v>
      </c>
      <c r="BU683" s="27">
        <f t="shared" ref="BU683:BU685" si="1584">+AVERAGE(BP683:BR683)</f>
        <v>912000</v>
      </c>
      <c r="BV683" s="28">
        <f t="shared" ref="BV683:BV685" si="1585">+BU683*19%</f>
        <v>173280</v>
      </c>
      <c r="BW683" s="30">
        <f t="shared" ref="BW683:BW685" si="1586">+BV683+BU683</f>
        <v>1085280</v>
      </c>
      <c r="BX683" s="26">
        <v>1</v>
      </c>
      <c r="BY683" s="28">
        <v>960000</v>
      </c>
      <c r="BZ683" s="28">
        <v>864000</v>
      </c>
      <c r="CA683" s="156"/>
      <c r="CB683" s="156"/>
      <c r="CC683" s="177">
        <f t="shared" si="1521"/>
        <v>7.4432292756478682E-2</v>
      </c>
      <c r="CD683" s="27">
        <f t="shared" ref="CD683:CD685" si="1587">+AVERAGE(BY683:CA683)</f>
        <v>912000</v>
      </c>
      <c r="CE683" s="28">
        <f t="shared" ref="CE683:CE685" si="1588">+CD683*19%</f>
        <v>173280</v>
      </c>
      <c r="CF683" s="29">
        <f t="shared" ref="CF683:CF685" si="1589">+CE683+CD683</f>
        <v>1085280</v>
      </c>
      <c r="CG683" s="26">
        <v>1</v>
      </c>
      <c r="CH683" s="27">
        <v>768000</v>
      </c>
      <c r="CI683" s="27">
        <v>750000</v>
      </c>
      <c r="CJ683" s="148"/>
      <c r="CK683" s="148"/>
      <c r="CL683" s="143">
        <f>+STDEVA(CH683:CI683)/AVERAGE(CH683:CI683)</f>
        <v>1.6769330779127609E-2</v>
      </c>
      <c r="CM683" s="27">
        <f>+AVERAGE(CH683:CJ683)</f>
        <v>759000</v>
      </c>
      <c r="CN683" s="27">
        <f t="shared" si="1570"/>
        <v>144210</v>
      </c>
      <c r="CO683" s="28">
        <f t="shared" si="1571"/>
        <v>903210</v>
      </c>
      <c r="CP683" s="26">
        <v>1</v>
      </c>
      <c r="CQ683" s="27">
        <v>768000</v>
      </c>
      <c r="CR683" s="27">
        <v>750000</v>
      </c>
      <c r="CS683" s="148"/>
      <c r="CT683" s="148"/>
      <c r="CU683" s="143">
        <f t="shared" si="1502"/>
        <v>1.6769330779127609E-2</v>
      </c>
      <c r="CV683" s="27">
        <f t="shared" si="1572"/>
        <v>759000</v>
      </c>
      <c r="CW683" s="28">
        <f t="shared" si="1573"/>
        <v>144210</v>
      </c>
      <c r="CX683" s="29">
        <f t="shared" si="1574"/>
        <v>903210</v>
      </c>
      <c r="CY683" s="26">
        <v>1</v>
      </c>
      <c r="CZ683" s="27">
        <v>768000</v>
      </c>
      <c r="DA683" s="27">
        <v>650000</v>
      </c>
      <c r="DB683" s="133"/>
      <c r="DC683" s="133"/>
      <c r="DD683" s="143">
        <f t="shared" si="1473"/>
        <v>0.11768490857547619</v>
      </c>
      <c r="DE683" s="27">
        <f t="shared" si="1575"/>
        <v>709000</v>
      </c>
      <c r="DF683" s="27">
        <f t="shared" si="1576"/>
        <v>134710</v>
      </c>
      <c r="DG683" s="28">
        <f t="shared" si="1577"/>
        <v>843710</v>
      </c>
      <c r="DH683" s="26">
        <v>1</v>
      </c>
      <c r="DI683" s="28">
        <v>768000</v>
      </c>
      <c r="DJ683" s="28">
        <v>650000</v>
      </c>
      <c r="DK683" s="182"/>
      <c r="DL683" s="177">
        <f t="shared" si="1509"/>
        <v>0.11768490857547619</v>
      </c>
      <c r="DM683" s="28">
        <f t="shared" si="1578"/>
        <v>709000</v>
      </c>
      <c r="DN683" s="28">
        <f t="shared" si="1579"/>
        <v>134710</v>
      </c>
      <c r="DO683" s="30">
        <f t="shared" si="1580"/>
        <v>843710</v>
      </c>
    </row>
    <row r="684" spans="1:119" ht="21" customHeight="1" x14ac:dyDescent="0.25">
      <c r="A684" s="66" t="s">
        <v>1300</v>
      </c>
      <c r="B684" s="67" t="s">
        <v>1266</v>
      </c>
      <c r="C684" s="68" t="s">
        <v>1301</v>
      </c>
      <c r="D684" s="26">
        <v>1</v>
      </c>
      <c r="E684" s="27">
        <v>1200000</v>
      </c>
      <c r="F684" s="27">
        <v>1587000</v>
      </c>
      <c r="G684" s="148"/>
      <c r="H684" s="148"/>
      <c r="I684" s="143">
        <f t="shared" si="1535"/>
        <v>0.19637626431230276</v>
      </c>
      <c r="J684" s="27">
        <f t="shared" si="1536"/>
        <v>1393500</v>
      </c>
      <c r="K684" s="28">
        <f t="shared" si="1537"/>
        <v>264765</v>
      </c>
      <c r="L684" s="29">
        <f t="shared" si="1481"/>
        <v>1658265</v>
      </c>
      <c r="M684" s="26">
        <v>1</v>
      </c>
      <c r="N684" s="27">
        <v>1200000</v>
      </c>
      <c r="O684" s="27">
        <v>1296000</v>
      </c>
      <c r="P684" s="145"/>
      <c r="Q684" s="145"/>
      <c r="R684" s="143">
        <f t="shared" si="1474"/>
        <v>5.4392829322042112E-2</v>
      </c>
      <c r="S684" s="27">
        <f t="shared" si="1475"/>
        <v>1248000</v>
      </c>
      <c r="T684" s="28">
        <f t="shared" si="1476"/>
        <v>237120</v>
      </c>
      <c r="U684" s="30">
        <f t="shared" si="1477"/>
        <v>1485120</v>
      </c>
      <c r="V684" s="26">
        <v>1</v>
      </c>
      <c r="W684" s="27">
        <v>1200000</v>
      </c>
      <c r="X684" s="27">
        <v>1380000</v>
      </c>
      <c r="Y684" s="145"/>
      <c r="Z684" s="145"/>
      <c r="AA684" s="143">
        <f t="shared" si="1538"/>
        <v>9.8666062491146164E-2</v>
      </c>
      <c r="AB684" s="27">
        <f t="shared" si="1539"/>
        <v>1290000</v>
      </c>
      <c r="AC684" s="28">
        <f t="shared" si="1540"/>
        <v>245100</v>
      </c>
      <c r="AD684" s="29">
        <f t="shared" si="1541"/>
        <v>1535100</v>
      </c>
      <c r="AE684" s="26">
        <v>1</v>
      </c>
      <c r="AF684" s="27">
        <v>1200000</v>
      </c>
      <c r="AG684" s="27">
        <v>1344000</v>
      </c>
      <c r="AH684" s="145"/>
      <c r="AI684" s="145"/>
      <c r="AJ684" s="143">
        <f t="shared" si="1486"/>
        <v>8.0049824285269522E-2</v>
      </c>
      <c r="AK684" s="27">
        <f t="shared" si="1542"/>
        <v>1272000</v>
      </c>
      <c r="AL684" s="28">
        <f t="shared" si="1543"/>
        <v>241680</v>
      </c>
      <c r="AM684" s="30">
        <f t="shared" si="1544"/>
        <v>1513680</v>
      </c>
      <c r="AN684" s="26">
        <v>1</v>
      </c>
      <c r="AO684" s="27">
        <v>1200000</v>
      </c>
      <c r="AP684" s="27">
        <v>1587000</v>
      </c>
      <c r="AQ684" s="145"/>
      <c r="AR684" s="145"/>
      <c r="AS684" s="143">
        <f t="shared" si="1490"/>
        <v>0.19637626431230276</v>
      </c>
      <c r="AT684" s="27">
        <f t="shared" si="1545"/>
        <v>1393500</v>
      </c>
      <c r="AU684" s="28">
        <f t="shared" si="1546"/>
        <v>264765</v>
      </c>
      <c r="AV684" s="30">
        <f t="shared" si="1547"/>
        <v>1658265</v>
      </c>
      <c r="AW684" s="26">
        <v>1</v>
      </c>
      <c r="AX684" s="27">
        <v>1200000</v>
      </c>
      <c r="AY684" s="27">
        <v>1380000</v>
      </c>
      <c r="AZ684" s="145"/>
      <c r="BA684" s="145"/>
      <c r="BB684" s="143">
        <f t="shared" si="1494"/>
        <v>9.8666062491146164E-2</v>
      </c>
      <c r="BC684" s="27">
        <f t="shared" si="1548"/>
        <v>1290000</v>
      </c>
      <c r="BD684" s="27">
        <f t="shared" si="1549"/>
        <v>245100</v>
      </c>
      <c r="BE684" s="27">
        <f t="shared" si="1550"/>
        <v>1535100</v>
      </c>
      <c r="BF684" s="26">
        <v>1</v>
      </c>
      <c r="BG684" s="27">
        <v>960000</v>
      </c>
      <c r="BH684" s="27">
        <v>844800</v>
      </c>
      <c r="BI684" s="145"/>
      <c r="BJ684" s="145"/>
      <c r="BK684" s="143">
        <f t="shared" si="1513"/>
        <v>9.0268950789772026E-2</v>
      </c>
      <c r="BL684" s="27">
        <f t="shared" si="1581"/>
        <v>902400</v>
      </c>
      <c r="BM684" s="27">
        <f t="shared" si="1582"/>
        <v>171456</v>
      </c>
      <c r="BN684" s="28">
        <f t="shared" si="1583"/>
        <v>1073856</v>
      </c>
      <c r="BO684" s="26">
        <v>1</v>
      </c>
      <c r="BP684" s="27">
        <v>960000</v>
      </c>
      <c r="BQ684" s="27">
        <v>864000</v>
      </c>
      <c r="BR684" s="175"/>
      <c r="BS684" s="175"/>
      <c r="BT684" s="143">
        <f t="shared" si="1517"/>
        <v>7.4432292756478682E-2</v>
      </c>
      <c r="BU684" s="27">
        <f t="shared" si="1584"/>
        <v>912000</v>
      </c>
      <c r="BV684" s="28">
        <f t="shared" si="1585"/>
        <v>173280</v>
      </c>
      <c r="BW684" s="30">
        <f t="shared" si="1586"/>
        <v>1085280</v>
      </c>
      <c r="BX684" s="26">
        <v>1</v>
      </c>
      <c r="BY684" s="28">
        <v>960000</v>
      </c>
      <c r="BZ684" s="28">
        <v>864000</v>
      </c>
      <c r="CA684" s="156"/>
      <c r="CB684" s="156"/>
      <c r="CC684" s="177">
        <f t="shared" si="1521"/>
        <v>7.4432292756478682E-2</v>
      </c>
      <c r="CD684" s="27">
        <f t="shared" si="1587"/>
        <v>912000</v>
      </c>
      <c r="CE684" s="28">
        <f t="shared" si="1588"/>
        <v>173280</v>
      </c>
      <c r="CF684" s="29">
        <f t="shared" si="1589"/>
        <v>1085280</v>
      </c>
      <c r="CG684" s="31" t="s">
        <v>30</v>
      </c>
      <c r="CH684" s="32" t="s">
        <v>30</v>
      </c>
      <c r="CI684" s="32" t="s">
        <v>30</v>
      </c>
      <c r="CJ684" s="32" t="s">
        <v>30</v>
      </c>
      <c r="CK684" s="32" t="s">
        <v>30</v>
      </c>
      <c r="CL684" s="32" t="s">
        <v>30</v>
      </c>
      <c r="CM684" s="32" t="s">
        <v>30</v>
      </c>
      <c r="CN684" s="32" t="s">
        <v>30</v>
      </c>
      <c r="CO684" s="32" t="s">
        <v>30</v>
      </c>
      <c r="CP684" s="31" t="s">
        <v>30</v>
      </c>
      <c r="CQ684" s="32" t="s">
        <v>30</v>
      </c>
      <c r="CR684" s="32" t="s">
        <v>30</v>
      </c>
      <c r="CS684" s="32" t="s">
        <v>30</v>
      </c>
      <c r="CT684" s="32" t="s">
        <v>30</v>
      </c>
      <c r="CU684" s="32" t="s">
        <v>30</v>
      </c>
      <c r="CV684" s="32" t="s">
        <v>30</v>
      </c>
      <c r="CW684" s="32" t="s">
        <v>30</v>
      </c>
      <c r="CX684" s="34" t="s">
        <v>30</v>
      </c>
      <c r="CY684" s="31" t="s">
        <v>30</v>
      </c>
      <c r="CZ684" s="32" t="s">
        <v>30</v>
      </c>
      <c r="DA684" s="32" t="s">
        <v>30</v>
      </c>
      <c r="DB684" s="32" t="s">
        <v>30</v>
      </c>
      <c r="DC684" s="32" t="s">
        <v>30</v>
      </c>
      <c r="DD684" s="32" t="s">
        <v>30</v>
      </c>
      <c r="DE684" s="32" t="s">
        <v>30</v>
      </c>
      <c r="DF684" s="32" t="s">
        <v>30</v>
      </c>
      <c r="DG684" s="32" t="s">
        <v>30</v>
      </c>
      <c r="DH684" s="31" t="s">
        <v>30</v>
      </c>
      <c r="DI684" s="32" t="s">
        <v>30</v>
      </c>
      <c r="DJ684" s="32" t="s">
        <v>30</v>
      </c>
      <c r="DK684" s="32" t="s">
        <v>30</v>
      </c>
      <c r="DL684" s="32" t="s">
        <v>30</v>
      </c>
      <c r="DM684" s="32" t="s">
        <v>30</v>
      </c>
      <c r="DN684" s="32" t="s">
        <v>30</v>
      </c>
      <c r="DO684" s="33" t="s">
        <v>30</v>
      </c>
    </row>
    <row r="685" spans="1:119" ht="21" customHeight="1" x14ac:dyDescent="0.25">
      <c r="A685" s="66" t="s">
        <v>1302</v>
      </c>
      <c r="B685" s="67" t="s">
        <v>1266</v>
      </c>
      <c r="C685" s="68" t="s">
        <v>1303</v>
      </c>
      <c r="D685" s="26">
        <v>1</v>
      </c>
      <c r="E685" s="27">
        <v>1200000</v>
      </c>
      <c r="F685" s="27">
        <v>1587000</v>
      </c>
      <c r="G685" s="148"/>
      <c r="H685" s="148"/>
      <c r="I685" s="143">
        <f t="shared" si="1535"/>
        <v>0.19637626431230276</v>
      </c>
      <c r="J685" s="27">
        <f t="shared" si="1536"/>
        <v>1393500</v>
      </c>
      <c r="K685" s="28">
        <f t="shared" si="1537"/>
        <v>264765</v>
      </c>
      <c r="L685" s="29">
        <f t="shared" si="1481"/>
        <v>1658265</v>
      </c>
      <c r="M685" s="26">
        <v>1</v>
      </c>
      <c r="N685" s="27">
        <v>1200000</v>
      </c>
      <c r="O685" s="27">
        <v>1296000</v>
      </c>
      <c r="P685" s="145"/>
      <c r="Q685" s="145"/>
      <c r="R685" s="143">
        <f t="shared" si="1474"/>
        <v>5.4392829322042112E-2</v>
      </c>
      <c r="S685" s="27">
        <f t="shared" si="1475"/>
        <v>1248000</v>
      </c>
      <c r="T685" s="28">
        <f t="shared" si="1476"/>
        <v>237120</v>
      </c>
      <c r="U685" s="30">
        <f t="shared" si="1477"/>
        <v>1485120</v>
      </c>
      <c r="V685" s="26">
        <v>1</v>
      </c>
      <c r="W685" s="27">
        <v>1200000</v>
      </c>
      <c r="X685" s="27">
        <v>1380000</v>
      </c>
      <c r="Y685" s="145"/>
      <c r="Z685" s="145"/>
      <c r="AA685" s="143">
        <f t="shared" si="1538"/>
        <v>9.8666062491146164E-2</v>
      </c>
      <c r="AB685" s="27">
        <f t="shared" si="1539"/>
        <v>1290000</v>
      </c>
      <c r="AC685" s="28">
        <f t="shared" si="1540"/>
        <v>245100</v>
      </c>
      <c r="AD685" s="29">
        <f t="shared" si="1541"/>
        <v>1535100</v>
      </c>
      <c r="AE685" s="26">
        <v>1</v>
      </c>
      <c r="AF685" s="27">
        <v>1200000</v>
      </c>
      <c r="AG685" s="27">
        <v>1344000</v>
      </c>
      <c r="AH685" s="145"/>
      <c r="AI685" s="145"/>
      <c r="AJ685" s="143">
        <f t="shared" si="1486"/>
        <v>8.0049824285269522E-2</v>
      </c>
      <c r="AK685" s="27">
        <f t="shared" si="1542"/>
        <v>1272000</v>
      </c>
      <c r="AL685" s="28">
        <f t="shared" si="1543"/>
        <v>241680</v>
      </c>
      <c r="AM685" s="30">
        <f t="shared" si="1544"/>
        <v>1513680</v>
      </c>
      <c r="AN685" s="26">
        <v>1</v>
      </c>
      <c r="AO685" s="27">
        <v>1200000</v>
      </c>
      <c r="AP685" s="27">
        <v>1587000</v>
      </c>
      <c r="AQ685" s="145"/>
      <c r="AR685" s="145"/>
      <c r="AS685" s="143">
        <f t="shared" si="1490"/>
        <v>0.19637626431230276</v>
      </c>
      <c r="AT685" s="27">
        <f t="shared" si="1545"/>
        <v>1393500</v>
      </c>
      <c r="AU685" s="28">
        <f t="shared" si="1546"/>
        <v>264765</v>
      </c>
      <c r="AV685" s="30">
        <f t="shared" si="1547"/>
        <v>1658265</v>
      </c>
      <c r="AW685" s="26">
        <v>1</v>
      </c>
      <c r="AX685" s="27">
        <v>1200000</v>
      </c>
      <c r="AY685" s="27">
        <v>1380000</v>
      </c>
      <c r="AZ685" s="145"/>
      <c r="BA685" s="145"/>
      <c r="BB685" s="143">
        <f t="shared" si="1494"/>
        <v>9.8666062491146164E-2</v>
      </c>
      <c r="BC685" s="27">
        <f t="shared" si="1548"/>
        <v>1290000</v>
      </c>
      <c r="BD685" s="27">
        <f t="shared" si="1549"/>
        <v>245100</v>
      </c>
      <c r="BE685" s="27">
        <f t="shared" si="1550"/>
        <v>1535100</v>
      </c>
      <c r="BF685" s="26">
        <v>1</v>
      </c>
      <c r="BG685" s="27">
        <v>960000</v>
      </c>
      <c r="BH685" s="27">
        <v>844800</v>
      </c>
      <c r="BI685" s="145"/>
      <c r="BJ685" s="145"/>
      <c r="BK685" s="143">
        <f t="shared" si="1513"/>
        <v>9.0268950789772026E-2</v>
      </c>
      <c r="BL685" s="27">
        <f t="shared" si="1581"/>
        <v>902400</v>
      </c>
      <c r="BM685" s="27">
        <f t="shared" si="1582"/>
        <v>171456</v>
      </c>
      <c r="BN685" s="28">
        <f t="shared" si="1583"/>
        <v>1073856</v>
      </c>
      <c r="BO685" s="26">
        <v>1</v>
      </c>
      <c r="BP685" s="27">
        <v>960000</v>
      </c>
      <c r="BQ685" s="27">
        <v>864000</v>
      </c>
      <c r="BR685" s="175"/>
      <c r="BS685" s="175"/>
      <c r="BT685" s="143">
        <f t="shared" si="1517"/>
        <v>7.4432292756478682E-2</v>
      </c>
      <c r="BU685" s="27">
        <f t="shared" si="1584"/>
        <v>912000</v>
      </c>
      <c r="BV685" s="28">
        <f t="shared" si="1585"/>
        <v>173280</v>
      </c>
      <c r="BW685" s="30">
        <f t="shared" si="1586"/>
        <v>1085280</v>
      </c>
      <c r="BX685" s="26">
        <v>1</v>
      </c>
      <c r="BY685" s="28">
        <v>960000</v>
      </c>
      <c r="BZ685" s="28">
        <v>864000</v>
      </c>
      <c r="CA685" s="156"/>
      <c r="CB685" s="156"/>
      <c r="CC685" s="177">
        <f t="shared" si="1521"/>
        <v>7.4432292756478682E-2</v>
      </c>
      <c r="CD685" s="27">
        <f t="shared" si="1587"/>
        <v>912000</v>
      </c>
      <c r="CE685" s="28">
        <f t="shared" si="1588"/>
        <v>173280</v>
      </c>
      <c r="CF685" s="29">
        <f t="shared" si="1589"/>
        <v>1085280</v>
      </c>
      <c r="CG685" s="31" t="s">
        <v>30</v>
      </c>
      <c r="CH685" s="32" t="s">
        <v>30</v>
      </c>
      <c r="CI685" s="32" t="s">
        <v>30</v>
      </c>
      <c r="CJ685" s="32" t="s">
        <v>30</v>
      </c>
      <c r="CK685" s="32" t="s">
        <v>30</v>
      </c>
      <c r="CL685" s="32" t="s">
        <v>30</v>
      </c>
      <c r="CM685" s="32" t="s">
        <v>30</v>
      </c>
      <c r="CN685" s="32" t="s">
        <v>30</v>
      </c>
      <c r="CO685" s="32" t="s">
        <v>30</v>
      </c>
      <c r="CP685" s="31" t="s">
        <v>30</v>
      </c>
      <c r="CQ685" s="32" t="s">
        <v>30</v>
      </c>
      <c r="CR685" s="32" t="s">
        <v>30</v>
      </c>
      <c r="CS685" s="32" t="s">
        <v>30</v>
      </c>
      <c r="CT685" s="32" t="s">
        <v>30</v>
      </c>
      <c r="CU685" s="32" t="s">
        <v>30</v>
      </c>
      <c r="CV685" s="32" t="s">
        <v>30</v>
      </c>
      <c r="CW685" s="32" t="s">
        <v>30</v>
      </c>
      <c r="CX685" s="34" t="s">
        <v>30</v>
      </c>
      <c r="CY685" s="31" t="s">
        <v>30</v>
      </c>
      <c r="CZ685" s="32" t="s">
        <v>30</v>
      </c>
      <c r="DA685" s="32" t="s">
        <v>30</v>
      </c>
      <c r="DB685" s="32" t="s">
        <v>30</v>
      </c>
      <c r="DC685" s="32" t="s">
        <v>30</v>
      </c>
      <c r="DD685" s="32" t="s">
        <v>30</v>
      </c>
      <c r="DE685" s="32" t="s">
        <v>30</v>
      </c>
      <c r="DF685" s="32" t="s">
        <v>30</v>
      </c>
      <c r="DG685" s="32" t="s">
        <v>30</v>
      </c>
      <c r="DH685" s="31" t="s">
        <v>30</v>
      </c>
      <c r="DI685" s="32" t="s">
        <v>30</v>
      </c>
      <c r="DJ685" s="32" t="s">
        <v>30</v>
      </c>
      <c r="DK685" s="32" t="s">
        <v>30</v>
      </c>
      <c r="DL685" s="32" t="s">
        <v>30</v>
      </c>
      <c r="DM685" s="32" t="s">
        <v>30</v>
      </c>
      <c r="DN685" s="32" t="s">
        <v>30</v>
      </c>
      <c r="DO685" s="33" t="s">
        <v>30</v>
      </c>
    </row>
    <row r="686" spans="1:119" ht="21" customHeight="1" x14ac:dyDescent="0.25">
      <c r="A686" s="66" t="s">
        <v>1304</v>
      </c>
      <c r="B686" s="67" t="s">
        <v>1266</v>
      </c>
      <c r="C686" s="68" t="s">
        <v>1305</v>
      </c>
      <c r="D686" s="26">
        <v>1</v>
      </c>
      <c r="E686" s="27">
        <v>1200000</v>
      </c>
      <c r="F686" s="27">
        <v>1587000</v>
      </c>
      <c r="G686" s="148"/>
      <c r="H686" s="148"/>
      <c r="I686" s="143">
        <f t="shared" si="1535"/>
        <v>0.19637626431230276</v>
      </c>
      <c r="J686" s="27">
        <f t="shared" si="1536"/>
        <v>1393500</v>
      </c>
      <c r="K686" s="28">
        <f t="shared" si="1537"/>
        <v>264765</v>
      </c>
      <c r="L686" s="29">
        <f t="shared" si="1481"/>
        <v>1658265</v>
      </c>
      <c r="M686" s="26">
        <v>1</v>
      </c>
      <c r="N686" s="27">
        <v>1200000</v>
      </c>
      <c r="O686" s="27">
        <v>1296000</v>
      </c>
      <c r="P686" s="145"/>
      <c r="Q686" s="145"/>
      <c r="R686" s="143">
        <f t="shared" si="1474"/>
        <v>5.4392829322042112E-2</v>
      </c>
      <c r="S686" s="27">
        <f t="shared" si="1475"/>
        <v>1248000</v>
      </c>
      <c r="T686" s="28">
        <f t="shared" si="1476"/>
        <v>237120</v>
      </c>
      <c r="U686" s="30">
        <f t="shared" si="1477"/>
        <v>1485120</v>
      </c>
      <c r="V686" s="26">
        <v>1</v>
      </c>
      <c r="W686" s="27">
        <v>1200000</v>
      </c>
      <c r="X686" s="27">
        <v>1380000</v>
      </c>
      <c r="Y686" s="145"/>
      <c r="Z686" s="145"/>
      <c r="AA686" s="143">
        <f t="shared" si="1538"/>
        <v>9.8666062491146164E-2</v>
      </c>
      <c r="AB686" s="27">
        <f t="shared" si="1539"/>
        <v>1290000</v>
      </c>
      <c r="AC686" s="28">
        <f t="shared" si="1540"/>
        <v>245100</v>
      </c>
      <c r="AD686" s="29">
        <f t="shared" si="1541"/>
        <v>1535100</v>
      </c>
      <c r="AE686" s="26">
        <v>1</v>
      </c>
      <c r="AF686" s="27">
        <v>1200000</v>
      </c>
      <c r="AG686" s="27">
        <v>1344000</v>
      </c>
      <c r="AH686" s="145"/>
      <c r="AI686" s="145"/>
      <c r="AJ686" s="143">
        <f t="shared" si="1486"/>
        <v>8.0049824285269522E-2</v>
      </c>
      <c r="AK686" s="27">
        <f t="shared" si="1542"/>
        <v>1272000</v>
      </c>
      <c r="AL686" s="28">
        <f t="shared" si="1543"/>
        <v>241680</v>
      </c>
      <c r="AM686" s="30">
        <f t="shared" si="1544"/>
        <v>1513680</v>
      </c>
      <c r="AN686" s="26">
        <v>1</v>
      </c>
      <c r="AO686" s="27">
        <v>1200000</v>
      </c>
      <c r="AP686" s="27">
        <v>1587000</v>
      </c>
      <c r="AQ686" s="145"/>
      <c r="AR686" s="145"/>
      <c r="AS686" s="143">
        <f t="shared" si="1490"/>
        <v>0.19637626431230276</v>
      </c>
      <c r="AT686" s="27">
        <f t="shared" si="1545"/>
        <v>1393500</v>
      </c>
      <c r="AU686" s="28">
        <f t="shared" si="1546"/>
        <v>264765</v>
      </c>
      <c r="AV686" s="30">
        <f t="shared" si="1547"/>
        <v>1658265</v>
      </c>
      <c r="AW686" s="26">
        <v>1</v>
      </c>
      <c r="AX686" s="27">
        <v>1200000</v>
      </c>
      <c r="AY686" s="27">
        <v>1380000</v>
      </c>
      <c r="AZ686" s="145"/>
      <c r="BA686" s="145"/>
      <c r="BB686" s="143">
        <f t="shared" si="1494"/>
        <v>9.8666062491146164E-2</v>
      </c>
      <c r="BC686" s="27">
        <f t="shared" si="1548"/>
        <v>1290000</v>
      </c>
      <c r="BD686" s="27">
        <f t="shared" si="1549"/>
        <v>245100</v>
      </c>
      <c r="BE686" s="27">
        <f t="shared" si="1550"/>
        <v>1535100</v>
      </c>
      <c r="BF686" s="31" t="s">
        <v>30</v>
      </c>
      <c r="BG686" s="32" t="s">
        <v>30</v>
      </c>
      <c r="BH686" s="32" t="s">
        <v>30</v>
      </c>
      <c r="BI686" s="32" t="s">
        <v>30</v>
      </c>
      <c r="BJ686" s="32" t="s">
        <v>30</v>
      </c>
      <c r="BK686" s="32" t="s">
        <v>30</v>
      </c>
      <c r="BL686" s="32" t="s">
        <v>30</v>
      </c>
      <c r="BM686" s="32" t="s">
        <v>30</v>
      </c>
      <c r="BN686" s="32" t="s">
        <v>30</v>
      </c>
      <c r="BO686" s="31" t="s">
        <v>30</v>
      </c>
      <c r="BP686" s="32" t="s">
        <v>30</v>
      </c>
      <c r="BQ686" s="32" t="s">
        <v>30</v>
      </c>
      <c r="BR686" s="32" t="s">
        <v>30</v>
      </c>
      <c r="BS686" s="32" t="s">
        <v>30</v>
      </c>
      <c r="BT686" s="32" t="s">
        <v>30</v>
      </c>
      <c r="BU686" s="32" t="s">
        <v>30</v>
      </c>
      <c r="BV686" s="32" t="s">
        <v>30</v>
      </c>
      <c r="BW686" s="33" t="s">
        <v>30</v>
      </c>
      <c r="BX686" s="31" t="s">
        <v>30</v>
      </c>
      <c r="BY686" s="32" t="s">
        <v>30</v>
      </c>
      <c r="BZ686" s="32" t="s">
        <v>30</v>
      </c>
      <c r="CA686" s="32" t="s">
        <v>30</v>
      </c>
      <c r="CB686" s="32" t="s">
        <v>30</v>
      </c>
      <c r="CC686" s="32" t="s">
        <v>30</v>
      </c>
      <c r="CD686" s="32" t="s">
        <v>30</v>
      </c>
      <c r="CE686" s="32" t="s">
        <v>30</v>
      </c>
      <c r="CF686" s="34" t="s">
        <v>30</v>
      </c>
      <c r="CG686" s="31" t="s">
        <v>30</v>
      </c>
      <c r="CH686" s="32" t="s">
        <v>30</v>
      </c>
      <c r="CI686" s="32" t="s">
        <v>30</v>
      </c>
      <c r="CJ686" s="32" t="s">
        <v>30</v>
      </c>
      <c r="CK686" s="32" t="s">
        <v>30</v>
      </c>
      <c r="CL686" s="32" t="s">
        <v>30</v>
      </c>
      <c r="CM686" s="32" t="s">
        <v>30</v>
      </c>
      <c r="CN686" s="32" t="s">
        <v>30</v>
      </c>
      <c r="CO686" s="32" t="s">
        <v>30</v>
      </c>
      <c r="CP686" s="31" t="s">
        <v>30</v>
      </c>
      <c r="CQ686" s="32" t="s">
        <v>30</v>
      </c>
      <c r="CR686" s="32" t="s">
        <v>30</v>
      </c>
      <c r="CS686" s="32" t="s">
        <v>30</v>
      </c>
      <c r="CT686" s="32" t="s">
        <v>30</v>
      </c>
      <c r="CU686" s="32" t="s">
        <v>30</v>
      </c>
      <c r="CV686" s="32" t="s">
        <v>30</v>
      </c>
      <c r="CW686" s="32" t="s">
        <v>30</v>
      </c>
      <c r="CX686" s="34" t="s">
        <v>30</v>
      </c>
      <c r="CY686" s="31" t="s">
        <v>30</v>
      </c>
      <c r="CZ686" s="32" t="s">
        <v>30</v>
      </c>
      <c r="DA686" s="32" t="s">
        <v>30</v>
      </c>
      <c r="DB686" s="32" t="s">
        <v>30</v>
      </c>
      <c r="DC686" s="32" t="s">
        <v>30</v>
      </c>
      <c r="DD686" s="32" t="s">
        <v>30</v>
      </c>
      <c r="DE686" s="32" t="s">
        <v>30</v>
      </c>
      <c r="DF686" s="32" t="s">
        <v>30</v>
      </c>
      <c r="DG686" s="32" t="s">
        <v>30</v>
      </c>
      <c r="DH686" s="31" t="s">
        <v>30</v>
      </c>
      <c r="DI686" s="32" t="s">
        <v>30</v>
      </c>
      <c r="DJ686" s="32" t="s">
        <v>30</v>
      </c>
      <c r="DK686" s="32" t="s">
        <v>30</v>
      </c>
      <c r="DL686" s="32" t="s">
        <v>30</v>
      </c>
      <c r="DM686" s="32" t="s">
        <v>30</v>
      </c>
      <c r="DN686" s="32" t="s">
        <v>30</v>
      </c>
      <c r="DO686" s="33" t="s">
        <v>30</v>
      </c>
    </row>
    <row r="687" spans="1:119" ht="21" customHeight="1" x14ac:dyDescent="0.25">
      <c r="A687" s="66" t="s">
        <v>1306</v>
      </c>
      <c r="B687" s="67" t="s">
        <v>1266</v>
      </c>
      <c r="C687" s="68" t="s">
        <v>1307</v>
      </c>
      <c r="D687" s="26">
        <v>1</v>
      </c>
      <c r="E687" s="27">
        <v>3500000</v>
      </c>
      <c r="F687" s="27">
        <v>4628750</v>
      </c>
      <c r="G687" s="148"/>
      <c r="H687" s="148"/>
      <c r="I687" s="143">
        <f t="shared" si="1535"/>
        <v>0.19637626431230276</v>
      </c>
      <c r="J687" s="27">
        <f t="shared" si="1536"/>
        <v>4064375</v>
      </c>
      <c r="K687" s="28">
        <f t="shared" si="1537"/>
        <v>772231.25</v>
      </c>
      <c r="L687" s="29">
        <f t="shared" si="1481"/>
        <v>4836606.25</v>
      </c>
      <c r="M687" s="26">
        <v>1</v>
      </c>
      <c r="N687" s="27">
        <v>3500000</v>
      </c>
      <c r="O687" s="27">
        <v>3780000</v>
      </c>
      <c r="P687" s="145"/>
      <c r="Q687" s="145"/>
      <c r="R687" s="143">
        <f t="shared" si="1474"/>
        <v>5.4392829322042112E-2</v>
      </c>
      <c r="S687" s="27">
        <f t="shared" si="1475"/>
        <v>3640000</v>
      </c>
      <c r="T687" s="28">
        <f t="shared" si="1476"/>
        <v>691600</v>
      </c>
      <c r="U687" s="30">
        <f t="shared" si="1477"/>
        <v>4331600</v>
      </c>
      <c r="V687" s="26">
        <v>1</v>
      </c>
      <c r="W687" s="27">
        <v>3500000</v>
      </c>
      <c r="X687" s="27">
        <v>4025000</v>
      </c>
      <c r="Y687" s="145"/>
      <c r="Z687" s="145"/>
      <c r="AA687" s="143">
        <f t="shared" si="1538"/>
        <v>9.8666062491146164E-2</v>
      </c>
      <c r="AB687" s="27">
        <f t="shared" si="1539"/>
        <v>3762500</v>
      </c>
      <c r="AC687" s="28">
        <f t="shared" si="1540"/>
        <v>714875</v>
      </c>
      <c r="AD687" s="29">
        <f t="shared" si="1541"/>
        <v>4477375</v>
      </c>
      <c r="AE687" s="26">
        <v>1</v>
      </c>
      <c r="AF687" s="27">
        <v>3500000</v>
      </c>
      <c r="AG687" s="27">
        <v>3920000</v>
      </c>
      <c r="AH687" s="145"/>
      <c r="AI687" s="145"/>
      <c r="AJ687" s="143">
        <f t="shared" si="1486"/>
        <v>8.0049824285269522E-2</v>
      </c>
      <c r="AK687" s="27">
        <f t="shared" si="1542"/>
        <v>3710000</v>
      </c>
      <c r="AL687" s="28">
        <f t="shared" si="1543"/>
        <v>704900</v>
      </c>
      <c r="AM687" s="30">
        <f t="shared" si="1544"/>
        <v>4414900</v>
      </c>
      <c r="AN687" s="26">
        <v>1</v>
      </c>
      <c r="AO687" s="27">
        <v>3500000</v>
      </c>
      <c r="AP687" s="27">
        <v>4628750</v>
      </c>
      <c r="AQ687" s="145"/>
      <c r="AR687" s="145"/>
      <c r="AS687" s="143">
        <f t="shared" si="1490"/>
        <v>0.19637626431230276</v>
      </c>
      <c r="AT687" s="27">
        <f t="shared" si="1545"/>
        <v>4064375</v>
      </c>
      <c r="AU687" s="28">
        <f t="shared" si="1546"/>
        <v>772231.25</v>
      </c>
      <c r="AV687" s="30">
        <f t="shared" si="1547"/>
        <v>4836606.25</v>
      </c>
      <c r="AW687" s="26">
        <v>1</v>
      </c>
      <c r="AX687" s="27">
        <v>3500000</v>
      </c>
      <c r="AY687" s="27">
        <v>4025000</v>
      </c>
      <c r="AZ687" s="145"/>
      <c r="BA687" s="145"/>
      <c r="BB687" s="143">
        <f t="shared" si="1494"/>
        <v>9.8666062491146164E-2</v>
      </c>
      <c r="BC687" s="27">
        <f t="shared" si="1548"/>
        <v>3762500</v>
      </c>
      <c r="BD687" s="27">
        <f t="shared" si="1549"/>
        <v>714875</v>
      </c>
      <c r="BE687" s="27">
        <f t="shared" si="1550"/>
        <v>4477375</v>
      </c>
      <c r="BF687" s="26">
        <v>1</v>
      </c>
      <c r="BG687" s="27">
        <v>2800000</v>
      </c>
      <c r="BH687" s="27">
        <v>2464000</v>
      </c>
      <c r="BI687" s="145"/>
      <c r="BJ687" s="145"/>
      <c r="BK687" s="143">
        <f t="shared" si="1513"/>
        <v>9.0268950789772026E-2</v>
      </c>
      <c r="BL687" s="27">
        <f t="shared" ref="BL687:BL692" si="1590">+AVERAGE(BG687:BI687)</f>
        <v>2632000</v>
      </c>
      <c r="BM687" s="27">
        <f t="shared" ref="BM687:BM692" si="1591">+BL687*19%</f>
        <v>500080</v>
      </c>
      <c r="BN687" s="28">
        <f t="shared" ref="BN687:BN692" si="1592">+BM687+BL687</f>
        <v>3132080</v>
      </c>
      <c r="BO687" s="26">
        <v>1</v>
      </c>
      <c r="BP687" s="27">
        <v>2800000</v>
      </c>
      <c r="BQ687" s="27">
        <v>2520000</v>
      </c>
      <c r="BR687" s="175"/>
      <c r="BS687" s="175"/>
      <c r="BT687" s="143">
        <f t="shared" si="1517"/>
        <v>7.4432292756478682E-2</v>
      </c>
      <c r="BU687" s="27">
        <f t="shared" ref="BU687:BU692" si="1593">+AVERAGE(BP687:BR687)</f>
        <v>2660000</v>
      </c>
      <c r="BV687" s="28">
        <f t="shared" ref="BV687:BV692" si="1594">+BU687*19%</f>
        <v>505400</v>
      </c>
      <c r="BW687" s="30">
        <f t="shared" ref="BW687:BW692" si="1595">+BV687+BU687</f>
        <v>3165400</v>
      </c>
      <c r="BX687" s="26">
        <v>1</v>
      </c>
      <c r="BY687" s="28">
        <v>2800000</v>
      </c>
      <c r="BZ687" s="28">
        <v>2520000</v>
      </c>
      <c r="CA687" s="156"/>
      <c r="CB687" s="156"/>
      <c r="CC687" s="177">
        <f t="shared" si="1521"/>
        <v>7.4432292756478682E-2</v>
      </c>
      <c r="CD687" s="27">
        <f t="shared" ref="CD687:CD692" si="1596">+AVERAGE(BY687:CA687)</f>
        <v>2660000</v>
      </c>
      <c r="CE687" s="28">
        <f t="shared" ref="CE687:CE692" si="1597">+CD687*19%</f>
        <v>505400</v>
      </c>
      <c r="CF687" s="29">
        <f t="shared" ref="CF687:CF692" si="1598">+CE687+CD687</f>
        <v>3165400</v>
      </c>
      <c r="CG687" s="26">
        <v>1</v>
      </c>
      <c r="CH687" s="27">
        <v>2240000</v>
      </c>
      <c r="CI687" s="27">
        <v>2016000</v>
      </c>
      <c r="CJ687" s="148"/>
      <c r="CK687" s="148"/>
      <c r="CL687" s="143">
        <f t="shared" ref="CL687:CL696" si="1599">+STDEVA(CH687:CI687)/AVERAGE(CH687:CI687)</f>
        <v>7.4432292756478682E-2</v>
      </c>
      <c r="CM687" s="27">
        <f>+AVERAGE(CH687:CJ687)</f>
        <v>2128000</v>
      </c>
      <c r="CN687" s="27">
        <f t="shared" ref="CN687:CN710" si="1600">+CM687*19%</f>
        <v>404320</v>
      </c>
      <c r="CO687" s="28">
        <f t="shared" ref="CO687:CO696" si="1601">+CN687+CM687</f>
        <v>2532320</v>
      </c>
      <c r="CP687" s="26">
        <v>1</v>
      </c>
      <c r="CQ687" s="27">
        <v>2240000</v>
      </c>
      <c r="CR687" s="27">
        <v>2016000</v>
      </c>
      <c r="CS687" s="148"/>
      <c r="CT687" s="148"/>
      <c r="CU687" s="143">
        <f t="shared" si="1502"/>
        <v>7.4432292756478682E-2</v>
      </c>
      <c r="CV687" s="27">
        <f t="shared" ref="CV687:CV696" si="1602">+AVERAGE(CQ687:CS687)</f>
        <v>2128000</v>
      </c>
      <c r="CW687" s="28">
        <f t="shared" ref="CW687:CW696" si="1603">+CV687*19%</f>
        <v>404320</v>
      </c>
      <c r="CX687" s="29">
        <f t="shared" ref="CX687:CX696" si="1604">+CW687+CV687</f>
        <v>2532320</v>
      </c>
      <c r="CY687" s="26">
        <v>1</v>
      </c>
      <c r="CZ687" s="27">
        <v>2240000</v>
      </c>
      <c r="DA687" s="27">
        <v>1904000</v>
      </c>
      <c r="DB687" s="133"/>
      <c r="DC687" s="133"/>
      <c r="DD687" s="143">
        <f t="shared" si="1473"/>
        <v>0.11466596451673744</v>
      </c>
      <c r="DE687" s="27">
        <f t="shared" ref="DE687:DE696" si="1605">+AVERAGE(CZ687:DB687)</f>
        <v>2072000</v>
      </c>
      <c r="DF687" s="27">
        <f t="shared" ref="DF687:DF710" si="1606">+DE687*19%</f>
        <v>393680</v>
      </c>
      <c r="DG687" s="28">
        <f t="shared" ref="DG687:DG696" si="1607">+DF687+DE687</f>
        <v>2465680</v>
      </c>
      <c r="DH687" s="26">
        <v>1</v>
      </c>
      <c r="DI687" s="28">
        <v>2240000</v>
      </c>
      <c r="DJ687" s="28">
        <v>2576000</v>
      </c>
      <c r="DK687" s="182"/>
      <c r="DL687" s="177">
        <f t="shared" si="1509"/>
        <v>9.8666062491146178E-2</v>
      </c>
      <c r="DM687" s="28">
        <f t="shared" ref="DM687:DM696" si="1608">+AVERAGE(DI687:DK687)</f>
        <v>2408000</v>
      </c>
      <c r="DN687" s="28">
        <f t="shared" ref="DN687:DN710" si="1609">DM687*19%</f>
        <v>457520</v>
      </c>
      <c r="DO687" s="30">
        <f t="shared" ref="DO687:DO696" si="1610">+DM687+DN687</f>
        <v>2865520</v>
      </c>
    </row>
    <row r="688" spans="1:119" ht="21" customHeight="1" x14ac:dyDescent="0.25">
      <c r="A688" s="66" t="s">
        <v>1308</v>
      </c>
      <c r="B688" s="67" t="s">
        <v>1266</v>
      </c>
      <c r="C688" s="68" t="s">
        <v>1309</v>
      </c>
      <c r="D688" s="26">
        <v>1</v>
      </c>
      <c r="E688" s="27">
        <v>1000000</v>
      </c>
      <c r="F688" s="27">
        <v>1322500</v>
      </c>
      <c r="G688" s="148"/>
      <c r="H688" s="148"/>
      <c r="I688" s="143">
        <f t="shared" si="1535"/>
        <v>0.19637626431230276</v>
      </c>
      <c r="J688" s="27">
        <f t="shared" si="1536"/>
        <v>1161250</v>
      </c>
      <c r="K688" s="28">
        <f t="shared" si="1537"/>
        <v>220637.5</v>
      </c>
      <c r="L688" s="29">
        <f t="shared" si="1481"/>
        <v>1381887.5</v>
      </c>
      <c r="M688" s="26">
        <v>1</v>
      </c>
      <c r="N688" s="27">
        <v>1000000</v>
      </c>
      <c r="O688" s="27">
        <v>1080000</v>
      </c>
      <c r="P688" s="145"/>
      <c r="Q688" s="145"/>
      <c r="R688" s="143">
        <f t="shared" si="1474"/>
        <v>5.4392829322042119E-2</v>
      </c>
      <c r="S688" s="27">
        <f t="shared" si="1475"/>
        <v>1040000</v>
      </c>
      <c r="T688" s="28">
        <f t="shared" si="1476"/>
        <v>197600</v>
      </c>
      <c r="U688" s="30">
        <f t="shared" si="1477"/>
        <v>1237600</v>
      </c>
      <c r="V688" s="26">
        <v>1</v>
      </c>
      <c r="W688" s="27">
        <v>1000000</v>
      </c>
      <c r="X688" s="27">
        <v>1150000</v>
      </c>
      <c r="Y688" s="145"/>
      <c r="Z688" s="145"/>
      <c r="AA688" s="143">
        <f t="shared" si="1538"/>
        <v>9.8666062491146164E-2</v>
      </c>
      <c r="AB688" s="27">
        <f t="shared" si="1539"/>
        <v>1075000</v>
      </c>
      <c r="AC688" s="28">
        <f t="shared" si="1540"/>
        <v>204250</v>
      </c>
      <c r="AD688" s="29">
        <f t="shared" si="1541"/>
        <v>1279250</v>
      </c>
      <c r="AE688" s="26">
        <v>1</v>
      </c>
      <c r="AF688" s="27">
        <v>1000000</v>
      </c>
      <c r="AG688" s="27">
        <v>1120000</v>
      </c>
      <c r="AH688" s="145"/>
      <c r="AI688" s="145"/>
      <c r="AJ688" s="143">
        <f t="shared" si="1486"/>
        <v>8.0049824285269522E-2</v>
      </c>
      <c r="AK688" s="27">
        <f t="shared" si="1542"/>
        <v>1060000</v>
      </c>
      <c r="AL688" s="28">
        <f t="shared" si="1543"/>
        <v>201400</v>
      </c>
      <c r="AM688" s="30">
        <f t="shared" si="1544"/>
        <v>1261400</v>
      </c>
      <c r="AN688" s="26">
        <v>1</v>
      </c>
      <c r="AO688" s="27">
        <v>1000000</v>
      </c>
      <c r="AP688" s="27">
        <v>1322500</v>
      </c>
      <c r="AQ688" s="145"/>
      <c r="AR688" s="145"/>
      <c r="AS688" s="143">
        <f t="shared" si="1490"/>
        <v>0.19637626431230276</v>
      </c>
      <c r="AT688" s="27">
        <f t="shared" si="1545"/>
        <v>1161250</v>
      </c>
      <c r="AU688" s="28">
        <f t="shared" si="1546"/>
        <v>220637.5</v>
      </c>
      <c r="AV688" s="30">
        <f t="shared" si="1547"/>
        <v>1381887.5</v>
      </c>
      <c r="AW688" s="26">
        <v>1</v>
      </c>
      <c r="AX688" s="27">
        <v>1000000</v>
      </c>
      <c r="AY688" s="27">
        <v>1150000</v>
      </c>
      <c r="AZ688" s="145"/>
      <c r="BA688" s="145"/>
      <c r="BB688" s="143">
        <f t="shared" si="1494"/>
        <v>9.8666062491146164E-2</v>
      </c>
      <c r="BC688" s="27">
        <f t="shared" si="1548"/>
        <v>1075000</v>
      </c>
      <c r="BD688" s="27">
        <f t="shared" si="1549"/>
        <v>204250</v>
      </c>
      <c r="BE688" s="27">
        <f t="shared" si="1550"/>
        <v>1279250</v>
      </c>
      <c r="BF688" s="26">
        <v>1</v>
      </c>
      <c r="BG688" s="27">
        <v>800000</v>
      </c>
      <c r="BH688" s="27">
        <v>704000</v>
      </c>
      <c r="BI688" s="145"/>
      <c r="BJ688" s="145"/>
      <c r="BK688" s="143">
        <f t="shared" si="1513"/>
        <v>9.0268950789772012E-2</v>
      </c>
      <c r="BL688" s="27">
        <f t="shared" si="1590"/>
        <v>752000</v>
      </c>
      <c r="BM688" s="27">
        <f t="shared" si="1591"/>
        <v>142880</v>
      </c>
      <c r="BN688" s="28">
        <f t="shared" si="1592"/>
        <v>894880</v>
      </c>
      <c r="BO688" s="26">
        <v>1</v>
      </c>
      <c r="BP688" s="27">
        <v>800000</v>
      </c>
      <c r="BQ688" s="27">
        <v>720000</v>
      </c>
      <c r="BR688" s="175"/>
      <c r="BS688" s="175"/>
      <c r="BT688" s="143">
        <f t="shared" si="1517"/>
        <v>7.4432292756478682E-2</v>
      </c>
      <c r="BU688" s="27">
        <f t="shared" si="1593"/>
        <v>760000</v>
      </c>
      <c r="BV688" s="28">
        <f t="shared" si="1594"/>
        <v>144400</v>
      </c>
      <c r="BW688" s="30">
        <f t="shared" si="1595"/>
        <v>904400</v>
      </c>
      <c r="BX688" s="26">
        <v>1</v>
      </c>
      <c r="BY688" s="28">
        <v>800000</v>
      </c>
      <c r="BZ688" s="28">
        <v>720000</v>
      </c>
      <c r="CA688" s="156"/>
      <c r="CB688" s="156"/>
      <c r="CC688" s="177">
        <f t="shared" si="1521"/>
        <v>7.4432292756478682E-2</v>
      </c>
      <c r="CD688" s="27">
        <f t="shared" si="1596"/>
        <v>760000</v>
      </c>
      <c r="CE688" s="28">
        <f t="shared" si="1597"/>
        <v>144400</v>
      </c>
      <c r="CF688" s="29">
        <f t="shared" si="1598"/>
        <v>904400</v>
      </c>
      <c r="CG688" s="26">
        <v>1</v>
      </c>
      <c r="CH688" s="27">
        <v>640000</v>
      </c>
      <c r="CI688" s="27">
        <v>576000</v>
      </c>
      <c r="CJ688" s="148"/>
      <c r="CK688" s="148"/>
      <c r="CL688" s="143">
        <f t="shared" si="1599"/>
        <v>7.4432292756478696E-2</v>
      </c>
      <c r="CM688" s="27">
        <f>+AVERAGE(CH688:CJ688)</f>
        <v>608000</v>
      </c>
      <c r="CN688" s="27">
        <f t="shared" si="1600"/>
        <v>115520</v>
      </c>
      <c r="CO688" s="28">
        <f t="shared" si="1601"/>
        <v>723520</v>
      </c>
      <c r="CP688" s="26">
        <v>1</v>
      </c>
      <c r="CQ688" s="27">
        <v>640000</v>
      </c>
      <c r="CR688" s="27">
        <v>576000</v>
      </c>
      <c r="CS688" s="148"/>
      <c r="CT688" s="148"/>
      <c r="CU688" s="143">
        <f t="shared" si="1502"/>
        <v>7.4432292756478696E-2</v>
      </c>
      <c r="CV688" s="27">
        <f t="shared" si="1602"/>
        <v>608000</v>
      </c>
      <c r="CW688" s="28">
        <f t="shared" si="1603"/>
        <v>115520</v>
      </c>
      <c r="CX688" s="29">
        <f t="shared" si="1604"/>
        <v>723520</v>
      </c>
      <c r="CY688" s="26">
        <v>1</v>
      </c>
      <c r="CZ688" s="27">
        <v>640000</v>
      </c>
      <c r="DA688" s="27">
        <v>544000</v>
      </c>
      <c r="DB688" s="133"/>
      <c r="DC688" s="133"/>
      <c r="DD688" s="143">
        <f t="shared" si="1473"/>
        <v>0.11466596451673743</v>
      </c>
      <c r="DE688" s="27">
        <f t="shared" si="1605"/>
        <v>592000</v>
      </c>
      <c r="DF688" s="27">
        <f t="shared" si="1606"/>
        <v>112480</v>
      </c>
      <c r="DG688" s="28">
        <f t="shared" si="1607"/>
        <v>704480</v>
      </c>
      <c r="DH688" s="26">
        <v>1</v>
      </c>
      <c r="DI688" s="28">
        <v>640000</v>
      </c>
      <c r="DJ688" s="28">
        <v>736000</v>
      </c>
      <c r="DK688" s="182"/>
      <c r="DL688" s="177">
        <f t="shared" si="1509"/>
        <v>9.8666062491146164E-2</v>
      </c>
      <c r="DM688" s="28">
        <f t="shared" si="1608"/>
        <v>688000</v>
      </c>
      <c r="DN688" s="28">
        <f t="shared" si="1609"/>
        <v>130720</v>
      </c>
      <c r="DO688" s="30">
        <f t="shared" si="1610"/>
        <v>818720</v>
      </c>
    </row>
    <row r="689" spans="1:119" ht="21" customHeight="1" x14ac:dyDescent="0.25">
      <c r="A689" s="66" t="s">
        <v>1310</v>
      </c>
      <c r="B689" s="67" t="s">
        <v>1266</v>
      </c>
      <c r="C689" s="68" t="s">
        <v>1311</v>
      </c>
      <c r="D689" s="26">
        <v>1</v>
      </c>
      <c r="E689" s="27">
        <v>2000000</v>
      </c>
      <c r="F689" s="27">
        <v>2645000</v>
      </c>
      <c r="G689" s="148"/>
      <c r="H689" s="148"/>
      <c r="I689" s="143">
        <f t="shared" si="1535"/>
        <v>0.19637626431230276</v>
      </c>
      <c r="J689" s="27">
        <f t="shared" si="1536"/>
        <v>2322500</v>
      </c>
      <c r="K689" s="28">
        <f t="shared" si="1537"/>
        <v>441275</v>
      </c>
      <c r="L689" s="29">
        <f t="shared" si="1481"/>
        <v>2763775</v>
      </c>
      <c r="M689" s="26">
        <v>1</v>
      </c>
      <c r="N689" s="27">
        <v>2000000</v>
      </c>
      <c r="O689" s="27">
        <v>2160000</v>
      </c>
      <c r="P689" s="145"/>
      <c r="Q689" s="145"/>
      <c r="R689" s="143">
        <f t="shared" si="1474"/>
        <v>5.4392829322042119E-2</v>
      </c>
      <c r="S689" s="27">
        <f t="shared" si="1475"/>
        <v>2080000</v>
      </c>
      <c r="T689" s="28">
        <f t="shared" si="1476"/>
        <v>395200</v>
      </c>
      <c r="U689" s="30">
        <f t="shared" si="1477"/>
        <v>2475200</v>
      </c>
      <c r="V689" s="26">
        <v>1</v>
      </c>
      <c r="W689" s="27">
        <v>2000000</v>
      </c>
      <c r="X689" s="27">
        <v>2300000</v>
      </c>
      <c r="Y689" s="145"/>
      <c r="Z689" s="145"/>
      <c r="AA689" s="143">
        <f t="shared" si="1538"/>
        <v>9.8666062491146164E-2</v>
      </c>
      <c r="AB689" s="27">
        <f t="shared" si="1539"/>
        <v>2150000</v>
      </c>
      <c r="AC689" s="28">
        <f t="shared" si="1540"/>
        <v>408500</v>
      </c>
      <c r="AD689" s="29">
        <f t="shared" si="1541"/>
        <v>2558500</v>
      </c>
      <c r="AE689" s="26">
        <v>1</v>
      </c>
      <c r="AF689" s="27">
        <v>2000000</v>
      </c>
      <c r="AG689" s="27">
        <v>2240000</v>
      </c>
      <c r="AH689" s="145"/>
      <c r="AI689" s="145"/>
      <c r="AJ689" s="143">
        <f t="shared" si="1486"/>
        <v>8.0049824285269522E-2</v>
      </c>
      <c r="AK689" s="27">
        <f t="shared" si="1542"/>
        <v>2120000</v>
      </c>
      <c r="AL689" s="28">
        <f t="shared" si="1543"/>
        <v>402800</v>
      </c>
      <c r="AM689" s="30">
        <f t="shared" si="1544"/>
        <v>2522800</v>
      </c>
      <c r="AN689" s="26">
        <v>1</v>
      </c>
      <c r="AO689" s="27">
        <v>2000000</v>
      </c>
      <c r="AP689" s="27">
        <v>2645000</v>
      </c>
      <c r="AQ689" s="145"/>
      <c r="AR689" s="145"/>
      <c r="AS689" s="143">
        <f t="shared" si="1490"/>
        <v>0.19637626431230276</v>
      </c>
      <c r="AT689" s="27">
        <f t="shared" si="1545"/>
        <v>2322500</v>
      </c>
      <c r="AU689" s="28">
        <f t="shared" si="1546"/>
        <v>441275</v>
      </c>
      <c r="AV689" s="30">
        <f t="shared" si="1547"/>
        <v>2763775</v>
      </c>
      <c r="AW689" s="26">
        <v>1</v>
      </c>
      <c r="AX689" s="27">
        <v>2000000</v>
      </c>
      <c r="AY689" s="27">
        <v>2300000</v>
      </c>
      <c r="AZ689" s="145"/>
      <c r="BA689" s="145"/>
      <c r="BB689" s="143">
        <f t="shared" si="1494"/>
        <v>9.8666062491146164E-2</v>
      </c>
      <c r="BC689" s="27">
        <f t="shared" si="1548"/>
        <v>2150000</v>
      </c>
      <c r="BD689" s="27">
        <f t="shared" si="1549"/>
        <v>408500</v>
      </c>
      <c r="BE689" s="27">
        <f t="shared" si="1550"/>
        <v>2558500</v>
      </c>
      <c r="BF689" s="26">
        <v>1</v>
      </c>
      <c r="BG689" s="27">
        <v>1600000</v>
      </c>
      <c r="BH689" s="27">
        <v>1408000</v>
      </c>
      <c r="BI689" s="145"/>
      <c r="BJ689" s="145"/>
      <c r="BK689" s="143">
        <f t="shared" si="1513"/>
        <v>9.0268950789772012E-2</v>
      </c>
      <c r="BL689" s="27">
        <f t="shared" si="1590"/>
        <v>1504000</v>
      </c>
      <c r="BM689" s="27">
        <f t="shared" si="1591"/>
        <v>285760</v>
      </c>
      <c r="BN689" s="28">
        <f t="shared" si="1592"/>
        <v>1789760</v>
      </c>
      <c r="BO689" s="26">
        <v>1</v>
      </c>
      <c r="BP689" s="27">
        <v>1600000</v>
      </c>
      <c r="BQ689" s="27">
        <v>1440000</v>
      </c>
      <c r="BR689" s="175"/>
      <c r="BS689" s="175"/>
      <c r="BT689" s="143">
        <f t="shared" si="1517"/>
        <v>7.4432292756478682E-2</v>
      </c>
      <c r="BU689" s="27">
        <f t="shared" si="1593"/>
        <v>1520000</v>
      </c>
      <c r="BV689" s="28">
        <f t="shared" si="1594"/>
        <v>288800</v>
      </c>
      <c r="BW689" s="30">
        <f t="shared" si="1595"/>
        <v>1808800</v>
      </c>
      <c r="BX689" s="26">
        <v>1</v>
      </c>
      <c r="BY689" s="28">
        <v>1600000</v>
      </c>
      <c r="BZ689" s="28">
        <v>1440000</v>
      </c>
      <c r="CA689" s="156"/>
      <c r="CB689" s="156"/>
      <c r="CC689" s="177">
        <f t="shared" si="1521"/>
        <v>7.4432292756478682E-2</v>
      </c>
      <c r="CD689" s="27">
        <f t="shared" si="1596"/>
        <v>1520000</v>
      </c>
      <c r="CE689" s="28">
        <f t="shared" si="1597"/>
        <v>288800</v>
      </c>
      <c r="CF689" s="29">
        <f t="shared" si="1598"/>
        <v>1808800</v>
      </c>
      <c r="CG689" s="26">
        <v>1</v>
      </c>
      <c r="CH689" s="27">
        <v>1280000</v>
      </c>
      <c r="CI689" s="27">
        <v>1152000</v>
      </c>
      <c r="CJ689" s="148"/>
      <c r="CK689" s="148"/>
      <c r="CL689" s="143">
        <f t="shared" si="1599"/>
        <v>7.4432292756478696E-2</v>
      </c>
      <c r="CM689" s="27">
        <f>+AVERAGE(CH689:CJ689)</f>
        <v>1216000</v>
      </c>
      <c r="CN689" s="27">
        <f t="shared" si="1600"/>
        <v>231040</v>
      </c>
      <c r="CO689" s="28">
        <f t="shared" si="1601"/>
        <v>1447040</v>
      </c>
      <c r="CP689" s="26">
        <v>1</v>
      </c>
      <c r="CQ689" s="27">
        <v>1280000</v>
      </c>
      <c r="CR689" s="27">
        <v>1152000</v>
      </c>
      <c r="CS689" s="148"/>
      <c r="CT689" s="148"/>
      <c r="CU689" s="143">
        <f t="shared" si="1502"/>
        <v>7.4432292756478696E-2</v>
      </c>
      <c r="CV689" s="27">
        <f t="shared" si="1602"/>
        <v>1216000</v>
      </c>
      <c r="CW689" s="28">
        <f t="shared" si="1603"/>
        <v>231040</v>
      </c>
      <c r="CX689" s="29">
        <f t="shared" si="1604"/>
        <v>1447040</v>
      </c>
      <c r="CY689" s="26">
        <v>1</v>
      </c>
      <c r="CZ689" s="27">
        <v>1280000</v>
      </c>
      <c r="DA689" s="27">
        <v>1088000</v>
      </c>
      <c r="DB689" s="133"/>
      <c r="DC689" s="133"/>
      <c r="DD689" s="143">
        <f t="shared" si="1473"/>
        <v>0.11466596451673743</v>
      </c>
      <c r="DE689" s="27">
        <f t="shared" si="1605"/>
        <v>1184000</v>
      </c>
      <c r="DF689" s="27">
        <f t="shared" si="1606"/>
        <v>224960</v>
      </c>
      <c r="DG689" s="28">
        <f t="shared" si="1607"/>
        <v>1408960</v>
      </c>
      <c r="DH689" s="26">
        <v>1</v>
      </c>
      <c r="DI689" s="28">
        <v>1280000</v>
      </c>
      <c r="DJ689" s="28">
        <v>1472000</v>
      </c>
      <c r="DK689" s="182"/>
      <c r="DL689" s="177">
        <f t="shared" si="1509"/>
        <v>9.8666062491146164E-2</v>
      </c>
      <c r="DM689" s="28">
        <f t="shared" si="1608"/>
        <v>1376000</v>
      </c>
      <c r="DN689" s="28">
        <f t="shared" si="1609"/>
        <v>261440</v>
      </c>
      <c r="DO689" s="30">
        <f t="shared" si="1610"/>
        <v>1637440</v>
      </c>
    </row>
    <row r="690" spans="1:119" ht="21" customHeight="1" x14ac:dyDescent="0.25">
      <c r="A690" s="66" t="s">
        <v>1312</v>
      </c>
      <c r="B690" s="67" t="s">
        <v>1266</v>
      </c>
      <c r="C690" s="68" t="s">
        <v>1313</v>
      </c>
      <c r="D690" s="26">
        <v>1</v>
      </c>
      <c r="E690" s="27">
        <v>5500000</v>
      </c>
      <c r="F690" s="27">
        <v>7273750</v>
      </c>
      <c r="G690" s="148"/>
      <c r="H690" s="148"/>
      <c r="I690" s="143">
        <f t="shared" si="1535"/>
        <v>0.19637626431230276</v>
      </c>
      <c r="J690" s="27">
        <f t="shared" si="1536"/>
        <v>6386875</v>
      </c>
      <c r="K690" s="28">
        <f t="shared" si="1537"/>
        <v>1213506.25</v>
      </c>
      <c r="L690" s="29">
        <f t="shared" si="1481"/>
        <v>7600381.25</v>
      </c>
      <c r="M690" s="26">
        <v>1</v>
      </c>
      <c r="N690" s="27">
        <v>5500000</v>
      </c>
      <c r="O690" s="27">
        <v>5940000</v>
      </c>
      <c r="P690" s="145"/>
      <c r="Q690" s="145"/>
      <c r="R690" s="143">
        <f t="shared" si="1474"/>
        <v>5.4392829322042112E-2</v>
      </c>
      <c r="S690" s="27">
        <f t="shared" si="1475"/>
        <v>5720000</v>
      </c>
      <c r="T690" s="28">
        <f t="shared" si="1476"/>
        <v>1086800</v>
      </c>
      <c r="U690" s="30">
        <f t="shared" si="1477"/>
        <v>6806800</v>
      </c>
      <c r="V690" s="26">
        <v>1</v>
      </c>
      <c r="W690" s="27">
        <v>5500000</v>
      </c>
      <c r="X690" s="27">
        <v>6325000</v>
      </c>
      <c r="Y690" s="145"/>
      <c r="Z690" s="145"/>
      <c r="AA690" s="143">
        <f t="shared" si="1538"/>
        <v>9.8666062491146164E-2</v>
      </c>
      <c r="AB690" s="27">
        <f t="shared" si="1539"/>
        <v>5912500</v>
      </c>
      <c r="AC690" s="28">
        <f t="shared" si="1540"/>
        <v>1123375</v>
      </c>
      <c r="AD690" s="29">
        <f t="shared" si="1541"/>
        <v>7035875</v>
      </c>
      <c r="AE690" s="26">
        <v>1</v>
      </c>
      <c r="AF690" s="27">
        <v>5500000</v>
      </c>
      <c r="AG690" s="27">
        <v>6160000</v>
      </c>
      <c r="AH690" s="145"/>
      <c r="AI690" s="145"/>
      <c r="AJ690" s="143">
        <f t="shared" si="1486"/>
        <v>8.0049824285269536E-2</v>
      </c>
      <c r="AK690" s="27">
        <f t="shared" si="1542"/>
        <v>5830000</v>
      </c>
      <c r="AL690" s="28">
        <f t="shared" si="1543"/>
        <v>1107700</v>
      </c>
      <c r="AM690" s="30">
        <f t="shared" si="1544"/>
        <v>6937700</v>
      </c>
      <c r="AN690" s="26">
        <v>1</v>
      </c>
      <c r="AO690" s="27">
        <v>5500000</v>
      </c>
      <c r="AP690" s="27">
        <v>7273750</v>
      </c>
      <c r="AQ690" s="145"/>
      <c r="AR690" s="145"/>
      <c r="AS690" s="143">
        <f t="shared" si="1490"/>
        <v>0.19637626431230276</v>
      </c>
      <c r="AT690" s="27">
        <f t="shared" si="1545"/>
        <v>6386875</v>
      </c>
      <c r="AU690" s="28">
        <f t="shared" si="1546"/>
        <v>1213506.25</v>
      </c>
      <c r="AV690" s="30">
        <f t="shared" si="1547"/>
        <v>7600381.25</v>
      </c>
      <c r="AW690" s="26">
        <v>1</v>
      </c>
      <c r="AX690" s="27">
        <v>5500000</v>
      </c>
      <c r="AY690" s="27">
        <v>6325000</v>
      </c>
      <c r="AZ690" s="145"/>
      <c r="BA690" s="145"/>
      <c r="BB690" s="143">
        <f t="shared" si="1494"/>
        <v>9.8666062491146164E-2</v>
      </c>
      <c r="BC690" s="27">
        <f t="shared" si="1548"/>
        <v>5912500</v>
      </c>
      <c r="BD690" s="27">
        <f t="shared" si="1549"/>
        <v>1123375</v>
      </c>
      <c r="BE690" s="27">
        <f t="shared" si="1550"/>
        <v>7035875</v>
      </c>
      <c r="BF690" s="26">
        <v>1</v>
      </c>
      <c r="BG690" s="27">
        <v>4400000</v>
      </c>
      <c r="BH690" s="27">
        <v>3872000</v>
      </c>
      <c r="BI690" s="145"/>
      <c r="BJ690" s="145"/>
      <c r="BK690" s="143">
        <f t="shared" si="1513"/>
        <v>9.0268950789772026E-2</v>
      </c>
      <c r="BL690" s="27">
        <f t="shared" si="1590"/>
        <v>4136000</v>
      </c>
      <c r="BM690" s="27">
        <f t="shared" si="1591"/>
        <v>785840</v>
      </c>
      <c r="BN690" s="28">
        <f t="shared" si="1592"/>
        <v>4921840</v>
      </c>
      <c r="BO690" s="26">
        <v>1</v>
      </c>
      <c r="BP690" s="27">
        <v>4400000</v>
      </c>
      <c r="BQ690" s="27">
        <v>3960000</v>
      </c>
      <c r="BR690" s="175"/>
      <c r="BS690" s="175"/>
      <c r="BT690" s="143">
        <f t="shared" si="1517"/>
        <v>7.4432292756478682E-2</v>
      </c>
      <c r="BU690" s="27">
        <f t="shared" si="1593"/>
        <v>4180000</v>
      </c>
      <c r="BV690" s="28">
        <f t="shared" si="1594"/>
        <v>794200</v>
      </c>
      <c r="BW690" s="30">
        <f t="shared" si="1595"/>
        <v>4974200</v>
      </c>
      <c r="BX690" s="26">
        <v>1</v>
      </c>
      <c r="BY690" s="28">
        <v>4400000</v>
      </c>
      <c r="BZ690" s="28">
        <v>3960000</v>
      </c>
      <c r="CA690" s="156"/>
      <c r="CB690" s="156"/>
      <c r="CC690" s="177">
        <f t="shared" si="1521"/>
        <v>7.4432292756478682E-2</v>
      </c>
      <c r="CD690" s="27">
        <f t="shared" si="1596"/>
        <v>4180000</v>
      </c>
      <c r="CE690" s="28">
        <f t="shared" si="1597"/>
        <v>794200</v>
      </c>
      <c r="CF690" s="29">
        <f t="shared" si="1598"/>
        <v>4974200</v>
      </c>
      <c r="CG690" s="26">
        <v>1</v>
      </c>
      <c r="CH690" s="27">
        <v>3520000</v>
      </c>
      <c r="CI690" s="27">
        <v>3168000</v>
      </c>
      <c r="CJ690" s="148"/>
      <c r="CK690" s="148"/>
      <c r="CL690" s="143">
        <f t="shared" si="1599"/>
        <v>7.4432292756478682E-2</v>
      </c>
      <c r="CM690" s="27">
        <f>+AVERAGE(CH690:CJ690)</f>
        <v>3344000</v>
      </c>
      <c r="CN690" s="27">
        <f t="shared" si="1600"/>
        <v>635360</v>
      </c>
      <c r="CO690" s="28">
        <f t="shared" si="1601"/>
        <v>3979360</v>
      </c>
      <c r="CP690" s="26">
        <v>1</v>
      </c>
      <c r="CQ690" s="27">
        <v>3520000</v>
      </c>
      <c r="CR690" s="27">
        <v>3168000</v>
      </c>
      <c r="CS690" s="148"/>
      <c r="CT690" s="148"/>
      <c r="CU690" s="143">
        <f t="shared" si="1502"/>
        <v>7.4432292756478682E-2</v>
      </c>
      <c r="CV690" s="27">
        <f t="shared" si="1602"/>
        <v>3344000</v>
      </c>
      <c r="CW690" s="28">
        <f t="shared" si="1603"/>
        <v>635360</v>
      </c>
      <c r="CX690" s="29">
        <f t="shared" si="1604"/>
        <v>3979360</v>
      </c>
      <c r="CY690" s="26">
        <v>1</v>
      </c>
      <c r="CZ690" s="27">
        <v>3520000</v>
      </c>
      <c r="DA690" s="27">
        <v>2992000</v>
      </c>
      <c r="DB690" s="133"/>
      <c r="DC690" s="133"/>
      <c r="DD690" s="143">
        <f t="shared" si="1473"/>
        <v>0.11466596451673744</v>
      </c>
      <c r="DE690" s="27">
        <f t="shared" si="1605"/>
        <v>3256000</v>
      </c>
      <c r="DF690" s="27">
        <f t="shared" si="1606"/>
        <v>618640</v>
      </c>
      <c r="DG690" s="28">
        <f t="shared" si="1607"/>
        <v>3874640</v>
      </c>
      <c r="DH690" s="26">
        <v>1</v>
      </c>
      <c r="DI690" s="28">
        <v>3520000</v>
      </c>
      <c r="DJ690" s="28">
        <v>4048000</v>
      </c>
      <c r="DK690" s="182"/>
      <c r="DL690" s="177">
        <f t="shared" si="1509"/>
        <v>9.8666062491146164E-2</v>
      </c>
      <c r="DM690" s="28">
        <f t="shared" si="1608"/>
        <v>3784000</v>
      </c>
      <c r="DN690" s="28">
        <f t="shared" si="1609"/>
        <v>718960</v>
      </c>
      <c r="DO690" s="30">
        <f t="shared" si="1610"/>
        <v>4502960</v>
      </c>
    </row>
    <row r="691" spans="1:119" ht="21" customHeight="1" x14ac:dyDescent="0.25">
      <c r="A691" s="66" t="s">
        <v>1314</v>
      </c>
      <c r="B691" s="67" t="s">
        <v>1266</v>
      </c>
      <c r="C691" s="68" t="s">
        <v>1315</v>
      </c>
      <c r="D691" s="26">
        <v>1</v>
      </c>
      <c r="E691" s="27">
        <v>100000</v>
      </c>
      <c r="F691" s="27">
        <v>13225000</v>
      </c>
      <c r="G691" s="270">
        <f>420168*1.052</f>
        <v>442016.73600000003</v>
      </c>
      <c r="H691" s="148"/>
      <c r="I691" s="143">
        <f t="shared" si="1535"/>
        <v>1.3929870923937617</v>
      </c>
      <c r="J691" s="155">
        <f>MEDIAN(E691,G691)</f>
        <v>271008.36800000002</v>
      </c>
      <c r="K691" s="28">
        <f t="shared" si="1537"/>
        <v>51491.589920000006</v>
      </c>
      <c r="L691" s="29">
        <f t="shared" si="1481"/>
        <v>322499.95792000002</v>
      </c>
      <c r="M691" s="26">
        <v>1</v>
      </c>
      <c r="N691" s="27">
        <v>100000</v>
      </c>
      <c r="O691" s="27">
        <v>15000000</v>
      </c>
      <c r="P691" s="145">
        <f>420168*1.052</f>
        <v>442016.73600000003</v>
      </c>
      <c r="Q691" s="145"/>
      <c r="R691" s="163">
        <f t="shared" si="1474"/>
        <v>1.3954822569111998</v>
      </c>
      <c r="S691" s="155">
        <f>+AVERAGE(N691,P691)</f>
        <v>271008.36800000002</v>
      </c>
      <c r="T691" s="28">
        <f t="shared" si="1476"/>
        <v>51491.589920000006</v>
      </c>
      <c r="U691" s="30">
        <f t="shared" si="1477"/>
        <v>322499.95792000002</v>
      </c>
      <c r="V691" s="26">
        <v>1</v>
      </c>
      <c r="W691" s="27">
        <v>100000</v>
      </c>
      <c r="X691" s="27">
        <v>15000000</v>
      </c>
      <c r="Y691" s="270">
        <f>420168*1.052</f>
        <v>442016.73600000003</v>
      </c>
      <c r="Z691" s="145"/>
      <c r="AA691" s="163">
        <f t="shared" si="1538"/>
        <v>1.3954822569111998</v>
      </c>
      <c r="AB691" s="155">
        <f>+AVERAGE(W691,Y691)</f>
        <v>271008.36800000002</v>
      </c>
      <c r="AC691" s="28">
        <f t="shared" si="1540"/>
        <v>51491.589920000006</v>
      </c>
      <c r="AD691" s="29">
        <f t="shared" si="1541"/>
        <v>322499.95792000002</v>
      </c>
      <c r="AE691" s="26">
        <v>1</v>
      </c>
      <c r="AF691" s="27">
        <v>100000</v>
      </c>
      <c r="AG691" s="27">
        <v>15000000</v>
      </c>
      <c r="AH691" s="27">
        <f>420168*1.052</f>
        <v>442016.73600000003</v>
      </c>
      <c r="AI691" s="27">
        <f>+(4950000*1.0928)*1.052</f>
        <v>5690646.7200000007</v>
      </c>
      <c r="AJ691" s="169">
        <f t="shared" si="1486"/>
        <v>1.3954822569111998</v>
      </c>
      <c r="AK691" s="196">
        <f>MEDIAN(AF691:AI691)</f>
        <v>3066331.7280000006</v>
      </c>
      <c r="AL691" s="28">
        <f t="shared" si="1543"/>
        <v>582603.02832000016</v>
      </c>
      <c r="AM691" s="30">
        <f t="shared" si="1544"/>
        <v>3648934.7563200006</v>
      </c>
      <c r="AN691" s="26">
        <v>1</v>
      </c>
      <c r="AO691" s="27">
        <v>100000</v>
      </c>
      <c r="AP691" s="27">
        <v>15000000</v>
      </c>
      <c r="AQ691" s="27">
        <f>420168*1.052</f>
        <v>442016.73600000003</v>
      </c>
      <c r="AR691" s="27">
        <f>+(4950000*1.0928)*1.052</f>
        <v>5690646.7200000007</v>
      </c>
      <c r="AS691" s="169">
        <f t="shared" si="1490"/>
        <v>1.3954822569111998</v>
      </c>
      <c r="AT691" s="196">
        <f>MEDIAN(AO691:AR691)</f>
        <v>3066331.7280000006</v>
      </c>
      <c r="AU691" s="28">
        <f t="shared" si="1546"/>
        <v>582603.02832000016</v>
      </c>
      <c r="AV691" s="30">
        <f t="shared" si="1547"/>
        <v>3648934.7563200006</v>
      </c>
      <c r="AW691" s="26">
        <v>1</v>
      </c>
      <c r="AX691" s="27">
        <v>100000</v>
      </c>
      <c r="AY691" s="27">
        <v>15000000</v>
      </c>
      <c r="AZ691" s="27">
        <f>420168*1.052</f>
        <v>442016.73600000003</v>
      </c>
      <c r="BA691" s="27">
        <f>+(4950000*1.0928)*1.052</f>
        <v>5690646.7200000007</v>
      </c>
      <c r="BB691" s="163">
        <f>+STDEVA(AX691:AY691)/AVERAGE(AX691:AY691)</f>
        <v>1.3954822569111998</v>
      </c>
      <c r="BC691" s="205">
        <f>MEDIAN(AX691:BA691)</f>
        <v>3066331.7280000006</v>
      </c>
      <c r="BD691" s="27">
        <f t="shared" si="1549"/>
        <v>582603.02832000016</v>
      </c>
      <c r="BE691" s="27">
        <f t="shared" si="1550"/>
        <v>3648934.7563200006</v>
      </c>
      <c r="BF691" s="26">
        <v>1</v>
      </c>
      <c r="BG691" s="27">
        <v>80000</v>
      </c>
      <c r="BH691" s="27">
        <v>9500000</v>
      </c>
      <c r="BI691" s="27">
        <f>336134*1.052</f>
        <v>353612.96799999999</v>
      </c>
      <c r="BJ691" s="27">
        <f>+(4950000*1.0928)*1.052</f>
        <v>5690646.7200000007</v>
      </c>
      <c r="BK691" s="169">
        <f t="shared" si="1513"/>
        <v>1.39059412918106</v>
      </c>
      <c r="BL691" s="196">
        <f>+MEDIAN(BG691:BJ691)</f>
        <v>3022129.844</v>
      </c>
      <c r="BM691" s="27">
        <f t="shared" si="1591"/>
        <v>574204.67035999999</v>
      </c>
      <c r="BN691" s="28">
        <f t="shared" si="1592"/>
        <v>3596334.5143599999</v>
      </c>
      <c r="BO691" s="26">
        <v>1</v>
      </c>
      <c r="BP691" s="27">
        <v>80000</v>
      </c>
      <c r="BQ691" s="27">
        <v>8500000</v>
      </c>
      <c r="BR691" s="27">
        <f>336134*1.052</f>
        <v>353612.96799999999</v>
      </c>
      <c r="BS691" s="27">
        <f>+(4950000*1.0928)*1.052</f>
        <v>5690646.7200000007</v>
      </c>
      <c r="BT691" s="169">
        <f t="shared" si="1517"/>
        <v>1.3878412814896808</v>
      </c>
      <c r="BU691" s="205">
        <f>MEDIAN(BP691:BS691)</f>
        <v>3022129.844</v>
      </c>
      <c r="BV691" s="28">
        <f t="shared" si="1594"/>
        <v>574204.67035999999</v>
      </c>
      <c r="BW691" s="30">
        <f t="shared" si="1595"/>
        <v>3596334.5143599999</v>
      </c>
      <c r="BX691" s="26">
        <v>1</v>
      </c>
      <c r="BY691" s="28">
        <v>80000</v>
      </c>
      <c r="BZ691" s="28">
        <v>8500000</v>
      </c>
      <c r="CA691" s="28">
        <f>336134*1.052</f>
        <v>353612.96799999999</v>
      </c>
      <c r="CB691" s="27">
        <f>+(4950000*1.0928)*1.052</f>
        <v>5690646.7200000007</v>
      </c>
      <c r="CC691" s="178">
        <f t="shared" si="1521"/>
        <v>1.3878412814896808</v>
      </c>
      <c r="CD691" s="205">
        <f>+MEDIAN(BY691:CB691)</f>
        <v>3022129.844</v>
      </c>
      <c r="CE691" s="28">
        <f t="shared" si="1597"/>
        <v>574204.67035999999</v>
      </c>
      <c r="CF691" s="29">
        <f t="shared" si="1598"/>
        <v>3596334.5143599999</v>
      </c>
      <c r="CG691" s="26">
        <v>1</v>
      </c>
      <c r="CH691" s="27">
        <v>64000</v>
      </c>
      <c r="CI691" s="27">
        <v>4500000</v>
      </c>
      <c r="CJ691" s="27">
        <f>302521*1.052</f>
        <v>318252.092</v>
      </c>
      <c r="CK691" s="27">
        <f>+(3000000*1.0928)*1.052</f>
        <v>3448876.8000000003</v>
      </c>
      <c r="CL691" s="163">
        <f t="shared" si="1599"/>
        <v>1.3745511311759531</v>
      </c>
      <c r="CM691" s="155">
        <f>+AVERAGE(CI691,CK691)</f>
        <v>3974438.4000000004</v>
      </c>
      <c r="CN691" s="27">
        <f t="shared" si="1600"/>
        <v>755143.29600000009</v>
      </c>
      <c r="CO691" s="28">
        <f t="shared" si="1601"/>
        <v>4729581.6960000005</v>
      </c>
      <c r="CP691" s="26">
        <v>1</v>
      </c>
      <c r="CQ691" s="27">
        <v>64000</v>
      </c>
      <c r="CR691" s="27">
        <v>4500000</v>
      </c>
      <c r="CS691" s="27">
        <f>302521*1.052</f>
        <v>318252.092</v>
      </c>
      <c r="CT691" s="27">
        <f>+(3000000*1.0928)*1.052</f>
        <v>3448876.8000000003</v>
      </c>
      <c r="CU691" s="163">
        <f t="shared" si="1502"/>
        <v>1.3745511311759531</v>
      </c>
      <c r="CV691" s="155">
        <f>+AVERAGE(CR691,CT691)</f>
        <v>3974438.4000000004</v>
      </c>
      <c r="CW691" s="28">
        <f t="shared" si="1603"/>
        <v>755143.29600000009</v>
      </c>
      <c r="CX691" s="29">
        <f t="shared" si="1604"/>
        <v>4729581.6960000005</v>
      </c>
      <c r="CY691" s="26">
        <v>1</v>
      </c>
      <c r="CZ691" s="27">
        <v>64000</v>
      </c>
      <c r="DA691" s="27">
        <v>4500000</v>
      </c>
      <c r="DB691" s="133">
        <f>16124999*1.052</f>
        <v>16963498.947999999</v>
      </c>
      <c r="DC691" s="133">
        <f>+(495000*1.0928)*1.052</f>
        <v>569064.67200000002</v>
      </c>
      <c r="DD691" s="163">
        <f t="shared" si="1473"/>
        <v>1.3745511311759531</v>
      </c>
      <c r="DE691" s="205">
        <f>+MEDIAN(CZ691:DC691)</f>
        <v>2534532.3360000001</v>
      </c>
      <c r="DF691" s="27">
        <f t="shared" si="1606"/>
        <v>481561.14384000003</v>
      </c>
      <c r="DG691" s="28">
        <f t="shared" si="1607"/>
        <v>3016093.4798400002</v>
      </c>
      <c r="DH691" s="31" t="s">
        <v>30</v>
      </c>
      <c r="DI691" s="32" t="s">
        <v>30</v>
      </c>
      <c r="DJ691" s="32" t="s">
        <v>30</v>
      </c>
      <c r="DK691" s="32" t="s">
        <v>30</v>
      </c>
      <c r="DL691" s="32" t="s">
        <v>30</v>
      </c>
      <c r="DM691" s="32" t="s">
        <v>30</v>
      </c>
      <c r="DN691" s="32" t="s">
        <v>30</v>
      </c>
      <c r="DO691" s="33" t="s">
        <v>30</v>
      </c>
    </row>
    <row r="692" spans="1:119" ht="21" customHeight="1" x14ac:dyDescent="0.25">
      <c r="A692" s="66" t="s">
        <v>1316</v>
      </c>
      <c r="B692" s="67" t="s">
        <v>1266</v>
      </c>
      <c r="C692" s="68" t="s">
        <v>1317</v>
      </c>
      <c r="D692" s="26">
        <v>1</v>
      </c>
      <c r="E692" s="27">
        <v>2100000</v>
      </c>
      <c r="F692" s="27">
        <v>2777250</v>
      </c>
      <c r="G692" s="148"/>
      <c r="H692" s="148"/>
      <c r="I692" s="143">
        <f t="shared" si="1535"/>
        <v>0.19637626431230276</v>
      </c>
      <c r="J692" s="27">
        <f t="shared" si="1536"/>
        <v>2438625</v>
      </c>
      <c r="K692" s="28">
        <f t="shared" si="1537"/>
        <v>463338.75</v>
      </c>
      <c r="L692" s="29">
        <f t="shared" si="1481"/>
        <v>2901963.75</v>
      </c>
      <c r="M692" s="26">
        <v>1</v>
      </c>
      <c r="N692" s="27">
        <v>2100000</v>
      </c>
      <c r="O692" s="27">
        <v>2268000</v>
      </c>
      <c r="P692" s="145"/>
      <c r="Q692" s="145"/>
      <c r="R692" s="143">
        <f t="shared" si="1474"/>
        <v>5.4392829322042119E-2</v>
      </c>
      <c r="S692" s="27">
        <f t="shared" si="1475"/>
        <v>2184000</v>
      </c>
      <c r="T692" s="28">
        <f t="shared" si="1476"/>
        <v>414960</v>
      </c>
      <c r="U692" s="30">
        <f t="shared" si="1477"/>
        <v>2598960</v>
      </c>
      <c r="V692" s="26">
        <v>1</v>
      </c>
      <c r="W692" s="27">
        <v>2100000</v>
      </c>
      <c r="X692" s="27">
        <v>2415000</v>
      </c>
      <c r="Y692" s="145"/>
      <c r="Z692" s="145"/>
      <c r="AA692" s="143">
        <f t="shared" si="1538"/>
        <v>9.8666062491146164E-2</v>
      </c>
      <c r="AB692" s="27">
        <f t="shared" si="1539"/>
        <v>2257500</v>
      </c>
      <c r="AC692" s="28">
        <f t="shared" si="1540"/>
        <v>428925</v>
      </c>
      <c r="AD692" s="29">
        <f t="shared" si="1541"/>
        <v>2686425</v>
      </c>
      <c r="AE692" s="26">
        <v>1</v>
      </c>
      <c r="AF692" s="27">
        <v>2100000</v>
      </c>
      <c r="AG692" s="27">
        <v>2352000</v>
      </c>
      <c r="AH692" s="145"/>
      <c r="AI692" s="145"/>
      <c r="AJ692" s="143">
        <f t="shared" si="1486"/>
        <v>8.0049824285269522E-2</v>
      </c>
      <c r="AK692" s="27">
        <f t="shared" si="1542"/>
        <v>2226000</v>
      </c>
      <c r="AL692" s="28">
        <f t="shared" si="1543"/>
        <v>422940</v>
      </c>
      <c r="AM692" s="30">
        <f t="shared" si="1544"/>
        <v>2648940</v>
      </c>
      <c r="AN692" s="26">
        <v>1</v>
      </c>
      <c r="AO692" s="27">
        <v>2100000</v>
      </c>
      <c r="AP692" s="27">
        <v>2777250</v>
      </c>
      <c r="AQ692" s="145"/>
      <c r="AR692" s="145"/>
      <c r="AS692" s="143">
        <f t="shared" si="1490"/>
        <v>0.19637626431230276</v>
      </c>
      <c r="AT692" s="27">
        <f t="shared" si="1545"/>
        <v>2438625</v>
      </c>
      <c r="AU692" s="28">
        <f t="shared" si="1546"/>
        <v>463338.75</v>
      </c>
      <c r="AV692" s="30">
        <f t="shared" si="1547"/>
        <v>2901963.75</v>
      </c>
      <c r="AW692" s="26">
        <v>1</v>
      </c>
      <c r="AX692" s="27">
        <v>2100000</v>
      </c>
      <c r="AY692" s="27">
        <v>2415000</v>
      </c>
      <c r="AZ692" s="145"/>
      <c r="BA692" s="145"/>
      <c r="BB692" s="143">
        <f t="shared" si="1494"/>
        <v>9.8666062491146164E-2</v>
      </c>
      <c r="BC692" s="27">
        <f t="shared" si="1548"/>
        <v>2257500</v>
      </c>
      <c r="BD692" s="27">
        <f t="shared" si="1549"/>
        <v>428925</v>
      </c>
      <c r="BE692" s="27">
        <f t="shared" si="1550"/>
        <v>2686425</v>
      </c>
      <c r="BF692" s="26">
        <v>1</v>
      </c>
      <c r="BG692" s="27">
        <v>1680000</v>
      </c>
      <c r="BH692" s="27">
        <v>1478400</v>
      </c>
      <c r="BI692" s="145"/>
      <c r="BJ692" s="145"/>
      <c r="BK692" s="143">
        <f t="shared" si="1513"/>
        <v>9.0268950789772026E-2</v>
      </c>
      <c r="BL692" s="27">
        <f t="shared" si="1590"/>
        <v>1579200</v>
      </c>
      <c r="BM692" s="27">
        <f t="shared" si="1591"/>
        <v>300048</v>
      </c>
      <c r="BN692" s="28">
        <f t="shared" si="1592"/>
        <v>1879248</v>
      </c>
      <c r="BO692" s="26">
        <v>1</v>
      </c>
      <c r="BP692" s="27">
        <v>1680000</v>
      </c>
      <c r="BQ692" s="27">
        <v>1512000</v>
      </c>
      <c r="BR692" s="175"/>
      <c r="BS692" s="175"/>
      <c r="BT692" s="143">
        <f t="shared" si="1517"/>
        <v>7.4432292756478696E-2</v>
      </c>
      <c r="BU692" s="27">
        <f t="shared" si="1593"/>
        <v>1596000</v>
      </c>
      <c r="BV692" s="28">
        <f t="shared" si="1594"/>
        <v>303240</v>
      </c>
      <c r="BW692" s="30">
        <f t="shared" si="1595"/>
        <v>1899240</v>
      </c>
      <c r="BX692" s="26">
        <v>1</v>
      </c>
      <c r="BY692" s="28">
        <v>1680000</v>
      </c>
      <c r="BZ692" s="28">
        <v>1512000</v>
      </c>
      <c r="CA692" s="156"/>
      <c r="CB692" s="156"/>
      <c r="CC692" s="177">
        <f t="shared" si="1521"/>
        <v>7.4432292756478696E-2</v>
      </c>
      <c r="CD692" s="27">
        <f t="shared" si="1596"/>
        <v>1596000</v>
      </c>
      <c r="CE692" s="28">
        <f t="shared" si="1597"/>
        <v>303240</v>
      </c>
      <c r="CF692" s="29">
        <f t="shared" si="1598"/>
        <v>1899240</v>
      </c>
      <c r="CG692" s="26">
        <v>1</v>
      </c>
      <c r="CH692" s="27">
        <v>1344000</v>
      </c>
      <c r="CI692" s="27">
        <v>1209600</v>
      </c>
      <c r="CJ692" s="148"/>
      <c r="CK692" s="148"/>
      <c r="CL692" s="143">
        <f t="shared" si="1599"/>
        <v>7.4432292756478682E-2</v>
      </c>
      <c r="CM692" s="27">
        <f>+AVERAGE(CH692:CJ692)</f>
        <v>1276800</v>
      </c>
      <c r="CN692" s="27">
        <f t="shared" si="1600"/>
        <v>242592</v>
      </c>
      <c r="CO692" s="28">
        <f t="shared" si="1601"/>
        <v>1519392</v>
      </c>
      <c r="CP692" s="26">
        <v>1</v>
      </c>
      <c r="CQ692" s="27">
        <v>1344000</v>
      </c>
      <c r="CR692" s="27">
        <v>1209600</v>
      </c>
      <c r="CS692" s="148"/>
      <c r="CT692" s="148"/>
      <c r="CU692" s="143">
        <f t="shared" si="1502"/>
        <v>7.4432292756478682E-2</v>
      </c>
      <c r="CV692" s="27">
        <f t="shared" si="1602"/>
        <v>1276800</v>
      </c>
      <c r="CW692" s="28">
        <f t="shared" si="1603"/>
        <v>242592</v>
      </c>
      <c r="CX692" s="29">
        <f t="shared" si="1604"/>
        <v>1519392</v>
      </c>
      <c r="CY692" s="26">
        <v>1</v>
      </c>
      <c r="CZ692" s="27">
        <v>1344000</v>
      </c>
      <c r="DA692" s="27">
        <v>1142400</v>
      </c>
      <c r="DB692" s="133"/>
      <c r="DC692" s="133"/>
      <c r="DD692" s="143">
        <f t="shared" si="1473"/>
        <v>0.11466596451673744</v>
      </c>
      <c r="DE692" s="27">
        <f t="shared" si="1605"/>
        <v>1243200</v>
      </c>
      <c r="DF692" s="27">
        <f t="shared" si="1606"/>
        <v>236208</v>
      </c>
      <c r="DG692" s="28">
        <f t="shared" si="1607"/>
        <v>1479408</v>
      </c>
      <c r="DH692" s="26">
        <v>1</v>
      </c>
      <c r="DI692" s="28">
        <v>1344000</v>
      </c>
      <c r="DJ692" s="28">
        <v>1545600</v>
      </c>
      <c r="DK692" s="182"/>
      <c r="DL692" s="177">
        <f t="shared" si="1509"/>
        <v>9.8666062491146164E-2</v>
      </c>
      <c r="DM692" s="28">
        <f t="shared" si="1608"/>
        <v>1444800</v>
      </c>
      <c r="DN692" s="28">
        <f t="shared" si="1609"/>
        <v>274512</v>
      </c>
      <c r="DO692" s="30">
        <f t="shared" si="1610"/>
        <v>1719312</v>
      </c>
    </row>
    <row r="693" spans="1:119" ht="21" customHeight="1" x14ac:dyDescent="0.25">
      <c r="A693" s="66" t="s">
        <v>1318</v>
      </c>
      <c r="B693" s="67" t="s">
        <v>1319</v>
      </c>
      <c r="C693" s="68" t="s">
        <v>1320</v>
      </c>
      <c r="D693" s="26">
        <v>1</v>
      </c>
      <c r="E693" s="27">
        <v>8900000</v>
      </c>
      <c r="F693" s="27">
        <v>11770250</v>
      </c>
      <c r="G693" s="148"/>
      <c r="H693" s="148"/>
      <c r="I693" s="143">
        <f t="shared" si="1535"/>
        <v>0.19637626431230276</v>
      </c>
      <c r="J693" s="27">
        <f t="shared" si="1536"/>
        <v>10335125</v>
      </c>
      <c r="K693" s="28">
        <f t="shared" si="1537"/>
        <v>1963673.75</v>
      </c>
      <c r="L693" s="29">
        <f t="shared" si="1481"/>
        <v>12298798.75</v>
      </c>
      <c r="M693" s="26">
        <v>1</v>
      </c>
      <c r="N693" s="27">
        <v>8900000</v>
      </c>
      <c r="O693" s="27">
        <v>9612000</v>
      </c>
      <c r="P693" s="145"/>
      <c r="Q693" s="145"/>
      <c r="R693" s="143">
        <f t="shared" si="1474"/>
        <v>5.4392829322042119E-2</v>
      </c>
      <c r="S693" s="27">
        <f t="shared" si="1475"/>
        <v>9256000</v>
      </c>
      <c r="T693" s="28">
        <f t="shared" si="1476"/>
        <v>1758640</v>
      </c>
      <c r="U693" s="30">
        <f t="shared" si="1477"/>
        <v>11014640</v>
      </c>
      <c r="V693" s="26">
        <v>1</v>
      </c>
      <c r="W693" s="27">
        <v>8900000</v>
      </c>
      <c r="X693" s="27">
        <v>10235000</v>
      </c>
      <c r="Y693" s="145"/>
      <c r="Z693" s="145"/>
      <c r="AA693" s="143">
        <f t="shared" si="1538"/>
        <v>9.8666062491146164E-2</v>
      </c>
      <c r="AB693" s="27">
        <f t="shared" si="1539"/>
        <v>9567500</v>
      </c>
      <c r="AC693" s="28">
        <f t="shared" si="1540"/>
        <v>1817825</v>
      </c>
      <c r="AD693" s="29">
        <f t="shared" si="1541"/>
        <v>11385325</v>
      </c>
      <c r="AE693" s="26">
        <v>1</v>
      </c>
      <c r="AF693" s="27">
        <v>8900000</v>
      </c>
      <c r="AG693" s="27">
        <v>9968000</v>
      </c>
      <c r="AH693" s="145"/>
      <c r="AI693" s="145"/>
      <c r="AJ693" s="143">
        <f t="shared" si="1486"/>
        <v>8.0049824285269536E-2</v>
      </c>
      <c r="AK693" s="27">
        <f t="shared" si="1542"/>
        <v>9434000</v>
      </c>
      <c r="AL693" s="28">
        <f t="shared" si="1543"/>
        <v>1792460</v>
      </c>
      <c r="AM693" s="30">
        <f t="shared" si="1544"/>
        <v>11226460</v>
      </c>
      <c r="AN693" s="26">
        <v>1</v>
      </c>
      <c r="AO693" s="27">
        <v>8900000</v>
      </c>
      <c r="AP693" s="27">
        <v>11770250</v>
      </c>
      <c r="AQ693" s="145"/>
      <c r="AR693" s="145"/>
      <c r="AS693" s="143">
        <f t="shared" si="1490"/>
        <v>0.19637626431230276</v>
      </c>
      <c r="AT693" s="27">
        <f t="shared" si="1545"/>
        <v>10335125</v>
      </c>
      <c r="AU693" s="28">
        <f t="shared" si="1546"/>
        <v>1963673.75</v>
      </c>
      <c r="AV693" s="30">
        <f t="shared" si="1547"/>
        <v>12298798.75</v>
      </c>
      <c r="AW693" s="26">
        <v>1</v>
      </c>
      <c r="AX693" s="27">
        <v>8900000</v>
      </c>
      <c r="AY693" s="27">
        <v>10235000</v>
      </c>
      <c r="AZ693" s="145"/>
      <c r="BA693" s="145"/>
      <c r="BB693" s="143">
        <f t="shared" si="1494"/>
        <v>9.8666062491146164E-2</v>
      </c>
      <c r="BC693" s="27">
        <f t="shared" si="1548"/>
        <v>9567500</v>
      </c>
      <c r="BD693" s="27">
        <f t="shared" si="1549"/>
        <v>1817825</v>
      </c>
      <c r="BE693" s="27">
        <f t="shared" si="1550"/>
        <v>11385325</v>
      </c>
      <c r="BF693" s="31" t="s">
        <v>30</v>
      </c>
      <c r="BG693" s="32" t="s">
        <v>30</v>
      </c>
      <c r="BH693" s="32" t="s">
        <v>30</v>
      </c>
      <c r="BI693" s="32" t="s">
        <v>30</v>
      </c>
      <c r="BJ693" s="32" t="s">
        <v>30</v>
      </c>
      <c r="BK693" s="32" t="s">
        <v>30</v>
      </c>
      <c r="BL693" s="32" t="s">
        <v>30</v>
      </c>
      <c r="BM693" s="32" t="s">
        <v>30</v>
      </c>
      <c r="BN693" s="32" t="s">
        <v>30</v>
      </c>
      <c r="BO693" s="31" t="s">
        <v>30</v>
      </c>
      <c r="BP693" s="32" t="s">
        <v>30</v>
      </c>
      <c r="BQ693" s="32" t="s">
        <v>30</v>
      </c>
      <c r="BR693" s="32" t="s">
        <v>30</v>
      </c>
      <c r="BS693" s="32" t="s">
        <v>30</v>
      </c>
      <c r="BT693" s="32" t="s">
        <v>30</v>
      </c>
      <c r="BU693" s="32" t="s">
        <v>30</v>
      </c>
      <c r="BV693" s="32" t="s">
        <v>30</v>
      </c>
      <c r="BW693" s="33" t="s">
        <v>30</v>
      </c>
      <c r="BX693" s="31" t="s">
        <v>30</v>
      </c>
      <c r="BY693" s="32" t="s">
        <v>30</v>
      </c>
      <c r="BZ693" s="32" t="s">
        <v>30</v>
      </c>
      <c r="CA693" s="32" t="s">
        <v>30</v>
      </c>
      <c r="CB693" s="32" t="s">
        <v>30</v>
      </c>
      <c r="CC693" s="32" t="s">
        <v>30</v>
      </c>
      <c r="CD693" s="32" t="s">
        <v>30</v>
      </c>
      <c r="CE693" s="32" t="s">
        <v>30</v>
      </c>
      <c r="CF693" s="34" t="s">
        <v>30</v>
      </c>
      <c r="CG693" s="26">
        <v>1</v>
      </c>
      <c r="CH693" s="27">
        <v>5696000</v>
      </c>
      <c r="CI693" s="27">
        <v>5126400</v>
      </c>
      <c r="CJ693" s="148"/>
      <c r="CK693" s="148"/>
      <c r="CL693" s="143">
        <f t="shared" si="1599"/>
        <v>7.4432292756478696E-2</v>
      </c>
      <c r="CM693" s="27">
        <f>+AVERAGE(CH693:CJ693)</f>
        <v>5411200</v>
      </c>
      <c r="CN693" s="27">
        <f t="shared" si="1600"/>
        <v>1028128</v>
      </c>
      <c r="CO693" s="28">
        <f t="shared" si="1601"/>
        <v>6439328</v>
      </c>
      <c r="CP693" s="26">
        <v>1</v>
      </c>
      <c r="CQ693" s="27">
        <v>5696000</v>
      </c>
      <c r="CR693" s="27">
        <v>5126400</v>
      </c>
      <c r="CS693" s="148"/>
      <c r="CT693" s="148"/>
      <c r="CU693" s="143">
        <f t="shared" si="1502"/>
        <v>7.4432292756478696E-2</v>
      </c>
      <c r="CV693" s="27">
        <f t="shared" si="1602"/>
        <v>5411200</v>
      </c>
      <c r="CW693" s="28">
        <f t="shared" si="1603"/>
        <v>1028128</v>
      </c>
      <c r="CX693" s="29">
        <f t="shared" si="1604"/>
        <v>6439328</v>
      </c>
      <c r="CY693" s="26">
        <v>1</v>
      </c>
      <c r="CZ693" s="27">
        <v>5696000</v>
      </c>
      <c r="DA693" s="27">
        <v>4841600</v>
      </c>
      <c r="DB693" s="133"/>
      <c r="DC693" s="133"/>
      <c r="DD693" s="143">
        <f t="shared" si="1473"/>
        <v>0.11466596451673744</v>
      </c>
      <c r="DE693" s="27">
        <f t="shared" si="1605"/>
        <v>5268800</v>
      </c>
      <c r="DF693" s="27">
        <f t="shared" si="1606"/>
        <v>1001072</v>
      </c>
      <c r="DG693" s="28">
        <f t="shared" si="1607"/>
        <v>6269872</v>
      </c>
      <c r="DH693" s="26">
        <v>1</v>
      </c>
      <c r="DI693" s="28">
        <v>5696000</v>
      </c>
      <c r="DJ693" s="28">
        <v>6550400</v>
      </c>
      <c r="DK693" s="182"/>
      <c r="DL693" s="177">
        <f t="shared" si="1509"/>
        <v>9.8666062491146178E-2</v>
      </c>
      <c r="DM693" s="28">
        <f t="shared" si="1608"/>
        <v>6123200</v>
      </c>
      <c r="DN693" s="28">
        <f t="shared" si="1609"/>
        <v>1163408</v>
      </c>
      <c r="DO693" s="30">
        <f t="shared" si="1610"/>
        <v>7286608</v>
      </c>
    </row>
    <row r="694" spans="1:119" ht="21" customHeight="1" x14ac:dyDescent="0.25">
      <c r="A694" s="66" t="s">
        <v>1321</v>
      </c>
      <c r="B694" s="67" t="s">
        <v>1319</v>
      </c>
      <c r="C694" s="68" t="s">
        <v>1322</v>
      </c>
      <c r="D694" s="26">
        <v>1</v>
      </c>
      <c r="E694" s="27">
        <v>8900000</v>
      </c>
      <c r="F694" s="27">
        <v>11770250</v>
      </c>
      <c r="G694" s="148"/>
      <c r="H694" s="148"/>
      <c r="I694" s="143">
        <f t="shared" si="1535"/>
        <v>0.19637626431230276</v>
      </c>
      <c r="J694" s="27">
        <f t="shared" si="1536"/>
        <v>10335125</v>
      </c>
      <c r="K694" s="28">
        <f t="shared" si="1537"/>
        <v>1963673.75</v>
      </c>
      <c r="L694" s="29">
        <f t="shared" si="1481"/>
        <v>12298798.75</v>
      </c>
      <c r="M694" s="26">
        <v>1</v>
      </c>
      <c r="N694" s="27">
        <v>8900000</v>
      </c>
      <c r="O694" s="27">
        <v>9612000</v>
      </c>
      <c r="P694" s="145"/>
      <c r="Q694" s="145"/>
      <c r="R694" s="143">
        <f t="shared" si="1474"/>
        <v>5.4392829322042119E-2</v>
      </c>
      <c r="S694" s="27">
        <f t="shared" si="1475"/>
        <v>9256000</v>
      </c>
      <c r="T694" s="28">
        <f t="shared" si="1476"/>
        <v>1758640</v>
      </c>
      <c r="U694" s="30">
        <f t="shared" si="1477"/>
        <v>11014640</v>
      </c>
      <c r="V694" s="26">
        <v>1</v>
      </c>
      <c r="W694" s="27">
        <v>8900000</v>
      </c>
      <c r="X694" s="27">
        <v>10235000</v>
      </c>
      <c r="Y694" s="145"/>
      <c r="Z694" s="145"/>
      <c r="AA694" s="143">
        <f t="shared" si="1538"/>
        <v>9.8666062491146164E-2</v>
      </c>
      <c r="AB694" s="27">
        <f t="shared" si="1539"/>
        <v>9567500</v>
      </c>
      <c r="AC694" s="28">
        <f t="shared" si="1540"/>
        <v>1817825</v>
      </c>
      <c r="AD694" s="29">
        <f t="shared" si="1541"/>
        <v>11385325</v>
      </c>
      <c r="AE694" s="26">
        <v>1</v>
      </c>
      <c r="AF694" s="27">
        <v>8900000</v>
      </c>
      <c r="AG694" s="27">
        <v>9968000</v>
      </c>
      <c r="AH694" s="145"/>
      <c r="AI694" s="145"/>
      <c r="AJ694" s="143">
        <f t="shared" si="1486"/>
        <v>8.0049824285269536E-2</v>
      </c>
      <c r="AK694" s="27">
        <f t="shared" si="1542"/>
        <v>9434000</v>
      </c>
      <c r="AL694" s="28">
        <f t="shared" si="1543"/>
        <v>1792460</v>
      </c>
      <c r="AM694" s="30">
        <f t="shared" si="1544"/>
        <v>11226460</v>
      </c>
      <c r="AN694" s="26">
        <v>1</v>
      </c>
      <c r="AO694" s="27">
        <v>8900000</v>
      </c>
      <c r="AP694" s="27">
        <v>11770250</v>
      </c>
      <c r="AQ694" s="145"/>
      <c r="AR694" s="145"/>
      <c r="AS694" s="143">
        <f t="shared" si="1490"/>
        <v>0.19637626431230276</v>
      </c>
      <c r="AT694" s="27">
        <f t="shared" si="1545"/>
        <v>10335125</v>
      </c>
      <c r="AU694" s="28">
        <f t="shared" si="1546"/>
        <v>1963673.75</v>
      </c>
      <c r="AV694" s="30">
        <f t="shared" si="1547"/>
        <v>12298798.75</v>
      </c>
      <c r="AW694" s="26">
        <v>1</v>
      </c>
      <c r="AX694" s="27">
        <v>8900000</v>
      </c>
      <c r="AY694" s="27">
        <v>10235000</v>
      </c>
      <c r="AZ694" s="145"/>
      <c r="BA694" s="145"/>
      <c r="BB694" s="143">
        <f t="shared" si="1494"/>
        <v>9.8666062491146164E-2</v>
      </c>
      <c r="BC694" s="27">
        <f t="shared" si="1548"/>
        <v>9567500</v>
      </c>
      <c r="BD694" s="27">
        <f t="shared" si="1549"/>
        <v>1817825</v>
      </c>
      <c r="BE694" s="27">
        <f t="shared" si="1550"/>
        <v>11385325</v>
      </c>
      <c r="BF694" s="31" t="s">
        <v>30</v>
      </c>
      <c r="BG694" s="32" t="s">
        <v>30</v>
      </c>
      <c r="BH694" s="32" t="s">
        <v>30</v>
      </c>
      <c r="BI694" s="32" t="s">
        <v>30</v>
      </c>
      <c r="BJ694" s="32" t="s">
        <v>30</v>
      </c>
      <c r="BK694" s="32" t="s">
        <v>30</v>
      </c>
      <c r="BL694" s="32" t="s">
        <v>30</v>
      </c>
      <c r="BM694" s="32" t="s">
        <v>30</v>
      </c>
      <c r="BN694" s="32" t="s">
        <v>30</v>
      </c>
      <c r="BO694" s="31" t="s">
        <v>30</v>
      </c>
      <c r="BP694" s="32" t="s">
        <v>30</v>
      </c>
      <c r="BQ694" s="32" t="s">
        <v>30</v>
      </c>
      <c r="BR694" s="32" t="s">
        <v>30</v>
      </c>
      <c r="BS694" s="32" t="s">
        <v>30</v>
      </c>
      <c r="BT694" s="32" t="s">
        <v>30</v>
      </c>
      <c r="BU694" s="32" t="s">
        <v>30</v>
      </c>
      <c r="BV694" s="32" t="s">
        <v>30</v>
      </c>
      <c r="BW694" s="33" t="s">
        <v>30</v>
      </c>
      <c r="BX694" s="31" t="s">
        <v>30</v>
      </c>
      <c r="BY694" s="32" t="s">
        <v>30</v>
      </c>
      <c r="BZ694" s="32" t="s">
        <v>30</v>
      </c>
      <c r="CA694" s="32" t="s">
        <v>30</v>
      </c>
      <c r="CB694" s="32" t="s">
        <v>30</v>
      </c>
      <c r="CC694" s="32" t="s">
        <v>30</v>
      </c>
      <c r="CD694" s="32" t="s">
        <v>30</v>
      </c>
      <c r="CE694" s="32" t="s">
        <v>30</v>
      </c>
      <c r="CF694" s="34" t="s">
        <v>30</v>
      </c>
      <c r="CG694" s="26">
        <v>1</v>
      </c>
      <c r="CH694" s="27">
        <v>5696000</v>
      </c>
      <c r="CI694" s="27">
        <v>5126400</v>
      </c>
      <c r="CJ694" s="148"/>
      <c r="CK694" s="148"/>
      <c r="CL694" s="143">
        <f t="shared" si="1599"/>
        <v>7.4432292756478696E-2</v>
      </c>
      <c r="CM694" s="27">
        <f>+AVERAGE(CH694:CJ694)</f>
        <v>5411200</v>
      </c>
      <c r="CN694" s="27">
        <f t="shared" si="1600"/>
        <v>1028128</v>
      </c>
      <c r="CO694" s="28">
        <f t="shared" si="1601"/>
        <v>6439328</v>
      </c>
      <c r="CP694" s="26">
        <v>1</v>
      </c>
      <c r="CQ694" s="27">
        <v>5696000</v>
      </c>
      <c r="CR694" s="27">
        <v>5126400</v>
      </c>
      <c r="CS694" s="148"/>
      <c r="CT694" s="148"/>
      <c r="CU694" s="143">
        <f t="shared" si="1502"/>
        <v>7.4432292756478696E-2</v>
      </c>
      <c r="CV694" s="27">
        <f t="shared" si="1602"/>
        <v>5411200</v>
      </c>
      <c r="CW694" s="28">
        <f t="shared" si="1603"/>
        <v>1028128</v>
      </c>
      <c r="CX694" s="29">
        <f t="shared" si="1604"/>
        <v>6439328</v>
      </c>
      <c r="CY694" s="26">
        <v>1</v>
      </c>
      <c r="CZ694" s="27">
        <v>5696000</v>
      </c>
      <c r="DA694" s="27">
        <v>4841600</v>
      </c>
      <c r="DB694" s="133"/>
      <c r="DC694" s="133"/>
      <c r="DD694" s="143">
        <f t="shared" si="1473"/>
        <v>0.11466596451673744</v>
      </c>
      <c r="DE694" s="27">
        <f t="shared" si="1605"/>
        <v>5268800</v>
      </c>
      <c r="DF694" s="27">
        <f t="shared" si="1606"/>
        <v>1001072</v>
      </c>
      <c r="DG694" s="28">
        <f t="shared" si="1607"/>
        <v>6269872</v>
      </c>
      <c r="DH694" s="26">
        <v>1</v>
      </c>
      <c r="DI694" s="28">
        <v>5696000</v>
      </c>
      <c r="DJ694" s="28">
        <v>6550400</v>
      </c>
      <c r="DK694" s="182"/>
      <c r="DL694" s="177">
        <f t="shared" si="1509"/>
        <v>9.8666062491146178E-2</v>
      </c>
      <c r="DM694" s="28">
        <f t="shared" si="1608"/>
        <v>6123200</v>
      </c>
      <c r="DN694" s="28">
        <f t="shared" si="1609"/>
        <v>1163408</v>
      </c>
      <c r="DO694" s="30">
        <f t="shared" si="1610"/>
        <v>7286608</v>
      </c>
    </row>
    <row r="695" spans="1:119" ht="21" customHeight="1" x14ac:dyDescent="0.25">
      <c r="A695" s="66" t="s">
        <v>1323</v>
      </c>
      <c r="B695" s="67" t="s">
        <v>1319</v>
      </c>
      <c r="C695" s="68" t="s">
        <v>1324</v>
      </c>
      <c r="D695" s="26">
        <v>1</v>
      </c>
      <c r="E695" s="27">
        <v>8900000</v>
      </c>
      <c r="F695" s="27">
        <v>11770250</v>
      </c>
      <c r="G695" s="148"/>
      <c r="H695" s="148"/>
      <c r="I695" s="143">
        <f t="shared" si="1535"/>
        <v>0.19637626431230276</v>
      </c>
      <c r="J695" s="27">
        <f t="shared" si="1536"/>
        <v>10335125</v>
      </c>
      <c r="K695" s="28">
        <f t="shared" si="1537"/>
        <v>1963673.75</v>
      </c>
      <c r="L695" s="29">
        <f t="shared" si="1481"/>
        <v>12298798.75</v>
      </c>
      <c r="M695" s="26">
        <v>1</v>
      </c>
      <c r="N695" s="27">
        <v>8900000</v>
      </c>
      <c r="O695" s="27">
        <v>9612000</v>
      </c>
      <c r="P695" s="145"/>
      <c r="Q695" s="145"/>
      <c r="R695" s="143">
        <f t="shared" si="1474"/>
        <v>5.4392829322042119E-2</v>
      </c>
      <c r="S695" s="27">
        <f t="shared" si="1475"/>
        <v>9256000</v>
      </c>
      <c r="T695" s="28">
        <f t="shared" si="1476"/>
        <v>1758640</v>
      </c>
      <c r="U695" s="30">
        <f t="shared" si="1477"/>
        <v>11014640</v>
      </c>
      <c r="V695" s="26">
        <v>1</v>
      </c>
      <c r="W695" s="27">
        <v>8900000</v>
      </c>
      <c r="X695" s="27">
        <v>10235000</v>
      </c>
      <c r="Y695" s="145"/>
      <c r="Z695" s="145"/>
      <c r="AA695" s="143">
        <f t="shared" si="1538"/>
        <v>9.8666062491146164E-2</v>
      </c>
      <c r="AB695" s="27">
        <f t="shared" si="1539"/>
        <v>9567500</v>
      </c>
      <c r="AC695" s="28">
        <f t="shared" si="1540"/>
        <v>1817825</v>
      </c>
      <c r="AD695" s="29">
        <f t="shared" si="1541"/>
        <v>11385325</v>
      </c>
      <c r="AE695" s="26">
        <v>1</v>
      </c>
      <c r="AF695" s="27">
        <v>8900000</v>
      </c>
      <c r="AG695" s="27">
        <v>9968000</v>
      </c>
      <c r="AH695" s="145"/>
      <c r="AI695" s="145"/>
      <c r="AJ695" s="143">
        <f t="shared" si="1486"/>
        <v>8.0049824285269536E-2</v>
      </c>
      <c r="AK695" s="27">
        <f t="shared" si="1542"/>
        <v>9434000</v>
      </c>
      <c r="AL695" s="28">
        <f t="shared" si="1543"/>
        <v>1792460</v>
      </c>
      <c r="AM695" s="30">
        <f t="shared" si="1544"/>
        <v>11226460</v>
      </c>
      <c r="AN695" s="26">
        <v>1</v>
      </c>
      <c r="AO695" s="27">
        <v>8900000</v>
      </c>
      <c r="AP695" s="27">
        <v>11770250</v>
      </c>
      <c r="AQ695" s="145"/>
      <c r="AR695" s="145"/>
      <c r="AS695" s="143">
        <f t="shared" si="1490"/>
        <v>0.19637626431230276</v>
      </c>
      <c r="AT695" s="27">
        <f t="shared" si="1545"/>
        <v>10335125</v>
      </c>
      <c r="AU695" s="28">
        <f t="shared" si="1546"/>
        <v>1963673.75</v>
      </c>
      <c r="AV695" s="30">
        <f t="shared" si="1547"/>
        <v>12298798.75</v>
      </c>
      <c r="AW695" s="26">
        <v>1</v>
      </c>
      <c r="AX695" s="27">
        <v>8900000</v>
      </c>
      <c r="AY695" s="27">
        <v>10235000</v>
      </c>
      <c r="AZ695" s="145"/>
      <c r="BA695" s="145"/>
      <c r="BB695" s="143">
        <f t="shared" si="1494"/>
        <v>9.8666062491146164E-2</v>
      </c>
      <c r="BC695" s="27">
        <f t="shared" si="1548"/>
        <v>9567500</v>
      </c>
      <c r="BD695" s="27">
        <f t="shared" si="1549"/>
        <v>1817825</v>
      </c>
      <c r="BE695" s="27">
        <f t="shared" si="1550"/>
        <v>11385325</v>
      </c>
      <c r="BF695" s="26">
        <v>1</v>
      </c>
      <c r="BG695" s="27">
        <v>7120000</v>
      </c>
      <c r="BH695" s="27">
        <v>6265600</v>
      </c>
      <c r="BI695" s="145"/>
      <c r="BJ695" s="145"/>
      <c r="BK695" s="143">
        <f t="shared" si="1513"/>
        <v>9.0268950789772026E-2</v>
      </c>
      <c r="BL695" s="27">
        <f t="shared" ref="BL695:BL696" si="1611">+AVERAGE(BG695:BI695)</f>
        <v>6692800</v>
      </c>
      <c r="BM695" s="27">
        <f t="shared" ref="BM695:BM710" si="1612">+BL695*19%</f>
        <v>1271632</v>
      </c>
      <c r="BN695" s="28">
        <f t="shared" ref="BN695:BN696" si="1613">+BM695+BL695</f>
        <v>7964432</v>
      </c>
      <c r="BO695" s="26">
        <v>1</v>
      </c>
      <c r="BP695" s="27">
        <v>7120000</v>
      </c>
      <c r="BQ695" s="27">
        <v>6408000</v>
      </c>
      <c r="BR695" s="175"/>
      <c r="BS695" s="175"/>
      <c r="BT695" s="143">
        <f t="shared" si="1517"/>
        <v>7.4432292756478696E-2</v>
      </c>
      <c r="BU695" s="27">
        <f t="shared" ref="BU695:BU696" si="1614">+AVERAGE(BP695:BR695)</f>
        <v>6764000</v>
      </c>
      <c r="BV695" s="28">
        <f t="shared" ref="BV695:BV710" si="1615">+BU695*19%</f>
        <v>1285160</v>
      </c>
      <c r="BW695" s="30">
        <f t="shared" ref="BW695:BW696" si="1616">+BV695+BU695</f>
        <v>8049160</v>
      </c>
      <c r="BX695" s="26">
        <v>1</v>
      </c>
      <c r="BY695" s="28">
        <v>7120000</v>
      </c>
      <c r="BZ695" s="28">
        <v>6408000</v>
      </c>
      <c r="CA695" s="156"/>
      <c r="CB695" s="156"/>
      <c r="CC695" s="177">
        <f t="shared" si="1521"/>
        <v>7.4432292756478696E-2</v>
      </c>
      <c r="CD695" s="27">
        <f t="shared" ref="CD695:CD696" si="1617">+AVERAGE(BY695:CA695)</f>
        <v>6764000</v>
      </c>
      <c r="CE695" s="28">
        <f t="shared" ref="CE695:CE710" si="1618">+CD695*19%</f>
        <v>1285160</v>
      </c>
      <c r="CF695" s="29">
        <f t="shared" ref="CF695:CF696" si="1619">+CE695+CD695</f>
        <v>8049160</v>
      </c>
      <c r="CG695" s="26">
        <v>1</v>
      </c>
      <c r="CH695" s="27">
        <v>5696000</v>
      </c>
      <c r="CI695" s="27">
        <v>5126400</v>
      </c>
      <c r="CJ695" s="148"/>
      <c r="CK695" s="148"/>
      <c r="CL695" s="143">
        <f t="shared" si="1599"/>
        <v>7.4432292756478696E-2</v>
      </c>
      <c r="CM695" s="27">
        <f>+AVERAGE(CH695:CJ695)</f>
        <v>5411200</v>
      </c>
      <c r="CN695" s="27">
        <f t="shared" si="1600"/>
        <v>1028128</v>
      </c>
      <c r="CO695" s="28">
        <f t="shared" si="1601"/>
        <v>6439328</v>
      </c>
      <c r="CP695" s="26">
        <v>1</v>
      </c>
      <c r="CQ695" s="27">
        <v>5696000</v>
      </c>
      <c r="CR695" s="27">
        <v>5126400</v>
      </c>
      <c r="CS695" s="148"/>
      <c r="CT695" s="148"/>
      <c r="CU695" s="143">
        <f t="shared" si="1502"/>
        <v>7.4432292756478696E-2</v>
      </c>
      <c r="CV695" s="27">
        <f t="shared" si="1602"/>
        <v>5411200</v>
      </c>
      <c r="CW695" s="28">
        <f t="shared" si="1603"/>
        <v>1028128</v>
      </c>
      <c r="CX695" s="29">
        <f t="shared" si="1604"/>
        <v>6439328</v>
      </c>
      <c r="CY695" s="26">
        <v>1</v>
      </c>
      <c r="CZ695" s="27">
        <v>5696000</v>
      </c>
      <c r="DA695" s="27">
        <v>4841600</v>
      </c>
      <c r="DB695" s="133"/>
      <c r="DC695" s="133"/>
      <c r="DD695" s="143">
        <f t="shared" si="1473"/>
        <v>0.11466596451673744</v>
      </c>
      <c r="DE695" s="27">
        <f t="shared" si="1605"/>
        <v>5268800</v>
      </c>
      <c r="DF695" s="27">
        <f t="shared" si="1606"/>
        <v>1001072</v>
      </c>
      <c r="DG695" s="28">
        <f t="shared" si="1607"/>
        <v>6269872</v>
      </c>
      <c r="DH695" s="26">
        <v>1</v>
      </c>
      <c r="DI695" s="28">
        <v>5696000</v>
      </c>
      <c r="DJ695" s="28">
        <v>6550400</v>
      </c>
      <c r="DK695" s="182"/>
      <c r="DL695" s="177">
        <f t="shared" si="1509"/>
        <v>9.8666062491146178E-2</v>
      </c>
      <c r="DM695" s="28">
        <f t="shared" si="1608"/>
        <v>6123200</v>
      </c>
      <c r="DN695" s="28">
        <f t="shared" si="1609"/>
        <v>1163408</v>
      </c>
      <c r="DO695" s="30">
        <f t="shared" si="1610"/>
        <v>7286608</v>
      </c>
    </row>
    <row r="696" spans="1:119" ht="21" customHeight="1" x14ac:dyDescent="0.25">
      <c r="A696" s="66" t="s">
        <v>1325</v>
      </c>
      <c r="B696" s="67" t="s">
        <v>1319</v>
      </c>
      <c r="C696" s="68" t="s">
        <v>1326</v>
      </c>
      <c r="D696" s="26">
        <v>1</v>
      </c>
      <c r="E696" s="27">
        <v>8900000</v>
      </c>
      <c r="F696" s="27">
        <v>11770250</v>
      </c>
      <c r="G696" s="148"/>
      <c r="H696" s="148"/>
      <c r="I696" s="143">
        <f t="shared" si="1535"/>
        <v>0.19637626431230276</v>
      </c>
      <c r="J696" s="27">
        <f t="shared" si="1536"/>
        <v>10335125</v>
      </c>
      <c r="K696" s="28">
        <f t="shared" si="1537"/>
        <v>1963673.75</v>
      </c>
      <c r="L696" s="29">
        <f t="shared" si="1481"/>
        <v>12298798.75</v>
      </c>
      <c r="M696" s="26">
        <v>1</v>
      </c>
      <c r="N696" s="27">
        <v>8900000</v>
      </c>
      <c r="O696" s="27">
        <v>9612000</v>
      </c>
      <c r="P696" s="145"/>
      <c r="Q696" s="145"/>
      <c r="R696" s="143">
        <f t="shared" si="1474"/>
        <v>5.4392829322042119E-2</v>
      </c>
      <c r="S696" s="27">
        <f t="shared" si="1475"/>
        <v>9256000</v>
      </c>
      <c r="T696" s="28">
        <f t="shared" si="1476"/>
        <v>1758640</v>
      </c>
      <c r="U696" s="30">
        <f t="shared" si="1477"/>
        <v>11014640</v>
      </c>
      <c r="V696" s="26">
        <v>1</v>
      </c>
      <c r="W696" s="27">
        <v>8900000</v>
      </c>
      <c r="X696" s="27">
        <v>10235000</v>
      </c>
      <c r="Y696" s="145"/>
      <c r="Z696" s="145"/>
      <c r="AA696" s="143">
        <f t="shared" si="1538"/>
        <v>9.8666062491146164E-2</v>
      </c>
      <c r="AB696" s="27">
        <f t="shared" si="1539"/>
        <v>9567500</v>
      </c>
      <c r="AC696" s="28">
        <f t="shared" si="1540"/>
        <v>1817825</v>
      </c>
      <c r="AD696" s="29">
        <f t="shared" si="1541"/>
        <v>11385325</v>
      </c>
      <c r="AE696" s="26">
        <v>1</v>
      </c>
      <c r="AF696" s="27">
        <v>8900000</v>
      </c>
      <c r="AG696" s="27">
        <v>9968000</v>
      </c>
      <c r="AH696" s="145"/>
      <c r="AI696" s="145"/>
      <c r="AJ696" s="143">
        <f t="shared" si="1486"/>
        <v>8.0049824285269536E-2</v>
      </c>
      <c r="AK696" s="27">
        <f t="shared" si="1542"/>
        <v>9434000</v>
      </c>
      <c r="AL696" s="28">
        <f t="shared" si="1543"/>
        <v>1792460</v>
      </c>
      <c r="AM696" s="30">
        <f t="shared" si="1544"/>
        <v>11226460</v>
      </c>
      <c r="AN696" s="26">
        <v>1</v>
      </c>
      <c r="AO696" s="27">
        <v>8900000</v>
      </c>
      <c r="AP696" s="27">
        <v>11770250</v>
      </c>
      <c r="AQ696" s="145"/>
      <c r="AR696" s="145"/>
      <c r="AS696" s="143">
        <f t="shared" si="1490"/>
        <v>0.19637626431230276</v>
      </c>
      <c r="AT696" s="27">
        <f t="shared" si="1545"/>
        <v>10335125</v>
      </c>
      <c r="AU696" s="28">
        <f t="shared" si="1546"/>
        <v>1963673.75</v>
      </c>
      <c r="AV696" s="30">
        <f t="shared" si="1547"/>
        <v>12298798.75</v>
      </c>
      <c r="AW696" s="26">
        <v>1</v>
      </c>
      <c r="AX696" s="27">
        <v>8900000</v>
      </c>
      <c r="AY696" s="27">
        <v>10235000</v>
      </c>
      <c r="AZ696" s="145"/>
      <c r="BA696" s="145"/>
      <c r="BB696" s="143">
        <f t="shared" si="1494"/>
        <v>9.8666062491146164E-2</v>
      </c>
      <c r="BC696" s="27">
        <f t="shared" si="1548"/>
        <v>9567500</v>
      </c>
      <c r="BD696" s="27">
        <f t="shared" si="1549"/>
        <v>1817825</v>
      </c>
      <c r="BE696" s="27">
        <f t="shared" si="1550"/>
        <v>11385325</v>
      </c>
      <c r="BF696" s="26">
        <v>1</v>
      </c>
      <c r="BG696" s="27">
        <v>7120000</v>
      </c>
      <c r="BH696" s="27">
        <v>6265600</v>
      </c>
      <c r="BI696" s="145"/>
      <c r="BJ696" s="145"/>
      <c r="BK696" s="143">
        <f t="shared" si="1513"/>
        <v>9.0268950789772026E-2</v>
      </c>
      <c r="BL696" s="27">
        <f t="shared" si="1611"/>
        <v>6692800</v>
      </c>
      <c r="BM696" s="27">
        <f t="shared" si="1612"/>
        <v>1271632</v>
      </c>
      <c r="BN696" s="28">
        <f t="shared" si="1613"/>
        <v>7964432</v>
      </c>
      <c r="BO696" s="26">
        <v>1</v>
      </c>
      <c r="BP696" s="27">
        <v>7120000</v>
      </c>
      <c r="BQ696" s="27">
        <v>6408000</v>
      </c>
      <c r="BR696" s="175"/>
      <c r="BS696" s="175"/>
      <c r="BT696" s="143">
        <f t="shared" si="1517"/>
        <v>7.4432292756478696E-2</v>
      </c>
      <c r="BU696" s="27">
        <f t="shared" si="1614"/>
        <v>6764000</v>
      </c>
      <c r="BV696" s="28">
        <f t="shared" si="1615"/>
        <v>1285160</v>
      </c>
      <c r="BW696" s="30">
        <f t="shared" si="1616"/>
        <v>8049160</v>
      </c>
      <c r="BX696" s="26">
        <v>1</v>
      </c>
      <c r="BY696" s="28">
        <v>7120000</v>
      </c>
      <c r="BZ696" s="28">
        <v>6408000</v>
      </c>
      <c r="CA696" s="156"/>
      <c r="CB696" s="156"/>
      <c r="CC696" s="177">
        <f t="shared" si="1521"/>
        <v>7.4432292756478696E-2</v>
      </c>
      <c r="CD696" s="27">
        <f t="shared" si="1617"/>
        <v>6764000</v>
      </c>
      <c r="CE696" s="28">
        <f t="shared" si="1618"/>
        <v>1285160</v>
      </c>
      <c r="CF696" s="29">
        <f t="shared" si="1619"/>
        <v>8049160</v>
      </c>
      <c r="CG696" s="26">
        <v>1</v>
      </c>
      <c r="CH696" s="27">
        <v>5696000</v>
      </c>
      <c r="CI696" s="27">
        <v>5126400</v>
      </c>
      <c r="CJ696" s="148"/>
      <c r="CK696" s="148"/>
      <c r="CL696" s="143">
        <f t="shared" si="1599"/>
        <v>7.4432292756478696E-2</v>
      </c>
      <c r="CM696" s="27">
        <f>+AVERAGE(CH696:CJ696)</f>
        <v>5411200</v>
      </c>
      <c r="CN696" s="27">
        <f t="shared" si="1600"/>
        <v>1028128</v>
      </c>
      <c r="CO696" s="28">
        <f t="shared" si="1601"/>
        <v>6439328</v>
      </c>
      <c r="CP696" s="26">
        <v>1</v>
      </c>
      <c r="CQ696" s="27">
        <v>5696000</v>
      </c>
      <c r="CR696" s="27">
        <v>5126400</v>
      </c>
      <c r="CS696" s="148"/>
      <c r="CT696" s="148"/>
      <c r="CU696" s="143">
        <f t="shared" si="1502"/>
        <v>7.4432292756478696E-2</v>
      </c>
      <c r="CV696" s="27">
        <f t="shared" si="1602"/>
        <v>5411200</v>
      </c>
      <c r="CW696" s="28">
        <f t="shared" si="1603"/>
        <v>1028128</v>
      </c>
      <c r="CX696" s="29">
        <f t="shared" si="1604"/>
        <v>6439328</v>
      </c>
      <c r="CY696" s="26">
        <v>1</v>
      </c>
      <c r="CZ696" s="27">
        <v>5696000</v>
      </c>
      <c r="DA696" s="27">
        <v>4841600</v>
      </c>
      <c r="DB696" s="133"/>
      <c r="DC696" s="133"/>
      <c r="DD696" s="143">
        <f t="shared" si="1473"/>
        <v>0.11466596451673744</v>
      </c>
      <c r="DE696" s="27">
        <f t="shared" si="1605"/>
        <v>5268800</v>
      </c>
      <c r="DF696" s="27">
        <f t="shared" si="1606"/>
        <v>1001072</v>
      </c>
      <c r="DG696" s="28">
        <f t="shared" si="1607"/>
        <v>6269872</v>
      </c>
      <c r="DH696" s="26">
        <v>1</v>
      </c>
      <c r="DI696" s="28">
        <v>5696000</v>
      </c>
      <c r="DJ696" s="28">
        <v>6550400</v>
      </c>
      <c r="DK696" s="182"/>
      <c r="DL696" s="177">
        <f t="shared" si="1509"/>
        <v>9.8666062491146178E-2</v>
      </c>
      <c r="DM696" s="28">
        <f t="shared" si="1608"/>
        <v>6123200</v>
      </c>
      <c r="DN696" s="28">
        <f t="shared" si="1609"/>
        <v>1163408</v>
      </c>
      <c r="DO696" s="30">
        <f t="shared" si="1610"/>
        <v>7286608</v>
      </c>
    </row>
    <row r="697" spans="1:119" ht="15" customHeight="1" x14ac:dyDescent="0.25">
      <c r="A697" s="248" t="s">
        <v>1327</v>
      </c>
      <c r="B697" s="248"/>
      <c r="C697" s="249"/>
      <c r="D697" s="47"/>
      <c r="E697" s="40"/>
      <c r="F697" s="40"/>
      <c r="G697" s="40"/>
      <c r="H697" s="40"/>
      <c r="I697" s="40"/>
      <c r="J697" s="40"/>
      <c r="K697" s="40"/>
      <c r="L697" s="41"/>
      <c r="M697" s="47"/>
      <c r="N697" s="40"/>
      <c r="O697" s="40"/>
      <c r="P697" s="40"/>
      <c r="Q697" s="40"/>
      <c r="R697" s="40"/>
      <c r="S697" s="40"/>
      <c r="T697" s="40"/>
      <c r="U697" s="42"/>
      <c r="V697" s="47"/>
      <c r="W697" s="40"/>
      <c r="X697" s="40"/>
      <c r="Y697" s="40"/>
      <c r="Z697" s="40"/>
      <c r="AA697" s="40"/>
      <c r="AB697" s="40"/>
      <c r="AC697" s="40"/>
      <c r="AD697" s="41"/>
      <c r="AE697" s="47"/>
      <c r="AF697" s="40"/>
      <c r="AG697" s="40"/>
      <c r="AH697" s="40"/>
      <c r="AI697" s="40"/>
      <c r="AJ697" s="166"/>
      <c r="AK697" s="40"/>
      <c r="AL697" s="40"/>
      <c r="AM697" s="42"/>
      <c r="AN697" s="47"/>
      <c r="AO697" s="40"/>
      <c r="AP697" s="40"/>
      <c r="AQ697" s="40"/>
      <c r="AR697" s="40"/>
      <c r="AS697" s="166"/>
      <c r="AT697" s="40"/>
      <c r="AU697" s="40"/>
      <c r="AV697" s="42"/>
      <c r="AW697" s="47"/>
      <c r="AX697" s="119"/>
      <c r="AY697" s="119"/>
      <c r="AZ697" s="119"/>
      <c r="BA697" s="119"/>
      <c r="BB697" s="172"/>
      <c r="BC697" s="119"/>
      <c r="BD697" s="40"/>
      <c r="BE697" s="40"/>
      <c r="BF697" s="47"/>
      <c r="BG697" s="40"/>
      <c r="BH697" s="40"/>
      <c r="BI697" s="40"/>
      <c r="BJ697" s="40"/>
      <c r="BK697" s="166"/>
      <c r="BL697" s="40"/>
      <c r="BM697" s="40"/>
      <c r="BN697" s="40"/>
      <c r="BO697" s="47"/>
      <c r="BP697" s="40"/>
      <c r="BQ697" s="40"/>
      <c r="BR697" s="40"/>
      <c r="BS697" s="40"/>
      <c r="BT697" s="166"/>
      <c r="BU697" s="40"/>
      <c r="BV697" s="40"/>
      <c r="BW697" s="42"/>
      <c r="BX697" s="47"/>
      <c r="BY697" s="119"/>
      <c r="BZ697" s="119"/>
      <c r="CA697" s="119"/>
      <c r="CB697" s="119"/>
      <c r="CC697" s="172"/>
      <c r="CD697" s="40"/>
      <c r="CE697" s="40"/>
      <c r="CF697" s="41"/>
      <c r="CG697" s="47"/>
      <c r="CH697" s="40"/>
      <c r="CI697" s="40"/>
      <c r="CJ697" s="40"/>
      <c r="CK697" s="40"/>
      <c r="CL697" s="166"/>
      <c r="CM697" s="40"/>
      <c r="CN697" s="40"/>
      <c r="CO697" s="40"/>
      <c r="CP697" s="47"/>
      <c r="CQ697" s="40"/>
      <c r="CR697" s="40"/>
      <c r="CS697" s="40"/>
      <c r="CT697" s="40"/>
      <c r="CU697" s="166"/>
      <c r="CV697" s="40"/>
      <c r="CW697" s="40"/>
      <c r="CX697" s="41"/>
      <c r="CY697" s="47"/>
      <c r="CZ697" s="40"/>
      <c r="DA697" s="40"/>
      <c r="DB697" s="40"/>
      <c r="DC697" s="40"/>
      <c r="DD697" s="166"/>
      <c r="DE697" s="40"/>
      <c r="DF697" s="40"/>
      <c r="DG697" s="40"/>
      <c r="DH697" s="47"/>
      <c r="DI697" s="119"/>
      <c r="DJ697" s="119"/>
      <c r="DK697" s="119"/>
      <c r="DL697" s="172"/>
      <c r="DM697" s="40"/>
      <c r="DN697" s="40"/>
      <c r="DO697" s="42"/>
    </row>
    <row r="698" spans="1:119" ht="27.75" customHeight="1" x14ac:dyDescent="0.25">
      <c r="A698" s="66" t="s">
        <v>1328</v>
      </c>
      <c r="B698" s="67" t="s">
        <v>1329</v>
      </c>
      <c r="C698" s="68" t="s">
        <v>1330</v>
      </c>
      <c r="D698" s="26">
        <v>1</v>
      </c>
      <c r="E698" s="27">
        <v>9000000</v>
      </c>
      <c r="F698" s="27">
        <v>8050000</v>
      </c>
      <c r="G698" s="145"/>
      <c r="H698" s="145"/>
      <c r="I698" s="143">
        <f t="shared" si="1535"/>
        <v>7.8797823123427577E-2</v>
      </c>
      <c r="J698" s="27">
        <f t="shared" si="1536"/>
        <v>8525000</v>
      </c>
      <c r="K698" s="28">
        <f t="shared" ref="K698:K729" si="1620">J698*19%</f>
        <v>1619750</v>
      </c>
      <c r="L698" s="29">
        <f t="shared" si="1481"/>
        <v>10144750</v>
      </c>
      <c r="M698" s="26">
        <v>1</v>
      </c>
      <c r="N698" s="27">
        <v>9000000</v>
      </c>
      <c r="O698" s="27">
        <v>10350000</v>
      </c>
      <c r="P698" s="145"/>
      <c r="Q698" s="145"/>
      <c r="R698" s="143">
        <f t="shared" si="1474"/>
        <v>9.8666062491146164E-2</v>
      </c>
      <c r="S698" s="27">
        <f t="shared" ref="S698:S729" si="1621">+AVERAGE(N698:P698)</f>
        <v>9675000</v>
      </c>
      <c r="T698" s="28">
        <f t="shared" ref="T698:T729" si="1622">+S698*19%</f>
        <v>1838250</v>
      </c>
      <c r="U698" s="30">
        <f t="shared" ref="U698:U729" si="1623">+T698+S698</f>
        <v>11513250</v>
      </c>
      <c r="V698" s="26">
        <v>1</v>
      </c>
      <c r="W698" s="27">
        <v>9000000</v>
      </c>
      <c r="X698" s="27">
        <v>8100000</v>
      </c>
      <c r="Y698" s="145"/>
      <c r="Z698" s="145"/>
      <c r="AA698" s="143">
        <f t="shared" si="1538"/>
        <v>7.4432292756478682E-2</v>
      </c>
      <c r="AB698" s="27">
        <f t="shared" ref="AB698:AB737" si="1624">+AVERAGE(W698:Y698)</f>
        <v>8550000</v>
      </c>
      <c r="AC698" s="28">
        <f t="shared" si="1540"/>
        <v>1624500</v>
      </c>
      <c r="AD698" s="29">
        <f t="shared" ref="AD698:AD737" si="1625">+AC698+AB698</f>
        <v>10174500</v>
      </c>
      <c r="AE698" s="26">
        <v>1</v>
      </c>
      <c r="AF698" s="27">
        <v>9000000</v>
      </c>
      <c r="AG698" s="27">
        <v>10350000</v>
      </c>
      <c r="AH698" s="145"/>
      <c r="AI698" s="145"/>
      <c r="AJ698" s="143">
        <f t="shared" si="1486"/>
        <v>9.8666062491146164E-2</v>
      </c>
      <c r="AK698" s="27">
        <f t="shared" ref="AK698:AK729" si="1626">+AVERAGE(AF698:AH698)</f>
        <v>9675000</v>
      </c>
      <c r="AL698" s="28">
        <f t="shared" ref="AL698:AL729" si="1627">+AK698*19%</f>
        <v>1838250</v>
      </c>
      <c r="AM698" s="30">
        <f t="shared" ref="AM698:AM729" si="1628">+AL698+AK698</f>
        <v>11513250</v>
      </c>
      <c r="AN698" s="26">
        <v>1</v>
      </c>
      <c r="AO698" s="27">
        <v>9000000</v>
      </c>
      <c r="AP698" s="27">
        <v>11289600</v>
      </c>
      <c r="AQ698" s="145"/>
      <c r="AR698" s="145"/>
      <c r="AS698" s="143">
        <f t="shared" si="1490"/>
        <v>0.15958832960775166</v>
      </c>
      <c r="AT698" s="27">
        <f t="shared" ref="AT698:AT729" si="1629">+AVERAGE(AO698:AQ698)</f>
        <v>10144800</v>
      </c>
      <c r="AU698" s="28">
        <f t="shared" si="1546"/>
        <v>1927512</v>
      </c>
      <c r="AV698" s="30">
        <f t="shared" ref="AV698:AV729" si="1630">+AU698+AT698</f>
        <v>12072312</v>
      </c>
      <c r="AW698" s="26">
        <v>1</v>
      </c>
      <c r="AX698" s="27">
        <v>9000000</v>
      </c>
      <c r="AY698" s="27">
        <v>10080000</v>
      </c>
      <c r="AZ698" s="145"/>
      <c r="BA698" s="145"/>
      <c r="BB698" s="143">
        <f t="shared" si="1494"/>
        <v>8.0049824285269522E-2</v>
      </c>
      <c r="BC698" s="27">
        <f t="shared" ref="BC698:BC729" si="1631">+AVERAGE(AX698:AZ698)</f>
        <v>9540000</v>
      </c>
      <c r="BD698" s="27">
        <f t="shared" si="1549"/>
        <v>1812600</v>
      </c>
      <c r="BE698" s="27">
        <f t="shared" ref="BE698:BE729" si="1632">+BD698+BC698</f>
        <v>11352600</v>
      </c>
      <c r="BF698" s="26">
        <v>1</v>
      </c>
      <c r="BG698" s="27">
        <v>7200000</v>
      </c>
      <c r="BH698" s="27">
        <v>6624000</v>
      </c>
      <c r="BI698" s="145"/>
      <c r="BJ698" s="145"/>
      <c r="BK698" s="143">
        <f t="shared" si="1513"/>
        <v>5.8925565098878953E-2</v>
      </c>
      <c r="BL698" s="27">
        <f t="shared" ref="BL698:BL710" si="1633">+AVERAGE(BG698:BI698)</f>
        <v>6912000</v>
      </c>
      <c r="BM698" s="27">
        <f t="shared" si="1612"/>
        <v>1313280</v>
      </c>
      <c r="BN698" s="28">
        <f t="shared" ref="BN698:BN710" si="1634">+BM698+BL698</f>
        <v>8225280</v>
      </c>
      <c r="BO698" s="26">
        <v>1</v>
      </c>
      <c r="BP698" s="27">
        <v>7200000</v>
      </c>
      <c r="BQ698" s="27">
        <v>6120000</v>
      </c>
      <c r="BR698" s="175"/>
      <c r="BS698" s="175"/>
      <c r="BT698" s="143">
        <f t="shared" si="1517"/>
        <v>0.11466596451673743</v>
      </c>
      <c r="BU698" s="27">
        <f t="shared" ref="BU698:BU710" si="1635">+AVERAGE(BP698:BR698)</f>
        <v>6660000</v>
      </c>
      <c r="BV698" s="28">
        <f t="shared" si="1615"/>
        <v>1265400</v>
      </c>
      <c r="BW698" s="30">
        <f t="shared" ref="BW698:BW710" si="1636">+BV698+BU698</f>
        <v>7925400</v>
      </c>
      <c r="BX698" s="26">
        <v>1</v>
      </c>
      <c r="BY698" s="28">
        <v>7200000</v>
      </c>
      <c r="BZ698" s="28">
        <v>6120000</v>
      </c>
      <c r="CA698" s="156"/>
      <c r="CB698" s="156"/>
      <c r="CC698" s="177">
        <f t="shared" si="1521"/>
        <v>0.11466596451673743</v>
      </c>
      <c r="CD698" s="28">
        <f t="shared" ref="CD698:CD710" si="1637">+AVERAGE(BY698:CA698)</f>
        <v>6660000</v>
      </c>
      <c r="CE698" s="28">
        <f t="shared" si="1618"/>
        <v>1265400</v>
      </c>
      <c r="CF698" s="29">
        <f t="shared" ref="CF698:CF710" si="1638">+CE698+CD698</f>
        <v>7925400</v>
      </c>
      <c r="CG698" s="26">
        <v>1</v>
      </c>
      <c r="CH698" s="27">
        <v>5760000</v>
      </c>
      <c r="CI698" s="27">
        <v>4896000</v>
      </c>
      <c r="CJ698" s="148"/>
      <c r="CK698" s="148"/>
      <c r="CL698" s="143">
        <f t="shared" ref="CL698:CL710" si="1639">+STDEVA(CH698:CI698)/AVERAGE(CH698:CI698)</f>
        <v>0.11466596451673744</v>
      </c>
      <c r="CM698" s="27">
        <f t="shared" ref="CM698:CM710" si="1640">+AVERAGE(CH698:CJ698)</f>
        <v>5328000</v>
      </c>
      <c r="CN698" s="27">
        <f t="shared" si="1600"/>
        <v>1012320</v>
      </c>
      <c r="CO698" s="28">
        <f t="shared" ref="CO698:CO710" si="1641">+CN698+CM698</f>
        <v>6340320</v>
      </c>
      <c r="CP698" s="26">
        <v>1</v>
      </c>
      <c r="CQ698" s="27">
        <v>5760000</v>
      </c>
      <c r="CR698" s="27">
        <v>4896000</v>
      </c>
      <c r="CS698" s="148"/>
      <c r="CT698" s="148"/>
      <c r="CU698" s="143">
        <f t="shared" si="1502"/>
        <v>0.11466596451673744</v>
      </c>
      <c r="CV698" s="27">
        <f t="shared" ref="CV698:CV710" si="1642">+AVERAGE(CQ698:CS698)</f>
        <v>5328000</v>
      </c>
      <c r="CW698" s="28">
        <f t="shared" ref="CW698:CW710" si="1643">+CV698*19%</f>
        <v>1012320</v>
      </c>
      <c r="CX698" s="29">
        <f t="shared" ref="CX698:CX710" si="1644">+CW698+CV698</f>
        <v>6340320</v>
      </c>
      <c r="CY698" s="26">
        <v>1</v>
      </c>
      <c r="CZ698" s="27">
        <v>5760000</v>
      </c>
      <c r="DA698" s="27">
        <v>4320000</v>
      </c>
      <c r="DB698" s="133"/>
      <c r="DC698" s="133"/>
      <c r="DD698" s="143">
        <f t="shared" si="1473"/>
        <v>0.20203050891044214</v>
      </c>
      <c r="DE698" s="27">
        <f t="shared" ref="DE698:DE710" si="1645">+AVERAGE(CZ698:DB698)</f>
        <v>5040000</v>
      </c>
      <c r="DF698" s="27">
        <f t="shared" si="1606"/>
        <v>957600</v>
      </c>
      <c r="DG698" s="28">
        <f t="shared" ref="DG698:DG710" si="1646">+DF698+DE698</f>
        <v>5997600</v>
      </c>
      <c r="DH698" s="26">
        <v>1</v>
      </c>
      <c r="DI698" s="28">
        <v>5760000</v>
      </c>
      <c r="DJ698" s="28">
        <v>6912000</v>
      </c>
      <c r="DK698" s="182"/>
      <c r="DL698" s="177">
        <f t="shared" si="1509"/>
        <v>0.12856486930664499</v>
      </c>
      <c r="DM698" s="28">
        <f t="shared" ref="DM698:DM710" si="1647">+AVERAGE(DI698:DK698)</f>
        <v>6336000</v>
      </c>
      <c r="DN698" s="28">
        <f t="shared" si="1609"/>
        <v>1203840</v>
      </c>
      <c r="DO698" s="30">
        <f t="shared" ref="DO698:DO710" si="1648">+DM698+DN698</f>
        <v>7539840</v>
      </c>
    </row>
    <row r="699" spans="1:119" ht="21" customHeight="1" x14ac:dyDescent="0.25">
      <c r="A699" s="66" t="s">
        <v>1331</v>
      </c>
      <c r="B699" s="67" t="s">
        <v>1329</v>
      </c>
      <c r="C699" s="68" t="s">
        <v>1332</v>
      </c>
      <c r="D699" s="26">
        <v>1</v>
      </c>
      <c r="E699" s="27">
        <v>12000000</v>
      </c>
      <c r="F699" s="27">
        <v>10750000</v>
      </c>
      <c r="G699" s="145"/>
      <c r="H699" s="145"/>
      <c r="I699" s="143">
        <f t="shared" si="1535"/>
        <v>7.77040418886316E-2</v>
      </c>
      <c r="J699" s="27">
        <f t="shared" si="1536"/>
        <v>11375000</v>
      </c>
      <c r="K699" s="28">
        <f t="shared" si="1620"/>
        <v>2161250</v>
      </c>
      <c r="L699" s="29">
        <f t="shared" si="1481"/>
        <v>13536250</v>
      </c>
      <c r="M699" s="26">
        <v>1</v>
      </c>
      <c r="N699" s="27">
        <v>12000000</v>
      </c>
      <c r="O699" s="27">
        <v>13800000</v>
      </c>
      <c r="P699" s="145"/>
      <c r="Q699" s="145"/>
      <c r="R699" s="143">
        <f t="shared" si="1474"/>
        <v>9.8666062491146164E-2</v>
      </c>
      <c r="S699" s="27">
        <f t="shared" si="1621"/>
        <v>12900000</v>
      </c>
      <c r="T699" s="28">
        <f t="shared" si="1622"/>
        <v>2451000</v>
      </c>
      <c r="U699" s="30">
        <f t="shared" si="1623"/>
        <v>15351000</v>
      </c>
      <c r="V699" s="26">
        <v>1</v>
      </c>
      <c r="W699" s="27">
        <v>12000000</v>
      </c>
      <c r="X699" s="27">
        <v>10800000</v>
      </c>
      <c r="Y699" s="145"/>
      <c r="Z699" s="145"/>
      <c r="AA699" s="143">
        <f t="shared" si="1538"/>
        <v>7.4432292756478682E-2</v>
      </c>
      <c r="AB699" s="27">
        <f t="shared" si="1624"/>
        <v>11400000</v>
      </c>
      <c r="AC699" s="28">
        <f t="shared" si="1540"/>
        <v>2166000</v>
      </c>
      <c r="AD699" s="29">
        <f t="shared" si="1625"/>
        <v>13566000</v>
      </c>
      <c r="AE699" s="26">
        <v>1</v>
      </c>
      <c r="AF699" s="27">
        <v>12000000</v>
      </c>
      <c r="AG699" s="27">
        <v>13800000</v>
      </c>
      <c r="AH699" s="145"/>
      <c r="AI699" s="145"/>
      <c r="AJ699" s="143">
        <f t="shared" si="1486"/>
        <v>9.8666062491146164E-2</v>
      </c>
      <c r="AK699" s="27">
        <f t="shared" si="1626"/>
        <v>12900000</v>
      </c>
      <c r="AL699" s="28">
        <f t="shared" si="1627"/>
        <v>2451000</v>
      </c>
      <c r="AM699" s="30">
        <f t="shared" si="1628"/>
        <v>15351000</v>
      </c>
      <c r="AN699" s="26">
        <v>1</v>
      </c>
      <c r="AO699" s="27">
        <v>12000000</v>
      </c>
      <c r="AP699" s="27">
        <v>15052800</v>
      </c>
      <c r="AQ699" s="145"/>
      <c r="AR699" s="145"/>
      <c r="AS699" s="143">
        <f t="shared" si="1490"/>
        <v>0.15958832960775166</v>
      </c>
      <c r="AT699" s="27">
        <f t="shared" si="1629"/>
        <v>13526400</v>
      </c>
      <c r="AU699" s="28">
        <f t="shared" si="1546"/>
        <v>2570016</v>
      </c>
      <c r="AV699" s="30">
        <f t="shared" si="1630"/>
        <v>16096416</v>
      </c>
      <c r="AW699" s="26">
        <v>1</v>
      </c>
      <c r="AX699" s="27">
        <v>12000000</v>
      </c>
      <c r="AY699" s="27">
        <v>13440000</v>
      </c>
      <c r="AZ699" s="145"/>
      <c r="BA699" s="145"/>
      <c r="BB699" s="143">
        <f t="shared" si="1494"/>
        <v>8.0049824285269536E-2</v>
      </c>
      <c r="BC699" s="27">
        <f t="shared" si="1631"/>
        <v>12720000</v>
      </c>
      <c r="BD699" s="27">
        <f t="shared" si="1549"/>
        <v>2416800</v>
      </c>
      <c r="BE699" s="27">
        <f t="shared" si="1632"/>
        <v>15136800</v>
      </c>
      <c r="BF699" s="26">
        <v>1</v>
      </c>
      <c r="BG699" s="27">
        <v>9600000</v>
      </c>
      <c r="BH699" s="27">
        <v>8832000</v>
      </c>
      <c r="BI699" s="145"/>
      <c r="BJ699" s="145"/>
      <c r="BK699" s="143">
        <f t="shared" si="1513"/>
        <v>5.8925565098878953E-2</v>
      </c>
      <c r="BL699" s="27">
        <f t="shared" si="1633"/>
        <v>9216000</v>
      </c>
      <c r="BM699" s="27">
        <f t="shared" si="1612"/>
        <v>1751040</v>
      </c>
      <c r="BN699" s="28">
        <f t="shared" si="1634"/>
        <v>10967040</v>
      </c>
      <c r="BO699" s="26">
        <v>1</v>
      </c>
      <c r="BP699" s="27">
        <v>9600000</v>
      </c>
      <c r="BQ699" s="27">
        <v>8160000</v>
      </c>
      <c r="BR699" s="175"/>
      <c r="BS699" s="175"/>
      <c r="BT699" s="143">
        <f t="shared" si="1517"/>
        <v>0.11466596451673744</v>
      </c>
      <c r="BU699" s="27">
        <f t="shared" si="1635"/>
        <v>8880000</v>
      </c>
      <c r="BV699" s="28">
        <f t="shared" si="1615"/>
        <v>1687200</v>
      </c>
      <c r="BW699" s="30">
        <f t="shared" si="1636"/>
        <v>10567200</v>
      </c>
      <c r="BX699" s="26">
        <v>1</v>
      </c>
      <c r="BY699" s="28">
        <v>9600000</v>
      </c>
      <c r="BZ699" s="28">
        <v>8160000</v>
      </c>
      <c r="CA699" s="156"/>
      <c r="CB699" s="156"/>
      <c r="CC699" s="177">
        <f t="shared" si="1521"/>
        <v>0.11466596451673744</v>
      </c>
      <c r="CD699" s="28">
        <f t="shared" si="1637"/>
        <v>8880000</v>
      </c>
      <c r="CE699" s="28">
        <f t="shared" si="1618"/>
        <v>1687200</v>
      </c>
      <c r="CF699" s="29">
        <f t="shared" si="1638"/>
        <v>10567200</v>
      </c>
      <c r="CG699" s="26">
        <v>1</v>
      </c>
      <c r="CH699" s="27">
        <v>7680000</v>
      </c>
      <c r="CI699" s="27">
        <v>6528000</v>
      </c>
      <c r="CJ699" s="148"/>
      <c r="CK699" s="148"/>
      <c r="CL699" s="143">
        <f t="shared" si="1639"/>
        <v>0.11466596451673743</v>
      </c>
      <c r="CM699" s="27">
        <f t="shared" si="1640"/>
        <v>7104000</v>
      </c>
      <c r="CN699" s="27">
        <f t="shared" si="1600"/>
        <v>1349760</v>
      </c>
      <c r="CO699" s="28">
        <f t="shared" si="1641"/>
        <v>8453760</v>
      </c>
      <c r="CP699" s="26">
        <v>1</v>
      </c>
      <c r="CQ699" s="27">
        <v>7680000</v>
      </c>
      <c r="CR699" s="27">
        <v>6528000</v>
      </c>
      <c r="CS699" s="148"/>
      <c r="CT699" s="148"/>
      <c r="CU699" s="143">
        <f t="shared" si="1502"/>
        <v>0.11466596451673743</v>
      </c>
      <c r="CV699" s="27">
        <f t="shared" si="1642"/>
        <v>7104000</v>
      </c>
      <c r="CW699" s="28">
        <f t="shared" si="1643"/>
        <v>1349760</v>
      </c>
      <c r="CX699" s="29">
        <f t="shared" si="1644"/>
        <v>8453760</v>
      </c>
      <c r="CY699" s="26">
        <v>1</v>
      </c>
      <c r="CZ699" s="27">
        <v>7680000</v>
      </c>
      <c r="DA699" s="27">
        <v>5760000</v>
      </c>
      <c r="DB699" s="133"/>
      <c r="DC699" s="133"/>
      <c r="DD699" s="143">
        <f t="shared" si="1473"/>
        <v>0.20203050891044214</v>
      </c>
      <c r="DE699" s="27">
        <f t="shared" si="1645"/>
        <v>6720000</v>
      </c>
      <c r="DF699" s="27">
        <f t="shared" si="1606"/>
        <v>1276800</v>
      </c>
      <c r="DG699" s="28">
        <f t="shared" si="1646"/>
        <v>7996800</v>
      </c>
      <c r="DH699" s="26">
        <v>1</v>
      </c>
      <c r="DI699" s="28">
        <v>7680000</v>
      </c>
      <c r="DJ699" s="28">
        <v>9216000</v>
      </c>
      <c r="DK699" s="182"/>
      <c r="DL699" s="177">
        <f t="shared" si="1509"/>
        <v>0.12856486930664499</v>
      </c>
      <c r="DM699" s="28">
        <f t="shared" si="1647"/>
        <v>8448000</v>
      </c>
      <c r="DN699" s="28">
        <f t="shared" si="1609"/>
        <v>1605120</v>
      </c>
      <c r="DO699" s="30">
        <f t="shared" si="1648"/>
        <v>10053120</v>
      </c>
    </row>
    <row r="700" spans="1:119" ht="21" customHeight="1" x14ac:dyDescent="0.25">
      <c r="A700" s="66" t="s">
        <v>1333</v>
      </c>
      <c r="B700" s="67" t="s">
        <v>1329</v>
      </c>
      <c r="C700" s="68" t="s">
        <v>1334</v>
      </c>
      <c r="D700" s="26">
        <v>1</v>
      </c>
      <c r="E700" s="27">
        <v>8000000</v>
      </c>
      <c r="F700" s="27">
        <v>7150000</v>
      </c>
      <c r="G700" s="145"/>
      <c r="H700" s="145"/>
      <c r="I700" s="143">
        <f t="shared" si="1535"/>
        <v>7.9345315380668691E-2</v>
      </c>
      <c r="J700" s="27">
        <f t="shared" si="1536"/>
        <v>7575000</v>
      </c>
      <c r="K700" s="28">
        <f t="shared" si="1620"/>
        <v>1439250</v>
      </c>
      <c r="L700" s="29">
        <f t="shared" si="1481"/>
        <v>9014250</v>
      </c>
      <c r="M700" s="26">
        <v>1</v>
      </c>
      <c r="N700" s="27">
        <v>8000000</v>
      </c>
      <c r="O700" s="27">
        <v>9200000</v>
      </c>
      <c r="P700" s="145"/>
      <c r="Q700" s="145"/>
      <c r="R700" s="143">
        <f t="shared" si="1474"/>
        <v>9.8666062491146164E-2</v>
      </c>
      <c r="S700" s="27">
        <f t="shared" si="1621"/>
        <v>8600000</v>
      </c>
      <c r="T700" s="28">
        <f t="shared" si="1622"/>
        <v>1634000</v>
      </c>
      <c r="U700" s="30">
        <f t="shared" si="1623"/>
        <v>10234000</v>
      </c>
      <c r="V700" s="26">
        <v>1</v>
      </c>
      <c r="W700" s="27">
        <v>8000000</v>
      </c>
      <c r="X700" s="27">
        <v>7200000</v>
      </c>
      <c r="Y700" s="145"/>
      <c r="Z700" s="145"/>
      <c r="AA700" s="143">
        <f t="shared" si="1538"/>
        <v>7.4432292756478696E-2</v>
      </c>
      <c r="AB700" s="27">
        <f t="shared" si="1624"/>
        <v>7600000</v>
      </c>
      <c r="AC700" s="28">
        <f t="shared" si="1540"/>
        <v>1444000</v>
      </c>
      <c r="AD700" s="29">
        <f t="shared" si="1625"/>
        <v>9044000</v>
      </c>
      <c r="AE700" s="26">
        <v>1</v>
      </c>
      <c r="AF700" s="27">
        <v>8000000</v>
      </c>
      <c r="AG700" s="27">
        <v>9200000</v>
      </c>
      <c r="AH700" s="145"/>
      <c r="AI700" s="145"/>
      <c r="AJ700" s="143">
        <f t="shared" si="1486"/>
        <v>9.8666062491146164E-2</v>
      </c>
      <c r="AK700" s="27">
        <f t="shared" si="1626"/>
        <v>8600000</v>
      </c>
      <c r="AL700" s="28">
        <f t="shared" si="1627"/>
        <v>1634000</v>
      </c>
      <c r="AM700" s="30">
        <f t="shared" si="1628"/>
        <v>10234000</v>
      </c>
      <c r="AN700" s="26">
        <v>1</v>
      </c>
      <c r="AO700" s="27">
        <v>8000000</v>
      </c>
      <c r="AP700" s="27">
        <v>10035200</v>
      </c>
      <c r="AQ700" s="145"/>
      <c r="AR700" s="145"/>
      <c r="AS700" s="143">
        <f t="shared" si="1490"/>
        <v>0.15958832960775166</v>
      </c>
      <c r="AT700" s="27">
        <f t="shared" si="1629"/>
        <v>9017600</v>
      </c>
      <c r="AU700" s="28">
        <f t="shared" si="1546"/>
        <v>1713344</v>
      </c>
      <c r="AV700" s="30">
        <f t="shared" si="1630"/>
        <v>10730944</v>
      </c>
      <c r="AW700" s="26">
        <v>1</v>
      </c>
      <c r="AX700" s="27">
        <v>8000000</v>
      </c>
      <c r="AY700" s="27">
        <v>8960000</v>
      </c>
      <c r="AZ700" s="145"/>
      <c r="BA700" s="145"/>
      <c r="BB700" s="143">
        <f t="shared" si="1494"/>
        <v>8.0049824285269522E-2</v>
      </c>
      <c r="BC700" s="27">
        <f t="shared" si="1631"/>
        <v>8480000</v>
      </c>
      <c r="BD700" s="27">
        <f t="shared" si="1549"/>
        <v>1611200</v>
      </c>
      <c r="BE700" s="27">
        <f t="shared" si="1632"/>
        <v>10091200</v>
      </c>
      <c r="BF700" s="26">
        <v>1</v>
      </c>
      <c r="BG700" s="27">
        <v>6400000</v>
      </c>
      <c r="BH700" s="27">
        <v>5888000</v>
      </c>
      <c r="BI700" s="145"/>
      <c r="BJ700" s="145"/>
      <c r="BK700" s="143">
        <f t="shared" si="1513"/>
        <v>5.892556509887896E-2</v>
      </c>
      <c r="BL700" s="27">
        <f t="shared" si="1633"/>
        <v>6144000</v>
      </c>
      <c r="BM700" s="27">
        <f t="shared" si="1612"/>
        <v>1167360</v>
      </c>
      <c r="BN700" s="28">
        <f t="shared" si="1634"/>
        <v>7311360</v>
      </c>
      <c r="BO700" s="26">
        <v>1</v>
      </c>
      <c r="BP700" s="27">
        <v>6400000</v>
      </c>
      <c r="BQ700" s="27">
        <v>5440000</v>
      </c>
      <c r="BR700" s="175"/>
      <c r="BS700" s="175"/>
      <c r="BT700" s="143">
        <f t="shared" si="1517"/>
        <v>0.11466596451673743</v>
      </c>
      <c r="BU700" s="27">
        <f t="shared" si="1635"/>
        <v>5920000</v>
      </c>
      <c r="BV700" s="28">
        <f t="shared" si="1615"/>
        <v>1124800</v>
      </c>
      <c r="BW700" s="30">
        <f t="shared" si="1636"/>
        <v>7044800</v>
      </c>
      <c r="BX700" s="26">
        <v>1</v>
      </c>
      <c r="BY700" s="28">
        <v>6400000</v>
      </c>
      <c r="BZ700" s="28">
        <v>5440000</v>
      </c>
      <c r="CA700" s="156"/>
      <c r="CB700" s="156"/>
      <c r="CC700" s="177">
        <f t="shared" si="1521"/>
        <v>0.11466596451673743</v>
      </c>
      <c r="CD700" s="28">
        <f t="shared" si="1637"/>
        <v>5920000</v>
      </c>
      <c r="CE700" s="28">
        <f t="shared" si="1618"/>
        <v>1124800</v>
      </c>
      <c r="CF700" s="29">
        <f t="shared" si="1638"/>
        <v>7044800</v>
      </c>
      <c r="CG700" s="26">
        <v>1</v>
      </c>
      <c r="CH700" s="27">
        <v>5120000</v>
      </c>
      <c r="CI700" s="27">
        <v>4352000</v>
      </c>
      <c r="CJ700" s="148"/>
      <c r="CK700" s="148"/>
      <c r="CL700" s="143">
        <f t="shared" si="1639"/>
        <v>0.11466596451673743</v>
      </c>
      <c r="CM700" s="27">
        <f t="shared" si="1640"/>
        <v>4736000</v>
      </c>
      <c r="CN700" s="27">
        <f t="shared" si="1600"/>
        <v>899840</v>
      </c>
      <c r="CO700" s="28">
        <f t="shared" si="1641"/>
        <v>5635840</v>
      </c>
      <c r="CP700" s="26">
        <v>1</v>
      </c>
      <c r="CQ700" s="27">
        <v>5120000</v>
      </c>
      <c r="CR700" s="27">
        <v>4352000</v>
      </c>
      <c r="CS700" s="148"/>
      <c r="CT700" s="148"/>
      <c r="CU700" s="143">
        <f t="shared" si="1502"/>
        <v>0.11466596451673743</v>
      </c>
      <c r="CV700" s="27">
        <f t="shared" si="1642"/>
        <v>4736000</v>
      </c>
      <c r="CW700" s="28">
        <f t="shared" si="1643"/>
        <v>899840</v>
      </c>
      <c r="CX700" s="29">
        <f t="shared" si="1644"/>
        <v>5635840</v>
      </c>
      <c r="CY700" s="26">
        <v>1</v>
      </c>
      <c r="CZ700" s="27">
        <v>5120000</v>
      </c>
      <c r="DA700" s="27">
        <v>3840000</v>
      </c>
      <c r="DB700" s="133"/>
      <c r="DC700" s="133"/>
      <c r="DD700" s="143">
        <f t="shared" si="1473"/>
        <v>0.20203050891044214</v>
      </c>
      <c r="DE700" s="27">
        <f t="shared" si="1645"/>
        <v>4480000</v>
      </c>
      <c r="DF700" s="27">
        <f t="shared" si="1606"/>
        <v>851200</v>
      </c>
      <c r="DG700" s="28">
        <f t="shared" si="1646"/>
        <v>5331200</v>
      </c>
      <c r="DH700" s="26">
        <v>1</v>
      </c>
      <c r="DI700" s="28">
        <v>5120000</v>
      </c>
      <c r="DJ700" s="28">
        <v>6144000</v>
      </c>
      <c r="DK700" s="182"/>
      <c r="DL700" s="177">
        <f t="shared" si="1509"/>
        <v>0.12856486930664501</v>
      </c>
      <c r="DM700" s="28">
        <f t="shared" si="1647"/>
        <v>5632000</v>
      </c>
      <c r="DN700" s="28">
        <f t="shared" si="1609"/>
        <v>1070080</v>
      </c>
      <c r="DO700" s="30">
        <f t="shared" si="1648"/>
        <v>6702080</v>
      </c>
    </row>
    <row r="701" spans="1:119" ht="21" customHeight="1" x14ac:dyDescent="0.25">
      <c r="A701" s="66" t="s">
        <v>1335</v>
      </c>
      <c r="B701" s="67" t="s">
        <v>1329</v>
      </c>
      <c r="C701" s="68" t="s">
        <v>1336</v>
      </c>
      <c r="D701" s="26">
        <v>1</v>
      </c>
      <c r="E701" s="27">
        <v>19000000</v>
      </c>
      <c r="F701" s="27">
        <v>17050000</v>
      </c>
      <c r="G701" s="145"/>
      <c r="H701" s="145"/>
      <c r="I701" s="143">
        <f t="shared" si="1535"/>
        <v>7.6496988810749941E-2</v>
      </c>
      <c r="J701" s="27">
        <f t="shared" si="1536"/>
        <v>18025000</v>
      </c>
      <c r="K701" s="28">
        <f t="shared" si="1620"/>
        <v>3424750</v>
      </c>
      <c r="L701" s="29">
        <f t="shared" si="1481"/>
        <v>21449750</v>
      </c>
      <c r="M701" s="26">
        <v>1</v>
      </c>
      <c r="N701" s="27">
        <v>19000000</v>
      </c>
      <c r="O701" s="27">
        <v>21850000</v>
      </c>
      <c r="P701" s="145"/>
      <c r="Q701" s="145"/>
      <c r="R701" s="143">
        <f t="shared" si="1474"/>
        <v>9.8666062491146164E-2</v>
      </c>
      <c r="S701" s="27">
        <f t="shared" si="1621"/>
        <v>20425000</v>
      </c>
      <c r="T701" s="28">
        <f t="shared" si="1622"/>
        <v>3880750</v>
      </c>
      <c r="U701" s="30">
        <f t="shared" si="1623"/>
        <v>24305750</v>
      </c>
      <c r="V701" s="26">
        <v>1</v>
      </c>
      <c r="W701" s="27">
        <v>19000000</v>
      </c>
      <c r="X701" s="27">
        <v>17100000</v>
      </c>
      <c r="Y701" s="145"/>
      <c r="Z701" s="145"/>
      <c r="AA701" s="143">
        <f t="shared" si="1538"/>
        <v>7.4432292756478682E-2</v>
      </c>
      <c r="AB701" s="27">
        <f t="shared" si="1624"/>
        <v>18050000</v>
      </c>
      <c r="AC701" s="28">
        <f t="shared" si="1540"/>
        <v>3429500</v>
      </c>
      <c r="AD701" s="29">
        <f t="shared" si="1625"/>
        <v>21479500</v>
      </c>
      <c r="AE701" s="26">
        <v>1</v>
      </c>
      <c r="AF701" s="27">
        <v>19000000</v>
      </c>
      <c r="AG701" s="27">
        <v>21850000</v>
      </c>
      <c r="AH701" s="145"/>
      <c r="AI701" s="145"/>
      <c r="AJ701" s="143">
        <f t="shared" si="1486"/>
        <v>9.8666062491146164E-2</v>
      </c>
      <c r="AK701" s="27">
        <f t="shared" si="1626"/>
        <v>20425000</v>
      </c>
      <c r="AL701" s="28">
        <f t="shared" si="1627"/>
        <v>3880750</v>
      </c>
      <c r="AM701" s="30">
        <f t="shared" si="1628"/>
        <v>24305750</v>
      </c>
      <c r="AN701" s="26">
        <v>1</v>
      </c>
      <c r="AO701" s="27">
        <v>19000000</v>
      </c>
      <c r="AP701" s="27">
        <v>23833600</v>
      </c>
      <c r="AQ701" s="145"/>
      <c r="AR701" s="145"/>
      <c r="AS701" s="143">
        <f t="shared" si="1490"/>
        <v>0.15958832960775168</v>
      </c>
      <c r="AT701" s="27">
        <f t="shared" si="1629"/>
        <v>21416800</v>
      </c>
      <c r="AU701" s="28">
        <f t="shared" si="1546"/>
        <v>4069192</v>
      </c>
      <c r="AV701" s="30">
        <f t="shared" si="1630"/>
        <v>25485992</v>
      </c>
      <c r="AW701" s="26">
        <v>1</v>
      </c>
      <c r="AX701" s="27">
        <v>19000000</v>
      </c>
      <c r="AY701" s="27">
        <v>21280000</v>
      </c>
      <c r="AZ701" s="145"/>
      <c r="BA701" s="145"/>
      <c r="BB701" s="143">
        <f t="shared" si="1494"/>
        <v>8.0049824285269522E-2</v>
      </c>
      <c r="BC701" s="27">
        <f t="shared" si="1631"/>
        <v>20140000</v>
      </c>
      <c r="BD701" s="27">
        <f t="shared" si="1549"/>
        <v>3826600</v>
      </c>
      <c r="BE701" s="27">
        <f t="shared" si="1632"/>
        <v>23966600</v>
      </c>
      <c r="BF701" s="26">
        <v>1</v>
      </c>
      <c r="BG701" s="27">
        <v>15200000</v>
      </c>
      <c r="BH701" s="27">
        <v>13984000</v>
      </c>
      <c r="BI701" s="145"/>
      <c r="BJ701" s="145"/>
      <c r="BK701" s="143">
        <f t="shared" si="1513"/>
        <v>5.892556509887896E-2</v>
      </c>
      <c r="BL701" s="27">
        <f t="shared" si="1633"/>
        <v>14592000</v>
      </c>
      <c r="BM701" s="27">
        <f t="shared" si="1612"/>
        <v>2772480</v>
      </c>
      <c r="BN701" s="28">
        <f t="shared" si="1634"/>
        <v>17364480</v>
      </c>
      <c r="BO701" s="26">
        <v>1</v>
      </c>
      <c r="BP701" s="27">
        <v>15200000</v>
      </c>
      <c r="BQ701" s="27">
        <v>12920000</v>
      </c>
      <c r="BR701" s="175"/>
      <c r="BS701" s="175"/>
      <c r="BT701" s="143">
        <f t="shared" si="1517"/>
        <v>0.11466596451673743</v>
      </c>
      <c r="BU701" s="27">
        <f t="shared" si="1635"/>
        <v>14060000</v>
      </c>
      <c r="BV701" s="28">
        <f t="shared" si="1615"/>
        <v>2671400</v>
      </c>
      <c r="BW701" s="30">
        <f t="shared" si="1636"/>
        <v>16731400</v>
      </c>
      <c r="BX701" s="26">
        <v>1</v>
      </c>
      <c r="BY701" s="28">
        <v>15200000</v>
      </c>
      <c r="BZ701" s="28">
        <v>12920000</v>
      </c>
      <c r="CA701" s="156"/>
      <c r="CB701" s="156"/>
      <c r="CC701" s="177">
        <f t="shared" si="1521"/>
        <v>0.11466596451673743</v>
      </c>
      <c r="CD701" s="28">
        <f t="shared" si="1637"/>
        <v>14060000</v>
      </c>
      <c r="CE701" s="28">
        <f t="shared" si="1618"/>
        <v>2671400</v>
      </c>
      <c r="CF701" s="29">
        <f t="shared" si="1638"/>
        <v>16731400</v>
      </c>
      <c r="CG701" s="26">
        <v>1</v>
      </c>
      <c r="CH701" s="27">
        <v>12160000</v>
      </c>
      <c r="CI701" s="27">
        <v>10336000</v>
      </c>
      <c r="CJ701" s="148"/>
      <c r="CK701" s="148"/>
      <c r="CL701" s="143">
        <f t="shared" si="1639"/>
        <v>0.11466596451673744</v>
      </c>
      <c r="CM701" s="27">
        <f t="shared" si="1640"/>
        <v>11248000</v>
      </c>
      <c r="CN701" s="27">
        <f t="shared" si="1600"/>
        <v>2137120</v>
      </c>
      <c r="CO701" s="28">
        <f t="shared" si="1641"/>
        <v>13385120</v>
      </c>
      <c r="CP701" s="26">
        <v>1</v>
      </c>
      <c r="CQ701" s="27">
        <v>12160000</v>
      </c>
      <c r="CR701" s="27">
        <v>10336000</v>
      </c>
      <c r="CS701" s="148"/>
      <c r="CT701" s="148"/>
      <c r="CU701" s="143">
        <f t="shared" si="1502"/>
        <v>0.11466596451673744</v>
      </c>
      <c r="CV701" s="27">
        <f t="shared" si="1642"/>
        <v>11248000</v>
      </c>
      <c r="CW701" s="28">
        <f t="shared" si="1643"/>
        <v>2137120</v>
      </c>
      <c r="CX701" s="29">
        <f t="shared" si="1644"/>
        <v>13385120</v>
      </c>
      <c r="CY701" s="26">
        <v>1</v>
      </c>
      <c r="CZ701" s="27">
        <v>12160000</v>
      </c>
      <c r="DA701" s="27">
        <v>9120000</v>
      </c>
      <c r="DB701" s="133"/>
      <c r="DC701" s="133"/>
      <c r="DD701" s="143">
        <f t="shared" si="1473"/>
        <v>0.20203050891044216</v>
      </c>
      <c r="DE701" s="27">
        <f t="shared" si="1645"/>
        <v>10640000</v>
      </c>
      <c r="DF701" s="27">
        <f t="shared" si="1606"/>
        <v>2021600</v>
      </c>
      <c r="DG701" s="28">
        <f t="shared" si="1646"/>
        <v>12661600</v>
      </c>
      <c r="DH701" s="26">
        <v>1</v>
      </c>
      <c r="DI701" s="28">
        <v>12160000</v>
      </c>
      <c r="DJ701" s="28">
        <v>14592000</v>
      </c>
      <c r="DK701" s="182"/>
      <c r="DL701" s="177">
        <f t="shared" si="1509"/>
        <v>0.12856486930664501</v>
      </c>
      <c r="DM701" s="28">
        <f t="shared" si="1647"/>
        <v>13376000</v>
      </c>
      <c r="DN701" s="28">
        <f t="shared" si="1609"/>
        <v>2541440</v>
      </c>
      <c r="DO701" s="30">
        <f t="shared" si="1648"/>
        <v>15917440</v>
      </c>
    </row>
    <row r="702" spans="1:119" ht="21" customHeight="1" x14ac:dyDescent="0.25">
      <c r="A702" s="66" t="s">
        <v>1337</v>
      </c>
      <c r="B702" s="67" t="s">
        <v>1329</v>
      </c>
      <c r="C702" s="68" t="s">
        <v>1338</v>
      </c>
      <c r="D702" s="26">
        <v>1</v>
      </c>
      <c r="E702" s="27">
        <v>12000000</v>
      </c>
      <c r="F702" s="27">
        <v>10750000</v>
      </c>
      <c r="G702" s="145"/>
      <c r="H702" s="145"/>
      <c r="I702" s="143">
        <f t="shared" si="1535"/>
        <v>7.77040418886316E-2</v>
      </c>
      <c r="J702" s="27">
        <f t="shared" si="1536"/>
        <v>11375000</v>
      </c>
      <c r="K702" s="28">
        <f t="shared" si="1620"/>
        <v>2161250</v>
      </c>
      <c r="L702" s="29">
        <f t="shared" si="1481"/>
        <v>13536250</v>
      </c>
      <c r="M702" s="26">
        <v>1</v>
      </c>
      <c r="N702" s="27">
        <v>12000000</v>
      </c>
      <c r="O702" s="27">
        <v>13800000</v>
      </c>
      <c r="P702" s="145"/>
      <c r="Q702" s="145"/>
      <c r="R702" s="143">
        <f t="shared" si="1474"/>
        <v>9.8666062491146164E-2</v>
      </c>
      <c r="S702" s="27">
        <f t="shared" si="1621"/>
        <v>12900000</v>
      </c>
      <c r="T702" s="28">
        <f t="shared" si="1622"/>
        <v>2451000</v>
      </c>
      <c r="U702" s="30">
        <f t="shared" si="1623"/>
        <v>15351000</v>
      </c>
      <c r="V702" s="26">
        <v>1</v>
      </c>
      <c r="W702" s="27">
        <v>12000000</v>
      </c>
      <c r="X702" s="27">
        <v>10800000</v>
      </c>
      <c r="Y702" s="145"/>
      <c r="Z702" s="145"/>
      <c r="AA702" s="143">
        <f t="shared" si="1538"/>
        <v>7.4432292756478682E-2</v>
      </c>
      <c r="AB702" s="27">
        <f t="shared" si="1624"/>
        <v>11400000</v>
      </c>
      <c r="AC702" s="28">
        <f t="shared" si="1540"/>
        <v>2166000</v>
      </c>
      <c r="AD702" s="29">
        <f t="shared" si="1625"/>
        <v>13566000</v>
      </c>
      <c r="AE702" s="26">
        <v>1</v>
      </c>
      <c r="AF702" s="27">
        <v>12000000</v>
      </c>
      <c r="AG702" s="27">
        <v>13800000</v>
      </c>
      <c r="AH702" s="145"/>
      <c r="AI702" s="145"/>
      <c r="AJ702" s="143">
        <f t="shared" si="1486"/>
        <v>9.8666062491146164E-2</v>
      </c>
      <c r="AK702" s="27">
        <f t="shared" si="1626"/>
        <v>12900000</v>
      </c>
      <c r="AL702" s="28">
        <f t="shared" si="1627"/>
        <v>2451000</v>
      </c>
      <c r="AM702" s="30">
        <f t="shared" si="1628"/>
        <v>15351000</v>
      </c>
      <c r="AN702" s="26">
        <v>1</v>
      </c>
      <c r="AO702" s="27">
        <v>12000000</v>
      </c>
      <c r="AP702" s="27">
        <v>15052800</v>
      </c>
      <c r="AQ702" s="145"/>
      <c r="AR702" s="145"/>
      <c r="AS702" s="143">
        <f t="shared" si="1490"/>
        <v>0.15958832960775166</v>
      </c>
      <c r="AT702" s="27">
        <f t="shared" si="1629"/>
        <v>13526400</v>
      </c>
      <c r="AU702" s="28">
        <f t="shared" si="1546"/>
        <v>2570016</v>
      </c>
      <c r="AV702" s="30">
        <f t="shared" si="1630"/>
        <v>16096416</v>
      </c>
      <c r="AW702" s="26">
        <v>1</v>
      </c>
      <c r="AX702" s="27">
        <v>12000000</v>
      </c>
      <c r="AY702" s="27">
        <v>13440000</v>
      </c>
      <c r="AZ702" s="145"/>
      <c r="BA702" s="145"/>
      <c r="BB702" s="143">
        <f t="shared" si="1494"/>
        <v>8.0049824285269536E-2</v>
      </c>
      <c r="BC702" s="27">
        <f t="shared" si="1631"/>
        <v>12720000</v>
      </c>
      <c r="BD702" s="27">
        <f t="shared" si="1549"/>
        <v>2416800</v>
      </c>
      <c r="BE702" s="27">
        <f t="shared" si="1632"/>
        <v>15136800</v>
      </c>
      <c r="BF702" s="26">
        <v>1</v>
      </c>
      <c r="BG702" s="27">
        <v>9600000</v>
      </c>
      <c r="BH702" s="27">
        <v>8832000</v>
      </c>
      <c r="BI702" s="145"/>
      <c r="BJ702" s="145"/>
      <c r="BK702" s="143">
        <f t="shared" si="1513"/>
        <v>5.8925565098878953E-2</v>
      </c>
      <c r="BL702" s="27">
        <f t="shared" si="1633"/>
        <v>9216000</v>
      </c>
      <c r="BM702" s="27">
        <f t="shared" si="1612"/>
        <v>1751040</v>
      </c>
      <c r="BN702" s="28">
        <f t="shared" si="1634"/>
        <v>10967040</v>
      </c>
      <c r="BO702" s="26">
        <v>1</v>
      </c>
      <c r="BP702" s="27">
        <v>9600000</v>
      </c>
      <c r="BQ702" s="27">
        <v>8160000</v>
      </c>
      <c r="BR702" s="175"/>
      <c r="BS702" s="175"/>
      <c r="BT702" s="143">
        <f t="shared" si="1517"/>
        <v>0.11466596451673744</v>
      </c>
      <c r="BU702" s="27">
        <f t="shared" si="1635"/>
        <v>8880000</v>
      </c>
      <c r="BV702" s="28">
        <f t="shared" si="1615"/>
        <v>1687200</v>
      </c>
      <c r="BW702" s="30">
        <f t="shared" si="1636"/>
        <v>10567200</v>
      </c>
      <c r="BX702" s="26">
        <v>1</v>
      </c>
      <c r="BY702" s="28">
        <v>9600000</v>
      </c>
      <c r="BZ702" s="28">
        <v>8160000</v>
      </c>
      <c r="CA702" s="156"/>
      <c r="CB702" s="156"/>
      <c r="CC702" s="177">
        <f t="shared" si="1521"/>
        <v>0.11466596451673744</v>
      </c>
      <c r="CD702" s="28">
        <f t="shared" si="1637"/>
        <v>8880000</v>
      </c>
      <c r="CE702" s="28">
        <f t="shared" si="1618"/>
        <v>1687200</v>
      </c>
      <c r="CF702" s="29">
        <f t="shared" si="1638"/>
        <v>10567200</v>
      </c>
      <c r="CG702" s="26">
        <v>1</v>
      </c>
      <c r="CH702" s="27">
        <v>7680000</v>
      </c>
      <c r="CI702" s="27">
        <v>6528000</v>
      </c>
      <c r="CJ702" s="148"/>
      <c r="CK702" s="148"/>
      <c r="CL702" s="143">
        <f t="shared" si="1639"/>
        <v>0.11466596451673743</v>
      </c>
      <c r="CM702" s="27">
        <f t="shared" si="1640"/>
        <v>7104000</v>
      </c>
      <c r="CN702" s="27">
        <f t="shared" si="1600"/>
        <v>1349760</v>
      </c>
      <c r="CO702" s="28">
        <f t="shared" si="1641"/>
        <v>8453760</v>
      </c>
      <c r="CP702" s="26">
        <v>1</v>
      </c>
      <c r="CQ702" s="27">
        <v>7680000</v>
      </c>
      <c r="CR702" s="27">
        <v>6528000</v>
      </c>
      <c r="CS702" s="148"/>
      <c r="CT702" s="148"/>
      <c r="CU702" s="143">
        <f t="shared" si="1502"/>
        <v>0.11466596451673743</v>
      </c>
      <c r="CV702" s="27">
        <f t="shared" si="1642"/>
        <v>7104000</v>
      </c>
      <c r="CW702" s="28">
        <f t="shared" si="1643"/>
        <v>1349760</v>
      </c>
      <c r="CX702" s="29">
        <f t="shared" si="1644"/>
        <v>8453760</v>
      </c>
      <c r="CY702" s="26">
        <v>1</v>
      </c>
      <c r="CZ702" s="27">
        <v>7680000</v>
      </c>
      <c r="DA702" s="27">
        <v>5760000</v>
      </c>
      <c r="DB702" s="133"/>
      <c r="DC702" s="133"/>
      <c r="DD702" s="143">
        <f t="shared" si="1473"/>
        <v>0.20203050891044214</v>
      </c>
      <c r="DE702" s="27">
        <f t="shared" si="1645"/>
        <v>6720000</v>
      </c>
      <c r="DF702" s="27">
        <f t="shared" si="1606"/>
        <v>1276800</v>
      </c>
      <c r="DG702" s="28">
        <f t="shared" si="1646"/>
        <v>7996800</v>
      </c>
      <c r="DH702" s="26">
        <v>1</v>
      </c>
      <c r="DI702" s="28">
        <v>7680000</v>
      </c>
      <c r="DJ702" s="28">
        <v>9216000</v>
      </c>
      <c r="DK702" s="182"/>
      <c r="DL702" s="177">
        <f t="shared" si="1509"/>
        <v>0.12856486930664499</v>
      </c>
      <c r="DM702" s="28">
        <f t="shared" si="1647"/>
        <v>8448000</v>
      </c>
      <c r="DN702" s="28">
        <f t="shared" si="1609"/>
        <v>1605120</v>
      </c>
      <c r="DO702" s="30">
        <f t="shared" si="1648"/>
        <v>10053120</v>
      </c>
    </row>
    <row r="703" spans="1:119" ht="21" customHeight="1" x14ac:dyDescent="0.25">
      <c r="A703" s="66" t="s">
        <v>1339</v>
      </c>
      <c r="B703" s="67" t="s">
        <v>1329</v>
      </c>
      <c r="C703" s="68" t="s">
        <v>1340</v>
      </c>
      <c r="D703" s="26">
        <v>1</v>
      </c>
      <c r="E703" s="27">
        <v>7800000</v>
      </c>
      <c r="F703" s="27">
        <v>6970000</v>
      </c>
      <c r="G703" s="145"/>
      <c r="H703" s="145"/>
      <c r="I703" s="143">
        <f t="shared" si="1535"/>
        <v>7.9471716775197612E-2</v>
      </c>
      <c r="J703" s="27">
        <f t="shared" si="1536"/>
        <v>7385000</v>
      </c>
      <c r="K703" s="28">
        <f t="shared" si="1620"/>
        <v>1403150</v>
      </c>
      <c r="L703" s="29">
        <f t="shared" si="1481"/>
        <v>8788150</v>
      </c>
      <c r="M703" s="26">
        <v>1</v>
      </c>
      <c r="N703" s="27">
        <v>7800000</v>
      </c>
      <c r="O703" s="27">
        <v>8970000</v>
      </c>
      <c r="P703" s="145"/>
      <c r="Q703" s="145"/>
      <c r="R703" s="143">
        <f t="shared" si="1474"/>
        <v>9.8666062491146164E-2</v>
      </c>
      <c r="S703" s="27">
        <f t="shared" si="1621"/>
        <v>8385000</v>
      </c>
      <c r="T703" s="28">
        <f t="shared" si="1622"/>
        <v>1593150</v>
      </c>
      <c r="U703" s="30">
        <f t="shared" si="1623"/>
        <v>9978150</v>
      </c>
      <c r="V703" s="26">
        <v>1</v>
      </c>
      <c r="W703" s="27">
        <v>7800000</v>
      </c>
      <c r="X703" s="27">
        <v>7020000</v>
      </c>
      <c r="Y703" s="145"/>
      <c r="Z703" s="145"/>
      <c r="AA703" s="143">
        <f t="shared" si="1538"/>
        <v>7.4432292756478696E-2</v>
      </c>
      <c r="AB703" s="27">
        <f t="shared" si="1624"/>
        <v>7410000</v>
      </c>
      <c r="AC703" s="28">
        <f t="shared" si="1540"/>
        <v>1407900</v>
      </c>
      <c r="AD703" s="29">
        <f t="shared" si="1625"/>
        <v>8817900</v>
      </c>
      <c r="AE703" s="26">
        <v>1</v>
      </c>
      <c r="AF703" s="27">
        <v>7800000</v>
      </c>
      <c r="AG703" s="27">
        <v>8970000</v>
      </c>
      <c r="AH703" s="145"/>
      <c r="AI703" s="145"/>
      <c r="AJ703" s="143">
        <f t="shared" si="1486"/>
        <v>9.8666062491146164E-2</v>
      </c>
      <c r="AK703" s="27">
        <f t="shared" si="1626"/>
        <v>8385000</v>
      </c>
      <c r="AL703" s="28">
        <f t="shared" si="1627"/>
        <v>1593150</v>
      </c>
      <c r="AM703" s="30">
        <f t="shared" si="1628"/>
        <v>9978150</v>
      </c>
      <c r="AN703" s="26">
        <v>1</v>
      </c>
      <c r="AO703" s="27">
        <v>7800000</v>
      </c>
      <c r="AP703" s="27">
        <v>9784320</v>
      </c>
      <c r="AQ703" s="145"/>
      <c r="AR703" s="145"/>
      <c r="AS703" s="143">
        <f t="shared" si="1490"/>
        <v>0.15958832960775168</v>
      </c>
      <c r="AT703" s="27">
        <f t="shared" si="1629"/>
        <v>8792160</v>
      </c>
      <c r="AU703" s="28">
        <f t="shared" si="1546"/>
        <v>1670510.4</v>
      </c>
      <c r="AV703" s="30">
        <f t="shared" si="1630"/>
        <v>10462670.4</v>
      </c>
      <c r="AW703" s="26">
        <v>1</v>
      </c>
      <c r="AX703" s="27">
        <v>7800000</v>
      </c>
      <c r="AY703" s="27">
        <v>8736000</v>
      </c>
      <c r="AZ703" s="145"/>
      <c r="BA703" s="145"/>
      <c r="BB703" s="143">
        <f t="shared" si="1494"/>
        <v>8.0049824285269536E-2</v>
      </c>
      <c r="BC703" s="27">
        <f t="shared" si="1631"/>
        <v>8268000</v>
      </c>
      <c r="BD703" s="27">
        <f t="shared" si="1549"/>
        <v>1570920</v>
      </c>
      <c r="BE703" s="27">
        <f t="shared" si="1632"/>
        <v>9838920</v>
      </c>
      <c r="BF703" s="26">
        <v>1</v>
      </c>
      <c r="BG703" s="27">
        <v>6240000</v>
      </c>
      <c r="BH703" s="27">
        <v>5740800</v>
      </c>
      <c r="BI703" s="145"/>
      <c r="BJ703" s="145"/>
      <c r="BK703" s="143">
        <f t="shared" si="1513"/>
        <v>5.892556509887896E-2</v>
      </c>
      <c r="BL703" s="27">
        <f t="shared" si="1633"/>
        <v>5990400</v>
      </c>
      <c r="BM703" s="27">
        <f t="shared" si="1612"/>
        <v>1138176</v>
      </c>
      <c r="BN703" s="28">
        <f t="shared" si="1634"/>
        <v>7128576</v>
      </c>
      <c r="BO703" s="26">
        <v>1</v>
      </c>
      <c r="BP703" s="27">
        <v>6240000</v>
      </c>
      <c r="BQ703" s="27">
        <v>5304000</v>
      </c>
      <c r="BR703" s="175"/>
      <c r="BS703" s="175"/>
      <c r="BT703" s="143">
        <f t="shared" si="1517"/>
        <v>0.11466596451673744</v>
      </c>
      <c r="BU703" s="27">
        <f t="shared" si="1635"/>
        <v>5772000</v>
      </c>
      <c r="BV703" s="28">
        <f t="shared" si="1615"/>
        <v>1096680</v>
      </c>
      <c r="BW703" s="30">
        <f t="shared" si="1636"/>
        <v>6868680</v>
      </c>
      <c r="BX703" s="26">
        <v>1</v>
      </c>
      <c r="BY703" s="28">
        <v>6240000</v>
      </c>
      <c r="BZ703" s="28">
        <v>5304000</v>
      </c>
      <c r="CA703" s="156"/>
      <c r="CB703" s="156"/>
      <c r="CC703" s="177">
        <f t="shared" si="1521"/>
        <v>0.11466596451673744</v>
      </c>
      <c r="CD703" s="28">
        <f t="shared" si="1637"/>
        <v>5772000</v>
      </c>
      <c r="CE703" s="28">
        <f t="shared" si="1618"/>
        <v>1096680</v>
      </c>
      <c r="CF703" s="29">
        <f t="shared" si="1638"/>
        <v>6868680</v>
      </c>
      <c r="CG703" s="26">
        <v>1</v>
      </c>
      <c r="CH703" s="27">
        <v>4992000</v>
      </c>
      <c r="CI703" s="27">
        <v>4243200</v>
      </c>
      <c r="CJ703" s="148"/>
      <c r="CK703" s="148"/>
      <c r="CL703" s="143">
        <f t="shared" si="1639"/>
        <v>0.11466596451673744</v>
      </c>
      <c r="CM703" s="27">
        <f t="shared" si="1640"/>
        <v>4617600</v>
      </c>
      <c r="CN703" s="27">
        <f t="shared" si="1600"/>
        <v>877344</v>
      </c>
      <c r="CO703" s="28">
        <f t="shared" si="1641"/>
        <v>5494944</v>
      </c>
      <c r="CP703" s="26">
        <v>1</v>
      </c>
      <c r="CQ703" s="27">
        <v>4992000</v>
      </c>
      <c r="CR703" s="27">
        <v>4243200</v>
      </c>
      <c r="CS703" s="148"/>
      <c r="CT703" s="148"/>
      <c r="CU703" s="143">
        <f t="shared" si="1502"/>
        <v>0.11466596451673744</v>
      </c>
      <c r="CV703" s="27">
        <f t="shared" si="1642"/>
        <v>4617600</v>
      </c>
      <c r="CW703" s="28">
        <f t="shared" si="1643"/>
        <v>877344</v>
      </c>
      <c r="CX703" s="29">
        <f t="shared" si="1644"/>
        <v>5494944</v>
      </c>
      <c r="CY703" s="26">
        <v>1</v>
      </c>
      <c r="CZ703" s="27">
        <v>4992000</v>
      </c>
      <c r="DA703" s="27">
        <v>3744000</v>
      </c>
      <c r="DB703" s="133"/>
      <c r="DC703" s="133"/>
      <c r="DD703" s="143">
        <f t="shared" si="1473"/>
        <v>0.20203050891044214</v>
      </c>
      <c r="DE703" s="27">
        <f t="shared" si="1645"/>
        <v>4368000</v>
      </c>
      <c r="DF703" s="27">
        <f t="shared" si="1606"/>
        <v>829920</v>
      </c>
      <c r="DG703" s="28">
        <f t="shared" si="1646"/>
        <v>5197920</v>
      </c>
      <c r="DH703" s="26">
        <v>1</v>
      </c>
      <c r="DI703" s="28">
        <v>4992000</v>
      </c>
      <c r="DJ703" s="28">
        <v>5990400</v>
      </c>
      <c r="DK703" s="182"/>
      <c r="DL703" s="177">
        <f t="shared" si="1509"/>
        <v>0.12856486930664501</v>
      </c>
      <c r="DM703" s="28">
        <f t="shared" si="1647"/>
        <v>5491200</v>
      </c>
      <c r="DN703" s="28">
        <f t="shared" si="1609"/>
        <v>1043328</v>
      </c>
      <c r="DO703" s="30">
        <f t="shared" si="1648"/>
        <v>6534528</v>
      </c>
    </row>
    <row r="704" spans="1:119" ht="21" customHeight="1" x14ac:dyDescent="0.25">
      <c r="A704" s="66" t="s">
        <v>1341</v>
      </c>
      <c r="B704" s="67" t="s">
        <v>1329</v>
      </c>
      <c r="C704" s="68" t="s">
        <v>1342</v>
      </c>
      <c r="D704" s="26">
        <v>1</v>
      </c>
      <c r="E704" s="27">
        <v>6800000</v>
      </c>
      <c r="F704" s="27">
        <v>6070000</v>
      </c>
      <c r="G704" s="145"/>
      <c r="H704" s="145"/>
      <c r="I704" s="143">
        <f t="shared" si="1535"/>
        <v>8.0215687687052006E-2</v>
      </c>
      <c r="J704" s="27">
        <f t="shared" si="1536"/>
        <v>6435000</v>
      </c>
      <c r="K704" s="28">
        <f t="shared" si="1620"/>
        <v>1222650</v>
      </c>
      <c r="L704" s="29">
        <f t="shared" si="1481"/>
        <v>7657650</v>
      </c>
      <c r="M704" s="26">
        <v>1</v>
      </c>
      <c r="N704" s="27">
        <v>6800000</v>
      </c>
      <c r="O704" s="27">
        <v>7820000</v>
      </c>
      <c r="P704" s="145"/>
      <c r="Q704" s="145"/>
      <c r="R704" s="143">
        <f t="shared" si="1474"/>
        <v>9.8666062491146164E-2</v>
      </c>
      <c r="S704" s="27">
        <f t="shared" si="1621"/>
        <v>7310000</v>
      </c>
      <c r="T704" s="28">
        <f t="shared" si="1622"/>
        <v>1388900</v>
      </c>
      <c r="U704" s="30">
        <f t="shared" si="1623"/>
        <v>8698900</v>
      </c>
      <c r="V704" s="26">
        <v>1</v>
      </c>
      <c r="W704" s="27">
        <v>6800000</v>
      </c>
      <c r="X704" s="27">
        <v>6120000</v>
      </c>
      <c r="Y704" s="145"/>
      <c r="Z704" s="145"/>
      <c r="AA704" s="143">
        <f t="shared" si="1538"/>
        <v>7.4432292756478682E-2</v>
      </c>
      <c r="AB704" s="27">
        <f t="shared" si="1624"/>
        <v>6460000</v>
      </c>
      <c r="AC704" s="28">
        <f t="shared" si="1540"/>
        <v>1227400</v>
      </c>
      <c r="AD704" s="29">
        <f t="shared" si="1625"/>
        <v>7687400</v>
      </c>
      <c r="AE704" s="26">
        <v>1</v>
      </c>
      <c r="AF704" s="27">
        <v>6800000</v>
      </c>
      <c r="AG704" s="27">
        <v>7820000</v>
      </c>
      <c r="AH704" s="145"/>
      <c r="AI704" s="145"/>
      <c r="AJ704" s="143">
        <f t="shared" si="1486"/>
        <v>9.8666062491146164E-2</v>
      </c>
      <c r="AK704" s="27">
        <f t="shared" si="1626"/>
        <v>7310000</v>
      </c>
      <c r="AL704" s="28">
        <f t="shared" si="1627"/>
        <v>1388900</v>
      </c>
      <c r="AM704" s="30">
        <f t="shared" si="1628"/>
        <v>8698900</v>
      </c>
      <c r="AN704" s="26">
        <v>1</v>
      </c>
      <c r="AO704" s="27">
        <v>6800000</v>
      </c>
      <c r="AP704" s="27">
        <v>8529920</v>
      </c>
      <c r="AQ704" s="145"/>
      <c r="AR704" s="145"/>
      <c r="AS704" s="143">
        <f t="shared" si="1490"/>
        <v>0.15958832960775168</v>
      </c>
      <c r="AT704" s="27">
        <f t="shared" si="1629"/>
        <v>7664960</v>
      </c>
      <c r="AU704" s="28">
        <f t="shared" si="1546"/>
        <v>1456342.4</v>
      </c>
      <c r="AV704" s="30">
        <f t="shared" si="1630"/>
        <v>9121302.4000000004</v>
      </c>
      <c r="AW704" s="26">
        <v>1</v>
      </c>
      <c r="AX704" s="27">
        <v>6800000</v>
      </c>
      <c r="AY704" s="27">
        <v>7616000</v>
      </c>
      <c r="AZ704" s="145"/>
      <c r="BA704" s="145"/>
      <c r="BB704" s="143">
        <f t="shared" si="1494"/>
        <v>8.0049824285269536E-2</v>
      </c>
      <c r="BC704" s="27">
        <f t="shared" si="1631"/>
        <v>7208000</v>
      </c>
      <c r="BD704" s="27">
        <f t="shared" si="1549"/>
        <v>1369520</v>
      </c>
      <c r="BE704" s="27">
        <f t="shared" si="1632"/>
        <v>8577520</v>
      </c>
      <c r="BF704" s="26">
        <v>1</v>
      </c>
      <c r="BG704" s="27">
        <v>5440000</v>
      </c>
      <c r="BH704" s="27">
        <v>5004800</v>
      </c>
      <c r="BI704" s="145"/>
      <c r="BJ704" s="145"/>
      <c r="BK704" s="143">
        <f t="shared" si="1513"/>
        <v>5.892556509887896E-2</v>
      </c>
      <c r="BL704" s="27">
        <f t="shared" si="1633"/>
        <v>5222400</v>
      </c>
      <c r="BM704" s="27">
        <f t="shared" si="1612"/>
        <v>992256</v>
      </c>
      <c r="BN704" s="28">
        <f t="shared" si="1634"/>
        <v>6214656</v>
      </c>
      <c r="BO704" s="26">
        <v>1</v>
      </c>
      <c r="BP704" s="27">
        <v>5440000</v>
      </c>
      <c r="BQ704" s="27">
        <v>4624000</v>
      </c>
      <c r="BR704" s="175"/>
      <c r="BS704" s="175"/>
      <c r="BT704" s="143">
        <f t="shared" si="1517"/>
        <v>0.11466596451673744</v>
      </c>
      <c r="BU704" s="27">
        <f t="shared" si="1635"/>
        <v>5032000</v>
      </c>
      <c r="BV704" s="28">
        <f t="shared" si="1615"/>
        <v>956080</v>
      </c>
      <c r="BW704" s="30">
        <f t="shared" si="1636"/>
        <v>5988080</v>
      </c>
      <c r="BX704" s="26">
        <v>1</v>
      </c>
      <c r="BY704" s="28">
        <v>5440000</v>
      </c>
      <c r="BZ704" s="28">
        <v>4624000</v>
      </c>
      <c r="CA704" s="156"/>
      <c r="CB704" s="156"/>
      <c r="CC704" s="177">
        <f t="shared" si="1521"/>
        <v>0.11466596451673744</v>
      </c>
      <c r="CD704" s="28">
        <f t="shared" si="1637"/>
        <v>5032000</v>
      </c>
      <c r="CE704" s="28">
        <f t="shared" si="1618"/>
        <v>956080</v>
      </c>
      <c r="CF704" s="29">
        <f t="shared" si="1638"/>
        <v>5988080</v>
      </c>
      <c r="CG704" s="26">
        <v>1</v>
      </c>
      <c r="CH704" s="27">
        <v>4352000</v>
      </c>
      <c r="CI704" s="27">
        <v>3699200</v>
      </c>
      <c r="CJ704" s="148"/>
      <c r="CK704" s="148"/>
      <c r="CL704" s="143">
        <f t="shared" si="1639"/>
        <v>0.11466596451673744</v>
      </c>
      <c r="CM704" s="27">
        <f t="shared" si="1640"/>
        <v>4025600</v>
      </c>
      <c r="CN704" s="27">
        <f t="shared" si="1600"/>
        <v>764864</v>
      </c>
      <c r="CO704" s="28">
        <f t="shared" si="1641"/>
        <v>4790464</v>
      </c>
      <c r="CP704" s="26">
        <v>1</v>
      </c>
      <c r="CQ704" s="27">
        <v>4352000</v>
      </c>
      <c r="CR704" s="27">
        <v>3699200</v>
      </c>
      <c r="CS704" s="148"/>
      <c r="CT704" s="148"/>
      <c r="CU704" s="143">
        <f t="shared" si="1502"/>
        <v>0.11466596451673744</v>
      </c>
      <c r="CV704" s="27">
        <f t="shared" si="1642"/>
        <v>4025600</v>
      </c>
      <c r="CW704" s="28">
        <f t="shared" si="1643"/>
        <v>764864</v>
      </c>
      <c r="CX704" s="29">
        <f t="shared" si="1644"/>
        <v>4790464</v>
      </c>
      <c r="CY704" s="26">
        <v>1</v>
      </c>
      <c r="CZ704" s="27">
        <v>4352000</v>
      </c>
      <c r="DA704" s="27">
        <v>3264000</v>
      </c>
      <c r="DB704" s="133"/>
      <c r="DC704" s="133"/>
      <c r="DD704" s="143">
        <f t="shared" si="1473"/>
        <v>0.20203050891044214</v>
      </c>
      <c r="DE704" s="27">
        <f t="shared" si="1645"/>
        <v>3808000</v>
      </c>
      <c r="DF704" s="27">
        <f t="shared" si="1606"/>
        <v>723520</v>
      </c>
      <c r="DG704" s="28">
        <f t="shared" si="1646"/>
        <v>4531520</v>
      </c>
      <c r="DH704" s="26">
        <v>1</v>
      </c>
      <c r="DI704" s="28">
        <v>4352000</v>
      </c>
      <c r="DJ704" s="28">
        <v>5222400</v>
      </c>
      <c r="DK704" s="182"/>
      <c r="DL704" s="177">
        <f t="shared" si="1509"/>
        <v>0.12856486930664499</v>
      </c>
      <c r="DM704" s="28">
        <f t="shared" si="1647"/>
        <v>4787200</v>
      </c>
      <c r="DN704" s="28">
        <f t="shared" si="1609"/>
        <v>909568</v>
      </c>
      <c r="DO704" s="30">
        <f t="shared" si="1648"/>
        <v>5696768</v>
      </c>
    </row>
    <row r="705" spans="1:119" ht="21" customHeight="1" x14ac:dyDescent="0.25">
      <c r="A705" s="66" t="s">
        <v>1343</v>
      </c>
      <c r="B705" s="67" t="s">
        <v>1329</v>
      </c>
      <c r="C705" s="68" t="s">
        <v>1344</v>
      </c>
      <c r="D705" s="26">
        <v>1</v>
      </c>
      <c r="E705" s="27">
        <v>5800000</v>
      </c>
      <c r="F705" s="27">
        <v>5170000</v>
      </c>
      <c r="G705" s="145"/>
      <c r="H705" s="145"/>
      <c r="I705" s="143">
        <f t="shared" si="1535"/>
        <v>8.1217369580223325E-2</v>
      </c>
      <c r="J705" s="27">
        <f t="shared" si="1536"/>
        <v>5485000</v>
      </c>
      <c r="K705" s="28">
        <f t="shared" si="1620"/>
        <v>1042150</v>
      </c>
      <c r="L705" s="29">
        <f t="shared" si="1481"/>
        <v>6527150</v>
      </c>
      <c r="M705" s="26">
        <v>1</v>
      </c>
      <c r="N705" s="27">
        <v>5800000</v>
      </c>
      <c r="O705" s="27">
        <v>6670000</v>
      </c>
      <c r="P705" s="145"/>
      <c r="Q705" s="145"/>
      <c r="R705" s="143">
        <f t="shared" si="1474"/>
        <v>9.8666062491146164E-2</v>
      </c>
      <c r="S705" s="27">
        <f t="shared" si="1621"/>
        <v>6235000</v>
      </c>
      <c r="T705" s="28">
        <f t="shared" si="1622"/>
        <v>1184650</v>
      </c>
      <c r="U705" s="30">
        <f t="shared" si="1623"/>
        <v>7419650</v>
      </c>
      <c r="V705" s="26">
        <v>1</v>
      </c>
      <c r="W705" s="27">
        <v>5800000</v>
      </c>
      <c r="X705" s="27">
        <v>5220000</v>
      </c>
      <c r="Y705" s="145"/>
      <c r="Z705" s="145"/>
      <c r="AA705" s="143">
        <f t="shared" si="1538"/>
        <v>7.4432292756478682E-2</v>
      </c>
      <c r="AB705" s="27">
        <f t="shared" si="1624"/>
        <v>5510000</v>
      </c>
      <c r="AC705" s="28">
        <f t="shared" si="1540"/>
        <v>1046900</v>
      </c>
      <c r="AD705" s="29">
        <f t="shared" si="1625"/>
        <v>6556900</v>
      </c>
      <c r="AE705" s="26">
        <v>1</v>
      </c>
      <c r="AF705" s="27">
        <v>5800000</v>
      </c>
      <c r="AG705" s="27">
        <v>6670000</v>
      </c>
      <c r="AH705" s="145"/>
      <c r="AI705" s="145"/>
      <c r="AJ705" s="143">
        <f t="shared" si="1486"/>
        <v>9.8666062491146164E-2</v>
      </c>
      <c r="AK705" s="27">
        <f t="shared" si="1626"/>
        <v>6235000</v>
      </c>
      <c r="AL705" s="28">
        <f t="shared" si="1627"/>
        <v>1184650</v>
      </c>
      <c r="AM705" s="30">
        <f t="shared" si="1628"/>
        <v>7419650</v>
      </c>
      <c r="AN705" s="26">
        <v>1</v>
      </c>
      <c r="AO705" s="27">
        <v>5800000</v>
      </c>
      <c r="AP705" s="27">
        <v>7275520</v>
      </c>
      <c r="AQ705" s="145"/>
      <c r="AR705" s="145"/>
      <c r="AS705" s="143">
        <f t="shared" si="1490"/>
        <v>0.15958832960775168</v>
      </c>
      <c r="AT705" s="27">
        <f t="shared" si="1629"/>
        <v>6537760</v>
      </c>
      <c r="AU705" s="28">
        <f t="shared" si="1546"/>
        <v>1242174.3999999999</v>
      </c>
      <c r="AV705" s="30">
        <f t="shared" si="1630"/>
        <v>7779934.4000000004</v>
      </c>
      <c r="AW705" s="26">
        <v>1</v>
      </c>
      <c r="AX705" s="27">
        <v>5800000</v>
      </c>
      <c r="AY705" s="27">
        <v>6496000</v>
      </c>
      <c r="AZ705" s="145"/>
      <c r="BA705" s="145"/>
      <c r="BB705" s="143">
        <f t="shared" si="1494"/>
        <v>8.0049824285269522E-2</v>
      </c>
      <c r="BC705" s="27">
        <f t="shared" si="1631"/>
        <v>6148000</v>
      </c>
      <c r="BD705" s="27">
        <f t="shared" si="1549"/>
        <v>1168120</v>
      </c>
      <c r="BE705" s="27">
        <f t="shared" si="1632"/>
        <v>7316120</v>
      </c>
      <c r="BF705" s="26">
        <v>1</v>
      </c>
      <c r="BG705" s="27">
        <v>4640000</v>
      </c>
      <c r="BH705" s="27">
        <v>4268800</v>
      </c>
      <c r="BI705" s="145"/>
      <c r="BJ705" s="145"/>
      <c r="BK705" s="143">
        <f t="shared" si="1513"/>
        <v>5.8925565098878967E-2</v>
      </c>
      <c r="BL705" s="27">
        <f t="shared" si="1633"/>
        <v>4454400</v>
      </c>
      <c r="BM705" s="27">
        <f t="shared" si="1612"/>
        <v>846336</v>
      </c>
      <c r="BN705" s="28">
        <f t="shared" si="1634"/>
        <v>5300736</v>
      </c>
      <c r="BO705" s="26">
        <v>1</v>
      </c>
      <c r="BP705" s="27">
        <v>4640000</v>
      </c>
      <c r="BQ705" s="27">
        <v>3944000</v>
      </c>
      <c r="BR705" s="175"/>
      <c r="BS705" s="175"/>
      <c r="BT705" s="143">
        <f t="shared" si="1517"/>
        <v>0.11466596451673743</v>
      </c>
      <c r="BU705" s="27">
        <f t="shared" si="1635"/>
        <v>4292000</v>
      </c>
      <c r="BV705" s="28">
        <f t="shared" si="1615"/>
        <v>815480</v>
      </c>
      <c r="BW705" s="30">
        <f t="shared" si="1636"/>
        <v>5107480</v>
      </c>
      <c r="BX705" s="26">
        <v>1</v>
      </c>
      <c r="BY705" s="28">
        <v>4640000</v>
      </c>
      <c r="BZ705" s="28">
        <v>3944000</v>
      </c>
      <c r="CA705" s="156"/>
      <c r="CB705" s="156"/>
      <c r="CC705" s="177">
        <f t="shared" si="1521"/>
        <v>0.11466596451673743</v>
      </c>
      <c r="CD705" s="28">
        <f t="shared" si="1637"/>
        <v>4292000</v>
      </c>
      <c r="CE705" s="28">
        <f t="shared" si="1618"/>
        <v>815480</v>
      </c>
      <c r="CF705" s="29">
        <f t="shared" si="1638"/>
        <v>5107480</v>
      </c>
      <c r="CG705" s="26">
        <v>1</v>
      </c>
      <c r="CH705" s="27">
        <v>3712000</v>
      </c>
      <c r="CI705" s="27">
        <v>3155200</v>
      </c>
      <c r="CJ705" s="148"/>
      <c r="CK705" s="148"/>
      <c r="CL705" s="143">
        <f t="shared" si="1639"/>
        <v>0.11466596451673744</v>
      </c>
      <c r="CM705" s="27">
        <f t="shared" si="1640"/>
        <v>3433600</v>
      </c>
      <c r="CN705" s="27">
        <f t="shared" si="1600"/>
        <v>652384</v>
      </c>
      <c r="CO705" s="28">
        <f t="shared" si="1641"/>
        <v>4085984</v>
      </c>
      <c r="CP705" s="26">
        <v>1</v>
      </c>
      <c r="CQ705" s="27">
        <v>3712000</v>
      </c>
      <c r="CR705" s="27">
        <v>3155200</v>
      </c>
      <c r="CS705" s="148"/>
      <c r="CT705" s="148"/>
      <c r="CU705" s="143">
        <f t="shared" si="1502"/>
        <v>0.11466596451673744</v>
      </c>
      <c r="CV705" s="27">
        <f t="shared" si="1642"/>
        <v>3433600</v>
      </c>
      <c r="CW705" s="28">
        <f t="shared" si="1643"/>
        <v>652384</v>
      </c>
      <c r="CX705" s="29">
        <f t="shared" si="1644"/>
        <v>4085984</v>
      </c>
      <c r="CY705" s="26">
        <v>1</v>
      </c>
      <c r="CZ705" s="27">
        <v>3712000</v>
      </c>
      <c r="DA705" s="27">
        <v>2784000</v>
      </c>
      <c r="DB705" s="133"/>
      <c r="DC705" s="133"/>
      <c r="DD705" s="143">
        <f t="shared" si="1473"/>
        <v>0.20203050891044214</v>
      </c>
      <c r="DE705" s="27">
        <f t="shared" si="1645"/>
        <v>3248000</v>
      </c>
      <c r="DF705" s="27">
        <f t="shared" si="1606"/>
        <v>617120</v>
      </c>
      <c r="DG705" s="28">
        <f t="shared" si="1646"/>
        <v>3865120</v>
      </c>
      <c r="DH705" s="26">
        <v>1</v>
      </c>
      <c r="DI705" s="28">
        <v>3712000</v>
      </c>
      <c r="DJ705" s="28">
        <v>4454400</v>
      </c>
      <c r="DK705" s="182"/>
      <c r="DL705" s="177">
        <f t="shared" si="1509"/>
        <v>0.12856486930664501</v>
      </c>
      <c r="DM705" s="28">
        <f t="shared" si="1647"/>
        <v>4083200</v>
      </c>
      <c r="DN705" s="28">
        <f t="shared" si="1609"/>
        <v>775808</v>
      </c>
      <c r="DO705" s="30">
        <f t="shared" si="1648"/>
        <v>4859008</v>
      </c>
    </row>
    <row r="706" spans="1:119" ht="21" customHeight="1" x14ac:dyDescent="0.25">
      <c r="A706" s="66" t="s">
        <v>1345</v>
      </c>
      <c r="B706" s="67" t="s">
        <v>1329</v>
      </c>
      <c r="C706" s="68" t="s">
        <v>1346</v>
      </c>
      <c r="D706" s="26">
        <v>1</v>
      </c>
      <c r="E706" s="27">
        <v>4900000</v>
      </c>
      <c r="F706" s="27">
        <v>4360000</v>
      </c>
      <c r="G706" s="145"/>
      <c r="H706" s="145"/>
      <c r="I706" s="143">
        <f t="shared" si="1535"/>
        <v>8.2470337330612445E-2</v>
      </c>
      <c r="J706" s="27">
        <f t="shared" si="1536"/>
        <v>4630000</v>
      </c>
      <c r="K706" s="28">
        <f t="shared" si="1620"/>
        <v>879700</v>
      </c>
      <c r="L706" s="29">
        <f t="shared" si="1481"/>
        <v>5509700</v>
      </c>
      <c r="M706" s="26">
        <v>1</v>
      </c>
      <c r="N706" s="27">
        <v>4900000</v>
      </c>
      <c r="O706" s="27">
        <v>5635000</v>
      </c>
      <c r="P706" s="145"/>
      <c r="Q706" s="145"/>
      <c r="R706" s="143">
        <f t="shared" si="1474"/>
        <v>9.8666062491146164E-2</v>
      </c>
      <c r="S706" s="27">
        <f t="shared" si="1621"/>
        <v>5267500</v>
      </c>
      <c r="T706" s="28">
        <f t="shared" si="1622"/>
        <v>1000825</v>
      </c>
      <c r="U706" s="30">
        <f t="shared" si="1623"/>
        <v>6268325</v>
      </c>
      <c r="V706" s="26">
        <v>1</v>
      </c>
      <c r="W706" s="27">
        <v>4900000</v>
      </c>
      <c r="X706" s="27">
        <v>4410000</v>
      </c>
      <c r="Y706" s="145"/>
      <c r="Z706" s="145"/>
      <c r="AA706" s="143">
        <f t="shared" si="1538"/>
        <v>7.4432292756478682E-2</v>
      </c>
      <c r="AB706" s="27">
        <f t="shared" si="1624"/>
        <v>4655000</v>
      </c>
      <c r="AC706" s="28">
        <f t="shared" si="1540"/>
        <v>884450</v>
      </c>
      <c r="AD706" s="29">
        <f t="shared" si="1625"/>
        <v>5539450</v>
      </c>
      <c r="AE706" s="26">
        <v>1</v>
      </c>
      <c r="AF706" s="27">
        <v>4900000</v>
      </c>
      <c r="AG706" s="27">
        <v>5635000</v>
      </c>
      <c r="AH706" s="145"/>
      <c r="AI706" s="145"/>
      <c r="AJ706" s="143">
        <f t="shared" si="1486"/>
        <v>9.8666062491146164E-2</v>
      </c>
      <c r="AK706" s="27">
        <f t="shared" si="1626"/>
        <v>5267500</v>
      </c>
      <c r="AL706" s="28">
        <f t="shared" si="1627"/>
        <v>1000825</v>
      </c>
      <c r="AM706" s="30">
        <f t="shared" si="1628"/>
        <v>6268325</v>
      </c>
      <c r="AN706" s="26">
        <v>1</v>
      </c>
      <c r="AO706" s="27">
        <v>4900000</v>
      </c>
      <c r="AP706" s="27">
        <v>6146560</v>
      </c>
      <c r="AQ706" s="145"/>
      <c r="AR706" s="145"/>
      <c r="AS706" s="143">
        <f t="shared" si="1490"/>
        <v>0.15958832960775168</v>
      </c>
      <c r="AT706" s="27">
        <f t="shared" si="1629"/>
        <v>5523280</v>
      </c>
      <c r="AU706" s="28">
        <f t="shared" si="1546"/>
        <v>1049423.2</v>
      </c>
      <c r="AV706" s="30">
        <f t="shared" si="1630"/>
        <v>6572703.2000000002</v>
      </c>
      <c r="AW706" s="26">
        <v>1</v>
      </c>
      <c r="AX706" s="27">
        <v>4900000</v>
      </c>
      <c r="AY706" s="27">
        <v>5488000</v>
      </c>
      <c r="AZ706" s="145"/>
      <c r="BA706" s="145"/>
      <c r="BB706" s="143">
        <f t="shared" si="1494"/>
        <v>8.0049824285269536E-2</v>
      </c>
      <c r="BC706" s="27">
        <f t="shared" si="1631"/>
        <v>5194000</v>
      </c>
      <c r="BD706" s="27">
        <f t="shared" si="1549"/>
        <v>986860</v>
      </c>
      <c r="BE706" s="27">
        <f t="shared" si="1632"/>
        <v>6180860</v>
      </c>
      <c r="BF706" s="26">
        <v>1</v>
      </c>
      <c r="BG706" s="27">
        <v>3920000</v>
      </c>
      <c r="BH706" s="27">
        <v>3606400</v>
      </c>
      <c r="BI706" s="145"/>
      <c r="BJ706" s="145"/>
      <c r="BK706" s="143">
        <f t="shared" si="1513"/>
        <v>5.892556509887896E-2</v>
      </c>
      <c r="BL706" s="27">
        <f t="shared" si="1633"/>
        <v>3763200</v>
      </c>
      <c r="BM706" s="27">
        <f t="shared" si="1612"/>
        <v>715008</v>
      </c>
      <c r="BN706" s="28">
        <f t="shared" si="1634"/>
        <v>4478208</v>
      </c>
      <c r="BO706" s="26">
        <v>1</v>
      </c>
      <c r="BP706" s="27">
        <v>3920000</v>
      </c>
      <c r="BQ706" s="27">
        <v>3332000</v>
      </c>
      <c r="BR706" s="175"/>
      <c r="BS706" s="175"/>
      <c r="BT706" s="143">
        <f t="shared" si="1517"/>
        <v>0.11466596451673744</v>
      </c>
      <c r="BU706" s="27">
        <f t="shared" si="1635"/>
        <v>3626000</v>
      </c>
      <c r="BV706" s="28">
        <f t="shared" si="1615"/>
        <v>688940</v>
      </c>
      <c r="BW706" s="30">
        <f t="shared" si="1636"/>
        <v>4314940</v>
      </c>
      <c r="BX706" s="26">
        <v>1</v>
      </c>
      <c r="BY706" s="28">
        <v>3920000</v>
      </c>
      <c r="BZ706" s="28">
        <v>3332000</v>
      </c>
      <c r="CA706" s="156"/>
      <c r="CB706" s="156"/>
      <c r="CC706" s="177">
        <f t="shared" si="1521"/>
        <v>0.11466596451673744</v>
      </c>
      <c r="CD706" s="28">
        <f t="shared" si="1637"/>
        <v>3626000</v>
      </c>
      <c r="CE706" s="28">
        <f t="shared" si="1618"/>
        <v>688940</v>
      </c>
      <c r="CF706" s="29">
        <f t="shared" si="1638"/>
        <v>4314940</v>
      </c>
      <c r="CG706" s="26">
        <v>1</v>
      </c>
      <c r="CH706" s="27">
        <v>3136000</v>
      </c>
      <c r="CI706" s="27">
        <v>2665600</v>
      </c>
      <c r="CJ706" s="148"/>
      <c r="CK706" s="148"/>
      <c r="CL706" s="143">
        <f t="shared" si="1639"/>
        <v>0.11466596451673744</v>
      </c>
      <c r="CM706" s="27">
        <f t="shared" si="1640"/>
        <v>2900800</v>
      </c>
      <c r="CN706" s="27">
        <f t="shared" si="1600"/>
        <v>551152</v>
      </c>
      <c r="CO706" s="28">
        <f t="shared" si="1641"/>
        <v>3451952</v>
      </c>
      <c r="CP706" s="26">
        <v>1</v>
      </c>
      <c r="CQ706" s="27">
        <v>3136000</v>
      </c>
      <c r="CR706" s="27">
        <v>2665600</v>
      </c>
      <c r="CS706" s="148"/>
      <c r="CT706" s="148"/>
      <c r="CU706" s="143">
        <f t="shared" si="1502"/>
        <v>0.11466596451673744</v>
      </c>
      <c r="CV706" s="27">
        <f t="shared" si="1642"/>
        <v>2900800</v>
      </c>
      <c r="CW706" s="28">
        <f t="shared" si="1643"/>
        <v>551152</v>
      </c>
      <c r="CX706" s="29">
        <f t="shared" si="1644"/>
        <v>3451952</v>
      </c>
      <c r="CY706" s="26">
        <v>1</v>
      </c>
      <c r="CZ706" s="27">
        <v>3136000</v>
      </c>
      <c r="DA706" s="27">
        <v>2352000</v>
      </c>
      <c r="DB706" s="133"/>
      <c r="DC706" s="133"/>
      <c r="DD706" s="143">
        <f t="shared" si="1473"/>
        <v>0.20203050891044216</v>
      </c>
      <c r="DE706" s="27">
        <f t="shared" si="1645"/>
        <v>2744000</v>
      </c>
      <c r="DF706" s="27">
        <f t="shared" si="1606"/>
        <v>521360</v>
      </c>
      <c r="DG706" s="28">
        <f t="shared" si="1646"/>
        <v>3265360</v>
      </c>
      <c r="DH706" s="26">
        <v>1</v>
      </c>
      <c r="DI706" s="28">
        <v>3136000</v>
      </c>
      <c r="DJ706" s="28">
        <v>3763200</v>
      </c>
      <c r="DK706" s="182"/>
      <c r="DL706" s="177">
        <f t="shared" si="1509"/>
        <v>0.12856486930664499</v>
      </c>
      <c r="DM706" s="28">
        <f t="shared" si="1647"/>
        <v>3449600</v>
      </c>
      <c r="DN706" s="28">
        <f t="shared" si="1609"/>
        <v>655424</v>
      </c>
      <c r="DO706" s="30">
        <f t="shared" si="1648"/>
        <v>4105024</v>
      </c>
    </row>
    <row r="707" spans="1:119" ht="21" customHeight="1" x14ac:dyDescent="0.25">
      <c r="A707" s="66" t="s">
        <v>1347</v>
      </c>
      <c r="B707" s="67" t="s">
        <v>1329</v>
      </c>
      <c r="C707" s="68" t="s">
        <v>1348</v>
      </c>
      <c r="D707" s="26">
        <v>1</v>
      </c>
      <c r="E707" s="27">
        <v>12000000</v>
      </c>
      <c r="F707" s="27">
        <v>10750000</v>
      </c>
      <c r="G707" s="145"/>
      <c r="H707" s="145"/>
      <c r="I707" s="143">
        <f t="shared" si="1535"/>
        <v>7.77040418886316E-2</v>
      </c>
      <c r="J707" s="27">
        <f t="shared" si="1536"/>
        <v>11375000</v>
      </c>
      <c r="K707" s="28">
        <f t="shared" si="1620"/>
        <v>2161250</v>
      </c>
      <c r="L707" s="29">
        <f t="shared" si="1481"/>
        <v>13536250</v>
      </c>
      <c r="M707" s="26">
        <v>1</v>
      </c>
      <c r="N707" s="27">
        <v>12000000</v>
      </c>
      <c r="O707" s="27">
        <v>13800000</v>
      </c>
      <c r="P707" s="145"/>
      <c r="Q707" s="145"/>
      <c r="R707" s="143">
        <f t="shared" si="1474"/>
        <v>9.8666062491146164E-2</v>
      </c>
      <c r="S707" s="27">
        <f t="shared" si="1621"/>
        <v>12900000</v>
      </c>
      <c r="T707" s="28">
        <f t="shared" si="1622"/>
        <v>2451000</v>
      </c>
      <c r="U707" s="30">
        <f t="shared" si="1623"/>
        <v>15351000</v>
      </c>
      <c r="V707" s="26">
        <v>1</v>
      </c>
      <c r="W707" s="27">
        <v>12000000</v>
      </c>
      <c r="X707" s="27">
        <v>10800000</v>
      </c>
      <c r="Y707" s="145"/>
      <c r="Z707" s="145"/>
      <c r="AA707" s="143">
        <f t="shared" si="1538"/>
        <v>7.4432292756478682E-2</v>
      </c>
      <c r="AB707" s="27">
        <f t="shared" si="1624"/>
        <v>11400000</v>
      </c>
      <c r="AC707" s="28">
        <f t="shared" si="1540"/>
        <v>2166000</v>
      </c>
      <c r="AD707" s="29">
        <f t="shared" si="1625"/>
        <v>13566000</v>
      </c>
      <c r="AE707" s="26">
        <v>1</v>
      </c>
      <c r="AF707" s="27">
        <v>12000000</v>
      </c>
      <c r="AG707" s="27">
        <v>13800000</v>
      </c>
      <c r="AH707" s="145"/>
      <c r="AI707" s="145"/>
      <c r="AJ707" s="143">
        <f t="shared" ref="AJ707:AJ770" si="1649">+STDEVA(AF707:AG707)/AVERAGE(AF707:AG707)</f>
        <v>9.8666062491146164E-2</v>
      </c>
      <c r="AK707" s="27">
        <f t="shared" si="1626"/>
        <v>12900000</v>
      </c>
      <c r="AL707" s="28">
        <f t="shared" si="1627"/>
        <v>2451000</v>
      </c>
      <c r="AM707" s="30">
        <f t="shared" si="1628"/>
        <v>15351000</v>
      </c>
      <c r="AN707" s="26">
        <v>1</v>
      </c>
      <c r="AO707" s="27">
        <v>12000000</v>
      </c>
      <c r="AP707" s="27">
        <v>15052800</v>
      </c>
      <c r="AQ707" s="145"/>
      <c r="AR707" s="145"/>
      <c r="AS707" s="143">
        <f t="shared" ref="AS707:AS770" si="1650">+STDEVA(AO707:AP707)/AVERAGE(AO707:AP707)</f>
        <v>0.15958832960775166</v>
      </c>
      <c r="AT707" s="27">
        <f t="shared" si="1629"/>
        <v>13526400</v>
      </c>
      <c r="AU707" s="28">
        <f t="shared" si="1546"/>
        <v>2570016</v>
      </c>
      <c r="AV707" s="30">
        <f t="shared" si="1630"/>
        <v>16096416</v>
      </c>
      <c r="AW707" s="26">
        <v>1</v>
      </c>
      <c r="AX707" s="27">
        <v>12000000</v>
      </c>
      <c r="AY707" s="27">
        <v>13440000</v>
      </c>
      <c r="AZ707" s="145"/>
      <c r="BA707" s="145"/>
      <c r="BB707" s="143">
        <f t="shared" ref="BB707:BB770" si="1651">+STDEVA(AX707:AY707)/AVERAGE(AX707:AY707)</f>
        <v>8.0049824285269536E-2</v>
      </c>
      <c r="BC707" s="27">
        <f t="shared" si="1631"/>
        <v>12720000</v>
      </c>
      <c r="BD707" s="27">
        <f t="shared" si="1549"/>
        <v>2416800</v>
      </c>
      <c r="BE707" s="27">
        <f t="shared" si="1632"/>
        <v>15136800</v>
      </c>
      <c r="BF707" s="26">
        <v>1</v>
      </c>
      <c r="BG707" s="27">
        <v>9600000</v>
      </c>
      <c r="BH707" s="27">
        <v>8832000</v>
      </c>
      <c r="BI707" s="145"/>
      <c r="BJ707" s="145"/>
      <c r="BK707" s="143">
        <f t="shared" ref="BK707:BK770" si="1652">+STDEVA(BG707:BH707)/AVERAGE(BG707:BH707)</f>
        <v>5.8925565098878953E-2</v>
      </c>
      <c r="BL707" s="27">
        <f t="shared" si="1633"/>
        <v>9216000</v>
      </c>
      <c r="BM707" s="27">
        <f t="shared" si="1612"/>
        <v>1751040</v>
      </c>
      <c r="BN707" s="28">
        <f t="shared" si="1634"/>
        <v>10967040</v>
      </c>
      <c r="BO707" s="26">
        <v>1</v>
      </c>
      <c r="BP707" s="27">
        <v>9600000</v>
      </c>
      <c r="BQ707" s="27">
        <v>8160000</v>
      </c>
      <c r="BR707" s="175"/>
      <c r="BS707" s="175"/>
      <c r="BT707" s="143">
        <f t="shared" ref="BT707:BT770" si="1653">+STDEVA(BP707:BQ707)/AVERAGE(BP707:BQ707)</f>
        <v>0.11466596451673744</v>
      </c>
      <c r="BU707" s="27">
        <f t="shared" si="1635"/>
        <v>8880000</v>
      </c>
      <c r="BV707" s="28">
        <f t="shared" si="1615"/>
        <v>1687200</v>
      </c>
      <c r="BW707" s="30">
        <f t="shared" si="1636"/>
        <v>10567200</v>
      </c>
      <c r="BX707" s="26">
        <v>1</v>
      </c>
      <c r="BY707" s="28">
        <v>9600000</v>
      </c>
      <c r="BZ707" s="28">
        <v>8160000</v>
      </c>
      <c r="CA707" s="156"/>
      <c r="CB707" s="156"/>
      <c r="CC707" s="177">
        <f t="shared" ref="CC707:CC770" si="1654">+STDEVA(BY707:BZ707)/AVERAGE(BY707:BZ707)</f>
        <v>0.11466596451673744</v>
      </c>
      <c r="CD707" s="28">
        <f t="shared" si="1637"/>
        <v>8880000</v>
      </c>
      <c r="CE707" s="28">
        <f t="shared" si="1618"/>
        <v>1687200</v>
      </c>
      <c r="CF707" s="29">
        <f t="shared" si="1638"/>
        <v>10567200</v>
      </c>
      <c r="CG707" s="26">
        <v>1</v>
      </c>
      <c r="CH707" s="27">
        <v>7680000</v>
      </c>
      <c r="CI707" s="27">
        <v>6528000</v>
      </c>
      <c r="CJ707" s="148"/>
      <c r="CK707" s="148"/>
      <c r="CL707" s="143">
        <f t="shared" si="1639"/>
        <v>0.11466596451673743</v>
      </c>
      <c r="CM707" s="27">
        <f t="shared" si="1640"/>
        <v>7104000</v>
      </c>
      <c r="CN707" s="27">
        <f t="shared" si="1600"/>
        <v>1349760</v>
      </c>
      <c r="CO707" s="28">
        <f t="shared" si="1641"/>
        <v>8453760</v>
      </c>
      <c r="CP707" s="26">
        <v>1</v>
      </c>
      <c r="CQ707" s="27">
        <v>7680000</v>
      </c>
      <c r="CR707" s="27">
        <v>6528000</v>
      </c>
      <c r="CS707" s="148"/>
      <c r="CT707" s="148"/>
      <c r="CU707" s="143">
        <f t="shared" ref="CU707:CU770" si="1655">+STDEVA(CQ707:CR707)/AVERAGE(CQ707:CR707)</f>
        <v>0.11466596451673743</v>
      </c>
      <c r="CV707" s="27">
        <f t="shared" si="1642"/>
        <v>7104000</v>
      </c>
      <c r="CW707" s="28">
        <f t="shared" si="1643"/>
        <v>1349760</v>
      </c>
      <c r="CX707" s="29">
        <f t="shared" si="1644"/>
        <v>8453760</v>
      </c>
      <c r="CY707" s="26">
        <v>1</v>
      </c>
      <c r="CZ707" s="27">
        <v>7680000</v>
      </c>
      <c r="DA707" s="27">
        <v>5760000</v>
      </c>
      <c r="DB707" s="133"/>
      <c r="DC707" s="133"/>
      <c r="DD707" s="143">
        <f t="shared" ref="DD707:DD770" si="1656">+STDEVA(CZ707:DA707)/AVERAGE(CZ707:DA707)</f>
        <v>0.20203050891044214</v>
      </c>
      <c r="DE707" s="27">
        <f t="shared" si="1645"/>
        <v>6720000</v>
      </c>
      <c r="DF707" s="27">
        <f t="shared" si="1606"/>
        <v>1276800</v>
      </c>
      <c r="DG707" s="28">
        <f t="shared" si="1646"/>
        <v>7996800</v>
      </c>
      <c r="DH707" s="26">
        <v>1</v>
      </c>
      <c r="DI707" s="28">
        <v>7680000</v>
      </c>
      <c r="DJ707" s="28">
        <v>9216000</v>
      </c>
      <c r="DK707" s="182"/>
      <c r="DL707" s="177">
        <f t="shared" ref="DL707:DL770" si="1657">+STDEVA(DI707:DJ707)/AVERAGE(DI707:DJ707)</f>
        <v>0.12856486930664499</v>
      </c>
      <c r="DM707" s="28">
        <f t="shared" si="1647"/>
        <v>8448000</v>
      </c>
      <c r="DN707" s="28">
        <f t="shared" si="1609"/>
        <v>1605120</v>
      </c>
      <c r="DO707" s="30">
        <f t="shared" si="1648"/>
        <v>10053120</v>
      </c>
    </row>
    <row r="708" spans="1:119" ht="21" customHeight="1" x14ac:dyDescent="0.25">
      <c r="A708" s="66" t="s">
        <v>1349</v>
      </c>
      <c r="B708" s="67" t="s">
        <v>1329</v>
      </c>
      <c r="C708" s="68" t="s">
        <v>1350</v>
      </c>
      <c r="D708" s="26">
        <v>1</v>
      </c>
      <c r="E708" s="27">
        <v>8000000</v>
      </c>
      <c r="F708" s="27">
        <v>7150000</v>
      </c>
      <c r="G708" s="145"/>
      <c r="H708" s="145"/>
      <c r="I708" s="143">
        <f t="shared" si="1535"/>
        <v>7.9345315380668691E-2</v>
      </c>
      <c r="J708" s="27">
        <f t="shared" si="1536"/>
        <v>7575000</v>
      </c>
      <c r="K708" s="28">
        <f t="shared" si="1620"/>
        <v>1439250</v>
      </c>
      <c r="L708" s="29">
        <f t="shared" ref="L708:L771" si="1658">+J708+K708</f>
        <v>9014250</v>
      </c>
      <c r="M708" s="26">
        <v>1</v>
      </c>
      <c r="N708" s="27">
        <v>8000000</v>
      </c>
      <c r="O708" s="27">
        <v>9200000</v>
      </c>
      <c r="P708" s="145"/>
      <c r="Q708" s="145"/>
      <c r="R708" s="143">
        <f t="shared" ref="R708:R729" si="1659">+STDEVA(N708:O708)/AVERAGE(N708:O708)</f>
        <v>9.8666062491146164E-2</v>
      </c>
      <c r="S708" s="27">
        <f t="shared" si="1621"/>
        <v>8600000</v>
      </c>
      <c r="T708" s="28">
        <f t="shared" si="1622"/>
        <v>1634000</v>
      </c>
      <c r="U708" s="30">
        <f t="shared" si="1623"/>
        <v>10234000</v>
      </c>
      <c r="V708" s="26">
        <v>1</v>
      </c>
      <c r="W708" s="27">
        <v>8000000</v>
      </c>
      <c r="X708" s="27">
        <v>7200000</v>
      </c>
      <c r="Y708" s="145"/>
      <c r="Z708" s="145"/>
      <c r="AA708" s="143">
        <f t="shared" si="1538"/>
        <v>7.4432292756478696E-2</v>
      </c>
      <c r="AB708" s="27">
        <f t="shared" si="1624"/>
        <v>7600000</v>
      </c>
      <c r="AC708" s="28">
        <f t="shared" si="1540"/>
        <v>1444000</v>
      </c>
      <c r="AD708" s="29">
        <f t="shared" si="1625"/>
        <v>9044000</v>
      </c>
      <c r="AE708" s="26">
        <v>1</v>
      </c>
      <c r="AF708" s="27">
        <v>8000000</v>
      </c>
      <c r="AG708" s="27">
        <v>9200000</v>
      </c>
      <c r="AH708" s="145"/>
      <c r="AI708" s="145"/>
      <c r="AJ708" s="143">
        <f t="shared" si="1649"/>
        <v>9.8666062491146164E-2</v>
      </c>
      <c r="AK708" s="27">
        <f t="shared" si="1626"/>
        <v>8600000</v>
      </c>
      <c r="AL708" s="28">
        <f t="shared" si="1627"/>
        <v>1634000</v>
      </c>
      <c r="AM708" s="30">
        <f t="shared" si="1628"/>
        <v>10234000</v>
      </c>
      <c r="AN708" s="26">
        <v>1</v>
      </c>
      <c r="AO708" s="27">
        <v>8000000</v>
      </c>
      <c r="AP708" s="27">
        <v>10035200</v>
      </c>
      <c r="AQ708" s="145"/>
      <c r="AR708" s="145"/>
      <c r="AS708" s="143">
        <f t="shared" si="1650"/>
        <v>0.15958832960775166</v>
      </c>
      <c r="AT708" s="27">
        <f t="shared" si="1629"/>
        <v>9017600</v>
      </c>
      <c r="AU708" s="28">
        <f t="shared" si="1546"/>
        <v>1713344</v>
      </c>
      <c r="AV708" s="30">
        <f t="shared" si="1630"/>
        <v>10730944</v>
      </c>
      <c r="AW708" s="26">
        <v>1</v>
      </c>
      <c r="AX708" s="27">
        <v>8000000</v>
      </c>
      <c r="AY708" s="27">
        <v>8960000</v>
      </c>
      <c r="AZ708" s="145"/>
      <c r="BA708" s="145"/>
      <c r="BB708" s="143">
        <f t="shared" si="1651"/>
        <v>8.0049824285269522E-2</v>
      </c>
      <c r="BC708" s="27">
        <f t="shared" si="1631"/>
        <v>8480000</v>
      </c>
      <c r="BD708" s="27">
        <f t="shared" si="1549"/>
        <v>1611200</v>
      </c>
      <c r="BE708" s="27">
        <f t="shared" si="1632"/>
        <v>10091200</v>
      </c>
      <c r="BF708" s="26">
        <v>1</v>
      </c>
      <c r="BG708" s="27">
        <v>6400000</v>
      </c>
      <c r="BH708" s="27">
        <v>5888000</v>
      </c>
      <c r="BI708" s="145"/>
      <c r="BJ708" s="145"/>
      <c r="BK708" s="143">
        <f t="shared" si="1652"/>
        <v>5.892556509887896E-2</v>
      </c>
      <c r="BL708" s="27">
        <f t="shared" si="1633"/>
        <v>6144000</v>
      </c>
      <c r="BM708" s="27">
        <f t="shared" si="1612"/>
        <v>1167360</v>
      </c>
      <c r="BN708" s="28">
        <f t="shared" si="1634"/>
        <v>7311360</v>
      </c>
      <c r="BO708" s="26">
        <v>1</v>
      </c>
      <c r="BP708" s="27">
        <v>6400000</v>
      </c>
      <c r="BQ708" s="27">
        <v>5440000</v>
      </c>
      <c r="BR708" s="175"/>
      <c r="BS708" s="175"/>
      <c r="BT708" s="143">
        <f t="shared" si="1653"/>
        <v>0.11466596451673743</v>
      </c>
      <c r="BU708" s="27">
        <f t="shared" si="1635"/>
        <v>5920000</v>
      </c>
      <c r="BV708" s="28">
        <f t="shared" si="1615"/>
        <v>1124800</v>
      </c>
      <c r="BW708" s="30">
        <f t="shared" si="1636"/>
        <v>7044800</v>
      </c>
      <c r="BX708" s="26">
        <v>1</v>
      </c>
      <c r="BY708" s="28">
        <v>6400000</v>
      </c>
      <c r="BZ708" s="28">
        <v>5440000</v>
      </c>
      <c r="CA708" s="156"/>
      <c r="CB708" s="156"/>
      <c r="CC708" s="177">
        <f t="shared" si="1654"/>
        <v>0.11466596451673743</v>
      </c>
      <c r="CD708" s="28">
        <f t="shared" si="1637"/>
        <v>5920000</v>
      </c>
      <c r="CE708" s="28">
        <f t="shared" si="1618"/>
        <v>1124800</v>
      </c>
      <c r="CF708" s="29">
        <f t="shared" si="1638"/>
        <v>7044800</v>
      </c>
      <c r="CG708" s="26">
        <v>1</v>
      </c>
      <c r="CH708" s="27">
        <v>5120000</v>
      </c>
      <c r="CI708" s="27">
        <v>4352000</v>
      </c>
      <c r="CJ708" s="148"/>
      <c r="CK708" s="148"/>
      <c r="CL708" s="143">
        <f t="shared" si="1639"/>
        <v>0.11466596451673743</v>
      </c>
      <c r="CM708" s="27">
        <f t="shared" si="1640"/>
        <v>4736000</v>
      </c>
      <c r="CN708" s="27">
        <f t="shared" si="1600"/>
        <v>899840</v>
      </c>
      <c r="CO708" s="28">
        <f t="shared" si="1641"/>
        <v>5635840</v>
      </c>
      <c r="CP708" s="26">
        <v>1</v>
      </c>
      <c r="CQ708" s="27">
        <v>5120000</v>
      </c>
      <c r="CR708" s="27">
        <v>4352000</v>
      </c>
      <c r="CS708" s="148"/>
      <c r="CT708" s="148"/>
      <c r="CU708" s="143">
        <f t="shared" si="1655"/>
        <v>0.11466596451673743</v>
      </c>
      <c r="CV708" s="27">
        <f t="shared" si="1642"/>
        <v>4736000</v>
      </c>
      <c r="CW708" s="28">
        <f t="shared" si="1643"/>
        <v>899840</v>
      </c>
      <c r="CX708" s="29">
        <f t="shared" si="1644"/>
        <v>5635840</v>
      </c>
      <c r="CY708" s="26">
        <v>1</v>
      </c>
      <c r="CZ708" s="27">
        <v>5120000</v>
      </c>
      <c r="DA708" s="27">
        <v>3840000</v>
      </c>
      <c r="DB708" s="133"/>
      <c r="DC708" s="133"/>
      <c r="DD708" s="143">
        <f t="shared" si="1656"/>
        <v>0.20203050891044214</v>
      </c>
      <c r="DE708" s="27">
        <f t="shared" si="1645"/>
        <v>4480000</v>
      </c>
      <c r="DF708" s="27">
        <f t="shared" si="1606"/>
        <v>851200</v>
      </c>
      <c r="DG708" s="28">
        <f t="shared" si="1646"/>
        <v>5331200</v>
      </c>
      <c r="DH708" s="26">
        <v>1</v>
      </c>
      <c r="DI708" s="28">
        <v>5120000</v>
      </c>
      <c r="DJ708" s="28">
        <v>6144000</v>
      </c>
      <c r="DK708" s="182"/>
      <c r="DL708" s="177">
        <f t="shared" si="1657"/>
        <v>0.12856486930664501</v>
      </c>
      <c r="DM708" s="28">
        <f t="shared" si="1647"/>
        <v>5632000</v>
      </c>
      <c r="DN708" s="28">
        <f t="shared" si="1609"/>
        <v>1070080</v>
      </c>
      <c r="DO708" s="30">
        <f t="shared" si="1648"/>
        <v>6702080</v>
      </c>
    </row>
    <row r="709" spans="1:119" ht="21" customHeight="1" x14ac:dyDescent="0.25">
      <c r="A709" s="66" t="s">
        <v>1351</v>
      </c>
      <c r="B709" s="67" t="s">
        <v>1329</v>
      </c>
      <c r="C709" s="68" t="s">
        <v>1352</v>
      </c>
      <c r="D709" s="26">
        <v>1</v>
      </c>
      <c r="E709" s="27">
        <v>9000000</v>
      </c>
      <c r="F709" s="27">
        <v>8050000</v>
      </c>
      <c r="G709" s="145"/>
      <c r="H709" s="145"/>
      <c r="I709" s="143">
        <f t="shared" si="1535"/>
        <v>7.8797823123427577E-2</v>
      </c>
      <c r="J709" s="27">
        <f t="shared" si="1536"/>
        <v>8525000</v>
      </c>
      <c r="K709" s="28">
        <f t="shared" si="1620"/>
        <v>1619750</v>
      </c>
      <c r="L709" s="29">
        <f t="shared" si="1658"/>
        <v>10144750</v>
      </c>
      <c r="M709" s="26">
        <v>1</v>
      </c>
      <c r="N709" s="27">
        <v>9000000</v>
      </c>
      <c r="O709" s="27">
        <v>10350000</v>
      </c>
      <c r="P709" s="145"/>
      <c r="Q709" s="145"/>
      <c r="R709" s="143">
        <f t="shared" si="1659"/>
        <v>9.8666062491146164E-2</v>
      </c>
      <c r="S709" s="27">
        <f t="shared" si="1621"/>
        <v>9675000</v>
      </c>
      <c r="T709" s="28">
        <f t="shared" si="1622"/>
        <v>1838250</v>
      </c>
      <c r="U709" s="30">
        <f t="shared" si="1623"/>
        <v>11513250</v>
      </c>
      <c r="V709" s="26">
        <v>1</v>
      </c>
      <c r="W709" s="27">
        <v>9000000</v>
      </c>
      <c r="X709" s="27">
        <v>8100000</v>
      </c>
      <c r="Y709" s="145"/>
      <c r="Z709" s="145"/>
      <c r="AA709" s="143">
        <f t="shared" si="1538"/>
        <v>7.4432292756478682E-2</v>
      </c>
      <c r="AB709" s="27">
        <f t="shared" si="1624"/>
        <v>8550000</v>
      </c>
      <c r="AC709" s="28">
        <f t="shared" si="1540"/>
        <v>1624500</v>
      </c>
      <c r="AD709" s="29">
        <f t="shared" si="1625"/>
        <v>10174500</v>
      </c>
      <c r="AE709" s="26">
        <v>1</v>
      </c>
      <c r="AF709" s="27">
        <v>9000000</v>
      </c>
      <c r="AG709" s="27">
        <v>10350000</v>
      </c>
      <c r="AH709" s="145"/>
      <c r="AI709" s="145"/>
      <c r="AJ709" s="143">
        <f t="shared" si="1649"/>
        <v>9.8666062491146164E-2</v>
      </c>
      <c r="AK709" s="27">
        <f t="shared" si="1626"/>
        <v>9675000</v>
      </c>
      <c r="AL709" s="28">
        <f t="shared" si="1627"/>
        <v>1838250</v>
      </c>
      <c r="AM709" s="30">
        <f t="shared" si="1628"/>
        <v>11513250</v>
      </c>
      <c r="AN709" s="26">
        <v>1</v>
      </c>
      <c r="AO709" s="27">
        <v>9000000</v>
      </c>
      <c r="AP709" s="27">
        <v>11289600</v>
      </c>
      <c r="AQ709" s="145"/>
      <c r="AR709" s="145"/>
      <c r="AS709" s="143">
        <f t="shared" si="1650"/>
        <v>0.15958832960775166</v>
      </c>
      <c r="AT709" s="27">
        <f t="shared" si="1629"/>
        <v>10144800</v>
      </c>
      <c r="AU709" s="28">
        <f t="shared" si="1546"/>
        <v>1927512</v>
      </c>
      <c r="AV709" s="30">
        <f t="shared" si="1630"/>
        <v>12072312</v>
      </c>
      <c r="AW709" s="26">
        <v>1</v>
      </c>
      <c r="AX709" s="27">
        <v>9000000</v>
      </c>
      <c r="AY709" s="27">
        <v>10080000</v>
      </c>
      <c r="AZ709" s="145"/>
      <c r="BA709" s="145"/>
      <c r="BB709" s="143">
        <f t="shared" si="1651"/>
        <v>8.0049824285269522E-2</v>
      </c>
      <c r="BC709" s="27">
        <f t="shared" si="1631"/>
        <v>9540000</v>
      </c>
      <c r="BD709" s="27">
        <f t="shared" si="1549"/>
        <v>1812600</v>
      </c>
      <c r="BE709" s="27">
        <f t="shared" si="1632"/>
        <v>11352600</v>
      </c>
      <c r="BF709" s="26">
        <v>1</v>
      </c>
      <c r="BG709" s="27">
        <v>7200000</v>
      </c>
      <c r="BH709" s="27">
        <v>6624000</v>
      </c>
      <c r="BI709" s="145"/>
      <c r="BJ709" s="145"/>
      <c r="BK709" s="143">
        <f t="shared" si="1652"/>
        <v>5.8925565098878953E-2</v>
      </c>
      <c r="BL709" s="27">
        <f t="shared" si="1633"/>
        <v>6912000</v>
      </c>
      <c r="BM709" s="27">
        <f t="shared" si="1612"/>
        <v>1313280</v>
      </c>
      <c r="BN709" s="28">
        <f t="shared" si="1634"/>
        <v>8225280</v>
      </c>
      <c r="BO709" s="26">
        <v>1</v>
      </c>
      <c r="BP709" s="27">
        <v>7200000</v>
      </c>
      <c r="BQ709" s="27">
        <v>6120000</v>
      </c>
      <c r="BR709" s="175"/>
      <c r="BS709" s="175"/>
      <c r="BT709" s="143">
        <f t="shared" si="1653"/>
        <v>0.11466596451673743</v>
      </c>
      <c r="BU709" s="27">
        <f t="shared" si="1635"/>
        <v>6660000</v>
      </c>
      <c r="BV709" s="28">
        <f t="shared" si="1615"/>
        <v>1265400</v>
      </c>
      <c r="BW709" s="30">
        <f t="shared" si="1636"/>
        <v>7925400</v>
      </c>
      <c r="BX709" s="26">
        <v>1</v>
      </c>
      <c r="BY709" s="28">
        <v>7200000</v>
      </c>
      <c r="BZ709" s="28">
        <v>6120000</v>
      </c>
      <c r="CA709" s="156"/>
      <c r="CB709" s="156"/>
      <c r="CC709" s="177">
        <f t="shared" si="1654"/>
        <v>0.11466596451673743</v>
      </c>
      <c r="CD709" s="28">
        <f t="shared" si="1637"/>
        <v>6660000</v>
      </c>
      <c r="CE709" s="28">
        <f t="shared" si="1618"/>
        <v>1265400</v>
      </c>
      <c r="CF709" s="29">
        <f t="shared" si="1638"/>
        <v>7925400</v>
      </c>
      <c r="CG709" s="26">
        <v>1</v>
      </c>
      <c r="CH709" s="27">
        <v>5760000</v>
      </c>
      <c r="CI709" s="27">
        <v>4896000</v>
      </c>
      <c r="CJ709" s="148"/>
      <c r="CK709" s="148"/>
      <c r="CL709" s="143">
        <f t="shared" si="1639"/>
        <v>0.11466596451673744</v>
      </c>
      <c r="CM709" s="27">
        <f t="shared" si="1640"/>
        <v>5328000</v>
      </c>
      <c r="CN709" s="27">
        <f t="shared" si="1600"/>
        <v>1012320</v>
      </c>
      <c r="CO709" s="28">
        <f t="shared" si="1641"/>
        <v>6340320</v>
      </c>
      <c r="CP709" s="26">
        <v>1</v>
      </c>
      <c r="CQ709" s="27">
        <v>5760000</v>
      </c>
      <c r="CR709" s="27">
        <v>4896000</v>
      </c>
      <c r="CS709" s="148"/>
      <c r="CT709" s="148"/>
      <c r="CU709" s="143">
        <f t="shared" si="1655"/>
        <v>0.11466596451673744</v>
      </c>
      <c r="CV709" s="27">
        <f t="shared" si="1642"/>
        <v>5328000</v>
      </c>
      <c r="CW709" s="28">
        <f t="shared" si="1643"/>
        <v>1012320</v>
      </c>
      <c r="CX709" s="29">
        <f t="shared" si="1644"/>
        <v>6340320</v>
      </c>
      <c r="CY709" s="26">
        <v>1</v>
      </c>
      <c r="CZ709" s="27">
        <v>5760000</v>
      </c>
      <c r="DA709" s="27">
        <v>4320000</v>
      </c>
      <c r="DB709" s="133"/>
      <c r="DC709" s="133"/>
      <c r="DD709" s="143">
        <f t="shared" si="1656"/>
        <v>0.20203050891044214</v>
      </c>
      <c r="DE709" s="27">
        <f t="shared" si="1645"/>
        <v>5040000</v>
      </c>
      <c r="DF709" s="27">
        <f t="shared" si="1606"/>
        <v>957600</v>
      </c>
      <c r="DG709" s="28">
        <f t="shared" si="1646"/>
        <v>5997600</v>
      </c>
      <c r="DH709" s="26">
        <v>1</v>
      </c>
      <c r="DI709" s="28">
        <v>5760000</v>
      </c>
      <c r="DJ709" s="28">
        <v>6912000</v>
      </c>
      <c r="DK709" s="182"/>
      <c r="DL709" s="177">
        <f t="shared" si="1657"/>
        <v>0.12856486930664499</v>
      </c>
      <c r="DM709" s="28">
        <f t="shared" si="1647"/>
        <v>6336000</v>
      </c>
      <c r="DN709" s="28">
        <f t="shared" si="1609"/>
        <v>1203840</v>
      </c>
      <c r="DO709" s="30">
        <f t="shared" si="1648"/>
        <v>7539840</v>
      </c>
    </row>
    <row r="710" spans="1:119" ht="21" customHeight="1" x14ac:dyDescent="0.25">
      <c r="A710" s="66" t="s">
        <v>1353</v>
      </c>
      <c r="B710" s="67" t="s">
        <v>1329</v>
      </c>
      <c r="C710" s="68" t="s">
        <v>1354</v>
      </c>
      <c r="D710" s="26">
        <v>1</v>
      </c>
      <c r="E710" s="27">
        <v>5800000</v>
      </c>
      <c r="F710" s="27">
        <v>5170000</v>
      </c>
      <c r="G710" s="145"/>
      <c r="H710" s="145"/>
      <c r="I710" s="143">
        <f t="shared" si="1535"/>
        <v>8.1217369580223325E-2</v>
      </c>
      <c r="J710" s="27">
        <f t="shared" si="1536"/>
        <v>5485000</v>
      </c>
      <c r="K710" s="28">
        <f t="shared" si="1620"/>
        <v>1042150</v>
      </c>
      <c r="L710" s="29">
        <f t="shared" si="1658"/>
        <v>6527150</v>
      </c>
      <c r="M710" s="26">
        <v>1</v>
      </c>
      <c r="N710" s="27">
        <v>5800000</v>
      </c>
      <c r="O710" s="27">
        <v>6670000</v>
      </c>
      <c r="P710" s="145"/>
      <c r="Q710" s="145"/>
      <c r="R710" s="143">
        <f t="shared" si="1659"/>
        <v>9.8666062491146164E-2</v>
      </c>
      <c r="S710" s="27">
        <f t="shared" si="1621"/>
        <v>6235000</v>
      </c>
      <c r="T710" s="28">
        <f t="shared" si="1622"/>
        <v>1184650</v>
      </c>
      <c r="U710" s="30">
        <f t="shared" si="1623"/>
        <v>7419650</v>
      </c>
      <c r="V710" s="26">
        <v>1</v>
      </c>
      <c r="W710" s="27">
        <v>5800000</v>
      </c>
      <c r="X710" s="27">
        <v>5220000</v>
      </c>
      <c r="Y710" s="145"/>
      <c r="Z710" s="145"/>
      <c r="AA710" s="143">
        <f t="shared" si="1538"/>
        <v>7.4432292756478682E-2</v>
      </c>
      <c r="AB710" s="27">
        <f t="shared" si="1624"/>
        <v>5510000</v>
      </c>
      <c r="AC710" s="28">
        <f t="shared" si="1540"/>
        <v>1046900</v>
      </c>
      <c r="AD710" s="29">
        <f t="shared" si="1625"/>
        <v>6556900</v>
      </c>
      <c r="AE710" s="26">
        <v>1</v>
      </c>
      <c r="AF710" s="27">
        <v>5800000</v>
      </c>
      <c r="AG710" s="27">
        <v>6670000</v>
      </c>
      <c r="AH710" s="145"/>
      <c r="AI710" s="145"/>
      <c r="AJ710" s="143">
        <f t="shared" si="1649"/>
        <v>9.8666062491146164E-2</v>
      </c>
      <c r="AK710" s="27">
        <f t="shared" si="1626"/>
        <v>6235000</v>
      </c>
      <c r="AL710" s="28">
        <f t="shared" si="1627"/>
        <v>1184650</v>
      </c>
      <c r="AM710" s="30">
        <f t="shared" si="1628"/>
        <v>7419650</v>
      </c>
      <c r="AN710" s="26">
        <v>1</v>
      </c>
      <c r="AO710" s="27">
        <v>5800000</v>
      </c>
      <c r="AP710" s="27">
        <v>7275520</v>
      </c>
      <c r="AQ710" s="145"/>
      <c r="AR710" s="145"/>
      <c r="AS710" s="143">
        <f t="shared" si="1650"/>
        <v>0.15958832960775168</v>
      </c>
      <c r="AT710" s="27">
        <f t="shared" si="1629"/>
        <v>6537760</v>
      </c>
      <c r="AU710" s="28">
        <f t="shared" si="1546"/>
        <v>1242174.3999999999</v>
      </c>
      <c r="AV710" s="30">
        <f t="shared" si="1630"/>
        <v>7779934.4000000004</v>
      </c>
      <c r="AW710" s="26">
        <v>1</v>
      </c>
      <c r="AX710" s="27">
        <v>5800000</v>
      </c>
      <c r="AY710" s="27">
        <v>6496000</v>
      </c>
      <c r="AZ710" s="145"/>
      <c r="BA710" s="145"/>
      <c r="BB710" s="143">
        <f t="shared" si="1651"/>
        <v>8.0049824285269522E-2</v>
      </c>
      <c r="BC710" s="27">
        <f t="shared" si="1631"/>
        <v>6148000</v>
      </c>
      <c r="BD710" s="27">
        <f t="shared" si="1549"/>
        <v>1168120</v>
      </c>
      <c r="BE710" s="27">
        <f t="shared" si="1632"/>
        <v>7316120</v>
      </c>
      <c r="BF710" s="26">
        <v>1</v>
      </c>
      <c r="BG710" s="27">
        <v>4640000</v>
      </c>
      <c r="BH710" s="27">
        <v>4268800</v>
      </c>
      <c r="BI710" s="145"/>
      <c r="BJ710" s="145"/>
      <c r="BK710" s="143">
        <f t="shared" si="1652"/>
        <v>5.8925565098878967E-2</v>
      </c>
      <c r="BL710" s="27">
        <f t="shared" si="1633"/>
        <v>4454400</v>
      </c>
      <c r="BM710" s="27">
        <f t="shared" si="1612"/>
        <v>846336</v>
      </c>
      <c r="BN710" s="28">
        <f t="shared" si="1634"/>
        <v>5300736</v>
      </c>
      <c r="BO710" s="26">
        <v>1</v>
      </c>
      <c r="BP710" s="27">
        <v>4640000</v>
      </c>
      <c r="BQ710" s="27">
        <v>3944000</v>
      </c>
      <c r="BR710" s="175"/>
      <c r="BS710" s="175"/>
      <c r="BT710" s="143">
        <f t="shared" si="1653"/>
        <v>0.11466596451673743</v>
      </c>
      <c r="BU710" s="27">
        <f t="shared" si="1635"/>
        <v>4292000</v>
      </c>
      <c r="BV710" s="28">
        <f t="shared" si="1615"/>
        <v>815480</v>
      </c>
      <c r="BW710" s="30">
        <f t="shared" si="1636"/>
        <v>5107480</v>
      </c>
      <c r="BX710" s="26">
        <v>1</v>
      </c>
      <c r="BY710" s="28">
        <v>4640000</v>
      </c>
      <c r="BZ710" s="28">
        <v>3944000</v>
      </c>
      <c r="CA710" s="156"/>
      <c r="CB710" s="156"/>
      <c r="CC710" s="177">
        <f t="shared" si="1654"/>
        <v>0.11466596451673743</v>
      </c>
      <c r="CD710" s="28">
        <f t="shared" si="1637"/>
        <v>4292000</v>
      </c>
      <c r="CE710" s="28">
        <f t="shared" si="1618"/>
        <v>815480</v>
      </c>
      <c r="CF710" s="29">
        <f t="shared" si="1638"/>
        <v>5107480</v>
      </c>
      <c r="CG710" s="26">
        <v>1</v>
      </c>
      <c r="CH710" s="27">
        <v>3712000</v>
      </c>
      <c r="CI710" s="27">
        <v>3155200</v>
      </c>
      <c r="CJ710" s="148"/>
      <c r="CK710" s="148"/>
      <c r="CL710" s="143">
        <f t="shared" si="1639"/>
        <v>0.11466596451673744</v>
      </c>
      <c r="CM710" s="27">
        <f t="shared" si="1640"/>
        <v>3433600</v>
      </c>
      <c r="CN710" s="27">
        <f t="shared" si="1600"/>
        <v>652384</v>
      </c>
      <c r="CO710" s="28">
        <f t="shared" si="1641"/>
        <v>4085984</v>
      </c>
      <c r="CP710" s="26">
        <v>1</v>
      </c>
      <c r="CQ710" s="27">
        <v>3712000</v>
      </c>
      <c r="CR710" s="27">
        <v>3155200</v>
      </c>
      <c r="CS710" s="148"/>
      <c r="CT710" s="148"/>
      <c r="CU710" s="143">
        <f t="shared" si="1655"/>
        <v>0.11466596451673744</v>
      </c>
      <c r="CV710" s="27">
        <f t="shared" si="1642"/>
        <v>3433600</v>
      </c>
      <c r="CW710" s="28">
        <f t="shared" si="1643"/>
        <v>652384</v>
      </c>
      <c r="CX710" s="29">
        <f t="shared" si="1644"/>
        <v>4085984</v>
      </c>
      <c r="CY710" s="26">
        <v>1</v>
      </c>
      <c r="CZ710" s="27">
        <v>3712000</v>
      </c>
      <c r="DA710" s="27">
        <v>2784000</v>
      </c>
      <c r="DB710" s="133"/>
      <c r="DC710" s="133"/>
      <c r="DD710" s="143">
        <f t="shared" si="1656"/>
        <v>0.20203050891044214</v>
      </c>
      <c r="DE710" s="27">
        <f t="shared" si="1645"/>
        <v>3248000</v>
      </c>
      <c r="DF710" s="27">
        <f t="shared" si="1606"/>
        <v>617120</v>
      </c>
      <c r="DG710" s="28">
        <f t="shared" si="1646"/>
        <v>3865120</v>
      </c>
      <c r="DH710" s="26">
        <v>1</v>
      </c>
      <c r="DI710" s="28">
        <v>3712000</v>
      </c>
      <c r="DJ710" s="28">
        <v>4454400</v>
      </c>
      <c r="DK710" s="182"/>
      <c r="DL710" s="177">
        <f t="shared" si="1657"/>
        <v>0.12856486930664501</v>
      </c>
      <c r="DM710" s="28">
        <f t="shared" si="1647"/>
        <v>4083200</v>
      </c>
      <c r="DN710" s="28">
        <f t="shared" si="1609"/>
        <v>775808</v>
      </c>
      <c r="DO710" s="30">
        <f t="shared" si="1648"/>
        <v>4859008</v>
      </c>
    </row>
    <row r="711" spans="1:119" ht="21" customHeight="1" x14ac:dyDescent="0.25">
      <c r="A711" s="66" t="s">
        <v>1355</v>
      </c>
      <c r="B711" s="67" t="s">
        <v>1329</v>
      </c>
      <c r="C711" s="68" t="s">
        <v>1356</v>
      </c>
      <c r="D711" s="26">
        <v>1</v>
      </c>
      <c r="E711" s="27">
        <v>12000000</v>
      </c>
      <c r="F711" s="27">
        <v>10750000</v>
      </c>
      <c r="G711" s="145"/>
      <c r="H711" s="145"/>
      <c r="I711" s="143">
        <f t="shared" si="1535"/>
        <v>7.77040418886316E-2</v>
      </c>
      <c r="J711" s="27">
        <f t="shared" si="1536"/>
        <v>11375000</v>
      </c>
      <c r="K711" s="28">
        <f t="shared" si="1620"/>
        <v>2161250</v>
      </c>
      <c r="L711" s="29">
        <f t="shared" si="1658"/>
        <v>13536250</v>
      </c>
      <c r="M711" s="26">
        <v>1</v>
      </c>
      <c r="N711" s="27">
        <v>12000000</v>
      </c>
      <c r="O711" s="27">
        <v>13800000</v>
      </c>
      <c r="P711" s="145"/>
      <c r="Q711" s="145"/>
      <c r="R711" s="143">
        <f t="shared" si="1659"/>
        <v>9.8666062491146164E-2</v>
      </c>
      <c r="S711" s="27">
        <f t="shared" si="1621"/>
        <v>12900000</v>
      </c>
      <c r="T711" s="28">
        <f t="shared" si="1622"/>
        <v>2451000</v>
      </c>
      <c r="U711" s="30">
        <f t="shared" si="1623"/>
        <v>15351000</v>
      </c>
      <c r="V711" s="26">
        <v>1</v>
      </c>
      <c r="W711" s="27">
        <v>12000000</v>
      </c>
      <c r="X711" s="27">
        <v>10800000</v>
      </c>
      <c r="Y711" s="145"/>
      <c r="Z711" s="145"/>
      <c r="AA711" s="143">
        <f t="shared" si="1538"/>
        <v>7.4432292756478682E-2</v>
      </c>
      <c r="AB711" s="27">
        <f t="shared" si="1624"/>
        <v>11400000</v>
      </c>
      <c r="AC711" s="28">
        <f t="shared" si="1540"/>
        <v>2166000</v>
      </c>
      <c r="AD711" s="29">
        <f t="shared" si="1625"/>
        <v>13566000</v>
      </c>
      <c r="AE711" s="26">
        <v>1</v>
      </c>
      <c r="AF711" s="27">
        <v>12000000</v>
      </c>
      <c r="AG711" s="27">
        <v>13800000</v>
      </c>
      <c r="AH711" s="145"/>
      <c r="AI711" s="145"/>
      <c r="AJ711" s="143">
        <f t="shared" si="1649"/>
        <v>9.8666062491146164E-2</v>
      </c>
      <c r="AK711" s="27">
        <f t="shared" si="1626"/>
        <v>12900000</v>
      </c>
      <c r="AL711" s="28">
        <f t="shared" si="1627"/>
        <v>2451000</v>
      </c>
      <c r="AM711" s="30">
        <f t="shared" si="1628"/>
        <v>15351000</v>
      </c>
      <c r="AN711" s="26">
        <v>1</v>
      </c>
      <c r="AO711" s="27">
        <v>12000000</v>
      </c>
      <c r="AP711" s="27">
        <v>15052800</v>
      </c>
      <c r="AQ711" s="145"/>
      <c r="AR711" s="145"/>
      <c r="AS711" s="143">
        <f t="shared" si="1650"/>
        <v>0.15958832960775166</v>
      </c>
      <c r="AT711" s="27">
        <f t="shared" si="1629"/>
        <v>13526400</v>
      </c>
      <c r="AU711" s="28">
        <f t="shared" si="1546"/>
        <v>2570016</v>
      </c>
      <c r="AV711" s="30">
        <f t="shared" si="1630"/>
        <v>16096416</v>
      </c>
      <c r="AW711" s="26">
        <v>1</v>
      </c>
      <c r="AX711" s="27">
        <v>12000000</v>
      </c>
      <c r="AY711" s="27">
        <v>13440000</v>
      </c>
      <c r="AZ711" s="145"/>
      <c r="BA711" s="145"/>
      <c r="BB711" s="143">
        <f t="shared" si="1651"/>
        <v>8.0049824285269536E-2</v>
      </c>
      <c r="BC711" s="27">
        <f t="shared" si="1631"/>
        <v>12720000</v>
      </c>
      <c r="BD711" s="27">
        <f t="shared" si="1549"/>
        <v>2416800</v>
      </c>
      <c r="BE711" s="27">
        <f>+BD711+BC711</f>
        <v>15136800</v>
      </c>
      <c r="BF711" s="31" t="s">
        <v>30</v>
      </c>
      <c r="BG711" s="32" t="s">
        <v>30</v>
      </c>
      <c r="BH711" s="32" t="s">
        <v>30</v>
      </c>
      <c r="BI711" s="32" t="s">
        <v>30</v>
      </c>
      <c r="BJ711" s="32" t="s">
        <v>30</v>
      </c>
      <c r="BK711" s="32" t="s">
        <v>30</v>
      </c>
      <c r="BL711" s="32" t="s">
        <v>30</v>
      </c>
      <c r="BM711" s="32" t="s">
        <v>30</v>
      </c>
      <c r="BN711" s="32" t="s">
        <v>30</v>
      </c>
      <c r="BO711" s="31" t="s">
        <v>30</v>
      </c>
      <c r="BP711" s="32" t="s">
        <v>30</v>
      </c>
      <c r="BQ711" s="32" t="s">
        <v>30</v>
      </c>
      <c r="BR711" s="32" t="s">
        <v>30</v>
      </c>
      <c r="BS711" s="32" t="s">
        <v>30</v>
      </c>
      <c r="BT711" s="32" t="s">
        <v>30</v>
      </c>
      <c r="BU711" s="32" t="s">
        <v>30</v>
      </c>
      <c r="BV711" s="32" t="s">
        <v>30</v>
      </c>
      <c r="BW711" s="33" t="s">
        <v>30</v>
      </c>
      <c r="BX711" s="31" t="s">
        <v>30</v>
      </c>
      <c r="BY711" s="32" t="s">
        <v>30</v>
      </c>
      <c r="BZ711" s="32" t="s">
        <v>30</v>
      </c>
      <c r="CA711" s="32" t="s">
        <v>30</v>
      </c>
      <c r="CB711" s="32" t="s">
        <v>30</v>
      </c>
      <c r="CC711" s="32" t="s">
        <v>30</v>
      </c>
      <c r="CD711" s="32" t="s">
        <v>30</v>
      </c>
      <c r="CE711" s="32" t="s">
        <v>30</v>
      </c>
      <c r="CF711" s="34" t="s">
        <v>30</v>
      </c>
      <c r="CG711" s="31" t="s">
        <v>30</v>
      </c>
      <c r="CH711" s="32" t="s">
        <v>30</v>
      </c>
      <c r="CI711" s="32" t="s">
        <v>30</v>
      </c>
      <c r="CJ711" s="32" t="s">
        <v>30</v>
      </c>
      <c r="CK711" s="32" t="s">
        <v>30</v>
      </c>
      <c r="CL711" s="32" t="s">
        <v>30</v>
      </c>
      <c r="CM711" s="32" t="s">
        <v>30</v>
      </c>
      <c r="CN711" s="32" t="s">
        <v>30</v>
      </c>
      <c r="CO711" s="32" t="s">
        <v>30</v>
      </c>
      <c r="CP711" s="31" t="s">
        <v>30</v>
      </c>
      <c r="CQ711" s="32" t="s">
        <v>30</v>
      </c>
      <c r="CR711" s="32" t="s">
        <v>30</v>
      </c>
      <c r="CS711" s="32" t="s">
        <v>30</v>
      </c>
      <c r="CT711" s="32" t="s">
        <v>30</v>
      </c>
      <c r="CU711" s="32" t="s">
        <v>30</v>
      </c>
      <c r="CV711" s="32" t="s">
        <v>30</v>
      </c>
      <c r="CW711" s="32" t="s">
        <v>30</v>
      </c>
      <c r="CX711" s="34" t="s">
        <v>30</v>
      </c>
      <c r="CY711" s="31" t="s">
        <v>30</v>
      </c>
      <c r="CZ711" s="32" t="s">
        <v>30</v>
      </c>
      <c r="DA711" s="32" t="s">
        <v>30</v>
      </c>
      <c r="DB711" s="32" t="s">
        <v>30</v>
      </c>
      <c r="DC711" s="32" t="s">
        <v>30</v>
      </c>
      <c r="DD711" s="32" t="s">
        <v>30</v>
      </c>
      <c r="DE711" s="32" t="s">
        <v>30</v>
      </c>
      <c r="DF711" s="32" t="s">
        <v>30</v>
      </c>
      <c r="DG711" s="32" t="s">
        <v>30</v>
      </c>
      <c r="DH711" s="31" t="s">
        <v>30</v>
      </c>
      <c r="DI711" s="32" t="s">
        <v>30</v>
      </c>
      <c r="DJ711" s="32" t="s">
        <v>30</v>
      </c>
      <c r="DK711" s="32" t="s">
        <v>30</v>
      </c>
      <c r="DL711" s="32" t="s">
        <v>30</v>
      </c>
      <c r="DM711" s="32" t="s">
        <v>30</v>
      </c>
      <c r="DN711" s="32" t="s">
        <v>30</v>
      </c>
      <c r="DO711" s="33" t="s">
        <v>30</v>
      </c>
    </row>
    <row r="712" spans="1:119" ht="21" customHeight="1" x14ac:dyDescent="0.25">
      <c r="A712" s="66" t="s">
        <v>1357</v>
      </c>
      <c r="B712" s="67" t="s">
        <v>1329</v>
      </c>
      <c r="C712" s="68" t="s">
        <v>1358</v>
      </c>
      <c r="D712" s="26">
        <v>1</v>
      </c>
      <c r="E712" s="27">
        <v>8000000</v>
      </c>
      <c r="F712" s="27">
        <v>7150000</v>
      </c>
      <c r="G712" s="145"/>
      <c r="H712" s="145"/>
      <c r="I712" s="143">
        <f t="shared" si="1535"/>
        <v>7.9345315380668691E-2</v>
      </c>
      <c r="J712" s="27">
        <f t="shared" si="1536"/>
        <v>7575000</v>
      </c>
      <c r="K712" s="28">
        <f t="shared" si="1620"/>
        <v>1439250</v>
      </c>
      <c r="L712" s="29">
        <f t="shared" si="1658"/>
        <v>9014250</v>
      </c>
      <c r="M712" s="26">
        <v>1</v>
      </c>
      <c r="N712" s="27">
        <v>8000000</v>
      </c>
      <c r="O712" s="27">
        <v>9200000</v>
      </c>
      <c r="P712" s="145"/>
      <c r="Q712" s="145"/>
      <c r="R712" s="143">
        <f t="shared" si="1659"/>
        <v>9.8666062491146164E-2</v>
      </c>
      <c r="S712" s="27">
        <f t="shared" si="1621"/>
        <v>8600000</v>
      </c>
      <c r="T712" s="28">
        <f t="shared" si="1622"/>
        <v>1634000</v>
      </c>
      <c r="U712" s="30">
        <f t="shared" si="1623"/>
        <v>10234000</v>
      </c>
      <c r="V712" s="26">
        <v>1</v>
      </c>
      <c r="W712" s="27">
        <v>8000000</v>
      </c>
      <c r="X712" s="27">
        <v>7200000</v>
      </c>
      <c r="Y712" s="145"/>
      <c r="Z712" s="145"/>
      <c r="AA712" s="143">
        <f t="shared" si="1538"/>
        <v>7.4432292756478696E-2</v>
      </c>
      <c r="AB712" s="27">
        <f t="shared" si="1624"/>
        <v>7600000</v>
      </c>
      <c r="AC712" s="28">
        <f t="shared" si="1540"/>
        <v>1444000</v>
      </c>
      <c r="AD712" s="29">
        <f t="shared" si="1625"/>
        <v>9044000</v>
      </c>
      <c r="AE712" s="26">
        <v>1</v>
      </c>
      <c r="AF712" s="27">
        <v>8000000</v>
      </c>
      <c r="AG712" s="27">
        <v>9200000</v>
      </c>
      <c r="AH712" s="145"/>
      <c r="AI712" s="145"/>
      <c r="AJ712" s="143">
        <f t="shared" si="1649"/>
        <v>9.8666062491146164E-2</v>
      </c>
      <c r="AK712" s="27">
        <f t="shared" si="1626"/>
        <v>8600000</v>
      </c>
      <c r="AL712" s="28">
        <f t="shared" si="1627"/>
        <v>1634000</v>
      </c>
      <c r="AM712" s="30">
        <f t="shared" si="1628"/>
        <v>10234000</v>
      </c>
      <c r="AN712" s="26">
        <v>1</v>
      </c>
      <c r="AO712" s="27">
        <v>8000000</v>
      </c>
      <c r="AP712" s="27">
        <v>10035200</v>
      </c>
      <c r="AQ712" s="145"/>
      <c r="AR712" s="145"/>
      <c r="AS712" s="143">
        <f t="shared" si="1650"/>
        <v>0.15958832960775166</v>
      </c>
      <c r="AT712" s="27">
        <f t="shared" si="1629"/>
        <v>9017600</v>
      </c>
      <c r="AU712" s="28">
        <f t="shared" si="1546"/>
        <v>1713344</v>
      </c>
      <c r="AV712" s="30">
        <f t="shared" si="1630"/>
        <v>10730944</v>
      </c>
      <c r="AW712" s="26">
        <v>1</v>
      </c>
      <c r="AX712" s="27">
        <v>8000000</v>
      </c>
      <c r="AY712" s="27">
        <v>8960000</v>
      </c>
      <c r="AZ712" s="145"/>
      <c r="BA712" s="145"/>
      <c r="BB712" s="143">
        <f t="shared" si="1651"/>
        <v>8.0049824285269522E-2</v>
      </c>
      <c r="BC712" s="27">
        <f t="shared" si="1631"/>
        <v>8480000</v>
      </c>
      <c r="BD712" s="27">
        <f t="shared" si="1549"/>
        <v>1611200</v>
      </c>
      <c r="BE712" s="27">
        <f t="shared" si="1632"/>
        <v>10091200</v>
      </c>
      <c r="BF712" s="31" t="s">
        <v>30</v>
      </c>
      <c r="BG712" s="32" t="s">
        <v>30</v>
      </c>
      <c r="BH712" s="32" t="s">
        <v>30</v>
      </c>
      <c r="BI712" s="32" t="s">
        <v>30</v>
      </c>
      <c r="BJ712" s="32" t="s">
        <v>30</v>
      </c>
      <c r="BK712" s="32" t="s">
        <v>30</v>
      </c>
      <c r="BL712" s="32" t="s">
        <v>30</v>
      </c>
      <c r="BM712" s="32" t="s">
        <v>30</v>
      </c>
      <c r="BN712" s="32" t="s">
        <v>30</v>
      </c>
      <c r="BO712" s="31" t="s">
        <v>30</v>
      </c>
      <c r="BP712" s="32" t="s">
        <v>30</v>
      </c>
      <c r="BQ712" s="32" t="s">
        <v>30</v>
      </c>
      <c r="BR712" s="32" t="s">
        <v>30</v>
      </c>
      <c r="BS712" s="32" t="s">
        <v>30</v>
      </c>
      <c r="BT712" s="32" t="s">
        <v>30</v>
      </c>
      <c r="BU712" s="32" t="s">
        <v>30</v>
      </c>
      <c r="BV712" s="32" t="s">
        <v>30</v>
      </c>
      <c r="BW712" s="33" t="s">
        <v>30</v>
      </c>
      <c r="BX712" s="31" t="s">
        <v>30</v>
      </c>
      <c r="BY712" s="32" t="s">
        <v>30</v>
      </c>
      <c r="BZ712" s="32" t="s">
        <v>30</v>
      </c>
      <c r="CA712" s="32" t="s">
        <v>30</v>
      </c>
      <c r="CB712" s="32" t="s">
        <v>30</v>
      </c>
      <c r="CC712" s="32" t="s">
        <v>30</v>
      </c>
      <c r="CD712" s="32" t="s">
        <v>30</v>
      </c>
      <c r="CE712" s="32" t="s">
        <v>30</v>
      </c>
      <c r="CF712" s="34" t="s">
        <v>30</v>
      </c>
      <c r="CG712" s="31" t="s">
        <v>30</v>
      </c>
      <c r="CH712" s="32" t="s">
        <v>30</v>
      </c>
      <c r="CI712" s="32" t="s">
        <v>30</v>
      </c>
      <c r="CJ712" s="32" t="s">
        <v>30</v>
      </c>
      <c r="CK712" s="32" t="s">
        <v>30</v>
      </c>
      <c r="CL712" s="32" t="s">
        <v>30</v>
      </c>
      <c r="CM712" s="32" t="s">
        <v>30</v>
      </c>
      <c r="CN712" s="32" t="s">
        <v>30</v>
      </c>
      <c r="CO712" s="32" t="s">
        <v>30</v>
      </c>
      <c r="CP712" s="31" t="s">
        <v>30</v>
      </c>
      <c r="CQ712" s="32" t="s">
        <v>30</v>
      </c>
      <c r="CR712" s="32" t="s">
        <v>30</v>
      </c>
      <c r="CS712" s="32" t="s">
        <v>30</v>
      </c>
      <c r="CT712" s="32" t="s">
        <v>30</v>
      </c>
      <c r="CU712" s="32" t="s">
        <v>30</v>
      </c>
      <c r="CV712" s="32" t="s">
        <v>30</v>
      </c>
      <c r="CW712" s="32" t="s">
        <v>30</v>
      </c>
      <c r="CX712" s="34" t="s">
        <v>30</v>
      </c>
      <c r="CY712" s="31" t="s">
        <v>30</v>
      </c>
      <c r="CZ712" s="32" t="s">
        <v>30</v>
      </c>
      <c r="DA712" s="32" t="s">
        <v>30</v>
      </c>
      <c r="DB712" s="32" t="s">
        <v>30</v>
      </c>
      <c r="DC712" s="32" t="s">
        <v>30</v>
      </c>
      <c r="DD712" s="32" t="s">
        <v>30</v>
      </c>
      <c r="DE712" s="32" t="s">
        <v>30</v>
      </c>
      <c r="DF712" s="32" t="s">
        <v>30</v>
      </c>
      <c r="DG712" s="32" t="s">
        <v>30</v>
      </c>
      <c r="DH712" s="31" t="s">
        <v>30</v>
      </c>
      <c r="DI712" s="32" t="s">
        <v>30</v>
      </c>
      <c r="DJ712" s="32" t="s">
        <v>30</v>
      </c>
      <c r="DK712" s="32" t="s">
        <v>30</v>
      </c>
      <c r="DL712" s="32" t="s">
        <v>30</v>
      </c>
      <c r="DM712" s="32" t="s">
        <v>30</v>
      </c>
      <c r="DN712" s="32" t="s">
        <v>30</v>
      </c>
      <c r="DO712" s="33" t="s">
        <v>30</v>
      </c>
    </row>
    <row r="713" spans="1:119" ht="21" customHeight="1" x14ac:dyDescent="0.25">
      <c r="A713" s="66" t="s">
        <v>1359</v>
      </c>
      <c r="B713" s="67" t="s">
        <v>1329</v>
      </c>
      <c r="C713" s="68" t="s">
        <v>1360</v>
      </c>
      <c r="D713" s="26">
        <v>1</v>
      </c>
      <c r="E713" s="27">
        <v>5800000</v>
      </c>
      <c r="F713" s="27">
        <v>5170000</v>
      </c>
      <c r="G713" s="145"/>
      <c r="H713" s="145"/>
      <c r="I713" s="143">
        <f t="shared" si="1535"/>
        <v>8.1217369580223325E-2</v>
      </c>
      <c r="J713" s="27">
        <f t="shared" si="1536"/>
        <v>5485000</v>
      </c>
      <c r="K713" s="28">
        <f t="shared" si="1620"/>
        <v>1042150</v>
      </c>
      <c r="L713" s="29">
        <f t="shared" si="1658"/>
        <v>6527150</v>
      </c>
      <c r="M713" s="26">
        <v>1</v>
      </c>
      <c r="N713" s="27">
        <v>5800000</v>
      </c>
      <c r="O713" s="27">
        <v>6670000</v>
      </c>
      <c r="P713" s="145"/>
      <c r="Q713" s="145"/>
      <c r="R713" s="143">
        <f t="shared" si="1659"/>
        <v>9.8666062491146164E-2</v>
      </c>
      <c r="S713" s="27">
        <f t="shared" si="1621"/>
        <v>6235000</v>
      </c>
      <c r="T713" s="28">
        <f t="shared" si="1622"/>
        <v>1184650</v>
      </c>
      <c r="U713" s="30">
        <f t="shared" si="1623"/>
        <v>7419650</v>
      </c>
      <c r="V713" s="26">
        <v>1</v>
      </c>
      <c r="W713" s="27">
        <v>5800000</v>
      </c>
      <c r="X713" s="27">
        <v>5220000</v>
      </c>
      <c r="Y713" s="145"/>
      <c r="Z713" s="145"/>
      <c r="AA713" s="143">
        <f t="shared" si="1538"/>
        <v>7.4432292756478682E-2</v>
      </c>
      <c r="AB713" s="27">
        <f t="shared" si="1624"/>
        <v>5510000</v>
      </c>
      <c r="AC713" s="28">
        <f t="shared" si="1540"/>
        <v>1046900</v>
      </c>
      <c r="AD713" s="29">
        <f t="shared" si="1625"/>
        <v>6556900</v>
      </c>
      <c r="AE713" s="26">
        <v>1</v>
      </c>
      <c r="AF713" s="27">
        <v>5800000</v>
      </c>
      <c r="AG713" s="27">
        <v>6670000</v>
      </c>
      <c r="AH713" s="145"/>
      <c r="AI713" s="145"/>
      <c r="AJ713" s="143">
        <f t="shared" si="1649"/>
        <v>9.8666062491146164E-2</v>
      </c>
      <c r="AK713" s="27">
        <f t="shared" si="1626"/>
        <v>6235000</v>
      </c>
      <c r="AL713" s="28">
        <f t="shared" si="1627"/>
        <v>1184650</v>
      </c>
      <c r="AM713" s="30">
        <f t="shared" si="1628"/>
        <v>7419650</v>
      </c>
      <c r="AN713" s="26">
        <v>1</v>
      </c>
      <c r="AO713" s="27">
        <v>5800000</v>
      </c>
      <c r="AP713" s="27">
        <v>7275520</v>
      </c>
      <c r="AQ713" s="145"/>
      <c r="AR713" s="145"/>
      <c r="AS713" s="143">
        <f t="shared" si="1650"/>
        <v>0.15958832960775168</v>
      </c>
      <c r="AT713" s="27">
        <f t="shared" si="1629"/>
        <v>6537760</v>
      </c>
      <c r="AU713" s="28">
        <f t="shared" si="1546"/>
        <v>1242174.3999999999</v>
      </c>
      <c r="AV713" s="30">
        <f t="shared" si="1630"/>
        <v>7779934.4000000004</v>
      </c>
      <c r="AW713" s="26">
        <v>1</v>
      </c>
      <c r="AX713" s="27">
        <v>5800000</v>
      </c>
      <c r="AY713" s="27">
        <v>6496000</v>
      </c>
      <c r="AZ713" s="145"/>
      <c r="BA713" s="145"/>
      <c r="BB713" s="143">
        <f t="shared" si="1651"/>
        <v>8.0049824285269522E-2</v>
      </c>
      <c r="BC713" s="27">
        <f t="shared" si="1631"/>
        <v>6148000</v>
      </c>
      <c r="BD713" s="27">
        <f t="shared" si="1549"/>
        <v>1168120</v>
      </c>
      <c r="BE713" s="27">
        <f t="shared" si="1632"/>
        <v>7316120</v>
      </c>
      <c r="BF713" s="31" t="s">
        <v>30</v>
      </c>
      <c r="BG713" s="32" t="s">
        <v>30</v>
      </c>
      <c r="BH713" s="32" t="s">
        <v>30</v>
      </c>
      <c r="BI713" s="32" t="s">
        <v>30</v>
      </c>
      <c r="BJ713" s="32" t="s">
        <v>30</v>
      </c>
      <c r="BK713" s="32" t="s">
        <v>30</v>
      </c>
      <c r="BL713" s="32" t="s">
        <v>30</v>
      </c>
      <c r="BM713" s="32" t="s">
        <v>30</v>
      </c>
      <c r="BN713" s="32" t="s">
        <v>30</v>
      </c>
      <c r="BO713" s="31" t="s">
        <v>30</v>
      </c>
      <c r="BP713" s="32" t="s">
        <v>30</v>
      </c>
      <c r="BQ713" s="32" t="s">
        <v>30</v>
      </c>
      <c r="BR713" s="32" t="s">
        <v>30</v>
      </c>
      <c r="BS713" s="32" t="s">
        <v>30</v>
      </c>
      <c r="BT713" s="32" t="s">
        <v>30</v>
      </c>
      <c r="BU713" s="32" t="s">
        <v>30</v>
      </c>
      <c r="BV713" s="32" t="s">
        <v>30</v>
      </c>
      <c r="BW713" s="33" t="s">
        <v>30</v>
      </c>
      <c r="BX713" s="31" t="s">
        <v>30</v>
      </c>
      <c r="BY713" s="32" t="s">
        <v>30</v>
      </c>
      <c r="BZ713" s="32" t="s">
        <v>30</v>
      </c>
      <c r="CA713" s="32" t="s">
        <v>30</v>
      </c>
      <c r="CB713" s="32" t="s">
        <v>30</v>
      </c>
      <c r="CC713" s="32" t="s">
        <v>30</v>
      </c>
      <c r="CD713" s="32" t="s">
        <v>30</v>
      </c>
      <c r="CE713" s="32" t="s">
        <v>30</v>
      </c>
      <c r="CF713" s="34" t="s">
        <v>30</v>
      </c>
      <c r="CG713" s="31" t="s">
        <v>30</v>
      </c>
      <c r="CH713" s="32" t="s">
        <v>30</v>
      </c>
      <c r="CI713" s="32" t="s">
        <v>30</v>
      </c>
      <c r="CJ713" s="32" t="s">
        <v>30</v>
      </c>
      <c r="CK713" s="32" t="s">
        <v>30</v>
      </c>
      <c r="CL713" s="32" t="s">
        <v>30</v>
      </c>
      <c r="CM713" s="32" t="s">
        <v>30</v>
      </c>
      <c r="CN713" s="32" t="s">
        <v>30</v>
      </c>
      <c r="CO713" s="32" t="s">
        <v>30</v>
      </c>
      <c r="CP713" s="31" t="s">
        <v>30</v>
      </c>
      <c r="CQ713" s="32" t="s">
        <v>30</v>
      </c>
      <c r="CR713" s="32" t="s">
        <v>30</v>
      </c>
      <c r="CS713" s="32" t="s">
        <v>30</v>
      </c>
      <c r="CT713" s="32" t="s">
        <v>30</v>
      </c>
      <c r="CU713" s="32" t="s">
        <v>30</v>
      </c>
      <c r="CV713" s="32" t="s">
        <v>30</v>
      </c>
      <c r="CW713" s="32" t="s">
        <v>30</v>
      </c>
      <c r="CX713" s="34" t="s">
        <v>30</v>
      </c>
      <c r="CY713" s="31" t="s">
        <v>30</v>
      </c>
      <c r="CZ713" s="32" t="s">
        <v>30</v>
      </c>
      <c r="DA713" s="32" t="s">
        <v>30</v>
      </c>
      <c r="DB713" s="32" t="s">
        <v>30</v>
      </c>
      <c r="DC713" s="32" t="s">
        <v>30</v>
      </c>
      <c r="DD713" s="32" t="s">
        <v>30</v>
      </c>
      <c r="DE713" s="32" t="s">
        <v>30</v>
      </c>
      <c r="DF713" s="32" t="s">
        <v>30</v>
      </c>
      <c r="DG713" s="32" t="s">
        <v>30</v>
      </c>
      <c r="DH713" s="31" t="s">
        <v>30</v>
      </c>
      <c r="DI713" s="32" t="s">
        <v>30</v>
      </c>
      <c r="DJ713" s="32" t="s">
        <v>30</v>
      </c>
      <c r="DK713" s="32" t="s">
        <v>30</v>
      </c>
      <c r="DL713" s="32" t="s">
        <v>30</v>
      </c>
      <c r="DM713" s="32" t="s">
        <v>30</v>
      </c>
      <c r="DN713" s="32" t="s">
        <v>30</v>
      </c>
      <c r="DO713" s="33" t="s">
        <v>30</v>
      </c>
    </row>
    <row r="714" spans="1:119" ht="21" customHeight="1" x14ac:dyDescent="0.25">
      <c r="A714" s="66" t="s">
        <v>1361</v>
      </c>
      <c r="B714" s="67" t="s">
        <v>1329</v>
      </c>
      <c r="C714" s="68" t="s">
        <v>1362</v>
      </c>
      <c r="D714" s="26">
        <v>1</v>
      </c>
      <c r="E714" s="27">
        <v>12000000</v>
      </c>
      <c r="F714" s="27">
        <v>10750000</v>
      </c>
      <c r="G714" s="145"/>
      <c r="H714" s="145"/>
      <c r="I714" s="143">
        <f t="shared" si="1535"/>
        <v>7.77040418886316E-2</v>
      </c>
      <c r="J714" s="27">
        <f t="shared" si="1536"/>
        <v>11375000</v>
      </c>
      <c r="K714" s="28">
        <f t="shared" si="1620"/>
        <v>2161250</v>
      </c>
      <c r="L714" s="29">
        <f t="shared" si="1658"/>
        <v>13536250</v>
      </c>
      <c r="M714" s="26">
        <v>1</v>
      </c>
      <c r="N714" s="27">
        <v>12000000</v>
      </c>
      <c r="O714" s="27">
        <v>13800000</v>
      </c>
      <c r="P714" s="145"/>
      <c r="Q714" s="145"/>
      <c r="R714" s="143">
        <f t="shared" si="1659"/>
        <v>9.8666062491146164E-2</v>
      </c>
      <c r="S714" s="27">
        <f t="shared" si="1621"/>
        <v>12900000</v>
      </c>
      <c r="T714" s="28">
        <f t="shared" si="1622"/>
        <v>2451000</v>
      </c>
      <c r="U714" s="30">
        <f t="shared" si="1623"/>
        <v>15351000</v>
      </c>
      <c r="V714" s="26">
        <v>1</v>
      </c>
      <c r="W714" s="27">
        <v>12000000</v>
      </c>
      <c r="X714" s="27">
        <v>10800000</v>
      </c>
      <c r="Y714" s="145"/>
      <c r="Z714" s="145"/>
      <c r="AA714" s="143">
        <f t="shared" si="1538"/>
        <v>7.4432292756478682E-2</v>
      </c>
      <c r="AB714" s="27">
        <f t="shared" si="1624"/>
        <v>11400000</v>
      </c>
      <c r="AC714" s="28">
        <f t="shared" si="1540"/>
        <v>2166000</v>
      </c>
      <c r="AD714" s="29">
        <f t="shared" si="1625"/>
        <v>13566000</v>
      </c>
      <c r="AE714" s="26">
        <v>1</v>
      </c>
      <c r="AF714" s="27">
        <v>12000000</v>
      </c>
      <c r="AG714" s="27">
        <v>13800000</v>
      </c>
      <c r="AH714" s="145"/>
      <c r="AI714" s="145"/>
      <c r="AJ714" s="143">
        <f t="shared" si="1649"/>
        <v>9.8666062491146164E-2</v>
      </c>
      <c r="AK714" s="27">
        <f t="shared" si="1626"/>
        <v>12900000</v>
      </c>
      <c r="AL714" s="28">
        <f t="shared" si="1627"/>
        <v>2451000</v>
      </c>
      <c r="AM714" s="30">
        <f t="shared" si="1628"/>
        <v>15351000</v>
      </c>
      <c r="AN714" s="26">
        <v>1</v>
      </c>
      <c r="AO714" s="27">
        <v>12000000</v>
      </c>
      <c r="AP714" s="27">
        <v>15052800</v>
      </c>
      <c r="AQ714" s="145"/>
      <c r="AR714" s="145"/>
      <c r="AS714" s="143">
        <f t="shared" si="1650"/>
        <v>0.15958832960775166</v>
      </c>
      <c r="AT714" s="27">
        <f t="shared" si="1629"/>
        <v>13526400</v>
      </c>
      <c r="AU714" s="28">
        <f t="shared" si="1546"/>
        <v>2570016</v>
      </c>
      <c r="AV714" s="30">
        <f t="shared" si="1630"/>
        <v>16096416</v>
      </c>
      <c r="AW714" s="26">
        <v>1</v>
      </c>
      <c r="AX714" s="27">
        <v>12000000</v>
      </c>
      <c r="AY714" s="27">
        <v>13440000</v>
      </c>
      <c r="AZ714" s="145"/>
      <c r="BA714" s="145"/>
      <c r="BB714" s="143">
        <f t="shared" si="1651"/>
        <v>8.0049824285269536E-2</v>
      </c>
      <c r="BC714" s="27">
        <f t="shared" si="1631"/>
        <v>12720000</v>
      </c>
      <c r="BD714" s="27">
        <f t="shared" si="1549"/>
        <v>2416800</v>
      </c>
      <c r="BE714" s="27">
        <f t="shared" si="1632"/>
        <v>15136800</v>
      </c>
      <c r="BF714" s="31" t="s">
        <v>30</v>
      </c>
      <c r="BG714" s="32" t="s">
        <v>30</v>
      </c>
      <c r="BH714" s="32" t="s">
        <v>30</v>
      </c>
      <c r="BI714" s="32" t="s">
        <v>30</v>
      </c>
      <c r="BJ714" s="32" t="s">
        <v>30</v>
      </c>
      <c r="BK714" s="32" t="s">
        <v>30</v>
      </c>
      <c r="BL714" s="32" t="s">
        <v>30</v>
      </c>
      <c r="BM714" s="32" t="s">
        <v>30</v>
      </c>
      <c r="BN714" s="32" t="s">
        <v>30</v>
      </c>
      <c r="BO714" s="31" t="s">
        <v>30</v>
      </c>
      <c r="BP714" s="32" t="s">
        <v>30</v>
      </c>
      <c r="BQ714" s="32" t="s">
        <v>30</v>
      </c>
      <c r="BR714" s="32" t="s">
        <v>30</v>
      </c>
      <c r="BS714" s="32" t="s">
        <v>30</v>
      </c>
      <c r="BT714" s="32" t="s">
        <v>30</v>
      </c>
      <c r="BU714" s="32" t="s">
        <v>30</v>
      </c>
      <c r="BV714" s="32" t="s">
        <v>30</v>
      </c>
      <c r="BW714" s="33" t="s">
        <v>30</v>
      </c>
      <c r="BX714" s="31" t="s">
        <v>30</v>
      </c>
      <c r="BY714" s="32" t="s">
        <v>30</v>
      </c>
      <c r="BZ714" s="32" t="s">
        <v>30</v>
      </c>
      <c r="CA714" s="32" t="s">
        <v>30</v>
      </c>
      <c r="CB714" s="32" t="s">
        <v>30</v>
      </c>
      <c r="CC714" s="32" t="s">
        <v>30</v>
      </c>
      <c r="CD714" s="32" t="s">
        <v>30</v>
      </c>
      <c r="CE714" s="32" t="s">
        <v>30</v>
      </c>
      <c r="CF714" s="34" t="s">
        <v>30</v>
      </c>
      <c r="CG714" s="31" t="s">
        <v>30</v>
      </c>
      <c r="CH714" s="32" t="s">
        <v>30</v>
      </c>
      <c r="CI714" s="32" t="s">
        <v>30</v>
      </c>
      <c r="CJ714" s="32" t="s">
        <v>30</v>
      </c>
      <c r="CK714" s="32" t="s">
        <v>30</v>
      </c>
      <c r="CL714" s="32" t="s">
        <v>30</v>
      </c>
      <c r="CM714" s="32" t="s">
        <v>30</v>
      </c>
      <c r="CN714" s="32" t="s">
        <v>30</v>
      </c>
      <c r="CO714" s="32" t="s">
        <v>30</v>
      </c>
      <c r="CP714" s="31" t="s">
        <v>30</v>
      </c>
      <c r="CQ714" s="32" t="s">
        <v>30</v>
      </c>
      <c r="CR714" s="32" t="s">
        <v>30</v>
      </c>
      <c r="CS714" s="32" t="s">
        <v>30</v>
      </c>
      <c r="CT714" s="32" t="s">
        <v>30</v>
      </c>
      <c r="CU714" s="32" t="s">
        <v>30</v>
      </c>
      <c r="CV714" s="32" t="s">
        <v>30</v>
      </c>
      <c r="CW714" s="32" t="s">
        <v>30</v>
      </c>
      <c r="CX714" s="34" t="s">
        <v>30</v>
      </c>
      <c r="CY714" s="31" t="s">
        <v>30</v>
      </c>
      <c r="CZ714" s="32" t="s">
        <v>30</v>
      </c>
      <c r="DA714" s="32" t="s">
        <v>30</v>
      </c>
      <c r="DB714" s="32" t="s">
        <v>30</v>
      </c>
      <c r="DC714" s="32" t="s">
        <v>30</v>
      </c>
      <c r="DD714" s="32" t="s">
        <v>30</v>
      </c>
      <c r="DE714" s="32" t="s">
        <v>30</v>
      </c>
      <c r="DF714" s="32" t="s">
        <v>30</v>
      </c>
      <c r="DG714" s="32" t="s">
        <v>30</v>
      </c>
      <c r="DH714" s="31" t="s">
        <v>30</v>
      </c>
      <c r="DI714" s="32" t="s">
        <v>30</v>
      </c>
      <c r="DJ714" s="32" t="s">
        <v>30</v>
      </c>
      <c r="DK714" s="32" t="s">
        <v>30</v>
      </c>
      <c r="DL714" s="32" t="s">
        <v>30</v>
      </c>
      <c r="DM714" s="32" t="s">
        <v>30</v>
      </c>
      <c r="DN714" s="32" t="s">
        <v>30</v>
      </c>
      <c r="DO714" s="33" t="s">
        <v>30</v>
      </c>
    </row>
    <row r="715" spans="1:119" ht="21" customHeight="1" x14ac:dyDescent="0.25">
      <c r="A715" s="66" t="s">
        <v>1363</v>
      </c>
      <c r="B715" s="67" t="s">
        <v>1329</v>
      </c>
      <c r="C715" s="68" t="s">
        <v>1364</v>
      </c>
      <c r="D715" s="26">
        <v>1</v>
      </c>
      <c r="E715" s="27">
        <v>8000000</v>
      </c>
      <c r="F715" s="27">
        <v>7150000</v>
      </c>
      <c r="G715" s="145"/>
      <c r="H715" s="145"/>
      <c r="I715" s="143">
        <f t="shared" si="1535"/>
        <v>7.9345315380668691E-2</v>
      </c>
      <c r="J715" s="27">
        <f t="shared" si="1536"/>
        <v>7575000</v>
      </c>
      <c r="K715" s="28">
        <f t="shared" si="1620"/>
        <v>1439250</v>
      </c>
      <c r="L715" s="29">
        <f t="shared" si="1658"/>
        <v>9014250</v>
      </c>
      <c r="M715" s="26">
        <v>1</v>
      </c>
      <c r="N715" s="27">
        <v>8000000</v>
      </c>
      <c r="O715" s="27">
        <v>9200000</v>
      </c>
      <c r="P715" s="145"/>
      <c r="Q715" s="145"/>
      <c r="R715" s="143">
        <f t="shared" si="1659"/>
        <v>9.8666062491146164E-2</v>
      </c>
      <c r="S715" s="27">
        <f t="shared" si="1621"/>
        <v>8600000</v>
      </c>
      <c r="T715" s="28">
        <f t="shared" si="1622"/>
        <v>1634000</v>
      </c>
      <c r="U715" s="30">
        <f t="shared" si="1623"/>
        <v>10234000</v>
      </c>
      <c r="V715" s="26">
        <v>1</v>
      </c>
      <c r="W715" s="27">
        <v>8000000</v>
      </c>
      <c r="X715" s="27">
        <v>7200000</v>
      </c>
      <c r="Y715" s="145"/>
      <c r="Z715" s="145"/>
      <c r="AA715" s="143">
        <f t="shared" si="1538"/>
        <v>7.4432292756478696E-2</v>
      </c>
      <c r="AB715" s="27">
        <f t="shared" si="1624"/>
        <v>7600000</v>
      </c>
      <c r="AC715" s="28">
        <f t="shared" si="1540"/>
        <v>1444000</v>
      </c>
      <c r="AD715" s="29">
        <f t="shared" si="1625"/>
        <v>9044000</v>
      </c>
      <c r="AE715" s="26">
        <v>1</v>
      </c>
      <c r="AF715" s="27">
        <v>8000000</v>
      </c>
      <c r="AG715" s="27">
        <v>9200000</v>
      </c>
      <c r="AH715" s="145"/>
      <c r="AI715" s="145"/>
      <c r="AJ715" s="143">
        <f t="shared" si="1649"/>
        <v>9.8666062491146164E-2</v>
      </c>
      <c r="AK715" s="27">
        <f t="shared" si="1626"/>
        <v>8600000</v>
      </c>
      <c r="AL715" s="28">
        <f t="shared" si="1627"/>
        <v>1634000</v>
      </c>
      <c r="AM715" s="30">
        <f t="shared" si="1628"/>
        <v>10234000</v>
      </c>
      <c r="AN715" s="26">
        <v>1</v>
      </c>
      <c r="AO715" s="27">
        <v>8000000</v>
      </c>
      <c r="AP715" s="27">
        <v>10035200</v>
      </c>
      <c r="AQ715" s="145"/>
      <c r="AR715" s="145"/>
      <c r="AS715" s="143">
        <f t="shared" si="1650"/>
        <v>0.15958832960775166</v>
      </c>
      <c r="AT715" s="27">
        <f t="shared" si="1629"/>
        <v>9017600</v>
      </c>
      <c r="AU715" s="28">
        <f t="shared" si="1546"/>
        <v>1713344</v>
      </c>
      <c r="AV715" s="30">
        <f t="shared" si="1630"/>
        <v>10730944</v>
      </c>
      <c r="AW715" s="26">
        <v>1</v>
      </c>
      <c r="AX715" s="27">
        <v>8000000</v>
      </c>
      <c r="AY715" s="27">
        <v>8960000</v>
      </c>
      <c r="AZ715" s="145"/>
      <c r="BA715" s="145"/>
      <c r="BB715" s="143">
        <f t="shared" si="1651"/>
        <v>8.0049824285269522E-2</v>
      </c>
      <c r="BC715" s="27">
        <f t="shared" si="1631"/>
        <v>8480000</v>
      </c>
      <c r="BD715" s="27">
        <f t="shared" si="1549"/>
        <v>1611200</v>
      </c>
      <c r="BE715" s="27">
        <f t="shared" si="1632"/>
        <v>10091200</v>
      </c>
      <c r="BF715" s="31" t="s">
        <v>30</v>
      </c>
      <c r="BG715" s="32" t="s">
        <v>30</v>
      </c>
      <c r="BH715" s="32" t="s">
        <v>30</v>
      </c>
      <c r="BI715" s="32" t="s">
        <v>30</v>
      </c>
      <c r="BJ715" s="32" t="s">
        <v>30</v>
      </c>
      <c r="BK715" s="32" t="s">
        <v>30</v>
      </c>
      <c r="BL715" s="32" t="s">
        <v>30</v>
      </c>
      <c r="BM715" s="32" t="s">
        <v>30</v>
      </c>
      <c r="BN715" s="32" t="s">
        <v>30</v>
      </c>
      <c r="BO715" s="31" t="s">
        <v>30</v>
      </c>
      <c r="BP715" s="32" t="s">
        <v>30</v>
      </c>
      <c r="BQ715" s="32" t="s">
        <v>30</v>
      </c>
      <c r="BR715" s="32" t="s">
        <v>30</v>
      </c>
      <c r="BS715" s="32" t="s">
        <v>30</v>
      </c>
      <c r="BT715" s="32" t="s">
        <v>30</v>
      </c>
      <c r="BU715" s="32" t="s">
        <v>30</v>
      </c>
      <c r="BV715" s="32" t="s">
        <v>30</v>
      </c>
      <c r="BW715" s="33" t="s">
        <v>30</v>
      </c>
      <c r="BX715" s="31" t="s">
        <v>30</v>
      </c>
      <c r="BY715" s="32" t="s">
        <v>30</v>
      </c>
      <c r="BZ715" s="32" t="s">
        <v>30</v>
      </c>
      <c r="CA715" s="32" t="s">
        <v>30</v>
      </c>
      <c r="CB715" s="32" t="s">
        <v>30</v>
      </c>
      <c r="CC715" s="32" t="s">
        <v>30</v>
      </c>
      <c r="CD715" s="32" t="s">
        <v>30</v>
      </c>
      <c r="CE715" s="32" t="s">
        <v>30</v>
      </c>
      <c r="CF715" s="34" t="s">
        <v>30</v>
      </c>
      <c r="CG715" s="31" t="s">
        <v>30</v>
      </c>
      <c r="CH715" s="32" t="s">
        <v>30</v>
      </c>
      <c r="CI715" s="32" t="s">
        <v>30</v>
      </c>
      <c r="CJ715" s="32" t="s">
        <v>30</v>
      </c>
      <c r="CK715" s="32" t="s">
        <v>30</v>
      </c>
      <c r="CL715" s="32" t="s">
        <v>30</v>
      </c>
      <c r="CM715" s="32" t="s">
        <v>30</v>
      </c>
      <c r="CN715" s="32" t="s">
        <v>30</v>
      </c>
      <c r="CO715" s="32" t="s">
        <v>30</v>
      </c>
      <c r="CP715" s="31" t="s">
        <v>30</v>
      </c>
      <c r="CQ715" s="32" t="s">
        <v>30</v>
      </c>
      <c r="CR715" s="32" t="s">
        <v>30</v>
      </c>
      <c r="CS715" s="32" t="s">
        <v>30</v>
      </c>
      <c r="CT715" s="32" t="s">
        <v>30</v>
      </c>
      <c r="CU715" s="32" t="s">
        <v>30</v>
      </c>
      <c r="CV715" s="32" t="s">
        <v>30</v>
      </c>
      <c r="CW715" s="32" t="s">
        <v>30</v>
      </c>
      <c r="CX715" s="34" t="s">
        <v>30</v>
      </c>
      <c r="CY715" s="31" t="s">
        <v>30</v>
      </c>
      <c r="CZ715" s="32" t="s">
        <v>30</v>
      </c>
      <c r="DA715" s="32" t="s">
        <v>30</v>
      </c>
      <c r="DB715" s="32" t="s">
        <v>30</v>
      </c>
      <c r="DC715" s="32" t="s">
        <v>30</v>
      </c>
      <c r="DD715" s="32" t="s">
        <v>30</v>
      </c>
      <c r="DE715" s="32" t="s">
        <v>30</v>
      </c>
      <c r="DF715" s="32" t="s">
        <v>30</v>
      </c>
      <c r="DG715" s="32" t="s">
        <v>30</v>
      </c>
      <c r="DH715" s="31" t="s">
        <v>30</v>
      </c>
      <c r="DI715" s="32" t="s">
        <v>30</v>
      </c>
      <c r="DJ715" s="32" t="s">
        <v>30</v>
      </c>
      <c r="DK715" s="32" t="s">
        <v>30</v>
      </c>
      <c r="DL715" s="32" t="s">
        <v>30</v>
      </c>
      <c r="DM715" s="32" t="s">
        <v>30</v>
      </c>
      <c r="DN715" s="32" t="s">
        <v>30</v>
      </c>
      <c r="DO715" s="33" t="s">
        <v>30</v>
      </c>
    </row>
    <row r="716" spans="1:119" ht="21" customHeight="1" x14ac:dyDescent="0.25">
      <c r="A716" s="66" t="s">
        <v>1365</v>
      </c>
      <c r="B716" s="67" t="s">
        <v>1329</v>
      </c>
      <c r="C716" s="68" t="s">
        <v>1366</v>
      </c>
      <c r="D716" s="26">
        <v>1</v>
      </c>
      <c r="E716" s="27">
        <v>5800000</v>
      </c>
      <c r="F716" s="27">
        <v>5170000</v>
      </c>
      <c r="G716" s="145"/>
      <c r="H716" s="145"/>
      <c r="I716" s="143">
        <f t="shared" si="1535"/>
        <v>8.1217369580223325E-2</v>
      </c>
      <c r="J716" s="27">
        <f t="shared" si="1536"/>
        <v>5485000</v>
      </c>
      <c r="K716" s="28">
        <f t="shared" si="1620"/>
        <v>1042150</v>
      </c>
      <c r="L716" s="29">
        <f t="shared" si="1658"/>
        <v>6527150</v>
      </c>
      <c r="M716" s="26">
        <v>1</v>
      </c>
      <c r="N716" s="27">
        <v>5800000</v>
      </c>
      <c r="O716" s="27">
        <v>6670000</v>
      </c>
      <c r="P716" s="145"/>
      <c r="Q716" s="145"/>
      <c r="R716" s="143">
        <f t="shared" si="1659"/>
        <v>9.8666062491146164E-2</v>
      </c>
      <c r="S716" s="27">
        <f t="shared" si="1621"/>
        <v>6235000</v>
      </c>
      <c r="T716" s="28">
        <f t="shared" si="1622"/>
        <v>1184650</v>
      </c>
      <c r="U716" s="30">
        <f t="shared" si="1623"/>
        <v>7419650</v>
      </c>
      <c r="V716" s="26">
        <v>1</v>
      </c>
      <c r="W716" s="27">
        <v>5800000</v>
      </c>
      <c r="X716" s="27">
        <v>5220000</v>
      </c>
      <c r="Y716" s="145"/>
      <c r="Z716" s="145"/>
      <c r="AA716" s="143">
        <f t="shared" si="1538"/>
        <v>7.4432292756478682E-2</v>
      </c>
      <c r="AB716" s="27">
        <f t="shared" si="1624"/>
        <v>5510000</v>
      </c>
      <c r="AC716" s="28">
        <f t="shared" si="1540"/>
        <v>1046900</v>
      </c>
      <c r="AD716" s="29">
        <f t="shared" si="1625"/>
        <v>6556900</v>
      </c>
      <c r="AE716" s="26">
        <v>1</v>
      </c>
      <c r="AF716" s="27">
        <v>5800000</v>
      </c>
      <c r="AG716" s="27">
        <v>6670000</v>
      </c>
      <c r="AH716" s="145"/>
      <c r="AI716" s="145"/>
      <c r="AJ716" s="143">
        <f t="shared" si="1649"/>
        <v>9.8666062491146164E-2</v>
      </c>
      <c r="AK716" s="27">
        <f t="shared" si="1626"/>
        <v>6235000</v>
      </c>
      <c r="AL716" s="28">
        <f t="shared" si="1627"/>
        <v>1184650</v>
      </c>
      <c r="AM716" s="30">
        <f t="shared" si="1628"/>
        <v>7419650</v>
      </c>
      <c r="AN716" s="26">
        <v>1</v>
      </c>
      <c r="AO716" s="27">
        <v>5800000</v>
      </c>
      <c r="AP716" s="27">
        <v>7275520</v>
      </c>
      <c r="AQ716" s="145"/>
      <c r="AR716" s="145"/>
      <c r="AS716" s="143">
        <f t="shared" si="1650"/>
        <v>0.15958832960775168</v>
      </c>
      <c r="AT716" s="27">
        <f t="shared" si="1629"/>
        <v>6537760</v>
      </c>
      <c r="AU716" s="28">
        <f t="shared" si="1546"/>
        <v>1242174.3999999999</v>
      </c>
      <c r="AV716" s="30">
        <f t="shared" si="1630"/>
        <v>7779934.4000000004</v>
      </c>
      <c r="AW716" s="26">
        <v>1</v>
      </c>
      <c r="AX716" s="27">
        <v>5800000</v>
      </c>
      <c r="AY716" s="27">
        <v>6496000</v>
      </c>
      <c r="AZ716" s="145"/>
      <c r="BA716" s="145"/>
      <c r="BB716" s="143">
        <f t="shared" si="1651"/>
        <v>8.0049824285269522E-2</v>
      </c>
      <c r="BC716" s="27">
        <f t="shared" si="1631"/>
        <v>6148000</v>
      </c>
      <c r="BD716" s="27">
        <f t="shared" si="1549"/>
        <v>1168120</v>
      </c>
      <c r="BE716" s="27">
        <f t="shared" si="1632"/>
        <v>7316120</v>
      </c>
      <c r="BF716" s="31" t="s">
        <v>30</v>
      </c>
      <c r="BG716" s="32" t="s">
        <v>30</v>
      </c>
      <c r="BH716" s="32" t="s">
        <v>30</v>
      </c>
      <c r="BI716" s="32" t="s">
        <v>30</v>
      </c>
      <c r="BJ716" s="32" t="s">
        <v>30</v>
      </c>
      <c r="BK716" s="32" t="s">
        <v>30</v>
      </c>
      <c r="BL716" s="32" t="s">
        <v>30</v>
      </c>
      <c r="BM716" s="32" t="s">
        <v>30</v>
      </c>
      <c r="BN716" s="32" t="s">
        <v>30</v>
      </c>
      <c r="BO716" s="31" t="s">
        <v>30</v>
      </c>
      <c r="BP716" s="32" t="s">
        <v>30</v>
      </c>
      <c r="BQ716" s="32" t="s">
        <v>30</v>
      </c>
      <c r="BR716" s="32" t="s">
        <v>30</v>
      </c>
      <c r="BS716" s="32" t="s">
        <v>30</v>
      </c>
      <c r="BT716" s="32" t="s">
        <v>30</v>
      </c>
      <c r="BU716" s="32" t="s">
        <v>30</v>
      </c>
      <c r="BV716" s="32" t="s">
        <v>30</v>
      </c>
      <c r="BW716" s="33" t="s">
        <v>30</v>
      </c>
      <c r="BX716" s="31" t="s">
        <v>30</v>
      </c>
      <c r="BY716" s="32" t="s">
        <v>30</v>
      </c>
      <c r="BZ716" s="32" t="s">
        <v>30</v>
      </c>
      <c r="CA716" s="32" t="s">
        <v>30</v>
      </c>
      <c r="CB716" s="32" t="s">
        <v>30</v>
      </c>
      <c r="CC716" s="32" t="s">
        <v>30</v>
      </c>
      <c r="CD716" s="32" t="s">
        <v>30</v>
      </c>
      <c r="CE716" s="32" t="s">
        <v>30</v>
      </c>
      <c r="CF716" s="34" t="s">
        <v>30</v>
      </c>
      <c r="CG716" s="31" t="s">
        <v>30</v>
      </c>
      <c r="CH716" s="32" t="s">
        <v>30</v>
      </c>
      <c r="CI716" s="32" t="s">
        <v>30</v>
      </c>
      <c r="CJ716" s="32" t="s">
        <v>30</v>
      </c>
      <c r="CK716" s="32" t="s">
        <v>30</v>
      </c>
      <c r="CL716" s="32" t="s">
        <v>30</v>
      </c>
      <c r="CM716" s="32" t="s">
        <v>30</v>
      </c>
      <c r="CN716" s="32" t="s">
        <v>30</v>
      </c>
      <c r="CO716" s="32" t="s">
        <v>30</v>
      </c>
      <c r="CP716" s="31" t="s">
        <v>30</v>
      </c>
      <c r="CQ716" s="32" t="s">
        <v>30</v>
      </c>
      <c r="CR716" s="32" t="s">
        <v>30</v>
      </c>
      <c r="CS716" s="32" t="s">
        <v>30</v>
      </c>
      <c r="CT716" s="32" t="s">
        <v>30</v>
      </c>
      <c r="CU716" s="32" t="s">
        <v>30</v>
      </c>
      <c r="CV716" s="32" t="s">
        <v>30</v>
      </c>
      <c r="CW716" s="32" t="s">
        <v>30</v>
      </c>
      <c r="CX716" s="34" t="s">
        <v>30</v>
      </c>
      <c r="CY716" s="31" t="s">
        <v>30</v>
      </c>
      <c r="CZ716" s="32" t="s">
        <v>30</v>
      </c>
      <c r="DA716" s="32" t="s">
        <v>30</v>
      </c>
      <c r="DB716" s="32" t="s">
        <v>30</v>
      </c>
      <c r="DC716" s="32" t="s">
        <v>30</v>
      </c>
      <c r="DD716" s="32" t="s">
        <v>30</v>
      </c>
      <c r="DE716" s="32" t="s">
        <v>30</v>
      </c>
      <c r="DF716" s="32" t="s">
        <v>30</v>
      </c>
      <c r="DG716" s="32" t="s">
        <v>30</v>
      </c>
      <c r="DH716" s="31" t="s">
        <v>30</v>
      </c>
      <c r="DI716" s="32" t="s">
        <v>30</v>
      </c>
      <c r="DJ716" s="32" t="s">
        <v>30</v>
      </c>
      <c r="DK716" s="32" t="s">
        <v>30</v>
      </c>
      <c r="DL716" s="32" t="s">
        <v>30</v>
      </c>
      <c r="DM716" s="32" t="s">
        <v>30</v>
      </c>
      <c r="DN716" s="32" t="s">
        <v>30</v>
      </c>
      <c r="DO716" s="33" t="s">
        <v>30</v>
      </c>
    </row>
    <row r="717" spans="1:119" ht="21" customHeight="1" x14ac:dyDescent="0.25">
      <c r="A717" s="66" t="s">
        <v>1367</v>
      </c>
      <c r="B717" s="67" t="s">
        <v>1329</v>
      </c>
      <c r="C717" s="68" t="s">
        <v>1368</v>
      </c>
      <c r="D717" s="26">
        <v>1</v>
      </c>
      <c r="E717" s="27">
        <v>7900000</v>
      </c>
      <c r="F717" s="27">
        <v>7060000</v>
      </c>
      <c r="G717" s="145"/>
      <c r="H717" s="145"/>
      <c r="I717" s="143">
        <f t="shared" si="1535"/>
        <v>7.940771339528073E-2</v>
      </c>
      <c r="J717" s="27">
        <f t="shared" si="1536"/>
        <v>7480000</v>
      </c>
      <c r="K717" s="28">
        <f t="shared" si="1620"/>
        <v>1421200</v>
      </c>
      <c r="L717" s="29">
        <f t="shared" si="1658"/>
        <v>8901200</v>
      </c>
      <c r="M717" s="26">
        <v>1</v>
      </c>
      <c r="N717" s="27">
        <v>7900000</v>
      </c>
      <c r="O717" s="27">
        <v>9085000</v>
      </c>
      <c r="P717" s="145"/>
      <c r="Q717" s="145"/>
      <c r="R717" s="143">
        <f t="shared" si="1659"/>
        <v>9.8666062491146164E-2</v>
      </c>
      <c r="S717" s="27">
        <f t="shared" si="1621"/>
        <v>8492500</v>
      </c>
      <c r="T717" s="28">
        <f t="shared" si="1622"/>
        <v>1613575</v>
      </c>
      <c r="U717" s="30">
        <f t="shared" si="1623"/>
        <v>10106075</v>
      </c>
      <c r="V717" s="26">
        <v>1</v>
      </c>
      <c r="W717" s="27">
        <v>7900000</v>
      </c>
      <c r="X717" s="27">
        <v>7110000</v>
      </c>
      <c r="Y717" s="145"/>
      <c r="Z717" s="145"/>
      <c r="AA717" s="143">
        <f t="shared" si="1538"/>
        <v>7.4432292756478696E-2</v>
      </c>
      <c r="AB717" s="27">
        <f t="shared" si="1624"/>
        <v>7505000</v>
      </c>
      <c r="AC717" s="28">
        <f t="shared" si="1540"/>
        <v>1425950</v>
      </c>
      <c r="AD717" s="29">
        <f t="shared" si="1625"/>
        <v>8930950</v>
      </c>
      <c r="AE717" s="26">
        <v>1</v>
      </c>
      <c r="AF717" s="27">
        <v>7900000</v>
      </c>
      <c r="AG717" s="27">
        <v>9085000</v>
      </c>
      <c r="AH717" s="145"/>
      <c r="AI717" s="145"/>
      <c r="AJ717" s="143">
        <f t="shared" si="1649"/>
        <v>9.8666062491146164E-2</v>
      </c>
      <c r="AK717" s="27">
        <f t="shared" si="1626"/>
        <v>8492500</v>
      </c>
      <c r="AL717" s="28">
        <f t="shared" si="1627"/>
        <v>1613575</v>
      </c>
      <c r="AM717" s="30">
        <f t="shared" si="1628"/>
        <v>10106075</v>
      </c>
      <c r="AN717" s="26">
        <v>1</v>
      </c>
      <c r="AO717" s="27">
        <v>7900000</v>
      </c>
      <c r="AP717" s="27">
        <v>9909760</v>
      </c>
      <c r="AQ717" s="145"/>
      <c r="AR717" s="145"/>
      <c r="AS717" s="143">
        <f t="shared" si="1650"/>
        <v>0.15958832960775168</v>
      </c>
      <c r="AT717" s="27">
        <f t="shared" si="1629"/>
        <v>8904880</v>
      </c>
      <c r="AU717" s="28">
        <f t="shared" si="1546"/>
        <v>1691927.2</v>
      </c>
      <c r="AV717" s="30">
        <f t="shared" si="1630"/>
        <v>10596807.199999999</v>
      </c>
      <c r="AW717" s="26">
        <v>1</v>
      </c>
      <c r="AX717" s="27">
        <v>7900000</v>
      </c>
      <c r="AY717" s="27">
        <v>8848000</v>
      </c>
      <c r="AZ717" s="145"/>
      <c r="BA717" s="145"/>
      <c r="BB717" s="143">
        <f t="shared" si="1651"/>
        <v>8.0049824285269522E-2</v>
      </c>
      <c r="BC717" s="27">
        <f t="shared" si="1631"/>
        <v>8374000</v>
      </c>
      <c r="BD717" s="27">
        <f t="shared" si="1549"/>
        <v>1591060</v>
      </c>
      <c r="BE717" s="27">
        <f t="shared" si="1632"/>
        <v>9965060</v>
      </c>
      <c r="BF717" s="31" t="s">
        <v>30</v>
      </c>
      <c r="BG717" s="32" t="s">
        <v>30</v>
      </c>
      <c r="BH717" s="32" t="s">
        <v>30</v>
      </c>
      <c r="BI717" s="32" t="s">
        <v>30</v>
      </c>
      <c r="BJ717" s="32" t="s">
        <v>30</v>
      </c>
      <c r="BK717" s="32" t="s">
        <v>30</v>
      </c>
      <c r="BL717" s="32" t="s">
        <v>30</v>
      </c>
      <c r="BM717" s="32" t="s">
        <v>30</v>
      </c>
      <c r="BN717" s="32" t="s">
        <v>30</v>
      </c>
      <c r="BO717" s="31" t="s">
        <v>30</v>
      </c>
      <c r="BP717" s="32" t="s">
        <v>30</v>
      </c>
      <c r="BQ717" s="32" t="s">
        <v>30</v>
      </c>
      <c r="BR717" s="32" t="s">
        <v>30</v>
      </c>
      <c r="BS717" s="32" t="s">
        <v>30</v>
      </c>
      <c r="BT717" s="32" t="s">
        <v>30</v>
      </c>
      <c r="BU717" s="32" t="s">
        <v>30</v>
      </c>
      <c r="BV717" s="32" t="s">
        <v>30</v>
      </c>
      <c r="BW717" s="33" t="s">
        <v>30</v>
      </c>
      <c r="BX717" s="31" t="s">
        <v>30</v>
      </c>
      <c r="BY717" s="32" t="s">
        <v>30</v>
      </c>
      <c r="BZ717" s="32" t="s">
        <v>30</v>
      </c>
      <c r="CA717" s="32" t="s">
        <v>30</v>
      </c>
      <c r="CB717" s="32" t="s">
        <v>30</v>
      </c>
      <c r="CC717" s="32" t="s">
        <v>30</v>
      </c>
      <c r="CD717" s="32" t="s">
        <v>30</v>
      </c>
      <c r="CE717" s="32" t="s">
        <v>30</v>
      </c>
      <c r="CF717" s="34" t="s">
        <v>30</v>
      </c>
      <c r="CG717" s="31" t="s">
        <v>30</v>
      </c>
      <c r="CH717" s="32" t="s">
        <v>30</v>
      </c>
      <c r="CI717" s="32" t="s">
        <v>30</v>
      </c>
      <c r="CJ717" s="32" t="s">
        <v>30</v>
      </c>
      <c r="CK717" s="32" t="s">
        <v>30</v>
      </c>
      <c r="CL717" s="32" t="s">
        <v>30</v>
      </c>
      <c r="CM717" s="32" t="s">
        <v>30</v>
      </c>
      <c r="CN717" s="32" t="s">
        <v>30</v>
      </c>
      <c r="CO717" s="32" t="s">
        <v>30</v>
      </c>
      <c r="CP717" s="31" t="s">
        <v>30</v>
      </c>
      <c r="CQ717" s="32" t="s">
        <v>30</v>
      </c>
      <c r="CR717" s="32" t="s">
        <v>30</v>
      </c>
      <c r="CS717" s="32" t="s">
        <v>30</v>
      </c>
      <c r="CT717" s="32" t="s">
        <v>30</v>
      </c>
      <c r="CU717" s="32" t="s">
        <v>30</v>
      </c>
      <c r="CV717" s="32" t="s">
        <v>30</v>
      </c>
      <c r="CW717" s="32" t="s">
        <v>30</v>
      </c>
      <c r="CX717" s="34" t="s">
        <v>30</v>
      </c>
      <c r="CY717" s="31" t="s">
        <v>30</v>
      </c>
      <c r="CZ717" s="32" t="s">
        <v>30</v>
      </c>
      <c r="DA717" s="32" t="s">
        <v>30</v>
      </c>
      <c r="DB717" s="32" t="s">
        <v>30</v>
      </c>
      <c r="DC717" s="32" t="s">
        <v>30</v>
      </c>
      <c r="DD717" s="32" t="s">
        <v>30</v>
      </c>
      <c r="DE717" s="32" t="s">
        <v>30</v>
      </c>
      <c r="DF717" s="32" t="s">
        <v>30</v>
      </c>
      <c r="DG717" s="32" t="s">
        <v>30</v>
      </c>
      <c r="DH717" s="31" t="s">
        <v>30</v>
      </c>
      <c r="DI717" s="32" t="s">
        <v>30</v>
      </c>
      <c r="DJ717" s="32" t="s">
        <v>30</v>
      </c>
      <c r="DK717" s="32" t="s">
        <v>30</v>
      </c>
      <c r="DL717" s="32" t="s">
        <v>30</v>
      </c>
      <c r="DM717" s="32" t="s">
        <v>30</v>
      </c>
      <c r="DN717" s="32" t="s">
        <v>30</v>
      </c>
      <c r="DO717" s="33" t="s">
        <v>30</v>
      </c>
    </row>
    <row r="718" spans="1:119" ht="21" customHeight="1" x14ac:dyDescent="0.25">
      <c r="A718" s="66" t="s">
        <v>1369</v>
      </c>
      <c r="B718" s="67" t="s">
        <v>1329</v>
      </c>
      <c r="C718" s="68" t="s">
        <v>1370</v>
      </c>
      <c r="D718" s="26">
        <v>1</v>
      </c>
      <c r="E718" s="27">
        <v>7900000</v>
      </c>
      <c r="F718" s="27">
        <v>7060000</v>
      </c>
      <c r="G718" s="145"/>
      <c r="H718" s="145"/>
      <c r="I718" s="143">
        <f t="shared" si="1535"/>
        <v>7.940771339528073E-2</v>
      </c>
      <c r="J718" s="27">
        <f t="shared" si="1536"/>
        <v>7480000</v>
      </c>
      <c r="K718" s="28">
        <f t="shared" si="1620"/>
        <v>1421200</v>
      </c>
      <c r="L718" s="29">
        <f t="shared" si="1658"/>
        <v>8901200</v>
      </c>
      <c r="M718" s="26">
        <v>1</v>
      </c>
      <c r="N718" s="27">
        <v>7900000</v>
      </c>
      <c r="O718" s="27">
        <v>9085000</v>
      </c>
      <c r="P718" s="145"/>
      <c r="Q718" s="145"/>
      <c r="R718" s="143">
        <f t="shared" si="1659"/>
        <v>9.8666062491146164E-2</v>
      </c>
      <c r="S718" s="27">
        <f t="shared" si="1621"/>
        <v>8492500</v>
      </c>
      <c r="T718" s="28">
        <f t="shared" si="1622"/>
        <v>1613575</v>
      </c>
      <c r="U718" s="30">
        <f t="shared" si="1623"/>
        <v>10106075</v>
      </c>
      <c r="V718" s="26">
        <v>1</v>
      </c>
      <c r="W718" s="27">
        <v>7900000</v>
      </c>
      <c r="X718" s="27">
        <v>7110000</v>
      </c>
      <c r="Y718" s="145"/>
      <c r="Z718" s="145"/>
      <c r="AA718" s="143">
        <f t="shared" si="1538"/>
        <v>7.4432292756478696E-2</v>
      </c>
      <c r="AB718" s="27">
        <f t="shared" si="1624"/>
        <v>7505000</v>
      </c>
      <c r="AC718" s="28">
        <f t="shared" si="1540"/>
        <v>1425950</v>
      </c>
      <c r="AD718" s="29">
        <f t="shared" si="1625"/>
        <v>8930950</v>
      </c>
      <c r="AE718" s="26">
        <v>1</v>
      </c>
      <c r="AF718" s="27">
        <v>7900000</v>
      </c>
      <c r="AG718" s="27">
        <v>9085000</v>
      </c>
      <c r="AH718" s="145"/>
      <c r="AI718" s="145"/>
      <c r="AJ718" s="143">
        <f t="shared" si="1649"/>
        <v>9.8666062491146164E-2</v>
      </c>
      <c r="AK718" s="27">
        <f t="shared" si="1626"/>
        <v>8492500</v>
      </c>
      <c r="AL718" s="28">
        <f t="shared" si="1627"/>
        <v>1613575</v>
      </c>
      <c r="AM718" s="30">
        <f t="shared" si="1628"/>
        <v>10106075</v>
      </c>
      <c r="AN718" s="26">
        <v>1</v>
      </c>
      <c r="AO718" s="27">
        <v>7900000</v>
      </c>
      <c r="AP718" s="27">
        <v>9909760</v>
      </c>
      <c r="AQ718" s="145"/>
      <c r="AR718" s="145"/>
      <c r="AS718" s="143">
        <f t="shared" si="1650"/>
        <v>0.15958832960775168</v>
      </c>
      <c r="AT718" s="27">
        <f t="shared" si="1629"/>
        <v>8904880</v>
      </c>
      <c r="AU718" s="28">
        <f t="shared" si="1546"/>
        <v>1691927.2</v>
      </c>
      <c r="AV718" s="30">
        <f t="shared" si="1630"/>
        <v>10596807.199999999</v>
      </c>
      <c r="AW718" s="26">
        <v>1</v>
      </c>
      <c r="AX718" s="27">
        <v>7900000</v>
      </c>
      <c r="AY718" s="27">
        <v>8848000</v>
      </c>
      <c r="AZ718" s="145"/>
      <c r="BA718" s="145"/>
      <c r="BB718" s="143">
        <f t="shared" si="1651"/>
        <v>8.0049824285269522E-2</v>
      </c>
      <c r="BC718" s="27">
        <f t="shared" si="1631"/>
        <v>8374000</v>
      </c>
      <c r="BD718" s="27">
        <f t="shared" si="1549"/>
        <v>1591060</v>
      </c>
      <c r="BE718" s="27">
        <f t="shared" si="1632"/>
        <v>9965060</v>
      </c>
      <c r="BF718" s="31" t="s">
        <v>30</v>
      </c>
      <c r="BG718" s="32" t="s">
        <v>30</v>
      </c>
      <c r="BH718" s="32" t="s">
        <v>30</v>
      </c>
      <c r="BI718" s="32" t="s">
        <v>30</v>
      </c>
      <c r="BJ718" s="32" t="s">
        <v>30</v>
      </c>
      <c r="BK718" s="32" t="s">
        <v>30</v>
      </c>
      <c r="BL718" s="32" t="s">
        <v>30</v>
      </c>
      <c r="BM718" s="32" t="s">
        <v>30</v>
      </c>
      <c r="BN718" s="32" t="s">
        <v>30</v>
      </c>
      <c r="BO718" s="31" t="s">
        <v>30</v>
      </c>
      <c r="BP718" s="32" t="s">
        <v>30</v>
      </c>
      <c r="BQ718" s="32" t="s">
        <v>30</v>
      </c>
      <c r="BR718" s="32" t="s">
        <v>30</v>
      </c>
      <c r="BS718" s="32" t="s">
        <v>30</v>
      </c>
      <c r="BT718" s="32" t="s">
        <v>30</v>
      </c>
      <c r="BU718" s="32" t="s">
        <v>30</v>
      </c>
      <c r="BV718" s="32" t="s">
        <v>30</v>
      </c>
      <c r="BW718" s="33" t="s">
        <v>30</v>
      </c>
      <c r="BX718" s="31" t="s">
        <v>30</v>
      </c>
      <c r="BY718" s="32" t="s">
        <v>30</v>
      </c>
      <c r="BZ718" s="32" t="s">
        <v>30</v>
      </c>
      <c r="CA718" s="32" t="s">
        <v>30</v>
      </c>
      <c r="CB718" s="32" t="s">
        <v>30</v>
      </c>
      <c r="CC718" s="32" t="s">
        <v>30</v>
      </c>
      <c r="CD718" s="32" t="s">
        <v>30</v>
      </c>
      <c r="CE718" s="32" t="s">
        <v>30</v>
      </c>
      <c r="CF718" s="34" t="s">
        <v>30</v>
      </c>
      <c r="CG718" s="31" t="s">
        <v>30</v>
      </c>
      <c r="CH718" s="32" t="s">
        <v>30</v>
      </c>
      <c r="CI718" s="32" t="s">
        <v>30</v>
      </c>
      <c r="CJ718" s="32" t="s">
        <v>30</v>
      </c>
      <c r="CK718" s="32" t="s">
        <v>30</v>
      </c>
      <c r="CL718" s="32" t="s">
        <v>30</v>
      </c>
      <c r="CM718" s="32" t="s">
        <v>30</v>
      </c>
      <c r="CN718" s="32" t="s">
        <v>30</v>
      </c>
      <c r="CO718" s="32" t="s">
        <v>30</v>
      </c>
      <c r="CP718" s="31" t="s">
        <v>30</v>
      </c>
      <c r="CQ718" s="32" t="s">
        <v>30</v>
      </c>
      <c r="CR718" s="32" t="s">
        <v>30</v>
      </c>
      <c r="CS718" s="32" t="s">
        <v>30</v>
      </c>
      <c r="CT718" s="32" t="s">
        <v>30</v>
      </c>
      <c r="CU718" s="32" t="s">
        <v>30</v>
      </c>
      <c r="CV718" s="32" t="s">
        <v>30</v>
      </c>
      <c r="CW718" s="32" t="s">
        <v>30</v>
      </c>
      <c r="CX718" s="34" t="s">
        <v>30</v>
      </c>
      <c r="CY718" s="31" t="s">
        <v>30</v>
      </c>
      <c r="CZ718" s="32" t="s">
        <v>30</v>
      </c>
      <c r="DA718" s="32" t="s">
        <v>30</v>
      </c>
      <c r="DB718" s="32" t="s">
        <v>30</v>
      </c>
      <c r="DC718" s="32" t="s">
        <v>30</v>
      </c>
      <c r="DD718" s="32" t="s">
        <v>30</v>
      </c>
      <c r="DE718" s="32" t="s">
        <v>30</v>
      </c>
      <c r="DF718" s="32" t="s">
        <v>30</v>
      </c>
      <c r="DG718" s="32" t="s">
        <v>30</v>
      </c>
      <c r="DH718" s="31" t="s">
        <v>30</v>
      </c>
      <c r="DI718" s="32" t="s">
        <v>30</v>
      </c>
      <c r="DJ718" s="32" t="s">
        <v>30</v>
      </c>
      <c r="DK718" s="32" t="s">
        <v>30</v>
      </c>
      <c r="DL718" s="32" t="s">
        <v>30</v>
      </c>
      <c r="DM718" s="32" t="s">
        <v>30</v>
      </c>
      <c r="DN718" s="32" t="s">
        <v>30</v>
      </c>
      <c r="DO718" s="33" t="s">
        <v>30</v>
      </c>
    </row>
    <row r="719" spans="1:119" ht="21" customHeight="1" x14ac:dyDescent="0.25">
      <c r="A719" s="66" t="s">
        <v>1371</v>
      </c>
      <c r="B719" s="67" t="s">
        <v>1329</v>
      </c>
      <c r="C719" s="68" t="s">
        <v>1372</v>
      </c>
      <c r="D719" s="26">
        <v>1</v>
      </c>
      <c r="E719" s="27">
        <v>9000000</v>
      </c>
      <c r="F719" s="27">
        <v>8050000</v>
      </c>
      <c r="G719" s="145"/>
      <c r="H719" s="145"/>
      <c r="I719" s="143">
        <f t="shared" si="1535"/>
        <v>7.8797823123427577E-2</v>
      </c>
      <c r="J719" s="27">
        <f t="shared" si="1536"/>
        <v>8525000</v>
      </c>
      <c r="K719" s="28">
        <f t="shared" si="1620"/>
        <v>1619750</v>
      </c>
      <c r="L719" s="29">
        <f t="shared" si="1658"/>
        <v>10144750</v>
      </c>
      <c r="M719" s="26">
        <v>1</v>
      </c>
      <c r="N719" s="27">
        <v>9000000</v>
      </c>
      <c r="O719" s="27">
        <v>10350000</v>
      </c>
      <c r="P719" s="145"/>
      <c r="Q719" s="145"/>
      <c r="R719" s="143">
        <f t="shared" si="1659"/>
        <v>9.8666062491146164E-2</v>
      </c>
      <c r="S719" s="27">
        <f t="shared" si="1621"/>
        <v>9675000</v>
      </c>
      <c r="T719" s="28">
        <f t="shared" si="1622"/>
        <v>1838250</v>
      </c>
      <c r="U719" s="30">
        <f t="shared" si="1623"/>
        <v>11513250</v>
      </c>
      <c r="V719" s="26">
        <v>1</v>
      </c>
      <c r="W719" s="27">
        <v>9000000</v>
      </c>
      <c r="X719" s="27">
        <v>8100000</v>
      </c>
      <c r="Y719" s="145"/>
      <c r="Z719" s="145"/>
      <c r="AA719" s="143">
        <f t="shared" si="1538"/>
        <v>7.4432292756478682E-2</v>
      </c>
      <c r="AB719" s="27">
        <f t="shared" si="1624"/>
        <v>8550000</v>
      </c>
      <c r="AC719" s="28">
        <f t="shared" si="1540"/>
        <v>1624500</v>
      </c>
      <c r="AD719" s="29">
        <f t="shared" si="1625"/>
        <v>10174500</v>
      </c>
      <c r="AE719" s="26">
        <v>1</v>
      </c>
      <c r="AF719" s="27">
        <v>9000000</v>
      </c>
      <c r="AG719" s="27">
        <v>10350000</v>
      </c>
      <c r="AH719" s="145"/>
      <c r="AI719" s="145"/>
      <c r="AJ719" s="143">
        <f t="shared" si="1649"/>
        <v>9.8666062491146164E-2</v>
      </c>
      <c r="AK719" s="27">
        <f t="shared" si="1626"/>
        <v>9675000</v>
      </c>
      <c r="AL719" s="28">
        <f t="shared" si="1627"/>
        <v>1838250</v>
      </c>
      <c r="AM719" s="30">
        <f t="shared" si="1628"/>
        <v>11513250</v>
      </c>
      <c r="AN719" s="26">
        <v>1</v>
      </c>
      <c r="AO719" s="27">
        <v>9000000</v>
      </c>
      <c r="AP719" s="27">
        <v>11289600</v>
      </c>
      <c r="AQ719" s="145"/>
      <c r="AR719" s="145"/>
      <c r="AS719" s="143">
        <f t="shared" si="1650"/>
        <v>0.15958832960775166</v>
      </c>
      <c r="AT719" s="27">
        <f t="shared" si="1629"/>
        <v>10144800</v>
      </c>
      <c r="AU719" s="28">
        <f t="shared" si="1546"/>
        <v>1927512</v>
      </c>
      <c r="AV719" s="30">
        <f t="shared" si="1630"/>
        <v>12072312</v>
      </c>
      <c r="AW719" s="26">
        <v>1</v>
      </c>
      <c r="AX719" s="27">
        <v>9000000</v>
      </c>
      <c r="AY719" s="27">
        <v>10080000</v>
      </c>
      <c r="AZ719" s="145"/>
      <c r="BA719" s="145"/>
      <c r="BB719" s="143">
        <f t="shared" si="1651"/>
        <v>8.0049824285269522E-2</v>
      </c>
      <c r="BC719" s="27">
        <f t="shared" si="1631"/>
        <v>9540000</v>
      </c>
      <c r="BD719" s="27">
        <f t="shared" si="1549"/>
        <v>1812600</v>
      </c>
      <c r="BE719" s="27">
        <f t="shared" si="1632"/>
        <v>11352600</v>
      </c>
      <c r="BF719" s="26">
        <v>1</v>
      </c>
      <c r="BG719" s="27">
        <v>7200000</v>
      </c>
      <c r="BH719" s="27">
        <v>6624000</v>
      </c>
      <c r="BI719" s="145"/>
      <c r="BJ719" s="145"/>
      <c r="BK719" s="143">
        <f t="shared" si="1652"/>
        <v>5.8925565098878953E-2</v>
      </c>
      <c r="BL719" s="27">
        <f t="shared" ref="BL719:BL729" si="1660">+AVERAGE(BG719:BI719)</f>
        <v>6912000</v>
      </c>
      <c r="BM719" s="27">
        <f t="shared" ref="BM719:BM729" si="1661">+BL719*19%</f>
        <v>1313280</v>
      </c>
      <c r="BN719" s="28">
        <f t="shared" ref="BN719:BN729" si="1662">+BM719+BL719</f>
        <v>8225280</v>
      </c>
      <c r="BO719" s="26">
        <v>1</v>
      </c>
      <c r="BP719" s="27">
        <v>7200000</v>
      </c>
      <c r="BQ719" s="27">
        <v>6120000</v>
      </c>
      <c r="BR719" s="175"/>
      <c r="BS719" s="175"/>
      <c r="BT719" s="143">
        <f t="shared" si="1653"/>
        <v>0.11466596451673743</v>
      </c>
      <c r="BU719" s="27">
        <f t="shared" ref="BU719:BU729" si="1663">+AVERAGE(BP719:BR719)</f>
        <v>6660000</v>
      </c>
      <c r="BV719" s="28">
        <f t="shared" ref="BV719:BV729" si="1664">+BU719*19%</f>
        <v>1265400</v>
      </c>
      <c r="BW719" s="30">
        <f t="shared" ref="BW719:BW729" si="1665">+BV719+BU719</f>
        <v>7925400</v>
      </c>
      <c r="BX719" s="26">
        <v>1</v>
      </c>
      <c r="BY719" s="28">
        <v>7200000</v>
      </c>
      <c r="BZ719" s="28">
        <v>6120000</v>
      </c>
      <c r="CA719" s="156"/>
      <c r="CB719" s="156"/>
      <c r="CC719" s="177">
        <f t="shared" si="1654"/>
        <v>0.11466596451673743</v>
      </c>
      <c r="CD719" s="28">
        <f t="shared" ref="CD719:CD729" si="1666">+AVERAGE(BY719:CA719)</f>
        <v>6660000</v>
      </c>
      <c r="CE719" s="28">
        <f t="shared" ref="CE719:CE729" si="1667">+CD719*19%</f>
        <v>1265400</v>
      </c>
      <c r="CF719" s="29">
        <f t="shared" ref="CF719:CF729" si="1668">+CE719+CD719</f>
        <v>7925400</v>
      </c>
      <c r="CG719" s="26">
        <v>1</v>
      </c>
      <c r="CH719" s="27">
        <v>5760000</v>
      </c>
      <c r="CI719" s="27">
        <v>4896000</v>
      </c>
      <c r="CJ719" s="148"/>
      <c r="CK719" s="148"/>
      <c r="CL719" s="143">
        <f t="shared" ref="CL719:CL737" si="1669">+STDEVA(CH719:CI719)/AVERAGE(CH719:CI719)</f>
        <v>0.11466596451673744</v>
      </c>
      <c r="CM719" s="27">
        <f t="shared" ref="CM719:CM737" si="1670">+AVERAGE(CH719:CJ719)</f>
        <v>5328000</v>
      </c>
      <c r="CN719" s="27">
        <f t="shared" ref="CN719:CN737" si="1671">+CM719*19%</f>
        <v>1012320</v>
      </c>
      <c r="CO719" s="28">
        <f t="shared" ref="CO719:CO737" si="1672">+CN719+CM719</f>
        <v>6340320</v>
      </c>
      <c r="CP719" s="26">
        <v>1</v>
      </c>
      <c r="CQ719" s="27">
        <v>5760000</v>
      </c>
      <c r="CR719" s="27">
        <v>4896000</v>
      </c>
      <c r="CS719" s="148"/>
      <c r="CT719" s="148"/>
      <c r="CU719" s="143">
        <f t="shared" si="1655"/>
        <v>0.11466596451673744</v>
      </c>
      <c r="CV719" s="27">
        <f t="shared" ref="CV719:CV737" si="1673">+AVERAGE(CQ719:CS719)</f>
        <v>5328000</v>
      </c>
      <c r="CW719" s="28">
        <f t="shared" ref="CW719:CW737" si="1674">+CV719*19%</f>
        <v>1012320</v>
      </c>
      <c r="CX719" s="29">
        <f t="shared" ref="CX719:CX737" si="1675">+CW719+CV719</f>
        <v>6340320</v>
      </c>
      <c r="CY719" s="26">
        <v>1</v>
      </c>
      <c r="CZ719" s="27">
        <v>5760000</v>
      </c>
      <c r="DA719" s="27">
        <v>4320000</v>
      </c>
      <c r="DB719" s="133"/>
      <c r="DC719" s="133"/>
      <c r="DD719" s="143">
        <f t="shared" si="1656"/>
        <v>0.20203050891044214</v>
      </c>
      <c r="DE719" s="27">
        <f t="shared" ref="DE719:DE737" si="1676">+AVERAGE(CZ719:DB719)</f>
        <v>5040000</v>
      </c>
      <c r="DF719" s="27">
        <f t="shared" ref="DF719:DF737" si="1677">+DE719*19%</f>
        <v>957600</v>
      </c>
      <c r="DG719" s="28">
        <f t="shared" ref="DG719:DG737" si="1678">+DF719+DE719</f>
        <v>5997600</v>
      </c>
      <c r="DH719" s="26">
        <v>1</v>
      </c>
      <c r="DI719" s="28">
        <v>5760000</v>
      </c>
      <c r="DJ719" s="28">
        <v>6912000</v>
      </c>
      <c r="DK719" s="182"/>
      <c r="DL719" s="177">
        <f t="shared" si="1657"/>
        <v>0.12856486930664499</v>
      </c>
      <c r="DM719" s="28">
        <f t="shared" ref="DM719:DM737" si="1679">+AVERAGE(DI719:DK719)</f>
        <v>6336000</v>
      </c>
      <c r="DN719" s="28">
        <f t="shared" ref="DN719:DN737" si="1680">DM719*19%</f>
        <v>1203840</v>
      </c>
      <c r="DO719" s="30">
        <f t="shared" ref="DO719:DO737" si="1681">+DM719+DN719</f>
        <v>7539840</v>
      </c>
    </row>
    <row r="720" spans="1:119" ht="21" customHeight="1" x14ac:dyDescent="0.25">
      <c r="A720" s="66" t="s">
        <v>1373</v>
      </c>
      <c r="B720" s="67" t="s">
        <v>1329</v>
      </c>
      <c r="C720" s="68" t="s">
        <v>1374</v>
      </c>
      <c r="D720" s="26">
        <v>1</v>
      </c>
      <c r="E720" s="27">
        <v>7900000</v>
      </c>
      <c r="F720" s="27">
        <v>7060000</v>
      </c>
      <c r="G720" s="145"/>
      <c r="H720" s="145"/>
      <c r="I720" s="143">
        <f t="shared" si="1535"/>
        <v>7.940771339528073E-2</v>
      </c>
      <c r="J720" s="27">
        <f t="shared" si="1536"/>
        <v>7480000</v>
      </c>
      <c r="K720" s="28">
        <f t="shared" si="1620"/>
        <v>1421200</v>
      </c>
      <c r="L720" s="29">
        <f t="shared" si="1658"/>
        <v>8901200</v>
      </c>
      <c r="M720" s="26">
        <v>1</v>
      </c>
      <c r="N720" s="27">
        <v>7900000</v>
      </c>
      <c r="O720" s="27">
        <v>9085000</v>
      </c>
      <c r="P720" s="145"/>
      <c r="Q720" s="145"/>
      <c r="R720" s="143">
        <f t="shared" si="1659"/>
        <v>9.8666062491146164E-2</v>
      </c>
      <c r="S720" s="27">
        <f t="shared" si="1621"/>
        <v>8492500</v>
      </c>
      <c r="T720" s="28">
        <f t="shared" si="1622"/>
        <v>1613575</v>
      </c>
      <c r="U720" s="30">
        <f t="shared" si="1623"/>
        <v>10106075</v>
      </c>
      <c r="V720" s="26">
        <v>1</v>
      </c>
      <c r="W720" s="27">
        <v>7900000</v>
      </c>
      <c r="X720" s="27">
        <v>7110000</v>
      </c>
      <c r="Y720" s="145"/>
      <c r="Z720" s="145"/>
      <c r="AA720" s="143">
        <f t="shared" si="1538"/>
        <v>7.4432292756478696E-2</v>
      </c>
      <c r="AB720" s="27">
        <f t="shared" si="1624"/>
        <v>7505000</v>
      </c>
      <c r="AC720" s="28">
        <f t="shared" si="1540"/>
        <v>1425950</v>
      </c>
      <c r="AD720" s="29">
        <f t="shared" si="1625"/>
        <v>8930950</v>
      </c>
      <c r="AE720" s="26">
        <v>1</v>
      </c>
      <c r="AF720" s="27">
        <v>7900000</v>
      </c>
      <c r="AG720" s="27">
        <v>9085000</v>
      </c>
      <c r="AH720" s="145"/>
      <c r="AI720" s="145"/>
      <c r="AJ720" s="143">
        <f t="shared" si="1649"/>
        <v>9.8666062491146164E-2</v>
      </c>
      <c r="AK720" s="27">
        <f t="shared" si="1626"/>
        <v>8492500</v>
      </c>
      <c r="AL720" s="28">
        <f t="shared" si="1627"/>
        <v>1613575</v>
      </c>
      <c r="AM720" s="30">
        <f t="shared" si="1628"/>
        <v>10106075</v>
      </c>
      <c r="AN720" s="26">
        <v>1</v>
      </c>
      <c r="AO720" s="27">
        <v>7900000</v>
      </c>
      <c r="AP720" s="27">
        <v>9909760</v>
      </c>
      <c r="AQ720" s="145"/>
      <c r="AR720" s="145"/>
      <c r="AS720" s="143">
        <f t="shared" si="1650"/>
        <v>0.15958832960775168</v>
      </c>
      <c r="AT720" s="27">
        <f t="shared" si="1629"/>
        <v>8904880</v>
      </c>
      <c r="AU720" s="28">
        <f t="shared" si="1546"/>
        <v>1691927.2</v>
      </c>
      <c r="AV720" s="30">
        <f t="shared" si="1630"/>
        <v>10596807.199999999</v>
      </c>
      <c r="AW720" s="26">
        <v>1</v>
      </c>
      <c r="AX720" s="27">
        <v>7900000</v>
      </c>
      <c r="AY720" s="27">
        <v>8848000</v>
      </c>
      <c r="AZ720" s="145"/>
      <c r="BA720" s="145"/>
      <c r="BB720" s="143">
        <f t="shared" si="1651"/>
        <v>8.0049824285269522E-2</v>
      </c>
      <c r="BC720" s="27">
        <f t="shared" si="1631"/>
        <v>8374000</v>
      </c>
      <c r="BD720" s="27">
        <f t="shared" si="1549"/>
        <v>1591060</v>
      </c>
      <c r="BE720" s="27">
        <f t="shared" si="1632"/>
        <v>9965060</v>
      </c>
      <c r="BF720" s="26">
        <v>1</v>
      </c>
      <c r="BG720" s="27">
        <v>6320000</v>
      </c>
      <c r="BH720" s="27">
        <v>5814400</v>
      </c>
      <c r="BI720" s="145"/>
      <c r="BJ720" s="145"/>
      <c r="BK720" s="143">
        <f t="shared" si="1652"/>
        <v>5.892556509887896E-2</v>
      </c>
      <c r="BL720" s="27">
        <f t="shared" si="1660"/>
        <v>6067200</v>
      </c>
      <c r="BM720" s="27">
        <f t="shared" si="1661"/>
        <v>1152768</v>
      </c>
      <c r="BN720" s="28">
        <f t="shared" si="1662"/>
        <v>7219968</v>
      </c>
      <c r="BO720" s="26">
        <v>1</v>
      </c>
      <c r="BP720" s="27">
        <v>6320000</v>
      </c>
      <c r="BQ720" s="27">
        <v>5372000</v>
      </c>
      <c r="BR720" s="175"/>
      <c r="BS720" s="175"/>
      <c r="BT720" s="143">
        <f t="shared" si="1653"/>
        <v>0.11466596451673743</v>
      </c>
      <c r="BU720" s="27">
        <f t="shared" si="1663"/>
        <v>5846000</v>
      </c>
      <c r="BV720" s="28">
        <f t="shared" si="1664"/>
        <v>1110740</v>
      </c>
      <c r="BW720" s="30">
        <f t="shared" si="1665"/>
        <v>6956740</v>
      </c>
      <c r="BX720" s="26">
        <v>1</v>
      </c>
      <c r="BY720" s="28">
        <v>6320000</v>
      </c>
      <c r="BZ720" s="28">
        <v>5372000</v>
      </c>
      <c r="CA720" s="156"/>
      <c r="CB720" s="156"/>
      <c r="CC720" s="177">
        <f t="shared" si="1654"/>
        <v>0.11466596451673743</v>
      </c>
      <c r="CD720" s="28">
        <f t="shared" si="1666"/>
        <v>5846000</v>
      </c>
      <c r="CE720" s="28">
        <f t="shared" si="1667"/>
        <v>1110740</v>
      </c>
      <c r="CF720" s="29">
        <f t="shared" si="1668"/>
        <v>6956740</v>
      </c>
      <c r="CG720" s="26">
        <v>1</v>
      </c>
      <c r="CH720" s="27">
        <v>5056000</v>
      </c>
      <c r="CI720" s="27">
        <v>4297600</v>
      </c>
      <c r="CJ720" s="148"/>
      <c r="CK720" s="148"/>
      <c r="CL720" s="143">
        <f t="shared" si="1669"/>
        <v>0.11466596451673743</v>
      </c>
      <c r="CM720" s="27">
        <f t="shared" si="1670"/>
        <v>4676800</v>
      </c>
      <c r="CN720" s="27">
        <f t="shared" si="1671"/>
        <v>888592</v>
      </c>
      <c r="CO720" s="28">
        <f t="shared" si="1672"/>
        <v>5565392</v>
      </c>
      <c r="CP720" s="26">
        <v>1</v>
      </c>
      <c r="CQ720" s="27">
        <v>5056000</v>
      </c>
      <c r="CR720" s="27">
        <v>4297600</v>
      </c>
      <c r="CS720" s="148"/>
      <c r="CT720" s="148"/>
      <c r="CU720" s="143">
        <f t="shared" si="1655"/>
        <v>0.11466596451673743</v>
      </c>
      <c r="CV720" s="27">
        <f t="shared" si="1673"/>
        <v>4676800</v>
      </c>
      <c r="CW720" s="28">
        <f t="shared" si="1674"/>
        <v>888592</v>
      </c>
      <c r="CX720" s="29">
        <f t="shared" si="1675"/>
        <v>5565392</v>
      </c>
      <c r="CY720" s="26">
        <v>1</v>
      </c>
      <c r="CZ720" s="27">
        <v>5056000</v>
      </c>
      <c r="DA720" s="27">
        <v>3792000</v>
      </c>
      <c r="DB720" s="133"/>
      <c r="DC720" s="133"/>
      <c r="DD720" s="143">
        <f t="shared" si="1656"/>
        <v>0.20203050891044216</v>
      </c>
      <c r="DE720" s="27">
        <f t="shared" si="1676"/>
        <v>4424000</v>
      </c>
      <c r="DF720" s="27">
        <f t="shared" si="1677"/>
        <v>840560</v>
      </c>
      <c r="DG720" s="28">
        <f t="shared" si="1678"/>
        <v>5264560</v>
      </c>
      <c r="DH720" s="26">
        <v>1</v>
      </c>
      <c r="DI720" s="28">
        <v>5056000</v>
      </c>
      <c r="DJ720" s="28">
        <v>6067200</v>
      </c>
      <c r="DK720" s="182"/>
      <c r="DL720" s="177">
        <f t="shared" si="1657"/>
        <v>0.12856486930664501</v>
      </c>
      <c r="DM720" s="28">
        <f t="shared" si="1679"/>
        <v>5561600</v>
      </c>
      <c r="DN720" s="28">
        <f t="shared" si="1680"/>
        <v>1056704</v>
      </c>
      <c r="DO720" s="30">
        <f t="shared" si="1681"/>
        <v>6618304</v>
      </c>
    </row>
    <row r="721" spans="1:119" ht="21" customHeight="1" x14ac:dyDescent="0.25">
      <c r="A721" s="66" t="s">
        <v>1375</v>
      </c>
      <c r="B721" s="67" t="s">
        <v>1329</v>
      </c>
      <c r="C721" s="68" t="s">
        <v>1376</v>
      </c>
      <c r="D721" s="26">
        <v>1</v>
      </c>
      <c r="E721" s="27">
        <v>7900000</v>
      </c>
      <c r="F721" s="27">
        <v>7060000</v>
      </c>
      <c r="G721" s="145"/>
      <c r="H721" s="145"/>
      <c r="I721" s="143">
        <f t="shared" si="1535"/>
        <v>7.940771339528073E-2</v>
      </c>
      <c r="J721" s="27">
        <f t="shared" si="1536"/>
        <v>7480000</v>
      </c>
      <c r="K721" s="28">
        <f t="shared" si="1620"/>
        <v>1421200</v>
      </c>
      <c r="L721" s="29">
        <f t="shared" si="1658"/>
        <v>8901200</v>
      </c>
      <c r="M721" s="26">
        <v>1</v>
      </c>
      <c r="N721" s="27">
        <v>7900000</v>
      </c>
      <c r="O721" s="27">
        <v>9085000</v>
      </c>
      <c r="P721" s="145"/>
      <c r="Q721" s="145"/>
      <c r="R721" s="143">
        <f t="shared" si="1659"/>
        <v>9.8666062491146164E-2</v>
      </c>
      <c r="S721" s="27">
        <f t="shared" si="1621"/>
        <v>8492500</v>
      </c>
      <c r="T721" s="28">
        <f t="shared" si="1622"/>
        <v>1613575</v>
      </c>
      <c r="U721" s="30">
        <f t="shared" si="1623"/>
        <v>10106075</v>
      </c>
      <c r="V721" s="26">
        <v>1</v>
      </c>
      <c r="W721" s="27">
        <v>7900000</v>
      </c>
      <c r="X721" s="27">
        <v>7110000</v>
      </c>
      <c r="Y721" s="145"/>
      <c r="Z721" s="145"/>
      <c r="AA721" s="143">
        <f t="shared" si="1538"/>
        <v>7.4432292756478696E-2</v>
      </c>
      <c r="AB721" s="27">
        <f t="shared" si="1624"/>
        <v>7505000</v>
      </c>
      <c r="AC721" s="28">
        <f t="shared" si="1540"/>
        <v>1425950</v>
      </c>
      <c r="AD721" s="29">
        <f t="shared" si="1625"/>
        <v>8930950</v>
      </c>
      <c r="AE721" s="26">
        <v>1</v>
      </c>
      <c r="AF721" s="27">
        <v>7900000</v>
      </c>
      <c r="AG721" s="27">
        <v>9085000</v>
      </c>
      <c r="AH721" s="145"/>
      <c r="AI721" s="145"/>
      <c r="AJ721" s="143">
        <f t="shared" si="1649"/>
        <v>9.8666062491146164E-2</v>
      </c>
      <c r="AK721" s="27">
        <f t="shared" si="1626"/>
        <v>8492500</v>
      </c>
      <c r="AL721" s="28">
        <f t="shared" si="1627"/>
        <v>1613575</v>
      </c>
      <c r="AM721" s="30">
        <f t="shared" si="1628"/>
        <v>10106075</v>
      </c>
      <c r="AN721" s="26">
        <v>1</v>
      </c>
      <c r="AO721" s="27">
        <v>7900000</v>
      </c>
      <c r="AP721" s="27">
        <v>9909760</v>
      </c>
      <c r="AQ721" s="145"/>
      <c r="AR721" s="145"/>
      <c r="AS721" s="143">
        <f t="shared" si="1650"/>
        <v>0.15958832960775168</v>
      </c>
      <c r="AT721" s="27">
        <f t="shared" si="1629"/>
        <v>8904880</v>
      </c>
      <c r="AU721" s="28">
        <f t="shared" si="1546"/>
        <v>1691927.2</v>
      </c>
      <c r="AV721" s="30">
        <f t="shared" si="1630"/>
        <v>10596807.199999999</v>
      </c>
      <c r="AW721" s="26">
        <v>1</v>
      </c>
      <c r="AX721" s="27">
        <v>7900000</v>
      </c>
      <c r="AY721" s="27">
        <v>8848000</v>
      </c>
      <c r="AZ721" s="145"/>
      <c r="BA721" s="145"/>
      <c r="BB721" s="143">
        <f t="shared" si="1651"/>
        <v>8.0049824285269522E-2</v>
      </c>
      <c r="BC721" s="27">
        <f t="shared" si="1631"/>
        <v>8374000</v>
      </c>
      <c r="BD721" s="27">
        <f t="shared" si="1549"/>
        <v>1591060</v>
      </c>
      <c r="BE721" s="27">
        <f t="shared" si="1632"/>
        <v>9965060</v>
      </c>
      <c r="BF721" s="26">
        <v>1</v>
      </c>
      <c r="BG721" s="27">
        <v>6320000</v>
      </c>
      <c r="BH721" s="27">
        <v>5814400</v>
      </c>
      <c r="BI721" s="145"/>
      <c r="BJ721" s="145"/>
      <c r="BK721" s="143">
        <f t="shared" si="1652"/>
        <v>5.892556509887896E-2</v>
      </c>
      <c r="BL721" s="27">
        <f t="shared" si="1660"/>
        <v>6067200</v>
      </c>
      <c r="BM721" s="27">
        <f t="shared" si="1661"/>
        <v>1152768</v>
      </c>
      <c r="BN721" s="28">
        <f t="shared" si="1662"/>
        <v>7219968</v>
      </c>
      <c r="BO721" s="26">
        <v>1</v>
      </c>
      <c r="BP721" s="27">
        <v>6320000</v>
      </c>
      <c r="BQ721" s="27">
        <v>5372000</v>
      </c>
      <c r="BR721" s="175"/>
      <c r="BS721" s="175"/>
      <c r="BT721" s="143">
        <f t="shared" si="1653"/>
        <v>0.11466596451673743</v>
      </c>
      <c r="BU721" s="27">
        <f t="shared" si="1663"/>
        <v>5846000</v>
      </c>
      <c r="BV721" s="28">
        <f t="shared" si="1664"/>
        <v>1110740</v>
      </c>
      <c r="BW721" s="30">
        <f t="shared" si="1665"/>
        <v>6956740</v>
      </c>
      <c r="BX721" s="26">
        <v>1</v>
      </c>
      <c r="BY721" s="28">
        <v>6320000</v>
      </c>
      <c r="BZ721" s="28">
        <v>5372000</v>
      </c>
      <c r="CA721" s="156"/>
      <c r="CB721" s="156"/>
      <c r="CC721" s="177">
        <f t="shared" si="1654"/>
        <v>0.11466596451673743</v>
      </c>
      <c r="CD721" s="28">
        <f t="shared" si="1666"/>
        <v>5846000</v>
      </c>
      <c r="CE721" s="28">
        <f t="shared" si="1667"/>
        <v>1110740</v>
      </c>
      <c r="CF721" s="29">
        <f t="shared" si="1668"/>
        <v>6956740</v>
      </c>
      <c r="CG721" s="26">
        <v>1</v>
      </c>
      <c r="CH721" s="27">
        <v>5056000</v>
      </c>
      <c r="CI721" s="27">
        <v>4297600</v>
      </c>
      <c r="CJ721" s="148"/>
      <c r="CK721" s="148"/>
      <c r="CL721" s="143">
        <f t="shared" si="1669"/>
        <v>0.11466596451673743</v>
      </c>
      <c r="CM721" s="27">
        <f t="shared" si="1670"/>
        <v>4676800</v>
      </c>
      <c r="CN721" s="27">
        <f t="shared" si="1671"/>
        <v>888592</v>
      </c>
      <c r="CO721" s="28">
        <f t="shared" si="1672"/>
        <v>5565392</v>
      </c>
      <c r="CP721" s="26">
        <v>1</v>
      </c>
      <c r="CQ721" s="27">
        <v>5056000</v>
      </c>
      <c r="CR721" s="27">
        <v>4297600</v>
      </c>
      <c r="CS721" s="148"/>
      <c r="CT721" s="148"/>
      <c r="CU721" s="143">
        <f t="shared" si="1655"/>
        <v>0.11466596451673743</v>
      </c>
      <c r="CV721" s="27">
        <f t="shared" si="1673"/>
        <v>4676800</v>
      </c>
      <c r="CW721" s="28">
        <f t="shared" si="1674"/>
        <v>888592</v>
      </c>
      <c r="CX721" s="29">
        <f t="shared" si="1675"/>
        <v>5565392</v>
      </c>
      <c r="CY721" s="26">
        <v>1</v>
      </c>
      <c r="CZ721" s="27">
        <v>5056000</v>
      </c>
      <c r="DA721" s="27">
        <v>3792000</v>
      </c>
      <c r="DB721" s="133"/>
      <c r="DC721" s="133"/>
      <c r="DD721" s="143">
        <f t="shared" si="1656"/>
        <v>0.20203050891044216</v>
      </c>
      <c r="DE721" s="27">
        <f t="shared" si="1676"/>
        <v>4424000</v>
      </c>
      <c r="DF721" s="27">
        <f t="shared" si="1677"/>
        <v>840560</v>
      </c>
      <c r="DG721" s="28">
        <f t="shared" si="1678"/>
        <v>5264560</v>
      </c>
      <c r="DH721" s="26">
        <v>1</v>
      </c>
      <c r="DI721" s="28">
        <v>5056000</v>
      </c>
      <c r="DJ721" s="28">
        <v>6067200</v>
      </c>
      <c r="DK721" s="182"/>
      <c r="DL721" s="177">
        <f t="shared" si="1657"/>
        <v>0.12856486930664501</v>
      </c>
      <c r="DM721" s="28">
        <f t="shared" si="1679"/>
        <v>5561600</v>
      </c>
      <c r="DN721" s="28">
        <f t="shared" si="1680"/>
        <v>1056704</v>
      </c>
      <c r="DO721" s="30">
        <f t="shared" si="1681"/>
        <v>6618304</v>
      </c>
    </row>
    <row r="722" spans="1:119" ht="21" customHeight="1" x14ac:dyDescent="0.25">
      <c r="A722" s="66" t="s">
        <v>1377</v>
      </c>
      <c r="B722" s="67" t="s">
        <v>1329</v>
      </c>
      <c r="C722" s="68" t="s">
        <v>1378</v>
      </c>
      <c r="D722" s="26">
        <v>1</v>
      </c>
      <c r="E722" s="27">
        <v>8000000</v>
      </c>
      <c r="F722" s="27">
        <v>7150000</v>
      </c>
      <c r="G722" s="145"/>
      <c r="H722" s="145"/>
      <c r="I722" s="143">
        <f t="shared" si="1535"/>
        <v>7.9345315380668691E-2</v>
      </c>
      <c r="J722" s="27">
        <f t="shared" si="1536"/>
        <v>7575000</v>
      </c>
      <c r="K722" s="28">
        <f t="shared" si="1620"/>
        <v>1439250</v>
      </c>
      <c r="L722" s="29">
        <f t="shared" si="1658"/>
        <v>9014250</v>
      </c>
      <c r="M722" s="26">
        <v>1</v>
      </c>
      <c r="N722" s="27">
        <v>8000000</v>
      </c>
      <c r="O722" s="27">
        <v>9200000</v>
      </c>
      <c r="P722" s="145"/>
      <c r="Q722" s="145"/>
      <c r="R722" s="143">
        <f t="shared" si="1659"/>
        <v>9.8666062491146164E-2</v>
      </c>
      <c r="S722" s="27">
        <f t="shared" si="1621"/>
        <v>8600000</v>
      </c>
      <c r="T722" s="28">
        <f t="shared" si="1622"/>
        <v>1634000</v>
      </c>
      <c r="U722" s="30">
        <f t="shared" si="1623"/>
        <v>10234000</v>
      </c>
      <c r="V722" s="26">
        <v>1</v>
      </c>
      <c r="W722" s="27">
        <v>8000000</v>
      </c>
      <c r="X722" s="27">
        <v>7200000</v>
      </c>
      <c r="Y722" s="145"/>
      <c r="Z722" s="145"/>
      <c r="AA722" s="143">
        <f t="shared" si="1538"/>
        <v>7.4432292756478696E-2</v>
      </c>
      <c r="AB722" s="27">
        <f t="shared" si="1624"/>
        <v>7600000</v>
      </c>
      <c r="AC722" s="28">
        <f t="shared" si="1540"/>
        <v>1444000</v>
      </c>
      <c r="AD722" s="29">
        <f t="shared" si="1625"/>
        <v>9044000</v>
      </c>
      <c r="AE722" s="26">
        <v>1</v>
      </c>
      <c r="AF722" s="27">
        <v>8000000</v>
      </c>
      <c r="AG722" s="27">
        <v>9200000</v>
      </c>
      <c r="AH722" s="145"/>
      <c r="AI722" s="145"/>
      <c r="AJ722" s="143">
        <f t="shared" si="1649"/>
        <v>9.8666062491146164E-2</v>
      </c>
      <c r="AK722" s="27">
        <f t="shared" si="1626"/>
        <v>8600000</v>
      </c>
      <c r="AL722" s="28">
        <f t="shared" si="1627"/>
        <v>1634000</v>
      </c>
      <c r="AM722" s="30">
        <f t="shared" si="1628"/>
        <v>10234000</v>
      </c>
      <c r="AN722" s="26">
        <v>1</v>
      </c>
      <c r="AO722" s="27">
        <v>8000000</v>
      </c>
      <c r="AP722" s="27">
        <v>10035200</v>
      </c>
      <c r="AQ722" s="145"/>
      <c r="AR722" s="145"/>
      <c r="AS722" s="143">
        <f t="shared" si="1650"/>
        <v>0.15958832960775166</v>
      </c>
      <c r="AT722" s="27">
        <f t="shared" si="1629"/>
        <v>9017600</v>
      </c>
      <c r="AU722" s="28">
        <f t="shared" si="1546"/>
        <v>1713344</v>
      </c>
      <c r="AV722" s="30">
        <f t="shared" si="1630"/>
        <v>10730944</v>
      </c>
      <c r="AW722" s="26">
        <v>1</v>
      </c>
      <c r="AX722" s="27">
        <v>8000000</v>
      </c>
      <c r="AY722" s="27">
        <v>8960000</v>
      </c>
      <c r="AZ722" s="145"/>
      <c r="BA722" s="145"/>
      <c r="BB722" s="143">
        <f t="shared" si="1651"/>
        <v>8.0049824285269522E-2</v>
      </c>
      <c r="BC722" s="27">
        <f t="shared" si="1631"/>
        <v>8480000</v>
      </c>
      <c r="BD722" s="27">
        <f t="shared" si="1549"/>
        <v>1611200</v>
      </c>
      <c r="BE722" s="27">
        <f t="shared" si="1632"/>
        <v>10091200</v>
      </c>
      <c r="BF722" s="26">
        <v>1</v>
      </c>
      <c r="BG722" s="27">
        <v>6400000</v>
      </c>
      <c r="BH722" s="27">
        <v>5888000</v>
      </c>
      <c r="BI722" s="145"/>
      <c r="BJ722" s="145"/>
      <c r="BK722" s="143">
        <f t="shared" si="1652"/>
        <v>5.892556509887896E-2</v>
      </c>
      <c r="BL722" s="27">
        <f t="shared" si="1660"/>
        <v>6144000</v>
      </c>
      <c r="BM722" s="27">
        <f t="shared" si="1661"/>
        <v>1167360</v>
      </c>
      <c r="BN722" s="28">
        <f t="shared" si="1662"/>
        <v>7311360</v>
      </c>
      <c r="BO722" s="26">
        <v>1</v>
      </c>
      <c r="BP722" s="27">
        <v>6400000</v>
      </c>
      <c r="BQ722" s="27">
        <v>5440000</v>
      </c>
      <c r="BR722" s="175"/>
      <c r="BS722" s="175"/>
      <c r="BT722" s="143">
        <f t="shared" si="1653"/>
        <v>0.11466596451673743</v>
      </c>
      <c r="BU722" s="27">
        <f t="shared" si="1663"/>
        <v>5920000</v>
      </c>
      <c r="BV722" s="28">
        <f t="shared" si="1664"/>
        <v>1124800</v>
      </c>
      <c r="BW722" s="30">
        <f t="shared" si="1665"/>
        <v>7044800</v>
      </c>
      <c r="BX722" s="26">
        <v>1</v>
      </c>
      <c r="BY722" s="28">
        <v>6400000</v>
      </c>
      <c r="BZ722" s="28">
        <v>5440000</v>
      </c>
      <c r="CA722" s="156"/>
      <c r="CB722" s="156"/>
      <c r="CC722" s="177">
        <f t="shared" si="1654"/>
        <v>0.11466596451673743</v>
      </c>
      <c r="CD722" s="28">
        <f t="shared" si="1666"/>
        <v>5920000</v>
      </c>
      <c r="CE722" s="28">
        <f t="shared" si="1667"/>
        <v>1124800</v>
      </c>
      <c r="CF722" s="29">
        <f t="shared" si="1668"/>
        <v>7044800</v>
      </c>
      <c r="CG722" s="26">
        <v>1</v>
      </c>
      <c r="CH722" s="27">
        <v>5120000</v>
      </c>
      <c r="CI722" s="27">
        <v>4352000</v>
      </c>
      <c r="CJ722" s="148"/>
      <c r="CK722" s="148"/>
      <c r="CL722" s="143">
        <f t="shared" si="1669"/>
        <v>0.11466596451673743</v>
      </c>
      <c r="CM722" s="27">
        <f t="shared" si="1670"/>
        <v>4736000</v>
      </c>
      <c r="CN722" s="27">
        <f t="shared" si="1671"/>
        <v>899840</v>
      </c>
      <c r="CO722" s="28">
        <f t="shared" si="1672"/>
        <v>5635840</v>
      </c>
      <c r="CP722" s="26">
        <v>1</v>
      </c>
      <c r="CQ722" s="27">
        <v>5120000</v>
      </c>
      <c r="CR722" s="27">
        <v>4352000</v>
      </c>
      <c r="CS722" s="148"/>
      <c r="CT722" s="148"/>
      <c r="CU722" s="143">
        <f t="shared" si="1655"/>
        <v>0.11466596451673743</v>
      </c>
      <c r="CV722" s="27">
        <f t="shared" si="1673"/>
        <v>4736000</v>
      </c>
      <c r="CW722" s="28">
        <f t="shared" si="1674"/>
        <v>899840</v>
      </c>
      <c r="CX722" s="29">
        <f t="shared" si="1675"/>
        <v>5635840</v>
      </c>
      <c r="CY722" s="26">
        <v>1</v>
      </c>
      <c r="CZ722" s="27">
        <v>5120000</v>
      </c>
      <c r="DA722" s="27">
        <v>3840000</v>
      </c>
      <c r="DB722" s="133"/>
      <c r="DC722" s="133"/>
      <c r="DD722" s="143">
        <f t="shared" si="1656"/>
        <v>0.20203050891044214</v>
      </c>
      <c r="DE722" s="27">
        <f t="shared" si="1676"/>
        <v>4480000</v>
      </c>
      <c r="DF722" s="27">
        <f t="shared" si="1677"/>
        <v>851200</v>
      </c>
      <c r="DG722" s="28">
        <f t="shared" si="1678"/>
        <v>5331200</v>
      </c>
      <c r="DH722" s="26">
        <v>1</v>
      </c>
      <c r="DI722" s="28">
        <v>5120000</v>
      </c>
      <c r="DJ722" s="28">
        <v>6144000</v>
      </c>
      <c r="DK722" s="182"/>
      <c r="DL722" s="177">
        <f t="shared" si="1657"/>
        <v>0.12856486930664501</v>
      </c>
      <c r="DM722" s="28">
        <f t="shared" si="1679"/>
        <v>5632000</v>
      </c>
      <c r="DN722" s="28">
        <f t="shared" si="1680"/>
        <v>1070080</v>
      </c>
      <c r="DO722" s="30">
        <f t="shared" si="1681"/>
        <v>6702080</v>
      </c>
    </row>
    <row r="723" spans="1:119" ht="21" customHeight="1" x14ac:dyDescent="0.25">
      <c r="A723" s="66" t="s">
        <v>1379</v>
      </c>
      <c r="B723" s="67" t="s">
        <v>1329</v>
      </c>
      <c r="C723" s="68" t="s">
        <v>1380</v>
      </c>
      <c r="D723" s="26">
        <v>1</v>
      </c>
      <c r="E723" s="27">
        <v>7900000</v>
      </c>
      <c r="F723" s="27">
        <v>7060000</v>
      </c>
      <c r="G723" s="145"/>
      <c r="H723" s="145"/>
      <c r="I723" s="143">
        <f t="shared" si="1535"/>
        <v>7.940771339528073E-2</v>
      </c>
      <c r="J723" s="27">
        <f t="shared" si="1536"/>
        <v>7480000</v>
      </c>
      <c r="K723" s="28">
        <f t="shared" si="1620"/>
        <v>1421200</v>
      </c>
      <c r="L723" s="29">
        <f t="shared" si="1658"/>
        <v>8901200</v>
      </c>
      <c r="M723" s="26">
        <v>1</v>
      </c>
      <c r="N723" s="27">
        <v>7900000</v>
      </c>
      <c r="O723" s="27">
        <v>9085000</v>
      </c>
      <c r="P723" s="145"/>
      <c r="Q723" s="145"/>
      <c r="R723" s="143">
        <f t="shared" si="1659"/>
        <v>9.8666062491146164E-2</v>
      </c>
      <c r="S723" s="27">
        <f t="shared" si="1621"/>
        <v>8492500</v>
      </c>
      <c r="T723" s="28">
        <f t="shared" si="1622"/>
        <v>1613575</v>
      </c>
      <c r="U723" s="30">
        <f t="shared" si="1623"/>
        <v>10106075</v>
      </c>
      <c r="V723" s="26">
        <v>1</v>
      </c>
      <c r="W723" s="27">
        <v>7900000</v>
      </c>
      <c r="X723" s="27">
        <v>7110000</v>
      </c>
      <c r="Y723" s="145"/>
      <c r="Z723" s="145"/>
      <c r="AA723" s="143">
        <f t="shared" si="1538"/>
        <v>7.4432292756478696E-2</v>
      </c>
      <c r="AB723" s="27">
        <f t="shared" si="1624"/>
        <v>7505000</v>
      </c>
      <c r="AC723" s="28">
        <f t="shared" si="1540"/>
        <v>1425950</v>
      </c>
      <c r="AD723" s="29">
        <f t="shared" si="1625"/>
        <v>8930950</v>
      </c>
      <c r="AE723" s="26">
        <v>1</v>
      </c>
      <c r="AF723" s="27">
        <v>7900000</v>
      </c>
      <c r="AG723" s="27">
        <v>9085000</v>
      </c>
      <c r="AH723" s="145"/>
      <c r="AI723" s="145"/>
      <c r="AJ723" s="143">
        <f t="shared" si="1649"/>
        <v>9.8666062491146164E-2</v>
      </c>
      <c r="AK723" s="27">
        <f t="shared" si="1626"/>
        <v>8492500</v>
      </c>
      <c r="AL723" s="28">
        <f t="shared" si="1627"/>
        <v>1613575</v>
      </c>
      <c r="AM723" s="30">
        <f t="shared" si="1628"/>
        <v>10106075</v>
      </c>
      <c r="AN723" s="26">
        <v>1</v>
      </c>
      <c r="AO723" s="27">
        <v>7900000</v>
      </c>
      <c r="AP723" s="27">
        <v>9909760</v>
      </c>
      <c r="AQ723" s="145"/>
      <c r="AR723" s="145"/>
      <c r="AS723" s="143">
        <f t="shared" si="1650"/>
        <v>0.15958832960775168</v>
      </c>
      <c r="AT723" s="27">
        <f t="shared" si="1629"/>
        <v>8904880</v>
      </c>
      <c r="AU723" s="28">
        <f t="shared" si="1546"/>
        <v>1691927.2</v>
      </c>
      <c r="AV723" s="30">
        <f t="shared" si="1630"/>
        <v>10596807.199999999</v>
      </c>
      <c r="AW723" s="26">
        <v>1</v>
      </c>
      <c r="AX723" s="27">
        <v>7900000</v>
      </c>
      <c r="AY723" s="27">
        <v>8848000</v>
      </c>
      <c r="AZ723" s="145"/>
      <c r="BA723" s="145"/>
      <c r="BB723" s="143">
        <f t="shared" si="1651"/>
        <v>8.0049824285269522E-2</v>
      </c>
      <c r="BC723" s="27">
        <f t="shared" si="1631"/>
        <v>8374000</v>
      </c>
      <c r="BD723" s="27">
        <f t="shared" si="1549"/>
        <v>1591060</v>
      </c>
      <c r="BE723" s="27">
        <f t="shared" si="1632"/>
        <v>9965060</v>
      </c>
      <c r="BF723" s="26">
        <v>1</v>
      </c>
      <c r="BG723" s="27">
        <v>6320000</v>
      </c>
      <c r="BH723" s="27">
        <v>5814400</v>
      </c>
      <c r="BI723" s="145"/>
      <c r="BJ723" s="145"/>
      <c r="BK723" s="143">
        <f t="shared" si="1652"/>
        <v>5.892556509887896E-2</v>
      </c>
      <c r="BL723" s="27">
        <f t="shared" si="1660"/>
        <v>6067200</v>
      </c>
      <c r="BM723" s="27">
        <f t="shared" si="1661"/>
        <v>1152768</v>
      </c>
      <c r="BN723" s="28">
        <f t="shared" si="1662"/>
        <v>7219968</v>
      </c>
      <c r="BO723" s="26">
        <v>1</v>
      </c>
      <c r="BP723" s="27">
        <v>6320000</v>
      </c>
      <c r="BQ723" s="27">
        <v>5372000</v>
      </c>
      <c r="BR723" s="175"/>
      <c r="BS723" s="175"/>
      <c r="BT723" s="143">
        <f t="shared" si="1653"/>
        <v>0.11466596451673743</v>
      </c>
      <c r="BU723" s="27">
        <f t="shared" si="1663"/>
        <v>5846000</v>
      </c>
      <c r="BV723" s="28">
        <f t="shared" si="1664"/>
        <v>1110740</v>
      </c>
      <c r="BW723" s="30">
        <f t="shared" si="1665"/>
        <v>6956740</v>
      </c>
      <c r="BX723" s="26">
        <v>1</v>
      </c>
      <c r="BY723" s="28">
        <v>6320000</v>
      </c>
      <c r="BZ723" s="28">
        <v>5372000</v>
      </c>
      <c r="CA723" s="156"/>
      <c r="CB723" s="156"/>
      <c r="CC723" s="177">
        <f t="shared" si="1654"/>
        <v>0.11466596451673743</v>
      </c>
      <c r="CD723" s="28">
        <f t="shared" si="1666"/>
        <v>5846000</v>
      </c>
      <c r="CE723" s="28">
        <f t="shared" si="1667"/>
        <v>1110740</v>
      </c>
      <c r="CF723" s="29">
        <f t="shared" si="1668"/>
        <v>6956740</v>
      </c>
      <c r="CG723" s="26">
        <v>1</v>
      </c>
      <c r="CH723" s="27">
        <v>5056000</v>
      </c>
      <c r="CI723" s="27">
        <v>4297600</v>
      </c>
      <c r="CJ723" s="148"/>
      <c r="CK723" s="148"/>
      <c r="CL723" s="143">
        <f t="shared" si="1669"/>
        <v>0.11466596451673743</v>
      </c>
      <c r="CM723" s="27">
        <f t="shared" si="1670"/>
        <v>4676800</v>
      </c>
      <c r="CN723" s="27">
        <f t="shared" si="1671"/>
        <v>888592</v>
      </c>
      <c r="CO723" s="28">
        <f t="shared" si="1672"/>
        <v>5565392</v>
      </c>
      <c r="CP723" s="26">
        <v>1</v>
      </c>
      <c r="CQ723" s="27">
        <v>5056000</v>
      </c>
      <c r="CR723" s="27">
        <v>4297600</v>
      </c>
      <c r="CS723" s="148"/>
      <c r="CT723" s="148"/>
      <c r="CU723" s="143">
        <f t="shared" si="1655"/>
        <v>0.11466596451673743</v>
      </c>
      <c r="CV723" s="27">
        <f t="shared" si="1673"/>
        <v>4676800</v>
      </c>
      <c r="CW723" s="28">
        <f t="shared" si="1674"/>
        <v>888592</v>
      </c>
      <c r="CX723" s="29">
        <f t="shared" si="1675"/>
        <v>5565392</v>
      </c>
      <c r="CY723" s="26">
        <v>1</v>
      </c>
      <c r="CZ723" s="27">
        <v>5056000</v>
      </c>
      <c r="DA723" s="27">
        <v>3792000</v>
      </c>
      <c r="DB723" s="133"/>
      <c r="DC723" s="133"/>
      <c r="DD723" s="143">
        <f t="shared" si="1656"/>
        <v>0.20203050891044216</v>
      </c>
      <c r="DE723" s="27">
        <f t="shared" si="1676"/>
        <v>4424000</v>
      </c>
      <c r="DF723" s="27">
        <f t="shared" si="1677"/>
        <v>840560</v>
      </c>
      <c r="DG723" s="28">
        <f t="shared" si="1678"/>
        <v>5264560</v>
      </c>
      <c r="DH723" s="26">
        <v>1</v>
      </c>
      <c r="DI723" s="28">
        <v>5056000</v>
      </c>
      <c r="DJ723" s="28">
        <v>6067200</v>
      </c>
      <c r="DK723" s="182"/>
      <c r="DL723" s="177">
        <f t="shared" si="1657"/>
        <v>0.12856486930664501</v>
      </c>
      <c r="DM723" s="28">
        <f t="shared" si="1679"/>
        <v>5561600</v>
      </c>
      <c r="DN723" s="28">
        <f t="shared" si="1680"/>
        <v>1056704</v>
      </c>
      <c r="DO723" s="30">
        <f t="shared" si="1681"/>
        <v>6618304</v>
      </c>
    </row>
    <row r="724" spans="1:119" ht="21" customHeight="1" x14ac:dyDescent="0.25">
      <c r="A724" s="66" t="s">
        <v>1381</v>
      </c>
      <c r="B724" s="67" t="s">
        <v>1329</v>
      </c>
      <c r="C724" s="68" t="s">
        <v>1382</v>
      </c>
      <c r="D724" s="26">
        <v>1</v>
      </c>
      <c r="E724" s="27">
        <v>9000000</v>
      </c>
      <c r="F724" s="27">
        <v>8050000</v>
      </c>
      <c r="G724" s="145"/>
      <c r="H724" s="145"/>
      <c r="I724" s="143">
        <f t="shared" si="1535"/>
        <v>7.8797823123427577E-2</v>
      </c>
      <c r="J724" s="27">
        <f t="shared" si="1536"/>
        <v>8525000</v>
      </c>
      <c r="K724" s="28">
        <f t="shared" si="1620"/>
        <v>1619750</v>
      </c>
      <c r="L724" s="29">
        <f t="shared" si="1658"/>
        <v>10144750</v>
      </c>
      <c r="M724" s="26">
        <v>1</v>
      </c>
      <c r="N724" s="27">
        <v>9000000</v>
      </c>
      <c r="O724" s="27">
        <v>10350000</v>
      </c>
      <c r="P724" s="145"/>
      <c r="Q724" s="145"/>
      <c r="R724" s="143">
        <f t="shared" si="1659"/>
        <v>9.8666062491146164E-2</v>
      </c>
      <c r="S724" s="27">
        <f t="shared" si="1621"/>
        <v>9675000</v>
      </c>
      <c r="T724" s="28">
        <f t="shared" si="1622"/>
        <v>1838250</v>
      </c>
      <c r="U724" s="30">
        <f>+T724+S724</f>
        <v>11513250</v>
      </c>
      <c r="V724" s="26">
        <v>1</v>
      </c>
      <c r="W724" s="27">
        <v>9000000</v>
      </c>
      <c r="X724" s="27">
        <v>8100000</v>
      </c>
      <c r="Y724" s="145"/>
      <c r="Z724" s="145"/>
      <c r="AA724" s="143">
        <f t="shared" si="1538"/>
        <v>7.4432292756478682E-2</v>
      </c>
      <c r="AB724" s="27">
        <f t="shared" si="1624"/>
        <v>8550000</v>
      </c>
      <c r="AC724" s="28">
        <f t="shared" si="1540"/>
        <v>1624500</v>
      </c>
      <c r="AD724" s="29">
        <f t="shared" si="1625"/>
        <v>10174500</v>
      </c>
      <c r="AE724" s="26">
        <v>1</v>
      </c>
      <c r="AF724" s="27">
        <v>9000000</v>
      </c>
      <c r="AG724" s="27">
        <v>10350000</v>
      </c>
      <c r="AH724" s="145"/>
      <c r="AI724" s="145"/>
      <c r="AJ724" s="143">
        <f t="shared" si="1649"/>
        <v>9.8666062491146164E-2</v>
      </c>
      <c r="AK724" s="27">
        <f t="shared" si="1626"/>
        <v>9675000</v>
      </c>
      <c r="AL724" s="28">
        <f t="shared" si="1627"/>
        <v>1838250</v>
      </c>
      <c r="AM724" s="30">
        <f t="shared" si="1628"/>
        <v>11513250</v>
      </c>
      <c r="AN724" s="26">
        <v>1</v>
      </c>
      <c r="AO724" s="27">
        <v>9000000</v>
      </c>
      <c r="AP724" s="27">
        <v>11289600</v>
      </c>
      <c r="AQ724" s="145"/>
      <c r="AR724" s="145"/>
      <c r="AS724" s="143">
        <f t="shared" si="1650"/>
        <v>0.15958832960775166</v>
      </c>
      <c r="AT724" s="27">
        <f t="shared" si="1629"/>
        <v>10144800</v>
      </c>
      <c r="AU724" s="28">
        <f t="shared" si="1546"/>
        <v>1927512</v>
      </c>
      <c r="AV724" s="30">
        <f t="shared" si="1630"/>
        <v>12072312</v>
      </c>
      <c r="AW724" s="26">
        <v>1</v>
      </c>
      <c r="AX724" s="27">
        <v>9000000</v>
      </c>
      <c r="AY724" s="27">
        <v>10080000</v>
      </c>
      <c r="AZ724" s="145"/>
      <c r="BA724" s="145"/>
      <c r="BB724" s="143">
        <f t="shared" si="1651"/>
        <v>8.0049824285269522E-2</v>
      </c>
      <c r="BC724" s="27">
        <f t="shared" si="1631"/>
        <v>9540000</v>
      </c>
      <c r="BD724" s="27">
        <f t="shared" si="1549"/>
        <v>1812600</v>
      </c>
      <c r="BE724" s="27">
        <f t="shared" si="1632"/>
        <v>11352600</v>
      </c>
      <c r="BF724" s="26">
        <v>1</v>
      </c>
      <c r="BG724" s="27">
        <v>7200000</v>
      </c>
      <c r="BH724" s="27">
        <v>6624000</v>
      </c>
      <c r="BI724" s="145"/>
      <c r="BJ724" s="145"/>
      <c r="BK724" s="143">
        <f t="shared" si="1652"/>
        <v>5.8925565098878953E-2</v>
      </c>
      <c r="BL724" s="27">
        <f t="shared" si="1660"/>
        <v>6912000</v>
      </c>
      <c r="BM724" s="27">
        <f t="shared" si="1661"/>
        <v>1313280</v>
      </c>
      <c r="BN724" s="28">
        <f t="shared" si="1662"/>
        <v>8225280</v>
      </c>
      <c r="BO724" s="26">
        <v>1</v>
      </c>
      <c r="BP724" s="27">
        <v>7200000</v>
      </c>
      <c r="BQ724" s="27">
        <v>6120000</v>
      </c>
      <c r="BR724" s="175"/>
      <c r="BS724" s="175"/>
      <c r="BT724" s="143">
        <f t="shared" si="1653"/>
        <v>0.11466596451673743</v>
      </c>
      <c r="BU724" s="27">
        <f t="shared" si="1663"/>
        <v>6660000</v>
      </c>
      <c r="BV724" s="28">
        <f t="shared" si="1664"/>
        <v>1265400</v>
      </c>
      <c r="BW724" s="30">
        <f t="shared" si="1665"/>
        <v>7925400</v>
      </c>
      <c r="BX724" s="26">
        <v>1</v>
      </c>
      <c r="BY724" s="28">
        <v>7200000</v>
      </c>
      <c r="BZ724" s="28">
        <v>6120000</v>
      </c>
      <c r="CA724" s="156"/>
      <c r="CB724" s="156"/>
      <c r="CC724" s="177">
        <f t="shared" si="1654"/>
        <v>0.11466596451673743</v>
      </c>
      <c r="CD724" s="28">
        <f t="shared" si="1666"/>
        <v>6660000</v>
      </c>
      <c r="CE724" s="28">
        <f t="shared" si="1667"/>
        <v>1265400</v>
      </c>
      <c r="CF724" s="29">
        <f t="shared" si="1668"/>
        <v>7925400</v>
      </c>
      <c r="CG724" s="26">
        <v>1</v>
      </c>
      <c r="CH724" s="27">
        <v>5760000</v>
      </c>
      <c r="CI724" s="27">
        <v>4896000</v>
      </c>
      <c r="CJ724" s="148"/>
      <c r="CK724" s="148"/>
      <c r="CL724" s="143">
        <f t="shared" si="1669"/>
        <v>0.11466596451673744</v>
      </c>
      <c r="CM724" s="27">
        <f t="shared" si="1670"/>
        <v>5328000</v>
      </c>
      <c r="CN724" s="27">
        <f t="shared" si="1671"/>
        <v>1012320</v>
      </c>
      <c r="CO724" s="28">
        <f t="shared" si="1672"/>
        <v>6340320</v>
      </c>
      <c r="CP724" s="26">
        <v>1</v>
      </c>
      <c r="CQ724" s="27">
        <v>5760000</v>
      </c>
      <c r="CR724" s="27">
        <v>4896000</v>
      </c>
      <c r="CS724" s="148"/>
      <c r="CT724" s="148"/>
      <c r="CU724" s="143">
        <f t="shared" si="1655"/>
        <v>0.11466596451673744</v>
      </c>
      <c r="CV724" s="27">
        <f t="shared" si="1673"/>
        <v>5328000</v>
      </c>
      <c r="CW724" s="28">
        <f t="shared" si="1674"/>
        <v>1012320</v>
      </c>
      <c r="CX724" s="29">
        <f t="shared" si="1675"/>
        <v>6340320</v>
      </c>
      <c r="CY724" s="26">
        <v>1</v>
      </c>
      <c r="CZ724" s="27">
        <v>5760000</v>
      </c>
      <c r="DA724" s="27">
        <v>4320000</v>
      </c>
      <c r="DB724" s="133"/>
      <c r="DC724" s="133"/>
      <c r="DD724" s="143">
        <f t="shared" si="1656"/>
        <v>0.20203050891044214</v>
      </c>
      <c r="DE724" s="27">
        <f t="shared" si="1676"/>
        <v>5040000</v>
      </c>
      <c r="DF724" s="27">
        <f t="shared" si="1677"/>
        <v>957600</v>
      </c>
      <c r="DG724" s="28">
        <f t="shared" si="1678"/>
        <v>5997600</v>
      </c>
      <c r="DH724" s="26">
        <v>1</v>
      </c>
      <c r="DI724" s="28">
        <v>5760000</v>
      </c>
      <c r="DJ724" s="28">
        <v>6912000</v>
      </c>
      <c r="DK724" s="182"/>
      <c r="DL724" s="177">
        <f t="shared" si="1657"/>
        <v>0.12856486930664499</v>
      </c>
      <c r="DM724" s="28">
        <f t="shared" si="1679"/>
        <v>6336000</v>
      </c>
      <c r="DN724" s="28">
        <f t="shared" si="1680"/>
        <v>1203840</v>
      </c>
      <c r="DO724" s="30">
        <f t="shared" si="1681"/>
        <v>7539840</v>
      </c>
    </row>
    <row r="725" spans="1:119" ht="21" customHeight="1" x14ac:dyDescent="0.25">
      <c r="A725" s="66" t="s">
        <v>1383</v>
      </c>
      <c r="B725" s="67" t="s">
        <v>1329</v>
      </c>
      <c r="C725" s="68" t="s">
        <v>1384</v>
      </c>
      <c r="D725" s="26">
        <v>1</v>
      </c>
      <c r="E725" s="27">
        <v>12000000</v>
      </c>
      <c r="F725" s="27">
        <v>10750000</v>
      </c>
      <c r="G725" s="145"/>
      <c r="H725" s="145"/>
      <c r="I725" s="143">
        <f t="shared" si="1535"/>
        <v>7.77040418886316E-2</v>
      </c>
      <c r="J725" s="27">
        <f t="shared" si="1536"/>
        <v>11375000</v>
      </c>
      <c r="K725" s="28">
        <f t="shared" si="1620"/>
        <v>2161250</v>
      </c>
      <c r="L725" s="29">
        <f t="shared" si="1658"/>
        <v>13536250</v>
      </c>
      <c r="M725" s="26">
        <v>1</v>
      </c>
      <c r="N725" s="27">
        <v>12000000</v>
      </c>
      <c r="O725" s="27">
        <v>13800000</v>
      </c>
      <c r="P725" s="145"/>
      <c r="Q725" s="145"/>
      <c r="R725" s="143">
        <f t="shared" si="1659"/>
        <v>9.8666062491146164E-2</v>
      </c>
      <c r="S725" s="27">
        <f t="shared" si="1621"/>
        <v>12900000</v>
      </c>
      <c r="T725" s="28">
        <f t="shared" si="1622"/>
        <v>2451000</v>
      </c>
      <c r="U725" s="30">
        <f t="shared" si="1623"/>
        <v>15351000</v>
      </c>
      <c r="V725" s="26">
        <v>1</v>
      </c>
      <c r="W725" s="27">
        <v>12000000</v>
      </c>
      <c r="X725" s="27">
        <v>10800000</v>
      </c>
      <c r="Y725" s="145"/>
      <c r="Z725" s="145"/>
      <c r="AA725" s="143">
        <f t="shared" si="1538"/>
        <v>7.4432292756478682E-2</v>
      </c>
      <c r="AB725" s="27">
        <f t="shared" si="1624"/>
        <v>11400000</v>
      </c>
      <c r="AC725" s="28">
        <f t="shared" si="1540"/>
        <v>2166000</v>
      </c>
      <c r="AD725" s="29">
        <f t="shared" si="1625"/>
        <v>13566000</v>
      </c>
      <c r="AE725" s="26">
        <v>1</v>
      </c>
      <c r="AF725" s="27">
        <v>12000000</v>
      </c>
      <c r="AG725" s="27">
        <v>13800000</v>
      </c>
      <c r="AH725" s="145"/>
      <c r="AI725" s="145"/>
      <c r="AJ725" s="143">
        <f t="shared" si="1649"/>
        <v>9.8666062491146164E-2</v>
      </c>
      <c r="AK725" s="27">
        <f t="shared" si="1626"/>
        <v>12900000</v>
      </c>
      <c r="AL725" s="28">
        <f t="shared" si="1627"/>
        <v>2451000</v>
      </c>
      <c r="AM725" s="30">
        <f t="shared" si="1628"/>
        <v>15351000</v>
      </c>
      <c r="AN725" s="26">
        <v>1</v>
      </c>
      <c r="AO725" s="27">
        <v>12000000</v>
      </c>
      <c r="AP725" s="27">
        <v>15052800</v>
      </c>
      <c r="AQ725" s="145"/>
      <c r="AR725" s="145"/>
      <c r="AS725" s="143">
        <f t="shared" si="1650"/>
        <v>0.15958832960775166</v>
      </c>
      <c r="AT725" s="27">
        <f t="shared" si="1629"/>
        <v>13526400</v>
      </c>
      <c r="AU725" s="28">
        <f t="shared" si="1546"/>
        <v>2570016</v>
      </c>
      <c r="AV725" s="30">
        <f t="shared" si="1630"/>
        <v>16096416</v>
      </c>
      <c r="AW725" s="26">
        <v>1</v>
      </c>
      <c r="AX725" s="27">
        <v>12000000</v>
      </c>
      <c r="AY725" s="27">
        <v>13440000</v>
      </c>
      <c r="AZ725" s="145"/>
      <c r="BA725" s="145"/>
      <c r="BB725" s="143">
        <f t="shared" si="1651"/>
        <v>8.0049824285269536E-2</v>
      </c>
      <c r="BC725" s="27">
        <f t="shared" si="1631"/>
        <v>12720000</v>
      </c>
      <c r="BD725" s="27">
        <f t="shared" si="1549"/>
        <v>2416800</v>
      </c>
      <c r="BE725" s="27">
        <f t="shared" si="1632"/>
        <v>15136800</v>
      </c>
      <c r="BF725" s="26">
        <v>1</v>
      </c>
      <c r="BG725" s="27">
        <v>9600000</v>
      </c>
      <c r="BH725" s="27">
        <v>8832000</v>
      </c>
      <c r="BI725" s="145"/>
      <c r="BJ725" s="145"/>
      <c r="BK725" s="143">
        <f t="shared" si="1652"/>
        <v>5.8925565098878953E-2</v>
      </c>
      <c r="BL725" s="27">
        <f t="shared" si="1660"/>
        <v>9216000</v>
      </c>
      <c r="BM725" s="27">
        <f t="shared" si="1661"/>
        <v>1751040</v>
      </c>
      <c r="BN725" s="28">
        <f t="shared" si="1662"/>
        <v>10967040</v>
      </c>
      <c r="BO725" s="26">
        <v>1</v>
      </c>
      <c r="BP725" s="27">
        <v>9600000</v>
      </c>
      <c r="BQ725" s="27">
        <v>8160000</v>
      </c>
      <c r="BR725" s="175"/>
      <c r="BS725" s="175"/>
      <c r="BT725" s="143">
        <f t="shared" si="1653"/>
        <v>0.11466596451673744</v>
      </c>
      <c r="BU725" s="27">
        <f t="shared" si="1663"/>
        <v>8880000</v>
      </c>
      <c r="BV725" s="28">
        <f t="shared" si="1664"/>
        <v>1687200</v>
      </c>
      <c r="BW725" s="30">
        <f t="shared" si="1665"/>
        <v>10567200</v>
      </c>
      <c r="BX725" s="26">
        <v>1</v>
      </c>
      <c r="BY725" s="28">
        <v>9600000</v>
      </c>
      <c r="BZ725" s="28">
        <v>8160000</v>
      </c>
      <c r="CA725" s="156"/>
      <c r="CB725" s="156"/>
      <c r="CC725" s="177">
        <f t="shared" si="1654"/>
        <v>0.11466596451673744</v>
      </c>
      <c r="CD725" s="28">
        <f t="shared" si="1666"/>
        <v>8880000</v>
      </c>
      <c r="CE725" s="28">
        <f t="shared" si="1667"/>
        <v>1687200</v>
      </c>
      <c r="CF725" s="29">
        <f t="shared" si="1668"/>
        <v>10567200</v>
      </c>
      <c r="CG725" s="26">
        <v>1</v>
      </c>
      <c r="CH725" s="27">
        <v>7680000</v>
      </c>
      <c r="CI725" s="27">
        <v>6528000</v>
      </c>
      <c r="CJ725" s="148"/>
      <c r="CK725" s="148"/>
      <c r="CL725" s="143">
        <f t="shared" si="1669"/>
        <v>0.11466596451673743</v>
      </c>
      <c r="CM725" s="27">
        <f t="shared" si="1670"/>
        <v>7104000</v>
      </c>
      <c r="CN725" s="27">
        <f t="shared" si="1671"/>
        <v>1349760</v>
      </c>
      <c r="CO725" s="28">
        <f t="shared" si="1672"/>
        <v>8453760</v>
      </c>
      <c r="CP725" s="26">
        <v>1</v>
      </c>
      <c r="CQ725" s="27">
        <v>7680000</v>
      </c>
      <c r="CR725" s="27">
        <v>6528000</v>
      </c>
      <c r="CS725" s="148"/>
      <c r="CT725" s="148"/>
      <c r="CU725" s="143">
        <f t="shared" si="1655"/>
        <v>0.11466596451673743</v>
      </c>
      <c r="CV725" s="27">
        <f t="shared" si="1673"/>
        <v>7104000</v>
      </c>
      <c r="CW725" s="28">
        <f t="shared" si="1674"/>
        <v>1349760</v>
      </c>
      <c r="CX725" s="29">
        <f t="shared" si="1675"/>
        <v>8453760</v>
      </c>
      <c r="CY725" s="26">
        <v>1</v>
      </c>
      <c r="CZ725" s="27">
        <v>7680000</v>
      </c>
      <c r="DA725" s="27">
        <v>5760000</v>
      </c>
      <c r="DB725" s="133"/>
      <c r="DC725" s="133"/>
      <c r="DD725" s="143">
        <f t="shared" si="1656"/>
        <v>0.20203050891044214</v>
      </c>
      <c r="DE725" s="27">
        <f t="shared" si="1676"/>
        <v>6720000</v>
      </c>
      <c r="DF725" s="27">
        <f t="shared" si="1677"/>
        <v>1276800</v>
      </c>
      <c r="DG725" s="28">
        <f t="shared" si="1678"/>
        <v>7996800</v>
      </c>
      <c r="DH725" s="26">
        <v>1</v>
      </c>
      <c r="DI725" s="28">
        <v>7680000</v>
      </c>
      <c r="DJ725" s="28">
        <v>9216000</v>
      </c>
      <c r="DK725" s="182"/>
      <c r="DL725" s="177">
        <f t="shared" si="1657"/>
        <v>0.12856486930664499</v>
      </c>
      <c r="DM725" s="28">
        <f t="shared" si="1679"/>
        <v>8448000</v>
      </c>
      <c r="DN725" s="28">
        <f t="shared" si="1680"/>
        <v>1605120</v>
      </c>
      <c r="DO725" s="30">
        <f t="shared" si="1681"/>
        <v>10053120</v>
      </c>
    </row>
    <row r="726" spans="1:119" ht="21" customHeight="1" x14ac:dyDescent="0.25">
      <c r="A726" s="66" t="s">
        <v>1385</v>
      </c>
      <c r="B726" s="67" t="s">
        <v>1329</v>
      </c>
      <c r="C726" s="68" t="s">
        <v>1386</v>
      </c>
      <c r="D726" s="26">
        <v>1</v>
      </c>
      <c r="E726" s="27">
        <v>1000000</v>
      </c>
      <c r="F726" s="27">
        <v>850000</v>
      </c>
      <c r="G726" s="145"/>
      <c r="H726" s="145"/>
      <c r="I726" s="143">
        <f t="shared" si="1535"/>
        <v>0.11466596451673743</v>
      </c>
      <c r="J726" s="27">
        <f t="shared" si="1536"/>
        <v>925000</v>
      </c>
      <c r="K726" s="28">
        <f t="shared" si="1620"/>
        <v>175750</v>
      </c>
      <c r="L726" s="29">
        <f t="shared" si="1658"/>
        <v>1100750</v>
      </c>
      <c r="M726" s="26">
        <v>1</v>
      </c>
      <c r="N726" s="27">
        <v>1000000</v>
      </c>
      <c r="O726" s="27">
        <v>1150000</v>
      </c>
      <c r="P726" s="145"/>
      <c r="Q726" s="145"/>
      <c r="R726" s="143">
        <f t="shared" si="1659"/>
        <v>9.8666062491146164E-2</v>
      </c>
      <c r="S726" s="27">
        <f t="shared" si="1621"/>
        <v>1075000</v>
      </c>
      <c r="T726" s="28">
        <f t="shared" si="1622"/>
        <v>204250</v>
      </c>
      <c r="U726" s="30">
        <f t="shared" si="1623"/>
        <v>1279250</v>
      </c>
      <c r="V726" s="26">
        <v>1</v>
      </c>
      <c r="W726" s="27">
        <v>1000000</v>
      </c>
      <c r="X726" s="27">
        <v>900000</v>
      </c>
      <c r="Y726" s="145"/>
      <c r="Z726" s="145"/>
      <c r="AA726" s="143">
        <f t="shared" si="1538"/>
        <v>7.4432292756478696E-2</v>
      </c>
      <c r="AB726" s="27">
        <f t="shared" si="1624"/>
        <v>950000</v>
      </c>
      <c r="AC726" s="28">
        <f t="shared" si="1540"/>
        <v>180500</v>
      </c>
      <c r="AD726" s="29">
        <f t="shared" si="1625"/>
        <v>1130500</v>
      </c>
      <c r="AE726" s="26">
        <v>1</v>
      </c>
      <c r="AF726" s="27">
        <v>1000000</v>
      </c>
      <c r="AG726" s="27">
        <v>1150000</v>
      </c>
      <c r="AH726" s="145"/>
      <c r="AI726" s="145"/>
      <c r="AJ726" s="143">
        <f t="shared" si="1649"/>
        <v>9.8666062491146164E-2</v>
      </c>
      <c r="AK726" s="27">
        <f t="shared" si="1626"/>
        <v>1075000</v>
      </c>
      <c r="AL726" s="28">
        <f t="shared" si="1627"/>
        <v>204250</v>
      </c>
      <c r="AM726" s="30">
        <f t="shared" si="1628"/>
        <v>1279250</v>
      </c>
      <c r="AN726" s="26">
        <v>1</v>
      </c>
      <c r="AO726" s="27">
        <v>1000000</v>
      </c>
      <c r="AP726" s="27">
        <v>1254400</v>
      </c>
      <c r="AQ726" s="145"/>
      <c r="AR726" s="145"/>
      <c r="AS726" s="143">
        <f t="shared" si="1650"/>
        <v>0.15958832960775166</v>
      </c>
      <c r="AT726" s="27">
        <f t="shared" si="1629"/>
        <v>1127200</v>
      </c>
      <c r="AU726" s="28">
        <f t="shared" si="1546"/>
        <v>214168</v>
      </c>
      <c r="AV726" s="30">
        <f t="shared" si="1630"/>
        <v>1341368</v>
      </c>
      <c r="AW726" s="26">
        <v>1</v>
      </c>
      <c r="AX726" s="27">
        <v>1000000</v>
      </c>
      <c r="AY726" s="27">
        <v>1120000</v>
      </c>
      <c r="AZ726" s="145"/>
      <c r="BA726" s="145"/>
      <c r="BB726" s="143">
        <f t="shared" si="1651"/>
        <v>8.0049824285269522E-2</v>
      </c>
      <c r="BC726" s="27">
        <f t="shared" si="1631"/>
        <v>1060000</v>
      </c>
      <c r="BD726" s="27">
        <f t="shared" si="1549"/>
        <v>201400</v>
      </c>
      <c r="BE726" s="27">
        <f t="shared" si="1632"/>
        <v>1261400</v>
      </c>
      <c r="BF726" s="26">
        <v>1</v>
      </c>
      <c r="BG726" s="27">
        <v>800000</v>
      </c>
      <c r="BH726" s="27">
        <v>736000</v>
      </c>
      <c r="BI726" s="145"/>
      <c r="BJ726" s="145"/>
      <c r="BK726" s="143">
        <f t="shared" si="1652"/>
        <v>5.892556509887896E-2</v>
      </c>
      <c r="BL726" s="27">
        <f t="shared" si="1660"/>
        <v>768000</v>
      </c>
      <c r="BM726" s="27">
        <f t="shared" si="1661"/>
        <v>145920</v>
      </c>
      <c r="BN726" s="28">
        <f t="shared" si="1662"/>
        <v>913920</v>
      </c>
      <c r="BO726" s="26">
        <v>1</v>
      </c>
      <c r="BP726" s="27">
        <v>800000</v>
      </c>
      <c r="BQ726" s="27">
        <v>680000</v>
      </c>
      <c r="BR726" s="175"/>
      <c r="BS726" s="175"/>
      <c r="BT726" s="143">
        <f t="shared" si="1653"/>
        <v>0.11466596451673743</v>
      </c>
      <c r="BU726" s="27">
        <f t="shared" si="1663"/>
        <v>740000</v>
      </c>
      <c r="BV726" s="28">
        <f t="shared" si="1664"/>
        <v>140600</v>
      </c>
      <c r="BW726" s="30">
        <f t="shared" si="1665"/>
        <v>880600</v>
      </c>
      <c r="BX726" s="26">
        <v>1</v>
      </c>
      <c r="BY726" s="28">
        <v>800000</v>
      </c>
      <c r="BZ726" s="28">
        <v>680000</v>
      </c>
      <c r="CA726" s="156"/>
      <c r="CB726" s="156"/>
      <c r="CC726" s="177">
        <f t="shared" si="1654"/>
        <v>0.11466596451673743</v>
      </c>
      <c r="CD726" s="28">
        <f t="shared" si="1666"/>
        <v>740000</v>
      </c>
      <c r="CE726" s="28">
        <f t="shared" si="1667"/>
        <v>140600</v>
      </c>
      <c r="CF726" s="29">
        <f t="shared" si="1668"/>
        <v>880600</v>
      </c>
      <c r="CG726" s="26">
        <v>1</v>
      </c>
      <c r="CH726" s="27">
        <v>640000</v>
      </c>
      <c r="CI726" s="27">
        <v>544000</v>
      </c>
      <c r="CJ726" s="148"/>
      <c r="CK726" s="148"/>
      <c r="CL726" s="143">
        <f t="shared" si="1669"/>
        <v>0.11466596451673743</v>
      </c>
      <c r="CM726" s="27">
        <f t="shared" si="1670"/>
        <v>592000</v>
      </c>
      <c r="CN726" s="27">
        <f t="shared" si="1671"/>
        <v>112480</v>
      </c>
      <c r="CO726" s="28">
        <f t="shared" si="1672"/>
        <v>704480</v>
      </c>
      <c r="CP726" s="26">
        <v>1</v>
      </c>
      <c r="CQ726" s="27">
        <v>640000</v>
      </c>
      <c r="CR726" s="27">
        <v>544000</v>
      </c>
      <c r="CS726" s="148"/>
      <c r="CT726" s="148"/>
      <c r="CU726" s="143">
        <f t="shared" si="1655"/>
        <v>0.11466596451673743</v>
      </c>
      <c r="CV726" s="27">
        <f t="shared" si="1673"/>
        <v>592000</v>
      </c>
      <c r="CW726" s="28">
        <f t="shared" si="1674"/>
        <v>112480</v>
      </c>
      <c r="CX726" s="29">
        <f>+CW726+CV726</f>
        <v>704480</v>
      </c>
      <c r="CY726" s="26">
        <v>1</v>
      </c>
      <c r="CZ726" s="27">
        <v>640000</v>
      </c>
      <c r="DA726" s="27">
        <v>480000</v>
      </c>
      <c r="DB726" s="133"/>
      <c r="DC726" s="133"/>
      <c r="DD726" s="143">
        <f t="shared" si="1656"/>
        <v>0.20203050891044214</v>
      </c>
      <c r="DE726" s="27">
        <f t="shared" si="1676"/>
        <v>560000</v>
      </c>
      <c r="DF726" s="27">
        <f t="shared" si="1677"/>
        <v>106400</v>
      </c>
      <c r="DG726" s="28">
        <f t="shared" si="1678"/>
        <v>666400</v>
      </c>
      <c r="DH726" s="26">
        <v>1</v>
      </c>
      <c r="DI726" s="28">
        <v>640000</v>
      </c>
      <c r="DJ726" s="28">
        <v>768000</v>
      </c>
      <c r="DK726" s="182"/>
      <c r="DL726" s="177">
        <f t="shared" si="1657"/>
        <v>0.12856486930664501</v>
      </c>
      <c r="DM726" s="28">
        <f t="shared" si="1679"/>
        <v>704000</v>
      </c>
      <c r="DN726" s="28">
        <f t="shared" si="1680"/>
        <v>133760</v>
      </c>
      <c r="DO726" s="30">
        <f t="shared" si="1681"/>
        <v>837760</v>
      </c>
    </row>
    <row r="727" spans="1:119" ht="21" customHeight="1" x14ac:dyDescent="0.25">
      <c r="A727" s="66" t="s">
        <v>1387</v>
      </c>
      <c r="B727" s="67" t="s">
        <v>1329</v>
      </c>
      <c r="C727" s="68" t="s">
        <v>1388</v>
      </c>
      <c r="D727" s="26">
        <v>1</v>
      </c>
      <c r="E727" s="27">
        <v>1900000</v>
      </c>
      <c r="F727" s="27">
        <v>1660000</v>
      </c>
      <c r="G727" s="145"/>
      <c r="H727" s="145"/>
      <c r="I727" s="143">
        <f t="shared" si="1535"/>
        <v>9.5340240159983936E-2</v>
      </c>
      <c r="J727" s="27">
        <f t="shared" si="1536"/>
        <v>1780000</v>
      </c>
      <c r="K727" s="28">
        <f t="shared" si="1620"/>
        <v>338200</v>
      </c>
      <c r="L727" s="29">
        <f t="shared" si="1658"/>
        <v>2118200</v>
      </c>
      <c r="M727" s="26">
        <v>1</v>
      </c>
      <c r="N727" s="27">
        <v>1900000</v>
      </c>
      <c r="O727" s="27">
        <v>2185000</v>
      </c>
      <c r="P727" s="145"/>
      <c r="Q727" s="145"/>
      <c r="R727" s="143">
        <f t="shared" si="1659"/>
        <v>9.8666062491146164E-2</v>
      </c>
      <c r="S727" s="27">
        <f t="shared" si="1621"/>
        <v>2042500</v>
      </c>
      <c r="T727" s="28">
        <f t="shared" si="1622"/>
        <v>388075</v>
      </c>
      <c r="U727" s="30">
        <f t="shared" si="1623"/>
        <v>2430575</v>
      </c>
      <c r="V727" s="26">
        <v>1</v>
      </c>
      <c r="W727" s="27">
        <v>1900000</v>
      </c>
      <c r="X727" s="27">
        <v>1710000</v>
      </c>
      <c r="Y727" s="145"/>
      <c r="Z727" s="145"/>
      <c r="AA727" s="143">
        <f t="shared" si="1538"/>
        <v>7.4432292756478696E-2</v>
      </c>
      <c r="AB727" s="27">
        <f t="shared" si="1624"/>
        <v>1805000</v>
      </c>
      <c r="AC727" s="28">
        <f t="shared" si="1540"/>
        <v>342950</v>
      </c>
      <c r="AD727" s="29">
        <f t="shared" si="1625"/>
        <v>2147950</v>
      </c>
      <c r="AE727" s="26">
        <v>1</v>
      </c>
      <c r="AF727" s="27">
        <v>1900000</v>
      </c>
      <c r="AG727" s="27">
        <v>2185000</v>
      </c>
      <c r="AH727" s="145"/>
      <c r="AI727" s="145"/>
      <c r="AJ727" s="143">
        <f t="shared" si="1649"/>
        <v>9.8666062491146164E-2</v>
      </c>
      <c r="AK727" s="27">
        <f t="shared" si="1626"/>
        <v>2042500</v>
      </c>
      <c r="AL727" s="28">
        <f t="shared" si="1627"/>
        <v>388075</v>
      </c>
      <c r="AM727" s="30">
        <f t="shared" si="1628"/>
        <v>2430575</v>
      </c>
      <c r="AN727" s="26">
        <v>1</v>
      </c>
      <c r="AO727" s="27">
        <v>1900000</v>
      </c>
      <c r="AP727" s="27">
        <v>2383360</v>
      </c>
      <c r="AQ727" s="145"/>
      <c r="AR727" s="145"/>
      <c r="AS727" s="143">
        <f t="shared" si="1650"/>
        <v>0.15958832960775168</v>
      </c>
      <c r="AT727" s="27">
        <f t="shared" si="1629"/>
        <v>2141680</v>
      </c>
      <c r="AU727" s="28">
        <f t="shared" si="1546"/>
        <v>406919.2</v>
      </c>
      <c r="AV727" s="30">
        <f t="shared" si="1630"/>
        <v>2548599.2000000002</v>
      </c>
      <c r="AW727" s="26">
        <v>1</v>
      </c>
      <c r="AX727" s="27">
        <v>1900000</v>
      </c>
      <c r="AY727" s="27">
        <v>2128000</v>
      </c>
      <c r="AZ727" s="145"/>
      <c r="BA727" s="145"/>
      <c r="BB727" s="143">
        <f t="shared" si="1651"/>
        <v>8.0049824285269536E-2</v>
      </c>
      <c r="BC727" s="27">
        <f t="shared" si="1631"/>
        <v>2014000</v>
      </c>
      <c r="BD727" s="27">
        <f t="shared" si="1549"/>
        <v>382660</v>
      </c>
      <c r="BE727" s="27">
        <f t="shared" si="1632"/>
        <v>2396660</v>
      </c>
      <c r="BF727" s="26">
        <v>1</v>
      </c>
      <c r="BG727" s="27">
        <v>1520000</v>
      </c>
      <c r="BH727" s="27">
        <v>1398400</v>
      </c>
      <c r="BI727" s="145"/>
      <c r="BJ727" s="145"/>
      <c r="BK727" s="143">
        <f t="shared" si="1652"/>
        <v>5.892556509887896E-2</v>
      </c>
      <c r="BL727" s="27">
        <f t="shared" si="1660"/>
        <v>1459200</v>
      </c>
      <c r="BM727" s="27">
        <f t="shared" si="1661"/>
        <v>277248</v>
      </c>
      <c r="BN727" s="28">
        <f t="shared" si="1662"/>
        <v>1736448</v>
      </c>
      <c r="BO727" s="26">
        <v>1</v>
      </c>
      <c r="BP727" s="27">
        <v>1520000</v>
      </c>
      <c r="BQ727" s="27">
        <v>1292000</v>
      </c>
      <c r="BR727" s="175"/>
      <c r="BS727" s="175"/>
      <c r="BT727" s="143">
        <f t="shared" si="1653"/>
        <v>0.11466596451673744</v>
      </c>
      <c r="BU727" s="27">
        <f t="shared" si="1663"/>
        <v>1406000</v>
      </c>
      <c r="BV727" s="28">
        <f t="shared" si="1664"/>
        <v>267140</v>
      </c>
      <c r="BW727" s="30">
        <f t="shared" si="1665"/>
        <v>1673140</v>
      </c>
      <c r="BX727" s="26">
        <v>1</v>
      </c>
      <c r="BY727" s="28">
        <v>1520000</v>
      </c>
      <c r="BZ727" s="28">
        <v>1292000</v>
      </c>
      <c r="CA727" s="156"/>
      <c r="CB727" s="156"/>
      <c r="CC727" s="177">
        <f t="shared" si="1654"/>
        <v>0.11466596451673744</v>
      </c>
      <c r="CD727" s="28">
        <f t="shared" si="1666"/>
        <v>1406000</v>
      </c>
      <c r="CE727" s="28">
        <f t="shared" si="1667"/>
        <v>267140</v>
      </c>
      <c r="CF727" s="29">
        <f t="shared" si="1668"/>
        <v>1673140</v>
      </c>
      <c r="CG727" s="26">
        <v>1</v>
      </c>
      <c r="CH727" s="27">
        <v>1216000</v>
      </c>
      <c r="CI727" s="27">
        <v>1033600</v>
      </c>
      <c r="CJ727" s="148"/>
      <c r="CK727" s="148"/>
      <c r="CL727" s="143">
        <f t="shared" si="1669"/>
        <v>0.11466596451673743</v>
      </c>
      <c r="CM727" s="27">
        <f t="shared" si="1670"/>
        <v>1124800</v>
      </c>
      <c r="CN727" s="27">
        <f t="shared" si="1671"/>
        <v>213712</v>
      </c>
      <c r="CO727" s="28">
        <f t="shared" si="1672"/>
        <v>1338512</v>
      </c>
      <c r="CP727" s="26">
        <v>1</v>
      </c>
      <c r="CQ727" s="27">
        <v>1216000</v>
      </c>
      <c r="CR727" s="27">
        <v>1033600</v>
      </c>
      <c r="CS727" s="148"/>
      <c r="CT727" s="148"/>
      <c r="CU727" s="143">
        <f t="shared" si="1655"/>
        <v>0.11466596451673743</v>
      </c>
      <c r="CV727" s="27">
        <f t="shared" si="1673"/>
        <v>1124800</v>
      </c>
      <c r="CW727" s="28">
        <f t="shared" si="1674"/>
        <v>213712</v>
      </c>
      <c r="CX727" s="29">
        <f t="shared" si="1675"/>
        <v>1338512</v>
      </c>
      <c r="CY727" s="26">
        <v>1</v>
      </c>
      <c r="CZ727" s="27">
        <v>1216000</v>
      </c>
      <c r="DA727" s="27">
        <v>912000</v>
      </c>
      <c r="DB727" s="133"/>
      <c r="DC727" s="133"/>
      <c r="DD727" s="143">
        <f t="shared" si="1656"/>
        <v>0.20203050891044216</v>
      </c>
      <c r="DE727" s="27">
        <f t="shared" si="1676"/>
        <v>1064000</v>
      </c>
      <c r="DF727" s="27">
        <f t="shared" si="1677"/>
        <v>202160</v>
      </c>
      <c r="DG727" s="28">
        <f t="shared" si="1678"/>
        <v>1266160</v>
      </c>
      <c r="DH727" s="26">
        <v>1</v>
      </c>
      <c r="DI727" s="28">
        <v>1216000</v>
      </c>
      <c r="DJ727" s="28">
        <v>1459200</v>
      </c>
      <c r="DK727" s="182"/>
      <c r="DL727" s="177">
        <f t="shared" si="1657"/>
        <v>0.12856486930664499</v>
      </c>
      <c r="DM727" s="28">
        <f t="shared" si="1679"/>
        <v>1337600</v>
      </c>
      <c r="DN727" s="28">
        <f t="shared" si="1680"/>
        <v>254144</v>
      </c>
      <c r="DO727" s="30">
        <f t="shared" si="1681"/>
        <v>1591744</v>
      </c>
    </row>
    <row r="728" spans="1:119" ht="21" customHeight="1" x14ac:dyDescent="0.25">
      <c r="A728" s="66" t="s">
        <v>1389</v>
      </c>
      <c r="B728" s="67" t="s">
        <v>1329</v>
      </c>
      <c r="C728" s="68" t="s">
        <v>1390</v>
      </c>
      <c r="D728" s="26">
        <v>1</v>
      </c>
      <c r="E728" s="27">
        <v>3000000</v>
      </c>
      <c r="F728" s="27">
        <v>2650000</v>
      </c>
      <c r="G728" s="145"/>
      <c r="H728" s="145"/>
      <c r="I728" s="143">
        <f t="shared" si="1535"/>
        <v>8.7606149881519157E-2</v>
      </c>
      <c r="J728" s="27">
        <f t="shared" si="1536"/>
        <v>2825000</v>
      </c>
      <c r="K728" s="28">
        <f t="shared" si="1620"/>
        <v>536750</v>
      </c>
      <c r="L728" s="29">
        <f t="shared" si="1658"/>
        <v>3361750</v>
      </c>
      <c r="M728" s="26">
        <v>1</v>
      </c>
      <c r="N728" s="27">
        <v>3000000</v>
      </c>
      <c r="O728" s="27">
        <v>3450000</v>
      </c>
      <c r="P728" s="145"/>
      <c r="Q728" s="145"/>
      <c r="R728" s="143">
        <f t="shared" si="1659"/>
        <v>9.8666062491146164E-2</v>
      </c>
      <c r="S728" s="27">
        <f t="shared" si="1621"/>
        <v>3225000</v>
      </c>
      <c r="T728" s="28">
        <f t="shared" si="1622"/>
        <v>612750</v>
      </c>
      <c r="U728" s="30">
        <f t="shared" si="1623"/>
        <v>3837750</v>
      </c>
      <c r="V728" s="26">
        <v>1</v>
      </c>
      <c r="W728" s="27">
        <v>3000000</v>
      </c>
      <c r="X728" s="27">
        <v>2700000</v>
      </c>
      <c r="Y728" s="145"/>
      <c r="Z728" s="145"/>
      <c r="AA728" s="143">
        <f t="shared" si="1538"/>
        <v>7.4432292756478682E-2</v>
      </c>
      <c r="AB728" s="27">
        <f t="shared" si="1624"/>
        <v>2850000</v>
      </c>
      <c r="AC728" s="28">
        <f t="shared" si="1540"/>
        <v>541500</v>
      </c>
      <c r="AD728" s="29">
        <f t="shared" si="1625"/>
        <v>3391500</v>
      </c>
      <c r="AE728" s="26">
        <v>1</v>
      </c>
      <c r="AF728" s="27">
        <v>3000000</v>
      </c>
      <c r="AG728" s="27">
        <v>3450000</v>
      </c>
      <c r="AH728" s="145"/>
      <c r="AI728" s="145"/>
      <c r="AJ728" s="143">
        <f t="shared" si="1649"/>
        <v>9.8666062491146164E-2</v>
      </c>
      <c r="AK728" s="27">
        <f t="shared" si="1626"/>
        <v>3225000</v>
      </c>
      <c r="AL728" s="28">
        <f t="shared" si="1627"/>
        <v>612750</v>
      </c>
      <c r="AM728" s="30">
        <f t="shared" si="1628"/>
        <v>3837750</v>
      </c>
      <c r="AN728" s="26">
        <v>1</v>
      </c>
      <c r="AO728" s="27">
        <v>3000000</v>
      </c>
      <c r="AP728" s="27">
        <v>3763200</v>
      </c>
      <c r="AQ728" s="145"/>
      <c r="AR728" s="145"/>
      <c r="AS728" s="143">
        <f t="shared" si="1650"/>
        <v>0.15958832960775166</v>
      </c>
      <c r="AT728" s="27">
        <f t="shared" si="1629"/>
        <v>3381600</v>
      </c>
      <c r="AU728" s="28">
        <f t="shared" si="1546"/>
        <v>642504</v>
      </c>
      <c r="AV728" s="30">
        <f t="shared" si="1630"/>
        <v>4024104</v>
      </c>
      <c r="AW728" s="26">
        <v>1</v>
      </c>
      <c r="AX728" s="27">
        <v>3000000</v>
      </c>
      <c r="AY728" s="27">
        <v>3360000</v>
      </c>
      <c r="AZ728" s="145"/>
      <c r="BA728" s="145"/>
      <c r="BB728" s="143">
        <f t="shared" si="1651"/>
        <v>8.0049824285269536E-2</v>
      </c>
      <c r="BC728" s="27">
        <f t="shared" si="1631"/>
        <v>3180000</v>
      </c>
      <c r="BD728" s="27">
        <f t="shared" si="1549"/>
        <v>604200</v>
      </c>
      <c r="BE728" s="27">
        <f t="shared" si="1632"/>
        <v>3784200</v>
      </c>
      <c r="BF728" s="26">
        <v>1</v>
      </c>
      <c r="BG728" s="27">
        <v>2400000</v>
      </c>
      <c r="BH728" s="27">
        <v>2208000</v>
      </c>
      <c r="BI728" s="145"/>
      <c r="BJ728" s="145"/>
      <c r="BK728" s="143">
        <f t="shared" si="1652"/>
        <v>5.8925565098878953E-2</v>
      </c>
      <c r="BL728" s="27">
        <f t="shared" si="1660"/>
        <v>2304000</v>
      </c>
      <c r="BM728" s="27">
        <f t="shared" si="1661"/>
        <v>437760</v>
      </c>
      <c r="BN728" s="28">
        <f t="shared" si="1662"/>
        <v>2741760</v>
      </c>
      <c r="BO728" s="26">
        <v>1</v>
      </c>
      <c r="BP728" s="27">
        <v>2400000</v>
      </c>
      <c r="BQ728" s="27">
        <v>2040000</v>
      </c>
      <c r="BR728" s="175"/>
      <c r="BS728" s="175"/>
      <c r="BT728" s="143">
        <f t="shared" si="1653"/>
        <v>0.11466596451673744</v>
      </c>
      <c r="BU728" s="27">
        <f t="shared" si="1663"/>
        <v>2220000</v>
      </c>
      <c r="BV728" s="28">
        <f t="shared" si="1664"/>
        <v>421800</v>
      </c>
      <c r="BW728" s="30">
        <f t="shared" si="1665"/>
        <v>2641800</v>
      </c>
      <c r="BX728" s="26">
        <v>1</v>
      </c>
      <c r="BY728" s="28">
        <v>2400000</v>
      </c>
      <c r="BZ728" s="28">
        <v>2040000</v>
      </c>
      <c r="CA728" s="156"/>
      <c r="CB728" s="156"/>
      <c r="CC728" s="177">
        <f t="shared" si="1654"/>
        <v>0.11466596451673744</v>
      </c>
      <c r="CD728" s="28">
        <f t="shared" si="1666"/>
        <v>2220000</v>
      </c>
      <c r="CE728" s="28">
        <f t="shared" si="1667"/>
        <v>421800</v>
      </c>
      <c r="CF728" s="29">
        <f t="shared" si="1668"/>
        <v>2641800</v>
      </c>
      <c r="CG728" s="26">
        <v>1</v>
      </c>
      <c r="CH728" s="27">
        <v>1920000</v>
      </c>
      <c r="CI728" s="27">
        <v>1632000</v>
      </c>
      <c r="CJ728" s="148"/>
      <c r="CK728" s="148"/>
      <c r="CL728" s="143">
        <f t="shared" si="1669"/>
        <v>0.11466596451673743</v>
      </c>
      <c r="CM728" s="27">
        <f t="shared" si="1670"/>
        <v>1776000</v>
      </c>
      <c r="CN728" s="27">
        <f t="shared" si="1671"/>
        <v>337440</v>
      </c>
      <c r="CO728" s="28">
        <f t="shared" si="1672"/>
        <v>2113440</v>
      </c>
      <c r="CP728" s="26">
        <v>1</v>
      </c>
      <c r="CQ728" s="27">
        <v>1920000</v>
      </c>
      <c r="CR728" s="27">
        <v>1632000</v>
      </c>
      <c r="CS728" s="148"/>
      <c r="CT728" s="148"/>
      <c r="CU728" s="143">
        <f t="shared" si="1655"/>
        <v>0.11466596451673743</v>
      </c>
      <c r="CV728" s="27">
        <f t="shared" si="1673"/>
        <v>1776000</v>
      </c>
      <c r="CW728" s="28">
        <f t="shared" si="1674"/>
        <v>337440</v>
      </c>
      <c r="CX728" s="29">
        <f t="shared" si="1675"/>
        <v>2113440</v>
      </c>
      <c r="CY728" s="26">
        <v>1</v>
      </c>
      <c r="CZ728" s="27">
        <v>1920000</v>
      </c>
      <c r="DA728" s="27">
        <v>1440000</v>
      </c>
      <c r="DB728" s="133"/>
      <c r="DC728" s="133"/>
      <c r="DD728" s="143">
        <f t="shared" si="1656"/>
        <v>0.20203050891044214</v>
      </c>
      <c r="DE728" s="27">
        <f t="shared" si="1676"/>
        <v>1680000</v>
      </c>
      <c r="DF728" s="27">
        <f t="shared" si="1677"/>
        <v>319200</v>
      </c>
      <c r="DG728" s="28">
        <f t="shared" si="1678"/>
        <v>1999200</v>
      </c>
      <c r="DH728" s="26">
        <v>1</v>
      </c>
      <c r="DI728" s="28">
        <v>1920000</v>
      </c>
      <c r="DJ728" s="28">
        <v>2304000</v>
      </c>
      <c r="DK728" s="182"/>
      <c r="DL728" s="177">
        <f t="shared" si="1657"/>
        <v>0.12856486930664499</v>
      </c>
      <c r="DM728" s="28">
        <f t="shared" si="1679"/>
        <v>2112000</v>
      </c>
      <c r="DN728" s="28">
        <f t="shared" si="1680"/>
        <v>401280</v>
      </c>
      <c r="DO728" s="30">
        <f t="shared" si="1681"/>
        <v>2513280</v>
      </c>
    </row>
    <row r="729" spans="1:119" ht="21" customHeight="1" x14ac:dyDescent="0.25">
      <c r="A729" s="66" t="s">
        <v>1391</v>
      </c>
      <c r="B729" s="67" t="s">
        <v>1329</v>
      </c>
      <c r="C729" s="68" t="s">
        <v>1392</v>
      </c>
      <c r="D729" s="26">
        <v>1</v>
      </c>
      <c r="E729" s="27">
        <v>2000000</v>
      </c>
      <c r="F729" s="27">
        <v>1750000</v>
      </c>
      <c r="G729" s="145"/>
      <c r="H729" s="145"/>
      <c r="I729" s="143">
        <f t="shared" si="1535"/>
        <v>9.4280904158206336E-2</v>
      </c>
      <c r="J729" s="27">
        <f t="shared" si="1536"/>
        <v>1875000</v>
      </c>
      <c r="K729" s="28">
        <f t="shared" si="1620"/>
        <v>356250</v>
      </c>
      <c r="L729" s="29">
        <f t="shared" si="1658"/>
        <v>2231250</v>
      </c>
      <c r="M729" s="26">
        <v>1</v>
      </c>
      <c r="N729" s="27">
        <v>2000000</v>
      </c>
      <c r="O729" s="27">
        <v>2300000</v>
      </c>
      <c r="P729" s="145"/>
      <c r="Q729" s="145"/>
      <c r="R729" s="143">
        <f t="shared" si="1659"/>
        <v>9.8666062491146164E-2</v>
      </c>
      <c r="S729" s="27">
        <f t="shared" si="1621"/>
        <v>2150000</v>
      </c>
      <c r="T729" s="28">
        <f t="shared" si="1622"/>
        <v>408500</v>
      </c>
      <c r="U729" s="30">
        <f t="shared" si="1623"/>
        <v>2558500</v>
      </c>
      <c r="V729" s="26">
        <v>1</v>
      </c>
      <c r="W729" s="27">
        <v>2000000</v>
      </c>
      <c r="X729" s="27">
        <v>1800000</v>
      </c>
      <c r="Y729" s="145"/>
      <c r="Z729" s="145"/>
      <c r="AA729" s="143">
        <f t="shared" si="1538"/>
        <v>7.4432292756478696E-2</v>
      </c>
      <c r="AB729" s="27">
        <f t="shared" si="1624"/>
        <v>1900000</v>
      </c>
      <c r="AC729" s="28">
        <f t="shared" si="1540"/>
        <v>361000</v>
      </c>
      <c r="AD729" s="29">
        <f t="shared" si="1625"/>
        <v>2261000</v>
      </c>
      <c r="AE729" s="26">
        <v>1</v>
      </c>
      <c r="AF729" s="27">
        <v>2000000</v>
      </c>
      <c r="AG729" s="27">
        <v>2300000</v>
      </c>
      <c r="AH729" s="145"/>
      <c r="AI729" s="145"/>
      <c r="AJ729" s="143">
        <f t="shared" si="1649"/>
        <v>9.8666062491146164E-2</v>
      </c>
      <c r="AK729" s="27">
        <f t="shared" si="1626"/>
        <v>2150000</v>
      </c>
      <c r="AL729" s="28">
        <f t="shared" si="1627"/>
        <v>408500</v>
      </c>
      <c r="AM729" s="30">
        <f t="shared" si="1628"/>
        <v>2558500</v>
      </c>
      <c r="AN729" s="26">
        <v>1</v>
      </c>
      <c r="AO729" s="27">
        <v>2000000</v>
      </c>
      <c r="AP729" s="27">
        <v>2508800</v>
      </c>
      <c r="AQ729" s="145"/>
      <c r="AR729" s="145"/>
      <c r="AS729" s="143">
        <f t="shared" si="1650"/>
        <v>0.15958832960775166</v>
      </c>
      <c r="AT729" s="27">
        <f t="shared" si="1629"/>
        <v>2254400</v>
      </c>
      <c r="AU729" s="28">
        <f t="shared" si="1546"/>
        <v>428336</v>
      </c>
      <c r="AV729" s="30">
        <f t="shared" si="1630"/>
        <v>2682736</v>
      </c>
      <c r="AW729" s="26">
        <v>1</v>
      </c>
      <c r="AX729" s="27">
        <v>2000000</v>
      </c>
      <c r="AY729" s="27">
        <v>2240000</v>
      </c>
      <c r="AZ729" s="145"/>
      <c r="BA729" s="145"/>
      <c r="BB729" s="143">
        <f t="shared" si="1651"/>
        <v>8.0049824285269522E-2</v>
      </c>
      <c r="BC729" s="27">
        <f t="shared" si="1631"/>
        <v>2120000</v>
      </c>
      <c r="BD729" s="27">
        <f t="shared" si="1549"/>
        <v>402800</v>
      </c>
      <c r="BE729" s="27">
        <f t="shared" si="1632"/>
        <v>2522800</v>
      </c>
      <c r="BF729" s="26">
        <v>1</v>
      </c>
      <c r="BG729" s="27">
        <v>1600000</v>
      </c>
      <c r="BH729" s="27">
        <v>1472000</v>
      </c>
      <c r="BI729" s="145"/>
      <c r="BJ729" s="145"/>
      <c r="BK729" s="143">
        <f t="shared" si="1652"/>
        <v>5.892556509887896E-2</v>
      </c>
      <c r="BL729" s="27">
        <f t="shared" si="1660"/>
        <v>1536000</v>
      </c>
      <c r="BM729" s="27">
        <f t="shared" si="1661"/>
        <v>291840</v>
      </c>
      <c r="BN729" s="28">
        <f t="shared" si="1662"/>
        <v>1827840</v>
      </c>
      <c r="BO729" s="26">
        <v>1</v>
      </c>
      <c r="BP729" s="27">
        <v>1600000</v>
      </c>
      <c r="BQ729" s="27">
        <v>1360000</v>
      </c>
      <c r="BR729" s="175"/>
      <c r="BS729" s="175"/>
      <c r="BT729" s="143">
        <f t="shared" si="1653"/>
        <v>0.11466596451673743</v>
      </c>
      <c r="BU729" s="27">
        <f t="shared" si="1663"/>
        <v>1480000</v>
      </c>
      <c r="BV729" s="28">
        <f t="shared" si="1664"/>
        <v>281200</v>
      </c>
      <c r="BW729" s="30">
        <f t="shared" si="1665"/>
        <v>1761200</v>
      </c>
      <c r="BX729" s="26">
        <v>1</v>
      </c>
      <c r="BY729" s="28">
        <v>1600000</v>
      </c>
      <c r="BZ729" s="28">
        <v>1360000</v>
      </c>
      <c r="CA729" s="156"/>
      <c r="CB729" s="156"/>
      <c r="CC729" s="177">
        <f t="shared" si="1654"/>
        <v>0.11466596451673743</v>
      </c>
      <c r="CD729" s="28">
        <f t="shared" si="1666"/>
        <v>1480000</v>
      </c>
      <c r="CE729" s="28">
        <f t="shared" si="1667"/>
        <v>281200</v>
      </c>
      <c r="CF729" s="29">
        <f t="shared" si="1668"/>
        <v>1761200</v>
      </c>
      <c r="CG729" s="26">
        <v>1</v>
      </c>
      <c r="CH729" s="27">
        <v>1280000</v>
      </c>
      <c r="CI729" s="27">
        <v>1088000</v>
      </c>
      <c r="CJ729" s="148"/>
      <c r="CK729" s="148"/>
      <c r="CL729" s="143">
        <f t="shared" si="1669"/>
        <v>0.11466596451673743</v>
      </c>
      <c r="CM729" s="27">
        <f t="shared" si="1670"/>
        <v>1184000</v>
      </c>
      <c r="CN729" s="27">
        <f t="shared" si="1671"/>
        <v>224960</v>
      </c>
      <c r="CO729" s="28">
        <f t="shared" si="1672"/>
        <v>1408960</v>
      </c>
      <c r="CP729" s="26">
        <v>1</v>
      </c>
      <c r="CQ729" s="27">
        <v>1280000</v>
      </c>
      <c r="CR729" s="27">
        <v>1088000</v>
      </c>
      <c r="CS729" s="148"/>
      <c r="CT729" s="148"/>
      <c r="CU729" s="143">
        <f t="shared" si="1655"/>
        <v>0.11466596451673743</v>
      </c>
      <c r="CV729" s="27">
        <f t="shared" si="1673"/>
        <v>1184000</v>
      </c>
      <c r="CW729" s="28">
        <f t="shared" si="1674"/>
        <v>224960</v>
      </c>
      <c r="CX729" s="29">
        <f t="shared" si="1675"/>
        <v>1408960</v>
      </c>
      <c r="CY729" s="26">
        <v>1</v>
      </c>
      <c r="CZ729" s="27">
        <v>1280000</v>
      </c>
      <c r="DA729" s="27">
        <v>960000</v>
      </c>
      <c r="DB729" s="133"/>
      <c r="DC729" s="133"/>
      <c r="DD729" s="143">
        <f t="shared" si="1656"/>
        <v>0.20203050891044214</v>
      </c>
      <c r="DE729" s="27">
        <f t="shared" si="1676"/>
        <v>1120000</v>
      </c>
      <c r="DF729" s="27">
        <f t="shared" si="1677"/>
        <v>212800</v>
      </c>
      <c r="DG729" s="28">
        <f t="shared" si="1678"/>
        <v>1332800</v>
      </c>
      <c r="DH729" s="26">
        <v>1</v>
      </c>
      <c r="DI729" s="28">
        <v>1280000</v>
      </c>
      <c r="DJ729" s="28">
        <v>1536000</v>
      </c>
      <c r="DK729" s="182"/>
      <c r="DL729" s="177">
        <f t="shared" si="1657"/>
        <v>0.12856486930664501</v>
      </c>
      <c r="DM729" s="28">
        <f t="shared" si="1679"/>
        <v>1408000</v>
      </c>
      <c r="DN729" s="28">
        <f t="shared" si="1680"/>
        <v>267520</v>
      </c>
      <c r="DO729" s="30">
        <f t="shared" si="1681"/>
        <v>1675520</v>
      </c>
    </row>
    <row r="730" spans="1:119" ht="21" customHeight="1" x14ac:dyDescent="0.25">
      <c r="A730" s="66" t="s">
        <v>1393</v>
      </c>
      <c r="B730" s="67" t="s">
        <v>1329</v>
      </c>
      <c r="C730" s="68" t="s">
        <v>1394</v>
      </c>
      <c r="D730" s="31" t="s">
        <v>30</v>
      </c>
      <c r="E730" s="32" t="s">
        <v>30</v>
      </c>
      <c r="F730" s="32" t="s">
        <v>30</v>
      </c>
      <c r="G730" s="32" t="s">
        <v>30</v>
      </c>
      <c r="H730" s="32" t="s">
        <v>30</v>
      </c>
      <c r="I730" s="32" t="s">
        <v>30</v>
      </c>
      <c r="J730" s="32" t="s">
        <v>30</v>
      </c>
      <c r="K730" s="32" t="s">
        <v>30</v>
      </c>
      <c r="L730" s="32" t="s">
        <v>30</v>
      </c>
      <c r="M730" s="31" t="s">
        <v>30</v>
      </c>
      <c r="N730" s="32" t="s">
        <v>30</v>
      </c>
      <c r="O730" s="32" t="s">
        <v>30</v>
      </c>
      <c r="P730" s="32" t="s">
        <v>30</v>
      </c>
      <c r="Q730" s="32"/>
      <c r="R730" s="32" t="s">
        <v>30</v>
      </c>
      <c r="S730" s="32" t="s">
        <v>30</v>
      </c>
      <c r="T730" s="32" t="s">
        <v>30</v>
      </c>
      <c r="U730" s="33" t="s">
        <v>30</v>
      </c>
      <c r="V730" s="31" t="s">
        <v>30</v>
      </c>
      <c r="W730" s="32" t="s">
        <v>30</v>
      </c>
      <c r="X730" s="32" t="s">
        <v>30</v>
      </c>
      <c r="Y730" s="32" t="s">
        <v>30</v>
      </c>
      <c r="Z730" s="32" t="s">
        <v>30</v>
      </c>
      <c r="AA730" s="165" t="s">
        <v>30</v>
      </c>
      <c r="AB730" s="32" t="s">
        <v>30</v>
      </c>
      <c r="AC730" s="32" t="s">
        <v>30</v>
      </c>
      <c r="AD730" s="34" t="s">
        <v>30</v>
      </c>
      <c r="AE730" s="31" t="s">
        <v>30</v>
      </c>
      <c r="AF730" s="32" t="s">
        <v>30</v>
      </c>
      <c r="AG730" s="32" t="s">
        <v>30</v>
      </c>
      <c r="AH730" s="32" t="s">
        <v>30</v>
      </c>
      <c r="AI730" s="32" t="s">
        <v>30</v>
      </c>
      <c r="AJ730" s="165" t="s">
        <v>30</v>
      </c>
      <c r="AK730" s="32" t="s">
        <v>30</v>
      </c>
      <c r="AL730" s="32" t="s">
        <v>30</v>
      </c>
      <c r="AM730" s="33" t="s">
        <v>30</v>
      </c>
      <c r="AN730" s="31" t="s">
        <v>30</v>
      </c>
      <c r="AO730" s="32" t="s">
        <v>30</v>
      </c>
      <c r="AP730" s="32" t="s">
        <v>30</v>
      </c>
      <c r="AQ730" s="32" t="s">
        <v>30</v>
      </c>
      <c r="AR730" s="32" t="s">
        <v>30</v>
      </c>
      <c r="AS730" s="32" t="s">
        <v>30</v>
      </c>
      <c r="AT730" s="32" t="s">
        <v>30</v>
      </c>
      <c r="AU730" s="32" t="s">
        <v>30</v>
      </c>
      <c r="AV730" s="33" t="s">
        <v>30</v>
      </c>
      <c r="AW730" s="31" t="s">
        <v>30</v>
      </c>
      <c r="AX730" s="32" t="s">
        <v>30</v>
      </c>
      <c r="AY730" s="32" t="s">
        <v>30</v>
      </c>
      <c r="AZ730" s="32" t="s">
        <v>30</v>
      </c>
      <c r="BA730" s="32" t="s">
        <v>30</v>
      </c>
      <c r="BB730" s="32" t="s">
        <v>30</v>
      </c>
      <c r="BC730" s="32" t="s">
        <v>30</v>
      </c>
      <c r="BD730" s="32" t="s">
        <v>30</v>
      </c>
      <c r="BE730" s="32" t="s">
        <v>30</v>
      </c>
      <c r="BF730" s="31" t="s">
        <v>30</v>
      </c>
      <c r="BG730" s="32" t="s">
        <v>30</v>
      </c>
      <c r="BH730" s="32" t="s">
        <v>30</v>
      </c>
      <c r="BI730" s="32" t="s">
        <v>30</v>
      </c>
      <c r="BJ730" s="32" t="s">
        <v>30</v>
      </c>
      <c r="BK730" s="32" t="s">
        <v>30</v>
      </c>
      <c r="BL730" s="32" t="s">
        <v>30</v>
      </c>
      <c r="BM730" s="32" t="s">
        <v>30</v>
      </c>
      <c r="BN730" s="32" t="s">
        <v>30</v>
      </c>
      <c r="BO730" s="31" t="s">
        <v>30</v>
      </c>
      <c r="BP730" s="32" t="s">
        <v>30</v>
      </c>
      <c r="BQ730" s="32" t="s">
        <v>30</v>
      </c>
      <c r="BR730" s="32" t="s">
        <v>30</v>
      </c>
      <c r="BS730" s="32" t="s">
        <v>30</v>
      </c>
      <c r="BT730" s="32" t="s">
        <v>30</v>
      </c>
      <c r="BU730" s="32" t="s">
        <v>30</v>
      </c>
      <c r="BV730" s="32" t="s">
        <v>30</v>
      </c>
      <c r="BW730" s="33" t="s">
        <v>30</v>
      </c>
      <c r="BX730" s="31" t="s">
        <v>30</v>
      </c>
      <c r="BY730" s="32" t="s">
        <v>30</v>
      </c>
      <c r="BZ730" s="32" t="s">
        <v>30</v>
      </c>
      <c r="CA730" s="32" t="s">
        <v>30</v>
      </c>
      <c r="CB730" s="32" t="s">
        <v>30</v>
      </c>
      <c r="CC730" s="32" t="s">
        <v>30</v>
      </c>
      <c r="CD730" s="32" t="s">
        <v>30</v>
      </c>
      <c r="CE730" s="32" t="s">
        <v>30</v>
      </c>
      <c r="CF730" s="34" t="s">
        <v>30</v>
      </c>
      <c r="CG730" s="26">
        <v>1</v>
      </c>
      <c r="CH730" s="27">
        <v>2880000</v>
      </c>
      <c r="CI730" s="27">
        <v>2448000</v>
      </c>
      <c r="CJ730" s="27"/>
      <c r="CK730" s="27"/>
      <c r="CL730" s="143">
        <f t="shared" si="1669"/>
        <v>0.11466596451673744</v>
      </c>
      <c r="CM730" s="27">
        <f t="shared" si="1670"/>
        <v>2664000</v>
      </c>
      <c r="CN730" s="27">
        <f t="shared" si="1671"/>
        <v>506160</v>
      </c>
      <c r="CO730" s="28">
        <f t="shared" si="1672"/>
        <v>3170160</v>
      </c>
      <c r="CP730" s="26">
        <v>1</v>
      </c>
      <c r="CQ730" s="27">
        <v>2880000</v>
      </c>
      <c r="CR730" s="27">
        <v>2448000</v>
      </c>
      <c r="CS730" s="27"/>
      <c r="CT730" s="27"/>
      <c r="CU730" s="143">
        <f t="shared" si="1655"/>
        <v>0.11466596451673744</v>
      </c>
      <c r="CV730" s="27">
        <f t="shared" si="1673"/>
        <v>2664000</v>
      </c>
      <c r="CW730" s="28">
        <f t="shared" si="1674"/>
        <v>506160</v>
      </c>
      <c r="CX730" s="29">
        <f t="shared" si="1675"/>
        <v>3170160</v>
      </c>
      <c r="CY730" s="26">
        <v>1</v>
      </c>
      <c r="CZ730" s="27">
        <v>2880000</v>
      </c>
      <c r="DA730" s="27">
        <v>2160000</v>
      </c>
      <c r="DB730" s="27"/>
      <c r="DC730" s="27"/>
      <c r="DD730" s="143">
        <f t="shared" si="1656"/>
        <v>0.20203050891044214</v>
      </c>
      <c r="DE730" s="27">
        <f t="shared" si="1676"/>
        <v>2520000</v>
      </c>
      <c r="DF730" s="27">
        <f t="shared" si="1677"/>
        <v>478800</v>
      </c>
      <c r="DG730" s="28">
        <f t="shared" si="1678"/>
        <v>2998800</v>
      </c>
      <c r="DH730" s="26">
        <v>1</v>
      </c>
      <c r="DI730" s="28">
        <v>2880000</v>
      </c>
      <c r="DJ730" s="28">
        <v>3456000</v>
      </c>
      <c r="DK730" s="28"/>
      <c r="DL730" s="177">
        <f t="shared" si="1657"/>
        <v>0.12856486930664499</v>
      </c>
      <c r="DM730" s="28">
        <f t="shared" si="1679"/>
        <v>3168000</v>
      </c>
      <c r="DN730" s="28">
        <f t="shared" si="1680"/>
        <v>601920</v>
      </c>
      <c r="DO730" s="30">
        <f t="shared" si="1681"/>
        <v>3769920</v>
      </c>
    </row>
    <row r="731" spans="1:119" ht="21" customHeight="1" x14ac:dyDescent="0.25">
      <c r="A731" s="66" t="s">
        <v>1395</v>
      </c>
      <c r="B731" s="67" t="s">
        <v>1329</v>
      </c>
      <c r="C731" s="68" t="s">
        <v>1396</v>
      </c>
      <c r="D731" s="31" t="s">
        <v>30</v>
      </c>
      <c r="E731" s="32" t="s">
        <v>30</v>
      </c>
      <c r="F731" s="32" t="s">
        <v>30</v>
      </c>
      <c r="G731" s="32" t="s">
        <v>30</v>
      </c>
      <c r="H731" s="32" t="s">
        <v>30</v>
      </c>
      <c r="I731" s="32" t="s">
        <v>30</v>
      </c>
      <c r="J731" s="32" t="s">
        <v>30</v>
      </c>
      <c r="K731" s="32" t="s">
        <v>30</v>
      </c>
      <c r="L731" s="32" t="s">
        <v>30</v>
      </c>
      <c r="M731" s="31" t="s">
        <v>30</v>
      </c>
      <c r="N731" s="32" t="s">
        <v>30</v>
      </c>
      <c r="O731" s="32" t="s">
        <v>30</v>
      </c>
      <c r="P731" s="32" t="s">
        <v>30</v>
      </c>
      <c r="Q731" s="32"/>
      <c r="R731" s="32" t="s">
        <v>30</v>
      </c>
      <c r="S731" s="32" t="s">
        <v>30</v>
      </c>
      <c r="T731" s="32" t="s">
        <v>30</v>
      </c>
      <c r="U731" s="33" t="s">
        <v>30</v>
      </c>
      <c r="V731" s="31" t="s">
        <v>30</v>
      </c>
      <c r="W731" s="32" t="s">
        <v>30</v>
      </c>
      <c r="X731" s="32" t="s">
        <v>30</v>
      </c>
      <c r="Y731" s="32" t="s">
        <v>30</v>
      </c>
      <c r="Z731" s="32" t="s">
        <v>30</v>
      </c>
      <c r="AA731" s="165" t="s">
        <v>30</v>
      </c>
      <c r="AB731" s="32" t="s">
        <v>30</v>
      </c>
      <c r="AC731" s="32" t="s">
        <v>30</v>
      </c>
      <c r="AD731" s="34" t="s">
        <v>30</v>
      </c>
      <c r="AE731" s="31" t="s">
        <v>30</v>
      </c>
      <c r="AF731" s="32" t="s">
        <v>30</v>
      </c>
      <c r="AG731" s="32" t="s">
        <v>30</v>
      </c>
      <c r="AH731" s="32" t="s">
        <v>30</v>
      </c>
      <c r="AI731" s="32" t="s">
        <v>30</v>
      </c>
      <c r="AJ731" s="165" t="s">
        <v>30</v>
      </c>
      <c r="AK731" s="32" t="s">
        <v>30</v>
      </c>
      <c r="AL731" s="32" t="s">
        <v>30</v>
      </c>
      <c r="AM731" s="33" t="s">
        <v>30</v>
      </c>
      <c r="AN731" s="31" t="s">
        <v>30</v>
      </c>
      <c r="AO731" s="32" t="s">
        <v>30</v>
      </c>
      <c r="AP731" s="32" t="s">
        <v>30</v>
      </c>
      <c r="AQ731" s="32" t="s">
        <v>30</v>
      </c>
      <c r="AR731" s="32" t="s">
        <v>30</v>
      </c>
      <c r="AS731" s="32" t="s">
        <v>30</v>
      </c>
      <c r="AT731" s="32" t="s">
        <v>30</v>
      </c>
      <c r="AU731" s="32" t="s">
        <v>30</v>
      </c>
      <c r="AV731" s="33" t="s">
        <v>30</v>
      </c>
      <c r="AW731" s="31" t="s">
        <v>30</v>
      </c>
      <c r="AX731" s="32" t="s">
        <v>30</v>
      </c>
      <c r="AY731" s="32" t="s">
        <v>30</v>
      </c>
      <c r="AZ731" s="32" t="s">
        <v>30</v>
      </c>
      <c r="BA731" s="32" t="s">
        <v>30</v>
      </c>
      <c r="BB731" s="32" t="s">
        <v>30</v>
      </c>
      <c r="BC731" s="32" t="s">
        <v>30</v>
      </c>
      <c r="BD731" s="32" t="s">
        <v>30</v>
      </c>
      <c r="BE731" s="32" t="s">
        <v>30</v>
      </c>
      <c r="BF731" s="31" t="s">
        <v>30</v>
      </c>
      <c r="BG731" s="32" t="s">
        <v>30</v>
      </c>
      <c r="BH731" s="32" t="s">
        <v>30</v>
      </c>
      <c r="BI731" s="32" t="s">
        <v>30</v>
      </c>
      <c r="BJ731" s="32" t="s">
        <v>30</v>
      </c>
      <c r="BK731" s="32" t="s">
        <v>30</v>
      </c>
      <c r="BL731" s="32" t="s">
        <v>30</v>
      </c>
      <c r="BM731" s="32" t="s">
        <v>30</v>
      </c>
      <c r="BN731" s="32" t="s">
        <v>30</v>
      </c>
      <c r="BO731" s="31" t="s">
        <v>30</v>
      </c>
      <c r="BP731" s="32" t="s">
        <v>30</v>
      </c>
      <c r="BQ731" s="32" t="s">
        <v>30</v>
      </c>
      <c r="BR731" s="32" t="s">
        <v>30</v>
      </c>
      <c r="BS731" s="32" t="s">
        <v>30</v>
      </c>
      <c r="BT731" s="32" t="s">
        <v>30</v>
      </c>
      <c r="BU731" s="32" t="s">
        <v>30</v>
      </c>
      <c r="BV731" s="32" t="s">
        <v>30</v>
      </c>
      <c r="BW731" s="33" t="s">
        <v>30</v>
      </c>
      <c r="BX731" s="31" t="s">
        <v>30</v>
      </c>
      <c r="BY731" s="32" t="s">
        <v>30</v>
      </c>
      <c r="BZ731" s="32" t="s">
        <v>30</v>
      </c>
      <c r="CA731" s="32" t="s">
        <v>30</v>
      </c>
      <c r="CB731" s="32" t="s">
        <v>30</v>
      </c>
      <c r="CC731" s="32" t="s">
        <v>30</v>
      </c>
      <c r="CD731" s="32" t="s">
        <v>30</v>
      </c>
      <c r="CE731" s="32" t="s">
        <v>30</v>
      </c>
      <c r="CF731" s="34" t="s">
        <v>30</v>
      </c>
      <c r="CG731" s="26">
        <v>1</v>
      </c>
      <c r="CH731" s="27">
        <v>2880000</v>
      </c>
      <c r="CI731" s="27">
        <v>2448000</v>
      </c>
      <c r="CJ731" s="27"/>
      <c r="CK731" s="27"/>
      <c r="CL731" s="143">
        <f t="shared" si="1669"/>
        <v>0.11466596451673744</v>
      </c>
      <c r="CM731" s="27">
        <f t="shared" si="1670"/>
        <v>2664000</v>
      </c>
      <c r="CN731" s="27">
        <f t="shared" si="1671"/>
        <v>506160</v>
      </c>
      <c r="CO731" s="28">
        <f t="shared" si="1672"/>
        <v>3170160</v>
      </c>
      <c r="CP731" s="26">
        <v>1</v>
      </c>
      <c r="CQ731" s="27">
        <v>2880000</v>
      </c>
      <c r="CR731" s="27">
        <v>2448000</v>
      </c>
      <c r="CS731" s="27"/>
      <c r="CT731" s="27"/>
      <c r="CU731" s="143">
        <f t="shared" si="1655"/>
        <v>0.11466596451673744</v>
      </c>
      <c r="CV731" s="27">
        <f t="shared" si="1673"/>
        <v>2664000</v>
      </c>
      <c r="CW731" s="28">
        <f t="shared" si="1674"/>
        <v>506160</v>
      </c>
      <c r="CX731" s="29">
        <f t="shared" si="1675"/>
        <v>3170160</v>
      </c>
      <c r="CY731" s="26">
        <v>1</v>
      </c>
      <c r="CZ731" s="27">
        <v>2880000</v>
      </c>
      <c r="DA731" s="27">
        <v>2160000</v>
      </c>
      <c r="DB731" s="27"/>
      <c r="DC731" s="27"/>
      <c r="DD731" s="143">
        <f t="shared" si="1656"/>
        <v>0.20203050891044214</v>
      </c>
      <c r="DE731" s="27">
        <f t="shared" si="1676"/>
        <v>2520000</v>
      </c>
      <c r="DF731" s="27">
        <f t="shared" si="1677"/>
        <v>478800</v>
      </c>
      <c r="DG731" s="28">
        <f t="shared" si="1678"/>
        <v>2998800</v>
      </c>
      <c r="DH731" s="26">
        <v>1</v>
      </c>
      <c r="DI731" s="28">
        <v>2880000</v>
      </c>
      <c r="DJ731" s="28">
        <v>3456000</v>
      </c>
      <c r="DK731" s="28"/>
      <c r="DL731" s="177">
        <f t="shared" si="1657"/>
        <v>0.12856486930664499</v>
      </c>
      <c r="DM731" s="28">
        <f t="shared" si="1679"/>
        <v>3168000</v>
      </c>
      <c r="DN731" s="28">
        <f t="shared" si="1680"/>
        <v>601920</v>
      </c>
      <c r="DO731" s="30">
        <f t="shared" si="1681"/>
        <v>3769920</v>
      </c>
    </row>
    <row r="732" spans="1:119" ht="21" customHeight="1" x14ac:dyDescent="0.25">
      <c r="A732" s="66" t="s">
        <v>1397</v>
      </c>
      <c r="B732" s="67" t="s">
        <v>1329</v>
      </c>
      <c r="C732" s="68" t="s">
        <v>1398</v>
      </c>
      <c r="D732" s="26">
        <v>1</v>
      </c>
      <c r="E732" s="27">
        <v>900000</v>
      </c>
      <c r="F732" s="27">
        <v>760000</v>
      </c>
      <c r="G732" s="145"/>
      <c r="H732" s="145"/>
      <c r="I732" s="143">
        <f t="shared" ref="I732:I737" si="1682">+STDEVA(E732:F732)/AVERAGE(E732:F732)</f>
        <v>0.11927102333267066</v>
      </c>
      <c r="J732" s="27">
        <f t="shared" ref="J732:J737" si="1683">+AVERAGE(E732:F732)</f>
        <v>830000</v>
      </c>
      <c r="K732" s="28">
        <f t="shared" ref="K732:K737" si="1684">J732*19%</f>
        <v>157700</v>
      </c>
      <c r="L732" s="29">
        <f t="shared" si="1658"/>
        <v>987700</v>
      </c>
      <c r="M732" s="26">
        <v>1</v>
      </c>
      <c r="N732" s="27">
        <v>900000</v>
      </c>
      <c r="O732" s="27">
        <v>1035000</v>
      </c>
      <c r="P732" s="145"/>
      <c r="Q732" s="145"/>
      <c r="R732" s="143">
        <f t="shared" ref="R732:R737" si="1685">+STDEVA(N732:O732)/AVERAGE(N732:O732)</f>
        <v>9.8666062491146164E-2</v>
      </c>
      <c r="S732" s="27">
        <f>+AVERAGE(N732:P732)</f>
        <v>967500</v>
      </c>
      <c r="T732" s="28">
        <f t="shared" ref="T732:T737" si="1686">+S732*19%</f>
        <v>183825</v>
      </c>
      <c r="U732" s="30">
        <f t="shared" ref="U732:U737" si="1687">+T732+S732</f>
        <v>1151325</v>
      </c>
      <c r="V732" s="26">
        <v>1</v>
      </c>
      <c r="W732" s="27">
        <v>900000</v>
      </c>
      <c r="X732" s="27">
        <v>810000</v>
      </c>
      <c r="Y732" s="145"/>
      <c r="Z732" s="145"/>
      <c r="AA732" s="143">
        <f t="shared" si="1538"/>
        <v>7.4432292756478682E-2</v>
      </c>
      <c r="AB732" s="27">
        <f t="shared" si="1624"/>
        <v>855000</v>
      </c>
      <c r="AC732" s="28">
        <f t="shared" si="1540"/>
        <v>162450</v>
      </c>
      <c r="AD732" s="29">
        <f t="shared" si="1625"/>
        <v>1017450</v>
      </c>
      <c r="AE732" s="26">
        <v>1</v>
      </c>
      <c r="AF732" s="27">
        <v>900000</v>
      </c>
      <c r="AG732" s="27">
        <v>1035000</v>
      </c>
      <c r="AH732" s="145"/>
      <c r="AI732" s="145"/>
      <c r="AJ732" s="143">
        <f t="shared" si="1649"/>
        <v>9.8666062491146164E-2</v>
      </c>
      <c r="AK732" s="27">
        <f t="shared" ref="AK732:AK737" si="1688">+AVERAGE(AF732:AH732)</f>
        <v>967500</v>
      </c>
      <c r="AL732" s="28">
        <f t="shared" ref="AL732:AL737" si="1689">+AK732*19%</f>
        <v>183825</v>
      </c>
      <c r="AM732" s="30">
        <f t="shared" ref="AM732:AM737" si="1690">+AL732+AK732</f>
        <v>1151325</v>
      </c>
      <c r="AN732" s="26">
        <v>1</v>
      </c>
      <c r="AO732" s="27">
        <v>900000</v>
      </c>
      <c r="AP732" s="27">
        <v>1128960</v>
      </c>
      <c r="AQ732" s="145"/>
      <c r="AR732" s="145"/>
      <c r="AS732" s="143">
        <f t="shared" si="1650"/>
        <v>0.15958832960775168</v>
      </c>
      <c r="AT732" s="27">
        <f t="shared" ref="AT732:AT737" si="1691">+AVERAGE(AO732:AQ732)</f>
        <v>1014480</v>
      </c>
      <c r="AU732" s="28">
        <f t="shared" ref="AU732:AU737" si="1692">+AT732*19%</f>
        <v>192751.2</v>
      </c>
      <c r="AV732" s="30">
        <f t="shared" ref="AV732:AV737" si="1693">+AU732+AT732</f>
        <v>1207231.2</v>
      </c>
      <c r="AW732" s="26">
        <v>1</v>
      </c>
      <c r="AX732" s="27">
        <v>900000</v>
      </c>
      <c r="AY732" s="27">
        <v>1008000</v>
      </c>
      <c r="AZ732" s="145"/>
      <c r="BA732" s="145"/>
      <c r="BB732" s="143">
        <f t="shared" si="1651"/>
        <v>8.0049824285269536E-2</v>
      </c>
      <c r="BC732" s="27">
        <f t="shared" ref="BC732:BC737" si="1694">+AVERAGE(AX732:AZ732)</f>
        <v>954000</v>
      </c>
      <c r="BD732" s="27">
        <f t="shared" ref="BD732:BD737" si="1695">+BC732*19%</f>
        <v>181260</v>
      </c>
      <c r="BE732" s="27">
        <f t="shared" ref="BE732:BE737" si="1696">+BD732+BC732</f>
        <v>1135260</v>
      </c>
      <c r="BF732" s="26">
        <v>1</v>
      </c>
      <c r="BG732" s="27">
        <v>720000</v>
      </c>
      <c r="BH732" s="27">
        <v>662400</v>
      </c>
      <c r="BI732" s="145"/>
      <c r="BJ732" s="145"/>
      <c r="BK732" s="143">
        <f t="shared" si="1652"/>
        <v>5.892556509887896E-2</v>
      </c>
      <c r="BL732" s="27">
        <f t="shared" ref="BL732:BL737" si="1697">+AVERAGE(BG732:BI732)</f>
        <v>691200</v>
      </c>
      <c r="BM732" s="27">
        <f t="shared" ref="BM732:BM759" si="1698">+BL732*19%</f>
        <v>131328</v>
      </c>
      <c r="BN732" s="28">
        <f t="shared" ref="BN732:BN737" si="1699">+BM732+BL732</f>
        <v>822528</v>
      </c>
      <c r="BO732" s="26">
        <v>1</v>
      </c>
      <c r="BP732" s="27">
        <v>720000</v>
      </c>
      <c r="BQ732" s="27">
        <v>612000</v>
      </c>
      <c r="BR732" s="175"/>
      <c r="BS732" s="175"/>
      <c r="BT732" s="143">
        <f t="shared" si="1653"/>
        <v>0.11466596451673744</v>
      </c>
      <c r="BU732" s="27">
        <f t="shared" ref="BU732:BU737" si="1700">+AVERAGE(BP732:BR732)</f>
        <v>666000</v>
      </c>
      <c r="BV732" s="28">
        <f t="shared" ref="BV732:BV737" si="1701">+BU732*19%</f>
        <v>126540</v>
      </c>
      <c r="BW732" s="30">
        <f t="shared" ref="BW732:BW737" si="1702">+BV732+BU732</f>
        <v>792540</v>
      </c>
      <c r="BX732" s="26">
        <v>1</v>
      </c>
      <c r="BY732" s="28">
        <v>720000</v>
      </c>
      <c r="BZ732" s="28">
        <v>612000</v>
      </c>
      <c r="CA732" s="156"/>
      <c r="CB732" s="156"/>
      <c r="CC732" s="177">
        <f t="shared" si="1654"/>
        <v>0.11466596451673744</v>
      </c>
      <c r="CD732" s="28">
        <f t="shared" ref="CD732:CD737" si="1703">+AVERAGE(BY732:CA732)</f>
        <v>666000</v>
      </c>
      <c r="CE732" s="28">
        <f t="shared" ref="CE732:CE737" si="1704">+CD732*19%</f>
        <v>126540</v>
      </c>
      <c r="CF732" s="29">
        <f t="shared" ref="CF732:CF737" si="1705">+CE732+CD732</f>
        <v>792540</v>
      </c>
      <c r="CG732" s="26">
        <v>1</v>
      </c>
      <c r="CH732" s="27">
        <v>576000</v>
      </c>
      <c r="CI732" s="27">
        <v>489600</v>
      </c>
      <c r="CJ732" s="148"/>
      <c r="CK732" s="148"/>
      <c r="CL732" s="143">
        <f t="shared" si="1669"/>
        <v>0.11466596451673744</v>
      </c>
      <c r="CM732" s="27">
        <f t="shared" si="1670"/>
        <v>532800</v>
      </c>
      <c r="CN732" s="27">
        <f t="shared" si="1671"/>
        <v>101232</v>
      </c>
      <c r="CO732" s="28">
        <f t="shared" si="1672"/>
        <v>634032</v>
      </c>
      <c r="CP732" s="26">
        <v>1</v>
      </c>
      <c r="CQ732" s="27">
        <v>576000</v>
      </c>
      <c r="CR732" s="27">
        <v>489600</v>
      </c>
      <c r="CS732" s="148"/>
      <c r="CT732" s="148"/>
      <c r="CU732" s="143">
        <f t="shared" si="1655"/>
        <v>0.11466596451673744</v>
      </c>
      <c r="CV732" s="27">
        <f t="shared" si="1673"/>
        <v>532800</v>
      </c>
      <c r="CW732" s="28">
        <f t="shared" si="1674"/>
        <v>101232</v>
      </c>
      <c r="CX732" s="29">
        <f t="shared" si="1675"/>
        <v>634032</v>
      </c>
      <c r="CY732" s="26">
        <v>1</v>
      </c>
      <c r="CZ732" s="27">
        <v>576000</v>
      </c>
      <c r="DA732" s="27">
        <v>432000</v>
      </c>
      <c r="DB732" s="133"/>
      <c r="DC732" s="133"/>
      <c r="DD732" s="143">
        <f t="shared" si="1656"/>
        <v>0.20203050891044214</v>
      </c>
      <c r="DE732" s="27">
        <f t="shared" si="1676"/>
        <v>504000</v>
      </c>
      <c r="DF732" s="27">
        <f t="shared" si="1677"/>
        <v>95760</v>
      </c>
      <c r="DG732" s="28">
        <f t="shared" si="1678"/>
        <v>599760</v>
      </c>
      <c r="DH732" s="26">
        <v>1</v>
      </c>
      <c r="DI732" s="28">
        <v>576000</v>
      </c>
      <c r="DJ732" s="28">
        <v>691200</v>
      </c>
      <c r="DK732" s="182"/>
      <c r="DL732" s="177">
        <f t="shared" si="1657"/>
        <v>0.12856486930664501</v>
      </c>
      <c r="DM732" s="28">
        <f t="shared" si="1679"/>
        <v>633600</v>
      </c>
      <c r="DN732" s="28">
        <f t="shared" si="1680"/>
        <v>120384</v>
      </c>
      <c r="DO732" s="30">
        <f t="shared" si="1681"/>
        <v>753984</v>
      </c>
    </row>
    <row r="733" spans="1:119" ht="21" customHeight="1" x14ac:dyDescent="0.25">
      <c r="A733" s="66" t="s">
        <v>1399</v>
      </c>
      <c r="B733" s="67" t="s">
        <v>1329</v>
      </c>
      <c r="C733" s="68" t="s">
        <v>1400</v>
      </c>
      <c r="D733" s="26">
        <v>1</v>
      </c>
      <c r="E733" s="27">
        <v>10000000</v>
      </c>
      <c r="F733" s="27">
        <v>8950000</v>
      </c>
      <c r="G733" s="145"/>
      <c r="H733" s="145"/>
      <c r="I733" s="143">
        <f t="shared" si="1682"/>
        <v>7.8360118231754608E-2</v>
      </c>
      <c r="J733" s="27">
        <f t="shared" si="1683"/>
        <v>9475000</v>
      </c>
      <c r="K733" s="28">
        <f t="shared" si="1684"/>
        <v>1800250</v>
      </c>
      <c r="L733" s="29">
        <f t="shared" si="1658"/>
        <v>11275250</v>
      </c>
      <c r="M733" s="26">
        <v>1</v>
      </c>
      <c r="N733" s="27">
        <v>10000000</v>
      </c>
      <c r="O733" s="27">
        <v>11500000</v>
      </c>
      <c r="P733" s="145"/>
      <c r="Q733" s="145"/>
      <c r="R733" s="143">
        <f t="shared" si="1685"/>
        <v>9.8666062491146178E-2</v>
      </c>
      <c r="S733" s="27">
        <f t="shared" ref="S733:S737" si="1706">+AVERAGE(N733:P733)</f>
        <v>10750000</v>
      </c>
      <c r="T733" s="28">
        <f t="shared" si="1686"/>
        <v>2042500</v>
      </c>
      <c r="U733" s="30">
        <f t="shared" si="1687"/>
        <v>12792500</v>
      </c>
      <c r="V733" s="26">
        <v>1</v>
      </c>
      <c r="W733" s="27">
        <v>10000000</v>
      </c>
      <c r="X733" s="27">
        <v>9000000</v>
      </c>
      <c r="Y733" s="145"/>
      <c r="Z733" s="145"/>
      <c r="AA733" s="143">
        <f t="shared" si="1538"/>
        <v>7.4432292756478682E-2</v>
      </c>
      <c r="AB733" s="27">
        <f t="shared" si="1624"/>
        <v>9500000</v>
      </c>
      <c r="AC733" s="28">
        <f t="shared" si="1540"/>
        <v>1805000</v>
      </c>
      <c r="AD733" s="29">
        <f t="shared" si="1625"/>
        <v>11305000</v>
      </c>
      <c r="AE733" s="26">
        <v>1</v>
      </c>
      <c r="AF733" s="27">
        <v>10000000</v>
      </c>
      <c r="AG733" s="27">
        <v>11500000</v>
      </c>
      <c r="AH733" s="145"/>
      <c r="AI733" s="145"/>
      <c r="AJ733" s="143">
        <f t="shared" si="1649"/>
        <v>9.8666062491146178E-2</v>
      </c>
      <c r="AK733" s="27">
        <f t="shared" si="1688"/>
        <v>10750000</v>
      </c>
      <c r="AL733" s="28">
        <f t="shared" si="1689"/>
        <v>2042500</v>
      </c>
      <c r="AM733" s="30">
        <f t="shared" si="1690"/>
        <v>12792500</v>
      </c>
      <c r="AN733" s="26">
        <v>1</v>
      </c>
      <c r="AO733" s="27">
        <v>10000000</v>
      </c>
      <c r="AP733" s="27">
        <v>12544000</v>
      </c>
      <c r="AQ733" s="145"/>
      <c r="AR733" s="145"/>
      <c r="AS733" s="143">
        <f t="shared" si="1650"/>
        <v>0.15958832960775166</v>
      </c>
      <c r="AT733" s="27">
        <f t="shared" si="1691"/>
        <v>11272000</v>
      </c>
      <c r="AU733" s="28">
        <f t="shared" si="1692"/>
        <v>2141680</v>
      </c>
      <c r="AV733" s="30">
        <f t="shared" si="1693"/>
        <v>13413680</v>
      </c>
      <c r="AW733" s="26">
        <v>1</v>
      </c>
      <c r="AX733" s="27">
        <v>10000000</v>
      </c>
      <c r="AY733" s="27">
        <v>11200000</v>
      </c>
      <c r="AZ733" s="145"/>
      <c r="BA733" s="145"/>
      <c r="BB733" s="143">
        <f t="shared" si="1651"/>
        <v>8.0049824285269522E-2</v>
      </c>
      <c r="BC733" s="27">
        <f t="shared" si="1694"/>
        <v>10600000</v>
      </c>
      <c r="BD733" s="27">
        <f t="shared" si="1695"/>
        <v>2014000</v>
      </c>
      <c r="BE733" s="27">
        <f t="shared" si="1696"/>
        <v>12614000</v>
      </c>
      <c r="BF733" s="26">
        <v>1</v>
      </c>
      <c r="BG733" s="27">
        <v>8000000</v>
      </c>
      <c r="BH733" s="27">
        <v>7360000</v>
      </c>
      <c r="BI733" s="145"/>
      <c r="BJ733" s="145"/>
      <c r="BK733" s="143">
        <f t="shared" si="1652"/>
        <v>5.892556509887896E-2</v>
      </c>
      <c r="BL733" s="27">
        <f t="shared" si="1697"/>
        <v>7680000</v>
      </c>
      <c r="BM733" s="27">
        <f t="shared" si="1698"/>
        <v>1459200</v>
      </c>
      <c r="BN733" s="28">
        <f t="shared" si="1699"/>
        <v>9139200</v>
      </c>
      <c r="BO733" s="26">
        <v>1</v>
      </c>
      <c r="BP733" s="27">
        <v>8000000</v>
      </c>
      <c r="BQ733" s="27">
        <v>6800000</v>
      </c>
      <c r="BR733" s="175"/>
      <c r="BS733" s="175"/>
      <c r="BT733" s="143">
        <f t="shared" si="1653"/>
        <v>0.11466596451673743</v>
      </c>
      <c r="BU733" s="27">
        <f t="shared" si="1700"/>
        <v>7400000</v>
      </c>
      <c r="BV733" s="28">
        <f t="shared" si="1701"/>
        <v>1406000</v>
      </c>
      <c r="BW733" s="30">
        <f t="shared" si="1702"/>
        <v>8806000</v>
      </c>
      <c r="BX733" s="26">
        <v>1</v>
      </c>
      <c r="BY733" s="28">
        <v>8000000</v>
      </c>
      <c r="BZ733" s="28">
        <v>6800000</v>
      </c>
      <c r="CA733" s="156"/>
      <c r="CB733" s="156"/>
      <c r="CC733" s="177">
        <f t="shared" si="1654"/>
        <v>0.11466596451673743</v>
      </c>
      <c r="CD733" s="28">
        <f t="shared" si="1703"/>
        <v>7400000</v>
      </c>
      <c r="CE733" s="28">
        <f t="shared" si="1704"/>
        <v>1406000</v>
      </c>
      <c r="CF733" s="29">
        <f t="shared" si="1705"/>
        <v>8806000</v>
      </c>
      <c r="CG733" s="26">
        <v>1</v>
      </c>
      <c r="CH733" s="27">
        <v>6400000</v>
      </c>
      <c r="CI733" s="27">
        <v>5440000</v>
      </c>
      <c r="CJ733" s="148"/>
      <c r="CK733" s="148"/>
      <c r="CL733" s="143">
        <f t="shared" si="1669"/>
        <v>0.11466596451673743</v>
      </c>
      <c r="CM733" s="27">
        <f t="shared" si="1670"/>
        <v>5920000</v>
      </c>
      <c r="CN733" s="27">
        <f t="shared" si="1671"/>
        <v>1124800</v>
      </c>
      <c r="CO733" s="28">
        <f t="shared" si="1672"/>
        <v>7044800</v>
      </c>
      <c r="CP733" s="26">
        <v>1</v>
      </c>
      <c r="CQ733" s="27">
        <v>6400000</v>
      </c>
      <c r="CR733" s="27">
        <v>5440000</v>
      </c>
      <c r="CS733" s="148"/>
      <c r="CT733" s="148"/>
      <c r="CU733" s="143">
        <f t="shared" si="1655"/>
        <v>0.11466596451673743</v>
      </c>
      <c r="CV733" s="27">
        <f t="shared" si="1673"/>
        <v>5920000</v>
      </c>
      <c r="CW733" s="28">
        <f t="shared" si="1674"/>
        <v>1124800</v>
      </c>
      <c r="CX733" s="29">
        <f t="shared" si="1675"/>
        <v>7044800</v>
      </c>
      <c r="CY733" s="26">
        <v>1</v>
      </c>
      <c r="CZ733" s="27">
        <v>6400000</v>
      </c>
      <c r="DA733" s="27">
        <v>4800000</v>
      </c>
      <c r="DB733" s="133"/>
      <c r="DC733" s="133"/>
      <c r="DD733" s="143">
        <f t="shared" si="1656"/>
        <v>0.20203050891044216</v>
      </c>
      <c r="DE733" s="27">
        <f t="shared" si="1676"/>
        <v>5600000</v>
      </c>
      <c r="DF733" s="27">
        <f t="shared" si="1677"/>
        <v>1064000</v>
      </c>
      <c r="DG733" s="28">
        <f t="shared" si="1678"/>
        <v>6664000</v>
      </c>
      <c r="DH733" s="26">
        <v>1</v>
      </c>
      <c r="DI733" s="28">
        <v>6400000</v>
      </c>
      <c r="DJ733" s="28">
        <v>7680000</v>
      </c>
      <c r="DK733" s="182"/>
      <c r="DL733" s="177">
        <f t="shared" si="1657"/>
        <v>0.12856486930664501</v>
      </c>
      <c r="DM733" s="28">
        <f t="shared" si="1679"/>
        <v>7040000</v>
      </c>
      <c r="DN733" s="28">
        <f t="shared" si="1680"/>
        <v>1337600</v>
      </c>
      <c r="DO733" s="30">
        <f t="shared" si="1681"/>
        <v>8377600</v>
      </c>
    </row>
    <row r="734" spans="1:119" ht="21" customHeight="1" x14ac:dyDescent="0.25">
      <c r="A734" s="66" t="s">
        <v>1401</v>
      </c>
      <c r="B734" s="67" t="s">
        <v>1329</v>
      </c>
      <c r="C734" s="68" t="s">
        <v>1402</v>
      </c>
      <c r="D734" s="26">
        <v>1</v>
      </c>
      <c r="E734" s="27">
        <v>9000000</v>
      </c>
      <c r="F734" s="27">
        <v>8050000</v>
      </c>
      <c r="G734" s="145"/>
      <c r="H734" s="145"/>
      <c r="I734" s="143">
        <f t="shared" si="1682"/>
        <v>7.8797823123427577E-2</v>
      </c>
      <c r="J734" s="27">
        <f t="shared" si="1683"/>
        <v>8525000</v>
      </c>
      <c r="K734" s="28">
        <f t="shared" si="1684"/>
        <v>1619750</v>
      </c>
      <c r="L734" s="29">
        <f t="shared" si="1658"/>
        <v>10144750</v>
      </c>
      <c r="M734" s="26">
        <v>1</v>
      </c>
      <c r="N734" s="27">
        <v>9000000</v>
      </c>
      <c r="O734" s="27">
        <v>10350000</v>
      </c>
      <c r="P734" s="145"/>
      <c r="Q734" s="145"/>
      <c r="R734" s="143">
        <f t="shared" si="1685"/>
        <v>9.8666062491146164E-2</v>
      </c>
      <c r="S734" s="27">
        <f t="shared" si="1706"/>
        <v>9675000</v>
      </c>
      <c r="T734" s="28">
        <f t="shared" si="1686"/>
        <v>1838250</v>
      </c>
      <c r="U734" s="30">
        <f t="shared" si="1687"/>
        <v>11513250</v>
      </c>
      <c r="V734" s="26">
        <v>1</v>
      </c>
      <c r="W734" s="27">
        <v>9000000</v>
      </c>
      <c r="X734" s="27">
        <v>8100000</v>
      </c>
      <c r="Y734" s="145"/>
      <c r="Z734" s="145"/>
      <c r="AA734" s="143">
        <f t="shared" si="1538"/>
        <v>7.4432292756478682E-2</v>
      </c>
      <c r="AB734" s="27">
        <f t="shared" si="1624"/>
        <v>8550000</v>
      </c>
      <c r="AC734" s="28">
        <f t="shared" si="1540"/>
        <v>1624500</v>
      </c>
      <c r="AD734" s="29">
        <f t="shared" si="1625"/>
        <v>10174500</v>
      </c>
      <c r="AE734" s="26">
        <v>1</v>
      </c>
      <c r="AF734" s="27">
        <v>9000000</v>
      </c>
      <c r="AG734" s="27">
        <v>10350000</v>
      </c>
      <c r="AH734" s="145"/>
      <c r="AI734" s="145"/>
      <c r="AJ734" s="143">
        <f t="shared" si="1649"/>
        <v>9.8666062491146164E-2</v>
      </c>
      <c r="AK734" s="27">
        <f t="shared" si="1688"/>
        <v>9675000</v>
      </c>
      <c r="AL734" s="28">
        <f t="shared" si="1689"/>
        <v>1838250</v>
      </c>
      <c r="AM734" s="30">
        <f t="shared" si="1690"/>
        <v>11513250</v>
      </c>
      <c r="AN734" s="26">
        <v>1</v>
      </c>
      <c r="AO734" s="27">
        <v>9000000</v>
      </c>
      <c r="AP734" s="27">
        <v>11289600</v>
      </c>
      <c r="AQ734" s="145"/>
      <c r="AR734" s="145"/>
      <c r="AS734" s="143">
        <f t="shared" si="1650"/>
        <v>0.15958832960775166</v>
      </c>
      <c r="AT734" s="27">
        <f t="shared" si="1691"/>
        <v>10144800</v>
      </c>
      <c r="AU734" s="28">
        <f t="shared" si="1692"/>
        <v>1927512</v>
      </c>
      <c r="AV734" s="30">
        <f t="shared" si="1693"/>
        <v>12072312</v>
      </c>
      <c r="AW734" s="26">
        <v>1</v>
      </c>
      <c r="AX734" s="27">
        <v>9000000</v>
      </c>
      <c r="AY734" s="27">
        <v>10080000</v>
      </c>
      <c r="AZ734" s="145"/>
      <c r="BA734" s="145"/>
      <c r="BB734" s="143">
        <f t="shared" si="1651"/>
        <v>8.0049824285269522E-2</v>
      </c>
      <c r="BC734" s="27">
        <f t="shared" si="1694"/>
        <v>9540000</v>
      </c>
      <c r="BD734" s="27">
        <f t="shared" si="1695"/>
        <v>1812600</v>
      </c>
      <c r="BE734" s="27">
        <f t="shared" si="1696"/>
        <v>11352600</v>
      </c>
      <c r="BF734" s="26">
        <v>1</v>
      </c>
      <c r="BG734" s="27">
        <v>7200000</v>
      </c>
      <c r="BH734" s="27">
        <v>6624000</v>
      </c>
      <c r="BI734" s="145"/>
      <c r="BJ734" s="145"/>
      <c r="BK734" s="143">
        <f t="shared" si="1652"/>
        <v>5.8925565098878953E-2</v>
      </c>
      <c r="BL734" s="27">
        <f t="shared" si="1697"/>
        <v>6912000</v>
      </c>
      <c r="BM734" s="27">
        <f t="shared" si="1698"/>
        <v>1313280</v>
      </c>
      <c r="BN734" s="28">
        <f t="shared" si="1699"/>
        <v>8225280</v>
      </c>
      <c r="BO734" s="26">
        <v>1</v>
      </c>
      <c r="BP734" s="27">
        <v>7200000</v>
      </c>
      <c r="BQ734" s="27">
        <v>6120000</v>
      </c>
      <c r="BR734" s="175"/>
      <c r="BS734" s="175"/>
      <c r="BT734" s="143">
        <f t="shared" si="1653"/>
        <v>0.11466596451673743</v>
      </c>
      <c r="BU734" s="27">
        <f t="shared" si="1700"/>
        <v>6660000</v>
      </c>
      <c r="BV734" s="28">
        <f t="shared" si="1701"/>
        <v>1265400</v>
      </c>
      <c r="BW734" s="30">
        <f t="shared" si="1702"/>
        <v>7925400</v>
      </c>
      <c r="BX734" s="26">
        <v>1</v>
      </c>
      <c r="BY734" s="28">
        <v>7200000</v>
      </c>
      <c r="BZ734" s="28">
        <v>6120000</v>
      </c>
      <c r="CA734" s="156"/>
      <c r="CB734" s="156"/>
      <c r="CC734" s="177">
        <f t="shared" si="1654"/>
        <v>0.11466596451673743</v>
      </c>
      <c r="CD734" s="28">
        <f t="shared" si="1703"/>
        <v>6660000</v>
      </c>
      <c r="CE734" s="28">
        <f t="shared" si="1704"/>
        <v>1265400</v>
      </c>
      <c r="CF734" s="29">
        <f t="shared" si="1705"/>
        <v>7925400</v>
      </c>
      <c r="CG734" s="26">
        <v>1</v>
      </c>
      <c r="CH734" s="27">
        <v>5760000</v>
      </c>
      <c r="CI734" s="27">
        <v>4896000</v>
      </c>
      <c r="CJ734" s="148"/>
      <c r="CK734" s="148"/>
      <c r="CL734" s="143">
        <f t="shared" si="1669"/>
        <v>0.11466596451673744</v>
      </c>
      <c r="CM734" s="27">
        <f t="shared" si="1670"/>
        <v>5328000</v>
      </c>
      <c r="CN734" s="27">
        <f t="shared" si="1671"/>
        <v>1012320</v>
      </c>
      <c r="CO734" s="28">
        <f t="shared" si="1672"/>
        <v>6340320</v>
      </c>
      <c r="CP734" s="26">
        <v>1</v>
      </c>
      <c r="CQ734" s="27">
        <v>5760000</v>
      </c>
      <c r="CR734" s="27">
        <v>4896000</v>
      </c>
      <c r="CS734" s="148"/>
      <c r="CT734" s="148"/>
      <c r="CU734" s="143">
        <f t="shared" si="1655"/>
        <v>0.11466596451673744</v>
      </c>
      <c r="CV734" s="27">
        <f t="shared" si="1673"/>
        <v>5328000</v>
      </c>
      <c r="CW734" s="28">
        <f t="shared" si="1674"/>
        <v>1012320</v>
      </c>
      <c r="CX734" s="29">
        <f t="shared" si="1675"/>
        <v>6340320</v>
      </c>
      <c r="CY734" s="26">
        <v>1</v>
      </c>
      <c r="CZ734" s="27">
        <v>5760000</v>
      </c>
      <c r="DA734" s="27">
        <v>4320000</v>
      </c>
      <c r="DB734" s="133"/>
      <c r="DC734" s="133"/>
      <c r="DD734" s="143">
        <f t="shared" si="1656"/>
        <v>0.20203050891044214</v>
      </c>
      <c r="DE734" s="27">
        <f t="shared" si="1676"/>
        <v>5040000</v>
      </c>
      <c r="DF734" s="27">
        <f t="shared" si="1677"/>
        <v>957600</v>
      </c>
      <c r="DG734" s="28">
        <f t="shared" si="1678"/>
        <v>5997600</v>
      </c>
      <c r="DH734" s="26">
        <v>1</v>
      </c>
      <c r="DI734" s="28">
        <v>5760000</v>
      </c>
      <c r="DJ734" s="28">
        <v>6912000</v>
      </c>
      <c r="DK734" s="182"/>
      <c r="DL734" s="177">
        <f t="shared" si="1657"/>
        <v>0.12856486930664499</v>
      </c>
      <c r="DM734" s="28">
        <f t="shared" si="1679"/>
        <v>6336000</v>
      </c>
      <c r="DN734" s="28">
        <f t="shared" si="1680"/>
        <v>1203840</v>
      </c>
      <c r="DO734" s="30">
        <f t="shared" si="1681"/>
        <v>7539840</v>
      </c>
    </row>
    <row r="735" spans="1:119" ht="21" customHeight="1" x14ac:dyDescent="0.25">
      <c r="A735" s="66" t="s">
        <v>1403</v>
      </c>
      <c r="B735" s="67" t="s">
        <v>1329</v>
      </c>
      <c r="C735" s="68" t="s">
        <v>1404</v>
      </c>
      <c r="D735" s="26">
        <v>1</v>
      </c>
      <c r="E735" s="27">
        <v>5000000</v>
      </c>
      <c r="F735" s="27">
        <v>4450000</v>
      </c>
      <c r="G735" s="145"/>
      <c r="H735" s="145"/>
      <c r="I735" s="143">
        <f t="shared" si="1682"/>
        <v>8.2308725852402356E-2</v>
      </c>
      <c r="J735" s="27">
        <f t="shared" si="1683"/>
        <v>4725000</v>
      </c>
      <c r="K735" s="28">
        <f t="shared" si="1684"/>
        <v>897750</v>
      </c>
      <c r="L735" s="29">
        <f t="shared" si="1658"/>
        <v>5622750</v>
      </c>
      <c r="M735" s="26">
        <v>1</v>
      </c>
      <c r="N735" s="27">
        <v>5000000</v>
      </c>
      <c r="O735" s="27">
        <v>5750000</v>
      </c>
      <c r="P735" s="145"/>
      <c r="Q735" s="145"/>
      <c r="R735" s="143">
        <f t="shared" si="1685"/>
        <v>9.8666062491146178E-2</v>
      </c>
      <c r="S735" s="27">
        <f t="shared" si="1706"/>
        <v>5375000</v>
      </c>
      <c r="T735" s="28">
        <f t="shared" si="1686"/>
        <v>1021250</v>
      </c>
      <c r="U735" s="30">
        <f t="shared" si="1687"/>
        <v>6396250</v>
      </c>
      <c r="V735" s="26">
        <v>1</v>
      </c>
      <c r="W735" s="27">
        <v>5000000</v>
      </c>
      <c r="X735" s="27">
        <v>4500000</v>
      </c>
      <c r="Y735" s="145"/>
      <c r="Z735" s="145"/>
      <c r="AA735" s="143">
        <f t="shared" si="1538"/>
        <v>7.4432292756478682E-2</v>
      </c>
      <c r="AB735" s="27">
        <f t="shared" si="1624"/>
        <v>4750000</v>
      </c>
      <c r="AC735" s="28">
        <f t="shared" si="1540"/>
        <v>902500</v>
      </c>
      <c r="AD735" s="29">
        <f t="shared" si="1625"/>
        <v>5652500</v>
      </c>
      <c r="AE735" s="26">
        <v>1</v>
      </c>
      <c r="AF735" s="27">
        <v>5000000</v>
      </c>
      <c r="AG735" s="27">
        <v>5750000</v>
      </c>
      <c r="AH735" s="145"/>
      <c r="AI735" s="145"/>
      <c r="AJ735" s="143">
        <f t="shared" si="1649"/>
        <v>9.8666062491146178E-2</v>
      </c>
      <c r="AK735" s="27">
        <f t="shared" si="1688"/>
        <v>5375000</v>
      </c>
      <c r="AL735" s="28">
        <f t="shared" si="1689"/>
        <v>1021250</v>
      </c>
      <c r="AM735" s="30">
        <f t="shared" si="1690"/>
        <v>6396250</v>
      </c>
      <c r="AN735" s="26">
        <v>1</v>
      </c>
      <c r="AO735" s="27">
        <v>5000000</v>
      </c>
      <c r="AP735" s="27">
        <v>6272000</v>
      </c>
      <c r="AQ735" s="145"/>
      <c r="AR735" s="145"/>
      <c r="AS735" s="143">
        <f t="shared" si="1650"/>
        <v>0.15958832960775166</v>
      </c>
      <c r="AT735" s="27">
        <f t="shared" si="1691"/>
        <v>5636000</v>
      </c>
      <c r="AU735" s="28">
        <f t="shared" si="1692"/>
        <v>1070840</v>
      </c>
      <c r="AV735" s="30">
        <f t="shared" si="1693"/>
        <v>6706840</v>
      </c>
      <c r="AW735" s="26">
        <v>1</v>
      </c>
      <c r="AX735" s="27">
        <v>5000000</v>
      </c>
      <c r="AY735" s="27">
        <v>5600000</v>
      </c>
      <c r="AZ735" s="145"/>
      <c r="BA735" s="145"/>
      <c r="BB735" s="143">
        <f t="shared" si="1651"/>
        <v>8.0049824285269522E-2</v>
      </c>
      <c r="BC735" s="27">
        <f t="shared" si="1694"/>
        <v>5300000</v>
      </c>
      <c r="BD735" s="27">
        <f t="shared" si="1695"/>
        <v>1007000</v>
      </c>
      <c r="BE735" s="27">
        <f t="shared" si="1696"/>
        <v>6307000</v>
      </c>
      <c r="BF735" s="26">
        <v>1</v>
      </c>
      <c r="BG735" s="27">
        <v>4000000</v>
      </c>
      <c r="BH735" s="27">
        <v>3680000</v>
      </c>
      <c r="BI735" s="145"/>
      <c r="BJ735" s="145"/>
      <c r="BK735" s="143">
        <f t="shared" si="1652"/>
        <v>5.892556509887896E-2</v>
      </c>
      <c r="BL735" s="27">
        <f t="shared" si="1697"/>
        <v>3840000</v>
      </c>
      <c r="BM735" s="27">
        <f t="shared" si="1698"/>
        <v>729600</v>
      </c>
      <c r="BN735" s="28">
        <f t="shared" si="1699"/>
        <v>4569600</v>
      </c>
      <c r="BO735" s="26">
        <v>1</v>
      </c>
      <c r="BP735" s="27">
        <v>4000000</v>
      </c>
      <c r="BQ735" s="27">
        <v>3400000</v>
      </c>
      <c r="BR735" s="175"/>
      <c r="BS735" s="175"/>
      <c r="BT735" s="143">
        <f t="shared" si="1653"/>
        <v>0.11466596451673743</v>
      </c>
      <c r="BU735" s="27">
        <f t="shared" si="1700"/>
        <v>3700000</v>
      </c>
      <c r="BV735" s="28">
        <f t="shared" si="1701"/>
        <v>703000</v>
      </c>
      <c r="BW735" s="30">
        <f t="shared" si="1702"/>
        <v>4403000</v>
      </c>
      <c r="BX735" s="26">
        <v>1</v>
      </c>
      <c r="BY735" s="28">
        <v>4000000</v>
      </c>
      <c r="BZ735" s="28">
        <v>3400000</v>
      </c>
      <c r="CA735" s="156"/>
      <c r="CB735" s="156"/>
      <c r="CC735" s="177">
        <f t="shared" si="1654"/>
        <v>0.11466596451673743</v>
      </c>
      <c r="CD735" s="28">
        <f t="shared" si="1703"/>
        <v>3700000</v>
      </c>
      <c r="CE735" s="28">
        <f t="shared" si="1704"/>
        <v>703000</v>
      </c>
      <c r="CF735" s="29">
        <f t="shared" si="1705"/>
        <v>4403000</v>
      </c>
      <c r="CG735" s="26">
        <v>1</v>
      </c>
      <c r="CH735" s="27">
        <v>3200000</v>
      </c>
      <c r="CI735" s="27">
        <v>2720000</v>
      </c>
      <c r="CJ735" s="148"/>
      <c r="CK735" s="148"/>
      <c r="CL735" s="143">
        <f t="shared" si="1669"/>
        <v>0.11466596451673743</v>
      </c>
      <c r="CM735" s="27">
        <f t="shared" si="1670"/>
        <v>2960000</v>
      </c>
      <c r="CN735" s="27">
        <f t="shared" si="1671"/>
        <v>562400</v>
      </c>
      <c r="CO735" s="28">
        <f t="shared" si="1672"/>
        <v>3522400</v>
      </c>
      <c r="CP735" s="26">
        <v>1</v>
      </c>
      <c r="CQ735" s="27">
        <v>3200000</v>
      </c>
      <c r="CR735" s="27">
        <v>2720000</v>
      </c>
      <c r="CS735" s="148"/>
      <c r="CT735" s="148"/>
      <c r="CU735" s="143">
        <f t="shared" si="1655"/>
        <v>0.11466596451673743</v>
      </c>
      <c r="CV735" s="27">
        <f t="shared" si="1673"/>
        <v>2960000</v>
      </c>
      <c r="CW735" s="28">
        <f t="shared" si="1674"/>
        <v>562400</v>
      </c>
      <c r="CX735" s="29">
        <f t="shared" si="1675"/>
        <v>3522400</v>
      </c>
      <c r="CY735" s="26">
        <v>1</v>
      </c>
      <c r="CZ735" s="27">
        <v>3200000</v>
      </c>
      <c r="DA735" s="27">
        <v>2400000</v>
      </c>
      <c r="DB735" s="133"/>
      <c r="DC735" s="133"/>
      <c r="DD735" s="143">
        <f t="shared" si="1656"/>
        <v>0.20203050891044216</v>
      </c>
      <c r="DE735" s="27">
        <f t="shared" si="1676"/>
        <v>2800000</v>
      </c>
      <c r="DF735" s="27">
        <f t="shared" si="1677"/>
        <v>532000</v>
      </c>
      <c r="DG735" s="28">
        <f t="shared" si="1678"/>
        <v>3332000</v>
      </c>
      <c r="DH735" s="26">
        <v>1</v>
      </c>
      <c r="DI735" s="28">
        <v>3200000</v>
      </c>
      <c r="DJ735" s="28">
        <v>3840000</v>
      </c>
      <c r="DK735" s="182"/>
      <c r="DL735" s="177">
        <f t="shared" si="1657"/>
        <v>0.12856486930664501</v>
      </c>
      <c r="DM735" s="28">
        <f t="shared" si="1679"/>
        <v>3520000</v>
      </c>
      <c r="DN735" s="28">
        <f t="shared" si="1680"/>
        <v>668800</v>
      </c>
      <c r="DO735" s="30">
        <f t="shared" si="1681"/>
        <v>4188800</v>
      </c>
    </row>
    <row r="736" spans="1:119" ht="21" customHeight="1" x14ac:dyDescent="0.25">
      <c r="A736" s="66" t="s">
        <v>1405</v>
      </c>
      <c r="B736" s="67" t="s">
        <v>1329</v>
      </c>
      <c r="C736" s="68" t="s">
        <v>1406</v>
      </c>
      <c r="D736" s="26">
        <v>1</v>
      </c>
      <c r="E736" s="27">
        <v>2900000</v>
      </c>
      <c r="F736" s="27">
        <v>2560000</v>
      </c>
      <c r="G736" s="145"/>
      <c r="H736" s="145"/>
      <c r="I736" s="143">
        <f t="shared" si="1682"/>
        <v>8.8064580807115808E-2</v>
      </c>
      <c r="J736" s="27">
        <f t="shared" si="1683"/>
        <v>2730000</v>
      </c>
      <c r="K736" s="28">
        <f t="shared" si="1684"/>
        <v>518700</v>
      </c>
      <c r="L736" s="29">
        <f t="shared" si="1658"/>
        <v>3248700</v>
      </c>
      <c r="M736" s="26">
        <v>1</v>
      </c>
      <c r="N736" s="27">
        <v>2900000</v>
      </c>
      <c r="O736" s="27">
        <v>3335000</v>
      </c>
      <c r="P736" s="145"/>
      <c r="Q736" s="145"/>
      <c r="R736" s="143">
        <f t="shared" si="1685"/>
        <v>9.8666062491146164E-2</v>
      </c>
      <c r="S736" s="27">
        <f t="shared" si="1706"/>
        <v>3117500</v>
      </c>
      <c r="T736" s="28">
        <f t="shared" si="1686"/>
        <v>592325</v>
      </c>
      <c r="U736" s="30">
        <f t="shared" si="1687"/>
        <v>3709825</v>
      </c>
      <c r="V736" s="26">
        <v>1</v>
      </c>
      <c r="W736" s="27">
        <v>2900000</v>
      </c>
      <c r="X736" s="27">
        <v>2610000</v>
      </c>
      <c r="Y736" s="145"/>
      <c r="Z736" s="145"/>
      <c r="AA736" s="143">
        <f t="shared" si="1538"/>
        <v>7.4432292756478682E-2</v>
      </c>
      <c r="AB736" s="27">
        <f t="shared" si="1624"/>
        <v>2755000</v>
      </c>
      <c r="AC736" s="28">
        <f t="shared" si="1540"/>
        <v>523450</v>
      </c>
      <c r="AD736" s="29">
        <f t="shared" si="1625"/>
        <v>3278450</v>
      </c>
      <c r="AE736" s="26">
        <v>1</v>
      </c>
      <c r="AF736" s="27">
        <v>2900000</v>
      </c>
      <c r="AG736" s="27">
        <v>3335000</v>
      </c>
      <c r="AH736" s="145"/>
      <c r="AI736" s="145"/>
      <c r="AJ736" s="143">
        <f t="shared" si="1649"/>
        <v>9.8666062491146164E-2</v>
      </c>
      <c r="AK736" s="27">
        <f t="shared" si="1688"/>
        <v>3117500</v>
      </c>
      <c r="AL736" s="28">
        <f t="shared" si="1689"/>
        <v>592325</v>
      </c>
      <c r="AM736" s="30">
        <f t="shared" si="1690"/>
        <v>3709825</v>
      </c>
      <c r="AN736" s="26">
        <v>1</v>
      </c>
      <c r="AO736" s="27">
        <v>2900000</v>
      </c>
      <c r="AP736" s="27">
        <v>3637760</v>
      </c>
      <c r="AQ736" s="145"/>
      <c r="AR736" s="145"/>
      <c r="AS736" s="143">
        <f t="shared" si="1650"/>
        <v>0.15958832960775168</v>
      </c>
      <c r="AT736" s="27">
        <f t="shared" si="1691"/>
        <v>3268880</v>
      </c>
      <c r="AU736" s="28">
        <f t="shared" si="1692"/>
        <v>621087.19999999995</v>
      </c>
      <c r="AV736" s="30">
        <f t="shared" si="1693"/>
        <v>3889967.2</v>
      </c>
      <c r="AW736" s="26">
        <v>1</v>
      </c>
      <c r="AX736" s="27">
        <v>2900000</v>
      </c>
      <c r="AY736" s="27">
        <v>3248000</v>
      </c>
      <c r="AZ736" s="145"/>
      <c r="BA736" s="145"/>
      <c r="BB736" s="143">
        <f t="shared" si="1651"/>
        <v>8.0049824285269522E-2</v>
      </c>
      <c r="BC736" s="27">
        <f t="shared" si="1694"/>
        <v>3074000</v>
      </c>
      <c r="BD736" s="27">
        <f t="shared" si="1695"/>
        <v>584060</v>
      </c>
      <c r="BE736" s="27">
        <f t="shared" si="1696"/>
        <v>3658060</v>
      </c>
      <c r="BF736" s="26">
        <v>1</v>
      </c>
      <c r="BG736" s="27">
        <v>2320000</v>
      </c>
      <c r="BH736" s="27">
        <v>2134400</v>
      </c>
      <c r="BI736" s="145"/>
      <c r="BJ736" s="145"/>
      <c r="BK736" s="143">
        <f t="shared" si="1652"/>
        <v>5.8925565098878967E-2</v>
      </c>
      <c r="BL736" s="27">
        <f t="shared" si="1697"/>
        <v>2227200</v>
      </c>
      <c r="BM736" s="27">
        <f t="shared" si="1698"/>
        <v>423168</v>
      </c>
      <c r="BN736" s="28">
        <f t="shared" si="1699"/>
        <v>2650368</v>
      </c>
      <c r="BO736" s="26">
        <v>1</v>
      </c>
      <c r="BP736" s="27">
        <v>2320000</v>
      </c>
      <c r="BQ736" s="27">
        <v>1972000</v>
      </c>
      <c r="BR736" s="175"/>
      <c r="BS736" s="175"/>
      <c r="BT736" s="143">
        <f t="shared" si="1653"/>
        <v>0.11466596451673743</v>
      </c>
      <c r="BU736" s="27">
        <f t="shared" si="1700"/>
        <v>2146000</v>
      </c>
      <c r="BV736" s="28">
        <f t="shared" si="1701"/>
        <v>407740</v>
      </c>
      <c r="BW736" s="30">
        <f t="shared" si="1702"/>
        <v>2553740</v>
      </c>
      <c r="BX736" s="26">
        <v>1</v>
      </c>
      <c r="BY736" s="28">
        <v>2320000</v>
      </c>
      <c r="BZ736" s="28">
        <v>1972000</v>
      </c>
      <c r="CA736" s="156"/>
      <c r="CB736" s="156"/>
      <c r="CC736" s="177">
        <f t="shared" si="1654"/>
        <v>0.11466596451673743</v>
      </c>
      <c r="CD736" s="28">
        <f t="shared" si="1703"/>
        <v>2146000</v>
      </c>
      <c r="CE736" s="28">
        <f t="shared" si="1704"/>
        <v>407740</v>
      </c>
      <c r="CF736" s="29">
        <f t="shared" si="1705"/>
        <v>2553740</v>
      </c>
      <c r="CG736" s="26">
        <v>1</v>
      </c>
      <c r="CH736" s="27">
        <v>1856000</v>
      </c>
      <c r="CI736" s="27">
        <v>1577600</v>
      </c>
      <c r="CJ736" s="148"/>
      <c r="CK736" s="148"/>
      <c r="CL736" s="143">
        <f t="shared" si="1669"/>
        <v>0.11466596451673744</v>
      </c>
      <c r="CM736" s="27">
        <f t="shared" si="1670"/>
        <v>1716800</v>
      </c>
      <c r="CN736" s="27">
        <f t="shared" si="1671"/>
        <v>326192</v>
      </c>
      <c r="CO736" s="28">
        <f t="shared" si="1672"/>
        <v>2042992</v>
      </c>
      <c r="CP736" s="26">
        <v>1</v>
      </c>
      <c r="CQ736" s="27">
        <v>1856000</v>
      </c>
      <c r="CR736" s="27">
        <v>1577600</v>
      </c>
      <c r="CS736" s="148"/>
      <c r="CT736" s="148"/>
      <c r="CU736" s="143">
        <f t="shared" si="1655"/>
        <v>0.11466596451673744</v>
      </c>
      <c r="CV736" s="27">
        <f t="shared" si="1673"/>
        <v>1716800</v>
      </c>
      <c r="CW736" s="28">
        <f t="shared" si="1674"/>
        <v>326192</v>
      </c>
      <c r="CX736" s="29">
        <f t="shared" si="1675"/>
        <v>2042992</v>
      </c>
      <c r="CY736" s="26">
        <v>1</v>
      </c>
      <c r="CZ736" s="27">
        <v>1856000</v>
      </c>
      <c r="DA736" s="27">
        <v>1392000</v>
      </c>
      <c r="DB736" s="133"/>
      <c r="DC736" s="133"/>
      <c r="DD736" s="143">
        <f t="shared" si="1656"/>
        <v>0.20203050891044214</v>
      </c>
      <c r="DE736" s="27">
        <f t="shared" si="1676"/>
        <v>1624000</v>
      </c>
      <c r="DF736" s="27">
        <f t="shared" si="1677"/>
        <v>308560</v>
      </c>
      <c r="DG736" s="28">
        <f t="shared" si="1678"/>
        <v>1932560</v>
      </c>
      <c r="DH736" s="26">
        <v>1</v>
      </c>
      <c r="DI736" s="28">
        <v>1856000</v>
      </c>
      <c r="DJ736" s="28">
        <v>2227200</v>
      </c>
      <c r="DK736" s="182"/>
      <c r="DL736" s="177">
        <f t="shared" si="1657"/>
        <v>0.12856486930664501</v>
      </c>
      <c r="DM736" s="28">
        <f t="shared" si="1679"/>
        <v>2041600</v>
      </c>
      <c r="DN736" s="28">
        <f t="shared" si="1680"/>
        <v>387904</v>
      </c>
      <c r="DO736" s="30">
        <f t="shared" si="1681"/>
        <v>2429504</v>
      </c>
    </row>
    <row r="737" spans="1:119" ht="21" customHeight="1" x14ac:dyDescent="0.25">
      <c r="A737" s="66" t="s">
        <v>1407</v>
      </c>
      <c r="B737" s="67" t="s">
        <v>1329</v>
      </c>
      <c r="C737" s="68" t="s">
        <v>1132</v>
      </c>
      <c r="D737" s="26">
        <v>1</v>
      </c>
      <c r="E737" s="27">
        <v>2000000</v>
      </c>
      <c r="F737" s="27">
        <v>1750000</v>
      </c>
      <c r="G737" s="145"/>
      <c r="H737" s="145"/>
      <c r="I737" s="143">
        <f t="shared" si="1682"/>
        <v>9.4280904158206336E-2</v>
      </c>
      <c r="J737" s="27">
        <f t="shared" si="1683"/>
        <v>1875000</v>
      </c>
      <c r="K737" s="28">
        <f t="shared" si="1684"/>
        <v>356250</v>
      </c>
      <c r="L737" s="29">
        <f t="shared" si="1658"/>
        <v>2231250</v>
      </c>
      <c r="M737" s="26">
        <v>1</v>
      </c>
      <c r="N737" s="27">
        <v>2000000</v>
      </c>
      <c r="O737" s="27">
        <v>2300000</v>
      </c>
      <c r="P737" s="145"/>
      <c r="Q737" s="145"/>
      <c r="R737" s="143">
        <f t="shared" si="1685"/>
        <v>9.8666062491146164E-2</v>
      </c>
      <c r="S737" s="27">
        <f t="shared" si="1706"/>
        <v>2150000</v>
      </c>
      <c r="T737" s="28">
        <f t="shared" si="1686"/>
        <v>408500</v>
      </c>
      <c r="U737" s="30">
        <f t="shared" si="1687"/>
        <v>2558500</v>
      </c>
      <c r="V737" s="26">
        <v>1</v>
      </c>
      <c r="W737" s="27">
        <v>2000000</v>
      </c>
      <c r="X737" s="27">
        <v>1800000</v>
      </c>
      <c r="Y737" s="145"/>
      <c r="Z737" s="145"/>
      <c r="AA737" s="143">
        <f t="shared" si="1538"/>
        <v>7.4432292756478696E-2</v>
      </c>
      <c r="AB737" s="27">
        <f t="shared" si="1624"/>
        <v>1900000</v>
      </c>
      <c r="AC737" s="28">
        <f t="shared" si="1540"/>
        <v>361000</v>
      </c>
      <c r="AD737" s="29">
        <f t="shared" si="1625"/>
        <v>2261000</v>
      </c>
      <c r="AE737" s="26">
        <v>1</v>
      </c>
      <c r="AF737" s="27">
        <v>2000000</v>
      </c>
      <c r="AG737" s="27">
        <v>2300000</v>
      </c>
      <c r="AH737" s="145"/>
      <c r="AI737" s="145"/>
      <c r="AJ737" s="143">
        <f t="shared" si="1649"/>
        <v>9.8666062491146164E-2</v>
      </c>
      <c r="AK737" s="27">
        <f t="shared" si="1688"/>
        <v>2150000</v>
      </c>
      <c r="AL737" s="28">
        <f t="shared" si="1689"/>
        <v>408500</v>
      </c>
      <c r="AM737" s="30">
        <f t="shared" si="1690"/>
        <v>2558500</v>
      </c>
      <c r="AN737" s="26">
        <v>1</v>
      </c>
      <c r="AO737" s="27">
        <v>2000000</v>
      </c>
      <c r="AP737" s="27">
        <v>2508800</v>
      </c>
      <c r="AQ737" s="145"/>
      <c r="AR737" s="145"/>
      <c r="AS737" s="143">
        <f t="shared" si="1650"/>
        <v>0.15958832960775166</v>
      </c>
      <c r="AT737" s="27">
        <f t="shared" si="1691"/>
        <v>2254400</v>
      </c>
      <c r="AU737" s="28">
        <f t="shared" si="1692"/>
        <v>428336</v>
      </c>
      <c r="AV737" s="30">
        <f t="shared" si="1693"/>
        <v>2682736</v>
      </c>
      <c r="AW737" s="26">
        <v>1</v>
      </c>
      <c r="AX737" s="27">
        <v>2000000</v>
      </c>
      <c r="AY737" s="27">
        <v>2240000</v>
      </c>
      <c r="AZ737" s="145"/>
      <c r="BA737" s="145"/>
      <c r="BB737" s="143">
        <f t="shared" si="1651"/>
        <v>8.0049824285269522E-2</v>
      </c>
      <c r="BC737" s="27">
        <f t="shared" si="1694"/>
        <v>2120000</v>
      </c>
      <c r="BD737" s="27">
        <f t="shared" si="1695"/>
        <v>402800</v>
      </c>
      <c r="BE737" s="27">
        <f t="shared" si="1696"/>
        <v>2522800</v>
      </c>
      <c r="BF737" s="26">
        <v>1</v>
      </c>
      <c r="BG737" s="27">
        <v>1600000</v>
      </c>
      <c r="BH737" s="27">
        <v>1472000</v>
      </c>
      <c r="BI737" s="145"/>
      <c r="BJ737" s="145"/>
      <c r="BK737" s="143">
        <f t="shared" si="1652"/>
        <v>5.892556509887896E-2</v>
      </c>
      <c r="BL737" s="27">
        <f t="shared" si="1697"/>
        <v>1536000</v>
      </c>
      <c r="BM737" s="27">
        <f t="shared" si="1698"/>
        <v>291840</v>
      </c>
      <c r="BN737" s="28">
        <f t="shared" si="1699"/>
        <v>1827840</v>
      </c>
      <c r="BO737" s="26">
        <v>1</v>
      </c>
      <c r="BP737" s="27">
        <v>1600000</v>
      </c>
      <c r="BQ737" s="27">
        <v>1360000</v>
      </c>
      <c r="BR737" s="175"/>
      <c r="BS737" s="175"/>
      <c r="BT737" s="143">
        <f t="shared" si="1653"/>
        <v>0.11466596451673743</v>
      </c>
      <c r="BU737" s="27">
        <f t="shared" si="1700"/>
        <v>1480000</v>
      </c>
      <c r="BV737" s="28">
        <f t="shared" si="1701"/>
        <v>281200</v>
      </c>
      <c r="BW737" s="30">
        <f t="shared" si="1702"/>
        <v>1761200</v>
      </c>
      <c r="BX737" s="26">
        <v>1</v>
      </c>
      <c r="BY737" s="28">
        <v>1600000</v>
      </c>
      <c r="BZ737" s="28">
        <v>1360000</v>
      </c>
      <c r="CA737" s="156"/>
      <c r="CB737" s="156"/>
      <c r="CC737" s="177">
        <f t="shared" si="1654"/>
        <v>0.11466596451673743</v>
      </c>
      <c r="CD737" s="28">
        <f t="shared" si="1703"/>
        <v>1480000</v>
      </c>
      <c r="CE737" s="28">
        <f t="shared" si="1704"/>
        <v>281200</v>
      </c>
      <c r="CF737" s="29">
        <f t="shared" si="1705"/>
        <v>1761200</v>
      </c>
      <c r="CG737" s="26">
        <v>1</v>
      </c>
      <c r="CH737" s="27">
        <v>1280000</v>
      </c>
      <c r="CI737" s="27">
        <v>1088000</v>
      </c>
      <c r="CJ737" s="148"/>
      <c r="CK737" s="148"/>
      <c r="CL737" s="143">
        <f t="shared" si="1669"/>
        <v>0.11466596451673743</v>
      </c>
      <c r="CM737" s="27">
        <f t="shared" si="1670"/>
        <v>1184000</v>
      </c>
      <c r="CN737" s="27">
        <f t="shared" si="1671"/>
        <v>224960</v>
      </c>
      <c r="CO737" s="28">
        <f t="shared" si="1672"/>
        <v>1408960</v>
      </c>
      <c r="CP737" s="26">
        <v>1</v>
      </c>
      <c r="CQ737" s="27">
        <v>1280000</v>
      </c>
      <c r="CR737" s="27">
        <v>1088000</v>
      </c>
      <c r="CS737" s="148"/>
      <c r="CT737" s="148"/>
      <c r="CU737" s="143">
        <f t="shared" si="1655"/>
        <v>0.11466596451673743</v>
      </c>
      <c r="CV737" s="27">
        <f t="shared" si="1673"/>
        <v>1184000</v>
      </c>
      <c r="CW737" s="28">
        <f t="shared" si="1674"/>
        <v>224960</v>
      </c>
      <c r="CX737" s="29">
        <f t="shared" si="1675"/>
        <v>1408960</v>
      </c>
      <c r="CY737" s="26">
        <v>1</v>
      </c>
      <c r="CZ737" s="27">
        <v>1280000</v>
      </c>
      <c r="DA737" s="27">
        <v>960000</v>
      </c>
      <c r="DB737" s="133"/>
      <c r="DC737" s="133"/>
      <c r="DD737" s="143">
        <f t="shared" si="1656"/>
        <v>0.20203050891044214</v>
      </c>
      <c r="DE737" s="27">
        <f t="shared" si="1676"/>
        <v>1120000</v>
      </c>
      <c r="DF737" s="27">
        <f t="shared" si="1677"/>
        <v>212800</v>
      </c>
      <c r="DG737" s="28">
        <f t="shared" si="1678"/>
        <v>1332800</v>
      </c>
      <c r="DH737" s="26">
        <v>1</v>
      </c>
      <c r="DI737" s="28">
        <v>1280000</v>
      </c>
      <c r="DJ737" s="28">
        <v>1536000</v>
      </c>
      <c r="DK737" s="182"/>
      <c r="DL737" s="177">
        <f t="shared" si="1657"/>
        <v>0.12856486930664501</v>
      </c>
      <c r="DM737" s="28">
        <f t="shared" si="1679"/>
        <v>1408000</v>
      </c>
      <c r="DN737" s="28">
        <f t="shared" si="1680"/>
        <v>267520</v>
      </c>
      <c r="DO737" s="30">
        <f t="shared" si="1681"/>
        <v>1675520</v>
      </c>
    </row>
    <row r="738" spans="1:119" ht="15" customHeight="1" x14ac:dyDescent="0.25">
      <c r="A738" s="248" t="s">
        <v>1408</v>
      </c>
      <c r="B738" s="248"/>
      <c r="C738" s="249"/>
      <c r="D738" s="47"/>
      <c r="E738" s="40"/>
      <c r="F738" s="40"/>
      <c r="G738" s="40"/>
      <c r="H738" s="40"/>
      <c r="I738" s="40"/>
      <c r="J738" s="40"/>
      <c r="K738" s="40"/>
      <c r="L738" s="41"/>
      <c r="M738" s="47"/>
      <c r="N738" s="40"/>
      <c r="O738" s="40"/>
      <c r="P738" s="40"/>
      <c r="Q738" s="40"/>
      <c r="R738" s="40"/>
      <c r="S738" s="40"/>
      <c r="T738" s="40"/>
      <c r="U738" s="42"/>
      <c r="V738" s="47"/>
      <c r="W738" s="40"/>
      <c r="X738" s="40"/>
      <c r="Y738" s="40"/>
      <c r="Z738" s="40"/>
      <c r="AA738" s="40"/>
      <c r="AB738" s="40"/>
      <c r="AC738" s="40"/>
      <c r="AD738" s="41"/>
      <c r="AE738" s="47"/>
      <c r="AF738" s="40"/>
      <c r="AG738" s="40"/>
      <c r="AH738" s="40"/>
      <c r="AI738" s="40"/>
      <c r="AJ738" s="166"/>
      <c r="AK738" s="40"/>
      <c r="AL738" s="40"/>
      <c r="AM738" s="42"/>
      <c r="AN738" s="47"/>
      <c r="AO738" s="40"/>
      <c r="AP738" s="40"/>
      <c r="AQ738" s="40"/>
      <c r="AR738" s="40"/>
      <c r="AS738" s="166"/>
      <c r="AT738" s="40"/>
      <c r="AU738" s="40"/>
      <c r="AV738" s="42"/>
      <c r="AW738" s="47"/>
      <c r="AX738" s="119"/>
      <c r="AY738" s="119"/>
      <c r="AZ738" s="119"/>
      <c r="BA738" s="119"/>
      <c r="BB738" s="172"/>
      <c r="BC738" s="119"/>
      <c r="BD738" s="40"/>
      <c r="BE738" s="40"/>
      <c r="BF738" s="47"/>
      <c r="BG738" s="40"/>
      <c r="BH738" s="40"/>
      <c r="BI738" s="40"/>
      <c r="BJ738" s="40"/>
      <c r="BK738" s="166"/>
      <c r="BL738" s="40"/>
      <c r="BM738" s="40"/>
      <c r="BN738" s="40"/>
      <c r="BO738" s="47"/>
      <c r="BP738" s="40"/>
      <c r="BQ738" s="40"/>
      <c r="BR738" s="40"/>
      <c r="BS738" s="40"/>
      <c r="BT738" s="166"/>
      <c r="BU738" s="40"/>
      <c r="BV738" s="40"/>
      <c r="BW738" s="42"/>
      <c r="BX738" s="47"/>
      <c r="BY738" s="119"/>
      <c r="BZ738" s="119"/>
      <c r="CA738" s="119"/>
      <c r="CB738" s="119"/>
      <c r="CC738" s="172"/>
      <c r="CD738" s="40"/>
      <c r="CE738" s="40"/>
      <c r="CF738" s="41"/>
      <c r="CG738" s="47"/>
      <c r="CH738" s="40"/>
      <c r="CI738" s="40"/>
      <c r="CJ738" s="40"/>
      <c r="CK738" s="40"/>
      <c r="CL738" s="166"/>
      <c r="CM738" s="40"/>
      <c r="CN738" s="40"/>
      <c r="CO738" s="40"/>
      <c r="CP738" s="47"/>
      <c r="CQ738" s="40"/>
      <c r="CR738" s="40"/>
      <c r="CS738" s="40"/>
      <c r="CT738" s="40"/>
      <c r="CU738" s="166"/>
      <c r="CV738" s="40"/>
      <c r="CW738" s="40"/>
      <c r="CX738" s="41"/>
      <c r="CY738" s="47"/>
      <c r="CZ738" s="40"/>
      <c r="DA738" s="40"/>
      <c r="DB738" s="40"/>
      <c r="DC738" s="40"/>
      <c r="DD738" s="166"/>
      <c r="DE738" s="40"/>
      <c r="DF738" s="40"/>
      <c r="DG738" s="40"/>
      <c r="DH738" s="47"/>
      <c r="DI738" s="119"/>
      <c r="DJ738" s="119"/>
      <c r="DK738" s="119"/>
      <c r="DL738" s="172"/>
      <c r="DM738" s="40"/>
      <c r="DN738" s="40"/>
      <c r="DO738" s="42"/>
    </row>
    <row r="739" spans="1:119" ht="21" customHeight="1" x14ac:dyDescent="0.25">
      <c r="A739" s="71" t="s">
        <v>1409</v>
      </c>
      <c r="B739" s="67" t="s">
        <v>1410</v>
      </c>
      <c r="C739" s="68" t="s">
        <v>1411</v>
      </c>
      <c r="D739" s="31" t="s">
        <v>30</v>
      </c>
      <c r="E739" s="32" t="s">
        <v>30</v>
      </c>
      <c r="F739" s="32" t="s">
        <v>30</v>
      </c>
      <c r="G739" s="32" t="s">
        <v>30</v>
      </c>
      <c r="H739" s="32" t="s">
        <v>30</v>
      </c>
      <c r="I739" s="32" t="s">
        <v>30</v>
      </c>
      <c r="J739" s="32" t="s">
        <v>30</v>
      </c>
      <c r="K739" s="32" t="s">
        <v>30</v>
      </c>
      <c r="L739" s="32" t="s">
        <v>30</v>
      </c>
      <c r="M739" s="31" t="s">
        <v>30</v>
      </c>
      <c r="N739" s="32" t="s">
        <v>30</v>
      </c>
      <c r="O739" s="32" t="s">
        <v>30</v>
      </c>
      <c r="P739" s="32" t="s">
        <v>30</v>
      </c>
      <c r="Q739" s="32" t="s">
        <v>30</v>
      </c>
      <c r="R739" s="32" t="s">
        <v>30</v>
      </c>
      <c r="S739" s="32" t="s">
        <v>30</v>
      </c>
      <c r="T739" s="32" t="s">
        <v>30</v>
      </c>
      <c r="U739" s="33" t="s">
        <v>30</v>
      </c>
      <c r="V739" s="31" t="s">
        <v>30</v>
      </c>
      <c r="W739" s="32" t="s">
        <v>30</v>
      </c>
      <c r="X739" s="32" t="s">
        <v>30</v>
      </c>
      <c r="Y739" s="32" t="s">
        <v>30</v>
      </c>
      <c r="Z739" s="32" t="s">
        <v>30</v>
      </c>
      <c r="AA739" s="32" t="s">
        <v>30</v>
      </c>
      <c r="AB739" s="32" t="s">
        <v>30</v>
      </c>
      <c r="AC739" s="32" t="s">
        <v>30</v>
      </c>
      <c r="AD739" s="34" t="s">
        <v>30</v>
      </c>
      <c r="AE739" s="31" t="s">
        <v>30</v>
      </c>
      <c r="AF739" s="32" t="s">
        <v>30</v>
      </c>
      <c r="AG739" s="32" t="s">
        <v>30</v>
      </c>
      <c r="AH739" s="32" t="s">
        <v>30</v>
      </c>
      <c r="AI739" s="32" t="s">
        <v>30</v>
      </c>
      <c r="AJ739" s="165" t="s">
        <v>30</v>
      </c>
      <c r="AK739" s="32" t="s">
        <v>30</v>
      </c>
      <c r="AL739" s="32" t="s">
        <v>30</v>
      </c>
      <c r="AM739" s="33" t="s">
        <v>30</v>
      </c>
      <c r="AN739" s="31" t="s">
        <v>30</v>
      </c>
      <c r="AO739" s="32" t="s">
        <v>30</v>
      </c>
      <c r="AP739" s="32" t="s">
        <v>30</v>
      </c>
      <c r="AQ739" s="32" t="s">
        <v>30</v>
      </c>
      <c r="AR739" s="32" t="s">
        <v>30</v>
      </c>
      <c r="AS739" s="32" t="s">
        <v>30</v>
      </c>
      <c r="AT739" s="32" t="s">
        <v>30</v>
      </c>
      <c r="AU739" s="32" t="s">
        <v>30</v>
      </c>
      <c r="AV739" s="33" t="s">
        <v>30</v>
      </c>
      <c r="AW739" s="31" t="s">
        <v>30</v>
      </c>
      <c r="AX739" s="32" t="s">
        <v>30</v>
      </c>
      <c r="AY739" s="32" t="s">
        <v>30</v>
      </c>
      <c r="AZ739" s="32" t="s">
        <v>30</v>
      </c>
      <c r="BA739" s="32" t="s">
        <v>30</v>
      </c>
      <c r="BB739" s="32" t="s">
        <v>30</v>
      </c>
      <c r="BC739" s="32" t="s">
        <v>30</v>
      </c>
      <c r="BD739" s="32" t="s">
        <v>30</v>
      </c>
      <c r="BE739" s="32" t="s">
        <v>30</v>
      </c>
      <c r="BF739" s="26">
        <v>1</v>
      </c>
      <c r="BG739" s="27">
        <v>5600000</v>
      </c>
      <c r="BH739" s="27">
        <v>4500000</v>
      </c>
      <c r="BI739" s="27"/>
      <c r="BJ739" s="27"/>
      <c r="BK739" s="143">
        <f t="shared" si="1652"/>
        <v>0.15402325926835689</v>
      </c>
      <c r="BL739" s="27">
        <f t="shared" ref="BL739:BL743" si="1707">+AVERAGE(BG739:BI739)</f>
        <v>5050000</v>
      </c>
      <c r="BM739" s="27">
        <f t="shared" si="1698"/>
        <v>959500</v>
      </c>
      <c r="BN739" s="28">
        <f t="shared" ref="BN739:BN743" si="1708">+BM739+BL739</f>
        <v>6009500</v>
      </c>
      <c r="BO739" s="31" t="s">
        <v>30</v>
      </c>
      <c r="BP739" s="32" t="s">
        <v>30</v>
      </c>
      <c r="BQ739" s="32" t="s">
        <v>30</v>
      </c>
      <c r="BR739" s="32" t="s">
        <v>30</v>
      </c>
      <c r="BS739" s="32" t="s">
        <v>30</v>
      </c>
      <c r="BT739" s="32" t="s">
        <v>30</v>
      </c>
      <c r="BU739" s="32" t="s">
        <v>30</v>
      </c>
      <c r="BV739" s="32" t="s">
        <v>30</v>
      </c>
      <c r="BW739" s="33" t="s">
        <v>30</v>
      </c>
      <c r="BX739" s="31" t="s">
        <v>30</v>
      </c>
      <c r="BY739" s="32" t="s">
        <v>30</v>
      </c>
      <c r="BZ739" s="32" t="s">
        <v>30</v>
      </c>
      <c r="CA739" s="32" t="s">
        <v>30</v>
      </c>
      <c r="CB739" s="32" t="s">
        <v>30</v>
      </c>
      <c r="CC739" s="32" t="s">
        <v>30</v>
      </c>
      <c r="CD739" s="32" t="s">
        <v>30</v>
      </c>
      <c r="CE739" s="32" t="s">
        <v>30</v>
      </c>
      <c r="CF739" s="34" t="s">
        <v>30</v>
      </c>
      <c r="CG739" s="31" t="s">
        <v>30</v>
      </c>
      <c r="CH739" s="32" t="s">
        <v>30</v>
      </c>
      <c r="CI739" s="32" t="s">
        <v>30</v>
      </c>
      <c r="CJ739" s="32" t="s">
        <v>30</v>
      </c>
      <c r="CK739" s="32" t="s">
        <v>30</v>
      </c>
      <c r="CL739" s="32" t="s">
        <v>30</v>
      </c>
      <c r="CM739" s="32" t="s">
        <v>30</v>
      </c>
      <c r="CN739" s="32" t="s">
        <v>30</v>
      </c>
      <c r="CO739" s="32" t="s">
        <v>30</v>
      </c>
      <c r="CP739" s="31" t="s">
        <v>30</v>
      </c>
      <c r="CQ739" s="32" t="s">
        <v>30</v>
      </c>
      <c r="CR739" s="32" t="s">
        <v>30</v>
      </c>
      <c r="CS739" s="32" t="s">
        <v>30</v>
      </c>
      <c r="CT739" s="32" t="s">
        <v>30</v>
      </c>
      <c r="CU739" s="32" t="s">
        <v>30</v>
      </c>
      <c r="CV739" s="32" t="s">
        <v>30</v>
      </c>
      <c r="CW739" s="32" t="s">
        <v>30</v>
      </c>
      <c r="CX739" s="34" t="s">
        <v>30</v>
      </c>
      <c r="CY739" s="31" t="s">
        <v>30</v>
      </c>
      <c r="CZ739" s="32" t="s">
        <v>30</v>
      </c>
      <c r="DA739" s="32" t="s">
        <v>30</v>
      </c>
      <c r="DB739" s="32" t="s">
        <v>30</v>
      </c>
      <c r="DC739" s="32" t="s">
        <v>30</v>
      </c>
      <c r="DD739" s="32" t="s">
        <v>30</v>
      </c>
      <c r="DE739" s="32" t="s">
        <v>30</v>
      </c>
      <c r="DF739" s="32" t="s">
        <v>30</v>
      </c>
      <c r="DG739" s="32" t="s">
        <v>30</v>
      </c>
      <c r="DH739" s="31" t="s">
        <v>30</v>
      </c>
      <c r="DI739" s="32" t="s">
        <v>30</v>
      </c>
      <c r="DJ739" s="32" t="s">
        <v>30</v>
      </c>
      <c r="DK739" s="32" t="s">
        <v>30</v>
      </c>
      <c r="DL739" s="32" t="s">
        <v>30</v>
      </c>
      <c r="DM739" s="32" t="s">
        <v>30</v>
      </c>
      <c r="DN739" s="32" t="s">
        <v>30</v>
      </c>
      <c r="DO739" s="33" t="s">
        <v>30</v>
      </c>
    </row>
    <row r="740" spans="1:119" ht="21" customHeight="1" x14ac:dyDescent="0.25">
      <c r="A740" s="71" t="s">
        <v>1412</v>
      </c>
      <c r="B740" s="67" t="s">
        <v>1410</v>
      </c>
      <c r="C740" s="68" t="s">
        <v>1413</v>
      </c>
      <c r="D740" s="26">
        <v>1</v>
      </c>
      <c r="E740" s="27">
        <v>7000000</v>
      </c>
      <c r="F740" s="27">
        <v>9100000</v>
      </c>
      <c r="G740" s="145"/>
      <c r="H740" s="145"/>
      <c r="I740" s="143">
        <f t="shared" ref="I740:I759" si="1709">+STDEVA(E740:F740)/AVERAGE(E740:F740)</f>
        <v>0.18446263857040368</v>
      </c>
      <c r="J740" s="27">
        <f t="shared" ref="J740:J759" si="1710">+AVERAGE(E740:F740)</f>
        <v>8050000</v>
      </c>
      <c r="K740" s="28">
        <f t="shared" ref="K740:K743" si="1711">J740*19%</f>
        <v>1529500</v>
      </c>
      <c r="L740" s="29">
        <f t="shared" si="1658"/>
        <v>9579500</v>
      </c>
      <c r="M740" s="26">
        <v>1</v>
      </c>
      <c r="N740" s="27">
        <v>7000000</v>
      </c>
      <c r="O740" s="27">
        <v>8400000</v>
      </c>
      <c r="P740" s="145"/>
      <c r="Q740" s="145"/>
      <c r="R740" s="143">
        <f t="shared" ref="R740:R759" si="1712">+STDEVA(N740:O740)/AVERAGE(N740:O740)</f>
        <v>0.12856486930664501</v>
      </c>
      <c r="S740" s="27">
        <f t="shared" ref="S740:S743" si="1713">+AVERAGE(N740:P740)</f>
        <v>7700000</v>
      </c>
      <c r="T740" s="28">
        <f t="shared" ref="T740:T743" si="1714">+S740*19%</f>
        <v>1463000</v>
      </c>
      <c r="U740" s="30">
        <f t="shared" ref="U740:U743" si="1715">+T740+S740</f>
        <v>9163000</v>
      </c>
      <c r="V740" s="26">
        <v>1</v>
      </c>
      <c r="W740" s="27">
        <v>7000000</v>
      </c>
      <c r="X740" s="27">
        <v>5950000</v>
      </c>
      <c r="Y740" s="145"/>
      <c r="Z740" s="145"/>
      <c r="AA740" s="143">
        <f t="shared" ref="AA740:AA759" si="1716">+STDEVA(W740:X740)/AVERAGE(W740:X740)</f>
        <v>0.11466596451673743</v>
      </c>
      <c r="AB740" s="27">
        <f t="shared" ref="AB740:AB756" si="1717">+AVERAGE(W740:Y740)</f>
        <v>6475000</v>
      </c>
      <c r="AC740" s="28">
        <f t="shared" ref="AC740:AC756" si="1718">+AB740*19%</f>
        <v>1230250</v>
      </c>
      <c r="AD740" s="29">
        <f t="shared" ref="AD740:AD756" si="1719">+AC740+AB740</f>
        <v>7705250</v>
      </c>
      <c r="AE740" s="26">
        <v>1</v>
      </c>
      <c r="AF740" s="27">
        <v>7000000</v>
      </c>
      <c r="AG740" s="27">
        <v>8400000</v>
      </c>
      <c r="AH740" s="145"/>
      <c r="AI740" s="145"/>
      <c r="AJ740" s="143">
        <f t="shared" si="1649"/>
        <v>0.12856486930664501</v>
      </c>
      <c r="AK740" s="27">
        <f t="shared" ref="AK740:AK743" si="1720">+AVERAGE(AF740:AH740)</f>
        <v>7700000</v>
      </c>
      <c r="AL740" s="28">
        <f t="shared" ref="AL740:AL759" si="1721">+AK740*19%</f>
        <v>1463000</v>
      </c>
      <c r="AM740" s="30">
        <f t="shared" ref="AM740:AM743" si="1722">+AL740+AK740</f>
        <v>9163000</v>
      </c>
      <c r="AN740" s="26">
        <v>1</v>
      </c>
      <c r="AO740" s="27">
        <v>7000000</v>
      </c>
      <c r="AP740" s="27">
        <v>9419200</v>
      </c>
      <c r="AQ740" s="145"/>
      <c r="AR740" s="145"/>
      <c r="AS740" s="143">
        <f t="shared" si="1650"/>
        <v>0.2083698018230481</v>
      </c>
      <c r="AT740" s="27">
        <f t="shared" ref="AT740:AT743" si="1723">+AVERAGE(AO740:AQ740)</f>
        <v>8209600</v>
      </c>
      <c r="AU740" s="28">
        <f t="shared" ref="AU740:AU743" si="1724">+AT740*19%</f>
        <v>1559824</v>
      </c>
      <c r="AV740" s="30">
        <f t="shared" ref="AV740:AV743" si="1725">+AU740+AT740</f>
        <v>9769424</v>
      </c>
      <c r="AW740" s="26">
        <v>1</v>
      </c>
      <c r="AX740" s="27">
        <v>7000000</v>
      </c>
      <c r="AY740" s="27">
        <v>8120000</v>
      </c>
      <c r="AZ740" s="145"/>
      <c r="BA740" s="145"/>
      <c r="BB740" s="143">
        <f t="shared" si="1651"/>
        <v>0.10475656017578482</v>
      </c>
      <c r="BC740" s="27">
        <f t="shared" ref="BC740:BC743" si="1726">+AVERAGE(AX740:AZ740)</f>
        <v>7560000</v>
      </c>
      <c r="BD740" s="27">
        <f t="shared" ref="BD740:BD743" si="1727">+BC740*19%</f>
        <v>1436400</v>
      </c>
      <c r="BE740" s="27">
        <f t="shared" ref="BE740:BE743" si="1728">+BD740+BC740</f>
        <v>8996400</v>
      </c>
      <c r="BF740" s="26">
        <v>1</v>
      </c>
      <c r="BG740" s="27">
        <v>5600000</v>
      </c>
      <c r="BH740" s="27">
        <v>4850000</v>
      </c>
      <c r="BI740" s="145"/>
      <c r="BJ740" s="145"/>
      <c r="BK740" s="143">
        <f t="shared" si="1652"/>
        <v>0.10149858103156185</v>
      </c>
      <c r="BL740" s="27">
        <f t="shared" si="1707"/>
        <v>5225000</v>
      </c>
      <c r="BM740" s="27">
        <f t="shared" si="1698"/>
        <v>992750</v>
      </c>
      <c r="BN740" s="28">
        <f t="shared" si="1708"/>
        <v>6217750</v>
      </c>
      <c r="BO740" s="26">
        <v>1</v>
      </c>
      <c r="BP740" s="27">
        <v>5600000</v>
      </c>
      <c r="BQ740" s="27">
        <v>6496000</v>
      </c>
      <c r="BR740" s="175"/>
      <c r="BS740" s="175"/>
      <c r="BT740" s="143">
        <f t="shared" si="1653"/>
        <v>0.10475656017578482</v>
      </c>
      <c r="BU740" s="27">
        <f t="shared" ref="BU740:BU743" si="1729">+AVERAGE(BP740:BR740)</f>
        <v>6048000</v>
      </c>
      <c r="BV740" s="28">
        <f t="shared" ref="BV740:BV743" si="1730">+BU740*19%</f>
        <v>1149120</v>
      </c>
      <c r="BW740" s="30">
        <f t="shared" ref="BW740:BW743" si="1731">+BV740+BU740</f>
        <v>7197120</v>
      </c>
      <c r="BX740" s="26">
        <v>1</v>
      </c>
      <c r="BY740" s="28">
        <v>5600000</v>
      </c>
      <c r="BZ740" s="28">
        <v>6496000</v>
      </c>
      <c r="CA740" s="156"/>
      <c r="CB740" s="156"/>
      <c r="CC740" s="177">
        <f t="shared" si="1654"/>
        <v>0.10475656017578482</v>
      </c>
      <c r="CD740" s="28">
        <f t="shared" ref="CD740:CD743" si="1732">+AVERAGE(BY740:CA740)</f>
        <v>6048000</v>
      </c>
      <c r="CE740" s="28">
        <f t="shared" ref="CE740:CE743" si="1733">+CD740*19%</f>
        <v>1149120</v>
      </c>
      <c r="CF740" s="29">
        <f t="shared" ref="CF740:CF743" si="1734">+CE740+CD740</f>
        <v>7197120</v>
      </c>
      <c r="CG740" s="26">
        <v>1</v>
      </c>
      <c r="CH740" s="27">
        <v>4480000</v>
      </c>
      <c r="CI740" s="27">
        <v>3808000</v>
      </c>
      <c r="CJ740" s="148"/>
      <c r="CK740" s="148"/>
      <c r="CL740" s="143">
        <f>+STDEVA(CH740:CI740)/AVERAGE(CH740:CI740)</f>
        <v>0.11466596451673744</v>
      </c>
      <c r="CM740" s="27">
        <f>+AVERAGE(CH740:CJ740)</f>
        <v>4144000</v>
      </c>
      <c r="CN740" s="27">
        <f t="shared" ref="CN740:CN743" si="1735">+CM740*19%</f>
        <v>787360</v>
      </c>
      <c r="CO740" s="28">
        <f t="shared" ref="CO740:CO743" si="1736">+CN740+CM740</f>
        <v>4931360</v>
      </c>
      <c r="CP740" s="26">
        <v>1</v>
      </c>
      <c r="CQ740" s="27">
        <v>4480000</v>
      </c>
      <c r="CR740" s="27">
        <v>3808000</v>
      </c>
      <c r="CS740" s="148"/>
      <c r="CT740" s="148"/>
      <c r="CU740" s="143">
        <f t="shared" si="1655"/>
        <v>0.11466596451673744</v>
      </c>
      <c r="CV740" s="27">
        <f t="shared" ref="CV740:CV743" si="1737">+AVERAGE(CQ740:CS740)</f>
        <v>4144000</v>
      </c>
      <c r="CW740" s="28">
        <f t="shared" ref="CW740:CW743" si="1738">+CV740*19%</f>
        <v>787360</v>
      </c>
      <c r="CX740" s="29">
        <f t="shared" ref="CX740:CX743" si="1739">+CW740+CV740</f>
        <v>4931360</v>
      </c>
      <c r="CY740" s="26">
        <v>1</v>
      </c>
      <c r="CZ740" s="27">
        <v>4480000</v>
      </c>
      <c r="DA740" s="27">
        <v>3584000</v>
      </c>
      <c r="DB740" s="133"/>
      <c r="DC740" s="133"/>
      <c r="DD740" s="143">
        <f t="shared" si="1656"/>
        <v>0.15713484026367722</v>
      </c>
      <c r="DE740" s="27">
        <f t="shared" ref="DE740:DE743" si="1740">+AVERAGE(CZ740:DB740)</f>
        <v>4032000</v>
      </c>
      <c r="DF740" s="27">
        <f t="shared" ref="DF740:DF743" si="1741">+DE740*19%</f>
        <v>766080</v>
      </c>
      <c r="DG740" s="28">
        <f t="shared" ref="DG740:DG743" si="1742">+DF740+DE740</f>
        <v>4798080</v>
      </c>
      <c r="DH740" s="26">
        <v>1</v>
      </c>
      <c r="DI740" s="28">
        <v>4480000</v>
      </c>
      <c r="DJ740" s="28">
        <v>5376000</v>
      </c>
      <c r="DK740" s="182"/>
      <c r="DL740" s="177">
        <f t="shared" si="1657"/>
        <v>0.12856486930664501</v>
      </c>
      <c r="DM740" s="28">
        <f t="shared" ref="DM740:DM743" si="1743">+AVERAGE(DI740:DK740)</f>
        <v>4928000</v>
      </c>
      <c r="DN740" s="28">
        <f t="shared" ref="DN740:DN743" si="1744">DM740*19%</f>
        <v>936320</v>
      </c>
      <c r="DO740" s="30">
        <f t="shared" ref="DO740:DO743" si="1745">+DM740+DN740</f>
        <v>5864320</v>
      </c>
    </row>
    <row r="741" spans="1:119" ht="21" customHeight="1" x14ac:dyDescent="0.25">
      <c r="A741" s="71" t="s">
        <v>1414</v>
      </c>
      <c r="B741" s="67" t="s">
        <v>1410</v>
      </c>
      <c r="C741" s="68" t="s">
        <v>1415</v>
      </c>
      <c r="D741" s="26">
        <v>1</v>
      </c>
      <c r="E741" s="27">
        <v>45000000</v>
      </c>
      <c r="F741" s="27">
        <v>58500000</v>
      </c>
      <c r="G741" s="145"/>
      <c r="H741" s="145"/>
      <c r="I741" s="143">
        <f t="shared" si="1709"/>
        <v>0.18446263857040371</v>
      </c>
      <c r="J741" s="27">
        <f t="shared" si="1710"/>
        <v>51750000</v>
      </c>
      <c r="K741" s="28">
        <f t="shared" si="1711"/>
        <v>9832500</v>
      </c>
      <c r="L741" s="29">
        <f t="shared" si="1658"/>
        <v>61582500</v>
      </c>
      <c r="M741" s="26">
        <v>1</v>
      </c>
      <c r="N741" s="27">
        <v>45000000</v>
      </c>
      <c r="O741" s="27">
        <v>54000000</v>
      </c>
      <c r="P741" s="145"/>
      <c r="Q741" s="145"/>
      <c r="R741" s="143">
        <f t="shared" si="1712"/>
        <v>0.12856486930664501</v>
      </c>
      <c r="S741" s="27">
        <f t="shared" si="1713"/>
        <v>49500000</v>
      </c>
      <c r="T741" s="28">
        <f t="shared" si="1714"/>
        <v>9405000</v>
      </c>
      <c r="U741" s="30">
        <f t="shared" si="1715"/>
        <v>58905000</v>
      </c>
      <c r="V741" s="26">
        <v>1</v>
      </c>
      <c r="W741" s="27">
        <v>45000000</v>
      </c>
      <c r="X741" s="27">
        <v>38250000</v>
      </c>
      <c r="Y741" s="145"/>
      <c r="Z741" s="145"/>
      <c r="AA741" s="143">
        <f t="shared" si="1716"/>
        <v>0.11466596451673744</v>
      </c>
      <c r="AB741" s="27">
        <f t="shared" si="1717"/>
        <v>41625000</v>
      </c>
      <c r="AC741" s="28">
        <f t="shared" si="1718"/>
        <v>7908750</v>
      </c>
      <c r="AD741" s="29">
        <f t="shared" si="1719"/>
        <v>49533750</v>
      </c>
      <c r="AE741" s="26">
        <v>1</v>
      </c>
      <c r="AF741" s="27">
        <v>45000000</v>
      </c>
      <c r="AG741" s="27">
        <v>54000000</v>
      </c>
      <c r="AH741" s="145"/>
      <c r="AI741" s="145"/>
      <c r="AJ741" s="143">
        <f t="shared" si="1649"/>
        <v>0.12856486930664501</v>
      </c>
      <c r="AK741" s="27">
        <f t="shared" si="1720"/>
        <v>49500000</v>
      </c>
      <c r="AL741" s="28">
        <f t="shared" si="1721"/>
        <v>9405000</v>
      </c>
      <c r="AM741" s="30">
        <f t="shared" si="1722"/>
        <v>58905000</v>
      </c>
      <c r="AN741" s="26">
        <v>1</v>
      </c>
      <c r="AO741" s="27">
        <v>45000000</v>
      </c>
      <c r="AP741" s="27">
        <v>60552000</v>
      </c>
      <c r="AQ741" s="145"/>
      <c r="AR741" s="145"/>
      <c r="AS741" s="143">
        <f t="shared" si="1650"/>
        <v>0.20836980182304812</v>
      </c>
      <c r="AT741" s="27">
        <f t="shared" si="1723"/>
        <v>52776000</v>
      </c>
      <c r="AU741" s="28">
        <f t="shared" si="1724"/>
        <v>10027440</v>
      </c>
      <c r="AV741" s="30">
        <f t="shared" si="1725"/>
        <v>62803440</v>
      </c>
      <c r="AW741" s="26">
        <v>1</v>
      </c>
      <c r="AX741" s="27">
        <v>45000000</v>
      </c>
      <c r="AY741" s="27">
        <v>52200000</v>
      </c>
      <c r="AZ741" s="145"/>
      <c r="BA741" s="145"/>
      <c r="BB741" s="143">
        <f t="shared" si="1651"/>
        <v>0.10475656017578482</v>
      </c>
      <c r="BC741" s="27">
        <f t="shared" si="1726"/>
        <v>48600000</v>
      </c>
      <c r="BD741" s="27">
        <f t="shared" si="1727"/>
        <v>9234000</v>
      </c>
      <c r="BE741" s="27">
        <f t="shared" si="1728"/>
        <v>57834000</v>
      </c>
      <c r="BF741" s="26">
        <v>1</v>
      </c>
      <c r="BG741" s="27">
        <v>36000000</v>
      </c>
      <c r="BH741" s="27">
        <v>25600000</v>
      </c>
      <c r="BI741" s="145"/>
      <c r="BJ741" s="145"/>
      <c r="BK741" s="143">
        <f t="shared" si="1652"/>
        <v>0.23876332871234071</v>
      </c>
      <c r="BL741" s="27">
        <f t="shared" si="1707"/>
        <v>30800000</v>
      </c>
      <c r="BM741" s="27">
        <f t="shared" si="1698"/>
        <v>5852000</v>
      </c>
      <c r="BN741" s="28">
        <f t="shared" si="1708"/>
        <v>36652000</v>
      </c>
      <c r="BO741" s="26">
        <v>1</v>
      </c>
      <c r="BP741" s="27">
        <v>36000000</v>
      </c>
      <c r="BQ741" s="27">
        <v>41760000</v>
      </c>
      <c r="BR741" s="175"/>
      <c r="BS741" s="175"/>
      <c r="BT741" s="143">
        <f t="shared" si="1653"/>
        <v>0.10475656017578482</v>
      </c>
      <c r="BU741" s="27">
        <f t="shared" si="1729"/>
        <v>38880000</v>
      </c>
      <c r="BV741" s="28">
        <f t="shared" si="1730"/>
        <v>7387200</v>
      </c>
      <c r="BW741" s="30">
        <f t="shared" si="1731"/>
        <v>46267200</v>
      </c>
      <c r="BX741" s="26">
        <v>1</v>
      </c>
      <c r="BY741" s="28">
        <v>36000000</v>
      </c>
      <c r="BZ741" s="28">
        <v>41760000</v>
      </c>
      <c r="CA741" s="156"/>
      <c r="CB741" s="156"/>
      <c r="CC741" s="177">
        <f t="shared" si="1654"/>
        <v>0.10475656017578482</v>
      </c>
      <c r="CD741" s="28">
        <f t="shared" si="1732"/>
        <v>38880000</v>
      </c>
      <c r="CE741" s="28">
        <f t="shared" si="1733"/>
        <v>7387200</v>
      </c>
      <c r="CF741" s="29">
        <f t="shared" si="1734"/>
        <v>46267200</v>
      </c>
      <c r="CG741" s="26">
        <v>1</v>
      </c>
      <c r="CH741" s="27">
        <v>28800000</v>
      </c>
      <c r="CI741" s="27">
        <v>24480000</v>
      </c>
      <c r="CJ741" s="148"/>
      <c r="CK741" s="148"/>
      <c r="CL741" s="143">
        <f>+STDEVA(CH741:CI741)/AVERAGE(CH741:CI741)</f>
        <v>0.11466596451673743</v>
      </c>
      <c r="CM741" s="27">
        <f>+AVERAGE(CH741:CJ741)</f>
        <v>26640000</v>
      </c>
      <c r="CN741" s="27">
        <f t="shared" si="1735"/>
        <v>5061600</v>
      </c>
      <c r="CO741" s="28">
        <f t="shared" si="1736"/>
        <v>31701600</v>
      </c>
      <c r="CP741" s="26">
        <v>1</v>
      </c>
      <c r="CQ741" s="27">
        <v>28800000</v>
      </c>
      <c r="CR741" s="27">
        <v>24480000</v>
      </c>
      <c r="CS741" s="148"/>
      <c r="CT741" s="148"/>
      <c r="CU741" s="143">
        <f t="shared" si="1655"/>
        <v>0.11466596451673743</v>
      </c>
      <c r="CV741" s="27">
        <f t="shared" si="1737"/>
        <v>26640000</v>
      </c>
      <c r="CW741" s="28">
        <f t="shared" si="1738"/>
        <v>5061600</v>
      </c>
      <c r="CX741" s="29">
        <f t="shared" si="1739"/>
        <v>31701600</v>
      </c>
      <c r="CY741" s="26">
        <v>1</v>
      </c>
      <c r="CZ741" s="27">
        <v>28800000</v>
      </c>
      <c r="DA741" s="27">
        <v>23040000</v>
      </c>
      <c r="DB741" s="133"/>
      <c r="DC741" s="133"/>
      <c r="DD741" s="143">
        <f t="shared" si="1656"/>
        <v>0.15713484026367722</v>
      </c>
      <c r="DE741" s="27">
        <f t="shared" si="1740"/>
        <v>25920000</v>
      </c>
      <c r="DF741" s="27">
        <f t="shared" si="1741"/>
        <v>4924800</v>
      </c>
      <c r="DG741" s="28">
        <f t="shared" si="1742"/>
        <v>30844800</v>
      </c>
      <c r="DH741" s="26">
        <v>1</v>
      </c>
      <c r="DI741" s="28">
        <v>28800000</v>
      </c>
      <c r="DJ741" s="28">
        <v>34560000</v>
      </c>
      <c r="DK741" s="182"/>
      <c r="DL741" s="177">
        <f t="shared" si="1657"/>
        <v>0.12856486930664501</v>
      </c>
      <c r="DM741" s="28">
        <f t="shared" si="1743"/>
        <v>31680000</v>
      </c>
      <c r="DN741" s="28">
        <f t="shared" si="1744"/>
        <v>6019200</v>
      </c>
      <c r="DO741" s="30">
        <f t="shared" si="1745"/>
        <v>37699200</v>
      </c>
    </row>
    <row r="742" spans="1:119" ht="21" customHeight="1" x14ac:dyDescent="0.25">
      <c r="A742" s="71" t="s">
        <v>1416</v>
      </c>
      <c r="B742" s="67" t="s">
        <v>1410</v>
      </c>
      <c r="C742" s="68" t="s">
        <v>1417</v>
      </c>
      <c r="D742" s="26">
        <v>1</v>
      </c>
      <c r="E742" s="27">
        <v>45000000</v>
      </c>
      <c r="F742" s="27">
        <v>58500000</v>
      </c>
      <c r="G742" s="145"/>
      <c r="H742" s="145"/>
      <c r="I742" s="143">
        <f t="shared" si="1709"/>
        <v>0.18446263857040371</v>
      </c>
      <c r="J742" s="27">
        <f t="shared" si="1710"/>
        <v>51750000</v>
      </c>
      <c r="K742" s="28">
        <f t="shared" si="1711"/>
        <v>9832500</v>
      </c>
      <c r="L742" s="29">
        <f t="shared" si="1658"/>
        <v>61582500</v>
      </c>
      <c r="M742" s="26">
        <v>1</v>
      </c>
      <c r="N742" s="27">
        <v>45000000</v>
      </c>
      <c r="O742" s="27">
        <v>54000000</v>
      </c>
      <c r="P742" s="145"/>
      <c r="Q742" s="145"/>
      <c r="R742" s="143">
        <f t="shared" si="1712"/>
        <v>0.12856486930664501</v>
      </c>
      <c r="S742" s="27">
        <f t="shared" si="1713"/>
        <v>49500000</v>
      </c>
      <c r="T742" s="28">
        <f t="shared" si="1714"/>
        <v>9405000</v>
      </c>
      <c r="U742" s="30">
        <f t="shared" si="1715"/>
        <v>58905000</v>
      </c>
      <c r="V742" s="26">
        <v>1</v>
      </c>
      <c r="W742" s="27">
        <v>45000000</v>
      </c>
      <c r="X742" s="27">
        <v>38250000</v>
      </c>
      <c r="Y742" s="145"/>
      <c r="Z742" s="145"/>
      <c r="AA742" s="143">
        <f t="shared" si="1716"/>
        <v>0.11466596451673744</v>
      </c>
      <c r="AB742" s="27">
        <f t="shared" si="1717"/>
        <v>41625000</v>
      </c>
      <c r="AC742" s="28">
        <f t="shared" si="1718"/>
        <v>7908750</v>
      </c>
      <c r="AD742" s="29">
        <f t="shared" si="1719"/>
        <v>49533750</v>
      </c>
      <c r="AE742" s="26">
        <v>1</v>
      </c>
      <c r="AF742" s="27">
        <v>45000000</v>
      </c>
      <c r="AG742" s="27">
        <v>54000000</v>
      </c>
      <c r="AH742" s="145"/>
      <c r="AI742" s="145"/>
      <c r="AJ742" s="143">
        <f t="shared" si="1649"/>
        <v>0.12856486930664501</v>
      </c>
      <c r="AK742" s="27">
        <f t="shared" si="1720"/>
        <v>49500000</v>
      </c>
      <c r="AL742" s="28">
        <f t="shared" si="1721"/>
        <v>9405000</v>
      </c>
      <c r="AM742" s="30">
        <f t="shared" si="1722"/>
        <v>58905000</v>
      </c>
      <c r="AN742" s="26">
        <v>1</v>
      </c>
      <c r="AO742" s="27">
        <v>45000000</v>
      </c>
      <c r="AP742" s="27">
        <v>60552000</v>
      </c>
      <c r="AQ742" s="145"/>
      <c r="AR742" s="145"/>
      <c r="AS742" s="143">
        <f t="shared" si="1650"/>
        <v>0.20836980182304812</v>
      </c>
      <c r="AT742" s="27">
        <f t="shared" si="1723"/>
        <v>52776000</v>
      </c>
      <c r="AU742" s="28">
        <f t="shared" si="1724"/>
        <v>10027440</v>
      </c>
      <c r="AV742" s="30">
        <f t="shared" si="1725"/>
        <v>62803440</v>
      </c>
      <c r="AW742" s="26">
        <v>1</v>
      </c>
      <c r="AX742" s="27">
        <v>45000000</v>
      </c>
      <c r="AY742" s="27">
        <v>52200000</v>
      </c>
      <c r="AZ742" s="145"/>
      <c r="BA742" s="145"/>
      <c r="BB742" s="143">
        <f t="shared" si="1651"/>
        <v>0.10475656017578482</v>
      </c>
      <c r="BC742" s="27">
        <f t="shared" si="1726"/>
        <v>48600000</v>
      </c>
      <c r="BD742" s="27">
        <f t="shared" si="1727"/>
        <v>9234000</v>
      </c>
      <c r="BE742" s="27">
        <f t="shared" si="1728"/>
        <v>57834000</v>
      </c>
      <c r="BF742" s="26">
        <v>1</v>
      </c>
      <c r="BG742" s="27">
        <v>36000000</v>
      </c>
      <c r="BH742" s="27">
        <v>22536000</v>
      </c>
      <c r="BI742" s="145"/>
      <c r="BJ742" s="145"/>
      <c r="BK742" s="143">
        <f t="shared" si="1652"/>
        <v>0.32528651434657907</v>
      </c>
      <c r="BL742" s="27">
        <f t="shared" si="1707"/>
        <v>29268000</v>
      </c>
      <c r="BM742" s="27">
        <f t="shared" si="1698"/>
        <v>5560920</v>
      </c>
      <c r="BN742" s="28">
        <f t="shared" si="1708"/>
        <v>34828920</v>
      </c>
      <c r="BO742" s="26">
        <v>1</v>
      </c>
      <c r="BP742" s="27">
        <v>36000000</v>
      </c>
      <c r="BQ742" s="27">
        <v>41760000</v>
      </c>
      <c r="BR742" s="175"/>
      <c r="BS742" s="175"/>
      <c r="BT742" s="143">
        <f t="shared" si="1653"/>
        <v>0.10475656017578482</v>
      </c>
      <c r="BU742" s="27">
        <f t="shared" si="1729"/>
        <v>38880000</v>
      </c>
      <c r="BV742" s="28">
        <f t="shared" si="1730"/>
        <v>7387200</v>
      </c>
      <c r="BW742" s="30">
        <f t="shared" si="1731"/>
        <v>46267200</v>
      </c>
      <c r="BX742" s="26">
        <v>1</v>
      </c>
      <c r="BY742" s="28">
        <v>36000000</v>
      </c>
      <c r="BZ742" s="28">
        <v>41760000</v>
      </c>
      <c r="CA742" s="156"/>
      <c r="CB742" s="156"/>
      <c r="CC742" s="177">
        <f t="shared" si="1654"/>
        <v>0.10475656017578482</v>
      </c>
      <c r="CD742" s="28">
        <f t="shared" si="1732"/>
        <v>38880000</v>
      </c>
      <c r="CE742" s="28">
        <f t="shared" si="1733"/>
        <v>7387200</v>
      </c>
      <c r="CF742" s="29">
        <f t="shared" si="1734"/>
        <v>46267200</v>
      </c>
      <c r="CG742" s="26">
        <v>1</v>
      </c>
      <c r="CH742" s="27">
        <v>28800000</v>
      </c>
      <c r="CI742" s="27">
        <v>24480000</v>
      </c>
      <c r="CJ742" s="148"/>
      <c r="CK742" s="148"/>
      <c r="CL742" s="143">
        <f>+STDEVA(CH742:CI742)/AVERAGE(CH742:CI742)</f>
        <v>0.11466596451673743</v>
      </c>
      <c r="CM742" s="27">
        <f>+AVERAGE(CH742:CJ742)</f>
        <v>26640000</v>
      </c>
      <c r="CN742" s="27">
        <f t="shared" si="1735"/>
        <v>5061600</v>
      </c>
      <c r="CO742" s="28">
        <f t="shared" si="1736"/>
        <v>31701600</v>
      </c>
      <c r="CP742" s="26">
        <v>1</v>
      </c>
      <c r="CQ742" s="27">
        <v>28800000</v>
      </c>
      <c r="CR742" s="27">
        <v>24480000</v>
      </c>
      <c r="CS742" s="148"/>
      <c r="CT742" s="148"/>
      <c r="CU742" s="143">
        <f t="shared" si="1655"/>
        <v>0.11466596451673743</v>
      </c>
      <c r="CV742" s="27">
        <f t="shared" si="1737"/>
        <v>26640000</v>
      </c>
      <c r="CW742" s="28">
        <f t="shared" si="1738"/>
        <v>5061600</v>
      </c>
      <c r="CX742" s="29">
        <f t="shared" si="1739"/>
        <v>31701600</v>
      </c>
      <c r="CY742" s="26">
        <v>1</v>
      </c>
      <c r="CZ742" s="27">
        <v>28800000</v>
      </c>
      <c r="DA742" s="27">
        <v>23040000</v>
      </c>
      <c r="DB742" s="133"/>
      <c r="DC742" s="133"/>
      <c r="DD742" s="143">
        <f t="shared" si="1656"/>
        <v>0.15713484026367722</v>
      </c>
      <c r="DE742" s="27">
        <f t="shared" si="1740"/>
        <v>25920000</v>
      </c>
      <c r="DF742" s="27">
        <f t="shared" si="1741"/>
        <v>4924800</v>
      </c>
      <c r="DG742" s="28">
        <f t="shared" si="1742"/>
        <v>30844800</v>
      </c>
      <c r="DH742" s="26">
        <v>1</v>
      </c>
      <c r="DI742" s="28">
        <v>28800000</v>
      </c>
      <c r="DJ742" s="28">
        <v>34560000</v>
      </c>
      <c r="DK742" s="182"/>
      <c r="DL742" s="177">
        <f t="shared" si="1657"/>
        <v>0.12856486930664501</v>
      </c>
      <c r="DM742" s="28">
        <f t="shared" si="1743"/>
        <v>31680000</v>
      </c>
      <c r="DN742" s="28">
        <f t="shared" si="1744"/>
        <v>6019200</v>
      </c>
      <c r="DO742" s="30">
        <f t="shared" si="1745"/>
        <v>37699200</v>
      </c>
    </row>
    <row r="743" spans="1:119" ht="21" customHeight="1" x14ac:dyDescent="0.25">
      <c r="A743" s="71" t="s">
        <v>1418</v>
      </c>
      <c r="B743" s="67" t="s">
        <v>1410</v>
      </c>
      <c r="C743" s="68" t="s">
        <v>1419</v>
      </c>
      <c r="D743" s="26">
        <v>1</v>
      </c>
      <c r="E743" s="27">
        <v>7000000</v>
      </c>
      <c r="F743" s="27">
        <v>9100000</v>
      </c>
      <c r="G743" s="145"/>
      <c r="H743" s="145"/>
      <c r="I743" s="143">
        <f t="shared" si="1709"/>
        <v>0.18446263857040368</v>
      </c>
      <c r="J743" s="27">
        <f t="shared" si="1710"/>
        <v>8050000</v>
      </c>
      <c r="K743" s="28">
        <f t="shared" si="1711"/>
        <v>1529500</v>
      </c>
      <c r="L743" s="29">
        <f t="shared" si="1658"/>
        <v>9579500</v>
      </c>
      <c r="M743" s="26">
        <v>1</v>
      </c>
      <c r="N743" s="27">
        <v>7000000</v>
      </c>
      <c r="O743" s="27">
        <v>8400000</v>
      </c>
      <c r="P743" s="145"/>
      <c r="Q743" s="145"/>
      <c r="R743" s="143">
        <f t="shared" si="1712"/>
        <v>0.12856486930664501</v>
      </c>
      <c r="S743" s="27">
        <f t="shared" si="1713"/>
        <v>7700000</v>
      </c>
      <c r="T743" s="28">
        <f t="shared" si="1714"/>
        <v>1463000</v>
      </c>
      <c r="U743" s="30">
        <f t="shared" si="1715"/>
        <v>9163000</v>
      </c>
      <c r="V743" s="26">
        <v>1</v>
      </c>
      <c r="W743" s="27">
        <v>7000000</v>
      </c>
      <c r="X743" s="27">
        <v>5950000</v>
      </c>
      <c r="Y743" s="145"/>
      <c r="Z743" s="145"/>
      <c r="AA743" s="143">
        <f t="shared" si="1716"/>
        <v>0.11466596451673743</v>
      </c>
      <c r="AB743" s="27">
        <f t="shared" si="1717"/>
        <v>6475000</v>
      </c>
      <c r="AC743" s="28">
        <f t="shared" si="1718"/>
        <v>1230250</v>
      </c>
      <c r="AD743" s="29">
        <f t="shared" si="1719"/>
        <v>7705250</v>
      </c>
      <c r="AE743" s="26">
        <v>1</v>
      </c>
      <c r="AF743" s="27">
        <v>7000000</v>
      </c>
      <c r="AG743" s="27">
        <v>8400000</v>
      </c>
      <c r="AH743" s="145"/>
      <c r="AI743" s="145"/>
      <c r="AJ743" s="143">
        <f t="shared" si="1649"/>
        <v>0.12856486930664501</v>
      </c>
      <c r="AK743" s="27">
        <f t="shared" si="1720"/>
        <v>7700000</v>
      </c>
      <c r="AL743" s="28">
        <f t="shared" si="1721"/>
        <v>1463000</v>
      </c>
      <c r="AM743" s="30">
        <f t="shared" si="1722"/>
        <v>9163000</v>
      </c>
      <c r="AN743" s="26">
        <v>1</v>
      </c>
      <c r="AO743" s="27">
        <v>7000000</v>
      </c>
      <c r="AP743" s="27">
        <v>9419200</v>
      </c>
      <c r="AQ743" s="145"/>
      <c r="AR743" s="145"/>
      <c r="AS743" s="143">
        <f t="shared" si="1650"/>
        <v>0.2083698018230481</v>
      </c>
      <c r="AT743" s="27">
        <f t="shared" si="1723"/>
        <v>8209600</v>
      </c>
      <c r="AU743" s="28">
        <f t="shared" si="1724"/>
        <v>1559824</v>
      </c>
      <c r="AV743" s="30">
        <f t="shared" si="1725"/>
        <v>9769424</v>
      </c>
      <c r="AW743" s="26">
        <v>1</v>
      </c>
      <c r="AX743" s="27">
        <v>7000000</v>
      </c>
      <c r="AY743" s="27">
        <v>8120000</v>
      </c>
      <c r="AZ743" s="145"/>
      <c r="BA743" s="145"/>
      <c r="BB743" s="143">
        <f t="shared" si="1651"/>
        <v>0.10475656017578482</v>
      </c>
      <c r="BC743" s="27">
        <f t="shared" si="1726"/>
        <v>7560000</v>
      </c>
      <c r="BD743" s="27">
        <f t="shared" si="1727"/>
        <v>1436400</v>
      </c>
      <c r="BE743" s="27">
        <f t="shared" si="1728"/>
        <v>8996400</v>
      </c>
      <c r="BF743" s="26">
        <v>1</v>
      </c>
      <c r="BG743" s="27">
        <v>5600000</v>
      </c>
      <c r="BH743" s="27">
        <v>4850000</v>
      </c>
      <c r="BI743" s="145"/>
      <c r="BJ743" s="145"/>
      <c r="BK743" s="143">
        <f t="shared" si="1652"/>
        <v>0.10149858103156185</v>
      </c>
      <c r="BL743" s="27">
        <f t="shared" si="1707"/>
        <v>5225000</v>
      </c>
      <c r="BM743" s="27">
        <f t="shared" si="1698"/>
        <v>992750</v>
      </c>
      <c r="BN743" s="28">
        <f t="shared" si="1708"/>
        <v>6217750</v>
      </c>
      <c r="BO743" s="26">
        <v>1</v>
      </c>
      <c r="BP743" s="27">
        <v>5600000</v>
      </c>
      <c r="BQ743" s="27">
        <v>6496000</v>
      </c>
      <c r="BR743" s="175"/>
      <c r="BS743" s="175"/>
      <c r="BT743" s="143">
        <f t="shared" si="1653"/>
        <v>0.10475656017578482</v>
      </c>
      <c r="BU743" s="27">
        <f t="shared" si="1729"/>
        <v>6048000</v>
      </c>
      <c r="BV743" s="28">
        <f t="shared" si="1730"/>
        <v>1149120</v>
      </c>
      <c r="BW743" s="30">
        <f t="shared" si="1731"/>
        <v>7197120</v>
      </c>
      <c r="BX743" s="26">
        <v>1</v>
      </c>
      <c r="BY743" s="28">
        <v>5600000</v>
      </c>
      <c r="BZ743" s="28">
        <v>6496000</v>
      </c>
      <c r="CA743" s="156"/>
      <c r="CB743" s="156"/>
      <c r="CC743" s="177">
        <f t="shared" si="1654"/>
        <v>0.10475656017578482</v>
      </c>
      <c r="CD743" s="28">
        <f t="shared" si="1732"/>
        <v>6048000</v>
      </c>
      <c r="CE743" s="28">
        <f t="shared" si="1733"/>
        <v>1149120</v>
      </c>
      <c r="CF743" s="29">
        <f t="shared" si="1734"/>
        <v>7197120</v>
      </c>
      <c r="CG743" s="26">
        <v>1</v>
      </c>
      <c r="CH743" s="27">
        <v>4480000</v>
      </c>
      <c r="CI743" s="27">
        <v>3808000</v>
      </c>
      <c r="CJ743" s="148"/>
      <c r="CK743" s="148"/>
      <c r="CL743" s="143">
        <f>+STDEVA(CH743:CI743)/AVERAGE(CH743:CI743)</f>
        <v>0.11466596451673744</v>
      </c>
      <c r="CM743" s="27">
        <f>+AVERAGE(CH743:CJ743)</f>
        <v>4144000</v>
      </c>
      <c r="CN743" s="27">
        <f t="shared" si="1735"/>
        <v>787360</v>
      </c>
      <c r="CO743" s="28">
        <f t="shared" si="1736"/>
        <v>4931360</v>
      </c>
      <c r="CP743" s="26">
        <v>1</v>
      </c>
      <c r="CQ743" s="27">
        <v>4480000</v>
      </c>
      <c r="CR743" s="27">
        <v>3808000</v>
      </c>
      <c r="CS743" s="148"/>
      <c r="CT743" s="148"/>
      <c r="CU743" s="143">
        <f t="shared" si="1655"/>
        <v>0.11466596451673744</v>
      </c>
      <c r="CV743" s="27">
        <f t="shared" si="1737"/>
        <v>4144000</v>
      </c>
      <c r="CW743" s="28">
        <f t="shared" si="1738"/>
        <v>787360</v>
      </c>
      <c r="CX743" s="29">
        <f t="shared" si="1739"/>
        <v>4931360</v>
      </c>
      <c r="CY743" s="26">
        <v>1</v>
      </c>
      <c r="CZ743" s="27">
        <v>4480000</v>
      </c>
      <c r="DA743" s="27">
        <v>3584000</v>
      </c>
      <c r="DB743" s="133"/>
      <c r="DC743" s="133"/>
      <c r="DD743" s="143">
        <f t="shared" si="1656"/>
        <v>0.15713484026367722</v>
      </c>
      <c r="DE743" s="27">
        <f t="shared" si="1740"/>
        <v>4032000</v>
      </c>
      <c r="DF743" s="27">
        <f t="shared" si="1741"/>
        <v>766080</v>
      </c>
      <c r="DG743" s="28">
        <f t="shared" si="1742"/>
        <v>4798080</v>
      </c>
      <c r="DH743" s="26">
        <v>1</v>
      </c>
      <c r="DI743" s="28">
        <v>4480000</v>
      </c>
      <c r="DJ743" s="28">
        <v>5376000</v>
      </c>
      <c r="DK743" s="182"/>
      <c r="DL743" s="177">
        <f t="shared" si="1657"/>
        <v>0.12856486930664501</v>
      </c>
      <c r="DM743" s="28">
        <f t="shared" si="1743"/>
        <v>4928000</v>
      </c>
      <c r="DN743" s="28">
        <f t="shared" si="1744"/>
        <v>936320</v>
      </c>
      <c r="DO743" s="30">
        <f t="shared" si="1745"/>
        <v>5864320</v>
      </c>
    </row>
    <row r="744" spans="1:119" ht="21" customHeight="1" x14ac:dyDescent="0.25">
      <c r="A744" s="71" t="s">
        <v>1420</v>
      </c>
      <c r="B744" s="67" t="s">
        <v>1410</v>
      </c>
      <c r="C744" s="68" t="s">
        <v>1421</v>
      </c>
      <c r="D744" s="31" t="s">
        <v>30</v>
      </c>
      <c r="E744" s="32" t="s">
        <v>30</v>
      </c>
      <c r="F744" s="32" t="s">
        <v>30</v>
      </c>
      <c r="G744" s="32" t="s">
        <v>30</v>
      </c>
      <c r="H744" s="32" t="s">
        <v>30</v>
      </c>
      <c r="I744" s="32" t="s">
        <v>30</v>
      </c>
      <c r="J744" s="32" t="s">
        <v>30</v>
      </c>
      <c r="K744" s="32" t="s">
        <v>30</v>
      </c>
      <c r="L744" s="32" t="s">
        <v>30</v>
      </c>
      <c r="M744" s="31" t="s">
        <v>30</v>
      </c>
      <c r="N744" s="32" t="s">
        <v>30</v>
      </c>
      <c r="O744" s="32" t="s">
        <v>30</v>
      </c>
      <c r="P744" s="32" t="s">
        <v>30</v>
      </c>
      <c r="Q744" s="32" t="s">
        <v>30</v>
      </c>
      <c r="R744" s="32" t="s">
        <v>30</v>
      </c>
      <c r="S744" s="32" t="s">
        <v>30</v>
      </c>
      <c r="T744" s="32" t="s">
        <v>30</v>
      </c>
      <c r="U744" s="33" t="s">
        <v>30</v>
      </c>
      <c r="V744" s="26">
        <v>1</v>
      </c>
      <c r="W744" s="27">
        <v>45000000</v>
      </c>
      <c r="X744" s="27">
        <v>38250000</v>
      </c>
      <c r="Y744" s="145"/>
      <c r="Z744" s="145"/>
      <c r="AA744" s="143">
        <f t="shared" si="1716"/>
        <v>0.11466596451673744</v>
      </c>
      <c r="AB744" s="27">
        <f t="shared" si="1717"/>
        <v>41625000</v>
      </c>
      <c r="AC744" s="28">
        <f t="shared" si="1718"/>
        <v>7908750</v>
      </c>
      <c r="AD744" s="29">
        <f t="shared" si="1719"/>
        <v>49533750</v>
      </c>
      <c r="AE744" s="31" t="s">
        <v>30</v>
      </c>
      <c r="AF744" s="32" t="s">
        <v>30</v>
      </c>
      <c r="AG744" s="32" t="s">
        <v>30</v>
      </c>
      <c r="AH744" s="32" t="s">
        <v>30</v>
      </c>
      <c r="AI744" s="32" t="s">
        <v>30</v>
      </c>
      <c r="AJ744" s="32" t="s">
        <v>30</v>
      </c>
      <c r="AK744" s="32" t="s">
        <v>30</v>
      </c>
      <c r="AL744" s="32" t="s">
        <v>30</v>
      </c>
      <c r="AM744" s="33" t="s">
        <v>30</v>
      </c>
      <c r="AN744" s="31" t="s">
        <v>30</v>
      </c>
      <c r="AO744" s="32" t="s">
        <v>30</v>
      </c>
      <c r="AP744" s="32" t="s">
        <v>30</v>
      </c>
      <c r="AQ744" s="32" t="s">
        <v>30</v>
      </c>
      <c r="AR744" s="32" t="s">
        <v>30</v>
      </c>
      <c r="AS744" s="32" t="s">
        <v>30</v>
      </c>
      <c r="AT744" s="32" t="s">
        <v>30</v>
      </c>
      <c r="AU744" s="32" t="s">
        <v>30</v>
      </c>
      <c r="AV744" s="33" t="s">
        <v>30</v>
      </c>
      <c r="AW744" s="31" t="s">
        <v>30</v>
      </c>
      <c r="AX744" s="32" t="s">
        <v>30</v>
      </c>
      <c r="AY744" s="32" t="s">
        <v>30</v>
      </c>
      <c r="AZ744" s="32" t="s">
        <v>30</v>
      </c>
      <c r="BA744" s="32" t="s">
        <v>30</v>
      </c>
      <c r="BB744" s="32" t="s">
        <v>30</v>
      </c>
      <c r="BC744" s="32" t="s">
        <v>30</v>
      </c>
      <c r="BD744" s="32" t="s">
        <v>30</v>
      </c>
      <c r="BE744" s="32" t="s">
        <v>30</v>
      </c>
      <c r="BF744" s="31" t="s">
        <v>30</v>
      </c>
      <c r="BG744" s="32" t="s">
        <v>30</v>
      </c>
      <c r="BH744" s="32" t="s">
        <v>30</v>
      </c>
      <c r="BI744" s="32" t="s">
        <v>30</v>
      </c>
      <c r="BJ744" s="32" t="s">
        <v>30</v>
      </c>
      <c r="BK744" s="32" t="s">
        <v>30</v>
      </c>
      <c r="BL744" s="32" t="s">
        <v>30</v>
      </c>
      <c r="BM744" s="32" t="s">
        <v>30</v>
      </c>
      <c r="BN744" s="32" t="s">
        <v>30</v>
      </c>
      <c r="BO744" s="31" t="s">
        <v>30</v>
      </c>
      <c r="BP744" s="32" t="s">
        <v>30</v>
      </c>
      <c r="BQ744" s="32" t="s">
        <v>30</v>
      </c>
      <c r="BR744" s="32" t="s">
        <v>30</v>
      </c>
      <c r="BS744" s="32" t="s">
        <v>30</v>
      </c>
      <c r="BT744" s="32" t="s">
        <v>30</v>
      </c>
      <c r="BU744" s="32" t="s">
        <v>30</v>
      </c>
      <c r="BV744" s="32" t="s">
        <v>30</v>
      </c>
      <c r="BW744" s="33" t="s">
        <v>30</v>
      </c>
      <c r="BX744" s="31" t="s">
        <v>30</v>
      </c>
      <c r="BY744" s="32" t="s">
        <v>30</v>
      </c>
      <c r="BZ744" s="32" t="s">
        <v>30</v>
      </c>
      <c r="CA744" s="32" t="s">
        <v>30</v>
      </c>
      <c r="CB744" s="32" t="s">
        <v>30</v>
      </c>
      <c r="CC744" s="32" t="s">
        <v>30</v>
      </c>
      <c r="CD744" s="32" t="s">
        <v>30</v>
      </c>
      <c r="CE744" s="32" t="s">
        <v>30</v>
      </c>
      <c r="CF744" s="34" t="s">
        <v>30</v>
      </c>
      <c r="CG744" s="31" t="s">
        <v>30</v>
      </c>
      <c r="CH744" s="32" t="s">
        <v>30</v>
      </c>
      <c r="CI744" s="32" t="s">
        <v>30</v>
      </c>
      <c r="CJ744" s="32" t="s">
        <v>30</v>
      </c>
      <c r="CK744" s="32" t="s">
        <v>30</v>
      </c>
      <c r="CL744" s="32" t="s">
        <v>30</v>
      </c>
      <c r="CM744" s="32" t="s">
        <v>30</v>
      </c>
      <c r="CN744" s="32" t="s">
        <v>30</v>
      </c>
      <c r="CO744" s="32" t="s">
        <v>30</v>
      </c>
      <c r="CP744" s="31" t="s">
        <v>30</v>
      </c>
      <c r="CQ744" s="32" t="s">
        <v>30</v>
      </c>
      <c r="CR744" s="32" t="s">
        <v>30</v>
      </c>
      <c r="CS744" s="32" t="s">
        <v>30</v>
      </c>
      <c r="CT744" s="32" t="s">
        <v>30</v>
      </c>
      <c r="CU744" s="32" t="s">
        <v>30</v>
      </c>
      <c r="CV744" s="32" t="s">
        <v>30</v>
      </c>
      <c r="CW744" s="32" t="s">
        <v>30</v>
      </c>
      <c r="CX744" s="34" t="s">
        <v>30</v>
      </c>
      <c r="CY744" s="31" t="s">
        <v>30</v>
      </c>
      <c r="CZ744" s="32" t="s">
        <v>30</v>
      </c>
      <c r="DA744" s="32" t="s">
        <v>30</v>
      </c>
      <c r="DB744" s="32" t="s">
        <v>30</v>
      </c>
      <c r="DC744" s="32" t="s">
        <v>30</v>
      </c>
      <c r="DD744" s="32" t="s">
        <v>30</v>
      </c>
      <c r="DE744" s="32" t="s">
        <v>30</v>
      </c>
      <c r="DF744" s="32" t="s">
        <v>30</v>
      </c>
      <c r="DG744" s="32" t="s">
        <v>30</v>
      </c>
      <c r="DH744" s="31" t="s">
        <v>30</v>
      </c>
      <c r="DI744" s="32" t="s">
        <v>30</v>
      </c>
      <c r="DJ744" s="32" t="s">
        <v>30</v>
      </c>
      <c r="DK744" s="32" t="s">
        <v>30</v>
      </c>
      <c r="DL744" s="32" t="s">
        <v>30</v>
      </c>
      <c r="DM744" s="32" t="s">
        <v>30</v>
      </c>
      <c r="DN744" s="32" t="s">
        <v>30</v>
      </c>
      <c r="DO744" s="33" t="s">
        <v>30</v>
      </c>
    </row>
    <row r="745" spans="1:119" ht="21" customHeight="1" x14ac:dyDescent="0.25">
      <c r="A745" s="71" t="s">
        <v>1422</v>
      </c>
      <c r="B745" s="67" t="s">
        <v>1410</v>
      </c>
      <c r="C745" s="68" t="s">
        <v>1423</v>
      </c>
      <c r="D745" s="26">
        <v>1</v>
      </c>
      <c r="E745" s="27">
        <v>45000000</v>
      </c>
      <c r="F745" s="27">
        <v>58500000</v>
      </c>
      <c r="G745" s="145"/>
      <c r="H745" s="145"/>
      <c r="I745" s="143">
        <f t="shared" si="1709"/>
        <v>0.18446263857040371</v>
      </c>
      <c r="J745" s="27">
        <f t="shared" si="1710"/>
        <v>51750000</v>
      </c>
      <c r="K745" s="28">
        <f t="shared" ref="K745:K756" si="1746">J745*19%</f>
        <v>9832500</v>
      </c>
      <c r="L745" s="29">
        <f t="shared" si="1658"/>
        <v>61582500</v>
      </c>
      <c r="M745" s="26">
        <v>1</v>
      </c>
      <c r="N745" s="27">
        <v>45000000</v>
      </c>
      <c r="O745" s="27">
        <v>54000000</v>
      </c>
      <c r="P745" s="145"/>
      <c r="Q745" s="145"/>
      <c r="R745" s="143">
        <f t="shared" si="1712"/>
        <v>0.12856486930664501</v>
      </c>
      <c r="S745" s="27">
        <f t="shared" ref="S745:S756" si="1747">+AVERAGE(N745:P745)</f>
        <v>49500000</v>
      </c>
      <c r="T745" s="28">
        <f t="shared" ref="T745:T756" si="1748">+S745*19%</f>
        <v>9405000</v>
      </c>
      <c r="U745" s="30">
        <f t="shared" ref="U745:U756" si="1749">+T745+S745</f>
        <v>58905000</v>
      </c>
      <c r="V745" s="26">
        <v>1</v>
      </c>
      <c r="W745" s="27">
        <v>45000000</v>
      </c>
      <c r="X745" s="27">
        <v>38250000</v>
      </c>
      <c r="Y745" s="145"/>
      <c r="Z745" s="145"/>
      <c r="AA745" s="143">
        <f t="shared" si="1716"/>
        <v>0.11466596451673744</v>
      </c>
      <c r="AB745" s="27">
        <f t="shared" si="1717"/>
        <v>41625000</v>
      </c>
      <c r="AC745" s="28">
        <f t="shared" si="1718"/>
        <v>7908750</v>
      </c>
      <c r="AD745" s="29">
        <f t="shared" si="1719"/>
        <v>49533750</v>
      </c>
      <c r="AE745" s="26">
        <v>1</v>
      </c>
      <c r="AF745" s="27">
        <v>45000000</v>
      </c>
      <c r="AG745" s="27">
        <v>54000000</v>
      </c>
      <c r="AH745" s="145"/>
      <c r="AI745" s="145"/>
      <c r="AJ745" s="143">
        <f t="shared" si="1649"/>
        <v>0.12856486930664501</v>
      </c>
      <c r="AK745" s="27">
        <f t="shared" ref="AK745:AK756" si="1750">+AVERAGE(AF745:AH745)</f>
        <v>49500000</v>
      </c>
      <c r="AL745" s="28">
        <f t="shared" si="1721"/>
        <v>9405000</v>
      </c>
      <c r="AM745" s="30">
        <f t="shared" ref="AM745:AM756" si="1751">+AL745+AK745</f>
        <v>58905000</v>
      </c>
      <c r="AN745" s="26">
        <v>1</v>
      </c>
      <c r="AO745" s="27">
        <v>45000000</v>
      </c>
      <c r="AP745" s="27">
        <v>60552000</v>
      </c>
      <c r="AQ745" s="145"/>
      <c r="AR745" s="145"/>
      <c r="AS745" s="143">
        <f t="shared" si="1650"/>
        <v>0.20836980182304812</v>
      </c>
      <c r="AT745" s="27">
        <f t="shared" ref="AT745:AT756" si="1752">+AVERAGE(AO745:AQ745)</f>
        <v>52776000</v>
      </c>
      <c r="AU745" s="28">
        <f t="shared" ref="AU745:AU756" si="1753">+AT745*19%</f>
        <v>10027440</v>
      </c>
      <c r="AV745" s="30">
        <f t="shared" ref="AV745:AV756" si="1754">+AU745+AT745</f>
        <v>62803440</v>
      </c>
      <c r="AW745" s="26">
        <v>1</v>
      </c>
      <c r="AX745" s="27">
        <v>45000000</v>
      </c>
      <c r="AY745" s="27">
        <v>52200000</v>
      </c>
      <c r="AZ745" s="145"/>
      <c r="BA745" s="145"/>
      <c r="BB745" s="143">
        <f t="shared" si="1651"/>
        <v>0.10475656017578482</v>
      </c>
      <c r="BC745" s="27">
        <f t="shared" ref="BC745:BC756" si="1755">+AVERAGE(AX745:AZ745)</f>
        <v>48600000</v>
      </c>
      <c r="BD745" s="27">
        <f t="shared" ref="BD745:BD756" si="1756">+BC745*19%</f>
        <v>9234000</v>
      </c>
      <c r="BE745" s="27">
        <f t="shared" ref="BE745:BE756" si="1757">+BD745+BC745</f>
        <v>57834000</v>
      </c>
      <c r="BF745" s="26">
        <v>1</v>
      </c>
      <c r="BG745" s="27">
        <v>36000000</v>
      </c>
      <c r="BH745" s="27">
        <v>30600000</v>
      </c>
      <c r="BI745" s="145"/>
      <c r="BJ745" s="145"/>
      <c r="BK745" s="143">
        <f t="shared" si="1652"/>
        <v>0.11466596451673744</v>
      </c>
      <c r="BL745" s="27">
        <f t="shared" ref="BL745:BL756" si="1758">+AVERAGE(BG745:BI745)</f>
        <v>33300000</v>
      </c>
      <c r="BM745" s="27">
        <f t="shared" si="1698"/>
        <v>6327000</v>
      </c>
      <c r="BN745" s="28">
        <f t="shared" ref="BN745:BN756" si="1759">+BM745+BL745</f>
        <v>39627000</v>
      </c>
      <c r="BO745" s="26">
        <v>1</v>
      </c>
      <c r="BP745" s="27">
        <v>36000000</v>
      </c>
      <c r="BQ745" s="27">
        <v>41760000</v>
      </c>
      <c r="BR745" s="175"/>
      <c r="BS745" s="175"/>
      <c r="BT745" s="143">
        <f t="shared" si="1653"/>
        <v>0.10475656017578482</v>
      </c>
      <c r="BU745" s="27">
        <f t="shared" ref="BU745:BU756" si="1760">+AVERAGE(BP745:BR745)</f>
        <v>38880000</v>
      </c>
      <c r="BV745" s="28">
        <f t="shared" ref="BV745:BV756" si="1761">+BU745*19%</f>
        <v>7387200</v>
      </c>
      <c r="BW745" s="30">
        <f t="shared" ref="BW745:BW756" si="1762">+BV745+BU745</f>
        <v>46267200</v>
      </c>
      <c r="BX745" s="26">
        <v>1</v>
      </c>
      <c r="BY745" s="28">
        <v>36000000</v>
      </c>
      <c r="BZ745" s="28">
        <v>41760000</v>
      </c>
      <c r="CA745" s="156"/>
      <c r="CB745" s="156"/>
      <c r="CC745" s="177">
        <f t="shared" si="1654"/>
        <v>0.10475656017578482</v>
      </c>
      <c r="CD745" s="28">
        <f t="shared" ref="CD745:CD756" si="1763">+AVERAGE(BY745:CA745)</f>
        <v>38880000</v>
      </c>
      <c r="CE745" s="28">
        <f t="shared" ref="CE745:CE756" si="1764">+CD745*19%</f>
        <v>7387200</v>
      </c>
      <c r="CF745" s="29">
        <f t="shared" ref="CF745:CF756" si="1765">+CE745+CD745</f>
        <v>46267200</v>
      </c>
      <c r="CG745" s="26">
        <v>1</v>
      </c>
      <c r="CH745" s="27">
        <v>28800000</v>
      </c>
      <c r="CI745" s="27">
        <v>24480000</v>
      </c>
      <c r="CJ745" s="148"/>
      <c r="CK745" s="148"/>
      <c r="CL745" s="143">
        <f t="shared" ref="CL745:CL756" si="1766">+STDEVA(CH745:CI745)/AVERAGE(CH745:CI745)</f>
        <v>0.11466596451673743</v>
      </c>
      <c r="CM745" s="27">
        <f t="shared" ref="CM745:CM756" si="1767">+AVERAGE(CH745:CJ745)</f>
        <v>26640000</v>
      </c>
      <c r="CN745" s="27">
        <f t="shared" ref="CN745:CN756" si="1768">+CM745*19%</f>
        <v>5061600</v>
      </c>
      <c r="CO745" s="28">
        <f t="shared" ref="CO745:CO756" si="1769">+CN745+CM745</f>
        <v>31701600</v>
      </c>
      <c r="CP745" s="26">
        <v>1</v>
      </c>
      <c r="CQ745" s="27">
        <v>28800000</v>
      </c>
      <c r="CR745" s="27">
        <v>24480000</v>
      </c>
      <c r="CS745" s="148"/>
      <c r="CT745" s="148"/>
      <c r="CU745" s="143">
        <f t="shared" si="1655"/>
        <v>0.11466596451673743</v>
      </c>
      <c r="CV745" s="27">
        <f t="shared" ref="CV745:CV759" si="1770">+AVERAGE(CQ745:CS745)</f>
        <v>26640000</v>
      </c>
      <c r="CW745" s="28">
        <f t="shared" ref="CW745:CW759" si="1771">+CV745*19%</f>
        <v>5061600</v>
      </c>
      <c r="CX745" s="29">
        <f t="shared" ref="CX745:CX759" si="1772">+CW745+CV745</f>
        <v>31701600</v>
      </c>
      <c r="CY745" s="26">
        <v>1</v>
      </c>
      <c r="CZ745" s="27">
        <v>28800000</v>
      </c>
      <c r="DA745" s="27">
        <v>23040000</v>
      </c>
      <c r="DB745" s="133"/>
      <c r="DC745" s="133"/>
      <c r="DD745" s="143">
        <f t="shared" si="1656"/>
        <v>0.15713484026367722</v>
      </c>
      <c r="DE745" s="27">
        <f t="shared" ref="DE745:DE756" si="1773">+AVERAGE(CZ745:DB745)</f>
        <v>25920000</v>
      </c>
      <c r="DF745" s="27">
        <f t="shared" ref="DF745:DF756" si="1774">+DE745*19%</f>
        <v>4924800</v>
      </c>
      <c r="DG745" s="28">
        <f t="shared" ref="DG745:DG756" si="1775">+DF745+DE745</f>
        <v>30844800</v>
      </c>
      <c r="DH745" s="26">
        <v>1</v>
      </c>
      <c r="DI745" s="28">
        <v>28800000</v>
      </c>
      <c r="DJ745" s="28">
        <v>34560000</v>
      </c>
      <c r="DK745" s="182"/>
      <c r="DL745" s="177">
        <f t="shared" si="1657"/>
        <v>0.12856486930664501</v>
      </c>
      <c r="DM745" s="28">
        <f t="shared" ref="DM745:DM756" si="1776">+AVERAGE(DI745:DK745)</f>
        <v>31680000</v>
      </c>
      <c r="DN745" s="28">
        <f t="shared" ref="DN745:DN756" si="1777">DM745*19%</f>
        <v>6019200</v>
      </c>
      <c r="DO745" s="30">
        <f t="shared" ref="DO745:DO756" si="1778">+DM745+DN745</f>
        <v>37699200</v>
      </c>
    </row>
    <row r="746" spans="1:119" ht="21" customHeight="1" x14ac:dyDescent="0.25">
      <c r="A746" s="71" t="s">
        <v>1424</v>
      </c>
      <c r="B746" s="67" t="s">
        <v>1410</v>
      </c>
      <c r="C746" s="68" t="s">
        <v>1425</v>
      </c>
      <c r="D746" s="26">
        <v>1</v>
      </c>
      <c r="E746" s="27">
        <v>45000000</v>
      </c>
      <c r="F746" s="27">
        <v>58500000</v>
      </c>
      <c r="G746" s="145"/>
      <c r="H746" s="145"/>
      <c r="I746" s="143">
        <f t="shared" si="1709"/>
        <v>0.18446263857040371</v>
      </c>
      <c r="J746" s="27">
        <f t="shared" si="1710"/>
        <v>51750000</v>
      </c>
      <c r="K746" s="28">
        <f t="shared" si="1746"/>
        <v>9832500</v>
      </c>
      <c r="L746" s="29">
        <f t="shared" si="1658"/>
        <v>61582500</v>
      </c>
      <c r="M746" s="26">
        <v>1</v>
      </c>
      <c r="N746" s="27">
        <v>45000000</v>
      </c>
      <c r="O746" s="27">
        <v>54000000</v>
      </c>
      <c r="P746" s="145"/>
      <c r="Q746" s="145"/>
      <c r="R746" s="143">
        <f t="shared" si="1712"/>
        <v>0.12856486930664501</v>
      </c>
      <c r="S746" s="27">
        <f t="shared" si="1747"/>
        <v>49500000</v>
      </c>
      <c r="T746" s="28">
        <f t="shared" si="1748"/>
        <v>9405000</v>
      </c>
      <c r="U746" s="30">
        <f t="shared" si="1749"/>
        <v>58905000</v>
      </c>
      <c r="V746" s="26">
        <v>1</v>
      </c>
      <c r="W746" s="27">
        <v>45000000</v>
      </c>
      <c r="X746" s="27">
        <v>38250000</v>
      </c>
      <c r="Y746" s="145"/>
      <c r="Z746" s="145"/>
      <c r="AA746" s="143">
        <f t="shared" si="1716"/>
        <v>0.11466596451673744</v>
      </c>
      <c r="AB746" s="27">
        <f t="shared" si="1717"/>
        <v>41625000</v>
      </c>
      <c r="AC746" s="28">
        <f t="shared" si="1718"/>
        <v>7908750</v>
      </c>
      <c r="AD746" s="29">
        <f t="shared" si="1719"/>
        <v>49533750</v>
      </c>
      <c r="AE746" s="26">
        <v>1</v>
      </c>
      <c r="AF746" s="27">
        <v>45000000</v>
      </c>
      <c r="AG746" s="27">
        <v>54000000</v>
      </c>
      <c r="AH746" s="145"/>
      <c r="AI746" s="145"/>
      <c r="AJ746" s="143">
        <f t="shared" si="1649"/>
        <v>0.12856486930664501</v>
      </c>
      <c r="AK746" s="27">
        <f t="shared" si="1750"/>
        <v>49500000</v>
      </c>
      <c r="AL746" s="28">
        <f t="shared" si="1721"/>
        <v>9405000</v>
      </c>
      <c r="AM746" s="30">
        <f t="shared" si="1751"/>
        <v>58905000</v>
      </c>
      <c r="AN746" s="26">
        <v>1</v>
      </c>
      <c r="AO746" s="27">
        <v>45000000</v>
      </c>
      <c r="AP746" s="27">
        <v>60552000</v>
      </c>
      <c r="AQ746" s="145"/>
      <c r="AR746" s="145"/>
      <c r="AS746" s="143">
        <f t="shared" si="1650"/>
        <v>0.20836980182304812</v>
      </c>
      <c r="AT746" s="27">
        <f t="shared" si="1752"/>
        <v>52776000</v>
      </c>
      <c r="AU746" s="28">
        <f t="shared" si="1753"/>
        <v>10027440</v>
      </c>
      <c r="AV746" s="30">
        <f t="shared" si="1754"/>
        <v>62803440</v>
      </c>
      <c r="AW746" s="26">
        <v>1</v>
      </c>
      <c r="AX746" s="27">
        <v>45000000</v>
      </c>
      <c r="AY746" s="27">
        <v>52200000</v>
      </c>
      <c r="AZ746" s="145"/>
      <c r="BA746" s="145"/>
      <c r="BB746" s="143">
        <f t="shared" si="1651"/>
        <v>0.10475656017578482</v>
      </c>
      <c r="BC746" s="27">
        <f t="shared" si="1755"/>
        <v>48600000</v>
      </c>
      <c r="BD746" s="27">
        <f t="shared" si="1756"/>
        <v>9234000</v>
      </c>
      <c r="BE746" s="27">
        <f t="shared" si="1757"/>
        <v>57834000</v>
      </c>
      <c r="BF746" s="26">
        <v>1</v>
      </c>
      <c r="BG746" s="27">
        <v>36000000</v>
      </c>
      <c r="BH746" s="27">
        <v>30600000</v>
      </c>
      <c r="BI746" s="145"/>
      <c r="BJ746" s="145"/>
      <c r="BK746" s="143">
        <f t="shared" si="1652"/>
        <v>0.11466596451673744</v>
      </c>
      <c r="BL746" s="27">
        <f t="shared" si="1758"/>
        <v>33300000</v>
      </c>
      <c r="BM746" s="27">
        <f t="shared" si="1698"/>
        <v>6327000</v>
      </c>
      <c r="BN746" s="28">
        <f t="shared" si="1759"/>
        <v>39627000</v>
      </c>
      <c r="BO746" s="26">
        <v>1</v>
      </c>
      <c r="BP746" s="27">
        <v>36000000</v>
      </c>
      <c r="BQ746" s="27">
        <v>41760000</v>
      </c>
      <c r="BR746" s="175"/>
      <c r="BS746" s="175"/>
      <c r="BT746" s="143">
        <f t="shared" si="1653"/>
        <v>0.10475656017578482</v>
      </c>
      <c r="BU746" s="27">
        <f t="shared" si="1760"/>
        <v>38880000</v>
      </c>
      <c r="BV746" s="28">
        <f t="shared" si="1761"/>
        <v>7387200</v>
      </c>
      <c r="BW746" s="30">
        <f t="shared" si="1762"/>
        <v>46267200</v>
      </c>
      <c r="BX746" s="26">
        <v>1</v>
      </c>
      <c r="BY746" s="28">
        <v>36000000</v>
      </c>
      <c r="BZ746" s="28">
        <v>41760000</v>
      </c>
      <c r="CA746" s="156"/>
      <c r="CB746" s="156"/>
      <c r="CC746" s="177">
        <f t="shared" si="1654"/>
        <v>0.10475656017578482</v>
      </c>
      <c r="CD746" s="28">
        <f t="shared" si="1763"/>
        <v>38880000</v>
      </c>
      <c r="CE746" s="28">
        <f t="shared" si="1764"/>
        <v>7387200</v>
      </c>
      <c r="CF746" s="29">
        <f t="shared" si="1765"/>
        <v>46267200</v>
      </c>
      <c r="CG746" s="26">
        <v>1</v>
      </c>
      <c r="CH746" s="27">
        <v>28800000</v>
      </c>
      <c r="CI746" s="27">
        <v>24480000</v>
      </c>
      <c r="CJ746" s="148"/>
      <c r="CK746" s="148"/>
      <c r="CL746" s="143">
        <f t="shared" si="1766"/>
        <v>0.11466596451673743</v>
      </c>
      <c r="CM746" s="27">
        <f t="shared" si="1767"/>
        <v>26640000</v>
      </c>
      <c r="CN746" s="27">
        <f t="shared" si="1768"/>
        <v>5061600</v>
      </c>
      <c r="CO746" s="28">
        <f t="shared" si="1769"/>
        <v>31701600</v>
      </c>
      <c r="CP746" s="26">
        <v>1</v>
      </c>
      <c r="CQ746" s="27">
        <v>28800000</v>
      </c>
      <c r="CR746" s="27">
        <v>24480000</v>
      </c>
      <c r="CS746" s="148"/>
      <c r="CT746" s="148"/>
      <c r="CU746" s="143">
        <f t="shared" si="1655"/>
        <v>0.11466596451673743</v>
      </c>
      <c r="CV746" s="27">
        <f>+AVERAGE(CQ746:CS746)</f>
        <v>26640000</v>
      </c>
      <c r="CW746" s="28">
        <f t="shared" si="1771"/>
        <v>5061600</v>
      </c>
      <c r="CX746" s="29">
        <f t="shared" si="1772"/>
        <v>31701600</v>
      </c>
      <c r="CY746" s="26">
        <v>1</v>
      </c>
      <c r="CZ746" s="27">
        <v>28800000</v>
      </c>
      <c r="DA746" s="27">
        <v>23040000</v>
      </c>
      <c r="DB746" s="133"/>
      <c r="DC746" s="133"/>
      <c r="DD746" s="143">
        <f t="shared" si="1656"/>
        <v>0.15713484026367722</v>
      </c>
      <c r="DE746" s="27">
        <f t="shared" si="1773"/>
        <v>25920000</v>
      </c>
      <c r="DF746" s="27">
        <f t="shared" si="1774"/>
        <v>4924800</v>
      </c>
      <c r="DG746" s="28">
        <f t="shared" si="1775"/>
        <v>30844800</v>
      </c>
      <c r="DH746" s="26">
        <v>1</v>
      </c>
      <c r="DI746" s="28">
        <v>28800000</v>
      </c>
      <c r="DJ746" s="28">
        <v>34560000</v>
      </c>
      <c r="DK746" s="182"/>
      <c r="DL746" s="177">
        <f t="shared" si="1657"/>
        <v>0.12856486930664501</v>
      </c>
      <c r="DM746" s="28">
        <f t="shared" si="1776"/>
        <v>31680000</v>
      </c>
      <c r="DN746" s="28">
        <f t="shared" si="1777"/>
        <v>6019200</v>
      </c>
      <c r="DO746" s="30">
        <f t="shared" si="1778"/>
        <v>37699200</v>
      </c>
    </row>
    <row r="747" spans="1:119" ht="21" customHeight="1" x14ac:dyDescent="0.25">
      <c r="A747" s="71" t="s">
        <v>1426</v>
      </c>
      <c r="B747" s="67" t="s">
        <v>1410</v>
      </c>
      <c r="C747" s="68" t="s">
        <v>1427</v>
      </c>
      <c r="D747" s="26">
        <v>1</v>
      </c>
      <c r="E747" s="27">
        <v>45000000</v>
      </c>
      <c r="F747" s="27">
        <v>58500000</v>
      </c>
      <c r="G747" s="145"/>
      <c r="H747" s="145"/>
      <c r="I747" s="143">
        <f t="shared" si="1709"/>
        <v>0.18446263857040371</v>
      </c>
      <c r="J747" s="27">
        <f t="shared" si="1710"/>
        <v>51750000</v>
      </c>
      <c r="K747" s="28">
        <f t="shared" si="1746"/>
        <v>9832500</v>
      </c>
      <c r="L747" s="29">
        <f t="shared" si="1658"/>
        <v>61582500</v>
      </c>
      <c r="M747" s="26">
        <v>1</v>
      </c>
      <c r="N747" s="27">
        <v>45000000</v>
      </c>
      <c r="O747" s="27">
        <v>54000000</v>
      </c>
      <c r="P747" s="145"/>
      <c r="Q747" s="145"/>
      <c r="R747" s="143">
        <f t="shared" si="1712"/>
        <v>0.12856486930664501</v>
      </c>
      <c r="S747" s="27">
        <f t="shared" si="1747"/>
        <v>49500000</v>
      </c>
      <c r="T747" s="28">
        <f t="shared" si="1748"/>
        <v>9405000</v>
      </c>
      <c r="U747" s="30">
        <f t="shared" si="1749"/>
        <v>58905000</v>
      </c>
      <c r="V747" s="26">
        <v>1</v>
      </c>
      <c r="W747" s="27">
        <v>45000000</v>
      </c>
      <c r="X747" s="27">
        <v>38250000</v>
      </c>
      <c r="Y747" s="145"/>
      <c r="Z747" s="145"/>
      <c r="AA747" s="143">
        <f t="shared" si="1716"/>
        <v>0.11466596451673744</v>
      </c>
      <c r="AB747" s="27">
        <f t="shared" si="1717"/>
        <v>41625000</v>
      </c>
      <c r="AC747" s="28">
        <f t="shared" si="1718"/>
        <v>7908750</v>
      </c>
      <c r="AD747" s="29">
        <f t="shared" si="1719"/>
        <v>49533750</v>
      </c>
      <c r="AE747" s="26">
        <v>1</v>
      </c>
      <c r="AF747" s="27">
        <v>45000000</v>
      </c>
      <c r="AG747" s="27">
        <v>54000000</v>
      </c>
      <c r="AH747" s="145"/>
      <c r="AI747" s="145"/>
      <c r="AJ747" s="143">
        <f t="shared" si="1649"/>
        <v>0.12856486930664501</v>
      </c>
      <c r="AK747" s="27">
        <f t="shared" si="1750"/>
        <v>49500000</v>
      </c>
      <c r="AL747" s="28">
        <f t="shared" si="1721"/>
        <v>9405000</v>
      </c>
      <c r="AM747" s="30">
        <f t="shared" si="1751"/>
        <v>58905000</v>
      </c>
      <c r="AN747" s="26">
        <v>1</v>
      </c>
      <c r="AO747" s="27">
        <v>45000000</v>
      </c>
      <c r="AP747" s="27">
        <v>60552000</v>
      </c>
      <c r="AQ747" s="145"/>
      <c r="AR747" s="145"/>
      <c r="AS747" s="143">
        <f t="shared" si="1650"/>
        <v>0.20836980182304812</v>
      </c>
      <c r="AT747" s="27">
        <f t="shared" si="1752"/>
        <v>52776000</v>
      </c>
      <c r="AU747" s="28">
        <f t="shared" si="1753"/>
        <v>10027440</v>
      </c>
      <c r="AV747" s="30">
        <f t="shared" si="1754"/>
        <v>62803440</v>
      </c>
      <c r="AW747" s="26">
        <v>1</v>
      </c>
      <c r="AX747" s="27">
        <v>45000000</v>
      </c>
      <c r="AY747" s="27">
        <v>52200000</v>
      </c>
      <c r="AZ747" s="145"/>
      <c r="BA747" s="145"/>
      <c r="BB747" s="143">
        <f t="shared" si="1651"/>
        <v>0.10475656017578482</v>
      </c>
      <c r="BC747" s="27">
        <f t="shared" si="1755"/>
        <v>48600000</v>
      </c>
      <c r="BD747" s="27">
        <f t="shared" si="1756"/>
        <v>9234000</v>
      </c>
      <c r="BE747" s="27">
        <f t="shared" si="1757"/>
        <v>57834000</v>
      </c>
      <c r="BF747" s="26">
        <v>1</v>
      </c>
      <c r="BG747" s="27">
        <v>36000000</v>
      </c>
      <c r="BH747" s="27">
        <v>30600000</v>
      </c>
      <c r="BI747" s="145"/>
      <c r="BJ747" s="145"/>
      <c r="BK747" s="143">
        <f t="shared" si="1652"/>
        <v>0.11466596451673744</v>
      </c>
      <c r="BL747" s="27">
        <f t="shared" si="1758"/>
        <v>33300000</v>
      </c>
      <c r="BM747" s="27">
        <f t="shared" si="1698"/>
        <v>6327000</v>
      </c>
      <c r="BN747" s="28">
        <f t="shared" si="1759"/>
        <v>39627000</v>
      </c>
      <c r="BO747" s="26">
        <v>1</v>
      </c>
      <c r="BP747" s="27">
        <v>36000000</v>
      </c>
      <c r="BQ747" s="27">
        <v>41760000</v>
      </c>
      <c r="BR747" s="175"/>
      <c r="BS747" s="175"/>
      <c r="BT747" s="143">
        <f t="shared" si="1653"/>
        <v>0.10475656017578482</v>
      </c>
      <c r="BU747" s="27">
        <f t="shared" si="1760"/>
        <v>38880000</v>
      </c>
      <c r="BV747" s="28">
        <f t="shared" si="1761"/>
        <v>7387200</v>
      </c>
      <c r="BW747" s="30">
        <f t="shared" si="1762"/>
        <v>46267200</v>
      </c>
      <c r="BX747" s="26">
        <v>1</v>
      </c>
      <c r="BY747" s="28">
        <v>36000000</v>
      </c>
      <c r="BZ747" s="28">
        <v>41760000</v>
      </c>
      <c r="CA747" s="156"/>
      <c r="CB747" s="156"/>
      <c r="CC747" s="177">
        <f t="shared" si="1654"/>
        <v>0.10475656017578482</v>
      </c>
      <c r="CD747" s="28">
        <f t="shared" si="1763"/>
        <v>38880000</v>
      </c>
      <c r="CE747" s="28">
        <f t="shared" si="1764"/>
        <v>7387200</v>
      </c>
      <c r="CF747" s="29">
        <f t="shared" si="1765"/>
        <v>46267200</v>
      </c>
      <c r="CG747" s="26">
        <v>1</v>
      </c>
      <c r="CH747" s="27">
        <v>28800000</v>
      </c>
      <c r="CI747" s="27">
        <v>24480000</v>
      </c>
      <c r="CJ747" s="148"/>
      <c r="CK747" s="148"/>
      <c r="CL747" s="143">
        <f t="shared" si="1766"/>
        <v>0.11466596451673743</v>
      </c>
      <c r="CM747" s="27">
        <f t="shared" si="1767"/>
        <v>26640000</v>
      </c>
      <c r="CN747" s="27">
        <f t="shared" si="1768"/>
        <v>5061600</v>
      </c>
      <c r="CO747" s="28">
        <f t="shared" si="1769"/>
        <v>31701600</v>
      </c>
      <c r="CP747" s="26">
        <v>1</v>
      </c>
      <c r="CQ747" s="27">
        <v>28800000</v>
      </c>
      <c r="CR747" s="27">
        <v>24480000</v>
      </c>
      <c r="CS747" s="148"/>
      <c r="CT747" s="148"/>
      <c r="CU747" s="143">
        <f t="shared" si="1655"/>
        <v>0.11466596451673743</v>
      </c>
      <c r="CV747" s="27">
        <f t="shared" si="1770"/>
        <v>26640000</v>
      </c>
      <c r="CW747" s="28">
        <f t="shared" si="1771"/>
        <v>5061600</v>
      </c>
      <c r="CX747" s="29">
        <f t="shared" si="1772"/>
        <v>31701600</v>
      </c>
      <c r="CY747" s="26">
        <v>1</v>
      </c>
      <c r="CZ747" s="27">
        <v>28800000</v>
      </c>
      <c r="DA747" s="27">
        <v>23040000</v>
      </c>
      <c r="DB747" s="133"/>
      <c r="DC747" s="133"/>
      <c r="DD747" s="143">
        <f t="shared" si="1656"/>
        <v>0.15713484026367722</v>
      </c>
      <c r="DE747" s="27">
        <f t="shared" si="1773"/>
        <v>25920000</v>
      </c>
      <c r="DF747" s="27">
        <f t="shared" si="1774"/>
        <v>4924800</v>
      </c>
      <c r="DG747" s="28">
        <f t="shared" si="1775"/>
        <v>30844800</v>
      </c>
      <c r="DH747" s="26">
        <v>1</v>
      </c>
      <c r="DI747" s="28">
        <v>28800000</v>
      </c>
      <c r="DJ747" s="28">
        <v>34560000</v>
      </c>
      <c r="DK747" s="182"/>
      <c r="DL747" s="177">
        <f t="shared" si="1657"/>
        <v>0.12856486930664501</v>
      </c>
      <c r="DM747" s="28">
        <f t="shared" si="1776"/>
        <v>31680000</v>
      </c>
      <c r="DN747" s="28">
        <f t="shared" si="1777"/>
        <v>6019200</v>
      </c>
      <c r="DO747" s="30">
        <f t="shared" si="1778"/>
        <v>37699200</v>
      </c>
    </row>
    <row r="748" spans="1:119" ht="21" customHeight="1" x14ac:dyDescent="0.25">
      <c r="A748" s="71" t="s">
        <v>1428</v>
      </c>
      <c r="B748" s="67" t="s">
        <v>1410</v>
      </c>
      <c r="C748" s="68" t="s">
        <v>1429</v>
      </c>
      <c r="D748" s="26">
        <v>1</v>
      </c>
      <c r="E748" s="27">
        <v>45000000</v>
      </c>
      <c r="F748" s="27">
        <v>58500000</v>
      </c>
      <c r="G748" s="145"/>
      <c r="H748" s="145"/>
      <c r="I748" s="143">
        <f t="shared" si="1709"/>
        <v>0.18446263857040371</v>
      </c>
      <c r="J748" s="27">
        <f t="shared" si="1710"/>
        <v>51750000</v>
      </c>
      <c r="K748" s="28">
        <f t="shared" si="1746"/>
        <v>9832500</v>
      </c>
      <c r="L748" s="29">
        <f t="shared" si="1658"/>
        <v>61582500</v>
      </c>
      <c r="M748" s="26">
        <v>1</v>
      </c>
      <c r="N748" s="27">
        <v>45000000</v>
      </c>
      <c r="O748" s="27">
        <v>54000000</v>
      </c>
      <c r="P748" s="145"/>
      <c r="Q748" s="145"/>
      <c r="R748" s="143">
        <f t="shared" si="1712"/>
        <v>0.12856486930664501</v>
      </c>
      <c r="S748" s="27">
        <f t="shared" si="1747"/>
        <v>49500000</v>
      </c>
      <c r="T748" s="28">
        <f t="shared" si="1748"/>
        <v>9405000</v>
      </c>
      <c r="U748" s="30">
        <f t="shared" si="1749"/>
        <v>58905000</v>
      </c>
      <c r="V748" s="26">
        <v>1</v>
      </c>
      <c r="W748" s="27">
        <v>45000000</v>
      </c>
      <c r="X748" s="27">
        <v>38250000</v>
      </c>
      <c r="Y748" s="145"/>
      <c r="Z748" s="145"/>
      <c r="AA748" s="143">
        <f t="shared" si="1716"/>
        <v>0.11466596451673744</v>
      </c>
      <c r="AB748" s="27">
        <f t="shared" si="1717"/>
        <v>41625000</v>
      </c>
      <c r="AC748" s="28">
        <f t="shared" si="1718"/>
        <v>7908750</v>
      </c>
      <c r="AD748" s="29">
        <f t="shared" si="1719"/>
        <v>49533750</v>
      </c>
      <c r="AE748" s="26">
        <v>1</v>
      </c>
      <c r="AF748" s="27">
        <v>45000000</v>
      </c>
      <c r="AG748" s="27">
        <v>54000000</v>
      </c>
      <c r="AH748" s="145"/>
      <c r="AI748" s="145"/>
      <c r="AJ748" s="143">
        <f t="shared" si="1649"/>
        <v>0.12856486930664501</v>
      </c>
      <c r="AK748" s="27">
        <f t="shared" si="1750"/>
        <v>49500000</v>
      </c>
      <c r="AL748" s="28">
        <f t="shared" si="1721"/>
        <v>9405000</v>
      </c>
      <c r="AM748" s="30">
        <f t="shared" si="1751"/>
        <v>58905000</v>
      </c>
      <c r="AN748" s="26">
        <v>1</v>
      </c>
      <c r="AO748" s="27">
        <v>45000000</v>
      </c>
      <c r="AP748" s="27">
        <v>60552000</v>
      </c>
      <c r="AQ748" s="145"/>
      <c r="AR748" s="145"/>
      <c r="AS748" s="143">
        <f t="shared" si="1650"/>
        <v>0.20836980182304812</v>
      </c>
      <c r="AT748" s="27">
        <f t="shared" si="1752"/>
        <v>52776000</v>
      </c>
      <c r="AU748" s="28">
        <f t="shared" si="1753"/>
        <v>10027440</v>
      </c>
      <c r="AV748" s="30">
        <f t="shared" si="1754"/>
        <v>62803440</v>
      </c>
      <c r="AW748" s="26">
        <v>1</v>
      </c>
      <c r="AX748" s="27">
        <v>45000000</v>
      </c>
      <c r="AY748" s="27">
        <v>52200000</v>
      </c>
      <c r="AZ748" s="145"/>
      <c r="BA748" s="145"/>
      <c r="BB748" s="143">
        <f t="shared" si="1651"/>
        <v>0.10475656017578482</v>
      </c>
      <c r="BC748" s="27">
        <f t="shared" si="1755"/>
        <v>48600000</v>
      </c>
      <c r="BD748" s="27">
        <f t="shared" si="1756"/>
        <v>9234000</v>
      </c>
      <c r="BE748" s="27">
        <f t="shared" si="1757"/>
        <v>57834000</v>
      </c>
      <c r="BF748" s="26">
        <v>1</v>
      </c>
      <c r="BG748" s="27">
        <v>36000000</v>
      </c>
      <c r="BH748" s="27">
        <v>30600000</v>
      </c>
      <c r="BI748" s="145"/>
      <c r="BJ748" s="145"/>
      <c r="BK748" s="143">
        <f t="shared" si="1652"/>
        <v>0.11466596451673744</v>
      </c>
      <c r="BL748" s="27">
        <f t="shared" si="1758"/>
        <v>33300000</v>
      </c>
      <c r="BM748" s="27">
        <f t="shared" si="1698"/>
        <v>6327000</v>
      </c>
      <c r="BN748" s="28">
        <f t="shared" si="1759"/>
        <v>39627000</v>
      </c>
      <c r="BO748" s="26">
        <v>1</v>
      </c>
      <c r="BP748" s="27">
        <v>36000000</v>
      </c>
      <c r="BQ748" s="27">
        <v>41760000</v>
      </c>
      <c r="BR748" s="175"/>
      <c r="BS748" s="175"/>
      <c r="BT748" s="143">
        <f t="shared" si="1653"/>
        <v>0.10475656017578482</v>
      </c>
      <c r="BU748" s="27">
        <f t="shared" si="1760"/>
        <v>38880000</v>
      </c>
      <c r="BV748" s="28">
        <f t="shared" si="1761"/>
        <v>7387200</v>
      </c>
      <c r="BW748" s="30">
        <f t="shared" si="1762"/>
        <v>46267200</v>
      </c>
      <c r="BX748" s="26">
        <v>1</v>
      </c>
      <c r="BY748" s="28">
        <v>36000000</v>
      </c>
      <c r="BZ748" s="28">
        <v>41760000</v>
      </c>
      <c r="CA748" s="156"/>
      <c r="CB748" s="156"/>
      <c r="CC748" s="177">
        <f t="shared" si="1654"/>
        <v>0.10475656017578482</v>
      </c>
      <c r="CD748" s="28">
        <f t="shared" si="1763"/>
        <v>38880000</v>
      </c>
      <c r="CE748" s="28">
        <f t="shared" si="1764"/>
        <v>7387200</v>
      </c>
      <c r="CF748" s="29">
        <f t="shared" si="1765"/>
        <v>46267200</v>
      </c>
      <c r="CG748" s="26">
        <v>1</v>
      </c>
      <c r="CH748" s="27">
        <v>28800000</v>
      </c>
      <c r="CI748" s="27">
        <v>24480000</v>
      </c>
      <c r="CJ748" s="148"/>
      <c r="CK748" s="148"/>
      <c r="CL748" s="143">
        <f t="shared" si="1766"/>
        <v>0.11466596451673743</v>
      </c>
      <c r="CM748" s="27">
        <f t="shared" si="1767"/>
        <v>26640000</v>
      </c>
      <c r="CN748" s="27">
        <f t="shared" si="1768"/>
        <v>5061600</v>
      </c>
      <c r="CO748" s="28">
        <f t="shared" si="1769"/>
        <v>31701600</v>
      </c>
      <c r="CP748" s="26">
        <v>1</v>
      </c>
      <c r="CQ748" s="27">
        <v>28800000</v>
      </c>
      <c r="CR748" s="27">
        <v>24480000</v>
      </c>
      <c r="CS748" s="148"/>
      <c r="CT748" s="148"/>
      <c r="CU748" s="143">
        <f t="shared" si="1655"/>
        <v>0.11466596451673743</v>
      </c>
      <c r="CV748" s="27">
        <f t="shared" si="1770"/>
        <v>26640000</v>
      </c>
      <c r="CW748" s="28">
        <f t="shared" si="1771"/>
        <v>5061600</v>
      </c>
      <c r="CX748" s="29">
        <f t="shared" si="1772"/>
        <v>31701600</v>
      </c>
      <c r="CY748" s="26">
        <v>1</v>
      </c>
      <c r="CZ748" s="27">
        <v>28800000</v>
      </c>
      <c r="DA748" s="27">
        <v>23040000</v>
      </c>
      <c r="DB748" s="133"/>
      <c r="DC748" s="133"/>
      <c r="DD748" s="143">
        <f t="shared" si="1656"/>
        <v>0.15713484026367722</v>
      </c>
      <c r="DE748" s="27">
        <f t="shared" si="1773"/>
        <v>25920000</v>
      </c>
      <c r="DF748" s="27">
        <f t="shared" si="1774"/>
        <v>4924800</v>
      </c>
      <c r="DG748" s="28">
        <f t="shared" si="1775"/>
        <v>30844800</v>
      </c>
      <c r="DH748" s="26">
        <v>1</v>
      </c>
      <c r="DI748" s="28">
        <v>28800000</v>
      </c>
      <c r="DJ748" s="28">
        <v>34560000</v>
      </c>
      <c r="DK748" s="182"/>
      <c r="DL748" s="177">
        <f t="shared" si="1657"/>
        <v>0.12856486930664501</v>
      </c>
      <c r="DM748" s="28">
        <f t="shared" si="1776"/>
        <v>31680000</v>
      </c>
      <c r="DN748" s="28">
        <f t="shared" si="1777"/>
        <v>6019200</v>
      </c>
      <c r="DO748" s="30">
        <f t="shared" si="1778"/>
        <v>37699200</v>
      </c>
    </row>
    <row r="749" spans="1:119" ht="21" customHeight="1" x14ac:dyDescent="0.25">
      <c r="A749" s="71" t="s">
        <v>1430</v>
      </c>
      <c r="B749" s="67" t="s">
        <v>1410</v>
      </c>
      <c r="C749" s="68" t="s">
        <v>1431</v>
      </c>
      <c r="D749" s="26">
        <v>1</v>
      </c>
      <c r="E749" s="27">
        <v>45000000</v>
      </c>
      <c r="F749" s="27">
        <v>58500000</v>
      </c>
      <c r="G749" s="145"/>
      <c r="H749" s="145"/>
      <c r="I749" s="143">
        <f t="shared" si="1709"/>
        <v>0.18446263857040371</v>
      </c>
      <c r="J749" s="27">
        <f t="shared" si="1710"/>
        <v>51750000</v>
      </c>
      <c r="K749" s="28">
        <f t="shared" si="1746"/>
        <v>9832500</v>
      </c>
      <c r="L749" s="29">
        <f t="shared" si="1658"/>
        <v>61582500</v>
      </c>
      <c r="M749" s="26">
        <v>1</v>
      </c>
      <c r="N749" s="27">
        <v>45000000</v>
      </c>
      <c r="O749" s="27">
        <v>54000000</v>
      </c>
      <c r="P749" s="145"/>
      <c r="Q749" s="145"/>
      <c r="R749" s="143">
        <f t="shared" si="1712"/>
        <v>0.12856486930664501</v>
      </c>
      <c r="S749" s="27">
        <f t="shared" si="1747"/>
        <v>49500000</v>
      </c>
      <c r="T749" s="28">
        <f t="shared" si="1748"/>
        <v>9405000</v>
      </c>
      <c r="U749" s="30">
        <f t="shared" si="1749"/>
        <v>58905000</v>
      </c>
      <c r="V749" s="26">
        <v>1</v>
      </c>
      <c r="W749" s="27">
        <v>45000000</v>
      </c>
      <c r="X749" s="27">
        <v>38250000</v>
      </c>
      <c r="Y749" s="145"/>
      <c r="Z749" s="145"/>
      <c r="AA749" s="143">
        <f t="shared" si="1716"/>
        <v>0.11466596451673744</v>
      </c>
      <c r="AB749" s="27">
        <f t="shared" si="1717"/>
        <v>41625000</v>
      </c>
      <c r="AC749" s="28">
        <f t="shared" si="1718"/>
        <v>7908750</v>
      </c>
      <c r="AD749" s="29">
        <f t="shared" si="1719"/>
        <v>49533750</v>
      </c>
      <c r="AE749" s="26">
        <v>1</v>
      </c>
      <c r="AF749" s="27">
        <v>45000000</v>
      </c>
      <c r="AG749" s="27">
        <v>54000000</v>
      </c>
      <c r="AH749" s="145"/>
      <c r="AI749" s="145"/>
      <c r="AJ749" s="143">
        <f t="shared" si="1649"/>
        <v>0.12856486930664501</v>
      </c>
      <c r="AK749" s="27">
        <f t="shared" si="1750"/>
        <v>49500000</v>
      </c>
      <c r="AL749" s="28">
        <f t="shared" si="1721"/>
        <v>9405000</v>
      </c>
      <c r="AM749" s="30">
        <f t="shared" si="1751"/>
        <v>58905000</v>
      </c>
      <c r="AN749" s="26">
        <v>1</v>
      </c>
      <c r="AO749" s="27">
        <v>45000000</v>
      </c>
      <c r="AP749" s="27">
        <v>60552000</v>
      </c>
      <c r="AQ749" s="145"/>
      <c r="AR749" s="145"/>
      <c r="AS749" s="143">
        <f t="shared" si="1650"/>
        <v>0.20836980182304812</v>
      </c>
      <c r="AT749" s="27">
        <f t="shared" si="1752"/>
        <v>52776000</v>
      </c>
      <c r="AU749" s="28">
        <f t="shared" si="1753"/>
        <v>10027440</v>
      </c>
      <c r="AV749" s="30">
        <f t="shared" si="1754"/>
        <v>62803440</v>
      </c>
      <c r="AW749" s="26">
        <v>1</v>
      </c>
      <c r="AX749" s="27">
        <v>45000000</v>
      </c>
      <c r="AY749" s="27">
        <v>52200000</v>
      </c>
      <c r="AZ749" s="145"/>
      <c r="BA749" s="145"/>
      <c r="BB749" s="143">
        <f t="shared" si="1651"/>
        <v>0.10475656017578482</v>
      </c>
      <c r="BC749" s="27">
        <f t="shared" si="1755"/>
        <v>48600000</v>
      </c>
      <c r="BD749" s="27">
        <f t="shared" si="1756"/>
        <v>9234000</v>
      </c>
      <c r="BE749" s="27">
        <f t="shared" si="1757"/>
        <v>57834000</v>
      </c>
      <c r="BF749" s="26">
        <v>1</v>
      </c>
      <c r="BG749" s="27">
        <v>36000000</v>
      </c>
      <c r="BH749" s="27">
        <v>30600000</v>
      </c>
      <c r="BI749" s="145"/>
      <c r="BJ749" s="145"/>
      <c r="BK749" s="143">
        <f t="shared" si="1652"/>
        <v>0.11466596451673744</v>
      </c>
      <c r="BL749" s="27">
        <f t="shared" si="1758"/>
        <v>33300000</v>
      </c>
      <c r="BM749" s="27">
        <f t="shared" si="1698"/>
        <v>6327000</v>
      </c>
      <c r="BN749" s="28">
        <f t="shared" si="1759"/>
        <v>39627000</v>
      </c>
      <c r="BO749" s="26">
        <v>1</v>
      </c>
      <c r="BP749" s="27">
        <v>36000000</v>
      </c>
      <c r="BQ749" s="27">
        <v>41760000</v>
      </c>
      <c r="BR749" s="175"/>
      <c r="BS749" s="175"/>
      <c r="BT749" s="143">
        <f t="shared" si="1653"/>
        <v>0.10475656017578482</v>
      </c>
      <c r="BU749" s="27">
        <f t="shared" si="1760"/>
        <v>38880000</v>
      </c>
      <c r="BV749" s="28">
        <f t="shared" si="1761"/>
        <v>7387200</v>
      </c>
      <c r="BW749" s="30">
        <f t="shared" si="1762"/>
        <v>46267200</v>
      </c>
      <c r="BX749" s="26">
        <v>1</v>
      </c>
      <c r="BY749" s="28">
        <v>36000000</v>
      </c>
      <c r="BZ749" s="28">
        <v>41760000</v>
      </c>
      <c r="CA749" s="156"/>
      <c r="CB749" s="156"/>
      <c r="CC749" s="177">
        <f t="shared" si="1654"/>
        <v>0.10475656017578482</v>
      </c>
      <c r="CD749" s="28">
        <f t="shared" si="1763"/>
        <v>38880000</v>
      </c>
      <c r="CE749" s="28">
        <f t="shared" si="1764"/>
        <v>7387200</v>
      </c>
      <c r="CF749" s="29">
        <f t="shared" si="1765"/>
        <v>46267200</v>
      </c>
      <c r="CG749" s="26">
        <v>1</v>
      </c>
      <c r="CH749" s="27">
        <v>28800000</v>
      </c>
      <c r="CI749" s="27">
        <v>24480000</v>
      </c>
      <c r="CJ749" s="148"/>
      <c r="CK749" s="148"/>
      <c r="CL749" s="143">
        <f t="shared" si="1766"/>
        <v>0.11466596451673743</v>
      </c>
      <c r="CM749" s="27">
        <f t="shared" si="1767"/>
        <v>26640000</v>
      </c>
      <c r="CN749" s="27">
        <f t="shared" si="1768"/>
        <v>5061600</v>
      </c>
      <c r="CO749" s="28">
        <f t="shared" si="1769"/>
        <v>31701600</v>
      </c>
      <c r="CP749" s="26">
        <v>1</v>
      </c>
      <c r="CQ749" s="27">
        <v>28800000</v>
      </c>
      <c r="CR749" s="27">
        <v>24480000</v>
      </c>
      <c r="CS749" s="148"/>
      <c r="CT749" s="148"/>
      <c r="CU749" s="143">
        <f t="shared" si="1655"/>
        <v>0.11466596451673743</v>
      </c>
      <c r="CV749" s="27">
        <f t="shared" si="1770"/>
        <v>26640000</v>
      </c>
      <c r="CW749" s="28">
        <f t="shared" si="1771"/>
        <v>5061600</v>
      </c>
      <c r="CX749" s="29">
        <f t="shared" si="1772"/>
        <v>31701600</v>
      </c>
      <c r="CY749" s="26">
        <v>1</v>
      </c>
      <c r="CZ749" s="27">
        <v>28800000</v>
      </c>
      <c r="DA749" s="27">
        <v>23040000</v>
      </c>
      <c r="DB749" s="133"/>
      <c r="DC749" s="133"/>
      <c r="DD749" s="143">
        <f t="shared" si="1656"/>
        <v>0.15713484026367722</v>
      </c>
      <c r="DE749" s="27">
        <f t="shared" si="1773"/>
        <v>25920000</v>
      </c>
      <c r="DF749" s="27">
        <f t="shared" si="1774"/>
        <v>4924800</v>
      </c>
      <c r="DG749" s="28">
        <f t="shared" si="1775"/>
        <v>30844800</v>
      </c>
      <c r="DH749" s="26">
        <v>1</v>
      </c>
      <c r="DI749" s="28">
        <v>28800000</v>
      </c>
      <c r="DJ749" s="28">
        <v>34560000</v>
      </c>
      <c r="DK749" s="182"/>
      <c r="DL749" s="177">
        <f t="shared" si="1657"/>
        <v>0.12856486930664501</v>
      </c>
      <c r="DM749" s="28">
        <f t="shared" si="1776"/>
        <v>31680000</v>
      </c>
      <c r="DN749" s="28">
        <f t="shared" si="1777"/>
        <v>6019200</v>
      </c>
      <c r="DO749" s="30">
        <f t="shared" si="1778"/>
        <v>37699200</v>
      </c>
    </row>
    <row r="750" spans="1:119" ht="21" customHeight="1" x14ac:dyDescent="0.25">
      <c r="A750" s="71" t="s">
        <v>1432</v>
      </c>
      <c r="B750" s="67" t="s">
        <v>1410</v>
      </c>
      <c r="C750" s="68" t="s">
        <v>1433</v>
      </c>
      <c r="D750" s="26">
        <v>1</v>
      </c>
      <c r="E750" s="27">
        <v>4500000</v>
      </c>
      <c r="F750" s="27">
        <v>5850000</v>
      </c>
      <c r="G750" s="145"/>
      <c r="H750" s="145"/>
      <c r="I750" s="143">
        <f t="shared" si="1709"/>
        <v>0.18446263857040371</v>
      </c>
      <c r="J750" s="27">
        <f t="shared" si="1710"/>
        <v>5175000</v>
      </c>
      <c r="K750" s="28">
        <f t="shared" si="1746"/>
        <v>983250</v>
      </c>
      <c r="L750" s="29">
        <f t="shared" si="1658"/>
        <v>6158250</v>
      </c>
      <c r="M750" s="26">
        <v>1</v>
      </c>
      <c r="N750" s="27">
        <v>4500000</v>
      </c>
      <c r="O750" s="27">
        <v>5400000</v>
      </c>
      <c r="P750" s="145"/>
      <c r="Q750" s="145"/>
      <c r="R750" s="143">
        <f t="shared" si="1712"/>
        <v>0.12856486930664499</v>
      </c>
      <c r="S750" s="27">
        <f t="shared" si="1747"/>
        <v>4950000</v>
      </c>
      <c r="T750" s="28">
        <f t="shared" si="1748"/>
        <v>940500</v>
      </c>
      <c r="U750" s="30">
        <f t="shared" si="1749"/>
        <v>5890500</v>
      </c>
      <c r="V750" s="26">
        <v>1</v>
      </c>
      <c r="W750" s="27">
        <v>4500000</v>
      </c>
      <c r="X750" s="27">
        <v>3825000</v>
      </c>
      <c r="Y750" s="145"/>
      <c r="Z750" s="145"/>
      <c r="AA750" s="143">
        <f t="shared" si="1716"/>
        <v>0.11466596451673744</v>
      </c>
      <c r="AB750" s="27">
        <f t="shared" si="1717"/>
        <v>4162500</v>
      </c>
      <c r="AC750" s="28">
        <f t="shared" si="1718"/>
        <v>790875</v>
      </c>
      <c r="AD750" s="29">
        <f t="shared" si="1719"/>
        <v>4953375</v>
      </c>
      <c r="AE750" s="26">
        <v>1</v>
      </c>
      <c r="AF750" s="27">
        <v>4500000</v>
      </c>
      <c r="AG750" s="27">
        <v>5400000</v>
      </c>
      <c r="AH750" s="145"/>
      <c r="AI750" s="145"/>
      <c r="AJ750" s="143">
        <f t="shared" si="1649"/>
        <v>0.12856486930664499</v>
      </c>
      <c r="AK750" s="27">
        <f t="shared" si="1750"/>
        <v>4950000</v>
      </c>
      <c r="AL750" s="28">
        <f t="shared" si="1721"/>
        <v>940500</v>
      </c>
      <c r="AM750" s="30">
        <f t="shared" si="1751"/>
        <v>5890500</v>
      </c>
      <c r="AN750" s="26">
        <v>1</v>
      </c>
      <c r="AO750" s="27">
        <v>4500000</v>
      </c>
      <c r="AP750" s="27">
        <v>6055200</v>
      </c>
      <c r="AQ750" s="145"/>
      <c r="AR750" s="145"/>
      <c r="AS750" s="143">
        <f t="shared" si="1650"/>
        <v>0.2083698018230481</v>
      </c>
      <c r="AT750" s="27">
        <f t="shared" si="1752"/>
        <v>5277600</v>
      </c>
      <c r="AU750" s="28">
        <f t="shared" si="1753"/>
        <v>1002744</v>
      </c>
      <c r="AV750" s="30">
        <f t="shared" si="1754"/>
        <v>6280344</v>
      </c>
      <c r="AW750" s="26">
        <v>1</v>
      </c>
      <c r="AX750" s="27">
        <v>4500000</v>
      </c>
      <c r="AY750" s="27">
        <v>5220000</v>
      </c>
      <c r="AZ750" s="145"/>
      <c r="BA750" s="145"/>
      <c r="BB750" s="143">
        <f t="shared" si="1651"/>
        <v>0.10475656017578482</v>
      </c>
      <c r="BC750" s="27">
        <f t="shared" si="1755"/>
        <v>4860000</v>
      </c>
      <c r="BD750" s="27">
        <f t="shared" si="1756"/>
        <v>923400</v>
      </c>
      <c r="BE750" s="27">
        <f t="shared" si="1757"/>
        <v>5783400</v>
      </c>
      <c r="BF750" s="26">
        <v>1</v>
      </c>
      <c r="BG750" s="27">
        <v>3600000</v>
      </c>
      <c r="BH750" s="27">
        <v>3060000</v>
      </c>
      <c r="BI750" s="145"/>
      <c r="BJ750" s="145"/>
      <c r="BK750" s="143">
        <f t="shared" si="1652"/>
        <v>0.11466596451673743</v>
      </c>
      <c r="BL750" s="27">
        <f t="shared" si="1758"/>
        <v>3330000</v>
      </c>
      <c r="BM750" s="27">
        <f t="shared" si="1698"/>
        <v>632700</v>
      </c>
      <c r="BN750" s="28">
        <f t="shared" si="1759"/>
        <v>3962700</v>
      </c>
      <c r="BO750" s="26">
        <v>1</v>
      </c>
      <c r="BP750" s="27">
        <v>3600000</v>
      </c>
      <c r="BQ750" s="27">
        <v>4176000</v>
      </c>
      <c r="BR750" s="175"/>
      <c r="BS750" s="175"/>
      <c r="BT750" s="143">
        <f t="shared" si="1653"/>
        <v>0.10475656017578482</v>
      </c>
      <c r="BU750" s="27">
        <f t="shared" si="1760"/>
        <v>3888000</v>
      </c>
      <c r="BV750" s="28">
        <f t="shared" si="1761"/>
        <v>738720</v>
      </c>
      <c r="BW750" s="30">
        <f t="shared" si="1762"/>
        <v>4626720</v>
      </c>
      <c r="BX750" s="26">
        <v>1</v>
      </c>
      <c r="BY750" s="28">
        <v>3600000</v>
      </c>
      <c r="BZ750" s="28">
        <v>4176000</v>
      </c>
      <c r="CA750" s="156"/>
      <c r="CB750" s="156"/>
      <c r="CC750" s="177">
        <f t="shared" si="1654"/>
        <v>0.10475656017578482</v>
      </c>
      <c r="CD750" s="28">
        <f t="shared" si="1763"/>
        <v>3888000</v>
      </c>
      <c r="CE750" s="28">
        <f t="shared" si="1764"/>
        <v>738720</v>
      </c>
      <c r="CF750" s="29">
        <f t="shared" si="1765"/>
        <v>4626720</v>
      </c>
      <c r="CG750" s="26">
        <v>1</v>
      </c>
      <c r="CH750" s="27">
        <v>2880000</v>
      </c>
      <c r="CI750" s="27">
        <v>2448000</v>
      </c>
      <c r="CJ750" s="148"/>
      <c r="CK750" s="148"/>
      <c r="CL750" s="143">
        <f t="shared" si="1766"/>
        <v>0.11466596451673744</v>
      </c>
      <c r="CM750" s="27">
        <f t="shared" si="1767"/>
        <v>2664000</v>
      </c>
      <c r="CN750" s="27">
        <f t="shared" si="1768"/>
        <v>506160</v>
      </c>
      <c r="CO750" s="28">
        <f t="shared" si="1769"/>
        <v>3170160</v>
      </c>
      <c r="CP750" s="26">
        <v>1</v>
      </c>
      <c r="CQ750" s="27">
        <v>2880000</v>
      </c>
      <c r="CR750" s="27">
        <v>2448000</v>
      </c>
      <c r="CS750" s="148"/>
      <c r="CT750" s="148"/>
      <c r="CU750" s="143">
        <f t="shared" si="1655"/>
        <v>0.11466596451673744</v>
      </c>
      <c r="CV750" s="27">
        <f t="shared" si="1770"/>
        <v>2664000</v>
      </c>
      <c r="CW750" s="28">
        <f t="shared" si="1771"/>
        <v>506160</v>
      </c>
      <c r="CX750" s="29">
        <f t="shared" si="1772"/>
        <v>3170160</v>
      </c>
      <c r="CY750" s="26">
        <v>1</v>
      </c>
      <c r="CZ750" s="27">
        <v>2880000</v>
      </c>
      <c r="DA750" s="27">
        <v>2304000</v>
      </c>
      <c r="DB750" s="133"/>
      <c r="DC750" s="133"/>
      <c r="DD750" s="143">
        <f t="shared" si="1656"/>
        <v>0.15713484026367722</v>
      </c>
      <c r="DE750" s="27">
        <f t="shared" si="1773"/>
        <v>2592000</v>
      </c>
      <c r="DF750" s="27">
        <f t="shared" si="1774"/>
        <v>492480</v>
      </c>
      <c r="DG750" s="28">
        <f t="shared" si="1775"/>
        <v>3084480</v>
      </c>
      <c r="DH750" s="26">
        <v>1</v>
      </c>
      <c r="DI750" s="28">
        <v>2880000</v>
      </c>
      <c r="DJ750" s="28">
        <v>3456000</v>
      </c>
      <c r="DK750" s="182"/>
      <c r="DL750" s="177">
        <f t="shared" si="1657"/>
        <v>0.12856486930664499</v>
      </c>
      <c r="DM750" s="28">
        <f t="shared" si="1776"/>
        <v>3168000</v>
      </c>
      <c r="DN750" s="28">
        <f t="shared" si="1777"/>
        <v>601920</v>
      </c>
      <c r="DO750" s="30">
        <f t="shared" si="1778"/>
        <v>3769920</v>
      </c>
    </row>
    <row r="751" spans="1:119" ht="21" customHeight="1" x14ac:dyDescent="0.25">
      <c r="A751" s="66" t="s">
        <v>1434</v>
      </c>
      <c r="B751" s="67" t="s">
        <v>1410</v>
      </c>
      <c r="C751" s="68" t="s">
        <v>1435</v>
      </c>
      <c r="D751" s="26">
        <v>1</v>
      </c>
      <c r="E751" s="27">
        <v>300000000</v>
      </c>
      <c r="F751" s="27">
        <v>390000000</v>
      </c>
      <c r="G751" s="145"/>
      <c r="H751" s="145"/>
      <c r="I751" s="143">
        <f t="shared" si="1709"/>
        <v>0.18446263857040371</v>
      </c>
      <c r="J751" s="27">
        <f t="shared" si="1710"/>
        <v>345000000</v>
      </c>
      <c r="K751" s="28">
        <f t="shared" si="1746"/>
        <v>65550000</v>
      </c>
      <c r="L751" s="29">
        <f t="shared" si="1658"/>
        <v>410550000</v>
      </c>
      <c r="M751" s="26">
        <v>1</v>
      </c>
      <c r="N751" s="27">
        <v>300000000</v>
      </c>
      <c r="O751" s="27">
        <v>360000000</v>
      </c>
      <c r="P751" s="145"/>
      <c r="Q751" s="145"/>
      <c r="R751" s="143">
        <f t="shared" si="1712"/>
        <v>0.12856486930664501</v>
      </c>
      <c r="S751" s="27">
        <f t="shared" si="1747"/>
        <v>330000000</v>
      </c>
      <c r="T751" s="28">
        <f t="shared" si="1748"/>
        <v>62700000</v>
      </c>
      <c r="U751" s="30">
        <f t="shared" si="1749"/>
        <v>392700000</v>
      </c>
      <c r="V751" s="26">
        <v>1</v>
      </c>
      <c r="W751" s="27">
        <v>300000000</v>
      </c>
      <c r="X751" s="27">
        <v>255000000</v>
      </c>
      <c r="Y751" s="145"/>
      <c r="Z751" s="145"/>
      <c r="AA751" s="143">
        <f t="shared" si="1716"/>
        <v>0.11466596451673744</v>
      </c>
      <c r="AB751" s="27">
        <f t="shared" si="1717"/>
        <v>277500000</v>
      </c>
      <c r="AC751" s="28">
        <f t="shared" si="1718"/>
        <v>52725000</v>
      </c>
      <c r="AD751" s="29">
        <f t="shared" si="1719"/>
        <v>330225000</v>
      </c>
      <c r="AE751" s="26">
        <v>1</v>
      </c>
      <c r="AF751" s="27">
        <v>300000000</v>
      </c>
      <c r="AG751" s="27">
        <v>360000000</v>
      </c>
      <c r="AH751" s="145"/>
      <c r="AI751" s="145"/>
      <c r="AJ751" s="143">
        <f t="shared" si="1649"/>
        <v>0.12856486930664501</v>
      </c>
      <c r="AK751" s="27">
        <f t="shared" si="1750"/>
        <v>330000000</v>
      </c>
      <c r="AL751" s="28">
        <f t="shared" si="1721"/>
        <v>62700000</v>
      </c>
      <c r="AM751" s="30">
        <f t="shared" si="1751"/>
        <v>392700000</v>
      </c>
      <c r="AN751" s="26">
        <v>1</v>
      </c>
      <c r="AO751" s="27">
        <v>300000000</v>
      </c>
      <c r="AP751" s="27">
        <v>403680000</v>
      </c>
      <c r="AQ751" s="145"/>
      <c r="AR751" s="145"/>
      <c r="AS751" s="143">
        <f t="shared" si="1650"/>
        <v>0.20836980182304812</v>
      </c>
      <c r="AT751" s="27">
        <f t="shared" si="1752"/>
        <v>351840000</v>
      </c>
      <c r="AU751" s="28">
        <f t="shared" si="1753"/>
        <v>66849600</v>
      </c>
      <c r="AV751" s="30">
        <f t="shared" si="1754"/>
        <v>418689600</v>
      </c>
      <c r="AW751" s="26">
        <v>1</v>
      </c>
      <c r="AX751" s="27">
        <v>300000000</v>
      </c>
      <c r="AY751" s="27">
        <v>348000000</v>
      </c>
      <c r="AZ751" s="145"/>
      <c r="BA751" s="145"/>
      <c r="BB751" s="143">
        <f t="shared" si="1651"/>
        <v>0.10475656017578483</v>
      </c>
      <c r="BC751" s="27">
        <f t="shared" si="1755"/>
        <v>324000000</v>
      </c>
      <c r="BD751" s="27">
        <f t="shared" si="1756"/>
        <v>61560000</v>
      </c>
      <c r="BE751" s="27">
        <f t="shared" si="1757"/>
        <v>385560000</v>
      </c>
      <c r="BF751" s="26">
        <v>1</v>
      </c>
      <c r="BG751" s="27">
        <v>240000000</v>
      </c>
      <c r="BH751" s="27">
        <v>204000000</v>
      </c>
      <c r="BI751" s="145"/>
      <c r="BJ751" s="145"/>
      <c r="BK751" s="143">
        <f t="shared" si="1652"/>
        <v>0.11466596451673744</v>
      </c>
      <c r="BL751" s="27">
        <f t="shared" si="1758"/>
        <v>222000000</v>
      </c>
      <c r="BM751" s="27">
        <f t="shared" si="1698"/>
        <v>42180000</v>
      </c>
      <c r="BN751" s="28">
        <f t="shared" si="1759"/>
        <v>264180000</v>
      </c>
      <c r="BO751" s="26">
        <v>1</v>
      </c>
      <c r="BP751" s="27">
        <v>240000000</v>
      </c>
      <c r="BQ751" s="27">
        <v>278400000</v>
      </c>
      <c r="BR751" s="175"/>
      <c r="BS751" s="175"/>
      <c r="BT751" s="143">
        <f t="shared" si="1653"/>
        <v>0.10475656017578482</v>
      </c>
      <c r="BU751" s="27">
        <f t="shared" si="1760"/>
        <v>259200000</v>
      </c>
      <c r="BV751" s="28">
        <f t="shared" si="1761"/>
        <v>49248000</v>
      </c>
      <c r="BW751" s="30">
        <f t="shared" si="1762"/>
        <v>308448000</v>
      </c>
      <c r="BX751" s="26">
        <v>1</v>
      </c>
      <c r="BY751" s="28">
        <v>240000000</v>
      </c>
      <c r="BZ751" s="28">
        <v>278400000</v>
      </c>
      <c r="CA751" s="156"/>
      <c r="CB751" s="156"/>
      <c r="CC751" s="177">
        <f t="shared" si="1654"/>
        <v>0.10475656017578482</v>
      </c>
      <c r="CD751" s="28">
        <f t="shared" si="1763"/>
        <v>259200000</v>
      </c>
      <c r="CE751" s="28">
        <f t="shared" si="1764"/>
        <v>49248000</v>
      </c>
      <c r="CF751" s="29">
        <f t="shared" si="1765"/>
        <v>308448000</v>
      </c>
      <c r="CG751" s="26">
        <v>1</v>
      </c>
      <c r="CH751" s="27">
        <v>192000000</v>
      </c>
      <c r="CI751" s="27">
        <v>163200000</v>
      </c>
      <c r="CJ751" s="148"/>
      <c r="CK751" s="148"/>
      <c r="CL751" s="143">
        <f t="shared" si="1766"/>
        <v>0.11466596451673743</v>
      </c>
      <c r="CM751" s="27">
        <f t="shared" si="1767"/>
        <v>177600000</v>
      </c>
      <c r="CN751" s="27">
        <f t="shared" si="1768"/>
        <v>33744000</v>
      </c>
      <c r="CO751" s="28">
        <f t="shared" si="1769"/>
        <v>211344000</v>
      </c>
      <c r="CP751" s="26">
        <v>1</v>
      </c>
      <c r="CQ751" s="27">
        <v>192000000</v>
      </c>
      <c r="CR751" s="27">
        <v>163200000</v>
      </c>
      <c r="CS751" s="148"/>
      <c r="CT751" s="148"/>
      <c r="CU751" s="143">
        <f t="shared" si="1655"/>
        <v>0.11466596451673743</v>
      </c>
      <c r="CV751" s="27">
        <f t="shared" si="1770"/>
        <v>177600000</v>
      </c>
      <c r="CW751" s="28">
        <f t="shared" si="1771"/>
        <v>33744000</v>
      </c>
      <c r="CX751" s="29">
        <f t="shared" si="1772"/>
        <v>211344000</v>
      </c>
      <c r="CY751" s="26">
        <v>1</v>
      </c>
      <c r="CZ751" s="27">
        <v>192000000</v>
      </c>
      <c r="DA751" s="27">
        <v>153600000</v>
      </c>
      <c r="DB751" s="133"/>
      <c r="DC751" s="133"/>
      <c r="DD751" s="143">
        <f t="shared" si="1656"/>
        <v>0.15713484026367722</v>
      </c>
      <c r="DE751" s="27">
        <f t="shared" si="1773"/>
        <v>172800000</v>
      </c>
      <c r="DF751" s="27">
        <f t="shared" si="1774"/>
        <v>32832000</v>
      </c>
      <c r="DG751" s="28">
        <f t="shared" si="1775"/>
        <v>205632000</v>
      </c>
      <c r="DH751" s="26">
        <v>1</v>
      </c>
      <c r="DI751" s="28">
        <v>192000000</v>
      </c>
      <c r="DJ751" s="28">
        <v>230400000</v>
      </c>
      <c r="DK751" s="182"/>
      <c r="DL751" s="177">
        <f t="shared" si="1657"/>
        <v>0.12856486930664501</v>
      </c>
      <c r="DM751" s="28">
        <f t="shared" si="1776"/>
        <v>211200000</v>
      </c>
      <c r="DN751" s="28">
        <f t="shared" si="1777"/>
        <v>40128000</v>
      </c>
      <c r="DO751" s="30">
        <f t="shared" si="1778"/>
        <v>251328000</v>
      </c>
    </row>
    <row r="752" spans="1:119" ht="21" customHeight="1" x14ac:dyDescent="0.25">
      <c r="A752" s="66" t="s">
        <v>1436</v>
      </c>
      <c r="B752" s="67" t="s">
        <v>1410</v>
      </c>
      <c r="C752" s="68" t="s">
        <v>1437</v>
      </c>
      <c r="D752" s="26">
        <v>1</v>
      </c>
      <c r="E752" s="27">
        <v>3000000</v>
      </c>
      <c r="F752" s="27">
        <v>3900000</v>
      </c>
      <c r="G752" s="145"/>
      <c r="H752" s="145"/>
      <c r="I752" s="143">
        <f t="shared" si="1709"/>
        <v>0.18446263857040368</v>
      </c>
      <c r="J752" s="27">
        <f t="shared" si="1710"/>
        <v>3450000</v>
      </c>
      <c r="K752" s="28">
        <f t="shared" si="1746"/>
        <v>655500</v>
      </c>
      <c r="L752" s="29">
        <f t="shared" si="1658"/>
        <v>4105500</v>
      </c>
      <c r="M752" s="26">
        <v>1</v>
      </c>
      <c r="N752" s="27">
        <v>3000000</v>
      </c>
      <c r="O752" s="27">
        <v>3600000</v>
      </c>
      <c r="P752" s="145"/>
      <c r="Q752" s="145"/>
      <c r="R752" s="143">
        <f t="shared" si="1712"/>
        <v>0.12856486930664501</v>
      </c>
      <c r="S752" s="27">
        <f t="shared" si="1747"/>
        <v>3300000</v>
      </c>
      <c r="T752" s="28">
        <f t="shared" si="1748"/>
        <v>627000</v>
      </c>
      <c r="U752" s="30">
        <f t="shared" si="1749"/>
        <v>3927000</v>
      </c>
      <c r="V752" s="26">
        <v>1</v>
      </c>
      <c r="W752" s="27">
        <v>3000000</v>
      </c>
      <c r="X752" s="27">
        <v>2550000</v>
      </c>
      <c r="Y752" s="145"/>
      <c r="Z752" s="145"/>
      <c r="AA752" s="143">
        <f t="shared" si="1716"/>
        <v>0.11466596451673743</v>
      </c>
      <c r="AB752" s="27">
        <f t="shared" si="1717"/>
        <v>2775000</v>
      </c>
      <c r="AC752" s="28">
        <f t="shared" si="1718"/>
        <v>527250</v>
      </c>
      <c r="AD752" s="29">
        <f t="shared" si="1719"/>
        <v>3302250</v>
      </c>
      <c r="AE752" s="26">
        <v>1</v>
      </c>
      <c r="AF752" s="27">
        <v>3000000</v>
      </c>
      <c r="AG752" s="27">
        <v>3600000</v>
      </c>
      <c r="AH752" s="145"/>
      <c r="AI752" s="145"/>
      <c r="AJ752" s="143">
        <f t="shared" si="1649"/>
        <v>0.12856486930664501</v>
      </c>
      <c r="AK752" s="27">
        <f t="shared" si="1750"/>
        <v>3300000</v>
      </c>
      <c r="AL752" s="28">
        <f t="shared" si="1721"/>
        <v>627000</v>
      </c>
      <c r="AM752" s="30">
        <f t="shared" si="1751"/>
        <v>3927000</v>
      </c>
      <c r="AN752" s="26">
        <v>1</v>
      </c>
      <c r="AO752" s="27">
        <v>3000000</v>
      </c>
      <c r="AP752" s="27">
        <v>4036800</v>
      </c>
      <c r="AQ752" s="145"/>
      <c r="AR752" s="145"/>
      <c r="AS752" s="143">
        <f t="shared" si="1650"/>
        <v>0.20836980182304812</v>
      </c>
      <c r="AT752" s="27">
        <f t="shared" si="1752"/>
        <v>3518400</v>
      </c>
      <c r="AU752" s="28">
        <f t="shared" si="1753"/>
        <v>668496</v>
      </c>
      <c r="AV752" s="30">
        <f t="shared" si="1754"/>
        <v>4186896</v>
      </c>
      <c r="AW752" s="26">
        <v>1</v>
      </c>
      <c r="AX752" s="27">
        <v>3000000</v>
      </c>
      <c r="AY752" s="27">
        <v>3480000</v>
      </c>
      <c r="AZ752" s="145"/>
      <c r="BA752" s="145"/>
      <c r="BB752" s="143">
        <f t="shared" si="1651"/>
        <v>0.10475656017578482</v>
      </c>
      <c r="BC752" s="27">
        <f t="shared" si="1755"/>
        <v>3240000</v>
      </c>
      <c r="BD752" s="27">
        <f t="shared" si="1756"/>
        <v>615600</v>
      </c>
      <c r="BE752" s="27">
        <f t="shared" si="1757"/>
        <v>3855600</v>
      </c>
      <c r="BF752" s="26">
        <v>1</v>
      </c>
      <c r="BG752" s="27">
        <v>2400000</v>
      </c>
      <c r="BH752" s="27">
        <v>2040000</v>
      </c>
      <c r="BI752" s="145"/>
      <c r="BJ752" s="145"/>
      <c r="BK752" s="143">
        <f t="shared" si="1652"/>
        <v>0.11466596451673744</v>
      </c>
      <c r="BL752" s="27">
        <f t="shared" si="1758"/>
        <v>2220000</v>
      </c>
      <c r="BM752" s="27">
        <f t="shared" si="1698"/>
        <v>421800</v>
      </c>
      <c r="BN752" s="28">
        <f t="shared" si="1759"/>
        <v>2641800</v>
      </c>
      <c r="BO752" s="26">
        <v>1</v>
      </c>
      <c r="BP752" s="27">
        <v>2400000</v>
      </c>
      <c r="BQ752" s="27">
        <v>2784000</v>
      </c>
      <c r="BR752" s="175"/>
      <c r="BS752" s="175"/>
      <c r="BT752" s="143">
        <f t="shared" si="1653"/>
        <v>0.10475656017578482</v>
      </c>
      <c r="BU752" s="27">
        <f t="shared" si="1760"/>
        <v>2592000</v>
      </c>
      <c r="BV752" s="28">
        <f t="shared" si="1761"/>
        <v>492480</v>
      </c>
      <c r="BW752" s="30">
        <f t="shared" si="1762"/>
        <v>3084480</v>
      </c>
      <c r="BX752" s="26">
        <v>1</v>
      </c>
      <c r="BY752" s="28">
        <v>2400000</v>
      </c>
      <c r="BZ752" s="28">
        <v>2784000</v>
      </c>
      <c r="CA752" s="156"/>
      <c r="CB752" s="156"/>
      <c r="CC752" s="177">
        <f t="shared" si="1654"/>
        <v>0.10475656017578482</v>
      </c>
      <c r="CD752" s="28">
        <f t="shared" si="1763"/>
        <v>2592000</v>
      </c>
      <c r="CE752" s="28">
        <f t="shared" si="1764"/>
        <v>492480</v>
      </c>
      <c r="CF752" s="29">
        <f t="shared" si="1765"/>
        <v>3084480</v>
      </c>
      <c r="CG752" s="26">
        <v>1</v>
      </c>
      <c r="CH752" s="27">
        <v>1920000</v>
      </c>
      <c r="CI752" s="27">
        <v>1632000</v>
      </c>
      <c r="CJ752" s="148"/>
      <c r="CK752" s="148"/>
      <c r="CL752" s="143">
        <f t="shared" si="1766"/>
        <v>0.11466596451673743</v>
      </c>
      <c r="CM752" s="27">
        <f t="shared" si="1767"/>
        <v>1776000</v>
      </c>
      <c r="CN752" s="27">
        <f t="shared" si="1768"/>
        <v>337440</v>
      </c>
      <c r="CO752" s="28">
        <f t="shared" si="1769"/>
        <v>2113440</v>
      </c>
      <c r="CP752" s="26">
        <v>1</v>
      </c>
      <c r="CQ752" s="27">
        <v>1920000</v>
      </c>
      <c r="CR752" s="27">
        <v>1632000</v>
      </c>
      <c r="CS752" s="148"/>
      <c r="CT752" s="148"/>
      <c r="CU752" s="143">
        <f t="shared" si="1655"/>
        <v>0.11466596451673743</v>
      </c>
      <c r="CV752" s="27">
        <f t="shared" si="1770"/>
        <v>1776000</v>
      </c>
      <c r="CW752" s="28">
        <f t="shared" si="1771"/>
        <v>337440</v>
      </c>
      <c r="CX752" s="29">
        <f t="shared" si="1772"/>
        <v>2113440</v>
      </c>
      <c r="CY752" s="26">
        <v>1</v>
      </c>
      <c r="CZ752" s="27">
        <v>1920000</v>
      </c>
      <c r="DA752" s="27">
        <v>1536000</v>
      </c>
      <c r="DB752" s="133"/>
      <c r="DC752" s="133"/>
      <c r="DD752" s="143">
        <f t="shared" si="1656"/>
        <v>0.15713484026367722</v>
      </c>
      <c r="DE752" s="27">
        <f t="shared" si="1773"/>
        <v>1728000</v>
      </c>
      <c r="DF752" s="27">
        <f t="shared" si="1774"/>
        <v>328320</v>
      </c>
      <c r="DG752" s="28">
        <f t="shared" si="1775"/>
        <v>2056320</v>
      </c>
      <c r="DH752" s="26">
        <v>1</v>
      </c>
      <c r="DI752" s="28">
        <v>1920000</v>
      </c>
      <c r="DJ752" s="28">
        <v>2304000</v>
      </c>
      <c r="DK752" s="182"/>
      <c r="DL752" s="177">
        <f t="shared" si="1657"/>
        <v>0.12856486930664499</v>
      </c>
      <c r="DM752" s="28">
        <f t="shared" si="1776"/>
        <v>2112000</v>
      </c>
      <c r="DN752" s="28">
        <f t="shared" si="1777"/>
        <v>401280</v>
      </c>
      <c r="DO752" s="30">
        <f t="shared" si="1778"/>
        <v>2513280</v>
      </c>
    </row>
    <row r="753" spans="1:119" ht="21" customHeight="1" x14ac:dyDescent="0.25">
      <c r="A753" s="66" t="s">
        <v>1438</v>
      </c>
      <c r="B753" s="67" t="s">
        <v>1410</v>
      </c>
      <c r="C753" s="68" t="s">
        <v>1439</v>
      </c>
      <c r="D753" s="26">
        <v>1</v>
      </c>
      <c r="E753" s="27">
        <v>3000000</v>
      </c>
      <c r="F753" s="27">
        <v>3900000</v>
      </c>
      <c r="G753" s="145"/>
      <c r="H753" s="145"/>
      <c r="I753" s="143">
        <f t="shared" si="1709"/>
        <v>0.18446263857040368</v>
      </c>
      <c r="J753" s="27">
        <f t="shared" si="1710"/>
        <v>3450000</v>
      </c>
      <c r="K753" s="28">
        <f t="shared" si="1746"/>
        <v>655500</v>
      </c>
      <c r="L753" s="29">
        <f t="shared" si="1658"/>
        <v>4105500</v>
      </c>
      <c r="M753" s="26">
        <v>1</v>
      </c>
      <c r="N753" s="27">
        <v>3000000</v>
      </c>
      <c r="O753" s="27">
        <v>3600000</v>
      </c>
      <c r="P753" s="145"/>
      <c r="Q753" s="145"/>
      <c r="R753" s="143">
        <f t="shared" si="1712"/>
        <v>0.12856486930664501</v>
      </c>
      <c r="S753" s="27">
        <f t="shared" si="1747"/>
        <v>3300000</v>
      </c>
      <c r="T753" s="28">
        <f t="shared" si="1748"/>
        <v>627000</v>
      </c>
      <c r="U753" s="30">
        <f t="shared" si="1749"/>
        <v>3927000</v>
      </c>
      <c r="V753" s="26">
        <v>1</v>
      </c>
      <c r="W753" s="27">
        <v>3000000</v>
      </c>
      <c r="X753" s="27">
        <v>2550000</v>
      </c>
      <c r="Y753" s="145"/>
      <c r="Z753" s="145"/>
      <c r="AA753" s="143">
        <f t="shared" si="1716"/>
        <v>0.11466596451673743</v>
      </c>
      <c r="AB753" s="27">
        <f t="shared" si="1717"/>
        <v>2775000</v>
      </c>
      <c r="AC753" s="28">
        <f t="shared" si="1718"/>
        <v>527250</v>
      </c>
      <c r="AD753" s="29">
        <f t="shared" si="1719"/>
        <v>3302250</v>
      </c>
      <c r="AE753" s="26">
        <v>1</v>
      </c>
      <c r="AF753" s="27">
        <v>3000000</v>
      </c>
      <c r="AG753" s="27">
        <v>3600000</v>
      </c>
      <c r="AH753" s="145"/>
      <c r="AI753" s="145"/>
      <c r="AJ753" s="143">
        <f t="shared" si="1649"/>
        <v>0.12856486930664501</v>
      </c>
      <c r="AK753" s="27">
        <f t="shared" si="1750"/>
        <v>3300000</v>
      </c>
      <c r="AL753" s="28">
        <f t="shared" si="1721"/>
        <v>627000</v>
      </c>
      <c r="AM753" s="30">
        <f t="shared" si="1751"/>
        <v>3927000</v>
      </c>
      <c r="AN753" s="26">
        <v>1</v>
      </c>
      <c r="AO753" s="27">
        <v>3000000</v>
      </c>
      <c r="AP753" s="27">
        <v>4036800</v>
      </c>
      <c r="AQ753" s="145"/>
      <c r="AR753" s="145"/>
      <c r="AS753" s="143">
        <f t="shared" si="1650"/>
        <v>0.20836980182304812</v>
      </c>
      <c r="AT753" s="27">
        <f t="shared" si="1752"/>
        <v>3518400</v>
      </c>
      <c r="AU753" s="28">
        <f t="shared" si="1753"/>
        <v>668496</v>
      </c>
      <c r="AV753" s="30">
        <f t="shared" si="1754"/>
        <v>4186896</v>
      </c>
      <c r="AW753" s="26">
        <v>1</v>
      </c>
      <c r="AX753" s="27">
        <v>3000000</v>
      </c>
      <c r="AY753" s="27">
        <v>3480000</v>
      </c>
      <c r="AZ753" s="145"/>
      <c r="BA753" s="145"/>
      <c r="BB753" s="143">
        <f t="shared" si="1651"/>
        <v>0.10475656017578482</v>
      </c>
      <c r="BC753" s="27">
        <f t="shared" si="1755"/>
        <v>3240000</v>
      </c>
      <c r="BD753" s="27">
        <f t="shared" si="1756"/>
        <v>615600</v>
      </c>
      <c r="BE753" s="27">
        <f t="shared" si="1757"/>
        <v>3855600</v>
      </c>
      <c r="BF753" s="26">
        <v>1</v>
      </c>
      <c r="BG753" s="27">
        <v>2400000</v>
      </c>
      <c r="BH753" s="27">
        <v>2040000</v>
      </c>
      <c r="BI753" s="145"/>
      <c r="BJ753" s="145"/>
      <c r="BK753" s="143">
        <f t="shared" si="1652"/>
        <v>0.11466596451673744</v>
      </c>
      <c r="BL753" s="27">
        <f t="shared" si="1758"/>
        <v>2220000</v>
      </c>
      <c r="BM753" s="27">
        <f t="shared" si="1698"/>
        <v>421800</v>
      </c>
      <c r="BN753" s="28">
        <f t="shared" si="1759"/>
        <v>2641800</v>
      </c>
      <c r="BO753" s="26">
        <v>1</v>
      </c>
      <c r="BP753" s="27">
        <v>2400000</v>
      </c>
      <c r="BQ753" s="27">
        <v>2784000</v>
      </c>
      <c r="BR753" s="175"/>
      <c r="BS753" s="175"/>
      <c r="BT753" s="143">
        <f t="shared" si="1653"/>
        <v>0.10475656017578482</v>
      </c>
      <c r="BU753" s="27">
        <f t="shared" si="1760"/>
        <v>2592000</v>
      </c>
      <c r="BV753" s="28">
        <f t="shared" si="1761"/>
        <v>492480</v>
      </c>
      <c r="BW753" s="30">
        <f t="shared" si="1762"/>
        <v>3084480</v>
      </c>
      <c r="BX753" s="26">
        <v>1</v>
      </c>
      <c r="BY753" s="28">
        <v>2400000</v>
      </c>
      <c r="BZ753" s="28">
        <v>2784000</v>
      </c>
      <c r="CA753" s="156"/>
      <c r="CB753" s="156"/>
      <c r="CC753" s="177">
        <f t="shared" si="1654"/>
        <v>0.10475656017578482</v>
      </c>
      <c r="CD753" s="28">
        <f t="shared" si="1763"/>
        <v>2592000</v>
      </c>
      <c r="CE753" s="28">
        <f t="shared" si="1764"/>
        <v>492480</v>
      </c>
      <c r="CF753" s="29">
        <f t="shared" si="1765"/>
        <v>3084480</v>
      </c>
      <c r="CG753" s="26">
        <v>1</v>
      </c>
      <c r="CH753" s="27">
        <v>1920000</v>
      </c>
      <c r="CI753" s="27">
        <v>1632000</v>
      </c>
      <c r="CJ753" s="148"/>
      <c r="CK753" s="148"/>
      <c r="CL753" s="143">
        <f t="shared" si="1766"/>
        <v>0.11466596451673743</v>
      </c>
      <c r="CM753" s="27">
        <f t="shared" si="1767"/>
        <v>1776000</v>
      </c>
      <c r="CN753" s="27">
        <f t="shared" si="1768"/>
        <v>337440</v>
      </c>
      <c r="CO753" s="28">
        <f t="shared" si="1769"/>
        <v>2113440</v>
      </c>
      <c r="CP753" s="26">
        <v>1</v>
      </c>
      <c r="CQ753" s="27">
        <v>1920000</v>
      </c>
      <c r="CR753" s="27">
        <v>1632000</v>
      </c>
      <c r="CS753" s="148"/>
      <c r="CT753" s="148"/>
      <c r="CU753" s="143">
        <f t="shared" si="1655"/>
        <v>0.11466596451673743</v>
      </c>
      <c r="CV753" s="27">
        <f t="shared" si="1770"/>
        <v>1776000</v>
      </c>
      <c r="CW753" s="28">
        <f t="shared" si="1771"/>
        <v>337440</v>
      </c>
      <c r="CX753" s="29">
        <f t="shared" si="1772"/>
        <v>2113440</v>
      </c>
      <c r="CY753" s="26">
        <v>1</v>
      </c>
      <c r="CZ753" s="27">
        <v>1920000</v>
      </c>
      <c r="DA753" s="27">
        <v>1536000</v>
      </c>
      <c r="DB753" s="133"/>
      <c r="DC753" s="133"/>
      <c r="DD753" s="143">
        <f t="shared" si="1656"/>
        <v>0.15713484026367722</v>
      </c>
      <c r="DE753" s="27">
        <f t="shared" si="1773"/>
        <v>1728000</v>
      </c>
      <c r="DF753" s="27">
        <f t="shared" si="1774"/>
        <v>328320</v>
      </c>
      <c r="DG753" s="28">
        <f t="shared" si="1775"/>
        <v>2056320</v>
      </c>
      <c r="DH753" s="26">
        <v>1</v>
      </c>
      <c r="DI753" s="28">
        <v>1920000</v>
      </c>
      <c r="DJ753" s="28">
        <v>2304000</v>
      </c>
      <c r="DK753" s="182"/>
      <c r="DL753" s="177">
        <f t="shared" si="1657"/>
        <v>0.12856486930664499</v>
      </c>
      <c r="DM753" s="28">
        <f t="shared" si="1776"/>
        <v>2112000</v>
      </c>
      <c r="DN753" s="28">
        <f t="shared" si="1777"/>
        <v>401280</v>
      </c>
      <c r="DO753" s="30">
        <f t="shared" si="1778"/>
        <v>2513280</v>
      </c>
    </row>
    <row r="754" spans="1:119" ht="21" customHeight="1" x14ac:dyDescent="0.25">
      <c r="A754" s="66" t="s">
        <v>1440</v>
      </c>
      <c r="B754" s="67" t="s">
        <v>1410</v>
      </c>
      <c r="C754" s="68" t="s">
        <v>1441</v>
      </c>
      <c r="D754" s="26">
        <v>1</v>
      </c>
      <c r="E754" s="27">
        <v>5000000</v>
      </c>
      <c r="F754" s="27">
        <v>6500000</v>
      </c>
      <c r="G754" s="145"/>
      <c r="H754" s="145"/>
      <c r="I754" s="143">
        <f t="shared" si="1709"/>
        <v>0.18446263857040371</v>
      </c>
      <c r="J754" s="27">
        <f t="shared" si="1710"/>
        <v>5750000</v>
      </c>
      <c r="K754" s="28">
        <f t="shared" si="1746"/>
        <v>1092500</v>
      </c>
      <c r="L754" s="29">
        <f t="shared" si="1658"/>
        <v>6842500</v>
      </c>
      <c r="M754" s="26">
        <v>1</v>
      </c>
      <c r="N754" s="27">
        <v>5000000</v>
      </c>
      <c r="O754" s="27">
        <v>6000000</v>
      </c>
      <c r="P754" s="145"/>
      <c r="Q754" s="145"/>
      <c r="R754" s="143">
        <f t="shared" si="1712"/>
        <v>0.12856486930664499</v>
      </c>
      <c r="S754" s="27">
        <f t="shared" si="1747"/>
        <v>5500000</v>
      </c>
      <c r="T754" s="28">
        <f t="shared" si="1748"/>
        <v>1045000</v>
      </c>
      <c r="U754" s="30">
        <f t="shared" si="1749"/>
        <v>6545000</v>
      </c>
      <c r="V754" s="26">
        <v>1</v>
      </c>
      <c r="W754" s="27">
        <v>5000000</v>
      </c>
      <c r="X754" s="27">
        <v>4250000</v>
      </c>
      <c r="Y754" s="145"/>
      <c r="Z754" s="145"/>
      <c r="AA754" s="143">
        <f t="shared" si="1716"/>
        <v>0.11466596451673745</v>
      </c>
      <c r="AB754" s="27">
        <f t="shared" si="1717"/>
        <v>4625000</v>
      </c>
      <c r="AC754" s="28">
        <f t="shared" si="1718"/>
        <v>878750</v>
      </c>
      <c r="AD754" s="29">
        <f t="shared" si="1719"/>
        <v>5503750</v>
      </c>
      <c r="AE754" s="26">
        <v>1</v>
      </c>
      <c r="AF754" s="27">
        <v>5000000</v>
      </c>
      <c r="AG754" s="27">
        <v>6000000</v>
      </c>
      <c r="AH754" s="145"/>
      <c r="AI754" s="145"/>
      <c r="AJ754" s="143">
        <f t="shared" si="1649"/>
        <v>0.12856486930664499</v>
      </c>
      <c r="AK754" s="27">
        <f t="shared" si="1750"/>
        <v>5500000</v>
      </c>
      <c r="AL754" s="28">
        <f t="shared" si="1721"/>
        <v>1045000</v>
      </c>
      <c r="AM754" s="30">
        <f t="shared" si="1751"/>
        <v>6545000</v>
      </c>
      <c r="AN754" s="26">
        <v>1</v>
      </c>
      <c r="AO754" s="27">
        <v>5000000</v>
      </c>
      <c r="AP754" s="27">
        <v>6728000</v>
      </c>
      <c r="AQ754" s="145"/>
      <c r="AR754" s="145"/>
      <c r="AS754" s="143">
        <f t="shared" si="1650"/>
        <v>0.20836980182304812</v>
      </c>
      <c r="AT754" s="27">
        <f t="shared" si="1752"/>
        <v>5864000</v>
      </c>
      <c r="AU754" s="28">
        <f t="shared" si="1753"/>
        <v>1114160</v>
      </c>
      <c r="AV754" s="30">
        <f t="shared" si="1754"/>
        <v>6978160</v>
      </c>
      <c r="AW754" s="26">
        <v>1</v>
      </c>
      <c r="AX754" s="27">
        <v>5000000</v>
      </c>
      <c r="AY754" s="27">
        <v>5800000</v>
      </c>
      <c r="AZ754" s="145"/>
      <c r="BA754" s="145"/>
      <c r="BB754" s="143">
        <f t="shared" si="1651"/>
        <v>0.10475656017578483</v>
      </c>
      <c r="BC754" s="27">
        <f t="shared" si="1755"/>
        <v>5400000</v>
      </c>
      <c r="BD754" s="27">
        <f t="shared" si="1756"/>
        <v>1026000</v>
      </c>
      <c r="BE754" s="27">
        <f t="shared" si="1757"/>
        <v>6426000</v>
      </c>
      <c r="BF754" s="26">
        <v>1</v>
      </c>
      <c r="BG754" s="27">
        <v>4000000</v>
      </c>
      <c r="BH754" s="27">
        <v>3400000</v>
      </c>
      <c r="BI754" s="145"/>
      <c r="BJ754" s="145"/>
      <c r="BK754" s="143">
        <f t="shared" si="1652"/>
        <v>0.11466596451673743</v>
      </c>
      <c r="BL754" s="27">
        <f t="shared" si="1758"/>
        <v>3700000</v>
      </c>
      <c r="BM754" s="27">
        <f t="shared" si="1698"/>
        <v>703000</v>
      </c>
      <c r="BN754" s="28">
        <f t="shared" si="1759"/>
        <v>4403000</v>
      </c>
      <c r="BO754" s="26">
        <v>1</v>
      </c>
      <c r="BP754" s="27">
        <v>4000000</v>
      </c>
      <c r="BQ754" s="27">
        <v>4640000</v>
      </c>
      <c r="BR754" s="175"/>
      <c r="BS754" s="175"/>
      <c r="BT754" s="143">
        <f t="shared" si="1653"/>
        <v>0.10475656017578482</v>
      </c>
      <c r="BU754" s="27">
        <f t="shared" si="1760"/>
        <v>4320000</v>
      </c>
      <c r="BV754" s="28">
        <f t="shared" si="1761"/>
        <v>820800</v>
      </c>
      <c r="BW754" s="30">
        <f t="shared" si="1762"/>
        <v>5140800</v>
      </c>
      <c r="BX754" s="26">
        <v>1</v>
      </c>
      <c r="BY754" s="28">
        <v>4000000</v>
      </c>
      <c r="BZ754" s="28">
        <v>4640000</v>
      </c>
      <c r="CA754" s="156"/>
      <c r="CB754" s="156"/>
      <c r="CC754" s="177">
        <f t="shared" si="1654"/>
        <v>0.10475656017578482</v>
      </c>
      <c r="CD754" s="28">
        <f t="shared" si="1763"/>
        <v>4320000</v>
      </c>
      <c r="CE754" s="28">
        <f t="shared" si="1764"/>
        <v>820800</v>
      </c>
      <c r="CF754" s="29">
        <f t="shared" si="1765"/>
        <v>5140800</v>
      </c>
      <c r="CG754" s="26">
        <v>1</v>
      </c>
      <c r="CH754" s="27">
        <v>3200000</v>
      </c>
      <c r="CI754" s="27">
        <v>2720000</v>
      </c>
      <c r="CJ754" s="148"/>
      <c r="CK754" s="148"/>
      <c r="CL754" s="143">
        <f t="shared" si="1766"/>
        <v>0.11466596451673743</v>
      </c>
      <c r="CM754" s="27">
        <f t="shared" si="1767"/>
        <v>2960000</v>
      </c>
      <c r="CN754" s="27">
        <f t="shared" si="1768"/>
        <v>562400</v>
      </c>
      <c r="CO754" s="28">
        <f t="shared" si="1769"/>
        <v>3522400</v>
      </c>
      <c r="CP754" s="26">
        <v>1</v>
      </c>
      <c r="CQ754" s="27">
        <v>3200000</v>
      </c>
      <c r="CR754" s="27">
        <v>2720000</v>
      </c>
      <c r="CS754" s="148"/>
      <c r="CT754" s="148"/>
      <c r="CU754" s="143">
        <f t="shared" si="1655"/>
        <v>0.11466596451673743</v>
      </c>
      <c r="CV754" s="27">
        <f t="shared" si="1770"/>
        <v>2960000</v>
      </c>
      <c r="CW754" s="28">
        <f t="shared" si="1771"/>
        <v>562400</v>
      </c>
      <c r="CX754" s="29">
        <f t="shared" si="1772"/>
        <v>3522400</v>
      </c>
      <c r="CY754" s="26">
        <v>1</v>
      </c>
      <c r="CZ754" s="27">
        <v>3200000</v>
      </c>
      <c r="DA754" s="27">
        <v>2560000</v>
      </c>
      <c r="DB754" s="133"/>
      <c r="DC754" s="133"/>
      <c r="DD754" s="143">
        <f t="shared" si="1656"/>
        <v>0.15713484026367722</v>
      </c>
      <c r="DE754" s="27">
        <f t="shared" si="1773"/>
        <v>2880000</v>
      </c>
      <c r="DF754" s="27">
        <f t="shared" si="1774"/>
        <v>547200</v>
      </c>
      <c r="DG754" s="28">
        <f t="shared" si="1775"/>
        <v>3427200</v>
      </c>
      <c r="DH754" s="26">
        <v>1</v>
      </c>
      <c r="DI754" s="28">
        <v>3200000</v>
      </c>
      <c r="DJ754" s="28">
        <v>3840000</v>
      </c>
      <c r="DK754" s="182"/>
      <c r="DL754" s="177">
        <f t="shared" si="1657"/>
        <v>0.12856486930664501</v>
      </c>
      <c r="DM754" s="28">
        <f t="shared" si="1776"/>
        <v>3520000</v>
      </c>
      <c r="DN754" s="28">
        <f t="shared" si="1777"/>
        <v>668800</v>
      </c>
      <c r="DO754" s="30">
        <f t="shared" si="1778"/>
        <v>4188800</v>
      </c>
    </row>
    <row r="755" spans="1:119" ht="21" customHeight="1" x14ac:dyDescent="0.25">
      <c r="A755" s="66" t="s">
        <v>1442</v>
      </c>
      <c r="B755" s="67" t="s">
        <v>1410</v>
      </c>
      <c r="C755" s="68" t="s">
        <v>1443</v>
      </c>
      <c r="D755" s="26">
        <v>1</v>
      </c>
      <c r="E755" s="27">
        <v>4800000</v>
      </c>
      <c r="F755" s="27">
        <v>6240000</v>
      </c>
      <c r="G755" s="145"/>
      <c r="H755" s="145"/>
      <c r="I755" s="143">
        <f t="shared" si="1709"/>
        <v>0.18446263857040371</v>
      </c>
      <c r="J755" s="27">
        <f t="shared" si="1710"/>
        <v>5520000</v>
      </c>
      <c r="K755" s="28">
        <f t="shared" si="1746"/>
        <v>1048800</v>
      </c>
      <c r="L755" s="29">
        <f t="shared" si="1658"/>
        <v>6568800</v>
      </c>
      <c r="M755" s="26">
        <v>1</v>
      </c>
      <c r="N755" s="27">
        <v>4800000</v>
      </c>
      <c r="O755" s="27">
        <v>5760000</v>
      </c>
      <c r="P755" s="145"/>
      <c r="Q755" s="145"/>
      <c r="R755" s="143">
        <f t="shared" si="1712"/>
        <v>0.12856486930664499</v>
      </c>
      <c r="S755" s="27">
        <f t="shared" si="1747"/>
        <v>5280000</v>
      </c>
      <c r="T755" s="28">
        <f t="shared" si="1748"/>
        <v>1003200</v>
      </c>
      <c r="U755" s="30">
        <f t="shared" si="1749"/>
        <v>6283200</v>
      </c>
      <c r="V755" s="26">
        <v>1</v>
      </c>
      <c r="W755" s="27">
        <v>4800000</v>
      </c>
      <c r="X755" s="27">
        <v>4080000</v>
      </c>
      <c r="Y755" s="145"/>
      <c r="Z755" s="145"/>
      <c r="AA755" s="143">
        <f t="shared" si="1716"/>
        <v>0.11466596451673744</v>
      </c>
      <c r="AB755" s="27">
        <f t="shared" si="1717"/>
        <v>4440000</v>
      </c>
      <c r="AC755" s="28">
        <f t="shared" si="1718"/>
        <v>843600</v>
      </c>
      <c r="AD755" s="29">
        <f t="shared" si="1719"/>
        <v>5283600</v>
      </c>
      <c r="AE755" s="26">
        <v>1</v>
      </c>
      <c r="AF755" s="27">
        <v>4800000</v>
      </c>
      <c r="AG755" s="27">
        <v>5760000</v>
      </c>
      <c r="AH755" s="145"/>
      <c r="AI755" s="145"/>
      <c r="AJ755" s="143">
        <f t="shared" si="1649"/>
        <v>0.12856486930664499</v>
      </c>
      <c r="AK755" s="27">
        <f t="shared" si="1750"/>
        <v>5280000</v>
      </c>
      <c r="AL755" s="28">
        <f t="shared" si="1721"/>
        <v>1003200</v>
      </c>
      <c r="AM755" s="30">
        <f t="shared" si="1751"/>
        <v>6283200</v>
      </c>
      <c r="AN755" s="26">
        <v>1</v>
      </c>
      <c r="AO755" s="27">
        <v>4800000</v>
      </c>
      <c r="AP755" s="27">
        <v>6458880</v>
      </c>
      <c r="AQ755" s="145"/>
      <c r="AR755" s="145"/>
      <c r="AS755" s="143">
        <f t="shared" si="1650"/>
        <v>0.2083698018230481</v>
      </c>
      <c r="AT755" s="27">
        <f t="shared" si="1752"/>
        <v>5629440</v>
      </c>
      <c r="AU755" s="28">
        <f t="shared" si="1753"/>
        <v>1069593.6000000001</v>
      </c>
      <c r="AV755" s="30">
        <f t="shared" si="1754"/>
        <v>6699033.5999999996</v>
      </c>
      <c r="AW755" s="26">
        <v>1</v>
      </c>
      <c r="AX755" s="27">
        <v>4800000</v>
      </c>
      <c r="AY755" s="27">
        <v>5568000</v>
      </c>
      <c r="AZ755" s="145"/>
      <c r="BA755" s="145"/>
      <c r="BB755" s="143">
        <f t="shared" si="1651"/>
        <v>0.10475656017578482</v>
      </c>
      <c r="BC755" s="27">
        <f t="shared" si="1755"/>
        <v>5184000</v>
      </c>
      <c r="BD755" s="27">
        <f t="shared" si="1756"/>
        <v>984960</v>
      </c>
      <c r="BE755" s="27">
        <f t="shared" si="1757"/>
        <v>6168960</v>
      </c>
      <c r="BF755" s="26">
        <v>1</v>
      </c>
      <c r="BG755" s="27">
        <v>3840000</v>
      </c>
      <c r="BH755" s="27">
        <v>3264000</v>
      </c>
      <c r="BI755" s="145"/>
      <c r="BJ755" s="145"/>
      <c r="BK755" s="143">
        <f t="shared" si="1652"/>
        <v>0.11466596451673743</v>
      </c>
      <c r="BL755" s="27">
        <f t="shared" si="1758"/>
        <v>3552000</v>
      </c>
      <c r="BM755" s="27">
        <f t="shared" si="1698"/>
        <v>674880</v>
      </c>
      <c r="BN755" s="28">
        <f t="shared" si="1759"/>
        <v>4226880</v>
      </c>
      <c r="BO755" s="26">
        <v>1</v>
      </c>
      <c r="BP755" s="27">
        <v>3840000</v>
      </c>
      <c r="BQ755" s="27">
        <v>4454400</v>
      </c>
      <c r="BR755" s="175"/>
      <c r="BS755" s="175"/>
      <c r="BT755" s="143">
        <f t="shared" si="1653"/>
        <v>0.10475656017578482</v>
      </c>
      <c r="BU755" s="27">
        <f t="shared" si="1760"/>
        <v>4147200</v>
      </c>
      <c r="BV755" s="28">
        <f t="shared" si="1761"/>
        <v>787968</v>
      </c>
      <c r="BW755" s="30">
        <f t="shared" si="1762"/>
        <v>4935168</v>
      </c>
      <c r="BX755" s="26">
        <v>1</v>
      </c>
      <c r="BY755" s="28">
        <v>3840000</v>
      </c>
      <c r="BZ755" s="28">
        <v>4454400</v>
      </c>
      <c r="CA755" s="156"/>
      <c r="CB755" s="156"/>
      <c r="CC755" s="177">
        <f t="shared" si="1654"/>
        <v>0.10475656017578482</v>
      </c>
      <c r="CD755" s="28">
        <f t="shared" si="1763"/>
        <v>4147200</v>
      </c>
      <c r="CE755" s="28">
        <f t="shared" si="1764"/>
        <v>787968</v>
      </c>
      <c r="CF755" s="29">
        <f t="shared" si="1765"/>
        <v>4935168</v>
      </c>
      <c r="CG755" s="26">
        <v>1</v>
      </c>
      <c r="CH755" s="27">
        <v>3072000</v>
      </c>
      <c r="CI755" s="27">
        <v>2611200</v>
      </c>
      <c r="CJ755" s="148"/>
      <c r="CK755" s="148"/>
      <c r="CL755" s="143">
        <f t="shared" si="1766"/>
        <v>0.11466596451673744</v>
      </c>
      <c r="CM755" s="27">
        <f t="shared" si="1767"/>
        <v>2841600</v>
      </c>
      <c r="CN755" s="27">
        <f t="shared" si="1768"/>
        <v>539904</v>
      </c>
      <c r="CO755" s="28">
        <f t="shared" si="1769"/>
        <v>3381504</v>
      </c>
      <c r="CP755" s="26">
        <v>1</v>
      </c>
      <c r="CQ755" s="27">
        <v>3072000</v>
      </c>
      <c r="CR755" s="27">
        <v>2611200</v>
      </c>
      <c r="CS755" s="148"/>
      <c r="CT755" s="148"/>
      <c r="CU755" s="143">
        <f t="shared" si="1655"/>
        <v>0.11466596451673744</v>
      </c>
      <c r="CV755" s="27">
        <f t="shared" si="1770"/>
        <v>2841600</v>
      </c>
      <c r="CW755" s="28">
        <f t="shared" si="1771"/>
        <v>539904</v>
      </c>
      <c r="CX755" s="29">
        <f t="shared" si="1772"/>
        <v>3381504</v>
      </c>
      <c r="CY755" s="26">
        <v>1</v>
      </c>
      <c r="CZ755" s="27">
        <v>3072000</v>
      </c>
      <c r="DA755" s="27">
        <v>2457600</v>
      </c>
      <c r="DB755" s="133"/>
      <c r="DC755" s="133"/>
      <c r="DD755" s="143">
        <f t="shared" si="1656"/>
        <v>0.15713484026367724</v>
      </c>
      <c r="DE755" s="27">
        <f t="shared" si="1773"/>
        <v>2764800</v>
      </c>
      <c r="DF755" s="27">
        <f t="shared" si="1774"/>
        <v>525312</v>
      </c>
      <c r="DG755" s="28">
        <f t="shared" si="1775"/>
        <v>3290112</v>
      </c>
      <c r="DH755" s="26">
        <v>1</v>
      </c>
      <c r="DI755" s="28">
        <v>3072000</v>
      </c>
      <c r="DJ755" s="28">
        <v>3686400</v>
      </c>
      <c r="DK755" s="182"/>
      <c r="DL755" s="177">
        <f t="shared" si="1657"/>
        <v>0.12856486930664501</v>
      </c>
      <c r="DM755" s="28">
        <f t="shared" si="1776"/>
        <v>3379200</v>
      </c>
      <c r="DN755" s="28">
        <f t="shared" si="1777"/>
        <v>642048</v>
      </c>
      <c r="DO755" s="30">
        <f t="shared" si="1778"/>
        <v>4021248</v>
      </c>
    </row>
    <row r="756" spans="1:119" ht="21" customHeight="1" x14ac:dyDescent="0.25">
      <c r="A756" s="66" t="s">
        <v>1444</v>
      </c>
      <c r="B756" s="67" t="s">
        <v>1410</v>
      </c>
      <c r="C756" s="68" t="s">
        <v>1445</v>
      </c>
      <c r="D756" s="26">
        <v>1</v>
      </c>
      <c r="E756" s="27">
        <v>4500000</v>
      </c>
      <c r="F756" s="27">
        <v>5850000</v>
      </c>
      <c r="G756" s="145"/>
      <c r="H756" s="145"/>
      <c r="I756" s="143">
        <f t="shared" si="1709"/>
        <v>0.18446263857040371</v>
      </c>
      <c r="J756" s="27">
        <f t="shared" si="1710"/>
        <v>5175000</v>
      </c>
      <c r="K756" s="28">
        <f t="shared" si="1746"/>
        <v>983250</v>
      </c>
      <c r="L756" s="29">
        <f t="shared" si="1658"/>
        <v>6158250</v>
      </c>
      <c r="M756" s="26">
        <v>1</v>
      </c>
      <c r="N756" s="27">
        <v>4500000</v>
      </c>
      <c r="O756" s="27">
        <v>5400000</v>
      </c>
      <c r="P756" s="145"/>
      <c r="Q756" s="145"/>
      <c r="R756" s="143">
        <f t="shared" si="1712"/>
        <v>0.12856486930664499</v>
      </c>
      <c r="S756" s="27">
        <f t="shared" si="1747"/>
        <v>4950000</v>
      </c>
      <c r="T756" s="28">
        <f t="shared" si="1748"/>
        <v>940500</v>
      </c>
      <c r="U756" s="30">
        <f t="shared" si="1749"/>
        <v>5890500</v>
      </c>
      <c r="V756" s="26">
        <v>1</v>
      </c>
      <c r="W756" s="27">
        <v>4500000</v>
      </c>
      <c r="X756" s="27">
        <v>3825000</v>
      </c>
      <c r="Y756" s="145"/>
      <c r="Z756" s="145"/>
      <c r="AA756" s="143">
        <f t="shared" si="1716"/>
        <v>0.11466596451673744</v>
      </c>
      <c r="AB756" s="27">
        <f t="shared" si="1717"/>
        <v>4162500</v>
      </c>
      <c r="AC756" s="28">
        <f t="shared" si="1718"/>
        <v>790875</v>
      </c>
      <c r="AD756" s="29">
        <f t="shared" si="1719"/>
        <v>4953375</v>
      </c>
      <c r="AE756" s="26">
        <v>1</v>
      </c>
      <c r="AF756" s="27">
        <v>4500000</v>
      </c>
      <c r="AG756" s="27">
        <v>5400000</v>
      </c>
      <c r="AH756" s="145"/>
      <c r="AI756" s="145"/>
      <c r="AJ756" s="143">
        <f t="shared" si="1649"/>
        <v>0.12856486930664499</v>
      </c>
      <c r="AK756" s="27">
        <f t="shared" si="1750"/>
        <v>4950000</v>
      </c>
      <c r="AL756" s="28">
        <f t="shared" si="1721"/>
        <v>940500</v>
      </c>
      <c r="AM756" s="30">
        <f t="shared" si="1751"/>
        <v>5890500</v>
      </c>
      <c r="AN756" s="26">
        <v>1</v>
      </c>
      <c r="AO756" s="27">
        <v>4500000</v>
      </c>
      <c r="AP756" s="27">
        <v>6055200</v>
      </c>
      <c r="AQ756" s="145"/>
      <c r="AR756" s="145"/>
      <c r="AS756" s="143">
        <f t="shared" si="1650"/>
        <v>0.2083698018230481</v>
      </c>
      <c r="AT756" s="27">
        <f t="shared" si="1752"/>
        <v>5277600</v>
      </c>
      <c r="AU756" s="28">
        <f t="shared" si="1753"/>
        <v>1002744</v>
      </c>
      <c r="AV756" s="30">
        <f t="shared" si="1754"/>
        <v>6280344</v>
      </c>
      <c r="AW756" s="26">
        <v>1</v>
      </c>
      <c r="AX756" s="27">
        <v>4500000</v>
      </c>
      <c r="AY756" s="27">
        <v>5220000</v>
      </c>
      <c r="AZ756" s="145"/>
      <c r="BA756" s="145"/>
      <c r="BB756" s="143">
        <f t="shared" si="1651"/>
        <v>0.10475656017578482</v>
      </c>
      <c r="BC756" s="27">
        <f t="shared" si="1755"/>
        <v>4860000</v>
      </c>
      <c r="BD756" s="27">
        <f t="shared" si="1756"/>
        <v>923400</v>
      </c>
      <c r="BE756" s="27">
        <f t="shared" si="1757"/>
        <v>5783400</v>
      </c>
      <c r="BF756" s="26">
        <v>1</v>
      </c>
      <c r="BG756" s="27">
        <v>3600000</v>
      </c>
      <c r="BH756" s="27">
        <v>3060000</v>
      </c>
      <c r="BI756" s="145"/>
      <c r="BJ756" s="145"/>
      <c r="BK756" s="143">
        <f t="shared" si="1652"/>
        <v>0.11466596451673743</v>
      </c>
      <c r="BL756" s="27">
        <f t="shared" si="1758"/>
        <v>3330000</v>
      </c>
      <c r="BM756" s="27">
        <f t="shared" si="1698"/>
        <v>632700</v>
      </c>
      <c r="BN756" s="28">
        <f t="shared" si="1759"/>
        <v>3962700</v>
      </c>
      <c r="BO756" s="26">
        <v>1</v>
      </c>
      <c r="BP756" s="27">
        <v>3600000</v>
      </c>
      <c r="BQ756" s="27">
        <v>4176000</v>
      </c>
      <c r="BR756" s="175"/>
      <c r="BS756" s="175"/>
      <c r="BT756" s="143">
        <f t="shared" si="1653"/>
        <v>0.10475656017578482</v>
      </c>
      <c r="BU756" s="27">
        <f t="shared" si="1760"/>
        <v>3888000</v>
      </c>
      <c r="BV756" s="28">
        <f t="shared" si="1761"/>
        <v>738720</v>
      </c>
      <c r="BW756" s="30">
        <f t="shared" si="1762"/>
        <v>4626720</v>
      </c>
      <c r="BX756" s="26">
        <v>1</v>
      </c>
      <c r="BY756" s="28">
        <v>3600000</v>
      </c>
      <c r="BZ756" s="28">
        <v>4176000</v>
      </c>
      <c r="CA756" s="156"/>
      <c r="CB756" s="156"/>
      <c r="CC756" s="177">
        <f t="shared" si="1654"/>
        <v>0.10475656017578482</v>
      </c>
      <c r="CD756" s="28">
        <f t="shared" si="1763"/>
        <v>3888000</v>
      </c>
      <c r="CE756" s="28">
        <f t="shared" si="1764"/>
        <v>738720</v>
      </c>
      <c r="CF756" s="29">
        <f t="shared" si="1765"/>
        <v>4626720</v>
      </c>
      <c r="CG756" s="26">
        <v>1</v>
      </c>
      <c r="CH756" s="27">
        <v>2880000</v>
      </c>
      <c r="CI756" s="27">
        <v>2448000</v>
      </c>
      <c r="CJ756" s="148"/>
      <c r="CK756" s="148"/>
      <c r="CL756" s="143">
        <f t="shared" si="1766"/>
        <v>0.11466596451673744</v>
      </c>
      <c r="CM756" s="27">
        <f t="shared" si="1767"/>
        <v>2664000</v>
      </c>
      <c r="CN756" s="27">
        <f t="shared" si="1768"/>
        <v>506160</v>
      </c>
      <c r="CO756" s="28">
        <f t="shared" si="1769"/>
        <v>3170160</v>
      </c>
      <c r="CP756" s="26">
        <v>1</v>
      </c>
      <c r="CQ756" s="27">
        <v>2880000</v>
      </c>
      <c r="CR756" s="27">
        <v>2448000</v>
      </c>
      <c r="CS756" s="148"/>
      <c r="CT756" s="148"/>
      <c r="CU756" s="143">
        <f t="shared" si="1655"/>
        <v>0.11466596451673744</v>
      </c>
      <c r="CV756" s="27">
        <f t="shared" si="1770"/>
        <v>2664000</v>
      </c>
      <c r="CW756" s="28">
        <f t="shared" si="1771"/>
        <v>506160</v>
      </c>
      <c r="CX756" s="29">
        <f t="shared" si="1772"/>
        <v>3170160</v>
      </c>
      <c r="CY756" s="26">
        <v>1</v>
      </c>
      <c r="CZ756" s="27">
        <v>2880000</v>
      </c>
      <c r="DA756" s="27">
        <v>2304000</v>
      </c>
      <c r="DB756" s="133"/>
      <c r="DC756" s="133"/>
      <c r="DD756" s="143">
        <f t="shared" si="1656"/>
        <v>0.15713484026367722</v>
      </c>
      <c r="DE756" s="27">
        <f t="shared" si="1773"/>
        <v>2592000</v>
      </c>
      <c r="DF756" s="27">
        <f t="shared" si="1774"/>
        <v>492480</v>
      </c>
      <c r="DG756" s="28">
        <f t="shared" si="1775"/>
        <v>3084480</v>
      </c>
      <c r="DH756" s="26">
        <v>1</v>
      </c>
      <c r="DI756" s="28">
        <v>2880000</v>
      </c>
      <c r="DJ756" s="28">
        <v>3456000</v>
      </c>
      <c r="DK756" s="182"/>
      <c r="DL756" s="177">
        <f t="shared" si="1657"/>
        <v>0.12856486930664499</v>
      </c>
      <c r="DM756" s="28">
        <f t="shared" si="1776"/>
        <v>3168000</v>
      </c>
      <c r="DN756" s="28">
        <f t="shared" si="1777"/>
        <v>601920</v>
      </c>
      <c r="DO756" s="30">
        <f t="shared" si="1778"/>
        <v>3769920</v>
      </c>
    </row>
    <row r="757" spans="1:119" ht="21" customHeight="1" x14ac:dyDescent="0.25">
      <c r="A757" s="66" t="s">
        <v>1446</v>
      </c>
      <c r="B757" s="67" t="s">
        <v>1410</v>
      </c>
      <c r="C757" s="68" t="s">
        <v>1447</v>
      </c>
      <c r="D757" s="31" t="s">
        <v>30</v>
      </c>
      <c r="E757" s="32" t="s">
        <v>30</v>
      </c>
      <c r="F757" s="32" t="s">
        <v>30</v>
      </c>
      <c r="G757" s="32" t="s">
        <v>30</v>
      </c>
      <c r="H757" s="32" t="s">
        <v>30</v>
      </c>
      <c r="I757" s="32" t="s">
        <v>30</v>
      </c>
      <c r="J757" s="32" t="s">
        <v>30</v>
      </c>
      <c r="K757" s="32" t="s">
        <v>30</v>
      </c>
      <c r="L757" s="32" t="s">
        <v>30</v>
      </c>
      <c r="M757" s="31" t="s">
        <v>30</v>
      </c>
      <c r="N757" s="43" t="s">
        <v>30</v>
      </c>
      <c r="O757" s="32" t="s">
        <v>30</v>
      </c>
      <c r="P757" s="32" t="s">
        <v>30</v>
      </c>
      <c r="Q757" s="32" t="s">
        <v>30</v>
      </c>
      <c r="R757" s="32" t="s">
        <v>30</v>
      </c>
      <c r="S757" s="32" t="s">
        <v>30</v>
      </c>
      <c r="T757" s="32" t="s">
        <v>30</v>
      </c>
      <c r="U757" s="33" t="s">
        <v>30</v>
      </c>
      <c r="V757" s="31" t="s">
        <v>30</v>
      </c>
      <c r="W757" s="32" t="s">
        <v>30</v>
      </c>
      <c r="X757" s="32" t="s">
        <v>30</v>
      </c>
      <c r="Y757" s="32" t="s">
        <v>30</v>
      </c>
      <c r="Z757" s="32" t="s">
        <v>30</v>
      </c>
      <c r="AA757" s="32" t="s">
        <v>30</v>
      </c>
      <c r="AB757" s="32" t="s">
        <v>30</v>
      </c>
      <c r="AC757" s="32" t="s">
        <v>30</v>
      </c>
      <c r="AD757" s="34" t="s">
        <v>30</v>
      </c>
      <c r="AE757" s="31" t="s">
        <v>30</v>
      </c>
      <c r="AF757" s="32" t="s">
        <v>30</v>
      </c>
      <c r="AG757" s="32" t="s">
        <v>30</v>
      </c>
      <c r="AH757" s="32" t="s">
        <v>30</v>
      </c>
      <c r="AI757" s="32" t="s">
        <v>30</v>
      </c>
      <c r="AJ757" s="32" t="s">
        <v>30</v>
      </c>
      <c r="AK757" s="32" t="s">
        <v>30</v>
      </c>
      <c r="AL757" s="32" t="s">
        <v>30</v>
      </c>
      <c r="AM757" s="33" t="s">
        <v>30</v>
      </c>
      <c r="AN757" s="31" t="s">
        <v>30</v>
      </c>
      <c r="AO757" s="32" t="s">
        <v>30</v>
      </c>
      <c r="AP757" s="32" t="s">
        <v>30</v>
      </c>
      <c r="AQ757" s="32" t="s">
        <v>30</v>
      </c>
      <c r="AR757" s="32" t="s">
        <v>30</v>
      </c>
      <c r="AS757" s="32" t="s">
        <v>30</v>
      </c>
      <c r="AT757" s="32" t="s">
        <v>30</v>
      </c>
      <c r="AU757" s="32" t="s">
        <v>30</v>
      </c>
      <c r="AV757" s="33" t="s">
        <v>30</v>
      </c>
      <c r="AW757" s="31" t="s">
        <v>30</v>
      </c>
      <c r="AX757" s="43" t="s">
        <v>30</v>
      </c>
      <c r="AY757" s="43" t="s">
        <v>30</v>
      </c>
      <c r="AZ757" s="43" t="s">
        <v>30</v>
      </c>
      <c r="BA757" s="43" t="s">
        <v>30</v>
      </c>
      <c r="BB757" s="43" t="s">
        <v>30</v>
      </c>
      <c r="BC757" s="43" t="s">
        <v>30</v>
      </c>
      <c r="BD757" s="32" t="s">
        <v>30</v>
      </c>
      <c r="BE757" s="32" t="s">
        <v>30</v>
      </c>
      <c r="BF757" s="31" t="s">
        <v>30</v>
      </c>
      <c r="BG757" s="32" t="s">
        <v>30</v>
      </c>
      <c r="BH757" s="32" t="s">
        <v>30</v>
      </c>
      <c r="BI757" s="32" t="s">
        <v>30</v>
      </c>
      <c r="BJ757" s="32" t="s">
        <v>30</v>
      </c>
      <c r="BK757" s="32" t="s">
        <v>30</v>
      </c>
      <c r="BL757" s="32" t="s">
        <v>30</v>
      </c>
      <c r="BM757" s="32" t="s">
        <v>30</v>
      </c>
      <c r="BN757" s="32" t="s">
        <v>30</v>
      </c>
      <c r="BO757" s="31" t="s">
        <v>30</v>
      </c>
      <c r="BP757" s="32" t="s">
        <v>30</v>
      </c>
      <c r="BQ757" s="32" t="s">
        <v>30</v>
      </c>
      <c r="BR757" s="32" t="s">
        <v>30</v>
      </c>
      <c r="BS757" s="32" t="s">
        <v>30</v>
      </c>
      <c r="BT757" s="32" t="s">
        <v>30</v>
      </c>
      <c r="BU757" s="32" t="s">
        <v>30</v>
      </c>
      <c r="BV757" s="32" t="s">
        <v>30</v>
      </c>
      <c r="BW757" s="33" t="s">
        <v>30</v>
      </c>
      <c r="BX757" s="31" t="s">
        <v>30</v>
      </c>
      <c r="BY757" s="32" t="s">
        <v>30</v>
      </c>
      <c r="BZ757" s="32" t="s">
        <v>30</v>
      </c>
      <c r="CA757" s="32" t="s">
        <v>30</v>
      </c>
      <c r="CB757" s="32" t="s">
        <v>30</v>
      </c>
      <c r="CC757" s="32" t="s">
        <v>30</v>
      </c>
      <c r="CD757" s="32" t="s">
        <v>30</v>
      </c>
      <c r="CE757" s="32" t="s">
        <v>30</v>
      </c>
      <c r="CF757" s="34" t="s">
        <v>30</v>
      </c>
      <c r="CG757" s="31" t="s">
        <v>30</v>
      </c>
      <c r="CH757" s="32" t="s">
        <v>30</v>
      </c>
      <c r="CI757" s="32" t="s">
        <v>30</v>
      </c>
      <c r="CJ757" s="32" t="s">
        <v>30</v>
      </c>
      <c r="CK757" s="32" t="s">
        <v>30</v>
      </c>
      <c r="CL757" s="32" t="s">
        <v>30</v>
      </c>
      <c r="CM757" s="32" t="s">
        <v>30</v>
      </c>
      <c r="CN757" s="32" t="s">
        <v>30</v>
      </c>
      <c r="CO757" s="32" t="s">
        <v>30</v>
      </c>
      <c r="CP757" s="26">
        <v>1</v>
      </c>
      <c r="CQ757" s="27">
        <v>2240000</v>
      </c>
      <c r="CR757" s="27">
        <v>2240000</v>
      </c>
      <c r="CS757" s="27"/>
      <c r="CT757" s="27"/>
      <c r="CU757" s="143">
        <f t="shared" si="1655"/>
        <v>0</v>
      </c>
      <c r="CV757" s="27">
        <f t="shared" si="1770"/>
        <v>2240000</v>
      </c>
      <c r="CW757" s="28">
        <f t="shared" si="1771"/>
        <v>425600</v>
      </c>
      <c r="CX757" s="29">
        <f t="shared" si="1772"/>
        <v>2665600</v>
      </c>
      <c r="CY757" s="31" t="s">
        <v>30</v>
      </c>
      <c r="CZ757" s="32" t="s">
        <v>30</v>
      </c>
      <c r="DA757" s="32" t="s">
        <v>30</v>
      </c>
      <c r="DB757" s="32" t="s">
        <v>30</v>
      </c>
      <c r="DC757" s="32" t="s">
        <v>30</v>
      </c>
      <c r="DD757" s="32" t="s">
        <v>30</v>
      </c>
      <c r="DE757" s="32" t="s">
        <v>30</v>
      </c>
      <c r="DF757" s="32" t="s">
        <v>30</v>
      </c>
      <c r="DG757" s="32" t="s">
        <v>30</v>
      </c>
      <c r="DH757" s="31" t="s">
        <v>30</v>
      </c>
      <c r="DI757" s="32" t="s">
        <v>30</v>
      </c>
      <c r="DJ757" s="32" t="s">
        <v>30</v>
      </c>
      <c r="DK757" s="32" t="s">
        <v>30</v>
      </c>
      <c r="DL757" s="32" t="s">
        <v>30</v>
      </c>
      <c r="DM757" s="32" t="s">
        <v>30</v>
      </c>
      <c r="DN757" s="32" t="s">
        <v>30</v>
      </c>
      <c r="DO757" s="33" t="s">
        <v>30</v>
      </c>
    </row>
    <row r="758" spans="1:119" ht="21" customHeight="1" x14ac:dyDescent="0.25">
      <c r="A758" s="66" t="s">
        <v>1448</v>
      </c>
      <c r="B758" s="67" t="s">
        <v>1449</v>
      </c>
      <c r="C758" s="68" t="s">
        <v>1450</v>
      </c>
      <c r="D758" s="26">
        <v>1</v>
      </c>
      <c r="E758" s="27">
        <v>15000000</v>
      </c>
      <c r="F758" s="27">
        <v>19500000</v>
      </c>
      <c r="G758" s="145"/>
      <c r="H758" s="145"/>
      <c r="I758" s="143">
        <f t="shared" si="1709"/>
        <v>0.18446263857040371</v>
      </c>
      <c r="J758" s="27">
        <f t="shared" si="1710"/>
        <v>17250000</v>
      </c>
      <c r="K758" s="28">
        <f t="shared" ref="K758:K759" si="1779">J758*19%</f>
        <v>3277500</v>
      </c>
      <c r="L758" s="29">
        <f t="shared" si="1658"/>
        <v>20527500</v>
      </c>
      <c r="M758" s="26">
        <v>1</v>
      </c>
      <c r="N758" s="27">
        <v>15000000</v>
      </c>
      <c r="O758" s="27">
        <v>18000000</v>
      </c>
      <c r="P758" s="145"/>
      <c r="Q758" s="145"/>
      <c r="R758" s="151">
        <f t="shared" si="1712"/>
        <v>0.12856486930664501</v>
      </c>
      <c r="S758" s="27">
        <f t="shared" ref="S758:S759" si="1780">+AVERAGE(N758:P758)</f>
        <v>16500000</v>
      </c>
      <c r="T758" s="28">
        <f t="shared" ref="T758:T759" si="1781">+S758*19%</f>
        <v>3135000</v>
      </c>
      <c r="U758" s="30">
        <f t="shared" ref="U758:U759" si="1782">+T758+S758</f>
        <v>19635000</v>
      </c>
      <c r="V758" s="26">
        <v>1</v>
      </c>
      <c r="W758" s="27">
        <v>15000000</v>
      </c>
      <c r="X758" s="27">
        <v>12750000</v>
      </c>
      <c r="Y758" s="145"/>
      <c r="Z758" s="145"/>
      <c r="AA758" s="143">
        <f t="shared" si="1716"/>
        <v>0.11466596451673744</v>
      </c>
      <c r="AB758" s="27">
        <f t="shared" ref="AB758:AB759" si="1783">+AVERAGE(W758:Y758)</f>
        <v>13875000</v>
      </c>
      <c r="AC758" s="28">
        <f t="shared" ref="AC758:AC759" si="1784">+AB758*19%</f>
        <v>2636250</v>
      </c>
      <c r="AD758" s="29">
        <f t="shared" ref="AD758:AD759" si="1785">+AC758+AB758</f>
        <v>16511250</v>
      </c>
      <c r="AE758" s="26">
        <v>1</v>
      </c>
      <c r="AF758" s="27">
        <v>15000000</v>
      </c>
      <c r="AG758" s="27">
        <v>18000000</v>
      </c>
      <c r="AH758" s="145"/>
      <c r="AI758" s="145"/>
      <c r="AJ758" s="143">
        <f t="shared" si="1649"/>
        <v>0.12856486930664501</v>
      </c>
      <c r="AK758" s="27">
        <f t="shared" ref="AK758:AK759" si="1786">+AVERAGE(AF758:AH758)</f>
        <v>16500000</v>
      </c>
      <c r="AL758" s="28">
        <f t="shared" si="1721"/>
        <v>3135000</v>
      </c>
      <c r="AM758" s="30">
        <f t="shared" ref="AM758:AM759" si="1787">+AL758+AK758</f>
        <v>19635000</v>
      </c>
      <c r="AN758" s="26">
        <v>1</v>
      </c>
      <c r="AO758" s="27">
        <v>15000000</v>
      </c>
      <c r="AP758" s="27">
        <v>20184000</v>
      </c>
      <c r="AQ758" s="145"/>
      <c r="AR758" s="145"/>
      <c r="AS758" s="143">
        <f t="shared" si="1650"/>
        <v>0.20836980182304812</v>
      </c>
      <c r="AT758" s="27">
        <f t="shared" ref="AT758:AT759" si="1788">+AVERAGE(AO758:AQ758)</f>
        <v>17592000</v>
      </c>
      <c r="AU758" s="28">
        <f t="shared" ref="AU758:AU759" si="1789">+AT758*19%</f>
        <v>3342480</v>
      </c>
      <c r="AV758" s="30">
        <f t="shared" ref="AV758:AV759" si="1790">+AU758+AT758</f>
        <v>20934480</v>
      </c>
      <c r="AW758" s="26">
        <v>1</v>
      </c>
      <c r="AX758" s="27">
        <v>15000000</v>
      </c>
      <c r="AY758" s="27">
        <v>17400000</v>
      </c>
      <c r="AZ758" s="145"/>
      <c r="BA758" s="145"/>
      <c r="BB758" s="143">
        <f t="shared" si="1651"/>
        <v>0.10475656017578482</v>
      </c>
      <c r="BC758" s="27">
        <f t="shared" ref="BC758:BC759" si="1791">+AVERAGE(AX758:AZ758)</f>
        <v>16200000</v>
      </c>
      <c r="BD758" s="27">
        <f t="shared" ref="BD758:BD759" si="1792">+BC758*19%</f>
        <v>3078000</v>
      </c>
      <c r="BE758" s="27">
        <f t="shared" ref="BE758:BE759" si="1793">+BD758+BC758</f>
        <v>19278000</v>
      </c>
      <c r="BF758" s="26">
        <v>1</v>
      </c>
      <c r="BG758" s="27">
        <v>12000000</v>
      </c>
      <c r="BH758" s="27">
        <v>10200000</v>
      </c>
      <c r="BI758" s="145"/>
      <c r="BJ758" s="145"/>
      <c r="BK758" s="143">
        <f t="shared" si="1652"/>
        <v>0.11466596451673743</v>
      </c>
      <c r="BL758" s="27">
        <f t="shared" ref="BL758:BL759" si="1794">+AVERAGE(BG758:BI758)</f>
        <v>11100000</v>
      </c>
      <c r="BM758" s="27">
        <f t="shared" si="1698"/>
        <v>2109000</v>
      </c>
      <c r="BN758" s="28">
        <f t="shared" ref="BN758:BN759" si="1795">+BM758+BL758</f>
        <v>13209000</v>
      </c>
      <c r="BO758" s="31" t="s">
        <v>30</v>
      </c>
      <c r="BP758" s="32" t="s">
        <v>30</v>
      </c>
      <c r="BQ758" s="32" t="s">
        <v>30</v>
      </c>
      <c r="BR758" s="32" t="s">
        <v>30</v>
      </c>
      <c r="BS758" s="32" t="s">
        <v>30</v>
      </c>
      <c r="BT758" s="32" t="s">
        <v>30</v>
      </c>
      <c r="BU758" s="32" t="s">
        <v>30</v>
      </c>
      <c r="BV758" s="32" t="s">
        <v>30</v>
      </c>
      <c r="BW758" s="33" t="s">
        <v>30</v>
      </c>
      <c r="BX758" s="31" t="s">
        <v>30</v>
      </c>
      <c r="BY758" s="32" t="s">
        <v>30</v>
      </c>
      <c r="BZ758" s="32" t="s">
        <v>30</v>
      </c>
      <c r="CA758" s="32" t="s">
        <v>30</v>
      </c>
      <c r="CB758" s="32" t="s">
        <v>30</v>
      </c>
      <c r="CC758" s="32" t="s">
        <v>30</v>
      </c>
      <c r="CD758" s="32" t="s">
        <v>30</v>
      </c>
      <c r="CE758" s="32" t="s">
        <v>30</v>
      </c>
      <c r="CF758" s="34" t="s">
        <v>30</v>
      </c>
      <c r="CG758" s="26">
        <v>1</v>
      </c>
      <c r="CH758" s="27">
        <v>9600000</v>
      </c>
      <c r="CI758" s="27">
        <v>8160000</v>
      </c>
      <c r="CJ758" s="148"/>
      <c r="CK758" s="148"/>
      <c r="CL758" s="143">
        <f>+STDEVA(CH758:CI758)/AVERAGE(CH758:CI758)</f>
        <v>0.11466596451673744</v>
      </c>
      <c r="CM758" s="27">
        <f>+AVERAGE(CH758:CJ758)</f>
        <v>8880000</v>
      </c>
      <c r="CN758" s="27">
        <f t="shared" ref="CN758:CN759" si="1796">+CM758*19%</f>
        <v>1687200</v>
      </c>
      <c r="CO758" s="28">
        <f t="shared" ref="CO758:CO759" si="1797">+CN758+CM758</f>
        <v>10567200</v>
      </c>
      <c r="CP758" s="26">
        <v>1</v>
      </c>
      <c r="CQ758" s="27">
        <v>9600000</v>
      </c>
      <c r="CR758" s="27">
        <v>8160000</v>
      </c>
      <c r="CS758" s="148"/>
      <c r="CT758" s="148"/>
      <c r="CU758" s="143">
        <f t="shared" si="1655"/>
        <v>0.11466596451673744</v>
      </c>
      <c r="CV758" s="27">
        <f t="shared" si="1770"/>
        <v>8880000</v>
      </c>
      <c r="CW758" s="28">
        <f t="shared" si="1771"/>
        <v>1687200</v>
      </c>
      <c r="CX758" s="29">
        <f t="shared" si="1772"/>
        <v>10567200</v>
      </c>
      <c r="CY758" s="26">
        <v>1</v>
      </c>
      <c r="CZ758" s="27">
        <v>9600000</v>
      </c>
      <c r="DA758" s="27">
        <v>7680000</v>
      </c>
      <c r="DB758" s="133"/>
      <c r="DC758" s="133"/>
      <c r="DD758" s="143">
        <f t="shared" si="1656"/>
        <v>0.15713484026367722</v>
      </c>
      <c r="DE758" s="27">
        <f t="shared" ref="DE758:DE759" si="1798">+AVERAGE(CZ758:DB758)</f>
        <v>8640000</v>
      </c>
      <c r="DF758" s="27">
        <f t="shared" ref="DF758:DF759" si="1799">+DE758*19%</f>
        <v>1641600</v>
      </c>
      <c r="DG758" s="28">
        <f t="shared" ref="DG758:DG759" si="1800">+DF758+DE758</f>
        <v>10281600</v>
      </c>
      <c r="DH758" s="26">
        <v>1</v>
      </c>
      <c r="DI758" s="28">
        <v>9600000</v>
      </c>
      <c r="DJ758" s="28">
        <v>11520000</v>
      </c>
      <c r="DK758" s="182"/>
      <c r="DL758" s="177">
        <f t="shared" si="1657"/>
        <v>0.12856486930664499</v>
      </c>
      <c r="DM758" s="28">
        <f t="shared" ref="DM758:DM759" si="1801">+AVERAGE(DI758:DK758)</f>
        <v>10560000</v>
      </c>
      <c r="DN758" s="28">
        <f t="shared" ref="DN758:DN759" si="1802">DM758*19%</f>
        <v>2006400</v>
      </c>
      <c r="DO758" s="30">
        <f t="shared" ref="DO758:DO759" si="1803">+DM758+DN758</f>
        <v>12566400</v>
      </c>
    </row>
    <row r="759" spans="1:119" ht="21" customHeight="1" x14ac:dyDescent="0.25">
      <c r="A759" s="66" t="s">
        <v>1451</v>
      </c>
      <c r="B759" s="67" t="s">
        <v>1449</v>
      </c>
      <c r="C759" s="68" t="s">
        <v>1452</v>
      </c>
      <c r="D759" s="26">
        <v>1</v>
      </c>
      <c r="E759" s="27">
        <v>60000000</v>
      </c>
      <c r="F759" s="27">
        <v>78000000</v>
      </c>
      <c r="G759" s="145"/>
      <c r="H759" s="145"/>
      <c r="I759" s="143">
        <f t="shared" si="1709"/>
        <v>0.18446263857040371</v>
      </c>
      <c r="J759" s="27">
        <f t="shared" si="1710"/>
        <v>69000000</v>
      </c>
      <c r="K759" s="28">
        <f t="shared" si="1779"/>
        <v>13110000</v>
      </c>
      <c r="L759" s="29">
        <f t="shared" si="1658"/>
        <v>82110000</v>
      </c>
      <c r="M759" s="26">
        <v>1</v>
      </c>
      <c r="N759" s="27">
        <v>60000000</v>
      </c>
      <c r="O759" s="27">
        <v>72000000</v>
      </c>
      <c r="P759" s="145"/>
      <c r="Q759" s="145"/>
      <c r="R759" s="151">
        <f t="shared" si="1712"/>
        <v>0.12856486930664501</v>
      </c>
      <c r="S759" s="27">
        <f t="shared" si="1780"/>
        <v>66000000</v>
      </c>
      <c r="T759" s="28">
        <f t="shared" si="1781"/>
        <v>12540000</v>
      </c>
      <c r="U759" s="30">
        <f t="shared" si="1782"/>
        <v>78540000</v>
      </c>
      <c r="V759" s="26">
        <v>1</v>
      </c>
      <c r="W759" s="27">
        <v>60000000</v>
      </c>
      <c r="X759" s="27">
        <v>51000000</v>
      </c>
      <c r="Y759" s="145"/>
      <c r="Z759" s="145"/>
      <c r="AA759" s="143">
        <f t="shared" si="1716"/>
        <v>0.11466596451673744</v>
      </c>
      <c r="AB759" s="27">
        <f t="shared" si="1783"/>
        <v>55500000</v>
      </c>
      <c r="AC759" s="28">
        <f t="shared" si="1784"/>
        <v>10545000</v>
      </c>
      <c r="AD759" s="29">
        <f t="shared" si="1785"/>
        <v>66045000</v>
      </c>
      <c r="AE759" s="26">
        <v>1</v>
      </c>
      <c r="AF759" s="27">
        <v>60000000</v>
      </c>
      <c r="AG759" s="27">
        <v>72000000</v>
      </c>
      <c r="AH759" s="145"/>
      <c r="AI759" s="145"/>
      <c r="AJ759" s="143">
        <f t="shared" si="1649"/>
        <v>0.12856486930664501</v>
      </c>
      <c r="AK759" s="27">
        <f t="shared" si="1786"/>
        <v>66000000</v>
      </c>
      <c r="AL759" s="28">
        <f t="shared" si="1721"/>
        <v>12540000</v>
      </c>
      <c r="AM759" s="30">
        <f t="shared" si="1787"/>
        <v>78540000</v>
      </c>
      <c r="AN759" s="26">
        <v>1</v>
      </c>
      <c r="AO759" s="27">
        <v>60000000</v>
      </c>
      <c r="AP759" s="27">
        <v>80736000</v>
      </c>
      <c r="AQ759" s="145"/>
      <c r="AR759" s="145"/>
      <c r="AS759" s="143">
        <f t="shared" si="1650"/>
        <v>0.20836980182304812</v>
      </c>
      <c r="AT759" s="27">
        <f t="shared" si="1788"/>
        <v>70368000</v>
      </c>
      <c r="AU759" s="28">
        <f t="shared" si="1789"/>
        <v>13369920</v>
      </c>
      <c r="AV759" s="30">
        <f t="shared" si="1790"/>
        <v>83737920</v>
      </c>
      <c r="AW759" s="26">
        <v>1</v>
      </c>
      <c r="AX759" s="27">
        <v>60000000</v>
      </c>
      <c r="AY759" s="27">
        <v>69600000</v>
      </c>
      <c r="AZ759" s="145"/>
      <c r="BA759" s="145"/>
      <c r="BB759" s="143">
        <f t="shared" si="1651"/>
        <v>0.10475656017578482</v>
      </c>
      <c r="BC759" s="27">
        <f t="shared" si="1791"/>
        <v>64800000</v>
      </c>
      <c r="BD759" s="27">
        <f t="shared" si="1792"/>
        <v>12312000</v>
      </c>
      <c r="BE759" s="27">
        <f t="shared" si="1793"/>
        <v>77112000</v>
      </c>
      <c r="BF759" s="26">
        <v>1</v>
      </c>
      <c r="BG759" s="27">
        <v>48000000</v>
      </c>
      <c r="BH759" s="27">
        <v>40800000</v>
      </c>
      <c r="BI759" s="145"/>
      <c r="BJ759" s="145"/>
      <c r="BK759" s="143">
        <f t="shared" si="1652"/>
        <v>0.11466596451673743</v>
      </c>
      <c r="BL759" s="27">
        <f t="shared" si="1794"/>
        <v>44400000</v>
      </c>
      <c r="BM759" s="27">
        <f t="shared" si="1698"/>
        <v>8436000</v>
      </c>
      <c r="BN759" s="28">
        <f t="shared" si="1795"/>
        <v>52836000</v>
      </c>
      <c r="BO759" s="31" t="s">
        <v>30</v>
      </c>
      <c r="BP759" s="32" t="s">
        <v>30</v>
      </c>
      <c r="BQ759" s="32" t="s">
        <v>30</v>
      </c>
      <c r="BR759" s="32" t="s">
        <v>30</v>
      </c>
      <c r="BS759" s="32" t="s">
        <v>30</v>
      </c>
      <c r="BT759" s="32" t="s">
        <v>30</v>
      </c>
      <c r="BU759" s="32" t="s">
        <v>30</v>
      </c>
      <c r="BV759" s="32" t="s">
        <v>30</v>
      </c>
      <c r="BW759" s="33" t="s">
        <v>30</v>
      </c>
      <c r="BX759" s="31" t="s">
        <v>30</v>
      </c>
      <c r="BY759" s="32" t="s">
        <v>30</v>
      </c>
      <c r="BZ759" s="32" t="s">
        <v>30</v>
      </c>
      <c r="CA759" s="32" t="s">
        <v>30</v>
      </c>
      <c r="CB759" s="32" t="s">
        <v>30</v>
      </c>
      <c r="CC759" s="32" t="s">
        <v>30</v>
      </c>
      <c r="CD759" s="32" t="s">
        <v>30</v>
      </c>
      <c r="CE759" s="32" t="s">
        <v>30</v>
      </c>
      <c r="CF759" s="34" t="s">
        <v>30</v>
      </c>
      <c r="CG759" s="26">
        <v>1</v>
      </c>
      <c r="CH759" s="27">
        <v>38400000</v>
      </c>
      <c r="CI759" s="27">
        <v>32640000</v>
      </c>
      <c r="CJ759" s="148"/>
      <c r="CK759" s="148"/>
      <c r="CL759" s="143">
        <f>+STDEVA(CH759:CI759)/AVERAGE(CH759:CI759)</f>
        <v>0.11466596451673744</v>
      </c>
      <c r="CM759" s="27">
        <f>+AVERAGE(CH759:CJ759)</f>
        <v>35520000</v>
      </c>
      <c r="CN759" s="27">
        <f t="shared" si="1796"/>
        <v>6748800</v>
      </c>
      <c r="CO759" s="28">
        <f t="shared" si="1797"/>
        <v>42268800</v>
      </c>
      <c r="CP759" s="26">
        <v>1</v>
      </c>
      <c r="CQ759" s="27">
        <v>38400000</v>
      </c>
      <c r="CR759" s="27">
        <v>32640000</v>
      </c>
      <c r="CS759" s="148"/>
      <c r="CT759" s="148"/>
      <c r="CU759" s="143">
        <f t="shared" si="1655"/>
        <v>0.11466596451673744</v>
      </c>
      <c r="CV759" s="27">
        <f t="shared" si="1770"/>
        <v>35520000</v>
      </c>
      <c r="CW759" s="28">
        <f t="shared" si="1771"/>
        <v>6748800</v>
      </c>
      <c r="CX759" s="29">
        <f t="shared" si="1772"/>
        <v>42268800</v>
      </c>
      <c r="CY759" s="26">
        <v>1</v>
      </c>
      <c r="CZ759" s="27">
        <v>38400000</v>
      </c>
      <c r="DA759" s="27">
        <v>30720000</v>
      </c>
      <c r="DB759" s="133"/>
      <c r="DC759" s="133"/>
      <c r="DD759" s="143">
        <f t="shared" si="1656"/>
        <v>0.15713484026367722</v>
      </c>
      <c r="DE759" s="27">
        <f t="shared" si="1798"/>
        <v>34560000</v>
      </c>
      <c r="DF759" s="27">
        <f t="shared" si="1799"/>
        <v>6566400</v>
      </c>
      <c r="DG759" s="28">
        <f t="shared" si="1800"/>
        <v>41126400</v>
      </c>
      <c r="DH759" s="26">
        <v>1</v>
      </c>
      <c r="DI759" s="28">
        <v>38400000</v>
      </c>
      <c r="DJ759" s="28">
        <v>46080000</v>
      </c>
      <c r="DK759" s="182"/>
      <c r="DL759" s="177">
        <f t="shared" si="1657"/>
        <v>0.12856486930664499</v>
      </c>
      <c r="DM759" s="28">
        <f t="shared" si="1801"/>
        <v>42240000</v>
      </c>
      <c r="DN759" s="28">
        <f t="shared" si="1802"/>
        <v>8025600</v>
      </c>
      <c r="DO759" s="30">
        <f t="shared" si="1803"/>
        <v>50265600</v>
      </c>
    </row>
    <row r="760" spans="1:119" ht="21" customHeight="1" x14ac:dyDescent="0.25">
      <c r="A760" s="66" t="s">
        <v>1453</v>
      </c>
      <c r="B760" s="67" t="s">
        <v>1449</v>
      </c>
      <c r="C760" s="68" t="s">
        <v>1454</v>
      </c>
      <c r="D760" s="31" t="s">
        <v>30</v>
      </c>
      <c r="E760" s="32" t="s">
        <v>30</v>
      </c>
      <c r="F760" s="32" t="s">
        <v>30</v>
      </c>
      <c r="G760" s="32" t="s">
        <v>30</v>
      </c>
      <c r="H760" s="32" t="s">
        <v>30</v>
      </c>
      <c r="I760" s="32" t="s">
        <v>30</v>
      </c>
      <c r="J760" s="32" t="s">
        <v>30</v>
      </c>
      <c r="K760" s="32" t="s">
        <v>30</v>
      </c>
      <c r="L760" s="32" t="s">
        <v>30</v>
      </c>
      <c r="M760" s="31" t="s">
        <v>30</v>
      </c>
      <c r="N760" s="43" t="s">
        <v>30</v>
      </c>
      <c r="O760" s="32" t="s">
        <v>30</v>
      </c>
      <c r="P760" s="32" t="s">
        <v>30</v>
      </c>
      <c r="Q760" s="32" t="s">
        <v>30</v>
      </c>
      <c r="R760" s="32" t="s">
        <v>30</v>
      </c>
      <c r="S760" s="32" t="s">
        <v>30</v>
      </c>
      <c r="T760" s="32" t="s">
        <v>30</v>
      </c>
      <c r="U760" s="33" t="s">
        <v>30</v>
      </c>
      <c r="V760" s="31" t="s">
        <v>30</v>
      </c>
      <c r="W760" s="32" t="s">
        <v>30</v>
      </c>
      <c r="X760" s="32" t="s">
        <v>30</v>
      </c>
      <c r="Y760" s="32" t="s">
        <v>30</v>
      </c>
      <c r="Z760" s="32" t="s">
        <v>30</v>
      </c>
      <c r="AA760" s="32" t="s">
        <v>30</v>
      </c>
      <c r="AB760" s="32" t="s">
        <v>30</v>
      </c>
      <c r="AC760" s="32" t="s">
        <v>30</v>
      </c>
      <c r="AD760" s="34" t="s">
        <v>30</v>
      </c>
      <c r="AE760" s="31" t="s">
        <v>30</v>
      </c>
      <c r="AF760" s="32" t="s">
        <v>30</v>
      </c>
      <c r="AG760" s="32" t="s">
        <v>30</v>
      </c>
      <c r="AH760" s="32" t="s">
        <v>30</v>
      </c>
      <c r="AI760" s="32" t="s">
        <v>30</v>
      </c>
      <c r="AJ760" s="165" t="s">
        <v>30</v>
      </c>
      <c r="AK760" s="32" t="s">
        <v>30</v>
      </c>
      <c r="AL760" s="32" t="s">
        <v>30</v>
      </c>
      <c r="AM760" s="33" t="s">
        <v>30</v>
      </c>
      <c r="AN760" s="31" t="s">
        <v>30</v>
      </c>
      <c r="AO760" s="32" t="s">
        <v>30</v>
      </c>
      <c r="AP760" s="32" t="s">
        <v>30</v>
      </c>
      <c r="AQ760" s="32" t="s">
        <v>30</v>
      </c>
      <c r="AR760" s="32" t="s">
        <v>30</v>
      </c>
      <c r="AS760" s="32" t="s">
        <v>30</v>
      </c>
      <c r="AT760" s="32" t="s">
        <v>30</v>
      </c>
      <c r="AU760" s="32" t="s">
        <v>30</v>
      </c>
      <c r="AV760" s="33" t="s">
        <v>30</v>
      </c>
      <c r="AW760" s="31" t="s">
        <v>30</v>
      </c>
      <c r="AX760" s="32" t="s">
        <v>30</v>
      </c>
      <c r="AY760" s="32" t="s">
        <v>30</v>
      </c>
      <c r="AZ760" s="32" t="s">
        <v>30</v>
      </c>
      <c r="BA760" s="32" t="s">
        <v>30</v>
      </c>
      <c r="BB760" s="32" t="s">
        <v>30</v>
      </c>
      <c r="BC760" s="32" t="s">
        <v>30</v>
      </c>
      <c r="BD760" s="32" t="s">
        <v>30</v>
      </c>
      <c r="BE760" s="32" t="s">
        <v>30</v>
      </c>
      <c r="BF760" s="31" t="s">
        <v>30</v>
      </c>
      <c r="BG760" s="32" t="s">
        <v>30</v>
      </c>
      <c r="BH760" s="32" t="s">
        <v>30</v>
      </c>
      <c r="BI760" s="32" t="s">
        <v>30</v>
      </c>
      <c r="BJ760" s="32" t="s">
        <v>30</v>
      </c>
      <c r="BK760" s="32" t="s">
        <v>30</v>
      </c>
      <c r="BL760" s="32" t="s">
        <v>30</v>
      </c>
      <c r="BM760" s="32" t="s">
        <v>30</v>
      </c>
      <c r="BN760" s="32" t="s">
        <v>30</v>
      </c>
      <c r="BO760" s="26">
        <v>1</v>
      </c>
      <c r="BP760" s="27">
        <v>16000000</v>
      </c>
      <c r="BQ760" s="27">
        <v>18560000</v>
      </c>
      <c r="BR760" s="27"/>
      <c r="BS760" s="27"/>
      <c r="BT760" s="143">
        <f t="shared" si="1653"/>
        <v>0.10475656017578482</v>
      </c>
      <c r="BU760" s="27">
        <f t="shared" ref="BU760:BU762" si="1804">+AVERAGE(BP760:BR760)</f>
        <v>17280000</v>
      </c>
      <c r="BV760" s="28">
        <f t="shared" ref="BV760:BV762" si="1805">+BU760*19%</f>
        <v>3283200</v>
      </c>
      <c r="BW760" s="30">
        <f t="shared" ref="BW760:BW762" si="1806">+BV760+BU760</f>
        <v>20563200</v>
      </c>
      <c r="BX760" s="26">
        <v>1</v>
      </c>
      <c r="BY760" s="28">
        <v>16000000</v>
      </c>
      <c r="BZ760" s="28">
        <v>18560000</v>
      </c>
      <c r="CA760" s="28"/>
      <c r="CB760" s="28"/>
      <c r="CC760" s="177">
        <f t="shared" si="1654"/>
        <v>0.10475656017578482</v>
      </c>
      <c r="CD760" s="28">
        <f t="shared" ref="CD760:CD762" si="1807">+AVERAGE(BY760:CA760)</f>
        <v>17280000</v>
      </c>
      <c r="CE760" s="28">
        <f t="shared" ref="CE760:CE762" si="1808">+CD760*19%</f>
        <v>3283200</v>
      </c>
      <c r="CF760" s="29">
        <f t="shared" ref="CF760:CF762" si="1809">+CE760+CD760</f>
        <v>20563200</v>
      </c>
      <c r="CG760" s="31" t="s">
        <v>30</v>
      </c>
      <c r="CH760" s="32" t="s">
        <v>30</v>
      </c>
      <c r="CI760" s="32" t="s">
        <v>30</v>
      </c>
      <c r="CJ760" s="32" t="s">
        <v>30</v>
      </c>
      <c r="CK760" s="32" t="s">
        <v>30</v>
      </c>
      <c r="CL760" s="32" t="s">
        <v>30</v>
      </c>
      <c r="CM760" s="32" t="s">
        <v>30</v>
      </c>
      <c r="CN760" s="32" t="s">
        <v>30</v>
      </c>
      <c r="CO760" s="32" t="s">
        <v>30</v>
      </c>
      <c r="CP760" s="31" t="s">
        <v>30</v>
      </c>
      <c r="CQ760" s="32" t="s">
        <v>30</v>
      </c>
      <c r="CR760" s="32" t="s">
        <v>30</v>
      </c>
      <c r="CS760" s="32" t="s">
        <v>30</v>
      </c>
      <c r="CT760" s="32" t="s">
        <v>30</v>
      </c>
      <c r="CU760" s="32" t="s">
        <v>30</v>
      </c>
      <c r="CV760" s="32" t="s">
        <v>30</v>
      </c>
      <c r="CW760" s="32" t="s">
        <v>30</v>
      </c>
      <c r="CX760" s="34" t="s">
        <v>30</v>
      </c>
      <c r="CY760" s="31" t="s">
        <v>30</v>
      </c>
      <c r="CZ760" s="32" t="s">
        <v>30</v>
      </c>
      <c r="DA760" s="32" t="s">
        <v>30</v>
      </c>
      <c r="DB760" s="32" t="s">
        <v>30</v>
      </c>
      <c r="DC760" s="32" t="s">
        <v>30</v>
      </c>
      <c r="DD760" s="32" t="s">
        <v>30</v>
      </c>
      <c r="DE760" s="32" t="s">
        <v>30</v>
      </c>
      <c r="DF760" s="32" t="s">
        <v>30</v>
      </c>
      <c r="DG760" s="32" t="s">
        <v>30</v>
      </c>
      <c r="DH760" s="31" t="s">
        <v>30</v>
      </c>
      <c r="DI760" s="32" t="s">
        <v>30</v>
      </c>
      <c r="DJ760" s="32" t="s">
        <v>30</v>
      </c>
      <c r="DK760" s="32" t="s">
        <v>30</v>
      </c>
      <c r="DL760" s="32" t="s">
        <v>30</v>
      </c>
      <c r="DM760" s="32" t="s">
        <v>30</v>
      </c>
      <c r="DN760" s="32" t="s">
        <v>30</v>
      </c>
      <c r="DO760" s="33" t="s">
        <v>30</v>
      </c>
    </row>
    <row r="761" spans="1:119" ht="21" customHeight="1" x14ac:dyDescent="0.25">
      <c r="A761" s="66" t="s">
        <v>1455</v>
      </c>
      <c r="B761" s="67" t="s">
        <v>1449</v>
      </c>
      <c r="C761" s="68" t="s">
        <v>1456</v>
      </c>
      <c r="D761" s="31" t="s">
        <v>30</v>
      </c>
      <c r="E761" s="32" t="s">
        <v>30</v>
      </c>
      <c r="F761" s="32" t="s">
        <v>30</v>
      </c>
      <c r="G761" s="32" t="s">
        <v>30</v>
      </c>
      <c r="H761" s="32" t="s">
        <v>30</v>
      </c>
      <c r="I761" s="32" t="s">
        <v>30</v>
      </c>
      <c r="J761" s="32" t="s">
        <v>30</v>
      </c>
      <c r="K761" s="32" t="s">
        <v>30</v>
      </c>
      <c r="L761" s="32" t="s">
        <v>30</v>
      </c>
      <c r="M761" s="31" t="s">
        <v>30</v>
      </c>
      <c r="N761" s="43" t="s">
        <v>30</v>
      </c>
      <c r="O761" s="32" t="s">
        <v>30</v>
      </c>
      <c r="P761" s="32" t="s">
        <v>30</v>
      </c>
      <c r="Q761" s="32" t="s">
        <v>30</v>
      </c>
      <c r="R761" s="32" t="s">
        <v>30</v>
      </c>
      <c r="S761" s="32" t="s">
        <v>30</v>
      </c>
      <c r="T761" s="32" t="s">
        <v>30</v>
      </c>
      <c r="U761" s="33" t="s">
        <v>30</v>
      </c>
      <c r="V761" s="31" t="s">
        <v>30</v>
      </c>
      <c r="W761" s="32" t="s">
        <v>30</v>
      </c>
      <c r="X761" s="32" t="s">
        <v>30</v>
      </c>
      <c r="Y761" s="32" t="s">
        <v>30</v>
      </c>
      <c r="Z761" s="32" t="s">
        <v>30</v>
      </c>
      <c r="AA761" s="32" t="s">
        <v>30</v>
      </c>
      <c r="AB761" s="32" t="s">
        <v>30</v>
      </c>
      <c r="AC761" s="32" t="s">
        <v>30</v>
      </c>
      <c r="AD761" s="34" t="s">
        <v>30</v>
      </c>
      <c r="AE761" s="31" t="s">
        <v>30</v>
      </c>
      <c r="AF761" s="32" t="s">
        <v>30</v>
      </c>
      <c r="AG761" s="32" t="s">
        <v>30</v>
      </c>
      <c r="AH761" s="32" t="s">
        <v>30</v>
      </c>
      <c r="AI761" s="32" t="s">
        <v>30</v>
      </c>
      <c r="AJ761" s="165" t="s">
        <v>30</v>
      </c>
      <c r="AK761" s="32" t="s">
        <v>30</v>
      </c>
      <c r="AL761" s="32" t="s">
        <v>30</v>
      </c>
      <c r="AM761" s="33" t="s">
        <v>30</v>
      </c>
      <c r="AN761" s="31" t="s">
        <v>30</v>
      </c>
      <c r="AO761" s="32" t="s">
        <v>30</v>
      </c>
      <c r="AP761" s="32" t="s">
        <v>30</v>
      </c>
      <c r="AQ761" s="32" t="s">
        <v>30</v>
      </c>
      <c r="AR761" s="32" t="s">
        <v>30</v>
      </c>
      <c r="AS761" s="32" t="s">
        <v>30</v>
      </c>
      <c r="AT761" s="32" t="s">
        <v>30</v>
      </c>
      <c r="AU761" s="32" t="s">
        <v>30</v>
      </c>
      <c r="AV761" s="33" t="s">
        <v>30</v>
      </c>
      <c r="AW761" s="31" t="s">
        <v>30</v>
      </c>
      <c r="AX761" s="32" t="s">
        <v>30</v>
      </c>
      <c r="AY761" s="32" t="s">
        <v>30</v>
      </c>
      <c r="AZ761" s="32" t="s">
        <v>30</v>
      </c>
      <c r="BA761" s="32" t="s">
        <v>30</v>
      </c>
      <c r="BB761" s="32" t="s">
        <v>30</v>
      </c>
      <c r="BC761" s="32" t="s">
        <v>30</v>
      </c>
      <c r="BD761" s="32" t="s">
        <v>30</v>
      </c>
      <c r="BE761" s="32" t="s">
        <v>30</v>
      </c>
      <c r="BF761" s="31" t="s">
        <v>30</v>
      </c>
      <c r="BG761" s="32" t="s">
        <v>30</v>
      </c>
      <c r="BH761" s="32" t="s">
        <v>30</v>
      </c>
      <c r="BI761" s="32" t="s">
        <v>30</v>
      </c>
      <c r="BJ761" s="32" t="s">
        <v>30</v>
      </c>
      <c r="BK761" s="32" t="s">
        <v>30</v>
      </c>
      <c r="BL761" s="32" t="s">
        <v>30</v>
      </c>
      <c r="BM761" s="32" t="s">
        <v>30</v>
      </c>
      <c r="BN761" s="32" t="s">
        <v>30</v>
      </c>
      <c r="BO761" s="26">
        <v>1</v>
      </c>
      <c r="BP761" s="27">
        <v>96000000</v>
      </c>
      <c r="BQ761" s="27">
        <v>111360000</v>
      </c>
      <c r="BR761" s="27"/>
      <c r="BS761" s="27"/>
      <c r="BT761" s="143">
        <f t="shared" si="1653"/>
        <v>0.10475656017578482</v>
      </c>
      <c r="BU761" s="27">
        <f t="shared" si="1804"/>
        <v>103680000</v>
      </c>
      <c r="BV761" s="28">
        <f t="shared" si="1805"/>
        <v>19699200</v>
      </c>
      <c r="BW761" s="30">
        <f t="shared" si="1806"/>
        <v>123379200</v>
      </c>
      <c r="BX761" s="26">
        <v>1</v>
      </c>
      <c r="BY761" s="28">
        <v>96000000</v>
      </c>
      <c r="BZ761" s="28">
        <v>111360000</v>
      </c>
      <c r="CA761" s="28"/>
      <c r="CB761" s="28"/>
      <c r="CC761" s="177">
        <f t="shared" si="1654"/>
        <v>0.10475656017578482</v>
      </c>
      <c r="CD761" s="28">
        <f t="shared" si="1807"/>
        <v>103680000</v>
      </c>
      <c r="CE761" s="28">
        <f t="shared" si="1808"/>
        <v>19699200</v>
      </c>
      <c r="CF761" s="29">
        <f t="shared" si="1809"/>
        <v>123379200</v>
      </c>
      <c r="CG761" s="31" t="s">
        <v>30</v>
      </c>
      <c r="CH761" s="32" t="s">
        <v>30</v>
      </c>
      <c r="CI761" s="32" t="s">
        <v>30</v>
      </c>
      <c r="CJ761" s="32" t="s">
        <v>30</v>
      </c>
      <c r="CK761" s="32" t="s">
        <v>30</v>
      </c>
      <c r="CL761" s="32" t="s">
        <v>30</v>
      </c>
      <c r="CM761" s="32" t="s">
        <v>30</v>
      </c>
      <c r="CN761" s="32" t="s">
        <v>30</v>
      </c>
      <c r="CO761" s="32" t="s">
        <v>30</v>
      </c>
      <c r="CP761" s="31" t="s">
        <v>30</v>
      </c>
      <c r="CQ761" s="32" t="s">
        <v>30</v>
      </c>
      <c r="CR761" s="32" t="s">
        <v>30</v>
      </c>
      <c r="CS761" s="32" t="s">
        <v>30</v>
      </c>
      <c r="CT761" s="32" t="s">
        <v>30</v>
      </c>
      <c r="CU761" s="32" t="s">
        <v>30</v>
      </c>
      <c r="CV761" s="32" t="s">
        <v>30</v>
      </c>
      <c r="CW761" s="32" t="s">
        <v>30</v>
      </c>
      <c r="CX761" s="34" t="s">
        <v>30</v>
      </c>
      <c r="CY761" s="31" t="s">
        <v>30</v>
      </c>
      <c r="CZ761" s="32" t="s">
        <v>30</v>
      </c>
      <c r="DA761" s="32" t="s">
        <v>30</v>
      </c>
      <c r="DB761" s="32" t="s">
        <v>30</v>
      </c>
      <c r="DC761" s="32" t="s">
        <v>30</v>
      </c>
      <c r="DD761" s="32" t="s">
        <v>30</v>
      </c>
      <c r="DE761" s="32" t="s">
        <v>30</v>
      </c>
      <c r="DF761" s="32" t="s">
        <v>30</v>
      </c>
      <c r="DG761" s="32" t="s">
        <v>30</v>
      </c>
      <c r="DH761" s="31" t="s">
        <v>30</v>
      </c>
      <c r="DI761" s="32" t="s">
        <v>30</v>
      </c>
      <c r="DJ761" s="32" t="s">
        <v>30</v>
      </c>
      <c r="DK761" s="32" t="s">
        <v>30</v>
      </c>
      <c r="DL761" s="32" t="s">
        <v>30</v>
      </c>
      <c r="DM761" s="32" t="s">
        <v>30</v>
      </c>
      <c r="DN761" s="32" t="s">
        <v>30</v>
      </c>
      <c r="DO761" s="33" t="s">
        <v>30</v>
      </c>
    </row>
    <row r="762" spans="1:119" ht="21" customHeight="1" x14ac:dyDescent="0.25">
      <c r="A762" s="66" t="s">
        <v>1457</v>
      </c>
      <c r="B762" s="67" t="s">
        <v>1458</v>
      </c>
      <c r="C762" s="68" t="s">
        <v>1459</v>
      </c>
      <c r="D762" s="31" t="s">
        <v>30</v>
      </c>
      <c r="E762" s="32" t="s">
        <v>30</v>
      </c>
      <c r="F762" s="32" t="s">
        <v>30</v>
      </c>
      <c r="G762" s="32" t="s">
        <v>30</v>
      </c>
      <c r="H762" s="32" t="s">
        <v>30</v>
      </c>
      <c r="I762" s="32" t="s">
        <v>30</v>
      </c>
      <c r="J762" s="32" t="s">
        <v>30</v>
      </c>
      <c r="K762" s="32" t="s">
        <v>30</v>
      </c>
      <c r="L762" s="32" t="s">
        <v>30</v>
      </c>
      <c r="M762" s="31" t="s">
        <v>30</v>
      </c>
      <c r="N762" s="43" t="s">
        <v>30</v>
      </c>
      <c r="O762" s="32" t="s">
        <v>30</v>
      </c>
      <c r="P762" s="32" t="s">
        <v>30</v>
      </c>
      <c r="Q762" s="32" t="s">
        <v>30</v>
      </c>
      <c r="R762" s="32" t="s">
        <v>30</v>
      </c>
      <c r="S762" s="32" t="s">
        <v>30</v>
      </c>
      <c r="T762" s="32" t="s">
        <v>30</v>
      </c>
      <c r="U762" s="33" t="s">
        <v>30</v>
      </c>
      <c r="V762" s="31" t="s">
        <v>30</v>
      </c>
      <c r="W762" s="32" t="s">
        <v>30</v>
      </c>
      <c r="X762" s="32" t="s">
        <v>30</v>
      </c>
      <c r="Y762" s="32" t="s">
        <v>30</v>
      </c>
      <c r="Z762" s="32" t="s">
        <v>30</v>
      </c>
      <c r="AA762" s="32" t="s">
        <v>30</v>
      </c>
      <c r="AB762" s="32" t="s">
        <v>30</v>
      </c>
      <c r="AC762" s="32" t="s">
        <v>30</v>
      </c>
      <c r="AD762" s="34" t="s">
        <v>30</v>
      </c>
      <c r="AE762" s="31" t="s">
        <v>30</v>
      </c>
      <c r="AF762" s="32" t="s">
        <v>30</v>
      </c>
      <c r="AG762" s="32" t="s">
        <v>30</v>
      </c>
      <c r="AH762" s="32" t="s">
        <v>30</v>
      </c>
      <c r="AI762" s="32" t="s">
        <v>30</v>
      </c>
      <c r="AJ762" s="165" t="s">
        <v>30</v>
      </c>
      <c r="AK762" s="32" t="s">
        <v>30</v>
      </c>
      <c r="AL762" s="32" t="s">
        <v>30</v>
      </c>
      <c r="AM762" s="33" t="s">
        <v>30</v>
      </c>
      <c r="AN762" s="31" t="s">
        <v>30</v>
      </c>
      <c r="AO762" s="32" t="s">
        <v>30</v>
      </c>
      <c r="AP762" s="32" t="s">
        <v>30</v>
      </c>
      <c r="AQ762" s="32" t="s">
        <v>30</v>
      </c>
      <c r="AR762" s="32" t="s">
        <v>30</v>
      </c>
      <c r="AS762" s="32" t="s">
        <v>30</v>
      </c>
      <c r="AT762" s="32" t="s">
        <v>30</v>
      </c>
      <c r="AU762" s="32" t="s">
        <v>30</v>
      </c>
      <c r="AV762" s="33" t="s">
        <v>30</v>
      </c>
      <c r="AW762" s="31" t="s">
        <v>30</v>
      </c>
      <c r="AX762" s="32" t="s">
        <v>30</v>
      </c>
      <c r="AY762" s="32" t="s">
        <v>30</v>
      </c>
      <c r="AZ762" s="32" t="s">
        <v>30</v>
      </c>
      <c r="BA762" s="32" t="s">
        <v>30</v>
      </c>
      <c r="BB762" s="32" t="s">
        <v>30</v>
      </c>
      <c r="BC762" s="32" t="s">
        <v>30</v>
      </c>
      <c r="BD762" s="32" t="s">
        <v>30</v>
      </c>
      <c r="BE762" s="32" t="s">
        <v>30</v>
      </c>
      <c r="BF762" s="31" t="s">
        <v>30</v>
      </c>
      <c r="BG762" s="32" t="s">
        <v>30</v>
      </c>
      <c r="BH762" s="32" t="s">
        <v>30</v>
      </c>
      <c r="BI762" s="32" t="s">
        <v>30</v>
      </c>
      <c r="BJ762" s="32" t="s">
        <v>30</v>
      </c>
      <c r="BK762" s="32" t="s">
        <v>30</v>
      </c>
      <c r="BL762" s="32" t="s">
        <v>30</v>
      </c>
      <c r="BM762" s="32" t="s">
        <v>30</v>
      </c>
      <c r="BN762" s="32" t="s">
        <v>30</v>
      </c>
      <c r="BO762" s="26">
        <v>1</v>
      </c>
      <c r="BP762" s="27">
        <v>4000000</v>
      </c>
      <c r="BQ762" s="27">
        <v>4640000</v>
      </c>
      <c r="BR762" s="27"/>
      <c r="BS762" s="27"/>
      <c r="BT762" s="143">
        <f t="shared" si="1653"/>
        <v>0.10475656017578482</v>
      </c>
      <c r="BU762" s="27">
        <f t="shared" si="1804"/>
        <v>4320000</v>
      </c>
      <c r="BV762" s="28">
        <f t="shared" si="1805"/>
        <v>820800</v>
      </c>
      <c r="BW762" s="30">
        <f t="shared" si="1806"/>
        <v>5140800</v>
      </c>
      <c r="BX762" s="26">
        <v>1</v>
      </c>
      <c r="BY762" s="28">
        <v>4000000</v>
      </c>
      <c r="BZ762" s="28">
        <v>4640000</v>
      </c>
      <c r="CA762" s="28"/>
      <c r="CB762" s="28"/>
      <c r="CC762" s="177">
        <f t="shared" si="1654"/>
        <v>0.10475656017578482</v>
      </c>
      <c r="CD762" s="28">
        <f t="shared" si="1807"/>
        <v>4320000</v>
      </c>
      <c r="CE762" s="28">
        <f t="shared" si="1808"/>
        <v>820800</v>
      </c>
      <c r="CF762" s="29">
        <f t="shared" si="1809"/>
        <v>5140800</v>
      </c>
      <c r="CG762" s="31" t="s">
        <v>30</v>
      </c>
      <c r="CH762" s="32" t="s">
        <v>30</v>
      </c>
      <c r="CI762" s="32" t="s">
        <v>30</v>
      </c>
      <c r="CJ762" s="32" t="s">
        <v>30</v>
      </c>
      <c r="CK762" s="32" t="s">
        <v>30</v>
      </c>
      <c r="CL762" s="32" t="s">
        <v>30</v>
      </c>
      <c r="CM762" s="32" t="s">
        <v>30</v>
      </c>
      <c r="CN762" s="32" t="s">
        <v>30</v>
      </c>
      <c r="CO762" s="32" t="s">
        <v>30</v>
      </c>
      <c r="CP762" s="31" t="s">
        <v>30</v>
      </c>
      <c r="CQ762" s="32" t="s">
        <v>30</v>
      </c>
      <c r="CR762" s="32" t="s">
        <v>30</v>
      </c>
      <c r="CS762" s="32" t="s">
        <v>30</v>
      </c>
      <c r="CT762" s="32" t="s">
        <v>30</v>
      </c>
      <c r="CU762" s="32" t="s">
        <v>30</v>
      </c>
      <c r="CV762" s="32" t="s">
        <v>30</v>
      </c>
      <c r="CW762" s="32" t="s">
        <v>30</v>
      </c>
      <c r="CX762" s="34" t="s">
        <v>30</v>
      </c>
      <c r="CY762" s="31" t="s">
        <v>30</v>
      </c>
      <c r="CZ762" s="32" t="s">
        <v>30</v>
      </c>
      <c r="DA762" s="32" t="s">
        <v>30</v>
      </c>
      <c r="DB762" s="32" t="s">
        <v>30</v>
      </c>
      <c r="DC762" s="32" t="s">
        <v>30</v>
      </c>
      <c r="DD762" s="32" t="s">
        <v>30</v>
      </c>
      <c r="DE762" s="32" t="s">
        <v>30</v>
      </c>
      <c r="DF762" s="32" t="s">
        <v>30</v>
      </c>
      <c r="DG762" s="32" t="s">
        <v>30</v>
      </c>
      <c r="DH762" s="31" t="s">
        <v>30</v>
      </c>
      <c r="DI762" s="32" t="s">
        <v>30</v>
      </c>
      <c r="DJ762" s="32" t="s">
        <v>30</v>
      </c>
      <c r="DK762" s="32" t="s">
        <v>30</v>
      </c>
      <c r="DL762" s="32" t="s">
        <v>30</v>
      </c>
      <c r="DM762" s="32" t="s">
        <v>30</v>
      </c>
      <c r="DN762" s="32" t="s">
        <v>30</v>
      </c>
      <c r="DO762" s="33" t="s">
        <v>30</v>
      </c>
    </row>
    <row r="763" spans="1:119" ht="21" customHeight="1" x14ac:dyDescent="0.25">
      <c r="A763" s="66" t="s">
        <v>1460</v>
      </c>
      <c r="B763" s="67" t="s">
        <v>1461</v>
      </c>
      <c r="C763" s="68" t="s">
        <v>1462</v>
      </c>
      <c r="D763" s="26">
        <v>1</v>
      </c>
      <c r="E763" s="27">
        <v>8000000</v>
      </c>
      <c r="F763" s="27">
        <v>10400000</v>
      </c>
      <c r="G763" s="145"/>
      <c r="H763" s="145"/>
      <c r="I763" s="143">
        <f t="shared" ref="I763:I767" si="1810">+STDEVA(E763:F763)/AVERAGE(E763:F763)</f>
        <v>0.18446263857040371</v>
      </c>
      <c r="J763" s="27">
        <f t="shared" ref="J763:J767" si="1811">+AVERAGE(E763:F763)</f>
        <v>9200000</v>
      </c>
      <c r="K763" s="28">
        <f t="shared" ref="K763:K767" si="1812">J763*19%</f>
        <v>1748000</v>
      </c>
      <c r="L763" s="29">
        <f t="shared" si="1658"/>
        <v>10948000</v>
      </c>
      <c r="M763" s="26">
        <v>1</v>
      </c>
      <c r="N763" s="27">
        <v>8000000</v>
      </c>
      <c r="O763" s="27">
        <v>9600000</v>
      </c>
      <c r="P763" s="145"/>
      <c r="Q763" s="145"/>
      <c r="R763" s="143">
        <f t="shared" ref="R763:R767" si="1813">+STDEVA(N763:O763)/AVERAGE(N763:O763)</f>
        <v>0.12856486930664501</v>
      </c>
      <c r="S763" s="27">
        <f t="shared" ref="S763:S767" si="1814">+AVERAGE(N763:P763)</f>
        <v>8800000</v>
      </c>
      <c r="T763" s="28">
        <f t="shared" ref="T763:T767" si="1815">+S763*19%</f>
        <v>1672000</v>
      </c>
      <c r="U763" s="30">
        <f t="shared" ref="U763:U767" si="1816">+T763+S763</f>
        <v>10472000</v>
      </c>
      <c r="V763" s="26">
        <v>1</v>
      </c>
      <c r="W763" s="27">
        <v>8000000</v>
      </c>
      <c r="X763" s="27">
        <v>6800000</v>
      </c>
      <c r="Y763" s="145"/>
      <c r="Z763" s="145"/>
      <c r="AA763" s="143">
        <f t="shared" ref="AA763:AA767" si="1817">+STDEVA(W763:X763)/AVERAGE(W763:X763)</f>
        <v>0.11466596451673743</v>
      </c>
      <c r="AB763" s="27">
        <f t="shared" ref="AB763:AB767" si="1818">+AVERAGE(W763:Y763)</f>
        <v>7400000</v>
      </c>
      <c r="AC763" s="28">
        <f t="shared" ref="AC763:AC767" si="1819">+AB763*19%</f>
        <v>1406000</v>
      </c>
      <c r="AD763" s="29">
        <f t="shared" ref="AD763:AD767" si="1820">+AC763+AB763</f>
        <v>8806000</v>
      </c>
      <c r="AE763" s="26">
        <v>1</v>
      </c>
      <c r="AF763" s="27">
        <v>8000000</v>
      </c>
      <c r="AG763" s="27">
        <v>9600000</v>
      </c>
      <c r="AH763" s="145"/>
      <c r="AI763" s="145"/>
      <c r="AJ763" s="143">
        <f t="shared" si="1649"/>
        <v>0.12856486930664501</v>
      </c>
      <c r="AK763" s="27">
        <f t="shared" ref="AK763:AK767" si="1821">+AVERAGE(AF763:AH763)</f>
        <v>8800000</v>
      </c>
      <c r="AL763" s="28">
        <f t="shared" ref="AL763:AL767" si="1822">+AK763*19%</f>
        <v>1672000</v>
      </c>
      <c r="AM763" s="30">
        <f t="shared" ref="AM763:AM767" si="1823">+AL763+AK763</f>
        <v>10472000</v>
      </c>
      <c r="AN763" s="26">
        <v>1</v>
      </c>
      <c r="AO763" s="27">
        <v>8000000</v>
      </c>
      <c r="AP763" s="27">
        <v>10764800</v>
      </c>
      <c r="AQ763" s="145"/>
      <c r="AR763" s="145"/>
      <c r="AS763" s="143">
        <f t="shared" si="1650"/>
        <v>0.2083698018230481</v>
      </c>
      <c r="AT763" s="27">
        <f t="shared" ref="AT763:AT767" si="1824">+AVERAGE(AO763:AQ763)</f>
        <v>9382400</v>
      </c>
      <c r="AU763" s="28">
        <f t="shared" ref="AU763:AU767" si="1825">+AT763*19%</f>
        <v>1782656</v>
      </c>
      <c r="AV763" s="30">
        <f t="shared" ref="AV763:AV767" si="1826">+AU763+AT763</f>
        <v>11165056</v>
      </c>
      <c r="AW763" s="26">
        <v>1</v>
      </c>
      <c r="AX763" s="27">
        <v>8000000</v>
      </c>
      <c r="AY763" s="27">
        <v>9280000</v>
      </c>
      <c r="AZ763" s="145"/>
      <c r="BA763" s="145"/>
      <c r="BB763" s="143">
        <f t="shared" si="1651"/>
        <v>0.10475656017578482</v>
      </c>
      <c r="BC763" s="27">
        <f t="shared" ref="BC763:BC767" si="1827">+AVERAGE(AX763:AZ763)</f>
        <v>8640000</v>
      </c>
      <c r="BD763" s="27">
        <f t="shared" ref="BD763:BD767" si="1828">+BC763*19%</f>
        <v>1641600</v>
      </c>
      <c r="BE763" s="27">
        <f t="shared" ref="BE763:BE767" si="1829">+BD763+BC763</f>
        <v>10281600</v>
      </c>
      <c r="BF763" s="31" t="s">
        <v>30</v>
      </c>
      <c r="BG763" s="32" t="s">
        <v>30</v>
      </c>
      <c r="BH763" s="32" t="s">
        <v>30</v>
      </c>
      <c r="BI763" s="32" t="s">
        <v>30</v>
      </c>
      <c r="BJ763" s="32" t="s">
        <v>30</v>
      </c>
      <c r="BK763" s="32" t="s">
        <v>30</v>
      </c>
      <c r="BL763" s="32" t="s">
        <v>30</v>
      </c>
      <c r="BM763" s="32" t="s">
        <v>30</v>
      </c>
      <c r="BN763" s="32" t="s">
        <v>30</v>
      </c>
      <c r="BO763" s="31" t="s">
        <v>30</v>
      </c>
      <c r="BP763" s="32" t="s">
        <v>30</v>
      </c>
      <c r="BQ763" s="32" t="s">
        <v>30</v>
      </c>
      <c r="BR763" s="32" t="s">
        <v>30</v>
      </c>
      <c r="BS763" s="32" t="s">
        <v>30</v>
      </c>
      <c r="BT763" s="32" t="s">
        <v>30</v>
      </c>
      <c r="BU763" s="32" t="s">
        <v>30</v>
      </c>
      <c r="BV763" s="32" t="s">
        <v>30</v>
      </c>
      <c r="BW763" s="33" t="s">
        <v>30</v>
      </c>
      <c r="BX763" s="31" t="s">
        <v>30</v>
      </c>
      <c r="BY763" s="32" t="s">
        <v>30</v>
      </c>
      <c r="BZ763" s="32" t="s">
        <v>30</v>
      </c>
      <c r="CA763" s="32" t="s">
        <v>30</v>
      </c>
      <c r="CB763" s="32" t="s">
        <v>30</v>
      </c>
      <c r="CC763" s="32" t="s">
        <v>30</v>
      </c>
      <c r="CD763" s="32" t="s">
        <v>30</v>
      </c>
      <c r="CE763" s="32" t="s">
        <v>30</v>
      </c>
      <c r="CF763" s="34" t="s">
        <v>30</v>
      </c>
      <c r="CG763" s="31" t="s">
        <v>30</v>
      </c>
      <c r="CH763" s="32" t="s">
        <v>30</v>
      </c>
      <c r="CI763" s="32" t="s">
        <v>30</v>
      </c>
      <c r="CJ763" s="32" t="s">
        <v>30</v>
      </c>
      <c r="CK763" s="32" t="s">
        <v>30</v>
      </c>
      <c r="CL763" s="32" t="s">
        <v>30</v>
      </c>
      <c r="CM763" s="32" t="s">
        <v>30</v>
      </c>
      <c r="CN763" s="32" t="s">
        <v>30</v>
      </c>
      <c r="CO763" s="32" t="s">
        <v>30</v>
      </c>
      <c r="CP763" s="31" t="s">
        <v>30</v>
      </c>
      <c r="CQ763" s="32" t="s">
        <v>30</v>
      </c>
      <c r="CR763" s="32" t="s">
        <v>30</v>
      </c>
      <c r="CS763" s="32" t="s">
        <v>30</v>
      </c>
      <c r="CT763" s="32" t="s">
        <v>30</v>
      </c>
      <c r="CU763" s="32" t="s">
        <v>30</v>
      </c>
      <c r="CV763" s="32" t="s">
        <v>30</v>
      </c>
      <c r="CW763" s="32" t="s">
        <v>30</v>
      </c>
      <c r="CX763" s="34" t="s">
        <v>30</v>
      </c>
      <c r="CY763" s="31" t="s">
        <v>30</v>
      </c>
      <c r="CZ763" s="32" t="s">
        <v>30</v>
      </c>
      <c r="DA763" s="32" t="s">
        <v>30</v>
      </c>
      <c r="DB763" s="32" t="s">
        <v>30</v>
      </c>
      <c r="DC763" s="32" t="s">
        <v>30</v>
      </c>
      <c r="DD763" s="32" t="s">
        <v>30</v>
      </c>
      <c r="DE763" s="32" t="s">
        <v>30</v>
      </c>
      <c r="DF763" s="32" t="s">
        <v>30</v>
      </c>
      <c r="DG763" s="32" t="s">
        <v>30</v>
      </c>
      <c r="DH763" s="31" t="s">
        <v>30</v>
      </c>
      <c r="DI763" s="32" t="s">
        <v>30</v>
      </c>
      <c r="DJ763" s="32" t="s">
        <v>30</v>
      </c>
      <c r="DK763" s="32" t="s">
        <v>30</v>
      </c>
      <c r="DL763" s="32" t="s">
        <v>30</v>
      </c>
      <c r="DM763" s="32" t="s">
        <v>30</v>
      </c>
      <c r="DN763" s="32" t="s">
        <v>30</v>
      </c>
      <c r="DO763" s="33" t="s">
        <v>30</v>
      </c>
    </row>
    <row r="764" spans="1:119" ht="21" customHeight="1" x14ac:dyDescent="0.25">
      <c r="A764" s="66" t="s">
        <v>1463</v>
      </c>
      <c r="B764" s="67" t="s">
        <v>1461</v>
      </c>
      <c r="C764" s="68" t="s">
        <v>1464</v>
      </c>
      <c r="D764" s="26">
        <v>1</v>
      </c>
      <c r="E764" s="27">
        <v>36000000</v>
      </c>
      <c r="F764" s="27">
        <v>46800000</v>
      </c>
      <c r="G764" s="145"/>
      <c r="H764" s="145"/>
      <c r="I764" s="143">
        <f t="shared" si="1810"/>
        <v>0.18446263857040371</v>
      </c>
      <c r="J764" s="27">
        <f t="shared" si="1811"/>
        <v>41400000</v>
      </c>
      <c r="K764" s="28">
        <f t="shared" si="1812"/>
        <v>7866000</v>
      </c>
      <c r="L764" s="29">
        <f t="shared" si="1658"/>
        <v>49266000</v>
      </c>
      <c r="M764" s="26">
        <v>1</v>
      </c>
      <c r="N764" s="27">
        <v>36000000</v>
      </c>
      <c r="O764" s="27">
        <v>43200000</v>
      </c>
      <c r="P764" s="145"/>
      <c r="Q764" s="145"/>
      <c r="R764" s="143">
        <f t="shared" si="1813"/>
        <v>0.12856486930664499</v>
      </c>
      <c r="S764" s="27">
        <f t="shared" si="1814"/>
        <v>39600000</v>
      </c>
      <c r="T764" s="28">
        <f t="shared" si="1815"/>
        <v>7524000</v>
      </c>
      <c r="U764" s="30">
        <f t="shared" si="1816"/>
        <v>47124000</v>
      </c>
      <c r="V764" s="26">
        <v>1</v>
      </c>
      <c r="W764" s="27">
        <v>36000000</v>
      </c>
      <c r="X764" s="27">
        <v>30600000</v>
      </c>
      <c r="Y764" s="145"/>
      <c r="Z764" s="145"/>
      <c r="AA764" s="143">
        <f t="shared" si="1817"/>
        <v>0.11466596451673744</v>
      </c>
      <c r="AB764" s="27">
        <f t="shared" si="1818"/>
        <v>33300000</v>
      </c>
      <c r="AC764" s="28">
        <f t="shared" si="1819"/>
        <v>6327000</v>
      </c>
      <c r="AD764" s="29">
        <f t="shared" si="1820"/>
        <v>39627000</v>
      </c>
      <c r="AE764" s="26">
        <v>1</v>
      </c>
      <c r="AF764" s="27">
        <v>36000000</v>
      </c>
      <c r="AG764" s="27">
        <v>43200000</v>
      </c>
      <c r="AH764" s="145"/>
      <c r="AI764" s="145"/>
      <c r="AJ764" s="143">
        <f t="shared" si="1649"/>
        <v>0.12856486930664499</v>
      </c>
      <c r="AK764" s="27">
        <f t="shared" si="1821"/>
        <v>39600000</v>
      </c>
      <c r="AL764" s="28">
        <f t="shared" si="1822"/>
        <v>7524000</v>
      </c>
      <c r="AM764" s="30">
        <f t="shared" si="1823"/>
        <v>47124000</v>
      </c>
      <c r="AN764" s="26">
        <v>1</v>
      </c>
      <c r="AO764" s="27">
        <v>36000000</v>
      </c>
      <c r="AP764" s="27">
        <v>48441600</v>
      </c>
      <c r="AQ764" s="145"/>
      <c r="AR764" s="145"/>
      <c r="AS764" s="143">
        <f t="shared" si="1650"/>
        <v>0.2083698018230481</v>
      </c>
      <c r="AT764" s="27">
        <f t="shared" si="1824"/>
        <v>42220800</v>
      </c>
      <c r="AU764" s="28">
        <f t="shared" si="1825"/>
        <v>8021952</v>
      </c>
      <c r="AV764" s="30">
        <f t="shared" si="1826"/>
        <v>50242752</v>
      </c>
      <c r="AW764" s="26">
        <v>1</v>
      </c>
      <c r="AX764" s="27">
        <v>36000000</v>
      </c>
      <c r="AY764" s="27">
        <v>41760000</v>
      </c>
      <c r="AZ764" s="145"/>
      <c r="BA764" s="145"/>
      <c r="BB764" s="143">
        <f t="shared" si="1651"/>
        <v>0.10475656017578482</v>
      </c>
      <c r="BC764" s="27">
        <f t="shared" si="1827"/>
        <v>38880000</v>
      </c>
      <c r="BD764" s="27">
        <f t="shared" si="1828"/>
        <v>7387200</v>
      </c>
      <c r="BE764" s="27">
        <f t="shared" si="1829"/>
        <v>46267200</v>
      </c>
      <c r="BF764" s="31" t="s">
        <v>30</v>
      </c>
      <c r="BG764" s="32" t="s">
        <v>30</v>
      </c>
      <c r="BH764" s="32" t="s">
        <v>30</v>
      </c>
      <c r="BI764" s="32" t="s">
        <v>30</v>
      </c>
      <c r="BJ764" s="32" t="s">
        <v>30</v>
      </c>
      <c r="BK764" s="32" t="s">
        <v>30</v>
      </c>
      <c r="BL764" s="32" t="s">
        <v>30</v>
      </c>
      <c r="BM764" s="32" t="s">
        <v>30</v>
      </c>
      <c r="BN764" s="32" t="s">
        <v>30</v>
      </c>
      <c r="BO764" s="31" t="s">
        <v>30</v>
      </c>
      <c r="BP764" s="32" t="s">
        <v>30</v>
      </c>
      <c r="BQ764" s="32" t="s">
        <v>30</v>
      </c>
      <c r="BR764" s="32" t="s">
        <v>30</v>
      </c>
      <c r="BS764" s="32" t="s">
        <v>30</v>
      </c>
      <c r="BT764" s="32" t="s">
        <v>30</v>
      </c>
      <c r="BU764" s="32" t="s">
        <v>30</v>
      </c>
      <c r="BV764" s="32" t="s">
        <v>30</v>
      </c>
      <c r="BW764" s="33" t="s">
        <v>30</v>
      </c>
      <c r="BX764" s="31" t="s">
        <v>30</v>
      </c>
      <c r="BY764" s="32" t="s">
        <v>30</v>
      </c>
      <c r="BZ764" s="32" t="s">
        <v>30</v>
      </c>
      <c r="CA764" s="32" t="s">
        <v>30</v>
      </c>
      <c r="CB764" s="32" t="s">
        <v>30</v>
      </c>
      <c r="CC764" s="32" t="s">
        <v>30</v>
      </c>
      <c r="CD764" s="32" t="s">
        <v>30</v>
      </c>
      <c r="CE764" s="32" t="s">
        <v>30</v>
      </c>
      <c r="CF764" s="34" t="s">
        <v>30</v>
      </c>
      <c r="CG764" s="31" t="s">
        <v>30</v>
      </c>
      <c r="CH764" s="32" t="s">
        <v>30</v>
      </c>
      <c r="CI764" s="32" t="s">
        <v>30</v>
      </c>
      <c r="CJ764" s="32" t="s">
        <v>30</v>
      </c>
      <c r="CK764" s="32" t="s">
        <v>30</v>
      </c>
      <c r="CL764" s="32" t="s">
        <v>30</v>
      </c>
      <c r="CM764" s="32" t="s">
        <v>30</v>
      </c>
      <c r="CN764" s="32" t="s">
        <v>30</v>
      </c>
      <c r="CO764" s="32" t="s">
        <v>30</v>
      </c>
      <c r="CP764" s="31" t="s">
        <v>30</v>
      </c>
      <c r="CQ764" s="32" t="s">
        <v>30</v>
      </c>
      <c r="CR764" s="32" t="s">
        <v>30</v>
      </c>
      <c r="CS764" s="32" t="s">
        <v>30</v>
      </c>
      <c r="CT764" s="32" t="s">
        <v>30</v>
      </c>
      <c r="CU764" s="32" t="s">
        <v>30</v>
      </c>
      <c r="CV764" s="32" t="s">
        <v>30</v>
      </c>
      <c r="CW764" s="32" t="s">
        <v>30</v>
      </c>
      <c r="CX764" s="34" t="s">
        <v>30</v>
      </c>
      <c r="CY764" s="31" t="s">
        <v>30</v>
      </c>
      <c r="CZ764" s="32" t="s">
        <v>30</v>
      </c>
      <c r="DA764" s="32" t="s">
        <v>30</v>
      </c>
      <c r="DB764" s="32" t="s">
        <v>30</v>
      </c>
      <c r="DC764" s="32" t="s">
        <v>30</v>
      </c>
      <c r="DD764" s="32" t="s">
        <v>30</v>
      </c>
      <c r="DE764" s="32" t="s">
        <v>30</v>
      </c>
      <c r="DF764" s="32" t="s">
        <v>30</v>
      </c>
      <c r="DG764" s="32" t="s">
        <v>30</v>
      </c>
      <c r="DH764" s="31" t="s">
        <v>30</v>
      </c>
      <c r="DI764" s="32" t="s">
        <v>30</v>
      </c>
      <c r="DJ764" s="32" t="s">
        <v>30</v>
      </c>
      <c r="DK764" s="32" t="s">
        <v>30</v>
      </c>
      <c r="DL764" s="32" t="s">
        <v>30</v>
      </c>
      <c r="DM764" s="32" t="s">
        <v>30</v>
      </c>
      <c r="DN764" s="32" t="s">
        <v>30</v>
      </c>
      <c r="DO764" s="33" t="s">
        <v>30</v>
      </c>
    </row>
    <row r="765" spans="1:119" ht="21" customHeight="1" x14ac:dyDescent="0.25">
      <c r="A765" s="66" t="s">
        <v>1465</v>
      </c>
      <c r="B765" s="67" t="s">
        <v>1466</v>
      </c>
      <c r="C765" s="68" t="s">
        <v>1467</v>
      </c>
      <c r="D765" s="26">
        <v>1</v>
      </c>
      <c r="E765" s="27">
        <v>2000000</v>
      </c>
      <c r="F765" s="27">
        <v>2600000</v>
      </c>
      <c r="G765" s="145"/>
      <c r="H765" s="145"/>
      <c r="I765" s="143">
        <f t="shared" si="1810"/>
        <v>0.18446263857040371</v>
      </c>
      <c r="J765" s="27">
        <f t="shared" si="1811"/>
        <v>2300000</v>
      </c>
      <c r="K765" s="28">
        <f t="shared" si="1812"/>
        <v>437000</v>
      </c>
      <c r="L765" s="29">
        <f t="shared" si="1658"/>
        <v>2737000</v>
      </c>
      <c r="M765" s="26">
        <v>1</v>
      </c>
      <c r="N765" s="27">
        <v>2000000</v>
      </c>
      <c r="O765" s="27">
        <v>2400000</v>
      </c>
      <c r="P765" s="145"/>
      <c r="Q765" s="145"/>
      <c r="R765" s="143">
        <f t="shared" si="1813"/>
        <v>0.12856486930664501</v>
      </c>
      <c r="S765" s="27">
        <f t="shared" si="1814"/>
        <v>2200000</v>
      </c>
      <c r="T765" s="28">
        <f t="shared" si="1815"/>
        <v>418000</v>
      </c>
      <c r="U765" s="30">
        <f t="shared" si="1816"/>
        <v>2618000</v>
      </c>
      <c r="V765" s="26">
        <v>1</v>
      </c>
      <c r="W765" s="27">
        <v>2000000</v>
      </c>
      <c r="X765" s="27">
        <v>1700000</v>
      </c>
      <c r="Y765" s="145"/>
      <c r="Z765" s="145"/>
      <c r="AA765" s="143">
        <f t="shared" si="1817"/>
        <v>0.11466596451673743</v>
      </c>
      <c r="AB765" s="27">
        <f t="shared" si="1818"/>
        <v>1850000</v>
      </c>
      <c r="AC765" s="28">
        <f t="shared" si="1819"/>
        <v>351500</v>
      </c>
      <c r="AD765" s="29">
        <f t="shared" si="1820"/>
        <v>2201500</v>
      </c>
      <c r="AE765" s="26">
        <v>1</v>
      </c>
      <c r="AF765" s="27">
        <v>2000000</v>
      </c>
      <c r="AG765" s="27">
        <v>2400000</v>
      </c>
      <c r="AH765" s="145"/>
      <c r="AI765" s="145"/>
      <c r="AJ765" s="143">
        <f t="shared" si="1649"/>
        <v>0.12856486930664501</v>
      </c>
      <c r="AK765" s="27">
        <f t="shared" si="1821"/>
        <v>2200000</v>
      </c>
      <c r="AL765" s="28">
        <f t="shared" si="1822"/>
        <v>418000</v>
      </c>
      <c r="AM765" s="30">
        <f t="shared" si="1823"/>
        <v>2618000</v>
      </c>
      <c r="AN765" s="26">
        <v>1</v>
      </c>
      <c r="AO765" s="27">
        <v>2000000</v>
      </c>
      <c r="AP765" s="27">
        <v>2691200</v>
      </c>
      <c r="AQ765" s="145"/>
      <c r="AR765" s="145"/>
      <c r="AS765" s="143">
        <f t="shared" si="1650"/>
        <v>0.2083698018230481</v>
      </c>
      <c r="AT765" s="27">
        <f t="shared" si="1824"/>
        <v>2345600</v>
      </c>
      <c r="AU765" s="28">
        <f t="shared" si="1825"/>
        <v>445664</v>
      </c>
      <c r="AV765" s="30">
        <f t="shared" si="1826"/>
        <v>2791264</v>
      </c>
      <c r="AW765" s="26">
        <v>1</v>
      </c>
      <c r="AX765" s="27">
        <v>2000000</v>
      </c>
      <c r="AY765" s="27">
        <v>2320000</v>
      </c>
      <c r="AZ765" s="145"/>
      <c r="BA765" s="145"/>
      <c r="BB765" s="143">
        <f t="shared" si="1651"/>
        <v>0.10475656017578482</v>
      </c>
      <c r="BC765" s="27">
        <f t="shared" si="1827"/>
        <v>2160000</v>
      </c>
      <c r="BD765" s="27">
        <f t="shared" si="1828"/>
        <v>410400</v>
      </c>
      <c r="BE765" s="27">
        <f t="shared" si="1829"/>
        <v>2570400</v>
      </c>
      <c r="BF765" s="26">
        <v>1</v>
      </c>
      <c r="BG765" s="27">
        <v>1600000</v>
      </c>
      <c r="BH765" s="27">
        <v>1360000</v>
      </c>
      <c r="BI765" s="145"/>
      <c r="BJ765" s="145"/>
      <c r="BK765" s="143">
        <f t="shared" si="1652"/>
        <v>0.11466596451673743</v>
      </c>
      <c r="BL765" s="27">
        <f t="shared" ref="BL765:BL767" si="1830">+AVERAGE(BG765:BI765)</f>
        <v>1480000</v>
      </c>
      <c r="BM765" s="27">
        <f t="shared" ref="BM765:BM767" si="1831">+BL765*19%</f>
        <v>281200</v>
      </c>
      <c r="BN765" s="28">
        <f t="shared" ref="BN765:BN767" si="1832">+BM765+BL765</f>
        <v>1761200</v>
      </c>
      <c r="BO765" s="26">
        <v>1</v>
      </c>
      <c r="BP765" s="27">
        <v>1600000</v>
      </c>
      <c r="BQ765" s="27">
        <v>1856000</v>
      </c>
      <c r="BR765" s="175"/>
      <c r="BS765" s="175"/>
      <c r="BT765" s="143">
        <f t="shared" si="1653"/>
        <v>0.10475656017578482</v>
      </c>
      <c r="BU765" s="27">
        <f t="shared" ref="BU765:BU767" si="1833">+AVERAGE(BP765:BR765)</f>
        <v>1728000</v>
      </c>
      <c r="BV765" s="28">
        <f t="shared" ref="BV765:BV767" si="1834">+BU765*19%</f>
        <v>328320</v>
      </c>
      <c r="BW765" s="30">
        <f t="shared" ref="BW765:BW767" si="1835">+BV765+BU765</f>
        <v>2056320</v>
      </c>
      <c r="BX765" s="26">
        <v>1</v>
      </c>
      <c r="BY765" s="28">
        <v>1600000</v>
      </c>
      <c r="BZ765" s="28">
        <v>1856000</v>
      </c>
      <c r="CA765" s="156"/>
      <c r="CB765" s="156"/>
      <c r="CC765" s="177">
        <f t="shared" si="1654"/>
        <v>0.10475656017578482</v>
      </c>
      <c r="CD765" s="28">
        <f t="shared" ref="CD765:CD775" si="1836">+AVERAGE(BY765:CA765)</f>
        <v>1728000</v>
      </c>
      <c r="CE765" s="28">
        <f t="shared" ref="CE765:CE775" si="1837">+CD765*19%</f>
        <v>328320</v>
      </c>
      <c r="CF765" s="29">
        <f t="shared" ref="CF765:CF775" si="1838">+CE765+CD765</f>
        <v>2056320</v>
      </c>
      <c r="CG765" s="26">
        <v>1</v>
      </c>
      <c r="CH765" s="27">
        <v>1280000</v>
      </c>
      <c r="CI765" s="27">
        <v>1088000</v>
      </c>
      <c r="CJ765" s="148"/>
      <c r="CK765" s="148"/>
      <c r="CL765" s="143">
        <f>+STDEVA(CH765:CI765)/AVERAGE(CH765:CI765)</f>
        <v>0.11466596451673743</v>
      </c>
      <c r="CM765" s="27">
        <f>+AVERAGE(CH765:CJ765)</f>
        <v>1184000</v>
      </c>
      <c r="CN765" s="27">
        <f t="shared" ref="CN765:CN767" si="1839">+CM765*19%</f>
        <v>224960</v>
      </c>
      <c r="CO765" s="28">
        <f t="shared" ref="CO765:CO767" si="1840">+CN765+CM765</f>
        <v>1408960</v>
      </c>
      <c r="CP765" s="26">
        <v>1</v>
      </c>
      <c r="CQ765" s="27">
        <v>1280000</v>
      </c>
      <c r="CR765" s="27">
        <v>1088000</v>
      </c>
      <c r="CS765" s="148"/>
      <c r="CT765" s="148"/>
      <c r="CU765" s="143">
        <f t="shared" si="1655"/>
        <v>0.11466596451673743</v>
      </c>
      <c r="CV765" s="27">
        <f t="shared" ref="CV765:CV767" si="1841">+AVERAGE(CQ765:CS765)</f>
        <v>1184000</v>
      </c>
      <c r="CW765" s="28">
        <f t="shared" ref="CW765:CW767" si="1842">+CV765*19%</f>
        <v>224960</v>
      </c>
      <c r="CX765" s="29">
        <f t="shared" ref="CX765:CX767" si="1843">+CW765+CV765</f>
        <v>1408960</v>
      </c>
      <c r="CY765" s="26">
        <v>1</v>
      </c>
      <c r="CZ765" s="27">
        <v>1280000</v>
      </c>
      <c r="DA765" s="27">
        <v>1024000</v>
      </c>
      <c r="DB765" s="133"/>
      <c r="DC765" s="133"/>
      <c r="DD765" s="143">
        <f t="shared" si="1656"/>
        <v>0.15713484026367724</v>
      </c>
      <c r="DE765" s="27">
        <f t="shared" ref="DE765:DE767" si="1844">+AVERAGE(CZ765:DB765)</f>
        <v>1152000</v>
      </c>
      <c r="DF765" s="27">
        <f t="shared" ref="DF765:DF767" si="1845">+DE765*19%</f>
        <v>218880</v>
      </c>
      <c r="DG765" s="28">
        <f t="shared" ref="DG765:DG767" si="1846">+DF765+DE765</f>
        <v>1370880</v>
      </c>
      <c r="DH765" s="26">
        <v>1</v>
      </c>
      <c r="DI765" s="28">
        <v>1280000</v>
      </c>
      <c r="DJ765" s="28">
        <v>1536000</v>
      </c>
      <c r="DK765" s="182"/>
      <c r="DL765" s="177">
        <f t="shared" si="1657"/>
        <v>0.12856486930664501</v>
      </c>
      <c r="DM765" s="28">
        <f t="shared" ref="DM765:DM767" si="1847">+AVERAGE(DI765:DK765)</f>
        <v>1408000</v>
      </c>
      <c r="DN765" s="28">
        <f t="shared" ref="DN765:DN767" si="1848">DM765*19%</f>
        <v>267520</v>
      </c>
      <c r="DO765" s="30">
        <f t="shared" ref="DO765:DO767" si="1849">+DM765+DN765</f>
        <v>1675520</v>
      </c>
    </row>
    <row r="766" spans="1:119" ht="21" customHeight="1" x14ac:dyDescent="0.25">
      <c r="A766" s="66" t="s">
        <v>1468</v>
      </c>
      <c r="B766" s="67" t="s">
        <v>1466</v>
      </c>
      <c r="C766" s="68" t="s">
        <v>1469</v>
      </c>
      <c r="D766" s="26">
        <v>1</v>
      </c>
      <c r="E766" s="27">
        <v>2000000</v>
      </c>
      <c r="F766" s="27">
        <v>2600000</v>
      </c>
      <c r="G766" s="145"/>
      <c r="H766" s="145"/>
      <c r="I766" s="143">
        <f t="shared" si="1810"/>
        <v>0.18446263857040371</v>
      </c>
      <c r="J766" s="27">
        <f t="shared" si="1811"/>
        <v>2300000</v>
      </c>
      <c r="K766" s="28">
        <f t="shared" si="1812"/>
        <v>437000</v>
      </c>
      <c r="L766" s="29">
        <f t="shared" si="1658"/>
        <v>2737000</v>
      </c>
      <c r="M766" s="26">
        <v>1</v>
      </c>
      <c r="N766" s="27">
        <v>2000000</v>
      </c>
      <c r="O766" s="27">
        <v>2400000</v>
      </c>
      <c r="P766" s="145"/>
      <c r="Q766" s="145"/>
      <c r="R766" s="143">
        <f t="shared" si="1813"/>
        <v>0.12856486930664501</v>
      </c>
      <c r="S766" s="27">
        <f t="shared" si="1814"/>
        <v>2200000</v>
      </c>
      <c r="T766" s="28">
        <f t="shared" si="1815"/>
        <v>418000</v>
      </c>
      <c r="U766" s="30">
        <f t="shared" si="1816"/>
        <v>2618000</v>
      </c>
      <c r="V766" s="26">
        <v>1</v>
      </c>
      <c r="W766" s="27">
        <v>2000000</v>
      </c>
      <c r="X766" s="27">
        <v>1700000</v>
      </c>
      <c r="Y766" s="145"/>
      <c r="Z766" s="145"/>
      <c r="AA766" s="143">
        <f t="shared" si="1817"/>
        <v>0.11466596451673743</v>
      </c>
      <c r="AB766" s="27">
        <f t="shared" si="1818"/>
        <v>1850000</v>
      </c>
      <c r="AC766" s="28">
        <f t="shared" si="1819"/>
        <v>351500</v>
      </c>
      <c r="AD766" s="29">
        <f t="shared" si="1820"/>
        <v>2201500</v>
      </c>
      <c r="AE766" s="26">
        <v>1</v>
      </c>
      <c r="AF766" s="27">
        <v>2000000</v>
      </c>
      <c r="AG766" s="27">
        <v>2400000</v>
      </c>
      <c r="AH766" s="145"/>
      <c r="AI766" s="145"/>
      <c r="AJ766" s="143">
        <f t="shared" si="1649"/>
        <v>0.12856486930664501</v>
      </c>
      <c r="AK766" s="27">
        <f t="shared" si="1821"/>
        <v>2200000</v>
      </c>
      <c r="AL766" s="28">
        <f t="shared" si="1822"/>
        <v>418000</v>
      </c>
      <c r="AM766" s="30">
        <f t="shared" si="1823"/>
        <v>2618000</v>
      </c>
      <c r="AN766" s="26">
        <v>1</v>
      </c>
      <c r="AO766" s="27">
        <v>2000000</v>
      </c>
      <c r="AP766" s="27">
        <v>2691200</v>
      </c>
      <c r="AQ766" s="145"/>
      <c r="AR766" s="145"/>
      <c r="AS766" s="143">
        <f t="shared" si="1650"/>
        <v>0.2083698018230481</v>
      </c>
      <c r="AT766" s="27">
        <f t="shared" si="1824"/>
        <v>2345600</v>
      </c>
      <c r="AU766" s="28">
        <f t="shared" si="1825"/>
        <v>445664</v>
      </c>
      <c r="AV766" s="30">
        <f t="shared" si="1826"/>
        <v>2791264</v>
      </c>
      <c r="AW766" s="26">
        <v>1</v>
      </c>
      <c r="AX766" s="27">
        <v>2000000</v>
      </c>
      <c r="AY766" s="27">
        <v>2320000</v>
      </c>
      <c r="AZ766" s="145"/>
      <c r="BA766" s="145"/>
      <c r="BB766" s="143">
        <f t="shared" si="1651"/>
        <v>0.10475656017578482</v>
      </c>
      <c r="BC766" s="27">
        <f t="shared" si="1827"/>
        <v>2160000</v>
      </c>
      <c r="BD766" s="27">
        <f t="shared" si="1828"/>
        <v>410400</v>
      </c>
      <c r="BE766" s="27">
        <f t="shared" si="1829"/>
        <v>2570400</v>
      </c>
      <c r="BF766" s="26">
        <v>1</v>
      </c>
      <c r="BG766" s="27">
        <v>1600000</v>
      </c>
      <c r="BH766" s="27">
        <v>1360000</v>
      </c>
      <c r="BI766" s="145"/>
      <c r="BJ766" s="145"/>
      <c r="BK766" s="143">
        <f t="shared" si="1652"/>
        <v>0.11466596451673743</v>
      </c>
      <c r="BL766" s="27">
        <f t="shared" si="1830"/>
        <v>1480000</v>
      </c>
      <c r="BM766" s="27">
        <f t="shared" si="1831"/>
        <v>281200</v>
      </c>
      <c r="BN766" s="28">
        <f t="shared" si="1832"/>
        <v>1761200</v>
      </c>
      <c r="BO766" s="26">
        <v>1</v>
      </c>
      <c r="BP766" s="27">
        <v>1600000</v>
      </c>
      <c r="BQ766" s="27">
        <v>1856000</v>
      </c>
      <c r="BR766" s="175"/>
      <c r="BS766" s="175"/>
      <c r="BT766" s="143">
        <f t="shared" si="1653"/>
        <v>0.10475656017578482</v>
      </c>
      <c r="BU766" s="27">
        <f t="shared" si="1833"/>
        <v>1728000</v>
      </c>
      <c r="BV766" s="28">
        <f t="shared" si="1834"/>
        <v>328320</v>
      </c>
      <c r="BW766" s="30">
        <f t="shared" si="1835"/>
        <v>2056320</v>
      </c>
      <c r="BX766" s="26">
        <v>1</v>
      </c>
      <c r="BY766" s="28">
        <v>1600000</v>
      </c>
      <c r="BZ766" s="28">
        <v>1856000</v>
      </c>
      <c r="CA766" s="156"/>
      <c r="CB766" s="156"/>
      <c r="CC766" s="177">
        <f t="shared" si="1654"/>
        <v>0.10475656017578482</v>
      </c>
      <c r="CD766" s="28">
        <f t="shared" si="1836"/>
        <v>1728000</v>
      </c>
      <c r="CE766" s="28">
        <f t="shared" si="1837"/>
        <v>328320</v>
      </c>
      <c r="CF766" s="29">
        <f t="shared" si="1838"/>
        <v>2056320</v>
      </c>
      <c r="CG766" s="26">
        <v>1</v>
      </c>
      <c r="CH766" s="27">
        <v>1280000</v>
      </c>
      <c r="CI766" s="27">
        <v>1088000</v>
      </c>
      <c r="CJ766" s="148"/>
      <c r="CK766" s="148"/>
      <c r="CL766" s="143">
        <f>+STDEVA(CH766:CI766)/AVERAGE(CH766:CI766)</f>
        <v>0.11466596451673743</v>
      </c>
      <c r="CM766" s="27">
        <f>+AVERAGE(CH766:CJ766)</f>
        <v>1184000</v>
      </c>
      <c r="CN766" s="27">
        <f t="shared" si="1839"/>
        <v>224960</v>
      </c>
      <c r="CO766" s="28">
        <f t="shared" si="1840"/>
        <v>1408960</v>
      </c>
      <c r="CP766" s="26">
        <v>1</v>
      </c>
      <c r="CQ766" s="27">
        <v>1280000</v>
      </c>
      <c r="CR766" s="27">
        <v>1088000</v>
      </c>
      <c r="CS766" s="148"/>
      <c r="CT766" s="148"/>
      <c r="CU766" s="143">
        <f t="shared" si="1655"/>
        <v>0.11466596451673743</v>
      </c>
      <c r="CV766" s="27">
        <f t="shared" si="1841"/>
        <v>1184000</v>
      </c>
      <c r="CW766" s="28">
        <f t="shared" si="1842"/>
        <v>224960</v>
      </c>
      <c r="CX766" s="29">
        <f t="shared" si="1843"/>
        <v>1408960</v>
      </c>
      <c r="CY766" s="26">
        <v>1</v>
      </c>
      <c r="CZ766" s="27">
        <v>1280000</v>
      </c>
      <c r="DA766" s="27">
        <v>1024000</v>
      </c>
      <c r="DB766" s="133"/>
      <c r="DC766" s="133"/>
      <c r="DD766" s="143">
        <f t="shared" si="1656"/>
        <v>0.15713484026367724</v>
      </c>
      <c r="DE766" s="27">
        <f t="shared" si="1844"/>
        <v>1152000</v>
      </c>
      <c r="DF766" s="27">
        <f t="shared" si="1845"/>
        <v>218880</v>
      </c>
      <c r="DG766" s="28">
        <f t="shared" si="1846"/>
        <v>1370880</v>
      </c>
      <c r="DH766" s="26">
        <v>1</v>
      </c>
      <c r="DI766" s="28">
        <v>1280000</v>
      </c>
      <c r="DJ766" s="28">
        <v>1536000</v>
      </c>
      <c r="DK766" s="182"/>
      <c r="DL766" s="177">
        <f t="shared" si="1657"/>
        <v>0.12856486930664501</v>
      </c>
      <c r="DM766" s="28">
        <f t="shared" si="1847"/>
        <v>1408000</v>
      </c>
      <c r="DN766" s="28">
        <f t="shared" si="1848"/>
        <v>267520</v>
      </c>
      <c r="DO766" s="30">
        <f t="shared" si="1849"/>
        <v>1675520</v>
      </c>
    </row>
    <row r="767" spans="1:119" ht="21" customHeight="1" x14ac:dyDescent="0.25">
      <c r="A767" s="66" t="s">
        <v>1470</v>
      </c>
      <c r="B767" s="67" t="s">
        <v>1466</v>
      </c>
      <c r="C767" s="68" t="s">
        <v>1471</v>
      </c>
      <c r="D767" s="26">
        <v>1</v>
      </c>
      <c r="E767" s="27">
        <v>20000000</v>
      </c>
      <c r="F767" s="27">
        <v>26000000</v>
      </c>
      <c r="G767" s="145"/>
      <c r="H767" s="145"/>
      <c r="I767" s="143">
        <f t="shared" si="1810"/>
        <v>0.18446263857040371</v>
      </c>
      <c r="J767" s="27">
        <f t="shared" si="1811"/>
        <v>23000000</v>
      </c>
      <c r="K767" s="28">
        <f t="shared" si="1812"/>
        <v>4370000</v>
      </c>
      <c r="L767" s="29">
        <f t="shared" si="1658"/>
        <v>27370000</v>
      </c>
      <c r="M767" s="26">
        <v>1</v>
      </c>
      <c r="N767" s="27">
        <v>20000000</v>
      </c>
      <c r="O767" s="27">
        <v>24000000</v>
      </c>
      <c r="P767" s="145"/>
      <c r="Q767" s="145"/>
      <c r="R767" s="143">
        <f t="shared" si="1813"/>
        <v>0.12856486930664499</v>
      </c>
      <c r="S767" s="27">
        <f t="shared" si="1814"/>
        <v>22000000</v>
      </c>
      <c r="T767" s="28">
        <f t="shared" si="1815"/>
        <v>4180000</v>
      </c>
      <c r="U767" s="30">
        <f t="shared" si="1816"/>
        <v>26180000</v>
      </c>
      <c r="V767" s="26">
        <v>1</v>
      </c>
      <c r="W767" s="27">
        <v>20000000</v>
      </c>
      <c r="X767" s="27">
        <v>17000000</v>
      </c>
      <c r="Y767" s="145"/>
      <c r="Z767" s="145"/>
      <c r="AA767" s="143">
        <f t="shared" si="1817"/>
        <v>0.11466596451673745</v>
      </c>
      <c r="AB767" s="27">
        <f t="shared" si="1818"/>
        <v>18500000</v>
      </c>
      <c r="AC767" s="28">
        <f t="shared" si="1819"/>
        <v>3515000</v>
      </c>
      <c r="AD767" s="29">
        <f t="shared" si="1820"/>
        <v>22015000</v>
      </c>
      <c r="AE767" s="26">
        <v>1</v>
      </c>
      <c r="AF767" s="27">
        <v>20000000</v>
      </c>
      <c r="AG767" s="27">
        <v>24000000</v>
      </c>
      <c r="AH767" s="145"/>
      <c r="AI767" s="145"/>
      <c r="AJ767" s="143">
        <f t="shared" si="1649"/>
        <v>0.12856486930664499</v>
      </c>
      <c r="AK767" s="27">
        <f t="shared" si="1821"/>
        <v>22000000</v>
      </c>
      <c r="AL767" s="28">
        <f t="shared" si="1822"/>
        <v>4180000</v>
      </c>
      <c r="AM767" s="30">
        <f t="shared" si="1823"/>
        <v>26180000</v>
      </c>
      <c r="AN767" s="26">
        <v>1</v>
      </c>
      <c r="AO767" s="27">
        <v>20000000</v>
      </c>
      <c r="AP767" s="27">
        <v>26912000</v>
      </c>
      <c r="AQ767" s="145"/>
      <c r="AR767" s="145"/>
      <c r="AS767" s="143">
        <f t="shared" si="1650"/>
        <v>0.20836980182304812</v>
      </c>
      <c r="AT767" s="27">
        <f t="shared" si="1824"/>
        <v>23456000</v>
      </c>
      <c r="AU767" s="28">
        <f t="shared" si="1825"/>
        <v>4456640</v>
      </c>
      <c r="AV767" s="30">
        <f t="shared" si="1826"/>
        <v>27912640</v>
      </c>
      <c r="AW767" s="26">
        <v>1</v>
      </c>
      <c r="AX767" s="27">
        <v>20000000</v>
      </c>
      <c r="AY767" s="27">
        <v>23200000</v>
      </c>
      <c r="AZ767" s="145"/>
      <c r="BA767" s="145"/>
      <c r="BB767" s="143">
        <f t="shared" si="1651"/>
        <v>0.10475656017578483</v>
      </c>
      <c r="BC767" s="27">
        <f t="shared" si="1827"/>
        <v>21600000</v>
      </c>
      <c r="BD767" s="27">
        <f t="shared" si="1828"/>
        <v>4104000</v>
      </c>
      <c r="BE767" s="27">
        <f t="shared" si="1829"/>
        <v>25704000</v>
      </c>
      <c r="BF767" s="26">
        <v>1</v>
      </c>
      <c r="BG767" s="27">
        <v>16000000</v>
      </c>
      <c r="BH767" s="27">
        <v>13600000</v>
      </c>
      <c r="BI767" s="145"/>
      <c r="BJ767" s="145"/>
      <c r="BK767" s="143">
        <f t="shared" si="1652"/>
        <v>0.11466596451673743</v>
      </c>
      <c r="BL767" s="27">
        <f t="shared" si="1830"/>
        <v>14800000</v>
      </c>
      <c r="BM767" s="27">
        <f t="shared" si="1831"/>
        <v>2812000</v>
      </c>
      <c r="BN767" s="28">
        <f t="shared" si="1832"/>
        <v>17612000</v>
      </c>
      <c r="BO767" s="26">
        <v>1</v>
      </c>
      <c r="BP767" s="27">
        <v>16000000</v>
      </c>
      <c r="BQ767" s="27">
        <v>18560000</v>
      </c>
      <c r="BR767" s="175"/>
      <c r="BS767" s="175"/>
      <c r="BT767" s="143">
        <f t="shared" si="1653"/>
        <v>0.10475656017578482</v>
      </c>
      <c r="BU767" s="27">
        <f t="shared" si="1833"/>
        <v>17280000</v>
      </c>
      <c r="BV767" s="28">
        <f t="shared" si="1834"/>
        <v>3283200</v>
      </c>
      <c r="BW767" s="30">
        <f t="shared" si="1835"/>
        <v>20563200</v>
      </c>
      <c r="BX767" s="26">
        <v>1</v>
      </c>
      <c r="BY767" s="28">
        <v>16000000</v>
      </c>
      <c r="BZ767" s="28">
        <v>18560000</v>
      </c>
      <c r="CA767" s="156"/>
      <c r="CB767" s="156"/>
      <c r="CC767" s="177">
        <f t="shared" si="1654"/>
        <v>0.10475656017578482</v>
      </c>
      <c r="CD767" s="28">
        <f t="shared" si="1836"/>
        <v>17280000</v>
      </c>
      <c r="CE767" s="28">
        <f t="shared" si="1837"/>
        <v>3283200</v>
      </c>
      <c r="CF767" s="29">
        <f t="shared" si="1838"/>
        <v>20563200</v>
      </c>
      <c r="CG767" s="26">
        <v>1</v>
      </c>
      <c r="CH767" s="27">
        <v>12800000</v>
      </c>
      <c r="CI767" s="27">
        <v>10880000</v>
      </c>
      <c r="CJ767" s="148"/>
      <c r="CK767" s="148"/>
      <c r="CL767" s="143">
        <f>+STDEVA(CH767:CI767)/AVERAGE(CH767:CI767)</f>
        <v>0.11466596451673743</v>
      </c>
      <c r="CM767" s="27">
        <f>+AVERAGE(CH767:CJ767)</f>
        <v>11840000</v>
      </c>
      <c r="CN767" s="27">
        <f t="shared" si="1839"/>
        <v>2249600</v>
      </c>
      <c r="CO767" s="28">
        <f t="shared" si="1840"/>
        <v>14089600</v>
      </c>
      <c r="CP767" s="26">
        <v>1</v>
      </c>
      <c r="CQ767" s="27">
        <v>12800000</v>
      </c>
      <c r="CR767" s="27">
        <v>10880000</v>
      </c>
      <c r="CS767" s="148"/>
      <c r="CT767" s="148"/>
      <c r="CU767" s="143">
        <f t="shared" si="1655"/>
        <v>0.11466596451673743</v>
      </c>
      <c r="CV767" s="27">
        <f t="shared" si="1841"/>
        <v>11840000</v>
      </c>
      <c r="CW767" s="28">
        <f t="shared" si="1842"/>
        <v>2249600</v>
      </c>
      <c r="CX767" s="29">
        <f t="shared" si="1843"/>
        <v>14089600</v>
      </c>
      <c r="CY767" s="26">
        <v>1</v>
      </c>
      <c r="CZ767" s="27">
        <v>12800000</v>
      </c>
      <c r="DA767" s="27">
        <v>10240000</v>
      </c>
      <c r="DB767" s="133"/>
      <c r="DC767" s="133"/>
      <c r="DD767" s="143">
        <f t="shared" si="1656"/>
        <v>0.15713484026367722</v>
      </c>
      <c r="DE767" s="27">
        <f t="shared" si="1844"/>
        <v>11520000</v>
      </c>
      <c r="DF767" s="27">
        <f t="shared" si="1845"/>
        <v>2188800</v>
      </c>
      <c r="DG767" s="28">
        <f t="shared" si="1846"/>
        <v>13708800</v>
      </c>
      <c r="DH767" s="26">
        <v>1</v>
      </c>
      <c r="DI767" s="28">
        <v>12800000</v>
      </c>
      <c r="DJ767" s="28">
        <v>15360000</v>
      </c>
      <c r="DK767" s="182"/>
      <c r="DL767" s="177">
        <f t="shared" si="1657"/>
        <v>0.12856486930664501</v>
      </c>
      <c r="DM767" s="28">
        <f t="shared" si="1847"/>
        <v>14080000</v>
      </c>
      <c r="DN767" s="28">
        <f t="shared" si="1848"/>
        <v>2675200</v>
      </c>
      <c r="DO767" s="30">
        <f t="shared" si="1849"/>
        <v>16755200</v>
      </c>
    </row>
    <row r="768" spans="1:119" ht="21" customHeight="1" x14ac:dyDescent="0.25">
      <c r="A768" s="66" t="s">
        <v>1472</v>
      </c>
      <c r="B768" s="67" t="s">
        <v>1473</v>
      </c>
      <c r="C768" s="68" t="s">
        <v>1474</v>
      </c>
      <c r="D768" s="31" t="s">
        <v>30</v>
      </c>
      <c r="E768" s="32" t="s">
        <v>30</v>
      </c>
      <c r="F768" s="32" t="s">
        <v>30</v>
      </c>
      <c r="G768" s="32" t="s">
        <v>30</v>
      </c>
      <c r="H768" s="32" t="s">
        <v>30</v>
      </c>
      <c r="I768" s="32" t="s">
        <v>30</v>
      </c>
      <c r="J768" s="32" t="s">
        <v>30</v>
      </c>
      <c r="K768" s="32" t="s">
        <v>30</v>
      </c>
      <c r="L768" s="32" t="s">
        <v>30</v>
      </c>
      <c r="M768" s="31" t="s">
        <v>30</v>
      </c>
      <c r="N768" s="43" t="s">
        <v>30</v>
      </c>
      <c r="O768" s="32" t="s">
        <v>30</v>
      </c>
      <c r="P768" s="32" t="s">
        <v>30</v>
      </c>
      <c r="Q768" s="32" t="s">
        <v>30</v>
      </c>
      <c r="R768" s="32" t="s">
        <v>30</v>
      </c>
      <c r="S768" s="32" t="s">
        <v>30</v>
      </c>
      <c r="T768" s="32" t="s">
        <v>30</v>
      </c>
      <c r="U768" s="33" t="s">
        <v>30</v>
      </c>
      <c r="V768" s="31" t="s">
        <v>30</v>
      </c>
      <c r="W768" s="32" t="s">
        <v>30</v>
      </c>
      <c r="X768" s="32" t="s">
        <v>30</v>
      </c>
      <c r="Y768" s="32" t="s">
        <v>30</v>
      </c>
      <c r="Z768" s="32" t="s">
        <v>30</v>
      </c>
      <c r="AA768" s="32" t="s">
        <v>30</v>
      </c>
      <c r="AB768" s="32" t="s">
        <v>30</v>
      </c>
      <c r="AC768" s="32" t="s">
        <v>30</v>
      </c>
      <c r="AD768" s="34" t="s">
        <v>30</v>
      </c>
      <c r="AE768" s="31" t="s">
        <v>30</v>
      </c>
      <c r="AF768" s="32" t="s">
        <v>30</v>
      </c>
      <c r="AG768" s="32" t="s">
        <v>30</v>
      </c>
      <c r="AH768" s="32" t="s">
        <v>30</v>
      </c>
      <c r="AI768" s="32" t="s">
        <v>30</v>
      </c>
      <c r="AJ768" s="165" t="s">
        <v>30</v>
      </c>
      <c r="AK768" s="32" t="s">
        <v>30</v>
      </c>
      <c r="AL768" s="32" t="s">
        <v>30</v>
      </c>
      <c r="AM768" s="33" t="s">
        <v>30</v>
      </c>
      <c r="AN768" s="31" t="s">
        <v>30</v>
      </c>
      <c r="AO768" s="32" t="s">
        <v>30</v>
      </c>
      <c r="AP768" s="32" t="s">
        <v>30</v>
      </c>
      <c r="AQ768" s="32" t="s">
        <v>30</v>
      </c>
      <c r="AR768" s="32" t="s">
        <v>30</v>
      </c>
      <c r="AS768" s="32" t="s">
        <v>30</v>
      </c>
      <c r="AT768" s="32" t="s">
        <v>30</v>
      </c>
      <c r="AU768" s="32" t="s">
        <v>30</v>
      </c>
      <c r="AV768" s="33" t="s">
        <v>30</v>
      </c>
      <c r="AW768" s="31" t="s">
        <v>30</v>
      </c>
      <c r="AX768" s="32" t="s">
        <v>30</v>
      </c>
      <c r="AY768" s="32" t="s">
        <v>30</v>
      </c>
      <c r="AZ768" s="32" t="s">
        <v>30</v>
      </c>
      <c r="BA768" s="32" t="s">
        <v>30</v>
      </c>
      <c r="BB768" s="32" t="s">
        <v>30</v>
      </c>
      <c r="BC768" s="32" t="s">
        <v>30</v>
      </c>
      <c r="BD768" s="32" t="s">
        <v>30</v>
      </c>
      <c r="BE768" s="32" t="s">
        <v>30</v>
      </c>
      <c r="BF768" s="31" t="s">
        <v>30</v>
      </c>
      <c r="BG768" s="32" t="s">
        <v>30</v>
      </c>
      <c r="BH768" s="32" t="s">
        <v>30</v>
      </c>
      <c r="BI768" s="32" t="s">
        <v>30</v>
      </c>
      <c r="BJ768" s="32" t="s">
        <v>30</v>
      </c>
      <c r="BK768" s="32" t="s">
        <v>30</v>
      </c>
      <c r="BL768" s="32" t="s">
        <v>30</v>
      </c>
      <c r="BM768" s="32" t="s">
        <v>30</v>
      </c>
      <c r="BN768" s="32" t="s">
        <v>30</v>
      </c>
      <c r="BO768" s="31" t="s">
        <v>30</v>
      </c>
      <c r="BP768" s="32" t="s">
        <v>30</v>
      </c>
      <c r="BQ768" s="32" t="s">
        <v>30</v>
      </c>
      <c r="BR768" s="32" t="s">
        <v>30</v>
      </c>
      <c r="BS768" s="32" t="s">
        <v>30</v>
      </c>
      <c r="BT768" s="32" t="s">
        <v>30</v>
      </c>
      <c r="BU768" s="32" t="s">
        <v>30</v>
      </c>
      <c r="BV768" s="32" t="s">
        <v>30</v>
      </c>
      <c r="BW768" s="33" t="s">
        <v>30</v>
      </c>
      <c r="BX768" s="26">
        <v>1</v>
      </c>
      <c r="BY768" s="28">
        <v>1600000</v>
      </c>
      <c r="BZ768" s="28">
        <v>2200000</v>
      </c>
      <c r="CA768" s="28"/>
      <c r="CB768" s="28"/>
      <c r="CC768" s="177">
        <f t="shared" si="1654"/>
        <v>0.22329687826943606</v>
      </c>
      <c r="CD768" s="28">
        <f t="shared" si="1836"/>
        <v>1900000</v>
      </c>
      <c r="CE768" s="28">
        <f t="shared" si="1837"/>
        <v>361000</v>
      </c>
      <c r="CF768" s="29">
        <f t="shared" si="1838"/>
        <v>2261000</v>
      </c>
      <c r="CG768" s="31" t="s">
        <v>30</v>
      </c>
      <c r="CH768" s="32" t="s">
        <v>30</v>
      </c>
      <c r="CI768" s="32" t="s">
        <v>30</v>
      </c>
      <c r="CJ768" s="32" t="s">
        <v>30</v>
      </c>
      <c r="CK768" s="32" t="s">
        <v>30</v>
      </c>
      <c r="CL768" s="32" t="s">
        <v>30</v>
      </c>
      <c r="CM768" s="32" t="s">
        <v>30</v>
      </c>
      <c r="CN768" s="32" t="s">
        <v>30</v>
      </c>
      <c r="CO768" s="32" t="s">
        <v>30</v>
      </c>
      <c r="CP768" s="31" t="s">
        <v>30</v>
      </c>
      <c r="CQ768" s="32" t="s">
        <v>30</v>
      </c>
      <c r="CR768" s="32" t="s">
        <v>30</v>
      </c>
      <c r="CS768" s="32" t="s">
        <v>30</v>
      </c>
      <c r="CT768" s="32" t="s">
        <v>30</v>
      </c>
      <c r="CU768" s="32" t="s">
        <v>30</v>
      </c>
      <c r="CV768" s="32" t="s">
        <v>30</v>
      </c>
      <c r="CW768" s="32" t="s">
        <v>30</v>
      </c>
      <c r="CX768" s="34" t="s">
        <v>30</v>
      </c>
      <c r="CY768" s="31" t="s">
        <v>30</v>
      </c>
      <c r="CZ768" s="32" t="s">
        <v>30</v>
      </c>
      <c r="DA768" s="32" t="s">
        <v>30</v>
      </c>
      <c r="DB768" s="32" t="s">
        <v>30</v>
      </c>
      <c r="DC768" s="32" t="s">
        <v>30</v>
      </c>
      <c r="DD768" s="32" t="s">
        <v>30</v>
      </c>
      <c r="DE768" s="32" t="s">
        <v>30</v>
      </c>
      <c r="DF768" s="32" t="s">
        <v>30</v>
      </c>
      <c r="DG768" s="32" t="s">
        <v>30</v>
      </c>
      <c r="DH768" s="31" t="s">
        <v>30</v>
      </c>
      <c r="DI768" s="32" t="s">
        <v>30</v>
      </c>
      <c r="DJ768" s="32" t="s">
        <v>30</v>
      </c>
      <c r="DK768" s="32" t="s">
        <v>30</v>
      </c>
      <c r="DL768" s="32" t="s">
        <v>30</v>
      </c>
      <c r="DM768" s="32" t="s">
        <v>30</v>
      </c>
      <c r="DN768" s="32" t="s">
        <v>30</v>
      </c>
      <c r="DO768" s="33" t="s">
        <v>30</v>
      </c>
    </row>
    <row r="769" spans="1:119" ht="21" customHeight="1" x14ac:dyDescent="0.25">
      <c r="A769" s="66" t="s">
        <v>1475</v>
      </c>
      <c r="B769" s="67" t="s">
        <v>1473</v>
      </c>
      <c r="C769" s="68" t="s">
        <v>1476</v>
      </c>
      <c r="D769" s="31" t="s">
        <v>30</v>
      </c>
      <c r="E769" s="32" t="s">
        <v>30</v>
      </c>
      <c r="F769" s="32" t="s">
        <v>30</v>
      </c>
      <c r="G769" s="32" t="s">
        <v>30</v>
      </c>
      <c r="H769" s="32" t="s">
        <v>30</v>
      </c>
      <c r="I769" s="32" t="s">
        <v>30</v>
      </c>
      <c r="J769" s="32" t="s">
        <v>30</v>
      </c>
      <c r="K769" s="32" t="s">
        <v>30</v>
      </c>
      <c r="L769" s="32" t="s">
        <v>30</v>
      </c>
      <c r="M769" s="31" t="s">
        <v>30</v>
      </c>
      <c r="N769" s="43" t="s">
        <v>30</v>
      </c>
      <c r="O769" s="32" t="s">
        <v>30</v>
      </c>
      <c r="P769" s="32" t="s">
        <v>30</v>
      </c>
      <c r="Q769" s="32" t="s">
        <v>30</v>
      </c>
      <c r="R769" s="32" t="s">
        <v>30</v>
      </c>
      <c r="S769" s="32" t="s">
        <v>30</v>
      </c>
      <c r="T769" s="32" t="s">
        <v>30</v>
      </c>
      <c r="U769" s="33" t="s">
        <v>30</v>
      </c>
      <c r="V769" s="31" t="s">
        <v>30</v>
      </c>
      <c r="W769" s="32" t="s">
        <v>30</v>
      </c>
      <c r="X769" s="32" t="s">
        <v>30</v>
      </c>
      <c r="Y769" s="32" t="s">
        <v>30</v>
      </c>
      <c r="Z769" s="32" t="s">
        <v>30</v>
      </c>
      <c r="AA769" s="32" t="s">
        <v>30</v>
      </c>
      <c r="AB769" s="32" t="s">
        <v>30</v>
      </c>
      <c r="AC769" s="32" t="s">
        <v>30</v>
      </c>
      <c r="AD769" s="34" t="s">
        <v>30</v>
      </c>
      <c r="AE769" s="31" t="s">
        <v>30</v>
      </c>
      <c r="AF769" s="32" t="s">
        <v>30</v>
      </c>
      <c r="AG769" s="32" t="s">
        <v>30</v>
      </c>
      <c r="AH769" s="32" t="s">
        <v>30</v>
      </c>
      <c r="AI769" s="32" t="s">
        <v>30</v>
      </c>
      <c r="AJ769" s="165" t="s">
        <v>30</v>
      </c>
      <c r="AK769" s="32" t="s">
        <v>30</v>
      </c>
      <c r="AL769" s="32" t="s">
        <v>30</v>
      </c>
      <c r="AM769" s="33" t="s">
        <v>30</v>
      </c>
      <c r="AN769" s="31" t="s">
        <v>30</v>
      </c>
      <c r="AO769" s="32" t="s">
        <v>30</v>
      </c>
      <c r="AP769" s="32" t="s">
        <v>30</v>
      </c>
      <c r="AQ769" s="32" t="s">
        <v>30</v>
      </c>
      <c r="AR769" s="32" t="s">
        <v>30</v>
      </c>
      <c r="AS769" s="32" t="s">
        <v>30</v>
      </c>
      <c r="AT769" s="32" t="s">
        <v>30</v>
      </c>
      <c r="AU769" s="32" t="s">
        <v>30</v>
      </c>
      <c r="AV769" s="33" t="s">
        <v>30</v>
      </c>
      <c r="AW769" s="31" t="s">
        <v>30</v>
      </c>
      <c r="AX769" s="32" t="s">
        <v>30</v>
      </c>
      <c r="AY769" s="32" t="s">
        <v>30</v>
      </c>
      <c r="AZ769" s="32" t="s">
        <v>30</v>
      </c>
      <c r="BA769" s="32" t="s">
        <v>30</v>
      </c>
      <c r="BB769" s="32" t="s">
        <v>30</v>
      </c>
      <c r="BC769" s="32" t="s">
        <v>30</v>
      </c>
      <c r="BD769" s="32" t="s">
        <v>30</v>
      </c>
      <c r="BE769" s="32" t="s">
        <v>30</v>
      </c>
      <c r="BF769" s="31" t="s">
        <v>30</v>
      </c>
      <c r="BG769" s="32" t="s">
        <v>30</v>
      </c>
      <c r="BH769" s="32" t="s">
        <v>30</v>
      </c>
      <c r="BI769" s="32" t="s">
        <v>30</v>
      </c>
      <c r="BJ769" s="32" t="s">
        <v>30</v>
      </c>
      <c r="BK769" s="32" t="s">
        <v>30</v>
      </c>
      <c r="BL769" s="32" t="s">
        <v>30</v>
      </c>
      <c r="BM769" s="32" t="s">
        <v>30</v>
      </c>
      <c r="BN769" s="32" t="s">
        <v>30</v>
      </c>
      <c r="BO769" s="31" t="s">
        <v>30</v>
      </c>
      <c r="BP769" s="32" t="s">
        <v>30</v>
      </c>
      <c r="BQ769" s="32" t="s">
        <v>30</v>
      </c>
      <c r="BR769" s="32" t="s">
        <v>30</v>
      </c>
      <c r="BS769" s="32" t="s">
        <v>30</v>
      </c>
      <c r="BT769" s="32" t="s">
        <v>30</v>
      </c>
      <c r="BU769" s="32" t="s">
        <v>30</v>
      </c>
      <c r="BV769" s="32" t="s">
        <v>30</v>
      </c>
      <c r="BW769" s="33" t="s">
        <v>30</v>
      </c>
      <c r="BX769" s="26">
        <v>1</v>
      </c>
      <c r="BY769" s="28">
        <v>1600000</v>
      </c>
      <c r="BZ769" s="28">
        <v>2500000</v>
      </c>
      <c r="CA769" s="28"/>
      <c r="CB769" s="28"/>
      <c r="CC769" s="177">
        <f t="shared" si="1654"/>
        <v>0.31043712344775254</v>
      </c>
      <c r="CD769" s="28">
        <f t="shared" si="1836"/>
        <v>2050000</v>
      </c>
      <c r="CE769" s="28">
        <f t="shared" si="1837"/>
        <v>389500</v>
      </c>
      <c r="CF769" s="29">
        <f t="shared" si="1838"/>
        <v>2439500</v>
      </c>
      <c r="CG769" s="31" t="s">
        <v>30</v>
      </c>
      <c r="CH769" s="32" t="s">
        <v>30</v>
      </c>
      <c r="CI769" s="32" t="s">
        <v>30</v>
      </c>
      <c r="CJ769" s="32" t="s">
        <v>30</v>
      </c>
      <c r="CK769" s="32" t="s">
        <v>30</v>
      </c>
      <c r="CL769" s="32" t="s">
        <v>30</v>
      </c>
      <c r="CM769" s="32" t="s">
        <v>30</v>
      </c>
      <c r="CN769" s="32" t="s">
        <v>30</v>
      </c>
      <c r="CO769" s="32" t="s">
        <v>30</v>
      </c>
      <c r="CP769" s="31" t="s">
        <v>30</v>
      </c>
      <c r="CQ769" s="32" t="s">
        <v>30</v>
      </c>
      <c r="CR769" s="32" t="s">
        <v>30</v>
      </c>
      <c r="CS769" s="32" t="s">
        <v>30</v>
      </c>
      <c r="CT769" s="32" t="s">
        <v>30</v>
      </c>
      <c r="CU769" s="32" t="s">
        <v>30</v>
      </c>
      <c r="CV769" s="32" t="s">
        <v>30</v>
      </c>
      <c r="CW769" s="32" t="s">
        <v>30</v>
      </c>
      <c r="CX769" s="34" t="s">
        <v>30</v>
      </c>
      <c r="CY769" s="31" t="s">
        <v>30</v>
      </c>
      <c r="CZ769" s="32" t="s">
        <v>30</v>
      </c>
      <c r="DA769" s="32" t="s">
        <v>30</v>
      </c>
      <c r="DB769" s="32" t="s">
        <v>30</v>
      </c>
      <c r="DC769" s="32" t="s">
        <v>30</v>
      </c>
      <c r="DD769" s="32" t="s">
        <v>30</v>
      </c>
      <c r="DE769" s="32" t="s">
        <v>30</v>
      </c>
      <c r="DF769" s="32" t="s">
        <v>30</v>
      </c>
      <c r="DG769" s="32" t="s">
        <v>30</v>
      </c>
      <c r="DH769" s="31" t="s">
        <v>30</v>
      </c>
      <c r="DI769" s="32" t="s">
        <v>30</v>
      </c>
      <c r="DJ769" s="32" t="s">
        <v>30</v>
      </c>
      <c r="DK769" s="32" t="s">
        <v>30</v>
      </c>
      <c r="DL769" s="32" t="s">
        <v>30</v>
      </c>
      <c r="DM769" s="32" t="s">
        <v>30</v>
      </c>
      <c r="DN769" s="32" t="s">
        <v>30</v>
      </c>
      <c r="DO769" s="33" t="s">
        <v>30</v>
      </c>
    </row>
    <row r="770" spans="1:119" ht="21" customHeight="1" x14ac:dyDescent="0.25">
      <c r="A770" s="66" t="s">
        <v>1477</v>
      </c>
      <c r="B770" s="67" t="s">
        <v>1478</v>
      </c>
      <c r="C770" s="68" t="s">
        <v>1479</v>
      </c>
      <c r="D770" s="26">
        <v>1</v>
      </c>
      <c r="E770" s="27">
        <v>4800000</v>
      </c>
      <c r="F770" s="27">
        <v>6240000</v>
      </c>
      <c r="G770" s="145"/>
      <c r="H770" s="145"/>
      <c r="I770" s="143">
        <f t="shared" ref="I770:I809" si="1850">+STDEVA(E770:F770)/AVERAGE(E770:F770)</f>
        <v>0.18446263857040371</v>
      </c>
      <c r="J770" s="27">
        <f t="shared" ref="J770:J809" si="1851">+AVERAGE(E770:F770)</f>
        <v>5520000</v>
      </c>
      <c r="K770" s="28">
        <f t="shared" ref="K770:K776" si="1852">J770*19%</f>
        <v>1048800</v>
      </c>
      <c r="L770" s="29">
        <f t="shared" si="1658"/>
        <v>6568800</v>
      </c>
      <c r="M770" s="26">
        <v>1</v>
      </c>
      <c r="N770" s="27">
        <v>4800000</v>
      </c>
      <c r="O770" s="27">
        <v>5760000</v>
      </c>
      <c r="P770" s="145"/>
      <c r="Q770" s="145"/>
      <c r="R770" s="143">
        <f>+STDEVA(N770:O770)/AVERAGE(N770:O770)</f>
        <v>0.12856486930664499</v>
      </c>
      <c r="S770" s="27">
        <f t="shared" ref="S770:S776" si="1853">+AVERAGE(N770:P770)</f>
        <v>5280000</v>
      </c>
      <c r="T770" s="28">
        <f t="shared" ref="T770:T776" si="1854">+S770*19%</f>
        <v>1003200</v>
      </c>
      <c r="U770" s="30">
        <f t="shared" ref="U770:U776" si="1855">+T770+S770</f>
        <v>6283200</v>
      </c>
      <c r="V770" s="26">
        <v>1</v>
      </c>
      <c r="W770" s="27">
        <v>4800000</v>
      </c>
      <c r="X770" s="27">
        <v>4080000</v>
      </c>
      <c r="Y770" s="145"/>
      <c r="Z770" s="145"/>
      <c r="AA770" s="143">
        <f t="shared" ref="AA770:AA809" si="1856">+STDEVA(W770:X770)/AVERAGE(W770:X770)</f>
        <v>0.11466596451673744</v>
      </c>
      <c r="AB770" s="27">
        <f t="shared" ref="AB770:AB776" si="1857">+AVERAGE(W770:Y770)</f>
        <v>4440000</v>
      </c>
      <c r="AC770" s="28">
        <f t="shared" ref="AC770:AC809" si="1858">+AB770*19%</f>
        <v>843600</v>
      </c>
      <c r="AD770" s="29">
        <f t="shared" ref="AD770:AD776" si="1859">+AC770+AB770</f>
        <v>5283600</v>
      </c>
      <c r="AE770" s="26">
        <v>1</v>
      </c>
      <c r="AF770" s="27">
        <v>4800000</v>
      </c>
      <c r="AG770" s="27">
        <v>5760000</v>
      </c>
      <c r="AH770" s="145"/>
      <c r="AI770" s="145"/>
      <c r="AJ770" s="143">
        <f t="shared" si="1649"/>
        <v>0.12856486930664499</v>
      </c>
      <c r="AK770" s="27">
        <f t="shared" ref="AK770:AK776" si="1860">+AVERAGE(AF770:AH770)</f>
        <v>5280000</v>
      </c>
      <c r="AL770" s="28">
        <f t="shared" ref="AL770:AL776" si="1861">+AK770*19%</f>
        <v>1003200</v>
      </c>
      <c r="AM770" s="30">
        <f t="shared" ref="AM770:AM776" si="1862">+AL770+AK770</f>
        <v>6283200</v>
      </c>
      <c r="AN770" s="26">
        <v>1</v>
      </c>
      <c r="AO770" s="27">
        <v>4800000</v>
      </c>
      <c r="AP770" s="27">
        <v>6458880</v>
      </c>
      <c r="AQ770" s="145"/>
      <c r="AR770" s="145"/>
      <c r="AS770" s="143">
        <f t="shared" si="1650"/>
        <v>0.2083698018230481</v>
      </c>
      <c r="AT770" s="27">
        <f t="shared" ref="AT770:AT776" si="1863">+AVERAGE(AO770:AQ770)</f>
        <v>5629440</v>
      </c>
      <c r="AU770" s="28">
        <f t="shared" ref="AU770:AU833" si="1864">+AT770*19%</f>
        <v>1069593.6000000001</v>
      </c>
      <c r="AV770" s="30">
        <f t="shared" ref="AV770:AV776" si="1865">+AU770+AT770</f>
        <v>6699033.5999999996</v>
      </c>
      <c r="AW770" s="26">
        <v>1</v>
      </c>
      <c r="AX770" s="27">
        <v>4800000</v>
      </c>
      <c r="AY770" s="27">
        <v>5568000</v>
      </c>
      <c r="AZ770" s="145"/>
      <c r="BA770" s="145"/>
      <c r="BB770" s="143">
        <f t="shared" si="1651"/>
        <v>0.10475656017578482</v>
      </c>
      <c r="BC770" s="27">
        <f t="shared" ref="BC770:BC776" si="1866">+AVERAGE(AX770:AZ770)</f>
        <v>5184000</v>
      </c>
      <c r="BD770" s="27">
        <f t="shared" ref="BD770:BD833" si="1867">+BC770*19%</f>
        <v>984960</v>
      </c>
      <c r="BE770" s="27">
        <f t="shared" ref="BE770:BE776" si="1868">+BD770+BC770</f>
        <v>6168960</v>
      </c>
      <c r="BF770" s="26">
        <v>1</v>
      </c>
      <c r="BG770" s="27">
        <v>3840000</v>
      </c>
      <c r="BH770" s="27">
        <v>3264000</v>
      </c>
      <c r="BI770" s="145"/>
      <c r="BJ770" s="145"/>
      <c r="BK770" s="143">
        <f t="shared" si="1652"/>
        <v>0.11466596451673743</v>
      </c>
      <c r="BL770" s="27">
        <f t="shared" ref="BL770:BL776" si="1869">+AVERAGE(BG770:BI770)</f>
        <v>3552000</v>
      </c>
      <c r="BM770" s="27">
        <f t="shared" ref="BM770:BM833" si="1870">+BL770*19%</f>
        <v>674880</v>
      </c>
      <c r="BN770" s="28">
        <f t="shared" ref="BN770:BN776" si="1871">+BM770+BL770</f>
        <v>4226880</v>
      </c>
      <c r="BO770" s="26">
        <v>1</v>
      </c>
      <c r="BP770" s="27">
        <v>3840000</v>
      </c>
      <c r="BQ770" s="27">
        <v>4454400</v>
      </c>
      <c r="BR770" s="175"/>
      <c r="BS770" s="175"/>
      <c r="BT770" s="143">
        <f t="shared" si="1653"/>
        <v>0.10475656017578482</v>
      </c>
      <c r="BU770" s="27">
        <f t="shared" ref="BU770:BU775" si="1872">+AVERAGE(BP770:BR770)</f>
        <v>4147200</v>
      </c>
      <c r="BV770" s="28">
        <f t="shared" ref="BV770:BV775" si="1873">+BU770*19%</f>
        <v>787968</v>
      </c>
      <c r="BW770" s="30">
        <f t="shared" ref="BW770:BW775" si="1874">+BV770+BU770</f>
        <v>4935168</v>
      </c>
      <c r="BX770" s="26">
        <v>1</v>
      </c>
      <c r="BY770" s="28">
        <v>3840000</v>
      </c>
      <c r="BZ770" s="28">
        <v>4454400</v>
      </c>
      <c r="CA770" s="156"/>
      <c r="CB770" s="156"/>
      <c r="CC770" s="177">
        <f t="shared" si="1654"/>
        <v>0.10475656017578482</v>
      </c>
      <c r="CD770" s="28">
        <f t="shared" si="1836"/>
        <v>4147200</v>
      </c>
      <c r="CE770" s="28">
        <f t="shared" si="1837"/>
        <v>787968</v>
      </c>
      <c r="CF770" s="29">
        <f t="shared" si="1838"/>
        <v>4935168</v>
      </c>
      <c r="CG770" s="26">
        <v>1</v>
      </c>
      <c r="CH770" s="27">
        <v>3072000</v>
      </c>
      <c r="CI770" s="27">
        <v>2611200</v>
      </c>
      <c r="CJ770" s="148"/>
      <c r="CK770" s="148"/>
      <c r="CL770" s="143">
        <f t="shared" ref="CL770:CL776" si="1875">+STDEVA(CH770:CI770)/AVERAGE(CH770:CI770)</f>
        <v>0.11466596451673744</v>
      </c>
      <c r="CM770" s="27">
        <f t="shared" ref="CM770:CM776" si="1876">+AVERAGE(CH770:CJ770)</f>
        <v>2841600</v>
      </c>
      <c r="CN770" s="27">
        <f t="shared" ref="CN770:CN776" si="1877">+CM770*19%</f>
        <v>539904</v>
      </c>
      <c r="CO770" s="28">
        <f t="shared" ref="CO770:CO776" si="1878">+CN770+CM770</f>
        <v>3381504</v>
      </c>
      <c r="CP770" s="26">
        <v>1</v>
      </c>
      <c r="CQ770" s="27">
        <v>3072000</v>
      </c>
      <c r="CR770" s="27">
        <v>2611200</v>
      </c>
      <c r="CS770" s="148"/>
      <c r="CT770" s="148"/>
      <c r="CU770" s="143">
        <f t="shared" si="1655"/>
        <v>0.11466596451673744</v>
      </c>
      <c r="CV770" s="27">
        <f t="shared" ref="CV770:CV776" si="1879">+AVERAGE(CQ770:CS770)</f>
        <v>2841600</v>
      </c>
      <c r="CW770" s="28">
        <f t="shared" ref="CW770:CW776" si="1880">+CV770*19%</f>
        <v>539904</v>
      </c>
      <c r="CX770" s="29">
        <f t="shared" ref="CX770:CX776" si="1881">+CW770+CV770</f>
        <v>3381504</v>
      </c>
      <c r="CY770" s="26">
        <v>1</v>
      </c>
      <c r="CZ770" s="27">
        <v>3072000</v>
      </c>
      <c r="DA770" s="27">
        <v>2457600</v>
      </c>
      <c r="DB770" s="133"/>
      <c r="DC770" s="133"/>
      <c r="DD770" s="143">
        <f t="shared" si="1656"/>
        <v>0.15713484026367724</v>
      </c>
      <c r="DE770" s="27">
        <f t="shared" ref="DE770:DE776" si="1882">+AVERAGE(CZ770:DB770)</f>
        <v>2764800</v>
      </c>
      <c r="DF770" s="27">
        <f t="shared" ref="DF770:DF776" si="1883">+DE770*19%</f>
        <v>525312</v>
      </c>
      <c r="DG770" s="28">
        <f t="shared" ref="DG770:DG776" si="1884">+DF770+DE770</f>
        <v>3290112</v>
      </c>
      <c r="DH770" s="26">
        <v>1</v>
      </c>
      <c r="DI770" s="28">
        <v>3072000</v>
      </c>
      <c r="DJ770" s="28">
        <v>3686400</v>
      </c>
      <c r="DK770" s="182"/>
      <c r="DL770" s="177">
        <f t="shared" si="1657"/>
        <v>0.12856486930664501</v>
      </c>
      <c r="DM770" s="28">
        <f t="shared" ref="DM770:DM776" si="1885">+AVERAGE(DI770:DK770)</f>
        <v>3379200</v>
      </c>
      <c r="DN770" s="28">
        <f t="shared" ref="DN770:DN776" si="1886">DM770*19%</f>
        <v>642048</v>
      </c>
      <c r="DO770" s="30">
        <f t="shared" ref="DO770:DO776" si="1887">+DM770+DN770</f>
        <v>4021248</v>
      </c>
    </row>
    <row r="771" spans="1:119" ht="21" customHeight="1" x14ac:dyDescent="0.25">
      <c r="A771" s="66" t="s">
        <v>1480</v>
      </c>
      <c r="B771" s="67" t="s">
        <v>1478</v>
      </c>
      <c r="C771" s="68" t="s">
        <v>1481</v>
      </c>
      <c r="D771" s="26">
        <v>1</v>
      </c>
      <c r="E771" s="27">
        <v>4800000</v>
      </c>
      <c r="F771" s="27">
        <v>6240000</v>
      </c>
      <c r="G771" s="145"/>
      <c r="H771" s="145"/>
      <c r="I771" s="143">
        <f t="shared" si="1850"/>
        <v>0.18446263857040371</v>
      </c>
      <c r="J771" s="27">
        <f t="shared" si="1851"/>
        <v>5520000</v>
      </c>
      <c r="K771" s="28">
        <f t="shared" si="1852"/>
        <v>1048800</v>
      </c>
      <c r="L771" s="29">
        <f t="shared" si="1658"/>
        <v>6568800</v>
      </c>
      <c r="M771" s="26">
        <v>1</v>
      </c>
      <c r="N771" s="27">
        <v>4800000</v>
      </c>
      <c r="O771" s="27">
        <v>5760000</v>
      </c>
      <c r="P771" s="145"/>
      <c r="Q771" s="145"/>
      <c r="R771" s="143">
        <f t="shared" ref="R771:R809" si="1888">+STDEVA(N771:O771)/AVERAGE(N771:O771)</f>
        <v>0.12856486930664499</v>
      </c>
      <c r="S771" s="27">
        <f t="shared" si="1853"/>
        <v>5280000</v>
      </c>
      <c r="T771" s="28">
        <f t="shared" si="1854"/>
        <v>1003200</v>
      </c>
      <c r="U771" s="30">
        <f t="shared" si="1855"/>
        <v>6283200</v>
      </c>
      <c r="V771" s="26">
        <v>1</v>
      </c>
      <c r="W771" s="27">
        <v>4800000</v>
      </c>
      <c r="X771" s="27">
        <v>4080000</v>
      </c>
      <c r="Y771" s="145"/>
      <c r="Z771" s="145"/>
      <c r="AA771" s="143">
        <f t="shared" si="1856"/>
        <v>0.11466596451673744</v>
      </c>
      <c r="AB771" s="27">
        <f t="shared" si="1857"/>
        <v>4440000</v>
      </c>
      <c r="AC771" s="28">
        <f t="shared" si="1858"/>
        <v>843600</v>
      </c>
      <c r="AD771" s="29">
        <f t="shared" si="1859"/>
        <v>5283600</v>
      </c>
      <c r="AE771" s="26">
        <v>1</v>
      </c>
      <c r="AF771" s="27">
        <v>4800000</v>
      </c>
      <c r="AG771" s="27">
        <v>5760000</v>
      </c>
      <c r="AH771" s="145"/>
      <c r="AI771" s="145"/>
      <c r="AJ771" s="143">
        <f t="shared" ref="AJ771:AJ834" si="1889">+STDEVA(AF771:AG771)/AVERAGE(AF771:AG771)</f>
        <v>0.12856486930664499</v>
      </c>
      <c r="AK771" s="27">
        <f t="shared" si="1860"/>
        <v>5280000</v>
      </c>
      <c r="AL771" s="28">
        <f t="shared" si="1861"/>
        <v>1003200</v>
      </c>
      <c r="AM771" s="30">
        <f t="shared" si="1862"/>
        <v>6283200</v>
      </c>
      <c r="AN771" s="26">
        <v>1</v>
      </c>
      <c r="AO771" s="27">
        <v>4800000</v>
      </c>
      <c r="AP771" s="27">
        <v>6458880</v>
      </c>
      <c r="AQ771" s="145"/>
      <c r="AR771" s="145"/>
      <c r="AS771" s="143">
        <f t="shared" ref="AS771:AS834" si="1890">+STDEVA(AO771:AP771)/AVERAGE(AO771:AP771)</f>
        <v>0.2083698018230481</v>
      </c>
      <c r="AT771" s="27">
        <f t="shared" si="1863"/>
        <v>5629440</v>
      </c>
      <c r="AU771" s="28">
        <f t="shared" si="1864"/>
        <v>1069593.6000000001</v>
      </c>
      <c r="AV771" s="30">
        <f t="shared" si="1865"/>
        <v>6699033.5999999996</v>
      </c>
      <c r="AW771" s="26">
        <v>1</v>
      </c>
      <c r="AX771" s="27">
        <v>4800000</v>
      </c>
      <c r="AY771" s="27">
        <v>5568000</v>
      </c>
      <c r="AZ771" s="145"/>
      <c r="BA771" s="145"/>
      <c r="BB771" s="143">
        <f t="shared" ref="BB771:BB834" si="1891">+STDEVA(AX771:AY771)/AVERAGE(AX771:AY771)</f>
        <v>0.10475656017578482</v>
      </c>
      <c r="BC771" s="27">
        <f t="shared" si="1866"/>
        <v>5184000</v>
      </c>
      <c r="BD771" s="27">
        <f t="shared" si="1867"/>
        <v>984960</v>
      </c>
      <c r="BE771" s="27">
        <f t="shared" si="1868"/>
        <v>6168960</v>
      </c>
      <c r="BF771" s="26">
        <v>1</v>
      </c>
      <c r="BG771" s="27">
        <v>3840000</v>
      </c>
      <c r="BH771" s="27">
        <v>3264000</v>
      </c>
      <c r="BI771" s="145"/>
      <c r="BJ771" s="145"/>
      <c r="BK771" s="143">
        <f t="shared" ref="BK771:BK834" si="1892">+STDEVA(BG771:BH771)/AVERAGE(BG771:BH771)</f>
        <v>0.11466596451673743</v>
      </c>
      <c r="BL771" s="27">
        <f t="shared" si="1869"/>
        <v>3552000</v>
      </c>
      <c r="BM771" s="27">
        <f t="shared" si="1870"/>
        <v>674880</v>
      </c>
      <c r="BN771" s="28">
        <f t="shared" si="1871"/>
        <v>4226880</v>
      </c>
      <c r="BO771" s="26">
        <v>1</v>
      </c>
      <c r="BP771" s="27">
        <v>3840000</v>
      </c>
      <c r="BQ771" s="27">
        <v>4454400</v>
      </c>
      <c r="BR771" s="175"/>
      <c r="BS771" s="175"/>
      <c r="BT771" s="143">
        <f t="shared" ref="BT771:BT834" si="1893">+STDEVA(BP771:BQ771)/AVERAGE(BP771:BQ771)</f>
        <v>0.10475656017578482</v>
      </c>
      <c r="BU771" s="27">
        <f t="shared" si="1872"/>
        <v>4147200</v>
      </c>
      <c r="BV771" s="28">
        <f t="shared" si="1873"/>
        <v>787968</v>
      </c>
      <c r="BW771" s="30">
        <f t="shared" si="1874"/>
        <v>4935168</v>
      </c>
      <c r="BX771" s="26">
        <v>1</v>
      </c>
      <c r="BY771" s="28">
        <v>3840000</v>
      </c>
      <c r="BZ771" s="28">
        <v>4454400</v>
      </c>
      <c r="CA771" s="156"/>
      <c r="CB771" s="156"/>
      <c r="CC771" s="177">
        <f t="shared" ref="CC771:CC834" si="1894">+STDEVA(BY771:BZ771)/AVERAGE(BY771:BZ771)</f>
        <v>0.10475656017578482</v>
      </c>
      <c r="CD771" s="28">
        <f t="shared" si="1836"/>
        <v>4147200</v>
      </c>
      <c r="CE771" s="28">
        <f t="shared" si="1837"/>
        <v>787968</v>
      </c>
      <c r="CF771" s="29">
        <f t="shared" si="1838"/>
        <v>4935168</v>
      </c>
      <c r="CG771" s="26">
        <v>1</v>
      </c>
      <c r="CH771" s="27">
        <v>3072000</v>
      </c>
      <c r="CI771" s="27">
        <v>2611200</v>
      </c>
      <c r="CJ771" s="148"/>
      <c r="CK771" s="148"/>
      <c r="CL771" s="143">
        <f t="shared" si="1875"/>
        <v>0.11466596451673744</v>
      </c>
      <c r="CM771" s="27">
        <f t="shared" si="1876"/>
        <v>2841600</v>
      </c>
      <c r="CN771" s="27">
        <f t="shared" si="1877"/>
        <v>539904</v>
      </c>
      <c r="CO771" s="28">
        <f t="shared" si="1878"/>
        <v>3381504</v>
      </c>
      <c r="CP771" s="26">
        <v>1</v>
      </c>
      <c r="CQ771" s="27">
        <v>3072000</v>
      </c>
      <c r="CR771" s="27">
        <v>2611200</v>
      </c>
      <c r="CS771" s="148"/>
      <c r="CT771" s="148"/>
      <c r="CU771" s="143">
        <f t="shared" ref="CU771:CU776" si="1895">+STDEVA(CQ771:CR771)/AVERAGE(CQ771:CR771)</f>
        <v>0.11466596451673744</v>
      </c>
      <c r="CV771" s="27">
        <f t="shared" si="1879"/>
        <v>2841600</v>
      </c>
      <c r="CW771" s="28">
        <f t="shared" si="1880"/>
        <v>539904</v>
      </c>
      <c r="CX771" s="29">
        <f t="shared" si="1881"/>
        <v>3381504</v>
      </c>
      <c r="CY771" s="26">
        <v>1</v>
      </c>
      <c r="CZ771" s="27">
        <v>3072000</v>
      </c>
      <c r="DA771" s="27">
        <v>2457600</v>
      </c>
      <c r="DB771" s="133"/>
      <c r="DC771" s="133"/>
      <c r="DD771" s="143">
        <f t="shared" ref="DD771:DD776" si="1896">+STDEVA(CZ771:DA771)/AVERAGE(CZ771:DA771)</f>
        <v>0.15713484026367724</v>
      </c>
      <c r="DE771" s="27">
        <f t="shared" si="1882"/>
        <v>2764800</v>
      </c>
      <c r="DF771" s="27">
        <f t="shared" si="1883"/>
        <v>525312</v>
      </c>
      <c r="DG771" s="28">
        <f t="shared" si="1884"/>
        <v>3290112</v>
      </c>
      <c r="DH771" s="26">
        <v>1</v>
      </c>
      <c r="DI771" s="28">
        <v>3072000</v>
      </c>
      <c r="DJ771" s="28">
        <v>3686400</v>
      </c>
      <c r="DK771" s="182"/>
      <c r="DL771" s="177">
        <f t="shared" ref="DL771:DL776" si="1897">+STDEVA(DI771:DJ771)/AVERAGE(DI771:DJ771)</f>
        <v>0.12856486930664501</v>
      </c>
      <c r="DM771" s="28">
        <f t="shared" si="1885"/>
        <v>3379200</v>
      </c>
      <c r="DN771" s="28">
        <f t="shared" si="1886"/>
        <v>642048</v>
      </c>
      <c r="DO771" s="30">
        <f t="shared" si="1887"/>
        <v>4021248</v>
      </c>
    </row>
    <row r="772" spans="1:119" ht="21" customHeight="1" x14ac:dyDescent="0.25">
      <c r="A772" s="66" t="s">
        <v>1482</v>
      </c>
      <c r="B772" s="67" t="s">
        <v>1478</v>
      </c>
      <c r="C772" s="68" t="s">
        <v>1483</v>
      </c>
      <c r="D772" s="26">
        <v>1</v>
      </c>
      <c r="E772" s="27">
        <v>4800000</v>
      </c>
      <c r="F772" s="27">
        <v>6240000</v>
      </c>
      <c r="G772" s="145"/>
      <c r="H772" s="145"/>
      <c r="I772" s="143">
        <f t="shared" si="1850"/>
        <v>0.18446263857040371</v>
      </c>
      <c r="J772" s="27">
        <f t="shared" si="1851"/>
        <v>5520000</v>
      </c>
      <c r="K772" s="28">
        <f t="shared" si="1852"/>
        <v>1048800</v>
      </c>
      <c r="L772" s="29">
        <f t="shared" ref="L772:L835" si="1898">+J772+K772</f>
        <v>6568800</v>
      </c>
      <c r="M772" s="26">
        <v>1</v>
      </c>
      <c r="N772" s="27">
        <v>4800000</v>
      </c>
      <c r="O772" s="27">
        <v>5760000</v>
      </c>
      <c r="P772" s="145"/>
      <c r="Q772" s="145"/>
      <c r="R772" s="143">
        <f t="shared" si="1888"/>
        <v>0.12856486930664499</v>
      </c>
      <c r="S772" s="27">
        <f t="shared" si="1853"/>
        <v>5280000</v>
      </c>
      <c r="T772" s="28">
        <f t="shared" si="1854"/>
        <v>1003200</v>
      </c>
      <c r="U772" s="30">
        <f t="shared" si="1855"/>
        <v>6283200</v>
      </c>
      <c r="V772" s="26">
        <v>1</v>
      </c>
      <c r="W772" s="27">
        <v>4800000</v>
      </c>
      <c r="X772" s="27">
        <v>4080000</v>
      </c>
      <c r="Y772" s="145"/>
      <c r="Z772" s="145"/>
      <c r="AA772" s="143">
        <f t="shared" si="1856"/>
        <v>0.11466596451673744</v>
      </c>
      <c r="AB772" s="27">
        <f t="shared" si="1857"/>
        <v>4440000</v>
      </c>
      <c r="AC772" s="28">
        <f t="shared" si="1858"/>
        <v>843600</v>
      </c>
      <c r="AD772" s="29">
        <f t="shared" si="1859"/>
        <v>5283600</v>
      </c>
      <c r="AE772" s="26">
        <v>1</v>
      </c>
      <c r="AF772" s="27">
        <v>4800000</v>
      </c>
      <c r="AG772" s="27">
        <v>5760000</v>
      </c>
      <c r="AH772" s="145"/>
      <c r="AI772" s="145"/>
      <c r="AJ772" s="143">
        <f t="shared" si="1889"/>
        <v>0.12856486930664499</v>
      </c>
      <c r="AK772" s="27">
        <f t="shared" si="1860"/>
        <v>5280000</v>
      </c>
      <c r="AL772" s="28">
        <f t="shared" si="1861"/>
        <v>1003200</v>
      </c>
      <c r="AM772" s="30">
        <f t="shared" si="1862"/>
        <v>6283200</v>
      </c>
      <c r="AN772" s="26">
        <v>1</v>
      </c>
      <c r="AO772" s="27">
        <v>4800000</v>
      </c>
      <c r="AP772" s="27">
        <v>6458880</v>
      </c>
      <c r="AQ772" s="145"/>
      <c r="AR772" s="145"/>
      <c r="AS772" s="143">
        <f t="shared" si="1890"/>
        <v>0.2083698018230481</v>
      </c>
      <c r="AT772" s="27">
        <f t="shared" si="1863"/>
        <v>5629440</v>
      </c>
      <c r="AU772" s="28">
        <f t="shared" si="1864"/>
        <v>1069593.6000000001</v>
      </c>
      <c r="AV772" s="30">
        <f t="shared" si="1865"/>
        <v>6699033.5999999996</v>
      </c>
      <c r="AW772" s="26">
        <v>1</v>
      </c>
      <c r="AX772" s="27">
        <v>4800000</v>
      </c>
      <c r="AY772" s="27">
        <v>5568000</v>
      </c>
      <c r="AZ772" s="145"/>
      <c r="BA772" s="145"/>
      <c r="BB772" s="143">
        <f t="shared" si="1891"/>
        <v>0.10475656017578482</v>
      </c>
      <c r="BC772" s="27">
        <f t="shared" si="1866"/>
        <v>5184000</v>
      </c>
      <c r="BD772" s="27">
        <f t="shared" si="1867"/>
        <v>984960</v>
      </c>
      <c r="BE772" s="27">
        <f t="shared" si="1868"/>
        <v>6168960</v>
      </c>
      <c r="BF772" s="26">
        <v>1</v>
      </c>
      <c r="BG772" s="27">
        <v>3840000</v>
      </c>
      <c r="BH772" s="27">
        <v>3264000</v>
      </c>
      <c r="BI772" s="145"/>
      <c r="BJ772" s="145"/>
      <c r="BK772" s="143">
        <f t="shared" si="1892"/>
        <v>0.11466596451673743</v>
      </c>
      <c r="BL772" s="27">
        <f t="shared" si="1869"/>
        <v>3552000</v>
      </c>
      <c r="BM772" s="27">
        <f t="shared" si="1870"/>
        <v>674880</v>
      </c>
      <c r="BN772" s="28">
        <f t="shared" si="1871"/>
        <v>4226880</v>
      </c>
      <c r="BO772" s="26">
        <v>1</v>
      </c>
      <c r="BP772" s="27">
        <v>3840000</v>
      </c>
      <c r="BQ772" s="27">
        <v>4454400</v>
      </c>
      <c r="BR772" s="175"/>
      <c r="BS772" s="175"/>
      <c r="BT772" s="143">
        <f t="shared" si="1893"/>
        <v>0.10475656017578482</v>
      </c>
      <c r="BU772" s="27">
        <f t="shared" si="1872"/>
        <v>4147200</v>
      </c>
      <c r="BV772" s="28">
        <f t="shared" si="1873"/>
        <v>787968</v>
      </c>
      <c r="BW772" s="30">
        <f t="shared" si="1874"/>
        <v>4935168</v>
      </c>
      <c r="BX772" s="26">
        <v>1</v>
      </c>
      <c r="BY772" s="28">
        <v>3840000</v>
      </c>
      <c r="BZ772" s="28">
        <v>4454400</v>
      </c>
      <c r="CA772" s="156"/>
      <c r="CB772" s="156"/>
      <c r="CC772" s="177">
        <f t="shared" si="1894"/>
        <v>0.10475656017578482</v>
      </c>
      <c r="CD772" s="28">
        <f t="shared" si="1836"/>
        <v>4147200</v>
      </c>
      <c r="CE772" s="28">
        <f t="shared" si="1837"/>
        <v>787968</v>
      </c>
      <c r="CF772" s="29">
        <f t="shared" si="1838"/>
        <v>4935168</v>
      </c>
      <c r="CG772" s="26">
        <v>1</v>
      </c>
      <c r="CH772" s="27">
        <v>3072000</v>
      </c>
      <c r="CI772" s="27">
        <v>2611200</v>
      </c>
      <c r="CJ772" s="148"/>
      <c r="CK772" s="148"/>
      <c r="CL772" s="143">
        <f t="shared" si="1875"/>
        <v>0.11466596451673744</v>
      </c>
      <c r="CM772" s="27">
        <f t="shared" si="1876"/>
        <v>2841600</v>
      </c>
      <c r="CN772" s="27">
        <f t="shared" si="1877"/>
        <v>539904</v>
      </c>
      <c r="CO772" s="28">
        <f t="shared" si="1878"/>
        <v>3381504</v>
      </c>
      <c r="CP772" s="26">
        <v>1</v>
      </c>
      <c r="CQ772" s="27">
        <v>3072000</v>
      </c>
      <c r="CR772" s="27">
        <v>2611200</v>
      </c>
      <c r="CS772" s="148"/>
      <c r="CT772" s="148"/>
      <c r="CU772" s="143">
        <f t="shared" si="1895"/>
        <v>0.11466596451673744</v>
      </c>
      <c r="CV772" s="27">
        <f t="shared" si="1879"/>
        <v>2841600</v>
      </c>
      <c r="CW772" s="28">
        <f t="shared" si="1880"/>
        <v>539904</v>
      </c>
      <c r="CX772" s="29">
        <f t="shared" si="1881"/>
        <v>3381504</v>
      </c>
      <c r="CY772" s="26">
        <v>1</v>
      </c>
      <c r="CZ772" s="27">
        <v>3072000</v>
      </c>
      <c r="DA772" s="27">
        <v>2457600</v>
      </c>
      <c r="DB772" s="133"/>
      <c r="DC772" s="133"/>
      <c r="DD772" s="143">
        <f t="shared" si="1896"/>
        <v>0.15713484026367724</v>
      </c>
      <c r="DE772" s="27">
        <f t="shared" si="1882"/>
        <v>2764800</v>
      </c>
      <c r="DF772" s="27">
        <f t="shared" si="1883"/>
        <v>525312</v>
      </c>
      <c r="DG772" s="28">
        <f t="shared" si="1884"/>
        <v>3290112</v>
      </c>
      <c r="DH772" s="26">
        <v>1</v>
      </c>
      <c r="DI772" s="28">
        <v>3072000</v>
      </c>
      <c r="DJ772" s="28">
        <v>3686400</v>
      </c>
      <c r="DK772" s="182"/>
      <c r="DL772" s="177">
        <f t="shared" si="1897"/>
        <v>0.12856486930664501</v>
      </c>
      <c r="DM772" s="28">
        <f t="shared" si="1885"/>
        <v>3379200</v>
      </c>
      <c r="DN772" s="28">
        <f t="shared" si="1886"/>
        <v>642048</v>
      </c>
      <c r="DO772" s="30">
        <f t="shared" si="1887"/>
        <v>4021248</v>
      </c>
    </row>
    <row r="773" spans="1:119" ht="21" customHeight="1" x14ac:dyDescent="0.25">
      <c r="A773" s="66" t="s">
        <v>1484</v>
      </c>
      <c r="B773" s="67" t="s">
        <v>1485</v>
      </c>
      <c r="C773" s="68" t="s">
        <v>1486</v>
      </c>
      <c r="D773" s="26">
        <v>1</v>
      </c>
      <c r="E773" s="27">
        <v>2500000</v>
      </c>
      <c r="F773" s="27">
        <v>3250000</v>
      </c>
      <c r="G773" s="145"/>
      <c r="H773" s="145"/>
      <c r="I773" s="143">
        <f t="shared" si="1850"/>
        <v>0.18446263857040371</v>
      </c>
      <c r="J773" s="27">
        <f t="shared" si="1851"/>
        <v>2875000</v>
      </c>
      <c r="K773" s="28">
        <f t="shared" si="1852"/>
        <v>546250</v>
      </c>
      <c r="L773" s="29">
        <f t="shared" si="1898"/>
        <v>3421250</v>
      </c>
      <c r="M773" s="26">
        <v>1</v>
      </c>
      <c r="N773" s="27">
        <v>2500000</v>
      </c>
      <c r="O773" s="27">
        <v>3000000</v>
      </c>
      <c r="P773" s="145"/>
      <c r="Q773" s="145"/>
      <c r="R773" s="143">
        <f t="shared" si="1888"/>
        <v>0.12856486930664499</v>
      </c>
      <c r="S773" s="27">
        <f t="shared" si="1853"/>
        <v>2750000</v>
      </c>
      <c r="T773" s="28">
        <f t="shared" si="1854"/>
        <v>522500</v>
      </c>
      <c r="U773" s="30">
        <f t="shared" si="1855"/>
        <v>3272500</v>
      </c>
      <c r="V773" s="26">
        <v>1</v>
      </c>
      <c r="W773" s="27">
        <v>2500000</v>
      </c>
      <c r="X773" s="27">
        <v>2125000</v>
      </c>
      <c r="Y773" s="145"/>
      <c r="Z773" s="145"/>
      <c r="AA773" s="143">
        <f t="shared" si="1856"/>
        <v>0.11466596451673745</v>
      </c>
      <c r="AB773" s="27">
        <f t="shared" si="1857"/>
        <v>2312500</v>
      </c>
      <c r="AC773" s="28">
        <f t="shared" si="1858"/>
        <v>439375</v>
      </c>
      <c r="AD773" s="29">
        <f t="shared" si="1859"/>
        <v>2751875</v>
      </c>
      <c r="AE773" s="26">
        <v>1</v>
      </c>
      <c r="AF773" s="27">
        <v>2500000</v>
      </c>
      <c r="AG773" s="27">
        <v>3000000</v>
      </c>
      <c r="AH773" s="145"/>
      <c r="AI773" s="145"/>
      <c r="AJ773" s="143">
        <f t="shared" si="1889"/>
        <v>0.12856486930664499</v>
      </c>
      <c r="AK773" s="27">
        <f t="shared" si="1860"/>
        <v>2750000</v>
      </c>
      <c r="AL773" s="28">
        <f t="shared" si="1861"/>
        <v>522500</v>
      </c>
      <c r="AM773" s="30">
        <f t="shared" si="1862"/>
        <v>3272500</v>
      </c>
      <c r="AN773" s="26">
        <v>1</v>
      </c>
      <c r="AO773" s="27">
        <v>2500000</v>
      </c>
      <c r="AP773" s="27">
        <v>3364000</v>
      </c>
      <c r="AQ773" s="145"/>
      <c r="AR773" s="145"/>
      <c r="AS773" s="143">
        <f t="shared" si="1890"/>
        <v>0.20836980182304812</v>
      </c>
      <c r="AT773" s="27">
        <f t="shared" si="1863"/>
        <v>2932000</v>
      </c>
      <c r="AU773" s="28">
        <f t="shared" si="1864"/>
        <v>557080</v>
      </c>
      <c r="AV773" s="30">
        <f t="shared" si="1865"/>
        <v>3489080</v>
      </c>
      <c r="AW773" s="26">
        <v>1</v>
      </c>
      <c r="AX773" s="27">
        <v>2500000</v>
      </c>
      <c r="AY773" s="27">
        <v>2900000</v>
      </c>
      <c r="AZ773" s="145"/>
      <c r="BA773" s="145"/>
      <c r="BB773" s="143">
        <f t="shared" si="1891"/>
        <v>0.10475656017578483</v>
      </c>
      <c r="BC773" s="27">
        <f t="shared" si="1866"/>
        <v>2700000</v>
      </c>
      <c r="BD773" s="27">
        <f t="shared" si="1867"/>
        <v>513000</v>
      </c>
      <c r="BE773" s="27">
        <f t="shared" si="1868"/>
        <v>3213000</v>
      </c>
      <c r="BF773" s="26">
        <v>1</v>
      </c>
      <c r="BG773" s="27">
        <v>2000000</v>
      </c>
      <c r="BH773" s="27">
        <v>1700000</v>
      </c>
      <c r="BI773" s="145"/>
      <c r="BJ773" s="145"/>
      <c r="BK773" s="143">
        <f t="shared" si="1892"/>
        <v>0.11466596451673743</v>
      </c>
      <c r="BL773" s="27">
        <f t="shared" si="1869"/>
        <v>1850000</v>
      </c>
      <c r="BM773" s="27">
        <f t="shared" si="1870"/>
        <v>351500</v>
      </c>
      <c r="BN773" s="28">
        <f t="shared" si="1871"/>
        <v>2201500</v>
      </c>
      <c r="BO773" s="26">
        <v>1</v>
      </c>
      <c r="BP773" s="27">
        <v>2000000</v>
      </c>
      <c r="BQ773" s="27">
        <v>2320000</v>
      </c>
      <c r="BR773" s="175"/>
      <c r="BS773" s="175"/>
      <c r="BT773" s="143">
        <f t="shared" si="1893"/>
        <v>0.10475656017578482</v>
      </c>
      <c r="BU773" s="27">
        <f t="shared" si="1872"/>
        <v>2160000</v>
      </c>
      <c r="BV773" s="28">
        <f t="shared" si="1873"/>
        <v>410400</v>
      </c>
      <c r="BW773" s="30">
        <f t="shared" si="1874"/>
        <v>2570400</v>
      </c>
      <c r="BX773" s="26">
        <v>1</v>
      </c>
      <c r="BY773" s="28">
        <v>2000000</v>
      </c>
      <c r="BZ773" s="28">
        <v>2320000</v>
      </c>
      <c r="CA773" s="156"/>
      <c r="CB773" s="156"/>
      <c r="CC773" s="177">
        <f t="shared" si="1894"/>
        <v>0.10475656017578482</v>
      </c>
      <c r="CD773" s="28">
        <f t="shared" si="1836"/>
        <v>2160000</v>
      </c>
      <c r="CE773" s="28">
        <f t="shared" si="1837"/>
        <v>410400</v>
      </c>
      <c r="CF773" s="29">
        <f t="shared" si="1838"/>
        <v>2570400</v>
      </c>
      <c r="CG773" s="26">
        <v>1</v>
      </c>
      <c r="CH773" s="27">
        <v>1600000</v>
      </c>
      <c r="CI773" s="27">
        <v>1360000</v>
      </c>
      <c r="CJ773" s="148"/>
      <c r="CK773" s="148"/>
      <c r="CL773" s="143">
        <f t="shared" si="1875"/>
        <v>0.11466596451673743</v>
      </c>
      <c r="CM773" s="27">
        <f t="shared" si="1876"/>
        <v>1480000</v>
      </c>
      <c r="CN773" s="27">
        <f t="shared" si="1877"/>
        <v>281200</v>
      </c>
      <c r="CO773" s="28">
        <f t="shared" si="1878"/>
        <v>1761200</v>
      </c>
      <c r="CP773" s="26">
        <v>1</v>
      </c>
      <c r="CQ773" s="27">
        <v>1600000</v>
      </c>
      <c r="CR773" s="27">
        <v>1360000</v>
      </c>
      <c r="CS773" s="148"/>
      <c r="CT773" s="148"/>
      <c r="CU773" s="143">
        <f t="shared" si="1895"/>
        <v>0.11466596451673743</v>
      </c>
      <c r="CV773" s="27">
        <f t="shared" si="1879"/>
        <v>1480000</v>
      </c>
      <c r="CW773" s="28">
        <f t="shared" si="1880"/>
        <v>281200</v>
      </c>
      <c r="CX773" s="29">
        <f t="shared" si="1881"/>
        <v>1761200</v>
      </c>
      <c r="CY773" s="26">
        <v>1</v>
      </c>
      <c r="CZ773" s="27">
        <v>1600000</v>
      </c>
      <c r="DA773" s="27">
        <v>1280000</v>
      </c>
      <c r="DB773" s="133"/>
      <c r="DC773" s="133"/>
      <c r="DD773" s="143">
        <f t="shared" si="1896"/>
        <v>0.15713484026367722</v>
      </c>
      <c r="DE773" s="27">
        <f t="shared" si="1882"/>
        <v>1440000</v>
      </c>
      <c r="DF773" s="27">
        <f t="shared" si="1883"/>
        <v>273600</v>
      </c>
      <c r="DG773" s="28">
        <f t="shared" si="1884"/>
        <v>1713600</v>
      </c>
      <c r="DH773" s="26">
        <v>1</v>
      </c>
      <c r="DI773" s="28">
        <v>1600000</v>
      </c>
      <c r="DJ773" s="28">
        <v>1920000</v>
      </c>
      <c r="DK773" s="182"/>
      <c r="DL773" s="177">
        <f t="shared" si="1897"/>
        <v>0.12856486930664501</v>
      </c>
      <c r="DM773" s="28">
        <f t="shared" si="1885"/>
        <v>1760000</v>
      </c>
      <c r="DN773" s="28">
        <f t="shared" si="1886"/>
        <v>334400</v>
      </c>
      <c r="DO773" s="30">
        <f t="shared" si="1887"/>
        <v>2094400</v>
      </c>
    </row>
    <row r="774" spans="1:119" ht="21" customHeight="1" x14ac:dyDescent="0.25">
      <c r="A774" s="66" t="s">
        <v>1487</v>
      </c>
      <c r="B774" s="67" t="s">
        <v>1485</v>
      </c>
      <c r="C774" s="68" t="s">
        <v>1488</v>
      </c>
      <c r="D774" s="26">
        <v>1</v>
      </c>
      <c r="E774" s="27">
        <v>2500000</v>
      </c>
      <c r="F774" s="27">
        <v>3250000</v>
      </c>
      <c r="G774" s="145"/>
      <c r="H774" s="145"/>
      <c r="I774" s="143">
        <f t="shared" si="1850"/>
        <v>0.18446263857040371</v>
      </c>
      <c r="J774" s="27">
        <f t="shared" si="1851"/>
        <v>2875000</v>
      </c>
      <c r="K774" s="28">
        <f t="shared" si="1852"/>
        <v>546250</v>
      </c>
      <c r="L774" s="29">
        <f t="shared" si="1898"/>
        <v>3421250</v>
      </c>
      <c r="M774" s="26">
        <v>1</v>
      </c>
      <c r="N774" s="27">
        <v>2500000</v>
      </c>
      <c r="O774" s="27">
        <v>3000000</v>
      </c>
      <c r="P774" s="145"/>
      <c r="Q774" s="145"/>
      <c r="R774" s="143">
        <f t="shared" si="1888"/>
        <v>0.12856486930664499</v>
      </c>
      <c r="S774" s="27">
        <f t="shared" si="1853"/>
        <v>2750000</v>
      </c>
      <c r="T774" s="28">
        <f t="shared" si="1854"/>
        <v>522500</v>
      </c>
      <c r="U774" s="30">
        <f t="shared" si="1855"/>
        <v>3272500</v>
      </c>
      <c r="V774" s="26">
        <v>1</v>
      </c>
      <c r="W774" s="27">
        <v>2500000</v>
      </c>
      <c r="X774" s="27">
        <v>2125000</v>
      </c>
      <c r="Y774" s="145"/>
      <c r="Z774" s="145"/>
      <c r="AA774" s="143">
        <f t="shared" si="1856"/>
        <v>0.11466596451673745</v>
      </c>
      <c r="AB774" s="27">
        <f t="shared" si="1857"/>
        <v>2312500</v>
      </c>
      <c r="AC774" s="28">
        <f t="shared" si="1858"/>
        <v>439375</v>
      </c>
      <c r="AD774" s="29">
        <f t="shared" si="1859"/>
        <v>2751875</v>
      </c>
      <c r="AE774" s="26">
        <v>1</v>
      </c>
      <c r="AF774" s="27">
        <v>2500000</v>
      </c>
      <c r="AG774" s="27">
        <v>3000000</v>
      </c>
      <c r="AH774" s="145"/>
      <c r="AI774" s="145"/>
      <c r="AJ774" s="143">
        <f t="shared" si="1889"/>
        <v>0.12856486930664499</v>
      </c>
      <c r="AK774" s="27">
        <f t="shared" si="1860"/>
        <v>2750000</v>
      </c>
      <c r="AL774" s="28">
        <f t="shared" si="1861"/>
        <v>522500</v>
      </c>
      <c r="AM774" s="30">
        <f t="shared" si="1862"/>
        <v>3272500</v>
      </c>
      <c r="AN774" s="26">
        <v>1</v>
      </c>
      <c r="AO774" s="27">
        <v>2500000</v>
      </c>
      <c r="AP774" s="27">
        <v>3364000</v>
      </c>
      <c r="AQ774" s="145"/>
      <c r="AR774" s="145"/>
      <c r="AS774" s="143">
        <f t="shared" si="1890"/>
        <v>0.20836980182304812</v>
      </c>
      <c r="AT774" s="27">
        <f t="shared" si="1863"/>
        <v>2932000</v>
      </c>
      <c r="AU774" s="28">
        <f t="shared" si="1864"/>
        <v>557080</v>
      </c>
      <c r="AV774" s="30">
        <f t="shared" si="1865"/>
        <v>3489080</v>
      </c>
      <c r="AW774" s="26">
        <v>1</v>
      </c>
      <c r="AX774" s="27">
        <v>2500000</v>
      </c>
      <c r="AY774" s="27">
        <v>2900000</v>
      </c>
      <c r="AZ774" s="145"/>
      <c r="BA774" s="145"/>
      <c r="BB774" s="143">
        <f t="shared" si="1891"/>
        <v>0.10475656017578483</v>
      </c>
      <c r="BC774" s="27">
        <f t="shared" si="1866"/>
        <v>2700000</v>
      </c>
      <c r="BD774" s="27">
        <f t="shared" si="1867"/>
        <v>513000</v>
      </c>
      <c r="BE774" s="27">
        <f t="shared" si="1868"/>
        <v>3213000</v>
      </c>
      <c r="BF774" s="26">
        <v>1</v>
      </c>
      <c r="BG774" s="27">
        <v>2000000</v>
      </c>
      <c r="BH774" s="27">
        <v>1700000</v>
      </c>
      <c r="BI774" s="145"/>
      <c r="BJ774" s="145"/>
      <c r="BK774" s="143">
        <f t="shared" si="1892"/>
        <v>0.11466596451673743</v>
      </c>
      <c r="BL774" s="27">
        <f t="shared" si="1869"/>
        <v>1850000</v>
      </c>
      <c r="BM774" s="27">
        <f t="shared" si="1870"/>
        <v>351500</v>
      </c>
      <c r="BN774" s="28">
        <f t="shared" si="1871"/>
        <v>2201500</v>
      </c>
      <c r="BO774" s="26">
        <v>1</v>
      </c>
      <c r="BP774" s="27">
        <v>2000000</v>
      </c>
      <c r="BQ774" s="27">
        <v>2320000</v>
      </c>
      <c r="BR774" s="175"/>
      <c r="BS774" s="175"/>
      <c r="BT774" s="143">
        <f t="shared" si="1893"/>
        <v>0.10475656017578482</v>
      </c>
      <c r="BU774" s="27">
        <f t="shared" si="1872"/>
        <v>2160000</v>
      </c>
      <c r="BV774" s="28">
        <f t="shared" si="1873"/>
        <v>410400</v>
      </c>
      <c r="BW774" s="30">
        <f t="shared" si="1874"/>
        <v>2570400</v>
      </c>
      <c r="BX774" s="26">
        <v>1</v>
      </c>
      <c r="BY774" s="28">
        <v>2000000</v>
      </c>
      <c r="BZ774" s="28">
        <v>2320000</v>
      </c>
      <c r="CA774" s="156"/>
      <c r="CB774" s="156"/>
      <c r="CC774" s="177">
        <f t="shared" si="1894"/>
        <v>0.10475656017578482</v>
      </c>
      <c r="CD774" s="28">
        <f t="shared" si="1836"/>
        <v>2160000</v>
      </c>
      <c r="CE774" s="28">
        <f t="shared" si="1837"/>
        <v>410400</v>
      </c>
      <c r="CF774" s="29">
        <f t="shared" si="1838"/>
        <v>2570400</v>
      </c>
      <c r="CG774" s="26">
        <v>1</v>
      </c>
      <c r="CH774" s="27">
        <v>1600000</v>
      </c>
      <c r="CI774" s="27">
        <v>1360000</v>
      </c>
      <c r="CJ774" s="148"/>
      <c r="CK774" s="148"/>
      <c r="CL774" s="143">
        <f t="shared" si="1875"/>
        <v>0.11466596451673743</v>
      </c>
      <c r="CM774" s="27">
        <f t="shared" si="1876"/>
        <v>1480000</v>
      </c>
      <c r="CN774" s="27">
        <f t="shared" si="1877"/>
        <v>281200</v>
      </c>
      <c r="CO774" s="28">
        <f t="shared" si="1878"/>
        <v>1761200</v>
      </c>
      <c r="CP774" s="26">
        <v>1</v>
      </c>
      <c r="CQ774" s="27">
        <v>1600000</v>
      </c>
      <c r="CR774" s="27">
        <v>1360000</v>
      </c>
      <c r="CS774" s="148"/>
      <c r="CT774" s="148"/>
      <c r="CU774" s="143">
        <f t="shared" si="1895"/>
        <v>0.11466596451673743</v>
      </c>
      <c r="CV774" s="27">
        <f t="shared" si="1879"/>
        <v>1480000</v>
      </c>
      <c r="CW774" s="28">
        <f t="shared" si="1880"/>
        <v>281200</v>
      </c>
      <c r="CX774" s="29">
        <f t="shared" si="1881"/>
        <v>1761200</v>
      </c>
      <c r="CY774" s="26">
        <v>1</v>
      </c>
      <c r="CZ774" s="27">
        <v>1600000</v>
      </c>
      <c r="DA774" s="27">
        <v>1280000</v>
      </c>
      <c r="DB774" s="133"/>
      <c r="DC774" s="133"/>
      <c r="DD774" s="143">
        <f t="shared" si="1896"/>
        <v>0.15713484026367722</v>
      </c>
      <c r="DE774" s="27">
        <f t="shared" si="1882"/>
        <v>1440000</v>
      </c>
      <c r="DF774" s="27">
        <f t="shared" si="1883"/>
        <v>273600</v>
      </c>
      <c r="DG774" s="28">
        <f t="shared" si="1884"/>
        <v>1713600</v>
      </c>
      <c r="DH774" s="26">
        <v>1</v>
      </c>
      <c r="DI774" s="28">
        <v>1600000</v>
      </c>
      <c r="DJ774" s="28">
        <v>1920000</v>
      </c>
      <c r="DK774" s="182"/>
      <c r="DL774" s="177">
        <f t="shared" si="1897"/>
        <v>0.12856486930664501</v>
      </c>
      <c r="DM774" s="28">
        <f t="shared" si="1885"/>
        <v>1760000</v>
      </c>
      <c r="DN774" s="28">
        <f t="shared" si="1886"/>
        <v>334400</v>
      </c>
      <c r="DO774" s="30">
        <f t="shared" si="1887"/>
        <v>2094400</v>
      </c>
    </row>
    <row r="775" spans="1:119" ht="21" customHeight="1" x14ac:dyDescent="0.25">
      <c r="A775" s="66" t="s">
        <v>1489</v>
      </c>
      <c r="B775" s="67" t="s">
        <v>1485</v>
      </c>
      <c r="C775" s="68" t="s">
        <v>1490</v>
      </c>
      <c r="D775" s="26">
        <v>1</v>
      </c>
      <c r="E775" s="27">
        <v>2500000</v>
      </c>
      <c r="F775" s="27">
        <v>3250000</v>
      </c>
      <c r="G775" s="145"/>
      <c r="H775" s="145"/>
      <c r="I775" s="143">
        <f t="shared" si="1850"/>
        <v>0.18446263857040371</v>
      </c>
      <c r="J775" s="27">
        <f t="shared" si="1851"/>
        <v>2875000</v>
      </c>
      <c r="K775" s="28">
        <f t="shared" si="1852"/>
        <v>546250</v>
      </c>
      <c r="L775" s="29">
        <f t="shared" si="1898"/>
        <v>3421250</v>
      </c>
      <c r="M775" s="26">
        <v>1</v>
      </c>
      <c r="N775" s="27">
        <v>2500000</v>
      </c>
      <c r="O775" s="27">
        <v>3000000</v>
      </c>
      <c r="P775" s="145"/>
      <c r="Q775" s="145"/>
      <c r="R775" s="143">
        <f t="shared" si="1888"/>
        <v>0.12856486930664499</v>
      </c>
      <c r="S775" s="27">
        <f t="shared" si="1853"/>
        <v>2750000</v>
      </c>
      <c r="T775" s="28">
        <f t="shared" si="1854"/>
        <v>522500</v>
      </c>
      <c r="U775" s="30">
        <f t="shared" si="1855"/>
        <v>3272500</v>
      </c>
      <c r="V775" s="26">
        <v>1</v>
      </c>
      <c r="W775" s="27">
        <v>2500000</v>
      </c>
      <c r="X775" s="27">
        <v>2125000</v>
      </c>
      <c r="Y775" s="145"/>
      <c r="Z775" s="145"/>
      <c r="AA775" s="143">
        <f t="shared" si="1856"/>
        <v>0.11466596451673745</v>
      </c>
      <c r="AB775" s="27">
        <f t="shared" si="1857"/>
        <v>2312500</v>
      </c>
      <c r="AC775" s="28">
        <f t="shared" si="1858"/>
        <v>439375</v>
      </c>
      <c r="AD775" s="29">
        <f t="shared" si="1859"/>
        <v>2751875</v>
      </c>
      <c r="AE775" s="26">
        <v>1</v>
      </c>
      <c r="AF775" s="27">
        <v>2500000</v>
      </c>
      <c r="AG775" s="27">
        <v>3000000</v>
      </c>
      <c r="AH775" s="145"/>
      <c r="AI775" s="145"/>
      <c r="AJ775" s="143">
        <f t="shared" si="1889"/>
        <v>0.12856486930664499</v>
      </c>
      <c r="AK775" s="27">
        <f t="shared" si="1860"/>
        <v>2750000</v>
      </c>
      <c r="AL775" s="28">
        <f t="shared" si="1861"/>
        <v>522500</v>
      </c>
      <c r="AM775" s="30">
        <f t="shared" si="1862"/>
        <v>3272500</v>
      </c>
      <c r="AN775" s="26">
        <v>1</v>
      </c>
      <c r="AO775" s="27">
        <v>2500000</v>
      </c>
      <c r="AP775" s="27">
        <v>3364000</v>
      </c>
      <c r="AQ775" s="145"/>
      <c r="AR775" s="145"/>
      <c r="AS775" s="143">
        <f t="shared" si="1890"/>
        <v>0.20836980182304812</v>
      </c>
      <c r="AT775" s="27">
        <f t="shared" si="1863"/>
        <v>2932000</v>
      </c>
      <c r="AU775" s="28">
        <f t="shared" si="1864"/>
        <v>557080</v>
      </c>
      <c r="AV775" s="30">
        <f t="shared" si="1865"/>
        <v>3489080</v>
      </c>
      <c r="AW775" s="26">
        <v>1</v>
      </c>
      <c r="AX775" s="27">
        <v>2500000</v>
      </c>
      <c r="AY775" s="27">
        <v>2900000</v>
      </c>
      <c r="AZ775" s="145"/>
      <c r="BA775" s="145"/>
      <c r="BB775" s="143">
        <f t="shared" si="1891"/>
        <v>0.10475656017578483</v>
      </c>
      <c r="BC775" s="27">
        <f t="shared" si="1866"/>
        <v>2700000</v>
      </c>
      <c r="BD775" s="27">
        <f t="shared" si="1867"/>
        <v>513000</v>
      </c>
      <c r="BE775" s="27">
        <f t="shared" si="1868"/>
        <v>3213000</v>
      </c>
      <c r="BF775" s="26">
        <v>1</v>
      </c>
      <c r="BG775" s="27">
        <v>2000000</v>
      </c>
      <c r="BH775" s="27">
        <v>1700000</v>
      </c>
      <c r="BI775" s="145"/>
      <c r="BJ775" s="145"/>
      <c r="BK775" s="143">
        <f t="shared" si="1892"/>
        <v>0.11466596451673743</v>
      </c>
      <c r="BL775" s="27">
        <f t="shared" si="1869"/>
        <v>1850000</v>
      </c>
      <c r="BM775" s="27">
        <f t="shared" si="1870"/>
        <v>351500</v>
      </c>
      <c r="BN775" s="28">
        <f t="shared" si="1871"/>
        <v>2201500</v>
      </c>
      <c r="BO775" s="26">
        <v>1</v>
      </c>
      <c r="BP775" s="27">
        <v>2000000</v>
      </c>
      <c r="BQ775" s="27">
        <v>2320000</v>
      </c>
      <c r="BR775" s="175"/>
      <c r="BS775" s="175"/>
      <c r="BT775" s="143">
        <f t="shared" si="1893"/>
        <v>0.10475656017578482</v>
      </c>
      <c r="BU775" s="27">
        <f t="shared" si="1872"/>
        <v>2160000</v>
      </c>
      <c r="BV775" s="28">
        <f t="shared" si="1873"/>
        <v>410400</v>
      </c>
      <c r="BW775" s="30">
        <f t="shared" si="1874"/>
        <v>2570400</v>
      </c>
      <c r="BX775" s="26">
        <v>1</v>
      </c>
      <c r="BY775" s="28">
        <v>2000000</v>
      </c>
      <c r="BZ775" s="28">
        <v>2320000</v>
      </c>
      <c r="CA775" s="156"/>
      <c r="CB775" s="156"/>
      <c r="CC775" s="177">
        <f t="shared" si="1894"/>
        <v>0.10475656017578482</v>
      </c>
      <c r="CD775" s="28">
        <f t="shared" si="1836"/>
        <v>2160000</v>
      </c>
      <c r="CE775" s="28">
        <f t="shared" si="1837"/>
        <v>410400</v>
      </c>
      <c r="CF775" s="29">
        <f t="shared" si="1838"/>
        <v>2570400</v>
      </c>
      <c r="CG775" s="26">
        <v>1</v>
      </c>
      <c r="CH775" s="27">
        <v>1600000</v>
      </c>
      <c r="CI775" s="27">
        <v>1360000</v>
      </c>
      <c r="CJ775" s="148"/>
      <c r="CK775" s="148"/>
      <c r="CL775" s="143">
        <f t="shared" si="1875"/>
        <v>0.11466596451673743</v>
      </c>
      <c r="CM775" s="27">
        <f t="shared" si="1876"/>
        <v>1480000</v>
      </c>
      <c r="CN775" s="27">
        <f t="shared" si="1877"/>
        <v>281200</v>
      </c>
      <c r="CO775" s="28">
        <f t="shared" si="1878"/>
        <v>1761200</v>
      </c>
      <c r="CP775" s="26">
        <v>1</v>
      </c>
      <c r="CQ775" s="27">
        <v>1600000</v>
      </c>
      <c r="CR775" s="27">
        <v>1360000</v>
      </c>
      <c r="CS775" s="148"/>
      <c r="CT775" s="148"/>
      <c r="CU775" s="143">
        <f t="shared" si="1895"/>
        <v>0.11466596451673743</v>
      </c>
      <c r="CV775" s="27">
        <f t="shared" si="1879"/>
        <v>1480000</v>
      </c>
      <c r="CW775" s="28">
        <f t="shared" si="1880"/>
        <v>281200</v>
      </c>
      <c r="CX775" s="29">
        <f t="shared" si="1881"/>
        <v>1761200</v>
      </c>
      <c r="CY775" s="26">
        <v>1</v>
      </c>
      <c r="CZ775" s="27">
        <v>1600000</v>
      </c>
      <c r="DA775" s="27">
        <v>1280000</v>
      </c>
      <c r="DB775" s="133"/>
      <c r="DC775" s="133"/>
      <c r="DD775" s="143">
        <f t="shared" si="1896"/>
        <v>0.15713484026367722</v>
      </c>
      <c r="DE775" s="27">
        <f t="shared" si="1882"/>
        <v>1440000</v>
      </c>
      <c r="DF775" s="27">
        <f t="shared" si="1883"/>
        <v>273600</v>
      </c>
      <c r="DG775" s="28">
        <f t="shared" si="1884"/>
        <v>1713600</v>
      </c>
      <c r="DH775" s="26">
        <v>1</v>
      </c>
      <c r="DI775" s="28">
        <v>1600000</v>
      </c>
      <c r="DJ775" s="28">
        <v>1920000</v>
      </c>
      <c r="DK775" s="182"/>
      <c r="DL775" s="177">
        <f t="shared" si="1897"/>
        <v>0.12856486930664501</v>
      </c>
      <c r="DM775" s="28">
        <f t="shared" si="1885"/>
        <v>1760000</v>
      </c>
      <c r="DN775" s="28">
        <f t="shared" si="1886"/>
        <v>334400</v>
      </c>
      <c r="DO775" s="30">
        <f t="shared" si="1887"/>
        <v>2094400</v>
      </c>
    </row>
    <row r="776" spans="1:119" ht="21" customHeight="1" x14ac:dyDescent="0.25">
      <c r="A776" s="66" t="s">
        <v>1491</v>
      </c>
      <c r="B776" s="67" t="s">
        <v>1492</v>
      </c>
      <c r="C776" s="68" t="s">
        <v>1493</v>
      </c>
      <c r="D776" s="26">
        <v>1</v>
      </c>
      <c r="E776" s="27">
        <v>1500000</v>
      </c>
      <c r="F776" s="27">
        <v>1950000</v>
      </c>
      <c r="G776" s="145"/>
      <c r="H776" s="145"/>
      <c r="I776" s="143">
        <f t="shared" si="1850"/>
        <v>0.18446263857040368</v>
      </c>
      <c r="J776" s="27">
        <f t="shared" si="1851"/>
        <v>1725000</v>
      </c>
      <c r="K776" s="28">
        <f t="shared" si="1852"/>
        <v>327750</v>
      </c>
      <c r="L776" s="29">
        <f t="shared" si="1898"/>
        <v>2052750</v>
      </c>
      <c r="M776" s="26">
        <v>1</v>
      </c>
      <c r="N776" s="27">
        <v>1500000</v>
      </c>
      <c r="O776" s="27">
        <v>1800000</v>
      </c>
      <c r="P776" s="145"/>
      <c r="Q776" s="145"/>
      <c r="R776" s="143">
        <f t="shared" si="1888"/>
        <v>0.12856486930664501</v>
      </c>
      <c r="S776" s="27">
        <f t="shared" si="1853"/>
        <v>1650000</v>
      </c>
      <c r="T776" s="28">
        <f t="shared" si="1854"/>
        <v>313500</v>
      </c>
      <c r="U776" s="30">
        <f t="shared" si="1855"/>
        <v>1963500</v>
      </c>
      <c r="V776" s="26">
        <v>1</v>
      </c>
      <c r="W776" s="27">
        <v>1500000</v>
      </c>
      <c r="X776" s="27">
        <v>1275000</v>
      </c>
      <c r="Y776" s="145"/>
      <c r="Z776" s="145"/>
      <c r="AA776" s="143">
        <f t="shared" si="1856"/>
        <v>0.11466596451673743</v>
      </c>
      <c r="AB776" s="27">
        <f t="shared" si="1857"/>
        <v>1387500</v>
      </c>
      <c r="AC776" s="28">
        <f t="shared" si="1858"/>
        <v>263625</v>
      </c>
      <c r="AD776" s="29">
        <f t="shared" si="1859"/>
        <v>1651125</v>
      </c>
      <c r="AE776" s="26">
        <v>1</v>
      </c>
      <c r="AF776" s="27">
        <v>1500000</v>
      </c>
      <c r="AG776" s="27">
        <v>1800000</v>
      </c>
      <c r="AH776" s="145"/>
      <c r="AI776" s="145"/>
      <c r="AJ776" s="143">
        <f t="shared" si="1889"/>
        <v>0.12856486930664501</v>
      </c>
      <c r="AK776" s="27">
        <f t="shared" si="1860"/>
        <v>1650000</v>
      </c>
      <c r="AL776" s="28">
        <f t="shared" si="1861"/>
        <v>313500</v>
      </c>
      <c r="AM776" s="30">
        <f t="shared" si="1862"/>
        <v>1963500</v>
      </c>
      <c r="AN776" s="26">
        <v>1</v>
      </c>
      <c r="AO776" s="27">
        <v>1500000</v>
      </c>
      <c r="AP776" s="27">
        <v>2018400</v>
      </c>
      <c r="AQ776" s="145"/>
      <c r="AR776" s="145"/>
      <c r="AS776" s="143">
        <f t="shared" si="1890"/>
        <v>0.20836980182304812</v>
      </c>
      <c r="AT776" s="27">
        <f t="shared" si="1863"/>
        <v>1759200</v>
      </c>
      <c r="AU776" s="28">
        <f t="shared" si="1864"/>
        <v>334248</v>
      </c>
      <c r="AV776" s="30">
        <f t="shared" si="1865"/>
        <v>2093448</v>
      </c>
      <c r="AW776" s="26">
        <v>1</v>
      </c>
      <c r="AX776" s="27">
        <v>1500000</v>
      </c>
      <c r="AY776" s="27">
        <v>1740000</v>
      </c>
      <c r="AZ776" s="145"/>
      <c r="BA776" s="145"/>
      <c r="BB776" s="143">
        <f t="shared" si="1891"/>
        <v>0.10475656017578482</v>
      </c>
      <c r="BC776" s="27">
        <f t="shared" si="1866"/>
        <v>1620000</v>
      </c>
      <c r="BD776" s="27">
        <f t="shared" si="1867"/>
        <v>307800</v>
      </c>
      <c r="BE776" s="27">
        <f t="shared" si="1868"/>
        <v>1927800</v>
      </c>
      <c r="BF776" s="26">
        <v>1</v>
      </c>
      <c r="BG776" s="27">
        <v>1200000</v>
      </c>
      <c r="BH776" s="27">
        <v>1020000</v>
      </c>
      <c r="BI776" s="145"/>
      <c r="BJ776" s="145"/>
      <c r="BK776" s="143">
        <f t="shared" si="1892"/>
        <v>0.11466596451673744</v>
      </c>
      <c r="BL776" s="27">
        <f t="shared" si="1869"/>
        <v>1110000</v>
      </c>
      <c r="BM776" s="27">
        <f t="shared" si="1870"/>
        <v>210900</v>
      </c>
      <c r="BN776" s="28">
        <f t="shared" si="1871"/>
        <v>1320900</v>
      </c>
      <c r="BO776" s="31" t="s">
        <v>30</v>
      </c>
      <c r="BP776" s="32" t="s">
        <v>30</v>
      </c>
      <c r="BQ776" s="32" t="s">
        <v>30</v>
      </c>
      <c r="BR776" s="32" t="s">
        <v>30</v>
      </c>
      <c r="BS776" s="32" t="s">
        <v>30</v>
      </c>
      <c r="BT776" s="32" t="s">
        <v>30</v>
      </c>
      <c r="BU776" s="32" t="s">
        <v>30</v>
      </c>
      <c r="BV776" s="32" t="s">
        <v>30</v>
      </c>
      <c r="BW776" s="33" t="s">
        <v>30</v>
      </c>
      <c r="BX776" s="31" t="s">
        <v>30</v>
      </c>
      <c r="BY776" s="32" t="s">
        <v>30</v>
      </c>
      <c r="BZ776" s="32" t="s">
        <v>30</v>
      </c>
      <c r="CA776" s="32" t="s">
        <v>30</v>
      </c>
      <c r="CB776" s="32" t="s">
        <v>30</v>
      </c>
      <c r="CC776" s="32" t="s">
        <v>30</v>
      </c>
      <c r="CD776" s="32" t="s">
        <v>30</v>
      </c>
      <c r="CE776" s="32" t="s">
        <v>30</v>
      </c>
      <c r="CF776" s="34" t="s">
        <v>30</v>
      </c>
      <c r="CG776" s="26">
        <v>1</v>
      </c>
      <c r="CH776" s="27">
        <v>960000</v>
      </c>
      <c r="CI776" s="27">
        <v>816000</v>
      </c>
      <c r="CJ776" s="148"/>
      <c r="CK776" s="148"/>
      <c r="CL776" s="143">
        <f t="shared" si="1875"/>
        <v>0.11466596451673743</v>
      </c>
      <c r="CM776" s="27">
        <f t="shared" si="1876"/>
        <v>888000</v>
      </c>
      <c r="CN776" s="27">
        <f t="shared" si="1877"/>
        <v>168720</v>
      </c>
      <c r="CO776" s="28">
        <f t="shared" si="1878"/>
        <v>1056720</v>
      </c>
      <c r="CP776" s="26">
        <v>1</v>
      </c>
      <c r="CQ776" s="27">
        <v>960000</v>
      </c>
      <c r="CR776" s="27">
        <v>816000</v>
      </c>
      <c r="CS776" s="148"/>
      <c r="CT776" s="148"/>
      <c r="CU776" s="143">
        <f t="shared" si="1895"/>
        <v>0.11466596451673743</v>
      </c>
      <c r="CV776" s="27">
        <f t="shared" si="1879"/>
        <v>888000</v>
      </c>
      <c r="CW776" s="28">
        <f t="shared" si="1880"/>
        <v>168720</v>
      </c>
      <c r="CX776" s="29">
        <f t="shared" si="1881"/>
        <v>1056720</v>
      </c>
      <c r="CY776" s="26">
        <v>1</v>
      </c>
      <c r="CZ776" s="27">
        <v>960000</v>
      </c>
      <c r="DA776" s="27">
        <v>768000</v>
      </c>
      <c r="DB776" s="133"/>
      <c r="DC776" s="133"/>
      <c r="DD776" s="143">
        <f t="shared" si="1896"/>
        <v>0.15713484026367722</v>
      </c>
      <c r="DE776" s="27">
        <f t="shared" si="1882"/>
        <v>864000</v>
      </c>
      <c r="DF776" s="27">
        <f t="shared" si="1883"/>
        <v>164160</v>
      </c>
      <c r="DG776" s="28">
        <f t="shared" si="1884"/>
        <v>1028160</v>
      </c>
      <c r="DH776" s="26">
        <v>1</v>
      </c>
      <c r="DI776" s="28">
        <v>960000</v>
      </c>
      <c r="DJ776" s="28">
        <v>1152000</v>
      </c>
      <c r="DK776" s="182"/>
      <c r="DL776" s="177">
        <f t="shared" si="1897"/>
        <v>0.12856486930664499</v>
      </c>
      <c r="DM776" s="28">
        <f t="shared" si="1885"/>
        <v>1056000</v>
      </c>
      <c r="DN776" s="28">
        <f t="shared" si="1886"/>
        <v>200640</v>
      </c>
      <c r="DO776" s="30">
        <f t="shared" si="1887"/>
        <v>1256640</v>
      </c>
    </row>
    <row r="777" spans="1:119" ht="15" customHeight="1" x14ac:dyDescent="0.25">
      <c r="A777" s="248" t="s">
        <v>1494</v>
      </c>
      <c r="B777" s="248"/>
      <c r="C777" s="249"/>
      <c r="D777" s="47"/>
      <c r="E777" s="40"/>
      <c r="F777" s="40"/>
      <c r="G777" s="40"/>
      <c r="H777" s="40"/>
      <c r="I777" s="40"/>
      <c r="J777" s="40"/>
      <c r="K777" s="40"/>
      <c r="L777" s="41"/>
      <c r="M777" s="47"/>
      <c r="N777" s="40"/>
      <c r="O777" s="40"/>
      <c r="P777" s="40"/>
      <c r="Q777" s="40"/>
      <c r="R777" s="40"/>
      <c r="S777" s="40"/>
      <c r="T777" s="40"/>
      <c r="U777" s="42"/>
      <c r="V777" s="47"/>
      <c r="W777" s="40"/>
      <c r="X777" s="40"/>
      <c r="Y777" s="40"/>
      <c r="Z777" s="40"/>
      <c r="AA777" s="40"/>
      <c r="AB777" s="40"/>
      <c r="AC777" s="40"/>
      <c r="AD777" s="41"/>
      <c r="AE777" s="47"/>
      <c r="AF777" s="40"/>
      <c r="AG777" s="40"/>
      <c r="AH777" s="40"/>
      <c r="AI777" s="40"/>
      <c r="AJ777" s="166"/>
      <c r="AK777" s="40"/>
      <c r="AL777" s="40"/>
      <c r="AM777" s="42"/>
      <c r="AN777" s="47"/>
      <c r="AO777" s="40"/>
      <c r="AP777" s="40"/>
      <c r="AQ777" s="40"/>
      <c r="AR777" s="40"/>
      <c r="AS777" s="166"/>
      <c r="AT777" s="40"/>
      <c r="AU777" s="40"/>
      <c r="AV777" s="42"/>
      <c r="AW777" s="47"/>
      <c r="AX777" s="119"/>
      <c r="AY777" s="119"/>
      <c r="AZ777" s="119"/>
      <c r="BA777" s="119"/>
      <c r="BB777" s="172"/>
      <c r="BC777" s="119"/>
      <c r="BD777" s="40"/>
      <c r="BE777" s="40"/>
      <c r="BF777" s="47"/>
      <c r="BG777" s="40"/>
      <c r="BH777" s="40"/>
      <c r="BI777" s="40"/>
      <c r="BJ777" s="40"/>
      <c r="BK777" s="166"/>
      <c r="BL777" s="40"/>
      <c r="BM777" s="40"/>
      <c r="BN777" s="40"/>
      <c r="BO777" s="47"/>
      <c r="BP777" s="40"/>
      <c r="BQ777" s="40"/>
      <c r="BR777" s="40"/>
      <c r="BS777" s="40"/>
      <c r="BT777" s="166"/>
      <c r="BU777" s="40"/>
      <c r="BV777" s="40"/>
      <c r="BW777" s="42"/>
      <c r="BX777" s="47"/>
      <c r="BY777" s="119"/>
      <c r="BZ777" s="119"/>
      <c r="CA777" s="119"/>
      <c r="CB777" s="119"/>
      <c r="CC777" s="172"/>
      <c r="CD777" s="40"/>
      <c r="CE777" s="40"/>
      <c r="CF777" s="41"/>
      <c r="CG777" s="47"/>
      <c r="CH777" s="40"/>
      <c r="CI777" s="40"/>
      <c r="CJ777" s="40"/>
      <c r="CK777" s="40"/>
      <c r="CL777" s="166"/>
      <c r="CM777" s="40"/>
      <c r="CN777" s="40"/>
      <c r="CO777" s="40"/>
      <c r="CP777" s="47"/>
      <c r="CQ777" s="40"/>
      <c r="CR777" s="40"/>
      <c r="CS777" s="40"/>
      <c r="CT777" s="40"/>
      <c r="CU777" s="166"/>
      <c r="CV777" s="40"/>
      <c r="CW777" s="40"/>
      <c r="CX777" s="41"/>
      <c r="CY777" s="47"/>
      <c r="CZ777" s="40"/>
      <c r="DA777" s="40"/>
      <c r="DB777" s="40"/>
      <c r="DC777" s="40"/>
      <c r="DD777" s="166"/>
      <c r="DE777" s="40"/>
      <c r="DF777" s="40"/>
      <c r="DG777" s="40"/>
      <c r="DH777" s="47"/>
      <c r="DI777" s="119"/>
      <c r="DJ777" s="119"/>
      <c r="DK777" s="119"/>
      <c r="DL777" s="172"/>
      <c r="DM777" s="40"/>
      <c r="DN777" s="40"/>
      <c r="DO777" s="42"/>
    </row>
    <row r="778" spans="1:119" ht="27" x14ac:dyDescent="0.25">
      <c r="A778" s="66" t="s">
        <v>1495</v>
      </c>
      <c r="B778" s="67" t="s">
        <v>1496</v>
      </c>
      <c r="C778" s="68" t="s">
        <v>1497</v>
      </c>
      <c r="D778" s="26">
        <v>1</v>
      </c>
      <c r="E778" s="27">
        <v>8000000</v>
      </c>
      <c r="F778" s="27">
        <v>6400000</v>
      </c>
      <c r="G778" s="145"/>
      <c r="H778" s="145"/>
      <c r="I778" s="143">
        <f t="shared" si="1850"/>
        <v>0.15713484026367724</v>
      </c>
      <c r="J778" s="27">
        <f>+AVERAGE(E778:F778)</f>
        <v>7200000</v>
      </c>
      <c r="K778" s="28">
        <f t="shared" ref="K778:K809" si="1899">J778*19%</f>
        <v>1368000</v>
      </c>
      <c r="L778" s="29">
        <f t="shared" si="1898"/>
        <v>8568000</v>
      </c>
      <c r="M778" s="26">
        <v>1</v>
      </c>
      <c r="N778" s="27">
        <v>8000000</v>
      </c>
      <c r="O778" s="27">
        <v>9600000</v>
      </c>
      <c r="P778" s="145"/>
      <c r="Q778" s="145"/>
      <c r="R778" s="143">
        <f t="shared" si="1888"/>
        <v>0.12856486930664501</v>
      </c>
      <c r="S778" s="27">
        <f t="shared" ref="S778:S809" si="1900">+AVERAGE(N778:P778)</f>
        <v>8800000</v>
      </c>
      <c r="T778" s="28">
        <f t="shared" ref="T778:T809" si="1901">+S778*19%</f>
        <v>1672000</v>
      </c>
      <c r="U778" s="30">
        <f t="shared" ref="U778:U809" si="1902">+T778+S778</f>
        <v>10472000</v>
      </c>
      <c r="V778" s="26">
        <v>1</v>
      </c>
      <c r="W778" s="27">
        <v>8000000</v>
      </c>
      <c r="X778" s="27">
        <v>8800000</v>
      </c>
      <c r="Y778" s="145"/>
      <c r="Z778" s="145"/>
      <c r="AA778" s="143">
        <f t="shared" si="1856"/>
        <v>6.7343502970147393E-2</v>
      </c>
      <c r="AB778" s="27">
        <f t="shared" ref="AB778:AB809" si="1903">+AVERAGE(W778:Y778)</f>
        <v>8400000</v>
      </c>
      <c r="AC778" s="28">
        <f t="shared" si="1858"/>
        <v>1596000</v>
      </c>
      <c r="AD778" s="29">
        <f t="shared" ref="AD778:AD809" si="1904">+AC778+AB778</f>
        <v>9996000</v>
      </c>
      <c r="AE778" s="26">
        <v>1</v>
      </c>
      <c r="AF778" s="27">
        <v>8000000</v>
      </c>
      <c r="AG778" s="27">
        <v>9200000</v>
      </c>
      <c r="AH778" s="145"/>
      <c r="AI778" s="145"/>
      <c r="AJ778" s="143">
        <f t="shared" si="1889"/>
        <v>9.8666062491146164E-2</v>
      </c>
      <c r="AK778" s="27">
        <f t="shared" ref="AK778:AK839" si="1905">+AVERAGE(AF778:AH778)</f>
        <v>8600000</v>
      </c>
      <c r="AL778" s="28">
        <f t="shared" ref="AL778:AL839" si="1906">+AK778*19%</f>
        <v>1634000</v>
      </c>
      <c r="AM778" s="30">
        <f t="shared" ref="AM778:AM839" si="1907">+AL778+AK778</f>
        <v>10234000</v>
      </c>
      <c r="AN778" s="26">
        <v>1</v>
      </c>
      <c r="AO778" s="27">
        <v>8000000</v>
      </c>
      <c r="AP778" s="27">
        <v>11520000</v>
      </c>
      <c r="AQ778" s="145"/>
      <c r="AR778" s="145"/>
      <c r="AS778" s="143">
        <f t="shared" si="1890"/>
        <v>0.25502211780498435</v>
      </c>
      <c r="AT778" s="27">
        <f t="shared" ref="AT778:AT839" si="1908">+AVERAGE(AO778:AQ778)</f>
        <v>9760000</v>
      </c>
      <c r="AU778" s="28">
        <f t="shared" si="1864"/>
        <v>1854400</v>
      </c>
      <c r="AV778" s="30">
        <f t="shared" ref="AV778:AV839" si="1909">+AU778+AT778</f>
        <v>11614400</v>
      </c>
      <c r="AW778" s="26">
        <v>1</v>
      </c>
      <c r="AX778" s="27">
        <v>8000000</v>
      </c>
      <c r="AY778" s="27">
        <v>9600000</v>
      </c>
      <c r="AZ778" s="145"/>
      <c r="BA778" s="145"/>
      <c r="BB778" s="143">
        <f t="shared" si="1891"/>
        <v>0.12856486930664501</v>
      </c>
      <c r="BC778" s="27">
        <f t="shared" ref="BC778:BC839" si="1910">+AVERAGE(AX778:AZ778)</f>
        <v>8800000</v>
      </c>
      <c r="BD778" s="27">
        <f t="shared" si="1867"/>
        <v>1672000</v>
      </c>
      <c r="BE778" s="27">
        <f t="shared" ref="BE778:BE839" si="1911">+BD778+BC778</f>
        <v>10472000</v>
      </c>
      <c r="BF778" s="26">
        <v>1</v>
      </c>
      <c r="BG778" s="27">
        <v>6400000</v>
      </c>
      <c r="BH778" s="27">
        <v>5632000</v>
      </c>
      <c r="BI778" s="145"/>
      <c r="BJ778" s="145"/>
      <c r="BK778" s="143">
        <f t="shared" si="1892"/>
        <v>9.0268950789772012E-2</v>
      </c>
      <c r="BL778" s="27">
        <f t="shared" ref="BL778:BL838" si="1912">+AVERAGE(BG778:BI778)</f>
        <v>6016000</v>
      </c>
      <c r="BM778" s="27">
        <f t="shared" si="1870"/>
        <v>1143040</v>
      </c>
      <c r="BN778" s="28">
        <f t="shared" ref="BN778:BN839" si="1913">+BM778+BL778</f>
        <v>7159040</v>
      </c>
      <c r="BO778" s="26">
        <v>1</v>
      </c>
      <c r="BP778" s="27">
        <v>6400000</v>
      </c>
      <c r="BQ778" s="27">
        <v>5760000</v>
      </c>
      <c r="BR778" s="175"/>
      <c r="BS778" s="175"/>
      <c r="BT778" s="143">
        <f t="shared" si="1893"/>
        <v>7.4432292756478682E-2</v>
      </c>
      <c r="BU778" s="27">
        <f t="shared" ref="BU778:BU839" si="1914">+AVERAGE(BP778:BR778)</f>
        <v>6080000</v>
      </c>
      <c r="BV778" s="28">
        <f t="shared" ref="BV778:BV839" si="1915">+BU778*19%</f>
        <v>1155200</v>
      </c>
      <c r="BW778" s="30">
        <f t="shared" ref="BW778:BW839" si="1916">+BV778+BU778</f>
        <v>7235200</v>
      </c>
      <c r="BX778" s="26">
        <v>1</v>
      </c>
      <c r="BY778" s="28">
        <v>6400000</v>
      </c>
      <c r="BZ778" s="28">
        <v>5760000</v>
      </c>
      <c r="CA778" s="156"/>
      <c r="CB778" s="156"/>
      <c r="CC778" s="177">
        <f t="shared" si="1894"/>
        <v>7.4432292756478682E-2</v>
      </c>
      <c r="CD778" s="28">
        <f t="shared" ref="CD778:CD839" si="1917">+AVERAGE(BY778:CA778)</f>
        <v>6080000</v>
      </c>
      <c r="CE778" s="28">
        <f t="shared" ref="CE778:CE839" si="1918">+CD778*19%</f>
        <v>1155200</v>
      </c>
      <c r="CF778" s="29">
        <f t="shared" ref="CF778:CF839" si="1919">+CE778+CD778</f>
        <v>7235200</v>
      </c>
      <c r="CG778" s="31" t="s">
        <v>30</v>
      </c>
      <c r="CH778" s="32" t="s">
        <v>30</v>
      </c>
      <c r="CI778" s="32" t="s">
        <v>30</v>
      </c>
      <c r="CJ778" s="32" t="s">
        <v>30</v>
      </c>
      <c r="CK778" s="32" t="s">
        <v>30</v>
      </c>
      <c r="CL778" s="32" t="s">
        <v>30</v>
      </c>
      <c r="CM778" s="32" t="s">
        <v>30</v>
      </c>
      <c r="CN778" s="32" t="s">
        <v>30</v>
      </c>
      <c r="CO778" s="32" t="s">
        <v>30</v>
      </c>
      <c r="CP778" s="31" t="s">
        <v>30</v>
      </c>
      <c r="CQ778" s="32" t="s">
        <v>30</v>
      </c>
      <c r="CR778" s="32" t="s">
        <v>30</v>
      </c>
      <c r="CS778" s="32" t="s">
        <v>30</v>
      </c>
      <c r="CT778" s="32" t="s">
        <v>30</v>
      </c>
      <c r="CU778" s="32" t="s">
        <v>30</v>
      </c>
      <c r="CV778" s="32" t="s">
        <v>30</v>
      </c>
      <c r="CW778" s="32" t="s">
        <v>30</v>
      </c>
      <c r="CX778" s="34" t="s">
        <v>30</v>
      </c>
      <c r="CY778" s="31" t="s">
        <v>30</v>
      </c>
      <c r="CZ778" s="32" t="s">
        <v>30</v>
      </c>
      <c r="DA778" s="32" t="s">
        <v>30</v>
      </c>
      <c r="DB778" s="32" t="s">
        <v>30</v>
      </c>
      <c r="DC778" s="32" t="s">
        <v>30</v>
      </c>
      <c r="DD778" s="32" t="s">
        <v>30</v>
      </c>
      <c r="DE778" s="32" t="s">
        <v>30</v>
      </c>
      <c r="DF778" s="32" t="s">
        <v>30</v>
      </c>
      <c r="DG778" s="32" t="s">
        <v>30</v>
      </c>
      <c r="DH778" s="31" t="s">
        <v>30</v>
      </c>
      <c r="DI778" s="43" t="s">
        <v>30</v>
      </c>
      <c r="DJ778" s="43" t="s">
        <v>30</v>
      </c>
      <c r="DK778" s="43" t="s">
        <v>30</v>
      </c>
      <c r="DL778" s="43" t="s">
        <v>30</v>
      </c>
      <c r="DM778" s="32" t="s">
        <v>30</v>
      </c>
      <c r="DN778" s="32" t="s">
        <v>30</v>
      </c>
      <c r="DO778" s="33" t="s">
        <v>30</v>
      </c>
    </row>
    <row r="779" spans="1:119" ht="45" x14ac:dyDescent="0.25">
      <c r="A779" s="66" t="s">
        <v>1498</v>
      </c>
      <c r="B779" s="67" t="s">
        <v>1496</v>
      </c>
      <c r="C779" s="68" t="s">
        <v>1499</v>
      </c>
      <c r="D779" s="26">
        <v>1</v>
      </c>
      <c r="E779" s="27">
        <v>15000000</v>
      </c>
      <c r="F779" s="27">
        <v>12000000</v>
      </c>
      <c r="G779" s="145"/>
      <c r="H779" s="145"/>
      <c r="I779" s="143">
        <f t="shared" si="1850"/>
        <v>0.15713484026367724</v>
      </c>
      <c r="J779" s="27">
        <f t="shared" si="1851"/>
        <v>13500000</v>
      </c>
      <c r="K779" s="28">
        <f t="shared" si="1899"/>
        <v>2565000</v>
      </c>
      <c r="L779" s="29">
        <f t="shared" si="1898"/>
        <v>16065000</v>
      </c>
      <c r="M779" s="26">
        <v>1</v>
      </c>
      <c r="N779" s="27">
        <v>15000000</v>
      </c>
      <c r="O779" s="27">
        <v>18000000</v>
      </c>
      <c r="P779" s="145"/>
      <c r="Q779" s="145"/>
      <c r="R779" s="143">
        <f t="shared" si="1888"/>
        <v>0.12856486930664501</v>
      </c>
      <c r="S779" s="27">
        <f t="shared" si="1900"/>
        <v>16500000</v>
      </c>
      <c r="T779" s="28">
        <f t="shared" si="1901"/>
        <v>3135000</v>
      </c>
      <c r="U779" s="30">
        <f t="shared" si="1902"/>
        <v>19635000</v>
      </c>
      <c r="V779" s="26">
        <v>1</v>
      </c>
      <c r="W779" s="27">
        <v>15000000</v>
      </c>
      <c r="X779" s="27">
        <v>16500000</v>
      </c>
      <c r="Y779" s="145"/>
      <c r="Z779" s="145"/>
      <c r="AA779" s="143">
        <f t="shared" si="1856"/>
        <v>6.7343502970147393E-2</v>
      </c>
      <c r="AB779" s="27">
        <f t="shared" si="1903"/>
        <v>15750000</v>
      </c>
      <c r="AC779" s="28">
        <f t="shared" si="1858"/>
        <v>2992500</v>
      </c>
      <c r="AD779" s="29">
        <f t="shared" si="1904"/>
        <v>18742500</v>
      </c>
      <c r="AE779" s="26">
        <v>1</v>
      </c>
      <c r="AF779" s="27">
        <v>15000000</v>
      </c>
      <c r="AG779" s="27">
        <v>17250000</v>
      </c>
      <c r="AH779" s="145"/>
      <c r="AI779" s="145"/>
      <c r="AJ779" s="143">
        <f t="shared" si="1889"/>
        <v>9.8666062491146164E-2</v>
      </c>
      <c r="AK779" s="27">
        <f t="shared" si="1905"/>
        <v>16125000</v>
      </c>
      <c r="AL779" s="28">
        <f t="shared" si="1906"/>
        <v>3063750</v>
      </c>
      <c r="AM779" s="30">
        <f t="shared" si="1907"/>
        <v>19188750</v>
      </c>
      <c r="AN779" s="26">
        <v>1</v>
      </c>
      <c r="AO779" s="27">
        <v>15000000</v>
      </c>
      <c r="AP779" s="27">
        <v>21600000</v>
      </c>
      <c r="AQ779" s="145"/>
      <c r="AR779" s="145"/>
      <c r="AS779" s="143">
        <f t="shared" si="1890"/>
        <v>0.25502211780498435</v>
      </c>
      <c r="AT779" s="27">
        <f t="shared" si="1908"/>
        <v>18300000</v>
      </c>
      <c r="AU779" s="28">
        <f t="shared" si="1864"/>
        <v>3477000</v>
      </c>
      <c r="AV779" s="30">
        <f t="shared" si="1909"/>
        <v>21777000</v>
      </c>
      <c r="AW779" s="26">
        <v>1</v>
      </c>
      <c r="AX779" s="27">
        <v>15000000</v>
      </c>
      <c r="AY779" s="27">
        <v>18000000</v>
      </c>
      <c r="AZ779" s="145"/>
      <c r="BA779" s="145"/>
      <c r="BB779" s="143">
        <f t="shared" si="1891"/>
        <v>0.12856486930664501</v>
      </c>
      <c r="BC779" s="27">
        <f t="shared" si="1910"/>
        <v>16500000</v>
      </c>
      <c r="BD779" s="27">
        <f t="shared" si="1867"/>
        <v>3135000</v>
      </c>
      <c r="BE779" s="27">
        <f t="shared" si="1911"/>
        <v>19635000</v>
      </c>
      <c r="BF779" s="26">
        <v>1</v>
      </c>
      <c r="BG779" s="27">
        <v>12000000</v>
      </c>
      <c r="BH779" s="27">
        <v>10560000</v>
      </c>
      <c r="BI779" s="145"/>
      <c r="BJ779" s="145"/>
      <c r="BK779" s="143">
        <f t="shared" si="1892"/>
        <v>9.0268950789772026E-2</v>
      </c>
      <c r="BL779" s="27">
        <f t="shared" si="1912"/>
        <v>11280000</v>
      </c>
      <c r="BM779" s="27">
        <f t="shared" si="1870"/>
        <v>2143200</v>
      </c>
      <c r="BN779" s="28">
        <f t="shared" si="1913"/>
        <v>13423200</v>
      </c>
      <c r="BO779" s="26">
        <v>1</v>
      </c>
      <c r="BP779" s="27">
        <v>12000000</v>
      </c>
      <c r="BQ779" s="27">
        <v>10800000</v>
      </c>
      <c r="BR779" s="175"/>
      <c r="BS779" s="175"/>
      <c r="BT779" s="143">
        <f t="shared" si="1893"/>
        <v>7.4432292756478682E-2</v>
      </c>
      <c r="BU779" s="27">
        <f t="shared" si="1914"/>
        <v>11400000</v>
      </c>
      <c r="BV779" s="28">
        <f t="shared" si="1915"/>
        <v>2166000</v>
      </c>
      <c r="BW779" s="30">
        <f t="shared" si="1916"/>
        <v>13566000</v>
      </c>
      <c r="BX779" s="26">
        <v>1</v>
      </c>
      <c r="BY779" s="28">
        <v>12000000</v>
      </c>
      <c r="BZ779" s="28">
        <v>10800000</v>
      </c>
      <c r="CA779" s="156"/>
      <c r="CB779" s="156"/>
      <c r="CC779" s="177">
        <f t="shared" si="1894"/>
        <v>7.4432292756478682E-2</v>
      </c>
      <c r="CD779" s="28">
        <f t="shared" si="1917"/>
        <v>11400000</v>
      </c>
      <c r="CE779" s="28">
        <f t="shared" si="1918"/>
        <v>2166000</v>
      </c>
      <c r="CF779" s="29">
        <f t="shared" si="1919"/>
        <v>13566000</v>
      </c>
      <c r="CG779" s="31" t="s">
        <v>30</v>
      </c>
      <c r="CH779" s="32" t="s">
        <v>30</v>
      </c>
      <c r="CI779" s="32" t="s">
        <v>30</v>
      </c>
      <c r="CJ779" s="32" t="s">
        <v>30</v>
      </c>
      <c r="CK779" s="32" t="s">
        <v>30</v>
      </c>
      <c r="CL779" s="32" t="s">
        <v>30</v>
      </c>
      <c r="CM779" s="32" t="s">
        <v>30</v>
      </c>
      <c r="CN779" s="32" t="s">
        <v>30</v>
      </c>
      <c r="CO779" s="32" t="s">
        <v>30</v>
      </c>
      <c r="CP779" s="31" t="s">
        <v>30</v>
      </c>
      <c r="CQ779" s="32" t="s">
        <v>30</v>
      </c>
      <c r="CR779" s="32" t="s">
        <v>30</v>
      </c>
      <c r="CS779" s="32" t="s">
        <v>30</v>
      </c>
      <c r="CT779" s="32" t="s">
        <v>30</v>
      </c>
      <c r="CU779" s="32" t="s">
        <v>30</v>
      </c>
      <c r="CV779" s="32" t="s">
        <v>30</v>
      </c>
      <c r="CW779" s="32" t="s">
        <v>30</v>
      </c>
      <c r="CX779" s="34" t="s">
        <v>30</v>
      </c>
      <c r="CY779" s="31" t="s">
        <v>30</v>
      </c>
      <c r="CZ779" s="32" t="s">
        <v>30</v>
      </c>
      <c r="DA779" s="32" t="s">
        <v>30</v>
      </c>
      <c r="DB779" s="32" t="s">
        <v>30</v>
      </c>
      <c r="DC779" s="32" t="s">
        <v>30</v>
      </c>
      <c r="DD779" s="32" t="s">
        <v>30</v>
      </c>
      <c r="DE779" s="32" t="s">
        <v>30</v>
      </c>
      <c r="DF779" s="32" t="s">
        <v>30</v>
      </c>
      <c r="DG779" s="32" t="s">
        <v>30</v>
      </c>
      <c r="DH779" s="31" t="s">
        <v>30</v>
      </c>
      <c r="DI779" s="43" t="s">
        <v>30</v>
      </c>
      <c r="DJ779" s="43" t="s">
        <v>30</v>
      </c>
      <c r="DK779" s="43" t="s">
        <v>30</v>
      </c>
      <c r="DL779" s="43" t="s">
        <v>30</v>
      </c>
      <c r="DM779" s="32" t="s">
        <v>30</v>
      </c>
      <c r="DN779" s="32" t="s">
        <v>30</v>
      </c>
      <c r="DO779" s="33" t="s">
        <v>30</v>
      </c>
    </row>
    <row r="780" spans="1:119" ht="21" customHeight="1" x14ac:dyDescent="0.25">
      <c r="A780" s="66" t="s">
        <v>1500</v>
      </c>
      <c r="B780" s="67" t="s">
        <v>1496</v>
      </c>
      <c r="C780" s="68" t="s">
        <v>1501</v>
      </c>
      <c r="D780" s="26">
        <v>1</v>
      </c>
      <c r="E780" s="27">
        <v>10000000</v>
      </c>
      <c r="F780" s="27">
        <v>8000000</v>
      </c>
      <c r="G780" s="145"/>
      <c r="H780" s="145"/>
      <c r="I780" s="143">
        <f t="shared" si="1850"/>
        <v>0.15713484026367722</v>
      </c>
      <c r="J780" s="27">
        <f t="shared" si="1851"/>
        <v>9000000</v>
      </c>
      <c r="K780" s="28">
        <f t="shared" si="1899"/>
        <v>1710000</v>
      </c>
      <c r="L780" s="29">
        <f t="shared" si="1898"/>
        <v>10710000</v>
      </c>
      <c r="M780" s="26">
        <v>1</v>
      </c>
      <c r="N780" s="27">
        <v>10000000</v>
      </c>
      <c r="O780" s="27">
        <v>12000000</v>
      </c>
      <c r="P780" s="145"/>
      <c r="Q780" s="145"/>
      <c r="R780" s="143">
        <f t="shared" si="1888"/>
        <v>0.12856486930664499</v>
      </c>
      <c r="S780" s="27">
        <f t="shared" si="1900"/>
        <v>11000000</v>
      </c>
      <c r="T780" s="28">
        <f t="shared" si="1901"/>
        <v>2090000</v>
      </c>
      <c r="U780" s="30">
        <f t="shared" si="1902"/>
        <v>13090000</v>
      </c>
      <c r="V780" s="26">
        <v>1</v>
      </c>
      <c r="W780" s="27">
        <v>10000000</v>
      </c>
      <c r="X780" s="27">
        <v>11000000</v>
      </c>
      <c r="Y780" s="145"/>
      <c r="Z780" s="145"/>
      <c r="AA780" s="143">
        <f t="shared" si="1856"/>
        <v>6.7343502970147379E-2</v>
      </c>
      <c r="AB780" s="27">
        <f t="shared" si="1903"/>
        <v>10500000</v>
      </c>
      <c r="AC780" s="28">
        <f t="shared" si="1858"/>
        <v>1995000</v>
      </c>
      <c r="AD780" s="29">
        <f t="shared" si="1904"/>
        <v>12495000</v>
      </c>
      <c r="AE780" s="26">
        <v>1</v>
      </c>
      <c r="AF780" s="27">
        <v>10000000</v>
      </c>
      <c r="AG780" s="27">
        <v>11500000</v>
      </c>
      <c r="AH780" s="145"/>
      <c r="AI780" s="145"/>
      <c r="AJ780" s="143">
        <f t="shared" si="1889"/>
        <v>9.8666062491146178E-2</v>
      </c>
      <c r="AK780" s="27">
        <f t="shared" si="1905"/>
        <v>10750000</v>
      </c>
      <c r="AL780" s="28">
        <f t="shared" si="1906"/>
        <v>2042500</v>
      </c>
      <c r="AM780" s="30">
        <f t="shared" si="1907"/>
        <v>12792500</v>
      </c>
      <c r="AN780" s="26">
        <v>1</v>
      </c>
      <c r="AO780" s="27">
        <v>10000000</v>
      </c>
      <c r="AP780" s="27">
        <v>14400000</v>
      </c>
      <c r="AQ780" s="145"/>
      <c r="AR780" s="145"/>
      <c r="AS780" s="143">
        <f t="shared" si="1890"/>
        <v>0.25502211780498435</v>
      </c>
      <c r="AT780" s="27">
        <f t="shared" si="1908"/>
        <v>12200000</v>
      </c>
      <c r="AU780" s="28">
        <f t="shared" si="1864"/>
        <v>2318000</v>
      </c>
      <c r="AV780" s="30">
        <f t="shared" si="1909"/>
        <v>14518000</v>
      </c>
      <c r="AW780" s="26">
        <v>1</v>
      </c>
      <c r="AX780" s="27">
        <v>10000000</v>
      </c>
      <c r="AY780" s="27">
        <v>12000000</v>
      </c>
      <c r="AZ780" s="145"/>
      <c r="BA780" s="145"/>
      <c r="BB780" s="143">
        <f t="shared" si="1891"/>
        <v>0.12856486930664499</v>
      </c>
      <c r="BC780" s="27">
        <f t="shared" si="1910"/>
        <v>11000000</v>
      </c>
      <c r="BD780" s="27">
        <f t="shared" si="1867"/>
        <v>2090000</v>
      </c>
      <c r="BE780" s="27">
        <f t="shared" si="1911"/>
        <v>13090000</v>
      </c>
      <c r="BF780" s="26">
        <v>1</v>
      </c>
      <c r="BG780" s="27">
        <v>8000000</v>
      </c>
      <c r="BH780" s="27">
        <v>7040000</v>
      </c>
      <c r="BI780" s="145"/>
      <c r="BJ780" s="145"/>
      <c r="BK780" s="143">
        <f t="shared" si="1892"/>
        <v>9.0268950789772012E-2</v>
      </c>
      <c r="BL780" s="27">
        <f t="shared" si="1912"/>
        <v>7520000</v>
      </c>
      <c r="BM780" s="27">
        <f t="shared" si="1870"/>
        <v>1428800</v>
      </c>
      <c r="BN780" s="28">
        <f t="shared" si="1913"/>
        <v>8948800</v>
      </c>
      <c r="BO780" s="26">
        <v>1</v>
      </c>
      <c r="BP780" s="27">
        <v>8000000</v>
      </c>
      <c r="BQ780" s="27">
        <v>7200000</v>
      </c>
      <c r="BR780" s="175"/>
      <c r="BS780" s="175"/>
      <c r="BT780" s="143">
        <f t="shared" si="1893"/>
        <v>7.4432292756478696E-2</v>
      </c>
      <c r="BU780" s="27">
        <f t="shared" si="1914"/>
        <v>7600000</v>
      </c>
      <c r="BV780" s="28">
        <f t="shared" si="1915"/>
        <v>1444000</v>
      </c>
      <c r="BW780" s="30">
        <f t="shared" si="1916"/>
        <v>9044000</v>
      </c>
      <c r="BX780" s="26">
        <v>1</v>
      </c>
      <c r="BY780" s="28">
        <v>8000000</v>
      </c>
      <c r="BZ780" s="28">
        <v>7200000</v>
      </c>
      <c r="CA780" s="156"/>
      <c r="CB780" s="156"/>
      <c r="CC780" s="177">
        <f t="shared" si="1894"/>
        <v>7.4432292756478696E-2</v>
      </c>
      <c r="CD780" s="28">
        <f t="shared" si="1917"/>
        <v>7600000</v>
      </c>
      <c r="CE780" s="28">
        <f t="shared" si="1918"/>
        <v>1444000</v>
      </c>
      <c r="CF780" s="29">
        <f t="shared" si="1919"/>
        <v>9044000</v>
      </c>
      <c r="CG780" s="31" t="s">
        <v>30</v>
      </c>
      <c r="CH780" s="32" t="s">
        <v>30</v>
      </c>
      <c r="CI780" s="32" t="s">
        <v>30</v>
      </c>
      <c r="CJ780" s="32" t="s">
        <v>30</v>
      </c>
      <c r="CK780" s="32" t="s">
        <v>30</v>
      </c>
      <c r="CL780" s="32" t="s">
        <v>30</v>
      </c>
      <c r="CM780" s="32" t="s">
        <v>30</v>
      </c>
      <c r="CN780" s="32" t="s">
        <v>30</v>
      </c>
      <c r="CO780" s="32" t="s">
        <v>30</v>
      </c>
      <c r="CP780" s="31" t="s">
        <v>30</v>
      </c>
      <c r="CQ780" s="32" t="s">
        <v>30</v>
      </c>
      <c r="CR780" s="32" t="s">
        <v>30</v>
      </c>
      <c r="CS780" s="32" t="s">
        <v>30</v>
      </c>
      <c r="CT780" s="32" t="s">
        <v>30</v>
      </c>
      <c r="CU780" s="32" t="s">
        <v>30</v>
      </c>
      <c r="CV780" s="32" t="s">
        <v>30</v>
      </c>
      <c r="CW780" s="32" t="s">
        <v>30</v>
      </c>
      <c r="CX780" s="34" t="s">
        <v>30</v>
      </c>
      <c r="CY780" s="31" t="s">
        <v>30</v>
      </c>
      <c r="CZ780" s="32" t="s">
        <v>30</v>
      </c>
      <c r="DA780" s="32" t="s">
        <v>30</v>
      </c>
      <c r="DB780" s="32" t="s">
        <v>30</v>
      </c>
      <c r="DC780" s="32" t="s">
        <v>30</v>
      </c>
      <c r="DD780" s="32" t="s">
        <v>30</v>
      </c>
      <c r="DE780" s="32" t="s">
        <v>30</v>
      </c>
      <c r="DF780" s="32" t="s">
        <v>30</v>
      </c>
      <c r="DG780" s="32" t="s">
        <v>30</v>
      </c>
      <c r="DH780" s="31" t="s">
        <v>30</v>
      </c>
      <c r="DI780" s="43" t="s">
        <v>30</v>
      </c>
      <c r="DJ780" s="43" t="s">
        <v>30</v>
      </c>
      <c r="DK780" s="43" t="s">
        <v>30</v>
      </c>
      <c r="DL780" s="43" t="s">
        <v>30</v>
      </c>
      <c r="DM780" s="32" t="s">
        <v>30</v>
      </c>
      <c r="DN780" s="32" t="s">
        <v>30</v>
      </c>
      <c r="DO780" s="33" t="s">
        <v>30</v>
      </c>
    </row>
    <row r="781" spans="1:119" ht="21" customHeight="1" x14ac:dyDescent="0.25">
      <c r="A781" s="66" t="s">
        <v>1502</v>
      </c>
      <c r="B781" s="67" t="s">
        <v>1496</v>
      </c>
      <c r="C781" s="68" t="s">
        <v>1503</v>
      </c>
      <c r="D781" s="26">
        <v>1</v>
      </c>
      <c r="E781" s="27">
        <v>2000000</v>
      </c>
      <c r="F781" s="27">
        <v>1600000</v>
      </c>
      <c r="G781" s="145"/>
      <c r="H781" s="145"/>
      <c r="I781" s="143">
        <f t="shared" si="1850"/>
        <v>0.15713484026367724</v>
      </c>
      <c r="J781" s="27">
        <f t="shared" si="1851"/>
        <v>1800000</v>
      </c>
      <c r="K781" s="28">
        <f t="shared" si="1899"/>
        <v>342000</v>
      </c>
      <c r="L781" s="29">
        <f t="shared" si="1898"/>
        <v>2142000</v>
      </c>
      <c r="M781" s="26">
        <v>1</v>
      </c>
      <c r="N781" s="27">
        <v>2000000</v>
      </c>
      <c r="O781" s="27">
        <v>2400000</v>
      </c>
      <c r="P781" s="145"/>
      <c r="Q781" s="145"/>
      <c r="R781" s="143">
        <f t="shared" si="1888"/>
        <v>0.12856486930664501</v>
      </c>
      <c r="S781" s="27">
        <f t="shared" si="1900"/>
        <v>2200000</v>
      </c>
      <c r="T781" s="28">
        <f t="shared" si="1901"/>
        <v>418000</v>
      </c>
      <c r="U781" s="30">
        <f t="shared" si="1902"/>
        <v>2618000</v>
      </c>
      <c r="V781" s="26">
        <v>1</v>
      </c>
      <c r="W781" s="27">
        <v>2000000</v>
      </c>
      <c r="X781" s="27">
        <v>2200000</v>
      </c>
      <c r="Y781" s="145"/>
      <c r="Z781" s="145"/>
      <c r="AA781" s="143">
        <f t="shared" si="1856"/>
        <v>6.7343502970147393E-2</v>
      </c>
      <c r="AB781" s="27">
        <f t="shared" si="1903"/>
        <v>2100000</v>
      </c>
      <c r="AC781" s="28">
        <f t="shared" si="1858"/>
        <v>399000</v>
      </c>
      <c r="AD781" s="29">
        <f t="shared" si="1904"/>
        <v>2499000</v>
      </c>
      <c r="AE781" s="26">
        <v>1</v>
      </c>
      <c r="AF781" s="27">
        <v>2000000</v>
      </c>
      <c r="AG781" s="27">
        <v>2300000</v>
      </c>
      <c r="AH781" s="145"/>
      <c r="AI781" s="145"/>
      <c r="AJ781" s="143">
        <f t="shared" si="1889"/>
        <v>9.8666062491146164E-2</v>
      </c>
      <c r="AK781" s="27">
        <f t="shared" si="1905"/>
        <v>2150000</v>
      </c>
      <c r="AL781" s="28">
        <f t="shared" si="1906"/>
        <v>408500</v>
      </c>
      <c r="AM781" s="30">
        <f t="shared" si="1907"/>
        <v>2558500</v>
      </c>
      <c r="AN781" s="26">
        <v>1</v>
      </c>
      <c r="AO781" s="27">
        <v>2000000</v>
      </c>
      <c r="AP781" s="27">
        <v>2880000</v>
      </c>
      <c r="AQ781" s="145"/>
      <c r="AR781" s="145"/>
      <c r="AS781" s="143">
        <f t="shared" si="1890"/>
        <v>0.25502211780498435</v>
      </c>
      <c r="AT781" s="27">
        <f t="shared" si="1908"/>
        <v>2440000</v>
      </c>
      <c r="AU781" s="28">
        <f t="shared" si="1864"/>
        <v>463600</v>
      </c>
      <c r="AV781" s="30">
        <f t="shared" si="1909"/>
        <v>2903600</v>
      </c>
      <c r="AW781" s="26">
        <v>1</v>
      </c>
      <c r="AX781" s="27">
        <v>2000000</v>
      </c>
      <c r="AY781" s="27">
        <v>2400000</v>
      </c>
      <c r="AZ781" s="145"/>
      <c r="BA781" s="145"/>
      <c r="BB781" s="143">
        <f t="shared" si="1891"/>
        <v>0.12856486930664501</v>
      </c>
      <c r="BC781" s="27">
        <f t="shared" si="1910"/>
        <v>2200000</v>
      </c>
      <c r="BD781" s="27">
        <f t="shared" si="1867"/>
        <v>418000</v>
      </c>
      <c r="BE781" s="27">
        <f t="shared" si="1911"/>
        <v>2618000</v>
      </c>
      <c r="BF781" s="26">
        <v>1</v>
      </c>
      <c r="BG781" s="27">
        <v>1600000</v>
      </c>
      <c r="BH781" s="27">
        <v>1408000</v>
      </c>
      <c r="BI781" s="145"/>
      <c r="BJ781" s="145"/>
      <c r="BK781" s="143">
        <f t="shared" si="1892"/>
        <v>9.0268950789772012E-2</v>
      </c>
      <c r="BL781" s="27">
        <f t="shared" si="1912"/>
        <v>1504000</v>
      </c>
      <c r="BM781" s="27">
        <f t="shared" si="1870"/>
        <v>285760</v>
      </c>
      <c r="BN781" s="28">
        <f t="shared" si="1913"/>
        <v>1789760</v>
      </c>
      <c r="BO781" s="26">
        <v>1</v>
      </c>
      <c r="BP781" s="27">
        <v>1600000</v>
      </c>
      <c r="BQ781" s="27">
        <v>1440000</v>
      </c>
      <c r="BR781" s="175"/>
      <c r="BS781" s="175"/>
      <c r="BT781" s="143">
        <f t="shared" si="1893"/>
        <v>7.4432292756478682E-2</v>
      </c>
      <c r="BU781" s="27">
        <f t="shared" si="1914"/>
        <v>1520000</v>
      </c>
      <c r="BV781" s="28">
        <f t="shared" si="1915"/>
        <v>288800</v>
      </c>
      <c r="BW781" s="30">
        <f t="shared" si="1916"/>
        <v>1808800</v>
      </c>
      <c r="BX781" s="26">
        <v>1</v>
      </c>
      <c r="BY781" s="28">
        <v>1600000</v>
      </c>
      <c r="BZ781" s="28">
        <v>1440000</v>
      </c>
      <c r="CA781" s="156"/>
      <c r="CB781" s="156"/>
      <c r="CC781" s="177">
        <f t="shared" si="1894"/>
        <v>7.4432292756478682E-2</v>
      </c>
      <c r="CD781" s="28">
        <f t="shared" si="1917"/>
        <v>1520000</v>
      </c>
      <c r="CE781" s="28">
        <f t="shared" si="1918"/>
        <v>288800</v>
      </c>
      <c r="CF781" s="29">
        <f t="shared" si="1919"/>
        <v>1808800</v>
      </c>
      <c r="CG781" s="31" t="s">
        <v>30</v>
      </c>
      <c r="CH781" s="32" t="s">
        <v>30</v>
      </c>
      <c r="CI781" s="32" t="s">
        <v>30</v>
      </c>
      <c r="CJ781" s="32" t="s">
        <v>30</v>
      </c>
      <c r="CK781" s="32" t="s">
        <v>30</v>
      </c>
      <c r="CL781" s="32" t="s">
        <v>30</v>
      </c>
      <c r="CM781" s="32" t="s">
        <v>30</v>
      </c>
      <c r="CN781" s="32" t="s">
        <v>30</v>
      </c>
      <c r="CO781" s="32" t="s">
        <v>30</v>
      </c>
      <c r="CP781" s="31" t="s">
        <v>30</v>
      </c>
      <c r="CQ781" s="32" t="s">
        <v>30</v>
      </c>
      <c r="CR781" s="32" t="s">
        <v>30</v>
      </c>
      <c r="CS781" s="32" t="s">
        <v>30</v>
      </c>
      <c r="CT781" s="32" t="s">
        <v>30</v>
      </c>
      <c r="CU781" s="32" t="s">
        <v>30</v>
      </c>
      <c r="CV781" s="32" t="s">
        <v>30</v>
      </c>
      <c r="CW781" s="32" t="s">
        <v>30</v>
      </c>
      <c r="CX781" s="34" t="s">
        <v>30</v>
      </c>
      <c r="CY781" s="31" t="s">
        <v>30</v>
      </c>
      <c r="CZ781" s="32" t="s">
        <v>30</v>
      </c>
      <c r="DA781" s="32" t="s">
        <v>30</v>
      </c>
      <c r="DB781" s="32" t="s">
        <v>30</v>
      </c>
      <c r="DC781" s="32" t="s">
        <v>30</v>
      </c>
      <c r="DD781" s="32" t="s">
        <v>30</v>
      </c>
      <c r="DE781" s="32" t="s">
        <v>30</v>
      </c>
      <c r="DF781" s="32" t="s">
        <v>30</v>
      </c>
      <c r="DG781" s="32" t="s">
        <v>30</v>
      </c>
      <c r="DH781" s="31" t="s">
        <v>30</v>
      </c>
      <c r="DI781" s="43" t="s">
        <v>30</v>
      </c>
      <c r="DJ781" s="43" t="s">
        <v>30</v>
      </c>
      <c r="DK781" s="43" t="s">
        <v>30</v>
      </c>
      <c r="DL781" s="43" t="s">
        <v>30</v>
      </c>
      <c r="DM781" s="32" t="s">
        <v>30</v>
      </c>
      <c r="DN781" s="32" t="s">
        <v>30</v>
      </c>
      <c r="DO781" s="33" t="s">
        <v>30</v>
      </c>
    </row>
    <row r="782" spans="1:119" ht="21" customHeight="1" x14ac:dyDescent="0.25">
      <c r="A782" s="66" t="s">
        <v>1504</v>
      </c>
      <c r="B782" s="67" t="s">
        <v>1496</v>
      </c>
      <c r="C782" s="68" t="s">
        <v>1505</v>
      </c>
      <c r="D782" s="26">
        <v>1</v>
      </c>
      <c r="E782" s="27">
        <v>6000000</v>
      </c>
      <c r="F782" s="27">
        <v>4800000</v>
      </c>
      <c r="G782" s="145"/>
      <c r="H782" s="145"/>
      <c r="I782" s="143">
        <f t="shared" si="1850"/>
        <v>0.15713484026367722</v>
      </c>
      <c r="J782" s="27">
        <f t="shared" si="1851"/>
        <v>5400000</v>
      </c>
      <c r="K782" s="28">
        <f t="shared" si="1899"/>
        <v>1026000</v>
      </c>
      <c r="L782" s="29">
        <f t="shared" si="1898"/>
        <v>6426000</v>
      </c>
      <c r="M782" s="26">
        <v>1</v>
      </c>
      <c r="N782" s="27">
        <v>6000000</v>
      </c>
      <c r="O782" s="27">
        <v>7200000</v>
      </c>
      <c r="P782" s="145"/>
      <c r="Q782" s="145"/>
      <c r="R782" s="143">
        <f t="shared" si="1888"/>
        <v>0.12856486930664501</v>
      </c>
      <c r="S782" s="27">
        <f t="shared" si="1900"/>
        <v>6600000</v>
      </c>
      <c r="T782" s="28">
        <f t="shared" si="1901"/>
        <v>1254000</v>
      </c>
      <c r="U782" s="30">
        <f t="shared" si="1902"/>
        <v>7854000</v>
      </c>
      <c r="V782" s="26">
        <v>1</v>
      </c>
      <c r="W782" s="27">
        <v>6000000</v>
      </c>
      <c r="X782" s="27">
        <v>6600000</v>
      </c>
      <c r="Y782" s="145"/>
      <c r="Z782" s="145"/>
      <c r="AA782" s="143">
        <f t="shared" si="1856"/>
        <v>6.7343502970147379E-2</v>
      </c>
      <c r="AB782" s="27">
        <f t="shared" si="1903"/>
        <v>6300000</v>
      </c>
      <c r="AC782" s="28">
        <f t="shared" si="1858"/>
        <v>1197000</v>
      </c>
      <c r="AD782" s="29">
        <f t="shared" si="1904"/>
        <v>7497000</v>
      </c>
      <c r="AE782" s="26">
        <v>1</v>
      </c>
      <c r="AF782" s="27">
        <v>6000000</v>
      </c>
      <c r="AG782" s="27">
        <v>6900000</v>
      </c>
      <c r="AH782" s="145"/>
      <c r="AI782" s="145"/>
      <c r="AJ782" s="143">
        <f t="shared" si="1889"/>
        <v>9.8666062491146164E-2</v>
      </c>
      <c r="AK782" s="27">
        <f t="shared" si="1905"/>
        <v>6450000</v>
      </c>
      <c r="AL782" s="28">
        <f t="shared" si="1906"/>
        <v>1225500</v>
      </c>
      <c r="AM782" s="30">
        <f t="shared" si="1907"/>
        <v>7675500</v>
      </c>
      <c r="AN782" s="26">
        <v>1</v>
      </c>
      <c r="AO782" s="27">
        <v>6000000</v>
      </c>
      <c r="AP782" s="27">
        <v>8640000</v>
      </c>
      <c r="AQ782" s="145"/>
      <c r="AR782" s="145"/>
      <c r="AS782" s="143">
        <f t="shared" si="1890"/>
        <v>0.25502211780498435</v>
      </c>
      <c r="AT782" s="27">
        <f t="shared" si="1908"/>
        <v>7320000</v>
      </c>
      <c r="AU782" s="28">
        <f t="shared" si="1864"/>
        <v>1390800</v>
      </c>
      <c r="AV782" s="30">
        <f t="shared" si="1909"/>
        <v>8710800</v>
      </c>
      <c r="AW782" s="26">
        <v>1</v>
      </c>
      <c r="AX782" s="27">
        <v>6000000</v>
      </c>
      <c r="AY782" s="27">
        <v>7200000</v>
      </c>
      <c r="AZ782" s="145"/>
      <c r="BA782" s="145"/>
      <c r="BB782" s="143">
        <f t="shared" si="1891"/>
        <v>0.12856486930664501</v>
      </c>
      <c r="BC782" s="27">
        <f t="shared" si="1910"/>
        <v>6600000</v>
      </c>
      <c r="BD782" s="27">
        <f t="shared" si="1867"/>
        <v>1254000</v>
      </c>
      <c r="BE782" s="27">
        <f t="shared" si="1911"/>
        <v>7854000</v>
      </c>
      <c r="BF782" s="26">
        <v>1</v>
      </c>
      <c r="BG782" s="27">
        <v>4800000</v>
      </c>
      <c r="BH782" s="27">
        <v>4224000</v>
      </c>
      <c r="BI782" s="145"/>
      <c r="BJ782" s="145"/>
      <c r="BK782" s="143">
        <f t="shared" si="1892"/>
        <v>9.0268950789772012E-2</v>
      </c>
      <c r="BL782" s="27">
        <f t="shared" si="1912"/>
        <v>4512000</v>
      </c>
      <c r="BM782" s="27">
        <f t="shared" si="1870"/>
        <v>857280</v>
      </c>
      <c r="BN782" s="28">
        <f t="shared" si="1913"/>
        <v>5369280</v>
      </c>
      <c r="BO782" s="26">
        <v>1</v>
      </c>
      <c r="BP782" s="27">
        <v>4800000</v>
      </c>
      <c r="BQ782" s="27">
        <v>4320000</v>
      </c>
      <c r="BR782" s="175"/>
      <c r="BS782" s="175"/>
      <c r="BT782" s="143">
        <f t="shared" si="1893"/>
        <v>7.4432292756478682E-2</v>
      </c>
      <c r="BU782" s="27">
        <f t="shared" si="1914"/>
        <v>4560000</v>
      </c>
      <c r="BV782" s="28">
        <f t="shared" si="1915"/>
        <v>866400</v>
      </c>
      <c r="BW782" s="30">
        <f t="shared" si="1916"/>
        <v>5426400</v>
      </c>
      <c r="BX782" s="26">
        <v>1</v>
      </c>
      <c r="BY782" s="28">
        <v>4800000</v>
      </c>
      <c r="BZ782" s="28">
        <v>4320000</v>
      </c>
      <c r="CA782" s="156"/>
      <c r="CB782" s="156"/>
      <c r="CC782" s="177">
        <f t="shared" si="1894"/>
        <v>7.4432292756478682E-2</v>
      </c>
      <c r="CD782" s="28">
        <f t="shared" si="1917"/>
        <v>4560000</v>
      </c>
      <c r="CE782" s="28">
        <f t="shared" si="1918"/>
        <v>866400</v>
      </c>
      <c r="CF782" s="29">
        <f t="shared" si="1919"/>
        <v>5426400</v>
      </c>
      <c r="CG782" s="31" t="s">
        <v>30</v>
      </c>
      <c r="CH782" s="32" t="s">
        <v>30</v>
      </c>
      <c r="CI782" s="32" t="s">
        <v>30</v>
      </c>
      <c r="CJ782" s="32" t="s">
        <v>30</v>
      </c>
      <c r="CK782" s="32" t="s">
        <v>30</v>
      </c>
      <c r="CL782" s="32" t="s">
        <v>30</v>
      </c>
      <c r="CM782" s="32" t="s">
        <v>30</v>
      </c>
      <c r="CN782" s="32" t="s">
        <v>30</v>
      </c>
      <c r="CO782" s="32" t="s">
        <v>30</v>
      </c>
      <c r="CP782" s="31" t="s">
        <v>30</v>
      </c>
      <c r="CQ782" s="32" t="s">
        <v>30</v>
      </c>
      <c r="CR782" s="32" t="s">
        <v>30</v>
      </c>
      <c r="CS782" s="32" t="s">
        <v>30</v>
      </c>
      <c r="CT782" s="32" t="s">
        <v>30</v>
      </c>
      <c r="CU782" s="32" t="s">
        <v>30</v>
      </c>
      <c r="CV782" s="32" t="s">
        <v>30</v>
      </c>
      <c r="CW782" s="32" t="s">
        <v>30</v>
      </c>
      <c r="CX782" s="34" t="s">
        <v>30</v>
      </c>
      <c r="CY782" s="31" t="s">
        <v>30</v>
      </c>
      <c r="CZ782" s="32" t="s">
        <v>30</v>
      </c>
      <c r="DA782" s="32" t="s">
        <v>30</v>
      </c>
      <c r="DB782" s="32" t="s">
        <v>30</v>
      </c>
      <c r="DC782" s="32" t="s">
        <v>30</v>
      </c>
      <c r="DD782" s="32" t="s">
        <v>30</v>
      </c>
      <c r="DE782" s="32" t="s">
        <v>30</v>
      </c>
      <c r="DF782" s="32" t="s">
        <v>30</v>
      </c>
      <c r="DG782" s="32" t="s">
        <v>30</v>
      </c>
      <c r="DH782" s="31" t="s">
        <v>30</v>
      </c>
      <c r="DI782" s="43" t="s">
        <v>30</v>
      </c>
      <c r="DJ782" s="43" t="s">
        <v>30</v>
      </c>
      <c r="DK782" s="43" t="s">
        <v>30</v>
      </c>
      <c r="DL782" s="43" t="s">
        <v>30</v>
      </c>
      <c r="DM782" s="32" t="s">
        <v>30</v>
      </c>
      <c r="DN782" s="32" t="s">
        <v>30</v>
      </c>
      <c r="DO782" s="33" t="s">
        <v>30</v>
      </c>
    </row>
    <row r="783" spans="1:119" ht="21" customHeight="1" x14ac:dyDescent="0.25">
      <c r="A783" s="66" t="s">
        <v>1506</v>
      </c>
      <c r="B783" s="67" t="s">
        <v>1496</v>
      </c>
      <c r="C783" s="68" t="s">
        <v>1507</v>
      </c>
      <c r="D783" s="26">
        <v>1</v>
      </c>
      <c r="E783" s="27">
        <v>12000000</v>
      </c>
      <c r="F783" s="27">
        <v>9600000</v>
      </c>
      <c r="G783" s="145"/>
      <c r="H783" s="145"/>
      <c r="I783" s="143">
        <f t="shared" si="1850"/>
        <v>0.15713484026367722</v>
      </c>
      <c r="J783" s="27">
        <f t="shared" si="1851"/>
        <v>10800000</v>
      </c>
      <c r="K783" s="28">
        <f t="shared" si="1899"/>
        <v>2052000</v>
      </c>
      <c r="L783" s="29">
        <f t="shared" si="1898"/>
        <v>12852000</v>
      </c>
      <c r="M783" s="26">
        <v>1</v>
      </c>
      <c r="N783" s="27">
        <v>12000000</v>
      </c>
      <c r="O783" s="27">
        <v>14400000</v>
      </c>
      <c r="P783" s="145"/>
      <c r="Q783" s="145"/>
      <c r="R783" s="143">
        <f t="shared" si="1888"/>
        <v>0.12856486930664501</v>
      </c>
      <c r="S783" s="27">
        <f t="shared" si="1900"/>
        <v>13200000</v>
      </c>
      <c r="T783" s="28">
        <f t="shared" si="1901"/>
        <v>2508000</v>
      </c>
      <c r="U783" s="30">
        <f t="shared" si="1902"/>
        <v>15708000</v>
      </c>
      <c r="V783" s="26">
        <v>1</v>
      </c>
      <c r="W783" s="27">
        <v>12000000</v>
      </c>
      <c r="X783" s="27">
        <v>13200000</v>
      </c>
      <c r="Y783" s="145"/>
      <c r="Z783" s="145"/>
      <c r="AA783" s="143">
        <f t="shared" si="1856"/>
        <v>6.7343502970147379E-2</v>
      </c>
      <c r="AB783" s="27">
        <f t="shared" si="1903"/>
        <v>12600000</v>
      </c>
      <c r="AC783" s="28">
        <f t="shared" si="1858"/>
        <v>2394000</v>
      </c>
      <c r="AD783" s="29">
        <f t="shared" si="1904"/>
        <v>14994000</v>
      </c>
      <c r="AE783" s="26">
        <v>1</v>
      </c>
      <c r="AF783" s="27">
        <v>12000000</v>
      </c>
      <c r="AG783" s="27">
        <v>13800000</v>
      </c>
      <c r="AH783" s="145"/>
      <c r="AI783" s="145"/>
      <c r="AJ783" s="143">
        <f t="shared" si="1889"/>
        <v>9.8666062491146164E-2</v>
      </c>
      <c r="AK783" s="27">
        <f t="shared" si="1905"/>
        <v>12900000</v>
      </c>
      <c r="AL783" s="28">
        <f t="shared" si="1906"/>
        <v>2451000</v>
      </c>
      <c r="AM783" s="30">
        <f t="shared" si="1907"/>
        <v>15351000</v>
      </c>
      <c r="AN783" s="26">
        <v>1</v>
      </c>
      <c r="AO783" s="27">
        <v>12000000</v>
      </c>
      <c r="AP783" s="27">
        <v>17280000</v>
      </c>
      <c r="AQ783" s="145"/>
      <c r="AR783" s="145"/>
      <c r="AS783" s="143">
        <f t="shared" si="1890"/>
        <v>0.25502211780498435</v>
      </c>
      <c r="AT783" s="27">
        <f t="shared" si="1908"/>
        <v>14640000</v>
      </c>
      <c r="AU783" s="28">
        <f t="shared" si="1864"/>
        <v>2781600</v>
      </c>
      <c r="AV783" s="30">
        <f t="shared" si="1909"/>
        <v>17421600</v>
      </c>
      <c r="AW783" s="26">
        <v>1</v>
      </c>
      <c r="AX783" s="27">
        <v>12000000</v>
      </c>
      <c r="AY783" s="27">
        <v>14400000</v>
      </c>
      <c r="AZ783" s="145"/>
      <c r="BA783" s="145"/>
      <c r="BB783" s="143">
        <f t="shared" si="1891"/>
        <v>0.12856486930664501</v>
      </c>
      <c r="BC783" s="27">
        <f t="shared" si="1910"/>
        <v>13200000</v>
      </c>
      <c r="BD783" s="27">
        <f t="shared" si="1867"/>
        <v>2508000</v>
      </c>
      <c r="BE783" s="27">
        <f t="shared" si="1911"/>
        <v>15708000</v>
      </c>
      <c r="BF783" s="26">
        <v>1</v>
      </c>
      <c r="BG783" s="27">
        <v>9600000</v>
      </c>
      <c r="BH783" s="27">
        <v>8448000</v>
      </c>
      <c r="BI783" s="145"/>
      <c r="BJ783" s="145"/>
      <c r="BK783" s="143">
        <f t="shared" si="1892"/>
        <v>9.0268950789772012E-2</v>
      </c>
      <c r="BL783" s="27">
        <f t="shared" si="1912"/>
        <v>9024000</v>
      </c>
      <c r="BM783" s="27">
        <f t="shared" si="1870"/>
        <v>1714560</v>
      </c>
      <c r="BN783" s="28">
        <f t="shared" si="1913"/>
        <v>10738560</v>
      </c>
      <c r="BO783" s="26">
        <v>1</v>
      </c>
      <c r="BP783" s="27">
        <v>9600000</v>
      </c>
      <c r="BQ783" s="27">
        <v>8640000</v>
      </c>
      <c r="BR783" s="175"/>
      <c r="BS783" s="175"/>
      <c r="BT783" s="143">
        <f t="shared" si="1893"/>
        <v>7.4432292756478682E-2</v>
      </c>
      <c r="BU783" s="27">
        <f t="shared" si="1914"/>
        <v>9120000</v>
      </c>
      <c r="BV783" s="28">
        <f t="shared" si="1915"/>
        <v>1732800</v>
      </c>
      <c r="BW783" s="30">
        <f t="shared" si="1916"/>
        <v>10852800</v>
      </c>
      <c r="BX783" s="26">
        <v>1</v>
      </c>
      <c r="BY783" s="28">
        <v>9600000</v>
      </c>
      <c r="BZ783" s="28">
        <v>8640000</v>
      </c>
      <c r="CA783" s="156"/>
      <c r="CB783" s="156"/>
      <c r="CC783" s="177">
        <f t="shared" si="1894"/>
        <v>7.4432292756478682E-2</v>
      </c>
      <c r="CD783" s="28">
        <f t="shared" si="1917"/>
        <v>9120000</v>
      </c>
      <c r="CE783" s="28">
        <f t="shared" si="1918"/>
        <v>1732800</v>
      </c>
      <c r="CF783" s="29">
        <f t="shared" si="1919"/>
        <v>10852800</v>
      </c>
      <c r="CG783" s="31" t="s">
        <v>30</v>
      </c>
      <c r="CH783" s="32" t="s">
        <v>30</v>
      </c>
      <c r="CI783" s="32" t="s">
        <v>30</v>
      </c>
      <c r="CJ783" s="32" t="s">
        <v>30</v>
      </c>
      <c r="CK783" s="32" t="s">
        <v>30</v>
      </c>
      <c r="CL783" s="32" t="s">
        <v>30</v>
      </c>
      <c r="CM783" s="32" t="s">
        <v>30</v>
      </c>
      <c r="CN783" s="32" t="s">
        <v>30</v>
      </c>
      <c r="CO783" s="32" t="s">
        <v>30</v>
      </c>
      <c r="CP783" s="31" t="s">
        <v>30</v>
      </c>
      <c r="CQ783" s="32" t="s">
        <v>30</v>
      </c>
      <c r="CR783" s="32" t="s">
        <v>30</v>
      </c>
      <c r="CS783" s="32" t="s">
        <v>30</v>
      </c>
      <c r="CT783" s="32" t="s">
        <v>30</v>
      </c>
      <c r="CU783" s="32" t="s">
        <v>30</v>
      </c>
      <c r="CV783" s="32" t="s">
        <v>30</v>
      </c>
      <c r="CW783" s="32" t="s">
        <v>30</v>
      </c>
      <c r="CX783" s="34" t="s">
        <v>30</v>
      </c>
      <c r="CY783" s="31" t="s">
        <v>30</v>
      </c>
      <c r="CZ783" s="32" t="s">
        <v>30</v>
      </c>
      <c r="DA783" s="32" t="s">
        <v>30</v>
      </c>
      <c r="DB783" s="32" t="s">
        <v>30</v>
      </c>
      <c r="DC783" s="32" t="s">
        <v>30</v>
      </c>
      <c r="DD783" s="32" t="s">
        <v>30</v>
      </c>
      <c r="DE783" s="32" t="s">
        <v>30</v>
      </c>
      <c r="DF783" s="32" t="s">
        <v>30</v>
      </c>
      <c r="DG783" s="32" t="s">
        <v>30</v>
      </c>
      <c r="DH783" s="31" t="s">
        <v>30</v>
      </c>
      <c r="DI783" s="43" t="s">
        <v>30</v>
      </c>
      <c r="DJ783" s="43" t="s">
        <v>30</v>
      </c>
      <c r="DK783" s="43" t="s">
        <v>30</v>
      </c>
      <c r="DL783" s="43" t="s">
        <v>30</v>
      </c>
      <c r="DM783" s="32" t="s">
        <v>30</v>
      </c>
      <c r="DN783" s="32" t="s">
        <v>30</v>
      </c>
      <c r="DO783" s="33" t="s">
        <v>30</v>
      </c>
    </row>
    <row r="784" spans="1:119" ht="21" customHeight="1" x14ac:dyDescent="0.25">
      <c r="A784" s="66" t="s">
        <v>1508</v>
      </c>
      <c r="B784" s="67" t="s">
        <v>1496</v>
      </c>
      <c r="C784" s="68" t="s">
        <v>1509</v>
      </c>
      <c r="D784" s="26">
        <v>1</v>
      </c>
      <c r="E784" s="27">
        <v>25000000</v>
      </c>
      <c r="F784" s="27">
        <v>20000000</v>
      </c>
      <c r="G784" s="145"/>
      <c r="H784" s="145"/>
      <c r="I784" s="143">
        <f t="shared" si="1850"/>
        <v>0.15713484026367722</v>
      </c>
      <c r="J784" s="27">
        <f t="shared" si="1851"/>
        <v>22500000</v>
      </c>
      <c r="K784" s="28">
        <f t="shared" si="1899"/>
        <v>4275000</v>
      </c>
      <c r="L784" s="29">
        <f t="shared" si="1898"/>
        <v>26775000</v>
      </c>
      <c r="M784" s="26">
        <v>1</v>
      </c>
      <c r="N784" s="27">
        <v>25000000</v>
      </c>
      <c r="O784" s="27">
        <v>30000000</v>
      </c>
      <c r="P784" s="145"/>
      <c r="Q784" s="145"/>
      <c r="R784" s="143">
        <f t="shared" si="1888"/>
        <v>0.12856486930664501</v>
      </c>
      <c r="S784" s="27">
        <f t="shared" si="1900"/>
        <v>27500000</v>
      </c>
      <c r="T784" s="28">
        <f t="shared" si="1901"/>
        <v>5225000</v>
      </c>
      <c r="U784" s="30">
        <f t="shared" si="1902"/>
        <v>32725000</v>
      </c>
      <c r="V784" s="26">
        <v>1</v>
      </c>
      <c r="W784" s="27">
        <v>25000000</v>
      </c>
      <c r="X784" s="27">
        <v>27500000</v>
      </c>
      <c r="Y784" s="145"/>
      <c r="Z784" s="145"/>
      <c r="AA784" s="143">
        <f t="shared" si="1856"/>
        <v>6.7343502970147379E-2</v>
      </c>
      <c r="AB784" s="27">
        <f t="shared" si="1903"/>
        <v>26250000</v>
      </c>
      <c r="AC784" s="28">
        <f t="shared" si="1858"/>
        <v>4987500</v>
      </c>
      <c r="AD784" s="29">
        <f t="shared" si="1904"/>
        <v>31237500</v>
      </c>
      <c r="AE784" s="26">
        <v>1</v>
      </c>
      <c r="AF784" s="27">
        <v>25000000</v>
      </c>
      <c r="AG784" s="27">
        <v>28750000</v>
      </c>
      <c r="AH784" s="145"/>
      <c r="AI784" s="145"/>
      <c r="AJ784" s="143">
        <f t="shared" si="1889"/>
        <v>9.8666062491146164E-2</v>
      </c>
      <c r="AK784" s="27">
        <f t="shared" si="1905"/>
        <v>26875000</v>
      </c>
      <c r="AL784" s="28">
        <f t="shared" si="1906"/>
        <v>5106250</v>
      </c>
      <c r="AM784" s="30">
        <f t="shared" si="1907"/>
        <v>31981250</v>
      </c>
      <c r="AN784" s="26">
        <v>1</v>
      </c>
      <c r="AO784" s="27">
        <v>25000000</v>
      </c>
      <c r="AP784" s="27">
        <v>36000000</v>
      </c>
      <c r="AQ784" s="145"/>
      <c r="AR784" s="145"/>
      <c r="AS784" s="143">
        <f t="shared" si="1890"/>
        <v>0.25502211780498435</v>
      </c>
      <c r="AT784" s="27">
        <f t="shared" si="1908"/>
        <v>30500000</v>
      </c>
      <c r="AU784" s="28">
        <f t="shared" si="1864"/>
        <v>5795000</v>
      </c>
      <c r="AV784" s="30">
        <f t="shared" si="1909"/>
        <v>36295000</v>
      </c>
      <c r="AW784" s="26">
        <v>1</v>
      </c>
      <c r="AX784" s="27">
        <v>25000000</v>
      </c>
      <c r="AY784" s="27">
        <v>30000000</v>
      </c>
      <c r="AZ784" s="145"/>
      <c r="BA784" s="145"/>
      <c r="BB784" s="143">
        <f t="shared" si="1891"/>
        <v>0.12856486930664501</v>
      </c>
      <c r="BC784" s="27">
        <f t="shared" si="1910"/>
        <v>27500000</v>
      </c>
      <c r="BD784" s="27">
        <f t="shared" si="1867"/>
        <v>5225000</v>
      </c>
      <c r="BE784" s="27">
        <f t="shared" si="1911"/>
        <v>32725000</v>
      </c>
      <c r="BF784" s="26">
        <v>1</v>
      </c>
      <c r="BG784" s="27">
        <v>20000000</v>
      </c>
      <c r="BH784" s="27">
        <v>17600000</v>
      </c>
      <c r="BI784" s="145"/>
      <c r="BJ784" s="145"/>
      <c r="BK784" s="143">
        <f t="shared" si="1892"/>
        <v>9.0268950789772026E-2</v>
      </c>
      <c r="BL784" s="27">
        <f t="shared" si="1912"/>
        <v>18800000</v>
      </c>
      <c r="BM784" s="27">
        <f t="shared" si="1870"/>
        <v>3572000</v>
      </c>
      <c r="BN784" s="28">
        <f t="shared" si="1913"/>
        <v>22372000</v>
      </c>
      <c r="BO784" s="26">
        <v>1</v>
      </c>
      <c r="BP784" s="27">
        <v>20000000</v>
      </c>
      <c r="BQ784" s="27">
        <v>18000000</v>
      </c>
      <c r="BR784" s="175"/>
      <c r="BS784" s="175"/>
      <c r="BT784" s="143">
        <f t="shared" si="1893"/>
        <v>7.4432292756478682E-2</v>
      </c>
      <c r="BU784" s="27">
        <f t="shared" si="1914"/>
        <v>19000000</v>
      </c>
      <c r="BV784" s="28">
        <f t="shared" si="1915"/>
        <v>3610000</v>
      </c>
      <c r="BW784" s="30">
        <f t="shared" si="1916"/>
        <v>22610000</v>
      </c>
      <c r="BX784" s="26">
        <v>1</v>
      </c>
      <c r="BY784" s="28">
        <v>20000000</v>
      </c>
      <c r="BZ784" s="28">
        <v>18000000</v>
      </c>
      <c r="CA784" s="156"/>
      <c r="CB784" s="156"/>
      <c r="CC784" s="177">
        <f t="shared" si="1894"/>
        <v>7.4432292756478682E-2</v>
      </c>
      <c r="CD784" s="28">
        <f t="shared" si="1917"/>
        <v>19000000</v>
      </c>
      <c r="CE784" s="28">
        <f t="shared" si="1918"/>
        <v>3610000</v>
      </c>
      <c r="CF784" s="29">
        <f t="shared" si="1919"/>
        <v>22610000</v>
      </c>
      <c r="CG784" s="31" t="s">
        <v>30</v>
      </c>
      <c r="CH784" s="32" t="s">
        <v>30</v>
      </c>
      <c r="CI784" s="32" t="s">
        <v>30</v>
      </c>
      <c r="CJ784" s="32" t="s">
        <v>30</v>
      </c>
      <c r="CK784" s="32" t="s">
        <v>30</v>
      </c>
      <c r="CL784" s="32" t="s">
        <v>30</v>
      </c>
      <c r="CM784" s="32" t="s">
        <v>30</v>
      </c>
      <c r="CN784" s="32" t="s">
        <v>30</v>
      </c>
      <c r="CO784" s="32" t="s">
        <v>30</v>
      </c>
      <c r="CP784" s="31" t="s">
        <v>30</v>
      </c>
      <c r="CQ784" s="32" t="s">
        <v>30</v>
      </c>
      <c r="CR784" s="32" t="s">
        <v>30</v>
      </c>
      <c r="CS784" s="32" t="s">
        <v>30</v>
      </c>
      <c r="CT784" s="32" t="s">
        <v>30</v>
      </c>
      <c r="CU784" s="32" t="s">
        <v>30</v>
      </c>
      <c r="CV784" s="32" t="s">
        <v>30</v>
      </c>
      <c r="CW784" s="32" t="s">
        <v>30</v>
      </c>
      <c r="CX784" s="34" t="s">
        <v>30</v>
      </c>
      <c r="CY784" s="31" t="s">
        <v>30</v>
      </c>
      <c r="CZ784" s="32" t="s">
        <v>30</v>
      </c>
      <c r="DA784" s="32" t="s">
        <v>30</v>
      </c>
      <c r="DB784" s="32" t="s">
        <v>30</v>
      </c>
      <c r="DC784" s="32" t="s">
        <v>30</v>
      </c>
      <c r="DD784" s="32" t="s">
        <v>30</v>
      </c>
      <c r="DE784" s="32" t="s">
        <v>30</v>
      </c>
      <c r="DF784" s="32" t="s">
        <v>30</v>
      </c>
      <c r="DG784" s="32" t="s">
        <v>30</v>
      </c>
      <c r="DH784" s="31" t="s">
        <v>30</v>
      </c>
      <c r="DI784" s="43" t="s">
        <v>30</v>
      </c>
      <c r="DJ784" s="43" t="s">
        <v>30</v>
      </c>
      <c r="DK784" s="43" t="s">
        <v>30</v>
      </c>
      <c r="DL784" s="43" t="s">
        <v>30</v>
      </c>
      <c r="DM784" s="32" t="s">
        <v>30</v>
      </c>
      <c r="DN784" s="32" t="s">
        <v>30</v>
      </c>
      <c r="DO784" s="33" t="s">
        <v>30</v>
      </c>
    </row>
    <row r="785" spans="1:119" ht="21" customHeight="1" x14ac:dyDescent="0.25">
      <c r="A785" s="66" t="s">
        <v>1510</v>
      </c>
      <c r="B785" s="67" t="s">
        <v>1496</v>
      </c>
      <c r="C785" s="68" t="s">
        <v>1511</v>
      </c>
      <c r="D785" s="26">
        <v>1</v>
      </c>
      <c r="E785" s="27">
        <v>15000000</v>
      </c>
      <c r="F785" s="27">
        <v>12000000</v>
      </c>
      <c r="G785" s="145"/>
      <c r="H785" s="145"/>
      <c r="I785" s="143">
        <f t="shared" si="1850"/>
        <v>0.15713484026367724</v>
      </c>
      <c r="J785" s="27">
        <f t="shared" si="1851"/>
        <v>13500000</v>
      </c>
      <c r="K785" s="28">
        <f t="shared" si="1899"/>
        <v>2565000</v>
      </c>
      <c r="L785" s="29">
        <f t="shared" si="1898"/>
        <v>16065000</v>
      </c>
      <c r="M785" s="26">
        <v>1</v>
      </c>
      <c r="N785" s="27">
        <v>15000000</v>
      </c>
      <c r="O785" s="27">
        <v>18000000</v>
      </c>
      <c r="P785" s="145"/>
      <c r="Q785" s="145"/>
      <c r="R785" s="143">
        <f t="shared" si="1888"/>
        <v>0.12856486930664501</v>
      </c>
      <c r="S785" s="27">
        <f t="shared" si="1900"/>
        <v>16500000</v>
      </c>
      <c r="T785" s="28">
        <f t="shared" si="1901"/>
        <v>3135000</v>
      </c>
      <c r="U785" s="30">
        <f t="shared" si="1902"/>
        <v>19635000</v>
      </c>
      <c r="V785" s="26">
        <v>1</v>
      </c>
      <c r="W785" s="27">
        <v>15000000</v>
      </c>
      <c r="X785" s="27">
        <v>16500000</v>
      </c>
      <c r="Y785" s="145"/>
      <c r="Z785" s="145"/>
      <c r="AA785" s="143">
        <f t="shared" si="1856"/>
        <v>6.7343502970147393E-2</v>
      </c>
      <c r="AB785" s="27">
        <f t="shared" si="1903"/>
        <v>15750000</v>
      </c>
      <c r="AC785" s="28">
        <f t="shared" si="1858"/>
        <v>2992500</v>
      </c>
      <c r="AD785" s="29">
        <f t="shared" si="1904"/>
        <v>18742500</v>
      </c>
      <c r="AE785" s="26">
        <v>1</v>
      </c>
      <c r="AF785" s="27">
        <v>15000000</v>
      </c>
      <c r="AG785" s="27">
        <v>17250000</v>
      </c>
      <c r="AH785" s="145"/>
      <c r="AI785" s="145"/>
      <c r="AJ785" s="143">
        <f t="shared" si="1889"/>
        <v>9.8666062491146164E-2</v>
      </c>
      <c r="AK785" s="27">
        <f t="shared" si="1905"/>
        <v>16125000</v>
      </c>
      <c r="AL785" s="28">
        <f t="shared" si="1906"/>
        <v>3063750</v>
      </c>
      <c r="AM785" s="30">
        <f t="shared" si="1907"/>
        <v>19188750</v>
      </c>
      <c r="AN785" s="26">
        <v>1</v>
      </c>
      <c r="AO785" s="27">
        <v>15000000</v>
      </c>
      <c r="AP785" s="27">
        <v>21600000</v>
      </c>
      <c r="AQ785" s="145"/>
      <c r="AR785" s="145"/>
      <c r="AS785" s="143">
        <f t="shared" si="1890"/>
        <v>0.25502211780498435</v>
      </c>
      <c r="AT785" s="27">
        <f t="shared" si="1908"/>
        <v>18300000</v>
      </c>
      <c r="AU785" s="28">
        <f t="shared" si="1864"/>
        <v>3477000</v>
      </c>
      <c r="AV785" s="30">
        <f t="shared" si="1909"/>
        <v>21777000</v>
      </c>
      <c r="AW785" s="26">
        <v>1</v>
      </c>
      <c r="AX785" s="27">
        <v>15000000</v>
      </c>
      <c r="AY785" s="27">
        <v>18000000</v>
      </c>
      <c r="AZ785" s="145"/>
      <c r="BA785" s="145"/>
      <c r="BB785" s="143">
        <f t="shared" si="1891"/>
        <v>0.12856486930664501</v>
      </c>
      <c r="BC785" s="27">
        <f t="shared" si="1910"/>
        <v>16500000</v>
      </c>
      <c r="BD785" s="27">
        <f t="shared" si="1867"/>
        <v>3135000</v>
      </c>
      <c r="BE785" s="27">
        <f t="shared" si="1911"/>
        <v>19635000</v>
      </c>
      <c r="BF785" s="26">
        <v>1</v>
      </c>
      <c r="BG785" s="27">
        <v>12000000</v>
      </c>
      <c r="BH785" s="27">
        <v>10560000</v>
      </c>
      <c r="BI785" s="145"/>
      <c r="BJ785" s="145"/>
      <c r="BK785" s="143">
        <f t="shared" si="1892"/>
        <v>9.0268950789772026E-2</v>
      </c>
      <c r="BL785" s="27">
        <f t="shared" si="1912"/>
        <v>11280000</v>
      </c>
      <c r="BM785" s="27">
        <f t="shared" si="1870"/>
        <v>2143200</v>
      </c>
      <c r="BN785" s="28">
        <f t="shared" si="1913"/>
        <v>13423200</v>
      </c>
      <c r="BO785" s="26">
        <v>1</v>
      </c>
      <c r="BP785" s="27">
        <v>12000000</v>
      </c>
      <c r="BQ785" s="27">
        <v>10800000</v>
      </c>
      <c r="BR785" s="175"/>
      <c r="BS785" s="175"/>
      <c r="BT785" s="143">
        <f t="shared" si="1893"/>
        <v>7.4432292756478682E-2</v>
      </c>
      <c r="BU785" s="27">
        <f t="shared" si="1914"/>
        <v>11400000</v>
      </c>
      <c r="BV785" s="28">
        <f t="shared" si="1915"/>
        <v>2166000</v>
      </c>
      <c r="BW785" s="30">
        <f t="shared" si="1916"/>
        <v>13566000</v>
      </c>
      <c r="BX785" s="26">
        <v>1</v>
      </c>
      <c r="BY785" s="28">
        <v>12000000</v>
      </c>
      <c r="BZ785" s="28">
        <v>10800000</v>
      </c>
      <c r="CA785" s="156"/>
      <c r="CB785" s="156"/>
      <c r="CC785" s="177">
        <f t="shared" si="1894"/>
        <v>7.4432292756478682E-2</v>
      </c>
      <c r="CD785" s="28">
        <f t="shared" si="1917"/>
        <v>11400000</v>
      </c>
      <c r="CE785" s="28">
        <f t="shared" si="1918"/>
        <v>2166000</v>
      </c>
      <c r="CF785" s="29">
        <f t="shared" si="1919"/>
        <v>13566000</v>
      </c>
      <c r="CG785" s="31" t="s">
        <v>30</v>
      </c>
      <c r="CH785" s="32" t="s">
        <v>30</v>
      </c>
      <c r="CI785" s="32" t="s">
        <v>30</v>
      </c>
      <c r="CJ785" s="32" t="s">
        <v>30</v>
      </c>
      <c r="CK785" s="32" t="s">
        <v>30</v>
      </c>
      <c r="CL785" s="32" t="s">
        <v>30</v>
      </c>
      <c r="CM785" s="32" t="s">
        <v>30</v>
      </c>
      <c r="CN785" s="32" t="s">
        <v>30</v>
      </c>
      <c r="CO785" s="32" t="s">
        <v>30</v>
      </c>
      <c r="CP785" s="31" t="s">
        <v>30</v>
      </c>
      <c r="CQ785" s="32" t="s">
        <v>30</v>
      </c>
      <c r="CR785" s="32" t="s">
        <v>30</v>
      </c>
      <c r="CS785" s="32" t="s">
        <v>30</v>
      </c>
      <c r="CT785" s="32" t="s">
        <v>30</v>
      </c>
      <c r="CU785" s="32" t="s">
        <v>30</v>
      </c>
      <c r="CV785" s="32" t="s">
        <v>30</v>
      </c>
      <c r="CW785" s="32" t="s">
        <v>30</v>
      </c>
      <c r="CX785" s="34" t="s">
        <v>30</v>
      </c>
      <c r="CY785" s="31" t="s">
        <v>30</v>
      </c>
      <c r="CZ785" s="32" t="s">
        <v>30</v>
      </c>
      <c r="DA785" s="32" t="s">
        <v>30</v>
      </c>
      <c r="DB785" s="32" t="s">
        <v>30</v>
      </c>
      <c r="DC785" s="32" t="s">
        <v>30</v>
      </c>
      <c r="DD785" s="32" t="s">
        <v>30</v>
      </c>
      <c r="DE785" s="32" t="s">
        <v>30</v>
      </c>
      <c r="DF785" s="32" t="s">
        <v>30</v>
      </c>
      <c r="DG785" s="32" t="s">
        <v>30</v>
      </c>
      <c r="DH785" s="31" t="s">
        <v>30</v>
      </c>
      <c r="DI785" s="43" t="s">
        <v>30</v>
      </c>
      <c r="DJ785" s="43" t="s">
        <v>30</v>
      </c>
      <c r="DK785" s="43" t="s">
        <v>30</v>
      </c>
      <c r="DL785" s="43" t="s">
        <v>30</v>
      </c>
      <c r="DM785" s="32" t="s">
        <v>30</v>
      </c>
      <c r="DN785" s="32" t="s">
        <v>30</v>
      </c>
      <c r="DO785" s="33" t="s">
        <v>30</v>
      </c>
    </row>
    <row r="786" spans="1:119" ht="21" customHeight="1" x14ac:dyDescent="0.25">
      <c r="A786" s="66" t="s">
        <v>1512</v>
      </c>
      <c r="B786" s="67" t="s">
        <v>1496</v>
      </c>
      <c r="C786" s="68" t="s">
        <v>1513</v>
      </c>
      <c r="D786" s="26">
        <v>1</v>
      </c>
      <c r="E786" s="27">
        <v>18000000</v>
      </c>
      <c r="F786" s="27">
        <v>14400000</v>
      </c>
      <c r="G786" s="145"/>
      <c r="H786" s="145"/>
      <c r="I786" s="143">
        <f t="shared" si="1850"/>
        <v>0.15713484026367722</v>
      </c>
      <c r="J786" s="27">
        <f t="shared" si="1851"/>
        <v>16200000</v>
      </c>
      <c r="K786" s="28">
        <f t="shared" si="1899"/>
        <v>3078000</v>
      </c>
      <c r="L786" s="29">
        <f t="shared" si="1898"/>
        <v>19278000</v>
      </c>
      <c r="M786" s="26">
        <v>1</v>
      </c>
      <c r="N786" s="27">
        <v>18000000</v>
      </c>
      <c r="O786" s="27">
        <v>21600000</v>
      </c>
      <c r="P786" s="145"/>
      <c r="Q786" s="145"/>
      <c r="R786" s="143">
        <f t="shared" si="1888"/>
        <v>0.12856486930664499</v>
      </c>
      <c r="S786" s="27">
        <f t="shared" si="1900"/>
        <v>19800000</v>
      </c>
      <c r="T786" s="28">
        <f t="shared" si="1901"/>
        <v>3762000</v>
      </c>
      <c r="U786" s="30">
        <f t="shared" si="1902"/>
        <v>23562000</v>
      </c>
      <c r="V786" s="26">
        <v>1</v>
      </c>
      <c r="W786" s="27">
        <v>18000000</v>
      </c>
      <c r="X786" s="27">
        <v>19800000</v>
      </c>
      <c r="Y786" s="145"/>
      <c r="Z786" s="145"/>
      <c r="AA786" s="143">
        <f t="shared" si="1856"/>
        <v>6.7343502970147379E-2</v>
      </c>
      <c r="AB786" s="27">
        <f t="shared" si="1903"/>
        <v>18900000</v>
      </c>
      <c r="AC786" s="28">
        <f t="shared" si="1858"/>
        <v>3591000</v>
      </c>
      <c r="AD786" s="29">
        <f t="shared" si="1904"/>
        <v>22491000</v>
      </c>
      <c r="AE786" s="26">
        <v>1</v>
      </c>
      <c r="AF786" s="27">
        <v>18000000</v>
      </c>
      <c r="AG786" s="27">
        <v>20700000</v>
      </c>
      <c r="AH786" s="145"/>
      <c r="AI786" s="145"/>
      <c r="AJ786" s="143">
        <f t="shared" si="1889"/>
        <v>9.8666062491146164E-2</v>
      </c>
      <c r="AK786" s="27">
        <f t="shared" si="1905"/>
        <v>19350000</v>
      </c>
      <c r="AL786" s="28">
        <f t="shared" si="1906"/>
        <v>3676500</v>
      </c>
      <c r="AM786" s="30">
        <f t="shared" si="1907"/>
        <v>23026500</v>
      </c>
      <c r="AN786" s="26">
        <v>1</v>
      </c>
      <c r="AO786" s="27">
        <v>18000000</v>
      </c>
      <c r="AP786" s="27">
        <v>25920000</v>
      </c>
      <c r="AQ786" s="145"/>
      <c r="AR786" s="145"/>
      <c r="AS786" s="143">
        <f t="shared" si="1890"/>
        <v>0.25502211780498435</v>
      </c>
      <c r="AT786" s="27">
        <f t="shared" si="1908"/>
        <v>21960000</v>
      </c>
      <c r="AU786" s="28">
        <f t="shared" si="1864"/>
        <v>4172400</v>
      </c>
      <c r="AV786" s="30">
        <f t="shared" si="1909"/>
        <v>26132400</v>
      </c>
      <c r="AW786" s="26">
        <v>1</v>
      </c>
      <c r="AX786" s="27">
        <v>18000000</v>
      </c>
      <c r="AY786" s="27">
        <v>21600000</v>
      </c>
      <c r="AZ786" s="145"/>
      <c r="BA786" s="145"/>
      <c r="BB786" s="143">
        <f t="shared" si="1891"/>
        <v>0.12856486930664499</v>
      </c>
      <c r="BC786" s="27">
        <f t="shared" si="1910"/>
        <v>19800000</v>
      </c>
      <c r="BD786" s="27">
        <f t="shared" si="1867"/>
        <v>3762000</v>
      </c>
      <c r="BE786" s="27">
        <f t="shared" si="1911"/>
        <v>23562000</v>
      </c>
      <c r="BF786" s="26">
        <v>1</v>
      </c>
      <c r="BG786" s="27">
        <v>14400000</v>
      </c>
      <c r="BH786" s="27">
        <v>12672000</v>
      </c>
      <c r="BI786" s="145"/>
      <c r="BJ786" s="145"/>
      <c r="BK786" s="143">
        <f t="shared" si="1892"/>
        <v>9.0268950789772026E-2</v>
      </c>
      <c r="BL786" s="27">
        <f t="shared" si="1912"/>
        <v>13536000</v>
      </c>
      <c r="BM786" s="27">
        <f t="shared" si="1870"/>
        <v>2571840</v>
      </c>
      <c r="BN786" s="28">
        <f t="shared" si="1913"/>
        <v>16107840</v>
      </c>
      <c r="BO786" s="26">
        <v>1</v>
      </c>
      <c r="BP786" s="27">
        <v>14400000</v>
      </c>
      <c r="BQ786" s="27">
        <v>12960000</v>
      </c>
      <c r="BR786" s="175"/>
      <c r="BS786" s="175"/>
      <c r="BT786" s="143">
        <f t="shared" si="1893"/>
        <v>7.4432292756478682E-2</v>
      </c>
      <c r="BU786" s="27">
        <f t="shared" si="1914"/>
        <v>13680000</v>
      </c>
      <c r="BV786" s="28">
        <f t="shared" si="1915"/>
        <v>2599200</v>
      </c>
      <c r="BW786" s="30">
        <f t="shared" si="1916"/>
        <v>16279200</v>
      </c>
      <c r="BX786" s="26">
        <v>1</v>
      </c>
      <c r="BY786" s="28">
        <v>14400000</v>
      </c>
      <c r="BZ786" s="28">
        <v>12960000</v>
      </c>
      <c r="CA786" s="156"/>
      <c r="CB786" s="156"/>
      <c r="CC786" s="177">
        <f t="shared" si="1894"/>
        <v>7.4432292756478682E-2</v>
      </c>
      <c r="CD786" s="28">
        <f t="shared" si="1917"/>
        <v>13680000</v>
      </c>
      <c r="CE786" s="28">
        <f t="shared" si="1918"/>
        <v>2599200</v>
      </c>
      <c r="CF786" s="29">
        <f t="shared" si="1919"/>
        <v>16279200</v>
      </c>
      <c r="CG786" s="31" t="s">
        <v>30</v>
      </c>
      <c r="CH786" s="32" t="s">
        <v>30</v>
      </c>
      <c r="CI786" s="32" t="s">
        <v>30</v>
      </c>
      <c r="CJ786" s="32" t="s">
        <v>30</v>
      </c>
      <c r="CK786" s="32" t="s">
        <v>30</v>
      </c>
      <c r="CL786" s="32" t="s">
        <v>30</v>
      </c>
      <c r="CM786" s="32" t="s">
        <v>30</v>
      </c>
      <c r="CN786" s="32" t="s">
        <v>30</v>
      </c>
      <c r="CO786" s="32" t="s">
        <v>30</v>
      </c>
      <c r="CP786" s="31" t="s">
        <v>30</v>
      </c>
      <c r="CQ786" s="32" t="s">
        <v>30</v>
      </c>
      <c r="CR786" s="32" t="s">
        <v>30</v>
      </c>
      <c r="CS786" s="32" t="s">
        <v>30</v>
      </c>
      <c r="CT786" s="32" t="s">
        <v>30</v>
      </c>
      <c r="CU786" s="32" t="s">
        <v>30</v>
      </c>
      <c r="CV786" s="32" t="s">
        <v>30</v>
      </c>
      <c r="CW786" s="32" t="s">
        <v>30</v>
      </c>
      <c r="CX786" s="34" t="s">
        <v>30</v>
      </c>
      <c r="CY786" s="31" t="s">
        <v>30</v>
      </c>
      <c r="CZ786" s="32" t="s">
        <v>30</v>
      </c>
      <c r="DA786" s="32" t="s">
        <v>30</v>
      </c>
      <c r="DB786" s="32" t="s">
        <v>30</v>
      </c>
      <c r="DC786" s="32" t="s">
        <v>30</v>
      </c>
      <c r="DD786" s="32" t="s">
        <v>30</v>
      </c>
      <c r="DE786" s="32" t="s">
        <v>30</v>
      </c>
      <c r="DF786" s="32" t="s">
        <v>30</v>
      </c>
      <c r="DG786" s="32" t="s">
        <v>30</v>
      </c>
      <c r="DH786" s="31" t="s">
        <v>30</v>
      </c>
      <c r="DI786" s="43" t="s">
        <v>30</v>
      </c>
      <c r="DJ786" s="43" t="s">
        <v>30</v>
      </c>
      <c r="DK786" s="43" t="s">
        <v>30</v>
      </c>
      <c r="DL786" s="43" t="s">
        <v>30</v>
      </c>
      <c r="DM786" s="32" t="s">
        <v>30</v>
      </c>
      <c r="DN786" s="32" t="s">
        <v>30</v>
      </c>
      <c r="DO786" s="33" t="s">
        <v>30</v>
      </c>
    </row>
    <row r="787" spans="1:119" ht="21" customHeight="1" x14ac:dyDescent="0.25">
      <c r="A787" s="66" t="s">
        <v>1514</v>
      </c>
      <c r="B787" s="67" t="s">
        <v>1496</v>
      </c>
      <c r="C787" s="68" t="s">
        <v>1515</v>
      </c>
      <c r="D787" s="26">
        <v>1</v>
      </c>
      <c r="E787" s="27">
        <v>18000000</v>
      </c>
      <c r="F787" s="27">
        <v>14400000</v>
      </c>
      <c r="G787" s="145"/>
      <c r="H787" s="145"/>
      <c r="I787" s="143">
        <f t="shared" si="1850"/>
        <v>0.15713484026367722</v>
      </c>
      <c r="J787" s="27">
        <f t="shared" si="1851"/>
        <v>16200000</v>
      </c>
      <c r="K787" s="28">
        <f t="shared" si="1899"/>
        <v>3078000</v>
      </c>
      <c r="L787" s="29">
        <f t="shared" si="1898"/>
        <v>19278000</v>
      </c>
      <c r="M787" s="26">
        <v>1</v>
      </c>
      <c r="N787" s="27">
        <v>18000000</v>
      </c>
      <c r="O787" s="27">
        <v>21600000</v>
      </c>
      <c r="P787" s="145"/>
      <c r="Q787" s="145"/>
      <c r="R787" s="143">
        <f t="shared" si="1888"/>
        <v>0.12856486930664499</v>
      </c>
      <c r="S787" s="27">
        <f t="shared" si="1900"/>
        <v>19800000</v>
      </c>
      <c r="T787" s="28">
        <f t="shared" si="1901"/>
        <v>3762000</v>
      </c>
      <c r="U787" s="30">
        <f t="shared" si="1902"/>
        <v>23562000</v>
      </c>
      <c r="V787" s="26">
        <v>1</v>
      </c>
      <c r="W787" s="27">
        <v>18000000</v>
      </c>
      <c r="X787" s="27">
        <v>19800000</v>
      </c>
      <c r="Y787" s="145"/>
      <c r="Z787" s="145"/>
      <c r="AA787" s="143">
        <f t="shared" si="1856"/>
        <v>6.7343502970147379E-2</v>
      </c>
      <c r="AB787" s="27">
        <f t="shared" si="1903"/>
        <v>18900000</v>
      </c>
      <c r="AC787" s="28">
        <f t="shared" si="1858"/>
        <v>3591000</v>
      </c>
      <c r="AD787" s="29">
        <f t="shared" si="1904"/>
        <v>22491000</v>
      </c>
      <c r="AE787" s="26">
        <v>1</v>
      </c>
      <c r="AF787" s="27">
        <v>18000000</v>
      </c>
      <c r="AG787" s="27">
        <v>20700000</v>
      </c>
      <c r="AH787" s="145"/>
      <c r="AI787" s="145"/>
      <c r="AJ787" s="143">
        <f t="shared" si="1889"/>
        <v>9.8666062491146164E-2</v>
      </c>
      <c r="AK787" s="27">
        <f t="shared" si="1905"/>
        <v>19350000</v>
      </c>
      <c r="AL787" s="28">
        <f t="shared" si="1906"/>
        <v>3676500</v>
      </c>
      <c r="AM787" s="30">
        <f t="shared" si="1907"/>
        <v>23026500</v>
      </c>
      <c r="AN787" s="26">
        <v>1</v>
      </c>
      <c r="AO787" s="27">
        <v>18000000</v>
      </c>
      <c r="AP787" s="27">
        <v>25920000</v>
      </c>
      <c r="AQ787" s="145"/>
      <c r="AR787" s="145"/>
      <c r="AS787" s="143">
        <f t="shared" si="1890"/>
        <v>0.25502211780498435</v>
      </c>
      <c r="AT787" s="27">
        <f t="shared" si="1908"/>
        <v>21960000</v>
      </c>
      <c r="AU787" s="28">
        <f t="shared" si="1864"/>
        <v>4172400</v>
      </c>
      <c r="AV787" s="30">
        <f t="shared" si="1909"/>
        <v>26132400</v>
      </c>
      <c r="AW787" s="26">
        <v>1</v>
      </c>
      <c r="AX787" s="27">
        <v>18000000</v>
      </c>
      <c r="AY787" s="27">
        <v>21600000</v>
      </c>
      <c r="AZ787" s="145"/>
      <c r="BA787" s="145"/>
      <c r="BB787" s="143">
        <f t="shared" si="1891"/>
        <v>0.12856486930664499</v>
      </c>
      <c r="BC787" s="27">
        <f t="shared" si="1910"/>
        <v>19800000</v>
      </c>
      <c r="BD787" s="27">
        <f t="shared" si="1867"/>
        <v>3762000</v>
      </c>
      <c r="BE787" s="27">
        <f t="shared" si="1911"/>
        <v>23562000</v>
      </c>
      <c r="BF787" s="26">
        <v>1</v>
      </c>
      <c r="BG787" s="27">
        <v>14400000</v>
      </c>
      <c r="BH787" s="27">
        <v>12672000</v>
      </c>
      <c r="BI787" s="145"/>
      <c r="BJ787" s="145"/>
      <c r="BK787" s="143">
        <f t="shared" si="1892"/>
        <v>9.0268950789772026E-2</v>
      </c>
      <c r="BL787" s="27">
        <f t="shared" si="1912"/>
        <v>13536000</v>
      </c>
      <c r="BM787" s="27">
        <f t="shared" si="1870"/>
        <v>2571840</v>
      </c>
      <c r="BN787" s="28">
        <f t="shared" si="1913"/>
        <v>16107840</v>
      </c>
      <c r="BO787" s="26">
        <v>1</v>
      </c>
      <c r="BP787" s="27">
        <v>14400000</v>
      </c>
      <c r="BQ787" s="27">
        <v>12960000</v>
      </c>
      <c r="BR787" s="175"/>
      <c r="BS787" s="175"/>
      <c r="BT787" s="143">
        <f t="shared" si="1893"/>
        <v>7.4432292756478682E-2</v>
      </c>
      <c r="BU787" s="27">
        <f t="shared" si="1914"/>
        <v>13680000</v>
      </c>
      <c r="BV787" s="28">
        <f t="shared" si="1915"/>
        <v>2599200</v>
      </c>
      <c r="BW787" s="30">
        <f t="shared" si="1916"/>
        <v>16279200</v>
      </c>
      <c r="BX787" s="26">
        <v>1</v>
      </c>
      <c r="BY787" s="28">
        <v>14400000</v>
      </c>
      <c r="BZ787" s="28">
        <v>12960000</v>
      </c>
      <c r="CA787" s="156"/>
      <c r="CB787" s="156"/>
      <c r="CC787" s="177">
        <f t="shared" si="1894"/>
        <v>7.4432292756478682E-2</v>
      </c>
      <c r="CD787" s="28">
        <f t="shared" si="1917"/>
        <v>13680000</v>
      </c>
      <c r="CE787" s="28">
        <f t="shared" si="1918"/>
        <v>2599200</v>
      </c>
      <c r="CF787" s="29">
        <f t="shared" si="1919"/>
        <v>16279200</v>
      </c>
      <c r="CG787" s="31" t="s">
        <v>30</v>
      </c>
      <c r="CH787" s="32" t="s">
        <v>30</v>
      </c>
      <c r="CI787" s="32" t="s">
        <v>30</v>
      </c>
      <c r="CJ787" s="32" t="s">
        <v>30</v>
      </c>
      <c r="CK787" s="32" t="s">
        <v>30</v>
      </c>
      <c r="CL787" s="32" t="s">
        <v>30</v>
      </c>
      <c r="CM787" s="32" t="s">
        <v>30</v>
      </c>
      <c r="CN787" s="32" t="s">
        <v>30</v>
      </c>
      <c r="CO787" s="32" t="s">
        <v>30</v>
      </c>
      <c r="CP787" s="31" t="s">
        <v>30</v>
      </c>
      <c r="CQ787" s="32" t="s">
        <v>30</v>
      </c>
      <c r="CR787" s="32" t="s">
        <v>30</v>
      </c>
      <c r="CS787" s="32" t="s">
        <v>30</v>
      </c>
      <c r="CT787" s="32" t="s">
        <v>30</v>
      </c>
      <c r="CU787" s="32" t="s">
        <v>30</v>
      </c>
      <c r="CV787" s="32" t="s">
        <v>30</v>
      </c>
      <c r="CW787" s="32" t="s">
        <v>30</v>
      </c>
      <c r="CX787" s="34" t="s">
        <v>30</v>
      </c>
      <c r="CY787" s="31" t="s">
        <v>30</v>
      </c>
      <c r="CZ787" s="32" t="s">
        <v>30</v>
      </c>
      <c r="DA787" s="32" t="s">
        <v>30</v>
      </c>
      <c r="DB787" s="32" t="s">
        <v>30</v>
      </c>
      <c r="DC787" s="32" t="s">
        <v>30</v>
      </c>
      <c r="DD787" s="32" t="s">
        <v>30</v>
      </c>
      <c r="DE787" s="32" t="s">
        <v>30</v>
      </c>
      <c r="DF787" s="32" t="s">
        <v>30</v>
      </c>
      <c r="DG787" s="32" t="s">
        <v>30</v>
      </c>
      <c r="DH787" s="31" t="s">
        <v>30</v>
      </c>
      <c r="DI787" s="43" t="s">
        <v>30</v>
      </c>
      <c r="DJ787" s="43" t="s">
        <v>30</v>
      </c>
      <c r="DK787" s="43" t="s">
        <v>30</v>
      </c>
      <c r="DL787" s="43" t="s">
        <v>30</v>
      </c>
      <c r="DM787" s="32" t="s">
        <v>30</v>
      </c>
      <c r="DN787" s="32" t="s">
        <v>30</v>
      </c>
      <c r="DO787" s="33" t="s">
        <v>30</v>
      </c>
    </row>
    <row r="788" spans="1:119" ht="21" customHeight="1" x14ac:dyDescent="0.25">
      <c r="A788" s="66" t="s">
        <v>1516</v>
      </c>
      <c r="B788" s="67" t="s">
        <v>1496</v>
      </c>
      <c r="C788" s="68" t="s">
        <v>1517</v>
      </c>
      <c r="D788" s="26">
        <v>1</v>
      </c>
      <c r="E788" s="27">
        <v>9000000</v>
      </c>
      <c r="F788" s="27">
        <v>7200000</v>
      </c>
      <c r="G788" s="145"/>
      <c r="H788" s="145"/>
      <c r="I788" s="143">
        <f t="shared" si="1850"/>
        <v>0.15713484026367722</v>
      </c>
      <c r="J788" s="27">
        <f t="shared" si="1851"/>
        <v>8100000</v>
      </c>
      <c r="K788" s="28">
        <f t="shared" si="1899"/>
        <v>1539000</v>
      </c>
      <c r="L788" s="29">
        <f t="shared" si="1898"/>
        <v>9639000</v>
      </c>
      <c r="M788" s="26">
        <v>1</v>
      </c>
      <c r="N788" s="27">
        <v>9000000</v>
      </c>
      <c r="O788" s="27">
        <v>10800000</v>
      </c>
      <c r="P788" s="145"/>
      <c r="Q788" s="145"/>
      <c r="R788" s="143">
        <f t="shared" si="1888"/>
        <v>0.12856486930664499</v>
      </c>
      <c r="S788" s="27">
        <f t="shared" si="1900"/>
        <v>9900000</v>
      </c>
      <c r="T788" s="28">
        <f t="shared" si="1901"/>
        <v>1881000</v>
      </c>
      <c r="U788" s="30">
        <f t="shared" si="1902"/>
        <v>11781000</v>
      </c>
      <c r="V788" s="26">
        <v>1</v>
      </c>
      <c r="W788" s="27">
        <v>9000000</v>
      </c>
      <c r="X788" s="27">
        <v>9900000</v>
      </c>
      <c r="Y788" s="145"/>
      <c r="Z788" s="145"/>
      <c r="AA788" s="143">
        <f t="shared" si="1856"/>
        <v>6.7343502970147379E-2</v>
      </c>
      <c r="AB788" s="27">
        <f t="shared" si="1903"/>
        <v>9450000</v>
      </c>
      <c r="AC788" s="28">
        <f t="shared" si="1858"/>
        <v>1795500</v>
      </c>
      <c r="AD788" s="29">
        <f t="shared" si="1904"/>
        <v>11245500</v>
      </c>
      <c r="AE788" s="26">
        <v>1</v>
      </c>
      <c r="AF788" s="27">
        <v>9000000</v>
      </c>
      <c r="AG788" s="27">
        <v>10350000</v>
      </c>
      <c r="AH788" s="145"/>
      <c r="AI788" s="145"/>
      <c r="AJ788" s="143">
        <f t="shared" si="1889"/>
        <v>9.8666062491146164E-2</v>
      </c>
      <c r="AK788" s="27">
        <f t="shared" si="1905"/>
        <v>9675000</v>
      </c>
      <c r="AL788" s="28">
        <f t="shared" si="1906"/>
        <v>1838250</v>
      </c>
      <c r="AM788" s="30">
        <f t="shared" si="1907"/>
        <v>11513250</v>
      </c>
      <c r="AN788" s="26">
        <v>1</v>
      </c>
      <c r="AO788" s="27">
        <v>9000000</v>
      </c>
      <c r="AP788" s="27">
        <v>12960000</v>
      </c>
      <c r="AQ788" s="145"/>
      <c r="AR788" s="145"/>
      <c r="AS788" s="143">
        <f t="shared" si="1890"/>
        <v>0.25502211780498435</v>
      </c>
      <c r="AT788" s="27">
        <f t="shared" si="1908"/>
        <v>10980000</v>
      </c>
      <c r="AU788" s="28">
        <f t="shared" si="1864"/>
        <v>2086200</v>
      </c>
      <c r="AV788" s="30">
        <f t="shared" si="1909"/>
        <v>13066200</v>
      </c>
      <c r="AW788" s="26">
        <v>1</v>
      </c>
      <c r="AX788" s="27">
        <v>9000000</v>
      </c>
      <c r="AY788" s="27">
        <v>10800000</v>
      </c>
      <c r="AZ788" s="145"/>
      <c r="BA788" s="145"/>
      <c r="BB788" s="143">
        <f t="shared" si="1891"/>
        <v>0.12856486930664499</v>
      </c>
      <c r="BC788" s="27">
        <f t="shared" si="1910"/>
        <v>9900000</v>
      </c>
      <c r="BD788" s="27">
        <f t="shared" si="1867"/>
        <v>1881000</v>
      </c>
      <c r="BE788" s="27">
        <f t="shared" si="1911"/>
        <v>11781000</v>
      </c>
      <c r="BF788" s="26">
        <v>1</v>
      </c>
      <c r="BG788" s="27">
        <v>7200000</v>
      </c>
      <c r="BH788" s="27">
        <v>6336000</v>
      </c>
      <c r="BI788" s="145"/>
      <c r="BJ788" s="145"/>
      <c r="BK788" s="143">
        <f t="shared" si="1892"/>
        <v>9.0268950789772026E-2</v>
      </c>
      <c r="BL788" s="27">
        <f t="shared" si="1912"/>
        <v>6768000</v>
      </c>
      <c r="BM788" s="27">
        <f t="shared" si="1870"/>
        <v>1285920</v>
      </c>
      <c r="BN788" s="28">
        <f t="shared" si="1913"/>
        <v>8053920</v>
      </c>
      <c r="BO788" s="26">
        <v>1</v>
      </c>
      <c r="BP788" s="27">
        <v>7200000</v>
      </c>
      <c r="BQ788" s="27">
        <v>6480000</v>
      </c>
      <c r="BR788" s="175"/>
      <c r="BS788" s="175"/>
      <c r="BT788" s="143">
        <f t="shared" si="1893"/>
        <v>7.4432292756478682E-2</v>
      </c>
      <c r="BU788" s="27">
        <f t="shared" si="1914"/>
        <v>6840000</v>
      </c>
      <c r="BV788" s="28">
        <f t="shared" si="1915"/>
        <v>1299600</v>
      </c>
      <c r="BW788" s="30">
        <f t="shared" si="1916"/>
        <v>8139600</v>
      </c>
      <c r="BX788" s="26">
        <v>1</v>
      </c>
      <c r="BY788" s="28">
        <v>7200000</v>
      </c>
      <c r="BZ788" s="28">
        <v>6480000</v>
      </c>
      <c r="CA788" s="156"/>
      <c r="CB788" s="156"/>
      <c r="CC788" s="177">
        <f t="shared" si="1894"/>
        <v>7.4432292756478682E-2</v>
      </c>
      <c r="CD788" s="28">
        <f t="shared" si="1917"/>
        <v>6840000</v>
      </c>
      <c r="CE788" s="28">
        <f t="shared" si="1918"/>
        <v>1299600</v>
      </c>
      <c r="CF788" s="29">
        <f t="shared" si="1919"/>
        <v>8139600</v>
      </c>
      <c r="CG788" s="31" t="s">
        <v>30</v>
      </c>
      <c r="CH788" s="32" t="s">
        <v>30</v>
      </c>
      <c r="CI788" s="32" t="s">
        <v>30</v>
      </c>
      <c r="CJ788" s="32" t="s">
        <v>30</v>
      </c>
      <c r="CK788" s="32" t="s">
        <v>30</v>
      </c>
      <c r="CL788" s="32" t="s">
        <v>30</v>
      </c>
      <c r="CM788" s="32" t="s">
        <v>30</v>
      </c>
      <c r="CN788" s="32" t="s">
        <v>30</v>
      </c>
      <c r="CO788" s="32" t="s">
        <v>30</v>
      </c>
      <c r="CP788" s="31" t="s">
        <v>30</v>
      </c>
      <c r="CQ788" s="32" t="s">
        <v>30</v>
      </c>
      <c r="CR788" s="32" t="s">
        <v>30</v>
      </c>
      <c r="CS788" s="32" t="s">
        <v>30</v>
      </c>
      <c r="CT788" s="32" t="s">
        <v>30</v>
      </c>
      <c r="CU788" s="32" t="s">
        <v>30</v>
      </c>
      <c r="CV788" s="32" t="s">
        <v>30</v>
      </c>
      <c r="CW788" s="32" t="s">
        <v>30</v>
      </c>
      <c r="CX788" s="34" t="s">
        <v>30</v>
      </c>
      <c r="CY788" s="31" t="s">
        <v>30</v>
      </c>
      <c r="CZ788" s="32" t="s">
        <v>30</v>
      </c>
      <c r="DA788" s="32" t="s">
        <v>30</v>
      </c>
      <c r="DB788" s="32" t="s">
        <v>30</v>
      </c>
      <c r="DC788" s="32" t="s">
        <v>30</v>
      </c>
      <c r="DD788" s="32" t="s">
        <v>30</v>
      </c>
      <c r="DE788" s="32" t="s">
        <v>30</v>
      </c>
      <c r="DF788" s="32" t="s">
        <v>30</v>
      </c>
      <c r="DG788" s="32" t="s">
        <v>30</v>
      </c>
      <c r="DH788" s="31" t="s">
        <v>30</v>
      </c>
      <c r="DI788" s="43" t="s">
        <v>30</v>
      </c>
      <c r="DJ788" s="43" t="s">
        <v>30</v>
      </c>
      <c r="DK788" s="43" t="s">
        <v>30</v>
      </c>
      <c r="DL788" s="43" t="s">
        <v>30</v>
      </c>
      <c r="DM788" s="32" t="s">
        <v>30</v>
      </c>
      <c r="DN788" s="32" t="s">
        <v>30</v>
      </c>
      <c r="DO788" s="33" t="s">
        <v>30</v>
      </c>
    </row>
    <row r="789" spans="1:119" ht="21" customHeight="1" x14ac:dyDescent="0.25">
      <c r="A789" s="66" t="s">
        <v>1518</v>
      </c>
      <c r="B789" s="67" t="s">
        <v>1496</v>
      </c>
      <c r="C789" s="68" t="s">
        <v>1519</v>
      </c>
      <c r="D789" s="26">
        <v>1</v>
      </c>
      <c r="E789" s="27">
        <v>18000000</v>
      </c>
      <c r="F789" s="27">
        <v>14400000</v>
      </c>
      <c r="G789" s="145"/>
      <c r="H789" s="145"/>
      <c r="I789" s="143">
        <f t="shared" si="1850"/>
        <v>0.15713484026367722</v>
      </c>
      <c r="J789" s="27">
        <f t="shared" si="1851"/>
        <v>16200000</v>
      </c>
      <c r="K789" s="28">
        <f t="shared" si="1899"/>
        <v>3078000</v>
      </c>
      <c r="L789" s="29">
        <f t="shared" si="1898"/>
        <v>19278000</v>
      </c>
      <c r="M789" s="26">
        <v>1</v>
      </c>
      <c r="N789" s="27">
        <v>18000000</v>
      </c>
      <c r="O789" s="27">
        <v>21600000</v>
      </c>
      <c r="P789" s="145"/>
      <c r="Q789" s="145"/>
      <c r="R789" s="143">
        <f t="shared" si="1888"/>
        <v>0.12856486930664499</v>
      </c>
      <c r="S789" s="27">
        <f t="shared" si="1900"/>
        <v>19800000</v>
      </c>
      <c r="T789" s="28">
        <f t="shared" si="1901"/>
        <v>3762000</v>
      </c>
      <c r="U789" s="30">
        <f t="shared" si="1902"/>
        <v>23562000</v>
      </c>
      <c r="V789" s="26">
        <v>1</v>
      </c>
      <c r="W789" s="27">
        <v>18000000</v>
      </c>
      <c r="X789" s="27">
        <v>19800000</v>
      </c>
      <c r="Y789" s="145"/>
      <c r="Z789" s="145"/>
      <c r="AA789" s="143">
        <f t="shared" si="1856"/>
        <v>6.7343502970147379E-2</v>
      </c>
      <c r="AB789" s="27">
        <f t="shared" si="1903"/>
        <v>18900000</v>
      </c>
      <c r="AC789" s="28">
        <f t="shared" si="1858"/>
        <v>3591000</v>
      </c>
      <c r="AD789" s="29">
        <f t="shared" si="1904"/>
        <v>22491000</v>
      </c>
      <c r="AE789" s="26">
        <v>1</v>
      </c>
      <c r="AF789" s="27">
        <v>18000000</v>
      </c>
      <c r="AG789" s="27">
        <v>20700000</v>
      </c>
      <c r="AH789" s="145"/>
      <c r="AI789" s="145"/>
      <c r="AJ789" s="143">
        <f t="shared" si="1889"/>
        <v>9.8666062491146164E-2</v>
      </c>
      <c r="AK789" s="27">
        <f t="shared" si="1905"/>
        <v>19350000</v>
      </c>
      <c r="AL789" s="28">
        <f t="shared" si="1906"/>
        <v>3676500</v>
      </c>
      <c r="AM789" s="30">
        <f t="shared" si="1907"/>
        <v>23026500</v>
      </c>
      <c r="AN789" s="26">
        <v>1</v>
      </c>
      <c r="AO789" s="27">
        <v>18000000</v>
      </c>
      <c r="AP789" s="27">
        <v>25920000</v>
      </c>
      <c r="AQ789" s="145"/>
      <c r="AR789" s="145"/>
      <c r="AS789" s="143">
        <f t="shared" si="1890"/>
        <v>0.25502211780498435</v>
      </c>
      <c r="AT789" s="27">
        <f t="shared" si="1908"/>
        <v>21960000</v>
      </c>
      <c r="AU789" s="28">
        <f t="shared" si="1864"/>
        <v>4172400</v>
      </c>
      <c r="AV789" s="30">
        <f t="shared" si="1909"/>
        <v>26132400</v>
      </c>
      <c r="AW789" s="26">
        <v>1</v>
      </c>
      <c r="AX789" s="27">
        <v>18000000</v>
      </c>
      <c r="AY789" s="27">
        <v>21600000</v>
      </c>
      <c r="AZ789" s="145"/>
      <c r="BA789" s="145"/>
      <c r="BB789" s="143">
        <f t="shared" si="1891"/>
        <v>0.12856486930664499</v>
      </c>
      <c r="BC789" s="27">
        <f t="shared" si="1910"/>
        <v>19800000</v>
      </c>
      <c r="BD789" s="27">
        <f t="shared" si="1867"/>
        <v>3762000</v>
      </c>
      <c r="BE789" s="27">
        <f t="shared" si="1911"/>
        <v>23562000</v>
      </c>
      <c r="BF789" s="26">
        <v>1</v>
      </c>
      <c r="BG789" s="27">
        <v>14400000</v>
      </c>
      <c r="BH789" s="27">
        <v>12672000</v>
      </c>
      <c r="BI789" s="145"/>
      <c r="BJ789" s="145"/>
      <c r="BK789" s="143">
        <f t="shared" si="1892"/>
        <v>9.0268950789772026E-2</v>
      </c>
      <c r="BL789" s="27">
        <f t="shared" si="1912"/>
        <v>13536000</v>
      </c>
      <c r="BM789" s="27">
        <f t="shared" si="1870"/>
        <v>2571840</v>
      </c>
      <c r="BN789" s="28">
        <f t="shared" si="1913"/>
        <v>16107840</v>
      </c>
      <c r="BO789" s="26">
        <v>1</v>
      </c>
      <c r="BP789" s="27">
        <v>14400000</v>
      </c>
      <c r="BQ789" s="27">
        <v>12960000</v>
      </c>
      <c r="BR789" s="175"/>
      <c r="BS789" s="175"/>
      <c r="BT789" s="143">
        <f t="shared" si="1893"/>
        <v>7.4432292756478682E-2</v>
      </c>
      <c r="BU789" s="27">
        <f t="shared" si="1914"/>
        <v>13680000</v>
      </c>
      <c r="BV789" s="28">
        <f t="shared" si="1915"/>
        <v>2599200</v>
      </c>
      <c r="BW789" s="30">
        <f t="shared" si="1916"/>
        <v>16279200</v>
      </c>
      <c r="BX789" s="26">
        <v>1</v>
      </c>
      <c r="BY789" s="28">
        <v>14400000</v>
      </c>
      <c r="BZ789" s="28">
        <v>12960000</v>
      </c>
      <c r="CA789" s="156"/>
      <c r="CB789" s="156"/>
      <c r="CC789" s="177">
        <f t="shared" si="1894"/>
        <v>7.4432292756478682E-2</v>
      </c>
      <c r="CD789" s="28">
        <f t="shared" si="1917"/>
        <v>13680000</v>
      </c>
      <c r="CE789" s="28">
        <f t="shared" si="1918"/>
        <v>2599200</v>
      </c>
      <c r="CF789" s="29">
        <f t="shared" si="1919"/>
        <v>16279200</v>
      </c>
      <c r="CG789" s="31" t="s">
        <v>30</v>
      </c>
      <c r="CH789" s="32" t="s">
        <v>30</v>
      </c>
      <c r="CI789" s="32" t="s">
        <v>30</v>
      </c>
      <c r="CJ789" s="32" t="s">
        <v>30</v>
      </c>
      <c r="CK789" s="32" t="s">
        <v>30</v>
      </c>
      <c r="CL789" s="32" t="s">
        <v>30</v>
      </c>
      <c r="CM789" s="32" t="s">
        <v>30</v>
      </c>
      <c r="CN789" s="32" t="s">
        <v>30</v>
      </c>
      <c r="CO789" s="32" t="s">
        <v>30</v>
      </c>
      <c r="CP789" s="31" t="s">
        <v>30</v>
      </c>
      <c r="CQ789" s="32" t="s">
        <v>30</v>
      </c>
      <c r="CR789" s="32" t="s">
        <v>30</v>
      </c>
      <c r="CS789" s="32" t="s">
        <v>30</v>
      </c>
      <c r="CT789" s="32" t="s">
        <v>30</v>
      </c>
      <c r="CU789" s="32" t="s">
        <v>30</v>
      </c>
      <c r="CV789" s="32" t="s">
        <v>30</v>
      </c>
      <c r="CW789" s="32" t="s">
        <v>30</v>
      </c>
      <c r="CX789" s="34" t="s">
        <v>30</v>
      </c>
      <c r="CY789" s="31" t="s">
        <v>30</v>
      </c>
      <c r="CZ789" s="32" t="s">
        <v>30</v>
      </c>
      <c r="DA789" s="32" t="s">
        <v>30</v>
      </c>
      <c r="DB789" s="32" t="s">
        <v>30</v>
      </c>
      <c r="DC789" s="32" t="s">
        <v>30</v>
      </c>
      <c r="DD789" s="32" t="s">
        <v>30</v>
      </c>
      <c r="DE789" s="32" t="s">
        <v>30</v>
      </c>
      <c r="DF789" s="32" t="s">
        <v>30</v>
      </c>
      <c r="DG789" s="32" t="s">
        <v>30</v>
      </c>
      <c r="DH789" s="31" t="s">
        <v>30</v>
      </c>
      <c r="DI789" s="43" t="s">
        <v>30</v>
      </c>
      <c r="DJ789" s="43" t="s">
        <v>30</v>
      </c>
      <c r="DK789" s="43" t="s">
        <v>30</v>
      </c>
      <c r="DL789" s="43" t="s">
        <v>30</v>
      </c>
      <c r="DM789" s="32" t="s">
        <v>30</v>
      </c>
      <c r="DN789" s="32" t="s">
        <v>30</v>
      </c>
      <c r="DO789" s="33" t="s">
        <v>30</v>
      </c>
    </row>
    <row r="790" spans="1:119" ht="21" customHeight="1" x14ac:dyDescent="0.25">
      <c r="A790" s="66" t="s">
        <v>1520</v>
      </c>
      <c r="B790" s="67" t="s">
        <v>1496</v>
      </c>
      <c r="C790" s="68" t="s">
        <v>1521</v>
      </c>
      <c r="D790" s="26">
        <v>1</v>
      </c>
      <c r="E790" s="27">
        <v>2000000</v>
      </c>
      <c r="F790" s="27">
        <v>1600000</v>
      </c>
      <c r="G790" s="145"/>
      <c r="H790" s="145"/>
      <c r="I790" s="143">
        <f t="shared" si="1850"/>
        <v>0.15713484026367724</v>
      </c>
      <c r="J790" s="27">
        <f t="shared" si="1851"/>
        <v>1800000</v>
      </c>
      <c r="K790" s="28">
        <f t="shared" si="1899"/>
        <v>342000</v>
      </c>
      <c r="L790" s="29">
        <f t="shared" si="1898"/>
        <v>2142000</v>
      </c>
      <c r="M790" s="26">
        <v>1</v>
      </c>
      <c r="N790" s="27">
        <v>2000000</v>
      </c>
      <c r="O790" s="27">
        <v>2400000</v>
      </c>
      <c r="P790" s="145"/>
      <c r="Q790" s="145"/>
      <c r="R790" s="143">
        <f t="shared" si="1888"/>
        <v>0.12856486930664501</v>
      </c>
      <c r="S790" s="27">
        <f t="shared" si="1900"/>
        <v>2200000</v>
      </c>
      <c r="T790" s="28">
        <f t="shared" si="1901"/>
        <v>418000</v>
      </c>
      <c r="U790" s="30">
        <f t="shared" si="1902"/>
        <v>2618000</v>
      </c>
      <c r="V790" s="26">
        <v>1</v>
      </c>
      <c r="W790" s="27">
        <v>2000000</v>
      </c>
      <c r="X790" s="27">
        <v>2200000</v>
      </c>
      <c r="Y790" s="145"/>
      <c r="Z790" s="145"/>
      <c r="AA790" s="143">
        <f t="shared" si="1856"/>
        <v>6.7343502970147393E-2</v>
      </c>
      <c r="AB790" s="27">
        <f t="shared" si="1903"/>
        <v>2100000</v>
      </c>
      <c r="AC790" s="28">
        <f t="shared" si="1858"/>
        <v>399000</v>
      </c>
      <c r="AD790" s="29">
        <f t="shared" si="1904"/>
        <v>2499000</v>
      </c>
      <c r="AE790" s="26">
        <v>1</v>
      </c>
      <c r="AF790" s="27">
        <v>2000000</v>
      </c>
      <c r="AG790" s="27">
        <v>2300000</v>
      </c>
      <c r="AH790" s="145"/>
      <c r="AI790" s="145"/>
      <c r="AJ790" s="143">
        <f t="shared" si="1889"/>
        <v>9.8666062491146164E-2</v>
      </c>
      <c r="AK790" s="27">
        <f t="shared" si="1905"/>
        <v>2150000</v>
      </c>
      <c r="AL790" s="28">
        <f t="shared" si="1906"/>
        <v>408500</v>
      </c>
      <c r="AM790" s="30">
        <f t="shared" si="1907"/>
        <v>2558500</v>
      </c>
      <c r="AN790" s="26">
        <v>1</v>
      </c>
      <c r="AO790" s="27">
        <v>2000000</v>
      </c>
      <c r="AP790" s="27">
        <v>2880000</v>
      </c>
      <c r="AQ790" s="145"/>
      <c r="AR790" s="145"/>
      <c r="AS790" s="143">
        <f t="shared" si="1890"/>
        <v>0.25502211780498435</v>
      </c>
      <c r="AT790" s="27">
        <f t="shared" si="1908"/>
        <v>2440000</v>
      </c>
      <c r="AU790" s="28">
        <f t="shared" si="1864"/>
        <v>463600</v>
      </c>
      <c r="AV790" s="30">
        <f t="shared" si="1909"/>
        <v>2903600</v>
      </c>
      <c r="AW790" s="26">
        <v>1</v>
      </c>
      <c r="AX790" s="27">
        <v>2000000</v>
      </c>
      <c r="AY790" s="27">
        <v>2400000</v>
      </c>
      <c r="AZ790" s="145"/>
      <c r="BA790" s="145"/>
      <c r="BB790" s="143">
        <f t="shared" si="1891"/>
        <v>0.12856486930664501</v>
      </c>
      <c r="BC790" s="27">
        <f t="shared" si="1910"/>
        <v>2200000</v>
      </c>
      <c r="BD790" s="27">
        <f t="shared" si="1867"/>
        <v>418000</v>
      </c>
      <c r="BE790" s="27">
        <f t="shared" si="1911"/>
        <v>2618000</v>
      </c>
      <c r="BF790" s="26">
        <v>1</v>
      </c>
      <c r="BG790" s="27">
        <v>1600000</v>
      </c>
      <c r="BH790" s="27">
        <v>1408000</v>
      </c>
      <c r="BI790" s="145"/>
      <c r="BJ790" s="145"/>
      <c r="BK790" s="143">
        <f t="shared" si="1892"/>
        <v>9.0268950789772012E-2</v>
      </c>
      <c r="BL790" s="27">
        <f t="shared" si="1912"/>
        <v>1504000</v>
      </c>
      <c r="BM790" s="27">
        <f t="shared" si="1870"/>
        <v>285760</v>
      </c>
      <c r="BN790" s="28">
        <f t="shared" si="1913"/>
        <v>1789760</v>
      </c>
      <c r="BO790" s="26">
        <v>1</v>
      </c>
      <c r="BP790" s="27">
        <v>1600000</v>
      </c>
      <c r="BQ790" s="27">
        <v>1440000</v>
      </c>
      <c r="BR790" s="175"/>
      <c r="BS790" s="175"/>
      <c r="BT790" s="143">
        <f t="shared" si="1893"/>
        <v>7.4432292756478682E-2</v>
      </c>
      <c r="BU790" s="27">
        <f t="shared" si="1914"/>
        <v>1520000</v>
      </c>
      <c r="BV790" s="28">
        <f t="shared" si="1915"/>
        <v>288800</v>
      </c>
      <c r="BW790" s="30">
        <f t="shared" si="1916"/>
        <v>1808800</v>
      </c>
      <c r="BX790" s="26">
        <v>1</v>
      </c>
      <c r="BY790" s="28">
        <v>1600000</v>
      </c>
      <c r="BZ790" s="28">
        <v>1440000</v>
      </c>
      <c r="CA790" s="156"/>
      <c r="CB790" s="156"/>
      <c r="CC790" s="177">
        <f t="shared" si="1894"/>
        <v>7.4432292756478682E-2</v>
      </c>
      <c r="CD790" s="28">
        <f t="shared" si="1917"/>
        <v>1520000</v>
      </c>
      <c r="CE790" s="28">
        <f t="shared" si="1918"/>
        <v>288800</v>
      </c>
      <c r="CF790" s="29">
        <f t="shared" si="1919"/>
        <v>1808800</v>
      </c>
      <c r="CG790" s="31" t="s">
        <v>30</v>
      </c>
      <c r="CH790" s="32" t="s">
        <v>30</v>
      </c>
      <c r="CI790" s="32" t="s">
        <v>30</v>
      </c>
      <c r="CJ790" s="32" t="s">
        <v>30</v>
      </c>
      <c r="CK790" s="32" t="s">
        <v>30</v>
      </c>
      <c r="CL790" s="32" t="s">
        <v>30</v>
      </c>
      <c r="CM790" s="32" t="s">
        <v>30</v>
      </c>
      <c r="CN790" s="32" t="s">
        <v>30</v>
      </c>
      <c r="CO790" s="32" t="s">
        <v>30</v>
      </c>
      <c r="CP790" s="31" t="s">
        <v>30</v>
      </c>
      <c r="CQ790" s="32" t="s">
        <v>30</v>
      </c>
      <c r="CR790" s="32" t="s">
        <v>30</v>
      </c>
      <c r="CS790" s="32" t="s">
        <v>30</v>
      </c>
      <c r="CT790" s="32" t="s">
        <v>30</v>
      </c>
      <c r="CU790" s="32" t="s">
        <v>30</v>
      </c>
      <c r="CV790" s="32" t="s">
        <v>30</v>
      </c>
      <c r="CW790" s="32" t="s">
        <v>30</v>
      </c>
      <c r="CX790" s="34" t="s">
        <v>30</v>
      </c>
      <c r="CY790" s="31" t="s">
        <v>30</v>
      </c>
      <c r="CZ790" s="32" t="s">
        <v>30</v>
      </c>
      <c r="DA790" s="32" t="s">
        <v>30</v>
      </c>
      <c r="DB790" s="32" t="s">
        <v>30</v>
      </c>
      <c r="DC790" s="32" t="s">
        <v>30</v>
      </c>
      <c r="DD790" s="32" t="s">
        <v>30</v>
      </c>
      <c r="DE790" s="32" t="s">
        <v>30</v>
      </c>
      <c r="DF790" s="32" t="s">
        <v>30</v>
      </c>
      <c r="DG790" s="32" t="s">
        <v>30</v>
      </c>
      <c r="DH790" s="31" t="s">
        <v>30</v>
      </c>
      <c r="DI790" s="43" t="s">
        <v>30</v>
      </c>
      <c r="DJ790" s="43" t="s">
        <v>30</v>
      </c>
      <c r="DK790" s="43" t="s">
        <v>30</v>
      </c>
      <c r="DL790" s="43" t="s">
        <v>30</v>
      </c>
      <c r="DM790" s="32" t="s">
        <v>30</v>
      </c>
      <c r="DN790" s="32" t="s">
        <v>30</v>
      </c>
      <c r="DO790" s="33" t="s">
        <v>30</v>
      </c>
    </row>
    <row r="791" spans="1:119" ht="21" customHeight="1" x14ac:dyDescent="0.25">
      <c r="A791" s="66" t="s">
        <v>1522</v>
      </c>
      <c r="B791" s="67" t="s">
        <v>1496</v>
      </c>
      <c r="C791" s="68" t="s">
        <v>1523</v>
      </c>
      <c r="D791" s="26">
        <v>1</v>
      </c>
      <c r="E791" s="27">
        <v>2000000</v>
      </c>
      <c r="F791" s="27">
        <v>1600000</v>
      </c>
      <c r="G791" s="145"/>
      <c r="H791" s="145"/>
      <c r="I791" s="143">
        <f t="shared" si="1850"/>
        <v>0.15713484026367724</v>
      </c>
      <c r="J791" s="27">
        <f t="shared" si="1851"/>
        <v>1800000</v>
      </c>
      <c r="K791" s="28">
        <f t="shared" si="1899"/>
        <v>342000</v>
      </c>
      <c r="L791" s="29">
        <f t="shared" si="1898"/>
        <v>2142000</v>
      </c>
      <c r="M791" s="26">
        <v>1</v>
      </c>
      <c r="N791" s="27">
        <v>2000000</v>
      </c>
      <c r="O791" s="27">
        <v>2400000</v>
      </c>
      <c r="P791" s="145"/>
      <c r="Q791" s="145"/>
      <c r="R791" s="143">
        <f t="shared" si="1888"/>
        <v>0.12856486930664501</v>
      </c>
      <c r="S791" s="27">
        <f t="shared" si="1900"/>
        <v>2200000</v>
      </c>
      <c r="T791" s="28">
        <f t="shared" si="1901"/>
        <v>418000</v>
      </c>
      <c r="U791" s="30">
        <f t="shared" si="1902"/>
        <v>2618000</v>
      </c>
      <c r="V791" s="26">
        <v>1</v>
      </c>
      <c r="W791" s="27">
        <v>2000000</v>
      </c>
      <c r="X791" s="27">
        <v>2200000</v>
      </c>
      <c r="Y791" s="145"/>
      <c r="Z791" s="145"/>
      <c r="AA791" s="143">
        <f t="shared" si="1856"/>
        <v>6.7343502970147393E-2</v>
      </c>
      <c r="AB791" s="27">
        <f t="shared" si="1903"/>
        <v>2100000</v>
      </c>
      <c r="AC791" s="28">
        <f t="shared" si="1858"/>
        <v>399000</v>
      </c>
      <c r="AD791" s="29">
        <f t="shared" si="1904"/>
        <v>2499000</v>
      </c>
      <c r="AE791" s="26">
        <v>1</v>
      </c>
      <c r="AF791" s="27">
        <v>2000000</v>
      </c>
      <c r="AG791" s="27">
        <v>2300000</v>
      </c>
      <c r="AH791" s="145"/>
      <c r="AI791" s="145"/>
      <c r="AJ791" s="143">
        <f t="shared" si="1889"/>
        <v>9.8666062491146164E-2</v>
      </c>
      <c r="AK791" s="27">
        <f t="shared" si="1905"/>
        <v>2150000</v>
      </c>
      <c r="AL791" s="28">
        <f t="shared" si="1906"/>
        <v>408500</v>
      </c>
      <c r="AM791" s="30">
        <f t="shared" si="1907"/>
        <v>2558500</v>
      </c>
      <c r="AN791" s="26">
        <v>1</v>
      </c>
      <c r="AO791" s="27">
        <v>2000000</v>
      </c>
      <c r="AP791" s="27">
        <v>2880000</v>
      </c>
      <c r="AQ791" s="145"/>
      <c r="AR791" s="145"/>
      <c r="AS791" s="143">
        <f t="shared" si="1890"/>
        <v>0.25502211780498435</v>
      </c>
      <c r="AT791" s="27">
        <f t="shared" si="1908"/>
        <v>2440000</v>
      </c>
      <c r="AU791" s="28">
        <f t="shared" si="1864"/>
        <v>463600</v>
      </c>
      <c r="AV791" s="30">
        <f t="shared" si="1909"/>
        <v>2903600</v>
      </c>
      <c r="AW791" s="26">
        <v>1</v>
      </c>
      <c r="AX791" s="27">
        <v>2000000</v>
      </c>
      <c r="AY791" s="27">
        <v>2400000</v>
      </c>
      <c r="AZ791" s="145"/>
      <c r="BA791" s="145"/>
      <c r="BB791" s="143">
        <f t="shared" si="1891"/>
        <v>0.12856486930664501</v>
      </c>
      <c r="BC791" s="27">
        <f t="shared" si="1910"/>
        <v>2200000</v>
      </c>
      <c r="BD791" s="27">
        <f t="shared" si="1867"/>
        <v>418000</v>
      </c>
      <c r="BE791" s="27">
        <f t="shared" si="1911"/>
        <v>2618000</v>
      </c>
      <c r="BF791" s="26">
        <v>1</v>
      </c>
      <c r="BG791" s="27">
        <v>1600000</v>
      </c>
      <c r="BH791" s="27">
        <v>1408000</v>
      </c>
      <c r="BI791" s="145"/>
      <c r="BJ791" s="145"/>
      <c r="BK791" s="143">
        <f t="shared" si="1892"/>
        <v>9.0268950789772012E-2</v>
      </c>
      <c r="BL791" s="27">
        <f t="shared" si="1912"/>
        <v>1504000</v>
      </c>
      <c r="BM791" s="27">
        <f t="shared" si="1870"/>
        <v>285760</v>
      </c>
      <c r="BN791" s="28">
        <f t="shared" si="1913"/>
        <v>1789760</v>
      </c>
      <c r="BO791" s="26">
        <v>1</v>
      </c>
      <c r="BP791" s="27">
        <v>1600000</v>
      </c>
      <c r="BQ791" s="27">
        <v>1440000</v>
      </c>
      <c r="BR791" s="175"/>
      <c r="BS791" s="175"/>
      <c r="BT791" s="143">
        <f t="shared" si="1893"/>
        <v>7.4432292756478682E-2</v>
      </c>
      <c r="BU791" s="27">
        <f t="shared" si="1914"/>
        <v>1520000</v>
      </c>
      <c r="BV791" s="28">
        <f t="shared" si="1915"/>
        <v>288800</v>
      </c>
      <c r="BW791" s="30">
        <f t="shared" si="1916"/>
        <v>1808800</v>
      </c>
      <c r="BX791" s="26">
        <v>1</v>
      </c>
      <c r="BY791" s="28">
        <v>1600000</v>
      </c>
      <c r="BZ791" s="28">
        <v>1440000</v>
      </c>
      <c r="CA791" s="156"/>
      <c r="CB791" s="156"/>
      <c r="CC791" s="177">
        <f t="shared" si="1894"/>
        <v>7.4432292756478682E-2</v>
      </c>
      <c r="CD791" s="28">
        <f t="shared" si="1917"/>
        <v>1520000</v>
      </c>
      <c r="CE791" s="28">
        <f t="shared" si="1918"/>
        <v>288800</v>
      </c>
      <c r="CF791" s="29">
        <f t="shared" si="1919"/>
        <v>1808800</v>
      </c>
      <c r="CG791" s="31" t="s">
        <v>30</v>
      </c>
      <c r="CH791" s="32" t="s">
        <v>30</v>
      </c>
      <c r="CI791" s="32" t="s">
        <v>30</v>
      </c>
      <c r="CJ791" s="32" t="s">
        <v>30</v>
      </c>
      <c r="CK791" s="32" t="s">
        <v>30</v>
      </c>
      <c r="CL791" s="32" t="s">
        <v>30</v>
      </c>
      <c r="CM791" s="32" t="s">
        <v>30</v>
      </c>
      <c r="CN791" s="32" t="s">
        <v>30</v>
      </c>
      <c r="CO791" s="32" t="s">
        <v>30</v>
      </c>
      <c r="CP791" s="31" t="s">
        <v>30</v>
      </c>
      <c r="CQ791" s="32" t="s">
        <v>30</v>
      </c>
      <c r="CR791" s="32" t="s">
        <v>30</v>
      </c>
      <c r="CS791" s="32" t="s">
        <v>30</v>
      </c>
      <c r="CT791" s="32" t="s">
        <v>30</v>
      </c>
      <c r="CU791" s="32" t="s">
        <v>30</v>
      </c>
      <c r="CV791" s="32" t="s">
        <v>30</v>
      </c>
      <c r="CW791" s="32" t="s">
        <v>30</v>
      </c>
      <c r="CX791" s="34" t="s">
        <v>30</v>
      </c>
      <c r="CY791" s="31" t="s">
        <v>30</v>
      </c>
      <c r="CZ791" s="32" t="s">
        <v>30</v>
      </c>
      <c r="DA791" s="32" t="s">
        <v>30</v>
      </c>
      <c r="DB791" s="32" t="s">
        <v>30</v>
      </c>
      <c r="DC791" s="32" t="s">
        <v>30</v>
      </c>
      <c r="DD791" s="32" t="s">
        <v>30</v>
      </c>
      <c r="DE791" s="32" t="s">
        <v>30</v>
      </c>
      <c r="DF791" s="32" t="s">
        <v>30</v>
      </c>
      <c r="DG791" s="32" t="s">
        <v>30</v>
      </c>
      <c r="DH791" s="31" t="s">
        <v>30</v>
      </c>
      <c r="DI791" s="43" t="s">
        <v>30</v>
      </c>
      <c r="DJ791" s="43" t="s">
        <v>30</v>
      </c>
      <c r="DK791" s="43" t="s">
        <v>30</v>
      </c>
      <c r="DL791" s="43" t="s">
        <v>30</v>
      </c>
      <c r="DM791" s="32" t="s">
        <v>30</v>
      </c>
      <c r="DN791" s="32" t="s">
        <v>30</v>
      </c>
      <c r="DO791" s="33" t="s">
        <v>30</v>
      </c>
    </row>
    <row r="792" spans="1:119" ht="21" customHeight="1" x14ac:dyDescent="0.25">
      <c r="A792" s="66" t="s">
        <v>1524</v>
      </c>
      <c r="B792" s="67" t="s">
        <v>1496</v>
      </c>
      <c r="C792" s="68" t="s">
        <v>1525</v>
      </c>
      <c r="D792" s="26">
        <v>1</v>
      </c>
      <c r="E792" s="27">
        <v>6000000</v>
      </c>
      <c r="F792" s="27">
        <v>4800000</v>
      </c>
      <c r="G792" s="145"/>
      <c r="H792" s="145"/>
      <c r="I792" s="143">
        <f t="shared" si="1850"/>
        <v>0.15713484026367722</v>
      </c>
      <c r="J792" s="27">
        <f t="shared" si="1851"/>
        <v>5400000</v>
      </c>
      <c r="K792" s="28">
        <f t="shared" si="1899"/>
        <v>1026000</v>
      </c>
      <c r="L792" s="29">
        <f t="shared" si="1898"/>
        <v>6426000</v>
      </c>
      <c r="M792" s="26">
        <v>1</v>
      </c>
      <c r="N792" s="27">
        <v>6000000</v>
      </c>
      <c r="O792" s="27">
        <v>7200000</v>
      </c>
      <c r="P792" s="145"/>
      <c r="Q792" s="145"/>
      <c r="R792" s="143">
        <f t="shared" si="1888"/>
        <v>0.12856486930664501</v>
      </c>
      <c r="S792" s="27">
        <f t="shared" si="1900"/>
        <v>6600000</v>
      </c>
      <c r="T792" s="28">
        <f t="shared" si="1901"/>
        <v>1254000</v>
      </c>
      <c r="U792" s="30">
        <f t="shared" si="1902"/>
        <v>7854000</v>
      </c>
      <c r="V792" s="26">
        <v>1</v>
      </c>
      <c r="W792" s="27">
        <v>6000000</v>
      </c>
      <c r="X792" s="27">
        <v>6600000</v>
      </c>
      <c r="Y792" s="145"/>
      <c r="Z792" s="145"/>
      <c r="AA792" s="143">
        <f t="shared" si="1856"/>
        <v>6.7343502970147379E-2</v>
      </c>
      <c r="AB792" s="27">
        <f t="shared" si="1903"/>
        <v>6300000</v>
      </c>
      <c r="AC792" s="28">
        <f t="shared" si="1858"/>
        <v>1197000</v>
      </c>
      <c r="AD792" s="29">
        <f t="shared" si="1904"/>
        <v>7497000</v>
      </c>
      <c r="AE792" s="26">
        <v>1</v>
      </c>
      <c r="AF792" s="27">
        <v>6000000</v>
      </c>
      <c r="AG792" s="27">
        <v>6900000</v>
      </c>
      <c r="AH792" s="145"/>
      <c r="AI792" s="145"/>
      <c r="AJ792" s="143">
        <f t="shared" si="1889"/>
        <v>9.8666062491146164E-2</v>
      </c>
      <c r="AK792" s="27">
        <f t="shared" si="1905"/>
        <v>6450000</v>
      </c>
      <c r="AL792" s="28">
        <f t="shared" si="1906"/>
        <v>1225500</v>
      </c>
      <c r="AM792" s="30">
        <f t="shared" si="1907"/>
        <v>7675500</v>
      </c>
      <c r="AN792" s="26">
        <v>1</v>
      </c>
      <c r="AO792" s="27">
        <v>6000000</v>
      </c>
      <c r="AP792" s="27">
        <v>8640000</v>
      </c>
      <c r="AQ792" s="145"/>
      <c r="AR792" s="145"/>
      <c r="AS792" s="143">
        <f t="shared" si="1890"/>
        <v>0.25502211780498435</v>
      </c>
      <c r="AT792" s="27">
        <f t="shared" si="1908"/>
        <v>7320000</v>
      </c>
      <c r="AU792" s="28">
        <f t="shared" si="1864"/>
        <v>1390800</v>
      </c>
      <c r="AV792" s="30">
        <f t="shared" si="1909"/>
        <v>8710800</v>
      </c>
      <c r="AW792" s="26">
        <v>1</v>
      </c>
      <c r="AX792" s="27">
        <v>6000000</v>
      </c>
      <c r="AY792" s="27">
        <v>7200000</v>
      </c>
      <c r="AZ792" s="145"/>
      <c r="BA792" s="145"/>
      <c r="BB792" s="143">
        <f t="shared" si="1891"/>
        <v>0.12856486930664501</v>
      </c>
      <c r="BC792" s="27">
        <f t="shared" si="1910"/>
        <v>6600000</v>
      </c>
      <c r="BD792" s="27">
        <f t="shared" si="1867"/>
        <v>1254000</v>
      </c>
      <c r="BE792" s="27">
        <f t="shared" si="1911"/>
        <v>7854000</v>
      </c>
      <c r="BF792" s="26">
        <v>1</v>
      </c>
      <c r="BG792" s="27">
        <v>4800000</v>
      </c>
      <c r="BH792" s="27">
        <v>4224000</v>
      </c>
      <c r="BI792" s="145"/>
      <c r="BJ792" s="145"/>
      <c r="BK792" s="143">
        <f t="shared" si="1892"/>
        <v>9.0268950789772012E-2</v>
      </c>
      <c r="BL792" s="27">
        <f t="shared" si="1912"/>
        <v>4512000</v>
      </c>
      <c r="BM792" s="27">
        <f t="shared" si="1870"/>
        <v>857280</v>
      </c>
      <c r="BN792" s="28">
        <f t="shared" si="1913"/>
        <v>5369280</v>
      </c>
      <c r="BO792" s="26">
        <v>1</v>
      </c>
      <c r="BP792" s="27">
        <v>4800000</v>
      </c>
      <c r="BQ792" s="27">
        <v>4320000</v>
      </c>
      <c r="BR792" s="175"/>
      <c r="BS792" s="175"/>
      <c r="BT792" s="143">
        <f t="shared" si="1893"/>
        <v>7.4432292756478682E-2</v>
      </c>
      <c r="BU792" s="27">
        <f t="shared" si="1914"/>
        <v>4560000</v>
      </c>
      <c r="BV792" s="28">
        <f t="shared" si="1915"/>
        <v>866400</v>
      </c>
      <c r="BW792" s="30">
        <f t="shared" si="1916"/>
        <v>5426400</v>
      </c>
      <c r="BX792" s="26">
        <v>1</v>
      </c>
      <c r="BY792" s="28">
        <v>4800000</v>
      </c>
      <c r="BZ792" s="28">
        <v>4320000</v>
      </c>
      <c r="CA792" s="156"/>
      <c r="CB792" s="156"/>
      <c r="CC792" s="177">
        <f t="shared" si="1894"/>
        <v>7.4432292756478682E-2</v>
      </c>
      <c r="CD792" s="28">
        <f t="shared" si="1917"/>
        <v>4560000</v>
      </c>
      <c r="CE792" s="28">
        <f t="shared" si="1918"/>
        <v>866400</v>
      </c>
      <c r="CF792" s="29">
        <f t="shared" si="1919"/>
        <v>5426400</v>
      </c>
      <c r="CG792" s="31" t="s">
        <v>30</v>
      </c>
      <c r="CH792" s="32" t="s">
        <v>30</v>
      </c>
      <c r="CI792" s="32" t="s">
        <v>30</v>
      </c>
      <c r="CJ792" s="32" t="s">
        <v>30</v>
      </c>
      <c r="CK792" s="32" t="s">
        <v>30</v>
      </c>
      <c r="CL792" s="32" t="s">
        <v>30</v>
      </c>
      <c r="CM792" s="32" t="s">
        <v>30</v>
      </c>
      <c r="CN792" s="32" t="s">
        <v>30</v>
      </c>
      <c r="CO792" s="32" t="s">
        <v>30</v>
      </c>
      <c r="CP792" s="31" t="s">
        <v>30</v>
      </c>
      <c r="CQ792" s="32" t="s">
        <v>30</v>
      </c>
      <c r="CR792" s="32" t="s">
        <v>30</v>
      </c>
      <c r="CS792" s="32" t="s">
        <v>30</v>
      </c>
      <c r="CT792" s="32" t="s">
        <v>30</v>
      </c>
      <c r="CU792" s="32" t="s">
        <v>30</v>
      </c>
      <c r="CV792" s="32" t="s">
        <v>30</v>
      </c>
      <c r="CW792" s="32" t="s">
        <v>30</v>
      </c>
      <c r="CX792" s="34" t="s">
        <v>30</v>
      </c>
      <c r="CY792" s="31" t="s">
        <v>30</v>
      </c>
      <c r="CZ792" s="32" t="s">
        <v>30</v>
      </c>
      <c r="DA792" s="32" t="s">
        <v>30</v>
      </c>
      <c r="DB792" s="32" t="s">
        <v>30</v>
      </c>
      <c r="DC792" s="32" t="s">
        <v>30</v>
      </c>
      <c r="DD792" s="32" t="s">
        <v>30</v>
      </c>
      <c r="DE792" s="32" t="s">
        <v>30</v>
      </c>
      <c r="DF792" s="32" t="s">
        <v>30</v>
      </c>
      <c r="DG792" s="32" t="s">
        <v>30</v>
      </c>
      <c r="DH792" s="31" t="s">
        <v>30</v>
      </c>
      <c r="DI792" s="43" t="s">
        <v>30</v>
      </c>
      <c r="DJ792" s="43" t="s">
        <v>30</v>
      </c>
      <c r="DK792" s="43" t="s">
        <v>30</v>
      </c>
      <c r="DL792" s="43" t="s">
        <v>30</v>
      </c>
      <c r="DM792" s="32" t="s">
        <v>30</v>
      </c>
      <c r="DN792" s="32" t="s">
        <v>30</v>
      </c>
      <c r="DO792" s="33" t="s">
        <v>30</v>
      </c>
    </row>
    <row r="793" spans="1:119" ht="21" customHeight="1" x14ac:dyDescent="0.25">
      <c r="A793" s="66" t="s">
        <v>1526</v>
      </c>
      <c r="B793" s="67" t="s">
        <v>1496</v>
      </c>
      <c r="C793" s="68" t="s">
        <v>1527</v>
      </c>
      <c r="D793" s="26">
        <v>1</v>
      </c>
      <c r="E793" s="27">
        <v>12000000</v>
      </c>
      <c r="F793" s="27">
        <v>9600000</v>
      </c>
      <c r="G793" s="145"/>
      <c r="H793" s="145"/>
      <c r="I793" s="143">
        <f t="shared" si="1850"/>
        <v>0.15713484026367722</v>
      </c>
      <c r="J793" s="27">
        <f t="shared" si="1851"/>
        <v>10800000</v>
      </c>
      <c r="K793" s="28">
        <f t="shared" si="1899"/>
        <v>2052000</v>
      </c>
      <c r="L793" s="29">
        <f t="shared" si="1898"/>
        <v>12852000</v>
      </c>
      <c r="M793" s="26">
        <v>1</v>
      </c>
      <c r="N793" s="27">
        <v>12000000</v>
      </c>
      <c r="O793" s="27">
        <v>14400000</v>
      </c>
      <c r="P793" s="145"/>
      <c r="Q793" s="145"/>
      <c r="R793" s="143">
        <f t="shared" si="1888"/>
        <v>0.12856486930664501</v>
      </c>
      <c r="S793" s="27">
        <f t="shared" si="1900"/>
        <v>13200000</v>
      </c>
      <c r="T793" s="28">
        <f t="shared" si="1901"/>
        <v>2508000</v>
      </c>
      <c r="U793" s="30">
        <f t="shared" si="1902"/>
        <v>15708000</v>
      </c>
      <c r="V793" s="26">
        <v>1</v>
      </c>
      <c r="W793" s="27">
        <v>12000000</v>
      </c>
      <c r="X793" s="27">
        <v>13200000</v>
      </c>
      <c r="Y793" s="145"/>
      <c r="Z793" s="145"/>
      <c r="AA793" s="143">
        <f t="shared" si="1856"/>
        <v>6.7343502970147379E-2</v>
      </c>
      <c r="AB793" s="27">
        <f t="shared" si="1903"/>
        <v>12600000</v>
      </c>
      <c r="AC793" s="28">
        <f t="shared" si="1858"/>
        <v>2394000</v>
      </c>
      <c r="AD793" s="29">
        <f t="shared" si="1904"/>
        <v>14994000</v>
      </c>
      <c r="AE793" s="26">
        <v>1</v>
      </c>
      <c r="AF793" s="27">
        <v>12000000</v>
      </c>
      <c r="AG793" s="27">
        <v>13800000</v>
      </c>
      <c r="AH793" s="145"/>
      <c r="AI793" s="145"/>
      <c r="AJ793" s="143">
        <f t="shared" si="1889"/>
        <v>9.8666062491146164E-2</v>
      </c>
      <c r="AK793" s="27">
        <f t="shared" si="1905"/>
        <v>12900000</v>
      </c>
      <c r="AL793" s="28">
        <f t="shared" si="1906"/>
        <v>2451000</v>
      </c>
      <c r="AM793" s="30">
        <f t="shared" si="1907"/>
        <v>15351000</v>
      </c>
      <c r="AN793" s="26">
        <v>1</v>
      </c>
      <c r="AO793" s="27">
        <v>12000000</v>
      </c>
      <c r="AP793" s="27">
        <v>17280000</v>
      </c>
      <c r="AQ793" s="145"/>
      <c r="AR793" s="145"/>
      <c r="AS793" s="143">
        <f t="shared" si="1890"/>
        <v>0.25502211780498435</v>
      </c>
      <c r="AT793" s="27">
        <f t="shared" si="1908"/>
        <v>14640000</v>
      </c>
      <c r="AU793" s="28">
        <f t="shared" si="1864"/>
        <v>2781600</v>
      </c>
      <c r="AV793" s="30">
        <f t="shared" si="1909"/>
        <v>17421600</v>
      </c>
      <c r="AW793" s="26">
        <v>1</v>
      </c>
      <c r="AX793" s="27">
        <v>12000000</v>
      </c>
      <c r="AY793" s="27">
        <v>14400000</v>
      </c>
      <c r="AZ793" s="145"/>
      <c r="BA793" s="145"/>
      <c r="BB793" s="143">
        <f t="shared" si="1891"/>
        <v>0.12856486930664501</v>
      </c>
      <c r="BC793" s="27">
        <f t="shared" si="1910"/>
        <v>13200000</v>
      </c>
      <c r="BD793" s="27">
        <f t="shared" si="1867"/>
        <v>2508000</v>
      </c>
      <c r="BE793" s="27">
        <f t="shared" si="1911"/>
        <v>15708000</v>
      </c>
      <c r="BF793" s="26">
        <v>1</v>
      </c>
      <c r="BG793" s="27">
        <v>9600000</v>
      </c>
      <c r="BH793" s="27">
        <v>8448000</v>
      </c>
      <c r="BI793" s="145"/>
      <c r="BJ793" s="145"/>
      <c r="BK793" s="143">
        <f t="shared" si="1892"/>
        <v>9.0268950789772012E-2</v>
      </c>
      <c r="BL793" s="27">
        <f t="shared" si="1912"/>
        <v>9024000</v>
      </c>
      <c r="BM793" s="27">
        <f t="shared" si="1870"/>
        <v>1714560</v>
      </c>
      <c r="BN793" s="28">
        <f t="shared" si="1913"/>
        <v>10738560</v>
      </c>
      <c r="BO793" s="26">
        <v>1</v>
      </c>
      <c r="BP793" s="27">
        <v>9600000</v>
      </c>
      <c r="BQ793" s="27">
        <v>8640000</v>
      </c>
      <c r="BR793" s="175"/>
      <c r="BS793" s="175"/>
      <c r="BT793" s="143">
        <f t="shared" si="1893"/>
        <v>7.4432292756478682E-2</v>
      </c>
      <c r="BU793" s="27">
        <f t="shared" si="1914"/>
        <v>9120000</v>
      </c>
      <c r="BV793" s="28">
        <f t="shared" si="1915"/>
        <v>1732800</v>
      </c>
      <c r="BW793" s="30">
        <f t="shared" si="1916"/>
        <v>10852800</v>
      </c>
      <c r="BX793" s="26">
        <v>1</v>
      </c>
      <c r="BY793" s="28">
        <v>9600000</v>
      </c>
      <c r="BZ793" s="28">
        <v>8640000</v>
      </c>
      <c r="CA793" s="156"/>
      <c r="CB793" s="156"/>
      <c r="CC793" s="177">
        <f t="shared" si="1894"/>
        <v>7.4432292756478682E-2</v>
      </c>
      <c r="CD793" s="28">
        <f t="shared" si="1917"/>
        <v>9120000</v>
      </c>
      <c r="CE793" s="28">
        <f t="shared" si="1918"/>
        <v>1732800</v>
      </c>
      <c r="CF793" s="29">
        <f t="shared" si="1919"/>
        <v>10852800</v>
      </c>
      <c r="CG793" s="31" t="s">
        <v>30</v>
      </c>
      <c r="CH793" s="32" t="s">
        <v>30</v>
      </c>
      <c r="CI793" s="32" t="s">
        <v>30</v>
      </c>
      <c r="CJ793" s="32" t="s">
        <v>30</v>
      </c>
      <c r="CK793" s="32" t="s">
        <v>30</v>
      </c>
      <c r="CL793" s="32" t="s">
        <v>30</v>
      </c>
      <c r="CM793" s="32" t="s">
        <v>30</v>
      </c>
      <c r="CN793" s="32" t="s">
        <v>30</v>
      </c>
      <c r="CO793" s="32" t="s">
        <v>30</v>
      </c>
      <c r="CP793" s="31" t="s">
        <v>30</v>
      </c>
      <c r="CQ793" s="32" t="s">
        <v>30</v>
      </c>
      <c r="CR793" s="32" t="s">
        <v>30</v>
      </c>
      <c r="CS793" s="32" t="s">
        <v>30</v>
      </c>
      <c r="CT793" s="32" t="s">
        <v>30</v>
      </c>
      <c r="CU793" s="32" t="s">
        <v>30</v>
      </c>
      <c r="CV793" s="32" t="s">
        <v>30</v>
      </c>
      <c r="CW793" s="32" t="s">
        <v>30</v>
      </c>
      <c r="CX793" s="34" t="s">
        <v>30</v>
      </c>
      <c r="CY793" s="31" t="s">
        <v>30</v>
      </c>
      <c r="CZ793" s="32" t="s">
        <v>30</v>
      </c>
      <c r="DA793" s="32" t="s">
        <v>30</v>
      </c>
      <c r="DB793" s="32" t="s">
        <v>30</v>
      </c>
      <c r="DC793" s="32" t="s">
        <v>30</v>
      </c>
      <c r="DD793" s="32" t="s">
        <v>30</v>
      </c>
      <c r="DE793" s="32" t="s">
        <v>30</v>
      </c>
      <c r="DF793" s="32" t="s">
        <v>30</v>
      </c>
      <c r="DG793" s="32" t="s">
        <v>30</v>
      </c>
      <c r="DH793" s="31" t="s">
        <v>30</v>
      </c>
      <c r="DI793" s="43" t="s">
        <v>30</v>
      </c>
      <c r="DJ793" s="43" t="s">
        <v>30</v>
      </c>
      <c r="DK793" s="43" t="s">
        <v>30</v>
      </c>
      <c r="DL793" s="43" t="s">
        <v>30</v>
      </c>
      <c r="DM793" s="32" t="s">
        <v>30</v>
      </c>
      <c r="DN793" s="32" t="s">
        <v>30</v>
      </c>
      <c r="DO793" s="33" t="s">
        <v>30</v>
      </c>
    </row>
    <row r="794" spans="1:119" ht="21" customHeight="1" x14ac:dyDescent="0.25">
      <c r="A794" s="66" t="s">
        <v>1528</v>
      </c>
      <c r="B794" s="67" t="s">
        <v>1496</v>
      </c>
      <c r="C794" s="68" t="s">
        <v>1529</v>
      </c>
      <c r="D794" s="26">
        <v>1</v>
      </c>
      <c r="E794" s="27">
        <v>2000000</v>
      </c>
      <c r="F794" s="27">
        <v>1600000</v>
      </c>
      <c r="G794" s="145"/>
      <c r="H794" s="145"/>
      <c r="I794" s="143">
        <f t="shared" si="1850"/>
        <v>0.15713484026367724</v>
      </c>
      <c r="J794" s="27">
        <f t="shared" si="1851"/>
        <v>1800000</v>
      </c>
      <c r="K794" s="28">
        <f t="shared" si="1899"/>
        <v>342000</v>
      </c>
      <c r="L794" s="29">
        <f t="shared" si="1898"/>
        <v>2142000</v>
      </c>
      <c r="M794" s="26">
        <v>1</v>
      </c>
      <c r="N794" s="27">
        <v>2000000</v>
      </c>
      <c r="O794" s="27">
        <v>2400000</v>
      </c>
      <c r="P794" s="145"/>
      <c r="Q794" s="145"/>
      <c r="R794" s="143">
        <f t="shared" si="1888"/>
        <v>0.12856486930664501</v>
      </c>
      <c r="S794" s="27">
        <f t="shared" si="1900"/>
        <v>2200000</v>
      </c>
      <c r="T794" s="28">
        <f t="shared" si="1901"/>
        <v>418000</v>
      </c>
      <c r="U794" s="30">
        <f t="shared" si="1902"/>
        <v>2618000</v>
      </c>
      <c r="V794" s="26">
        <v>1</v>
      </c>
      <c r="W794" s="27">
        <v>2000000</v>
      </c>
      <c r="X794" s="27">
        <v>2200000</v>
      </c>
      <c r="Y794" s="145"/>
      <c r="Z794" s="145"/>
      <c r="AA794" s="143">
        <f t="shared" si="1856"/>
        <v>6.7343502970147393E-2</v>
      </c>
      <c r="AB794" s="27">
        <f t="shared" si="1903"/>
        <v>2100000</v>
      </c>
      <c r="AC794" s="28">
        <f t="shared" si="1858"/>
        <v>399000</v>
      </c>
      <c r="AD794" s="29">
        <f t="shared" si="1904"/>
        <v>2499000</v>
      </c>
      <c r="AE794" s="26">
        <v>1</v>
      </c>
      <c r="AF794" s="27">
        <v>2000000</v>
      </c>
      <c r="AG794" s="27">
        <v>2300000</v>
      </c>
      <c r="AH794" s="145"/>
      <c r="AI794" s="145"/>
      <c r="AJ794" s="143">
        <f t="shared" si="1889"/>
        <v>9.8666062491146164E-2</v>
      </c>
      <c r="AK794" s="27">
        <f t="shared" si="1905"/>
        <v>2150000</v>
      </c>
      <c r="AL794" s="28">
        <f t="shared" si="1906"/>
        <v>408500</v>
      </c>
      <c r="AM794" s="30">
        <f t="shared" si="1907"/>
        <v>2558500</v>
      </c>
      <c r="AN794" s="26">
        <v>1</v>
      </c>
      <c r="AO794" s="27">
        <v>2000000</v>
      </c>
      <c r="AP794" s="27">
        <v>2880000</v>
      </c>
      <c r="AQ794" s="145"/>
      <c r="AR794" s="145"/>
      <c r="AS794" s="143">
        <f t="shared" si="1890"/>
        <v>0.25502211780498435</v>
      </c>
      <c r="AT794" s="27">
        <f t="shared" si="1908"/>
        <v>2440000</v>
      </c>
      <c r="AU794" s="28">
        <f t="shared" si="1864"/>
        <v>463600</v>
      </c>
      <c r="AV794" s="30">
        <f t="shared" si="1909"/>
        <v>2903600</v>
      </c>
      <c r="AW794" s="26">
        <v>1</v>
      </c>
      <c r="AX794" s="27">
        <v>2000000</v>
      </c>
      <c r="AY794" s="27">
        <v>2400000</v>
      </c>
      <c r="AZ794" s="145"/>
      <c r="BA794" s="145"/>
      <c r="BB794" s="143">
        <f t="shared" si="1891"/>
        <v>0.12856486930664501</v>
      </c>
      <c r="BC794" s="27">
        <f t="shared" si="1910"/>
        <v>2200000</v>
      </c>
      <c r="BD794" s="27">
        <f t="shared" si="1867"/>
        <v>418000</v>
      </c>
      <c r="BE794" s="27">
        <f t="shared" si="1911"/>
        <v>2618000</v>
      </c>
      <c r="BF794" s="26">
        <v>1</v>
      </c>
      <c r="BG794" s="27">
        <v>1600000</v>
      </c>
      <c r="BH794" s="27">
        <v>1408000</v>
      </c>
      <c r="BI794" s="145"/>
      <c r="BJ794" s="145"/>
      <c r="BK794" s="143">
        <f t="shared" si="1892"/>
        <v>9.0268950789772012E-2</v>
      </c>
      <c r="BL794" s="27">
        <f t="shared" si="1912"/>
        <v>1504000</v>
      </c>
      <c r="BM794" s="27">
        <f t="shared" si="1870"/>
        <v>285760</v>
      </c>
      <c r="BN794" s="28">
        <f t="shared" si="1913"/>
        <v>1789760</v>
      </c>
      <c r="BO794" s="26">
        <v>1</v>
      </c>
      <c r="BP794" s="27">
        <v>1600000</v>
      </c>
      <c r="BQ794" s="27">
        <v>1440000</v>
      </c>
      <c r="BR794" s="175"/>
      <c r="BS794" s="175"/>
      <c r="BT794" s="143">
        <f t="shared" si="1893"/>
        <v>7.4432292756478682E-2</v>
      </c>
      <c r="BU794" s="27">
        <f t="shared" si="1914"/>
        <v>1520000</v>
      </c>
      <c r="BV794" s="28">
        <f t="shared" si="1915"/>
        <v>288800</v>
      </c>
      <c r="BW794" s="30">
        <f t="shared" si="1916"/>
        <v>1808800</v>
      </c>
      <c r="BX794" s="26">
        <v>1</v>
      </c>
      <c r="BY794" s="28">
        <v>1600000</v>
      </c>
      <c r="BZ794" s="28">
        <v>1440000</v>
      </c>
      <c r="CA794" s="156"/>
      <c r="CB794" s="156"/>
      <c r="CC794" s="177">
        <f t="shared" si="1894"/>
        <v>7.4432292756478682E-2</v>
      </c>
      <c r="CD794" s="28">
        <f t="shared" si="1917"/>
        <v>1520000</v>
      </c>
      <c r="CE794" s="28">
        <f t="shared" si="1918"/>
        <v>288800</v>
      </c>
      <c r="CF794" s="29">
        <f t="shared" si="1919"/>
        <v>1808800</v>
      </c>
      <c r="CG794" s="31" t="s">
        <v>30</v>
      </c>
      <c r="CH794" s="32" t="s">
        <v>30</v>
      </c>
      <c r="CI794" s="32" t="s">
        <v>30</v>
      </c>
      <c r="CJ794" s="32" t="s">
        <v>30</v>
      </c>
      <c r="CK794" s="32" t="s">
        <v>30</v>
      </c>
      <c r="CL794" s="32" t="s">
        <v>30</v>
      </c>
      <c r="CM794" s="32" t="s">
        <v>30</v>
      </c>
      <c r="CN794" s="32" t="s">
        <v>30</v>
      </c>
      <c r="CO794" s="32" t="s">
        <v>30</v>
      </c>
      <c r="CP794" s="31" t="s">
        <v>30</v>
      </c>
      <c r="CQ794" s="32" t="s">
        <v>30</v>
      </c>
      <c r="CR794" s="32" t="s">
        <v>30</v>
      </c>
      <c r="CS794" s="32" t="s">
        <v>30</v>
      </c>
      <c r="CT794" s="32" t="s">
        <v>30</v>
      </c>
      <c r="CU794" s="32" t="s">
        <v>30</v>
      </c>
      <c r="CV794" s="32" t="s">
        <v>30</v>
      </c>
      <c r="CW794" s="32" t="s">
        <v>30</v>
      </c>
      <c r="CX794" s="34" t="s">
        <v>30</v>
      </c>
      <c r="CY794" s="31" t="s">
        <v>30</v>
      </c>
      <c r="CZ794" s="32" t="s">
        <v>30</v>
      </c>
      <c r="DA794" s="32" t="s">
        <v>30</v>
      </c>
      <c r="DB794" s="32" t="s">
        <v>30</v>
      </c>
      <c r="DC794" s="32" t="s">
        <v>30</v>
      </c>
      <c r="DD794" s="32" t="s">
        <v>30</v>
      </c>
      <c r="DE794" s="32" t="s">
        <v>30</v>
      </c>
      <c r="DF794" s="32" t="s">
        <v>30</v>
      </c>
      <c r="DG794" s="32" t="s">
        <v>30</v>
      </c>
      <c r="DH794" s="31" t="s">
        <v>30</v>
      </c>
      <c r="DI794" s="43" t="s">
        <v>30</v>
      </c>
      <c r="DJ794" s="43" t="s">
        <v>30</v>
      </c>
      <c r="DK794" s="43" t="s">
        <v>30</v>
      </c>
      <c r="DL794" s="43" t="s">
        <v>30</v>
      </c>
      <c r="DM794" s="32" t="s">
        <v>30</v>
      </c>
      <c r="DN794" s="32" t="s">
        <v>30</v>
      </c>
      <c r="DO794" s="33" t="s">
        <v>30</v>
      </c>
    </row>
    <row r="795" spans="1:119" ht="21" customHeight="1" x14ac:dyDescent="0.25">
      <c r="A795" s="66" t="s">
        <v>1530</v>
      </c>
      <c r="B795" s="67" t="s">
        <v>1496</v>
      </c>
      <c r="C795" s="68" t="s">
        <v>1531</v>
      </c>
      <c r="D795" s="26">
        <v>1</v>
      </c>
      <c r="E795" s="27">
        <v>7000000</v>
      </c>
      <c r="F795" s="27">
        <v>5600000</v>
      </c>
      <c r="G795" s="145"/>
      <c r="H795" s="145"/>
      <c r="I795" s="143">
        <f t="shared" si="1850"/>
        <v>0.15713484026367722</v>
      </c>
      <c r="J795" s="27">
        <f t="shared" si="1851"/>
        <v>6300000</v>
      </c>
      <c r="K795" s="28">
        <f t="shared" si="1899"/>
        <v>1197000</v>
      </c>
      <c r="L795" s="29">
        <f t="shared" si="1898"/>
        <v>7497000</v>
      </c>
      <c r="M795" s="26">
        <v>1</v>
      </c>
      <c r="N795" s="27">
        <v>7000000</v>
      </c>
      <c r="O795" s="27">
        <v>8400000</v>
      </c>
      <c r="P795" s="145"/>
      <c r="Q795" s="145"/>
      <c r="R795" s="143">
        <f t="shared" si="1888"/>
        <v>0.12856486930664501</v>
      </c>
      <c r="S795" s="27">
        <f t="shared" si="1900"/>
        <v>7700000</v>
      </c>
      <c r="T795" s="28">
        <f t="shared" si="1901"/>
        <v>1463000</v>
      </c>
      <c r="U795" s="30">
        <f t="shared" si="1902"/>
        <v>9163000</v>
      </c>
      <c r="V795" s="26">
        <v>1</v>
      </c>
      <c r="W795" s="27">
        <v>7000000</v>
      </c>
      <c r="X795" s="27">
        <v>7700000</v>
      </c>
      <c r="Y795" s="145"/>
      <c r="Z795" s="145"/>
      <c r="AA795" s="143">
        <f t="shared" si="1856"/>
        <v>6.7343502970147379E-2</v>
      </c>
      <c r="AB795" s="27">
        <f t="shared" si="1903"/>
        <v>7350000</v>
      </c>
      <c r="AC795" s="28">
        <f t="shared" si="1858"/>
        <v>1396500</v>
      </c>
      <c r="AD795" s="29">
        <f t="shared" si="1904"/>
        <v>8746500</v>
      </c>
      <c r="AE795" s="26">
        <v>1</v>
      </c>
      <c r="AF795" s="27">
        <v>7000000</v>
      </c>
      <c r="AG795" s="27">
        <v>8050000</v>
      </c>
      <c r="AH795" s="145"/>
      <c r="AI795" s="145"/>
      <c r="AJ795" s="143">
        <f t="shared" si="1889"/>
        <v>9.8666062491146164E-2</v>
      </c>
      <c r="AK795" s="27">
        <f t="shared" si="1905"/>
        <v>7525000</v>
      </c>
      <c r="AL795" s="28">
        <f t="shared" si="1906"/>
        <v>1429750</v>
      </c>
      <c r="AM795" s="30">
        <f t="shared" si="1907"/>
        <v>8954750</v>
      </c>
      <c r="AN795" s="26">
        <v>1</v>
      </c>
      <c r="AO795" s="27">
        <v>7000000</v>
      </c>
      <c r="AP795" s="27">
        <v>10080000</v>
      </c>
      <c r="AQ795" s="145"/>
      <c r="AR795" s="145"/>
      <c r="AS795" s="143">
        <f t="shared" si="1890"/>
        <v>0.25502211780498441</v>
      </c>
      <c r="AT795" s="27">
        <f t="shared" si="1908"/>
        <v>8540000</v>
      </c>
      <c r="AU795" s="28">
        <f t="shared" si="1864"/>
        <v>1622600</v>
      </c>
      <c r="AV795" s="30">
        <f t="shared" si="1909"/>
        <v>10162600</v>
      </c>
      <c r="AW795" s="26">
        <v>1</v>
      </c>
      <c r="AX795" s="27">
        <v>7000000</v>
      </c>
      <c r="AY795" s="27">
        <v>8400000</v>
      </c>
      <c r="AZ795" s="145"/>
      <c r="BA795" s="145"/>
      <c r="BB795" s="143">
        <f t="shared" si="1891"/>
        <v>0.12856486930664501</v>
      </c>
      <c r="BC795" s="27">
        <f t="shared" si="1910"/>
        <v>7700000</v>
      </c>
      <c r="BD795" s="27">
        <f t="shared" si="1867"/>
        <v>1463000</v>
      </c>
      <c r="BE795" s="27">
        <f t="shared" si="1911"/>
        <v>9163000</v>
      </c>
      <c r="BF795" s="26">
        <v>1</v>
      </c>
      <c r="BG795" s="27">
        <v>5600000</v>
      </c>
      <c r="BH795" s="27">
        <v>4928000</v>
      </c>
      <c r="BI795" s="145"/>
      <c r="BJ795" s="145"/>
      <c r="BK795" s="143">
        <f t="shared" si="1892"/>
        <v>9.0268950789772026E-2</v>
      </c>
      <c r="BL795" s="27">
        <f t="shared" si="1912"/>
        <v>5264000</v>
      </c>
      <c r="BM795" s="27">
        <f t="shared" si="1870"/>
        <v>1000160</v>
      </c>
      <c r="BN795" s="28">
        <f t="shared" si="1913"/>
        <v>6264160</v>
      </c>
      <c r="BO795" s="26">
        <v>1</v>
      </c>
      <c r="BP795" s="27">
        <v>5600000</v>
      </c>
      <c r="BQ795" s="27">
        <v>5040000</v>
      </c>
      <c r="BR795" s="175"/>
      <c r="BS795" s="175"/>
      <c r="BT795" s="143">
        <f t="shared" si="1893"/>
        <v>7.4432292756478682E-2</v>
      </c>
      <c r="BU795" s="27">
        <f t="shared" si="1914"/>
        <v>5320000</v>
      </c>
      <c r="BV795" s="28">
        <f t="shared" si="1915"/>
        <v>1010800</v>
      </c>
      <c r="BW795" s="30">
        <f t="shared" si="1916"/>
        <v>6330800</v>
      </c>
      <c r="BX795" s="26">
        <v>1</v>
      </c>
      <c r="BY795" s="28">
        <v>5600000</v>
      </c>
      <c r="BZ795" s="28">
        <v>5040000</v>
      </c>
      <c r="CA795" s="156"/>
      <c r="CB795" s="156"/>
      <c r="CC795" s="177">
        <f t="shared" si="1894"/>
        <v>7.4432292756478682E-2</v>
      </c>
      <c r="CD795" s="28">
        <f t="shared" si="1917"/>
        <v>5320000</v>
      </c>
      <c r="CE795" s="28">
        <f t="shared" si="1918"/>
        <v>1010800</v>
      </c>
      <c r="CF795" s="29">
        <f t="shared" si="1919"/>
        <v>6330800</v>
      </c>
      <c r="CG795" s="31" t="s">
        <v>30</v>
      </c>
      <c r="CH795" s="32" t="s">
        <v>30</v>
      </c>
      <c r="CI795" s="32" t="s">
        <v>30</v>
      </c>
      <c r="CJ795" s="32" t="s">
        <v>30</v>
      </c>
      <c r="CK795" s="32" t="s">
        <v>30</v>
      </c>
      <c r="CL795" s="32" t="s">
        <v>30</v>
      </c>
      <c r="CM795" s="32" t="s">
        <v>30</v>
      </c>
      <c r="CN795" s="32" t="s">
        <v>30</v>
      </c>
      <c r="CO795" s="32" t="s">
        <v>30</v>
      </c>
      <c r="CP795" s="31" t="s">
        <v>30</v>
      </c>
      <c r="CQ795" s="32" t="s">
        <v>30</v>
      </c>
      <c r="CR795" s="32" t="s">
        <v>30</v>
      </c>
      <c r="CS795" s="32" t="s">
        <v>30</v>
      </c>
      <c r="CT795" s="32" t="s">
        <v>30</v>
      </c>
      <c r="CU795" s="32" t="s">
        <v>30</v>
      </c>
      <c r="CV795" s="32" t="s">
        <v>30</v>
      </c>
      <c r="CW795" s="32" t="s">
        <v>30</v>
      </c>
      <c r="CX795" s="34" t="s">
        <v>30</v>
      </c>
      <c r="CY795" s="31" t="s">
        <v>30</v>
      </c>
      <c r="CZ795" s="32" t="s">
        <v>30</v>
      </c>
      <c r="DA795" s="32" t="s">
        <v>30</v>
      </c>
      <c r="DB795" s="32" t="s">
        <v>30</v>
      </c>
      <c r="DC795" s="32" t="s">
        <v>30</v>
      </c>
      <c r="DD795" s="32" t="s">
        <v>30</v>
      </c>
      <c r="DE795" s="32" t="s">
        <v>30</v>
      </c>
      <c r="DF795" s="32" t="s">
        <v>30</v>
      </c>
      <c r="DG795" s="32" t="s">
        <v>30</v>
      </c>
      <c r="DH795" s="31" t="s">
        <v>30</v>
      </c>
      <c r="DI795" s="43" t="s">
        <v>30</v>
      </c>
      <c r="DJ795" s="43" t="s">
        <v>30</v>
      </c>
      <c r="DK795" s="43" t="s">
        <v>30</v>
      </c>
      <c r="DL795" s="43" t="s">
        <v>30</v>
      </c>
      <c r="DM795" s="32" t="s">
        <v>30</v>
      </c>
      <c r="DN795" s="32" t="s">
        <v>30</v>
      </c>
      <c r="DO795" s="33" t="s">
        <v>30</v>
      </c>
    </row>
    <row r="796" spans="1:119" ht="21" customHeight="1" x14ac:dyDescent="0.25">
      <c r="A796" s="66" t="s">
        <v>1532</v>
      </c>
      <c r="B796" s="67" t="s">
        <v>1496</v>
      </c>
      <c r="C796" s="68" t="s">
        <v>1533</v>
      </c>
      <c r="D796" s="26">
        <v>1</v>
      </c>
      <c r="E796" s="27">
        <v>1000000</v>
      </c>
      <c r="F796" s="27">
        <v>800000</v>
      </c>
      <c r="G796" s="145"/>
      <c r="H796" s="145"/>
      <c r="I796" s="143">
        <f t="shared" si="1850"/>
        <v>0.15713484026367724</v>
      </c>
      <c r="J796" s="27">
        <f t="shared" si="1851"/>
        <v>900000</v>
      </c>
      <c r="K796" s="28">
        <f t="shared" si="1899"/>
        <v>171000</v>
      </c>
      <c r="L796" s="29">
        <f t="shared" si="1898"/>
        <v>1071000</v>
      </c>
      <c r="M796" s="26">
        <v>1</v>
      </c>
      <c r="N796" s="27">
        <v>1000000</v>
      </c>
      <c r="O796" s="27">
        <v>1200000</v>
      </c>
      <c r="P796" s="145"/>
      <c r="Q796" s="145"/>
      <c r="R796" s="143">
        <f t="shared" si="1888"/>
        <v>0.12856486930664501</v>
      </c>
      <c r="S796" s="27">
        <f t="shared" si="1900"/>
        <v>1100000</v>
      </c>
      <c r="T796" s="28">
        <f t="shared" si="1901"/>
        <v>209000</v>
      </c>
      <c r="U796" s="30">
        <f t="shared" si="1902"/>
        <v>1309000</v>
      </c>
      <c r="V796" s="26">
        <v>1</v>
      </c>
      <c r="W796" s="27">
        <v>1000000</v>
      </c>
      <c r="X796" s="27">
        <v>1100000</v>
      </c>
      <c r="Y796" s="145"/>
      <c r="Z796" s="145"/>
      <c r="AA796" s="143">
        <f t="shared" si="1856"/>
        <v>6.7343502970147393E-2</v>
      </c>
      <c r="AB796" s="27">
        <f t="shared" si="1903"/>
        <v>1050000</v>
      </c>
      <c r="AC796" s="28">
        <f t="shared" si="1858"/>
        <v>199500</v>
      </c>
      <c r="AD796" s="29">
        <f t="shared" si="1904"/>
        <v>1249500</v>
      </c>
      <c r="AE796" s="26">
        <v>1</v>
      </c>
      <c r="AF796" s="27">
        <v>1000000</v>
      </c>
      <c r="AG796" s="27">
        <v>1150000</v>
      </c>
      <c r="AH796" s="145"/>
      <c r="AI796" s="145"/>
      <c r="AJ796" s="143">
        <f t="shared" si="1889"/>
        <v>9.8666062491146164E-2</v>
      </c>
      <c r="AK796" s="27">
        <f t="shared" si="1905"/>
        <v>1075000</v>
      </c>
      <c r="AL796" s="28">
        <f t="shared" si="1906"/>
        <v>204250</v>
      </c>
      <c r="AM796" s="30">
        <f t="shared" si="1907"/>
        <v>1279250</v>
      </c>
      <c r="AN796" s="26">
        <v>1</v>
      </c>
      <c r="AO796" s="27">
        <v>1000000</v>
      </c>
      <c r="AP796" s="27">
        <v>1440000</v>
      </c>
      <c r="AQ796" s="145"/>
      <c r="AR796" s="145"/>
      <c r="AS796" s="143">
        <f t="shared" si="1890"/>
        <v>0.25502211780498435</v>
      </c>
      <c r="AT796" s="27">
        <f t="shared" si="1908"/>
        <v>1220000</v>
      </c>
      <c r="AU796" s="28">
        <f t="shared" si="1864"/>
        <v>231800</v>
      </c>
      <c r="AV796" s="30">
        <f t="shared" si="1909"/>
        <v>1451800</v>
      </c>
      <c r="AW796" s="26">
        <v>1</v>
      </c>
      <c r="AX796" s="27">
        <v>1000000</v>
      </c>
      <c r="AY796" s="27">
        <v>1200000</v>
      </c>
      <c r="AZ796" s="145"/>
      <c r="BA796" s="145"/>
      <c r="BB796" s="143">
        <f t="shared" si="1891"/>
        <v>0.12856486930664501</v>
      </c>
      <c r="BC796" s="27">
        <f t="shared" si="1910"/>
        <v>1100000</v>
      </c>
      <c r="BD796" s="27">
        <f t="shared" si="1867"/>
        <v>209000</v>
      </c>
      <c r="BE796" s="27">
        <f t="shared" si="1911"/>
        <v>1309000</v>
      </c>
      <c r="BF796" s="26">
        <v>1</v>
      </c>
      <c r="BG796" s="27">
        <v>800000</v>
      </c>
      <c r="BH796" s="27">
        <v>704000</v>
      </c>
      <c r="BI796" s="145"/>
      <c r="BJ796" s="145"/>
      <c r="BK796" s="143">
        <f t="shared" si="1892"/>
        <v>9.0268950789772012E-2</v>
      </c>
      <c r="BL796" s="27">
        <f t="shared" si="1912"/>
        <v>752000</v>
      </c>
      <c r="BM796" s="27">
        <f t="shared" si="1870"/>
        <v>142880</v>
      </c>
      <c r="BN796" s="28">
        <f t="shared" si="1913"/>
        <v>894880</v>
      </c>
      <c r="BO796" s="26">
        <v>1</v>
      </c>
      <c r="BP796" s="27">
        <v>800000</v>
      </c>
      <c r="BQ796" s="27">
        <v>720000</v>
      </c>
      <c r="BR796" s="175"/>
      <c r="BS796" s="175"/>
      <c r="BT796" s="143">
        <f t="shared" si="1893"/>
        <v>7.4432292756478682E-2</v>
      </c>
      <c r="BU796" s="27">
        <f t="shared" si="1914"/>
        <v>760000</v>
      </c>
      <c r="BV796" s="28">
        <f t="shared" si="1915"/>
        <v>144400</v>
      </c>
      <c r="BW796" s="30">
        <f t="shared" si="1916"/>
        <v>904400</v>
      </c>
      <c r="BX796" s="26">
        <v>1</v>
      </c>
      <c r="BY796" s="28">
        <v>800000</v>
      </c>
      <c r="BZ796" s="28">
        <v>720000</v>
      </c>
      <c r="CA796" s="156"/>
      <c r="CB796" s="156"/>
      <c r="CC796" s="177">
        <f t="shared" si="1894"/>
        <v>7.4432292756478682E-2</v>
      </c>
      <c r="CD796" s="28">
        <f t="shared" si="1917"/>
        <v>760000</v>
      </c>
      <c r="CE796" s="28">
        <f t="shared" si="1918"/>
        <v>144400</v>
      </c>
      <c r="CF796" s="29">
        <f t="shared" si="1919"/>
        <v>904400</v>
      </c>
      <c r="CG796" s="31" t="s">
        <v>30</v>
      </c>
      <c r="CH796" s="32" t="s">
        <v>30</v>
      </c>
      <c r="CI796" s="32" t="s">
        <v>30</v>
      </c>
      <c r="CJ796" s="32" t="s">
        <v>30</v>
      </c>
      <c r="CK796" s="32" t="s">
        <v>30</v>
      </c>
      <c r="CL796" s="32" t="s">
        <v>30</v>
      </c>
      <c r="CM796" s="32" t="s">
        <v>30</v>
      </c>
      <c r="CN796" s="32" t="s">
        <v>30</v>
      </c>
      <c r="CO796" s="32" t="s">
        <v>30</v>
      </c>
      <c r="CP796" s="31" t="s">
        <v>30</v>
      </c>
      <c r="CQ796" s="32" t="s">
        <v>30</v>
      </c>
      <c r="CR796" s="32" t="s">
        <v>30</v>
      </c>
      <c r="CS796" s="32" t="s">
        <v>30</v>
      </c>
      <c r="CT796" s="32" t="s">
        <v>30</v>
      </c>
      <c r="CU796" s="32" t="s">
        <v>30</v>
      </c>
      <c r="CV796" s="32" t="s">
        <v>30</v>
      </c>
      <c r="CW796" s="32" t="s">
        <v>30</v>
      </c>
      <c r="CX796" s="34" t="s">
        <v>30</v>
      </c>
      <c r="CY796" s="31" t="s">
        <v>30</v>
      </c>
      <c r="CZ796" s="32" t="s">
        <v>30</v>
      </c>
      <c r="DA796" s="32" t="s">
        <v>30</v>
      </c>
      <c r="DB796" s="32" t="s">
        <v>30</v>
      </c>
      <c r="DC796" s="32" t="s">
        <v>30</v>
      </c>
      <c r="DD796" s="32" t="s">
        <v>30</v>
      </c>
      <c r="DE796" s="32" t="s">
        <v>30</v>
      </c>
      <c r="DF796" s="32" t="s">
        <v>30</v>
      </c>
      <c r="DG796" s="32" t="s">
        <v>30</v>
      </c>
      <c r="DH796" s="31" t="s">
        <v>30</v>
      </c>
      <c r="DI796" s="43" t="s">
        <v>30</v>
      </c>
      <c r="DJ796" s="43" t="s">
        <v>30</v>
      </c>
      <c r="DK796" s="43" t="s">
        <v>30</v>
      </c>
      <c r="DL796" s="43" t="s">
        <v>30</v>
      </c>
      <c r="DM796" s="32" t="s">
        <v>30</v>
      </c>
      <c r="DN796" s="32" t="s">
        <v>30</v>
      </c>
      <c r="DO796" s="33" t="s">
        <v>30</v>
      </c>
    </row>
    <row r="797" spans="1:119" ht="21" customHeight="1" x14ac:dyDescent="0.25">
      <c r="A797" s="66" t="s">
        <v>1534</v>
      </c>
      <c r="B797" s="67" t="s">
        <v>1496</v>
      </c>
      <c r="C797" s="68" t="s">
        <v>1535</v>
      </c>
      <c r="D797" s="26">
        <v>1</v>
      </c>
      <c r="E797" s="27">
        <v>6000000</v>
      </c>
      <c r="F797" s="27">
        <v>4800000</v>
      </c>
      <c r="G797" s="145"/>
      <c r="H797" s="145"/>
      <c r="I797" s="143">
        <f t="shared" si="1850"/>
        <v>0.15713484026367722</v>
      </c>
      <c r="J797" s="27">
        <f t="shared" si="1851"/>
        <v>5400000</v>
      </c>
      <c r="K797" s="28">
        <f t="shared" si="1899"/>
        <v>1026000</v>
      </c>
      <c r="L797" s="29">
        <f t="shared" si="1898"/>
        <v>6426000</v>
      </c>
      <c r="M797" s="26">
        <v>1</v>
      </c>
      <c r="N797" s="27">
        <v>6000000</v>
      </c>
      <c r="O797" s="27">
        <v>7200000</v>
      </c>
      <c r="P797" s="145"/>
      <c r="Q797" s="145"/>
      <c r="R797" s="143">
        <f t="shared" si="1888"/>
        <v>0.12856486930664501</v>
      </c>
      <c r="S797" s="27">
        <f t="shared" si="1900"/>
        <v>6600000</v>
      </c>
      <c r="T797" s="28">
        <f t="shared" si="1901"/>
        <v>1254000</v>
      </c>
      <c r="U797" s="30">
        <f t="shared" si="1902"/>
        <v>7854000</v>
      </c>
      <c r="V797" s="26">
        <v>1</v>
      </c>
      <c r="W797" s="27">
        <v>6000000</v>
      </c>
      <c r="X797" s="27">
        <v>6600000</v>
      </c>
      <c r="Y797" s="145"/>
      <c r="Z797" s="145"/>
      <c r="AA797" s="143">
        <f t="shared" si="1856"/>
        <v>6.7343502970147379E-2</v>
      </c>
      <c r="AB797" s="27">
        <f t="shared" si="1903"/>
        <v>6300000</v>
      </c>
      <c r="AC797" s="28">
        <f t="shared" si="1858"/>
        <v>1197000</v>
      </c>
      <c r="AD797" s="29">
        <f t="shared" si="1904"/>
        <v>7497000</v>
      </c>
      <c r="AE797" s="26">
        <v>1</v>
      </c>
      <c r="AF797" s="27">
        <v>6000000</v>
      </c>
      <c r="AG797" s="27">
        <v>6900000</v>
      </c>
      <c r="AH797" s="145"/>
      <c r="AI797" s="145"/>
      <c r="AJ797" s="143">
        <f t="shared" si="1889"/>
        <v>9.8666062491146164E-2</v>
      </c>
      <c r="AK797" s="27">
        <f t="shared" si="1905"/>
        <v>6450000</v>
      </c>
      <c r="AL797" s="28">
        <f t="shared" si="1906"/>
        <v>1225500</v>
      </c>
      <c r="AM797" s="30">
        <f t="shared" si="1907"/>
        <v>7675500</v>
      </c>
      <c r="AN797" s="26">
        <v>1</v>
      </c>
      <c r="AO797" s="27">
        <v>6000000</v>
      </c>
      <c r="AP797" s="27">
        <v>8640000</v>
      </c>
      <c r="AQ797" s="145"/>
      <c r="AR797" s="145"/>
      <c r="AS797" s="143">
        <f t="shared" si="1890"/>
        <v>0.25502211780498435</v>
      </c>
      <c r="AT797" s="27">
        <f t="shared" si="1908"/>
        <v>7320000</v>
      </c>
      <c r="AU797" s="28">
        <f t="shared" si="1864"/>
        <v>1390800</v>
      </c>
      <c r="AV797" s="30">
        <f t="shared" si="1909"/>
        <v>8710800</v>
      </c>
      <c r="AW797" s="26">
        <v>1</v>
      </c>
      <c r="AX797" s="27">
        <v>6000000</v>
      </c>
      <c r="AY797" s="27">
        <v>7200000</v>
      </c>
      <c r="AZ797" s="145"/>
      <c r="BA797" s="145"/>
      <c r="BB797" s="143">
        <f t="shared" si="1891"/>
        <v>0.12856486930664501</v>
      </c>
      <c r="BC797" s="27">
        <f t="shared" si="1910"/>
        <v>6600000</v>
      </c>
      <c r="BD797" s="27">
        <f t="shared" si="1867"/>
        <v>1254000</v>
      </c>
      <c r="BE797" s="27">
        <f t="shared" si="1911"/>
        <v>7854000</v>
      </c>
      <c r="BF797" s="26">
        <v>1</v>
      </c>
      <c r="BG797" s="27">
        <v>4800000</v>
      </c>
      <c r="BH797" s="27">
        <v>4224000</v>
      </c>
      <c r="BI797" s="145"/>
      <c r="BJ797" s="145"/>
      <c r="BK797" s="143">
        <f t="shared" si="1892"/>
        <v>9.0268950789772012E-2</v>
      </c>
      <c r="BL797" s="27">
        <f t="shared" si="1912"/>
        <v>4512000</v>
      </c>
      <c r="BM797" s="27">
        <f t="shared" si="1870"/>
        <v>857280</v>
      </c>
      <c r="BN797" s="28">
        <f t="shared" si="1913"/>
        <v>5369280</v>
      </c>
      <c r="BO797" s="26">
        <v>1</v>
      </c>
      <c r="BP797" s="27">
        <v>4800000</v>
      </c>
      <c r="BQ797" s="27">
        <v>4320000</v>
      </c>
      <c r="BR797" s="175"/>
      <c r="BS797" s="175"/>
      <c r="BT797" s="143">
        <f t="shared" si="1893"/>
        <v>7.4432292756478682E-2</v>
      </c>
      <c r="BU797" s="27">
        <f t="shared" si="1914"/>
        <v>4560000</v>
      </c>
      <c r="BV797" s="28">
        <f t="shared" si="1915"/>
        <v>866400</v>
      </c>
      <c r="BW797" s="30">
        <f t="shared" si="1916"/>
        <v>5426400</v>
      </c>
      <c r="BX797" s="26">
        <v>1</v>
      </c>
      <c r="BY797" s="28">
        <v>4800000</v>
      </c>
      <c r="BZ797" s="28">
        <v>4320000</v>
      </c>
      <c r="CA797" s="156"/>
      <c r="CB797" s="156"/>
      <c r="CC797" s="177">
        <f t="shared" si="1894"/>
        <v>7.4432292756478682E-2</v>
      </c>
      <c r="CD797" s="28">
        <f t="shared" si="1917"/>
        <v>4560000</v>
      </c>
      <c r="CE797" s="28">
        <f t="shared" si="1918"/>
        <v>866400</v>
      </c>
      <c r="CF797" s="29">
        <f t="shared" si="1919"/>
        <v>5426400</v>
      </c>
      <c r="CG797" s="31" t="s">
        <v>30</v>
      </c>
      <c r="CH797" s="32" t="s">
        <v>30</v>
      </c>
      <c r="CI797" s="32" t="s">
        <v>30</v>
      </c>
      <c r="CJ797" s="32" t="s">
        <v>30</v>
      </c>
      <c r="CK797" s="32" t="s">
        <v>30</v>
      </c>
      <c r="CL797" s="32" t="s">
        <v>30</v>
      </c>
      <c r="CM797" s="32" t="s">
        <v>30</v>
      </c>
      <c r="CN797" s="32" t="s">
        <v>30</v>
      </c>
      <c r="CO797" s="32" t="s">
        <v>30</v>
      </c>
      <c r="CP797" s="31" t="s">
        <v>30</v>
      </c>
      <c r="CQ797" s="32" t="s">
        <v>30</v>
      </c>
      <c r="CR797" s="32" t="s">
        <v>30</v>
      </c>
      <c r="CS797" s="32" t="s">
        <v>30</v>
      </c>
      <c r="CT797" s="32" t="s">
        <v>30</v>
      </c>
      <c r="CU797" s="32" t="s">
        <v>30</v>
      </c>
      <c r="CV797" s="32" t="s">
        <v>30</v>
      </c>
      <c r="CW797" s="32" t="s">
        <v>30</v>
      </c>
      <c r="CX797" s="34" t="s">
        <v>30</v>
      </c>
      <c r="CY797" s="31" t="s">
        <v>30</v>
      </c>
      <c r="CZ797" s="32" t="s">
        <v>30</v>
      </c>
      <c r="DA797" s="32" t="s">
        <v>30</v>
      </c>
      <c r="DB797" s="32" t="s">
        <v>30</v>
      </c>
      <c r="DC797" s="32" t="s">
        <v>30</v>
      </c>
      <c r="DD797" s="32" t="s">
        <v>30</v>
      </c>
      <c r="DE797" s="32" t="s">
        <v>30</v>
      </c>
      <c r="DF797" s="32" t="s">
        <v>30</v>
      </c>
      <c r="DG797" s="32" t="s">
        <v>30</v>
      </c>
      <c r="DH797" s="31" t="s">
        <v>30</v>
      </c>
      <c r="DI797" s="43" t="s">
        <v>30</v>
      </c>
      <c r="DJ797" s="43" t="s">
        <v>30</v>
      </c>
      <c r="DK797" s="43" t="s">
        <v>30</v>
      </c>
      <c r="DL797" s="43" t="s">
        <v>30</v>
      </c>
      <c r="DM797" s="32" t="s">
        <v>30</v>
      </c>
      <c r="DN797" s="32" t="s">
        <v>30</v>
      </c>
      <c r="DO797" s="33" t="s">
        <v>30</v>
      </c>
    </row>
    <row r="798" spans="1:119" ht="21" customHeight="1" x14ac:dyDescent="0.25">
      <c r="A798" s="66" t="s">
        <v>1536</v>
      </c>
      <c r="B798" s="67" t="s">
        <v>1496</v>
      </c>
      <c r="C798" s="68" t="s">
        <v>1537</v>
      </c>
      <c r="D798" s="26">
        <v>1</v>
      </c>
      <c r="E798" s="27">
        <v>12000000</v>
      </c>
      <c r="F798" s="27">
        <v>9600000</v>
      </c>
      <c r="G798" s="145"/>
      <c r="H798" s="145"/>
      <c r="I798" s="143">
        <f t="shared" si="1850"/>
        <v>0.15713484026367722</v>
      </c>
      <c r="J798" s="27">
        <f t="shared" si="1851"/>
        <v>10800000</v>
      </c>
      <c r="K798" s="28">
        <f t="shared" si="1899"/>
        <v>2052000</v>
      </c>
      <c r="L798" s="29">
        <f t="shared" si="1898"/>
        <v>12852000</v>
      </c>
      <c r="M798" s="26">
        <v>1</v>
      </c>
      <c r="N798" s="27">
        <v>12000000</v>
      </c>
      <c r="O798" s="27">
        <v>14400000</v>
      </c>
      <c r="P798" s="145"/>
      <c r="Q798" s="145"/>
      <c r="R798" s="143">
        <f t="shared" si="1888"/>
        <v>0.12856486930664501</v>
      </c>
      <c r="S798" s="27">
        <f t="shared" si="1900"/>
        <v>13200000</v>
      </c>
      <c r="T798" s="28">
        <f t="shared" si="1901"/>
        <v>2508000</v>
      </c>
      <c r="U798" s="30">
        <f t="shared" si="1902"/>
        <v>15708000</v>
      </c>
      <c r="V798" s="26">
        <v>1</v>
      </c>
      <c r="W798" s="27">
        <v>12000000</v>
      </c>
      <c r="X798" s="27">
        <v>13200000</v>
      </c>
      <c r="Y798" s="145"/>
      <c r="Z798" s="145"/>
      <c r="AA798" s="143">
        <f t="shared" si="1856"/>
        <v>6.7343502970147379E-2</v>
      </c>
      <c r="AB798" s="27">
        <f t="shared" si="1903"/>
        <v>12600000</v>
      </c>
      <c r="AC798" s="28">
        <f t="shared" si="1858"/>
        <v>2394000</v>
      </c>
      <c r="AD798" s="29">
        <f t="shared" si="1904"/>
        <v>14994000</v>
      </c>
      <c r="AE798" s="26">
        <v>1</v>
      </c>
      <c r="AF798" s="27">
        <v>12000000</v>
      </c>
      <c r="AG798" s="27">
        <v>13800000</v>
      </c>
      <c r="AH798" s="145"/>
      <c r="AI798" s="145"/>
      <c r="AJ798" s="143">
        <f t="shared" si="1889"/>
        <v>9.8666062491146164E-2</v>
      </c>
      <c r="AK798" s="27">
        <f t="shared" si="1905"/>
        <v>12900000</v>
      </c>
      <c r="AL798" s="28">
        <f t="shared" si="1906"/>
        <v>2451000</v>
      </c>
      <c r="AM798" s="30">
        <f t="shared" si="1907"/>
        <v>15351000</v>
      </c>
      <c r="AN798" s="26">
        <v>1</v>
      </c>
      <c r="AO798" s="27">
        <v>12000000</v>
      </c>
      <c r="AP798" s="27">
        <v>17280000</v>
      </c>
      <c r="AQ798" s="145"/>
      <c r="AR798" s="145"/>
      <c r="AS798" s="143">
        <f t="shared" si="1890"/>
        <v>0.25502211780498435</v>
      </c>
      <c r="AT798" s="27">
        <f t="shared" si="1908"/>
        <v>14640000</v>
      </c>
      <c r="AU798" s="28">
        <f t="shared" si="1864"/>
        <v>2781600</v>
      </c>
      <c r="AV798" s="30">
        <f t="shared" si="1909"/>
        <v>17421600</v>
      </c>
      <c r="AW798" s="26">
        <v>1</v>
      </c>
      <c r="AX798" s="27">
        <v>12000000</v>
      </c>
      <c r="AY798" s="27">
        <v>14400000</v>
      </c>
      <c r="AZ798" s="145"/>
      <c r="BA798" s="145"/>
      <c r="BB798" s="143">
        <f t="shared" si="1891"/>
        <v>0.12856486930664501</v>
      </c>
      <c r="BC798" s="27">
        <f t="shared" si="1910"/>
        <v>13200000</v>
      </c>
      <c r="BD798" s="27">
        <f t="shared" si="1867"/>
        <v>2508000</v>
      </c>
      <c r="BE798" s="27">
        <f t="shared" si="1911"/>
        <v>15708000</v>
      </c>
      <c r="BF798" s="26">
        <v>1</v>
      </c>
      <c r="BG798" s="27">
        <v>9600000</v>
      </c>
      <c r="BH798" s="27">
        <v>8448000</v>
      </c>
      <c r="BI798" s="145"/>
      <c r="BJ798" s="145"/>
      <c r="BK798" s="143">
        <f t="shared" si="1892"/>
        <v>9.0268950789772012E-2</v>
      </c>
      <c r="BL798" s="27">
        <f t="shared" si="1912"/>
        <v>9024000</v>
      </c>
      <c r="BM798" s="27">
        <f t="shared" si="1870"/>
        <v>1714560</v>
      </c>
      <c r="BN798" s="28">
        <f t="shared" si="1913"/>
        <v>10738560</v>
      </c>
      <c r="BO798" s="26">
        <v>1</v>
      </c>
      <c r="BP798" s="27">
        <v>9600000</v>
      </c>
      <c r="BQ798" s="27">
        <v>8640000</v>
      </c>
      <c r="BR798" s="175"/>
      <c r="BS798" s="175"/>
      <c r="BT798" s="143">
        <f t="shared" si="1893"/>
        <v>7.4432292756478682E-2</v>
      </c>
      <c r="BU798" s="27">
        <f t="shared" si="1914"/>
        <v>9120000</v>
      </c>
      <c r="BV798" s="28">
        <f t="shared" si="1915"/>
        <v>1732800</v>
      </c>
      <c r="BW798" s="30">
        <f t="shared" si="1916"/>
        <v>10852800</v>
      </c>
      <c r="BX798" s="26">
        <v>1</v>
      </c>
      <c r="BY798" s="28">
        <v>9600000</v>
      </c>
      <c r="BZ798" s="28">
        <v>8640000</v>
      </c>
      <c r="CA798" s="156"/>
      <c r="CB798" s="156"/>
      <c r="CC798" s="177">
        <f t="shared" si="1894"/>
        <v>7.4432292756478682E-2</v>
      </c>
      <c r="CD798" s="28">
        <f t="shared" si="1917"/>
        <v>9120000</v>
      </c>
      <c r="CE798" s="28">
        <f t="shared" si="1918"/>
        <v>1732800</v>
      </c>
      <c r="CF798" s="29">
        <f t="shared" si="1919"/>
        <v>10852800</v>
      </c>
      <c r="CG798" s="31" t="s">
        <v>30</v>
      </c>
      <c r="CH798" s="32" t="s">
        <v>30</v>
      </c>
      <c r="CI798" s="32" t="s">
        <v>30</v>
      </c>
      <c r="CJ798" s="32" t="s">
        <v>30</v>
      </c>
      <c r="CK798" s="32" t="s">
        <v>30</v>
      </c>
      <c r="CL798" s="32" t="s">
        <v>30</v>
      </c>
      <c r="CM798" s="32" t="s">
        <v>30</v>
      </c>
      <c r="CN798" s="32" t="s">
        <v>30</v>
      </c>
      <c r="CO798" s="32" t="s">
        <v>30</v>
      </c>
      <c r="CP798" s="31" t="s">
        <v>30</v>
      </c>
      <c r="CQ798" s="32" t="s">
        <v>30</v>
      </c>
      <c r="CR798" s="32" t="s">
        <v>30</v>
      </c>
      <c r="CS798" s="32" t="s">
        <v>30</v>
      </c>
      <c r="CT798" s="32" t="s">
        <v>30</v>
      </c>
      <c r="CU798" s="32" t="s">
        <v>30</v>
      </c>
      <c r="CV798" s="32" t="s">
        <v>30</v>
      </c>
      <c r="CW798" s="32" t="s">
        <v>30</v>
      </c>
      <c r="CX798" s="34" t="s">
        <v>30</v>
      </c>
      <c r="CY798" s="31" t="s">
        <v>30</v>
      </c>
      <c r="CZ798" s="32" t="s">
        <v>30</v>
      </c>
      <c r="DA798" s="32" t="s">
        <v>30</v>
      </c>
      <c r="DB798" s="32" t="s">
        <v>30</v>
      </c>
      <c r="DC798" s="32" t="s">
        <v>30</v>
      </c>
      <c r="DD798" s="32" t="s">
        <v>30</v>
      </c>
      <c r="DE798" s="32" t="s">
        <v>30</v>
      </c>
      <c r="DF798" s="32" t="s">
        <v>30</v>
      </c>
      <c r="DG798" s="32" t="s">
        <v>30</v>
      </c>
      <c r="DH798" s="31" t="s">
        <v>30</v>
      </c>
      <c r="DI798" s="43" t="s">
        <v>30</v>
      </c>
      <c r="DJ798" s="43" t="s">
        <v>30</v>
      </c>
      <c r="DK798" s="43" t="s">
        <v>30</v>
      </c>
      <c r="DL798" s="43" t="s">
        <v>30</v>
      </c>
      <c r="DM798" s="32" t="s">
        <v>30</v>
      </c>
      <c r="DN798" s="32" t="s">
        <v>30</v>
      </c>
      <c r="DO798" s="33" t="s">
        <v>30</v>
      </c>
    </row>
    <row r="799" spans="1:119" ht="21" customHeight="1" x14ac:dyDescent="0.25">
      <c r="A799" s="66" t="s">
        <v>1538</v>
      </c>
      <c r="B799" s="67" t="s">
        <v>1496</v>
      </c>
      <c r="C799" s="68" t="s">
        <v>1539</v>
      </c>
      <c r="D799" s="26">
        <v>1</v>
      </c>
      <c r="E799" s="27">
        <v>2000000</v>
      </c>
      <c r="F799" s="27">
        <v>1600000</v>
      </c>
      <c r="G799" s="145"/>
      <c r="H799" s="145"/>
      <c r="I799" s="143">
        <f t="shared" si="1850"/>
        <v>0.15713484026367724</v>
      </c>
      <c r="J799" s="27">
        <f t="shared" si="1851"/>
        <v>1800000</v>
      </c>
      <c r="K799" s="28">
        <f t="shared" si="1899"/>
        <v>342000</v>
      </c>
      <c r="L799" s="29">
        <f t="shared" si="1898"/>
        <v>2142000</v>
      </c>
      <c r="M799" s="26">
        <v>1</v>
      </c>
      <c r="N799" s="27">
        <v>2000000</v>
      </c>
      <c r="O799" s="27">
        <v>2400000</v>
      </c>
      <c r="P799" s="145"/>
      <c r="Q799" s="145"/>
      <c r="R799" s="143">
        <f t="shared" si="1888"/>
        <v>0.12856486930664501</v>
      </c>
      <c r="S799" s="27">
        <f t="shared" si="1900"/>
        <v>2200000</v>
      </c>
      <c r="T799" s="28">
        <f t="shared" si="1901"/>
        <v>418000</v>
      </c>
      <c r="U799" s="30">
        <f t="shared" si="1902"/>
        <v>2618000</v>
      </c>
      <c r="V799" s="26">
        <v>1</v>
      </c>
      <c r="W799" s="27">
        <v>2000000</v>
      </c>
      <c r="X799" s="27">
        <v>2200000</v>
      </c>
      <c r="Y799" s="145"/>
      <c r="Z799" s="145"/>
      <c r="AA799" s="143">
        <f t="shared" si="1856"/>
        <v>6.7343502970147393E-2</v>
      </c>
      <c r="AB799" s="27">
        <f t="shared" si="1903"/>
        <v>2100000</v>
      </c>
      <c r="AC799" s="28">
        <f t="shared" si="1858"/>
        <v>399000</v>
      </c>
      <c r="AD799" s="29">
        <f t="shared" si="1904"/>
        <v>2499000</v>
      </c>
      <c r="AE799" s="26">
        <v>1</v>
      </c>
      <c r="AF799" s="27">
        <v>2000000</v>
      </c>
      <c r="AG799" s="27">
        <v>2300000</v>
      </c>
      <c r="AH799" s="145"/>
      <c r="AI799" s="145"/>
      <c r="AJ799" s="143">
        <f t="shared" si="1889"/>
        <v>9.8666062491146164E-2</v>
      </c>
      <c r="AK799" s="27">
        <f t="shared" si="1905"/>
        <v>2150000</v>
      </c>
      <c r="AL799" s="28">
        <f t="shared" si="1906"/>
        <v>408500</v>
      </c>
      <c r="AM799" s="30">
        <f t="shared" si="1907"/>
        <v>2558500</v>
      </c>
      <c r="AN799" s="26">
        <v>1</v>
      </c>
      <c r="AO799" s="27">
        <v>2000000</v>
      </c>
      <c r="AP799" s="27">
        <v>2880000</v>
      </c>
      <c r="AQ799" s="145"/>
      <c r="AR799" s="145"/>
      <c r="AS799" s="143">
        <f t="shared" si="1890"/>
        <v>0.25502211780498435</v>
      </c>
      <c r="AT799" s="27">
        <f t="shared" si="1908"/>
        <v>2440000</v>
      </c>
      <c r="AU799" s="28">
        <f t="shared" si="1864"/>
        <v>463600</v>
      </c>
      <c r="AV799" s="30">
        <f t="shared" si="1909"/>
        <v>2903600</v>
      </c>
      <c r="AW799" s="26">
        <v>1</v>
      </c>
      <c r="AX799" s="27">
        <v>2000000</v>
      </c>
      <c r="AY799" s="27">
        <v>2400000</v>
      </c>
      <c r="AZ799" s="145"/>
      <c r="BA799" s="145"/>
      <c r="BB799" s="143">
        <f t="shared" si="1891"/>
        <v>0.12856486930664501</v>
      </c>
      <c r="BC799" s="27">
        <f t="shared" si="1910"/>
        <v>2200000</v>
      </c>
      <c r="BD799" s="27">
        <f t="shared" si="1867"/>
        <v>418000</v>
      </c>
      <c r="BE799" s="27">
        <f t="shared" si="1911"/>
        <v>2618000</v>
      </c>
      <c r="BF799" s="26">
        <v>1</v>
      </c>
      <c r="BG799" s="27">
        <v>1600000</v>
      </c>
      <c r="BH799" s="27">
        <v>1408000</v>
      </c>
      <c r="BI799" s="145"/>
      <c r="BJ799" s="145"/>
      <c r="BK799" s="143">
        <f t="shared" si="1892"/>
        <v>9.0268950789772012E-2</v>
      </c>
      <c r="BL799" s="27">
        <f t="shared" si="1912"/>
        <v>1504000</v>
      </c>
      <c r="BM799" s="27">
        <f t="shared" si="1870"/>
        <v>285760</v>
      </c>
      <c r="BN799" s="28">
        <f t="shared" si="1913"/>
        <v>1789760</v>
      </c>
      <c r="BO799" s="26">
        <v>1</v>
      </c>
      <c r="BP799" s="27">
        <v>1600000</v>
      </c>
      <c r="BQ799" s="27">
        <v>1440000</v>
      </c>
      <c r="BR799" s="175"/>
      <c r="BS799" s="175"/>
      <c r="BT799" s="143">
        <f t="shared" si="1893"/>
        <v>7.4432292756478682E-2</v>
      </c>
      <c r="BU799" s="27">
        <f t="shared" si="1914"/>
        <v>1520000</v>
      </c>
      <c r="BV799" s="28">
        <f t="shared" si="1915"/>
        <v>288800</v>
      </c>
      <c r="BW799" s="30">
        <f t="shared" si="1916"/>
        <v>1808800</v>
      </c>
      <c r="BX799" s="26">
        <v>1</v>
      </c>
      <c r="BY799" s="28">
        <v>1600000</v>
      </c>
      <c r="BZ799" s="28">
        <v>1440000</v>
      </c>
      <c r="CA799" s="156"/>
      <c r="CB799" s="156"/>
      <c r="CC799" s="177">
        <f t="shared" si="1894"/>
        <v>7.4432292756478682E-2</v>
      </c>
      <c r="CD799" s="28">
        <f t="shared" si="1917"/>
        <v>1520000</v>
      </c>
      <c r="CE799" s="28">
        <f t="shared" si="1918"/>
        <v>288800</v>
      </c>
      <c r="CF799" s="29">
        <f t="shared" si="1919"/>
        <v>1808800</v>
      </c>
      <c r="CG799" s="31" t="s">
        <v>30</v>
      </c>
      <c r="CH799" s="32" t="s">
        <v>30</v>
      </c>
      <c r="CI799" s="32" t="s">
        <v>30</v>
      </c>
      <c r="CJ799" s="32" t="s">
        <v>30</v>
      </c>
      <c r="CK799" s="32" t="s">
        <v>30</v>
      </c>
      <c r="CL799" s="32" t="s">
        <v>30</v>
      </c>
      <c r="CM799" s="32" t="s">
        <v>30</v>
      </c>
      <c r="CN799" s="32" t="s">
        <v>30</v>
      </c>
      <c r="CO799" s="32" t="s">
        <v>30</v>
      </c>
      <c r="CP799" s="31" t="s">
        <v>30</v>
      </c>
      <c r="CQ799" s="32" t="s">
        <v>30</v>
      </c>
      <c r="CR799" s="32" t="s">
        <v>30</v>
      </c>
      <c r="CS799" s="32" t="s">
        <v>30</v>
      </c>
      <c r="CT799" s="32" t="s">
        <v>30</v>
      </c>
      <c r="CU799" s="32" t="s">
        <v>30</v>
      </c>
      <c r="CV799" s="32" t="s">
        <v>30</v>
      </c>
      <c r="CW799" s="32" t="s">
        <v>30</v>
      </c>
      <c r="CX799" s="34" t="s">
        <v>30</v>
      </c>
      <c r="CY799" s="31" t="s">
        <v>30</v>
      </c>
      <c r="CZ799" s="32" t="s">
        <v>30</v>
      </c>
      <c r="DA799" s="32" t="s">
        <v>30</v>
      </c>
      <c r="DB799" s="32" t="s">
        <v>30</v>
      </c>
      <c r="DC799" s="32" t="s">
        <v>30</v>
      </c>
      <c r="DD799" s="32" t="s">
        <v>30</v>
      </c>
      <c r="DE799" s="32" t="s">
        <v>30</v>
      </c>
      <c r="DF799" s="32" t="s">
        <v>30</v>
      </c>
      <c r="DG799" s="32" t="s">
        <v>30</v>
      </c>
      <c r="DH799" s="31" t="s">
        <v>30</v>
      </c>
      <c r="DI799" s="43" t="s">
        <v>30</v>
      </c>
      <c r="DJ799" s="43" t="s">
        <v>30</v>
      </c>
      <c r="DK799" s="43" t="s">
        <v>30</v>
      </c>
      <c r="DL799" s="43" t="s">
        <v>30</v>
      </c>
      <c r="DM799" s="32" t="s">
        <v>30</v>
      </c>
      <c r="DN799" s="32" t="s">
        <v>30</v>
      </c>
      <c r="DO799" s="33" t="s">
        <v>30</v>
      </c>
    </row>
    <row r="800" spans="1:119" ht="21" customHeight="1" x14ac:dyDescent="0.25">
      <c r="A800" s="66" t="s">
        <v>1540</v>
      </c>
      <c r="B800" s="67" t="s">
        <v>1496</v>
      </c>
      <c r="C800" s="68" t="s">
        <v>1541</v>
      </c>
      <c r="D800" s="26">
        <v>1</v>
      </c>
      <c r="E800" s="27">
        <v>7000000</v>
      </c>
      <c r="F800" s="27">
        <v>5600000</v>
      </c>
      <c r="G800" s="145"/>
      <c r="H800" s="145"/>
      <c r="I800" s="143">
        <f t="shared" si="1850"/>
        <v>0.15713484026367722</v>
      </c>
      <c r="J800" s="27">
        <f t="shared" si="1851"/>
        <v>6300000</v>
      </c>
      <c r="K800" s="28">
        <f t="shared" si="1899"/>
        <v>1197000</v>
      </c>
      <c r="L800" s="29">
        <f t="shared" si="1898"/>
        <v>7497000</v>
      </c>
      <c r="M800" s="26">
        <v>1</v>
      </c>
      <c r="N800" s="27">
        <v>7000000</v>
      </c>
      <c r="O800" s="27">
        <v>8400000</v>
      </c>
      <c r="P800" s="145"/>
      <c r="Q800" s="145"/>
      <c r="R800" s="143">
        <f t="shared" si="1888"/>
        <v>0.12856486930664501</v>
      </c>
      <c r="S800" s="27">
        <f t="shared" si="1900"/>
        <v>7700000</v>
      </c>
      <c r="T800" s="28">
        <f t="shared" si="1901"/>
        <v>1463000</v>
      </c>
      <c r="U800" s="30">
        <f t="shared" si="1902"/>
        <v>9163000</v>
      </c>
      <c r="V800" s="26">
        <v>1</v>
      </c>
      <c r="W800" s="27">
        <v>7000000</v>
      </c>
      <c r="X800" s="27">
        <v>7700000</v>
      </c>
      <c r="Y800" s="145"/>
      <c r="Z800" s="145"/>
      <c r="AA800" s="143">
        <f t="shared" si="1856"/>
        <v>6.7343502970147379E-2</v>
      </c>
      <c r="AB800" s="27">
        <f t="shared" si="1903"/>
        <v>7350000</v>
      </c>
      <c r="AC800" s="28">
        <f t="shared" si="1858"/>
        <v>1396500</v>
      </c>
      <c r="AD800" s="29">
        <f t="shared" si="1904"/>
        <v>8746500</v>
      </c>
      <c r="AE800" s="26">
        <v>1</v>
      </c>
      <c r="AF800" s="27">
        <v>7000000</v>
      </c>
      <c r="AG800" s="27">
        <v>8050000</v>
      </c>
      <c r="AH800" s="145"/>
      <c r="AI800" s="145"/>
      <c r="AJ800" s="143">
        <f t="shared" si="1889"/>
        <v>9.8666062491146164E-2</v>
      </c>
      <c r="AK800" s="27">
        <f t="shared" si="1905"/>
        <v>7525000</v>
      </c>
      <c r="AL800" s="28">
        <f t="shared" si="1906"/>
        <v>1429750</v>
      </c>
      <c r="AM800" s="30">
        <f t="shared" si="1907"/>
        <v>8954750</v>
      </c>
      <c r="AN800" s="26">
        <v>1</v>
      </c>
      <c r="AO800" s="27">
        <v>7000000</v>
      </c>
      <c r="AP800" s="27">
        <v>10080000</v>
      </c>
      <c r="AQ800" s="145"/>
      <c r="AR800" s="145"/>
      <c r="AS800" s="143">
        <f t="shared" si="1890"/>
        <v>0.25502211780498441</v>
      </c>
      <c r="AT800" s="27">
        <f t="shared" si="1908"/>
        <v>8540000</v>
      </c>
      <c r="AU800" s="28">
        <f t="shared" si="1864"/>
        <v>1622600</v>
      </c>
      <c r="AV800" s="30">
        <f t="shared" si="1909"/>
        <v>10162600</v>
      </c>
      <c r="AW800" s="26">
        <v>1</v>
      </c>
      <c r="AX800" s="27">
        <v>7000000</v>
      </c>
      <c r="AY800" s="27">
        <v>8400000</v>
      </c>
      <c r="AZ800" s="145"/>
      <c r="BA800" s="145"/>
      <c r="BB800" s="143">
        <f t="shared" si="1891"/>
        <v>0.12856486930664501</v>
      </c>
      <c r="BC800" s="27">
        <f t="shared" si="1910"/>
        <v>7700000</v>
      </c>
      <c r="BD800" s="27">
        <f t="shared" si="1867"/>
        <v>1463000</v>
      </c>
      <c r="BE800" s="27">
        <f t="shared" si="1911"/>
        <v>9163000</v>
      </c>
      <c r="BF800" s="26">
        <v>1</v>
      </c>
      <c r="BG800" s="27">
        <v>5600000</v>
      </c>
      <c r="BH800" s="27">
        <v>4928000</v>
      </c>
      <c r="BI800" s="145"/>
      <c r="BJ800" s="145"/>
      <c r="BK800" s="143">
        <f t="shared" si="1892"/>
        <v>9.0268950789772026E-2</v>
      </c>
      <c r="BL800" s="27">
        <f t="shared" si="1912"/>
        <v>5264000</v>
      </c>
      <c r="BM800" s="27">
        <f t="shared" si="1870"/>
        <v>1000160</v>
      </c>
      <c r="BN800" s="28">
        <f t="shared" si="1913"/>
        <v>6264160</v>
      </c>
      <c r="BO800" s="26">
        <v>1</v>
      </c>
      <c r="BP800" s="27">
        <v>5600000</v>
      </c>
      <c r="BQ800" s="27">
        <v>5040000</v>
      </c>
      <c r="BR800" s="175"/>
      <c r="BS800" s="175"/>
      <c r="BT800" s="143">
        <f t="shared" si="1893"/>
        <v>7.4432292756478682E-2</v>
      </c>
      <c r="BU800" s="27">
        <f t="shared" si="1914"/>
        <v>5320000</v>
      </c>
      <c r="BV800" s="28">
        <f t="shared" si="1915"/>
        <v>1010800</v>
      </c>
      <c r="BW800" s="30">
        <f t="shared" si="1916"/>
        <v>6330800</v>
      </c>
      <c r="BX800" s="26">
        <v>1</v>
      </c>
      <c r="BY800" s="28">
        <v>5600000</v>
      </c>
      <c r="BZ800" s="28">
        <v>5040000</v>
      </c>
      <c r="CA800" s="156"/>
      <c r="CB800" s="156"/>
      <c r="CC800" s="177">
        <f t="shared" si="1894"/>
        <v>7.4432292756478682E-2</v>
      </c>
      <c r="CD800" s="28">
        <f t="shared" si="1917"/>
        <v>5320000</v>
      </c>
      <c r="CE800" s="28">
        <f t="shared" si="1918"/>
        <v>1010800</v>
      </c>
      <c r="CF800" s="29">
        <f t="shared" si="1919"/>
        <v>6330800</v>
      </c>
      <c r="CG800" s="31" t="s">
        <v>30</v>
      </c>
      <c r="CH800" s="32" t="s">
        <v>30</v>
      </c>
      <c r="CI800" s="32" t="s">
        <v>30</v>
      </c>
      <c r="CJ800" s="32" t="s">
        <v>30</v>
      </c>
      <c r="CK800" s="32" t="s">
        <v>30</v>
      </c>
      <c r="CL800" s="32" t="s">
        <v>30</v>
      </c>
      <c r="CM800" s="32" t="s">
        <v>30</v>
      </c>
      <c r="CN800" s="32" t="s">
        <v>30</v>
      </c>
      <c r="CO800" s="32" t="s">
        <v>30</v>
      </c>
      <c r="CP800" s="31" t="s">
        <v>30</v>
      </c>
      <c r="CQ800" s="32" t="s">
        <v>30</v>
      </c>
      <c r="CR800" s="32" t="s">
        <v>30</v>
      </c>
      <c r="CS800" s="32" t="s">
        <v>30</v>
      </c>
      <c r="CT800" s="32" t="s">
        <v>30</v>
      </c>
      <c r="CU800" s="32" t="s">
        <v>30</v>
      </c>
      <c r="CV800" s="32" t="s">
        <v>30</v>
      </c>
      <c r="CW800" s="32" t="s">
        <v>30</v>
      </c>
      <c r="CX800" s="34" t="s">
        <v>30</v>
      </c>
      <c r="CY800" s="31" t="s">
        <v>30</v>
      </c>
      <c r="CZ800" s="32" t="s">
        <v>30</v>
      </c>
      <c r="DA800" s="32" t="s">
        <v>30</v>
      </c>
      <c r="DB800" s="32" t="s">
        <v>30</v>
      </c>
      <c r="DC800" s="32" t="s">
        <v>30</v>
      </c>
      <c r="DD800" s="32" t="s">
        <v>30</v>
      </c>
      <c r="DE800" s="32" t="s">
        <v>30</v>
      </c>
      <c r="DF800" s="32" t="s">
        <v>30</v>
      </c>
      <c r="DG800" s="32" t="s">
        <v>30</v>
      </c>
      <c r="DH800" s="31" t="s">
        <v>30</v>
      </c>
      <c r="DI800" s="43" t="s">
        <v>30</v>
      </c>
      <c r="DJ800" s="43" t="s">
        <v>30</v>
      </c>
      <c r="DK800" s="43" t="s">
        <v>30</v>
      </c>
      <c r="DL800" s="43" t="s">
        <v>30</v>
      </c>
      <c r="DM800" s="32" t="s">
        <v>30</v>
      </c>
      <c r="DN800" s="32" t="s">
        <v>30</v>
      </c>
      <c r="DO800" s="33" t="s">
        <v>30</v>
      </c>
    </row>
    <row r="801" spans="1:119" ht="21" customHeight="1" x14ac:dyDescent="0.25">
      <c r="A801" s="66" t="s">
        <v>1542</v>
      </c>
      <c r="B801" s="67" t="s">
        <v>1496</v>
      </c>
      <c r="C801" s="68" t="s">
        <v>1543</v>
      </c>
      <c r="D801" s="26">
        <v>1</v>
      </c>
      <c r="E801" s="27">
        <v>1000000</v>
      </c>
      <c r="F801" s="27">
        <v>800000</v>
      </c>
      <c r="G801" s="145"/>
      <c r="H801" s="145"/>
      <c r="I801" s="143">
        <f t="shared" si="1850"/>
        <v>0.15713484026367724</v>
      </c>
      <c r="J801" s="27">
        <f t="shared" si="1851"/>
        <v>900000</v>
      </c>
      <c r="K801" s="28">
        <f t="shared" si="1899"/>
        <v>171000</v>
      </c>
      <c r="L801" s="29">
        <f t="shared" si="1898"/>
        <v>1071000</v>
      </c>
      <c r="M801" s="26">
        <v>1</v>
      </c>
      <c r="N801" s="27">
        <v>1000000</v>
      </c>
      <c r="O801" s="27">
        <v>1200000</v>
      </c>
      <c r="P801" s="145"/>
      <c r="Q801" s="145"/>
      <c r="R801" s="143">
        <f t="shared" si="1888"/>
        <v>0.12856486930664501</v>
      </c>
      <c r="S801" s="27">
        <f t="shared" si="1900"/>
        <v>1100000</v>
      </c>
      <c r="T801" s="28">
        <f t="shared" si="1901"/>
        <v>209000</v>
      </c>
      <c r="U801" s="30">
        <f t="shared" si="1902"/>
        <v>1309000</v>
      </c>
      <c r="V801" s="26">
        <v>1</v>
      </c>
      <c r="W801" s="27">
        <v>1000000</v>
      </c>
      <c r="X801" s="27">
        <v>1100000</v>
      </c>
      <c r="Y801" s="145"/>
      <c r="Z801" s="145"/>
      <c r="AA801" s="143">
        <f t="shared" si="1856"/>
        <v>6.7343502970147393E-2</v>
      </c>
      <c r="AB801" s="27">
        <f t="shared" si="1903"/>
        <v>1050000</v>
      </c>
      <c r="AC801" s="28">
        <f t="shared" si="1858"/>
        <v>199500</v>
      </c>
      <c r="AD801" s="29">
        <f t="shared" si="1904"/>
        <v>1249500</v>
      </c>
      <c r="AE801" s="26">
        <v>1</v>
      </c>
      <c r="AF801" s="27">
        <v>1000000</v>
      </c>
      <c r="AG801" s="27">
        <v>1150000</v>
      </c>
      <c r="AH801" s="145"/>
      <c r="AI801" s="145"/>
      <c r="AJ801" s="143">
        <f t="shared" si="1889"/>
        <v>9.8666062491146164E-2</v>
      </c>
      <c r="AK801" s="27">
        <f t="shared" si="1905"/>
        <v>1075000</v>
      </c>
      <c r="AL801" s="28">
        <f t="shared" si="1906"/>
        <v>204250</v>
      </c>
      <c r="AM801" s="30">
        <f t="shared" si="1907"/>
        <v>1279250</v>
      </c>
      <c r="AN801" s="26">
        <v>1</v>
      </c>
      <c r="AO801" s="27">
        <v>1000000</v>
      </c>
      <c r="AP801" s="27">
        <v>1440000</v>
      </c>
      <c r="AQ801" s="145"/>
      <c r="AR801" s="145"/>
      <c r="AS801" s="143">
        <f t="shared" si="1890"/>
        <v>0.25502211780498435</v>
      </c>
      <c r="AT801" s="27">
        <f t="shared" si="1908"/>
        <v>1220000</v>
      </c>
      <c r="AU801" s="28">
        <f t="shared" si="1864"/>
        <v>231800</v>
      </c>
      <c r="AV801" s="30">
        <f t="shared" si="1909"/>
        <v>1451800</v>
      </c>
      <c r="AW801" s="26">
        <v>1</v>
      </c>
      <c r="AX801" s="27">
        <v>1000000</v>
      </c>
      <c r="AY801" s="27">
        <v>1200000</v>
      </c>
      <c r="AZ801" s="145"/>
      <c r="BA801" s="145"/>
      <c r="BB801" s="143">
        <f t="shared" si="1891"/>
        <v>0.12856486930664501</v>
      </c>
      <c r="BC801" s="27">
        <f t="shared" si="1910"/>
        <v>1100000</v>
      </c>
      <c r="BD801" s="27">
        <f t="shared" si="1867"/>
        <v>209000</v>
      </c>
      <c r="BE801" s="27">
        <f t="shared" si="1911"/>
        <v>1309000</v>
      </c>
      <c r="BF801" s="26">
        <v>1</v>
      </c>
      <c r="BG801" s="27">
        <v>800000</v>
      </c>
      <c r="BH801" s="27">
        <v>704000</v>
      </c>
      <c r="BI801" s="145"/>
      <c r="BJ801" s="145"/>
      <c r="BK801" s="143">
        <f t="shared" si="1892"/>
        <v>9.0268950789772012E-2</v>
      </c>
      <c r="BL801" s="27">
        <f t="shared" si="1912"/>
        <v>752000</v>
      </c>
      <c r="BM801" s="27">
        <f t="shared" si="1870"/>
        <v>142880</v>
      </c>
      <c r="BN801" s="28">
        <f t="shared" si="1913"/>
        <v>894880</v>
      </c>
      <c r="BO801" s="26">
        <v>1</v>
      </c>
      <c r="BP801" s="27">
        <v>800000</v>
      </c>
      <c r="BQ801" s="27">
        <v>720000</v>
      </c>
      <c r="BR801" s="175"/>
      <c r="BS801" s="175"/>
      <c r="BT801" s="143">
        <f t="shared" si="1893"/>
        <v>7.4432292756478682E-2</v>
      </c>
      <c r="BU801" s="27">
        <f t="shared" si="1914"/>
        <v>760000</v>
      </c>
      <c r="BV801" s="28">
        <f t="shared" si="1915"/>
        <v>144400</v>
      </c>
      <c r="BW801" s="30">
        <f t="shared" si="1916"/>
        <v>904400</v>
      </c>
      <c r="BX801" s="26">
        <v>1</v>
      </c>
      <c r="BY801" s="28">
        <v>800000</v>
      </c>
      <c r="BZ801" s="28">
        <v>720000</v>
      </c>
      <c r="CA801" s="156"/>
      <c r="CB801" s="156"/>
      <c r="CC801" s="177">
        <f t="shared" si="1894"/>
        <v>7.4432292756478682E-2</v>
      </c>
      <c r="CD801" s="28">
        <f t="shared" si="1917"/>
        <v>760000</v>
      </c>
      <c r="CE801" s="28">
        <f t="shared" si="1918"/>
        <v>144400</v>
      </c>
      <c r="CF801" s="29">
        <f t="shared" si="1919"/>
        <v>904400</v>
      </c>
      <c r="CG801" s="31" t="s">
        <v>30</v>
      </c>
      <c r="CH801" s="32" t="s">
        <v>30</v>
      </c>
      <c r="CI801" s="32" t="s">
        <v>30</v>
      </c>
      <c r="CJ801" s="32" t="s">
        <v>30</v>
      </c>
      <c r="CK801" s="32" t="s">
        <v>30</v>
      </c>
      <c r="CL801" s="32" t="s">
        <v>30</v>
      </c>
      <c r="CM801" s="32" t="s">
        <v>30</v>
      </c>
      <c r="CN801" s="32" t="s">
        <v>30</v>
      </c>
      <c r="CO801" s="32" t="s">
        <v>30</v>
      </c>
      <c r="CP801" s="31" t="s">
        <v>30</v>
      </c>
      <c r="CQ801" s="32" t="s">
        <v>30</v>
      </c>
      <c r="CR801" s="32" t="s">
        <v>30</v>
      </c>
      <c r="CS801" s="32" t="s">
        <v>30</v>
      </c>
      <c r="CT801" s="32" t="s">
        <v>30</v>
      </c>
      <c r="CU801" s="32" t="s">
        <v>30</v>
      </c>
      <c r="CV801" s="32" t="s">
        <v>30</v>
      </c>
      <c r="CW801" s="32" t="s">
        <v>30</v>
      </c>
      <c r="CX801" s="34" t="s">
        <v>30</v>
      </c>
      <c r="CY801" s="31" t="s">
        <v>30</v>
      </c>
      <c r="CZ801" s="32" t="s">
        <v>30</v>
      </c>
      <c r="DA801" s="32" t="s">
        <v>30</v>
      </c>
      <c r="DB801" s="32" t="s">
        <v>30</v>
      </c>
      <c r="DC801" s="32" t="s">
        <v>30</v>
      </c>
      <c r="DD801" s="32" t="s">
        <v>30</v>
      </c>
      <c r="DE801" s="32" t="s">
        <v>30</v>
      </c>
      <c r="DF801" s="32" t="s">
        <v>30</v>
      </c>
      <c r="DG801" s="32" t="s">
        <v>30</v>
      </c>
      <c r="DH801" s="31" t="s">
        <v>30</v>
      </c>
      <c r="DI801" s="43" t="s">
        <v>30</v>
      </c>
      <c r="DJ801" s="43" t="s">
        <v>30</v>
      </c>
      <c r="DK801" s="43" t="s">
        <v>30</v>
      </c>
      <c r="DL801" s="43" t="s">
        <v>30</v>
      </c>
      <c r="DM801" s="32" t="s">
        <v>30</v>
      </c>
      <c r="DN801" s="32" t="s">
        <v>30</v>
      </c>
      <c r="DO801" s="33" t="s">
        <v>30</v>
      </c>
    </row>
    <row r="802" spans="1:119" ht="21" customHeight="1" x14ac:dyDescent="0.25">
      <c r="A802" s="66" t="s">
        <v>1544</v>
      </c>
      <c r="B802" s="67" t="s">
        <v>1496</v>
      </c>
      <c r="C802" s="68" t="s">
        <v>1545</v>
      </c>
      <c r="D802" s="26">
        <v>1</v>
      </c>
      <c r="E802" s="27">
        <v>3500000</v>
      </c>
      <c r="F802" s="27">
        <v>2800000</v>
      </c>
      <c r="G802" s="145"/>
      <c r="H802" s="145"/>
      <c r="I802" s="143">
        <f t="shared" si="1850"/>
        <v>0.15713484026367722</v>
      </c>
      <c r="J802" s="27">
        <f t="shared" si="1851"/>
        <v>3150000</v>
      </c>
      <c r="K802" s="28">
        <f t="shared" si="1899"/>
        <v>598500</v>
      </c>
      <c r="L802" s="29">
        <f t="shared" si="1898"/>
        <v>3748500</v>
      </c>
      <c r="M802" s="26">
        <v>1</v>
      </c>
      <c r="N802" s="27">
        <v>3500000</v>
      </c>
      <c r="O802" s="27">
        <v>4200000</v>
      </c>
      <c r="P802" s="145"/>
      <c r="Q802" s="145"/>
      <c r="R802" s="143">
        <f t="shared" si="1888"/>
        <v>0.12856486930664501</v>
      </c>
      <c r="S802" s="27">
        <f t="shared" si="1900"/>
        <v>3850000</v>
      </c>
      <c r="T802" s="28">
        <f t="shared" si="1901"/>
        <v>731500</v>
      </c>
      <c r="U802" s="30">
        <f t="shared" si="1902"/>
        <v>4581500</v>
      </c>
      <c r="V802" s="26">
        <v>1</v>
      </c>
      <c r="W802" s="27">
        <v>3500000</v>
      </c>
      <c r="X802" s="27">
        <v>3850000</v>
      </c>
      <c r="Y802" s="145"/>
      <c r="Z802" s="145"/>
      <c r="AA802" s="143">
        <f t="shared" si="1856"/>
        <v>6.7343502970147379E-2</v>
      </c>
      <c r="AB802" s="27">
        <f t="shared" si="1903"/>
        <v>3675000</v>
      </c>
      <c r="AC802" s="28">
        <f t="shared" si="1858"/>
        <v>698250</v>
      </c>
      <c r="AD802" s="29">
        <f t="shared" si="1904"/>
        <v>4373250</v>
      </c>
      <c r="AE802" s="26">
        <v>1</v>
      </c>
      <c r="AF802" s="27">
        <v>3500000</v>
      </c>
      <c r="AG802" s="27">
        <v>4025000</v>
      </c>
      <c r="AH802" s="145"/>
      <c r="AI802" s="145"/>
      <c r="AJ802" s="143">
        <f t="shared" si="1889"/>
        <v>9.8666062491146164E-2</v>
      </c>
      <c r="AK802" s="27">
        <f t="shared" si="1905"/>
        <v>3762500</v>
      </c>
      <c r="AL802" s="28">
        <f t="shared" si="1906"/>
        <v>714875</v>
      </c>
      <c r="AM802" s="30">
        <f t="shared" si="1907"/>
        <v>4477375</v>
      </c>
      <c r="AN802" s="26">
        <v>1</v>
      </c>
      <c r="AO802" s="27">
        <v>3500000</v>
      </c>
      <c r="AP802" s="27">
        <v>5040000</v>
      </c>
      <c r="AQ802" s="145"/>
      <c r="AR802" s="145"/>
      <c r="AS802" s="143">
        <f t="shared" si="1890"/>
        <v>0.25502211780498441</v>
      </c>
      <c r="AT802" s="27">
        <f t="shared" si="1908"/>
        <v>4270000</v>
      </c>
      <c r="AU802" s="28">
        <f t="shared" si="1864"/>
        <v>811300</v>
      </c>
      <c r="AV802" s="30">
        <f t="shared" si="1909"/>
        <v>5081300</v>
      </c>
      <c r="AW802" s="26">
        <v>1</v>
      </c>
      <c r="AX802" s="27">
        <v>3500000</v>
      </c>
      <c r="AY802" s="27">
        <v>4200000</v>
      </c>
      <c r="AZ802" s="145"/>
      <c r="BA802" s="145"/>
      <c r="BB802" s="143">
        <f t="shared" si="1891"/>
        <v>0.12856486930664501</v>
      </c>
      <c r="BC802" s="27">
        <f t="shared" si="1910"/>
        <v>3850000</v>
      </c>
      <c r="BD802" s="27">
        <f t="shared" si="1867"/>
        <v>731500</v>
      </c>
      <c r="BE802" s="27">
        <f t="shared" si="1911"/>
        <v>4581500</v>
      </c>
      <c r="BF802" s="26">
        <v>1</v>
      </c>
      <c r="BG802" s="27">
        <v>2800000</v>
      </c>
      <c r="BH802" s="27">
        <v>2464000</v>
      </c>
      <c r="BI802" s="145"/>
      <c r="BJ802" s="145"/>
      <c r="BK802" s="143">
        <f t="shared" si="1892"/>
        <v>9.0268950789772026E-2</v>
      </c>
      <c r="BL802" s="27">
        <f t="shared" si="1912"/>
        <v>2632000</v>
      </c>
      <c r="BM802" s="27">
        <f t="shared" si="1870"/>
        <v>500080</v>
      </c>
      <c r="BN802" s="28">
        <f t="shared" si="1913"/>
        <v>3132080</v>
      </c>
      <c r="BO802" s="26">
        <v>1</v>
      </c>
      <c r="BP802" s="27">
        <v>2800000</v>
      </c>
      <c r="BQ802" s="27">
        <v>2520000</v>
      </c>
      <c r="BR802" s="175"/>
      <c r="BS802" s="175"/>
      <c r="BT802" s="143">
        <f t="shared" si="1893"/>
        <v>7.4432292756478682E-2</v>
      </c>
      <c r="BU802" s="27">
        <f t="shared" si="1914"/>
        <v>2660000</v>
      </c>
      <c r="BV802" s="28">
        <f t="shared" si="1915"/>
        <v>505400</v>
      </c>
      <c r="BW802" s="30">
        <f t="shared" si="1916"/>
        <v>3165400</v>
      </c>
      <c r="BX802" s="26">
        <v>1</v>
      </c>
      <c r="BY802" s="28">
        <v>2800000</v>
      </c>
      <c r="BZ802" s="28">
        <v>2520000</v>
      </c>
      <c r="CA802" s="156"/>
      <c r="CB802" s="156"/>
      <c r="CC802" s="177">
        <f t="shared" si="1894"/>
        <v>7.4432292756478682E-2</v>
      </c>
      <c r="CD802" s="28">
        <f t="shared" si="1917"/>
        <v>2660000</v>
      </c>
      <c r="CE802" s="28">
        <f t="shared" si="1918"/>
        <v>505400</v>
      </c>
      <c r="CF802" s="29">
        <f t="shared" si="1919"/>
        <v>3165400</v>
      </c>
      <c r="CG802" s="31" t="s">
        <v>30</v>
      </c>
      <c r="CH802" s="32" t="s">
        <v>30</v>
      </c>
      <c r="CI802" s="32" t="s">
        <v>30</v>
      </c>
      <c r="CJ802" s="32" t="s">
        <v>30</v>
      </c>
      <c r="CK802" s="32" t="s">
        <v>30</v>
      </c>
      <c r="CL802" s="32" t="s">
        <v>30</v>
      </c>
      <c r="CM802" s="32" t="s">
        <v>30</v>
      </c>
      <c r="CN802" s="32" t="s">
        <v>30</v>
      </c>
      <c r="CO802" s="32" t="s">
        <v>30</v>
      </c>
      <c r="CP802" s="31" t="s">
        <v>30</v>
      </c>
      <c r="CQ802" s="32" t="s">
        <v>30</v>
      </c>
      <c r="CR802" s="32" t="s">
        <v>30</v>
      </c>
      <c r="CS802" s="32" t="s">
        <v>30</v>
      </c>
      <c r="CT802" s="32" t="s">
        <v>30</v>
      </c>
      <c r="CU802" s="32" t="s">
        <v>30</v>
      </c>
      <c r="CV802" s="32" t="s">
        <v>30</v>
      </c>
      <c r="CW802" s="32" t="s">
        <v>30</v>
      </c>
      <c r="CX802" s="34" t="s">
        <v>30</v>
      </c>
      <c r="CY802" s="31" t="s">
        <v>30</v>
      </c>
      <c r="CZ802" s="32" t="s">
        <v>30</v>
      </c>
      <c r="DA802" s="32" t="s">
        <v>30</v>
      </c>
      <c r="DB802" s="32" t="s">
        <v>30</v>
      </c>
      <c r="DC802" s="32" t="s">
        <v>30</v>
      </c>
      <c r="DD802" s="32" t="s">
        <v>30</v>
      </c>
      <c r="DE802" s="32" t="s">
        <v>30</v>
      </c>
      <c r="DF802" s="32" t="s">
        <v>30</v>
      </c>
      <c r="DG802" s="32" t="s">
        <v>30</v>
      </c>
      <c r="DH802" s="31" t="s">
        <v>30</v>
      </c>
      <c r="DI802" s="43" t="s">
        <v>30</v>
      </c>
      <c r="DJ802" s="43" t="s">
        <v>30</v>
      </c>
      <c r="DK802" s="43" t="s">
        <v>30</v>
      </c>
      <c r="DL802" s="43" t="s">
        <v>30</v>
      </c>
      <c r="DM802" s="32" t="s">
        <v>30</v>
      </c>
      <c r="DN802" s="32" t="s">
        <v>30</v>
      </c>
      <c r="DO802" s="33" t="s">
        <v>30</v>
      </c>
    </row>
    <row r="803" spans="1:119" ht="21" customHeight="1" x14ac:dyDescent="0.25">
      <c r="A803" s="66" t="s">
        <v>1546</v>
      </c>
      <c r="B803" s="67" t="s">
        <v>1496</v>
      </c>
      <c r="C803" s="68" t="s">
        <v>1547</v>
      </c>
      <c r="D803" s="26">
        <v>1</v>
      </c>
      <c r="E803" s="27">
        <v>4500000</v>
      </c>
      <c r="F803" s="27">
        <v>3600000</v>
      </c>
      <c r="G803" s="145"/>
      <c r="H803" s="145"/>
      <c r="I803" s="143">
        <f t="shared" si="1850"/>
        <v>0.15713484026367722</v>
      </c>
      <c r="J803" s="27">
        <f t="shared" si="1851"/>
        <v>4050000</v>
      </c>
      <c r="K803" s="28">
        <f t="shared" si="1899"/>
        <v>769500</v>
      </c>
      <c r="L803" s="29">
        <f t="shared" si="1898"/>
        <v>4819500</v>
      </c>
      <c r="M803" s="26">
        <v>1</v>
      </c>
      <c r="N803" s="27">
        <v>4500000</v>
      </c>
      <c r="O803" s="27">
        <v>5400000</v>
      </c>
      <c r="P803" s="145"/>
      <c r="Q803" s="145"/>
      <c r="R803" s="143">
        <f t="shared" si="1888"/>
        <v>0.12856486930664499</v>
      </c>
      <c r="S803" s="27">
        <f t="shared" si="1900"/>
        <v>4950000</v>
      </c>
      <c r="T803" s="28">
        <f t="shared" si="1901"/>
        <v>940500</v>
      </c>
      <c r="U803" s="30">
        <f t="shared" si="1902"/>
        <v>5890500</v>
      </c>
      <c r="V803" s="26">
        <v>1</v>
      </c>
      <c r="W803" s="27">
        <v>4500000</v>
      </c>
      <c r="X803" s="27">
        <v>4950000</v>
      </c>
      <c r="Y803" s="145"/>
      <c r="Z803" s="145"/>
      <c r="AA803" s="143">
        <f t="shared" si="1856"/>
        <v>6.7343502970147379E-2</v>
      </c>
      <c r="AB803" s="27">
        <f t="shared" si="1903"/>
        <v>4725000</v>
      </c>
      <c r="AC803" s="28">
        <f t="shared" si="1858"/>
        <v>897750</v>
      </c>
      <c r="AD803" s="29">
        <f t="shared" si="1904"/>
        <v>5622750</v>
      </c>
      <c r="AE803" s="26">
        <v>1</v>
      </c>
      <c r="AF803" s="27">
        <v>4500000</v>
      </c>
      <c r="AG803" s="27">
        <v>5175000</v>
      </c>
      <c r="AH803" s="145"/>
      <c r="AI803" s="145"/>
      <c r="AJ803" s="143">
        <f t="shared" si="1889"/>
        <v>9.8666062491146164E-2</v>
      </c>
      <c r="AK803" s="27">
        <f t="shared" si="1905"/>
        <v>4837500</v>
      </c>
      <c r="AL803" s="28">
        <f t="shared" si="1906"/>
        <v>919125</v>
      </c>
      <c r="AM803" s="30">
        <f t="shared" si="1907"/>
        <v>5756625</v>
      </c>
      <c r="AN803" s="26">
        <v>1</v>
      </c>
      <c r="AO803" s="27">
        <v>4500000</v>
      </c>
      <c r="AP803" s="27">
        <v>6480000</v>
      </c>
      <c r="AQ803" s="145"/>
      <c r="AR803" s="145"/>
      <c r="AS803" s="143">
        <f t="shared" si="1890"/>
        <v>0.25502211780498435</v>
      </c>
      <c r="AT803" s="27">
        <f t="shared" si="1908"/>
        <v>5490000</v>
      </c>
      <c r="AU803" s="28">
        <f t="shared" si="1864"/>
        <v>1043100</v>
      </c>
      <c r="AV803" s="30">
        <f t="shared" si="1909"/>
        <v>6533100</v>
      </c>
      <c r="AW803" s="26">
        <v>1</v>
      </c>
      <c r="AX803" s="27">
        <v>4500000</v>
      </c>
      <c r="AY803" s="27">
        <v>5400000</v>
      </c>
      <c r="AZ803" s="145"/>
      <c r="BA803" s="145"/>
      <c r="BB803" s="143">
        <f t="shared" si="1891"/>
        <v>0.12856486930664499</v>
      </c>
      <c r="BC803" s="27">
        <f t="shared" si="1910"/>
        <v>4950000</v>
      </c>
      <c r="BD803" s="27">
        <f t="shared" si="1867"/>
        <v>940500</v>
      </c>
      <c r="BE803" s="27">
        <f t="shared" si="1911"/>
        <v>5890500</v>
      </c>
      <c r="BF803" s="26">
        <v>1</v>
      </c>
      <c r="BG803" s="27">
        <v>3600000</v>
      </c>
      <c r="BH803" s="27">
        <v>3168000</v>
      </c>
      <c r="BI803" s="145"/>
      <c r="BJ803" s="145"/>
      <c r="BK803" s="143">
        <f t="shared" si="1892"/>
        <v>9.0268950789772026E-2</v>
      </c>
      <c r="BL803" s="27">
        <f t="shared" si="1912"/>
        <v>3384000</v>
      </c>
      <c r="BM803" s="27">
        <f t="shared" si="1870"/>
        <v>642960</v>
      </c>
      <c r="BN803" s="28">
        <f t="shared" si="1913"/>
        <v>4026960</v>
      </c>
      <c r="BO803" s="26">
        <v>1</v>
      </c>
      <c r="BP803" s="27">
        <v>3600000</v>
      </c>
      <c r="BQ803" s="27">
        <v>3240000</v>
      </c>
      <c r="BR803" s="175"/>
      <c r="BS803" s="175"/>
      <c r="BT803" s="143">
        <f t="shared" si="1893"/>
        <v>7.4432292756478682E-2</v>
      </c>
      <c r="BU803" s="27">
        <f t="shared" si="1914"/>
        <v>3420000</v>
      </c>
      <c r="BV803" s="28">
        <f t="shared" si="1915"/>
        <v>649800</v>
      </c>
      <c r="BW803" s="30">
        <f t="shared" si="1916"/>
        <v>4069800</v>
      </c>
      <c r="BX803" s="26">
        <v>1</v>
      </c>
      <c r="BY803" s="28">
        <v>3600000</v>
      </c>
      <c r="BZ803" s="28">
        <v>3240000</v>
      </c>
      <c r="CA803" s="156"/>
      <c r="CB803" s="156"/>
      <c r="CC803" s="177">
        <f t="shared" si="1894"/>
        <v>7.4432292756478682E-2</v>
      </c>
      <c r="CD803" s="28">
        <f t="shared" si="1917"/>
        <v>3420000</v>
      </c>
      <c r="CE803" s="28">
        <f t="shared" si="1918"/>
        <v>649800</v>
      </c>
      <c r="CF803" s="29">
        <f t="shared" si="1919"/>
        <v>4069800</v>
      </c>
      <c r="CG803" s="31" t="s">
        <v>30</v>
      </c>
      <c r="CH803" s="32" t="s">
        <v>30</v>
      </c>
      <c r="CI803" s="32" t="s">
        <v>30</v>
      </c>
      <c r="CJ803" s="32" t="s">
        <v>30</v>
      </c>
      <c r="CK803" s="32" t="s">
        <v>30</v>
      </c>
      <c r="CL803" s="32" t="s">
        <v>30</v>
      </c>
      <c r="CM803" s="32" t="s">
        <v>30</v>
      </c>
      <c r="CN803" s="32" t="s">
        <v>30</v>
      </c>
      <c r="CO803" s="32" t="s">
        <v>30</v>
      </c>
      <c r="CP803" s="31" t="s">
        <v>30</v>
      </c>
      <c r="CQ803" s="32" t="s">
        <v>30</v>
      </c>
      <c r="CR803" s="32" t="s">
        <v>30</v>
      </c>
      <c r="CS803" s="32" t="s">
        <v>30</v>
      </c>
      <c r="CT803" s="32" t="s">
        <v>30</v>
      </c>
      <c r="CU803" s="32" t="s">
        <v>30</v>
      </c>
      <c r="CV803" s="32" t="s">
        <v>30</v>
      </c>
      <c r="CW803" s="32" t="s">
        <v>30</v>
      </c>
      <c r="CX803" s="34" t="s">
        <v>30</v>
      </c>
      <c r="CY803" s="31" t="s">
        <v>30</v>
      </c>
      <c r="CZ803" s="32" t="s">
        <v>30</v>
      </c>
      <c r="DA803" s="32" t="s">
        <v>30</v>
      </c>
      <c r="DB803" s="32" t="s">
        <v>30</v>
      </c>
      <c r="DC803" s="32" t="s">
        <v>30</v>
      </c>
      <c r="DD803" s="32" t="s">
        <v>30</v>
      </c>
      <c r="DE803" s="32" t="s">
        <v>30</v>
      </c>
      <c r="DF803" s="32" t="s">
        <v>30</v>
      </c>
      <c r="DG803" s="32" t="s">
        <v>30</v>
      </c>
      <c r="DH803" s="31" t="s">
        <v>30</v>
      </c>
      <c r="DI803" s="43" t="s">
        <v>30</v>
      </c>
      <c r="DJ803" s="43" t="s">
        <v>30</v>
      </c>
      <c r="DK803" s="43" t="s">
        <v>30</v>
      </c>
      <c r="DL803" s="43" t="s">
        <v>30</v>
      </c>
      <c r="DM803" s="32" t="s">
        <v>30</v>
      </c>
      <c r="DN803" s="32" t="s">
        <v>30</v>
      </c>
      <c r="DO803" s="33" t="s">
        <v>30</v>
      </c>
    </row>
    <row r="804" spans="1:119" ht="21" customHeight="1" x14ac:dyDescent="0.25">
      <c r="A804" s="66" t="s">
        <v>1548</v>
      </c>
      <c r="B804" s="67" t="s">
        <v>1496</v>
      </c>
      <c r="C804" s="68" t="s">
        <v>1549</v>
      </c>
      <c r="D804" s="26">
        <v>1</v>
      </c>
      <c r="E804" s="27">
        <v>3500000</v>
      </c>
      <c r="F804" s="27">
        <v>2800000</v>
      </c>
      <c r="G804" s="145"/>
      <c r="H804" s="145"/>
      <c r="I804" s="143">
        <f t="shared" si="1850"/>
        <v>0.15713484026367722</v>
      </c>
      <c r="J804" s="27">
        <f t="shared" si="1851"/>
        <v>3150000</v>
      </c>
      <c r="K804" s="28">
        <f t="shared" si="1899"/>
        <v>598500</v>
      </c>
      <c r="L804" s="29">
        <f t="shared" si="1898"/>
        <v>3748500</v>
      </c>
      <c r="M804" s="26">
        <v>1</v>
      </c>
      <c r="N804" s="27">
        <v>3500000</v>
      </c>
      <c r="O804" s="27">
        <v>4200000</v>
      </c>
      <c r="P804" s="145"/>
      <c r="Q804" s="145"/>
      <c r="R804" s="143">
        <f t="shared" si="1888"/>
        <v>0.12856486930664501</v>
      </c>
      <c r="S804" s="27">
        <f t="shared" si="1900"/>
        <v>3850000</v>
      </c>
      <c r="T804" s="28">
        <f t="shared" si="1901"/>
        <v>731500</v>
      </c>
      <c r="U804" s="30">
        <f t="shared" si="1902"/>
        <v>4581500</v>
      </c>
      <c r="V804" s="26">
        <v>1</v>
      </c>
      <c r="W804" s="27">
        <v>3500000</v>
      </c>
      <c r="X804" s="27">
        <v>3850000</v>
      </c>
      <c r="Y804" s="145"/>
      <c r="Z804" s="145"/>
      <c r="AA804" s="143">
        <f t="shared" si="1856"/>
        <v>6.7343502970147379E-2</v>
      </c>
      <c r="AB804" s="27">
        <f t="shared" si="1903"/>
        <v>3675000</v>
      </c>
      <c r="AC804" s="28">
        <f t="shared" si="1858"/>
        <v>698250</v>
      </c>
      <c r="AD804" s="29">
        <f t="shared" si="1904"/>
        <v>4373250</v>
      </c>
      <c r="AE804" s="26">
        <v>1</v>
      </c>
      <c r="AF804" s="27">
        <v>3500000</v>
      </c>
      <c r="AG804" s="27">
        <v>4025000</v>
      </c>
      <c r="AH804" s="145"/>
      <c r="AI804" s="145"/>
      <c r="AJ804" s="143">
        <f t="shared" si="1889"/>
        <v>9.8666062491146164E-2</v>
      </c>
      <c r="AK804" s="27">
        <f t="shared" si="1905"/>
        <v>3762500</v>
      </c>
      <c r="AL804" s="28">
        <f t="shared" si="1906"/>
        <v>714875</v>
      </c>
      <c r="AM804" s="30">
        <f t="shared" si="1907"/>
        <v>4477375</v>
      </c>
      <c r="AN804" s="26">
        <v>1</v>
      </c>
      <c r="AO804" s="27">
        <v>3500000</v>
      </c>
      <c r="AP804" s="27">
        <v>5040000</v>
      </c>
      <c r="AQ804" s="145"/>
      <c r="AR804" s="145"/>
      <c r="AS804" s="143">
        <f t="shared" si="1890"/>
        <v>0.25502211780498441</v>
      </c>
      <c r="AT804" s="27">
        <f t="shared" si="1908"/>
        <v>4270000</v>
      </c>
      <c r="AU804" s="28">
        <f t="shared" si="1864"/>
        <v>811300</v>
      </c>
      <c r="AV804" s="30">
        <f t="shared" si="1909"/>
        <v>5081300</v>
      </c>
      <c r="AW804" s="26">
        <v>1</v>
      </c>
      <c r="AX804" s="27">
        <v>3500000</v>
      </c>
      <c r="AY804" s="27">
        <v>4200000</v>
      </c>
      <c r="AZ804" s="145"/>
      <c r="BA804" s="145"/>
      <c r="BB804" s="143">
        <f t="shared" si="1891"/>
        <v>0.12856486930664501</v>
      </c>
      <c r="BC804" s="27">
        <f t="shared" si="1910"/>
        <v>3850000</v>
      </c>
      <c r="BD804" s="27">
        <f t="shared" si="1867"/>
        <v>731500</v>
      </c>
      <c r="BE804" s="27">
        <f t="shared" si="1911"/>
        <v>4581500</v>
      </c>
      <c r="BF804" s="26">
        <v>1</v>
      </c>
      <c r="BG804" s="27">
        <v>2800000</v>
      </c>
      <c r="BH804" s="27">
        <v>2464000</v>
      </c>
      <c r="BI804" s="145"/>
      <c r="BJ804" s="145"/>
      <c r="BK804" s="143">
        <f t="shared" si="1892"/>
        <v>9.0268950789772026E-2</v>
      </c>
      <c r="BL804" s="27">
        <f t="shared" si="1912"/>
        <v>2632000</v>
      </c>
      <c r="BM804" s="27">
        <f t="shared" si="1870"/>
        <v>500080</v>
      </c>
      <c r="BN804" s="28">
        <f t="shared" si="1913"/>
        <v>3132080</v>
      </c>
      <c r="BO804" s="26">
        <v>1</v>
      </c>
      <c r="BP804" s="27">
        <v>2800000</v>
      </c>
      <c r="BQ804" s="27">
        <v>2520000</v>
      </c>
      <c r="BR804" s="175"/>
      <c r="BS804" s="175"/>
      <c r="BT804" s="143">
        <f t="shared" si="1893"/>
        <v>7.4432292756478682E-2</v>
      </c>
      <c r="BU804" s="27">
        <f t="shared" si="1914"/>
        <v>2660000</v>
      </c>
      <c r="BV804" s="28">
        <f t="shared" si="1915"/>
        <v>505400</v>
      </c>
      <c r="BW804" s="30">
        <f t="shared" si="1916"/>
        <v>3165400</v>
      </c>
      <c r="BX804" s="26">
        <v>1</v>
      </c>
      <c r="BY804" s="28">
        <v>2800000</v>
      </c>
      <c r="BZ804" s="28">
        <v>2520000</v>
      </c>
      <c r="CA804" s="156"/>
      <c r="CB804" s="156"/>
      <c r="CC804" s="177">
        <f t="shared" si="1894"/>
        <v>7.4432292756478682E-2</v>
      </c>
      <c r="CD804" s="28">
        <f t="shared" si="1917"/>
        <v>2660000</v>
      </c>
      <c r="CE804" s="28">
        <f t="shared" si="1918"/>
        <v>505400</v>
      </c>
      <c r="CF804" s="29">
        <f t="shared" si="1919"/>
        <v>3165400</v>
      </c>
      <c r="CG804" s="31" t="s">
        <v>30</v>
      </c>
      <c r="CH804" s="32" t="s">
        <v>30</v>
      </c>
      <c r="CI804" s="32" t="s">
        <v>30</v>
      </c>
      <c r="CJ804" s="32" t="s">
        <v>30</v>
      </c>
      <c r="CK804" s="32" t="s">
        <v>30</v>
      </c>
      <c r="CL804" s="32" t="s">
        <v>30</v>
      </c>
      <c r="CM804" s="32" t="s">
        <v>30</v>
      </c>
      <c r="CN804" s="32" t="s">
        <v>30</v>
      </c>
      <c r="CO804" s="32" t="s">
        <v>30</v>
      </c>
      <c r="CP804" s="31" t="s">
        <v>30</v>
      </c>
      <c r="CQ804" s="32" t="s">
        <v>30</v>
      </c>
      <c r="CR804" s="32" t="s">
        <v>30</v>
      </c>
      <c r="CS804" s="32" t="s">
        <v>30</v>
      </c>
      <c r="CT804" s="32" t="s">
        <v>30</v>
      </c>
      <c r="CU804" s="32" t="s">
        <v>30</v>
      </c>
      <c r="CV804" s="32" t="s">
        <v>30</v>
      </c>
      <c r="CW804" s="32" t="s">
        <v>30</v>
      </c>
      <c r="CX804" s="34" t="s">
        <v>30</v>
      </c>
      <c r="CY804" s="31" t="s">
        <v>30</v>
      </c>
      <c r="CZ804" s="32" t="s">
        <v>30</v>
      </c>
      <c r="DA804" s="32" t="s">
        <v>30</v>
      </c>
      <c r="DB804" s="32" t="s">
        <v>30</v>
      </c>
      <c r="DC804" s="32" t="s">
        <v>30</v>
      </c>
      <c r="DD804" s="32" t="s">
        <v>30</v>
      </c>
      <c r="DE804" s="32" t="s">
        <v>30</v>
      </c>
      <c r="DF804" s="32" t="s">
        <v>30</v>
      </c>
      <c r="DG804" s="32" t="s">
        <v>30</v>
      </c>
      <c r="DH804" s="31" t="s">
        <v>30</v>
      </c>
      <c r="DI804" s="43" t="s">
        <v>30</v>
      </c>
      <c r="DJ804" s="43" t="s">
        <v>30</v>
      </c>
      <c r="DK804" s="43" t="s">
        <v>30</v>
      </c>
      <c r="DL804" s="43" t="s">
        <v>30</v>
      </c>
      <c r="DM804" s="32" t="s">
        <v>30</v>
      </c>
      <c r="DN804" s="32" t="s">
        <v>30</v>
      </c>
      <c r="DO804" s="33" t="s">
        <v>30</v>
      </c>
    </row>
    <row r="805" spans="1:119" ht="21" customHeight="1" x14ac:dyDescent="0.25">
      <c r="A805" s="66" t="s">
        <v>1550</v>
      </c>
      <c r="B805" s="67" t="s">
        <v>1496</v>
      </c>
      <c r="C805" s="68" t="s">
        <v>1551</v>
      </c>
      <c r="D805" s="26">
        <v>1</v>
      </c>
      <c r="E805" s="27">
        <v>7000000</v>
      </c>
      <c r="F805" s="27">
        <v>5600000</v>
      </c>
      <c r="G805" s="145"/>
      <c r="H805" s="145"/>
      <c r="I805" s="143">
        <f t="shared" si="1850"/>
        <v>0.15713484026367722</v>
      </c>
      <c r="J805" s="27">
        <f t="shared" si="1851"/>
        <v>6300000</v>
      </c>
      <c r="K805" s="28">
        <f t="shared" si="1899"/>
        <v>1197000</v>
      </c>
      <c r="L805" s="29">
        <f t="shared" si="1898"/>
        <v>7497000</v>
      </c>
      <c r="M805" s="26">
        <v>1</v>
      </c>
      <c r="N805" s="27">
        <v>7000000</v>
      </c>
      <c r="O805" s="27">
        <v>8400000</v>
      </c>
      <c r="P805" s="145"/>
      <c r="Q805" s="145"/>
      <c r="R805" s="143">
        <f t="shared" si="1888"/>
        <v>0.12856486930664501</v>
      </c>
      <c r="S805" s="27">
        <f t="shared" si="1900"/>
        <v>7700000</v>
      </c>
      <c r="T805" s="28">
        <f t="shared" si="1901"/>
        <v>1463000</v>
      </c>
      <c r="U805" s="30">
        <f t="shared" si="1902"/>
        <v>9163000</v>
      </c>
      <c r="V805" s="26">
        <v>1</v>
      </c>
      <c r="W805" s="27">
        <v>7000000</v>
      </c>
      <c r="X805" s="27">
        <v>7700000</v>
      </c>
      <c r="Y805" s="145"/>
      <c r="Z805" s="145"/>
      <c r="AA805" s="143">
        <f t="shared" si="1856"/>
        <v>6.7343502970147379E-2</v>
      </c>
      <c r="AB805" s="27">
        <f t="shared" si="1903"/>
        <v>7350000</v>
      </c>
      <c r="AC805" s="28">
        <f t="shared" si="1858"/>
        <v>1396500</v>
      </c>
      <c r="AD805" s="29">
        <f t="shared" si="1904"/>
        <v>8746500</v>
      </c>
      <c r="AE805" s="26">
        <v>1</v>
      </c>
      <c r="AF805" s="27">
        <v>7000000</v>
      </c>
      <c r="AG805" s="27">
        <v>8050000</v>
      </c>
      <c r="AH805" s="145"/>
      <c r="AI805" s="145"/>
      <c r="AJ805" s="143">
        <f t="shared" si="1889"/>
        <v>9.8666062491146164E-2</v>
      </c>
      <c r="AK805" s="27">
        <f t="shared" si="1905"/>
        <v>7525000</v>
      </c>
      <c r="AL805" s="28">
        <f t="shared" si="1906"/>
        <v>1429750</v>
      </c>
      <c r="AM805" s="30">
        <f t="shared" si="1907"/>
        <v>8954750</v>
      </c>
      <c r="AN805" s="26">
        <v>1</v>
      </c>
      <c r="AO805" s="27">
        <v>7000000</v>
      </c>
      <c r="AP805" s="27">
        <v>10080000</v>
      </c>
      <c r="AQ805" s="145"/>
      <c r="AR805" s="145"/>
      <c r="AS805" s="143">
        <f t="shared" si="1890"/>
        <v>0.25502211780498441</v>
      </c>
      <c r="AT805" s="27">
        <f t="shared" si="1908"/>
        <v>8540000</v>
      </c>
      <c r="AU805" s="28">
        <f t="shared" si="1864"/>
        <v>1622600</v>
      </c>
      <c r="AV805" s="30">
        <f t="shared" si="1909"/>
        <v>10162600</v>
      </c>
      <c r="AW805" s="26">
        <v>1</v>
      </c>
      <c r="AX805" s="27">
        <v>7000000</v>
      </c>
      <c r="AY805" s="27">
        <v>8400000</v>
      </c>
      <c r="AZ805" s="145"/>
      <c r="BA805" s="145"/>
      <c r="BB805" s="143">
        <f t="shared" si="1891"/>
        <v>0.12856486930664501</v>
      </c>
      <c r="BC805" s="27">
        <f t="shared" si="1910"/>
        <v>7700000</v>
      </c>
      <c r="BD805" s="27">
        <f t="shared" si="1867"/>
        <v>1463000</v>
      </c>
      <c r="BE805" s="27">
        <f t="shared" si="1911"/>
        <v>9163000</v>
      </c>
      <c r="BF805" s="26">
        <v>1</v>
      </c>
      <c r="BG805" s="27">
        <v>5600000</v>
      </c>
      <c r="BH805" s="27">
        <v>4928000</v>
      </c>
      <c r="BI805" s="145"/>
      <c r="BJ805" s="145"/>
      <c r="BK805" s="143">
        <f t="shared" si="1892"/>
        <v>9.0268950789772026E-2</v>
      </c>
      <c r="BL805" s="27">
        <f t="shared" si="1912"/>
        <v>5264000</v>
      </c>
      <c r="BM805" s="27">
        <f t="shared" si="1870"/>
        <v>1000160</v>
      </c>
      <c r="BN805" s="28">
        <f t="shared" si="1913"/>
        <v>6264160</v>
      </c>
      <c r="BO805" s="26">
        <v>1</v>
      </c>
      <c r="BP805" s="27">
        <v>5600000</v>
      </c>
      <c r="BQ805" s="27">
        <v>5040000</v>
      </c>
      <c r="BR805" s="175"/>
      <c r="BS805" s="175"/>
      <c r="BT805" s="143">
        <f t="shared" si="1893"/>
        <v>7.4432292756478682E-2</v>
      </c>
      <c r="BU805" s="27">
        <f t="shared" si="1914"/>
        <v>5320000</v>
      </c>
      <c r="BV805" s="28">
        <f t="shared" si="1915"/>
        <v>1010800</v>
      </c>
      <c r="BW805" s="30">
        <f t="shared" si="1916"/>
        <v>6330800</v>
      </c>
      <c r="BX805" s="26">
        <v>1</v>
      </c>
      <c r="BY805" s="28">
        <v>5600000</v>
      </c>
      <c r="BZ805" s="28">
        <v>5040000</v>
      </c>
      <c r="CA805" s="156"/>
      <c r="CB805" s="156"/>
      <c r="CC805" s="177">
        <f t="shared" si="1894"/>
        <v>7.4432292756478682E-2</v>
      </c>
      <c r="CD805" s="28">
        <f t="shared" si="1917"/>
        <v>5320000</v>
      </c>
      <c r="CE805" s="28">
        <f t="shared" si="1918"/>
        <v>1010800</v>
      </c>
      <c r="CF805" s="29">
        <f t="shared" si="1919"/>
        <v>6330800</v>
      </c>
      <c r="CG805" s="31" t="s">
        <v>30</v>
      </c>
      <c r="CH805" s="32" t="s">
        <v>30</v>
      </c>
      <c r="CI805" s="32" t="s">
        <v>30</v>
      </c>
      <c r="CJ805" s="32" t="s">
        <v>30</v>
      </c>
      <c r="CK805" s="32" t="s">
        <v>30</v>
      </c>
      <c r="CL805" s="32" t="s">
        <v>30</v>
      </c>
      <c r="CM805" s="32" t="s">
        <v>30</v>
      </c>
      <c r="CN805" s="32" t="s">
        <v>30</v>
      </c>
      <c r="CO805" s="32" t="s">
        <v>30</v>
      </c>
      <c r="CP805" s="31" t="s">
        <v>30</v>
      </c>
      <c r="CQ805" s="32" t="s">
        <v>30</v>
      </c>
      <c r="CR805" s="32" t="s">
        <v>30</v>
      </c>
      <c r="CS805" s="32" t="s">
        <v>30</v>
      </c>
      <c r="CT805" s="32" t="s">
        <v>30</v>
      </c>
      <c r="CU805" s="32" t="s">
        <v>30</v>
      </c>
      <c r="CV805" s="32" t="s">
        <v>30</v>
      </c>
      <c r="CW805" s="32" t="s">
        <v>30</v>
      </c>
      <c r="CX805" s="34" t="s">
        <v>30</v>
      </c>
      <c r="CY805" s="31" t="s">
        <v>30</v>
      </c>
      <c r="CZ805" s="32" t="s">
        <v>30</v>
      </c>
      <c r="DA805" s="32" t="s">
        <v>30</v>
      </c>
      <c r="DB805" s="32" t="s">
        <v>30</v>
      </c>
      <c r="DC805" s="32" t="s">
        <v>30</v>
      </c>
      <c r="DD805" s="32" t="s">
        <v>30</v>
      </c>
      <c r="DE805" s="32" t="s">
        <v>30</v>
      </c>
      <c r="DF805" s="32" t="s">
        <v>30</v>
      </c>
      <c r="DG805" s="32" t="s">
        <v>30</v>
      </c>
      <c r="DH805" s="31" t="s">
        <v>30</v>
      </c>
      <c r="DI805" s="43" t="s">
        <v>30</v>
      </c>
      <c r="DJ805" s="43" t="s">
        <v>30</v>
      </c>
      <c r="DK805" s="43" t="s">
        <v>30</v>
      </c>
      <c r="DL805" s="43" t="s">
        <v>30</v>
      </c>
      <c r="DM805" s="32" t="s">
        <v>30</v>
      </c>
      <c r="DN805" s="32" t="s">
        <v>30</v>
      </c>
      <c r="DO805" s="33" t="s">
        <v>30</v>
      </c>
    </row>
    <row r="806" spans="1:119" ht="21" customHeight="1" x14ac:dyDescent="0.25">
      <c r="A806" s="66" t="s">
        <v>1552</v>
      </c>
      <c r="B806" s="67" t="s">
        <v>1496</v>
      </c>
      <c r="C806" s="68" t="s">
        <v>1553</v>
      </c>
      <c r="D806" s="26">
        <v>1</v>
      </c>
      <c r="E806" s="27">
        <v>2000000</v>
      </c>
      <c r="F806" s="27">
        <v>1600000</v>
      </c>
      <c r="G806" s="145"/>
      <c r="H806" s="145"/>
      <c r="I806" s="143">
        <f t="shared" si="1850"/>
        <v>0.15713484026367724</v>
      </c>
      <c r="J806" s="27">
        <f t="shared" si="1851"/>
        <v>1800000</v>
      </c>
      <c r="K806" s="28">
        <f t="shared" si="1899"/>
        <v>342000</v>
      </c>
      <c r="L806" s="29">
        <f t="shared" si="1898"/>
        <v>2142000</v>
      </c>
      <c r="M806" s="26">
        <v>1</v>
      </c>
      <c r="N806" s="27">
        <v>2000000</v>
      </c>
      <c r="O806" s="27">
        <v>2400000</v>
      </c>
      <c r="P806" s="145"/>
      <c r="Q806" s="145"/>
      <c r="R806" s="143">
        <f t="shared" si="1888"/>
        <v>0.12856486930664501</v>
      </c>
      <c r="S806" s="27">
        <f t="shared" si="1900"/>
        <v>2200000</v>
      </c>
      <c r="T806" s="28">
        <f t="shared" si="1901"/>
        <v>418000</v>
      </c>
      <c r="U806" s="30">
        <f t="shared" si="1902"/>
        <v>2618000</v>
      </c>
      <c r="V806" s="26">
        <v>1</v>
      </c>
      <c r="W806" s="27">
        <v>2000000</v>
      </c>
      <c r="X806" s="27">
        <v>2200000</v>
      </c>
      <c r="Y806" s="145"/>
      <c r="Z806" s="145"/>
      <c r="AA806" s="143">
        <f t="shared" si="1856"/>
        <v>6.7343502970147393E-2</v>
      </c>
      <c r="AB806" s="27">
        <f t="shared" si="1903"/>
        <v>2100000</v>
      </c>
      <c r="AC806" s="28">
        <f t="shared" si="1858"/>
        <v>399000</v>
      </c>
      <c r="AD806" s="29">
        <f t="shared" si="1904"/>
        <v>2499000</v>
      </c>
      <c r="AE806" s="26">
        <v>1</v>
      </c>
      <c r="AF806" s="27">
        <v>2000000</v>
      </c>
      <c r="AG806" s="27">
        <v>2300000</v>
      </c>
      <c r="AH806" s="145"/>
      <c r="AI806" s="145"/>
      <c r="AJ806" s="143">
        <f t="shared" si="1889"/>
        <v>9.8666062491146164E-2</v>
      </c>
      <c r="AK806" s="27">
        <f t="shared" si="1905"/>
        <v>2150000</v>
      </c>
      <c r="AL806" s="28">
        <f t="shared" si="1906"/>
        <v>408500</v>
      </c>
      <c r="AM806" s="30">
        <f t="shared" si="1907"/>
        <v>2558500</v>
      </c>
      <c r="AN806" s="26">
        <v>1</v>
      </c>
      <c r="AO806" s="27">
        <v>2000000</v>
      </c>
      <c r="AP806" s="27">
        <v>2880000</v>
      </c>
      <c r="AQ806" s="145"/>
      <c r="AR806" s="145"/>
      <c r="AS806" s="143">
        <f t="shared" si="1890"/>
        <v>0.25502211780498435</v>
      </c>
      <c r="AT806" s="27">
        <f t="shared" si="1908"/>
        <v>2440000</v>
      </c>
      <c r="AU806" s="28">
        <f t="shared" si="1864"/>
        <v>463600</v>
      </c>
      <c r="AV806" s="30">
        <f t="shared" si="1909"/>
        <v>2903600</v>
      </c>
      <c r="AW806" s="26">
        <v>1</v>
      </c>
      <c r="AX806" s="27">
        <v>2000000</v>
      </c>
      <c r="AY806" s="27">
        <v>2400000</v>
      </c>
      <c r="AZ806" s="145"/>
      <c r="BA806" s="145"/>
      <c r="BB806" s="143">
        <f t="shared" si="1891"/>
        <v>0.12856486930664501</v>
      </c>
      <c r="BC806" s="27">
        <f t="shared" si="1910"/>
        <v>2200000</v>
      </c>
      <c r="BD806" s="27">
        <f t="shared" si="1867"/>
        <v>418000</v>
      </c>
      <c r="BE806" s="27">
        <f t="shared" si="1911"/>
        <v>2618000</v>
      </c>
      <c r="BF806" s="26">
        <v>1</v>
      </c>
      <c r="BG806" s="27">
        <v>1600000</v>
      </c>
      <c r="BH806" s="27">
        <v>1408000</v>
      </c>
      <c r="BI806" s="145"/>
      <c r="BJ806" s="145"/>
      <c r="BK806" s="143">
        <f t="shared" si="1892"/>
        <v>9.0268950789772012E-2</v>
      </c>
      <c r="BL806" s="27">
        <f t="shared" si="1912"/>
        <v>1504000</v>
      </c>
      <c r="BM806" s="27">
        <f t="shared" si="1870"/>
        <v>285760</v>
      </c>
      <c r="BN806" s="28">
        <f t="shared" si="1913"/>
        <v>1789760</v>
      </c>
      <c r="BO806" s="26">
        <v>1</v>
      </c>
      <c r="BP806" s="27">
        <v>1600000</v>
      </c>
      <c r="BQ806" s="27">
        <v>1440000</v>
      </c>
      <c r="BR806" s="175"/>
      <c r="BS806" s="175"/>
      <c r="BT806" s="143">
        <f t="shared" si="1893"/>
        <v>7.4432292756478682E-2</v>
      </c>
      <c r="BU806" s="27">
        <f t="shared" si="1914"/>
        <v>1520000</v>
      </c>
      <c r="BV806" s="28">
        <f t="shared" si="1915"/>
        <v>288800</v>
      </c>
      <c r="BW806" s="30">
        <f t="shared" si="1916"/>
        <v>1808800</v>
      </c>
      <c r="BX806" s="26">
        <v>1</v>
      </c>
      <c r="BY806" s="28">
        <v>1600000</v>
      </c>
      <c r="BZ806" s="28">
        <v>1440000</v>
      </c>
      <c r="CA806" s="156"/>
      <c r="CB806" s="156"/>
      <c r="CC806" s="177">
        <f t="shared" si="1894"/>
        <v>7.4432292756478682E-2</v>
      </c>
      <c r="CD806" s="28">
        <f t="shared" si="1917"/>
        <v>1520000</v>
      </c>
      <c r="CE806" s="28">
        <f t="shared" si="1918"/>
        <v>288800</v>
      </c>
      <c r="CF806" s="29">
        <f t="shared" si="1919"/>
        <v>1808800</v>
      </c>
      <c r="CG806" s="31" t="s">
        <v>30</v>
      </c>
      <c r="CH806" s="32" t="s">
        <v>30</v>
      </c>
      <c r="CI806" s="32" t="s">
        <v>30</v>
      </c>
      <c r="CJ806" s="32" t="s">
        <v>30</v>
      </c>
      <c r="CK806" s="32" t="s">
        <v>30</v>
      </c>
      <c r="CL806" s="32" t="s">
        <v>30</v>
      </c>
      <c r="CM806" s="32" t="s">
        <v>30</v>
      </c>
      <c r="CN806" s="32" t="s">
        <v>30</v>
      </c>
      <c r="CO806" s="32" t="s">
        <v>30</v>
      </c>
      <c r="CP806" s="31" t="s">
        <v>30</v>
      </c>
      <c r="CQ806" s="32" t="s">
        <v>30</v>
      </c>
      <c r="CR806" s="32" t="s">
        <v>30</v>
      </c>
      <c r="CS806" s="32" t="s">
        <v>30</v>
      </c>
      <c r="CT806" s="32" t="s">
        <v>30</v>
      </c>
      <c r="CU806" s="32" t="s">
        <v>30</v>
      </c>
      <c r="CV806" s="32" t="s">
        <v>30</v>
      </c>
      <c r="CW806" s="32" t="s">
        <v>30</v>
      </c>
      <c r="CX806" s="34" t="s">
        <v>30</v>
      </c>
      <c r="CY806" s="31" t="s">
        <v>30</v>
      </c>
      <c r="CZ806" s="32" t="s">
        <v>30</v>
      </c>
      <c r="DA806" s="32" t="s">
        <v>30</v>
      </c>
      <c r="DB806" s="32" t="s">
        <v>30</v>
      </c>
      <c r="DC806" s="32" t="s">
        <v>30</v>
      </c>
      <c r="DD806" s="32" t="s">
        <v>30</v>
      </c>
      <c r="DE806" s="32" t="s">
        <v>30</v>
      </c>
      <c r="DF806" s="32" t="s">
        <v>30</v>
      </c>
      <c r="DG806" s="32" t="s">
        <v>30</v>
      </c>
      <c r="DH806" s="31" t="s">
        <v>30</v>
      </c>
      <c r="DI806" s="43" t="s">
        <v>30</v>
      </c>
      <c r="DJ806" s="43" t="s">
        <v>30</v>
      </c>
      <c r="DK806" s="43" t="s">
        <v>30</v>
      </c>
      <c r="DL806" s="43" t="s">
        <v>30</v>
      </c>
      <c r="DM806" s="32" t="s">
        <v>30</v>
      </c>
      <c r="DN806" s="32" t="s">
        <v>30</v>
      </c>
      <c r="DO806" s="33" t="s">
        <v>30</v>
      </c>
    </row>
    <row r="807" spans="1:119" ht="21" customHeight="1" x14ac:dyDescent="0.25">
      <c r="A807" s="66" t="s">
        <v>1554</v>
      </c>
      <c r="B807" s="67" t="s">
        <v>1496</v>
      </c>
      <c r="C807" s="68" t="s">
        <v>1555</v>
      </c>
      <c r="D807" s="26">
        <v>1</v>
      </c>
      <c r="E807" s="27">
        <v>2000000</v>
      </c>
      <c r="F807" s="27">
        <v>1600000</v>
      </c>
      <c r="G807" s="145"/>
      <c r="H807" s="145"/>
      <c r="I807" s="143">
        <f t="shared" si="1850"/>
        <v>0.15713484026367724</v>
      </c>
      <c r="J807" s="27">
        <f t="shared" si="1851"/>
        <v>1800000</v>
      </c>
      <c r="K807" s="28">
        <f t="shared" si="1899"/>
        <v>342000</v>
      </c>
      <c r="L807" s="29">
        <f t="shared" si="1898"/>
        <v>2142000</v>
      </c>
      <c r="M807" s="26">
        <v>1</v>
      </c>
      <c r="N807" s="27">
        <v>2000000</v>
      </c>
      <c r="O807" s="27">
        <v>2400000</v>
      </c>
      <c r="P807" s="145"/>
      <c r="Q807" s="145"/>
      <c r="R807" s="143">
        <f t="shared" si="1888"/>
        <v>0.12856486930664501</v>
      </c>
      <c r="S807" s="27">
        <f t="shared" si="1900"/>
        <v>2200000</v>
      </c>
      <c r="T807" s="28">
        <f t="shared" si="1901"/>
        <v>418000</v>
      </c>
      <c r="U807" s="30">
        <f t="shared" si="1902"/>
        <v>2618000</v>
      </c>
      <c r="V807" s="26">
        <v>1</v>
      </c>
      <c r="W807" s="27">
        <v>2000000</v>
      </c>
      <c r="X807" s="27">
        <v>2200000</v>
      </c>
      <c r="Y807" s="145"/>
      <c r="Z807" s="145"/>
      <c r="AA807" s="143">
        <f t="shared" si="1856"/>
        <v>6.7343502970147393E-2</v>
      </c>
      <c r="AB807" s="27">
        <f t="shared" si="1903"/>
        <v>2100000</v>
      </c>
      <c r="AC807" s="28">
        <f t="shared" si="1858"/>
        <v>399000</v>
      </c>
      <c r="AD807" s="29">
        <f t="shared" si="1904"/>
        <v>2499000</v>
      </c>
      <c r="AE807" s="26">
        <v>1</v>
      </c>
      <c r="AF807" s="27">
        <v>2000000</v>
      </c>
      <c r="AG807" s="27">
        <v>2300000</v>
      </c>
      <c r="AH807" s="145"/>
      <c r="AI807" s="145"/>
      <c r="AJ807" s="143">
        <f t="shared" si="1889"/>
        <v>9.8666062491146164E-2</v>
      </c>
      <c r="AK807" s="27">
        <f t="shared" si="1905"/>
        <v>2150000</v>
      </c>
      <c r="AL807" s="28">
        <f t="shared" si="1906"/>
        <v>408500</v>
      </c>
      <c r="AM807" s="30">
        <f t="shared" si="1907"/>
        <v>2558500</v>
      </c>
      <c r="AN807" s="26">
        <v>1</v>
      </c>
      <c r="AO807" s="27">
        <v>2000000</v>
      </c>
      <c r="AP807" s="27">
        <v>2880000</v>
      </c>
      <c r="AQ807" s="145"/>
      <c r="AR807" s="145"/>
      <c r="AS807" s="143">
        <f t="shared" si="1890"/>
        <v>0.25502211780498435</v>
      </c>
      <c r="AT807" s="27">
        <f t="shared" si="1908"/>
        <v>2440000</v>
      </c>
      <c r="AU807" s="28">
        <f t="shared" si="1864"/>
        <v>463600</v>
      </c>
      <c r="AV807" s="30">
        <f t="shared" si="1909"/>
        <v>2903600</v>
      </c>
      <c r="AW807" s="26">
        <v>1</v>
      </c>
      <c r="AX807" s="27">
        <v>2000000</v>
      </c>
      <c r="AY807" s="27">
        <v>2400000</v>
      </c>
      <c r="AZ807" s="145"/>
      <c r="BA807" s="145"/>
      <c r="BB807" s="143">
        <f t="shared" si="1891"/>
        <v>0.12856486930664501</v>
      </c>
      <c r="BC807" s="27">
        <f t="shared" si="1910"/>
        <v>2200000</v>
      </c>
      <c r="BD807" s="27">
        <f t="shared" si="1867"/>
        <v>418000</v>
      </c>
      <c r="BE807" s="27">
        <f t="shared" si="1911"/>
        <v>2618000</v>
      </c>
      <c r="BF807" s="26">
        <v>1</v>
      </c>
      <c r="BG807" s="27">
        <v>1600000</v>
      </c>
      <c r="BH807" s="27">
        <v>1408000</v>
      </c>
      <c r="BI807" s="145"/>
      <c r="BJ807" s="145"/>
      <c r="BK807" s="143">
        <f t="shared" si="1892"/>
        <v>9.0268950789772012E-2</v>
      </c>
      <c r="BL807" s="27">
        <f t="shared" si="1912"/>
        <v>1504000</v>
      </c>
      <c r="BM807" s="27">
        <f t="shared" si="1870"/>
        <v>285760</v>
      </c>
      <c r="BN807" s="28">
        <f t="shared" si="1913"/>
        <v>1789760</v>
      </c>
      <c r="BO807" s="26">
        <v>1</v>
      </c>
      <c r="BP807" s="27">
        <v>1600000</v>
      </c>
      <c r="BQ807" s="27">
        <v>1440000</v>
      </c>
      <c r="BR807" s="175"/>
      <c r="BS807" s="175"/>
      <c r="BT807" s="143">
        <f t="shared" si="1893"/>
        <v>7.4432292756478682E-2</v>
      </c>
      <c r="BU807" s="27">
        <f t="shared" si="1914"/>
        <v>1520000</v>
      </c>
      <c r="BV807" s="28">
        <f t="shared" si="1915"/>
        <v>288800</v>
      </c>
      <c r="BW807" s="30">
        <f t="shared" si="1916"/>
        <v>1808800</v>
      </c>
      <c r="BX807" s="26">
        <v>1</v>
      </c>
      <c r="BY807" s="28">
        <v>1600000</v>
      </c>
      <c r="BZ807" s="28">
        <v>1440000</v>
      </c>
      <c r="CA807" s="156"/>
      <c r="CB807" s="156"/>
      <c r="CC807" s="177">
        <f t="shared" si="1894"/>
        <v>7.4432292756478682E-2</v>
      </c>
      <c r="CD807" s="28">
        <f t="shared" si="1917"/>
        <v>1520000</v>
      </c>
      <c r="CE807" s="28">
        <f t="shared" si="1918"/>
        <v>288800</v>
      </c>
      <c r="CF807" s="29">
        <f t="shared" si="1919"/>
        <v>1808800</v>
      </c>
      <c r="CG807" s="31" t="s">
        <v>30</v>
      </c>
      <c r="CH807" s="32" t="s">
        <v>30</v>
      </c>
      <c r="CI807" s="32" t="s">
        <v>30</v>
      </c>
      <c r="CJ807" s="32" t="s">
        <v>30</v>
      </c>
      <c r="CK807" s="32" t="s">
        <v>30</v>
      </c>
      <c r="CL807" s="32" t="s">
        <v>30</v>
      </c>
      <c r="CM807" s="32" t="s">
        <v>30</v>
      </c>
      <c r="CN807" s="32" t="s">
        <v>30</v>
      </c>
      <c r="CO807" s="32" t="s">
        <v>30</v>
      </c>
      <c r="CP807" s="31" t="s">
        <v>30</v>
      </c>
      <c r="CQ807" s="32" t="s">
        <v>30</v>
      </c>
      <c r="CR807" s="32" t="s">
        <v>30</v>
      </c>
      <c r="CS807" s="32" t="s">
        <v>30</v>
      </c>
      <c r="CT807" s="32" t="s">
        <v>30</v>
      </c>
      <c r="CU807" s="32" t="s">
        <v>30</v>
      </c>
      <c r="CV807" s="32" t="s">
        <v>30</v>
      </c>
      <c r="CW807" s="32" t="s">
        <v>30</v>
      </c>
      <c r="CX807" s="34" t="s">
        <v>30</v>
      </c>
      <c r="CY807" s="31" t="s">
        <v>30</v>
      </c>
      <c r="CZ807" s="32" t="s">
        <v>30</v>
      </c>
      <c r="DA807" s="32" t="s">
        <v>30</v>
      </c>
      <c r="DB807" s="32" t="s">
        <v>30</v>
      </c>
      <c r="DC807" s="32" t="s">
        <v>30</v>
      </c>
      <c r="DD807" s="32" t="s">
        <v>30</v>
      </c>
      <c r="DE807" s="32" t="s">
        <v>30</v>
      </c>
      <c r="DF807" s="32" t="s">
        <v>30</v>
      </c>
      <c r="DG807" s="32" t="s">
        <v>30</v>
      </c>
      <c r="DH807" s="31" t="s">
        <v>30</v>
      </c>
      <c r="DI807" s="43" t="s">
        <v>30</v>
      </c>
      <c r="DJ807" s="43" t="s">
        <v>30</v>
      </c>
      <c r="DK807" s="43" t="s">
        <v>30</v>
      </c>
      <c r="DL807" s="43" t="s">
        <v>30</v>
      </c>
      <c r="DM807" s="32" t="s">
        <v>30</v>
      </c>
      <c r="DN807" s="32" t="s">
        <v>30</v>
      </c>
      <c r="DO807" s="33" t="s">
        <v>30</v>
      </c>
    </row>
    <row r="808" spans="1:119" ht="21" customHeight="1" x14ac:dyDescent="0.25">
      <c r="A808" s="66" t="s">
        <v>1556</v>
      </c>
      <c r="B808" s="67" t="s">
        <v>1496</v>
      </c>
      <c r="C808" s="68" t="s">
        <v>1557</v>
      </c>
      <c r="D808" s="26">
        <v>1</v>
      </c>
      <c r="E808" s="27">
        <v>8000000</v>
      </c>
      <c r="F808" s="27">
        <v>6400000</v>
      </c>
      <c r="G808" s="145"/>
      <c r="H808" s="145"/>
      <c r="I808" s="143">
        <f t="shared" si="1850"/>
        <v>0.15713484026367724</v>
      </c>
      <c r="J808" s="27">
        <f t="shared" si="1851"/>
        <v>7200000</v>
      </c>
      <c r="K808" s="28">
        <f t="shared" si="1899"/>
        <v>1368000</v>
      </c>
      <c r="L808" s="29">
        <f t="shared" si="1898"/>
        <v>8568000</v>
      </c>
      <c r="M808" s="26">
        <v>1</v>
      </c>
      <c r="N808" s="27">
        <v>8000000</v>
      </c>
      <c r="O808" s="27">
        <v>9600000</v>
      </c>
      <c r="P808" s="145"/>
      <c r="Q808" s="145"/>
      <c r="R808" s="143">
        <f t="shared" si="1888"/>
        <v>0.12856486930664501</v>
      </c>
      <c r="S808" s="27">
        <f t="shared" si="1900"/>
        <v>8800000</v>
      </c>
      <c r="T808" s="28">
        <f t="shared" si="1901"/>
        <v>1672000</v>
      </c>
      <c r="U808" s="30">
        <f t="shared" si="1902"/>
        <v>10472000</v>
      </c>
      <c r="V808" s="26">
        <v>1</v>
      </c>
      <c r="W808" s="27">
        <v>8000000</v>
      </c>
      <c r="X808" s="27">
        <v>8800000</v>
      </c>
      <c r="Y808" s="145"/>
      <c r="Z808" s="145"/>
      <c r="AA808" s="143">
        <f t="shared" si="1856"/>
        <v>6.7343502970147393E-2</v>
      </c>
      <c r="AB808" s="27">
        <f t="shared" si="1903"/>
        <v>8400000</v>
      </c>
      <c r="AC808" s="28">
        <f t="shared" si="1858"/>
        <v>1596000</v>
      </c>
      <c r="AD808" s="29">
        <f t="shared" si="1904"/>
        <v>9996000</v>
      </c>
      <c r="AE808" s="26">
        <v>1</v>
      </c>
      <c r="AF808" s="27">
        <v>8000000</v>
      </c>
      <c r="AG808" s="27">
        <v>9200000</v>
      </c>
      <c r="AH808" s="145"/>
      <c r="AI808" s="145"/>
      <c r="AJ808" s="143">
        <f t="shared" si="1889"/>
        <v>9.8666062491146164E-2</v>
      </c>
      <c r="AK808" s="27">
        <f t="shared" si="1905"/>
        <v>8600000</v>
      </c>
      <c r="AL808" s="28">
        <f t="shared" si="1906"/>
        <v>1634000</v>
      </c>
      <c r="AM808" s="30">
        <f t="shared" si="1907"/>
        <v>10234000</v>
      </c>
      <c r="AN808" s="26">
        <v>1</v>
      </c>
      <c r="AO808" s="27">
        <v>8000000</v>
      </c>
      <c r="AP808" s="27">
        <v>11520000</v>
      </c>
      <c r="AQ808" s="145"/>
      <c r="AR808" s="145"/>
      <c r="AS808" s="143">
        <f t="shared" si="1890"/>
        <v>0.25502211780498435</v>
      </c>
      <c r="AT808" s="27">
        <f t="shared" si="1908"/>
        <v>9760000</v>
      </c>
      <c r="AU808" s="28">
        <f t="shared" si="1864"/>
        <v>1854400</v>
      </c>
      <c r="AV808" s="30">
        <f t="shared" si="1909"/>
        <v>11614400</v>
      </c>
      <c r="AW808" s="26">
        <v>1</v>
      </c>
      <c r="AX808" s="27">
        <v>8000000</v>
      </c>
      <c r="AY808" s="27">
        <v>9600000</v>
      </c>
      <c r="AZ808" s="145"/>
      <c r="BA808" s="145"/>
      <c r="BB808" s="143">
        <f t="shared" si="1891"/>
        <v>0.12856486930664501</v>
      </c>
      <c r="BC808" s="27">
        <f t="shared" si="1910"/>
        <v>8800000</v>
      </c>
      <c r="BD808" s="27">
        <f t="shared" si="1867"/>
        <v>1672000</v>
      </c>
      <c r="BE808" s="27">
        <f t="shared" si="1911"/>
        <v>10472000</v>
      </c>
      <c r="BF808" s="26">
        <v>1</v>
      </c>
      <c r="BG808" s="27">
        <v>6400000</v>
      </c>
      <c r="BH808" s="27">
        <v>5632000</v>
      </c>
      <c r="BI808" s="145"/>
      <c r="BJ808" s="145"/>
      <c r="BK808" s="143">
        <f t="shared" si="1892"/>
        <v>9.0268950789772012E-2</v>
      </c>
      <c r="BL808" s="27">
        <f t="shared" si="1912"/>
        <v>6016000</v>
      </c>
      <c r="BM808" s="27">
        <f t="shared" si="1870"/>
        <v>1143040</v>
      </c>
      <c r="BN808" s="28">
        <f t="shared" si="1913"/>
        <v>7159040</v>
      </c>
      <c r="BO808" s="26">
        <v>1</v>
      </c>
      <c r="BP808" s="27">
        <v>6400000</v>
      </c>
      <c r="BQ808" s="27">
        <v>5760000</v>
      </c>
      <c r="BR808" s="175"/>
      <c r="BS808" s="175"/>
      <c r="BT808" s="143">
        <f t="shared" si="1893"/>
        <v>7.4432292756478682E-2</v>
      </c>
      <c r="BU808" s="27">
        <f t="shared" si="1914"/>
        <v>6080000</v>
      </c>
      <c r="BV808" s="28">
        <f t="shared" si="1915"/>
        <v>1155200</v>
      </c>
      <c r="BW808" s="30">
        <f t="shared" si="1916"/>
        <v>7235200</v>
      </c>
      <c r="BX808" s="26">
        <v>1</v>
      </c>
      <c r="BY808" s="28">
        <v>6400000</v>
      </c>
      <c r="BZ808" s="28">
        <v>5760000</v>
      </c>
      <c r="CA808" s="156"/>
      <c r="CB808" s="156"/>
      <c r="CC808" s="177">
        <f t="shared" si="1894"/>
        <v>7.4432292756478682E-2</v>
      </c>
      <c r="CD808" s="28">
        <f t="shared" si="1917"/>
        <v>6080000</v>
      </c>
      <c r="CE808" s="28">
        <f t="shared" si="1918"/>
        <v>1155200</v>
      </c>
      <c r="CF808" s="29">
        <f t="shared" si="1919"/>
        <v>7235200</v>
      </c>
      <c r="CG808" s="31" t="s">
        <v>30</v>
      </c>
      <c r="CH808" s="32" t="s">
        <v>30</v>
      </c>
      <c r="CI808" s="32" t="s">
        <v>30</v>
      </c>
      <c r="CJ808" s="32" t="s">
        <v>30</v>
      </c>
      <c r="CK808" s="32" t="s">
        <v>30</v>
      </c>
      <c r="CL808" s="32" t="s">
        <v>30</v>
      </c>
      <c r="CM808" s="32" t="s">
        <v>30</v>
      </c>
      <c r="CN808" s="32" t="s">
        <v>30</v>
      </c>
      <c r="CO808" s="32" t="s">
        <v>30</v>
      </c>
      <c r="CP808" s="31" t="s">
        <v>30</v>
      </c>
      <c r="CQ808" s="32" t="s">
        <v>30</v>
      </c>
      <c r="CR808" s="32" t="s">
        <v>30</v>
      </c>
      <c r="CS808" s="32" t="s">
        <v>30</v>
      </c>
      <c r="CT808" s="32" t="s">
        <v>30</v>
      </c>
      <c r="CU808" s="32" t="s">
        <v>30</v>
      </c>
      <c r="CV808" s="32" t="s">
        <v>30</v>
      </c>
      <c r="CW808" s="32" t="s">
        <v>30</v>
      </c>
      <c r="CX808" s="34" t="s">
        <v>30</v>
      </c>
      <c r="CY808" s="31" t="s">
        <v>30</v>
      </c>
      <c r="CZ808" s="32" t="s">
        <v>30</v>
      </c>
      <c r="DA808" s="32" t="s">
        <v>30</v>
      </c>
      <c r="DB808" s="32" t="s">
        <v>30</v>
      </c>
      <c r="DC808" s="32" t="s">
        <v>30</v>
      </c>
      <c r="DD808" s="32" t="s">
        <v>30</v>
      </c>
      <c r="DE808" s="32" t="s">
        <v>30</v>
      </c>
      <c r="DF808" s="32" t="s">
        <v>30</v>
      </c>
      <c r="DG808" s="32" t="s">
        <v>30</v>
      </c>
      <c r="DH808" s="31" t="s">
        <v>30</v>
      </c>
      <c r="DI808" s="43" t="s">
        <v>30</v>
      </c>
      <c r="DJ808" s="43" t="s">
        <v>30</v>
      </c>
      <c r="DK808" s="43" t="s">
        <v>30</v>
      </c>
      <c r="DL808" s="43" t="s">
        <v>30</v>
      </c>
      <c r="DM808" s="32" t="s">
        <v>30</v>
      </c>
      <c r="DN808" s="32" t="s">
        <v>30</v>
      </c>
      <c r="DO808" s="33" t="s">
        <v>30</v>
      </c>
    </row>
    <row r="809" spans="1:119" ht="21" customHeight="1" x14ac:dyDescent="0.25">
      <c r="A809" s="66" t="s">
        <v>1558</v>
      </c>
      <c r="B809" s="67" t="s">
        <v>1496</v>
      </c>
      <c r="C809" s="68" t="s">
        <v>1559</v>
      </c>
      <c r="D809" s="26">
        <v>1</v>
      </c>
      <c r="E809" s="27">
        <v>7000000</v>
      </c>
      <c r="F809" s="27">
        <v>5600000</v>
      </c>
      <c r="G809" s="145"/>
      <c r="H809" s="145"/>
      <c r="I809" s="143">
        <f t="shared" si="1850"/>
        <v>0.15713484026367722</v>
      </c>
      <c r="J809" s="27">
        <f t="shared" si="1851"/>
        <v>6300000</v>
      </c>
      <c r="K809" s="28">
        <f t="shared" si="1899"/>
        <v>1197000</v>
      </c>
      <c r="L809" s="29">
        <f t="shared" si="1898"/>
        <v>7497000</v>
      </c>
      <c r="M809" s="26">
        <v>1</v>
      </c>
      <c r="N809" s="27">
        <v>7000000</v>
      </c>
      <c r="O809" s="27">
        <v>8400000</v>
      </c>
      <c r="P809" s="145"/>
      <c r="Q809" s="145"/>
      <c r="R809" s="143">
        <f t="shared" si="1888"/>
        <v>0.12856486930664501</v>
      </c>
      <c r="S809" s="27">
        <f t="shared" si="1900"/>
        <v>7700000</v>
      </c>
      <c r="T809" s="28">
        <f t="shared" si="1901"/>
        <v>1463000</v>
      </c>
      <c r="U809" s="30">
        <f t="shared" si="1902"/>
        <v>9163000</v>
      </c>
      <c r="V809" s="26">
        <v>1</v>
      </c>
      <c r="W809" s="27">
        <v>7000000</v>
      </c>
      <c r="X809" s="27">
        <v>7700000</v>
      </c>
      <c r="Y809" s="145"/>
      <c r="Z809" s="145"/>
      <c r="AA809" s="143">
        <f t="shared" si="1856"/>
        <v>6.7343502970147379E-2</v>
      </c>
      <c r="AB809" s="27">
        <f t="shared" si="1903"/>
        <v>7350000</v>
      </c>
      <c r="AC809" s="28">
        <f t="shared" si="1858"/>
        <v>1396500</v>
      </c>
      <c r="AD809" s="29">
        <f t="shared" si="1904"/>
        <v>8746500</v>
      </c>
      <c r="AE809" s="26">
        <v>1</v>
      </c>
      <c r="AF809" s="27">
        <v>7000000</v>
      </c>
      <c r="AG809" s="27">
        <v>8050000</v>
      </c>
      <c r="AH809" s="145"/>
      <c r="AI809" s="145"/>
      <c r="AJ809" s="143">
        <f t="shared" si="1889"/>
        <v>9.8666062491146164E-2</v>
      </c>
      <c r="AK809" s="27">
        <f t="shared" si="1905"/>
        <v>7525000</v>
      </c>
      <c r="AL809" s="28">
        <f t="shared" si="1906"/>
        <v>1429750</v>
      </c>
      <c r="AM809" s="30">
        <f t="shared" si="1907"/>
        <v>8954750</v>
      </c>
      <c r="AN809" s="26">
        <v>1</v>
      </c>
      <c r="AO809" s="27">
        <v>7000000</v>
      </c>
      <c r="AP809" s="27">
        <v>10080000</v>
      </c>
      <c r="AQ809" s="145"/>
      <c r="AR809" s="145"/>
      <c r="AS809" s="143">
        <f t="shared" si="1890"/>
        <v>0.25502211780498441</v>
      </c>
      <c r="AT809" s="27">
        <f t="shared" si="1908"/>
        <v>8540000</v>
      </c>
      <c r="AU809" s="28">
        <f t="shared" si="1864"/>
        <v>1622600</v>
      </c>
      <c r="AV809" s="30">
        <f t="shared" si="1909"/>
        <v>10162600</v>
      </c>
      <c r="AW809" s="26">
        <v>1</v>
      </c>
      <c r="AX809" s="27">
        <v>7000000</v>
      </c>
      <c r="AY809" s="27">
        <v>8400000</v>
      </c>
      <c r="AZ809" s="145"/>
      <c r="BA809" s="145"/>
      <c r="BB809" s="143">
        <f t="shared" si="1891"/>
        <v>0.12856486930664501</v>
      </c>
      <c r="BC809" s="27">
        <f t="shared" si="1910"/>
        <v>7700000</v>
      </c>
      <c r="BD809" s="27">
        <f t="shared" si="1867"/>
        <v>1463000</v>
      </c>
      <c r="BE809" s="27">
        <f t="shared" si="1911"/>
        <v>9163000</v>
      </c>
      <c r="BF809" s="26">
        <v>1</v>
      </c>
      <c r="BG809" s="27">
        <v>5600000</v>
      </c>
      <c r="BH809" s="27">
        <v>4928000</v>
      </c>
      <c r="BI809" s="145"/>
      <c r="BJ809" s="145"/>
      <c r="BK809" s="143">
        <f t="shared" si="1892"/>
        <v>9.0268950789772026E-2</v>
      </c>
      <c r="BL809" s="27">
        <f t="shared" si="1912"/>
        <v>5264000</v>
      </c>
      <c r="BM809" s="27">
        <f t="shared" si="1870"/>
        <v>1000160</v>
      </c>
      <c r="BN809" s="28">
        <f t="shared" si="1913"/>
        <v>6264160</v>
      </c>
      <c r="BO809" s="26">
        <v>1</v>
      </c>
      <c r="BP809" s="27">
        <v>5600000</v>
      </c>
      <c r="BQ809" s="27">
        <v>5040000</v>
      </c>
      <c r="BR809" s="175"/>
      <c r="BS809" s="175"/>
      <c r="BT809" s="143">
        <f t="shared" si="1893"/>
        <v>7.4432292756478682E-2</v>
      </c>
      <c r="BU809" s="27">
        <f t="shared" si="1914"/>
        <v>5320000</v>
      </c>
      <c r="BV809" s="28">
        <f t="shared" si="1915"/>
        <v>1010800</v>
      </c>
      <c r="BW809" s="30">
        <f t="shared" si="1916"/>
        <v>6330800</v>
      </c>
      <c r="BX809" s="26">
        <v>1</v>
      </c>
      <c r="BY809" s="28">
        <v>5600000</v>
      </c>
      <c r="BZ809" s="28">
        <v>5040000</v>
      </c>
      <c r="CA809" s="156"/>
      <c r="CB809" s="156"/>
      <c r="CC809" s="177">
        <f t="shared" si="1894"/>
        <v>7.4432292756478682E-2</v>
      </c>
      <c r="CD809" s="28">
        <f t="shared" si="1917"/>
        <v>5320000</v>
      </c>
      <c r="CE809" s="28">
        <f t="shared" si="1918"/>
        <v>1010800</v>
      </c>
      <c r="CF809" s="29">
        <f t="shared" si="1919"/>
        <v>6330800</v>
      </c>
      <c r="CG809" s="31" t="s">
        <v>30</v>
      </c>
      <c r="CH809" s="32" t="s">
        <v>30</v>
      </c>
      <c r="CI809" s="32" t="s">
        <v>30</v>
      </c>
      <c r="CJ809" s="32" t="s">
        <v>30</v>
      </c>
      <c r="CK809" s="32" t="s">
        <v>30</v>
      </c>
      <c r="CL809" s="32" t="s">
        <v>30</v>
      </c>
      <c r="CM809" s="32" t="s">
        <v>30</v>
      </c>
      <c r="CN809" s="32" t="s">
        <v>30</v>
      </c>
      <c r="CO809" s="32" t="s">
        <v>30</v>
      </c>
      <c r="CP809" s="31" t="s">
        <v>30</v>
      </c>
      <c r="CQ809" s="32" t="s">
        <v>30</v>
      </c>
      <c r="CR809" s="32" t="s">
        <v>30</v>
      </c>
      <c r="CS809" s="32" t="s">
        <v>30</v>
      </c>
      <c r="CT809" s="32" t="s">
        <v>30</v>
      </c>
      <c r="CU809" s="32" t="s">
        <v>30</v>
      </c>
      <c r="CV809" s="32" t="s">
        <v>30</v>
      </c>
      <c r="CW809" s="32" t="s">
        <v>30</v>
      </c>
      <c r="CX809" s="34" t="s">
        <v>30</v>
      </c>
      <c r="CY809" s="31" t="s">
        <v>30</v>
      </c>
      <c r="CZ809" s="32" t="s">
        <v>30</v>
      </c>
      <c r="DA809" s="32" t="s">
        <v>30</v>
      </c>
      <c r="DB809" s="32" t="s">
        <v>30</v>
      </c>
      <c r="DC809" s="32" t="s">
        <v>30</v>
      </c>
      <c r="DD809" s="32" t="s">
        <v>30</v>
      </c>
      <c r="DE809" s="32" t="s">
        <v>30</v>
      </c>
      <c r="DF809" s="32" t="s">
        <v>30</v>
      </c>
      <c r="DG809" s="32" t="s">
        <v>30</v>
      </c>
      <c r="DH809" s="31" t="s">
        <v>30</v>
      </c>
      <c r="DI809" s="43" t="s">
        <v>30</v>
      </c>
      <c r="DJ809" s="43" t="s">
        <v>30</v>
      </c>
      <c r="DK809" s="43" t="s">
        <v>30</v>
      </c>
      <c r="DL809" s="43" t="s">
        <v>30</v>
      </c>
      <c r="DM809" s="32" t="s">
        <v>30</v>
      </c>
      <c r="DN809" s="32" t="s">
        <v>30</v>
      </c>
      <c r="DO809" s="33" t="s">
        <v>30</v>
      </c>
    </row>
    <row r="810" spans="1:119" ht="21" customHeight="1" x14ac:dyDescent="0.25">
      <c r="A810" s="66" t="s">
        <v>1560</v>
      </c>
      <c r="B810" s="67" t="s">
        <v>1496</v>
      </c>
      <c r="C810" s="68" t="s">
        <v>1561</v>
      </c>
      <c r="D810" s="31" t="s">
        <v>30</v>
      </c>
      <c r="E810" s="32" t="s">
        <v>30</v>
      </c>
      <c r="F810" s="32" t="s">
        <v>30</v>
      </c>
      <c r="G810" s="32" t="s">
        <v>30</v>
      </c>
      <c r="H810" s="32" t="s">
        <v>30</v>
      </c>
      <c r="I810" s="32" t="s">
        <v>30</v>
      </c>
      <c r="J810" s="32" t="s">
        <v>30</v>
      </c>
      <c r="K810" s="32" t="s">
        <v>30</v>
      </c>
      <c r="L810" s="32" t="s">
        <v>30</v>
      </c>
      <c r="M810" s="31" t="s">
        <v>30</v>
      </c>
      <c r="N810" s="32" t="s">
        <v>30</v>
      </c>
      <c r="O810" s="32" t="s">
        <v>30</v>
      </c>
      <c r="P810" s="32" t="s">
        <v>30</v>
      </c>
      <c r="Q810" s="32" t="s">
        <v>30</v>
      </c>
      <c r="R810" s="32" t="s">
        <v>30</v>
      </c>
      <c r="S810" s="32" t="s">
        <v>30</v>
      </c>
      <c r="T810" s="32" t="s">
        <v>30</v>
      </c>
      <c r="U810" s="33" t="s">
        <v>30</v>
      </c>
      <c r="V810" s="31" t="s">
        <v>30</v>
      </c>
      <c r="W810" s="32" t="s">
        <v>30</v>
      </c>
      <c r="X810" s="32" t="s">
        <v>30</v>
      </c>
      <c r="Y810" s="32" t="s">
        <v>30</v>
      </c>
      <c r="Z810" s="32" t="s">
        <v>30</v>
      </c>
      <c r="AA810" s="32" t="s">
        <v>30</v>
      </c>
      <c r="AB810" s="32" t="s">
        <v>30</v>
      </c>
      <c r="AC810" s="32" t="s">
        <v>30</v>
      </c>
      <c r="AD810" s="34" t="s">
        <v>30</v>
      </c>
      <c r="AE810" s="26">
        <v>1</v>
      </c>
      <c r="AF810" s="27">
        <v>18000000</v>
      </c>
      <c r="AG810" s="27">
        <v>20700000</v>
      </c>
      <c r="AH810" s="27"/>
      <c r="AI810" s="27"/>
      <c r="AJ810" s="143">
        <f t="shared" si="1889"/>
        <v>9.8666062491146164E-2</v>
      </c>
      <c r="AK810" s="27">
        <f t="shared" si="1905"/>
        <v>19350000</v>
      </c>
      <c r="AL810" s="28">
        <f t="shared" si="1906"/>
        <v>3676500</v>
      </c>
      <c r="AM810" s="30">
        <f t="shared" si="1907"/>
        <v>23026500</v>
      </c>
      <c r="AN810" s="26">
        <v>1</v>
      </c>
      <c r="AO810" s="27">
        <v>18000000</v>
      </c>
      <c r="AP810" s="27">
        <v>25920000</v>
      </c>
      <c r="AQ810" s="27"/>
      <c r="AR810" s="27"/>
      <c r="AS810" s="143">
        <f t="shared" si="1890"/>
        <v>0.25502211780498435</v>
      </c>
      <c r="AT810" s="27">
        <f t="shared" si="1908"/>
        <v>21960000</v>
      </c>
      <c r="AU810" s="28">
        <f t="shared" si="1864"/>
        <v>4172400</v>
      </c>
      <c r="AV810" s="30">
        <f t="shared" si="1909"/>
        <v>26132400</v>
      </c>
      <c r="AW810" s="26">
        <v>1</v>
      </c>
      <c r="AX810" s="27">
        <v>18000000</v>
      </c>
      <c r="AY810" s="27">
        <v>21600000</v>
      </c>
      <c r="AZ810" s="27"/>
      <c r="BA810" s="27"/>
      <c r="BB810" s="143">
        <f t="shared" si="1891"/>
        <v>0.12856486930664499</v>
      </c>
      <c r="BC810" s="27">
        <f t="shared" si="1910"/>
        <v>19800000</v>
      </c>
      <c r="BD810" s="27">
        <f t="shared" si="1867"/>
        <v>3762000</v>
      </c>
      <c r="BE810" s="27">
        <f t="shared" si="1911"/>
        <v>23562000</v>
      </c>
      <c r="BF810" s="26">
        <v>1</v>
      </c>
      <c r="BG810" s="27">
        <v>14400000</v>
      </c>
      <c r="BH810" s="27">
        <v>12672000</v>
      </c>
      <c r="BI810" s="27"/>
      <c r="BJ810" s="27"/>
      <c r="BK810" s="143">
        <f t="shared" si="1892"/>
        <v>9.0268950789772026E-2</v>
      </c>
      <c r="BL810" s="27">
        <f t="shared" si="1912"/>
        <v>13536000</v>
      </c>
      <c r="BM810" s="27">
        <f t="shared" si="1870"/>
        <v>2571840</v>
      </c>
      <c r="BN810" s="28">
        <f t="shared" si="1913"/>
        <v>16107840</v>
      </c>
      <c r="BO810" s="26">
        <v>1</v>
      </c>
      <c r="BP810" s="27">
        <v>14400000</v>
      </c>
      <c r="BQ810" s="27">
        <v>12960000</v>
      </c>
      <c r="BR810" s="27"/>
      <c r="BS810" s="27"/>
      <c r="BT810" s="143">
        <f t="shared" si="1893"/>
        <v>7.4432292756478682E-2</v>
      </c>
      <c r="BU810" s="27">
        <f t="shared" si="1914"/>
        <v>13680000</v>
      </c>
      <c r="BV810" s="28">
        <f t="shared" si="1915"/>
        <v>2599200</v>
      </c>
      <c r="BW810" s="30">
        <f t="shared" si="1916"/>
        <v>16279200</v>
      </c>
      <c r="BX810" s="26">
        <v>1</v>
      </c>
      <c r="BY810" s="28">
        <v>14400000</v>
      </c>
      <c r="BZ810" s="28">
        <v>12960000</v>
      </c>
      <c r="CA810" s="28"/>
      <c r="CB810" s="28"/>
      <c r="CC810" s="177">
        <f t="shared" si="1894"/>
        <v>7.4432292756478682E-2</v>
      </c>
      <c r="CD810" s="28">
        <f t="shared" si="1917"/>
        <v>13680000</v>
      </c>
      <c r="CE810" s="28">
        <f t="shared" si="1918"/>
        <v>2599200</v>
      </c>
      <c r="CF810" s="29">
        <f t="shared" si="1919"/>
        <v>16279200</v>
      </c>
      <c r="CG810" s="31" t="s">
        <v>30</v>
      </c>
      <c r="CH810" s="32" t="s">
        <v>30</v>
      </c>
      <c r="CI810" s="32" t="s">
        <v>30</v>
      </c>
      <c r="CJ810" s="32" t="s">
        <v>30</v>
      </c>
      <c r="CK810" s="32" t="s">
        <v>30</v>
      </c>
      <c r="CL810" s="32" t="s">
        <v>30</v>
      </c>
      <c r="CM810" s="32" t="s">
        <v>30</v>
      </c>
      <c r="CN810" s="32" t="s">
        <v>30</v>
      </c>
      <c r="CO810" s="32" t="s">
        <v>30</v>
      </c>
      <c r="CP810" s="31" t="s">
        <v>30</v>
      </c>
      <c r="CQ810" s="32" t="s">
        <v>30</v>
      </c>
      <c r="CR810" s="32" t="s">
        <v>30</v>
      </c>
      <c r="CS810" s="32" t="s">
        <v>30</v>
      </c>
      <c r="CT810" s="32" t="s">
        <v>30</v>
      </c>
      <c r="CU810" s="32" t="s">
        <v>30</v>
      </c>
      <c r="CV810" s="32" t="s">
        <v>30</v>
      </c>
      <c r="CW810" s="32" t="s">
        <v>30</v>
      </c>
      <c r="CX810" s="34" t="s">
        <v>30</v>
      </c>
      <c r="CY810" s="31" t="s">
        <v>30</v>
      </c>
      <c r="CZ810" s="32" t="s">
        <v>30</v>
      </c>
      <c r="DA810" s="32" t="s">
        <v>30</v>
      </c>
      <c r="DB810" s="32" t="s">
        <v>30</v>
      </c>
      <c r="DC810" s="32" t="s">
        <v>30</v>
      </c>
      <c r="DD810" s="32" t="s">
        <v>30</v>
      </c>
      <c r="DE810" s="32" t="s">
        <v>30</v>
      </c>
      <c r="DF810" s="32" t="s">
        <v>30</v>
      </c>
      <c r="DG810" s="32" t="s">
        <v>30</v>
      </c>
      <c r="DH810" s="31" t="s">
        <v>30</v>
      </c>
      <c r="DI810" s="43" t="s">
        <v>30</v>
      </c>
      <c r="DJ810" s="43" t="s">
        <v>30</v>
      </c>
      <c r="DK810" s="43" t="s">
        <v>30</v>
      </c>
      <c r="DL810" s="43" t="s">
        <v>30</v>
      </c>
      <c r="DM810" s="32" t="s">
        <v>30</v>
      </c>
      <c r="DN810" s="32" t="s">
        <v>30</v>
      </c>
      <c r="DO810" s="33" t="s">
        <v>30</v>
      </c>
    </row>
    <row r="811" spans="1:119" ht="21" customHeight="1" x14ac:dyDescent="0.25">
      <c r="A811" s="66" t="s">
        <v>1562</v>
      </c>
      <c r="B811" s="67" t="s">
        <v>1496</v>
      </c>
      <c r="C811" s="68" t="s">
        <v>1563</v>
      </c>
      <c r="D811" s="31" t="s">
        <v>30</v>
      </c>
      <c r="E811" s="32" t="s">
        <v>30</v>
      </c>
      <c r="F811" s="32" t="s">
        <v>30</v>
      </c>
      <c r="G811" s="32" t="s">
        <v>30</v>
      </c>
      <c r="H811" s="32" t="s">
        <v>30</v>
      </c>
      <c r="I811" s="32" t="s">
        <v>30</v>
      </c>
      <c r="J811" s="32" t="s">
        <v>30</v>
      </c>
      <c r="K811" s="32" t="s">
        <v>30</v>
      </c>
      <c r="L811" s="32" t="s">
        <v>30</v>
      </c>
      <c r="M811" s="31" t="s">
        <v>30</v>
      </c>
      <c r="N811" s="32" t="s">
        <v>30</v>
      </c>
      <c r="O811" s="32" t="s">
        <v>30</v>
      </c>
      <c r="P811" s="32" t="s">
        <v>30</v>
      </c>
      <c r="Q811" s="32" t="s">
        <v>30</v>
      </c>
      <c r="R811" s="32" t="s">
        <v>30</v>
      </c>
      <c r="S811" s="32" t="s">
        <v>30</v>
      </c>
      <c r="T811" s="32" t="s">
        <v>30</v>
      </c>
      <c r="U811" s="33" t="s">
        <v>30</v>
      </c>
      <c r="V811" s="31" t="s">
        <v>30</v>
      </c>
      <c r="W811" s="32" t="s">
        <v>30</v>
      </c>
      <c r="X811" s="32" t="s">
        <v>30</v>
      </c>
      <c r="Y811" s="32" t="s">
        <v>30</v>
      </c>
      <c r="Z811" s="32" t="s">
        <v>30</v>
      </c>
      <c r="AA811" s="32" t="s">
        <v>30</v>
      </c>
      <c r="AB811" s="32" t="s">
        <v>30</v>
      </c>
      <c r="AC811" s="32" t="s">
        <v>30</v>
      </c>
      <c r="AD811" s="34" t="s">
        <v>30</v>
      </c>
      <c r="AE811" s="26">
        <v>1</v>
      </c>
      <c r="AF811" s="27">
        <v>10000000</v>
      </c>
      <c r="AG811" s="27">
        <v>11500000</v>
      </c>
      <c r="AH811" s="27"/>
      <c r="AI811" s="27"/>
      <c r="AJ811" s="143">
        <f t="shared" si="1889"/>
        <v>9.8666062491146178E-2</v>
      </c>
      <c r="AK811" s="27">
        <f t="shared" si="1905"/>
        <v>10750000</v>
      </c>
      <c r="AL811" s="28">
        <f t="shared" si="1906"/>
        <v>2042500</v>
      </c>
      <c r="AM811" s="30">
        <f t="shared" si="1907"/>
        <v>12792500</v>
      </c>
      <c r="AN811" s="26">
        <v>1</v>
      </c>
      <c r="AO811" s="27">
        <v>10000000</v>
      </c>
      <c r="AP811" s="27">
        <v>14400000</v>
      </c>
      <c r="AQ811" s="27"/>
      <c r="AR811" s="27"/>
      <c r="AS811" s="143">
        <f t="shared" si="1890"/>
        <v>0.25502211780498435</v>
      </c>
      <c r="AT811" s="27">
        <f t="shared" si="1908"/>
        <v>12200000</v>
      </c>
      <c r="AU811" s="28">
        <f t="shared" si="1864"/>
        <v>2318000</v>
      </c>
      <c r="AV811" s="30">
        <f t="shared" si="1909"/>
        <v>14518000</v>
      </c>
      <c r="AW811" s="26">
        <v>1</v>
      </c>
      <c r="AX811" s="27">
        <v>10000000</v>
      </c>
      <c r="AY811" s="27">
        <v>12000000</v>
      </c>
      <c r="AZ811" s="27"/>
      <c r="BA811" s="27"/>
      <c r="BB811" s="143">
        <f t="shared" si="1891"/>
        <v>0.12856486930664499</v>
      </c>
      <c r="BC811" s="27">
        <f t="shared" si="1910"/>
        <v>11000000</v>
      </c>
      <c r="BD811" s="27">
        <f t="shared" si="1867"/>
        <v>2090000</v>
      </c>
      <c r="BE811" s="27">
        <f t="shared" si="1911"/>
        <v>13090000</v>
      </c>
      <c r="BF811" s="26">
        <v>1</v>
      </c>
      <c r="BG811" s="27">
        <v>8000000</v>
      </c>
      <c r="BH811" s="27">
        <v>7040000</v>
      </c>
      <c r="BI811" s="27"/>
      <c r="BJ811" s="27"/>
      <c r="BK811" s="143">
        <f t="shared" si="1892"/>
        <v>9.0268950789772012E-2</v>
      </c>
      <c r="BL811" s="27">
        <f t="shared" si="1912"/>
        <v>7520000</v>
      </c>
      <c r="BM811" s="27">
        <f t="shared" si="1870"/>
        <v>1428800</v>
      </c>
      <c r="BN811" s="28">
        <f t="shared" si="1913"/>
        <v>8948800</v>
      </c>
      <c r="BO811" s="26">
        <v>1</v>
      </c>
      <c r="BP811" s="27">
        <v>8000000</v>
      </c>
      <c r="BQ811" s="27">
        <v>7200000</v>
      </c>
      <c r="BR811" s="27"/>
      <c r="BS811" s="27"/>
      <c r="BT811" s="143">
        <f t="shared" si="1893"/>
        <v>7.4432292756478696E-2</v>
      </c>
      <c r="BU811" s="27">
        <f t="shared" si="1914"/>
        <v>7600000</v>
      </c>
      <c r="BV811" s="28">
        <f t="shared" si="1915"/>
        <v>1444000</v>
      </c>
      <c r="BW811" s="30">
        <f t="shared" si="1916"/>
        <v>9044000</v>
      </c>
      <c r="BX811" s="26">
        <v>1</v>
      </c>
      <c r="BY811" s="28">
        <v>8000000</v>
      </c>
      <c r="BZ811" s="28">
        <v>7200000</v>
      </c>
      <c r="CA811" s="28"/>
      <c r="CB811" s="28"/>
      <c r="CC811" s="177">
        <f t="shared" si="1894"/>
        <v>7.4432292756478696E-2</v>
      </c>
      <c r="CD811" s="28">
        <f t="shared" si="1917"/>
        <v>7600000</v>
      </c>
      <c r="CE811" s="28">
        <f t="shared" si="1918"/>
        <v>1444000</v>
      </c>
      <c r="CF811" s="29">
        <f t="shared" si="1919"/>
        <v>9044000</v>
      </c>
      <c r="CG811" s="31" t="s">
        <v>30</v>
      </c>
      <c r="CH811" s="32" t="s">
        <v>30</v>
      </c>
      <c r="CI811" s="32" t="s">
        <v>30</v>
      </c>
      <c r="CJ811" s="32" t="s">
        <v>30</v>
      </c>
      <c r="CK811" s="32" t="s">
        <v>30</v>
      </c>
      <c r="CL811" s="32" t="s">
        <v>30</v>
      </c>
      <c r="CM811" s="32" t="s">
        <v>30</v>
      </c>
      <c r="CN811" s="32" t="s">
        <v>30</v>
      </c>
      <c r="CO811" s="32" t="s">
        <v>30</v>
      </c>
      <c r="CP811" s="31" t="s">
        <v>30</v>
      </c>
      <c r="CQ811" s="32" t="s">
        <v>30</v>
      </c>
      <c r="CR811" s="32" t="s">
        <v>30</v>
      </c>
      <c r="CS811" s="32" t="s">
        <v>30</v>
      </c>
      <c r="CT811" s="32" t="s">
        <v>30</v>
      </c>
      <c r="CU811" s="32" t="s">
        <v>30</v>
      </c>
      <c r="CV811" s="32" t="s">
        <v>30</v>
      </c>
      <c r="CW811" s="32" t="s">
        <v>30</v>
      </c>
      <c r="CX811" s="34" t="s">
        <v>30</v>
      </c>
      <c r="CY811" s="31" t="s">
        <v>30</v>
      </c>
      <c r="CZ811" s="32" t="s">
        <v>30</v>
      </c>
      <c r="DA811" s="32" t="s">
        <v>30</v>
      </c>
      <c r="DB811" s="32" t="s">
        <v>30</v>
      </c>
      <c r="DC811" s="32" t="s">
        <v>30</v>
      </c>
      <c r="DD811" s="32" t="s">
        <v>30</v>
      </c>
      <c r="DE811" s="32" t="s">
        <v>30</v>
      </c>
      <c r="DF811" s="32" t="s">
        <v>30</v>
      </c>
      <c r="DG811" s="32" t="s">
        <v>30</v>
      </c>
      <c r="DH811" s="31" t="s">
        <v>30</v>
      </c>
      <c r="DI811" s="43" t="s">
        <v>30</v>
      </c>
      <c r="DJ811" s="43" t="s">
        <v>30</v>
      </c>
      <c r="DK811" s="43" t="s">
        <v>30</v>
      </c>
      <c r="DL811" s="43" t="s">
        <v>30</v>
      </c>
      <c r="DM811" s="32" t="s">
        <v>30</v>
      </c>
      <c r="DN811" s="32" t="s">
        <v>30</v>
      </c>
      <c r="DO811" s="33" t="s">
        <v>30</v>
      </c>
    </row>
    <row r="812" spans="1:119" ht="21" customHeight="1" x14ac:dyDescent="0.25">
      <c r="A812" s="66" t="s">
        <v>1564</v>
      </c>
      <c r="B812" s="67" t="s">
        <v>1496</v>
      </c>
      <c r="C812" s="68" t="s">
        <v>1565</v>
      </c>
      <c r="D812" s="31" t="s">
        <v>30</v>
      </c>
      <c r="E812" s="32" t="s">
        <v>30</v>
      </c>
      <c r="F812" s="32" t="s">
        <v>30</v>
      </c>
      <c r="G812" s="32" t="s">
        <v>30</v>
      </c>
      <c r="H812" s="32" t="s">
        <v>30</v>
      </c>
      <c r="I812" s="32" t="s">
        <v>30</v>
      </c>
      <c r="J812" s="32" t="s">
        <v>30</v>
      </c>
      <c r="K812" s="32" t="s">
        <v>30</v>
      </c>
      <c r="L812" s="32" t="s">
        <v>30</v>
      </c>
      <c r="M812" s="31" t="s">
        <v>30</v>
      </c>
      <c r="N812" s="32" t="s">
        <v>30</v>
      </c>
      <c r="O812" s="32" t="s">
        <v>30</v>
      </c>
      <c r="P812" s="32" t="s">
        <v>30</v>
      </c>
      <c r="Q812" s="32" t="s">
        <v>30</v>
      </c>
      <c r="R812" s="32" t="s">
        <v>30</v>
      </c>
      <c r="S812" s="32" t="s">
        <v>30</v>
      </c>
      <c r="T812" s="32" t="s">
        <v>30</v>
      </c>
      <c r="U812" s="33" t="s">
        <v>30</v>
      </c>
      <c r="V812" s="31" t="s">
        <v>30</v>
      </c>
      <c r="W812" s="32" t="s">
        <v>30</v>
      </c>
      <c r="X812" s="32" t="s">
        <v>30</v>
      </c>
      <c r="Y812" s="32" t="s">
        <v>30</v>
      </c>
      <c r="Z812" s="32" t="s">
        <v>30</v>
      </c>
      <c r="AA812" s="32" t="s">
        <v>30</v>
      </c>
      <c r="AB812" s="32" t="s">
        <v>30</v>
      </c>
      <c r="AC812" s="32" t="s">
        <v>30</v>
      </c>
      <c r="AD812" s="34" t="s">
        <v>30</v>
      </c>
      <c r="AE812" s="26">
        <v>1</v>
      </c>
      <c r="AF812" s="27">
        <v>5000000</v>
      </c>
      <c r="AG812" s="27">
        <v>5750000</v>
      </c>
      <c r="AH812" s="27"/>
      <c r="AI812" s="27"/>
      <c r="AJ812" s="143">
        <f t="shared" si="1889"/>
        <v>9.8666062491146178E-2</v>
      </c>
      <c r="AK812" s="27">
        <f t="shared" si="1905"/>
        <v>5375000</v>
      </c>
      <c r="AL812" s="28">
        <f t="shared" si="1906"/>
        <v>1021250</v>
      </c>
      <c r="AM812" s="30">
        <f t="shared" si="1907"/>
        <v>6396250</v>
      </c>
      <c r="AN812" s="26">
        <v>1</v>
      </c>
      <c r="AO812" s="27">
        <v>5000000</v>
      </c>
      <c r="AP812" s="27">
        <v>7200000</v>
      </c>
      <c r="AQ812" s="27"/>
      <c r="AR812" s="27"/>
      <c r="AS812" s="143">
        <f t="shared" si="1890"/>
        <v>0.25502211780498435</v>
      </c>
      <c r="AT812" s="27">
        <f t="shared" si="1908"/>
        <v>6100000</v>
      </c>
      <c r="AU812" s="28">
        <f t="shared" si="1864"/>
        <v>1159000</v>
      </c>
      <c r="AV812" s="30">
        <f t="shared" si="1909"/>
        <v>7259000</v>
      </c>
      <c r="AW812" s="26">
        <v>1</v>
      </c>
      <c r="AX812" s="27">
        <v>5000000</v>
      </c>
      <c r="AY812" s="27">
        <v>6000000</v>
      </c>
      <c r="AZ812" s="27"/>
      <c r="BA812" s="27"/>
      <c r="BB812" s="143">
        <f t="shared" si="1891"/>
        <v>0.12856486930664499</v>
      </c>
      <c r="BC812" s="27">
        <f t="shared" si="1910"/>
        <v>5500000</v>
      </c>
      <c r="BD812" s="27">
        <f t="shared" si="1867"/>
        <v>1045000</v>
      </c>
      <c r="BE812" s="27">
        <f t="shared" si="1911"/>
        <v>6545000</v>
      </c>
      <c r="BF812" s="26">
        <v>1</v>
      </c>
      <c r="BG812" s="27">
        <v>4000000</v>
      </c>
      <c r="BH812" s="27">
        <v>3520000</v>
      </c>
      <c r="BI812" s="27"/>
      <c r="BJ812" s="27"/>
      <c r="BK812" s="143">
        <f t="shared" si="1892"/>
        <v>9.0268950789772012E-2</v>
      </c>
      <c r="BL812" s="27">
        <f t="shared" si="1912"/>
        <v>3760000</v>
      </c>
      <c r="BM812" s="27">
        <f t="shared" si="1870"/>
        <v>714400</v>
      </c>
      <c r="BN812" s="28">
        <f t="shared" si="1913"/>
        <v>4474400</v>
      </c>
      <c r="BO812" s="26">
        <v>1</v>
      </c>
      <c r="BP812" s="27">
        <v>4000000</v>
      </c>
      <c r="BQ812" s="27">
        <v>3600000</v>
      </c>
      <c r="BR812" s="27"/>
      <c r="BS812" s="27"/>
      <c r="BT812" s="143">
        <f t="shared" si="1893"/>
        <v>7.4432292756478696E-2</v>
      </c>
      <c r="BU812" s="27">
        <f t="shared" si="1914"/>
        <v>3800000</v>
      </c>
      <c r="BV812" s="28">
        <f t="shared" si="1915"/>
        <v>722000</v>
      </c>
      <c r="BW812" s="30">
        <f t="shared" si="1916"/>
        <v>4522000</v>
      </c>
      <c r="BX812" s="26">
        <v>1</v>
      </c>
      <c r="BY812" s="28">
        <v>4000000</v>
      </c>
      <c r="BZ812" s="28">
        <v>3600000</v>
      </c>
      <c r="CA812" s="28"/>
      <c r="CB812" s="28"/>
      <c r="CC812" s="177">
        <f t="shared" si="1894"/>
        <v>7.4432292756478696E-2</v>
      </c>
      <c r="CD812" s="28">
        <f t="shared" si="1917"/>
        <v>3800000</v>
      </c>
      <c r="CE812" s="28">
        <f t="shared" si="1918"/>
        <v>722000</v>
      </c>
      <c r="CF812" s="29">
        <f t="shared" si="1919"/>
        <v>4522000</v>
      </c>
      <c r="CG812" s="31" t="s">
        <v>30</v>
      </c>
      <c r="CH812" s="32" t="s">
        <v>30</v>
      </c>
      <c r="CI812" s="32" t="s">
        <v>30</v>
      </c>
      <c r="CJ812" s="32" t="s">
        <v>30</v>
      </c>
      <c r="CK812" s="32" t="s">
        <v>30</v>
      </c>
      <c r="CL812" s="32" t="s">
        <v>30</v>
      </c>
      <c r="CM812" s="32" t="s">
        <v>30</v>
      </c>
      <c r="CN812" s="32" t="s">
        <v>30</v>
      </c>
      <c r="CO812" s="32" t="s">
        <v>30</v>
      </c>
      <c r="CP812" s="31" t="s">
        <v>30</v>
      </c>
      <c r="CQ812" s="32" t="s">
        <v>30</v>
      </c>
      <c r="CR812" s="32" t="s">
        <v>30</v>
      </c>
      <c r="CS812" s="32" t="s">
        <v>30</v>
      </c>
      <c r="CT812" s="32" t="s">
        <v>30</v>
      </c>
      <c r="CU812" s="32" t="s">
        <v>30</v>
      </c>
      <c r="CV812" s="32" t="s">
        <v>30</v>
      </c>
      <c r="CW812" s="32" t="s">
        <v>30</v>
      </c>
      <c r="CX812" s="34" t="s">
        <v>30</v>
      </c>
      <c r="CY812" s="31" t="s">
        <v>30</v>
      </c>
      <c r="CZ812" s="32" t="s">
        <v>30</v>
      </c>
      <c r="DA812" s="32" t="s">
        <v>30</v>
      </c>
      <c r="DB812" s="32" t="s">
        <v>30</v>
      </c>
      <c r="DC812" s="32" t="s">
        <v>30</v>
      </c>
      <c r="DD812" s="32" t="s">
        <v>30</v>
      </c>
      <c r="DE812" s="32" t="s">
        <v>30</v>
      </c>
      <c r="DF812" s="32" t="s">
        <v>30</v>
      </c>
      <c r="DG812" s="32" t="s">
        <v>30</v>
      </c>
      <c r="DH812" s="31" t="s">
        <v>30</v>
      </c>
      <c r="DI812" s="43" t="s">
        <v>30</v>
      </c>
      <c r="DJ812" s="43" t="s">
        <v>30</v>
      </c>
      <c r="DK812" s="43" t="s">
        <v>30</v>
      </c>
      <c r="DL812" s="43" t="s">
        <v>30</v>
      </c>
      <c r="DM812" s="32" t="s">
        <v>30</v>
      </c>
      <c r="DN812" s="32" t="s">
        <v>30</v>
      </c>
      <c r="DO812" s="33" t="s">
        <v>30</v>
      </c>
    </row>
    <row r="813" spans="1:119" ht="21" customHeight="1" x14ac:dyDescent="0.25">
      <c r="A813" s="66" t="s">
        <v>1566</v>
      </c>
      <c r="B813" s="67" t="s">
        <v>1496</v>
      </c>
      <c r="C813" s="68" t="s">
        <v>1567</v>
      </c>
      <c r="D813" s="31" t="s">
        <v>30</v>
      </c>
      <c r="E813" s="32" t="s">
        <v>30</v>
      </c>
      <c r="F813" s="32" t="s">
        <v>30</v>
      </c>
      <c r="G813" s="32" t="s">
        <v>30</v>
      </c>
      <c r="H813" s="32" t="s">
        <v>30</v>
      </c>
      <c r="I813" s="32" t="s">
        <v>30</v>
      </c>
      <c r="J813" s="32" t="s">
        <v>30</v>
      </c>
      <c r="K813" s="32" t="s">
        <v>30</v>
      </c>
      <c r="L813" s="32" t="s">
        <v>30</v>
      </c>
      <c r="M813" s="31" t="s">
        <v>30</v>
      </c>
      <c r="N813" s="32" t="s">
        <v>30</v>
      </c>
      <c r="O813" s="32" t="s">
        <v>30</v>
      </c>
      <c r="P813" s="32" t="s">
        <v>30</v>
      </c>
      <c r="Q813" s="32" t="s">
        <v>30</v>
      </c>
      <c r="R813" s="32" t="s">
        <v>30</v>
      </c>
      <c r="S813" s="32" t="s">
        <v>30</v>
      </c>
      <c r="T813" s="32" t="s">
        <v>30</v>
      </c>
      <c r="U813" s="33" t="s">
        <v>30</v>
      </c>
      <c r="V813" s="31" t="s">
        <v>30</v>
      </c>
      <c r="W813" s="32" t="s">
        <v>30</v>
      </c>
      <c r="X813" s="32" t="s">
        <v>30</v>
      </c>
      <c r="Y813" s="32" t="s">
        <v>30</v>
      </c>
      <c r="Z813" s="32" t="s">
        <v>30</v>
      </c>
      <c r="AA813" s="32" t="s">
        <v>30</v>
      </c>
      <c r="AB813" s="32" t="s">
        <v>30</v>
      </c>
      <c r="AC813" s="32" t="s">
        <v>30</v>
      </c>
      <c r="AD813" s="34" t="s">
        <v>30</v>
      </c>
      <c r="AE813" s="26">
        <v>1</v>
      </c>
      <c r="AF813" s="27">
        <v>4000000</v>
      </c>
      <c r="AG813" s="27">
        <v>4600000</v>
      </c>
      <c r="AH813" s="27"/>
      <c r="AI813" s="27"/>
      <c r="AJ813" s="143">
        <f t="shared" si="1889"/>
        <v>9.8666062491146164E-2</v>
      </c>
      <c r="AK813" s="27">
        <f t="shared" si="1905"/>
        <v>4300000</v>
      </c>
      <c r="AL813" s="28">
        <f t="shared" si="1906"/>
        <v>817000</v>
      </c>
      <c r="AM813" s="30">
        <f t="shared" si="1907"/>
        <v>5117000</v>
      </c>
      <c r="AN813" s="26">
        <v>1</v>
      </c>
      <c r="AO813" s="27">
        <v>4000000</v>
      </c>
      <c r="AP813" s="27">
        <v>5760000</v>
      </c>
      <c r="AQ813" s="27"/>
      <c r="AR813" s="27"/>
      <c r="AS813" s="143">
        <f t="shared" si="1890"/>
        <v>0.25502211780498435</v>
      </c>
      <c r="AT813" s="27">
        <f t="shared" si="1908"/>
        <v>4880000</v>
      </c>
      <c r="AU813" s="28">
        <f t="shared" si="1864"/>
        <v>927200</v>
      </c>
      <c r="AV813" s="30">
        <f t="shared" si="1909"/>
        <v>5807200</v>
      </c>
      <c r="AW813" s="26">
        <v>1</v>
      </c>
      <c r="AX813" s="27">
        <v>4000000</v>
      </c>
      <c r="AY813" s="27">
        <v>4800000</v>
      </c>
      <c r="AZ813" s="27"/>
      <c r="BA813" s="27"/>
      <c r="BB813" s="143">
        <f t="shared" si="1891"/>
        <v>0.12856486930664501</v>
      </c>
      <c r="BC813" s="27">
        <f t="shared" si="1910"/>
        <v>4400000</v>
      </c>
      <c r="BD813" s="27">
        <f t="shared" si="1867"/>
        <v>836000</v>
      </c>
      <c r="BE813" s="27">
        <f t="shared" si="1911"/>
        <v>5236000</v>
      </c>
      <c r="BF813" s="26">
        <v>1</v>
      </c>
      <c r="BG813" s="27">
        <v>3200000</v>
      </c>
      <c r="BH813" s="27">
        <v>2816000</v>
      </c>
      <c r="BI813" s="27"/>
      <c r="BJ813" s="27"/>
      <c r="BK813" s="143">
        <f t="shared" si="1892"/>
        <v>9.0268950789772012E-2</v>
      </c>
      <c r="BL813" s="27">
        <f t="shared" si="1912"/>
        <v>3008000</v>
      </c>
      <c r="BM813" s="27">
        <f t="shared" si="1870"/>
        <v>571520</v>
      </c>
      <c r="BN813" s="28">
        <f t="shared" si="1913"/>
        <v>3579520</v>
      </c>
      <c r="BO813" s="26">
        <v>1</v>
      </c>
      <c r="BP813" s="27">
        <v>3200000</v>
      </c>
      <c r="BQ813" s="27">
        <v>2880000</v>
      </c>
      <c r="BR813" s="27"/>
      <c r="BS813" s="27"/>
      <c r="BT813" s="143">
        <f t="shared" si="1893"/>
        <v>7.4432292756478682E-2</v>
      </c>
      <c r="BU813" s="27">
        <f t="shared" si="1914"/>
        <v>3040000</v>
      </c>
      <c r="BV813" s="28">
        <f t="shared" si="1915"/>
        <v>577600</v>
      </c>
      <c r="BW813" s="30">
        <f t="shared" si="1916"/>
        <v>3617600</v>
      </c>
      <c r="BX813" s="26">
        <v>1</v>
      </c>
      <c r="BY813" s="28">
        <v>3200000</v>
      </c>
      <c r="BZ813" s="28">
        <v>2880000</v>
      </c>
      <c r="CA813" s="28"/>
      <c r="CB813" s="28"/>
      <c r="CC813" s="177">
        <f t="shared" si="1894"/>
        <v>7.4432292756478682E-2</v>
      </c>
      <c r="CD813" s="28">
        <f t="shared" si="1917"/>
        <v>3040000</v>
      </c>
      <c r="CE813" s="28">
        <f t="shared" si="1918"/>
        <v>577600</v>
      </c>
      <c r="CF813" s="29">
        <f t="shared" si="1919"/>
        <v>3617600</v>
      </c>
      <c r="CG813" s="31" t="s">
        <v>30</v>
      </c>
      <c r="CH813" s="32" t="s">
        <v>30</v>
      </c>
      <c r="CI813" s="32" t="s">
        <v>30</v>
      </c>
      <c r="CJ813" s="32" t="s">
        <v>30</v>
      </c>
      <c r="CK813" s="32" t="s">
        <v>30</v>
      </c>
      <c r="CL813" s="32" t="s">
        <v>30</v>
      </c>
      <c r="CM813" s="32" t="s">
        <v>30</v>
      </c>
      <c r="CN813" s="32" t="s">
        <v>30</v>
      </c>
      <c r="CO813" s="32" t="s">
        <v>30</v>
      </c>
      <c r="CP813" s="31" t="s">
        <v>30</v>
      </c>
      <c r="CQ813" s="32" t="s">
        <v>30</v>
      </c>
      <c r="CR813" s="32" t="s">
        <v>30</v>
      </c>
      <c r="CS813" s="32" t="s">
        <v>30</v>
      </c>
      <c r="CT813" s="32" t="s">
        <v>30</v>
      </c>
      <c r="CU813" s="32" t="s">
        <v>30</v>
      </c>
      <c r="CV813" s="32" t="s">
        <v>30</v>
      </c>
      <c r="CW813" s="32" t="s">
        <v>30</v>
      </c>
      <c r="CX813" s="34" t="s">
        <v>30</v>
      </c>
      <c r="CY813" s="31" t="s">
        <v>30</v>
      </c>
      <c r="CZ813" s="32" t="s">
        <v>30</v>
      </c>
      <c r="DA813" s="32" t="s">
        <v>30</v>
      </c>
      <c r="DB813" s="32" t="s">
        <v>30</v>
      </c>
      <c r="DC813" s="32" t="s">
        <v>30</v>
      </c>
      <c r="DD813" s="32" t="s">
        <v>30</v>
      </c>
      <c r="DE813" s="32" t="s">
        <v>30</v>
      </c>
      <c r="DF813" s="32" t="s">
        <v>30</v>
      </c>
      <c r="DG813" s="32" t="s">
        <v>30</v>
      </c>
      <c r="DH813" s="31" t="s">
        <v>30</v>
      </c>
      <c r="DI813" s="43" t="s">
        <v>30</v>
      </c>
      <c r="DJ813" s="43" t="s">
        <v>30</v>
      </c>
      <c r="DK813" s="43" t="s">
        <v>30</v>
      </c>
      <c r="DL813" s="43" t="s">
        <v>30</v>
      </c>
      <c r="DM813" s="32" t="s">
        <v>30</v>
      </c>
      <c r="DN813" s="32" t="s">
        <v>30</v>
      </c>
      <c r="DO813" s="33" t="s">
        <v>30</v>
      </c>
    </row>
    <row r="814" spans="1:119" ht="21" customHeight="1" x14ac:dyDescent="0.25">
      <c r="A814" s="66" t="s">
        <v>1568</v>
      </c>
      <c r="B814" s="67" t="s">
        <v>1496</v>
      </c>
      <c r="C814" s="68" t="s">
        <v>1569</v>
      </c>
      <c r="D814" s="31" t="s">
        <v>30</v>
      </c>
      <c r="E814" s="32" t="s">
        <v>30</v>
      </c>
      <c r="F814" s="32" t="s">
        <v>30</v>
      </c>
      <c r="G814" s="32" t="s">
        <v>30</v>
      </c>
      <c r="H814" s="32" t="s">
        <v>30</v>
      </c>
      <c r="I814" s="32" t="s">
        <v>30</v>
      </c>
      <c r="J814" s="32" t="s">
        <v>30</v>
      </c>
      <c r="K814" s="32" t="s">
        <v>30</v>
      </c>
      <c r="L814" s="32" t="s">
        <v>30</v>
      </c>
      <c r="M814" s="31" t="s">
        <v>30</v>
      </c>
      <c r="N814" s="32" t="s">
        <v>30</v>
      </c>
      <c r="O814" s="32" t="s">
        <v>30</v>
      </c>
      <c r="P814" s="32" t="s">
        <v>30</v>
      </c>
      <c r="Q814" s="32" t="s">
        <v>30</v>
      </c>
      <c r="R814" s="32" t="s">
        <v>30</v>
      </c>
      <c r="S814" s="32" t="s">
        <v>30</v>
      </c>
      <c r="T814" s="32" t="s">
        <v>30</v>
      </c>
      <c r="U814" s="33" t="s">
        <v>30</v>
      </c>
      <c r="V814" s="31" t="s">
        <v>30</v>
      </c>
      <c r="W814" s="32" t="s">
        <v>30</v>
      </c>
      <c r="X814" s="32" t="s">
        <v>30</v>
      </c>
      <c r="Y814" s="32" t="s">
        <v>30</v>
      </c>
      <c r="Z814" s="32" t="s">
        <v>30</v>
      </c>
      <c r="AA814" s="32" t="s">
        <v>30</v>
      </c>
      <c r="AB814" s="32" t="s">
        <v>30</v>
      </c>
      <c r="AC814" s="32" t="s">
        <v>30</v>
      </c>
      <c r="AD814" s="34" t="s">
        <v>30</v>
      </c>
      <c r="AE814" s="26">
        <v>1</v>
      </c>
      <c r="AF814" s="27">
        <v>4000000</v>
      </c>
      <c r="AG814" s="27">
        <v>4600000</v>
      </c>
      <c r="AH814" s="27"/>
      <c r="AI814" s="27"/>
      <c r="AJ814" s="143">
        <f t="shared" si="1889"/>
        <v>9.8666062491146164E-2</v>
      </c>
      <c r="AK814" s="27">
        <f t="shared" si="1905"/>
        <v>4300000</v>
      </c>
      <c r="AL814" s="28">
        <f t="shared" si="1906"/>
        <v>817000</v>
      </c>
      <c r="AM814" s="30">
        <f t="shared" si="1907"/>
        <v>5117000</v>
      </c>
      <c r="AN814" s="26">
        <v>1</v>
      </c>
      <c r="AO814" s="27">
        <v>4000000</v>
      </c>
      <c r="AP814" s="27">
        <v>5760000</v>
      </c>
      <c r="AQ814" s="27"/>
      <c r="AR814" s="27"/>
      <c r="AS814" s="143">
        <f t="shared" si="1890"/>
        <v>0.25502211780498435</v>
      </c>
      <c r="AT814" s="27">
        <f t="shared" si="1908"/>
        <v>4880000</v>
      </c>
      <c r="AU814" s="28">
        <f t="shared" si="1864"/>
        <v>927200</v>
      </c>
      <c r="AV814" s="30">
        <f t="shared" si="1909"/>
        <v>5807200</v>
      </c>
      <c r="AW814" s="26">
        <v>1</v>
      </c>
      <c r="AX814" s="27">
        <v>4000000</v>
      </c>
      <c r="AY814" s="27">
        <v>4800000</v>
      </c>
      <c r="AZ814" s="27"/>
      <c r="BA814" s="27"/>
      <c r="BB814" s="143">
        <f t="shared" si="1891"/>
        <v>0.12856486930664501</v>
      </c>
      <c r="BC814" s="27">
        <f t="shared" si="1910"/>
        <v>4400000</v>
      </c>
      <c r="BD814" s="27">
        <f t="shared" si="1867"/>
        <v>836000</v>
      </c>
      <c r="BE814" s="27">
        <f t="shared" si="1911"/>
        <v>5236000</v>
      </c>
      <c r="BF814" s="26">
        <v>1</v>
      </c>
      <c r="BG814" s="27">
        <v>3200000</v>
      </c>
      <c r="BH814" s="27">
        <v>2816000</v>
      </c>
      <c r="BI814" s="27"/>
      <c r="BJ814" s="27"/>
      <c r="BK814" s="143">
        <f t="shared" si="1892"/>
        <v>9.0268950789772012E-2</v>
      </c>
      <c r="BL814" s="27">
        <f t="shared" si="1912"/>
        <v>3008000</v>
      </c>
      <c r="BM814" s="27">
        <f t="shared" si="1870"/>
        <v>571520</v>
      </c>
      <c r="BN814" s="28">
        <f t="shared" si="1913"/>
        <v>3579520</v>
      </c>
      <c r="BO814" s="26">
        <v>1</v>
      </c>
      <c r="BP814" s="27">
        <v>3200000</v>
      </c>
      <c r="BQ814" s="27">
        <v>2880000</v>
      </c>
      <c r="BR814" s="27"/>
      <c r="BS814" s="27"/>
      <c r="BT814" s="143">
        <f t="shared" si="1893"/>
        <v>7.4432292756478682E-2</v>
      </c>
      <c r="BU814" s="27">
        <f t="shared" si="1914"/>
        <v>3040000</v>
      </c>
      <c r="BV814" s="28">
        <f t="shared" si="1915"/>
        <v>577600</v>
      </c>
      <c r="BW814" s="30">
        <f t="shared" si="1916"/>
        <v>3617600</v>
      </c>
      <c r="BX814" s="26">
        <v>1</v>
      </c>
      <c r="BY814" s="28">
        <v>3200000</v>
      </c>
      <c r="BZ814" s="28">
        <v>2880000</v>
      </c>
      <c r="CA814" s="28"/>
      <c r="CB814" s="28"/>
      <c r="CC814" s="177">
        <f t="shared" si="1894"/>
        <v>7.4432292756478682E-2</v>
      </c>
      <c r="CD814" s="28">
        <f t="shared" si="1917"/>
        <v>3040000</v>
      </c>
      <c r="CE814" s="28">
        <f t="shared" si="1918"/>
        <v>577600</v>
      </c>
      <c r="CF814" s="29">
        <f t="shared" si="1919"/>
        <v>3617600</v>
      </c>
      <c r="CG814" s="31" t="s">
        <v>30</v>
      </c>
      <c r="CH814" s="32" t="s">
        <v>30</v>
      </c>
      <c r="CI814" s="32" t="s">
        <v>30</v>
      </c>
      <c r="CJ814" s="32" t="s">
        <v>30</v>
      </c>
      <c r="CK814" s="32" t="s">
        <v>30</v>
      </c>
      <c r="CL814" s="32" t="s">
        <v>30</v>
      </c>
      <c r="CM814" s="32" t="s">
        <v>30</v>
      </c>
      <c r="CN814" s="32" t="s">
        <v>30</v>
      </c>
      <c r="CO814" s="32" t="s">
        <v>30</v>
      </c>
      <c r="CP814" s="31" t="s">
        <v>30</v>
      </c>
      <c r="CQ814" s="32" t="s">
        <v>30</v>
      </c>
      <c r="CR814" s="32" t="s">
        <v>30</v>
      </c>
      <c r="CS814" s="32" t="s">
        <v>30</v>
      </c>
      <c r="CT814" s="32" t="s">
        <v>30</v>
      </c>
      <c r="CU814" s="32" t="s">
        <v>30</v>
      </c>
      <c r="CV814" s="32" t="s">
        <v>30</v>
      </c>
      <c r="CW814" s="32" t="s">
        <v>30</v>
      </c>
      <c r="CX814" s="34" t="s">
        <v>30</v>
      </c>
      <c r="CY814" s="31" t="s">
        <v>30</v>
      </c>
      <c r="CZ814" s="32" t="s">
        <v>30</v>
      </c>
      <c r="DA814" s="32" t="s">
        <v>30</v>
      </c>
      <c r="DB814" s="32" t="s">
        <v>30</v>
      </c>
      <c r="DC814" s="32" t="s">
        <v>30</v>
      </c>
      <c r="DD814" s="32" t="s">
        <v>30</v>
      </c>
      <c r="DE814" s="32" t="s">
        <v>30</v>
      </c>
      <c r="DF814" s="32" t="s">
        <v>30</v>
      </c>
      <c r="DG814" s="32" t="s">
        <v>30</v>
      </c>
      <c r="DH814" s="31" t="s">
        <v>30</v>
      </c>
      <c r="DI814" s="43" t="s">
        <v>30</v>
      </c>
      <c r="DJ814" s="43" t="s">
        <v>30</v>
      </c>
      <c r="DK814" s="43" t="s">
        <v>30</v>
      </c>
      <c r="DL814" s="43" t="s">
        <v>30</v>
      </c>
      <c r="DM814" s="32" t="s">
        <v>30</v>
      </c>
      <c r="DN814" s="32" t="s">
        <v>30</v>
      </c>
      <c r="DO814" s="33" t="s">
        <v>30</v>
      </c>
    </row>
    <row r="815" spans="1:119" ht="21" customHeight="1" x14ac:dyDescent="0.25">
      <c r="A815" s="66" t="s">
        <v>1570</v>
      </c>
      <c r="B815" s="67" t="s">
        <v>1496</v>
      </c>
      <c r="C815" s="68" t="s">
        <v>1571</v>
      </c>
      <c r="D815" s="31" t="s">
        <v>30</v>
      </c>
      <c r="E815" s="32" t="s">
        <v>30</v>
      </c>
      <c r="F815" s="32" t="s">
        <v>30</v>
      </c>
      <c r="G815" s="32" t="s">
        <v>30</v>
      </c>
      <c r="H815" s="32" t="s">
        <v>30</v>
      </c>
      <c r="I815" s="32" t="s">
        <v>30</v>
      </c>
      <c r="J815" s="32" t="s">
        <v>30</v>
      </c>
      <c r="K815" s="32" t="s">
        <v>30</v>
      </c>
      <c r="L815" s="32" t="s">
        <v>30</v>
      </c>
      <c r="M815" s="31" t="s">
        <v>30</v>
      </c>
      <c r="N815" s="32" t="s">
        <v>30</v>
      </c>
      <c r="O815" s="32" t="s">
        <v>30</v>
      </c>
      <c r="P815" s="32" t="s">
        <v>30</v>
      </c>
      <c r="Q815" s="32" t="s">
        <v>30</v>
      </c>
      <c r="R815" s="32" t="s">
        <v>30</v>
      </c>
      <c r="S815" s="32" t="s">
        <v>30</v>
      </c>
      <c r="T815" s="32" t="s">
        <v>30</v>
      </c>
      <c r="U815" s="33" t="s">
        <v>30</v>
      </c>
      <c r="V815" s="31" t="s">
        <v>30</v>
      </c>
      <c r="W815" s="32" t="s">
        <v>30</v>
      </c>
      <c r="X815" s="32" t="s">
        <v>30</v>
      </c>
      <c r="Y815" s="32" t="s">
        <v>30</v>
      </c>
      <c r="Z815" s="32" t="s">
        <v>30</v>
      </c>
      <c r="AA815" s="32" t="s">
        <v>30</v>
      </c>
      <c r="AB815" s="32" t="s">
        <v>30</v>
      </c>
      <c r="AC815" s="32" t="s">
        <v>30</v>
      </c>
      <c r="AD815" s="34" t="s">
        <v>30</v>
      </c>
      <c r="AE815" s="26">
        <v>1</v>
      </c>
      <c r="AF815" s="27">
        <v>4000000</v>
      </c>
      <c r="AG815" s="27">
        <v>4600000</v>
      </c>
      <c r="AH815" s="27"/>
      <c r="AI815" s="27"/>
      <c r="AJ815" s="143">
        <f t="shared" si="1889"/>
        <v>9.8666062491146164E-2</v>
      </c>
      <c r="AK815" s="27">
        <f t="shared" si="1905"/>
        <v>4300000</v>
      </c>
      <c r="AL815" s="28">
        <f t="shared" si="1906"/>
        <v>817000</v>
      </c>
      <c r="AM815" s="30">
        <f t="shared" si="1907"/>
        <v>5117000</v>
      </c>
      <c r="AN815" s="26">
        <v>1</v>
      </c>
      <c r="AO815" s="27">
        <v>4000000</v>
      </c>
      <c r="AP815" s="27">
        <v>5760000</v>
      </c>
      <c r="AQ815" s="27"/>
      <c r="AR815" s="27"/>
      <c r="AS815" s="143">
        <f t="shared" si="1890"/>
        <v>0.25502211780498435</v>
      </c>
      <c r="AT815" s="27">
        <f t="shared" si="1908"/>
        <v>4880000</v>
      </c>
      <c r="AU815" s="28">
        <f t="shared" si="1864"/>
        <v>927200</v>
      </c>
      <c r="AV815" s="30">
        <f t="shared" si="1909"/>
        <v>5807200</v>
      </c>
      <c r="AW815" s="26">
        <v>1</v>
      </c>
      <c r="AX815" s="27">
        <v>4000000</v>
      </c>
      <c r="AY815" s="27">
        <v>4800000</v>
      </c>
      <c r="AZ815" s="27"/>
      <c r="BA815" s="27"/>
      <c r="BB815" s="143">
        <f t="shared" si="1891"/>
        <v>0.12856486930664501</v>
      </c>
      <c r="BC815" s="27">
        <f t="shared" si="1910"/>
        <v>4400000</v>
      </c>
      <c r="BD815" s="27">
        <f t="shared" si="1867"/>
        <v>836000</v>
      </c>
      <c r="BE815" s="27">
        <f t="shared" si="1911"/>
        <v>5236000</v>
      </c>
      <c r="BF815" s="26">
        <v>1</v>
      </c>
      <c r="BG815" s="27">
        <v>3200000</v>
      </c>
      <c r="BH815" s="27">
        <v>2816000</v>
      </c>
      <c r="BI815" s="27"/>
      <c r="BJ815" s="27"/>
      <c r="BK815" s="143">
        <f t="shared" si="1892"/>
        <v>9.0268950789772012E-2</v>
      </c>
      <c r="BL815" s="27">
        <f t="shared" si="1912"/>
        <v>3008000</v>
      </c>
      <c r="BM815" s="27">
        <f t="shared" si="1870"/>
        <v>571520</v>
      </c>
      <c r="BN815" s="28">
        <f t="shared" si="1913"/>
        <v>3579520</v>
      </c>
      <c r="BO815" s="26">
        <v>1</v>
      </c>
      <c r="BP815" s="27">
        <v>3200000</v>
      </c>
      <c r="BQ815" s="27">
        <v>2880000</v>
      </c>
      <c r="BR815" s="27"/>
      <c r="BS815" s="27"/>
      <c r="BT815" s="143">
        <f t="shared" si="1893"/>
        <v>7.4432292756478682E-2</v>
      </c>
      <c r="BU815" s="27">
        <f t="shared" si="1914"/>
        <v>3040000</v>
      </c>
      <c r="BV815" s="28">
        <f t="shared" si="1915"/>
        <v>577600</v>
      </c>
      <c r="BW815" s="30">
        <f t="shared" si="1916"/>
        <v>3617600</v>
      </c>
      <c r="BX815" s="26">
        <v>1</v>
      </c>
      <c r="BY815" s="28">
        <v>3200000</v>
      </c>
      <c r="BZ815" s="28">
        <v>2880000</v>
      </c>
      <c r="CA815" s="28"/>
      <c r="CB815" s="28"/>
      <c r="CC815" s="177">
        <f t="shared" si="1894"/>
        <v>7.4432292756478682E-2</v>
      </c>
      <c r="CD815" s="28">
        <f t="shared" si="1917"/>
        <v>3040000</v>
      </c>
      <c r="CE815" s="28">
        <f t="shared" si="1918"/>
        <v>577600</v>
      </c>
      <c r="CF815" s="29">
        <f t="shared" si="1919"/>
        <v>3617600</v>
      </c>
      <c r="CG815" s="31" t="s">
        <v>30</v>
      </c>
      <c r="CH815" s="32" t="s">
        <v>30</v>
      </c>
      <c r="CI815" s="32" t="s">
        <v>30</v>
      </c>
      <c r="CJ815" s="32" t="s">
        <v>30</v>
      </c>
      <c r="CK815" s="32" t="s">
        <v>30</v>
      </c>
      <c r="CL815" s="32" t="s">
        <v>30</v>
      </c>
      <c r="CM815" s="32" t="s">
        <v>30</v>
      </c>
      <c r="CN815" s="32" t="s">
        <v>30</v>
      </c>
      <c r="CO815" s="32" t="s">
        <v>30</v>
      </c>
      <c r="CP815" s="31" t="s">
        <v>30</v>
      </c>
      <c r="CQ815" s="32" t="s">
        <v>30</v>
      </c>
      <c r="CR815" s="32" t="s">
        <v>30</v>
      </c>
      <c r="CS815" s="32" t="s">
        <v>30</v>
      </c>
      <c r="CT815" s="32" t="s">
        <v>30</v>
      </c>
      <c r="CU815" s="32" t="s">
        <v>30</v>
      </c>
      <c r="CV815" s="32" t="s">
        <v>30</v>
      </c>
      <c r="CW815" s="32" t="s">
        <v>30</v>
      </c>
      <c r="CX815" s="34" t="s">
        <v>30</v>
      </c>
      <c r="CY815" s="31" t="s">
        <v>30</v>
      </c>
      <c r="CZ815" s="32" t="s">
        <v>30</v>
      </c>
      <c r="DA815" s="32" t="s">
        <v>30</v>
      </c>
      <c r="DB815" s="32" t="s">
        <v>30</v>
      </c>
      <c r="DC815" s="32" t="s">
        <v>30</v>
      </c>
      <c r="DD815" s="32" t="s">
        <v>30</v>
      </c>
      <c r="DE815" s="32" t="s">
        <v>30</v>
      </c>
      <c r="DF815" s="32" t="s">
        <v>30</v>
      </c>
      <c r="DG815" s="32" t="s">
        <v>30</v>
      </c>
      <c r="DH815" s="31" t="s">
        <v>30</v>
      </c>
      <c r="DI815" s="43" t="s">
        <v>30</v>
      </c>
      <c r="DJ815" s="43" t="s">
        <v>30</v>
      </c>
      <c r="DK815" s="43" t="s">
        <v>30</v>
      </c>
      <c r="DL815" s="43" t="s">
        <v>30</v>
      </c>
      <c r="DM815" s="32" t="s">
        <v>30</v>
      </c>
      <c r="DN815" s="32" t="s">
        <v>30</v>
      </c>
      <c r="DO815" s="33" t="s">
        <v>30</v>
      </c>
    </row>
    <row r="816" spans="1:119" ht="21" customHeight="1" x14ac:dyDescent="0.25">
      <c r="A816" s="66" t="s">
        <v>1572</v>
      </c>
      <c r="B816" s="67" t="s">
        <v>1496</v>
      </c>
      <c r="C816" s="68" t="s">
        <v>1573</v>
      </c>
      <c r="D816" s="31" t="s">
        <v>30</v>
      </c>
      <c r="E816" s="32" t="s">
        <v>30</v>
      </c>
      <c r="F816" s="32" t="s">
        <v>30</v>
      </c>
      <c r="G816" s="32" t="s">
        <v>30</v>
      </c>
      <c r="H816" s="32" t="s">
        <v>30</v>
      </c>
      <c r="I816" s="32" t="s">
        <v>30</v>
      </c>
      <c r="J816" s="32" t="s">
        <v>30</v>
      </c>
      <c r="K816" s="32" t="s">
        <v>30</v>
      </c>
      <c r="L816" s="32" t="s">
        <v>30</v>
      </c>
      <c r="M816" s="31" t="s">
        <v>30</v>
      </c>
      <c r="N816" s="32" t="s">
        <v>30</v>
      </c>
      <c r="O816" s="32" t="s">
        <v>30</v>
      </c>
      <c r="P816" s="32" t="s">
        <v>30</v>
      </c>
      <c r="Q816" s="32" t="s">
        <v>30</v>
      </c>
      <c r="R816" s="32" t="s">
        <v>30</v>
      </c>
      <c r="S816" s="32" t="s">
        <v>30</v>
      </c>
      <c r="T816" s="32" t="s">
        <v>30</v>
      </c>
      <c r="U816" s="33" t="s">
        <v>30</v>
      </c>
      <c r="V816" s="31" t="s">
        <v>30</v>
      </c>
      <c r="W816" s="32" t="s">
        <v>30</v>
      </c>
      <c r="X816" s="32" t="s">
        <v>30</v>
      </c>
      <c r="Y816" s="32" t="s">
        <v>30</v>
      </c>
      <c r="Z816" s="32" t="s">
        <v>30</v>
      </c>
      <c r="AA816" s="32" t="s">
        <v>30</v>
      </c>
      <c r="AB816" s="32" t="s">
        <v>30</v>
      </c>
      <c r="AC816" s="32" t="s">
        <v>30</v>
      </c>
      <c r="AD816" s="34" t="s">
        <v>30</v>
      </c>
      <c r="AE816" s="26">
        <v>1</v>
      </c>
      <c r="AF816" s="27">
        <v>4000000</v>
      </c>
      <c r="AG816" s="27">
        <v>4600000</v>
      </c>
      <c r="AH816" s="27"/>
      <c r="AI816" s="27"/>
      <c r="AJ816" s="143">
        <f t="shared" si="1889"/>
        <v>9.8666062491146164E-2</v>
      </c>
      <c r="AK816" s="27">
        <f t="shared" si="1905"/>
        <v>4300000</v>
      </c>
      <c r="AL816" s="28">
        <f t="shared" si="1906"/>
        <v>817000</v>
      </c>
      <c r="AM816" s="30">
        <f t="shared" si="1907"/>
        <v>5117000</v>
      </c>
      <c r="AN816" s="26">
        <v>1</v>
      </c>
      <c r="AO816" s="27">
        <v>4000000</v>
      </c>
      <c r="AP816" s="27">
        <v>5760000</v>
      </c>
      <c r="AQ816" s="27"/>
      <c r="AR816" s="27"/>
      <c r="AS816" s="143">
        <f t="shared" si="1890"/>
        <v>0.25502211780498435</v>
      </c>
      <c r="AT816" s="27">
        <f t="shared" si="1908"/>
        <v>4880000</v>
      </c>
      <c r="AU816" s="28">
        <f t="shared" si="1864"/>
        <v>927200</v>
      </c>
      <c r="AV816" s="30">
        <f t="shared" si="1909"/>
        <v>5807200</v>
      </c>
      <c r="AW816" s="26">
        <v>1</v>
      </c>
      <c r="AX816" s="27">
        <v>4000000</v>
      </c>
      <c r="AY816" s="27">
        <v>4800000</v>
      </c>
      <c r="AZ816" s="27"/>
      <c r="BA816" s="27"/>
      <c r="BB816" s="143">
        <f t="shared" si="1891"/>
        <v>0.12856486930664501</v>
      </c>
      <c r="BC816" s="27">
        <f t="shared" si="1910"/>
        <v>4400000</v>
      </c>
      <c r="BD816" s="27">
        <f t="shared" si="1867"/>
        <v>836000</v>
      </c>
      <c r="BE816" s="27">
        <f t="shared" si="1911"/>
        <v>5236000</v>
      </c>
      <c r="BF816" s="26">
        <v>1</v>
      </c>
      <c r="BG816" s="27">
        <v>3200000</v>
      </c>
      <c r="BH816" s="27">
        <v>2816000</v>
      </c>
      <c r="BI816" s="27"/>
      <c r="BJ816" s="27"/>
      <c r="BK816" s="143">
        <f t="shared" si="1892"/>
        <v>9.0268950789772012E-2</v>
      </c>
      <c r="BL816" s="27">
        <f t="shared" si="1912"/>
        <v>3008000</v>
      </c>
      <c r="BM816" s="27">
        <f t="shared" si="1870"/>
        <v>571520</v>
      </c>
      <c r="BN816" s="28">
        <f t="shared" si="1913"/>
        <v>3579520</v>
      </c>
      <c r="BO816" s="26">
        <v>1</v>
      </c>
      <c r="BP816" s="27">
        <v>3200000</v>
      </c>
      <c r="BQ816" s="27">
        <v>2880000</v>
      </c>
      <c r="BR816" s="27"/>
      <c r="BS816" s="27"/>
      <c r="BT816" s="143">
        <f t="shared" si="1893"/>
        <v>7.4432292756478682E-2</v>
      </c>
      <c r="BU816" s="27">
        <f t="shared" si="1914"/>
        <v>3040000</v>
      </c>
      <c r="BV816" s="28">
        <f t="shared" si="1915"/>
        <v>577600</v>
      </c>
      <c r="BW816" s="30">
        <f t="shared" si="1916"/>
        <v>3617600</v>
      </c>
      <c r="BX816" s="26">
        <v>1</v>
      </c>
      <c r="BY816" s="28">
        <v>3200000</v>
      </c>
      <c r="BZ816" s="28">
        <v>2880000</v>
      </c>
      <c r="CA816" s="28"/>
      <c r="CB816" s="28"/>
      <c r="CC816" s="177">
        <f t="shared" si="1894"/>
        <v>7.4432292756478682E-2</v>
      </c>
      <c r="CD816" s="28">
        <f t="shared" si="1917"/>
        <v>3040000</v>
      </c>
      <c r="CE816" s="28">
        <f t="shared" si="1918"/>
        <v>577600</v>
      </c>
      <c r="CF816" s="29">
        <f t="shared" si="1919"/>
        <v>3617600</v>
      </c>
      <c r="CG816" s="31" t="s">
        <v>30</v>
      </c>
      <c r="CH816" s="32" t="s">
        <v>30</v>
      </c>
      <c r="CI816" s="32" t="s">
        <v>30</v>
      </c>
      <c r="CJ816" s="32" t="s">
        <v>30</v>
      </c>
      <c r="CK816" s="32" t="s">
        <v>30</v>
      </c>
      <c r="CL816" s="32" t="s">
        <v>30</v>
      </c>
      <c r="CM816" s="32" t="s">
        <v>30</v>
      </c>
      <c r="CN816" s="32" t="s">
        <v>30</v>
      </c>
      <c r="CO816" s="32" t="s">
        <v>30</v>
      </c>
      <c r="CP816" s="31" t="s">
        <v>30</v>
      </c>
      <c r="CQ816" s="32" t="s">
        <v>30</v>
      </c>
      <c r="CR816" s="32" t="s">
        <v>30</v>
      </c>
      <c r="CS816" s="32" t="s">
        <v>30</v>
      </c>
      <c r="CT816" s="32" t="s">
        <v>30</v>
      </c>
      <c r="CU816" s="32" t="s">
        <v>30</v>
      </c>
      <c r="CV816" s="32" t="s">
        <v>30</v>
      </c>
      <c r="CW816" s="32" t="s">
        <v>30</v>
      </c>
      <c r="CX816" s="34" t="s">
        <v>30</v>
      </c>
      <c r="CY816" s="31" t="s">
        <v>30</v>
      </c>
      <c r="CZ816" s="32" t="s">
        <v>30</v>
      </c>
      <c r="DA816" s="32" t="s">
        <v>30</v>
      </c>
      <c r="DB816" s="32" t="s">
        <v>30</v>
      </c>
      <c r="DC816" s="32" t="s">
        <v>30</v>
      </c>
      <c r="DD816" s="32" t="s">
        <v>30</v>
      </c>
      <c r="DE816" s="32" t="s">
        <v>30</v>
      </c>
      <c r="DF816" s="32" t="s">
        <v>30</v>
      </c>
      <c r="DG816" s="32" t="s">
        <v>30</v>
      </c>
      <c r="DH816" s="31" t="s">
        <v>30</v>
      </c>
      <c r="DI816" s="43" t="s">
        <v>30</v>
      </c>
      <c r="DJ816" s="43" t="s">
        <v>30</v>
      </c>
      <c r="DK816" s="43" t="s">
        <v>30</v>
      </c>
      <c r="DL816" s="43" t="s">
        <v>30</v>
      </c>
      <c r="DM816" s="32" t="s">
        <v>30</v>
      </c>
      <c r="DN816" s="32" t="s">
        <v>30</v>
      </c>
      <c r="DO816" s="33" t="s">
        <v>30</v>
      </c>
    </row>
    <row r="817" spans="1:119" ht="21" customHeight="1" x14ac:dyDescent="0.25">
      <c r="A817" s="66" t="s">
        <v>1574</v>
      </c>
      <c r="B817" s="67" t="s">
        <v>1496</v>
      </c>
      <c r="C817" s="68" t="s">
        <v>1575</v>
      </c>
      <c r="D817" s="26">
        <v>1</v>
      </c>
      <c r="E817" s="27">
        <v>6000000</v>
      </c>
      <c r="F817" s="27">
        <v>4800000</v>
      </c>
      <c r="G817" s="145"/>
      <c r="H817" s="145"/>
      <c r="I817" s="143">
        <f t="shared" ref="I817:I839" si="1920">+STDEVA(E817:F817)/AVERAGE(E817:F817)</f>
        <v>0.15713484026367722</v>
      </c>
      <c r="J817" s="27">
        <f t="shared" ref="J817:J839" si="1921">+AVERAGE(E817:F817)</f>
        <v>5400000</v>
      </c>
      <c r="K817" s="28">
        <f t="shared" ref="K817:K839" si="1922">J817*19%</f>
        <v>1026000</v>
      </c>
      <c r="L817" s="29">
        <f t="shared" si="1898"/>
        <v>6426000</v>
      </c>
      <c r="M817" s="26">
        <v>1</v>
      </c>
      <c r="N817" s="27">
        <v>6000000</v>
      </c>
      <c r="O817" s="27">
        <v>7200000</v>
      </c>
      <c r="P817" s="145"/>
      <c r="Q817" s="145"/>
      <c r="R817" s="143">
        <f t="shared" ref="R817:R839" si="1923">+STDEVA(N817:O817)/AVERAGE(N817:O817)</f>
        <v>0.12856486930664501</v>
      </c>
      <c r="S817" s="27">
        <f t="shared" ref="S817:S839" si="1924">+AVERAGE(N817:P817)</f>
        <v>6600000</v>
      </c>
      <c r="T817" s="28">
        <f t="shared" ref="T817:T839" si="1925">+S817*19%</f>
        <v>1254000</v>
      </c>
      <c r="U817" s="30">
        <f t="shared" ref="U817:U839" si="1926">+T817+S817</f>
        <v>7854000</v>
      </c>
      <c r="V817" s="26">
        <v>1</v>
      </c>
      <c r="W817" s="27">
        <v>6000000</v>
      </c>
      <c r="X817" s="27">
        <v>6600000</v>
      </c>
      <c r="Y817" s="145"/>
      <c r="Z817" s="145"/>
      <c r="AA817" s="143">
        <f t="shared" ref="AA817:AA839" si="1927">+STDEVA(W817:X817)/AVERAGE(W817:X817)</f>
        <v>6.7343502970147379E-2</v>
      </c>
      <c r="AB817" s="27">
        <f t="shared" ref="AB817:AB839" si="1928">+AVERAGE(W817:Y817)</f>
        <v>6300000</v>
      </c>
      <c r="AC817" s="28">
        <f t="shared" ref="AC817:AC839" si="1929">+AB817*19%</f>
        <v>1197000</v>
      </c>
      <c r="AD817" s="29">
        <f t="shared" ref="AD817:AD839" si="1930">+AC817+AB817</f>
        <v>7497000</v>
      </c>
      <c r="AE817" s="26">
        <v>1</v>
      </c>
      <c r="AF817" s="27">
        <v>6000000</v>
      </c>
      <c r="AG817" s="27">
        <v>6900000</v>
      </c>
      <c r="AH817" s="145"/>
      <c r="AI817" s="145"/>
      <c r="AJ817" s="143">
        <f t="shared" si="1889"/>
        <v>9.8666062491146164E-2</v>
      </c>
      <c r="AK817" s="27">
        <f t="shared" si="1905"/>
        <v>6450000</v>
      </c>
      <c r="AL817" s="28">
        <f t="shared" si="1906"/>
        <v>1225500</v>
      </c>
      <c r="AM817" s="30">
        <f t="shared" si="1907"/>
        <v>7675500</v>
      </c>
      <c r="AN817" s="26">
        <v>1</v>
      </c>
      <c r="AO817" s="27">
        <v>6000000</v>
      </c>
      <c r="AP817" s="27">
        <v>8640000</v>
      </c>
      <c r="AQ817" s="145"/>
      <c r="AR817" s="145"/>
      <c r="AS817" s="143">
        <f t="shared" si="1890"/>
        <v>0.25502211780498435</v>
      </c>
      <c r="AT817" s="27">
        <f t="shared" si="1908"/>
        <v>7320000</v>
      </c>
      <c r="AU817" s="28">
        <f t="shared" si="1864"/>
        <v>1390800</v>
      </c>
      <c r="AV817" s="30">
        <f t="shared" si="1909"/>
        <v>8710800</v>
      </c>
      <c r="AW817" s="26">
        <v>1</v>
      </c>
      <c r="AX817" s="27">
        <v>6000000</v>
      </c>
      <c r="AY817" s="27">
        <v>7200000</v>
      </c>
      <c r="AZ817" s="145"/>
      <c r="BA817" s="145"/>
      <c r="BB817" s="143">
        <f t="shared" si="1891"/>
        <v>0.12856486930664501</v>
      </c>
      <c r="BC817" s="27">
        <f t="shared" si="1910"/>
        <v>6600000</v>
      </c>
      <c r="BD817" s="27">
        <f t="shared" si="1867"/>
        <v>1254000</v>
      </c>
      <c r="BE817" s="27">
        <f t="shared" si="1911"/>
        <v>7854000</v>
      </c>
      <c r="BF817" s="26">
        <v>1</v>
      </c>
      <c r="BG817" s="27">
        <v>4800000</v>
      </c>
      <c r="BH817" s="27">
        <v>4224000</v>
      </c>
      <c r="BI817" s="145"/>
      <c r="BJ817" s="145"/>
      <c r="BK817" s="143">
        <f t="shared" si="1892"/>
        <v>9.0268950789772012E-2</v>
      </c>
      <c r="BL817" s="27">
        <f t="shared" si="1912"/>
        <v>4512000</v>
      </c>
      <c r="BM817" s="27">
        <f t="shared" si="1870"/>
        <v>857280</v>
      </c>
      <c r="BN817" s="28">
        <f t="shared" si="1913"/>
        <v>5369280</v>
      </c>
      <c r="BO817" s="26">
        <v>1</v>
      </c>
      <c r="BP817" s="27">
        <v>4800000</v>
      </c>
      <c r="BQ817" s="27">
        <v>4320000</v>
      </c>
      <c r="BR817" s="175"/>
      <c r="BS817" s="175"/>
      <c r="BT817" s="143">
        <f t="shared" si="1893"/>
        <v>7.4432292756478682E-2</v>
      </c>
      <c r="BU817" s="27">
        <f t="shared" si="1914"/>
        <v>4560000</v>
      </c>
      <c r="BV817" s="28">
        <f t="shared" si="1915"/>
        <v>866400</v>
      </c>
      <c r="BW817" s="30">
        <f t="shared" si="1916"/>
        <v>5426400</v>
      </c>
      <c r="BX817" s="26">
        <v>1</v>
      </c>
      <c r="BY817" s="28">
        <v>4800000</v>
      </c>
      <c r="BZ817" s="28">
        <v>4320000</v>
      </c>
      <c r="CA817" s="156"/>
      <c r="CB817" s="156"/>
      <c r="CC817" s="177">
        <f t="shared" si="1894"/>
        <v>7.4432292756478682E-2</v>
      </c>
      <c r="CD817" s="28">
        <f t="shared" si="1917"/>
        <v>4560000</v>
      </c>
      <c r="CE817" s="28">
        <f t="shared" si="1918"/>
        <v>866400</v>
      </c>
      <c r="CF817" s="29">
        <f t="shared" si="1919"/>
        <v>5426400</v>
      </c>
      <c r="CG817" s="31" t="s">
        <v>30</v>
      </c>
      <c r="CH817" s="32" t="s">
        <v>30</v>
      </c>
      <c r="CI817" s="32" t="s">
        <v>30</v>
      </c>
      <c r="CJ817" s="32" t="s">
        <v>30</v>
      </c>
      <c r="CK817" s="32" t="s">
        <v>30</v>
      </c>
      <c r="CL817" s="32" t="s">
        <v>30</v>
      </c>
      <c r="CM817" s="32" t="s">
        <v>30</v>
      </c>
      <c r="CN817" s="32" t="s">
        <v>30</v>
      </c>
      <c r="CO817" s="32" t="s">
        <v>30</v>
      </c>
      <c r="CP817" s="31" t="s">
        <v>30</v>
      </c>
      <c r="CQ817" s="32" t="s">
        <v>30</v>
      </c>
      <c r="CR817" s="32" t="s">
        <v>30</v>
      </c>
      <c r="CS817" s="32" t="s">
        <v>30</v>
      </c>
      <c r="CT817" s="32" t="s">
        <v>30</v>
      </c>
      <c r="CU817" s="32" t="s">
        <v>30</v>
      </c>
      <c r="CV817" s="32" t="s">
        <v>30</v>
      </c>
      <c r="CW817" s="32" t="s">
        <v>30</v>
      </c>
      <c r="CX817" s="34" t="s">
        <v>30</v>
      </c>
      <c r="CY817" s="31" t="s">
        <v>30</v>
      </c>
      <c r="CZ817" s="32" t="s">
        <v>30</v>
      </c>
      <c r="DA817" s="32" t="s">
        <v>30</v>
      </c>
      <c r="DB817" s="32" t="s">
        <v>30</v>
      </c>
      <c r="DC817" s="32" t="s">
        <v>30</v>
      </c>
      <c r="DD817" s="32" t="s">
        <v>30</v>
      </c>
      <c r="DE817" s="32" t="s">
        <v>30</v>
      </c>
      <c r="DF817" s="32" t="s">
        <v>30</v>
      </c>
      <c r="DG817" s="32" t="s">
        <v>30</v>
      </c>
      <c r="DH817" s="31" t="s">
        <v>30</v>
      </c>
      <c r="DI817" s="43" t="s">
        <v>30</v>
      </c>
      <c r="DJ817" s="43" t="s">
        <v>30</v>
      </c>
      <c r="DK817" s="43" t="s">
        <v>30</v>
      </c>
      <c r="DL817" s="43" t="s">
        <v>30</v>
      </c>
      <c r="DM817" s="32" t="s">
        <v>30</v>
      </c>
      <c r="DN817" s="32" t="s">
        <v>30</v>
      </c>
      <c r="DO817" s="33" t="s">
        <v>30</v>
      </c>
    </row>
    <row r="818" spans="1:119" ht="21" customHeight="1" x14ac:dyDescent="0.25">
      <c r="A818" s="66" t="s">
        <v>1576</v>
      </c>
      <c r="B818" s="67" t="s">
        <v>1496</v>
      </c>
      <c r="C818" s="68" t="s">
        <v>1577</v>
      </c>
      <c r="D818" s="26">
        <v>1</v>
      </c>
      <c r="E818" s="27">
        <v>5000000</v>
      </c>
      <c r="F818" s="27">
        <v>4000000</v>
      </c>
      <c r="G818" s="145"/>
      <c r="H818" s="145"/>
      <c r="I818" s="143">
        <f t="shared" si="1920"/>
        <v>0.15713484026367722</v>
      </c>
      <c r="J818" s="27">
        <f t="shared" si="1921"/>
        <v>4500000</v>
      </c>
      <c r="K818" s="28">
        <f t="shared" si="1922"/>
        <v>855000</v>
      </c>
      <c r="L818" s="29">
        <f t="shared" si="1898"/>
        <v>5355000</v>
      </c>
      <c r="M818" s="26">
        <v>1</v>
      </c>
      <c r="N818" s="27">
        <v>5000000</v>
      </c>
      <c r="O818" s="27">
        <v>6000000</v>
      </c>
      <c r="P818" s="145"/>
      <c r="Q818" s="145"/>
      <c r="R818" s="143">
        <f t="shared" si="1923"/>
        <v>0.12856486930664499</v>
      </c>
      <c r="S818" s="27">
        <f t="shared" si="1924"/>
        <v>5500000</v>
      </c>
      <c r="T818" s="28">
        <f t="shared" si="1925"/>
        <v>1045000</v>
      </c>
      <c r="U818" s="30">
        <f t="shared" si="1926"/>
        <v>6545000</v>
      </c>
      <c r="V818" s="26">
        <v>1</v>
      </c>
      <c r="W818" s="27">
        <v>5000000</v>
      </c>
      <c r="X818" s="27">
        <v>5500000</v>
      </c>
      <c r="Y818" s="145"/>
      <c r="Z818" s="145"/>
      <c r="AA818" s="143">
        <f t="shared" si="1927"/>
        <v>6.7343502970147379E-2</v>
      </c>
      <c r="AB818" s="27">
        <f t="shared" si="1928"/>
        <v>5250000</v>
      </c>
      <c r="AC818" s="28">
        <f t="shared" si="1929"/>
        <v>997500</v>
      </c>
      <c r="AD818" s="29">
        <f t="shared" si="1930"/>
        <v>6247500</v>
      </c>
      <c r="AE818" s="26">
        <v>1</v>
      </c>
      <c r="AF818" s="27">
        <v>5000000</v>
      </c>
      <c r="AG818" s="27">
        <v>5750000</v>
      </c>
      <c r="AH818" s="145"/>
      <c r="AI818" s="145"/>
      <c r="AJ818" s="143">
        <f t="shared" si="1889"/>
        <v>9.8666062491146178E-2</v>
      </c>
      <c r="AK818" s="27">
        <f t="shared" si="1905"/>
        <v>5375000</v>
      </c>
      <c r="AL818" s="28">
        <f t="shared" si="1906"/>
        <v>1021250</v>
      </c>
      <c r="AM818" s="30">
        <f t="shared" si="1907"/>
        <v>6396250</v>
      </c>
      <c r="AN818" s="26">
        <v>1</v>
      </c>
      <c r="AO818" s="27">
        <v>5000000</v>
      </c>
      <c r="AP818" s="27">
        <v>7200000</v>
      </c>
      <c r="AQ818" s="145"/>
      <c r="AR818" s="145"/>
      <c r="AS818" s="143">
        <f t="shared" si="1890"/>
        <v>0.25502211780498435</v>
      </c>
      <c r="AT818" s="27">
        <f t="shared" si="1908"/>
        <v>6100000</v>
      </c>
      <c r="AU818" s="28">
        <f t="shared" si="1864"/>
        <v>1159000</v>
      </c>
      <c r="AV818" s="30">
        <f t="shared" si="1909"/>
        <v>7259000</v>
      </c>
      <c r="AW818" s="26">
        <v>1</v>
      </c>
      <c r="AX818" s="27">
        <v>5000000</v>
      </c>
      <c r="AY818" s="27">
        <v>6000000</v>
      </c>
      <c r="AZ818" s="145"/>
      <c r="BA818" s="145"/>
      <c r="BB818" s="143">
        <f t="shared" si="1891"/>
        <v>0.12856486930664499</v>
      </c>
      <c r="BC818" s="27">
        <f t="shared" si="1910"/>
        <v>5500000</v>
      </c>
      <c r="BD818" s="27">
        <f t="shared" si="1867"/>
        <v>1045000</v>
      </c>
      <c r="BE818" s="27">
        <f t="shared" si="1911"/>
        <v>6545000</v>
      </c>
      <c r="BF818" s="26">
        <v>1</v>
      </c>
      <c r="BG818" s="27">
        <v>4000000</v>
      </c>
      <c r="BH818" s="27">
        <v>3520000</v>
      </c>
      <c r="BI818" s="145"/>
      <c r="BJ818" s="145"/>
      <c r="BK818" s="143">
        <f t="shared" si="1892"/>
        <v>9.0268950789772012E-2</v>
      </c>
      <c r="BL818" s="27">
        <f t="shared" si="1912"/>
        <v>3760000</v>
      </c>
      <c r="BM818" s="27">
        <f t="shared" si="1870"/>
        <v>714400</v>
      </c>
      <c r="BN818" s="28">
        <f t="shared" si="1913"/>
        <v>4474400</v>
      </c>
      <c r="BO818" s="26">
        <v>1</v>
      </c>
      <c r="BP818" s="27">
        <v>4000000</v>
      </c>
      <c r="BQ818" s="27">
        <v>3600000</v>
      </c>
      <c r="BR818" s="175"/>
      <c r="BS818" s="175"/>
      <c r="BT818" s="143">
        <f t="shared" si="1893"/>
        <v>7.4432292756478696E-2</v>
      </c>
      <c r="BU818" s="27">
        <f t="shared" si="1914"/>
        <v>3800000</v>
      </c>
      <c r="BV818" s="28">
        <f t="shared" si="1915"/>
        <v>722000</v>
      </c>
      <c r="BW818" s="30">
        <f t="shared" si="1916"/>
        <v>4522000</v>
      </c>
      <c r="BX818" s="26">
        <v>1</v>
      </c>
      <c r="BY818" s="28">
        <v>4000000</v>
      </c>
      <c r="BZ818" s="28">
        <v>3600000</v>
      </c>
      <c r="CA818" s="156"/>
      <c r="CB818" s="156"/>
      <c r="CC818" s="177">
        <f t="shared" si="1894"/>
        <v>7.4432292756478696E-2</v>
      </c>
      <c r="CD818" s="28">
        <f t="shared" si="1917"/>
        <v>3800000</v>
      </c>
      <c r="CE818" s="28">
        <f t="shared" si="1918"/>
        <v>722000</v>
      </c>
      <c r="CF818" s="29">
        <f t="shared" si="1919"/>
        <v>4522000</v>
      </c>
      <c r="CG818" s="31" t="s">
        <v>30</v>
      </c>
      <c r="CH818" s="32" t="s">
        <v>30</v>
      </c>
      <c r="CI818" s="32" t="s">
        <v>30</v>
      </c>
      <c r="CJ818" s="32" t="s">
        <v>30</v>
      </c>
      <c r="CK818" s="32" t="s">
        <v>30</v>
      </c>
      <c r="CL818" s="32" t="s">
        <v>30</v>
      </c>
      <c r="CM818" s="32" t="s">
        <v>30</v>
      </c>
      <c r="CN818" s="32" t="s">
        <v>30</v>
      </c>
      <c r="CO818" s="32" t="s">
        <v>30</v>
      </c>
      <c r="CP818" s="31" t="s">
        <v>30</v>
      </c>
      <c r="CQ818" s="32" t="s">
        <v>30</v>
      </c>
      <c r="CR818" s="32" t="s">
        <v>30</v>
      </c>
      <c r="CS818" s="32" t="s">
        <v>30</v>
      </c>
      <c r="CT818" s="32" t="s">
        <v>30</v>
      </c>
      <c r="CU818" s="32" t="s">
        <v>30</v>
      </c>
      <c r="CV818" s="32" t="s">
        <v>30</v>
      </c>
      <c r="CW818" s="32" t="s">
        <v>30</v>
      </c>
      <c r="CX818" s="34" t="s">
        <v>30</v>
      </c>
      <c r="CY818" s="31" t="s">
        <v>30</v>
      </c>
      <c r="CZ818" s="32" t="s">
        <v>30</v>
      </c>
      <c r="DA818" s="32" t="s">
        <v>30</v>
      </c>
      <c r="DB818" s="32" t="s">
        <v>30</v>
      </c>
      <c r="DC818" s="32" t="s">
        <v>30</v>
      </c>
      <c r="DD818" s="32" t="s">
        <v>30</v>
      </c>
      <c r="DE818" s="32" t="s">
        <v>30</v>
      </c>
      <c r="DF818" s="32" t="s">
        <v>30</v>
      </c>
      <c r="DG818" s="32" t="s">
        <v>30</v>
      </c>
      <c r="DH818" s="31" t="s">
        <v>30</v>
      </c>
      <c r="DI818" s="43" t="s">
        <v>30</v>
      </c>
      <c r="DJ818" s="43" t="s">
        <v>30</v>
      </c>
      <c r="DK818" s="43" t="s">
        <v>30</v>
      </c>
      <c r="DL818" s="43" t="s">
        <v>30</v>
      </c>
      <c r="DM818" s="32" t="s">
        <v>30</v>
      </c>
      <c r="DN818" s="32" t="s">
        <v>30</v>
      </c>
      <c r="DO818" s="33" t="s">
        <v>30</v>
      </c>
    </row>
    <row r="819" spans="1:119" ht="21" customHeight="1" x14ac:dyDescent="0.25">
      <c r="A819" s="66" t="s">
        <v>1578</v>
      </c>
      <c r="B819" s="67" t="s">
        <v>1496</v>
      </c>
      <c r="C819" s="68" t="s">
        <v>1579</v>
      </c>
      <c r="D819" s="26">
        <v>1</v>
      </c>
      <c r="E819" s="27">
        <v>6000000</v>
      </c>
      <c r="F819" s="27">
        <v>4800000</v>
      </c>
      <c r="G819" s="145"/>
      <c r="H819" s="145"/>
      <c r="I819" s="143">
        <f t="shared" si="1920"/>
        <v>0.15713484026367722</v>
      </c>
      <c r="J819" s="27">
        <f t="shared" si="1921"/>
        <v>5400000</v>
      </c>
      <c r="K819" s="28">
        <f t="shared" si="1922"/>
        <v>1026000</v>
      </c>
      <c r="L819" s="29">
        <f t="shared" si="1898"/>
        <v>6426000</v>
      </c>
      <c r="M819" s="26">
        <v>1</v>
      </c>
      <c r="N819" s="27">
        <v>6000000</v>
      </c>
      <c r="O819" s="27">
        <v>7200000</v>
      </c>
      <c r="P819" s="145"/>
      <c r="Q819" s="145"/>
      <c r="R819" s="143">
        <f t="shared" si="1923"/>
        <v>0.12856486930664501</v>
      </c>
      <c r="S819" s="27">
        <f t="shared" si="1924"/>
        <v>6600000</v>
      </c>
      <c r="T819" s="28">
        <f t="shared" si="1925"/>
        <v>1254000</v>
      </c>
      <c r="U819" s="30">
        <f t="shared" si="1926"/>
        <v>7854000</v>
      </c>
      <c r="V819" s="26">
        <v>1</v>
      </c>
      <c r="W819" s="27">
        <v>6000000</v>
      </c>
      <c r="X819" s="27">
        <v>6600000</v>
      </c>
      <c r="Y819" s="145"/>
      <c r="Z819" s="145"/>
      <c r="AA819" s="143">
        <f t="shared" si="1927"/>
        <v>6.7343502970147379E-2</v>
      </c>
      <c r="AB819" s="27">
        <f t="shared" si="1928"/>
        <v>6300000</v>
      </c>
      <c r="AC819" s="28">
        <f t="shared" si="1929"/>
        <v>1197000</v>
      </c>
      <c r="AD819" s="29">
        <f t="shared" si="1930"/>
        <v>7497000</v>
      </c>
      <c r="AE819" s="26">
        <v>1</v>
      </c>
      <c r="AF819" s="27">
        <v>6000000</v>
      </c>
      <c r="AG819" s="27">
        <v>6900000</v>
      </c>
      <c r="AH819" s="145"/>
      <c r="AI819" s="145"/>
      <c r="AJ819" s="143">
        <f t="shared" si="1889"/>
        <v>9.8666062491146164E-2</v>
      </c>
      <c r="AK819" s="27">
        <f t="shared" si="1905"/>
        <v>6450000</v>
      </c>
      <c r="AL819" s="28">
        <f t="shared" si="1906"/>
        <v>1225500</v>
      </c>
      <c r="AM819" s="30">
        <f t="shared" si="1907"/>
        <v>7675500</v>
      </c>
      <c r="AN819" s="26">
        <v>1</v>
      </c>
      <c r="AO819" s="27">
        <v>6000000</v>
      </c>
      <c r="AP819" s="27">
        <v>8640000</v>
      </c>
      <c r="AQ819" s="145"/>
      <c r="AR819" s="145"/>
      <c r="AS819" s="143">
        <f t="shared" si="1890"/>
        <v>0.25502211780498435</v>
      </c>
      <c r="AT819" s="27">
        <f t="shared" si="1908"/>
        <v>7320000</v>
      </c>
      <c r="AU819" s="28">
        <f t="shared" si="1864"/>
        <v>1390800</v>
      </c>
      <c r="AV819" s="30">
        <f t="shared" si="1909"/>
        <v>8710800</v>
      </c>
      <c r="AW819" s="26">
        <v>1</v>
      </c>
      <c r="AX819" s="27">
        <v>6000000</v>
      </c>
      <c r="AY819" s="27">
        <v>7200000</v>
      </c>
      <c r="AZ819" s="145"/>
      <c r="BA819" s="145"/>
      <c r="BB819" s="143">
        <f t="shared" si="1891"/>
        <v>0.12856486930664501</v>
      </c>
      <c r="BC819" s="27">
        <f t="shared" si="1910"/>
        <v>6600000</v>
      </c>
      <c r="BD819" s="27">
        <f t="shared" si="1867"/>
        <v>1254000</v>
      </c>
      <c r="BE819" s="27">
        <f t="shared" si="1911"/>
        <v>7854000</v>
      </c>
      <c r="BF819" s="26">
        <v>1</v>
      </c>
      <c r="BG819" s="27">
        <v>4800000</v>
      </c>
      <c r="BH819" s="27">
        <v>4224000</v>
      </c>
      <c r="BI819" s="145"/>
      <c r="BJ819" s="145"/>
      <c r="BK819" s="143">
        <f t="shared" si="1892"/>
        <v>9.0268950789772012E-2</v>
      </c>
      <c r="BL819" s="27">
        <f t="shared" si="1912"/>
        <v>4512000</v>
      </c>
      <c r="BM819" s="27">
        <f t="shared" si="1870"/>
        <v>857280</v>
      </c>
      <c r="BN819" s="28">
        <f t="shared" si="1913"/>
        <v>5369280</v>
      </c>
      <c r="BO819" s="26">
        <v>1</v>
      </c>
      <c r="BP819" s="27">
        <v>4800000</v>
      </c>
      <c r="BQ819" s="27">
        <v>4320000</v>
      </c>
      <c r="BR819" s="175"/>
      <c r="BS819" s="175"/>
      <c r="BT819" s="143">
        <f t="shared" si="1893"/>
        <v>7.4432292756478682E-2</v>
      </c>
      <c r="BU819" s="27">
        <f t="shared" si="1914"/>
        <v>4560000</v>
      </c>
      <c r="BV819" s="28">
        <f t="shared" si="1915"/>
        <v>866400</v>
      </c>
      <c r="BW819" s="30">
        <f t="shared" si="1916"/>
        <v>5426400</v>
      </c>
      <c r="BX819" s="26">
        <v>1</v>
      </c>
      <c r="BY819" s="28">
        <v>4800000</v>
      </c>
      <c r="BZ819" s="28">
        <v>4320000</v>
      </c>
      <c r="CA819" s="156"/>
      <c r="CB819" s="156"/>
      <c r="CC819" s="177">
        <f t="shared" si="1894"/>
        <v>7.4432292756478682E-2</v>
      </c>
      <c r="CD819" s="28">
        <f t="shared" si="1917"/>
        <v>4560000</v>
      </c>
      <c r="CE819" s="28">
        <f t="shared" si="1918"/>
        <v>866400</v>
      </c>
      <c r="CF819" s="29">
        <f t="shared" si="1919"/>
        <v>5426400</v>
      </c>
      <c r="CG819" s="31" t="s">
        <v>30</v>
      </c>
      <c r="CH819" s="32" t="s">
        <v>30</v>
      </c>
      <c r="CI819" s="32" t="s">
        <v>30</v>
      </c>
      <c r="CJ819" s="32" t="s">
        <v>30</v>
      </c>
      <c r="CK819" s="32" t="s">
        <v>30</v>
      </c>
      <c r="CL819" s="32" t="s">
        <v>30</v>
      </c>
      <c r="CM819" s="32" t="s">
        <v>30</v>
      </c>
      <c r="CN819" s="32" t="s">
        <v>30</v>
      </c>
      <c r="CO819" s="32" t="s">
        <v>30</v>
      </c>
      <c r="CP819" s="31" t="s">
        <v>30</v>
      </c>
      <c r="CQ819" s="32" t="s">
        <v>30</v>
      </c>
      <c r="CR819" s="32" t="s">
        <v>30</v>
      </c>
      <c r="CS819" s="32" t="s">
        <v>30</v>
      </c>
      <c r="CT819" s="32" t="s">
        <v>30</v>
      </c>
      <c r="CU819" s="32" t="s">
        <v>30</v>
      </c>
      <c r="CV819" s="32" t="s">
        <v>30</v>
      </c>
      <c r="CW819" s="32" t="s">
        <v>30</v>
      </c>
      <c r="CX819" s="34" t="s">
        <v>30</v>
      </c>
      <c r="CY819" s="31" t="s">
        <v>30</v>
      </c>
      <c r="CZ819" s="32" t="s">
        <v>30</v>
      </c>
      <c r="DA819" s="32" t="s">
        <v>30</v>
      </c>
      <c r="DB819" s="32" t="s">
        <v>30</v>
      </c>
      <c r="DC819" s="32" t="s">
        <v>30</v>
      </c>
      <c r="DD819" s="32" t="s">
        <v>30</v>
      </c>
      <c r="DE819" s="32" t="s">
        <v>30</v>
      </c>
      <c r="DF819" s="32" t="s">
        <v>30</v>
      </c>
      <c r="DG819" s="32" t="s">
        <v>30</v>
      </c>
      <c r="DH819" s="31" t="s">
        <v>30</v>
      </c>
      <c r="DI819" s="43" t="s">
        <v>30</v>
      </c>
      <c r="DJ819" s="43" t="s">
        <v>30</v>
      </c>
      <c r="DK819" s="43" t="s">
        <v>30</v>
      </c>
      <c r="DL819" s="43" t="s">
        <v>30</v>
      </c>
      <c r="DM819" s="32" t="s">
        <v>30</v>
      </c>
      <c r="DN819" s="32" t="s">
        <v>30</v>
      </c>
      <c r="DO819" s="33" t="s">
        <v>30</v>
      </c>
    </row>
    <row r="820" spans="1:119" ht="21" customHeight="1" x14ac:dyDescent="0.25">
      <c r="A820" s="66" t="s">
        <v>1580</v>
      </c>
      <c r="B820" s="67" t="s">
        <v>1496</v>
      </c>
      <c r="C820" s="68" t="s">
        <v>1581</v>
      </c>
      <c r="D820" s="26">
        <v>1</v>
      </c>
      <c r="E820" s="27">
        <v>14000000</v>
      </c>
      <c r="F820" s="27">
        <v>11200000</v>
      </c>
      <c r="G820" s="145"/>
      <c r="H820" s="145"/>
      <c r="I820" s="143">
        <f t="shared" si="1920"/>
        <v>0.15713484026367722</v>
      </c>
      <c r="J820" s="27">
        <f t="shared" si="1921"/>
        <v>12600000</v>
      </c>
      <c r="K820" s="28">
        <f t="shared" si="1922"/>
        <v>2394000</v>
      </c>
      <c r="L820" s="29">
        <f t="shared" si="1898"/>
        <v>14994000</v>
      </c>
      <c r="M820" s="26">
        <v>1</v>
      </c>
      <c r="N820" s="27">
        <v>14000000</v>
      </c>
      <c r="O820" s="27">
        <v>16800000</v>
      </c>
      <c r="P820" s="145"/>
      <c r="Q820" s="145"/>
      <c r="R820" s="143">
        <f t="shared" si="1923"/>
        <v>0.12856486930664501</v>
      </c>
      <c r="S820" s="27">
        <f t="shared" si="1924"/>
        <v>15400000</v>
      </c>
      <c r="T820" s="28">
        <f t="shared" si="1925"/>
        <v>2926000</v>
      </c>
      <c r="U820" s="30">
        <f t="shared" si="1926"/>
        <v>18326000</v>
      </c>
      <c r="V820" s="26">
        <v>1</v>
      </c>
      <c r="W820" s="27">
        <v>14000000</v>
      </c>
      <c r="X820" s="27">
        <v>15400000</v>
      </c>
      <c r="Y820" s="145"/>
      <c r="Z820" s="145"/>
      <c r="AA820" s="143">
        <f t="shared" si="1927"/>
        <v>6.7343502970147379E-2</v>
      </c>
      <c r="AB820" s="27">
        <f t="shared" si="1928"/>
        <v>14700000</v>
      </c>
      <c r="AC820" s="28">
        <f t="shared" si="1929"/>
        <v>2793000</v>
      </c>
      <c r="AD820" s="29">
        <f t="shared" si="1930"/>
        <v>17493000</v>
      </c>
      <c r="AE820" s="26">
        <v>1</v>
      </c>
      <c r="AF820" s="27">
        <v>14000000</v>
      </c>
      <c r="AG820" s="27">
        <v>16100000</v>
      </c>
      <c r="AH820" s="145"/>
      <c r="AI820" s="145"/>
      <c r="AJ820" s="143">
        <f t="shared" si="1889"/>
        <v>9.8666062491146164E-2</v>
      </c>
      <c r="AK820" s="27">
        <f t="shared" si="1905"/>
        <v>15050000</v>
      </c>
      <c r="AL820" s="28">
        <f t="shared" si="1906"/>
        <v>2859500</v>
      </c>
      <c r="AM820" s="30">
        <f t="shared" si="1907"/>
        <v>17909500</v>
      </c>
      <c r="AN820" s="26">
        <v>1</v>
      </c>
      <c r="AO820" s="27">
        <v>14000000</v>
      </c>
      <c r="AP820" s="27">
        <v>20160000</v>
      </c>
      <c r="AQ820" s="145"/>
      <c r="AR820" s="145"/>
      <c r="AS820" s="143">
        <f t="shared" si="1890"/>
        <v>0.25502211780498441</v>
      </c>
      <c r="AT820" s="27">
        <f t="shared" si="1908"/>
        <v>17080000</v>
      </c>
      <c r="AU820" s="28">
        <f t="shared" si="1864"/>
        <v>3245200</v>
      </c>
      <c r="AV820" s="30">
        <f t="shared" si="1909"/>
        <v>20325200</v>
      </c>
      <c r="AW820" s="26">
        <v>1</v>
      </c>
      <c r="AX820" s="27">
        <v>14000000</v>
      </c>
      <c r="AY820" s="27">
        <v>16800000</v>
      </c>
      <c r="AZ820" s="145"/>
      <c r="BA820" s="145"/>
      <c r="BB820" s="143">
        <f t="shared" si="1891"/>
        <v>0.12856486930664501</v>
      </c>
      <c r="BC820" s="27">
        <f t="shared" si="1910"/>
        <v>15400000</v>
      </c>
      <c r="BD820" s="27">
        <f t="shared" si="1867"/>
        <v>2926000</v>
      </c>
      <c r="BE820" s="27">
        <f t="shared" si="1911"/>
        <v>18326000</v>
      </c>
      <c r="BF820" s="26">
        <v>1</v>
      </c>
      <c r="BG820" s="27">
        <v>11200000</v>
      </c>
      <c r="BH820" s="27">
        <v>9856000</v>
      </c>
      <c r="BI820" s="145"/>
      <c r="BJ820" s="145"/>
      <c r="BK820" s="143">
        <f t="shared" si="1892"/>
        <v>9.0268950789772026E-2</v>
      </c>
      <c r="BL820" s="27">
        <f t="shared" si="1912"/>
        <v>10528000</v>
      </c>
      <c r="BM820" s="27">
        <f t="shared" si="1870"/>
        <v>2000320</v>
      </c>
      <c r="BN820" s="28">
        <f t="shared" si="1913"/>
        <v>12528320</v>
      </c>
      <c r="BO820" s="26">
        <v>1</v>
      </c>
      <c r="BP820" s="27">
        <v>11200000</v>
      </c>
      <c r="BQ820" s="27">
        <v>10080000</v>
      </c>
      <c r="BR820" s="175"/>
      <c r="BS820" s="175"/>
      <c r="BT820" s="143">
        <f t="shared" si="1893"/>
        <v>7.4432292756478682E-2</v>
      </c>
      <c r="BU820" s="27">
        <f t="shared" si="1914"/>
        <v>10640000</v>
      </c>
      <c r="BV820" s="28">
        <f t="shared" si="1915"/>
        <v>2021600</v>
      </c>
      <c r="BW820" s="30">
        <f t="shared" si="1916"/>
        <v>12661600</v>
      </c>
      <c r="BX820" s="26">
        <v>1</v>
      </c>
      <c r="BY820" s="28">
        <v>11200000</v>
      </c>
      <c r="BZ820" s="28">
        <v>10080000</v>
      </c>
      <c r="CA820" s="156"/>
      <c r="CB820" s="156"/>
      <c r="CC820" s="177">
        <f t="shared" si="1894"/>
        <v>7.4432292756478682E-2</v>
      </c>
      <c r="CD820" s="28">
        <f t="shared" si="1917"/>
        <v>10640000</v>
      </c>
      <c r="CE820" s="28">
        <f t="shared" si="1918"/>
        <v>2021600</v>
      </c>
      <c r="CF820" s="29">
        <f t="shared" si="1919"/>
        <v>12661600</v>
      </c>
      <c r="CG820" s="31" t="s">
        <v>30</v>
      </c>
      <c r="CH820" s="32" t="s">
        <v>30</v>
      </c>
      <c r="CI820" s="32" t="s">
        <v>30</v>
      </c>
      <c r="CJ820" s="32" t="s">
        <v>30</v>
      </c>
      <c r="CK820" s="32" t="s">
        <v>30</v>
      </c>
      <c r="CL820" s="32" t="s">
        <v>30</v>
      </c>
      <c r="CM820" s="32" t="s">
        <v>30</v>
      </c>
      <c r="CN820" s="32" t="s">
        <v>30</v>
      </c>
      <c r="CO820" s="32" t="s">
        <v>30</v>
      </c>
      <c r="CP820" s="31" t="s">
        <v>30</v>
      </c>
      <c r="CQ820" s="32" t="s">
        <v>30</v>
      </c>
      <c r="CR820" s="32" t="s">
        <v>30</v>
      </c>
      <c r="CS820" s="32" t="s">
        <v>30</v>
      </c>
      <c r="CT820" s="32" t="s">
        <v>30</v>
      </c>
      <c r="CU820" s="32" t="s">
        <v>30</v>
      </c>
      <c r="CV820" s="32" t="s">
        <v>30</v>
      </c>
      <c r="CW820" s="32" t="s">
        <v>30</v>
      </c>
      <c r="CX820" s="34" t="s">
        <v>30</v>
      </c>
      <c r="CY820" s="31" t="s">
        <v>30</v>
      </c>
      <c r="CZ820" s="32" t="s">
        <v>30</v>
      </c>
      <c r="DA820" s="32" t="s">
        <v>30</v>
      </c>
      <c r="DB820" s="32" t="s">
        <v>30</v>
      </c>
      <c r="DC820" s="32" t="s">
        <v>30</v>
      </c>
      <c r="DD820" s="32" t="s">
        <v>30</v>
      </c>
      <c r="DE820" s="32" t="s">
        <v>30</v>
      </c>
      <c r="DF820" s="32" t="s">
        <v>30</v>
      </c>
      <c r="DG820" s="32" t="s">
        <v>30</v>
      </c>
      <c r="DH820" s="31" t="s">
        <v>30</v>
      </c>
      <c r="DI820" s="43" t="s">
        <v>30</v>
      </c>
      <c r="DJ820" s="43" t="s">
        <v>30</v>
      </c>
      <c r="DK820" s="43" t="s">
        <v>30</v>
      </c>
      <c r="DL820" s="43" t="s">
        <v>30</v>
      </c>
      <c r="DM820" s="32" t="s">
        <v>30</v>
      </c>
      <c r="DN820" s="32" t="s">
        <v>30</v>
      </c>
      <c r="DO820" s="33" t="s">
        <v>30</v>
      </c>
    </row>
    <row r="821" spans="1:119" ht="21" customHeight="1" x14ac:dyDescent="0.25">
      <c r="A821" s="66" t="s">
        <v>1582</v>
      </c>
      <c r="B821" s="67" t="s">
        <v>1496</v>
      </c>
      <c r="C821" s="68" t="s">
        <v>1583</v>
      </c>
      <c r="D821" s="26">
        <v>1</v>
      </c>
      <c r="E821" s="27">
        <v>15000000</v>
      </c>
      <c r="F821" s="27">
        <v>12000000</v>
      </c>
      <c r="G821" s="145"/>
      <c r="H821" s="145"/>
      <c r="I821" s="143">
        <f t="shared" si="1920"/>
        <v>0.15713484026367724</v>
      </c>
      <c r="J821" s="27">
        <f t="shared" si="1921"/>
        <v>13500000</v>
      </c>
      <c r="K821" s="28">
        <f t="shared" si="1922"/>
        <v>2565000</v>
      </c>
      <c r="L821" s="29">
        <f t="shared" si="1898"/>
        <v>16065000</v>
      </c>
      <c r="M821" s="26">
        <v>1</v>
      </c>
      <c r="N821" s="27">
        <v>15000000</v>
      </c>
      <c r="O821" s="27">
        <v>18000000</v>
      </c>
      <c r="P821" s="145"/>
      <c r="Q821" s="145"/>
      <c r="R821" s="143">
        <f t="shared" si="1923"/>
        <v>0.12856486930664501</v>
      </c>
      <c r="S821" s="27">
        <f t="shared" si="1924"/>
        <v>16500000</v>
      </c>
      <c r="T821" s="28">
        <f t="shared" si="1925"/>
        <v>3135000</v>
      </c>
      <c r="U821" s="30">
        <f t="shared" si="1926"/>
        <v>19635000</v>
      </c>
      <c r="V821" s="26">
        <v>1</v>
      </c>
      <c r="W821" s="27">
        <v>15000000</v>
      </c>
      <c r="X821" s="27">
        <v>16500000</v>
      </c>
      <c r="Y821" s="145"/>
      <c r="Z821" s="145"/>
      <c r="AA821" s="143">
        <f t="shared" si="1927"/>
        <v>6.7343502970147393E-2</v>
      </c>
      <c r="AB821" s="27">
        <f t="shared" si="1928"/>
        <v>15750000</v>
      </c>
      <c r="AC821" s="28">
        <f t="shared" si="1929"/>
        <v>2992500</v>
      </c>
      <c r="AD821" s="29">
        <f t="shared" si="1930"/>
        <v>18742500</v>
      </c>
      <c r="AE821" s="26">
        <v>1</v>
      </c>
      <c r="AF821" s="27">
        <v>15000000</v>
      </c>
      <c r="AG821" s="27">
        <v>17250000</v>
      </c>
      <c r="AH821" s="145"/>
      <c r="AI821" s="145"/>
      <c r="AJ821" s="143">
        <f t="shared" si="1889"/>
        <v>9.8666062491146164E-2</v>
      </c>
      <c r="AK821" s="27">
        <f t="shared" si="1905"/>
        <v>16125000</v>
      </c>
      <c r="AL821" s="28">
        <f t="shared" si="1906"/>
        <v>3063750</v>
      </c>
      <c r="AM821" s="30">
        <f t="shared" si="1907"/>
        <v>19188750</v>
      </c>
      <c r="AN821" s="26">
        <v>1</v>
      </c>
      <c r="AO821" s="27">
        <v>15000000</v>
      </c>
      <c r="AP821" s="27">
        <v>21600000</v>
      </c>
      <c r="AQ821" s="145"/>
      <c r="AR821" s="145"/>
      <c r="AS821" s="143">
        <f t="shared" si="1890"/>
        <v>0.25502211780498435</v>
      </c>
      <c r="AT821" s="27">
        <f t="shared" si="1908"/>
        <v>18300000</v>
      </c>
      <c r="AU821" s="28">
        <f t="shared" si="1864"/>
        <v>3477000</v>
      </c>
      <c r="AV821" s="30">
        <f t="shared" si="1909"/>
        <v>21777000</v>
      </c>
      <c r="AW821" s="26">
        <v>1</v>
      </c>
      <c r="AX821" s="27">
        <v>15000000</v>
      </c>
      <c r="AY821" s="27">
        <v>18000000</v>
      </c>
      <c r="AZ821" s="145"/>
      <c r="BA821" s="145"/>
      <c r="BB821" s="143">
        <f t="shared" si="1891"/>
        <v>0.12856486930664501</v>
      </c>
      <c r="BC821" s="27">
        <f t="shared" si="1910"/>
        <v>16500000</v>
      </c>
      <c r="BD821" s="27">
        <f t="shared" si="1867"/>
        <v>3135000</v>
      </c>
      <c r="BE821" s="27">
        <f t="shared" si="1911"/>
        <v>19635000</v>
      </c>
      <c r="BF821" s="26">
        <v>1</v>
      </c>
      <c r="BG821" s="27">
        <v>12000000</v>
      </c>
      <c r="BH821" s="27">
        <v>10560000</v>
      </c>
      <c r="BI821" s="145"/>
      <c r="BJ821" s="145"/>
      <c r="BK821" s="143">
        <f t="shared" si="1892"/>
        <v>9.0268950789772026E-2</v>
      </c>
      <c r="BL821" s="27">
        <f t="shared" si="1912"/>
        <v>11280000</v>
      </c>
      <c r="BM821" s="27">
        <f t="shared" si="1870"/>
        <v>2143200</v>
      </c>
      <c r="BN821" s="28">
        <f t="shared" si="1913"/>
        <v>13423200</v>
      </c>
      <c r="BO821" s="26">
        <v>1</v>
      </c>
      <c r="BP821" s="27">
        <v>12000000</v>
      </c>
      <c r="BQ821" s="27">
        <v>10800000</v>
      </c>
      <c r="BR821" s="175"/>
      <c r="BS821" s="175"/>
      <c r="BT821" s="143">
        <f t="shared" si="1893"/>
        <v>7.4432292756478682E-2</v>
      </c>
      <c r="BU821" s="27">
        <f t="shared" si="1914"/>
        <v>11400000</v>
      </c>
      <c r="BV821" s="28">
        <f t="shared" si="1915"/>
        <v>2166000</v>
      </c>
      <c r="BW821" s="30">
        <f t="shared" si="1916"/>
        <v>13566000</v>
      </c>
      <c r="BX821" s="26">
        <v>1</v>
      </c>
      <c r="BY821" s="28">
        <v>12000000</v>
      </c>
      <c r="BZ821" s="28">
        <v>10800000</v>
      </c>
      <c r="CA821" s="156"/>
      <c r="CB821" s="156"/>
      <c r="CC821" s="177">
        <f t="shared" si="1894"/>
        <v>7.4432292756478682E-2</v>
      </c>
      <c r="CD821" s="28">
        <f t="shared" si="1917"/>
        <v>11400000</v>
      </c>
      <c r="CE821" s="28">
        <f t="shared" si="1918"/>
        <v>2166000</v>
      </c>
      <c r="CF821" s="29">
        <f t="shared" si="1919"/>
        <v>13566000</v>
      </c>
      <c r="CG821" s="31" t="s">
        <v>30</v>
      </c>
      <c r="CH821" s="32" t="s">
        <v>30</v>
      </c>
      <c r="CI821" s="32" t="s">
        <v>30</v>
      </c>
      <c r="CJ821" s="32" t="s">
        <v>30</v>
      </c>
      <c r="CK821" s="32" t="s">
        <v>30</v>
      </c>
      <c r="CL821" s="32" t="s">
        <v>30</v>
      </c>
      <c r="CM821" s="32" t="s">
        <v>30</v>
      </c>
      <c r="CN821" s="32" t="s">
        <v>30</v>
      </c>
      <c r="CO821" s="32" t="s">
        <v>30</v>
      </c>
      <c r="CP821" s="31" t="s">
        <v>30</v>
      </c>
      <c r="CQ821" s="32" t="s">
        <v>30</v>
      </c>
      <c r="CR821" s="32" t="s">
        <v>30</v>
      </c>
      <c r="CS821" s="32" t="s">
        <v>30</v>
      </c>
      <c r="CT821" s="32" t="s">
        <v>30</v>
      </c>
      <c r="CU821" s="32" t="s">
        <v>30</v>
      </c>
      <c r="CV821" s="32" t="s">
        <v>30</v>
      </c>
      <c r="CW821" s="32" t="s">
        <v>30</v>
      </c>
      <c r="CX821" s="34" t="s">
        <v>30</v>
      </c>
      <c r="CY821" s="31" t="s">
        <v>30</v>
      </c>
      <c r="CZ821" s="32" t="s">
        <v>30</v>
      </c>
      <c r="DA821" s="32" t="s">
        <v>30</v>
      </c>
      <c r="DB821" s="32" t="s">
        <v>30</v>
      </c>
      <c r="DC821" s="32" t="s">
        <v>30</v>
      </c>
      <c r="DD821" s="32" t="s">
        <v>30</v>
      </c>
      <c r="DE821" s="32" t="s">
        <v>30</v>
      </c>
      <c r="DF821" s="32" t="s">
        <v>30</v>
      </c>
      <c r="DG821" s="32" t="s">
        <v>30</v>
      </c>
      <c r="DH821" s="31" t="s">
        <v>30</v>
      </c>
      <c r="DI821" s="43" t="s">
        <v>30</v>
      </c>
      <c r="DJ821" s="43" t="s">
        <v>30</v>
      </c>
      <c r="DK821" s="43" t="s">
        <v>30</v>
      </c>
      <c r="DL821" s="43" t="s">
        <v>30</v>
      </c>
      <c r="DM821" s="32" t="s">
        <v>30</v>
      </c>
      <c r="DN821" s="32" t="s">
        <v>30</v>
      </c>
      <c r="DO821" s="33" t="s">
        <v>30</v>
      </c>
    </row>
    <row r="822" spans="1:119" ht="21" customHeight="1" x14ac:dyDescent="0.25">
      <c r="A822" s="66" t="s">
        <v>1584</v>
      </c>
      <c r="B822" s="67" t="s">
        <v>1496</v>
      </c>
      <c r="C822" s="68" t="s">
        <v>1585</v>
      </c>
      <c r="D822" s="26">
        <v>1</v>
      </c>
      <c r="E822" s="27">
        <v>2000000</v>
      </c>
      <c r="F822" s="27">
        <v>1600000</v>
      </c>
      <c r="G822" s="145"/>
      <c r="H822" s="145"/>
      <c r="I822" s="143">
        <f t="shared" si="1920"/>
        <v>0.15713484026367724</v>
      </c>
      <c r="J822" s="27">
        <f t="shared" si="1921"/>
        <v>1800000</v>
      </c>
      <c r="K822" s="28">
        <f t="shared" si="1922"/>
        <v>342000</v>
      </c>
      <c r="L822" s="29">
        <f t="shared" si="1898"/>
        <v>2142000</v>
      </c>
      <c r="M822" s="26">
        <v>1</v>
      </c>
      <c r="N822" s="27">
        <v>2000000</v>
      </c>
      <c r="O822" s="27">
        <v>2400000</v>
      </c>
      <c r="P822" s="145"/>
      <c r="Q822" s="145"/>
      <c r="R822" s="143">
        <f t="shared" si="1923"/>
        <v>0.12856486930664501</v>
      </c>
      <c r="S822" s="27">
        <f t="shared" si="1924"/>
        <v>2200000</v>
      </c>
      <c r="T822" s="28">
        <f t="shared" si="1925"/>
        <v>418000</v>
      </c>
      <c r="U822" s="30">
        <f t="shared" si="1926"/>
        <v>2618000</v>
      </c>
      <c r="V822" s="26">
        <v>1</v>
      </c>
      <c r="W822" s="27">
        <v>2000000</v>
      </c>
      <c r="X822" s="27">
        <v>2200000</v>
      </c>
      <c r="Y822" s="145"/>
      <c r="Z822" s="145"/>
      <c r="AA822" s="143">
        <f t="shared" si="1927"/>
        <v>6.7343502970147393E-2</v>
      </c>
      <c r="AB822" s="27">
        <f t="shared" si="1928"/>
        <v>2100000</v>
      </c>
      <c r="AC822" s="28">
        <f t="shared" si="1929"/>
        <v>399000</v>
      </c>
      <c r="AD822" s="29">
        <f t="shared" si="1930"/>
        <v>2499000</v>
      </c>
      <c r="AE822" s="26">
        <v>1</v>
      </c>
      <c r="AF822" s="27">
        <v>2000000</v>
      </c>
      <c r="AG822" s="27">
        <v>2300000</v>
      </c>
      <c r="AH822" s="145"/>
      <c r="AI822" s="145"/>
      <c r="AJ822" s="143">
        <f t="shared" si="1889"/>
        <v>9.8666062491146164E-2</v>
      </c>
      <c r="AK822" s="27">
        <f t="shared" si="1905"/>
        <v>2150000</v>
      </c>
      <c r="AL822" s="28">
        <f t="shared" si="1906"/>
        <v>408500</v>
      </c>
      <c r="AM822" s="30">
        <f t="shared" si="1907"/>
        <v>2558500</v>
      </c>
      <c r="AN822" s="26">
        <v>1</v>
      </c>
      <c r="AO822" s="27">
        <v>2000000</v>
      </c>
      <c r="AP822" s="27">
        <v>2880000</v>
      </c>
      <c r="AQ822" s="145"/>
      <c r="AR822" s="145"/>
      <c r="AS822" s="143">
        <f t="shared" si="1890"/>
        <v>0.25502211780498435</v>
      </c>
      <c r="AT822" s="27">
        <f t="shared" si="1908"/>
        <v>2440000</v>
      </c>
      <c r="AU822" s="28">
        <f t="shared" si="1864"/>
        <v>463600</v>
      </c>
      <c r="AV822" s="30">
        <f t="shared" si="1909"/>
        <v>2903600</v>
      </c>
      <c r="AW822" s="26">
        <v>1</v>
      </c>
      <c r="AX822" s="27">
        <v>2000000</v>
      </c>
      <c r="AY822" s="27">
        <v>2400000</v>
      </c>
      <c r="AZ822" s="145"/>
      <c r="BA822" s="145"/>
      <c r="BB822" s="143">
        <f t="shared" si="1891"/>
        <v>0.12856486930664501</v>
      </c>
      <c r="BC822" s="27">
        <f t="shared" si="1910"/>
        <v>2200000</v>
      </c>
      <c r="BD822" s="27">
        <f t="shared" si="1867"/>
        <v>418000</v>
      </c>
      <c r="BE822" s="27">
        <f t="shared" si="1911"/>
        <v>2618000</v>
      </c>
      <c r="BF822" s="26">
        <v>1</v>
      </c>
      <c r="BG822" s="27">
        <v>1600000</v>
      </c>
      <c r="BH822" s="27">
        <v>1408000</v>
      </c>
      <c r="BI822" s="145"/>
      <c r="BJ822" s="145"/>
      <c r="BK822" s="143">
        <f t="shared" si="1892"/>
        <v>9.0268950789772012E-2</v>
      </c>
      <c r="BL822" s="27">
        <f t="shared" si="1912"/>
        <v>1504000</v>
      </c>
      <c r="BM822" s="27">
        <f t="shared" si="1870"/>
        <v>285760</v>
      </c>
      <c r="BN822" s="28">
        <f t="shared" si="1913"/>
        <v>1789760</v>
      </c>
      <c r="BO822" s="26">
        <v>1</v>
      </c>
      <c r="BP822" s="27">
        <v>1600000</v>
      </c>
      <c r="BQ822" s="27">
        <v>1440000</v>
      </c>
      <c r="BR822" s="175"/>
      <c r="BS822" s="175"/>
      <c r="BT822" s="143">
        <f t="shared" si="1893"/>
        <v>7.4432292756478682E-2</v>
      </c>
      <c r="BU822" s="27">
        <f t="shared" si="1914"/>
        <v>1520000</v>
      </c>
      <c r="BV822" s="28">
        <f t="shared" si="1915"/>
        <v>288800</v>
      </c>
      <c r="BW822" s="30">
        <f t="shared" si="1916"/>
        <v>1808800</v>
      </c>
      <c r="BX822" s="26">
        <v>1</v>
      </c>
      <c r="BY822" s="28">
        <v>1600000</v>
      </c>
      <c r="BZ822" s="28">
        <v>1440000</v>
      </c>
      <c r="CA822" s="156"/>
      <c r="CB822" s="156"/>
      <c r="CC822" s="177">
        <f t="shared" si="1894"/>
        <v>7.4432292756478682E-2</v>
      </c>
      <c r="CD822" s="28">
        <f t="shared" si="1917"/>
        <v>1520000</v>
      </c>
      <c r="CE822" s="28">
        <f t="shared" si="1918"/>
        <v>288800</v>
      </c>
      <c r="CF822" s="29">
        <f t="shared" si="1919"/>
        <v>1808800</v>
      </c>
      <c r="CG822" s="31" t="s">
        <v>30</v>
      </c>
      <c r="CH822" s="32" t="s">
        <v>30</v>
      </c>
      <c r="CI822" s="32" t="s">
        <v>30</v>
      </c>
      <c r="CJ822" s="32" t="s">
        <v>30</v>
      </c>
      <c r="CK822" s="32" t="s">
        <v>30</v>
      </c>
      <c r="CL822" s="32" t="s">
        <v>30</v>
      </c>
      <c r="CM822" s="32" t="s">
        <v>30</v>
      </c>
      <c r="CN822" s="32" t="s">
        <v>30</v>
      </c>
      <c r="CO822" s="32" t="s">
        <v>30</v>
      </c>
      <c r="CP822" s="31" t="s">
        <v>30</v>
      </c>
      <c r="CQ822" s="32" t="s">
        <v>30</v>
      </c>
      <c r="CR822" s="32" t="s">
        <v>30</v>
      </c>
      <c r="CS822" s="32" t="s">
        <v>30</v>
      </c>
      <c r="CT822" s="32" t="s">
        <v>30</v>
      </c>
      <c r="CU822" s="32" t="s">
        <v>30</v>
      </c>
      <c r="CV822" s="32" t="s">
        <v>30</v>
      </c>
      <c r="CW822" s="32" t="s">
        <v>30</v>
      </c>
      <c r="CX822" s="34" t="s">
        <v>30</v>
      </c>
      <c r="CY822" s="31" t="s">
        <v>30</v>
      </c>
      <c r="CZ822" s="32" t="s">
        <v>30</v>
      </c>
      <c r="DA822" s="32" t="s">
        <v>30</v>
      </c>
      <c r="DB822" s="32" t="s">
        <v>30</v>
      </c>
      <c r="DC822" s="32" t="s">
        <v>30</v>
      </c>
      <c r="DD822" s="32" t="s">
        <v>30</v>
      </c>
      <c r="DE822" s="32" t="s">
        <v>30</v>
      </c>
      <c r="DF822" s="32" t="s">
        <v>30</v>
      </c>
      <c r="DG822" s="32" t="s">
        <v>30</v>
      </c>
      <c r="DH822" s="31" t="s">
        <v>30</v>
      </c>
      <c r="DI822" s="43" t="s">
        <v>30</v>
      </c>
      <c r="DJ822" s="43" t="s">
        <v>30</v>
      </c>
      <c r="DK822" s="43" t="s">
        <v>30</v>
      </c>
      <c r="DL822" s="43" t="s">
        <v>30</v>
      </c>
      <c r="DM822" s="32" t="s">
        <v>30</v>
      </c>
      <c r="DN822" s="32" t="s">
        <v>30</v>
      </c>
      <c r="DO822" s="33" t="s">
        <v>30</v>
      </c>
    </row>
    <row r="823" spans="1:119" ht="21" customHeight="1" x14ac:dyDescent="0.25">
      <c r="A823" s="66" t="s">
        <v>1586</v>
      </c>
      <c r="B823" s="67" t="s">
        <v>1496</v>
      </c>
      <c r="C823" s="68" t="s">
        <v>1587</v>
      </c>
      <c r="D823" s="26">
        <v>1</v>
      </c>
      <c r="E823" s="27">
        <v>14000000</v>
      </c>
      <c r="F823" s="27">
        <v>11200000</v>
      </c>
      <c r="G823" s="145"/>
      <c r="H823" s="145"/>
      <c r="I823" s="143">
        <f t="shared" si="1920"/>
        <v>0.15713484026367722</v>
      </c>
      <c r="J823" s="27">
        <f t="shared" si="1921"/>
        <v>12600000</v>
      </c>
      <c r="K823" s="28">
        <f t="shared" si="1922"/>
        <v>2394000</v>
      </c>
      <c r="L823" s="29">
        <f t="shared" si="1898"/>
        <v>14994000</v>
      </c>
      <c r="M823" s="26">
        <v>1</v>
      </c>
      <c r="N823" s="27">
        <v>14000000</v>
      </c>
      <c r="O823" s="27">
        <v>16800000</v>
      </c>
      <c r="P823" s="145"/>
      <c r="Q823" s="145"/>
      <c r="R823" s="143">
        <f t="shared" si="1923"/>
        <v>0.12856486930664501</v>
      </c>
      <c r="S823" s="27">
        <f t="shared" si="1924"/>
        <v>15400000</v>
      </c>
      <c r="T823" s="28">
        <f t="shared" si="1925"/>
        <v>2926000</v>
      </c>
      <c r="U823" s="30">
        <f t="shared" si="1926"/>
        <v>18326000</v>
      </c>
      <c r="V823" s="26">
        <v>1</v>
      </c>
      <c r="W823" s="27">
        <v>14000000</v>
      </c>
      <c r="X823" s="27">
        <v>15400000</v>
      </c>
      <c r="Y823" s="145"/>
      <c r="Z823" s="145"/>
      <c r="AA823" s="143">
        <f t="shared" si="1927"/>
        <v>6.7343502970147379E-2</v>
      </c>
      <c r="AB823" s="27">
        <f t="shared" si="1928"/>
        <v>14700000</v>
      </c>
      <c r="AC823" s="28">
        <f t="shared" si="1929"/>
        <v>2793000</v>
      </c>
      <c r="AD823" s="29">
        <f t="shared" si="1930"/>
        <v>17493000</v>
      </c>
      <c r="AE823" s="26">
        <v>1</v>
      </c>
      <c r="AF823" s="27">
        <v>14000000</v>
      </c>
      <c r="AG823" s="27">
        <v>16100000</v>
      </c>
      <c r="AH823" s="145"/>
      <c r="AI823" s="145"/>
      <c r="AJ823" s="143">
        <f t="shared" si="1889"/>
        <v>9.8666062491146164E-2</v>
      </c>
      <c r="AK823" s="27">
        <f t="shared" si="1905"/>
        <v>15050000</v>
      </c>
      <c r="AL823" s="28">
        <f t="shared" si="1906"/>
        <v>2859500</v>
      </c>
      <c r="AM823" s="30">
        <f t="shared" si="1907"/>
        <v>17909500</v>
      </c>
      <c r="AN823" s="26">
        <v>1</v>
      </c>
      <c r="AO823" s="27">
        <v>14000000</v>
      </c>
      <c r="AP823" s="27">
        <v>20160000</v>
      </c>
      <c r="AQ823" s="145"/>
      <c r="AR823" s="145"/>
      <c r="AS823" s="143">
        <f t="shared" si="1890"/>
        <v>0.25502211780498441</v>
      </c>
      <c r="AT823" s="27">
        <f t="shared" si="1908"/>
        <v>17080000</v>
      </c>
      <c r="AU823" s="28">
        <f t="shared" si="1864"/>
        <v>3245200</v>
      </c>
      <c r="AV823" s="30">
        <f t="shared" si="1909"/>
        <v>20325200</v>
      </c>
      <c r="AW823" s="26">
        <v>1</v>
      </c>
      <c r="AX823" s="27">
        <v>14000000</v>
      </c>
      <c r="AY823" s="27">
        <v>16800000</v>
      </c>
      <c r="AZ823" s="145"/>
      <c r="BA823" s="145"/>
      <c r="BB823" s="143">
        <f t="shared" si="1891"/>
        <v>0.12856486930664501</v>
      </c>
      <c r="BC823" s="27">
        <f t="shared" si="1910"/>
        <v>15400000</v>
      </c>
      <c r="BD823" s="27">
        <f t="shared" si="1867"/>
        <v>2926000</v>
      </c>
      <c r="BE823" s="27">
        <f t="shared" si="1911"/>
        <v>18326000</v>
      </c>
      <c r="BF823" s="26">
        <v>1</v>
      </c>
      <c r="BG823" s="27">
        <v>11200000</v>
      </c>
      <c r="BH823" s="27">
        <v>9856000</v>
      </c>
      <c r="BI823" s="145"/>
      <c r="BJ823" s="145"/>
      <c r="BK823" s="143">
        <f t="shared" si="1892"/>
        <v>9.0268950789772026E-2</v>
      </c>
      <c r="BL823" s="27">
        <f t="shared" si="1912"/>
        <v>10528000</v>
      </c>
      <c r="BM823" s="27">
        <f t="shared" si="1870"/>
        <v>2000320</v>
      </c>
      <c r="BN823" s="28">
        <f t="shared" si="1913"/>
        <v>12528320</v>
      </c>
      <c r="BO823" s="26">
        <v>1</v>
      </c>
      <c r="BP823" s="27">
        <v>11200000</v>
      </c>
      <c r="BQ823" s="27">
        <v>10080000</v>
      </c>
      <c r="BR823" s="175"/>
      <c r="BS823" s="175"/>
      <c r="BT823" s="143">
        <f t="shared" si="1893"/>
        <v>7.4432292756478682E-2</v>
      </c>
      <c r="BU823" s="27">
        <f t="shared" si="1914"/>
        <v>10640000</v>
      </c>
      <c r="BV823" s="28">
        <f t="shared" si="1915"/>
        <v>2021600</v>
      </c>
      <c r="BW823" s="30">
        <f t="shared" si="1916"/>
        <v>12661600</v>
      </c>
      <c r="BX823" s="26">
        <v>1</v>
      </c>
      <c r="BY823" s="28">
        <v>11200000</v>
      </c>
      <c r="BZ823" s="28">
        <v>10080000</v>
      </c>
      <c r="CA823" s="156"/>
      <c r="CB823" s="156"/>
      <c r="CC823" s="177">
        <f t="shared" si="1894"/>
        <v>7.4432292756478682E-2</v>
      </c>
      <c r="CD823" s="28">
        <f t="shared" si="1917"/>
        <v>10640000</v>
      </c>
      <c r="CE823" s="28">
        <f t="shared" si="1918"/>
        <v>2021600</v>
      </c>
      <c r="CF823" s="29">
        <f t="shared" si="1919"/>
        <v>12661600</v>
      </c>
      <c r="CG823" s="31" t="s">
        <v>30</v>
      </c>
      <c r="CH823" s="32" t="s">
        <v>30</v>
      </c>
      <c r="CI823" s="32" t="s">
        <v>30</v>
      </c>
      <c r="CJ823" s="32" t="s">
        <v>30</v>
      </c>
      <c r="CK823" s="32" t="s">
        <v>30</v>
      </c>
      <c r="CL823" s="32" t="s">
        <v>30</v>
      </c>
      <c r="CM823" s="32" t="s">
        <v>30</v>
      </c>
      <c r="CN823" s="32" t="s">
        <v>30</v>
      </c>
      <c r="CO823" s="32" t="s">
        <v>30</v>
      </c>
      <c r="CP823" s="31" t="s">
        <v>30</v>
      </c>
      <c r="CQ823" s="32" t="s">
        <v>30</v>
      </c>
      <c r="CR823" s="32" t="s">
        <v>30</v>
      </c>
      <c r="CS823" s="32" t="s">
        <v>30</v>
      </c>
      <c r="CT823" s="32" t="s">
        <v>30</v>
      </c>
      <c r="CU823" s="32" t="s">
        <v>30</v>
      </c>
      <c r="CV823" s="32" t="s">
        <v>30</v>
      </c>
      <c r="CW823" s="32" t="s">
        <v>30</v>
      </c>
      <c r="CX823" s="34" t="s">
        <v>30</v>
      </c>
      <c r="CY823" s="31" t="s">
        <v>30</v>
      </c>
      <c r="CZ823" s="32" t="s">
        <v>30</v>
      </c>
      <c r="DA823" s="32" t="s">
        <v>30</v>
      </c>
      <c r="DB823" s="32" t="s">
        <v>30</v>
      </c>
      <c r="DC823" s="32" t="s">
        <v>30</v>
      </c>
      <c r="DD823" s="32" t="s">
        <v>30</v>
      </c>
      <c r="DE823" s="32" t="s">
        <v>30</v>
      </c>
      <c r="DF823" s="32" t="s">
        <v>30</v>
      </c>
      <c r="DG823" s="32" t="s">
        <v>30</v>
      </c>
      <c r="DH823" s="31" t="s">
        <v>30</v>
      </c>
      <c r="DI823" s="43" t="s">
        <v>30</v>
      </c>
      <c r="DJ823" s="43" t="s">
        <v>30</v>
      </c>
      <c r="DK823" s="43" t="s">
        <v>30</v>
      </c>
      <c r="DL823" s="43" t="s">
        <v>30</v>
      </c>
      <c r="DM823" s="32" t="s">
        <v>30</v>
      </c>
      <c r="DN823" s="32" t="s">
        <v>30</v>
      </c>
      <c r="DO823" s="33" t="s">
        <v>30</v>
      </c>
    </row>
    <row r="824" spans="1:119" ht="21" customHeight="1" x14ac:dyDescent="0.25">
      <c r="A824" s="66" t="s">
        <v>1588</v>
      </c>
      <c r="B824" s="67" t="s">
        <v>1496</v>
      </c>
      <c r="C824" s="68" t="s">
        <v>1589</v>
      </c>
      <c r="D824" s="26">
        <v>1</v>
      </c>
      <c r="E824" s="27">
        <v>15000000</v>
      </c>
      <c r="F824" s="27">
        <v>12000000</v>
      </c>
      <c r="G824" s="145"/>
      <c r="H824" s="145"/>
      <c r="I824" s="143">
        <f t="shared" si="1920"/>
        <v>0.15713484026367724</v>
      </c>
      <c r="J824" s="27">
        <f t="shared" si="1921"/>
        <v>13500000</v>
      </c>
      <c r="K824" s="28">
        <f t="shared" si="1922"/>
        <v>2565000</v>
      </c>
      <c r="L824" s="29">
        <f t="shared" si="1898"/>
        <v>16065000</v>
      </c>
      <c r="M824" s="26">
        <v>1</v>
      </c>
      <c r="N824" s="27">
        <v>15000000</v>
      </c>
      <c r="O824" s="27">
        <v>18000000</v>
      </c>
      <c r="P824" s="145"/>
      <c r="Q824" s="145"/>
      <c r="R824" s="143">
        <f t="shared" si="1923"/>
        <v>0.12856486930664501</v>
      </c>
      <c r="S824" s="27">
        <f t="shared" si="1924"/>
        <v>16500000</v>
      </c>
      <c r="T824" s="28">
        <f t="shared" si="1925"/>
        <v>3135000</v>
      </c>
      <c r="U824" s="30">
        <f t="shared" si="1926"/>
        <v>19635000</v>
      </c>
      <c r="V824" s="26">
        <v>1</v>
      </c>
      <c r="W824" s="27">
        <v>15000000</v>
      </c>
      <c r="X824" s="27">
        <v>16500000</v>
      </c>
      <c r="Y824" s="145"/>
      <c r="Z824" s="145"/>
      <c r="AA824" s="143">
        <f t="shared" si="1927"/>
        <v>6.7343502970147393E-2</v>
      </c>
      <c r="AB824" s="27">
        <f t="shared" si="1928"/>
        <v>15750000</v>
      </c>
      <c r="AC824" s="28">
        <f t="shared" si="1929"/>
        <v>2992500</v>
      </c>
      <c r="AD824" s="29">
        <f t="shared" si="1930"/>
        <v>18742500</v>
      </c>
      <c r="AE824" s="26">
        <v>1</v>
      </c>
      <c r="AF824" s="27">
        <v>15000000</v>
      </c>
      <c r="AG824" s="27">
        <v>17250000</v>
      </c>
      <c r="AH824" s="145"/>
      <c r="AI824" s="145"/>
      <c r="AJ824" s="143">
        <f t="shared" si="1889"/>
        <v>9.8666062491146164E-2</v>
      </c>
      <c r="AK824" s="27">
        <f t="shared" si="1905"/>
        <v>16125000</v>
      </c>
      <c r="AL824" s="28">
        <f t="shared" si="1906"/>
        <v>3063750</v>
      </c>
      <c r="AM824" s="30">
        <f t="shared" si="1907"/>
        <v>19188750</v>
      </c>
      <c r="AN824" s="26">
        <v>1</v>
      </c>
      <c r="AO824" s="27">
        <v>15000000</v>
      </c>
      <c r="AP824" s="27">
        <v>21600000</v>
      </c>
      <c r="AQ824" s="145"/>
      <c r="AR824" s="145"/>
      <c r="AS824" s="143">
        <f t="shared" si="1890"/>
        <v>0.25502211780498435</v>
      </c>
      <c r="AT824" s="27">
        <f t="shared" si="1908"/>
        <v>18300000</v>
      </c>
      <c r="AU824" s="28">
        <f t="shared" si="1864"/>
        <v>3477000</v>
      </c>
      <c r="AV824" s="30">
        <f t="shared" si="1909"/>
        <v>21777000</v>
      </c>
      <c r="AW824" s="26">
        <v>1</v>
      </c>
      <c r="AX824" s="27">
        <v>15000000</v>
      </c>
      <c r="AY824" s="27">
        <v>18000000</v>
      </c>
      <c r="AZ824" s="145"/>
      <c r="BA824" s="145"/>
      <c r="BB824" s="143">
        <f t="shared" si="1891"/>
        <v>0.12856486930664501</v>
      </c>
      <c r="BC824" s="27">
        <f t="shared" si="1910"/>
        <v>16500000</v>
      </c>
      <c r="BD824" s="27">
        <f t="shared" si="1867"/>
        <v>3135000</v>
      </c>
      <c r="BE824" s="27">
        <f t="shared" si="1911"/>
        <v>19635000</v>
      </c>
      <c r="BF824" s="26">
        <v>1</v>
      </c>
      <c r="BG824" s="27">
        <v>12000000</v>
      </c>
      <c r="BH824" s="27">
        <v>10560000</v>
      </c>
      <c r="BI824" s="145"/>
      <c r="BJ824" s="145"/>
      <c r="BK824" s="143">
        <f t="shared" si="1892"/>
        <v>9.0268950789772026E-2</v>
      </c>
      <c r="BL824" s="27">
        <f t="shared" si="1912"/>
        <v>11280000</v>
      </c>
      <c r="BM824" s="27">
        <f t="shared" si="1870"/>
        <v>2143200</v>
      </c>
      <c r="BN824" s="28">
        <f t="shared" si="1913"/>
        <v>13423200</v>
      </c>
      <c r="BO824" s="26">
        <v>1</v>
      </c>
      <c r="BP824" s="27">
        <v>12000000</v>
      </c>
      <c r="BQ824" s="27">
        <v>10800000</v>
      </c>
      <c r="BR824" s="175"/>
      <c r="BS824" s="175"/>
      <c r="BT824" s="143">
        <f t="shared" si="1893"/>
        <v>7.4432292756478682E-2</v>
      </c>
      <c r="BU824" s="27">
        <f t="shared" si="1914"/>
        <v>11400000</v>
      </c>
      <c r="BV824" s="28">
        <f t="shared" si="1915"/>
        <v>2166000</v>
      </c>
      <c r="BW824" s="30">
        <f t="shared" si="1916"/>
        <v>13566000</v>
      </c>
      <c r="BX824" s="26">
        <v>1</v>
      </c>
      <c r="BY824" s="28">
        <v>12000000</v>
      </c>
      <c r="BZ824" s="28">
        <v>10800000</v>
      </c>
      <c r="CA824" s="156"/>
      <c r="CB824" s="156"/>
      <c r="CC824" s="177">
        <f t="shared" si="1894"/>
        <v>7.4432292756478682E-2</v>
      </c>
      <c r="CD824" s="28">
        <f t="shared" si="1917"/>
        <v>11400000</v>
      </c>
      <c r="CE824" s="28">
        <f t="shared" si="1918"/>
        <v>2166000</v>
      </c>
      <c r="CF824" s="29">
        <f t="shared" si="1919"/>
        <v>13566000</v>
      </c>
      <c r="CG824" s="31" t="s">
        <v>30</v>
      </c>
      <c r="CH824" s="32" t="s">
        <v>30</v>
      </c>
      <c r="CI824" s="32" t="s">
        <v>30</v>
      </c>
      <c r="CJ824" s="32" t="s">
        <v>30</v>
      </c>
      <c r="CK824" s="32" t="s">
        <v>30</v>
      </c>
      <c r="CL824" s="32" t="s">
        <v>30</v>
      </c>
      <c r="CM824" s="32" t="s">
        <v>30</v>
      </c>
      <c r="CN824" s="32" t="s">
        <v>30</v>
      </c>
      <c r="CO824" s="32" t="s">
        <v>30</v>
      </c>
      <c r="CP824" s="31" t="s">
        <v>30</v>
      </c>
      <c r="CQ824" s="32" t="s">
        <v>30</v>
      </c>
      <c r="CR824" s="32" t="s">
        <v>30</v>
      </c>
      <c r="CS824" s="32" t="s">
        <v>30</v>
      </c>
      <c r="CT824" s="32" t="s">
        <v>30</v>
      </c>
      <c r="CU824" s="32" t="s">
        <v>30</v>
      </c>
      <c r="CV824" s="32" t="s">
        <v>30</v>
      </c>
      <c r="CW824" s="32" t="s">
        <v>30</v>
      </c>
      <c r="CX824" s="34" t="s">
        <v>30</v>
      </c>
      <c r="CY824" s="31" t="s">
        <v>30</v>
      </c>
      <c r="CZ824" s="32" t="s">
        <v>30</v>
      </c>
      <c r="DA824" s="32" t="s">
        <v>30</v>
      </c>
      <c r="DB824" s="32" t="s">
        <v>30</v>
      </c>
      <c r="DC824" s="32" t="s">
        <v>30</v>
      </c>
      <c r="DD824" s="32" t="s">
        <v>30</v>
      </c>
      <c r="DE824" s="32" t="s">
        <v>30</v>
      </c>
      <c r="DF824" s="32" t="s">
        <v>30</v>
      </c>
      <c r="DG824" s="32" t="s">
        <v>30</v>
      </c>
      <c r="DH824" s="31" t="s">
        <v>30</v>
      </c>
      <c r="DI824" s="43" t="s">
        <v>30</v>
      </c>
      <c r="DJ824" s="43" t="s">
        <v>30</v>
      </c>
      <c r="DK824" s="43" t="s">
        <v>30</v>
      </c>
      <c r="DL824" s="43" t="s">
        <v>30</v>
      </c>
      <c r="DM824" s="32" t="s">
        <v>30</v>
      </c>
      <c r="DN824" s="32" t="s">
        <v>30</v>
      </c>
      <c r="DO824" s="33" t="s">
        <v>30</v>
      </c>
    </row>
    <row r="825" spans="1:119" ht="21" customHeight="1" x14ac:dyDescent="0.25">
      <c r="A825" s="66" t="s">
        <v>1590</v>
      </c>
      <c r="B825" s="67" t="s">
        <v>1496</v>
      </c>
      <c r="C825" s="68" t="s">
        <v>1591</v>
      </c>
      <c r="D825" s="26">
        <v>1</v>
      </c>
      <c r="E825" s="27">
        <v>2000000</v>
      </c>
      <c r="F825" s="27">
        <v>1600000</v>
      </c>
      <c r="G825" s="145"/>
      <c r="H825" s="145"/>
      <c r="I825" s="143">
        <f t="shared" si="1920"/>
        <v>0.15713484026367724</v>
      </c>
      <c r="J825" s="27">
        <f t="shared" si="1921"/>
        <v>1800000</v>
      </c>
      <c r="K825" s="28">
        <f t="shared" si="1922"/>
        <v>342000</v>
      </c>
      <c r="L825" s="29">
        <f t="shared" si="1898"/>
        <v>2142000</v>
      </c>
      <c r="M825" s="26">
        <v>1</v>
      </c>
      <c r="N825" s="27">
        <v>2000000</v>
      </c>
      <c r="O825" s="27">
        <v>2400000</v>
      </c>
      <c r="P825" s="145"/>
      <c r="Q825" s="145"/>
      <c r="R825" s="143">
        <f t="shared" si="1923"/>
        <v>0.12856486930664501</v>
      </c>
      <c r="S825" s="27">
        <f t="shared" si="1924"/>
        <v>2200000</v>
      </c>
      <c r="T825" s="28">
        <f t="shared" si="1925"/>
        <v>418000</v>
      </c>
      <c r="U825" s="30">
        <f t="shared" si="1926"/>
        <v>2618000</v>
      </c>
      <c r="V825" s="26">
        <v>1</v>
      </c>
      <c r="W825" s="27">
        <v>2000000</v>
      </c>
      <c r="X825" s="27">
        <v>2200000</v>
      </c>
      <c r="Y825" s="145"/>
      <c r="Z825" s="145"/>
      <c r="AA825" s="143">
        <f t="shared" si="1927"/>
        <v>6.7343502970147393E-2</v>
      </c>
      <c r="AB825" s="27">
        <f t="shared" si="1928"/>
        <v>2100000</v>
      </c>
      <c r="AC825" s="28">
        <f t="shared" si="1929"/>
        <v>399000</v>
      </c>
      <c r="AD825" s="29">
        <f t="shared" si="1930"/>
        <v>2499000</v>
      </c>
      <c r="AE825" s="26">
        <v>1</v>
      </c>
      <c r="AF825" s="27">
        <v>2000000</v>
      </c>
      <c r="AG825" s="27">
        <v>2300000</v>
      </c>
      <c r="AH825" s="145"/>
      <c r="AI825" s="145"/>
      <c r="AJ825" s="143">
        <f t="shared" si="1889"/>
        <v>9.8666062491146164E-2</v>
      </c>
      <c r="AK825" s="27">
        <f t="shared" si="1905"/>
        <v>2150000</v>
      </c>
      <c r="AL825" s="28">
        <f t="shared" si="1906"/>
        <v>408500</v>
      </c>
      <c r="AM825" s="30">
        <f t="shared" si="1907"/>
        <v>2558500</v>
      </c>
      <c r="AN825" s="26">
        <v>1</v>
      </c>
      <c r="AO825" s="27">
        <v>2000000</v>
      </c>
      <c r="AP825" s="27">
        <v>2880000</v>
      </c>
      <c r="AQ825" s="145"/>
      <c r="AR825" s="145"/>
      <c r="AS825" s="143">
        <f t="shared" si="1890"/>
        <v>0.25502211780498435</v>
      </c>
      <c r="AT825" s="27">
        <f t="shared" si="1908"/>
        <v>2440000</v>
      </c>
      <c r="AU825" s="28">
        <f t="shared" si="1864"/>
        <v>463600</v>
      </c>
      <c r="AV825" s="30">
        <f t="shared" si="1909"/>
        <v>2903600</v>
      </c>
      <c r="AW825" s="26">
        <v>1</v>
      </c>
      <c r="AX825" s="27">
        <v>2000000</v>
      </c>
      <c r="AY825" s="27">
        <v>2400000</v>
      </c>
      <c r="AZ825" s="145"/>
      <c r="BA825" s="145"/>
      <c r="BB825" s="143">
        <f t="shared" si="1891"/>
        <v>0.12856486930664501</v>
      </c>
      <c r="BC825" s="27">
        <f t="shared" si="1910"/>
        <v>2200000</v>
      </c>
      <c r="BD825" s="27">
        <f t="shared" si="1867"/>
        <v>418000</v>
      </c>
      <c r="BE825" s="27">
        <f t="shared" si="1911"/>
        <v>2618000</v>
      </c>
      <c r="BF825" s="26">
        <v>1</v>
      </c>
      <c r="BG825" s="27">
        <v>1600000</v>
      </c>
      <c r="BH825" s="27">
        <v>1408000</v>
      </c>
      <c r="BI825" s="145"/>
      <c r="BJ825" s="145"/>
      <c r="BK825" s="143">
        <f t="shared" si="1892"/>
        <v>9.0268950789772012E-2</v>
      </c>
      <c r="BL825" s="27">
        <f t="shared" si="1912"/>
        <v>1504000</v>
      </c>
      <c r="BM825" s="27">
        <f t="shared" si="1870"/>
        <v>285760</v>
      </c>
      <c r="BN825" s="28">
        <f t="shared" si="1913"/>
        <v>1789760</v>
      </c>
      <c r="BO825" s="26">
        <v>1</v>
      </c>
      <c r="BP825" s="27">
        <v>1600000</v>
      </c>
      <c r="BQ825" s="27">
        <v>1440000</v>
      </c>
      <c r="BR825" s="175"/>
      <c r="BS825" s="175"/>
      <c r="BT825" s="143">
        <f t="shared" si="1893"/>
        <v>7.4432292756478682E-2</v>
      </c>
      <c r="BU825" s="27">
        <f t="shared" si="1914"/>
        <v>1520000</v>
      </c>
      <c r="BV825" s="28">
        <f t="shared" si="1915"/>
        <v>288800</v>
      </c>
      <c r="BW825" s="30">
        <f t="shared" si="1916"/>
        <v>1808800</v>
      </c>
      <c r="BX825" s="26">
        <v>1</v>
      </c>
      <c r="BY825" s="28">
        <v>1600000</v>
      </c>
      <c r="BZ825" s="28">
        <v>1440000</v>
      </c>
      <c r="CA825" s="156"/>
      <c r="CB825" s="156"/>
      <c r="CC825" s="177">
        <f t="shared" si="1894"/>
        <v>7.4432292756478682E-2</v>
      </c>
      <c r="CD825" s="28">
        <f t="shared" si="1917"/>
        <v>1520000</v>
      </c>
      <c r="CE825" s="28">
        <f t="shared" si="1918"/>
        <v>288800</v>
      </c>
      <c r="CF825" s="29">
        <f t="shared" si="1919"/>
        <v>1808800</v>
      </c>
      <c r="CG825" s="31" t="s">
        <v>30</v>
      </c>
      <c r="CH825" s="32" t="s">
        <v>30</v>
      </c>
      <c r="CI825" s="32" t="s">
        <v>30</v>
      </c>
      <c r="CJ825" s="32" t="s">
        <v>30</v>
      </c>
      <c r="CK825" s="32" t="s">
        <v>30</v>
      </c>
      <c r="CL825" s="32" t="s">
        <v>30</v>
      </c>
      <c r="CM825" s="32" t="s">
        <v>30</v>
      </c>
      <c r="CN825" s="32" t="s">
        <v>30</v>
      </c>
      <c r="CO825" s="32" t="s">
        <v>30</v>
      </c>
      <c r="CP825" s="31" t="s">
        <v>30</v>
      </c>
      <c r="CQ825" s="32" t="s">
        <v>30</v>
      </c>
      <c r="CR825" s="32" t="s">
        <v>30</v>
      </c>
      <c r="CS825" s="32" t="s">
        <v>30</v>
      </c>
      <c r="CT825" s="32" t="s">
        <v>30</v>
      </c>
      <c r="CU825" s="32" t="s">
        <v>30</v>
      </c>
      <c r="CV825" s="32" t="s">
        <v>30</v>
      </c>
      <c r="CW825" s="32" t="s">
        <v>30</v>
      </c>
      <c r="CX825" s="34" t="s">
        <v>30</v>
      </c>
      <c r="CY825" s="31" t="s">
        <v>30</v>
      </c>
      <c r="CZ825" s="32" t="s">
        <v>30</v>
      </c>
      <c r="DA825" s="32" t="s">
        <v>30</v>
      </c>
      <c r="DB825" s="32" t="s">
        <v>30</v>
      </c>
      <c r="DC825" s="32" t="s">
        <v>30</v>
      </c>
      <c r="DD825" s="32" t="s">
        <v>30</v>
      </c>
      <c r="DE825" s="32" t="s">
        <v>30</v>
      </c>
      <c r="DF825" s="32" t="s">
        <v>30</v>
      </c>
      <c r="DG825" s="32" t="s">
        <v>30</v>
      </c>
      <c r="DH825" s="31" t="s">
        <v>30</v>
      </c>
      <c r="DI825" s="43" t="s">
        <v>30</v>
      </c>
      <c r="DJ825" s="43" t="s">
        <v>30</v>
      </c>
      <c r="DK825" s="43" t="s">
        <v>30</v>
      </c>
      <c r="DL825" s="43" t="s">
        <v>30</v>
      </c>
      <c r="DM825" s="32" t="s">
        <v>30</v>
      </c>
      <c r="DN825" s="32" t="s">
        <v>30</v>
      </c>
      <c r="DO825" s="33" t="s">
        <v>30</v>
      </c>
    </row>
    <row r="826" spans="1:119" ht="21" customHeight="1" x14ac:dyDescent="0.25">
      <c r="A826" s="66" t="s">
        <v>1592</v>
      </c>
      <c r="B826" s="67" t="s">
        <v>1496</v>
      </c>
      <c r="C826" s="68" t="s">
        <v>1593</v>
      </c>
      <c r="D826" s="26">
        <v>1</v>
      </c>
      <c r="E826" s="27">
        <v>4500000</v>
      </c>
      <c r="F826" s="27">
        <v>3600000</v>
      </c>
      <c r="G826" s="145"/>
      <c r="H826" s="145"/>
      <c r="I826" s="143">
        <f t="shared" si="1920"/>
        <v>0.15713484026367722</v>
      </c>
      <c r="J826" s="27">
        <f t="shared" si="1921"/>
        <v>4050000</v>
      </c>
      <c r="K826" s="28">
        <f t="shared" si="1922"/>
        <v>769500</v>
      </c>
      <c r="L826" s="29">
        <f t="shared" si="1898"/>
        <v>4819500</v>
      </c>
      <c r="M826" s="26">
        <v>1</v>
      </c>
      <c r="N826" s="27">
        <v>4500000</v>
      </c>
      <c r="O826" s="27">
        <v>5400000</v>
      </c>
      <c r="P826" s="145"/>
      <c r="Q826" s="145"/>
      <c r="R826" s="143">
        <f t="shared" si="1923"/>
        <v>0.12856486930664499</v>
      </c>
      <c r="S826" s="27">
        <f t="shared" si="1924"/>
        <v>4950000</v>
      </c>
      <c r="T826" s="28">
        <f t="shared" si="1925"/>
        <v>940500</v>
      </c>
      <c r="U826" s="30">
        <f t="shared" si="1926"/>
        <v>5890500</v>
      </c>
      <c r="V826" s="26">
        <v>1</v>
      </c>
      <c r="W826" s="27">
        <v>4500000</v>
      </c>
      <c r="X826" s="27">
        <v>4950000</v>
      </c>
      <c r="Y826" s="145"/>
      <c r="Z826" s="145"/>
      <c r="AA826" s="143">
        <f t="shared" si="1927"/>
        <v>6.7343502970147379E-2</v>
      </c>
      <c r="AB826" s="27">
        <f t="shared" si="1928"/>
        <v>4725000</v>
      </c>
      <c r="AC826" s="28">
        <f t="shared" si="1929"/>
        <v>897750</v>
      </c>
      <c r="AD826" s="29">
        <f t="shared" si="1930"/>
        <v>5622750</v>
      </c>
      <c r="AE826" s="26">
        <v>1</v>
      </c>
      <c r="AF826" s="27">
        <v>4500000</v>
      </c>
      <c r="AG826" s="27">
        <v>5175000</v>
      </c>
      <c r="AH826" s="145"/>
      <c r="AI826" s="145"/>
      <c r="AJ826" s="143">
        <f t="shared" si="1889"/>
        <v>9.8666062491146164E-2</v>
      </c>
      <c r="AK826" s="27">
        <f t="shared" si="1905"/>
        <v>4837500</v>
      </c>
      <c r="AL826" s="28">
        <f t="shared" si="1906"/>
        <v>919125</v>
      </c>
      <c r="AM826" s="30">
        <f t="shared" si="1907"/>
        <v>5756625</v>
      </c>
      <c r="AN826" s="26">
        <v>1</v>
      </c>
      <c r="AO826" s="27">
        <v>4500000</v>
      </c>
      <c r="AP826" s="27">
        <v>6480000</v>
      </c>
      <c r="AQ826" s="145"/>
      <c r="AR826" s="145"/>
      <c r="AS826" s="143">
        <f t="shared" si="1890"/>
        <v>0.25502211780498435</v>
      </c>
      <c r="AT826" s="27">
        <f t="shared" si="1908"/>
        <v>5490000</v>
      </c>
      <c r="AU826" s="28">
        <f t="shared" si="1864"/>
        <v>1043100</v>
      </c>
      <c r="AV826" s="30">
        <f t="shared" si="1909"/>
        <v>6533100</v>
      </c>
      <c r="AW826" s="26">
        <v>1</v>
      </c>
      <c r="AX826" s="27">
        <v>4500000</v>
      </c>
      <c r="AY826" s="27">
        <v>5400000</v>
      </c>
      <c r="AZ826" s="145"/>
      <c r="BA826" s="145"/>
      <c r="BB826" s="143">
        <f t="shared" si="1891"/>
        <v>0.12856486930664499</v>
      </c>
      <c r="BC826" s="27">
        <f t="shared" si="1910"/>
        <v>4950000</v>
      </c>
      <c r="BD826" s="27">
        <f t="shared" si="1867"/>
        <v>940500</v>
      </c>
      <c r="BE826" s="27">
        <f t="shared" si="1911"/>
        <v>5890500</v>
      </c>
      <c r="BF826" s="26">
        <v>1</v>
      </c>
      <c r="BG826" s="27">
        <v>3600000</v>
      </c>
      <c r="BH826" s="27">
        <v>3168000</v>
      </c>
      <c r="BI826" s="145"/>
      <c r="BJ826" s="145"/>
      <c r="BK826" s="143">
        <f t="shared" si="1892"/>
        <v>9.0268950789772026E-2</v>
      </c>
      <c r="BL826" s="27">
        <f t="shared" si="1912"/>
        <v>3384000</v>
      </c>
      <c r="BM826" s="27">
        <f t="shared" si="1870"/>
        <v>642960</v>
      </c>
      <c r="BN826" s="28">
        <f t="shared" si="1913"/>
        <v>4026960</v>
      </c>
      <c r="BO826" s="26">
        <v>1</v>
      </c>
      <c r="BP826" s="27">
        <v>3600000</v>
      </c>
      <c r="BQ826" s="27">
        <v>3240000</v>
      </c>
      <c r="BR826" s="175"/>
      <c r="BS826" s="175"/>
      <c r="BT826" s="143">
        <f t="shared" si="1893"/>
        <v>7.4432292756478682E-2</v>
      </c>
      <c r="BU826" s="27">
        <f t="shared" si="1914"/>
        <v>3420000</v>
      </c>
      <c r="BV826" s="28">
        <f t="shared" si="1915"/>
        <v>649800</v>
      </c>
      <c r="BW826" s="30">
        <f t="shared" si="1916"/>
        <v>4069800</v>
      </c>
      <c r="BX826" s="26">
        <v>1</v>
      </c>
      <c r="BY826" s="28">
        <v>3600000</v>
      </c>
      <c r="BZ826" s="28">
        <v>3240000</v>
      </c>
      <c r="CA826" s="156"/>
      <c r="CB826" s="156"/>
      <c r="CC826" s="177">
        <f t="shared" si="1894"/>
        <v>7.4432292756478682E-2</v>
      </c>
      <c r="CD826" s="28">
        <f t="shared" si="1917"/>
        <v>3420000</v>
      </c>
      <c r="CE826" s="28">
        <f t="shared" si="1918"/>
        <v>649800</v>
      </c>
      <c r="CF826" s="29">
        <f t="shared" si="1919"/>
        <v>4069800</v>
      </c>
      <c r="CG826" s="31" t="s">
        <v>30</v>
      </c>
      <c r="CH826" s="32" t="s">
        <v>30</v>
      </c>
      <c r="CI826" s="32" t="s">
        <v>30</v>
      </c>
      <c r="CJ826" s="32" t="s">
        <v>30</v>
      </c>
      <c r="CK826" s="32" t="s">
        <v>30</v>
      </c>
      <c r="CL826" s="32" t="s">
        <v>30</v>
      </c>
      <c r="CM826" s="32" t="s">
        <v>30</v>
      </c>
      <c r="CN826" s="32" t="s">
        <v>30</v>
      </c>
      <c r="CO826" s="32" t="s">
        <v>30</v>
      </c>
      <c r="CP826" s="31" t="s">
        <v>30</v>
      </c>
      <c r="CQ826" s="32" t="s">
        <v>30</v>
      </c>
      <c r="CR826" s="32" t="s">
        <v>30</v>
      </c>
      <c r="CS826" s="32" t="s">
        <v>30</v>
      </c>
      <c r="CT826" s="32" t="s">
        <v>30</v>
      </c>
      <c r="CU826" s="32" t="s">
        <v>30</v>
      </c>
      <c r="CV826" s="32" t="s">
        <v>30</v>
      </c>
      <c r="CW826" s="32" t="s">
        <v>30</v>
      </c>
      <c r="CX826" s="34" t="s">
        <v>30</v>
      </c>
      <c r="CY826" s="31" t="s">
        <v>30</v>
      </c>
      <c r="CZ826" s="32" t="s">
        <v>30</v>
      </c>
      <c r="DA826" s="32" t="s">
        <v>30</v>
      </c>
      <c r="DB826" s="32" t="s">
        <v>30</v>
      </c>
      <c r="DC826" s="32" t="s">
        <v>30</v>
      </c>
      <c r="DD826" s="32" t="s">
        <v>30</v>
      </c>
      <c r="DE826" s="32" t="s">
        <v>30</v>
      </c>
      <c r="DF826" s="32" t="s">
        <v>30</v>
      </c>
      <c r="DG826" s="32" t="s">
        <v>30</v>
      </c>
      <c r="DH826" s="31" t="s">
        <v>30</v>
      </c>
      <c r="DI826" s="43" t="s">
        <v>30</v>
      </c>
      <c r="DJ826" s="43" t="s">
        <v>30</v>
      </c>
      <c r="DK826" s="43" t="s">
        <v>30</v>
      </c>
      <c r="DL826" s="43" t="s">
        <v>30</v>
      </c>
      <c r="DM826" s="32" t="s">
        <v>30</v>
      </c>
      <c r="DN826" s="32" t="s">
        <v>30</v>
      </c>
      <c r="DO826" s="33" t="s">
        <v>30</v>
      </c>
    </row>
    <row r="827" spans="1:119" ht="21" customHeight="1" x14ac:dyDescent="0.25">
      <c r="A827" s="66" t="s">
        <v>1594</v>
      </c>
      <c r="B827" s="67" t="s">
        <v>1496</v>
      </c>
      <c r="C827" s="68" t="s">
        <v>1595</v>
      </c>
      <c r="D827" s="26">
        <v>1</v>
      </c>
      <c r="E827" s="27">
        <v>5800000</v>
      </c>
      <c r="F827" s="27">
        <v>4640000</v>
      </c>
      <c r="G827" s="145"/>
      <c r="H827" s="145"/>
      <c r="I827" s="143">
        <f t="shared" si="1920"/>
        <v>0.15713484026367722</v>
      </c>
      <c r="J827" s="27">
        <f t="shared" si="1921"/>
        <v>5220000</v>
      </c>
      <c r="K827" s="28">
        <f t="shared" si="1922"/>
        <v>991800</v>
      </c>
      <c r="L827" s="29">
        <f t="shared" si="1898"/>
        <v>6211800</v>
      </c>
      <c r="M827" s="26">
        <v>1</v>
      </c>
      <c r="N827" s="27">
        <v>5800000</v>
      </c>
      <c r="O827" s="27">
        <v>6960000</v>
      </c>
      <c r="P827" s="145"/>
      <c r="Q827" s="145"/>
      <c r="R827" s="143">
        <f t="shared" si="1923"/>
        <v>0.12856486930664499</v>
      </c>
      <c r="S827" s="27">
        <f t="shared" si="1924"/>
        <v>6380000</v>
      </c>
      <c r="T827" s="28">
        <f t="shared" si="1925"/>
        <v>1212200</v>
      </c>
      <c r="U827" s="30">
        <f t="shared" si="1926"/>
        <v>7592200</v>
      </c>
      <c r="V827" s="26">
        <v>1</v>
      </c>
      <c r="W827" s="27">
        <v>5800000</v>
      </c>
      <c r="X827" s="27">
        <v>6380000</v>
      </c>
      <c r="Y827" s="145"/>
      <c r="Z827" s="145"/>
      <c r="AA827" s="143">
        <f t="shared" si="1927"/>
        <v>6.7343502970147379E-2</v>
      </c>
      <c r="AB827" s="27">
        <f t="shared" si="1928"/>
        <v>6090000</v>
      </c>
      <c r="AC827" s="28">
        <f t="shared" si="1929"/>
        <v>1157100</v>
      </c>
      <c r="AD827" s="29">
        <f t="shared" si="1930"/>
        <v>7247100</v>
      </c>
      <c r="AE827" s="26">
        <v>1</v>
      </c>
      <c r="AF827" s="27">
        <v>5800000</v>
      </c>
      <c r="AG827" s="27">
        <v>6670000</v>
      </c>
      <c r="AH827" s="145"/>
      <c r="AI827" s="145"/>
      <c r="AJ827" s="143">
        <f t="shared" si="1889"/>
        <v>9.8666062491146164E-2</v>
      </c>
      <c r="AK827" s="27">
        <f t="shared" si="1905"/>
        <v>6235000</v>
      </c>
      <c r="AL827" s="28">
        <f t="shared" si="1906"/>
        <v>1184650</v>
      </c>
      <c r="AM827" s="30">
        <f t="shared" si="1907"/>
        <v>7419650</v>
      </c>
      <c r="AN827" s="26">
        <v>1</v>
      </c>
      <c r="AO827" s="27">
        <v>5800000</v>
      </c>
      <c r="AP827" s="27">
        <v>8352000</v>
      </c>
      <c r="AQ827" s="145"/>
      <c r="AR827" s="145"/>
      <c r="AS827" s="143">
        <f t="shared" si="1890"/>
        <v>0.25502211780498435</v>
      </c>
      <c r="AT827" s="27">
        <f t="shared" si="1908"/>
        <v>7076000</v>
      </c>
      <c r="AU827" s="28">
        <f t="shared" si="1864"/>
        <v>1344440</v>
      </c>
      <c r="AV827" s="30">
        <f t="shared" si="1909"/>
        <v>8420440</v>
      </c>
      <c r="AW827" s="26">
        <v>1</v>
      </c>
      <c r="AX827" s="27">
        <v>5800000</v>
      </c>
      <c r="AY827" s="27">
        <v>6960000</v>
      </c>
      <c r="AZ827" s="145"/>
      <c r="BA827" s="145"/>
      <c r="BB827" s="143">
        <f t="shared" si="1891"/>
        <v>0.12856486930664499</v>
      </c>
      <c r="BC827" s="27">
        <f t="shared" si="1910"/>
        <v>6380000</v>
      </c>
      <c r="BD827" s="27">
        <f t="shared" si="1867"/>
        <v>1212200</v>
      </c>
      <c r="BE827" s="27">
        <f t="shared" si="1911"/>
        <v>7592200</v>
      </c>
      <c r="BF827" s="26">
        <v>1</v>
      </c>
      <c r="BG827" s="27">
        <v>4640000</v>
      </c>
      <c r="BH827" s="27">
        <v>4083200</v>
      </c>
      <c r="BI827" s="145"/>
      <c r="BJ827" s="145"/>
      <c r="BK827" s="143">
        <f t="shared" si="1892"/>
        <v>9.0268950789772026E-2</v>
      </c>
      <c r="BL827" s="27">
        <f t="shared" si="1912"/>
        <v>4361600</v>
      </c>
      <c r="BM827" s="27">
        <f t="shared" si="1870"/>
        <v>828704</v>
      </c>
      <c r="BN827" s="28">
        <f t="shared" si="1913"/>
        <v>5190304</v>
      </c>
      <c r="BO827" s="26">
        <v>1</v>
      </c>
      <c r="BP827" s="27">
        <v>4640000</v>
      </c>
      <c r="BQ827" s="27">
        <v>4176000</v>
      </c>
      <c r="BR827" s="175"/>
      <c r="BS827" s="175"/>
      <c r="BT827" s="143">
        <f t="shared" si="1893"/>
        <v>7.4432292756478682E-2</v>
      </c>
      <c r="BU827" s="27">
        <f t="shared" si="1914"/>
        <v>4408000</v>
      </c>
      <c r="BV827" s="28">
        <f t="shared" si="1915"/>
        <v>837520</v>
      </c>
      <c r="BW827" s="30">
        <f t="shared" si="1916"/>
        <v>5245520</v>
      </c>
      <c r="BX827" s="26">
        <v>1</v>
      </c>
      <c r="BY827" s="28">
        <v>4640000</v>
      </c>
      <c r="BZ827" s="28">
        <v>4176000</v>
      </c>
      <c r="CA827" s="156"/>
      <c r="CB827" s="156"/>
      <c r="CC827" s="177">
        <f t="shared" si="1894"/>
        <v>7.4432292756478682E-2</v>
      </c>
      <c r="CD827" s="28">
        <f t="shared" si="1917"/>
        <v>4408000</v>
      </c>
      <c r="CE827" s="28">
        <f t="shared" si="1918"/>
        <v>837520</v>
      </c>
      <c r="CF827" s="29">
        <f t="shared" si="1919"/>
        <v>5245520</v>
      </c>
      <c r="CG827" s="31" t="s">
        <v>30</v>
      </c>
      <c r="CH827" s="32" t="s">
        <v>30</v>
      </c>
      <c r="CI827" s="32" t="s">
        <v>30</v>
      </c>
      <c r="CJ827" s="32" t="s">
        <v>30</v>
      </c>
      <c r="CK827" s="32" t="s">
        <v>30</v>
      </c>
      <c r="CL827" s="32" t="s">
        <v>30</v>
      </c>
      <c r="CM827" s="32" t="s">
        <v>30</v>
      </c>
      <c r="CN827" s="32" t="s">
        <v>30</v>
      </c>
      <c r="CO827" s="32" t="s">
        <v>30</v>
      </c>
      <c r="CP827" s="31" t="s">
        <v>30</v>
      </c>
      <c r="CQ827" s="32" t="s">
        <v>30</v>
      </c>
      <c r="CR827" s="32" t="s">
        <v>30</v>
      </c>
      <c r="CS827" s="32" t="s">
        <v>30</v>
      </c>
      <c r="CT827" s="32" t="s">
        <v>30</v>
      </c>
      <c r="CU827" s="32" t="s">
        <v>30</v>
      </c>
      <c r="CV827" s="32" t="s">
        <v>30</v>
      </c>
      <c r="CW827" s="32" t="s">
        <v>30</v>
      </c>
      <c r="CX827" s="34" t="s">
        <v>30</v>
      </c>
      <c r="CY827" s="31" t="s">
        <v>30</v>
      </c>
      <c r="CZ827" s="32" t="s">
        <v>30</v>
      </c>
      <c r="DA827" s="32" t="s">
        <v>30</v>
      </c>
      <c r="DB827" s="32" t="s">
        <v>30</v>
      </c>
      <c r="DC827" s="32" t="s">
        <v>30</v>
      </c>
      <c r="DD827" s="32" t="s">
        <v>30</v>
      </c>
      <c r="DE827" s="32" t="s">
        <v>30</v>
      </c>
      <c r="DF827" s="32" t="s">
        <v>30</v>
      </c>
      <c r="DG827" s="32" t="s">
        <v>30</v>
      </c>
      <c r="DH827" s="31" t="s">
        <v>30</v>
      </c>
      <c r="DI827" s="43" t="s">
        <v>30</v>
      </c>
      <c r="DJ827" s="43" t="s">
        <v>30</v>
      </c>
      <c r="DK827" s="43" t="s">
        <v>30</v>
      </c>
      <c r="DL827" s="43" t="s">
        <v>30</v>
      </c>
      <c r="DM827" s="32" t="s">
        <v>30</v>
      </c>
      <c r="DN827" s="32" t="s">
        <v>30</v>
      </c>
      <c r="DO827" s="33" t="s">
        <v>30</v>
      </c>
    </row>
    <row r="828" spans="1:119" ht="21" customHeight="1" x14ac:dyDescent="0.25">
      <c r="A828" s="66" t="s">
        <v>1596</v>
      </c>
      <c r="B828" s="67" t="s">
        <v>1496</v>
      </c>
      <c r="C828" s="68" t="s">
        <v>1597</v>
      </c>
      <c r="D828" s="26">
        <v>1</v>
      </c>
      <c r="E828" s="27">
        <v>5800000</v>
      </c>
      <c r="F828" s="27">
        <v>4640000</v>
      </c>
      <c r="G828" s="145"/>
      <c r="H828" s="145"/>
      <c r="I828" s="143">
        <f t="shared" si="1920"/>
        <v>0.15713484026367722</v>
      </c>
      <c r="J828" s="27">
        <f t="shared" si="1921"/>
        <v>5220000</v>
      </c>
      <c r="K828" s="28">
        <f t="shared" si="1922"/>
        <v>991800</v>
      </c>
      <c r="L828" s="29">
        <f t="shared" si="1898"/>
        <v>6211800</v>
      </c>
      <c r="M828" s="26">
        <v>1</v>
      </c>
      <c r="N828" s="27">
        <v>5800000</v>
      </c>
      <c r="O828" s="27">
        <v>6960000</v>
      </c>
      <c r="P828" s="145"/>
      <c r="Q828" s="145"/>
      <c r="R828" s="143">
        <f t="shared" si="1923"/>
        <v>0.12856486930664499</v>
      </c>
      <c r="S828" s="27">
        <f t="shared" si="1924"/>
        <v>6380000</v>
      </c>
      <c r="T828" s="28">
        <f t="shared" si="1925"/>
        <v>1212200</v>
      </c>
      <c r="U828" s="30">
        <f t="shared" si="1926"/>
        <v>7592200</v>
      </c>
      <c r="V828" s="26">
        <v>1</v>
      </c>
      <c r="W828" s="27">
        <v>5800000</v>
      </c>
      <c r="X828" s="27">
        <v>6380000</v>
      </c>
      <c r="Y828" s="145"/>
      <c r="Z828" s="145"/>
      <c r="AA828" s="143">
        <f t="shared" si="1927"/>
        <v>6.7343502970147379E-2</v>
      </c>
      <c r="AB828" s="27">
        <f t="shared" si="1928"/>
        <v>6090000</v>
      </c>
      <c r="AC828" s="28">
        <f t="shared" si="1929"/>
        <v>1157100</v>
      </c>
      <c r="AD828" s="29">
        <f t="shared" si="1930"/>
        <v>7247100</v>
      </c>
      <c r="AE828" s="26">
        <v>1</v>
      </c>
      <c r="AF828" s="27">
        <v>5800000</v>
      </c>
      <c r="AG828" s="27">
        <v>6670000</v>
      </c>
      <c r="AH828" s="145"/>
      <c r="AI828" s="145"/>
      <c r="AJ828" s="143">
        <f t="shared" si="1889"/>
        <v>9.8666062491146164E-2</v>
      </c>
      <c r="AK828" s="27">
        <f t="shared" si="1905"/>
        <v>6235000</v>
      </c>
      <c r="AL828" s="28">
        <f t="shared" si="1906"/>
        <v>1184650</v>
      </c>
      <c r="AM828" s="30">
        <f t="shared" si="1907"/>
        <v>7419650</v>
      </c>
      <c r="AN828" s="26">
        <v>1</v>
      </c>
      <c r="AO828" s="27">
        <v>5800000</v>
      </c>
      <c r="AP828" s="27">
        <v>8352000</v>
      </c>
      <c r="AQ828" s="145"/>
      <c r="AR828" s="145"/>
      <c r="AS828" s="143">
        <f t="shared" si="1890"/>
        <v>0.25502211780498435</v>
      </c>
      <c r="AT828" s="27">
        <f t="shared" si="1908"/>
        <v>7076000</v>
      </c>
      <c r="AU828" s="28">
        <f t="shared" si="1864"/>
        <v>1344440</v>
      </c>
      <c r="AV828" s="30">
        <f t="shared" si="1909"/>
        <v>8420440</v>
      </c>
      <c r="AW828" s="26">
        <v>1</v>
      </c>
      <c r="AX828" s="27">
        <v>5800000</v>
      </c>
      <c r="AY828" s="27">
        <v>6960000</v>
      </c>
      <c r="AZ828" s="145"/>
      <c r="BA828" s="145"/>
      <c r="BB828" s="143">
        <f t="shared" si="1891"/>
        <v>0.12856486930664499</v>
      </c>
      <c r="BC828" s="27">
        <f t="shared" si="1910"/>
        <v>6380000</v>
      </c>
      <c r="BD828" s="27">
        <f t="shared" si="1867"/>
        <v>1212200</v>
      </c>
      <c r="BE828" s="27">
        <f t="shared" si="1911"/>
        <v>7592200</v>
      </c>
      <c r="BF828" s="26">
        <v>1</v>
      </c>
      <c r="BG828" s="27">
        <v>4640000</v>
      </c>
      <c r="BH828" s="27">
        <v>4083200</v>
      </c>
      <c r="BI828" s="145"/>
      <c r="BJ828" s="145"/>
      <c r="BK828" s="143">
        <f t="shared" si="1892"/>
        <v>9.0268950789772026E-2</v>
      </c>
      <c r="BL828" s="27">
        <f t="shared" si="1912"/>
        <v>4361600</v>
      </c>
      <c r="BM828" s="27">
        <f t="shared" si="1870"/>
        <v>828704</v>
      </c>
      <c r="BN828" s="28">
        <f t="shared" si="1913"/>
        <v>5190304</v>
      </c>
      <c r="BO828" s="26">
        <v>1</v>
      </c>
      <c r="BP828" s="27">
        <v>4640000</v>
      </c>
      <c r="BQ828" s="27">
        <v>4176000</v>
      </c>
      <c r="BR828" s="175"/>
      <c r="BS828" s="175"/>
      <c r="BT828" s="143">
        <f t="shared" si="1893"/>
        <v>7.4432292756478682E-2</v>
      </c>
      <c r="BU828" s="27">
        <f t="shared" si="1914"/>
        <v>4408000</v>
      </c>
      <c r="BV828" s="28">
        <f t="shared" si="1915"/>
        <v>837520</v>
      </c>
      <c r="BW828" s="30">
        <f t="shared" si="1916"/>
        <v>5245520</v>
      </c>
      <c r="BX828" s="26">
        <v>1</v>
      </c>
      <c r="BY828" s="28">
        <v>4640000</v>
      </c>
      <c r="BZ828" s="28">
        <v>4176000</v>
      </c>
      <c r="CA828" s="156"/>
      <c r="CB828" s="156"/>
      <c r="CC828" s="177">
        <f t="shared" si="1894"/>
        <v>7.4432292756478682E-2</v>
      </c>
      <c r="CD828" s="28">
        <f t="shared" si="1917"/>
        <v>4408000</v>
      </c>
      <c r="CE828" s="28">
        <f t="shared" si="1918"/>
        <v>837520</v>
      </c>
      <c r="CF828" s="29">
        <f t="shared" si="1919"/>
        <v>5245520</v>
      </c>
      <c r="CG828" s="31" t="s">
        <v>30</v>
      </c>
      <c r="CH828" s="32" t="s">
        <v>30</v>
      </c>
      <c r="CI828" s="32" t="s">
        <v>30</v>
      </c>
      <c r="CJ828" s="32" t="s">
        <v>30</v>
      </c>
      <c r="CK828" s="32" t="s">
        <v>30</v>
      </c>
      <c r="CL828" s="32" t="s">
        <v>30</v>
      </c>
      <c r="CM828" s="32" t="s">
        <v>30</v>
      </c>
      <c r="CN828" s="32" t="s">
        <v>30</v>
      </c>
      <c r="CO828" s="32" t="s">
        <v>30</v>
      </c>
      <c r="CP828" s="31" t="s">
        <v>30</v>
      </c>
      <c r="CQ828" s="32" t="s">
        <v>30</v>
      </c>
      <c r="CR828" s="32" t="s">
        <v>30</v>
      </c>
      <c r="CS828" s="32" t="s">
        <v>30</v>
      </c>
      <c r="CT828" s="32" t="s">
        <v>30</v>
      </c>
      <c r="CU828" s="32" t="s">
        <v>30</v>
      </c>
      <c r="CV828" s="32" t="s">
        <v>30</v>
      </c>
      <c r="CW828" s="32" t="s">
        <v>30</v>
      </c>
      <c r="CX828" s="34" t="s">
        <v>30</v>
      </c>
      <c r="CY828" s="31" t="s">
        <v>30</v>
      </c>
      <c r="CZ828" s="32" t="s">
        <v>30</v>
      </c>
      <c r="DA828" s="32" t="s">
        <v>30</v>
      </c>
      <c r="DB828" s="32" t="s">
        <v>30</v>
      </c>
      <c r="DC828" s="32" t="s">
        <v>30</v>
      </c>
      <c r="DD828" s="32" t="s">
        <v>30</v>
      </c>
      <c r="DE828" s="32" t="s">
        <v>30</v>
      </c>
      <c r="DF828" s="32" t="s">
        <v>30</v>
      </c>
      <c r="DG828" s="32" t="s">
        <v>30</v>
      </c>
      <c r="DH828" s="31" t="s">
        <v>30</v>
      </c>
      <c r="DI828" s="43" t="s">
        <v>30</v>
      </c>
      <c r="DJ828" s="43" t="s">
        <v>30</v>
      </c>
      <c r="DK828" s="43" t="s">
        <v>30</v>
      </c>
      <c r="DL828" s="43" t="s">
        <v>30</v>
      </c>
      <c r="DM828" s="32" t="s">
        <v>30</v>
      </c>
      <c r="DN828" s="32" t="s">
        <v>30</v>
      </c>
      <c r="DO828" s="33" t="s">
        <v>30</v>
      </c>
    </row>
    <row r="829" spans="1:119" ht="21" customHeight="1" x14ac:dyDescent="0.25">
      <c r="A829" s="66" t="s">
        <v>1598</v>
      </c>
      <c r="B829" s="67" t="s">
        <v>1496</v>
      </c>
      <c r="C829" s="68" t="s">
        <v>1577</v>
      </c>
      <c r="D829" s="26">
        <v>1</v>
      </c>
      <c r="E829" s="27">
        <v>4500000</v>
      </c>
      <c r="F829" s="27">
        <v>3600000</v>
      </c>
      <c r="G829" s="145"/>
      <c r="H829" s="145"/>
      <c r="I829" s="143">
        <f t="shared" si="1920"/>
        <v>0.15713484026367722</v>
      </c>
      <c r="J829" s="27">
        <f t="shared" si="1921"/>
        <v>4050000</v>
      </c>
      <c r="K829" s="28">
        <f t="shared" si="1922"/>
        <v>769500</v>
      </c>
      <c r="L829" s="29">
        <f t="shared" si="1898"/>
        <v>4819500</v>
      </c>
      <c r="M829" s="26">
        <v>1</v>
      </c>
      <c r="N829" s="27">
        <v>4500000</v>
      </c>
      <c r="O829" s="27">
        <v>5400000</v>
      </c>
      <c r="P829" s="145"/>
      <c r="Q829" s="145"/>
      <c r="R829" s="143">
        <f t="shared" si="1923"/>
        <v>0.12856486930664499</v>
      </c>
      <c r="S829" s="27">
        <f t="shared" si="1924"/>
        <v>4950000</v>
      </c>
      <c r="T829" s="28">
        <f t="shared" si="1925"/>
        <v>940500</v>
      </c>
      <c r="U829" s="30">
        <f t="shared" si="1926"/>
        <v>5890500</v>
      </c>
      <c r="V829" s="26">
        <v>1</v>
      </c>
      <c r="W829" s="27">
        <v>4500000</v>
      </c>
      <c r="X829" s="27">
        <v>4950000</v>
      </c>
      <c r="Y829" s="145"/>
      <c r="Z829" s="145"/>
      <c r="AA829" s="143">
        <f t="shared" si="1927"/>
        <v>6.7343502970147379E-2</v>
      </c>
      <c r="AB829" s="27">
        <f t="shared" si="1928"/>
        <v>4725000</v>
      </c>
      <c r="AC829" s="28">
        <f t="shared" si="1929"/>
        <v>897750</v>
      </c>
      <c r="AD829" s="29">
        <f t="shared" si="1930"/>
        <v>5622750</v>
      </c>
      <c r="AE829" s="26">
        <v>1</v>
      </c>
      <c r="AF829" s="27">
        <v>4500000</v>
      </c>
      <c r="AG829" s="27">
        <v>5175000</v>
      </c>
      <c r="AH829" s="145"/>
      <c r="AI829" s="145"/>
      <c r="AJ829" s="143">
        <f t="shared" si="1889"/>
        <v>9.8666062491146164E-2</v>
      </c>
      <c r="AK829" s="27">
        <f t="shared" si="1905"/>
        <v>4837500</v>
      </c>
      <c r="AL829" s="28">
        <f t="shared" si="1906"/>
        <v>919125</v>
      </c>
      <c r="AM829" s="30">
        <f t="shared" si="1907"/>
        <v>5756625</v>
      </c>
      <c r="AN829" s="26">
        <v>1</v>
      </c>
      <c r="AO829" s="27">
        <v>4500000</v>
      </c>
      <c r="AP829" s="27">
        <v>6480000</v>
      </c>
      <c r="AQ829" s="145"/>
      <c r="AR829" s="145"/>
      <c r="AS829" s="143">
        <f t="shared" si="1890"/>
        <v>0.25502211780498435</v>
      </c>
      <c r="AT829" s="27">
        <f t="shared" si="1908"/>
        <v>5490000</v>
      </c>
      <c r="AU829" s="28">
        <f t="shared" si="1864"/>
        <v>1043100</v>
      </c>
      <c r="AV829" s="30">
        <f t="shared" si="1909"/>
        <v>6533100</v>
      </c>
      <c r="AW829" s="26">
        <v>1</v>
      </c>
      <c r="AX829" s="27">
        <v>4500000</v>
      </c>
      <c r="AY829" s="27">
        <v>5400000</v>
      </c>
      <c r="AZ829" s="145"/>
      <c r="BA829" s="145"/>
      <c r="BB829" s="143">
        <f t="shared" si="1891"/>
        <v>0.12856486930664499</v>
      </c>
      <c r="BC829" s="27">
        <f t="shared" si="1910"/>
        <v>4950000</v>
      </c>
      <c r="BD829" s="27">
        <f t="shared" si="1867"/>
        <v>940500</v>
      </c>
      <c r="BE829" s="27">
        <f t="shared" si="1911"/>
        <v>5890500</v>
      </c>
      <c r="BF829" s="26">
        <v>1</v>
      </c>
      <c r="BG829" s="27">
        <v>3600000</v>
      </c>
      <c r="BH829" s="27">
        <v>3168000</v>
      </c>
      <c r="BI829" s="145"/>
      <c r="BJ829" s="145"/>
      <c r="BK829" s="143">
        <f t="shared" si="1892"/>
        <v>9.0268950789772026E-2</v>
      </c>
      <c r="BL829" s="27">
        <f t="shared" si="1912"/>
        <v>3384000</v>
      </c>
      <c r="BM829" s="27">
        <f t="shared" si="1870"/>
        <v>642960</v>
      </c>
      <c r="BN829" s="28">
        <f t="shared" si="1913"/>
        <v>4026960</v>
      </c>
      <c r="BO829" s="26">
        <v>1</v>
      </c>
      <c r="BP829" s="27">
        <v>3600000</v>
      </c>
      <c r="BQ829" s="27">
        <v>3240000</v>
      </c>
      <c r="BR829" s="175"/>
      <c r="BS829" s="175"/>
      <c r="BT829" s="143">
        <f t="shared" si="1893"/>
        <v>7.4432292756478682E-2</v>
      </c>
      <c r="BU829" s="27">
        <f t="shared" si="1914"/>
        <v>3420000</v>
      </c>
      <c r="BV829" s="28">
        <f t="shared" si="1915"/>
        <v>649800</v>
      </c>
      <c r="BW829" s="30">
        <f t="shared" si="1916"/>
        <v>4069800</v>
      </c>
      <c r="BX829" s="26">
        <v>1</v>
      </c>
      <c r="BY829" s="28">
        <v>3600000</v>
      </c>
      <c r="BZ829" s="28">
        <v>3240000</v>
      </c>
      <c r="CA829" s="156"/>
      <c r="CB829" s="156"/>
      <c r="CC829" s="177">
        <f t="shared" si="1894"/>
        <v>7.4432292756478682E-2</v>
      </c>
      <c r="CD829" s="28">
        <f t="shared" si="1917"/>
        <v>3420000</v>
      </c>
      <c r="CE829" s="28">
        <f t="shared" si="1918"/>
        <v>649800</v>
      </c>
      <c r="CF829" s="29">
        <f t="shared" si="1919"/>
        <v>4069800</v>
      </c>
      <c r="CG829" s="31" t="s">
        <v>30</v>
      </c>
      <c r="CH829" s="32" t="s">
        <v>30</v>
      </c>
      <c r="CI829" s="32" t="s">
        <v>30</v>
      </c>
      <c r="CJ829" s="32" t="s">
        <v>30</v>
      </c>
      <c r="CK829" s="32" t="s">
        <v>30</v>
      </c>
      <c r="CL829" s="32" t="s">
        <v>30</v>
      </c>
      <c r="CM829" s="32" t="s">
        <v>30</v>
      </c>
      <c r="CN829" s="32" t="s">
        <v>30</v>
      </c>
      <c r="CO829" s="32" t="s">
        <v>30</v>
      </c>
      <c r="CP829" s="31" t="s">
        <v>30</v>
      </c>
      <c r="CQ829" s="32" t="s">
        <v>30</v>
      </c>
      <c r="CR829" s="32" t="s">
        <v>30</v>
      </c>
      <c r="CS829" s="32" t="s">
        <v>30</v>
      </c>
      <c r="CT829" s="32" t="s">
        <v>30</v>
      </c>
      <c r="CU829" s="32" t="s">
        <v>30</v>
      </c>
      <c r="CV829" s="32" t="s">
        <v>30</v>
      </c>
      <c r="CW829" s="32" t="s">
        <v>30</v>
      </c>
      <c r="CX829" s="34" t="s">
        <v>30</v>
      </c>
      <c r="CY829" s="31" t="s">
        <v>30</v>
      </c>
      <c r="CZ829" s="32" t="s">
        <v>30</v>
      </c>
      <c r="DA829" s="32" t="s">
        <v>30</v>
      </c>
      <c r="DB829" s="32" t="s">
        <v>30</v>
      </c>
      <c r="DC829" s="32" t="s">
        <v>30</v>
      </c>
      <c r="DD829" s="32" t="s">
        <v>30</v>
      </c>
      <c r="DE829" s="32" t="s">
        <v>30</v>
      </c>
      <c r="DF829" s="32" t="s">
        <v>30</v>
      </c>
      <c r="DG829" s="32" t="s">
        <v>30</v>
      </c>
      <c r="DH829" s="31" t="s">
        <v>30</v>
      </c>
      <c r="DI829" s="43" t="s">
        <v>30</v>
      </c>
      <c r="DJ829" s="43" t="s">
        <v>30</v>
      </c>
      <c r="DK829" s="43" t="s">
        <v>30</v>
      </c>
      <c r="DL829" s="43" t="s">
        <v>30</v>
      </c>
      <c r="DM829" s="32" t="s">
        <v>30</v>
      </c>
      <c r="DN829" s="32" t="s">
        <v>30</v>
      </c>
      <c r="DO829" s="33" t="s">
        <v>30</v>
      </c>
    </row>
    <row r="830" spans="1:119" ht="21" customHeight="1" x14ac:dyDescent="0.25">
      <c r="A830" s="66" t="s">
        <v>1599</v>
      </c>
      <c r="B830" s="67" t="s">
        <v>1496</v>
      </c>
      <c r="C830" s="68" t="s">
        <v>1600</v>
      </c>
      <c r="D830" s="26">
        <v>1</v>
      </c>
      <c r="E830" s="27">
        <v>8000000</v>
      </c>
      <c r="F830" s="27">
        <v>6400000</v>
      </c>
      <c r="G830" s="145"/>
      <c r="H830" s="145"/>
      <c r="I830" s="143">
        <f t="shared" si="1920"/>
        <v>0.15713484026367724</v>
      </c>
      <c r="J830" s="27">
        <f t="shared" si="1921"/>
        <v>7200000</v>
      </c>
      <c r="K830" s="28">
        <f t="shared" si="1922"/>
        <v>1368000</v>
      </c>
      <c r="L830" s="29">
        <f t="shared" si="1898"/>
        <v>8568000</v>
      </c>
      <c r="M830" s="26">
        <v>1</v>
      </c>
      <c r="N830" s="27">
        <v>8000000</v>
      </c>
      <c r="O830" s="27">
        <v>9600000</v>
      </c>
      <c r="P830" s="145"/>
      <c r="Q830" s="145"/>
      <c r="R830" s="143">
        <f t="shared" si="1923"/>
        <v>0.12856486930664501</v>
      </c>
      <c r="S830" s="27">
        <f t="shared" si="1924"/>
        <v>8800000</v>
      </c>
      <c r="T830" s="28">
        <f t="shared" si="1925"/>
        <v>1672000</v>
      </c>
      <c r="U830" s="30">
        <f t="shared" si="1926"/>
        <v>10472000</v>
      </c>
      <c r="V830" s="26">
        <v>1</v>
      </c>
      <c r="W830" s="27">
        <v>8000000</v>
      </c>
      <c r="X830" s="27">
        <v>8800000</v>
      </c>
      <c r="Y830" s="145"/>
      <c r="Z830" s="145"/>
      <c r="AA830" s="143">
        <f t="shared" si="1927"/>
        <v>6.7343502970147393E-2</v>
      </c>
      <c r="AB830" s="27">
        <f t="shared" si="1928"/>
        <v>8400000</v>
      </c>
      <c r="AC830" s="28">
        <f t="shared" si="1929"/>
        <v>1596000</v>
      </c>
      <c r="AD830" s="29">
        <f t="shared" si="1930"/>
        <v>9996000</v>
      </c>
      <c r="AE830" s="26">
        <v>1</v>
      </c>
      <c r="AF830" s="27">
        <v>8000000</v>
      </c>
      <c r="AG830" s="27">
        <v>9200000</v>
      </c>
      <c r="AH830" s="145"/>
      <c r="AI830" s="145"/>
      <c r="AJ830" s="143">
        <f t="shared" si="1889"/>
        <v>9.8666062491146164E-2</v>
      </c>
      <c r="AK830" s="27">
        <f t="shared" si="1905"/>
        <v>8600000</v>
      </c>
      <c r="AL830" s="28">
        <f t="shared" si="1906"/>
        <v>1634000</v>
      </c>
      <c r="AM830" s="30">
        <f t="shared" si="1907"/>
        <v>10234000</v>
      </c>
      <c r="AN830" s="26">
        <v>1</v>
      </c>
      <c r="AO830" s="27">
        <v>8000000</v>
      </c>
      <c r="AP830" s="27">
        <v>11520000</v>
      </c>
      <c r="AQ830" s="145"/>
      <c r="AR830" s="145"/>
      <c r="AS830" s="143">
        <f t="shared" si="1890"/>
        <v>0.25502211780498435</v>
      </c>
      <c r="AT830" s="27">
        <f t="shared" si="1908"/>
        <v>9760000</v>
      </c>
      <c r="AU830" s="28">
        <f t="shared" si="1864"/>
        <v>1854400</v>
      </c>
      <c r="AV830" s="30">
        <f t="shared" si="1909"/>
        <v>11614400</v>
      </c>
      <c r="AW830" s="26">
        <v>1</v>
      </c>
      <c r="AX830" s="27">
        <v>8000000</v>
      </c>
      <c r="AY830" s="27">
        <v>9600000</v>
      </c>
      <c r="AZ830" s="145"/>
      <c r="BA830" s="145"/>
      <c r="BB830" s="143">
        <f t="shared" si="1891"/>
        <v>0.12856486930664501</v>
      </c>
      <c r="BC830" s="27">
        <f t="shared" si="1910"/>
        <v>8800000</v>
      </c>
      <c r="BD830" s="27">
        <f t="shared" si="1867"/>
        <v>1672000</v>
      </c>
      <c r="BE830" s="27">
        <f t="shared" si="1911"/>
        <v>10472000</v>
      </c>
      <c r="BF830" s="26">
        <v>1</v>
      </c>
      <c r="BG830" s="27">
        <v>6400000</v>
      </c>
      <c r="BH830" s="27">
        <v>5632000</v>
      </c>
      <c r="BI830" s="145"/>
      <c r="BJ830" s="145"/>
      <c r="BK830" s="143">
        <f t="shared" si="1892"/>
        <v>9.0268950789772012E-2</v>
      </c>
      <c r="BL830" s="27">
        <f t="shared" si="1912"/>
        <v>6016000</v>
      </c>
      <c r="BM830" s="27">
        <f t="shared" si="1870"/>
        <v>1143040</v>
      </c>
      <c r="BN830" s="28">
        <f t="shared" si="1913"/>
        <v>7159040</v>
      </c>
      <c r="BO830" s="26">
        <v>1</v>
      </c>
      <c r="BP830" s="27">
        <v>6400000</v>
      </c>
      <c r="BQ830" s="27">
        <v>5760000</v>
      </c>
      <c r="BR830" s="175"/>
      <c r="BS830" s="175"/>
      <c r="BT830" s="143">
        <f t="shared" si="1893"/>
        <v>7.4432292756478682E-2</v>
      </c>
      <c r="BU830" s="27">
        <f t="shared" si="1914"/>
        <v>6080000</v>
      </c>
      <c r="BV830" s="28">
        <f t="shared" si="1915"/>
        <v>1155200</v>
      </c>
      <c r="BW830" s="30">
        <f t="shared" si="1916"/>
        <v>7235200</v>
      </c>
      <c r="BX830" s="26">
        <v>1</v>
      </c>
      <c r="BY830" s="28">
        <v>6400000</v>
      </c>
      <c r="BZ830" s="28">
        <v>5760000</v>
      </c>
      <c r="CA830" s="156"/>
      <c r="CB830" s="156"/>
      <c r="CC830" s="177">
        <f t="shared" si="1894"/>
        <v>7.4432292756478682E-2</v>
      </c>
      <c r="CD830" s="28">
        <f t="shared" si="1917"/>
        <v>6080000</v>
      </c>
      <c r="CE830" s="28">
        <f t="shared" si="1918"/>
        <v>1155200</v>
      </c>
      <c r="CF830" s="29">
        <f t="shared" si="1919"/>
        <v>7235200</v>
      </c>
      <c r="CG830" s="31" t="s">
        <v>30</v>
      </c>
      <c r="CH830" s="32" t="s">
        <v>30</v>
      </c>
      <c r="CI830" s="32" t="s">
        <v>30</v>
      </c>
      <c r="CJ830" s="32" t="s">
        <v>30</v>
      </c>
      <c r="CK830" s="32" t="s">
        <v>30</v>
      </c>
      <c r="CL830" s="32" t="s">
        <v>30</v>
      </c>
      <c r="CM830" s="32" t="s">
        <v>30</v>
      </c>
      <c r="CN830" s="32" t="s">
        <v>30</v>
      </c>
      <c r="CO830" s="32" t="s">
        <v>30</v>
      </c>
      <c r="CP830" s="31" t="s">
        <v>30</v>
      </c>
      <c r="CQ830" s="32" t="s">
        <v>30</v>
      </c>
      <c r="CR830" s="32" t="s">
        <v>30</v>
      </c>
      <c r="CS830" s="32" t="s">
        <v>30</v>
      </c>
      <c r="CT830" s="32" t="s">
        <v>30</v>
      </c>
      <c r="CU830" s="32" t="s">
        <v>30</v>
      </c>
      <c r="CV830" s="32" t="s">
        <v>30</v>
      </c>
      <c r="CW830" s="32" t="s">
        <v>30</v>
      </c>
      <c r="CX830" s="34" t="s">
        <v>30</v>
      </c>
      <c r="CY830" s="31" t="s">
        <v>30</v>
      </c>
      <c r="CZ830" s="32" t="s">
        <v>30</v>
      </c>
      <c r="DA830" s="32" t="s">
        <v>30</v>
      </c>
      <c r="DB830" s="32" t="s">
        <v>30</v>
      </c>
      <c r="DC830" s="32" t="s">
        <v>30</v>
      </c>
      <c r="DD830" s="32" t="s">
        <v>30</v>
      </c>
      <c r="DE830" s="32" t="s">
        <v>30</v>
      </c>
      <c r="DF830" s="32" t="s">
        <v>30</v>
      </c>
      <c r="DG830" s="32" t="s">
        <v>30</v>
      </c>
      <c r="DH830" s="31" t="s">
        <v>30</v>
      </c>
      <c r="DI830" s="43" t="s">
        <v>30</v>
      </c>
      <c r="DJ830" s="43" t="s">
        <v>30</v>
      </c>
      <c r="DK830" s="43" t="s">
        <v>30</v>
      </c>
      <c r="DL830" s="43" t="s">
        <v>30</v>
      </c>
      <c r="DM830" s="32" t="s">
        <v>30</v>
      </c>
      <c r="DN830" s="32" t="s">
        <v>30</v>
      </c>
      <c r="DO830" s="33" t="s">
        <v>30</v>
      </c>
    </row>
    <row r="831" spans="1:119" ht="21" customHeight="1" x14ac:dyDescent="0.25">
      <c r="A831" s="66" t="s">
        <v>1601</v>
      </c>
      <c r="B831" s="67" t="s">
        <v>1496</v>
      </c>
      <c r="C831" s="68" t="s">
        <v>1602</v>
      </c>
      <c r="D831" s="26">
        <v>1</v>
      </c>
      <c r="E831" s="27">
        <v>7500000</v>
      </c>
      <c r="F831" s="27">
        <v>6000000</v>
      </c>
      <c r="G831" s="145"/>
      <c r="H831" s="145"/>
      <c r="I831" s="143">
        <f t="shared" si="1920"/>
        <v>0.15713484026367724</v>
      </c>
      <c r="J831" s="27">
        <f t="shared" si="1921"/>
        <v>6750000</v>
      </c>
      <c r="K831" s="28">
        <f t="shared" si="1922"/>
        <v>1282500</v>
      </c>
      <c r="L831" s="29">
        <f t="shared" si="1898"/>
        <v>8032500</v>
      </c>
      <c r="M831" s="26">
        <v>1</v>
      </c>
      <c r="N831" s="27">
        <v>7500000</v>
      </c>
      <c r="O831" s="27">
        <v>9000000</v>
      </c>
      <c r="P831" s="145"/>
      <c r="Q831" s="145"/>
      <c r="R831" s="143">
        <f t="shared" si="1923"/>
        <v>0.12856486930664501</v>
      </c>
      <c r="S831" s="27">
        <f t="shared" si="1924"/>
        <v>8250000</v>
      </c>
      <c r="T831" s="28">
        <f t="shared" si="1925"/>
        <v>1567500</v>
      </c>
      <c r="U831" s="30">
        <f t="shared" si="1926"/>
        <v>9817500</v>
      </c>
      <c r="V831" s="26">
        <v>1</v>
      </c>
      <c r="W831" s="27">
        <v>7500000</v>
      </c>
      <c r="X831" s="27">
        <v>8250000</v>
      </c>
      <c r="Y831" s="145"/>
      <c r="Z831" s="145"/>
      <c r="AA831" s="143">
        <f t="shared" si="1927"/>
        <v>6.7343502970147393E-2</v>
      </c>
      <c r="AB831" s="27">
        <f t="shared" si="1928"/>
        <v>7875000</v>
      </c>
      <c r="AC831" s="28">
        <f t="shared" si="1929"/>
        <v>1496250</v>
      </c>
      <c r="AD831" s="29">
        <f t="shared" si="1930"/>
        <v>9371250</v>
      </c>
      <c r="AE831" s="26">
        <v>1</v>
      </c>
      <c r="AF831" s="27">
        <v>7500000</v>
      </c>
      <c r="AG831" s="27">
        <v>8625000</v>
      </c>
      <c r="AH831" s="145"/>
      <c r="AI831" s="145"/>
      <c r="AJ831" s="143">
        <f t="shared" si="1889"/>
        <v>9.8666062491146164E-2</v>
      </c>
      <c r="AK831" s="27">
        <f t="shared" si="1905"/>
        <v>8062500</v>
      </c>
      <c r="AL831" s="28">
        <f t="shared" si="1906"/>
        <v>1531875</v>
      </c>
      <c r="AM831" s="30">
        <f t="shared" si="1907"/>
        <v>9594375</v>
      </c>
      <c r="AN831" s="26">
        <v>1</v>
      </c>
      <c r="AO831" s="27">
        <v>7500000</v>
      </c>
      <c r="AP831" s="27">
        <v>10800000</v>
      </c>
      <c r="AQ831" s="145"/>
      <c r="AR831" s="145"/>
      <c r="AS831" s="143">
        <f t="shared" si="1890"/>
        <v>0.25502211780498435</v>
      </c>
      <c r="AT831" s="27">
        <f t="shared" si="1908"/>
        <v>9150000</v>
      </c>
      <c r="AU831" s="28">
        <f t="shared" si="1864"/>
        <v>1738500</v>
      </c>
      <c r="AV831" s="30">
        <f t="shared" si="1909"/>
        <v>10888500</v>
      </c>
      <c r="AW831" s="26">
        <v>1</v>
      </c>
      <c r="AX831" s="27">
        <v>7500000</v>
      </c>
      <c r="AY831" s="27">
        <v>9000000</v>
      </c>
      <c r="AZ831" s="145"/>
      <c r="BA831" s="145"/>
      <c r="BB831" s="143">
        <f t="shared" si="1891"/>
        <v>0.12856486930664501</v>
      </c>
      <c r="BC831" s="27">
        <f t="shared" si="1910"/>
        <v>8250000</v>
      </c>
      <c r="BD831" s="27">
        <f t="shared" si="1867"/>
        <v>1567500</v>
      </c>
      <c r="BE831" s="27">
        <f t="shared" si="1911"/>
        <v>9817500</v>
      </c>
      <c r="BF831" s="26">
        <v>1</v>
      </c>
      <c r="BG831" s="27">
        <v>6000000</v>
      </c>
      <c r="BH831" s="27">
        <v>5280000</v>
      </c>
      <c r="BI831" s="145"/>
      <c r="BJ831" s="145"/>
      <c r="BK831" s="143">
        <f t="shared" si="1892"/>
        <v>9.0268950789772026E-2</v>
      </c>
      <c r="BL831" s="27">
        <f t="shared" si="1912"/>
        <v>5640000</v>
      </c>
      <c r="BM831" s="27">
        <f t="shared" si="1870"/>
        <v>1071600</v>
      </c>
      <c r="BN831" s="28">
        <f t="shared" si="1913"/>
        <v>6711600</v>
      </c>
      <c r="BO831" s="26">
        <v>1</v>
      </c>
      <c r="BP831" s="27">
        <v>6000000</v>
      </c>
      <c r="BQ831" s="27">
        <v>5400000</v>
      </c>
      <c r="BR831" s="175"/>
      <c r="BS831" s="175"/>
      <c r="BT831" s="143">
        <f t="shared" si="1893"/>
        <v>7.4432292756478682E-2</v>
      </c>
      <c r="BU831" s="27">
        <f t="shared" si="1914"/>
        <v>5700000</v>
      </c>
      <c r="BV831" s="28">
        <f t="shared" si="1915"/>
        <v>1083000</v>
      </c>
      <c r="BW831" s="30">
        <f t="shared" si="1916"/>
        <v>6783000</v>
      </c>
      <c r="BX831" s="26">
        <v>1</v>
      </c>
      <c r="BY831" s="28">
        <v>6000000</v>
      </c>
      <c r="BZ831" s="28">
        <v>5400000</v>
      </c>
      <c r="CA831" s="156"/>
      <c r="CB831" s="156"/>
      <c r="CC831" s="177">
        <f t="shared" si="1894"/>
        <v>7.4432292756478682E-2</v>
      </c>
      <c r="CD831" s="28">
        <f t="shared" si="1917"/>
        <v>5700000</v>
      </c>
      <c r="CE831" s="28">
        <f t="shared" si="1918"/>
        <v>1083000</v>
      </c>
      <c r="CF831" s="29">
        <f t="shared" si="1919"/>
        <v>6783000</v>
      </c>
      <c r="CG831" s="31" t="s">
        <v>30</v>
      </c>
      <c r="CH831" s="32" t="s">
        <v>30</v>
      </c>
      <c r="CI831" s="32" t="s">
        <v>30</v>
      </c>
      <c r="CJ831" s="32" t="s">
        <v>30</v>
      </c>
      <c r="CK831" s="32" t="s">
        <v>30</v>
      </c>
      <c r="CL831" s="32" t="s">
        <v>30</v>
      </c>
      <c r="CM831" s="32" t="s">
        <v>30</v>
      </c>
      <c r="CN831" s="32" t="s">
        <v>30</v>
      </c>
      <c r="CO831" s="32" t="s">
        <v>30</v>
      </c>
      <c r="CP831" s="31" t="s">
        <v>30</v>
      </c>
      <c r="CQ831" s="32" t="s">
        <v>30</v>
      </c>
      <c r="CR831" s="32" t="s">
        <v>30</v>
      </c>
      <c r="CS831" s="32" t="s">
        <v>30</v>
      </c>
      <c r="CT831" s="32" t="s">
        <v>30</v>
      </c>
      <c r="CU831" s="32" t="s">
        <v>30</v>
      </c>
      <c r="CV831" s="32" t="s">
        <v>30</v>
      </c>
      <c r="CW831" s="32" t="s">
        <v>30</v>
      </c>
      <c r="CX831" s="34" t="s">
        <v>30</v>
      </c>
      <c r="CY831" s="31" t="s">
        <v>30</v>
      </c>
      <c r="CZ831" s="32" t="s">
        <v>30</v>
      </c>
      <c r="DA831" s="32" t="s">
        <v>30</v>
      </c>
      <c r="DB831" s="32" t="s">
        <v>30</v>
      </c>
      <c r="DC831" s="32" t="s">
        <v>30</v>
      </c>
      <c r="DD831" s="32" t="s">
        <v>30</v>
      </c>
      <c r="DE831" s="32" t="s">
        <v>30</v>
      </c>
      <c r="DF831" s="32" t="s">
        <v>30</v>
      </c>
      <c r="DG831" s="32" t="s">
        <v>30</v>
      </c>
      <c r="DH831" s="31" t="s">
        <v>30</v>
      </c>
      <c r="DI831" s="43" t="s">
        <v>30</v>
      </c>
      <c r="DJ831" s="43" t="s">
        <v>30</v>
      </c>
      <c r="DK831" s="43" t="s">
        <v>30</v>
      </c>
      <c r="DL831" s="43" t="s">
        <v>30</v>
      </c>
      <c r="DM831" s="32" t="s">
        <v>30</v>
      </c>
      <c r="DN831" s="32" t="s">
        <v>30</v>
      </c>
      <c r="DO831" s="33" t="s">
        <v>30</v>
      </c>
    </row>
    <row r="832" spans="1:119" ht="21" customHeight="1" x14ac:dyDescent="0.25">
      <c r="A832" s="66" t="s">
        <v>1603</v>
      </c>
      <c r="B832" s="67" t="s">
        <v>1496</v>
      </c>
      <c r="C832" s="68" t="s">
        <v>1604</v>
      </c>
      <c r="D832" s="26">
        <v>1</v>
      </c>
      <c r="E832" s="27">
        <v>4800000</v>
      </c>
      <c r="F832" s="27">
        <v>3840000</v>
      </c>
      <c r="G832" s="145"/>
      <c r="H832" s="145"/>
      <c r="I832" s="143">
        <f t="shared" si="1920"/>
        <v>0.15713484026367722</v>
      </c>
      <c r="J832" s="27">
        <f t="shared" si="1921"/>
        <v>4320000</v>
      </c>
      <c r="K832" s="28">
        <f t="shared" si="1922"/>
        <v>820800</v>
      </c>
      <c r="L832" s="29">
        <f t="shared" si="1898"/>
        <v>5140800</v>
      </c>
      <c r="M832" s="26">
        <v>1</v>
      </c>
      <c r="N832" s="27">
        <v>4800000</v>
      </c>
      <c r="O832" s="27">
        <v>5760000</v>
      </c>
      <c r="P832" s="145"/>
      <c r="Q832" s="145"/>
      <c r="R832" s="143">
        <f t="shared" si="1923"/>
        <v>0.12856486930664499</v>
      </c>
      <c r="S832" s="27">
        <f t="shared" si="1924"/>
        <v>5280000</v>
      </c>
      <c r="T832" s="28">
        <f t="shared" si="1925"/>
        <v>1003200</v>
      </c>
      <c r="U832" s="30">
        <f t="shared" si="1926"/>
        <v>6283200</v>
      </c>
      <c r="V832" s="26">
        <v>1</v>
      </c>
      <c r="W832" s="27">
        <v>4800000</v>
      </c>
      <c r="X832" s="27">
        <v>5280000</v>
      </c>
      <c r="Y832" s="145"/>
      <c r="Z832" s="145"/>
      <c r="AA832" s="143">
        <f t="shared" si="1927"/>
        <v>6.7343502970147379E-2</v>
      </c>
      <c r="AB832" s="27">
        <f t="shared" si="1928"/>
        <v>5040000</v>
      </c>
      <c r="AC832" s="28">
        <f t="shared" si="1929"/>
        <v>957600</v>
      </c>
      <c r="AD832" s="29">
        <f t="shared" si="1930"/>
        <v>5997600</v>
      </c>
      <c r="AE832" s="26">
        <v>1</v>
      </c>
      <c r="AF832" s="27">
        <v>4800000</v>
      </c>
      <c r="AG832" s="27">
        <v>5520000</v>
      </c>
      <c r="AH832" s="145"/>
      <c r="AI832" s="145"/>
      <c r="AJ832" s="143">
        <f t="shared" si="1889"/>
        <v>9.8666062491146164E-2</v>
      </c>
      <c r="AK832" s="27">
        <f t="shared" si="1905"/>
        <v>5160000</v>
      </c>
      <c r="AL832" s="28">
        <f t="shared" si="1906"/>
        <v>980400</v>
      </c>
      <c r="AM832" s="30">
        <f t="shared" si="1907"/>
        <v>6140400</v>
      </c>
      <c r="AN832" s="26">
        <v>1</v>
      </c>
      <c r="AO832" s="27">
        <v>4800000</v>
      </c>
      <c r="AP832" s="27">
        <v>6912000</v>
      </c>
      <c r="AQ832" s="145"/>
      <c r="AR832" s="145"/>
      <c r="AS832" s="143">
        <f t="shared" si="1890"/>
        <v>0.25502211780498435</v>
      </c>
      <c r="AT832" s="27">
        <f t="shared" si="1908"/>
        <v>5856000</v>
      </c>
      <c r="AU832" s="28">
        <f t="shared" si="1864"/>
        <v>1112640</v>
      </c>
      <c r="AV832" s="30">
        <f t="shared" si="1909"/>
        <v>6968640</v>
      </c>
      <c r="AW832" s="26">
        <v>1</v>
      </c>
      <c r="AX832" s="27">
        <v>4800000</v>
      </c>
      <c r="AY832" s="27">
        <v>5760000</v>
      </c>
      <c r="AZ832" s="145"/>
      <c r="BA832" s="145"/>
      <c r="BB832" s="143">
        <f t="shared" si="1891"/>
        <v>0.12856486930664499</v>
      </c>
      <c r="BC832" s="27">
        <f t="shared" si="1910"/>
        <v>5280000</v>
      </c>
      <c r="BD832" s="27">
        <f t="shared" si="1867"/>
        <v>1003200</v>
      </c>
      <c r="BE832" s="27">
        <f t="shared" si="1911"/>
        <v>6283200</v>
      </c>
      <c r="BF832" s="26">
        <v>1</v>
      </c>
      <c r="BG832" s="27">
        <v>3840000</v>
      </c>
      <c r="BH832" s="27">
        <v>3379200</v>
      </c>
      <c r="BI832" s="145"/>
      <c r="BJ832" s="145"/>
      <c r="BK832" s="143">
        <f t="shared" si="1892"/>
        <v>9.0268950789772026E-2</v>
      </c>
      <c r="BL832" s="27">
        <f t="shared" si="1912"/>
        <v>3609600</v>
      </c>
      <c r="BM832" s="27">
        <f t="shared" si="1870"/>
        <v>685824</v>
      </c>
      <c r="BN832" s="28">
        <f t="shared" si="1913"/>
        <v>4295424</v>
      </c>
      <c r="BO832" s="26">
        <v>1</v>
      </c>
      <c r="BP832" s="27">
        <v>3840000</v>
      </c>
      <c r="BQ832" s="27">
        <v>3456000</v>
      </c>
      <c r="BR832" s="175"/>
      <c r="BS832" s="175"/>
      <c r="BT832" s="143">
        <f t="shared" si="1893"/>
        <v>7.4432292756478682E-2</v>
      </c>
      <c r="BU832" s="27">
        <f t="shared" si="1914"/>
        <v>3648000</v>
      </c>
      <c r="BV832" s="28">
        <f t="shared" si="1915"/>
        <v>693120</v>
      </c>
      <c r="BW832" s="30">
        <f t="shared" si="1916"/>
        <v>4341120</v>
      </c>
      <c r="BX832" s="26">
        <v>1</v>
      </c>
      <c r="BY832" s="28">
        <v>3840000</v>
      </c>
      <c r="BZ832" s="28">
        <v>3456000</v>
      </c>
      <c r="CA832" s="156"/>
      <c r="CB832" s="156"/>
      <c r="CC832" s="177">
        <f t="shared" si="1894"/>
        <v>7.4432292756478682E-2</v>
      </c>
      <c r="CD832" s="28">
        <f t="shared" si="1917"/>
        <v>3648000</v>
      </c>
      <c r="CE832" s="28">
        <f t="shared" si="1918"/>
        <v>693120</v>
      </c>
      <c r="CF832" s="29">
        <f t="shared" si="1919"/>
        <v>4341120</v>
      </c>
      <c r="CG832" s="31" t="s">
        <v>30</v>
      </c>
      <c r="CH832" s="32" t="s">
        <v>30</v>
      </c>
      <c r="CI832" s="32" t="s">
        <v>30</v>
      </c>
      <c r="CJ832" s="32" t="s">
        <v>30</v>
      </c>
      <c r="CK832" s="32" t="s">
        <v>30</v>
      </c>
      <c r="CL832" s="32" t="s">
        <v>30</v>
      </c>
      <c r="CM832" s="32" t="s">
        <v>30</v>
      </c>
      <c r="CN832" s="32" t="s">
        <v>30</v>
      </c>
      <c r="CO832" s="32" t="s">
        <v>30</v>
      </c>
      <c r="CP832" s="31" t="s">
        <v>30</v>
      </c>
      <c r="CQ832" s="32" t="s">
        <v>30</v>
      </c>
      <c r="CR832" s="32" t="s">
        <v>30</v>
      </c>
      <c r="CS832" s="32" t="s">
        <v>30</v>
      </c>
      <c r="CT832" s="32" t="s">
        <v>30</v>
      </c>
      <c r="CU832" s="32" t="s">
        <v>30</v>
      </c>
      <c r="CV832" s="32" t="s">
        <v>30</v>
      </c>
      <c r="CW832" s="32" t="s">
        <v>30</v>
      </c>
      <c r="CX832" s="34" t="s">
        <v>30</v>
      </c>
      <c r="CY832" s="31" t="s">
        <v>30</v>
      </c>
      <c r="CZ832" s="32" t="s">
        <v>30</v>
      </c>
      <c r="DA832" s="32" t="s">
        <v>30</v>
      </c>
      <c r="DB832" s="32" t="s">
        <v>30</v>
      </c>
      <c r="DC832" s="32" t="s">
        <v>30</v>
      </c>
      <c r="DD832" s="32" t="s">
        <v>30</v>
      </c>
      <c r="DE832" s="32" t="s">
        <v>30</v>
      </c>
      <c r="DF832" s="32" t="s">
        <v>30</v>
      </c>
      <c r="DG832" s="32" t="s">
        <v>30</v>
      </c>
      <c r="DH832" s="31" t="s">
        <v>30</v>
      </c>
      <c r="DI832" s="43" t="s">
        <v>30</v>
      </c>
      <c r="DJ832" s="43" t="s">
        <v>30</v>
      </c>
      <c r="DK832" s="43" t="s">
        <v>30</v>
      </c>
      <c r="DL832" s="43" t="s">
        <v>30</v>
      </c>
      <c r="DM832" s="32" t="s">
        <v>30</v>
      </c>
      <c r="DN832" s="32" t="s">
        <v>30</v>
      </c>
      <c r="DO832" s="33" t="s">
        <v>30</v>
      </c>
    </row>
    <row r="833" spans="1:119" ht="21" customHeight="1" x14ac:dyDescent="0.25">
      <c r="A833" s="66" t="s">
        <v>1605</v>
      </c>
      <c r="B833" s="67" t="s">
        <v>1496</v>
      </c>
      <c r="C833" s="68" t="s">
        <v>1606</v>
      </c>
      <c r="D833" s="26">
        <v>1</v>
      </c>
      <c r="E833" s="27">
        <v>12000000</v>
      </c>
      <c r="F833" s="27">
        <v>9600000</v>
      </c>
      <c r="G833" s="145"/>
      <c r="H833" s="145"/>
      <c r="I833" s="143">
        <f t="shared" si="1920"/>
        <v>0.15713484026367722</v>
      </c>
      <c r="J833" s="27">
        <f t="shared" si="1921"/>
        <v>10800000</v>
      </c>
      <c r="K833" s="28">
        <f t="shared" si="1922"/>
        <v>2052000</v>
      </c>
      <c r="L833" s="29">
        <f t="shared" si="1898"/>
        <v>12852000</v>
      </c>
      <c r="M833" s="26">
        <v>1</v>
      </c>
      <c r="N833" s="27">
        <v>12000000</v>
      </c>
      <c r="O833" s="27">
        <v>14400000</v>
      </c>
      <c r="P833" s="145"/>
      <c r="Q833" s="145"/>
      <c r="R833" s="143">
        <f t="shared" si="1923"/>
        <v>0.12856486930664501</v>
      </c>
      <c r="S833" s="27">
        <f t="shared" si="1924"/>
        <v>13200000</v>
      </c>
      <c r="T833" s="28">
        <f t="shared" si="1925"/>
        <v>2508000</v>
      </c>
      <c r="U833" s="30">
        <f t="shared" si="1926"/>
        <v>15708000</v>
      </c>
      <c r="V833" s="26">
        <v>1</v>
      </c>
      <c r="W833" s="27">
        <v>12000000</v>
      </c>
      <c r="X833" s="27">
        <v>13200000</v>
      </c>
      <c r="Y833" s="145"/>
      <c r="Z833" s="145"/>
      <c r="AA833" s="143">
        <f t="shared" si="1927"/>
        <v>6.7343502970147379E-2</v>
      </c>
      <c r="AB833" s="27">
        <f t="shared" si="1928"/>
        <v>12600000</v>
      </c>
      <c r="AC833" s="28">
        <f t="shared" si="1929"/>
        <v>2394000</v>
      </c>
      <c r="AD833" s="29">
        <f t="shared" si="1930"/>
        <v>14994000</v>
      </c>
      <c r="AE833" s="26">
        <v>1</v>
      </c>
      <c r="AF833" s="27">
        <v>12000000</v>
      </c>
      <c r="AG833" s="27">
        <v>13800000</v>
      </c>
      <c r="AH833" s="145"/>
      <c r="AI833" s="145"/>
      <c r="AJ833" s="143">
        <f t="shared" si="1889"/>
        <v>9.8666062491146164E-2</v>
      </c>
      <c r="AK833" s="27">
        <f t="shared" si="1905"/>
        <v>12900000</v>
      </c>
      <c r="AL833" s="28">
        <f t="shared" si="1906"/>
        <v>2451000</v>
      </c>
      <c r="AM833" s="30">
        <f t="shared" si="1907"/>
        <v>15351000</v>
      </c>
      <c r="AN833" s="26">
        <v>1</v>
      </c>
      <c r="AO833" s="27">
        <v>12000000</v>
      </c>
      <c r="AP833" s="27">
        <v>17280000</v>
      </c>
      <c r="AQ833" s="145"/>
      <c r="AR833" s="145"/>
      <c r="AS833" s="143">
        <f t="shared" si="1890"/>
        <v>0.25502211780498435</v>
      </c>
      <c r="AT833" s="27">
        <f t="shared" si="1908"/>
        <v>14640000</v>
      </c>
      <c r="AU833" s="28">
        <f t="shared" si="1864"/>
        <v>2781600</v>
      </c>
      <c r="AV833" s="30">
        <f t="shared" si="1909"/>
        <v>17421600</v>
      </c>
      <c r="AW833" s="26">
        <v>1</v>
      </c>
      <c r="AX833" s="27">
        <v>12000000</v>
      </c>
      <c r="AY833" s="27">
        <v>14400000</v>
      </c>
      <c r="AZ833" s="145"/>
      <c r="BA833" s="145"/>
      <c r="BB833" s="143">
        <f t="shared" si="1891"/>
        <v>0.12856486930664501</v>
      </c>
      <c r="BC833" s="27">
        <f t="shared" si="1910"/>
        <v>13200000</v>
      </c>
      <c r="BD833" s="27">
        <f t="shared" si="1867"/>
        <v>2508000</v>
      </c>
      <c r="BE833" s="27">
        <f t="shared" si="1911"/>
        <v>15708000</v>
      </c>
      <c r="BF833" s="26">
        <v>1</v>
      </c>
      <c r="BG833" s="27">
        <v>9600000</v>
      </c>
      <c r="BH833" s="27">
        <v>8448000</v>
      </c>
      <c r="BI833" s="145"/>
      <c r="BJ833" s="145"/>
      <c r="BK833" s="143">
        <f t="shared" si="1892"/>
        <v>9.0268950789772012E-2</v>
      </c>
      <c r="BL833" s="27">
        <f t="shared" si="1912"/>
        <v>9024000</v>
      </c>
      <c r="BM833" s="27">
        <f t="shared" si="1870"/>
        <v>1714560</v>
      </c>
      <c r="BN833" s="28">
        <f t="shared" si="1913"/>
        <v>10738560</v>
      </c>
      <c r="BO833" s="26">
        <v>1</v>
      </c>
      <c r="BP833" s="27">
        <v>9600000</v>
      </c>
      <c r="BQ833" s="27">
        <v>8640000</v>
      </c>
      <c r="BR833" s="175"/>
      <c r="BS833" s="175"/>
      <c r="BT833" s="143">
        <f t="shared" si="1893"/>
        <v>7.4432292756478682E-2</v>
      </c>
      <c r="BU833" s="27">
        <f t="shared" si="1914"/>
        <v>9120000</v>
      </c>
      <c r="BV833" s="28">
        <f t="shared" si="1915"/>
        <v>1732800</v>
      </c>
      <c r="BW833" s="30">
        <f t="shared" si="1916"/>
        <v>10852800</v>
      </c>
      <c r="BX833" s="26">
        <v>1</v>
      </c>
      <c r="BY833" s="28">
        <v>9600000</v>
      </c>
      <c r="BZ833" s="28">
        <v>8640000</v>
      </c>
      <c r="CA833" s="156"/>
      <c r="CB833" s="156"/>
      <c r="CC833" s="177">
        <f t="shared" si="1894"/>
        <v>7.4432292756478682E-2</v>
      </c>
      <c r="CD833" s="28">
        <f t="shared" si="1917"/>
        <v>9120000</v>
      </c>
      <c r="CE833" s="28">
        <f t="shared" si="1918"/>
        <v>1732800</v>
      </c>
      <c r="CF833" s="29">
        <f t="shared" si="1919"/>
        <v>10852800</v>
      </c>
      <c r="CG833" s="31" t="s">
        <v>30</v>
      </c>
      <c r="CH833" s="32" t="s">
        <v>30</v>
      </c>
      <c r="CI833" s="32" t="s">
        <v>30</v>
      </c>
      <c r="CJ833" s="32" t="s">
        <v>30</v>
      </c>
      <c r="CK833" s="32" t="s">
        <v>30</v>
      </c>
      <c r="CL833" s="32" t="s">
        <v>30</v>
      </c>
      <c r="CM833" s="32" t="s">
        <v>30</v>
      </c>
      <c r="CN833" s="32" t="s">
        <v>30</v>
      </c>
      <c r="CO833" s="32" t="s">
        <v>30</v>
      </c>
      <c r="CP833" s="31" t="s">
        <v>30</v>
      </c>
      <c r="CQ833" s="32" t="s">
        <v>30</v>
      </c>
      <c r="CR833" s="32" t="s">
        <v>30</v>
      </c>
      <c r="CS833" s="32" t="s">
        <v>30</v>
      </c>
      <c r="CT833" s="32" t="s">
        <v>30</v>
      </c>
      <c r="CU833" s="32" t="s">
        <v>30</v>
      </c>
      <c r="CV833" s="32" t="s">
        <v>30</v>
      </c>
      <c r="CW833" s="32" t="s">
        <v>30</v>
      </c>
      <c r="CX833" s="34" t="s">
        <v>30</v>
      </c>
      <c r="CY833" s="31" t="s">
        <v>30</v>
      </c>
      <c r="CZ833" s="32" t="s">
        <v>30</v>
      </c>
      <c r="DA833" s="32" t="s">
        <v>30</v>
      </c>
      <c r="DB833" s="32" t="s">
        <v>30</v>
      </c>
      <c r="DC833" s="32" t="s">
        <v>30</v>
      </c>
      <c r="DD833" s="32" t="s">
        <v>30</v>
      </c>
      <c r="DE833" s="32" t="s">
        <v>30</v>
      </c>
      <c r="DF833" s="32" t="s">
        <v>30</v>
      </c>
      <c r="DG833" s="32" t="s">
        <v>30</v>
      </c>
      <c r="DH833" s="31" t="s">
        <v>30</v>
      </c>
      <c r="DI833" s="43" t="s">
        <v>30</v>
      </c>
      <c r="DJ833" s="43" t="s">
        <v>30</v>
      </c>
      <c r="DK833" s="43" t="s">
        <v>30</v>
      </c>
      <c r="DL833" s="43" t="s">
        <v>30</v>
      </c>
      <c r="DM833" s="32" t="s">
        <v>30</v>
      </c>
      <c r="DN833" s="32" t="s">
        <v>30</v>
      </c>
      <c r="DO833" s="33" t="s">
        <v>30</v>
      </c>
    </row>
    <row r="834" spans="1:119" ht="21" customHeight="1" x14ac:dyDescent="0.25">
      <c r="A834" s="66" t="s">
        <v>1607</v>
      </c>
      <c r="B834" s="67" t="s">
        <v>1496</v>
      </c>
      <c r="C834" s="68" t="s">
        <v>1608</v>
      </c>
      <c r="D834" s="26">
        <v>1</v>
      </c>
      <c r="E834" s="27">
        <v>8000000</v>
      </c>
      <c r="F834" s="27">
        <v>6400000</v>
      </c>
      <c r="G834" s="145"/>
      <c r="H834" s="145"/>
      <c r="I834" s="143">
        <f t="shared" si="1920"/>
        <v>0.15713484026367724</v>
      </c>
      <c r="J834" s="27">
        <f t="shared" si="1921"/>
        <v>7200000</v>
      </c>
      <c r="K834" s="28">
        <f t="shared" si="1922"/>
        <v>1368000</v>
      </c>
      <c r="L834" s="29">
        <f t="shared" si="1898"/>
        <v>8568000</v>
      </c>
      <c r="M834" s="26">
        <v>1</v>
      </c>
      <c r="N834" s="27">
        <v>8000000</v>
      </c>
      <c r="O834" s="27">
        <v>9600000</v>
      </c>
      <c r="P834" s="145"/>
      <c r="Q834" s="145"/>
      <c r="R834" s="143">
        <f t="shared" si="1923"/>
        <v>0.12856486930664501</v>
      </c>
      <c r="S834" s="27">
        <f t="shared" si="1924"/>
        <v>8800000</v>
      </c>
      <c r="T834" s="28">
        <f t="shared" si="1925"/>
        <v>1672000</v>
      </c>
      <c r="U834" s="30">
        <f t="shared" si="1926"/>
        <v>10472000</v>
      </c>
      <c r="V834" s="26">
        <v>1</v>
      </c>
      <c r="W834" s="27">
        <v>8000000</v>
      </c>
      <c r="X834" s="27">
        <v>8800000</v>
      </c>
      <c r="Y834" s="145"/>
      <c r="Z834" s="145"/>
      <c r="AA834" s="143">
        <f t="shared" si="1927"/>
        <v>6.7343502970147393E-2</v>
      </c>
      <c r="AB834" s="27">
        <f t="shared" si="1928"/>
        <v>8400000</v>
      </c>
      <c r="AC834" s="28">
        <f t="shared" si="1929"/>
        <v>1596000</v>
      </c>
      <c r="AD834" s="29">
        <f t="shared" si="1930"/>
        <v>9996000</v>
      </c>
      <c r="AE834" s="26">
        <v>1</v>
      </c>
      <c r="AF834" s="27">
        <v>8000000</v>
      </c>
      <c r="AG834" s="27">
        <v>9200000</v>
      </c>
      <c r="AH834" s="145"/>
      <c r="AI834" s="145"/>
      <c r="AJ834" s="143">
        <f t="shared" si="1889"/>
        <v>9.8666062491146164E-2</v>
      </c>
      <c r="AK834" s="27">
        <f t="shared" si="1905"/>
        <v>8600000</v>
      </c>
      <c r="AL834" s="28">
        <f t="shared" si="1906"/>
        <v>1634000</v>
      </c>
      <c r="AM834" s="30">
        <f t="shared" si="1907"/>
        <v>10234000</v>
      </c>
      <c r="AN834" s="26">
        <v>1</v>
      </c>
      <c r="AO834" s="27">
        <v>8000000</v>
      </c>
      <c r="AP834" s="27">
        <v>11520000</v>
      </c>
      <c r="AQ834" s="145"/>
      <c r="AR834" s="145"/>
      <c r="AS834" s="143">
        <f t="shared" si="1890"/>
        <v>0.25502211780498435</v>
      </c>
      <c r="AT834" s="27">
        <f t="shared" si="1908"/>
        <v>9760000</v>
      </c>
      <c r="AU834" s="28">
        <f t="shared" ref="AU834:AU839" si="1931">+AT834*19%</f>
        <v>1854400</v>
      </c>
      <c r="AV834" s="30">
        <f t="shared" si="1909"/>
        <v>11614400</v>
      </c>
      <c r="AW834" s="26">
        <v>1</v>
      </c>
      <c r="AX834" s="27">
        <v>8000000</v>
      </c>
      <c r="AY834" s="27">
        <v>9600000</v>
      </c>
      <c r="AZ834" s="145"/>
      <c r="BA834" s="145"/>
      <c r="BB834" s="143">
        <f t="shared" si="1891"/>
        <v>0.12856486930664501</v>
      </c>
      <c r="BC834" s="27">
        <f t="shared" si="1910"/>
        <v>8800000</v>
      </c>
      <c r="BD834" s="27">
        <f t="shared" ref="BD834:BD839" si="1932">+BC834*19%</f>
        <v>1672000</v>
      </c>
      <c r="BE834" s="27">
        <f t="shared" si="1911"/>
        <v>10472000</v>
      </c>
      <c r="BF834" s="26">
        <v>1</v>
      </c>
      <c r="BG834" s="27">
        <v>6400000</v>
      </c>
      <c r="BH834" s="27">
        <v>5632000</v>
      </c>
      <c r="BI834" s="145"/>
      <c r="BJ834" s="145"/>
      <c r="BK834" s="143">
        <f t="shared" si="1892"/>
        <v>9.0268950789772012E-2</v>
      </c>
      <c r="BL834" s="27">
        <f t="shared" si="1912"/>
        <v>6016000</v>
      </c>
      <c r="BM834" s="27">
        <f t="shared" ref="BM834:BM839" si="1933">+BL834*19%</f>
        <v>1143040</v>
      </c>
      <c r="BN834" s="28">
        <f t="shared" si="1913"/>
        <v>7159040</v>
      </c>
      <c r="BO834" s="26">
        <v>1</v>
      </c>
      <c r="BP834" s="27">
        <v>6400000</v>
      </c>
      <c r="BQ834" s="27">
        <v>5760000</v>
      </c>
      <c r="BR834" s="175"/>
      <c r="BS834" s="175"/>
      <c r="BT834" s="143">
        <f t="shared" si="1893"/>
        <v>7.4432292756478682E-2</v>
      </c>
      <c r="BU834" s="27">
        <f t="shared" si="1914"/>
        <v>6080000</v>
      </c>
      <c r="BV834" s="28">
        <f t="shared" si="1915"/>
        <v>1155200</v>
      </c>
      <c r="BW834" s="30">
        <f t="shared" si="1916"/>
        <v>7235200</v>
      </c>
      <c r="BX834" s="26">
        <v>1</v>
      </c>
      <c r="BY834" s="28">
        <v>6400000</v>
      </c>
      <c r="BZ834" s="28">
        <v>5760000</v>
      </c>
      <c r="CA834" s="156"/>
      <c r="CB834" s="156"/>
      <c r="CC834" s="177">
        <f t="shared" si="1894"/>
        <v>7.4432292756478682E-2</v>
      </c>
      <c r="CD834" s="28">
        <f t="shared" si="1917"/>
        <v>6080000</v>
      </c>
      <c r="CE834" s="28">
        <f t="shared" si="1918"/>
        <v>1155200</v>
      </c>
      <c r="CF834" s="29">
        <f t="shared" si="1919"/>
        <v>7235200</v>
      </c>
      <c r="CG834" s="31" t="s">
        <v>30</v>
      </c>
      <c r="CH834" s="32" t="s">
        <v>30</v>
      </c>
      <c r="CI834" s="32" t="s">
        <v>30</v>
      </c>
      <c r="CJ834" s="32" t="s">
        <v>30</v>
      </c>
      <c r="CK834" s="32" t="s">
        <v>30</v>
      </c>
      <c r="CL834" s="32" t="s">
        <v>30</v>
      </c>
      <c r="CM834" s="32" t="s">
        <v>30</v>
      </c>
      <c r="CN834" s="32" t="s">
        <v>30</v>
      </c>
      <c r="CO834" s="32" t="s">
        <v>30</v>
      </c>
      <c r="CP834" s="31" t="s">
        <v>30</v>
      </c>
      <c r="CQ834" s="32" t="s">
        <v>30</v>
      </c>
      <c r="CR834" s="32" t="s">
        <v>30</v>
      </c>
      <c r="CS834" s="32" t="s">
        <v>30</v>
      </c>
      <c r="CT834" s="32" t="s">
        <v>30</v>
      </c>
      <c r="CU834" s="32" t="s">
        <v>30</v>
      </c>
      <c r="CV834" s="32" t="s">
        <v>30</v>
      </c>
      <c r="CW834" s="32" t="s">
        <v>30</v>
      </c>
      <c r="CX834" s="34" t="s">
        <v>30</v>
      </c>
      <c r="CY834" s="31" t="s">
        <v>30</v>
      </c>
      <c r="CZ834" s="32" t="s">
        <v>30</v>
      </c>
      <c r="DA834" s="32" t="s">
        <v>30</v>
      </c>
      <c r="DB834" s="32" t="s">
        <v>30</v>
      </c>
      <c r="DC834" s="32" t="s">
        <v>30</v>
      </c>
      <c r="DD834" s="32" t="s">
        <v>30</v>
      </c>
      <c r="DE834" s="32" t="s">
        <v>30</v>
      </c>
      <c r="DF834" s="32" t="s">
        <v>30</v>
      </c>
      <c r="DG834" s="32" t="s">
        <v>30</v>
      </c>
      <c r="DH834" s="31" t="s">
        <v>30</v>
      </c>
      <c r="DI834" s="43" t="s">
        <v>30</v>
      </c>
      <c r="DJ834" s="43" t="s">
        <v>30</v>
      </c>
      <c r="DK834" s="43" t="s">
        <v>30</v>
      </c>
      <c r="DL834" s="43" t="s">
        <v>30</v>
      </c>
      <c r="DM834" s="32" t="s">
        <v>30</v>
      </c>
      <c r="DN834" s="32" t="s">
        <v>30</v>
      </c>
      <c r="DO834" s="33" t="s">
        <v>30</v>
      </c>
    </row>
    <row r="835" spans="1:119" ht="21" customHeight="1" x14ac:dyDescent="0.25">
      <c r="A835" s="66" t="s">
        <v>1609</v>
      </c>
      <c r="B835" s="67" t="s">
        <v>1496</v>
      </c>
      <c r="C835" s="68" t="s">
        <v>1610</v>
      </c>
      <c r="D835" s="26">
        <v>1</v>
      </c>
      <c r="E835" s="27">
        <v>7500000</v>
      </c>
      <c r="F835" s="27">
        <v>6000000</v>
      </c>
      <c r="G835" s="145"/>
      <c r="H835" s="145"/>
      <c r="I835" s="143">
        <f t="shared" si="1920"/>
        <v>0.15713484026367724</v>
      </c>
      <c r="J835" s="27">
        <f t="shared" si="1921"/>
        <v>6750000</v>
      </c>
      <c r="K835" s="28">
        <f t="shared" si="1922"/>
        <v>1282500</v>
      </c>
      <c r="L835" s="29">
        <f t="shared" si="1898"/>
        <v>8032500</v>
      </c>
      <c r="M835" s="26">
        <v>1</v>
      </c>
      <c r="N835" s="27">
        <v>7500000</v>
      </c>
      <c r="O835" s="27">
        <v>9000000</v>
      </c>
      <c r="P835" s="145"/>
      <c r="Q835" s="145"/>
      <c r="R835" s="143">
        <f t="shared" si="1923"/>
        <v>0.12856486930664501</v>
      </c>
      <c r="S835" s="27">
        <f t="shared" si="1924"/>
        <v>8250000</v>
      </c>
      <c r="T835" s="28">
        <f t="shared" si="1925"/>
        <v>1567500</v>
      </c>
      <c r="U835" s="30">
        <f t="shared" si="1926"/>
        <v>9817500</v>
      </c>
      <c r="V835" s="26">
        <v>1</v>
      </c>
      <c r="W835" s="27">
        <v>7500000</v>
      </c>
      <c r="X835" s="27">
        <v>8250000</v>
      </c>
      <c r="Y835" s="145"/>
      <c r="Z835" s="145"/>
      <c r="AA835" s="143">
        <f t="shared" si="1927"/>
        <v>6.7343502970147393E-2</v>
      </c>
      <c r="AB835" s="27">
        <f t="shared" si="1928"/>
        <v>7875000</v>
      </c>
      <c r="AC835" s="28">
        <f t="shared" si="1929"/>
        <v>1496250</v>
      </c>
      <c r="AD835" s="29">
        <f t="shared" si="1930"/>
        <v>9371250</v>
      </c>
      <c r="AE835" s="26">
        <v>1</v>
      </c>
      <c r="AF835" s="27">
        <v>7500000</v>
      </c>
      <c r="AG835" s="27">
        <v>8625000</v>
      </c>
      <c r="AH835" s="145"/>
      <c r="AI835" s="145"/>
      <c r="AJ835" s="143">
        <f t="shared" ref="AJ835:AJ898" si="1934">+STDEVA(AF835:AG835)/AVERAGE(AF835:AG835)</f>
        <v>9.8666062491146164E-2</v>
      </c>
      <c r="AK835" s="27">
        <f t="shared" si="1905"/>
        <v>8062500</v>
      </c>
      <c r="AL835" s="28">
        <f t="shared" si="1906"/>
        <v>1531875</v>
      </c>
      <c r="AM835" s="30">
        <f t="shared" si="1907"/>
        <v>9594375</v>
      </c>
      <c r="AN835" s="26">
        <v>1</v>
      </c>
      <c r="AO835" s="27">
        <v>7500000</v>
      </c>
      <c r="AP835" s="27">
        <v>10800000</v>
      </c>
      <c r="AQ835" s="145"/>
      <c r="AR835" s="145"/>
      <c r="AS835" s="143">
        <f t="shared" ref="AS835:AS898" si="1935">+STDEVA(AO835:AP835)/AVERAGE(AO835:AP835)</f>
        <v>0.25502211780498435</v>
      </c>
      <c r="AT835" s="27">
        <f t="shared" si="1908"/>
        <v>9150000</v>
      </c>
      <c r="AU835" s="28">
        <f t="shared" si="1931"/>
        <v>1738500</v>
      </c>
      <c r="AV835" s="30">
        <f t="shared" si="1909"/>
        <v>10888500</v>
      </c>
      <c r="AW835" s="26">
        <v>1</v>
      </c>
      <c r="AX835" s="27">
        <v>7500000</v>
      </c>
      <c r="AY835" s="27">
        <v>9000000</v>
      </c>
      <c r="AZ835" s="145"/>
      <c r="BA835" s="145"/>
      <c r="BB835" s="143">
        <f t="shared" ref="BB835:BB898" si="1936">+STDEVA(AX835:AY835)/AVERAGE(AX835:AY835)</f>
        <v>0.12856486930664501</v>
      </c>
      <c r="BC835" s="27">
        <f t="shared" si="1910"/>
        <v>8250000</v>
      </c>
      <c r="BD835" s="27">
        <f t="shared" si="1932"/>
        <v>1567500</v>
      </c>
      <c r="BE835" s="27">
        <f t="shared" si="1911"/>
        <v>9817500</v>
      </c>
      <c r="BF835" s="26">
        <v>1</v>
      </c>
      <c r="BG835" s="27">
        <v>6000000</v>
      </c>
      <c r="BH835" s="27">
        <v>5280000</v>
      </c>
      <c r="BI835" s="145"/>
      <c r="BJ835" s="145"/>
      <c r="BK835" s="143">
        <f t="shared" ref="BK835:BK898" si="1937">+STDEVA(BG835:BH835)/AVERAGE(BG835:BH835)</f>
        <v>9.0268950789772026E-2</v>
      </c>
      <c r="BL835" s="27">
        <f t="shared" si="1912"/>
        <v>5640000</v>
      </c>
      <c r="BM835" s="27">
        <f t="shared" si="1933"/>
        <v>1071600</v>
      </c>
      <c r="BN835" s="28">
        <f t="shared" si="1913"/>
        <v>6711600</v>
      </c>
      <c r="BO835" s="26">
        <v>1</v>
      </c>
      <c r="BP835" s="27">
        <v>6000000</v>
      </c>
      <c r="BQ835" s="27">
        <v>5400000</v>
      </c>
      <c r="BR835" s="175"/>
      <c r="BS835" s="175"/>
      <c r="BT835" s="143">
        <f t="shared" ref="BT835:BT898" si="1938">+STDEVA(BP835:BQ835)/AVERAGE(BP835:BQ835)</f>
        <v>7.4432292756478682E-2</v>
      </c>
      <c r="BU835" s="27">
        <f t="shared" si="1914"/>
        <v>5700000</v>
      </c>
      <c r="BV835" s="28">
        <f t="shared" si="1915"/>
        <v>1083000</v>
      </c>
      <c r="BW835" s="30">
        <f t="shared" si="1916"/>
        <v>6783000</v>
      </c>
      <c r="BX835" s="26">
        <v>1</v>
      </c>
      <c r="BY835" s="28">
        <v>6000000</v>
      </c>
      <c r="BZ835" s="28">
        <v>5400000</v>
      </c>
      <c r="CA835" s="156"/>
      <c r="CB835" s="156"/>
      <c r="CC835" s="177">
        <f t="shared" ref="CC835:CC898" si="1939">+STDEVA(BY835:BZ835)/AVERAGE(BY835:BZ835)</f>
        <v>7.4432292756478682E-2</v>
      </c>
      <c r="CD835" s="28">
        <f t="shared" si="1917"/>
        <v>5700000</v>
      </c>
      <c r="CE835" s="28">
        <f t="shared" si="1918"/>
        <v>1083000</v>
      </c>
      <c r="CF835" s="29">
        <f t="shared" si="1919"/>
        <v>6783000</v>
      </c>
      <c r="CG835" s="31" t="s">
        <v>30</v>
      </c>
      <c r="CH835" s="32" t="s">
        <v>30</v>
      </c>
      <c r="CI835" s="32" t="s">
        <v>30</v>
      </c>
      <c r="CJ835" s="32" t="s">
        <v>30</v>
      </c>
      <c r="CK835" s="32" t="s">
        <v>30</v>
      </c>
      <c r="CL835" s="32" t="s">
        <v>30</v>
      </c>
      <c r="CM835" s="32" t="s">
        <v>30</v>
      </c>
      <c r="CN835" s="32" t="s">
        <v>30</v>
      </c>
      <c r="CO835" s="32" t="s">
        <v>30</v>
      </c>
      <c r="CP835" s="31" t="s">
        <v>30</v>
      </c>
      <c r="CQ835" s="32" t="s">
        <v>30</v>
      </c>
      <c r="CR835" s="32" t="s">
        <v>30</v>
      </c>
      <c r="CS835" s="32" t="s">
        <v>30</v>
      </c>
      <c r="CT835" s="32" t="s">
        <v>30</v>
      </c>
      <c r="CU835" s="32" t="s">
        <v>30</v>
      </c>
      <c r="CV835" s="32" t="s">
        <v>30</v>
      </c>
      <c r="CW835" s="32" t="s">
        <v>30</v>
      </c>
      <c r="CX835" s="34" t="s">
        <v>30</v>
      </c>
      <c r="CY835" s="31" t="s">
        <v>30</v>
      </c>
      <c r="CZ835" s="32" t="s">
        <v>30</v>
      </c>
      <c r="DA835" s="32" t="s">
        <v>30</v>
      </c>
      <c r="DB835" s="32" t="s">
        <v>30</v>
      </c>
      <c r="DC835" s="32" t="s">
        <v>30</v>
      </c>
      <c r="DD835" s="32" t="s">
        <v>30</v>
      </c>
      <c r="DE835" s="32" t="s">
        <v>30</v>
      </c>
      <c r="DF835" s="32" t="s">
        <v>30</v>
      </c>
      <c r="DG835" s="32" t="s">
        <v>30</v>
      </c>
      <c r="DH835" s="31" t="s">
        <v>30</v>
      </c>
      <c r="DI835" s="43" t="s">
        <v>30</v>
      </c>
      <c r="DJ835" s="43" t="s">
        <v>30</v>
      </c>
      <c r="DK835" s="43" t="s">
        <v>30</v>
      </c>
      <c r="DL835" s="43" t="s">
        <v>30</v>
      </c>
      <c r="DM835" s="32" t="s">
        <v>30</v>
      </c>
      <c r="DN835" s="32" t="s">
        <v>30</v>
      </c>
      <c r="DO835" s="33" t="s">
        <v>30</v>
      </c>
    </row>
    <row r="836" spans="1:119" ht="21" customHeight="1" x14ac:dyDescent="0.25">
      <c r="A836" s="66" t="s">
        <v>1611</v>
      </c>
      <c r="B836" s="67" t="s">
        <v>1496</v>
      </c>
      <c r="C836" s="68" t="s">
        <v>1612</v>
      </c>
      <c r="D836" s="26">
        <v>1</v>
      </c>
      <c r="E836" s="27">
        <v>12000000</v>
      </c>
      <c r="F836" s="27">
        <v>9600000</v>
      </c>
      <c r="G836" s="145"/>
      <c r="H836" s="145"/>
      <c r="I836" s="143">
        <f t="shared" si="1920"/>
        <v>0.15713484026367722</v>
      </c>
      <c r="J836" s="27">
        <f t="shared" si="1921"/>
        <v>10800000</v>
      </c>
      <c r="K836" s="28">
        <f t="shared" si="1922"/>
        <v>2052000</v>
      </c>
      <c r="L836" s="29">
        <f t="shared" ref="L836:L899" si="1940">+J836+K836</f>
        <v>12852000</v>
      </c>
      <c r="M836" s="26">
        <v>1</v>
      </c>
      <c r="N836" s="27">
        <v>12000000</v>
      </c>
      <c r="O836" s="27">
        <v>14400000</v>
      </c>
      <c r="P836" s="145"/>
      <c r="Q836" s="145"/>
      <c r="R836" s="143">
        <f t="shared" si="1923"/>
        <v>0.12856486930664501</v>
      </c>
      <c r="S836" s="27">
        <f t="shared" si="1924"/>
        <v>13200000</v>
      </c>
      <c r="T836" s="28">
        <f t="shared" si="1925"/>
        <v>2508000</v>
      </c>
      <c r="U836" s="30">
        <f t="shared" si="1926"/>
        <v>15708000</v>
      </c>
      <c r="V836" s="26">
        <v>1</v>
      </c>
      <c r="W836" s="27">
        <v>12000000</v>
      </c>
      <c r="X836" s="27">
        <v>13200000</v>
      </c>
      <c r="Y836" s="145"/>
      <c r="Z836" s="145"/>
      <c r="AA836" s="143">
        <f t="shared" si="1927"/>
        <v>6.7343502970147379E-2</v>
      </c>
      <c r="AB836" s="27">
        <f t="shared" si="1928"/>
        <v>12600000</v>
      </c>
      <c r="AC836" s="28">
        <f t="shared" si="1929"/>
        <v>2394000</v>
      </c>
      <c r="AD836" s="29">
        <f t="shared" si="1930"/>
        <v>14994000</v>
      </c>
      <c r="AE836" s="26">
        <v>1</v>
      </c>
      <c r="AF836" s="27">
        <v>12000000</v>
      </c>
      <c r="AG836" s="27">
        <v>13800000</v>
      </c>
      <c r="AH836" s="145"/>
      <c r="AI836" s="145"/>
      <c r="AJ836" s="143">
        <f t="shared" si="1934"/>
        <v>9.8666062491146164E-2</v>
      </c>
      <c r="AK836" s="27">
        <f t="shared" si="1905"/>
        <v>12900000</v>
      </c>
      <c r="AL836" s="28">
        <f t="shared" si="1906"/>
        <v>2451000</v>
      </c>
      <c r="AM836" s="30">
        <f t="shared" si="1907"/>
        <v>15351000</v>
      </c>
      <c r="AN836" s="26">
        <v>1</v>
      </c>
      <c r="AO836" s="27">
        <v>12000000</v>
      </c>
      <c r="AP836" s="27">
        <v>17280000</v>
      </c>
      <c r="AQ836" s="145"/>
      <c r="AR836" s="145"/>
      <c r="AS836" s="143">
        <f t="shared" si="1935"/>
        <v>0.25502211780498435</v>
      </c>
      <c r="AT836" s="27">
        <f t="shared" si="1908"/>
        <v>14640000</v>
      </c>
      <c r="AU836" s="28">
        <f t="shared" si="1931"/>
        <v>2781600</v>
      </c>
      <c r="AV836" s="30">
        <f t="shared" si="1909"/>
        <v>17421600</v>
      </c>
      <c r="AW836" s="26">
        <v>1</v>
      </c>
      <c r="AX836" s="27">
        <v>12000000</v>
      </c>
      <c r="AY836" s="27">
        <v>14400000</v>
      </c>
      <c r="AZ836" s="145"/>
      <c r="BA836" s="145"/>
      <c r="BB836" s="143">
        <f t="shared" si="1936"/>
        <v>0.12856486930664501</v>
      </c>
      <c r="BC836" s="27">
        <f t="shared" si="1910"/>
        <v>13200000</v>
      </c>
      <c r="BD836" s="27">
        <f t="shared" si="1932"/>
        <v>2508000</v>
      </c>
      <c r="BE836" s="27">
        <f t="shared" si="1911"/>
        <v>15708000</v>
      </c>
      <c r="BF836" s="26">
        <v>1</v>
      </c>
      <c r="BG836" s="27">
        <v>9600000</v>
      </c>
      <c r="BH836" s="27">
        <v>8448000</v>
      </c>
      <c r="BI836" s="145"/>
      <c r="BJ836" s="145"/>
      <c r="BK836" s="143">
        <f t="shared" si="1937"/>
        <v>9.0268950789772012E-2</v>
      </c>
      <c r="BL836" s="27">
        <f t="shared" si="1912"/>
        <v>9024000</v>
      </c>
      <c r="BM836" s="27">
        <f t="shared" si="1933"/>
        <v>1714560</v>
      </c>
      <c r="BN836" s="28">
        <f t="shared" si="1913"/>
        <v>10738560</v>
      </c>
      <c r="BO836" s="26">
        <v>1</v>
      </c>
      <c r="BP836" s="27">
        <v>9600000</v>
      </c>
      <c r="BQ836" s="27">
        <v>8640000</v>
      </c>
      <c r="BR836" s="175"/>
      <c r="BS836" s="175"/>
      <c r="BT836" s="143">
        <f t="shared" si="1938"/>
        <v>7.4432292756478682E-2</v>
      </c>
      <c r="BU836" s="27">
        <f t="shared" si="1914"/>
        <v>9120000</v>
      </c>
      <c r="BV836" s="28">
        <f t="shared" si="1915"/>
        <v>1732800</v>
      </c>
      <c r="BW836" s="30">
        <f t="shared" si="1916"/>
        <v>10852800</v>
      </c>
      <c r="BX836" s="26">
        <v>1</v>
      </c>
      <c r="BY836" s="28">
        <v>9600000</v>
      </c>
      <c r="BZ836" s="28">
        <v>8640000</v>
      </c>
      <c r="CA836" s="156"/>
      <c r="CB836" s="156"/>
      <c r="CC836" s="177">
        <f t="shared" si="1939"/>
        <v>7.4432292756478682E-2</v>
      </c>
      <c r="CD836" s="28">
        <f t="shared" si="1917"/>
        <v>9120000</v>
      </c>
      <c r="CE836" s="28">
        <f t="shared" si="1918"/>
        <v>1732800</v>
      </c>
      <c r="CF836" s="29">
        <f t="shared" si="1919"/>
        <v>10852800</v>
      </c>
      <c r="CG836" s="31" t="s">
        <v>30</v>
      </c>
      <c r="CH836" s="32" t="s">
        <v>30</v>
      </c>
      <c r="CI836" s="32" t="s">
        <v>30</v>
      </c>
      <c r="CJ836" s="32" t="s">
        <v>30</v>
      </c>
      <c r="CK836" s="32" t="s">
        <v>30</v>
      </c>
      <c r="CL836" s="32" t="s">
        <v>30</v>
      </c>
      <c r="CM836" s="32" t="s">
        <v>30</v>
      </c>
      <c r="CN836" s="32" t="s">
        <v>30</v>
      </c>
      <c r="CO836" s="32" t="s">
        <v>30</v>
      </c>
      <c r="CP836" s="31" t="s">
        <v>30</v>
      </c>
      <c r="CQ836" s="32" t="s">
        <v>30</v>
      </c>
      <c r="CR836" s="32" t="s">
        <v>30</v>
      </c>
      <c r="CS836" s="32" t="s">
        <v>30</v>
      </c>
      <c r="CT836" s="32" t="s">
        <v>30</v>
      </c>
      <c r="CU836" s="32" t="s">
        <v>30</v>
      </c>
      <c r="CV836" s="32" t="s">
        <v>30</v>
      </c>
      <c r="CW836" s="32" t="s">
        <v>30</v>
      </c>
      <c r="CX836" s="34" t="s">
        <v>30</v>
      </c>
      <c r="CY836" s="31" t="s">
        <v>30</v>
      </c>
      <c r="CZ836" s="32" t="s">
        <v>30</v>
      </c>
      <c r="DA836" s="32" t="s">
        <v>30</v>
      </c>
      <c r="DB836" s="32" t="s">
        <v>30</v>
      </c>
      <c r="DC836" s="32" t="s">
        <v>30</v>
      </c>
      <c r="DD836" s="32" t="s">
        <v>30</v>
      </c>
      <c r="DE836" s="32" t="s">
        <v>30</v>
      </c>
      <c r="DF836" s="32" t="s">
        <v>30</v>
      </c>
      <c r="DG836" s="32" t="s">
        <v>30</v>
      </c>
      <c r="DH836" s="31" t="s">
        <v>30</v>
      </c>
      <c r="DI836" s="43" t="s">
        <v>30</v>
      </c>
      <c r="DJ836" s="43" t="s">
        <v>30</v>
      </c>
      <c r="DK836" s="43" t="s">
        <v>30</v>
      </c>
      <c r="DL836" s="43" t="s">
        <v>30</v>
      </c>
      <c r="DM836" s="32" t="s">
        <v>30</v>
      </c>
      <c r="DN836" s="32" t="s">
        <v>30</v>
      </c>
      <c r="DO836" s="33" t="s">
        <v>30</v>
      </c>
    </row>
    <row r="837" spans="1:119" ht="21" customHeight="1" x14ac:dyDescent="0.25">
      <c r="A837" s="66" t="s">
        <v>1613</v>
      </c>
      <c r="B837" s="67" t="s">
        <v>1496</v>
      </c>
      <c r="C837" s="68" t="s">
        <v>1614</v>
      </c>
      <c r="D837" s="26">
        <v>1</v>
      </c>
      <c r="E837" s="27">
        <v>12000000</v>
      </c>
      <c r="F837" s="27">
        <v>9600000</v>
      </c>
      <c r="G837" s="145"/>
      <c r="H837" s="145"/>
      <c r="I837" s="143">
        <f t="shared" si="1920"/>
        <v>0.15713484026367722</v>
      </c>
      <c r="J837" s="27">
        <f t="shared" si="1921"/>
        <v>10800000</v>
      </c>
      <c r="K837" s="28">
        <f t="shared" si="1922"/>
        <v>2052000</v>
      </c>
      <c r="L837" s="29">
        <f t="shared" si="1940"/>
        <v>12852000</v>
      </c>
      <c r="M837" s="26">
        <v>1</v>
      </c>
      <c r="N837" s="27">
        <v>12000000</v>
      </c>
      <c r="O837" s="27">
        <v>14400000</v>
      </c>
      <c r="P837" s="145"/>
      <c r="Q837" s="145"/>
      <c r="R837" s="143">
        <f t="shared" si="1923"/>
        <v>0.12856486930664501</v>
      </c>
      <c r="S837" s="27">
        <f t="shared" si="1924"/>
        <v>13200000</v>
      </c>
      <c r="T837" s="28">
        <f t="shared" si="1925"/>
        <v>2508000</v>
      </c>
      <c r="U837" s="30">
        <f t="shared" si="1926"/>
        <v>15708000</v>
      </c>
      <c r="V837" s="26">
        <v>1</v>
      </c>
      <c r="W837" s="27">
        <v>12000000</v>
      </c>
      <c r="X837" s="27">
        <v>13200000</v>
      </c>
      <c r="Y837" s="145"/>
      <c r="Z837" s="145"/>
      <c r="AA837" s="143">
        <f t="shared" si="1927"/>
        <v>6.7343502970147379E-2</v>
      </c>
      <c r="AB837" s="27">
        <f t="shared" si="1928"/>
        <v>12600000</v>
      </c>
      <c r="AC837" s="28">
        <f t="shared" si="1929"/>
        <v>2394000</v>
      </c>
      <c r="AD837" s="29">
        <f t="shared" si="1930"/>
        <v>14994000</v>
      </c>
      <c r="AE837" s="26">
        <v>1</v>
      </c>
      <c r="AF837" s="27">
        <v>12000000</v>
      </c>
      <c r="AG837" s="27">
        <v>13800000</v>
      </c>
      <c r="AH837" s="145"/>
      <c r="AI837" s="145"/>
      <c r="AJ837" s="143">
        <f t="shared" si="1934"/>
        <v>9.8666062491146164E-2</v>
      </c>
      <c r="AK837" s="27">
        <f t="shared" si="1905"/>
        <v>12900000</v>
      </c>
      <c r="AL837" s="28">
        <f t="shared" si="1906"/>
        <v>2451000</v>
      </c>
      <c r="AM837" s="30">
        <f t="shared" si="1907"/>
        <v>15351000</v>
      </c>
      <c r="AN837" s="26">
        <v>1</v>
      </c>
      <c r="AO837" s="27">
        <v>12000000</v>
      </c>
      <c r="AP837" s="27">
        <v>17280000</v>
      </c>
      <c r="AQ837" s="145"/>
      <c r="AR837" s="145"/>
      <c r="AS837" s="143">
        <f t="shared" si="1935"/>
        <v>0.25502211780498435</v>
      </c>
      <c r="AT837" s="27">
        <f t="shared" si="1908"/>
        <v>14640000</v>
      </c>
      <c r="AU837" s="28">
        <f t="shared" si="1931"/>
        <v>2781600</v>
      </c>
      <c r="AV837" s="30">
        <f t="shared" si="1909"/>
        <v>17421600</v>
      </c>
      <c r="AW837" s="26">
        <v>1</v>
      </c>
      <c r="AX837" s="27">
        <v>12000000</v>
      </c>
      <c r="AY837" s="27">
        <v>14400000</v>
      </c>
      <c r="AZ837" s="145"/>
      <c r="BA837" s="145"/>
      <c r="BB837" s="143">
        <f t="shared" si="1936"/>
        <v>0.12856486930664501</v>
      </c>
      <c r="BC837" s="27">
        <f t="shared" si="1910"/>
        <v>13200000</v>
      </c>
      <c r="BD837" s="27">
        <f t="shared" si="1932"/>
        <v>2508000</v>
      </c>
      <c r="BE837" s="27">
        <f t="shared" si="1911"/>
        <v>15708000</v>
      </c>
      <c r="BF837" s="26">
        <v>1</v>
      </c>
      <c r="BG837" s="27">
        <v>9600000</v>
      </c>
      <c r="BH837" s="27">
        <v>8448000</v>
      </c>
      <c r="BI837" s="145"/>
      <c r="BJ837" s="145"/>
      <c r="BK837" s="143">
        <f t="shared" si="1937"/>
        <v>9.0268950789772012E-2</v>
      </c>
      <c r="BL837" s="27">
        <f t="shared" si="1912"/>
        <v>9024000</v>
      </c>
      <c r="BM837" s="27">
        <f t="shared" si="1933"/>
        <v>1714560</v>
      </c>
      <c r="BN837" s="28">
        <f t="shared" si="1913"/>
        <v>10738560</v>
      </c>
      <c r="BO837" s="26">
        <v>1</v>
      </c>
      <c r="BP837" s="27">
        <v>9600000</v>
      </c>
      <c r="BQ837" s="27">
        <v>8640000</v>
      </c>
      <c r="BR837" s="175"/>
      <c r="BS837" s="175"/>
      <c r="BT837" s="143">
        <f t="shared" si="1938"/>
        <v>7.4432292756478682E-2</v>
      </c>
      <c r="BU837" s="27">
        <f t="shared" si="1914"/>
        <v>9120000</v>
      </c>
      <c r="BV837" s="28">
        <f t="shared" si="1915"/>
        <v>1732800</v>
      </c>
      <c r="BW837" s="30">
        <f t="shared" si="1916"/>
        <v>10852800</v>
      </c>
      <c r="BX837" s="26">
        <v>1</v>
      </c>
      <c r="BY837" s="28">
        <v>9600000</v>
      </c>
      <c r="BZ837" s="28">
        <v>8640000</v>
      </c>
      <c r="CA837" s="156"/>
      <c r="CB837" s="156"/>
      <c r="CC837" s="177">
        <f t="shared" si="1939"/>
        <v>7.4432292756478682E-2</v>
      </c>
      <c r="CD837" s="28">
        <f t="shared" si="1917"/>
        <v>9120000</v>
      </c>
      <c r="CE837" s="28">
        <f t="shared" si="1918"/>
        <v>1732800</v>
      </c>
      <c r="CF837" s="29">
        <f t="shared" si="1919"/>
        <v>10852800</v>
      </c>
      <c r="CG837" s="31" t="s">
        <v>30</v>
      </c>
      <c r="CH837" s="32" t="s">
        <v>30</v>
      </c>
      <c r="CI837" s="32" t="s">
        <v>30</v>
      </c>
      <c r="CJ837" s="32" t="s">
        <v>30</v>
      </c>
      <c r="CK837" s="32" t="s">
        <v>30</v>
      </c>
      <c r="CL837" s="32" t="s">
        <v>30</v>
      </c>
      <c r="CM837" s="32" t="s">
        <v>30</v>
      </c>
      <c r="CN837" s="32" t="s">
        <v>30</v>
      </c>
      <c r="CO837" s="32" t="s">
        <v>30</v>
      </c>
      <c r="CP837" s="31" t="s">
        <v>30</v>
      </c>
      <c r="CQ837" s="32" t="s">
        <v>30</v>
      </c>
      <c r="CR837" s="32" t="s">
        <v>30</v>
      </c>
      <c r="CS837" s="32" t="s">
        <v>30</v>
      </c>
      <c r="CT837" s="32" t="s">
        <v>30</v>
      </c>
      <c r="CU837" s="32" t="s">
        <v>30</v>
      </c>
      <c r="CV837" s="32" t="s">
        <v>30</v>
      </c>
      <c r="CW837" s="32" t="s">
        <v>30</v>
      </c>
      <c r="CX837" s="34" t="s">
        <v>30</v>
      </c>
      <c r="CY837" s="31" t="s">
        <v>30</v>
      </c>
      <c r="CZ837" s="32" t="s">
        <v>30</v>
      </c>
      <c r="DA837" s="32" t="s">
        <v>30</v>
      </c>
      <c r="DB837" s="32" t="s">
        <v>30</v>
      </c>
      <c r="DC837" s="32" t="s">
        <v>30</v>
      </c>
      <c r="DD837" s="32" t="s">
        <v>30</v>
      </c>
      <c r="DE837" s="32" t="s">
        <v>30</v>
      </c>
      <c r="DF837" s="32" t="s">
        <v>30</v>
      </c>
      <c r="DG837" s="32" t="s">
        <v>30</v>
      </c>
      <c r="DH837" s="31" t="s">
        <v>30</v>
      </c>
      <c r="DI837" s="43" t="s">
        <v>30</v>
      </c>
      <c r="DJ837" s="43" t="s">
        <v>30</v>
      </c>
      <c r="DK837" s="43" t="s">
        <v>30</v>
      </c>
      <c r="DL837" s="43" t="s">
        <v>30</v>
      </c>
      <c r="DM837" s="32" t="s">
        <v>30</v>
      </c>
      <c r="DN837" s="32" t="s">
        <v>30</v>
      </c>
      <c r="DO837" s="33" t="s">
        <v>30</v>
      </c>
    </row>
    <row r="838" spans="1:119" ht="21" customHeight="1" x14ac:dyDescent="0.25">
      <c r="A838" s="66" t="s">
        <v>1615</v>
      </c>
      <c r="B838" s="67" t="s">
        <v>1496</v>
      </c>
      <c r="C838" s="68" t="s">
        <v>1616</v>
      </c>
      <c r="D838" s="26">
        <v>1</v>
      </c>
      <c r="E838" s="27">
        <v>12000000</v>
      </c>
      <c r="F838" s="27">
        <v>9600000</v>
      </c>
      <c r="G838" s="145"/>
      <c r="H838" s="145"/>
      <c r="I838" s="143">
        <f t="shared" si="1920"/>
        <v>0.15713484026367722</v>
      </c>
      <c r="J838" s="27">
        <f t="shared" si="1921"/>
        <v>10800000</v>
      </c>
      <c r="K838" s="28">
        <f t="shared" si="1922"/>
        <v>2052000</v>
      </c>
      <c r="L838" s="29">
        <f t="shared" si="1940"/>
        <v>12852000</v>
      </c>
      <c r="M838" s="26">
        <v>1</v>
      </c>
      <c r="N838" s="27">
        <v>12000000</v>
      </c>
      <c r="O838" s="27">
        <v>14400000</v>
      </c>
      <c r="P838" s="145"/>
      <c r="Q838" s="145"/>
      <c r="R838" s="143">
        <f t="shared" si="1923"/>
        <v>0.12856486930664501</v>
      </c>
      <c r="S838" s="27">
        <f t="shared" si="1924"/>
        <v>13200000</v>
      </c>
      <c r="T838" s="28">
        <f t="shared" si="1925"/>
        <v>2508000</v>
      </c>
      <c r="U838" s="30">
        <f t="shared" si="1926"/>
        <v>15708000</v>
      </c>
      <c r="V838" s="26">
        <v>1</v>
      </c>
      <c r="W838" s="27">
        <v>12000000</v>
      </c>
      <c r="X838" s="27">
        <v>13200000</v>
      </c>
      <c r="Y838" s="145"/>
      <c r="Z838" s="145"/>
      <c r="AA838" s="143">
        <f t="shared" si="1927"/>
        <v>6.7343502970147379E-2</v>
      </c>
      <c r="AB838" s="27">
        <f t="shared" si="1928"/>
        <v>12600000</v>
      </c>
      <c r="AC838" s="28">
        <f t="shared" si="1929"/>
        <v>2394000</v>
      </c>
      <c r="AD838" s="29">
        <f t="shared" si="1930"/>
        <v>14994000</v>
      </c>
      <c r="AE838" s="26">
        <v>1</v>
      </c>
      <c r="AF838" s="27">
        <v>12000000</v>
      </c>
      <c r="AG838" s="27">
        <v>13800000</v>
      </c>
      <c r="AH838" s="145"/>
      <c r="AI838" s="145"/>
      <c r="AJ838" s="143">
        <f t="shared" si="1934"/>
        <v>9.8666062491146164E-2</v>
      </c>
      <c r="AK838" s="27">
        <f t="shared" si="1905"/>
        <v>12900000</v>
      </c>
      <c r="AL838" s="28">
        <f t="shared" si="1906"/>
        <v>2451000</v>
      </c>
      <c r="AM838" s="30">
        <f t="shared" si="1907"/>
        <v>15351000</v>
      </c>
      <c r="AN838" s="26">
        <v>1</v>
      </c>
      <c r="AO838" s="27">
        <v>12000000</v>
      </c>
      <c r="AP838" s="27">
        <v>17280000</v>
      </c>
      <c r="AQ838" s="145"/>
      <c r="AR838" s="145"/>
      <c r="AS838" s="143">
        <f t="shared" si="1935"/>
        <v>0.25502211780498435</v>
      </c>
      <c r="AT838" s="27">
        <f t="shared" si="1908"/>
        <v>14640000</v>
      </c>
      <c r="AU838" s="28">
        <f t="shared" si="1931"/>
        <v>2781600</v>
      </c>
      <c r="AV838" s="30">
        <f t="shared" si="1909"/>
        <v>17421600</v>
      </c>
      <c r="AW838" s="26">
        <v>1</v>
      </c>
      <c r="AX838" s="27">
        <v>12000000</v>
      </c>
      <c r="AY838" s="27">
        <v>14400000</v>
      </c>
      <c r="AZ838" s="145"/>
      <c r="BA838" s="145"/>
      <c r="BB838" s="143">
        <f t="shared" si="1936"/>
        <v>0.12856486930664501</v>
      </c>
      <c r="BC838" s="27">
        <f t="shared" si="1910"/>
        <v>13200000</v>
      </c>
      <c r="BD838" s="27">
        <f t="shared" si="1932"/>
        <v>2508000</v>
      </c>
      <c r="BE838" s="27">
        <f t="shared" si="1911"/>
        <v>15708000</v>
      </c>
      <c r="BF838" s="26">
        <v>1</v>
      </c>
      <c r="BG838" s="27">
        <v>9600000</v>
      </c>
      <c r="BH838" s="27">
        <v>8448000</v>
      </c>
      <c r="BI838" s="145"/>
      <c r="BJ838" s="145"/>
      <c r="BK838" s="143">
        <f t="shared" si="1937"/>
        <v>9.0268950789772012E-2</v>
      </c>
      <c r="BL838" s="27">
        <f t="shared" si="1912"/>
        <v>9024000</v>
      </c>
      <c r="BM838" s="27">
        <f t="shared" si="1933"/>
        <v>1714560</v>
      </c>
      <c r="BN838" s="28">
        <f t="shared" si="1913"/>
        <v>10738560</v>
      </c>
      <c r="BO838" s="26">
        <v>1</v>
      </c>
      <c r="BP838" s="27">
        <v>9600000</v>
      </c>
      <c r="BQ838" s="27">
        <v>8640000</v>
      </c>
      <c r="BR838" s="175"/>
      <c r="BS838" s="175"/>
      <c r="BT838" s="143">
        <f t="shared" si="1938"/>
        <v>7.4432292756478682E-2</v>
      </c>
      <c r="BU838" s="27">
        <f t="shared" si="1914"/>
        <v>9120000</v>
      </c>
      <c r="BV838" s="28">
        <f t="shared" si="1915"/>
        <v>1732800</v>
      </c>
      <c r="BW838" s="30">
        <f t="shared" si="1916"/>
        <v>10852800</v>
      </c>
      <c r="BX838" s="26">
        <v>1</v>
      </c>
      <c r="BY838" s="28">
        <v>9600000</v>
      </c>
      <c r="BZ838" s="28">
        <v>8640000</v>
      </c>
      <c r="CA838" s="156"/>
      <c r="CB838" s="156"/>
      <c r="CC838" s="177">
        <f t="shared" si="1939"/>
        <v>7.4432292756478682E-2</v>
      </c>
      <c r="CD838" s="28">
        <f t="shared" si="1917"/>
        <v>9120000</v>
      </c>
      <c r="CE838" s="28">
        <f t="shared" si="1918"/>
        <v>1732800</v>
      </c>
      <c r="CF838" s="29">
        <f t="shared" si="1919"/>
        <v>10852800</v>
      </c>
      <c r="CG838" s="31" t="s">
        <v>30</v>
      </c>
      <c r="CH838" s="32" t="s">
        <v>30</v>
      </c>
      <c r="CI838" s="32" t="s">
        <v>30</v>
      </c>
      <c r="CJ838" s="32" t="s">
        <v>30</v>
      </c>
      <c r="CK838" s="32" t="s">
        <v>30</v>
      </c>
      <c r="CL838" s="32" t="s">
        <v>30</v>
      </c>
      <c r="CM838" s="32" t="s">
        <v>30</v>
      </c>
      <c r="CN838" s="32" t="s">
        <v>30</v>
      </c>
      <c r="CO838" s="32" t="s">
        <v>30</v>
      </c>
      <c r="CP838" s="31" t="s">
        <v>30</v>
      </c>
      <c r="CQ838" s="32" t="s">
        <v>30</v>
      </c>
      <c r="CR838" s="32" t="s">
        <v>30</v>
      </c>
      <c r="CS838" s="32" t="s">
        <v>30</v>
      </c>
      <c r="CT838" s="32" t="s">
        <v>30</v>
      </c>
      <c r="CU838" s="32" t="s">
        <v>30</v>
      </c>
      <c r="CV838" s="32" t="s">
        <v>30</v>
      </c>
      <c r="CW838" s="32" t="s">
        <v>30</v>
      </c>
      <c r="CX838" s="34" t="s">
        <v>30</v>
      </c>
      <c r="CY838" s="31" t="s">
        <v>30</v>
      </c>
      <c r="CZ838" s="32" t="s">
        <v>30</v>
      </c>
      <c r="DA838" s="32" t="s">
        <v>30</v>
      </c>
      <c r="DB838" s="32" t="s">
        <v>30</v>
      </c>
      <c r="DC838" s="32" t="s">
        <v>30</v>
      </c>
      <c r="DD838" s="32" t="s">
        <v>30</v>
      </c>
      <c r="DE838" s="32" t="s">
        <v>30</v>
      </c>
      <c r="DF838" s="32" t="s">
        <v>30</v>
      </c>
      <c r="DG838" s="32" t="s">
        <v>30</v>
      </c>
      <c r="DH838" s="31" t="s">
        <v>30</v>
      </c>
      <c r="DI838" s="43" t="s">
        <v>30</v>
      </c>
      <c r="DJ838" s="43" t="s">
        <v>30</v>
      </c>
      <c r="DK838" s="43" t="s">
        <v>30</v>
      </c>
      <c r="DL838" s="43" t="s">
        <v>30</v>
      </c>
      <c r="DM838" s="32" t="s">
        <v>30</v>
      </c>
      <c r="DN838" s="32" t="s">
        <v>30</v>
      </c>
      <c r="DO838" s="33" t="s">
        <v>30</v>
      </c>
    </row>
    <row r="839" spans="1:119" ht="21" customHeight="1" x14ac:dyDescent="0.25">
      <c r="A839" s="66" t="s">
        <v>1617</v>
      </c>
      <c r="B839" s="67" t="s">
        <v>1496</v>
      </c>
      <c r="C839" s="68" t="s">
        <v>1618</v>
      </c>
      <c r="D839" s="26">
        <v>1</v>
      </c>
      <c r="E839" s="27">
        <v>12000000</v>
      </c>
      <c r="F839" s="27">
        <v>9600000</v>
      </c>
      <c r="G839" s="145"/>
      <c r="H839" s="145"/>
      <c r="I839" s="143">
        <f t="shared" si="1920"/>
        <v>0.15713484026367722</v>
      </c>
      <c r="J839" s="27">
        <f t="shared" si="1921"/>
        <v>10800000</v>
      </c>
      <c r="K839" s="28">
        <f t="shared" si="1922"/>
        <v>2052000</v>
      </c>
      <c r="L839" s="29">
        <f t="shared" si="1940"/>
        <v>12852000</v>
      </c>
      <c r="M839" s="26">
        <v>1</v>
      </c>
      <c r="N839" s="27">
        <v>12000000</v>
      </c>
      <c r="O839" s="27">
        <v>14400000</v>
      </c>
      <c r="P839" s="145"/>
      <c r="Q839" s="145"/>
      <c r="R839" s="143">
        <f t="shared" si="1923"/>
        <v>0.12856486930664501</v>
      </c>
      <c r="S839" s="27">
        <f t="shared" si="1924"/>
        <v>13200000</v>
      </c>
      <c r="T839" s="28">
        <f t="shared" si="1925"/>
        <v>2508000</v>
      </c>
      <c r="U839" s="30">
        <f t="shared" si="1926"/>
        <v>15708000</v>
      </c>
      <c r="V839" s="26">
        <v>1</v>
      </c>
      <c r="W839" s="27">
        <v>12000000</v>
      </c>
      <c r="X839" s="27">
        <v>13200000</v>
      </c>
      <c r="Y839" s="145"/>
      <c r="Z839" s="145"/>
      <c r="AA839" s="143">
        <f t="shared" si="1927"/>
        <v>6.7343502970147379E-2</v>
      </c>
      <c r="AB839" s="27">
        <f t="shared" si="1928"/>
        <v>12600000</v>
      </c>
      <c r="AC839" s="28">
        <f t="shared" si="1929"/>
        <v>2394000</v>
      </c>
      <c r="AD839" s="29">
        <f t="shared" si="1930"/>
        <v>14994000</v>
      </c>
      <c r="AE839" s="26">
        <v>1</v>
      </c>
      <c r="AF839" s="27">
        <v>12000000</v>
      </c>
      <c r="AG839" s="27">
        <v>13800000</v>
      </c>
      <c r="AH839" s="145"/>
      <c r="AI839" s="145"/>
      <c r="AJ839" s="143">
        <f t="shared" si="1934"/>
        <v>9.8666062491146164E-2</v>
      </c>
      <c r="AK839" s="27">
        <f t="shared" si="1905"/>
        <v>12900000</v>
      </c>
      <c r="AL839" s="28">
        <f t="shared" si="1906"/>
        <v>2451000</v>
      </c>
      <c r="AM839" s="30">
        <f t="shared" si="1907"/>
        <v>15351000</v>
      </c>
      <c r="AN839" s="26">
        <v>1</v>
      </c>
      <c r="AO839" s="27">
        <v>12000000</v>
      </c>
      <c r="AP839" s="27">
        <v>17280000</v>
      </c>
      <c r="AQ839" s="145"/>
      <c r="AR839" s="145"/>
      <c r="AS839" s="143">
        <f t="shared" si="1935"/>
        <v>0.25502211780498435</v>
      </c>
      <c r="AT839" s="27">
        <f t="shared" si="1908"/>
        <v>14640000</v>
      </c>
      <c r="AU839" s="28">
        <f t="shared" si="1931"/>
        <v>2781600</v>
      </c>
      <c r="AV839" s="30">
        <f t="shared" si="1909"/>
        <v>17421600</v>
      </c>
      <c r="AW839" s="26">
        <v>1</v>
      </c>
      <c r="AX839" s="27">
        <v>12000000</v>
      </c>
      <c r="AY839" s="27">
        <v>14400000</v>
      </c>
      <c r="AZ839" s="145"/>
      <c r="BA839" s="145"/>
      <c r="BB839" s="143">
        <f t="shared" si="1936"/>
        <v>0.12856486930664501</v>
      </c>
      <c r="BC839" s="27">
        <f t="shared" si="1910"/>
        <v>13200000</v>
      </c>
      <c r="BD839" s="27">
        <f t="shared" si="1932"/>
        <v>2508000</v>
      </c>
      <c r="BE839" s="27">
        <f t="shared" si="1911"/>
        <v>15708000</v>
      </c>
      <c r="BF839" s="26">
        <v>1</v>
      </c>
      <c r="BG839" s="27">
        <v>9600000</v>
      </c>
      <c r="BH839" s="27">
        <v>8448000</v>
      </c>
      <c r="BI839" s="145"/>
      <c r="BJ839" s="145"/>
      <c r="BK839" s="143">
        <f t="shared" si="1937"/>
        <v>9.0268950789772012E-2</v>
      </c>
      <c r="BL839" s="27">
        <f>+AVERAGE(BG839:BI839)</f>
        <v>9024000</v>
      </c>
      <c r="BM839" s="27">
        <f t="shared" si="1933"/>
        <v>1714560</v>
      </c>
      <c r="BN839" s="28">
        <f t="shared" si="1913"/>
        <v>10738560</v>
      </c>
      <c r="BO839" s="26">
        <v>1</v>
      </c>
      <c r="BP839" s="27">
        <v>9600000</v>
      </c>
      <c r="BQ839" s="27">
        <v>8640000</v>
      </c>
      <c r="BR839" s="175"/>
      <c r="BS839" s="175"/>
      <c r="BT839" s="143">
        <f t="shared" si="1938"/>
        <v>7.4432292756478682E-2</v>
      </c>
      <c r="BU839" s="27">
        <f t="shared" si="1914"/>
        <v>9120000</v>
      </c>
      <c r="BV839" s="28">
        <f t="shared" si="1915"/>
        <v>1732800</v>
      </c>
      <c r="BW839" s="30">
        <f t="shared" si="1916"/>
        <v>10852800</v>
      </c>
      <c r="BX839" s="26">
        <v>1</v>
      </c>
      <c r="BY839" s="28">
        <v>9600000</v>
      </c>
      <c r="BZ839" s="28">
        <v>8640000</v>
      </c>
      <c r="CA839" s="156"/>
      <c r="CB839" s="156"/>
      <c r="CC839" s="177">
        <f t="shared" si="1939"/>
        <v>7.4432292756478682E-2</v>
      </c>
      <c r="CD839" s="28">
        <f t="shared" si="1917"/>
        <v>9120000</v>
      </c>
      <c r="CE839" s="28">
        <f t="shared" si="1918"/>
        <v>1732800</v>
      </c>
      <c r="CF839" s="29">
        <f t="shared" si="1919"/>
        <v>10852800</v>
      </c>
      <c r="CG839" s="31" t="s">
        <v>30</v>
      </c>
      <c r="CH839" s="32" t="s">
        <v>30</v>
      </c>
      <c r="CI839" s="32" t="s">
        <v>30</v>
      </c>
      <c r="CJ839" s="32" t="s">
        <v>30</v>
      </c>
      <c r="CK839" s="32" t="s">
        <v>30</v>
      </c>
      <c r="CL839" s="32" t="s">
        <v>30</v>
      </c>
      <c r="CM839" s="32" t="s">
        <v>30</v>
      </c>
      <c r="CN839" s="32" t="s">
        <v>30</v>
      </c>
      <c r="CO839" s="32" t="s">
        <v>30</v>
      </c>
      <c r="CP839" s="31" t="s">
        <v>30</v>
      </c>
      <c r="CQ839" s="32" t="s">
        <v>30</v>
      </c>
      <c r="CR839" s="32" t="s">
        <v>30</v>
      </c>
      <c r="CS839" s="32" t="s">
        <v>30</v>
      </c>
      <c r="CT839" s="32" t="s">
        <v>30</v>
      </c>
      <c r="CU839" s="32" t="s">
        <v>30</v>
      </c>
      <c r="CV839" s="32" t="s">
        <v>30</v>
      </c>
      <c r="CW839" s="32" t="s">
        <v>30</v>
      </c>
      <c r="CX839" s="34" t="s">
        <v>30</v>
      </c>
      <c r="CY839" s="31" t="s">
        <v>30</v>
      </c>
      <c r="CZ839" s="32" t="s">
        <v>30</v>
      </c>
      <c r="DA839" s="32" t="s">
        <v>30</v>
      </c>
      <c r="DB839" s="32" t="s">
        <v>30</v>
      </c>
      <c r="DC839" s="32" t="s">
        <v>30</v>
      </c>
      <c r="DD839" s="32" t="s">
        <v>30</v>
      </c>
      <c r="DE839" s="32" t="s">
        <v>30</v>
      </c>
      <c r="DF839" s="32" t="s">
        <v>30</v>
      </c>
      <c r="DG839" s="32" t="s">
        <v>30</v>
      </c>
      <c r="DH839" s="31" t="s">
        <v>30</v>
      </c>
      <c r="DI839" s="43" t="s">
        <v>30</v>
      </c>
      <c r="DJ839" s="43" t="s">
        <v>30</v>
      </c>
      <c r="DK839" s="43" t="s">
        <v>30</v>
      </c>
      <c r="DL839" s="43" t="s">
        <v>30</v>
      </c>
      <c r="DM839" s="32" t="s">
        <v>30</v>
      </c>
      <c r="DN839" s="32" t="s">
        <v>30</v>
      </c>
      <c r="DO839" s="33" t="s">
        <v>30</v>
      </c>
    </row>
    <row r="840" spans="1:119" ht="21" customHeight="1" x14ac:dyDescent="0.25">
      <c r="A840" s="66" t="s">
        <v>1619</v>
      </c>
      <c r="B840" s="67" t="s">
        <v>1620</v>
      </c>
      <c r="C840" s="68" t="s">
        <v>1621</v>
      </c>
      <c r="D840" s="31" t="s">
        <v>30</v>
      </c>
      <c r="E840" s="32" t="s">
        <v>30</v>
      </c>
      <c r="F840" s="32" t="s">
        <v>30</v>
      </c>
      <c r="G840" s="32" t="s">
        <v>30</v>
      </c>
      <c r="H840" s="32" t="s">
        <v>30</v>
      </c>
      <c r="I840" s="32" t="s">
        <v>30</v>
      </c>
      <c r="J840" s="32" t="s">
        <v>30</v>
      </c>
      <c r="K840" s="32" t="s">
        <v>30</v>
      </c>
      <c r="L840" s="32" t="s">
        <v>30</v>
      </c>
      <c r="M840" s="31" t="s">
        <v>30</v>
      </c>
      <c r="N840" s="43" t="s">
        <v>30</v>
      </c>
      <c r="O840" s="32" t="s">
        <v>30</v>
      </c>
      <c r="P840" s="32" t="s">
        <v>30</v>
      </c>
      <c r="Q840" s="32" t="s">
        <v>30</v>
      </c>
      <c r="R840" s="32" t="s">
        <v>30</v>
      </c>
      <c r="S840" s="32" t="s">
        <v>30</v>
      </c>
      <c r="T840" s="32" t="s">
        <v>30</v>
      </c>
      <c r="U840" s="33" t="s">
        <v>30</v>
      </c>
      <c r="V840" s="31" t="s">
        <v>30</v>
      </c>
      <c r="W840" s="32" t="s">
        <v>30</v>
      </c>
      <c r="X840" s="32" t="s">
        <v>30</v>
      </c>
      <c r="Y840" s="32" t="s">
        <v>30</v>
      </c>
      <c r="Z840" s="32" t="s">
        <v>30</v>
      </c>
      <c r="AA840" s="32" t="s">
        <v>30</v>
      </c>
      <c r="AB840" s="32" t="s">
        <v>30</v>
      </c>
      <c r="AC840" s="32" t="s">
        <v>30</v>
      </c>
      <c r="AD840" s="34" t="s">
        <v>30</v>
      </c>
      <c r="AE840" s="31" t="s">
        <v>30</v>
      </c>
      <c r="AF840" s="32" t="s">
        <v>30</v>
      </c>
      <c r="AG840" s="32" t="s">
        <v>30</v>
      </c>
      <c r="AH840" s="32" t="s">
        <v>30</v>
      </c>
      <c r="AI840" s="32" t="s">
        <v>30</v>
      </c>
      <c r="AJ840" s="165" t="s">
        <v>30</v>
      </c>
      <c r="AK840" s="32" t="s">
        <v>30</v>
      </c>
      <c r="AL840" s="32" t="s">
        <v>30</v>
      </c>
      <c r="AM840" s="33" t="s">
        <v>30</v>
      </c>
      <c r="AN840" s="31" t="s">
        <v>30</v>
      </c>
      <c r="AO840" s="32" t="s">
        <v>30</v>
      </c>
      <c r="AP840" s="32" t="s">
        <v>30</v>
      </c>
      <c r="AQ840" s="32" t="s">
        <v>30</v>
      </c>
      <c r="AR840" s="32" t="s">
        <v>30</v>
      </c>
      <c r="AS840" s="32" t="s">
        <v>30</v>
      </c>
      <c r="AT840" s="32" t="s">
        <v>30</v>
      </c>
      <c r="AU840" s="32" t="s">
        <v>30</v>
      </c>
      <c r="AV840" s="33" t="s">
        <v>30</v>
      </c>
      <c r="AW840" s="31" t="s">
        <v>30</v>
      </c>
      <c r="AX840" s="32" t="s">
        <v>30</v>
      </c>
      <c r="AY840" s="32" t="s">
        <v>30</v>
      </c>
      <c r="AZ840" s="32" t="s">
        <v>30</v>
      </c>
      <c r="BA840" s="32" t="s">
        <v>30</v>
      </c>
      <c r="BB840" s="32" t="s">
        <v>30</v>
      </c>
      <c r="BC840" s="32" t="s">
        <v>30</v>
      </c>
      <c r="BD840" s="32" t="s">
        <v>30</v>
      </c>
      <c r="BE840" s="32" t="s">
        <v>30</v>
      </c>
      <c r="BF840" s="31" t="s">
        <v>30</v>
      </c>
      <c r="BG840" s="32" t="s">
        <v>30</v>
      </c>
      <c r="BH840" s="32" t="s">
        <v>30</v>
      </c>
      <c r="BI840" s="32" t="s">
        <v>30</v>
      </c>
      <c r="BJ840" s="32" t="s">
        <v>30</v>
      </c>
      <c r="BK840" s="32" t="s">
        <v>30</v>
      </c>
      <c r="BL840" s="32" t="s">
        <v>30</v>
      </c>
      <c r="BM840" s="32" t="s">
        <v>30</v>
      </c>
      <c r="BN840" s="32" t="s">
        <v>30</v>
      </c>
      <c r="BO840" s="31" t="s">
        <v>30</v>
      </c>
      <c r="BP840" s="32" t="s">
        <v>30</v>
      </c>
      <c r="BQ840" s="32" t="s">
        <v>30</v>
      </c>
      <c r="BR840" s="32" t="s">
        <v>30</v>
      </c>
      <c r="BS840" s="32" t="s">
        <v>30</v>
      </c>
      <c r="BT840" s="32" t="s">
        <v>30</v>
      </c>
      <c r="BU840" s="32" t="s">
        <v>30</v>
      </c>
      <c r="BV840" s="32" t="s">
        <v>30</v>
      </c>
      <c r="BW840" s="33" t="s">
        <v>30</v>
      </c>
      <c r="BX840" s="31" t="s">
        <v>30</v>
      </c>
      <c r="BY840" s="32" t="s">
        <v>30</v>
      </c>
      <c r="BZ840" s="32" t="s">
        <v>30</v>
      </c>
      <c r="CA840" s="32" t="s">
        <v>30</v>
      </c>
      <c r="CB840" s="32" t="s">
        <v>30</v>
      </c>
      <c r="CC840" s="32" t="s">
        <v>30</v>
      </c>
      <c r="CD840" s="32" t="s">
        <v>30</v>
      </c>
      <c r="CE840" s="32" t="s">
        <v>30</v>
      </c>
      <c r="CF840" s="34" t="s">
        <v>30</v>
      </c>
      <c r="CG840" s="26">
        <v>1</v>
      </c>
      <c r="CH840" s="27">
        <v>6400000</v>
      </c>
      <c r="CI840" s="27">
        <v>5760000</v>
      </c>
      <c r="CJ840" s="27"/>
      <c r="CK840" s="27"/>
      <c r="CL840" s="143">
        <f t="shared" ref="CL840:CL882" si="1941">+STDEVA(CH840:CI840)/AVERAGE(CH840:CI840)</f>
        <v>7.4432292756478682E-2</v>
      </c>
      <c r="CM840" s="27">
        <f t="shared" ref="CM840:CM882" si="1942">+AVERAGE(CH840:CJ840)</f>
        <v>6080000</v>
      </c>
      <c r="CN840" s="27">
        <f t="shared" ref="CN840:CN882" si="1943">+CM840*19%</f>
        <v>1155200</v>
      </c>
      <c r="CO840" s="28">
        <f t="shared" ref="CO840:CO882" si="1944">+CN840+CM840</f>
        <v>7235200</v>
      </c>
      <c r="CP840" s="26">
        <v>1</v>
      </c>
      <c r="CQ840" s="27">
        <v>6400000</v>
      </c>
      <c r="CR840" s="27">
        <v>5760000</v>
      </c>
      <c r="CS840" s="27"/>
      <c r="CT840" s="27"/>
      <c r="CU840" s="143">
        <f t="shared" ref="CU840:CU882" si="1945">+STDEVA(CQ840:CR840)/AVERAGE(CQ840:CR840)</f>
        <v>7.4432292756478682E-2</v>
      </c>
      <c r="CV840" s="27">
        <f t="shared" ref="CV840:CV881" si="1946">+AVERAGE(CQ840:CS840)</f>
        <v>6080000</v>
      </c>
      <c r="CW840" s="28">
        <f t="shared" ref="CW840:CW881" si="1947">+CV840*19%</f>
        <v>1155200</v>
      </c>
      <c r="CX840" s="29">
        <f t="shared" ref="CX840:CX881" si="1948">+CW840+CV840</f>
        <v>7235200</v>
      </c>
      <c r="CY840" s="26">
        <v>1</v>
      </c>
      <c r="CZ840" s="27">
        <v>6400000</v>
      </c>
      <c r="DA840" s="27">
        <v>5440000</v>
      </c>
      <c r="DB840" s="27"/>
      <c r="DC840" s="27"/>
      <c r="DD840" s="143">
        <f t="shared" ref="DD840:DD882" si="1949">+STDEVA(CZ840:DA840)/AVERAGE(CZ840:DA840)</f>
        <v>0.11466596451673743</v>
      </c>
      <c r="DE840" s="27">
        <f t="shared" ref="DE840:DE882" si="1950">+AVERAGE(CZ840:DB840)</f>
        <v>5920000</v>
      </c>
      <c r="DF840" s="27">
        <f t="shared" ref="DF840:DF882" si="1951">+DE840*19%</f>
        <v>1124800</v>
      </c>
      <c r="DG840" s="28">
        <f t="shared" ref="DG840:DG882" si="1952">+DF840+DE840</f>
        <v>7044800</v>
      </c>
      <c r="DH840" s="26">
        <v>1</v>
      </c>
      <c r="DI840" s="28">
        <v>6400000</v>
      </c>
      <c r="DJ840" s="28">
        <v>7360000</v>
      </c>
      <c r="DK840" s="28"/>
      <c r="DL840" s="177">
        <f t="shared" ref="DL840:DL882" si="1953">+STDEVA(DI840:DJ840)/AVERAGE(DI840:DJ840)</f>
        <v>9.8666062491146164E-2</v>
      </c>
      <c r="DM840" s="28">
        <f t="shared" ref="DM840:DM882" si="1954">+AVERAGE(DI840:DK840)</f>
        <v>6880000</v>
      </c>
      <c r="DN840" s="28">
        <f t="shared" ref="DN840:DN882" si="1955">DM840*19%</f>
        <v>1307200</v>
      </c>
      <c r="DO840" s="30">
        <f t="shared" ref="DO840:DO882" si="1956">+DM840+DN840</f>
        <v>8187200</v>
      </c>
    </row>
    <row r="841" spans="1:119" ht="21" customHeight="1" x14ac:dyDescent="0.25">
      <c r="A841" s="66" t="s">
        <v>1622</v>
      </c>
      <c r="B841" s="67" t="s">
        <v>1620</v>
      </c>
      <c r="C841" s="68" t="s">
        <v>1623</v>
      </c>
      <c r="D841" s="31" t="s">
        <v>30</v>
      </c>
      <c r="E841" s="32" t="s">
        <v>30</v>
      </c>
      <c r="F841" s="32" t="s">
        <v>30</v>
      </c>
      <c r="G841" s="32" t="s">
        <v>30</v>
      </c>
      <c r="H841" s="32" t="s">
        <v>30</v>
      </c>
      <c r="I841" s="32" t="s">
        <v>30</v>
      </c>
      <c r="J841" s="32" t="s">
        <v>30</v>
      </c>
      <c r="K841" s="32" t="s">
        <v>30</v>
      </c>
      <c r="L841" s="32" t="s">
        <v>30</v>
      </c>
      <c r="M841" s="31" t="s">
        <v>30</v>
      </c>
      <c r="N841" s="43" t="s">
        <v>30</v>
      </c>
      <c r="O841" s="32" t="s">
        <v>30</v>
      </c>
      <c r="P841" s="32" t="s">
        <v>30</v>
      </c>
      <c r="Q841" s="32" t="s">
        <v>30</v>
      </c>
      <c r="R841" s="32" t="s">
        <v>30</v>
      </c>
      <c r="S841" s="32" t="s">
        <v>30</v>
      </c>
      <c r="T841" s="32" t="s">
        <v>30</v>
      </c>
      <c r="U841" s="33" t="s">
        <v>30</v>
      </c>
      <c r="V841" s="31" t="s">
        <v>30</v>
      </c>
      <c r="W841" s="32" t="s">
        <v>30</v>
      </c>
      <c r="X841" s="32" t="s">
        <v>30</v>
      </c>
      <c r="Y841" s="32" t="s">
        <v>30</v>
      </c>
      <c r="Z841" s="32" t="s">
        <v>30</v>
      </c>
      <c r="AA841" s="32" t="s">
        <v>30</v>
      </c>
      <c r="AB841" s="32" t="s">
        <v>30</v>
      </c>
      <c r="AC841" s="32" t="s">
        <v>30</v>
      </c>
      <c r="AD841" s="34" t="s">
        <v>30</v>
      </c>
      <c r="AE841" s="31" t="s">
        <v>30</v>
      </c>
      <c r="AF841" s="32" t="s">
        <v>30</v>
      </c>
      <c r="AG841" s="32" t="s">
        <v>30</v>
      </c>
      <c r="AH841" s="32" t="s">
        <v>30</v>
      </c>
      <c r="AI841" s="32" t="s">
        <v>30</v>
      </c>
      <c r="AJ841" s="165" t="s">
        <v>30</v>
      </c>
      <c r="AK841" s="32" t="s">
        <v>30</v>
      </c>
      <c r="AL841" s="32" t="s">
        <v>30</v>
      </c>
      <c r="AM841" s="33" t="s">
        <v>30</v>
      </c>
      <c r="AN841" s="31" t="s">
        <v>30</v>
      </c>
      <c r="AO841" s="32" t="s">
        <v>30</v>
      </c>
      <c r="AP841" s="32" t="s">
        <v>30</v>
      </c>
      <c r="AQ841" s="32" t="s">
        <v>30</v>
      </c>
      <c r="AR841" s="32" t="s">
        <v>30</v>
      </c>
      <c r="AS841" s="32" t="s">
        <v>30</v>
      </c>
      <c r="AT841" s="32" t="s">
        <v>30</v>
      </c>
      <c r="AU841" s="32" t="s">
        <v>30</v>
      </c>
      <c r="AV841" s="33" t="s">
        <v>30</v>
      </c>
      <c r="AW841" s="31" t="s">
        <v>30</v>
      </c>
      <c r="AX841" s="32" t="s">
        <v>30</v>
      </c>
      <c r="AY841" s="32" t="s">
        <v>30</v>
      </c>
      <c r="AZ841" s="32" t="s">
        <v>30</v>
      </c>
      <c r="BA841" s="32" t="s">
        <v>30</v>
      </c>
      <c r="BB841" s="32" t="s">
        <v>30</v>
      </c>
      <c r="BC841" s="32" t="s">
        <v>30</v>
      </c>
      <c r="BD841" s="32" t="s">
        <v>30</v>
      </c>
      <c r="BE841" s="32" t="s">
        <v>30</v>
      </c>
      <c r="BF841" s="31" t="s">
        <v>30</v>
      </c>
      <c r="BG841" s="32" t="s">
        <v>30</v>
      </c>
      <c r="BH841" s="32" t="s">
        <v>30</v>
      </c>
      <c r="BI841" s="32" t="s">
        <v>30</v>
      </c>
      <c r="BJ841" s="32" t="s">
        <v>30</v>
      </c>
      <c r="BK841" s="32" t="s">
        <v>30</v>
      </c>
      <c r="BL841" s="32" t="s">
        <v>30</v>
      </c>
      <c r="BM841" s="32" t="s">
        <v>30</v>
      </c>
      <c r="BN841" s="32" t="s">
        <v>30</v>
      </c>
      <c r="BO841" s="31" t="s">
        <v>30</v>
      </c>
      <c r="BP841" s="32" t="s">
        <v>30</v>
      </c>
      <c r="BQ841" s="32" t="s">
        <v>30</v>
      </c>
      <c r="BR841" s="32" t="s">
        <v>30</v>
      </c>
      <c r="BS841" s="32" t="s">
        <v>30</v>
      </c>
      <c r="BT841" s="32" t="s">
        <v>30</v>
      </c>
      <c r="BU841" s="32" t="s">
        <v>30</v>
      </c>
      <c r="BV841" s="32" t="s">
        <v>30</v>
      </c>
      <c r="BW841" s="33" t="s">
        <v>30</v>
      </c>
      <c r="BX841" s="31" t="s">
        <v>30</v>
      </c>
      <c r="BY841" s="32" t="s">
        <v>30</v>
      </c>
      <c r="BZ841" s="32" t="s">
        <v>30</v>
      </c>
      <c r="CA841" s="32" t="s">
        <v>30</v>
      </c>
      <c r="CB841" s="32" t="s">
        <v>30</v>
      </c>
      <c r="CC841" s="32" t="s">
        <v>30</v>
      </c>
      <c r="CD841" s="32" t="s">
        <v>30</v>
      </c>
      <c r="CE841" s="32" t="s">
        <v>30</v>
      </c>
      <c r="CF841" s="34" t="s">
        <v>30</v>
      </c>
      <c r="CG841" s="26">
        <v>1</v>
      </c>
      <c r="CH841" s="27">
        <v>9600000</v>
      </c>
      <c r="CI841" s="27">
        <v>8640000</v>
      </c>
      <c r="CJ841" s="27"/>
      <c r="CK841" s="27"/>
      <c r="CL841" s="143">
        <f t="shared" si="1941"/>
        <v>7.4432292756478682E-2</v>
      </c>
      <c r="CM841" s="27">
        <f t="shared" si="1942"/>
        <v>9120000</v>
      </c>
      <c r="CN841" s="27">
        <f t="shared" si="1943"/>
        <v>1732800</v>
      </c>
      <c r="CO841" s="28">
        <f t="shared" si="1944"/>
        <v>10852800</v>
      </c>
      <c r="CP841" s="26">
        <v>1</v>
      </c>
      <c r="CQ841" s="27">
        <v>9600000</v>
      </c>
      <c r="CR841" s="27">
        <v>8640000</v>
      </c>
      <c r="CS841" s="27"/>
      <c r="CT841" s="27"/>
      <c r="CU841" s="143">
        <f t="shared" si="1945"/>
        <v>7.4432292756478682E-2</v>
      </c>
      <c r="CV841" s="27">
        <f t="shared" si="1946"/>
        <v>9120000</v>
      </c>
      <c r="CW841" s="28">
        <f t="shared" si="1947"/>
        <v>1732800</v>
      </c>
      <c r="CX841" s="29">
        <f t="shared" si="1948"/>
        <v>10852800</v>
      </c>
      <c r="CY841" s="26">
        <v>1</v>
      </c>
      <c r="CZ841" s="27">
        <v>9600000</v>
      </c>
      <c r="DA841" s="27">
        <v>8160000</v>
      </c>
      <c r="DB841" s="27"/>
      <c r="DC841" s="27"/>
      <c r="DD841" s="143">
        <f t="shared" si="1949"/>
        <v>0.11466596451673744</v>
      </c>
      <c r="DE841" s="27">
        <f t="shared" si="1950"/>
        <v>8880000</v>
      </c>
      <c r="DF841" s="27">
        <f t="shared" si="1951"/>
        <v>1687200</v>
      </c>
      <c r="DG841" s="28">
        <f t="shared" si="1952"/>
        <v>10567200</v>
      </c>
      <c r="DH841" s="26">
        <v>1</v>
      </c>
      <c r="DI841" s="28">
        <v>9600000</v>
      </c>
      <c r="DJ841" s="28">
        <v>11040000</v>
      </c>
      <c r="DK841" s="28"/>
      <c r="DL841" s="177">
        <f t="shared" si="1953"/>
        <v>9.8666062491146164E-2</v>
      </c>
      <c r="DM841" s="28">
        <f t="shared" si="1954"/>
        <v>10320000</v>
      </c>
      <c r="DN841" s="28">
        <f t="shared" si="1955"/>
        <v>1960800</v>
      </c>
      <c r="DO841" s="30">
        <f t="shared" si="1956"/>
        <v>12280800</v>
      </c>
    </row>
    <row r="842" spans="1:119" ht="21" customHeight="1" x14ac:dyDescent="0.25">
      <c r="A842" s="66" t="s">
        <v>1624</v>
      </c>
      <c r="B842" s="67" t="s">
        <v>1620</v>
      </c>
      <c r="C842" s="68" t="s">
        <v>1625</v>
      </c>
      <c r="D842" s="31" t="s">
        <v>30</v>
      </c>
      <c r="E842" s="32" t="s">
        <v>30</v>
      </c>
      <c r="F842" s="32" t="s">
        <v>30</v>
      </c>
      <c r="G842" s="32" t="s">
        <v>30</v>
      </c>
      <c r="H842" s="32" t="s">
        <v>30</v>
      </c>
      <c r="I842" s="32" t="s">
        <v>30</v>
      </c>
      <c r="J842" s="32" t="s">
        <v>30</v>
      </c>
      <c r="K842" s="32" t="s">
        <v>30</v>
      </c>
      <c r="L842" s="32" t="s">
        <v>30</v>
      </c>
      <c r="M842" s="31" t="s">
        <v>30</v>
      </c>
      <c r="N842" s="43" t="s">
        <v>30</v>
      </c>
      <c r="O842" s="32" t="s">
        <v>30</v>
      </c>
      <c r="P842" s="32" t="s">
        <v>30</v>
      </c>
      <c r="Q842" s="32" t="s">
        <v>30</v>
      </c>
      <c r="R842" s="32" t="s">
        <v>30</v>
      </c>
      <c r="S842" s="32" t="s">
        <v>30</v>
      </c>
      <c r="T842" s="32" t="s">
        <v>30</v>
      </c>
      <c r="U842" s="33" t="s">
        <v>30</v>
      </c>
      <c r="V842" s="31" t="s">
        <v>30</v>
      </c>
      <c r="W842" s="32" t="s">
        <v>30</v>
      </c>
      <c r="X842" s="32" t="s">
        <v>30</v>
      </c>
      <c r="Y842" s="32" t="s">
        <v>30</v>
      </c>
      <c r="Z842" s="32" t="s">
        <v>30</v>
      </c>
      <c r="AA842" s="32" t="s">
        <v>30</v>
      </c>
      <c r="AB842" s="32" t="s">
        <v>30</v>
      </c>
      <c r="AC842" s="32" t="s">
        <v>30</v>
      </c>
      <c r="AD842" s="34" t="s">
        <v>30</v>
      </c>
      <c r="AE842" s="31" t="s">
        <v>30</v>
      </c>
      <c r="AF842" s="32" t="s">
        <v>30</v>
      </c>
      <c r="AG842" s="32" t="s">
        <v>30</v>
      </c>
      <c r="AH842" s="32" t="s">
        <v>30</v>
      </c>
      <c r="AI842" s="32" t="s">
        <v>30</v>
      </c>
      <c r="AJ842" s="165" t="s">
        <v>30</v>
      </c>
      <c r="AK842" s="32" t="s">
        <v>30</v>
      </c>
      <c r="AL842" s="32" t="s">
        <v>30</v>
      </c>
      <c r="AM842" s="33" t="s">
        <v>30</v>
      </c>
      <c r="AN842" s="31" t="s">
        <v>30</v>
      </c>
      <c r="AO842" s="32" t="s">
        <v>30</v>
      </c>
      <c r="AP842" s="32" t="s">
        <v>30</v>
      </c>
      <c r="AQ842" s="32" t="s">
        <v>30</v>
      </c>
      <c r="AR842" s="32" t="s">
        <v>30</v>
      </c>
      <c r="AS842" s="32" t="s">
        <v>30</v>
      </c>
      <c r="AT842" s="32" t="s">
        <v>30</v>
      </c>
      <c r="AU842" s="32" t="s">
        <v>30</v>
      </c>
      <c r="AV842" s="33" t="s">
        <v>30</v>
      </c>
      <c r="AW842" s="31" t="s">
        <v>30</v>
      </c>
      <c r="AX842" s="32" t="s">
        <v>30</v>
      </c>
      <c r="AY842" s="32" t="s">
        <v>30</v>
      </c>
      <c r="AZ842" s="32" t="s">
        <v>30</v>
      </c>
      <c r="BA842" s="32" t="s">
        <v>30</v>
      </c>
      <c r="BB842" s="32" t="s">
        <v>30</v>
      </c>
      <c r="BC842" s="32" t="s">
        <v>30</v>
      </c>
      <c r="BD842" s="32" t="s">
        <v>30</v>
      </c>
      <c r="BE842" s="32" t="s">
        <v>30</v>
      </c>
      <c r="BF842" s="31" t="s">
        <v>30</v>
      </c>
      <c r="BG842" s="32" t="s">
        <v>30</v>
      </c>
      <c r="BH842" s="32" t="s">
        <v>30</v>
      </c>
      <c r="BI842" s="32" t="s">
        <v>30</v>
      </c>
      <c r="BJ842" s="32" t="s">
        <v>30</v>
      </c>
      <c r="BK842" s="32" t="s">
        <v>30</v>
      </c>
      <c r="BL842" s="32" t="s">
        <v>30</v>
      </c>
      <c r="BM842" s="32" t="s">
        <v>30</v>
      </c>
      <c r="BN842" s="32" t="s">
        <v>30</v>
      </c>
      <c r="BO842" s="31" t="s">
        <v>30</v>
      </c>
      <c r="BP842" s="32" t="s">
        <v>30</v>
      </c>
      <c r="BQ842" s="32" t="s">
        <v>30</v>
      </c>
      <c r="BR842" s="32" t="s">
        <v>30</v>
      </c>
      <c r="BS842" s="32" t="s">
        <v>30</v>
      </c>
      <c r="BT842" s="32" t="s">
        <v>30</v>
      </c>
      <c r="BU842" s="32" t="s">
        <v>30</v>
      </c>
      <c r="BV842" s="32" t="s">
        <v>30</v>
      </c>
      <c r="BW842" s="33" t="s">
        <v>30</v>
      </c>
      <c r="BX842" s="31" t="s">
        <v>30</v>
      </c>
      <c r="BY842" s="32" t="s">
        <v>30</v>
      </c>
      <c r="BZ842" s="32" t="s">
        <v>30</v>
      </c>
      <c r="CA842" s="32" t="s">
        <v>30</v>
      </c>
      <c r="CB842" s="32" t="s">
        <v>30</v>
      </c>
      <c r="CC842" s="32" t="s">
        <v>30</v>
      </c>
      <c r="CD842" s="32" t="s">
        <v>30</v>
      </c>
      <c r="CE842" s="32" t="s">
        <v>30</v>
      </c>
      <c r="CF842" s="34" t="s">
        <v>30</v>
      </c>
      <c r="CG842" s="26">
        <v>1</v>
      </c>
      <c r="CH842" s="27">
        <v>16000000</v>
      </c>
      <c r="CI842" s="27">
        <v>14400000</v>
      </c>
      <c r="CJ842" s="27"/>
      <c r="CK842" s="27"/>
      <c r="CL842" s="143">
        <f t="shared" si="1941"/>
        <v>7.4432292756478696E-2</v>
      </c>
      <c r="CM842" s="27">
        <f t="shared" si="1942"/>
        <v>15200000</v>
      </c>
      <c r="CN842" s="27">
        <f t="shared" si="1943"/>
        <v>2888000</v>
      </c>
      <c r="CO842" s="28">
        <f t="shared" si="1944"/>
        <v>18088000</v>
      </c>
      <c r="CP842" s="26">
        <v>1</v>
      </c>
      <c r="CQ842" s="27">
        <v>16000000</v>
      </c>
      <c r="CR842" s="27">
        <v>14400000</v>
      </c>
      <c r="CS842" s="27"/>
      <c r="CT842" s="27"/>
      <c r="CU842" s="143">
        <f t="shared" si="1945"/>
        <v>7.4432292756478696E-2</v>
      </c>
      <c r="CV842" s="27">
        <f t="shared" si="1946"/>
        <v>15200000</v>
      </c>
      <c r="CW842" s="28">
        <f t="shared" si="1947"/>
        <v>2888000</v>
      </c>
      <c r="CX842" s="29">
        <f t="shared" si="1948"/>
        <v>18088000</v>
      </c>
      <c r="CY842" s="26">
        <v>1</v>
      </c>
      <c r="CZ842" s="27">
        <v>16000000</v>
      </c>
      <c r="DA842" s="27">
        <v>13600000</v>
      </c>
      <c r="DB842" s="27"/>
      <c r="DC842" s="27"/>
      <c r="DD842" s="143">
        <f t="shared" si="1949"/>
        <v>0.11466596451673743</v>
      </c>
      <c r="DE842" s="27">
        <f t="shared" si="1950"/>
        <v>14800000</v>
      </c>
      <c r="DF842" s="27">
        <f t="shared" si="1951"/>
        <v>2812000</v>
      </c>
      <c r="DG842" s="28">
        <f>+DF842+DE842</f>
        <v>17612000</v>
      </c>
      <c r="DH842" s="26">
        <v>1</v>
      </c>
      <c r="DI842" s="28">
        <v>16000000</v>
      </c>
      <c r="DJ842" s="28">
        <v>18400000</v>
      </c>
      <c r="DK842" s="28"/>
      <c r="DL842" s="177">
        <f t="shared" si="1953"/>
        <v>9.8666062491146164E-2</v>
      </c>
      <c r="DM842" s="28">
        <f t="shared" si="1954"/>
        <v>17200000</v>
      </c>
      <c r="DN842" s="28">
        <f t="shared" si="1955"/>
        <v>3268000</v>
      </c>
      <c r="DO842" s="30">
        <f t="shared" si="1956"/>
        <v>20468000</v>
      </c>
    </row>
    <row r="843" spans="1:119" ht="21" customHeight="1" x14ac:dyDescent="0.25">
      <c r="A843" s="66" t="s">
        <v>1626</v>
      </c>
      <c r="B843" s="67" t="s">
        <v>1620</v>
      </c>
      <c r="C843" s="68" t="s">
        <v>1627</v>
      </c>
      <c r="D843" s="31" t="s">
        <v>30</v>
      </c>
      <c r="E843" s="32" t="s">
        <v>30</v>
      </c>
      <c r="F843" s="32" t="s">
        <v>30</v>
      </c>
      <c r="G843" s="32" t="s">
        <v>30</v>
      </c>
      <c r="H843" s="32" t="s">
        <v>30</v>
      </c>
      <c r="I843" s="32" t="s">
        <v>30</v>
      </c>
      <c r="J843" s="32" t="s">
        <v>30</v>
      </c>
      <c r="K843" s="32" t="s">
        <v>30</v>
      </c>
      <c r="L843" s="32" t="s">
        <v>30</v>
      </c>
      <c r="M843" s="31" t="s">
        <v>30</v>
      </c>
      <c r="N843" s="43" t="s">
        <v>30</v>
      </c>
      <c r="O843" s="32" t="s">
        <v>30</v>
      </c>
      <c r="P843" s="32" t="s">
        <v>30</v>
      </c>
      <c r="Q843" s="32" t="s">
        <v>30</v>
      </c>
      <c r="R843" s="32" t="s">
        <v>30</v>
      </c>
      <c r="S843" s="32" t="s">
        <v>30</v>
      </c>
      <c r="T843" s="32" t="s">
        <v>30</v>
      </c>
      <c r="U843" s="33" t="s">
        <v>30</v>
      </c>
      <c r="V843" s="31" t="s">
        <v>30</v>
      </c>
      <c r="W843" s="32" t="s">
        <v>30</v>
      </c>
      <c r="X843" s="32" t="s">
        <v>30</v>
      </c>
      <c r="Y843" s="32" t="s">
        <v>30</v>
      </c>
      <c r="Z843" s="32" t="s">
        <v>30</v>
      </c>
      <c r="AA843" s="32" t="s">
        <v>30</v>
      </c>
      <c r="AB843" s="32" t="s">
        <v>30</v>
      </c>
      <c r="AC843" s="32" t="s">
        <v>30</v>
      </c>
      <c r="AD843" s="34" t="s">
        <v>30</v>
      </c>
      <c r="AE843" s="31" t="s">
        <v>30</v>
      </c>
      <c r="AF843" s="32" t="s">
        <v>30</v>
      </c>
      <c r="AG843" s="32" t="s">
        <v>30</v>
      </c>
      <c r="AH843" s="32" t="s">
        <v>30</v>
      </c>
      <c r="AI843" s="32" t="s">
        <v>30</v>
      </c>
      <c r="AJ843" s="165" t="s">
        <v>30</v>
      </c>
      <c r="AK843" s="32" t="s">
        <v>30</v>
      </c>
      <c r="AL843" s="32" t="s">
        <v>30</v>
      </c>
      <c r="AM843" s="33" t="s">
        <v>30</v>
      </c>
      <c r="AN843" s="31" t="s">
        <v>30</v>
      </c>
      <c r="AO843" s="32" t="s">
        <v>30</v>
      </c>
      <c r="AP843" s="32" t="s">
        <v>30</v>
      </c>
      <c r="AQ843" s="32" t="s">
        <v>30</v>
      </c>
      <c r="AR843" s="32" t="s">
        <v>30</v>
      </c>
      <c r="AS843" s="32" t="s">
        <v>30</v>
      </c>
      <c r="AT843" s="32" t="s">
        <v>30</v>
      </c>
      <c r="AU843" s="32" t="s">
        <v>30</v>
      </c>
      <c r="AV843" s="33" t="s">
        <v>30</v>
      </c>
      <c r="AW843" s="31" t="s">
        <v>30</v>
      </c>
      <c r="AX843" s="32" t="s">
        <v>30</v>
      </c>
      <c r="AY843" s="32" t="s">
        <v>30</v>
      </c>
      <c r="AZ843" s="32" t="s">
        <v>30</v>
      </c>
      <c r="BA843" s="32" t="s">
        <v>30</v>
      </c>
      <c r="BB843" s="32" t="s">
        <v>30</v>
      </c>
      <c r="BC843" s="32" t="s">
        <v>30</v>
      </c>
      <c r="BD843" s="32" t="s">
        <v>30</v>
      </c>
      <c r="BE843" s="32" t="s">
        <v>30</v>
      </c>
      <c r="BF843" s="31" t="s">
        <v>30</v>
      </c>
      <c r="BG843" s="32" t="s">
        <v>30</v>
      </c>
      <c r="BH843" s="32" t="s">
        <v>30</v>
      </c>
      <c r="BI843" s="32" t="s">
        <v>30</v>
      </c>
      <c r="BJ843" s="32" t="s">
        <v>30</v>
      </c>
      <c r="BK843" s="32" t="s">
        <v>30</v>
      </c>
      <c r="BL843" s="32" t="s">
        <v>30</v>
      </c>
      <c r="BM843" s="32" t="s">
        <v>30</v>
      </c>
      <c r="BN843" s="32" t="s">
        <v>30</v>
      </c>
      <c r="BO843" s="31" t="s">
        <v>30</v>
      </c>
      <c r="BP843" s="32" t="s">
        <v>30</v>
      </c>
      <c r="BQ843" s="32" t="s">
        <v>30</v>
      </c>
      <c r="BR843" s="32" t="s">
        <v>30</v>
      </c>
      <c r="BS843" s="32" t="s">
        <v>30</v>
      </c>
      <c r="BT843" s="32" t="s">
        <v>30</v>
      </c>
      <c r="BU843" s="32" t="s">
        <v>30</v>
      </c>
      <c r="BV843" s="32" t="s">
        <v>30</v>
      </c>
      <c r="BW843" s="33" t="s">
        <v>30</v>
      </c>
      <c r="BX843" s="31" t="s">
        <v>30</v>
      </c>
      <c r="BY843" s="32" t="s">
        <v>30</v>
      </c>
      <c r="BZ843" s="32" t="s">
        <v>30</v>
      </c>
      <c r="CA843" s="32" t="s">
        <v>30</v>
      </c>
      <c r="CB843" s="32" t="s">
        <v>30</v>
      </c>
      <c r="CC843" s="32" t="s">
        <v>30</v>
      </c>
      <c r="CD843" s="32" t="s">
        <v>30</v>
      </c>
      <c r="CE843" s="32" t="s">
        <v>30</v>
      </c>
      <c r="CF843" s="34" t="s">
        <v>30</v>
      </c>
      <c r="CG843" s="26">
        <v>1</v>
      </c>
      <c r="CH843" s="27">
        <v>9600000</v>
      </c>
      <c r="CI843" s="27">
        <v>8640000</v>
      </c>
      <c r="CJ843" s="27"/>
      <c r="CK843" s="27"/>
      <c r="CL843" s="143">
        <f t="shared" si="1941"/>
        <v>7.4432292756478682E-2</v>
      </c>
      <c r="CM843" s="27">
        <f t="shared" si="1942"/>
        <v>9120000</v>
      </c>
      <c r="CN843" s="27">
        <f t="shared" si="1943"/>
        <v>1732800</v>
      </c>
      <c r="CO843" s="28">
        <f t="shared" si="1944"/>
        <v>10852800</v>
      </c>
      <c r="CP843" s="26">
        <v>1</v>
      </c>
      <c r="CQ843" s="27">
        <v>9600000</v>
      </c>
      <c r="CR843" s="27">
        <v>8640000</v>
      </c>
      <c r="CS843" s="27"/>
      <c r="CT843" s="27"/>
      <c r="CU843" s="143">
        <f t="shared" si="1945"/>
        <v>7.4432292756478682E-2</v>
      </c>
      <c r="CV843" s="27">
        <f t="shared" si="1946"/>
        <v>9120000</v>
      </c>
      <c r="CW843" s="28">
        <f t="shared" si="1947"/>
        <v>1732800</v>
      </c>
      <c r="CX843" s="29">
        <f t="shared" si="1948"/>
        <v>10852800</v>
      </c>
      <c r="CY843" s="26">
        <v>1</v>
      </c>
      <c r="CZ843" s="27">
        <v>9600000</v>
      </c>
      <c r="DA843" s="27">
        <v>8160000</v>
      </c>
      <c r="DB843" s="27"/>
      <c r="DC843" s="27"/>
      <c r="DD843" s="143">
        <f t="shared" si="1949"/>
        <v>0.11466596451673744</v>
      </c>
      <c r="DE843" s="27">
        <f t="shared" si="1950"/>
        <v>8880000</v>
      </c>
      <c r="DF843" s="27">
        <f t="shared" si="1951"/>
        <v>1687200</v>
      </c>
      <c r="DG843" s="28">
        <f t="shared" si="1952"/>
        <v>10567200</v>
      </c>
      <c r="DH843" s="26">
        <v>1</v>
      </c>
      <c r="DI843" s="28">
        <v>9600000</v>
      </c>
      <c r="DJ843" s="28">
        <v>11040000</v>
      </c>
      <c r="DK843" s="28"/>
      <c r="DL843" s="177">
        <f t="shared" si="1953"/>
        <v>9.8666062491146164E-2</v>
      </c>
      <c r="DM843" s="28">
        <f t="shared" si="1954"/>
        <v>10320000</v>
      </c>
      <c r="DN843" s="28">
        <f t="shared" si="1955"/>
        <v>1960800</v>
      </c>
      <c r="DO843" s="30">
        <f t="shared" si="1956"/>
        <v>12280800</v>
      </c>
    </row>
    <row r="844" spans="1:119" ht="21" customHeight="1" x14ac:dyDescent="0.25">
      <c r="A844" s="66" t="s">
        <v>1628</v>
      </c>
      <c r="B844" s="67" t="s">
        <v>1620</v>
      </c>
      <c r="C844" s="68" t="s">
        <v>1629</v>
      </c>
      <c r="D844" s="31" t="s">
        <v>30</v>
      </c>
      <c r="E844" s="32" t="s">
        <v>30</v>
      </c>
      <c r="F844" s="32" t="s">
        <v>30</v>
      </c>
      <c r="G844" s="32" t="s">
        <v>30</v>
      </c>
      <c r="H844" s="32" t="s">
        <v>30</v>
      </c>
      <c r="I844" s="32" t="s">
        <v>30</v>
      </c>
      <c r="J844" s="32" t="s">
        <v>30</v>
      </c>
      <c r="K844" s="32" t="s">
        <v>30</v>
      </c>
      <c r="L844" s="32" t="s">
        <v>30</v>
      </c>
      <c r="M844" s="31" t="s">
        <v>30</v>
      </c>
      <c r="N844" s="43" t="s">
        <v>30</v>
      </c>
      <c r="O844" s="32" t="s">
        <v>30</v>
      </c>
      <c r="P844" s="32" t="s">
        <v>30</v>
      </c>
      <c r="Q844" s="32" t="s">
        <v>30</v>
      </c>
      <c r="R844" s="32" t="s">
        <v>30</v>
      </c>
      <c r="S844" s="32" t="s">
        <v>30</v>
      </c>
      <c r="T844" s="32" t="s">
        <v>30</v>
      </c>
      <c r="U844" s="33" t="s">
        <v>30</v>
      </c>
      <c r="V844" s="31" t="s">
        <v>30</v>
      </c>
      <c r="W844" s="32" t="s">
        <v>30</v>
      </c>
      <c r="X844" s="32" t="s">
        <v>30</v>
      </c>
      <c r="Y844" s="32" t="s">
        <v>30</v>
      </c>
      <c r="Z844" s="32" t="s">
        <v>30</v>
      </c>
      <c r="AA844" s="32" t="s">
        <v>30</v>
      </c>
      <c r="AB844" s="32" t="s">
        <v>30</v>
      </c>
      <c r="AC844" s="32" t="s">
        <v>30</v>
      </c>
      <c r="AD844" s="34" t="s">
        <v>30</v>
      </c>
      <c r="AE844" s="31" t="s">
        <v>30</v>
      </c>
      <c r="AF844" s="32" t="s">
        <v>30</v>
      </c>
      <c r="AG844" s="32" t="s">
        <v>30</v>
      </c>
      <c r="AH844" s="32" t="s">
        <v>30</v>
      </c>
      <c r="AI844" s="32" t="s">
        <v>30</v>
      </c>
      <c r="AJ844" s="165" t="s">
        <v>30</v>
      </c>
      <c r="AK844" s="32" t="s">
        <v>30</v>
      </c>
      <c r="AL844" s="32" t="s">
        <v>30</v>
      </c>
      <c r="AM844" s="33" t="s">
        <v>30</v>
      </c>
      <c r="AN844" s="31" t="s">
        <v>30</v>
      </c>
      <c r="AO844" s="32" t="s">
        <v>30</v>
      </c>
      <c r="AP844" s="32" t="s">
        <v>30</v>
      </c>
      <c r="AQ844" s="32" t="s">
        <v>30</v>
      </c>
      <c r="AR844" s="32" t="s">
        <v>30</v>
      </c>
      <c r="AS844" s="32" t="s">
        <v>30</v>
      </c>
      <c r="AT844" s="32" t="s">
        <v>30</v>
      </c>
      <c r="AU844" s="32" t="s">
        <v>30</v>
      </c>
      <c r="AV844" s="33" t="s">
        <v>30</v>
      </c>
      <c r="AW844" s="31" t="s">
        <v>30</v>
      </c>
      <c r="AX844" s="32" t="s">
        <v>30</v>
      </c>
      <c r="AY844" s="32" t="s">
        <v>30</v>
      </c>
      <c r="AZ844" s="32" t="s">
        <v>30</v>
      </c>
      <c r="BA844" s="32" t="s">
        <v>30</v>
      </c>
      <c r="BB844" s="32" t="s">
        <v>30</v>
      </c>
      <c r="BC844" s="32" t="s">
        <v>30</v>
      </c>
      <c r="BD844" s="32" t="s">
        <v>30</v>
      </c>
      <c r="BE844" s="32" t="s">
        <v>30</v>
      </c>
      <c r="BF844" s="31" t="s">
        <v>30</v>
      </c>
      <c r="BG844" s="32" t="s">
        <v>30</v>
      </c>
      <c r="BH844" s="32" t="s">
        <v>30</v>
      </c>
      <c r="BI844" s="32" t="s">
        <v>30</v>
      </c>
      <c r="BJ844" s="32" t="s">
        <v>30</v>
      </c>
      <c r="BK844" s="32" t="s">
        <v>30</v>
      </c>
      <c r="BL844" s="32" t="s">
        <v>30</v>
      </c>
      <c r="BM844" s="32" t="s">
        <v>30</v>
      </c>
      <c r="BN844" s="32" t="s">
        <v>30</v>
      </c>
      <c r="BO844" s="31" t="s">
        <v>30</v>
      </c>
      <c r="BP844" s="32" t="s">
        <v>30</v>
      </c>
      <c r="BQ844" s="32" t="s">
        <v>30</v>
      </c>
      <c r="BR844" s="32" t="s">
        <v>30</v>
      </c>
      <c r="BS844" s="32" t="s">
        <v>30</v>
      </c>
      <c r="BT844" s="32" t="s">
        <v>30</v>
      </c>
      <c r="BU844" s="32" t="s">
        <v>30</v>
      </c>
      <c r="BV844" s="32" t="s">
        <v>30</v>
      </c>
      <c r="BW844" s="33" t="s">
        <v>30</v>
      </c>
      <c r="BX844" s="31" t="s">
        <v>30</v>
      </c>
      <c r="BY844" s="32" t="s">
        <v>30</v>
      </c>
      <c r="BZ844" s="32" t="s">
        <v>30</v>
      </c>
      <c r="CA844" s="32" t="s">
        <v>30</v>
      </c>
      <c r="CB844" s="32" t="s">
        <v>30</v>
      </c>
      <c r="CC844" s="32" t="s">
        <v>30</v>
      </c>
      <c r="CD844" s="32" t="s">
        <v>30</v>
      </c>
      <c r="CE844" s="32" t="s">
        <v>30</v>
      </c>
      <c r="CF844" s="34" t="s">
        <v>30</v>
      </c>
      <c r="CG844" s="26">
        <v>1</v>
      </c>
      <c r="CH844" s="27">
        <v>6400000</v>
      </c>
      <c r="CI844" s="27">
        <v>5760000</v>
      </c>
      <c r="CJ844" s="27"/>
      <c r="CK844" s="27"/>
      <c r="CL844" s="143">
        <f t="shared" si="1941"/>
        <v>7.4432292756478682E-2</v>
      </c>
      <c r="CM844" s="27">
        <f t="shared" si="1942"/>
        <v>6080000</v>
      </c>
      <c r="CN844" s="27">
        <f t="shared" si="1943"/>
        <v>1155200</v>
      </c>
      <c r="CO844" s="28">
        <f t="shared" si="1944"/>
        <v>7235200</v>
      </c>
      <c r="CP844" s="26">
        <v>1</v>
      </c>
      <c r="CQ844" s="27">
        <v>6400000</v>
      </c>
      <c r="CR844" s="27">
        <v>5760000</v>
      </c>
      <c r="CS844" s="27"/>
      <c r="CT844" s="27"/>
      <c r="CU844" s="143">
        <f t="shared" si="1945"/>
        <v>7.4432292756478682E-2</v>
      </c>
      <c r="CV844" s="27">
        <f t="shared" si="1946"/>
        <v>6080000</v>
      </c>
      <c r="CW844" s="28">
        <f t="shared" si="1947"/>
        <v>1155200</v>
      </c>
      <c r="CX844" s="29">
        <f t="shared" si="1948"/>
        <v>7235200</v>
      </c>
      <c r="CY844" s="26">
        <v>1</v>
      </c>
      <c r="CZ844" s="27">
        <v>6400000</v>
      </c>
      <c r="DA844" s="27">
        <v>5440000</v>
      </c>
      <c r="DB844" s="27"/>
      <c r="DC844" s="27"/>
      <c r="DD844" s="143">
        <f t="shared" si="1949"/>
        <v>0.11466596451673743</v>
      </c>
      <c r="DE844" s="27">
        <f t="shared" si="1950"/>
        <v>5920000</v>
      </c>
      <c r="DF844" s="27">
        <f t="shared" si="1951"/>
        <v>1124800</v>
      </c>
      <c r="DG844" s="28">
        <f t="shared" si="1952"/>
        <v>7044800</v>
      </c>
      <c r="DH844" s="26">
        <v>1</v>
      </c>
      <c r="DI844" s="28">
        <v>6400000</v>
      </c>
      <c r="DJ844" s="28">
        <v>7360000</v>
      </c>
      <c r="DK844" s="28"/>
      <c r="DL844" s="177">
        <f t="shared" si="1953"/>
        <v>9.8666062491146164E-2</v>
      </c>
      <c r="DM844" s="28">
        <f t="shared" si="1954"/>
        <v>6880000</v>
      </c>
      <c r="DN844" s="28">
        <f t="shared" si="1955"/>
        <v>1307200</v>
      </c>
      <c r="DO844" s="30">
        <f t="shared" si="1956"/>
        <v>8187200</v>
      </c>
    </row>
    <row r="845" spans="1:119" ht="21" customHeight="1" x14ac:dyDescent="0.25">
      <c r="A845" s="66" t="s">
        <v>1630</v>
      </c>
      <c r="B845" s="67" t="s">
        <v>1620</v>
      </c>
      <c r="C845" s="68" t="s">
        <v>1631</v>
      </c>
      <c r="D845" s="31" t="s">
        <v>30</v>
      </c>
      <c r="E845" s="32" t="s">
        <v>30</v>
      </c>
      <c r="F845" s="32" t="s">
        <v>30</v>
      </c>
      <c r="G845" s="32" t="s">
        <v>30</v>
      </c>
      <c r="H845" s="32" t="s">
        <v>30</v>
      </c>
      <c r="I845" s="32" t="s">
        <v>30</v>
      </c>
      <c r="J845" s="32" t="s">
        <v>30</v>
      </c>
      <c r="K845" s="32" t="s">
        <v>30</v>
      </c>
      <c r="L845" s="32" t="s">
        <v>30</v>
      </c>
      <c r="M845" s="31" t="s">
        <v>30</v>
      </c>
      <c r="N845" s="43" t="s">
        <v>30</v>
      </c>
      <c r="O845" s="32" t="s">
        <v>30</v>
      </c>
      <c r="P845" s="32" t="s">
        <v>30</v>
      </c>
      <c r="Q845" s="32" t="s">
        <v>30</v>
      </c>
      <c r="R845" s="32" t="s">
        <v>30</v>
      </c>
      <c r="S845" s="32" t="s">
        <v>30</v>
      </c>
      <c r="T845" s="32" t="s">
        <v>30</v>
      </c>
      <c r="U845" s="33" t="s">
        <v>30</v>
      </c>
      <c r="V845" s="31" t="s">
        <v>30</v>
      </c>
      <c r="W845" s="32" t="s">
        <v>30</v>
      </c>
      <c r="X845" s="32" t="s">
        <v>30</v>
      </c>
      <c r="Y845" s="32" t="s">
        <v>30</v>
      </c>
      <c r="Z845" s="32" t="s">
        <v>30</v>
      </c>
      <c r="AA845" s="32" t="s">
        <v>30</v>
      </c>
      <c r="AB845" s="32" t="s">
        <v>30</v>
      </c>
      <c r="AC845" s="32" t="s">
        <v>30</v>
      </c>
      <c r="AD845" s="34" t="s">
        <v>30</v>
      </c>
      <c r="AE845" s="31" t="s">
        <v>30</v>
      </c>
      <c r="AF845" s="32" t="s">
        <v>30</v>
      </c>
      <c r="AG845" s="32" t="s">
        <v>30</v>
      </c>
      <c r="AH845" s="32" t="s">
        <v>30</v>
      </c>
      <c r="AI845" s="32" t="s">
        <v>30</v>
      </c>
      <c r="AJ845" s="165" t="s">
        <v>30</v>
      </c>
      <c r="AK845" s="32" t="s">
        <v>30</v>
      </c>
      <c r="AL845" s="32" t="s">
        <v>30</v>
      </c>
      <c r="AM845" s="33" t="s">
        <v>30</v>
      </c>
      <c r="AN845" s="31" t="s">
        <v>30</v>
      </c>
      <c r="AO845" s="32" t="s">
        <v>30</v>
      </c>
      <c r="AP845" s="32" t="s">
        <v>30</v>
      </c>
      <c r="AQ845" s="32" t="s">
        <v>30</v>
      </c>
      <c r="AR845" s="32" t="s">
        <v>30</v>
      </c>
      <c r="AS845" s="32" t="s">
        <v>30</v>
      </c>
      <c r="AT845" s="32" t="s">
        <v>30</v>
      </c>
      <c r="AU845" s="32" t="s">
        <v>30</v>
      </c>
      <c r="AV845" s="33" t="s">
        <v>30</v>
      </c>
      <c r="AW845" s="31" t="s">
        <v>30</v>
      </c>
      <c r="AX845" s="32" t="s">
        <v>30</v>
      </c>
      <c r="AY845" s="32" t="s">
        <v>30</v>
      </c>
      <c r="AZ845" s="32" t="s">
        <v>30</v>
      </c>
      <c r="BA845" s="32" t="s">
        <v>30</v>
      </c>
      <c r="BB845" s="32" t="s">
        <v>30</v>
      </c>
      <c r="BC845" s="32" t="s">
        <v>30</v>
      </c>
      <c r="BD845" s="32" t="s">
        <v>30</v>
      </c>
      <c r="BE845" s="32" t="s">
        <v>30</v>
      </c>
      <c r="BF845" s="31" t="s">
        <v>30</v>
      </c>
      <c r="BG845" s="32" t="s">
        <v>30</v>
      </c>
      <c r="BH845" s="32" t="s">
        <v>30</v>
      </c>
      <c r="BI845" s="32" t="s">
        <v>30</v>
      </c>
      <c r="BJ845" s="32" t="s">
        <v>30</v>
      </c>
      <c r="BK845" s="32" t="s">
        <v>30</v>
      </c>
      <c r="BL845" s="32" t="s">
        <v>30</v>
      </c>
      <c r="BM845" s="32" t="s">
        <v>30</v>
      </c>
      <c r="BN845" s="32" t="s">
        <v>30</v>
      </c>
      <c r="BO845" s="31" t="s">
        <v>30</v>
      </c>
      <c r="BP845" s="32" t="s">
        <v>30</v>
      </c>
      <c r="BQ845" s="32" t="s">
        <v>30</v>
      </c>
      <c r="BR845" s="32" t="s">
        <v>30</v>
      </c>
      <c r="BS845" s="32" t="s">
        <v>30</v>
      </c>
      <c r="BT845" s="32" t="s">
        <v>30</v>
      </c>
      <c r="BU845" s="32" t="s">
        <v>30</v>
      </c>
      <c r="BV845" s="32" t="s">
        <v>30</v>
      </c>
      <c r="BW845" s="33" t="s">
        <v>30</v>
      </c>
      <c r="BX845" s="31" t="s">
        <v>30</v>
      </c>
      <c r="BY845" s="32" t="s">
        <v>30</v>
      </c>
      <c r="BZ845" s="32" t="s">
        <v>30</v>
      </c>
      <c r="CA845" s="32" t="s">
        <v>30</v>
      </c>
      <c r="CB845" s="32" t="s">
        <v>30</v>
      </c>
      <c r="CC845" s="32" t="s">
        <v>30</v>
      </c>
      <c r="CD845" s="32" t="s">
        <v>30</v>
      </c>
      <c r="CE845" s="32" t="s">
        <v>30</v>
      </c>
      <c r="CF845" s="34" t="s">
        <v>30</v>
      </c>
      <c r="CG845" s="26">
        <v>1</v>
      </c>
      <c r="CH845" s="27">
        <v>9600000</v>
      </c>
      <c r="CI845" s="27">
        <v>8640000</v>
      </c>
      <c r="CJ845" s="27"/>
      <c r="CK845" s="27"/>
      <c r="CL845" s="143">
        <f t="shared" si="1941"/>
        <v>7.4432292756478682E-2</v>
      </c>
      <c r="CM845" s="27">
        <f t="shared" si="1942"/>
        <v>9120000</v>
      </c>
      <c r="CN845" s="27">
        <f t="shared" si="1943"/>
        <v>1732800</v>
      </c>
      <c r="CO845" s="28">
        <f t="shared" si="1944"/>
        <v>10852800</v>
      </c>
      <c r="CP845" s="26">
        <v>1</v>
      </c>
      <c r="CQ845" s="27">
        <v>9600000</v>
      </c>
      <c r="CR845" s="27">
        <v>8640000</v>
      </c>
      <c r="CS845" s="27"/>
      <c r="CT845" s="27"/>
      <c r="CU845" s="143">
        <f t="shared" si="1945"/>
        <v>7.4432292756478682E-2</v>
      </c>
      <c r="CV845" s="27">
        <f t="shared" si="1946"/>
        <v>9120000</v>
      </c>
      <c r="CW845" s="28">
        <f t="shared" si="1947"/>
        <v>1732800</v>
      </c>
      <c r="CX845" s="29">
        <f t="shared" si="1948"/>
        <v>10852800</v>
      </c>
      <c r="CY845" s="26">
        <v>1</v>
      </c>
      <c r="CZ845" s="27">
        <v>9600000</v>
      </c>
      <c r="DA845" s="27">
        <v>8160000</v>
      </c>
      <c r="DB845" s="27"/>
      <c r="DC845" s="27"/>
      <c r="DD845" s="143">
        <f t="shared" si="1949"/>
        <v>0.11466596451673744</v>
      </c>
      <c r="DE845" s="27">
        <f t="shared" si="1950"/>
        <v>8880000</v>
      </c>
      <c r="DF845" s="27">
        <f t="shared" si="1951"/>
        <v>1687200</v>
      </c>
      <c r="DG845" s="28">
        <f t="shared" si="1952"/>
        <v>10567200</v>
      </c>
      <c r="DH845" s="26">
        <v>1</v>
      </c>
      <c r="DI845" s="28">
        <v>9600000</v>
      </c>
      <c r="DJ845" s="28">
        <v>11040000</v>
      </c>
      <c r="DK845" s="28"/>
      <c r="DL845" s="177">
        <f t="shared" si="1953"/>
        <v>9.8666062491146164E-2</v>
      </c>
      <c r="DM845" s="28">
        <f t="shared" si="1954"/>
        <v>10320000</v>
      </c>
      <c r="DN845" s="28">
        <f t="shared" si="1955"/>
        <v>1960800</v>
      </c>
      <c r="DO845" s="30">
        <f t="shared" si="1956"/>
        <v>12280800</v>
      </c>
    </row>
    <row r="846" spans="1:119" ht="21" customHeight="1" x14ac:dyDescent="0.25">
      <c r="A846" s="66" t="s">
        <v>1632</v>
      </c>
      <c r="B846" s="67" t="s">
        <v>1620</v>
      </c>
      <c r="C846" s="68" t="s">
        <v>1633</v>
      </c>
      <c r="D846" s="31" t="s">
        <v>30</v>
      </c>
      <c r="E846" s="32" t="s">
        <v>30</v>
      </c>
      <c r="F846" s="32" t="s">
        <v>30</v>
      </c>
      <c r="G846" s="32" t="s">
        <v>30</v>
      </c>
      <c r="H846" s="32" t="s">
        <v>30</v>
      </c>
      <c r="I846" s="32" t="s">
        <v>30</v>
      </c>
      <c r="J846" s="32" t="s">
        <v>30</v>
      </c>
      <c r="K846" s="32" t="s">
        <v>30</v>
      </c>
      <c r="L846" s="32" t="s">
        <v>30</v>
      </c>
      <c r="M846" s="31" t="s">
        <v>30</v>
      </c>
      <c r="N846" s="43" t="s">
        <v>30</v>
      </c>
      <c r="O846" s="32" t="s">
        <v>30</v>
      </c>
      <c r="P846" s="32" t="s">
        <v>30</v>
      </c>
      <c r="Q846" s="32" t="s">
        <v>30</v>
      </c>
      <c r="R846" s="32" t="s">
        <v>30</v>
      </c>
      <c r="S846" s="32" t="s">
        <v>30</v>
      </c>
      <c r="T846" s="32" t="s">
        <v>30</v>
      </c>
      <c r="U846" s="33" t="s">
        <v>30</v>
      </c>
      <c r="V846" s="31" t="s">
        <v>30</v>
      </c>
      <c r="W846" s="32" t="s">
        <v>30</v>
      </c>
      <c r="X846" s="32" t="s">
        <v>30</v>
      </c>
      <c r="Y846" s="32" t="s">
        <v>30</v>
      </c>
      <c r="Z846" s="32" t="s">
        <v>30</v>
      </c>
      <c r="AA846" s="32" t="s">
        <v>30</v>
      </c>
      <c r="AB846" s="32" t="s">
        <v>30</v>
      </c>
      <c r="AC846" s="32" t="s">
        <v>30</v>
      </c>
      <c r="AD846" s="34" t="s">
        <v>30</v>
      </c>
      <c r="AE846" s="31" t="s">
        <v>30</v>
      </c>
      <c r="AF846" s="32" t="s">
        <v>30</v>
      </c>
      <c r="AG846" s="32" t="s">
        <v>30</v>
      </c>
      <c r="AH846" s="32" t="s">
        <v>30</v>
      </c>
      <c r="AI846" s="32" t="s">
        <v>30</v>
      </c>
      <c r="AJ846" s="165" t="s">
        <v>30</v>
      </c>
      <c r="AK846" s="32" t="s">
        <v>30</v>
      </c>
      <c r="AL846" s="32" t="s">
        <v>30</v>
      </c>
      <c r="AM846" s="33" t="s">
        <v>30</v>
      </c>
      <c r="AN846" s="31" t="s">
        <v>30</v>
      </c>
      <c r="AO846" s="32" t="s">
        <v>30</v>
      </c>
      <c r="AP846" s="32" t="s">
        <v>30</v>
      </c>
      <c r="AQ846" s="32" t="s">
        <v>30</v>
      </c>
      <c r="AR846" s="32" t="s">
        <v>30</v>
      </c>
      <c r="AS846" s="32" t="s">
        <v>30</v>
      </c>
      <c r="AT846" s="32" t="s">
        <v>30</v>
      </c>
      <c r="AU846" s="32" t="s">
        <v>30</v>
      </c>
      <c r="AV846" s="33" t="s">
        <v>30</v>
      </c>
      <c r="AW846" s="31" t="s">
        <v>30</v>
      </c>
      <c r="AX846" s="32" t="s">
        <v>30</v>
      </c>
      <c r="AY846" s="32" t="s">
        <v>30</v>
      </c>
      <c r="AZ846" s="32" t="s">
        <v>30</v>
      </c>
      <c r="BA846" s="32" t="s">
        <v>30</v>
      </c>
      <c r="BB846" s="32" t="s">
        <v>30</v>
      </c>
      <c r="BC846" s="32" t="s">
        <v>30</v>
      </c>
      <c r="BD846" s="32" t="s">
        <v>30</v>
      </c>
      <c r="BE846" s="32" t="s">
        <v>30</v>
      </c>
      <c r="BF846" s="31" t="s">
        <v>30</v>
      </c>
      <c r="BG846" s="32" t="s">
        <v>30</v>
      </c>
      <c r="BH846" s="32" t="s">
        <v>30</v>
      </c>
      <c r="BI846" s="32" t="s">
        <v>30</v>
      </c>
      <c r="BJ846" s="32" t="s">
        <v>30</v>
      </c>
      <c r="BK846" s="32" t="s">
        <v>30</v>
      </c>
      <c r="BL846" s="32" t="s">
        <v>30</v>
      </c>
      <c r="BM846" s="32" t="s">
        <v>30</v>
      </c>
      <c r="BN846" s="32" t="s">
        <v>30</v>
      </c>
      <c r="BO846" s="31" t="s">
        <v>30</v>
      </c>
      <c r="BP846" s="32" t="s">
        <v>30</v>
      </c>
      <c r="BQ846" s="32" t="s">
        <v>30</v>
      </c>
      <c r="BR846" s="32" t="s">
        <v>30</v>
      </c>
      <c r="BS846" s="32" t="s">
        <v>30</v>
      </c>
      <c r="BT846" s="32" t="s">
        <v>30</v>
      </c>
      <c r="BU846" s="32" t="s">
        <v>30</v>
      </c>
      <c r="BV846" s="32" t="s">
        <v>30</v>
      </c>
      <c r="BW846" s="33" t="s">
        <v>30</v>
      </c>
      <c r="BX846" s="31" t="s">
        <v>30</v>
      </c>
      <c r="BY846" s="32" t="s">
        <v>30</v>
      </c>
      <c r="BZ846" s="32" t="s">
        <v>30</v>
      </c>
      <c r="CA846" s="32" t="s">
        <v>30</v>
      </c>
      <c r="CB846" s="32" t="s">
        <v>30</v>
      </c>
      <c r="CC846" s="32" t="s">
        <v>30</v>
      </c>
      <c r="CD846" s="32" t="s">
        <v>30</v>
      </c>
      <c r="CE846" s="32" t="s">
        <v>30</v>
      </c>
      <c r="CF846" s="34" t="s">
        <v>30</v>
      </c>
      <c r="CG846" s="26">
        <v>1</v>
      </c>
      <c r="CH846" s="27">
        <v>3200000</v>
      </c>
      <c r="CI846" s="27">
        <v>2880000</v>
      </c>
      <c r="CJ846" s="27"/>
      <c r="CK846" s="27"/>
      <c r="CL846" s="143">
        <f t="shared" si="1941"/>
        <v>7.4432292756478682E-2</v>
      </c>
      <c r="CM846" s="27">
        <f t="shared" si="1942"/>
        <v>3040000</v>
      </c>
      <c r="CN846" s="27">
        <f t="shared" si="1943"/>
        <v>577600</v>
      </c>
      <c r="CO846" s="28">
        <f t="shared" si="1944"/>
        <v>3617600</v>
      </c>
      <c r="CP846" s="26">
        <v>1</v>
      </c>
      <c r="CQ846" s="27">
        <v>3200000</v>
      </c>
      <c r="CR846" s="27">
        <v>2880000</v>
      </c>
      <c r="CS846" s="27"/>
      <c r="CT846" s="27"/>
      <c r="CU846" s="143">
        <f t="shared" si="1945"/>
        <v>7.4432292756478682E-2</v>
      </c>
      <c r="CV846" s="27">
        <f t="shared" si="1946"/>
        <v>3040000</v>
      </c>
      <c r="CW846" s="28">
        <f t="shared" si="1947"/>
        <v>577600</v>
      </c>
      <c r="CX846" s="29">
        <f t="shared" si="1948"/>
        <v>3617600</v>
      </c>
      <c r="CY846" s="26">
        <v>1</v>
      </c>
      <c r="CZ846" s="27">
        <v>3200000</v>
      </c>
      <c r="DA846" s="27">
        <v>2720000</v>
      </c>
      <c r="DB846" s="27"/>
      <c r="DC846" s="27"/>
      <c r="DD846" s="143">
        <f t="shared" si="1949"/>
        <v>0.11466596451673743</v>
      </c>
      <c r="DE846" s="27">
        <f t="shared" si="1950"/>
        <v>2960000</v>
      </c>
      <c r="DF846" s="27">
        <f t="shared" si="1951"/>
        <v>562400</v>
      </c>
      <c r="DG846" s="28">
        <f t="shared" si="1952"/>
        <v>3522400</v>
      </c>
      <c r="DH846" s="26">
        <v>1</v>
      </c>
      <c r="DI846" s="28">
        <v>3200000</v>
      </c>
      <c r="DJ846" s="28">
        <v>3680000</v>
      </c>
      <c r="DK846" s="28"/>
      <c r="DL846" s="177">
        <f t="shared" si="1953"/>
        <v>9.8666062491146164E-2</v>
      </c>
      <c r="DM846" s="28">
        <f t="shared" si="1954"/>
        <v>3440000</v>
      </c>
      <c r="DN846" s="28">
        <f t="shared" si="1955"/>
        <v>653600</v>
      </c>
      <c r="DO846" s="30">
        <f t="shared" si="1956"/>
        <v>4093600</v>
      </c>
    </row>
    <row r="847" spans="1:119" ht="21" customHeight="1" x14ac:dyDescent="0.25">
      <c r="A847" s="66" t="s">
        <v>1634</v>
      </c>
      <c r="B847" s="67" t="s">
        <v>1620</v>
      </c>
      <c r="C847" s="68" t="s">
        <v>1635</v>
      </c>
      <c r="D847" s="31" t="s">
        <v>30</v>
      </c>
      <c r="E847" s="32" t="s">
        <v>30</v>
      </c>
      <c r="F847" s="32" t="s">
        <v>30</v>
      </c>
      <c r="G847" s="32" t="s">
        <v>30</v>
      </c>
      <c r="H847" s="32" t="s">
        <v>30</v>
      </c>
      <c r="I847" s="32" t="s">
        <v>30</v>
      </c>
      <c r="J847" s="32" t="s">
        <v>30</v>
      </c>
      <c r="K847" s="32" t="s">
        <v>30</v>
      </c>
      <c r="L847" s="32" t="s">
        <v>30</v>
      </c>
      <c r="M847" s="31" t="s">
        <v>30</v>
      </c>
      <c r="N847" s="43" t="s">
        <v>30</v>
      </c>
      <c r="O847" s="32" t="s">
        <v>30</v>
      </c>
      <c r="P847" s="32" t="s">
        <v>30</v>
      </c>
      <c r="Q847" s="32" t="s">
        <v>30</v>
      </c>
      <c r="R847" s="32" t="s">
        <v>30</v>
      </c>
      <c r="S847" s="32" t="s">
        <v>30</v>
      </c>
      <c r="T847" s="32" t="s">
        <v>30</v>
      </c>
      <c r="U847" s="33" t="s">
        <v>30</v>
      </c>
      <c r="V847" s="31" t="s">
        <v>30</v>
      </c>
      <c r="W847" s="32" t="s">
        <v>30</v>
      </c>
      <c r="X847" s="32" t="s">
        <v>30</v>
      </c>
      <c r="Y847" s="32" t="s">
        <v>30</v>
      </c>
      <c r="Z847" s="32" t="s">
        <v>30</v>
      </c>
      <c r="AA847" s="32" t="s">
        <v>30</v>
      </c>
      <c r="AB847" s="32" t="s">
        <v>30</v>
      </c>
      <c r="AC847" s="32" t="s">
        <v>30</v>
      </c>
      <c r="AD847" s="34" t="s">
        <v>30</v>
      </c>
      <c r="AE847" s="31" t="s">
        <v>30</v>
      </c>
      <c r="AF847" s="32" t="s">
        <v>30</v>
      </c>
      <c r="AG847" s="32" t="s">
        <v>30</v>
      </c>
      <c r="AH847" s="32" t="s">
        <v>30</v>
      </c>
      <c r="AI847" s="32" t="s">
        <v>30</v>
      </c>
      <c r="AJ847" s="165" t="s">
        <v>30</v>
      </c>
      <c r="AK847" s="32" t="s">
        <v>30</v>
      </c>
      <c r="AL847" s="32" t="s">
        <v>30</v>
      </c>
      <c r="AM847" s="33" t="s">
        <v>30</v>
      </c>
      <c r="AN847" s="31" t="s">
        <v>30</v>
      </c>
      <c r="AO847" s="32" t="s">
        <v>30</v>
      </c>
      <c r="AP847" s="32" t="s">
        <v>30</v>
      </c>
      <c r="AQ847" s="32" t="s">
        <v>30</v>
      </c>
      <c r="AR847" s="32" t="s">
        <v>30</v>
      </c>
      <c r="AS847" s="32" t="s">
        <v>30</v>
      </c>
      <c r="AT847" s="32" t="s">
        <v>30</v>
      </c>
      <c r="AU847" s="32" t="s">
        <v>30</v>
      </c>
      <c r="AV847" s="33" t="s">
        <v>30</v>
      </c>
      <c r="AW847" s="31" t="s">
        <v>30</v>
      </c>
      <c r="AX847" s="32" t="s">
        <v>30</v>
      </c>
      <c r="AY847" s="32" t="s">
        <v>30</v>
      </c>
      <c r="AZ847" s="32" t="s">
        <v>30</v>
      </c>
      <c r="BA847" s="32" t="s">
        <v>30</v>
      </c>
      <c r="BB847" s="32" t="s">
        <v>30</v>
      </c>
      <c r="BC847" s="32" t="s">
        <v>30</v>
      </c>
      <c r="BD847" s="32" t="s">
        <v>30</v>
      </c>
      <c r="BE847" s="32" t="s">
        <v>30</v>
      </c>
      <c r="BF847" s="31" t="s">
        <v>30</v>
      </c>
      <c r="BG847" s="32" t="s">
        <v>30</v>
      </c>
      <c r="BH847" s="32" t="s">
        <v>30</v>
      </c>
      <c r="BI847" s="32" t="s">
        <v>30</v>
      </c>
      <c r="BJ847" s="32" t="s">
        <v>30</v>
      </c>
      <c r="BK847" s="32" t="s">
        <v>30</v>
      </c>
      <c r="BL847" s="32" t="s">
        <v>30</v>
      </c>
      <c r="BM847" s="32" t="s">
        <v>30</v>
      </c>
      <c r="BN847" s="32" t="s">
        <v>30</v>
      </c>
      <c r="BO847" s="31" t="s">
        <v>30</v>
      </c>
      <c r="BP847" s="32" t="s">
        <v>30</v>
      </c>
      <c r="BQ847" s="32" t="s">
        <v>30</v>
      </c>
      <c r="BR847" s="32" t="s">
        <v>30</v>
      </c>
      <c r="BS847" s="32" t="s">
        <v>30</v>
      </c>
      <c r="BT847" s="32" t="s">
        <v>30</v>
      </c>
      <c r="BU847" s="32" t="s">
        <v>30</v>
      </c>
      <c r="BV847" s="32" t="s">
        <v>30</v>
      </c>
      <c r="BW847" s="33" t="s">
        <v>30</v>
      </c>
      <c r="BX847" s="31" t="s">
        <v>30</v>
      </c>
      <c r="BY847" s="32" t="s">
        <v>30</v>
      </c>
      <c r="BZ847" s="32" t="s">
        <v>30</v>
      </c>
      <c r="CA847" s="32" t="s">
        <v>30</v>
      </c>
      <c r="CB847" s="32" t="s">
        <v>30</v>
      </c>
      <c r="CC847" s="32" t="s">
        <v>30</v>
      </c>
      <c r="CD847" s="32" t="s">
        <v>30</v>
      </c>
      <c r="CE847" s="32" t="s">
        <v>30</v>
      </c>
      <c r="CF847" s="34" t="s">
        <v>30</v>
      </c>
      <c r="CG847" s="26">
        <v>1</v>
      </c>
      <c r="CH847" s="27">
        <v>7680000</v>
      </c>
      <c r="CI847" s="27">
        <v>6912000</v>
      </c>
      <c r="CJ847" s="27"/>
      <c r="CK847" s="27"/>
      <c r="CL847" s="143">
        <f t="shared" si="1941"/>
        <v>7.4432292756478682E-2</v>
      </c>
      <c r="CM847" s="27">
        <f t="shared" si="1942"/>
        <v>7296000</v>
      </c>
      <c r="CN847" s="27">
        <f t="shared" si="1943"/>
        <v>1386240</v>
      </c>
      <c r="CO847" s="28">
        <f t="shared" si="1944"/>
        <v>8682240</v>
      </c>
      <c r="CP847" s="26">
        <v>1</v>
      </c>
      <c r="CQ847" s="27">
        <v>7680000</v>
      </c>
      <c r="CR847" s="27">
        <v>6912000</v>
      </c>
      <c r="CS847" s="27"/>
      <c r="CT847" s="27"/>
      <c r="CU847" s="143">
        <f t="shared" si="1945"/>
        <v>7.4432292756478682E-2</v>
      </c>
      <c r="CV847" s="27">
        <f t="shared" si="1946"/>
        <v>7296000</v>
      </c>
      <c r="CW847" s="28">
        <f t="shared" si="1947"/>
        <v>1386240</v>
      </c>
      <c r="CX847" s="29">
        <f t="shared" si="1948"/>
        <v>8682240</v>
      </c>
      <c r="CY847" s="26">
        <v>1</v>
      </c>
      <c r="CZ847" s="27">
        <v>7680000</v>
      </c>
      <c r="DA847" s="27">
        <v>6528000</v>
      </c>
      <c r="DB847" s="27"/>
      <c r="DC847" s="27"/>
      <c r="DD847" s="143">
        <f t="shared" si="1949"/>
        <v>0.11466596451673743</v>
      </c>
      <c r="DE847" s="27">
        <f t="shared" si="1950"/>
        <v>7104000</v>
      </c>
      <c r="DF847" s="27">
        <f t="shared" si="1951"/>
        <v>1349760</v>
      </c>
      <c r="DG847" s="28">
        <f t="shared" si="1952"/>
        <v>8453760</v>
      </c>
      <c r="DH847" s="26">
        <v>1</v>
      </c>
      <c r="DI847" s="28">
        <v>7680000</v>
      </c>
      <c r="DJ847" s="28">
        <v>8832000</v>
      </c>
      <c r="DK847" s="28"/>
      <c r="DL847" s="177">
        <f t="shared" si="1953"/>
        <v>9.8666062491146164E-2</v>
      </c>
      <c r="DM847" s="28">
        <f t="shared" si="1954"/>
        <v>8256000</v>
      </c>
      <c r="DN847" s="28">
        <f t="shared" si="1955"/>
        <v>1568640</v>
      </c>
      <c r="DO847" s="30">
        <f t="shared" si="1956"/>
        <v>9824640</v>
      </c>
    </row>
    <row r="848" spans="1:119" ht="21" customHeight="1" x14ac:dyDescent="0.25">
      <c r="A848" s="66" t="s">
        <v>1636</v>
      </c>
      <c r="B848" s="67" t="s">
        <v>1620</v>
      </c>
      <c r="C848" s="68" t="s">
        <v>1637</v>
      </c>
      <c r="D848" s="31" t="s">
        <v>30</v>
      </c>
      <c r="E848" s="32" t="s">
        <v>30</v>
      </c>
      <c r="F848" s="32" t="s">
        <v>30</v>
      </c>
      <c r="G848" s="32" t="s">
        <v>30</v>
      </c>
      <c r="H848" s="32" t="s">
        <v>30</v>
      </c>
      <c r="I848" s="32" t="s">
        <v>30</v>
      </c>
      <c r="J848" s="32" t="s">
        <v>30</v>
      </c>
      <c r="K848" s="32" t="s">
        <v>30</v>
      </c>
      <c r="L848" s="32" t="s">
        <v>30</v>
      </c>
      <c r="M848" s="31" t="s">
        <v>30</v>
      </c>
      <c r="N848" s="43" t="s">
        <v>30</v>
      </c>
      <c r="O848" s="32" t="s">
        <v>30</v>
      </c>
      <c r="P848" s="32" t="s">
        <v>30</v>
      </c>
      <c r="Q848" s="32" t="s">
        <v>30</v>
      </c>
      <c r="R848" s="32" t="s">
        <v>30</v>
      </c>
      <c r="S848" s="32" t="s">
        <v>30</v>
      </c>
      <c r="T848" s="32" t="s">
        <v>30</v>
      </c>
      <c r="U848" s="33" t="s">
        <v>30</v>
      </c>
      <c r="V848" s="31" t="s">
        <v>30</v>
      </c>
      <c r="W848" s="32" t="s">
        <v>30</v>
      </c>
      <c r="X848" s="32" t="s">
        <v>30</v>
      </c>
      <c r="Y848" s="32" t="s">
        <v>30</v>
      </c>
      <c r="Z848" s="32" t="s">
        <v>30</v>
      </c>
      <c r="AA848" s="32" t="s">
        <v>30</v>
      </c>
      <c r="AB848" s="32" t="s">
        <v>30</v>
      </c>
      <c r="AC848" s="32" t="s">
        <v>30</v>
      </c>
      <c r="AD848" s="34" t="s">
        <v>30</v>
      </c>
      <c r="AE848" s="31" t="s">
        <v>30</v>
      </c>
      <c r="AF848" s="32" t="s">
        <v>30</v>
      </c>
      <c r="AG848" s="32" t="s">
        <v>30</v>
      </c>
      <c r="AH848" s="32" t="s">
        <v>30</v>
      </c>
      <c r="AI848" s="32" t="s">
        <v>30</v>
      </c>
      <c r="AJ848" s="165" t="s">
        <v>30</v>
      </c>
      <c r="AK848" s="32" t="s">
        <v>30</v>
      </c>
      <c r="AL848" s="32" t="s">
        <v>30</v>
      </c>
      <c r="AM848" s="33" t="s">
        <v>30</v>
      </c>
      <c r="AN848" s="31" t="s">
        <v>30</v>
      </c>
      <c r="AO848" s="32" t="s">
        <v>30</v>
      </c>
      <c r="AP848" s="32" t="s">
        <v>30</v>
      </c>
      <c r="AQ848" s="32" t="s">
        <v>30</v>
      </c>
      <c r="AR848" s="32" t="s">
        <v>30</v>
      </c>
      <c r="AS848" s="32" t="s">
        <v>30</v>
      </c>
      <c r="AT848" s="32" t="s">
        <v>30</v>
      </c>
      <c r="AU848" s="32" t="s">
        <v>30</v>
      </c>
      <c r="AV848" s="33" t="s">
        <v>30</v>
      </c>
      <c r="AW848" s="31" t="s">
        <v>30</v>
      </c>
      <c r="AX848" s="32" t="s">
        <v>30</v>
      </c>
      <c r="AY848" s="32" t="s">
        <v>30</v>
      </c>
      <c r="AZ848" s="32" t="s">
        <v>30</v>
      </c>
      <c r="BA848" s="32" t="s">
        <v>30</v>
      </c>
      <c r="BB848" s="32" t="s">
        <v>30</v>
      </c>
      <c r="BC848" s="32" t="s">
        <v>30</v>
      </c>
      <c r="BD848" s="32" t="s">
        <v>30</v>
      </c>
      <c r="BE848" s="32" t="s">
        <v>30</v>
      </c>
      <c r="BF848" s="31" t="s">
        <v>30</v>
      </c>
      <c r="BG848" s="32" t="s">
        <v>30</v>
      </c>
      <c r="BH848" s="32" t="s">
        <v>30</v>
      </c>
      <c r="BI848" s="32" t="s">
        <v>30</v>
      </c>
      <c r="BJ848" s="32" t="s">
        <v>30</v>
      </c>
      <c r="BK848" s="32" t="s">
        <v>30</v>
      </c>
      <c r="BL848" s="32" t="s">
        <v>30</v>
      </c>
      <c r="BM848" s="32" t="s">
        <v>30</v>
      </c>
      <c r="BN848" s="32" t="s">
        <v>30</v>
      </c>
      <c r="BO848" s="31" t="s">
        <v>30</v>
      </c>
      <c r="BP848" s="32" t="s">
        <v>30</v>
      </c>
      <c r="BQ848" s="32" t="s">
        <v>30</v>
      </c>
      <c r="BR848" s="32" t="s">
        <v>30</v>
      </c>
      <c r="BS848" s="32" t="s">
        <v>30</v>
      </c>
      <c r="BT848" s="32" t="s">
        <v>30</v>
      </c>
      <c r="BU848" s="32" t="s">
        <v>30</v>
      </c>
      <c r="BV848" s="32" t="s">
        <v>30</v>
      </c>
      <c r="BW848" s="33" t="s">
        <v>30</v>
      </c>
      <c r="BX848" s="31" t="s">
        <v>30</v>
      </c>
      <c r="BY848" s="32" t="s">
        <v>30</v>
      </c>
      <c r="BZ848" s="32" t="s">
        <v>30</v>
      </c>
      <c r="CA848" s="32" t="s">
        <v>30</v>
      </c>
      <c r="CB848" s="32" t="s">
        <v>30</v>
      </c>
      <c r="CC848" s="32" t="s">
        <v>30</v>
      </c>
      <c r="CD848" s="32" t="s">
        <v>30</v>
      </c>
      <c r="CE848" s="32" t="s">
        <v>30</v>
      </c>
      <c r="CF848" s="34" t="s">
        <v>30</v>
      </c>
      <c r="CG848" s="26">
        <v>1</v>
      </c>
      <c r="CH848" s="27">
        <v>5120000</v>
      </c>
      <c r="CI848" s="27">
        <v>4608000</v>
      </c>
      <c r="CJ848" s="27"/>
      <c r="CK848" s="27"/>
      <c r="CL848" s="143">
        <f t="shared" si="1941"/>
        <v>7.4432292756478696E-2</v>
      </c>
      <c r="CM848" s="27">
        <f t="shared" si="1942"/>
        <v>4864000</v>
      </c>
      <c r="CN848" s="27">
        <f t="shared" si="1943"/>
        <v>924160</v>
      </c>
      <c r="CO848" s="28">
        <f t="shared" si="1944"/>
        <v>5788160</v>
      </c>
      <c r="CP848" s="26">
        <v>1</v>
      </c>
      <c r="CQ848" s="27">
        <v>5120000</v>
      </c>
      <c r="CR848" s="27">
        <v>4608000</v>
      </c>
      <c r="CS848" s="27"/>
      <c r="CT848" s="27"/>
      <c r="CU848" s="143">
        <f t="shared" si="1945"/>
        <v>7.4432292756478696E-2</v>
      </c>
      <c r="CV848" s="27">
        <f t="shared" si="1946"/>
        <v>4864000</v>
      </c>
      <c r="CW848" s="28">
        <f t="shared" si="1947"/>
        <v>924160</v>
      </c>
      <c r="CX848" s="29">
        <f t="shared" si="1948"/>
        <v>5788160</v>
      </c>
      <c r="CY848" s="26">
        <v>1</v>
      </c>
      <c r="CZ848" s="27">
        <v>5120000</v>
      </c>
      <c r="DA848" s="27">
        <v>4352000</v>
      </c>
      <c r="DB848" s="27"/>
      <c r="DC848" s="27"/>
      <c r="DD848" s="143">
        <f t="shared" si="1949"/>
        <v>0.11466596451673743</v>
      </c>
      <c r="DE848" s="27">
        <f t="shared" si="1950"/>
        <v>4736000</v>
      </c>
      <c r="DF848" s="27">
        <f t="shared" si="1951"/>
        <v>899840</v>
      </c>
      <c r="DG848" s="28">
        <f t="shared" si="1952"/>
        <v>5635840</v>
      </c>
      <c r="DH848" s="26">
        <v>1</v>
      </c>
      <c r="DI848" s="28">
        <v>5120000</v>
      </c>
      <c r="DJ848" s="28">
        <v>5888000</v>
      </c>
      <c r="DK848" s="28"/>
      <c r="DL848" s="177">
        <f t="shared" si="1953"/>
        <v>9.8666062491146164E-2</v>
      </c>
      <c r="DM848" s="28">
        <f t="shared" si="1954"/>
        <v>5504000</v>
      </c>
      <c r="DN848" s="28">
        <f t="shared" si="1955"/>
        <v>1045760</v>
      </c>
      <c r="DO848" s="30">
        <f t="shared" si="1956"/>
        <v>6549760</v>
      </c>
    </row>
    <row r="849" spans="1:119" ht="21" customHeight="1" x14ac:dyDescent="0.25">
      <c r="A849" s="66" t="s">
        <v>1638</v>
      </c>
      <c r="B849" s="67" t="s">
        <v>1620</v>
      </c>
      <c r="C849" s="68" t="s">
        <v>1639</v>
      </c>
      <c r="D849" s="31" t="s">
        <v>30</v>
      </c>
      <c r="E849" s="32" t="s">
        <v>30</v>
      </c>
      <c r="F849" s="32" t="s">
        <v>30</v>
      </c>
      <c r="G849" s="32" t="s">
        <v>30</v>
      </c>
      <c r="H849" s="32" t="s">
        <v>30</v>
      </c>
      <c r="I849" s="32" t="s">
        <v>30</v>
      </c>
      <c r="J849" s="32" t="s">
        <v>30</v>
      </c>
      <c r="K849" s="32" t="s">
        <v>30</v>
      </c>
      <c r="L849" s="32" t="s">
        <v>30</v>
      </c>
      <c r="M849" s="31" t="s">
        <v>30</v>
      </c>
      <c r="N849" s="43" t="s">
        <v>30</v>
      </c>
      <c r="O849" s="32" t="s">
        <v>30</v>
      </c>
      <c r="P849" s="32" t="s">
        <v>30</v>
      </c>
      <c r="Q849" s="32" t="s">
        <v>30</v>
      </c>
      <c r="R849" s="32" t="s">
        <v>30</v>
      </c>
      <c r="S849" s="32" t="s">
        <v>30</v>
      </c>
      <c r="T849" s="32" t="s">
        <v>30</v>
      </c>
      <c r="U849" s="33" t="s">
        <v>30</v>
      </c>
      <c r="V849" s="31" t="s">
        <v>30</v>
      </c>
      <c r="W849" s="32" t="s">
        <v>30</v>
      </c>
      <c r="X849" s="32" t="s">
        <v>30</v>
      </c>
      <c r="Y849" s="32" t="s">
        <v>30</v>
      </c>
      <c r="Z849" s="32" t="s">
        <v>30</v>
      </c>
      <c r="AA849" s="32" t="s">
        <v>30</v>
      </c>
      <c r="AB849" s="32" t="s">
        <v>30</v>
      </c>
      <c r="AC849" s="32" t="s">
        <v>30</v>
      </c>
      <c r="AD849" s="34" t="s">
        <v>30</v>
      </c>
      <c r="AE849" s="31" t="s">
        <v>30</v>
      </c>
      <c r="AF849" s="32" t="s">
        <v>30</v>
      </c>
      <c r="AG849" s="32" t="s">
        <v>30</v>
      </c>
      <c r="AH849" s="32" t="s">
        <v>30</v>
      </c>
      <c r="AI849" s="32" t="s">
        <v>30</v>
      </c>
      <c r="AJ849" s="165" t="s">
        <v>30</v>
      </c>
      <c r="AK849" s="32" t="s">
        <v>30</v>
      </c>
      <c r="AL849" s="32" t="s">
        <v>30</v>
      </c>
      <c r="AM849" s="33" t="s">
        <v>30</v>
      </c>
      <c r="AN849" s="31" t="s">
        <v>30</v>
      </c>
      <c r="AO849" s="32" t="s">
        <v>30</v>
      </c>
      <c r="AP849" s="32" t="s">
        <v>30</v>
      </c>
      <c r="AQ849" s="32" t="s">
        <v>30</v>
      </c>
      <c r="AR849" s="32" t="s">
        <v>30</v>
      </c>
      <c r="AS849" s="32" t="s">
        <v>30</v>
      </c>
      <c r="AT849" s="32" t="s">
        <v>30</v>
      </c>
      <c r="AU849" s="32" t="s">
        <v>30</v>
      </c>
      <c r="AV849" s="33" t="s">
        <v>30</v>
      </c>
      <c r="AW849" s="31" t="s">
        <v>30</v>
      </c>
      <c r="AX849" s="32" t="s">
        <v>30</v>
      </c>
      <c r="AY849" s="32" t="s">
        <v>30</v>
      </c>
      <c r="AZ849" s="32" t="s">
        <v>30</v>
      </c>
      <c r="BA849" s="32" t="s">
        <v>30</v>
      </c>
      <c r="BB849" s="32" t="s">
        <v>30</v>
      </c>
      <c r="BC849" s="32" t="s">
        <v>30</v>
      </c>
      <c r="BD849" s="32" t="s">
        <v>30</v>
      </c>
      <c r="BE849" s="32" t="s">
        <v>30</v>
      </c>
      <c r="BF849" s="31" t="s">
        <v>30</v>
      </c>
      <c r="BG849" s="32" t="s">
        <v>30</v>
      </c>
      <c r="BH849" s="32" t="s">
        <v>30</v>
      </c>
      <c r="BI849" s="32" t="s">
        <v>30</v>
      </c>
      <c r="BJ849" s="32" t="s">
        <v>30</v>
      </c>
      <c r="BK849" s="32" t="s">
        <v>30</v>
      </c>
      <c r="BL849" s="32" t="s">
        <v>30</v>
      </c>
      <c r="BM849" s="32" t="s">
        <v>30</v>
      </c>
      <c r="BN849" s="32" t="s">
        <v>30</v>
      </c>
      <c r="BO849" s="31" t="s">
        <v>30</v>
      </c>
      <c r="BP849" s="32" t="s">
        <v>30</v>
      </c>
      <c r="BQ849" s="32" t="s">
        <v>30</v>
      </c>
      <c r="BR849" s="32" t="s">
        <v>30</v>
      </c>
      <c r="BS849" s="32" t="s">
        <v>30</v>
      </c>
      <c r="BT849" s="32" t="s">
        <v>30</v>
      </c>
      <c r="BU849" s="32" t="s">
        <v>30</v>
      </c>
      <c r="BV849" s="32" t="s">
        <v>30</v>
      </c>
      <c r="BW849" s="33" t="s">
        <v>30</v>
      </c>
      <c r="BX849" s="31" t="s">
        <v>30</v>
      </c>
      <c r="BY849" s="32" t="s">
        <v>30</v>
      </c>
      <c r="BZ849" s="32" t="s">
        <v>30</v>
      </c>
      <c r="CA849" s="32" t="s">
        <v>30</v>
      </c>
      <c r="CB849" s="32" t="s">
        <v>30</v>
      </c>
      <c r="CC849" s="32" t="s">
        <v>30</v>
      </c>
      <c r="CD849" s="32" t="s">
        <v>30</v>
      </c>
      <c r="CE849" s="32" t="s">
        <v>30</v>
      </c>
      <c r="CF849" s="34" t="s">
        <v>30</v>
      </c>
      <c r="CG849" s="26">
        <v>1</v>
      </c>
      <c r="CH849" s="27">
        <v>7680000</v>
      </c>
      <c r="CI849" s="27">
        <v>6912000</v>
      </c>
      <c r="CJ849" s="27"/>
      <c r="CK849" s="27"/>
      <c r="CL849" s="143">
        <f t="shared" si="1941"/>
        <v>7.4432292756478682E-2</v>
      </c>
      <c r="CM849" s="27">
        <f t="shared" si="1942"/>
        <v>7296000</v>
      </c>
      <c r="CN849" s="27">
        <f t="shared" si="1943"/>
        <v>1386240</v>
      </c>
      <c r="CO849" s="28">
        <f t="shared" si="1944"/>
        <v>8682240</v>
      </c>
      <c r="CP849" s="26">
        <v>1</v>
      </c>
      <c r="CQ849" s="27">
        <v>7680000</v>
      </c>
      <c r="CR849" s="27">
        <v>6912000</v>
      </c>
      <c r="CS849" s="27"/>
      <c r="CT849" s="27"/>
      <c r="CU849" s="143">
        <f t="shared" si="1945"/>
        <v>7.4432292756478682E-2</v>
      </c>
      <c r="CV849" s="27">
        <f t="shared" si="1946"/>
        <v>7296000</v>
      </c>
      <c r="CW849" s="28">
        <f t="shared" si="1947"/>
        <v>1386240</v>
      </c>
      <c r="CX849" s="29">
        <f t="shared" si="1948"/>
        <v>8682240</v>
      </c>
      <c r="CY849" s="26">
        <v>1</v>
      </c>
      <c r="CZ849" s="27">
        <v>7680000</v>
      </c>
      <c r="DA849" s="27">
        <v>6528000</v>
      </c>
      <c r="DB849" s="27"/>
      <c r="DC849" s="27"/>
      <c r="DD849" s="143">
        <f t="shared" si="1949"/>
        <v>0.11466596451673743</v>
      </c>
      <c r="DE849" s="27">
        <f t="shared" si="1950"/>
        <v>7104000</v>
      </c>
      <c r="DF849" s="27">
        <f t="shared" si="1951"/>
        <v>1349760</v>
      </c>
      <c r="DG849" s="28">
        <f t="shared" si="1952"/>
        <v>8453760</v>
      </c>
      <c r="DH849" s="26">
        <v>1</v>
      </c>
      <c r="DI849" s="28">
        <v>7680000</v>
      </c>
      <c r="DJ849" s="28">
        <v>8832000</v>
      </c>
      <c r="DK849" s="28"/>
      <c r="DL849" s="177">
        <f t="shared" si="1953"/>
        <v>9.8666062491146164E-2</v>
      </c>
      <c r="DM849" s="28">
        <f t="shared" si="1954"/>
        <v>8256000</v>
      </c>
      <c r="DN849" s="28">
        <f t="shared" si="1955"/>
        <v>1568640</v>
      </c>
      <c r="DO849" s="30">
        <f t="shared" si="1956"/>
        <v>9824640</v>
      </c>
    </row>
    <row r="850" spans="1:119" ht="21" customHeight="1" x14ac:dyDescent="0.25">
      <c r="A850" s="66" t="s">
        <v>1640</v>
      </c>
      <c r="B850" s="67" t="s">
        <v>1620</v>
      </c>
      <c r="C850" s="68" t="s">
        <v>1501</v>
      </c>
      <c r="D850" s="31" t="s">
        <v>30</v>
      </c>
      <c r="E850" s="32" t="s">
        <v>30</v>
      </c>
      <c r="F850" s="32" t="s">
        <v>30</v>
      </c>
      <c r="G850" s="32" t="s">
        <v>30</v>
      </c>
      <c r="H850" s="32" t="s">
        <v>30</v>
      </c>
      <c r="I850" s="32" t="s">
        <v>30</v>
      </c>
      <c r="J850" s="32" t="s">
        <v>30</v>
      </c>
      <c r="K850" s="32" t="s">
        <v>30</v>
      </c>
      <c r="L850" s="32" t="s">
        <v>30</v>
      </c>
      <c r="M850" s="31" t="s">
        <v>30</v>
      </c>
      <c r="N850" s="43" t="s">
        <v>30</v>
      </c>
      <c r="O850" s="32" t="s">
        <v>30</v>
      </c>
      <c r="P850" s="32" t="s">
        <v>30</v>
      </c>
      <c r="Q850" s="32" t="s">
        <v>30</v>
      </c>
      <c r="R850" s="32" t="s">
        <v>30</v>
      </c>
      <c r="S850" s="32" t="s">
        <v>30</v>
      </c>
      <c r="T850" s="32" t="s">
        <v>30</v>
      </c>
      <c r="U850" s="33" t="s">
        <v>30</v>
      </c>
      <c r="V850" s="31" t="s">
        <v>30</v>
      </c>
      <c r="W850" s="32" t="s">
        <v>30</v>
      </c>
      <c r="X850" s="32" t="s">
        <v>30</v>
      </c>
      <c r="Y850" s="32" t="s">
        <v>30</v>
      </c>
      <c r="Z850" s="32" t="s">
        <v>30</v>
      </c>
      <c r="AA850" s="32" t="s">
        <v>30</v>
      </c>
      <c r="AB850" s="32" t="s">
        <v>30</v>
      </c>
      <c r="AC850" s="32" t="s">
        <v>30</v>
      </c>
      <c r="AD850" s="34" t="s">
        <v>30</v>
      </c>
      <c r="AE850" s="31" t="s">
        <v>30</v>
      </c>
      <c r="AF850" s="32" t="s">
        <v>30</v>
      </c>
      <c r="AG850" s="32" t="s">
        <v>30</v>
      </c>
      <c r="AH850" s="32" t="s">
        <v>30</v>
      </c>
      <c r="AI850" s="32" t="s">
        <v>30</v>
      </c>
      <c r="AJ850" s="165" t="s">
        <v>30</v>
      </c>
      <c r="AK850" s="32" t="s">
        <v>30</v>
      </c>
      <c r="AL850" s="32" t="s">
        <v>30</v>
      </c>
      <c r="AM850" s="33" t="s">
        <v>30</v>
      </c>
      <c r="AN850" s="31" t="s">
        <v>30</v>
      </c>
      <c r="AO850" s="32" t="s">
        <v>30</v>
      </c>
      <c r="AP850" s="32" t="s">
        <v>30</v>
      </c>
      <c r="AQ850" s="32" t="s">
        <v>30</v>
      </c>
      <c r="AR850" s="32" t="s">
        <v>30</v>
      </c>
      <c r="AS850" s="32" t="s">
        <v>30</v>
      </c>
      <c r="AT850" s="32" t="s">
        <v>30</v>
      </c>
      <c r="AU850" s="32" t="s">
        <v>30</v>
      </c>
      <c r="AV850" s="33" t="s">
        <v>30</v>
      </c>
      <c r="AW850" s="31" t="s">
        <v>30</v>
      </c>
      <c r="AX850" s="32" t="s">
        <v>30</v>
      </c>
      <c r="AY850" s="32" t="s">
        <v>30</v>
      </c>
      <c r="AZ850" s="32" t="s">
        <v>30</v>
      </c>
      <c r="BA850" s="32" t="s">
        <v>30</v>
      </c>
      <c r="BB850" s="32" t="s">
        <v>30</v>
      </c>
      <c r="BC850" s="32" t="s">
        <v>30</v>
      </c>
      <c r="BD850" s="32" t="s">
        <v>30</v>
      </c>
      <c r="BE850" s="32" t="s">
        <v>30</v>
      </c>
      <c r="BF850" s="31" t="s">
        <v>30</v>
      </c>
      <c r="BG850" s="32" t="s">
        <v>30</v>
      </c>
      <c r="BH850" s="32" t="s">
        <v>30</v>
      </c>
      <c r="BI850" s="32" t="s">
        <v>30</v>
      </c>
      <c r="BJ850" s="32" t="s">
        <v>30</v>
      </c>
      <c r="BK850" s="32" t="s">
        <v>30</v>
      </c>
      <c r="BL850" s="32" t="s">
        <v>30</v>
      </c>
      <c r="BM850" s="32" t="s">
        <v>30</v>
      </c>
      <c r="BN850" s="32" t="s">
        <v>30</v>
      </c>
      <c r="BO850" s="31" t="s">
        <v>30</v>
      </c>
      <c r="BP850" s="32" t="s">
        <v>30</v>
      </c>
      <c r="BQ850" s="32" t="s">
        <v>30</v>
      </c>
      <c r="BR850" s="32" t="s">
        <v>30</v>
      </c>
      <c r="BS850" s="32" t="s">
        <v>30</v>
      </c>
      <c r="BT850" s="32" t="s">
        <v>30</v>
      </c>
      <c r="BU850" s="32" t="s">
        <v>30</v>
      </c>
      <c r="BV850" s="32" t="s">
        <v>30</v>
      </c>
      <c r="BW850" s="33" t="s">
        <v>30</v>
      </c>
      <c r="BX850" s="31" t="s">
        <v>30</v>
      </c>
      <c r="BY850" s="32" t="s">
        <v>30</v>
      </c>
      <c r="BZ850" s="32" t="s">
        <v>30</v>
      </c>
      <c r="CA850" s="32" t="s">
        <v>30</v>
      </c>
      <c r="CB850" s="32" t="s">
        <v>30</v>
      </c>
      <c r="CC850" s="32" t="s">
        <v>30</v>
      </c>
      <c r="CD850" s="32" t="s">
        <v>30</v>
      </c>
      <c r="CE850" s="32" t="s">
        <v>30</v>
      </c>
      <c r="CF850" s="34" t="s">
        <v>30</v>
      </c>
      <c r="CG850" s="26">
        <v>1</v>
      </c>
      <c r="CH850" s="27">
        <v>5120000</v>
      </c>
      <c r="CI850" s="27">
        <v>4608000</v>
      </c>
      <c r="CJ850" s="27"/>
      <c r="CK850" s="27"/>
      <c r="CL850" s="143">
        <f t="shared" si="1941"/>
        <v>7.4432292756478696E-2</v>
      </c>
      <c r="CM850" s="27">
        <f t="shared" si="1942"/>
        <v>4864000</v>
      </c>
      <c r="CN850" s="27">
        <f t="shared" si="1943"/>
        <v>924160</v>
      </c>
      <c r="CO850" s="28">
        <f t="shared" si="1944"/>
        <v>5788160</v>
      </c>
      <c r="CP850" s="26">
        <v>1</v>
      </c>
      <c r="CQ850" s="27">
        <v>5120000</v>
      </c>
      <c r="CR850" s="27">
        <v>4608000</v>
      </c>
      <c r="CS850" s="27"/>
      <c r="CT850" s="27"/>
      <c r="CU850" s="143">
        <f t="shared" si="1945"/>
        <v>7.4432292756478696E-2</v>
      </c>
      <c r="CV850" s="27">
        <f t="shared" si="1946"/>
        <v>4864000</v>
      </c>
      <c r="CW850" s="28">
        <f t="shared" si="1947"/>
        <v>924160</v>
      </c>
      <c r="CX850" s="29">
        <f t="shared" si="1948"/>
        <v>5788160</v>
      </c>
      <c r="CY850" s="26">
        <v>1</v>
      </c>
      <c r="CZ850" s="27">
        <v>5120000</v>
      </c>
      <c r="DA850" s="27">
        <v>4352000</v>
      </c>
      <c r="DB850" s="27"/>
      <c r="DC850" s="27"/>
      <c r="DD850" s="143">
        <f t="shared" si="1949"/>
        <v>0.11466596451673743</v>
      </c>
      <c r="DE850" s="27">
        <f t="shared" si="1950"/>
        <v>4736000</v>
      </c>
      <c r="DF850" s="27">
        <f t="shared" si="1951"/>
        <v>899840</v>
      </c>
      <c r="DG850" s="28">
        <f t="shared" si="1952"/>
        <v>5635840</v>
      </c>
      <c r="DH850" s="26">
        <v>1</v>
      </c>
      <c r="DI850" s="28">
        <v>5120000</v>
      </c>
      <c r="DJ850" s="28">
        <v>5888000</v>
      </c>
      <c r="DK850" s="28"/>
      <c r="DL850" s="177">
        <f t="shared" si="1953"/>
        <v>9.8666062491146164E-2</v>
      </c>
      <c r="DM850" s="28">
        <f t="shared" si="1954"/>
        <v>5504000</v>
      </c>
      <c r="DN850" s="28">
        <f t="shared" si="1955"/>
        <v>1045760</v>
      </c>
      <c r="DO850" s="30">
        <f t="shared" si="1956"/>
        <v>6549760</v>
      </c>
    </row>
    <row r="851" spans="1:119" ht="21" customHeight="1" x14ac:dyDescent="0.25">
      <c r="A851" s="66" t="s">
        <v>1641</v>
      </c>
      <c r="B851" s="67" t="s">
        <v>1620</v>
      </c>
      <c r="C851" s="68" t="s">
        <v>1642</v>
      </c>
      <c r="D851" s="31" t="s">
        <v>30</v>
      </c>
      <c r="E851" s="32" t="s">
        <v>30</v>
      </c>
      <c r="F851" s="32" t="s">
        <v>30</v>
      </c>
      <c r="G851" s="32" t="s">
        <v>30</v>
      </c>
      <c r="H851" s="32" t="s">
        <v>30</v>
      </c>
      <c r="I851" s="32" t="s">
        <v>30</v>
      </c>
      <c r="J851" s="32" t="s">
        <v>30</v>
      </c>
      <c r="K851" s="32" t="s">
        <v>30</v>
      </c>
      <c r="L851" s="32" t="s">
        <v>30</v>
      </c>
      <c r="M851" s="31" t="s">
        <v>30</v>
      </c>
      <c r="N851" s="43" t="s">
        <v>30</v>
      </c>
      <c r="O851" s="32" t="s">
        <v>30</v>
      </c>
      <c r="P851" s="32" t="s">
        <v>30</v>
      </c>
      <c r="Q851" s="32" t="s">
        <v>30</v>
      </c>
      <c r="R851" s="32" t="s">
        <v>30</v>
      </c>
      <c r="S851" s="32" t="s">
        <v>30</v>
      </c>
      <c r="T851" s="32" t="s">
        <v>30</v>
      </c>
      <c r="U851" s="33" t="s">
        <v>30</v>
      </c>
      <c r="V851" s="31" t="s">
        <v>30</v>
      </c>
      <c r="W851" s="32" t="s">
        <v>30</v>
      </c>
      <c r="X851" s="32" t="s">
        <v>30</v>
      </c>
      <c r="Y851" s="32" t="s">
        <v>30</v>
      </c>
      <c r="Z851" s="32" t="s">
        <v>30</v>
      </c>
      <c r="AA851" s="32" t="s">
        <v>30</v>
      </c>
      <c r="AB851" s="32" t="s">
        <v>30</v>
      </c>
      <c r="AC851" s="32" t="s">
        <v>30</v>
      </c>
      <c r="AD851" s="34" t="s">
        <v>30</v>
      </c>
      <c r="AE851" s="31" t="s">
        <v>30</v>
      </c>
      <c r="AF851" s="32" t="s">
        <v>30</v>
      </c>
      <c r="AG851" s="32" t="s">
        <v>30</v>
      </c>
      <c r="AH851" s="32" t="s">
        <v>30</v>
      </c>
      <c r="AI851" s="32" t="s">
        <v>30</v>
      </c>
      <c r="AJ851" s="165" t="s">
        <v>30</v>
      </c>
      <c r="AK851" s="32" t="s">
        <v>30</v>
      </c>
      <c r="AL851" s="32" t="s">
        <v>30</v>
      </c>
      <c r="AM851" s="33" t="s">
        <v>30</v>
      </c>
      <c r="AN851" s="31" t="s">
        <v>30</v>
      </c>
      <c r="AO851" s="32" t="s">
        <v>30</v>
      </c>
      <c r="AP851" s="32" t="s">
        <v>30</v>
      </c>
      <c r="AQ851" s="32" t="s">
        <v>30</v>
      </c>
      <c r="AR851" s="32" t="s">
        <v>30</v>
      </c>
      <c r="AS851" s="32" t="s">
        <v>30</v>
      </c>
      <c r="AT851" s="32" t="s">
        <v>30</v>
      </c>
      <c r="AU851" s="32" t="s">
        <v>30</v>
      </c>
      <c r="AV851" s="33" t="s">
        <v>30</v>
      </c>
      <c r="AW851" s="31" t="s">
        <v>30</v>
      </c>
      <c r="AX851" s="32" t="s">
        <v>30</v>
      </c>
      <c r="AY851" s="32" t="s">
        <v>30</v>
      </c>
      <c r="AZ851" s="32" t="s">
        <v>30</v>
      </c>
      <c r="BA851" s="32" t="s">
        <v>30</v>
      </c>
      <c r="BB851" s="32" t="s">
        <v>30</v>
      </c>
      <c r="BC851" s="32" t="s">
        <v>30</v>
      </c>
      <c r="BD851" s="32" t="s">
        <v>30</v>
      </c>
      <c r="BE851" s="32" t="s">
        <v>30</v>
      </c>
      <c r="BF851" s="31" t="s">
        <v>30</v>
      </c>
      <c r="BG851" s="32" t="s">
        <v>30</v>
      </c>
      <c r="BH851" s="32" t="s">
        <v>30</v>
      </c>
      <c r="BI851" s="32" t="s">
        <v>30</v>
      </c>
      <c r="BJ851" s="32" t="s">
        <v>30</v>
      </c>
      <c r="BK851" s="32" t="s">
        <v>30</v>
      </c>
      <c r="BL851" s="32" t="s">
        <v>30</v>
      </c>
      <c r="BM851" s="32" t="s">
        <v>30</v>
      </c>
      <c r="BN851" s="32" t="s">
        <v>30</v>
      </c>
      <c r="BO851" s="31" t="s">
        <v>30</v>
      </c>
      <c r="BP851" s="32" t="s">
        <v>30</v>
      </c>
      <c r="BQ851" s="32" t="s">
        <v>30</v>
      </c>
      <c r="BR851" s="32" t="s">
        <v>30</v>
      </c>
      <c r="BS851" s="32" t="s">
        <v>30</v>
      </c>
      <c r="BT851" s="32" t="s">
        <v>30</v>
      </c>
      <c r="BU851" s="32" t="s">
        <v>30</v>
      </c>
      <c r="BV851" s="32" t="s">
        <v>30</v>
      </c>
      <c r="BW851" s="33" t="s">
        <v>30</v>
      </c>
      <c r="BX851" s="31" t="s">
        <v>30</v>
      </c>
      <c r="BY851" s="32" t="s">
        <v>30</v>
      </c>
      <c r="BZ851" s="32" t="s">
        <v>30</v>
      </c>
      <c r="CA851" s="32" t="s">
        <v>30</v>
      </c>
      <c r="CB851" s="32" t="s">
        <v>30</v>
      </c>
      <c r="CC851" s="32" t="s">
        <v>30</v>
      </c>
      <c r="CD851" s="32" t="s">
        <v>30</v>
      </c>
      <c r="CE851" s="32" t="s">
        <v>30</v>
      </c>
      <c r="CF851" s="34" t="s">
        <v>30</v>
      </c>
      <c r="CG851" s="26">
        <v>1</v>
      </c>
      <c r="CH851" s="27">
        <v>2560000</v>
      </c>
      <c r="CI851" s="27">
        <v>2304000</v>
      </c>
      <c r="CJ851" s="27"/>
      <c r="CK851" s="27"/>
      <c r="CL851" s="143">
        <f t="shared" si="1941"/>
        <v>7.4432292756478696E-2</v>
      </c>
      <c r="CM851" s="27">
        <f t="shared" si="1942"/>
        <v>2432000</v>
      </c>
      <c r="CN851" s="27">
        <f t="shared" si="1943"/>
        <v>462080</v>
      </c>
      <c r="CO851" s="28">
        <f t="shared" si="1944"/>
        <v>2894080</v>
      </c>
      <c r="CP851" s="26">
        <v>1</v>
      </c>
      <c r="CQ851" s="27">
        <v>2560000</v>
      </c>
      <c r="CR851" s="27">
        <v>2304000</v>
      </c>
      <c r="CS851" s="27"/>
      <c r="CT851" s="27"/>
      <c r="CU851" s="143">
        <f t="shared" si="1945"/>
        <v>7.4432292756478696E-2</v>
      </c>
      <c r="CV851" s="27">
        <f t="shared" si="1946"/>
        <v>2432000</v>
      </c>
      <c r="CW851" s="28">
        <f t="shared" si="1947"/>
        <v>462080</v>
      </c>
      <c r="CX851" s="29">
        <f t="shared" si="1948"/>
        <v>2894080</v>
      </c>
      <c r="CY851" s="26">
        <v>1</v>
      </c>
      <c r="CZ851" s="27">
        <v>2560000</v>
      </c>
      <c r="DA851" s="27">
        <v>2176000</v>
      </c>
      <c r="DB851" s="27"/>
      <c r="DC851" s="27"/>
      <c r="DD851" s="143">
        <f t="shared" si="1949"/>
        <v>0.11466596451673743</v>
      </c>
      <c r="DE851" s="27">
        <f t="shared" si="1950"/>
        <v>2368000</v>
      </c>
      <c r="DF851" s="27">
        <f t="shared" si="1951"/>
        <v>449920</v>
      </c>
      <c r="DG851" s="28">
        <f t="shared" si="1952"/>
        <v>2817920</v>
      </c>
      <c r="DH851" s="26">
        <v>1</v>
      </c>
      <c r="DI851" s="28">
        <v>2560000</v>
      </c>
      <c r="DJ851" s="28">
        <v>2944000</v>
      </c>
      <c r="DK851" s="28"/>
      <c r="DL851" s="177">
        <f t="shared" si="1953"/>
        <v>9.8666062491146164E-2</v>
      </c>
      <c r="DM851" s="28">
        <f t="shared" si="1954"/>
        <v>2752000</v>
      </c>
      <c r="DN851" s="28">
        <f t="shared" si="1955"/>
        <v>522880</v>
      </c>
      <c r="DO851" s="30">
        <f t="shared" si="1956"/>
        <v>3274880</v>
      </c>
    </row>
    <row r="852" spans="1:119" ht="21" customHeight="1" x14ac:dyDescent="0.25">
      <c r="A852" s="66" t="s">
        <v>1643</v>
      </c>
      <c r="B852" s="67" t="s">
        <v>1620</v>
      </c>
      <c r="C852" s="68" t="s">
        <v>1644</v>
      </c>
      <c r="D852" s="31" t="s">
        <v>30</v>
      </c>
      <c r="E852" s="32" t="s">
        <v>30</v>
      </c>
      <c r="F852" s="32" t="s">
        <v>30</v>
      </c>
      <c r="G852" s="32" t="s">
        <v>30</v>
      </c>
      <c r="H852" s="32" t="s">
        <v>30</v>
      </c>
      <c r="I852" s="32" t="s">
        <v>30</v>
      </c>
      <c r="J852" s="32" t="s">
        <v>30</v>
      </c>
      <c r="K852" s="32" t="s">
        <v>30</v>
      </c>
      <c r="L852" s="32" t="s">
        <v>30</v>
      </c>
      <c r="M852" s="31" t="s">
        <v>30</v>
      </c>
      <c r="N852" s="43" t="s">
        <v>30</v>
      </c>
      <c r="O852" s="32" t="s">
        <v>30</v>
      </c>
      <c r="P852" s="32" t="s">
        <v>30</v>
      </c>
      <c r="Q852" s="32" t="s">
        <v>30</v>
      </c>
      <c r="R852" s="32" t="s">
        <v>30</v>
      </c>
      <c r="S852" s="32" t="s">
        <v>30</v>
      </c>
      <c r="T852" s="32" t="s">
        <v>30</v>
      </c>
      <c r="U852" s="33" t="s">
        <v>30</v>
      </c>
      <c r="V852" s="31" t="s">
        <v>30</v>
      </c>
      <c r="W852" s="32" t="s">
        <v>30</v>
      </c>
      <c r="X852" s="32" t="s">
        <v>30</v>
      </c>
      <c r="Y852" s="32" t="s">
        <v>30</v>
      </c>
      <c r="Z852" s="32" t="s">
        <v>30</v>
      </c>
      <c r="AA852" s="32" t="s">
        <v>30</v>
      </c>
      <c r="AB852" s="32" t="s">
        <v>30</v>
      </c>
      <c r="AC852" s="32" t="s">
        <v>30</v>
      </c>
      <c r="AD852" s="34" t="s">
        <v>30</v>
      </c>
      <c r="AE852" s="31" t="s">
        <v>30</v>
      </c>
      <c r="AF852" s="32" t="s">
        <v>30</v>
      </c>
      <c r="AG852" s="32" t="s">
        <v>30</v>
      </c>
      <c r="AH852" s="32" t="s">
        <v>30</v>
      </c>
      <c r="AI852" s="32" t="s">
        <v>30</v>
      </c>
      <c r="AJ852" s="165" t="s">
        <v>30</v>
      </c>
      <c r="AK852" s="32" t="s">
        <v>30</v>
      </c>
      <c r="AL852" s="32" t="s">
        <v>30</v>
      </c>
      <c r="AM852" s="33" t="s">
        <v>30</v>
      </c>
      <c r="AN852" s="31" t="s">
        <v>30</v>
      </c>
      <c r="AO852" s="32" t="s">
        <v>30</v>
      </c>
      <c r="AP852" s="32" t="s">
        <v>30</v>
      </c>
      <c r="AQ852" s="32" t="s">
        <v>30</v>
      </c>
      <c r="AR852" s="32" t="s">
        <v>30</v>
      </c>
      <c r="AS852" s="32" t="s">
        <v>30</v>
      </c>
      <c r="AT852" s="32" t="s">
        <v>30</v>
      </c>
      <c r="AU852" s="32" t="s">
        <v>30</v>
      </c>
      <c r="AV852" s="33" t="s">
        <v>30</v>
      </c>
      <c r="AW852" s="31" t="s">
        <v>30</v>
      </c>
      <c r="AX852" s="32" t="s">
        <v>30</v>
      </c>
      <c r="AY852" s="32" t="s">
        <v>30</v>
      </c>
      <c r="AZ852" s="32" t="s">
        <v>30</v>
      </c>
      <c r="BA852" s="32" t="s">
        <v>30</v>
      </c>
      <c r="BB852" s="32" t="s">
        <v>30</v>
      </c>
      <c r="BC852" s="32" t="s">
        <v>30</v>
      </c>
      <c r="BD852" s="32" t="s">
        <v>30</v>
      </c>
      <c r="BE852" s="32" t="s">
        <v>30</v>
      </c>
      <c r="BF852" s="31" t="s">
        <v>30</v>
      </c>
      <c r="BG852" s="32" t="s">
        <v>30</v>
      </c>
      <c r="BH852" s="32" t="s">
        <v>30</v>
      </c>
      <c r="BI852" s="32" t="s">
        <v>30</v>
      </c>
      <c r="BJ852" s="32" t="s">
        <v>30</v>
      </c>
      <c r="BK852" s="32" t="s">
        <v>30</v>
      </c>
      <c r="BL852" s="32" t="s">
        <v>30</v>
      </c>
      <c r="BM852" s="32" t="s">
        <v>30</v>
      </c>
      <c r="BN852" s="32" t="s">
        <v>30</v>
      </c>
      <c r="BO852" s="31" t="s">
        <v>30</v>
      </c>
      <c r="BP852" s="32" t="s">
        <v>30</v>
      </c>
      <c r="BQ852" s="32" t="s">
        <v>30</v>
      </c>
      <c r="BR852" s="32" t="s">
        <v>30</v>
      </c>
      <c r="BS852" s="32" t="s">
        <v>30</v>
      </c>
      <c r="BT852" s="32" t="s">
        <v>30</v>
      </c>
      <c r="BU852" s="32" t="s">
        <v>30</v>
      </c>
      <c r="BV852" s="32" t="s">
        <v>30</v>
      </c>
      <c r="BW852" s="33" t="s">
        <v>30</v>
      </c>
      <c r="BX852" s="31" t="s">
        <v>30</v>
      </c>
      <c r="BY852" s="32" t="s">
        <v>30</v>
      </c>
      <c r="BZ852" s="32" t="s">
        <v>30</v>
      </c>
      <c r="CA852" s="32" t="s">
        <v>30</v>
      </c>
      <c r="CB852" s="32" t="s">
        <v>30</v>
      </c>
      <c r="CC852" s="32" t="s">
        <v>30</v>
      </c>
      <c r="CD852" s="32" t="s">
        <v>30</v>
      </c>
      <c r="CE852" s="32" t="s">
        <v>30</v>
      </c>
      <c r="CF852" s="34" t="s">
        <v>30</v>
      </c>
      <c r="CG852" s="26">
        <v>1</v>
      </c>
      <c r="CH852" s="27">
        <v>64000</v>
      </c>
      <c r="CI852" s="27">
        <v>57600</v>
      </c>
      <c r="CJ852" s="27"/>
      <c r="CK852" s="27"/>
      <c r="CL852" s="143">
        <f t="shared" si="1941"/>
        <v>7.4432292756478696E-2</v>
      </c>
      <c r="CM852" s="27">
        <f t="shared" si="1942"/>
        <v>60800</v>
      </c>
      <c r="CN852" s="27">
        <f t="shared" si="1943"/>
        <v>11552</v>
      </c>
      <c r="CO852" s="28">
        <f t="shared" si="1944"/>
        <v>72352</v>
      </c>
      <c r="CP852" s="26">
        <v>1</v>
      </c>
      <c r="CQ852" s="27">
        <v>64000</v>
      </c>
      <c r="CR852" s="27">
        <v>57600</v>
      </c>
      <c r="CS852" s="27"/>
      <c r="CT852" s="27"/>
      <c r="CU852" s="143">
        <f t="shared" si="1945"/>
        <v>7.4432292756478696E-2</v>
      </c>
      <c r="CV852" s="27">
        <f t="shared" si="1946"/>
        <v>60800</v>
      </c>
      <c r="CW852" s="28">
        <f t="shared" si="1947"/>
        <v>11552</v>
      </c>
      <c r="CX852" s="29">
        <f t="shared" si="1948"/>
        <v>72352</v>
      </c>
      <c r="CY852" s="26">
        <v>1</v>
      </c>
      <c r="CZ852" s="27">
        <v>64000</v>
      </c>
      <c r="DA852" s="27">
        <v>54400</v>
      </c>
      <c r="DB852" s="27"/>
      <c r="DC852" s="27"/>
      <c r="DD852" s="143">
        <f t="shared" si="1949"/>
        <v>0.11466596451673744</v>
      </c>
      <c r="DE852" s="27">
        <f t="shared" si="1950"/>
        <v>59200</v>
      </c>
      <c r="DF852" s="27">
        <f t="shared" si="1951"/>
        <v>11248</v>
      </c>
      <c r="DG852" s="28">
        <f t="shared" si="1952"/>
        <v>70448</v>
      </c>
      <c r="DH852" s="26">
        <v>1</v>
      </c>
      <c r="DI852" s="28">
        <v>64000</v>
      </c>
      <c r="DJ852" s="28">
        <v>73600</v>
      </c>
      <c r="DK852" s="28"/>
      <c r="DL852" s="177">
        <f t="shared" si="1953"/>
        <v>9.8666062491146164E-2</v>
      </c>
      <c r="DM852" s="28">
        <f t="shared" si="1954"/>
        <v>68800</v>
      </c>
      <c r="DN852" s="28">
        <f t="shared" si="1955"/>
        <v>13072</v>
      </c>
      <c r="DO852" s="30">
        <f t="shared" si="1956"/>
        <v>81872</v>
      </c>
    </row>
    <row r="853" spans="1:119" ht="21" customHeight="1" x14ac:dyDescent="0.25">
      <c r="A853" s="66" t="s">
        <v>1645</v>
      </c>
      <c r="B853" s="67" t="s">
        <v>1620</v>
      </c>
      <c r="C853" s="68" t="s">
        <v>1646</v>
      </c>
      <c r="D853" s="31" t="s">
        <v>30</v>
      </c>
      <c r="E853" s="32" t="s">
        <v>30</v>
      </c>
      <c r="F853" s="32" t="s">
        <v>30</v>
      </c>
      <c r="G853" s="32" t="s">
        <v>30</v>
      </c>
      <c r="H853" s="32" t="s">
        <v>30</v>
      </c>
      <c r="I853" s="32" t="s">
        <v>30</v>
      </c>
      <c r="J853" s="32" t="s">
        <v>30</v>
      </c>
      <c r="K853" s="32" t="s">
        <v>30</v>
      </c>
      <c r="L853" s="32" t="s">
        <v>30</v>
      </c>
      <c r="M853" s="31" t="s">
        <v>30</v>
      </c>
      <c r="N853" s="43" t="s">
        <v>30</v>
      </c>
      <c r="O853" s="32" t="s">
        <v>30</v>
      </c>
      <c r="P853" s="32" t="s">
        <v>30</v>
      </c>
      <c r="Q853" s="32" t="s">
        <v>30</v>
      </c>
      <c r="R853" s="32" t="s">
        <v>30</v>
      </c>
      <c r="S853" s="32" t="s">
        <v>30</v>
      </c>
      <c r="T853" s="32" t="s">
        <v>30</v>
      </c>
      <c r="U853" s="33" t="s">
        <v>30</v>
      </c>
      <c r="V853" s="31" t="s">
        <v>30</v>
      </c>
      <c r="W853" s="32" t="s">
        <v>30</v>
      </c>
      <c r="X853" s="32" t="s">
        <v>30</v>
      </c>
      <c r="Y853" s="32" t="s">
        <v>30</v>
      </c>
      <c r="Z853" s="32" t="s">
        <v>30</v>
      </c>
      <c r="AA853" s="32" t="s">
        <v>30</v>
      </c>
      <c r="AB853" s="32" t="s">
        <v>30</v>
      </c>
      <c r="AC853" s="32" t="s">
        <v>30</v>
      </c>
      <c r="AD853" s="34" t="s">
        <v>30</v>
      </c>
      <c r="AE853" s="31" t="s">
        <v>30</v>
      </c>
      <c r="AF853" s="32" t="s">
        <v>30</v>
      </c>
      <c r="AG853" s="32" t="s">
        <v>30</v>
      </c>
      <c r="AH853" s="32" t="s">
        <v>30</v>
      </c>
      <c r="AI853" s="32" t="s">
        <v>30</v>
      </c>
      <c r="AJ853" s="165" t="s">
        <v>30</v>
      </c>
      <c r="AK853" s="32" t="s">
        <v>30</v>
      </c>
      <c r="AL853" s="32" t="s">
        <v>30</v>
      </c>
      <c r="AM853" s="33" t="s">
        <v>30</v>
      </c>
      <c r="AN853" s="31" t="s">
        <v>30</v>
      </c>
      <c r="AO853" s="32" t="s">
        <v>30</v>
      </c>
      <c r="AP853" s="32" t="s">
        <v>30</v>
      </c>
      <c r="AQ853" s="32" t="s">
        <v>30</v>
      </c>
      <c r="AR853" s="32" t="s">
        <v>30</v>
      </c>
      <c r="AS853" s="32" t="s">
        <v>30</v>
      </c>
      <c r="AT853" s="32" t="s">
        <v>30</v>
      </c>
      <c r="AU853" s="32" t="s">
        <v>30</v>
      </c>
      <c r="AV853" s="33" t="s">
        <v>30</v>
      </c>
      <c r="AW853" s="31" t="s">
        <v>30</v>
      </c>
      <c r="AX853" s="32" t="s">
        <v>30</v>
      </c>
      <c r="AY853" s="32" t="s">
        <v>30</v>
      </c>
      <c r="AZ853" s="32" t="s">
        <v>30</v>
      </c>
      <c r="BA853" s="32" t="s">
        <v>30</v>
      </c>
      <c r="BB853" s="32" t="s">
        <v>30</v>
      </c>
      <c r="BC853" s="32" t="s">
        <v>30</v>
      </c>
      <c r="BD853" s="32" t="s">
        <v>30</v>
      </c>
      <c r="BE853" s="32" t="s">
        <v>30</v>
      </c>
      <c r="BF853" s="31" t="s">
        <v>30</v>
      </c>
      <c r="BG853" s="32" t="s">
        <v>30</v>
      </c>
      <c r="BH853" s="32" t="s">
        <v>30</v>
      </c>
      <c r="BI853" s="32" t="s">
        <v>30</v>
      </c>
      <c r="BJ853" s="32" t="s">
        <v>30</v>
      </c>
      <c r="BK853" s="32" t="s">
        <v>30</v>
      </c>
      <c r="BL853" s="32" t="s">
        <v>30</v>
      </c>
      <c r="BM853" s="32" t="s">
        <v>30</v>
      </c>
      <c r="BN853" s="32" t="s">
        <v>30</v>
      </c>
      <c r="BO853" s="31" t="s">
        <v>30</v>
      </c>
      <c r="BP853" s="32" t="s">
        <v>30</v>
      </c>
      <c r="BQ853" s="32" t="s">
        <v>30</v>
      </c>
      <c r="BR853" s="32" t="s">
        <v>30</v>
      </c>
      <c r="BS853" s="32" t="s">
        <v>30</v>
      </c>
      <c r="BT853" s="32" t="s">
        <v>30</v>
      </c>
      <c r="BU853" s="32" t="s">
        <v>30</v>
      </c>
      <c r="BV853" s="32" t="s">
        <v>30</v>
      </c>
      <c r="BW853" s="33" t="s">
        <v>30</v>
      </c>
      <c r="BX853" s="31" t="s">
        <v>30</v>
      </c>
      <c r="BY853" s="32" t="s">
        <v>30</v>
      </c>
      <c r="BZ853" s="32" t="s">
        <v>30</v>
      </c>
      <c r="CA853" s="32" t="s">
        <v>30</v>
      </c>
      <c r="CB853" s="32" t="s">
        <v>30</v>
      </c>
      <c r="CC853" s="32" t="s">
        <v>30</v>
      </c>
      <c r="CD853" s="32" t="s">
        <v>30</v>
      </c>
      <c r="CE853" s="32" t="s">
        <v>30</v>
      </c>
      <c r="CF853" s="34" t="s">
        <v>30</v>
      </c>
      <c r="CG853" s="26">
        <v>1</v>
      </c>
      <c r="CH853" s="27">
        <v>3200000</v>
      </c>
      <c r="CI853" s="27">
        <v>2880000</v>
      </c>
      <c r="CJ853" s="27"/>
      <c r="CK853" s="27"/>
      <c r="CL853" s="143">
        <f t="shared" si="1941"/>
        <v>7.4432292756478682E-2</v>
      </c>
      <c r="CM853" s="27">
        <f t="shared" si="1942"/>
        <v>3040000</v>
      </c>
      <c r="CN853" s="27">
        <f t="shared" si="1943"/>
        <v>577600</v>
      </c>
      <c r="CO853" s="28">
        <f t="shared" si="1944"/>
        <v>3617600</v>
      </c>
      <c r="CP853" s="26">
        <v>1</v>
      </c>
      <c r="CQ853" s="27">
        <v>3200000</v>
      </c>
      <c r="CR853" s="27">
        <v>2880000</v>
      </c>
      <c r="CS853" s="27"/>
      <c r="CT853" s="27"/>
      <c r="CU853" s="143">
        <f t="shared" si="1945"/>
        <v>7.4432292756478682E-2</v>
      </c>
      <c r="CV853" s="27">
        <f t="shared" si="1946"/>
        <v>3040000</v>
      </c>
      <c r="CW853" s="28">
        <f t="shared" si="1947"/>
        <v>577600</v>
      </c>
      <c r="CX853" s="29">
        <f t="shared" si="1948"/>
        <v>3617600</v>
      </c>
      <c r="CY853" s="26">
        <v>1</v>
      </c>
      <c r="CZ853" s="27">
        <v>3200000</v>
      </c>
      <c r="DA853" s="27">
        <v>2720000</v>
      </c>
      <c r="DB853" s="27"/>
      <c r="DC853" s="27"/>
      <c r="DD853" s="143">
        <f t="shared" si="1949"/>
        <v>0.11466596451673743</v>
      </c>
      <c r="DE853" s="27">
        <f t="shared" si="1950"/>
        <v>2960000</v>
      </c>
      <c r="DF853" s="27">
        <f t="shared" si="1951"/>
        <v>562400</v>
      </c>
      <c r="DG853" s="28">
        <f t="shared" si="1952"/>
        <v>3522400</v>
      </c>
      <c r="DH853" s="26">
        <v>1</v>
      </c>
      <c r="DI853" s="28">
        <v>3200000</v>
      </c>
      <c r="DJ853" s="28">
        <v>3680000</v>
      </c>
      <c r="DK853" s="28"/>
      <c r="DL853" s="177">
        <f t="shared" si="1953"/>
        <v>9.8666062491146164E-2</v>
      </c>
      <c r="DM853" s="28">
        <f t="shared" si="1954"/>
        <v>3440000</v>
      </c>
      <c r="DN853" s="28">
        <f t="shared" si="1955"/>
        <v>653600</v>
      </c>
      <c r="DO853" s="30">
        <f t="shared" si="1956"/>
        <v>4093600</v>
      </c>
    </row>
    <row r="854" spans="1:119" ht="21" customHeight="1" x14ac:dyDescent="0.25">
      <c r="A854" s="66" t="s">
        <v>1647</v>
      </c>
      <c r="B854" s="67" t="s">
        <v>1620</v>
      </c>
      <c r="C854" s="68" t="s">
        <v>1648</v>
      </c>
      <c r="D854" s="31" t="s">
        <v>30</v>
      </c>
      <c r="E854" s="32" t="s">
        <v>30</v>
      </c>
      <c r="F854" s="32" t="s">
        <v>30</v>
      </c>
      <c r="G854" s="32" t="s">
        <v>30</v>
      </c>
      <c r="H854" s="32" t="s">
        <v>30</v>
      </c>
      <c r="I854" s="32" t="s">
        <v>30</v>
      </c>
      <c r="J854" s="32" t="s">
        <v>30</v>
      </c>
      <c r="K854" s="32" t="s">
        <v>30</v>
      </c>
      <c r="L854" s="32" t="s">
        <v>30</v>
      </c>
      <c r="M854" s="31" t="s">
        <v>30</v>
      </c>
      <c r="N854" s="43" t="s">
        <v>30</v>
      </c>
      <c r="O854" s="32" t="s">
        <v>30</v>
      </c>
      <c r="P854" s="32" t="s">
        <v>30</v>
      </c>
      <c r="Q854" s="32" t="s">
        <v>30</v>
      </c>
      <c r="R854" s="32" t="s">
        <v>30</v>
      </c>
      <c r="S854" s="32" t="s">
        <v>30</v>
      </c>
      <c r="T854" s="32" t="s">
        <v>30</v>
      </c>
      <c r="U854" s="33" t="s">
        <v>30</v>
      </c>
      <c r="V854" s="31" t="s">
        <v>30</v>
      </c>
      <c r="W854" s="32" t="s">
        <v>30</v>
      </c>
      <c r="X854" s="32" t="s">
        <v>30</v>
      </c>
      <c r="Y854" s="32" t="s">
        <v>30</v>
      </c>
      <c r="Z854" s="32" t="s">
        <v>30</v>
      </c>
      <c r="AA854" s="32" t="s">
        <v>30</v>
      </c>
      <c r="AB854" s="32" t="s">
        <v>30</v>
      </c>
      <c r="AC854" s="32" t="s">
        <v>30</v>
      </c>
      <c r="AD854" s="34" t="s">
        <v>30</v>
      </c>
      <c r="AE854" s="31" t="s">
        <v>30</v>
      </c>
      <c r="AF854" s="32" t="s">
        <v>30</v>
      </c>
      <c r="AG854" s="32" t="s">
        <v>30</v>
      </c>
      <c r="AH854" s="32" t="s">
        <v>30</v>
      </c>
      <c r="AI854" s="32" t="s">
        <v>30</v>
      </c>
      <c r="AJ854" s="165" t="s">
        <v>30</v>
      </c>
      <c r="AK854" s="32" t="s">
        <v>30</v>
      </c>
      <c r="AL854" s="32" t="s">
        <v>30</v>
      </c>
      <c r="AM854" s="33" t="s">
        <v>30</v>
      </c>
      <c r="AN854" s="31" t="s">
        <v>30</v>
      </c>
      <c r="AO854" s="32" t="s">
        <v>30</v>
      </c>
      <c r="AP854" s="32" t="s">
        <v>30</v>
      </c>
      <c r="AQ854" s="32" t="s">
        <v>30</v>
      </c>
      <c r="AR854" s="32" t="s">
        <v>30</v>
      </c>
      <c r="AS854" s="32" t="s">
        <v>30</v>
      </c>
      <c r="AT854" s="32" t="s">
        <v>30</v>
      </c>
      <c r="AU854" s="32" t="s">
        <v>30</v>
      </c>
      <c r="AV854" s="33" t="s">
        <v>30</v>
      </c>
      <c r="AW854" s="31" t="s">
        <v>30</v>
      </c>
      <c r="AX854" s="32" t="s">
        <v>30</v>
      </c>
      <c r="AY854" s="32" t="s">
        <v>30</v>
      </c>
      <c r="AZ854" s="32" t="s">
        <v>30</v>
      </c>
      <c r="BA854" s="32" t="s">
        <v>30</v>
      </c>
      <c r="BB854" s="32" t="s">
        <v>30</v>
      </c>
      <c r="BC854" s="32" t="s">
        <v>30</v>
      </c>
      <c r="BD854" s="32" t="s">
        <v>30</v>
      </c>
      <c r="BE854" s="32" t="s">
        <v>30</v>
      </c>
      <c r="BF854" s="31" t="s">
        <v>30</v>
      </c>
      <c r="BG854" s="32" t="s">
        <v>30</v>
      </c>
      <c r="BH854" s="32" t="s">
        <v>30</v>
      </c>
      <c r="BI854" s="32" t="s">
        <v>30</v>
      </c>
      <c r="BJ854" s="32" t="s">
        <v>30</v>
      </c>
      <c r="BK854" s="32" t="s">
        <v>30</v>
      </c>
      <c r="BL854" s="32" t="s">
        <v>30</v>
      </c>
      <c r="BM854" s="32" t="s">
        <v>30</v>
      </c>
      <c r="BN854" s="32" t="s">
        <v>30</v>
      </c>
      <c r="BO854" s="31" t="s">
        <v>30</v>
      </c>
      <c r="BP854" s="32" t="s">
        <v>30</v>
      </c>
      <c r="BQ854" s="32" t="s">
        <v>30</v>
      </c>
      <c r="BR854" s="32" t="s">
        <v>30</v>
      </c>
      <c r="BS854" s="32" t="s">
        <v>30</v>
      </c>
      <c r="BT854" s="32" t="s">
        <v>30</v>
      </c>
      <c r="BU854" s="32" t="s">
        <v>30</v>
      </c>
      <c r="BV854" s="32" t="s">
        <v>30</v>
      </c>
      <c r="BW854" s="33" t="s">
        <v>30</v>
      </c>
      <c r="BX854" s="31" t="s">
        <v>30</v>
      </c>
      <c r="BY854" s="32" t="s">
        <v>30</v>
      </c>
      <c r="BZ854" s="32" t="s">
        <v>30</v>
      </c>
      <c r="CA854" s="32" t="s">
        <v>30</v>
      </c>
      <c r="CB854" s="32" t="s">
        <v>30</v>
      </c>
      <c r="CC854" s="32" t="s">
        <v>30</v>
      </c>
      <c r="CD854" s="32" t="s">
        <v>30</v>
      </c>
      <c r="CE854" s="32" t="s">
        <v>30</v>
      </c>
      <c r="CF854" s="34" t="s">
        <v>30</v>
      </c>
      <c r="CG854" s="26">
        <v>1</v>
      </c>
      <c r="CH854" s="27">
        <v>64000</v>
      </c>
      <c r="CI854" s="27">
        <v>57600</v>
      </c>
      <c r="CJ854" s="27"/>
      <c r="CK854" s="27"/>
      <c r="CL854" s="143">
        <f t="shared" si="1941"/>
        <v>7.4432292756478696E-2</v>
      </c>
      <c r="CM854" s="27">
        <f t="shared" si="1942"/>
        <v>60800</v>
      </c>
      <c r="CN854" s="27">
        <f t="shared" si="1943"/>
        <v>11552</v>
      </c>
      <c r="CO854" s="28">
        <f t="shared" si="1944"/>
        <v>72352</v>
      </c>
      <c r="CP854" s="26">
        <v>1</v>
      </c>
      <c r="CQ854" s="27">
        <v>64000</v>
      </c>
      <c r="CR854" s="27">
        <v>57600</v>
      </c>
      <c r="CS854" s="27"/>
      <c r="CT854" s="27"/>
      <c r="CU854" s="143">
        <f t="shared" si="1945"/>
        <v>7.4432292756478696E-2</v>
      </c>
      <c r="CV854" s="27">
        <f t="shared" si="1946"/>
        <v>60800</v>
      </c>
      <c r="CW854" s="28">
        <f t="shared" si="1947"/>
        <v>11552</v>
      </c>
      <c r="CX854" s="29">
        <f t="shared" si="1948"/>
        <v>72352</v>
      </c>
      <c r="CY854" s="26">
        <v>1</v>
      </c>
      <c r="CZ854" s="27">
        <v>64000</v>
      </c>
      <c r="DA854" s="27">
        <v>54400</v>
      </c>
      <c r="DB854" s="27"/>
      <c r="DC854" s="27"/>
      <c r="DD854" s="143">
        <f t="shared" si="1949"/>
        <v>0.11466596451673744</v>
      </c>
      <c r="DE854" s="27">
        <f t="shared" si="1950"/>
        <v>59200</v>
      </c>
      <c r="DF854" s="27">
        <f t="shared" si="1951"/>
        <v>11248</v>
      </c>
      <c r="DG854" s="28">
        <f t="shared" si="1952"/>
        <v>70448</v>
      </c>
      <c r="DH854" s="26">
        <v>1</v>
      </c>
      <c r="DI854" s="28">
        <v>64000</v>
      </c>
      <c r="DJ854" s="28">
        <v>73600</v>
      </c>
      <c r="DK854" s="28"/>
      <c r="DL854" s="177">
        <f t="shared" si="1953"/>
        <v>9.8666062491146164E-2</v>
      </c>
      <c r="DM854" s="28">
        <f t="shared" si="1954"/>
        <v>68800</v>
      </c>
      <c r="DN854" s="28">
        <f t="shared" si="1955"/>
        <v>13072</v>
      </c>
      <c r="DO854" s="30">
        <f t="shared" si="1956"/>
        <v>81872</v>
      </c>
    </row>
    <row r="855" spans="1:119" ht="21" customHeight="1" x14ac:dyDescent="0.25">
      <c r="A855" s="66" t="s">
        <v>1649</v>
      </c>
      <c r="B855" s="67" t="s">
        <v>1620</v>
      </c>
      <c r="C855" s="68" t="s">
        <v>1650</v>
      </c>
      <c r="D855" s="31" t="s">
        <v>30</v>
      </c>
      <c r="E855" s="32" t="s">
        <v>30</v>
      </c>
      <c r="F855" s="32" t="s">
        <v>30</v>
      </c>
      <c r="G855" s="32" t="s">
        <v>30</v>
      </c>
      <c r="H855" s="32" t="s">
        <v>30</v>
      </c>
      <c r="I855" s="32" t="s">
        <v>30</v>
      </c>
      <c r="J855" s="32" t="s">
        <v>30</v>
      </c>
      <c r="K855" s="32" t="s">
        <v>30</v>
      </c>
      <c r="L855" s="32" t="s">
        <v>30</v>
      </c>
      <c r="M855" s="31" t="s">
        <v>30</v>
      </c>
      <c r="N855" s="43" t="s">
        <v>30</v>
      </c>
      <c r="O855" s="32" t="s">
        <v>30</v>
      </c>
      <c r="P855" s="32" t="s">
        <v>30</v>
      </c>
      <c r="Q855" s="32" t="s">
        <v>30</v>
      </c>
      <c r="R855" s="32" t="s">
        <v>30</v>
      </c>
      <c r="S855" s="32" t="s">
        <v>30</v>
      </c>
      <c r="T855" s="32" t="s">
        <v>30</v>
      </c>
      <c r="U855" s="33" t="s">
        <v>30</v>
      </c>
      <c r="V855" s="31" t="s">
        <v>30</v>
      </c>
      <c r="W855" s="32" t="s">
        <v>30</v>
      </c>
      <c r="X855" s="32" t="s">
        <v>30</v>
      </c>
      <c r="Y855" s="32" t="s">
        <v>30</v>
      </c>
      <c r="Z855" s="32" t="s">
        <v>30</v>
      </c>
      <c r="AA855" s="32" t="s">
        <v>30</v>
      </c>
      <c r="AB855" s="32" t="s">
        <v>30</v>
      </c>
      <c r="AC855" s="32" t="s">
        <v>30</v>
      </c>
      <c r="AD855" s="34" t="s">
        <v>30</v>
      </c>
      <c r="AE855" s="31" t="s">
        <v>30</v>
      </c>
      <c r="AF855" s="32" t="s">
        <v>30</v>
      </c>
      <c r="AG855" s="32" t="s">
        <v>30</v>
      </c>
      <c r="AH855" s="32" t="s">
        <v>30</v>
      </c>
      <c r="AI855" s="32" t="s">
        <v>30</v>
      </c>
      <c r="AJ855" s="165" t="s">
        <v>30</v>
      </c>
      <c r="AK855" s="32" t="s">
        <v>30</v>
      </c>
      <c r="AL855" s="32" t="s">
        <v>30</v>
      </c>
      <c r="AM855" s="33" t="s">
        <v>30</v>
      </c>
      <c r="AN855" s="31" t="s">
        <v>30</v>
      </c>
      <c r="AO855" s="32" t="s">
        <v>30</v>
      </c>
      <c r="AP855" s="32" t="s">
        <v>30</v>
      </c>
      <c r="AQ855" s="32" t="s">
        <v>30</v>
      </c>
      <c r="AR855" s="32" t="s">
        <v>30</v>
      </c>
      <c r="AS855" s="32" t="s">
        <v>30</v>
      </c>
      <c r="AT855" s="32" t="s">
        <v>30</v>
      </c>
      <c r="AU855" s="32" t="s">
        <v>30</v>
      </c>
      <c r="AV855" s="33" t="s">
        <v>30</v>
      </c>
      <c r="AW855" s="31" t="s">
        <v>30</v>
      </c>
      <c r="AX855" s="32" t="s">
        <v>30</v>
      </c>
      <c r="AY855" s="32" t="s">
        <v>30</v>
      </c>
      <c r="AZ855" s="32" t="s">
        <v>30</v>
      </c>
      <c r="BA855" s="32" t="s">
        <v>30</v>
      </c>
      <c r="BB855" s="32" t="s">
        <v>30</v>
      </c>
      <c r="BC855" s="32" t="s">
        <v>30</v>
      </c>
      <c r="BD855" s="32" t="s">
        <v>30</v>
      </c>
      <c r="BE855" s="32" t="s">
        <v>30</v>
      </c>
      <c r="BF855" s="31" t="s">
        <v>30</v>
      </c>
      <c r="BG855" s="32" t="s">
        <v>30</v>
      </c>
      <c r="BH855" s="32" t="s">
        <v>30</v>
      </c>
      <c r="BI855" s="32" t="s">
        <v>30</v>
      </c>
      <c r="BJ855" s="32" t="s">
        <v>30</v>
      </c>
      <c r="BK855" s="32" t="s">
        <v>30</v>
      </c>
      <c r="BL855" s="32" t="s">
        <v>30</v>
      </c>
      <c r="BM855" s="32" t="s">
        <v>30</v>
      </c>
      <c r="BN855" s="32" t="s">
        <v>30</v>
      </c>
      <c r="BO855" s="31" t="s">
        <v>30</v>
      </c>
      <c r="BP855" s="32" t="s">
        <v>30</v>
      </c>
      <c r="BQ855" s="32" t="s">
        <v>30</v>
      </c>
      <c r="BR855" s="32" t="s">
        <v>30</v>
      </c>
      <c r="BS855" s="32" t="s">
        <v>30</v>
      </c>
      <c r="BT855" s="32" t="s">
        <v>30</v>
      </c>
      <c r="BU855" s="32" t="s">
        <v>30</v>
      </c>
      <c r="BV855" s="32" t="s">
        <v>30</v>
      </c>
      <c r="BW855" s="33" t="s">
        <v>30</v>
      </c>
      <c r="BX855" s="31" t="s">
        <v>30</v>
      </c>
      <c r="BY855" s="32" t="s">
        <v>30</v>
      </c>
      <c r="BZ855" s="32" t="s">
        <v>30</v>
      </c>
      <c r="CA855" s="32" t="s">
        <v>30</v>
      </c>
      <c r="CB855" s="32" t="s">
        <v>30</v>
      </c>
      <c r="CC855" s="32" t="s">
        <v>30</v>
      </c>
      <c r="CD855" s="32" t="s">
        <v>30</v>
      </c>
      <c r="CE855" s="32" t="s">
        <v>30</v>
      </c>
      <c r="CF855" s="34" t="s">
        <v>30</v>
      </c>
      <c r="CG855" s="26">
        <v>1</v>
      </c>
      <c r="CH855" s="27">
        <v>3200000</v>
      </c>
      <c r="CI855" s="27">
        <v>2880000</v>
      </c>
      <c r="CJ855" s="27"/>
      <c r="CK855" s="27"/>
      <c r="CL855" s="143">
        <f t="shared" si="1941"/>
        <v>7.4432292756478682E-2</v>
      </c>
      <c r="CM855" s="27">
        <f t="shared" si="1942"/>
        <v>3040000</v>
      </c>
      <c r="CN855" s="27">
        <f t="shared" si="1943"/>
        <v>577600</v>
      </c>
      <c r="CO855" s="28">
        <f t="shared" si="1944"/>
        <v>3617600</v>
      </c>
      <c r="CP855" s="26">
        <v>1</v>
      </c>
      <c r="CQ855" s="27">
        <v>3200000</v>
      </c>
      <c r="CR855" s="27">
        <v>2880000</v>
      </c>
      <c r="CS855" s="27"/>
      <c r="CT855" s="27"/>
      <c r="CU855" s="143">
        <f t="shared" si="1945"/>
        <v>7.4432292756478682E-2</v>
      </c>
      <c r="CV855" s="27">
        <f t="shared" si="1946"/>
        <v>3040000</v>
      </c>
      <c r="CW855" s="28">
        <f t="shared" si="1947"/>
        <v>577600</v>
      </c>
      <c r="CX855" s="29">
        <f t="shared" si="1948"/>
        <v>3617600</v>
      </c>
      <c r="CY855" s="26">
        <v>1</v>
      </c>
      <c r="CZ855" s="27">
        <v>3200000</v>
      </c>
      <c r="DA855" s="27">
        <v>2720000</v>
      </c>
      <c r="DB855" s="27"/>
      <c r="DC855" s="27"/>
      <c r="DD855" s="143">
        <f t="shared" si="1949"/>
        <v>0.11466596451673743</v>
      </c>
      <c r="DE855" s="27">
        <f t="shared" si="1950"/>
        <v>2960000</v>
      </c>
      <c r="DF855" s="27">
        <f t="shared" si="1951"/>
        <v>562400</v>
      </c>
      <c r="DG855" s="28">
        <f t="shared" si="1952"/>
        <v>3522400</v>
      </c>
      <c r="DH855" s="26">
        <v>1</v>
      </c>
      <c r="DI855" s="28">
        <v>3200000</v>
      </c>
      <c r="DJ855" s="28">
        <v>3680000</v>
      </c>
      <c r="DK855" s="28"/>
      <c r="DL855" s="177">
        <f t="shared" si="1953"/>
        <v>9.8666062491146164E-2</v>
      </c>
      <c r="DM855" s="28">
        <f t="shared" si="1954"/>
        <v>3440000</v>
      </c>
      <c r="DN855" s="28">
        <f t="shared" si="1955"/>
        <v>653600</v>
      </c>
      <c r="DO855" s="30">
        <f t="shared" si="1956"/>
        <v>4093600</v>
      </c>
    </row>
    <row r="856" spans="1:119" ht="21" customHeight="1" x14ac:dyDescent="0.25">
      <c r="A856" s="66" t="s">
        <v>1651</v>
      </c>
      <c r="B856" s="67" t="s">
        <v>1620</v>
      </c>
      <c r="C856" s="68" t="s">
        <v>1652</v>
      </c>
      <c r="D856" s="31" t="s">
        <v>30</v>
      </c>
      <c r="E856" s="32" t="s">
        <v>30</v>
      </c>
      <c r="F856" s="32" t="s">
        <v>30</v>
      </c>
      <c r="G856" s="32" t="s">
        <v>30</v>
      </c>
      <c r="H856" s="32" t="s">
        <v>30</v>
      </c>
      <c r="I856" s="32" t="s">
        <v>30</v>
      </c>
      <c r="J856" s="32" t="s">
        <v>30</v>
      </c>
      <c r="K856" s="32" t="s">
        <v>30</v>
      </c>
      <c r="L856" s="32" t="s">
        <v>30</v>
      </c>
      <c r="M856" s="31" t="s">
        <v>30</v>
      </c>
      <c r="N856" s="43" t="s">
        <v>30</v>
      </c>
      <c r="O856" s="32" t="s">
        <v>30</v>
      </c>
      <c r="P856" s="32" t="s">
        <v>30</v>
      </c>
      <c r="Q856" s="32" t="s">
        <v>30</v>
      </c>
      <c r="R856" s="32" t="s">
        <v>30</v>
      </c>
      <c r="S856" s="32" t="s">
        <v>30</v>
      </c>
      <c r="T856" s="32" t="s">
        <v>30</v>
      </c>
      <c r="U856" s="33" t="s">
        <v>30</v>
      </c>
      <c r="V856" s="31" t="s">
        <v>30</v>
      </c>
      <c r="W856" s="32" t="s">
        <v>30</v>
      </c>
      <c r="X856" s="32" t="s">
        <v>30</v>
      </c>
      <c r="Y856" s="32" t="s">
        <v>30</v>
      </c>
      <c r="Z856" s="32" t="s">
        <v>30</v>
      </c>
      <c r="AA856" s="32" t="s">
        <v>30</v>
      </c>
      <c r="AB856" s="32" t="s">
        <v>30</v>
      </c>
      <c r="AC856" s="32" t="s">
        <v>30</v>
      </c>
      <c r="AD856" s="34" t="s">
        <v>30</v>
      </c>
      <c r="AE856" s="31" t="s">
        <v>30</v>
      </c>
      <c r="AF856" s="32" t="s">
        <v>30</v>
      </c>
      <c r="AG856" s="32" t="s">
        <v>30</v>
      </c>
      <c r="AH856" s="32" t="s">
        <v>30</v>
      </c>
      <c r="AI856" s="32" t="s">
        <v>30</v>
      </c>
      <c r="AJ856" s="165" t="s">
        <v>30</v>
      </c>
      <c r="AK856" s="32" t="s">
        <v>30</v>
      </c>
      <c r="AL856" s="32" t="s">
        <v>30</v>
      </c>
      <c r="AM856" s="33" t="s">
        <v>30</v>
      </c>
      <c r="AN856" s="31" t="s">
        <v>30</v>
      </c>
      <c r="AO856" s="32" t="s">
        <v>30</v>
      </c>
      <c r="AP856" s="32" t="s">
        <v>30</v>
      </c>
      <c r="AQ856" s="32" t="s">
        <v>30</v>
      </c>
      <c r="AR856" s="32" t="s">
        <v>30</v>
      </c>
      <c r="AS856" s="32" t="s">
        <v>30</v>
      </c>
      <c r="AT856" s="32" t="s">
        <v>30</v>
      </c>
      <c r="AU856" s="32" t="s">
        <v>30</v>
      </c>
      <c r="AV856" s="33" t="s">
        <v>30</v>
      </c>
      <c r="AW856" s="31" t="s">
        <v>30</v>
      </c>
      <c r="AX856" s="32" t="s">
        <v>30</v>
      </c>
      <c r="AY856" s="32" t="s">
        <v>30</v>
      </c>
      <c r="AZ856" s="32" t="s">
        <v>30</v>
      </c>
      <c r="BA856" s="32" t="s">
        <v>30</v>
      </c>
      <c r="BB856" s="32" t="s">
        <v>30</v>
      </c>
      <c r="BC856" s="32" t="s">
        <v>30</v>
      </c>
      <c r="BD856" s="32" t="s">
        <v>30</v>
      </c>
      <c r="BE856" s="32" t="s">
        <v>30</v>
      </c>
      <c r="BF856" s="31" t="s">
        <v>30</v>
      </c>
      <c r="BG856" s="32" t="s">
        <v>30</v>
      </c>
      <c r="BH856" s="32" t="s">
        <v>30</v>
      </c>
      <c r="BI856" s="32" t="s">
        <v>30</v>
      </c>
      <c r="BJ856" s="32" t="s">
        <v>30</v>
      </c>
      <c r="BK856" s="32" t="s">
        <v>30</v>
      </c>
      <c r="BL856" s="32" t="s">
        <v>30</v>
      </c>
      <c r="BM856" s="32" t="s">
        <v>30</v>
      </c>
      <c r="BN856" s="32" t="s">
        <v>30</v>
      </c>
      <c r="BO856" s="31" t="s">
        <v>30</v>
      </c>
      <c r="BP856" s="32" t="s">
        <v>30</v>
      </c>
      <c r="BQ856" s="32" t="s">
        <v>30</v>
      </c>
      <c r="BR856" s="32" t="s">
        <v>30</v>
      </c>
      <c r="BS856" s="32" t="s">
        <v>30</v>
      </c>
      <c r="BT856" s="32" t="s">
        <v>30</v>
      </c>
      <c r="BU856" s="32" t="s">
        <v>30</v>
      </c>
      <c r="BV856" s="32" t="s">
        <v>30</v>
      </c>
      <c r="BW856" s="33" t="s">
        <v>30</v>
      </c>
      <c r="BX856" s="31" t="s">
        <v>30</v>
      </c>
      <c r="BY856" s="32" t="s">
        <v>30</v>
      </c>
      <c r="BZ856" s="32" t="s">
        <v>30</v>
      </c>
      <c r="CA856" s="32" t="s">
        <v>30</v>
      </c>
      <c r="CB856" s="32" t="s">
        <v>30</v>
      </c>
      <c r="CC856" s="32" t="s">
        <v>30</v>
      </c>
      <c r="CD856" s="32" t="s">
        <v>30</v>
      </c>
      <c r="CE856" s="32" t="s">
        <v>30</v>
      </c>
      <c r="CF856" s="34" t="s">
        <v>30</v>
      </c>
      <c r="CG856" s="26">
        <v>1</v>
      </c>
      <c r="CH856" s="27">
        <v>9600000</v>
      </c>
      <c r="CI856" s="27">
        <v>8640000</v>
      </c>
      <c r="CJ856" s="27"/>
      <c r="CK856" s="27"/>
      <c r="CL856" s="143">
        <f t="shared" si="1941"/>
        <v>7.4432292756478682E-2</v>
      </c>
      <c r="CM856" s="27">
        <f t="shared" si="1942"/>
        <v>9120000</v>
      </c>
      <c r="CN856" s="27">
        <f t="shared" si="1943"/>
        <v>1732800</v>
      </c>
      <c r="CO856" s="28">
        <f t="shared" si="1944"/>
        <v>10852800</v>
      </c>
      <c r="CP856" s="26">
        <v>1</v>
      </c>
      <c r="CQ856" s="27">
        <v>9600000</v>
      </c>
      <c r="CR856" s="27">
        <v>8640000</v>
      </c>
      <c r="CS856" s="27"/>
      <c r="CT856" s="27"/>
      <c r="CU856" s="143">
        <f t="shared" si="1945"/>
        <v>7.4432292756478682E-2</v>
      </c>
      <c r="CV856" s="27">
        <f t="shared" si="1946"/>
        <v>9120000</v>
      </c>
      <c r="CW856" s="28">
        <f t="shared" si="1947"/>
        <v>1732800</v>
      </c>
      <c r="CX856" s="29">
        <f t="shared" si="1948"/>
        <v>10852800</v>
      </c>
      <c r="CY856" s="26">
        <v>1</v>
      </c>
      <c r="CZ856" s="27">
        <v>9600000</v>
      </c>
      <c r="DA856" s="27">
        <v>8160000</v>
      </c>
      <c r="DB856" s="27"/>
      <c r="DC856" s="27"/>
      <c r="DD856" s="143">
        <f t="shared" si="1949"/>
        <v>0.11466596451673744</v>
      </c>
      <c r="DE856" s="27">
        <f t="shared" si="1950"/>
        <v>8880000</v>
      </c>
      <c r="DF856" s="27">
        <f t="shared" si="1951"/>
        <v>1687200</v>
      </c>
      <c r="DG856" s="28">
        <f t="shared" si="1952"/>
        <v>10567200</v>
      </c>
      <c r="DH856" s="26">
        <v>1</v>
      </c>
      <c r="DI856" s="28">
        <v>9600000</v>
      </c>
      <c r="DJ856" s="28">
        <v>11040000</v>
      </c>
      <c r="DK856" s="28"/>
      <c r="DL856" s="177">
        <f t="shared" si="1953"/>
        <v>9.8666062491146164E-2</v>
      </c>
      <c r="DM856" s="28">
        <f t="shared" si="1954"/>
        <v>10320000</v>
      </c>
      <c r="DN856" s="28">
        <f t="shared" si="1955"/>
        <v>1960800</v>
      </c>
      <c r="DO856" s="30">
        <f t="shared" si="1956"/>
        <v>12280800</v>
      </c>
    </row>
    <row r="857" spans="1:119" ht="21" customHeight="1" x14ac:dyDescent="0.25">
      <c r="A857" s="66" t="s">
        <v>1653</v>
      </c>
      <c r="B857" s="67" t="s">
        <v>1620</v>
      </c>
      <c r="C857" s="68" t="s">
        <v>1654</v>
      </c>
      <c r="D857" s="31" t="s">
        <v>30</v>
      </c>
      <c r="E857" s="32" t="s">
        <v>30</v>
      </c>
      <c r="F857" s="32" t="s">
        <v>30</v>
      </c>
      <c r="G857" s="32" t="s">
        <v>30</v>
      </c>
      <c r="H857" s="32" t="s">
        <v>30</v>
      </c>
      <c r="I857" s="32" t="s">
        <v>30</v>
      </c>
      <c r="J857" s="32" t="s">
        <v>30</v>
      </c>
      <c r="K857" s="32" t="s">
        <v>30</v>
      </c>
      <c r="L857" s="32" t="s">
        <v>30</v>
      </c>
      <c r="M857" s="31" t="s">
        <v>30</v>
      </c>
      <c r="N857" s="43" t="s">
        <v>30</v>
      </c>
      <c r="O857" s="32" t="s">
        <v>30</v>
      </c>
      <c r="P857" s="32" t="s">
        <v>30</v>
      </c>
      <c r="Q857" s="32" t="s">
        <v>30</v>
      </c>
      <c r="R857" s="32" t="s">
        <v>30</v>
      </c>
      <c r="S857" s="32" t="s">
        <v>30</v>
      </c>
      <c r="T857" s="32" t="s">
        <v>30</v>
      </c>
      <c r="U857" s="33" t="s">
        <v>30</v>
      </c>
      <c r="V857" s="31" t="s">
        <v>30</v>
      </c>
      <c r="W857" s="32" t="s">
        <v>30</v>
      </c>
      <c r="X857" s="32" t="s">
        <v>30</v>
      </c>
      <c r="Y857" s="32" t="s">
        <v>30</v>
      </c>
      <c r="Z857" s="32" t="s">
        <v>30</v>
      </c>
      <c r="AA857" s="32" t="s">
        <v>30</v>
      </c>
      <c r="AB857" s="32" t="s">
        <v>30</v>
      </c>
      <c r="AC857" s="32" t="s">
        <v>30</v>
      </c>
      <c r="AD857" s="34" t="s">
        <v>30</v>
      </c>
      <c r="AE857" s="31" t="s">
        <v>30</v>
      </c>
      <c r="AF857" s="32" t="s">
        <v>30</v>
      </c>
      <c r="AG857" s="32" t="s">
        <v>30</v>
      </c>
      <c r="AH857" s="32" t="s">
        <v>30</v>
      </c>
      <c r="AI857" s="32" t="s">
        <v>30</v>
      </c>
      <c r="AJ857" s="165" t="s">
        <v>30</v>
      </c>
      <c r="AK857" s="32" t="s">
        <v>30</v>
      </c>
      <c r="AL857" s="32" t="s">
        <v>30</v>
      </c>
      <c r="AM857" s="33" t="s">
        <v>30</v>
      </c>
      <c r="AN857" s="31" t="s">
        <v>30</v>
      </c>
      <c r="AO857" s="32" t="s">
        <v>30</v>
      </c>
      <c r="AP857" s="32" t="s">
        <v>30</v>
      </c>
      <c r="AQ857" s="32" t="s">
        <v>30</v>
      </c>
      <c r="AR857" s="32" t="s">
        <v>30</v>
      </c>
      <c r="AS857" s="32" t="s">
        <v>30</v>
      </c>
      <c r="AT857" s="32" t="s">
        <v>30</v>
      </c>
      <c r="AU857" s="32" t="s">
        <v>30</v>
      </c>
      <c r="AV857" s="33" t="s">
        <v>30</v>
      </c>
      <c r="AW857" s="31" t="s">
        <v>30</v>
      </c>
      <c r="AX857" s="32" t="s">
        <v>30</v>
      </c>
      <c r="AY857" s="32" t="s">
        <v>30</v>
      </c>
      <c r="AZ857" s="32" t="s">
        <v>30</v>
      </c>
      <c r="BA857" s="32" t="s">
        <v>30</v>
      </c>
      <c r="BB857" s="32" t="s">
        <v>30</v>
      </c>
      <c r="BC857" s="32" t="s">
        <v>30</v>
      </c>
      <c r="BD857" s="32" t="s">
        <v>30</v>
      </c>
      <c r="BE857" s="32" t="s">
        <v>30</v>
      </c>
      <c r="BF857" s="31" t="s">
        <v>30</v>
      </c>
      <c r="BG857" s="32" t="s">
        <v>30</v>
      </c>
      <c r="BH857" s="32" t="s">
        <v>30</v>
      </c>
      <c r="BI857" s="32" t="s">
        <v>30</v>
      </c>
      <c r="BJ857" s="32" t="s">
        <v>30</v>
      </c>
      <c r="BK857" s="32" t="s">
        <v>30</v>
      </c>
      <c r="BL857" s="32" t="s">
        <v>30</v>
      </c>
      <c r="BM857" s="32" t="s">
        <v>30</v>
      </c>
      <c r="BN857" s="32" t="s">
        <v>30</v>
      </c>
      <c r="BO857" s="31" t="s">
        <v>30</v>
      </c>
      <c r="BP857" s="32" t="s">
        <v>30</v>
      </c>
      <c r="BQ857" s="32" t="s">
        <v>30</v>
      </c>
      <c r="BR857" s="32" t="s">
        <v>30</v>
      </c>
      <c r="BS857" s="32" t="s">
        <v>30</v>
      </c>
      <c r="BT857" s="32" t="s">
        <v>30</v>
      </c>
      <c r="BU857" s="32" t="s">
        <v>30</v>
      </c>
      <c r="BV857" s="32" t="s">
        <v>30</v>
      </c>
      <c r="BW857" s="33" t="s">
        <v>30</v>
      </c>
      <c r="BX857" s="31" t="s">
        <v>30</v>
      </c>
      <c r="BY857" s="32" t="s">
        <v>30</v>
      </c>
      <c r="BZ857" s="32" t="s">
        <v>30</v>
      </c>
      <c r="CA857" s="32" t="s">
        <v>30</v>
      </c>
      <c r="CB857" s="32" t="s">
        <v>30</v>
      </c>
      <c r="CC857" s="32" t="s">
        <v>30</v>
      </c>
      <c r="CD857" s="32" t="s">
        <v>30</v>
      </c>
      <c r="CE857" s="32" t="s">
        <v>30</v>
      </c>
      <c r="CF857" s="34" t="s">
        <v>30</v>
      </c>
      <c r="CG857" s="26">
        <v>1</v>
      </c>
      <c r="CH857" s="27">
        <v>9600000</v>
      </c>
      <c r="CI857" s="27">
        <v>8640000</v>
      </c>
      <c r="CJ857" s="27"/>
      <c r="CK857" s="27"/>
      <c r="CL857" s="143">
        <f t="shared" si="1941"/>
        <v>7.4432292756478682E-2</v>
      </c>
      <c r="CM857" s="27">
        <f t="shared" si="1942"/>
        <v>9120000</v>
      </c>
      <c r="CN857" s="27">
        <f t="shared" si="1943"/>
        <v>1732800</v>
      </c>
      <c r="CO857" s="28">
        <f t="shared" si="1944"/>
        <v>10852800</v>
      </c>
      <c r="CP857" s="26">
        <v>1</v>
      </c>
      <c r="CQ857" s="27">
        <v>9600000</v>
      </c>
      <c r="CR857" s="27">
        <v>8640000</v>
      </c>
      <c r="CS857" s="27"/>
      <c r="CT857" s="27"/>
      <c r="CU857" s="143">
        <f t="shared" si="1945"/>
        <v>7.4432292756478682E-2</v>
      </c>
      <c r="CV857" s="27">
        <f t="shared" si="1946"/>
        <v>9120000</v>
      </c>
      <c r="CW857" s="28">
        <f t="shared" si="1947"/>
        <v>1732800</v>
      </c>
      <c r="CX857" s="29">
        <f t="shared" si="1948"/>
        <v>10852800</v>
      </c>
      <c r="CY857" s="26">
        <v>1</v>
      </c>
      <c r="CZ857" s="27">
        <v>9600000</v>
      </c>
      <c r="DA857" s="27">
        <v>8160000</v>
      </c>
      <c r="DB857" s="27"/>
      <c r="DC857" s="27"/>
      <c r="DD857" s="143">
        <f t="shared" si="1949"/>
        <v>0.11466596451673744</v>
      </c>
      <c r="DE857" s="27">
        <f t="shared" si="1950"/>
        <v>8880000</v>
      </c>
      <c r="DF857" s="27">
        <f t="shared" si="1951"/>
        <v>1687200</v>
      </c>
      <c r="DG857" s="28">
        <f t="shared" si="1952"/>
        <v>10567200</v>
      </c>
      <c r="DH857" s="26">
        <v>1</v>
      </c>
      <c r="DI857" s="28">
        <v>9600000</v>
      </c>
      <c r="DJ857" s="28">
        <v>11040000</v>
      </c>
      <c r="DK857" s="28"/>
      <c r="DL857" s="177">
        <f t="shared" si="1953"/>
        <v>9.8666062491146164E-2</v>
      </c>
      <c r="DM857" s="28">
        <f t="shared" si="1954"/>
        <v>10320000</v>
      </c>
      <c r="DN857" s="28">
        <f t="shared" si="1955"/>
        <v>1960800</v>
      </c>
      <c r="DO857" s="30">
        <f t="shared" si="1956"/>
        <v>12280800</v>
      </c>
    </row>
    <row r="858" spans="1:119" ht="21" customHeight="1" x14ac:dyDescent="0.25">
      <c r="A858" s="66" t="s">
        <v>1655</v>
      </c>
      <c r="B858" s="67" t="s">
        <v>1620</v>
      </c>
      <c r="C858" s="68" t="s">
        <v>1656</v>
      </c>
      <c r="D858" s="31" t="s">
        <v>30</v>
      </c>
      <c r="E858" s="32" t="s">
        <v>30</v>
      </c>
      <c r="F858" s="32" t="s">
        <v>30</v>
      </c>
      <c r="G858" s="32" t="s">
        <v>30</v>
      </c>
      <c r="H858" s="32" t="s">
        <v>30</v>
      </c>
      <c r="I858" s="32" t="s">
        <v>30</v>
      </c>
      <c r="J858" s="32" t="s">
        <v>30</v>
      </c>
      <c r="K858" s="32" t="s">
        <v>30</v>
      </c>
      <c r="L858" s="32" t="s">
        <v>30</v>
      </c>
      <c r="M858" s="31" t="s">
        <v>30</v>
      </c>
      <c r="N858" s="43" t="s">
        <v>30</v>
      </c>
      <c r="O858" s="32" t="s">
        <v>30</v>
      </c>
      <c r="P858" s="32" t="s">
        <v>30</v>
      </c>
      <c r="Q858" s="32" t="s">
        <v>30</v>
      </c>
      <c r="R858" s="32" t="s">
        <v>30</v>
      </c>
      <c r="S858" s="32" t="s">
        <v>30</v>
      </c>
      <c r="T858" s="32" t="s">
        <v>30</v>
      </c>
      <c r="U858" s="33" t="s">
        <v>30</v>
      </c>
      <c r="V858" s="31" t="s">
        <v>30</v>
      </c>
      <c r="W858" s="32" t="s">
        <v>30</v>
      </c>
      <c r="X858" s="32" t="s">
        <v>30</v>
      </c>
      <c r="Y858" s="32" t="s">
        <v>30</v>
      </c>
      <c r="Z858" s="32" t="s">
        <v>30</v>
      </c>
      <c r="AA858" s="32" t="s">
        <v>30</v>
      </c>
      <c r="AB858" s="32" t="s">
        <v>30</v>
      </c>
      <c r="AC858" s="32" t="s">
        <v>30</v>
      </c>
      <c r="AD858" s="34" t="s">
        <v>30</v>
      </c>
      <c r="AE858" s="31" t="s">
        <v>30</v>
      </c>
      <c r="AF858" s="32" t="s">
        <v>30</v>
      </c>
      <c r="AG858" s="32" t="s">
        <v>30</v>
      </c>
      <c r="AH858" s="32" t="s">
        <v>30</v>
      </c>
      <c r="AI858" s="32" t="s">
        <v>30</v>
      </c>
      <c r="AJ858" s="165" t="s">
        <v>30</v>
      </c>
      <c r="AK858" s="32" t="s">
        <v>30</v>
      </c>
      <c r="AL858" s="32" t="s">
        <v>30</v>
      </c>
      <c r="AM858" s="33" t="s">
        <v>30</v>
      </c>
      <c r="AN858" s="31" t="s">
        <v>30</v>
      </c>
      <c r="AO858" s="32" t="s">
        <v>30</v>
      </c>
      <c r="AP858" s="32" t="s">
        <v>30</v>
      </c>
      <c r="AQ858" s="32" t="s">
        <v>30</v>
      </c>
      <c r="AR858" s="32" t="s">
        <v>30</v>
      </c>
      <c r="AS858" s="32" t="s">
        <v>30</v>
      </c>
      <c r="AT858" s="32" t="s">
        <v>30</v>
      </c>
      <c r="AU858" s="32" t="s">
        <v>30</v>
      </c>
      <c r="AV858" s="33" t="s">
        <v>30</v>
      </c>
      <c r="AW858" s="31" t="s">
        <v>30</v>
      </c>
      <c r="AX858" s="32" t="s">
        <v>30</v>
      </c>
      <c r="AY858" s="32" t="s">
        <v>30</v>
      </c>
      <c r="AZ858" s="32" t="s">
        <v>30</v>
      </c>
      <c r="BA858" s="32" t="s">
        <v>30</v>
      </c>
      <c r="BB858" s="32" t="s">
        <v>30</v>
      </c>
      <c r="BC858" s="32" t="s">
        <v>30</v>
      </c>
      <c r="BD858" s="32" t="s">
        <v>30</v>
      </c>
      <c r="BE858" s="32" t="s">
        <v>30</v>
      </c>
      <c r="BF858" s="31" t="s">
        <v>30</v>
      </c>
      <c r="BG858" s="32" t="s">
        <v>30</v>
      </c>
      <c r="BH858" s="32" t="s">
        <v>30</v>
      </c>
      <c r="BI858" s="32" t="s">
        <v>30</v>
      </c>
      <c r="BJ858" s="32" t="s">
        <v>30</v>
      </c>
      <c r="BK858" s="32" t="s">
        <v>30</v>
      </c>
      <c r="BL858" s="32" t="s">
        <v>30</v>
      </c>
      <c r="BM858" s="32" t="s">
        <v>30</v>
      </c>
      <c r="BN858" s="32" t="s">
        <v>30</v>
      </c>
      <c r="BO858" s="31" t="s">
        <v>30</v>
      </c>
      <c r="BP858" s="32" t="s">
        <v>30</v>
      </c>
      <c r="BQ858" s="32" t="s">
        <v>30</v>
      </c>
      <c r="BR858" s="32" t="s">
        <v>30</v>
      </c>
      <c r="BS858" s="32" t="s">
        <v>30</v>
      </c>
      <c r="BT858" s="32" t="s">
        <v>30</v>
      </c>
      <c r="BU858" s="32" t="s">
        <v>30</v>
      </c>
      <c r="BV858" s="32" t="s">
        <v>30</v>
      </c>
      <c r="BW858" s="33" t="s">
        <v>30</v>
      </c>
      <c r="BX858" s="31" t="s">
        <v>30</v>
      </c>
      <c r="BY858" s="32" t="s">
        <v>30</v>
      </c>
      <c r="BZ858" s="32" t="s">
        <v>30</v>
      </c>
      <c r="CA858" s="32" t="s">
        <v>30</v>
      </c>
      <c r="CB858" s="32" t="s">
        <v>30</v>
      </c>
      <c r="CC858" s="32" t="s">
        <v>30</v>
      </c>
      <c r="CD858" s="32" t="s">
        <v>30</v>
      </c>
      <c r="CE858" s="32" t="s">
        <v>30</v>
      </c>
      <c r="CF858" s="34" t="s">
        <v>30</v>
      </c>
      <c r="CG858" s="26">
        <v>1</v>
      </c>
      <c r="CH858" s="27">
        <v>9600000</v>
      </c>
      <c r="CI858" s="27">
        <v>8640000</v>
      </c>
      <c r="CJ858" s="27"/>
      <c r="CK858" s="27"/>
      <c r="CL858" s="143">
        <f t="shared" si="1941"/>
        <v>7.4432292756478682E-2</v>
      </c>
      <c r="CM858" s="27">
        <f t="shared" si="1942"/>
        <v>9120000</v>
      </c>
      <c r="CN858" s="27">
        <f t="shared" si="1943"/>
        <v>1732800</v>
      </c>
      <c r="CO858" s="28">
        <f t="shared" si="1944"/>
        <v>10852800</v>
      </c>
      <c r="CP858" s="26">
        <v>1</v>
      </c>
      <c r="CQ858" s="27">
        <v>9600000</v>
      </c>
      <c r="CR858" s="27">
        <v>8640000</v>
      </c>
      <c r="CS858" s="27"/>
      <c r="CT858" s="27"/>
      <c r="CU858" s="143">
        <f t="shared" si="1945"/>
        <v>7.4432292756478682E-2</v>
      </c>
      <c r="CV858" s="27">
        <f t="shared" si="1946"/>
        <v>9120000</v>
      </c>
      <c r="CW858" s="28">
        <f t="shared" si="1947"/>
        <v>1732800</v>
      </c>
      <c r="CX858" s="29">
        <f t="shared" si="1948"/>
        <v>10852800</v>
      </c>
      <c r="CY858" s="26">
        <v>1</v>
      </c>
      <c r="CZ858" s="27">
        <v>9600000</v>
      </c>
      <c r="DA858" s="27">
        <v>8160000</v>
      </c>
      <c r="DB858" s="27"/>
      <c r="DC858" s="27"/>
      <c r="DD858" s="143">
        <f t="shared" si="1949"/>
        <v>0.11466596451673744</v>
      </c>
      <c r="DE858" s="27">
        <f t="shared" si="1950"/>
        <v>8880000</v>
      </c>
      <c r="DF858" s="27">
        <f t="shared" si="1951"/>
        <v>1687200</v>
      </c>
      <c r="DG858" s="28">
        <f t="shared" si="1952"/>
        <v>10567200</v>
      </c>
      <c r="DH858" s="26">
        <v>1</v>
      </c>
      <c r="DI858" s="28">
        <v>9600000</v>
      </c>
      <c r="DJ858" s="28">
        <v>11040000</v>
      </c>
      <c r="DK858" s="28"/>
      <c r="DL858" s="177">
        <f t="shared" si="1953"/>
        <v>9.8666062491146164E-2</v>
      </c>
      <c r="DM858" s="28">
        <f t="shared" si="1954"/>
        <v>10320000</v>
      </c>
      <c r="DN858" s="28">
        <f t="shared" si="1955"/>
        <v>1960800</v>
      </c>
      <c r="DO858" s="30">
        <f t="shared" si="1956"/>
        <v>12280800</v>
      </c>
    </row>
    <row r="859" spans="1:119" ht="21" customHeight="1" x14ac:dyDescent="0.25">
      <c r="A859" s="66" t="s">
        <v>1657</v>
      </c>
      <c r="B859" s="67" t="s">
        <v>1620</v>
      </c>
      <c r="C859" s="68" t="s">
        <v>1658</v>
      </c>
      <c r="D859" s="31" t="s">
        <v>30</v>
      </c>
      <c r="E859" s="32" t="s">
        <v>30</v>
      </c>
      <c r="F859" s="32" t="s">
        <v>30</v>
      </c>
      <c r="G859" s="32" t="s">
        <v>30</v>
      </c>
      <c r="H859" s="32" t="s">
        <v>30</v>
      </c>
      <c r="I859" s="32" t="s">
        <v>30</v>
      </c>
      <c r="J859" s="32" t="s">
        <v>30</v>
      </c>
      <c r="K859" s="32" t="s">
        <v>30</v>
      </c>
      <c r="L859" s="32" t="s">
        <v>30</v>
      </c>
      <c r="M859" s="31" t="s">
        <v>30</v>
      </c>
      <c r="N859" s="43" t="s">
        <v>30</v>
      </c>
      <c r="O859" s="32" t="s">
        <v>30</v>
      </c>
      <c r="P859" s="32" t="s">
        <v>30</v>
      </c>
      <c r="Q859" s="32" t="s">
        <v>30</v>
      </c>
      <c r="R859" s="32" t="s">
        <v>30</v>
      </c>
      <c r="S859" s="32" t="s">
        <v>30</v>
      </c>
      <c r="T859" s="32" t="s">
        <v>30</v>
      </c>
      <c r="U859" s="33" t="s">
        <v>30</v>
      </c>
      <c r="V859" s="31" t="s">
        <v>30</v>
      </c>
      <c r="W859" s="32" t="s">
        <v>30</v>
      </c>
      <c r="X859" s="32" t="s">
        <v>30</v>
      </c>
      <c r="Y859" s="32" t="s">
        <v>30</v>
      </c>
      <c r="Z859" s="32" t="s">
        <v>30</v>
      </c>
      <c r="AA859" s="32" t="s">
        <v>30</v>
      </c>
      <c r="AB859" s="32" t="s">
        <v>30</v>
      </c>
      <c r="AC859" s="32" t="s">
        <v>30</v>
      </c>
      <c r="AD859" s="34" t="s">
        <v>30</v>
      </c>
      <c r="AE859" s="31" t="s">
        <v>30</v>
      </c>
      <c r="AF859" s="32" t="s">
        <v>30</v>
      </c>
      <c r="AG859" s="32" t="s">
        <v>30</v>
      </c>
      <c r="AH859" s="32" t="s">
        <v>30</v>
      </c>
      <c r="AI859" s="32" t="s">
        <v>30</v>
      </c>
      <c r="AJ859" s="165" t="s">
        <v>30</v>
      </c>
      <c r="AK859" s="32" t="s">
        <v>30</v>
      </c>
      <c r="AL859" s="32" t="s">
        <v>30</v>
      </c>
      <c r="AM859" s="33" t="s">
        <v>30</v>
      </c>
      <c r="AN859" s="31" t="s">
        <v>30</v>
      </c>
      <c r="AO859" s="32" t="s">
        <v>30</v>
      </c>
      <c r="AP859" s="32" t="s">
        <v>30</v>
      </c>
      <c r="AQ859" s="32" t="s">
        <v>30</v>
      </c>
      <c r="AR859" s="32" t="s">
        <v>30</v>
      </c>
      <c r="AS859" s="32" t="s">
        <v>30</v>
      </c>
      <c r="AT859" s="32" t="s">
        <v>30</v>
      </c>
      <c r="AU859" s="32" t="s">
        <v>30</v>
      </c>
      <c r="AV859" s="33" t="s">
        <v>30</v>
      </c>
      <c r="AW859" s="31" t="s">
        <v>30</v>
      </c>
      <c r="AX859" s="32" t="s">
        <v>30</v>
      </c>
      <c r="AY859" s="32" t="s">
        <v>30</v>
      </c>
      <c r="AZ859" s="32" t="s">
        <v>30</v>
      </c>
      <c r="BA859" s="32" t="s">
        <v>30</v>
      </c>
      <c r="BB859" s="32" t="s">
        <v>30</v>
      </c>
      <c r="BC859" s="32" t="s">
        <v>30</v>
      </c>
      <c r="BD859" s="32" t="s">
        <v>30</v>
      </c>
      <c r="BE859" s="32" t="s">
        <v>30</v>
      </c>
      <c r="BF859" s="31" t="s">
        <v>30</v>
      </c>
      <c r="BG859" s="32" t="s">
        <v>30</v>
      </c>
      <c r="BH859" s="32" t="s">
        <v>30</v>
      </c>
      <c r="BI859" s="32" t="s">
        <v>30</v>
      </c>
      <c r="BJ859" s="32" t="s">
        <v>30</v>
      </c>
      <c r="BK859" s="32" t="s">
        <v>30</v>
      </c>
      <c r="BL859" s="32" t="s">
        <v>30</v>
      </c>
      <c r="BM859" s="32" t="s">
        <v>30</v>
      </c>
      <c r="BN859" s="32" t="s">
        <v>30</v>
      </c>
      <c r="BO859" s="31" t="s">
        <v>30</v>
      </c>
      <c r="BP859" s="32" t="s">
        <v>30</v>
      </c>
      <c r="BQ859" s="32" t="s">
        <v>30</v>
      </c>
      <c r="BR859" s="32" t="s">
        <v>30</v>
      </c>
      <c r="BS859" s="32" t="s">
        <v>30</v>
      </c>
      <c r="BT859" s="32" t="s">
        <v>30</v>
      </c>
      <c r="BU859" s="32" t="s">
        <v>30</v>
      </c>
      <c r="BV859" s="32" t="s">
        <v>30</v>
      </c>
      <c r="BW859" s="33" t="s">
        <v>30</v>
      </c>
      <c r="BX859" s="31" t="s">
        <v>30</v>
      </c>
      <c r="BY859" s="32" t="s">
        <v>30</v>
      </c>
      <c r="BZ859" s="32" t="s">
        <v>30</v>
      </c>
      <c r="CA859" s="32" t="s">
        <v>30</v>
      </c>
      <c r="CB859" s="32" t="s">
        <v>30</v>
      </c>
      <c r="CC859" s="32" t="s">
        <v>30</v>
      </c>
      <c r="CD859" s="32" t="s">
        <v>30</v>
      </c>
      <c r="CE859" s="32" t="s">
        <v>30</v>
      </c>
      <c r="CF859" s="34" t="s">
        <v>30</v>
      </c>
      <c r="CG859" s="26">
        <v>1</v>
      </c>
      <c r="CH859" s="27">
        <v>9600000</v>
      </c>
      <c r="CI859" s="27">
        <v>8640000</v>
      </c>
      <c r="CJ859" s="27"/>
      <c r="CK859" s="27"/>
      <c r="CL859" s="143">
        <f t="shared" si="1941"/>
        <v>7.4432292756478682E-2</v>
      </c>
      <c r="CM859" s="27">
        <f t="shared" si="1942"/>
        <v>9120000</v>
      </c>
      <c r="CN859" s="27">
        <f t="shared" si="1943"/>
        <v>1732800</v>
      </c>
      <c r="CO859" s="28">
        <f t="shared" si="1944"/>
        <v>10852800</v>
      </c>
      <c r="CP859" s="26">
        <v>1</v>
      </c>
      <c r="CQ859" s="27">
        <v>9600000</v>
      </c>
      <c r="CR859" s="27">
        <v>8640000</v>
      </c>
      <c r="CS859" s="27"/>
      <c r="CT859" s="27"/>
      <c r="CU859" s="143">
        <f t="shared" si="1945"/>
        <v>7.4432292756478682E-2</v>
      </c>
      <c r="CV859" s="27">
        <f t="shared" si="1946"/>
        <v>9120000</v>
      </c>
      <c r="CW859" s="28">
        <f t="shared" si="1947"/>
        <v>1732800</v>
      </c>
      <c r="CX859" s="29">
        <f t="shared" si="1948"/>
        <v>10852800</v>
      </c>
      <c r="CY859" s="26">
        <v>1</v>
      </c>
      <c r="CZ859" s="27">
        <v>9600000</v>
      </c>
      <c r="DA859" s="27">
        <v>8160000</v>
      </c>
      <c r="DB859" s="27"/>
      <c r="DC859" s="27"/>
      <c r="DD859" s="143">
        <f t="shared" si="1949"/>
        <v>0.11466596451673744</v>
      </c>
      <c r="DE859" s="27">
        <f t="shared" si="1950"/>
        <v>8880000</v>
      </c>
      <c r="DF859" s="27">
        <f t="shared" si="1951"/>
        <v>1687200</v>
      </c>
      <c r="DG859" s="28">
        <f t="shared" si="1952"/>
        <v>10567200</v>
      </c>
      <c r="DH859" s="26">
        <v>1</v>
      </c>
      <c r="DI859" s="28">
        <v>9600000</v>
      </c>
      <c r="DJ859" s="28">
        <v>11040000</v>
      </c>
      <c r="DK859" s="28"/>
      <c r="DL859" s="177">
        <f t="shared" si="1953"/>
        <v>9.8666062491146164E-2</v>
      </c>
      <c r="DM859" s="28">
        <f t="shared" si="1954"/>
        <v>10320000</v>
      </c>
      <c r="DN859" s="28">
        <f t="shared" si="1955"/>
        <v>1960800</v>
      </c>
      <c r="DO859" s="30">
        <f t="shared" si="1956"/>
        <v>12280800</v>
      </c>
    </row>
    <row r="860" spans="1:119" ht="21" customHeight="1" x14ac:dyDescent="0.25">
      <c r="A860" s="66" t="s">
        <v>1659</v>
      </c>
      <c r="B860" s="67" t="s">
        <v>1620</v>
      </c>
      <c r="C860" s="68" t="s">
        <v>1660</v>
      </c>
      <c r="D860" s="31" t="s">
        <v>30</v>
      </c>
      <c r="E860" s="32" t="s">
        <v>30</v>
      </c>
      <c r="F860" s="32" t="s">
        <v>30</v>
      </c>
      <c r="G860" s="32" t="s">
        <v>30</v>
      </c>
      <c r="H860" s="32" t="s">
        <v>30</v>
      </c>
      <c r="I860" s="32" t="s">
        <v>30</v>
      </c>
      <c r="J860" s="32" t="s">
        <v>30</v>
      </c>
      <c r="K860" s="32" t="s">
        <v>30</v>
      </c>
      <c r="L860" s="32" t="s">
        <v>30</v>
      </c>
      <c r="M860" s="31" t="s">
        <v>30</v>
      </c>
      <c r="N860" s="43" t="s">
        <v>30</v>
      </c>
      <c r="O860" s="32" t="s">
        <v>30</v>
      </c>
      <c r="P860" s="32" t="s">
        <v>30</v>
      </c>
      <c r="Q860" s="32" t="s">
        <v>30</v>
      </c>
      <c r="R860" s="32" t="s">
        <v>30</v>
      </c>
      <c r="S860" s="32" t="s">
        <v>30</v>
      </c>
      <c r="T860" s="32" t="s">
        <v>30</v>
      </c>
      <c r="U860" s="33" t="s">
        <v>30</v>
      </c>
      <c r="V860" s="31" t="s">
        <v>30</v>
      </c>
      <c r="W860" s="32" t="s">
        <v>30</v>
      </c>
      <c r="X860" s="32" t="s">
        <v>30</v>
      </c>
      <c r="Y860" s="32" t="s">
        <v>30</v>
      </c>
      <c r="Z860" s="32" t="s">
        <v>30</v>
      </c>
      <c r="AA860" s="32" t="s">
        <v>30</v>
      </c>
      <c r="AB860" s="32" t="s">
        <v>30</v>
      </c>
      <c r="AC860" s="32" t="s">
        <v>30</v>
      </c>
      <c r="AD860" s="34" t="s">
        <v>30</v>
      </c>
      <c r="AE860" s="31" t="s">
        <v>30</v>
      </c>
      <c r="AF860" s="32" t="s">
        <v>30</v>
      </c>
      <c r="AG860" s="32" t="s">
        <v>30</v>
      </c>
      <c r="AH860" s="32" t="s">
        <v>30</v>
      </c>
      <c r="AI860" s="32" t="s">
        <v>30</v>
      </c>
      <c r="AJ860" s="165" t="s">
        <v>30</v>
      </c>
      <c r="AK860" s="32" t="s">
        <v>30</v>
      </c>
      <c r="AL860" s="32" t="s">
        <v>30</v>
      </c>
      <c r="AM860" s="33" t="s">
        <v>30</v>
      </c>
      <c r="AN860" s="31" t="s">
        <v>30</v>
      </c>
      <c r="AO860" s="32" t="s">
        <v>30</v>
      </c>
      <c r="AP860" s="32" t="s">
        <v>30</v>
      </c>
      <c r="AQ860" s="32" t="s">
        <v>30</v>
      </c>
      <c r="AR860" s="32" t="s">
        <v>30</v>
      </c>
      <c r="AS860" s="32" t="s">
        <v>30</v>
      </c>
      <c r="AT860" s="32" t="s">
        <v>30</v>
      </c>
      <c r="AU860" s="32" t="s">
        <v>30</v>
      </c>
      <c r="AV860" s="33" t="s">
        <v>30</v>
      </c>
      <c r="AW860" s="31" t="s">
        <v>30</v>
      </c>
      <c r="AX860" s="32" t="s">
        <v>30</v>
      </c>
      <c r="AY860" s="32" t="s">
        <v>30</v>
      </c>
      <c r="AZ860" s="32" t="s">
        <v>30</v>
      </c>
      <c r="BA860" s="32" t="s">
        <v>30</v>
      </c>
      <c r="BB860" s="32" t="s">
        <v>30</v>
      </c>
      <c r="BC860" s="32" t="s">
        <v>30</v>
      </c>
      <c r="BD860" s="32" t="s">
        <v>30</v>
      </c>
      <c r="BE860" s="32" t="s">
        <v>30</v>
      </c>
      <c r="BF860" s="31" t="s">
        <v>30</v>
      </c>
      <c r="BG860" s="32" t="s">
        <v>30</v>
      </c>
      <c r="BH860" s="32" t="s">
        <v>30</v>
      </c>
      <c r="BI860" s="32" t="s">
        <v>30</v>
      </c>
      <c r="BJ860" s="32" t="s">
        <v>30</v>
      </c>
      <c r="BK860" s="32" t="s">
        <v>30</v>
      </c>
      <c r="BL860" s="32" t="s">
        <v>30</v>
      </c>
      <c r="BM860" s="32" t="s">
        <v>30</v>
      </c>
      <c r="BN860" s="32" t="s">
        <v>30</v>
      </c>
      <c r="BO860" s="31" t="s">
        <v>30</v>
      </c>
      <c r="BP860" s="32" t="s">
        <v>30</v>
      </c>
      <c r="BQ860" s="32" t="s">
        <v>30</v>
      </c>
      <c r="BR860" s="32" t="s">
        <v>30</v>
      </c>
      <c r="BS860" s="32" t="s">
        <v>30</v>
      </c>
      <c r="BT860" s="32" t="s">
        <v>30</v>
      </c>
      <c r="BU860" s="32" t="s">
        <v>30</v>
      </c>
      <c r="BV860" s="32" t="s">
        <v>30</v>
      </c>
      <c r="BW860" s="33" t="s">
        <v>30</v>
      </c>
      <c r="BX860" s="31" t="s">
        <v>30</v>
      </c>
      <c r="BY860" s="32" t="s">
        <v>30</v>
      </c>
      <c r="BZ860" s="32" t="s">
        <v>30</v>
      </c>
      <c r="CA860" s="32" t="s">
        <v>30</v>
      </c>
      <c r="CB860" s="32" t="s">
        <v>30</v>
      </c>
      <c r="CC860" s="32" t="s">
        <v>30</v>
      </c>
      <c r="CD860" s="32" t="s">
        <v>30</v>
      </c>
      <c r="CE860" s="32" t="s">
        <v>30</v>
      </c>
      <c r="CF860" s="34" t="s">
        <v>30</v>
      </c>
      <c r="CG860" s="26">
        <v>1</v>
      </c>
      <c r="CH860" s="27">
        <v>11520000</v>
      </c>
      <c r="CI860" s="27">
        <v>10368000</v>
      </c>
      <c r="CJ860" s="27"/>
      <c r="CK860" s="27"/>
      <c r="CL860" s="143">
        <f t="shared" si="1941"/>
        <v>7.4432292756478682E-2</v>
      </c>
      <c r="CM860" s="27">
        <f t="shared" si="1942"/>
        <v>10944000</v>
      </c>
      <c r="CN860" s="27">
        <f t="shared" si="1943"/>
        <v>2079360</v>
      </c>
      <c r="CO860" s="28">
        <f t="shared" si="1944"/>
        <v>13023360</v>
      </c>
      <c r="CP860" s="26">
        <v>1</v>
      </c>
      <c r="CQ860" s="27">
        <v>11520000</v>
      </c>
      <c r="CR860" s="27">
        <v>10368000</v>
      </c>
      <c r="CS860" s="27"/>
      <c r="CT860" s="27"/>
      <c r="CU860" s="143">
        <f t="shared" si="1945"/>
        <v>7.4432292756478682E-2</v>
      </c>
      <c r="CV860" s="27">
        <f t="shared" si="1946"/>
        <v>10944000</v>
      </c>
      <c r="CW860" s="28">
        <f t="shared" si="1947"/>
        <v>2079360</v>
      </c>
      <c r="CX860" s="29">
        <f t="shared" si="1948"/>
        <v>13023360</v>
      </c>
      <c r="CY860" s="26">
        <v>1</v>
      </c>
      <c r="CZ860" s="27">
        <v>11520000</v>
      </c>
      <c r="DA860" s="27">
        <v>9792000</v>
      </c>
      <c r="DB860" s="27"/>
      <c r="DC860" s="27"/>
      <c r="DD860" s="143">
        <f t="shared" si="1949"/>
        <v>0.11466596451673744</v>
      </c>
      <c r="DE860" s="27">
        <f t="shared" si="1950"/>
        <v>10656000</v>
      </c>
      <c r="DF860" s="27">
        <f t="shared" si="1951"/>
        <v>2024640</v>
      </c>
      <c r="DG860" s="28">
        <f t="shared" si="1952"/>
        <v>12680640</v>
      </c>
      <c r="DH860" s="26">
        <v>1</v>
      </c>
      <c r="DI860" s="28">
        <v>11520000</v>
      </c>
      <c r="DJ860" s="28">
        <v>13248000</v>
      </c>
      <c r="DK860" s="28"/>
      <c r="DL860" s="177">
        <f t="shared" si="1953"/>
        <v>9.8666062491146164E-2</v>
      </c>
      <c r="DM860" s="28">
        <f t="shared" si="1954"/>
        <v>12384000</v>
      </c>
      <c r="DN860" s="28">
        <f t="shared" si="1955"/>
        <v>2352960</v>
      </c>
      <c r="DO860" s="30">
        <f t="shared" si="1956"/>
        <v>14736960</v>
      </c>
    </row>
    <row r="861" spans="1:119" ht="21" customHeight="1" x14ac:dyDescent="0.25">
      <c r="A861" s="66" t="s">
        <v>1661</v>
      </c>
      <c r="B861" s="67" t="s">
        <v>1620</v>
      </c>
      <c r="C861" s="68" t="s">
        <v>1662</v>
      </c>
      <c r="D861" s="31" t="s">
        <v>30</v>
      </c>
      <c r="E861" s="32" t="s">
        <v>30</v>
      </c>
      <c r="F861" s="32" t="s">
        <v>30</v>
      </c>
      <c r="G861" s="32" t="s">
        <v>30</v>
      </c>
      <c r="H861" s="32" t="s">
        <v>30</v>
      </c>
      <c r="I861" s="32" t="s">
        <v>30</v>
      </c>
      <c r="J861" s="32" t="s">
        <v>30</v>
      </c>
      <c r="K861" s="32" t="s">
        <v>30</v>
      </c>
      <c r="L861" s="32" t="s">
        <v>30</v>
      </c>
      <c r="M861" s="31" t="s">
        <v>30</v>
      </c>
      <c r="N861" s="43" t="s">
        <v>30</v>
      </c>
      <c r="O861" s="32" t="s">
        <v>30</v>
      </c>
      <c r="P861" s="32" t="s">
        <v>30</v>
      </c>
      <c r="Q861" s="32" t="s">
        <v>30</v>
      </c>
      <c r="R861" s="32" t="s">
        <v>30</v>
      </c>
      <c r="S861" s="32" t="s">
        <v>30</v>
      </c>
      <c r="T861" s="32" t="s">
        <v>30</v>
      </c>
      <c r="U861" s="33" t="s">
        <v>30</v>
      </c>
      <c r="V861" s="31" t="s">
        <v>30</v>
      </c>
      <c r="W861" s="32" t="s">
        <v>30</v>
      </c>
      <c r="X861" s="32" t="s">
        <v>30</v>
      </c>
      <c r="Y861" s="32" t="s">
        <v>30</v>
      </c>
      <c r="Z861" s="32" t="s">
        <v>30</v>
      </c>
      <c r="AA861" s="32" t="s">
        <v>30</v>
      </c>
      <c r="AB861" s="32" t="s">
        <v>30</v>
      </c>
      <c r="AC861" s="32" t="s">
        <v>30</v>
      </c>
      <c r="AD861" s="34" t="s">
        <v>30</v>
      </c>
      <c r="AE861" s="31" t="s">
        <v>30</v>
      </c>
      <c r="AF861" s="32" t="s">
        <v>30</v>
      </c>
      <c r="AG861" s="32" t="s">
        <v>30</v>
      </c>
      <c r="AH861" s="32" t="s">
        <v>30</v>
      </c>
      <c r="AI861" s="32" t="s">
        <v>30</v>
      </c>
      <c r="AJ861" s="165" t="s">
        <v>30</v>
      </c>
      <c r="AK861" s="32" t="s">
        <v>30</v>
      </c>
      <c r="AL861" s="32" t="s">
        <v>30</v>
      </c>
      <c r="AM861" s="33" t="s">
        <v>30</v>
      </c>
      <c r="AN861" s="31" t="s">
        <v>30</v>
      </c>
      <c r="AO861" s="32" t="s">
        <v>30</v>
      </c>
      <c r="AP861" s="32" t="s">
        <v>30</v>
      </c>
      <c r="AQ861" s="32" t="s">
        <v>30</v>
      </c>
      <c r="AR861" s="32" t="s">
        <v>30</v>
      </c>
      <c r="AS861" s="32" t="s">
        <v>30</v>
      </c>
      <c r="AT861" s="32" t="s">
        <v>30</v>
      </c>
      <c r="AU861" s="32" t="s">
        <v>30</v>
      </c>
      <c r="AV861" s="33" t="s">
        <v>30</v>
      </c>
      <c r="AW861" s="31" t="s">
        <v>30</v>
      </c>
      <c r="AX861" s="32" t="s">
        <v>30</v>
      </c>
      <c r="AY861" s="32" t="s">
        <v>30</v>
      </c>
      <c r="AZ861" s="32" t="s">
        <v>30</v>
      </c>
      <c r="BA861" s="32" t="s">
        <v>30</v>
      </c>
      <c r="BB861" s="32" t="s">
        <v>30</v>
      </c>
      <c r="BC861" s="32" t="s">
        <v>30</v>
      </c>
      <c r="BD861" s="32" t="s">
        <v>30</v>
      </c>
      <c r="BE861" s="32" t="s">
        <v>30</v>
      </c>
      <c r="BF861" s="31" t="s">
        <v>30</v>
      </c>
      <c r="BG861" s="32" t="s">
        <v>30</v>
      </c>
      <c r="BH861" s="32" t="s">
        <v>30</v>
      </c>
      <c r="BI861" s="32" t="s">
        <v>30</v>
      </c>
      <c r="BJ861" s="32" t="s">
        <v>30</v>
      </c>
      <c r="BK861" s="32" t="s">
        <v>30</v>
      </c>
      <c r="BL861" s="32" t="s">
        <v>30</v>
      </c>
      <c r="BM861" s="32" t="s">
        <v>30</v>
      </c>
      <c r="BN861" s="32" t="s">
        <v>30</v>
      </c>
      <c r="BO861" s="31" t="s">
        <v>30</v>
      </c>
      <c r="BP861" s="32" t="s">
        <v>30</v>
      </c>
      <c r="BQ861" s="32" t="s">
        <v>30</v>
      </c>
      <c r="BR861" s="32" t="s">
        <v>30</v>
      </c>
      <c r="BS861" s="32" t="s">
        <v>30</v>
      </c>
      <c r="BT861" s="32" t="s">
        <v>30</v>
      </c>
      <c r="BU861" s="32" t="s">
        <v>30</v>
      </c>
      <c r="BV861" s="32" t="s">
        <v>30</v>
      </c>
      <c r="BW861" s="33" t="s">
        <v>30</v>
      </c>
      <c r="BX861" s="31" t="s">
        <v>30</v>
      </c>
      <c r="BY861" s="32" t="s">
        <v>30</v>
      </c>
      <c r="BZ861" s="32" t="s">
        <v>30</v>
      </c>
      <c r="CA861" s="32" t="s">
        <v>30</v>
      </c>
      <c r="CB861" s="32" t="s">
        <v>30</v>
      </c>
      <c r="CC861" s="32" t="s">
        <v>30</v>
      </c>
      <c r="CD861" s="32" t="s">
        <v>30</v>
      </c>
      <c r="CE861" s="32" t="s">
        <v>30</v>
      </c>
      <c r="CF861" s="34" t="s">
        <v>30</v>
      </c>
      <c r="CG861" s="26">
        <v>1</v>
      </c>
      <c r="CH861" s="27">
        <v>11520000</v>
      </c>
      <c r="CI861" s="27">
        <v>10368000</v>
      </c>
      <c r="CJ861" s="27"/>
      <c r="CK861" s="27"/>
      <c r="CL861" s="143">
        <f t="shared" si="1941"/>
        <v>7.4432292756478682E-2</v>
      </c>
      <c r="CM861" s="27">
        <f t="shared" si="1942"/>
        <v>10944000</v>
      </c>
      <c r="CN861" s="27">
        <f t="shared" si="1943"/>
        <v>2079360</v>
      </c>
      <c r="CO861" s="28">
        <f t="shared" si="1944"/>
        <v>13023360</v>
      </c>
      <c r="CP861" s="26">
        <v>1</v>
      </c>
      <c r="CQ861" s="27">
        <v>11520000</v>
      </c>
      <c r="CR861" s="27">
        <v>10368000</v>
      </c>
      <c r="CS861" s="27"/>
      <c r="CT861" s="27"/>
      <c r="CU861" s="143">
        <f t="shared" si="1945"/>
        <v>7.4432292756478682E-2</v>
      </c>
      <c r="CV861" s="27">
        <f t="shared" si="1946"/>
        <v>10944000</v>
      </c>
      <c r="CW861" s="28">
        <f t="shared" si="1947"/>
        <v>2079360</v>
      </c>
      <c r="CX861" s="29">
        <f t="shared" si="1948"/>
        <v>13023360</v>
      </c>
      <c r="CY861" s="26">
        <v>1</v>
      </c>
      <c r="CZ861" s="27">
        <v>11520000</v>
      </c>
      <c r="DA861" s="27">
        <v>9792000</v>
      </c>
      <c r="DB861" s="27"/>
      <c r="DC861" s="27"/>
      <c r="DD861" s="143">
        <f t="shared" si="1949"/>
        <v>0.11466596451673744</v>
      </c>
      <c r="DE861" s="27">
        <f t="shared" si="1950"/>
        <v>10656000</v>
      </c>
      <c r="DF861" s="27">
        <f t="shared" si="1951"/>
        <v>2024640</v>
      </c>
      <c r="DG861" s="28">
        <f t="shared" si="1952"/>
        <v>12680640</v>
      </c>
      <c r="DH861" s="26">
        <v>1</v>
      </c>
      <c r="DI861" s="28">
        <v>11520000</v>
      </c>
      <c r="DJ861" s="28">
        <v>13248000</v>
      </c>
      <c r="DK861" s="28"/>
      <c r="DL861" s="177">
        <f t="shared" si="1953"/>
        <v>9.8666062491146164E-2</v>
      </c>
      <c r="DM861" s="28">
        <f t="shared" si="1954"/>
        <v>12384000</v>
      </c>
      <c r="DN861" s="28">
        <f t="shared" si="1955"/>
        <v>2352960</v>
      </c>
      <c r="DO861" s="30">
        <f t="shared" si="1956"/>
        <v>14736960</v>
      </c>
    </row>
    <row r="862" spans="1:119" ht="21" customHeight="1" x14ac:dyDescent="0.25">
      <c r="A862" s="66" t="s">
        <v>1663</v>
      </c>
      <c r="B862" s="67" t="s">
        <v>1620</v>
      </c>
      <c r="C862" s="68" t="s">
        <v>1664</v>
      </c>
      <c r="D862" s="31" t="s">
        <v>30</v>
      </c>
      <c r="E862" s="32" t="s">
        <v>30</v>
      </c>
      <c r="F862" s="32" t="s">
        <v>30</v>
      </c>
      <c r="G862" s="32" t="s">
        <v>30</v>
      </c>
      <c r="H862" s="32" t="s">
        <v>30</v>
      </c>
      <c r="I862" s="32" t="s">
        <v>30</v>
      </c>
      <c r="J862" s="32" t="s">
        <v>30</v>
      </c>
      <c r="K862" s="32" t="s">
        <v>30</v>
      </c>
      <c r="L862" s="32" t="s">
        <v>30</v>
      </c>
      <c r="M862" s="31" t="s">
        <v>30</v>
      </c>
      <c r="N862" s="43" t="s">
        <v>30</v>
      </c>
      <c r="O862" s="32" t="s">
        <v>30</v>
      </c>
      <c r="P862" s="32" t="s">
        <v>30</v>
      </c>
      <c r="Q862" s="32" t="s">
        <v>30</v>
      </c>
      <c r="R862" s="32" t="s">
        <v>30</v>
      </c>
      <c r="S862" s="32" t="s">
        <v>30</v>
      </c>
      <c r="T862" s="32" t="s">
        <v>30</v>
      </c>
      <c r="U862" s="33" t="s">
        <v>30</v>
      </c>
      <c r="V862" s="31" t="s">
        <v>30</v>
      </c>
      <c r="W862" s="32" t="s">
        <v>30</v>
      </c>
      <c r="X862" s="32" t="s">
        <v>30</v>
      </c>
      <c r="Y862" s="32" t="s">
        <v>30</v>
      </c>
      <c r="Z862" s="32" t="s">
        <v>30</v>
      </c>
      <c r="AA862" s="32" t="s">
        <v>30</v>
      </c>
      <c r="AB862" s="32" t="s">
        <v>30</v>
      </c>
      <c r="AC862" s="32" t="s">
        <v>30</v>
      </c>
      <c r="AD862" s="34" t="s">
        <v>30</v>
      </c>
      <c r="AE862" s="31" t="s">
        <v>30</v>
      </c>
      <c r="AF862" s="32" t="s">
        <v>30</v>
      </c>
      <c r="AG862" s="32" t="s">
        <v>30</v>
      </c>
      <c r="AH862" s="32" t="s">
        <v>30</v>
      </c>
      <c r="AI862" s="32" t="s">
        <v>30</v>
      </c>
      <c r="AJ862" s="165" t="s">
        <v>30</v>
      </c>
      <c r="AK862" s="32" t="s">
        <v>30</v>
      </c>
      <c r="AL862" s="32" t="s">
        <v>30</v>
      </c>
      <c r="AM862" s="33" t="s">
        <v>30</v>
      </c>
      <c r="AN862" s="31" t="s">
        <v>30</v>
      </c>
      <c r="AO862" s="32" t="s">
        <v>30</v>
      </c>
      <c r="AP862" s="32" t="s">
        <v>30</v>
      </c>
      <c r="AQ862" s="32" t="s">
        <v>30</v>
      </c>
      <c r="AR862" s="32" t="s">
        <v>30</v>
      </c>
      <c r="AS862" s="32" t="s">
        <v>30</v>
      </c>
      <c r="AT862" s="32" t="s">
        <v>30</v>
      </c>
      <c r="AU862" s="32" t="s">
        <v>30</v>
      </c>
      <c r="AV862" s="33" t="s">
        <v>30</v>
      </c>
      <c r="AW862" s="31" t="s">
        <v>30</v>
      </c>
      <c r="AX862" s="32" t="s">
        <v>30</v>
      </c>
      <c r="AY862" s="32" t="s">
        <v>30</v>
      </c>
      <c r="AZ862" s="32" t="s">
        <v>30</v>
      </c>
      <c r="BA862" s="32" t="s">
        <v>30</v>
      </c>
      <c r="BB862" s="32" t="s">
        <v>30</v>
      </c>
      <c r="BC862" s="32" t="s">
        <v>30</v>
      </c>
      <c r="BD862" s="32" t="s">
        <v>30</v>
      </c>
      <c r="BE862" s="32" t="s">
        <v>30</v>
      </c>
      <c r="BF862" s="31" t="s">
        <v>30</v>
      </c>
      <c r="BG862" s="32" t="s">
        <v>30</v>
      </c>
      <c r="BH862" s="32" t="s">
        <v>30</v>
      </c>
      <c r="BI862" s="32" t="s">
        <v>30</v>
      </c>
      <c r="BJ862" s="32" t="s">
        <v>30</v>
      </c>
      <c r="BK862" s="32" t="s">
        <v>30</v>
      </c>
      <c r="BL862" s="32" t="s">
        <v>30</v>
      </c>
      <c r="BM862" s="32" t="s">
        <v>30</v>
      </c>
      <c r="BN862" s="32" t="s">
        <v>30</v>
      </c>
      <c r="BO862" s="31" t="s">
        <v>30</v>
      </c>
      <c r="BP862" s="32" t="s">
        <v>30</v>
      </c>
      <c r="BQ862" s="32" t="s">
        <v>30</v>
      </c>
      <c r="BR862" s="32" t="s">
        <v>30</v>
      </c>
      <c r="BS862" s="32" t="s">
        <v>30</v>
      </c>
      <c r="BT862" s="32" t="s">
        <v>30</v>
      </c>
      <c r="BU862" s="32" t="s">
        <v>30</v>
      </c>
      <c r="BV862" s="32" t="s">
        <v>30</v>
      </c>
      <c r="BW862" s="33" t="s">
        <v>30</v>
      </c>
      <c r="BX862" s="31" t="s">
        <v>30</v>
      </c>
      <c r="BY862" s="32" t="s">
        <v>30</v>
      </c>
      <c r="BZ862" s="32" t="s">
        <v>30</v>
      </c>
      <c r="CA862" s="32" t="s">
        <v>30</v>
      </c>
      <c r="CB862" s="32" t="s">
        <v>30</v>
      </c>
      <c r="CC862" s="32" t="s">
        <v>30</v>
      </c>
      <c r="CD862" s="32" t="s">
        <v>30</v>
      </c>
      <c r="CE862" s="32" t="s">
        <v>30</v>
      </c>
      <c r="CF862" s="34" t="s">
        <v>30</v>
      </c>
      <c r="CG862" s="26">
        <v>1</v>
      </c>
      <c r="CH862" s="27">
        <v>7680000</v>
      </c>
      <c r="CI862" s="27">
        <v>6912000</v>
      </c>
      <c r="CJ862" s="27"/>
      <c r="CK862" s="27"/>
      <c r="CL862" s="143">
        <f t="shared" si="1941"/>
        <v>7.4432292756478682E-2</v>
      </c>
      <c r="CM862" s="27">
        <f t="shared" si="1942"/>
        <v>7296000</v>
      </c>
      <c r="CN862" s="27">
        <f t="shared" si="1943"/>
        <v>1386240</v>
      </c>
      <c r="CO862" s="28">
        <f t="shared" si="1944"/>
        <v>8682240</v>
      </c>
      <c r="CP862" s="26">
        <v>1</v>
      </c>
      <c r="CQ862" s="27">
        <v>7680000</v>
      </c>
      <c r="CR862" s="27">
        <v>6912000</v>
      </c>
      <c r="CS862" s="27"/>
      <c r="CT862" s="27"/>
      <c r="CU862" s="143">
        <f t="shared" si="1945"/>
        <v>7.4432292756478682E-2</v>
      </c>
      <c r="CV862" s="27">
        <f t="shared" si="1946"/>
        <v>7296000</v>
      </c>
      <c r="CW862" s="28">
        <f t="shared" si="1947"/>
        <v>1386240</v>
      </c>
      <c r="CX862" s="29">
        <f t="shared" si="1948"/>
        <v>8682240</v>
      </c>
      <c r="CY862" s="26">
        <v>1</v>
      </c>
      <c r="CZ862" s="27">
        <v>7680000</v>
      </c>
      <c r="DA862" s="27">
        <v>6528000</v>
      </c>
      <c r="DB862" s="27"/>
      <c r="DC862" s="27"/>
      <c r="DD862" s="143">
        <f t="shared" si="1949"/>
        <v>0.11466596451673743</v>
      </c>
      <c r="DE862" s="27">
        <f t="shared" si="1950"/>
        <v>7104000</v>
      </c>
      <c r="DF862" s="27">
        <f t="shared" si="1951"/>
        <v>1349760</v>
      </c>
      <c r="DG862" s="28">
        <f t="shared" si="1952"/>
        <v>8453760</v>
      </c>
      <c r="DH862" s="26">
        <v>1</v>
      </c>
      <c r="DI862" s="28">
        <v>7680000</v>
      </c>
      <c r="DJ862" s="28">
        <v>8832000</v>
      </c>
      <c r="DK862" s="28"/>
      <c r="DL862" s="177">
        <f t="shared" si="1953"/>
        <v>9.8666062491146164E-2</v>
      </c>
      <c r="DM862" s="28">
        <f t="shared" si="1954"/>
        <v>8256000</v>
      </c>
      <c r="DN862" s="28">
        <f t="shared" si="1955"/>
        <v>1568640</v>
      </c>
      <c r="DO862" s="30">
        <f t="shared" si="1956"/>
        <v>9824640</v>
      </c>
    </row>
    <row r="863" spans="1:119" ht="21" customHeight="1" x14ac:dyDescent="0.25">
      <c r="A863" s="66" t="s">
        <v>1665</v>
      </c>
      <c r="B863" s="67" t="s">
        <v>1620</v>
      </c>
      <c r="C863" s="68" t="s">
        <v>1666</v>
      </c>
      <c r="D863" s="31" t="s">
        <v>30</v>
      </c>
      <c r="E863" s="32" t="s">
        <v>30</v>
      </c>
      <c r="F863" s="32" t="s">
        <v>30</v>
      </c>
      <c r="G863" s="32" t="s">
        <v>30</v>
      </c>
      <c r="H863" s="32" t="s">
        <v>30</v>
      </c>
      <c r="I863" s="32" t="s">
        <v>30</v>
      </c>
      <c r="J863" s="32" t="s">
        <v>30</v>
      </c>
      <c r="K863" s="32" t="s">
        <v>30</v>
      </c>
      <c r="L863" s="32" t="s">
        <v>30</v>
      </c>
      <c r="M863" s="31" t="s">
        <v>30</v>
      </c>
      <c r="N863" s="43" t="s">
        <v>30</v>
      </c>
      <c r="O863" s="32" t="s">
        <v>30</v>
      </c>
      <c r="P863" s="32" t="s">
        <v>30</v>
      </c>
      <c r="Q863" s="32" t="s">
        <v>30</v>
      </c>
      <c r="R863" s="32" t="s">
        <v>30</v>
      </c>
      <c r="S863" s="32" t="s">
        <v>30</v>
      </c>
      <c r="T863" s="32" t="s">
        <v>30</v>
      </c>
      <c r="U863" s="33" t="s">
        <v>30</v>
      </c>
      <c r="V863" s="31" t="s">
        <v>30</v>
      </c>
      <c r="W863" s="32" t="s">
        <v>30</v>
      </c>
      <c r="X863" s="32" t="s">
        <v>30</v>
      </c>
      <c r="Y863" s="32" t="s">
        <v>30</v>
      </c>
      <c r="Z863" s="32" t="s">
        <v>30</v>
      </c>
      <c r="AA863" s="32" t="s">
        <v>30</v>
      </c>
      <c r="AB863" s="32" t="s">
        <v>30</v>
      </c>
      <c r="AC863" s="32" t="s">
        <v>30</v>
      </c>
      <c r="AD863" s="34" t="s">
        <v>30</v>
      </c>
      <c r="AE863" s="31" t="s">
        <v>30</v>
      </c>
      <c r="AF863" s="32" t="s">
        <v>30</v>
      </c>
      <c r="AG863" s="32" t="s">
        <v>30</v>
      </c>
      <c r="AH863" s="32" t="s">
        <v>30</v>
      </c>
      <c r="AI863" s="32" t="s">
        <v>30</v>
      </c>
      <c r="AJ863" s="165" t="s">
        <v>30</v>
      </c>
      <c r="AK863" s="32" t="s">
        <v>30</v>
      </c>
      <c r="AL863" s="32" t="s">
        <v>30</v>
      </c>
      <c r="AM863" s="33" t="s">
        <v>30</v>
      </c>
      <c r="AN863" s="31" t="s">
        <v>30</v>
      </c>
      <c r="AO863" s="32" t="s">
        <v>30</v>
      </c>
      <c r="AP863" s="32" t="s">
        <v>30</v>
      </c>
      <c r="AQ863" s="32" t="s">
        <v>30</v>
      </c>
      <c r="AR863" s="32" t="s">
        <v>30</v>
      </c>
      <c r="AS863" s="32" t="s">
        <v>30</v>
      </c>
      <c r="AT863" s="32" t="s">
        <v>30</v>
      </c>
      <c r="AU863" s="32" t="s">
        <v>30</v>
      </c>
      <c r="AV863" s="33" t="s">
        <v>30</v>
      </c>
      <c r="AW863" s="31" t="s">
        <v>30</v>
      </c>
      <c r="AX863" s="32" t="s">
        <v>30</v>
      </c>
      <c r="AY863" s="32" t="s">
        <v>30</v>
      </c>
      <c r="AZ863" s="32" t="s">
        <v>30</v>
      </c>
      <c r="BA863" s="32" t="s">
        <v>30</v>
      </c>
      <c r="BB863" s="32" t="s">
        <v>30</v>
      </c>
      <c r="BC863" s="32" t="s">
        <v>30</v>
      </c>
      <c r="BD863" s="32" t="s">
        <v>30</v>
      </c>
      <c r="BE863" s="32" t="s">
        <v>30</v>
      </c>
      <c r="BF863" s="31" t="s">
        <v>30</v>
      </c>
      <c r="BG863" s="32" t="s">
        <v>30</v>
      </c>
      <c r="BH863" s="32" t="s">
        <v>30</v>
      </c>
      <c r="BI863" s="32" t="s">
        <v>30</v>
      </c>
      <c r="BJ863" s="32" t="s">
        <v>30</v>
      </c>
      <c r="BK863" s="32" t="s">
        <v>30</v>
      </c>
      <c r="BL863" s="32" t="s">
        <v>30</v>
      </c>
      <c r="BM863" s="32" t="s">
        <v>30</v>
      </c>
      <c r="BN863" s="32" t="s">
        <v>30</v>
      </c>
      <c r="BO863" s="31" t="s">
        <v>30</v>
      </c>
      <c r="BP863" s="32" t="s">
        <v>30</v>
      </c>
      <c r="BQ863" s="32" t="s">
        <v>30</v>
      </c>
      <c r="BR863" s="32" t="s">
        <v>30</v>
      </c>
      <c r="BS863" s="32" t="s">
        <v>30</v>
      </c>
      <c r="BT863" s="32" t="s">
        <v>30</v>
      </c>
      <c r="BU863" s="32" t="s">
        <v>30</v>
      </c>
      <c r="BV863" s="32" t="s">
        <v>30</v>
      </c>
      <c r="BW863" s="33" t="s">
        <v>30</v>
      </c>
      <c r="BX863" s="31" t="s">
        <v>30</v>
      </c>
      <c r="BY863" s="32" t="s">
        <v>30</v>
      </c>
      <c r="BZ863" s="32" t="s">
        <v>30</v>
      </c>
      <c r="CA863" s="32" t="s">
        <v>30</v>
      </c>
      <c r="CB863" s="32" t="s">
        <v>30</v>
      </c>
      <c r="CC863" s="32" t="s">
        <v>30</v>
      </c>
      <c r="CD863" s="32" t="s">
        <v>30</v>
      </c>
      <c r="CE863" s="32" t="s">
        <v>30</v>
      </c>
      <c r="CF863" s="34" t="s">
        <v>30</v>
      </c>
      <c r="CG863" s="26">
        <v>1</v>
      </c>
      <c r="CH863" s="27">
        <v>7680000</v>
      </c>
      <c r="CI863" s="27">
        <v>6912000</v>
      </c>
      <c r="CJ863" s="27"/>
      <c r="CK863" s="27"/>
      <c r="CL863" s="143">
        <f t="shared" si="1941"/>
        <v>7.4432292756478682E-2</v>
      </c>
      <c r="CM863" s="27">
        <f t="shared" si="1942"/>
        <v>7296000</v>
      </c>
      <c r="CN863" s="27">
        <f t="shared" si="1943"/>
        <v>1386240</v>
      </c>
      <c r="CO863" s="28">
        <f t="shared" si="1944"/>
        <v>8682240</v>
      </c>
      <c r="CP863" s="26">
        <v>1</v>
      </c>
      <c r="CQ863" s="27">
        <v>7680000</v>
      </c>
      <c r="CR863" s="27">
        <v>6912000</v>
      </c>
      <c r="CS863" s="27"/>
      <c r="CT863" s="27"/>
      <c r="CU863" s="143">
        <f t="shared" si="1945"/>
        <v>7.4432292756478682E-2</v>
      </c>
      <c r="CV863" s="27">
        <f t="shared" si="1946"/>
        <v>7296000</v>
      </c>
      <c r="CW863" s="28">
        <f t="shared" si="1947"/>
        <v>1386240</v>
      </c>
      <c r="CX863" s="29">
        <f t="shared" si="1948"/>
        <v>8682240</v>
      </c>
      <c r="CY863" s="26">
        <v>1</v>
      </c>
      <c r="CZ863" s="27">
        <v>7680000</v>
      </c>
      <c r="DA863" s="27">
        <v>6528000</v>
      </c>
      <c r="DB863" s="27"/>
      <c r="DC863" s="27"/>
      <c r="DD863" s="143">
        <f t="shared" si="1949"/>
        <v>0.11466596451673743</v>
      </c>
      <c r="DE863" s="27">
        <f t="shared" si="1950"/>
        <v>7104000</v>
      </c>
      <c r="DF863" s="27">
        <f t="shared" si="1951"/>
        <v>1349760</v>
      </c>
      <c r="DG863" s="28">
        <f t="shared" si="1952"/>
        <v>8453760</v>
      </c>
      <c r="DH863" s="26">
        <v>1</v>
      </c>
      <c r="DI863" s="28">
        <v>7680000</v>
      </c>
      <c r="DJ863" s="28">
        <v>8832000</v>
      </c>
      <c r="DK863" s="28"/>
      <c r="DL863" s="177">
        <f t="shared" si="1953"/>
        <v>9.8666062491146164E-2</v>
      </c>
      <c r="DM863" s="28">
        <f t="shared" si="1954"/>
        <v>8256000</v>
      </c>
      <c r="DN863" s="28">
        <f t="shared" si="1955"/>
        <v>1568640</v>
      </c>
      <c r="DO863" s="30">
        <f t="shared" si="1956"/>
        <v>9824640</v>
      </c>
    </row>
    <row r="864" spans="1:119" ht="21" customHeight="1" x14ac:dyDescent="0.25">
      <c r="A864" s="66" t="s">
        <v>1667</v>
      </c>
      <c r="B864" s="67" t="s">
        <v>1620</v>
      </c>
      <c r="C864" s="68" t="s">
        <v>1668</v>
      </c>
      <c r="D864" s="31" t="s">
        <v>30</v>
      </c>
      <c r="E864" s="32" t="s">
        <v>30</v>
      </c>
      <c r="F864" s="32" t="s">
        <v>30</v>
      </c>
      <c r="G864" s="32" t="s">
        <v>30</v>
      </c>
      <c r="H864" s="32" t="s">
        <v>30</v>
      </c>
      <c r="I864" s="32" t="s">
        <v>30</v>
      </c>
      <c r="J864" s="32" t="s">
        <v>30</v>
      </c>
      <c r="K864" s="32" t="s">
        <v>30</v>
      </c>
      <c r="L864" s="32" t="s">
        <v>30</v>
      </c>
      <c r="M864" s="31" t="s">
        <v>30</v>
      </c>
      <c r="N864" s="43" t="s">
        <v>30</v>
      </c>
      <c r="O864" s="32" t="s">
        <v>30</v>
      </c>
      <c r="P864" s="32" t="s">
        <v>30</v>
      </c>
      <c r="Q864" s="32" t="s">
        <v>30</v>
      </c>
      <c r="R864" s="32" t="s">
        <v>30</v>
      </c>
      <c r="S864" s="32" t="s">
        <v>30</v>
      </c>
      <c r="T864" s="32" t="s">
        <v>30</v>
      </c>
      <c r="U864" s="33" t="s">
        <v>30</v>
      </c>
      <c r="V864" s="31" t="s">
        <v>30</v>
      </c>
      <c r="W864" s="32" t="s">
        <v>30</v>
      </c>
      <c r="X864" s="32" t="s">
        <v>30</v>
      </c>
      <c r="Y864" s="32" t="s">
        <v>30</v>
      </c>
      <c r="Z864" s="32" t="s">
        <v>30</v>
      </c>
      <c r="AA864" s="32" t="s">
        <v>30</v>
      </c>
      <c r="AB864" s="32" t="s">
        <v>30</v>
      </c>
      <c r="AC864" s="32" t="s">
        <v>30</v>
      </c>
      <c r="AD864" s="34" t="s">
        <v>30</v>
      </c>
      <c r="AE864" s="31" t="s">
        <v>30</v>
      </c>
      <c r="AF864" s="32" t="s">
        <v>30</v>
      </c>
      <c r="AG864" s="32" t="s">
        <v>30</v>
      </c>
      <c r="AH864" s="32" t="s">
        <v>30</v>
      </c>
      <c r="AI864" s="32" t="s">
        <v>30</v>
      </c>
      <c r="AJ864" s="165" t="s">
        <v>30</v>
      </c>
      <c r="AK864" s="32" t="s">
        <v>30</v>
      </c>
      <c r="AL864" s="32" t="s">
        <v>30</v>
      </c>
      <c r="AM864" s="33" t="s">
        <v>30</v>
      </c>
      <c r="AN864" s="31" t="s">
        <v>30</v>
      </c>
      <c r="AO864" s="32" t="s">
        <v>30</v>
      </c>
      <c r="AP864" s="32" t="s">
        <v>30</v>
      </c>
      <c r="AQ864" s="32" t="s">
        <v>30</v>
      </c>
      <c r="AR864" s="32" t="s">
        <v>30</v>
      </c>
      <c r="AS864" s="32" t="s">
        <v>30</v>
      </c>
      <c r="AT864" s="32" t="s">
        <v>30</v>
      </c>
      <c r="AU864" s="32" t="s">
        <v>30</v>
      </c>
      <c r="AV864" s="33" t="s">
        <v>30</v>
      </c>
      <c r="AW864" s="31" t="s">
        <v>30</v>
      </c>
      <c r="AX864" s="32" t="s">
        <v>30</v>
      </c>
      <c r="AY864" s="32" t="s">
        <v>30</v>
      </c>
      <c r="AZ864" s="32" t="s">
        <v>30</v>
      </c>
      <c r="BA864" s="32" t="s">
        <v>30</v>
      </c>
      <c r="BB864" s="32" t="s">
        <v>30</v>
      </c>
      <c r="BC864" s="32" t="s">
        <v>30</v>
      </c>
      <c r="BD864" s="32" t="s">
        <v>30</v>
      </c>
      <c r="BE864" s="32" t="s">
        <v>30</v>
      </c>
      <c r="BF864" s="31" t="s">
        <v>30</v>
      </c>
      <c r="BG864" s="32" t="s">
        <v>30</v>
      </c>
      <c r="BH864" s="32" t="s">
        <v>30</v>
      </c>
      <c r="BI864" s="32" t="s">
        <v>30</v>
      </c>
      <c r="BJ864" s="32" t="s">
        <v>30</v>
      </c>
      <c r="BK864" s="32" t="s">
        <v>30</v>
      </c>
      <c r="BL864" s="32" t="s">
        <v>30</v>
      </c>
      <c r="BM864" s="32" t="s">
        <v>30</v>
      </c>
      <c r="BN864" s="32" t="s">
        <v>30</v>
      </c>
      <c r="BO864" s="31" t="s">
        <v>30</v>
      </c>
      <c r="BP864" s="32" t="s">
        <v>30</v>
      </c>
      <c r="BQ864" s="32" t="s">
        <v>30</v>
      </c>
      <c r="BR864" s="32" t="s">
        <v>30</v>
      </c>
      <c r="BS864" s="32" t="s">
        <v>30</v>
      </c>
      <c r="BT864" s="32" t="s">
        <v>30</v>
      </c>
      <c r="BU864" s="32" t="s">
        <v>30</v>
      </c>
      <c r="BV864" s="32" t="s">
        <v>30</v>
      </c>
      <c r="BW864" s="33" t="s">
        <v>30</v>
      </c>
      <c r="BX864" s="31" t="s">
        <v>30</v>
      </c>
      <c r="BY864" s="32" t="s">
        <v>30</v>
      </c>
      <c r="BZ864" s="32" t="s">
        <v>30</v>
      </c>
      <c r="CA864" s="32" t="s">
        <v>30</v>
      </c>
      <c r="CB864" s="32" t="s">
        <v>30</v>
      </c>
      <c r="CC864" s="32" t="s">
        <v>30</v>
      </c>
      <c r="CD864" s="32" t="s">
        <v>30</v>
      </c>
      <c r="CE864" s="32" t="s">
        <v>30</v>
      </c>
      <c r="CF864" s="34" t="s">
        <v>30</v>
      </c>
      <c r="CG864" s="26">
        <v>1</v>
      </c>
      <c r="CH864" s="27">
        <v>5120000</v>
      </c>
      <c r="CI864" s="27">
        <v>4608000</v>
      </c>
      <c r="CJ864" s="27"/>
      <c r="CK864" s="27"/>
      <c r="CL864" s="143">
        <f t="shared" si="1941"/>
        <v>7.4432292756478696E-2</v>
      </c>
      <c r="CM864" s="27">
        <f t="shared" si="1942"/>
        <v>4864000</v>
      </c>
      <c r="CN864" s="27">
        <f t="shared" si="1943"/>
        <v>924160</v>
      </c>
      <c r="CO864" s="28">
        <f t="shared" si="1944"/>
        <v>5788160</v>
      </c>
      <c r="CP864" s="26">
        <v>1</v>
      </c>
      <c r="CQ864" s="27">
        <v>5120000</v>
      </c>
      <c r="CR864" s="27">
        <v>4608000</v>
      </c>
      <c r="CS864" s="27"/>
      <c r="CT864" s="27"/>
      <c r="CU864" s="143">
        <f t="shared" si="1945"/>
        <v>7.4432292756478696E-2</v>
      </c>
      <c r="CV864" s="27">
        <f t="shared" si="1946"/>
        <v>4864000</v>
      </c>
      <c r="CW864" s="28">
        <f t="shared" si="1947"/>
        <v>924160</v>
      </c>
      <c r="CX864" s="29">
        <f t="shared" si="1948"/>
        <v>5788160</v>
      </c>
      <c r="CY864" s="26">
        <v>1</v>
      </c>
      <c r="CZ864" s="27">
        <v>5120000</v>
      </c>
      <c r="DA864" s="27">
        <v>4352000</v>
      </c>
      <c r="DB864" s="27"/>
      <c r="DC864" s="27"/>
      <c r="DD864" s="143">
        <f t="shared" si="1949"/>
        <v>0.11466596451673743</v>
      </c>
      <c r="DE864" s="27">
        <f t="shared" si="1950"/>
        <v>4736000</v>
      </c>
      <c r="DF864" s="27">
        <f t="shared" si="1951"/>
        <v>899840</v>
      </c>
      <c r="DG864" s="28">
        <f t="shared" si="1952"/>
        <v>5635840</v>
      </c>
      <c r="DH864" s="26">
        <v>1</v>
      </c>
      <c r="DI864" s="28">
        <v>5120000</v>
      </c>
      <c r="DJ864" s="28">
        <v>5888000</v>
      </c>
      <c r="DK864" s="28"/>
      <c r="DL864" s="177">
        <f t="shared" si="1953"/>
        <v>9.8666062491146164E-2</v>
      </c>
      <c r="DM864" s="28">
        <f t="shared" si="1954"/>
        <v>5504000</v>
      </c>
      <c r="DN864" s="28">
        <f t="shared" si="1955"/>
        <v>1045760</v>
      </c>
      <c r="DO864" s="30">
        <f t="shared" si="1956"/>
        <v>6549760</v>
      </c>
    </row>
    <row r="865" spans="1:119" ht="21" customHeight="1" x14ac:dyDescent="0.25">
      <c r="A865" s="66" t="s">
        <v>1669</v>
      </c>
      <c r="B865" s="67" t="s">
        <v>1620</v>
      </c>
      <c r="C865" s="68" t="s">
        <v>1670</v>
      </c>
      <c r="D865" s="31" t="s">
        <v>30</v>
      </c>
      <c r="E865" s="32" t="s">
        <v>30</v>
      </c>
      <c r="F865" s="32" t="s">
        <v>30</v>
      </c>
      <c r="G865" s="32" t="s">
        <v>30</v>
      </c>
      <c r="H865" s="32" t="s">
        <v>30</v>
      </c>
      <c r="I865" s="32" t="s">
        <v>30</v>
      </c>
      <c r="J865" s="32" t="s">
        <v>30</v>
      </c>
      <c r="K865" s="32" t="s">
        <v>30</v>
      </c>
      <c r="L865" s="32" t="s">
        <v>30</v>
      </c>
      <c r="M865" s="31" t="s">
        <v>30</v>
      </c>
      <c r="N865" s="43" t="s">
        <v>30</v>
      </c>
      <c r="O865" s="32" t="s">
        <v>30</v>
      </c>
      <c r="P865" s="32" t="s">
        <v>30</v>
      </c>
      <c r="Q865" s="32" t="s">
        <v>30</v>
      </c>
      <c r="R865" s="32" t="s">
        <v>30</v>
      </c>
      <c r="S865" s="32" t="s">
        <v>30</v>
      </c>
      <c r="T865" s="32" t="s">
        <v>30</v>
      </c>
      <c r="U865" s="33" t="s">
        <v>30</v>
      </c>
      <c r="V865" s="31" t="s">
        <v>30</v>
      </c>
      <c r="W865" s="32" t="s">
        <v>30</v>
      </c>
      <c r="X865" s="32" t="s">
        <v>30</v>
      </c>
      <c r="Y865" s="32" t="s">
        <v>30</v>
      </c>
      <c r="Z865" s="32" t="s">
        <v>30</v>
      </c>
      <c r="AA865" s="32" t="s">
        <v>30</v>
      </c>
      <c r="AB865" s="32" t="s">
        <v>30</v>
      </c>
      <c r="AC865" s="32" t="s">
        <v>30</v>
      </c>
      <c r="AD865" s="34" t="s">
        <v>30</v>
      </c>
      <c r="AE865" s="31" t="s">
        <v>30</v>
      </c>
      <c r="AF865" s="32" t="s">
        <v>30</v>
      </c>
      <c r="AG865" s="32" t="s">
        <v>30</v>
      </c>
      <c r="AH865" s="32" t="s">
        <v>30</v>
      </c>
      <c r="AI865" s="32" t="s">
        <v>30</v>
      </c>
      <c r="AJ865" s="165" t="s">
        <v>30</v>
      </c>
      <c r="AK865" s="32" t="s">
        <v>30</v>
      </c>
      <c r="AL865" s="32" t="s">
        <v>30</v>
      </c>
      <c r="AM865" s="33" t="s">
        <v>30</v>
      </c>
      <c r="AN865" s="31" t="s">
        <v>30</v>
      </c>
      <c r="AO865" s="32" t="s">
        <v>30</v>
      </c>
      <c r="AP865" s="32" t="s">
        <v>30</v>
      </c>
      <c r="AQ865" s="32" t="s">
        <v>30</v>
      </c>
      <c r="AR865" s="32" t="s">
        <v>30</v>
      </c>
      <c r="AS865" s="32" t="s">
        <v>30</v>
      </c>
      <c r="AT865" s="32" t="s">
        <v>30</v>
      </c>
      <c r="AU865" s="32" t="s">
        <v>30</v>
      </c>
      <c r="AV865" s="33" t="s">
        <v>30</v>
      </c>
      <c r="AW865" s="31" t="s">
        <v>30</v>
      </c>
      <c r="AX865" s="32" t="s">
        <v>30</v>
      </c>
      <c r="AY865" s="32" t="s">
        <v>30</v>
      </c>
      <c r="AZ865" s="32" t="s">
        <v>30</v>
      </c>
      <c r="BA865" s="32" t="s">
        <v>30</v>
      </c>
      <c r="BB865" s="32" t="s">
        <v>30</v>
      </c>
      <c r="BC865" s="32" t="s">
        <v>30</v>
      </c>
      <c r="BD865" s="32" t="s">
        <v>30</v>
      </c>
      <c r="BE865" s="32" t="s">
        <v>30</v>
      </c>
      <c r="BF865" s="31" t="s">
        <v>30</v>
      </c>
      <c r="BG865" s="32" t="s">
        <v>30</v>
      </c>
      <c r="BH865" s="32" t="s">
        <v>30</v>
      </c>
      <c r="BI865" s="32" t="s">
        <v>30</v>
      </c>
      <c r="BJ865" s="32" t="s">
        <v>30</v>
      </c>
      <c r="BK865" s="32" t="s">
        <v>30</v>
      </c>
      <c r="BL865" s="32" t="s">
        <v>30</v>
      </c>
      <c r="BM865" s="32" t="s">
        <v>30</v>
      </c>
      <c r="BN865" s="32" t="s">
        <v>30</v>
      </c>
      <c r="BO865" s="31" t="s">
        <v>30</v>
      </c>
      <c r="BP865" s="32" t="s">
        <v>30</v>
      </c>
      <c r="BQ865" s="32" t="s">
        <v>30</v>
      </c>
      <c r="BR865" s="32" t="s">
        <v>30</v>
      </c>
      <c r="BS865" s="32" t="s">
        <v>30</v>
      </c>
      <c r="BT865" s="32" t="s">
        <v>30</v>
      </c>
      <c r="BU865" s="32" t="s">
        <v>30</v>
      </c>
      <c r="BV865" s="32" t="s">
        <v>30</v>
      </c>
      <c r="BW865" s="33" t="s">
        <v>30</v>
      </c>
      <c r="BX865" s="31" t="s">
        <v>30</v>
      </c>
      <c r="BY865" s="32" t="s">
        <v>30</v>
      </c>
      <c r="BZ865" s="32" t="s">
        <v>30</v>
      </c>
      <c r="CA865" s="32" t="s">
        <v>30</v>
      </c>
      <c r="CB865" s="32" t="s">
        <v>30</v>
      </c>
      <c r="CC865" s="32" t="s">
        <v>30</v>
      </c>
      <c r="CD865" s="32" t="s">
        <v>30</v>
      </c>
      <c r="CE865" s="32" t="s">
        <v>30</v>
      </c>
      <c r="CF865" s="34" t="s">
        <v>30</v>
      </c>
      <c r="CG865" s="26">
        <v>1</v>
      </c>
      <c r="CH865" s="27">
        <v>10240000</v>
      </c>
      <c r="CI865" s="27">
        <v>9216000</v>
      </c>
      <c r="CJ865" s="27"/>
      <c r="CK865" s="27"/>
      <c r="CL865" s="143">
        <f t="shared" si="1941"/>
        <v>7.4432292756478696E-2</v>
      </c>
      <c r="CM865" s="27">
        <f t="shared" si="1942"/>
        <v>9728000</v>
      </c>
      <c r="CN865" s="27">
        <f t="shared" si="1943"/>
        <v>1848320</v>
      </c>
      <c r="CO865" s="28">
        <f t="shared" si="1944"/>
        <v>11576320</v>
      </c>
      <c r="CP865" s="26">
        <v>1</v>
      </c>
      <c r="CQ865" s="27">
        <v>10240000</v>
      </c>
      <c r="CR865" s="27">
        <v>9216000</v>
      </c>
      <c r="CS865" s="27"/>
      <c r="CT865" s="27"/>
      <c r="CU865" s="143">
        <f t="shared" si="1945"/>
        <v>7.4432292756478696E-2</v>
      </c>
      <c r="CV865" s="27">
        <f t="shared" si="1946"/>
        <v>9728000</v>
      </c>
      <c r="CW865" s="28">
        <f t="shared" si="1947"/>
        <v>1848320</v>
      </c>
      <c r="CX865" s="29">
        <f t="shared" si="1948"/>
        <v>11576320</v>
      </c>
      <c r="CY865" s="26">
        <v>1</v>
      </c>
      <c r="CZ865" s="27">
        <v>10240000</v>
      </c>
      <c r="DA865" s="27">
        <v>8704000</v>
      </c>
      <c r="DB865" s="27"/>
      <c r="DC865" s="27"/>
      <c r="DD865" s="143">
        <f t="shared" si="1949"/>
        <v>0.11466596451673743</v>
      </c>
      <c r="DE865" s="27">
        <f t="shared" si="1950"/>
        <v>9472000</v>
      </c>
      <c r="DF865" s="27">
        <f t="shared" si="1951"/>
        <v>1799680</v>
      </c>
      <c r="DG865" s="28">
        <f t="shared" si="1952"/>
        <v>11271680</v>
      </c>
      <c r="DH865" s="26">
        <v>1</v>
      </c>
      <c r="DI865" s="28">
        <v>10240000</v>
      </c>
      <c r="DJ865" s="28">
        <v>11776000</v>
      </c>
      <c r="DK865" s="28"/>
      <c r="DL865" s="177">
        <f t="shared" si="1953"/>
        <v>9.8666062491146164E-2</v>
      </c>
      <c r="DM865" s="28">
        <f t="shared" si="1954"/>
        <v>11008000</v>
      </c>
      <c r="DN865" s="28">
        <f t="shared" si="1955"/>
        <v>2091520</v>
      </c>
      <c r="DO865" s="30">
        <f t="shared" si="1956"/>
        <v>13099520</v>
      </c>
    </row>
    <row r="866" spans="1:119" ht="21" customHeight="1" x14ac:dyDescent="0.25">
      <c r="A866" s="66" t="s">
        <v>1671</v>
      </c>
      <c r="B866" s="67" t="s">
        <v>1620</v>
      </c>
      <c r="C866" s="68" t="s">
        <v>1672</v>
      </c>
      <c r="D866" s="31" t="s">
        <v>30</v>
      </c>
      <c r="E866" s="32" t="s">
        <v>30</v>
      </c>
      <c r="F866" s="32" t="s">
        <v>30</v>
      </c>
      <c r="G866" s="32" t="s">
        <v>30</v>
      </c>
      <c r="H866" s="32" t="s">
        <v>30</v>
      </c>
      <c r="I866" s="32" t="s">
        <v>30</v>
      </c>
      <c r="J866" s="32" t="s">
        <v>30</v>
      </c>
      <c r="K866" s="32" t="s">
        <v>30</v>
      </c>
      <c r="L866" s="32" t="s">
        <v>30</v>
      </c>
      <c r="M866" s="31" t="s">
        <v>30</v>
      </c>
      <c r="N866" s="43" t="s">
        <v>30</v>
      </c>
      <c r="O866" s="32" t="s">
        <v>30</v>
      </c>
      <c r="P866" s="32" t="s">
        <v>30</v>
      </c>
      <c r="Q866" s="32" t="s">
        <v>30</v>
      </c>
      <c r="R866" s="32" t="s">
        <v>30</v>
      </c>
      <c r="S866" s="32" t="s">
        <v>30</v>
      </c>
      <c r="T866" s="32" t="s">
        <v>30</v>
      </c>
      <c r="U866" s="33" t="s">
        <v>30</v>
      </c>
      <c r="V866" s="31" t="s">
        <v>30</v>
      </c>
      <c r="W866" s="32" t="s">
        <v>30</v>
      </c>
      <c r="X866" s="32" t="s">
        <v>30</v>
      </c>
      <c r="Y866" s="32" t="s">
        <v>30</v>
      </c>
      <c r="Z866" s="32" t="s">
        <v>30</v>
      </c>
      <c r="AA866" s="32" t="s">
        <v>30</v>
      </c>
      <c r="AB866" s="32" t="s">
        <v>30</v>
      </c>
      <c r="AC866" s="32" t="s">
        <v>30</v>
      </c>
      <c r="AD866" s="34" t="s">
        <v>30</v>
      </c>
      <c r="AE866" s="31" t="s">
        <v>30</v>
      </c>
      <c r="AF866" s="32" t="s">
        <v>30</v>
      </c>
      <c r="AG866" s="32" t="s">
        <v>30</v>
      </c>
      <c r="AH866" s="32" t="s">
        <v>30</v>
      </c>
      <c r="AI866" s="32" t="s">
        <v>30</v>
      </c>
      <c r="AJ866" s="165" t="s">
        <v>30</v>
      </c>
      <c r="AK866" s="32" t="s">
        <v>30</v>
      </c>
      <c r="AL866" s="32" t="s">
        <v>30</v>
      </c>
      <c r="AM866" s="33" t="s">
        <v>30</v>
      </c>
      <c r="AN866" s="31" t="s">
        <v>30</v>
      </c>
      <c r="AO866" s="32" t="s">
        <v>30</v>
      </c>
      <c r="AP866" s="32" t="s">
        <v>30</v>
      </c>
      <c r="AQ866" s="32" t="s">
        <v>30</v>
      </c>
      <c r="AR866" s="32" t="s">
        <v>30</v>
      </c>
      <c r="AS866" s="32" t="s">
        <v>30</v>
      </c>
      <c r="AT866" s="32" t="s">
        <v>30</v>
      </c>
      <c r="AU866" s="32" t="s">
        <v>30</v>
      </c>
      <c r="AV866" s="33" t="s">
        <v>30</v>
      </c>
      <c r="AW866" s="31" t="s">
        <v>30</v>
      </c>
      <c r="AX866" s="32" t="s">
        <v>30</v>
      </c>
      <c r="AY866" s="32" t="s">
        <v>30</v>
      </c>
      <c r="AZ866" s="32" t="s">
        <v>30</v>
      </c>
      <c r="BA866" s="32" t="s">
        <v>30</v>
      </c>
      <c r="BB866" s="32" t="s">
        <v>30</v>
      </c>
      <c r="BC866" s="32" t="s">
        <v>30</v>
      </c>
      <c r="BD866" s="32" t="s">
        <v>30</v>
      </c>
      <c r="BE866" s="32" t="s">
        <v>30</v>
      </c>
      <c r="BF866" s="31" t="s">
        <v>30</v>
      </c>
      <c r="BG866" s="32" t="s">
        <v>30</v>
      </c>
      <c r="BH866" s="32" t="s">
        <v>30</v>
      </c>
      <c r="BI866" s="32" t="s">
        <v>30</v>
      </c>
      <c r="BJ866" s="32" t="s">
        <v>30</v>
      </c>
      <c r="BK866" s="32" t="s">
        <v>30</v>
      </c>
      <c r="BL866" s="32" t="s">
        <v>30</v>
      </c>
      <c r="BM866" s="32" t="s">
        <v>30</v>
      </c>
      <c r="BN866" s="32" t="s">
        <v>30</v>
      </c>
      <c r="BO866" s="31" t="s">
        <v>30</v>
      </c>
      <c r="BP866" s="32" t="s">
        <v>30</v>
      </c>
      <c r="BQ866" s="32" t="s">
        <v>30</v>
      </c>
      <c r="BR866" s="32" t="s">
        <v>30</v>
      </c>
      <c r="BS866" s="32" t="s">
        <v>30</v>
      </c>
      <c r="BT866" s="32" t="s">
        <v>30</v>
      </c>
      <c r="BU866" s="32" t="s">
        <v>30</v>
      </c>
      <c r="BV866" s="32" t="s">
        <v>30</v>
      </c>
      <c r="BW866" s="33" t="s">
        <v>30</v>
      </c>
      <c r="BX866" s="31" t="s">
        <v>30</v>
      </c>
      <c r="BY866" s="32" t="s">
        <v>30</v>
      </c>
      <c r="BZ866" s="32" t="s">
        <v>30</v>
      </c>
      <c r="CA866" s="32" t="s">
        <v>30</v>
      </c>
      <c r="CB866" s="32" t="s">
        <v>30</v>
      </c>
      <c r="CC866" s="32" t="s">
        <v>30</v>
      </c>
      <c r="CD866" s="32" t="s">
        <v>30</v>
      </c>
      <c r="CE866" s="32" t="s">
        <v>30</v>
      </c>
      <c r="CF866" s="34" t="s">
        <v>30</v>
      </c>
      <c r="CG866" s="26">
        <v>1</v>
      </c>
      <c r="CH866" s="27">
        <v>20480000</v>
      </c>
      <c r="CI866" s="27">
        <v>18432000</v>
      </c>
      <c r="CJ866" s="27"/>
      <c r="CK866" s="27"/>
      <c r="CL866" s="143">
        <f t="shared" si="1941"/>
        <v>7.4432292756478696E-2</v>
      </c>
      <c r="CM866" s="27">
        <f t="shared" si="1942"/>
        <v>19456000</v>
      </c>
      <c r="CN866" s="27">
        <f t="shared" si="1943"/>
        <v>3696640</v>
      </c>
      <c r="CO866" s="28">
        <f t="shared" si="1944"/>
        <v>23152640</v>
      </c>
      <c r="CP866" s="26">
        <v>1</v>
      </c>
      <c r="CQ866" s="27">
        <v>20480000</v>
      </c>
      <c r="CR866" s="27">
        <v>18432000</v>
      </c>
      <c r="CS866" s="27"/>
      <c r="CT866" s="27"/>
      <c r="CU866" s="143">
        <f t="shared" si="1945"/>
        <v>7.4432292756478696E-2</v>
      </c>
      <c r="CV866" s="27">
        <f t="shared" si="1946"/>
        <v>19456000</v>
      </c>
      <c r="CW866" s="28">
        <f t="shared" si="1947"/>
        <v>3696640</v>
      </c>
      <c r="CX866" s="29">
        <f t="shared" si="1948"/>
        <v>23152640</v>
      </c>
      <c r="CY866" s="26">
        <v>1</v>
      </c>
      <c r="CZ866" s="27">
        <v>20480000</v>
      </c>
      <c r="DA866" s="27">
        <v>17408000</v>
      </c>
      <c r="DB866" s="27"/>
      <c r="DC866" s="27"/>
      <c r="DD866" s="143">
        <f t="shared" si="1949"/>
        <v>0.11466596451673743</v>
      </c>
      <c r="DE866" s="27">
        <f t="shared" si="1950"/>
        <v>18944000</v>
      </c>
      <c r="DF866" s="27">
        <f t="shared" si="1951"/>
        <v>3599360</v>
      </c>
      <c r="DG866" s="28">
        <f t="shared" si="1952"/>
        <v>22543360</v>
      </c>
      <c r="DH866" s="26">
        <v>1</v>
      </c>
      <c r="DI866" s="28">
        <v>20480000</v>
      </c>
      <c r="DJ866" s="28">
        <v>23552000</v>
      </c>
      <c r="DK866" s="28"/>
      <c r="DL866" s="177">
        <f t="shared" si="1953"/>
        <v>9.8666062491146164E-2</v>
      </c>
      <c r="DM866" s="28">
        <f t="shared" si="1954"/>
        <v>22016000</v>
      </c>
      <c r="DN866" s="28">
        <f t="shared" si="1955"/>
        <v>4183040</v>
      </c>
      <c r="DO866" s="30">
        <f t="shared" si="1956"/>
        <v>26199040</v>
      </c>
    </row>
    <row r="867" spans="1:119" ht="21" customHeight="1" x14ac:dyDescent="0.25">
      <c r="A867" s="66" t="s">
        <v>1673</v>
      </c>
      <c r="B867" s="67" t="s">
        <v>1620</v>
      </c>
      <c r="C867" s="68" t="s">
        <v>1674</v>
      </c>
      <c r="D867" s="31" t="s">
        <v>30</v>
      </c>
      <c r="E867" s="32" t="s">
        <v>30</v>
      </c>
      <c r="F867" s="32" t="s">
        <v>30</v>
      </c>
      <c r="G867" s="32" t="s">
        <v>30</v>
      </c>
      <c r="H867" s="32" t="s">
        <v>30</v>
      </c>
      <c r="I867" s="32" t="s">
        <v>30</v>
      </c>
      <c r="J867" s="32" t="s">
        <v>30</v>
      </c>
      <c r="K867" s="32" t="s">
        <v>30</v>
      </c>
      <c r="L867" s="32" t="s">
        <v>30</v>
      </c>
      <c r="M867" s="31" t="s">
        <v>30</v>
      </c>
      <c r="N867" s="43" t="s">
        <v>30</v>
      </c>
      <c r="O867" s="32" t="s">
        <v>30</v>
      </c>
      <c r="P867" s="32" t="s">
        <v>30</v>
      </c>
      <c r="Q867" s="32" t="s">
        <v>30</v>
      </c>
      <c r="R867" s="32" t="s">
        <v>30</v>
      </c>
      <c r="S867" s="32" t="s">
        <v>30</v>
      </c>
      <c r="T867" s="32" t="s">
        <v>30</v>
      </c>
      <c r="U867" s="33" t="s">
        <v>30</v>
      </c>
      <c r="V867" s="31" t="s">
        <v>30</v>
      </c>
      <c r="W867" s="32" t="s">
        <v>30</v>
      </c>
      <c r="X867" s="32" t="s">
        <v>30</v>
      </c>
      <c r="Y867" s="32" t="s">
        <v>30</v>
      </c>
      <c r="Z867" s="32" t="s">
        <v>30</v>
      </c>
      <c r="AA867" s="32" t="s">
        <v>30</v>
      </c>
      <c r="AB867" s="32" t="s">
        <v>30</v>
      </c>
      <c r="AC867" s="32" t="s">
        <v>30</v>
      </c>
      <c r="AD867" s="34" t="s">
        <v>30</v>
      </c>
      <c r="AE867" s="31" t="s">
        <v>30</v>
      </c>
      <c r="AF867" s="32" t="s">
        <v>30</v>
      </c>
      <c r="AG867" s="32" t="s">
        <v>30</v>
      </c>
      <c r="AH867" s="32" t="s">
        <v>30</v>
      </c>
      <c r="AI867" s="32" t="s">
        <v>30</v>
      </c>
      <c r="AJ867" s="165" t="s">
        <v>30</v>
      </c>
      <c r="AK867" s="32" t="s">
        <v>30</v>
      </c>
      <c r="AL867" s="32" t="s">
        <v>30</v>
      </c>
      <c r="AM867" s="33" t="s">
        <v>30</v>
      </c>
      <c r="AN867" s="31" t="s">
        <v>30</v>
      </c>
      <c r="AO867" s="32" t="s">
        <v>30</v>
      </c>
      <c r="AP867" s="32" t="s">
        <v>30</v>
      </c>
      <c r="AQ867" s="32" t="s">
        <v>30</v>
      </c>
      <c r="AR867" s="32" t="s">
        <v>30</v>
      </c>
      <c r="AS867" s="32" t="s">
        <v>30</v>
      </c>
      <c r="AT867" s="32" t="s">
        <v>30</v>
      </c>
      <c r="AU867" s="32" t="s">
        <v>30</v>
      </c>
      <c r="AV867" s="33" t="s">
        <v>30</v>
      </c>
      <c r="AW867" s="31" t="s">
        <v>30</v>
      </c>
      <c r="AX867" s="32" t="s">
        <v>30</v>
      </c>
      <c r="AY867" s="32" t="s">
        <v>30</v>
      </c>
      <c r="AZ867" s="32" t="s">
        <v>30</v>
      </c>
      <c r="BA867" s="32" t="s">
        <v>30</v>
      </c>
      <c r="BB867" s="32" t="s">
        <v>30</v>
      </c>
      <c r="BC867" s="32" t="s">
        <v>30</v>
      </c>
      <c r="BD867" s="32" t="s">
        <v>30</v>
      </c>
      <c r="BE867" s="32" t="s">
        <v>30</v>
      </c>
      <c r="BF867" s="31" t="s">
        <v>30</v>
      </c>
      <c r="BG867" s="32" t="s">
        <v>30</v>
      </c>
      <c r="BH867" s="32" t="s">
        <v>30</v>
      </c>
      <c r="BI867" s="32" t="s">
        <v>30</v>
      </c>
      <c r="BJ867" s="32" t="s">
        <v>30</v>
      </c>
      <c r="BK867" s="32" t="s">
        <v>30</v>
      </c>
      <c r="BL867" s="32" t="s">
        <v>30</v>
      </c>
      <c r="BM867" s="32" t="s">
        <v>30</v>
      </c>
      <c r="BN867" s="32" t="s">
        <v>30</v>
      </c>
      <c r="BO867" s="31" t="s">
        <v>30</v>
      </c>
      <c r="BP867" s="32" t="s">
        <v>30</v>
      </c>
      <c r="BQ867" s="32" t="s">
        <v>30</v>
      </c>
      <c r="BR867" s="32" t="s">
        <v>30</v>
      </c>
      <c r="BS867" s="32" t="s">
        <v>30</v>
      </c>
      <c r="BT867" s="32" t="s">
        <v>30</v>
      </c>
      <c r="BU867" s="32" t="s">
        <v>30</v>
      </c>
      <c r="BV867" s="32" t="s">
        <v>30</v>
      </c>
      <c r="BW867" s="33" t="s">
        <v>30</v>
      </c>
      <c r="BX867" s="31" t="s">
        <v>30</v>
      </c>
      <c r="BY867" s="32" t="s">
        <v>30</v>
      </c>
      <c r="BZ867" s="32" t="s">
        <v>30</v>
      </c>
      <c r="CA867" s="32" t="s">
        <v>30</v>
      </c>
      <c r="CB867" s="32" t="s">
        <v>30</v>
      </c>
      <c r="CC867" s="32" t="s">
        <v>30</v>
      </c>
      <c r="CD867" s="32" t="s">
        <v>30</v>
      </c>
      <c r="CE867" s="32" t="s">
        <v>30</v>
      </c>
      <c r="CF867" s="34" t="s">
        <v>30</v>
      </c>
      <c r="CG867" s="26">
        <v>1</v>
      </c>
      <c r="CH867" s="27">
        <v>640000</v>
      </c>
      <c r="CI867" s="27">
        <v>576000</v>
      </c>
      <c r="CJ867" s="27"/>
      <c r="CK867" s="27"/>
      <c r="CL867" s="143">
        <f t="shared" si="1941"/>
        <v>7.4432292756478696E-2</v>
      </c>
      <c r="CM867" s="27">
        <f t="shared" si="1942"/>
        <v>608000</v>
      </c>
      <c r="CN867" s="27">
        <f t="shared" si="1943"/>
        <v>115520</v>
      </c>
      <c r="CO867" s="28">
        <f t="shared" si="1944"/>
        <v>723520</v>
      </c>
      <c r="CP867" s="26">
        <v>1</v>
      </c>
      <c r="CQ867" s="27">
        <v>640000</v>
      </c>
      <c r="CR867" s="27">
        <v>576000</v>
      </c>
      <c r="CS867" s="27"/>
      <c r="CT867" s="27"/>
      <c r="CU867" s="143">
        <f t="shared" si="1945"/>
        <v>7.4432292756478696E-2</v>
      </c>
      <c r="CV867" s="27">
        <f t="shared" si="1946"/>
        <v>608000</v>
      </c>
      <c r="CW867" s="28">
        <f t="shared" si="1947"/>
        <v>115520</v>
      </c>
      <c r="CX867" s="29">
        <f t="shared" si="1948"/>
        <v>723520</v>
      </c>
      <c r="CY867" s="26">
        <v>1</v>
      </c>
      <c r="CZ867" s="27">
        <v>640000</v>
      </c>
      <c r="DA867" s="27">
        <v>544000</v>
      </c>
      <c r="DB867" s="27"/>
      <c r="DC867" s="27"/>
      <c r="DD867" s="143">
        <f t="shared" si="1949"/>
        <v>0.11466596451673743</v>
      </c>
      <c r="DE867" s="27">
        <f t="shared" si="1950"/>
        <v>592000</v>
      </c>
      <c r="DF867" s="27">
        <f t="shared" si="1951"/>
        <v>112480</v>
      </c>
      <c r="DG867" s="28">
        <f t="shared" si="1952"/>
        <v>704480</v>
      </c>
      <c r="DH867" s="26">
        <v>1</v>
      </c>
      <c r="DI867" s="28">
        <v>640000</v>
      </c>
      <c r="DJ867" s="28">
        <v>736000</v>
      </c>
      <c r="DK867" s="28"/>
      <c r="DL867" s="177">
        <f t="shared" si="1953"/>
        <v>9.8666062491146164E-2</v>
      </c>
      <c r="DM867" s="28">
        <f t="shared" si="1954"/>
        <v>688000</v>
      </c>
      <c r="DN867" s="28">
        <f t="shared" si="1955"/>
        <v>130720</v>
      </c>
      <c r="DO867" s="30">
        <f t="shared" si="1956"/>
        <v>818720</v>
      </c>
    </row>
    <row r="868" spans="1:119" ht="21" customHeight="1" x14ac:dyDescent="0.25">
      <c r="A868" s="66" t="s">
        <v>1675</v>
      </c>
      <c r="B868" s="67" t="s">
        <v>1620</v>
      </c>
      <c r="C868" s="68" t="s">
        <v>1561</v>
      </c>
      <c r="D868" s="31" t="s">
        <v>30</v>
      </c>
      <c r="E868" s="32" t="s">
        <v>30</v>
      </c>
      <c r="F868" s="32" t="s">
        <v>30</v>
      </c>
      <c r="G868" s="32" t="s">
        <v>30</v>
      </c>
      <c r="H868" s="32" t="s">
        <v>30</v>
      </c>
      <c r="I868" s="32" t="s">
        <v>30</v>
      </c>
      <c r="J868" s="32" t="s">
        <v>30</v>
      </c>
      <c r="K868" s="32" t="s">
        <v>30</v>
      </c>
      <c r="L868" s="32" t="s">
        <v>30</v>
      </c>
      <c r="M868" s="31" t="s">
        <v>30</v>
      </c>
      <c r="N868" s="43" t="s">
        <v>30</v>
      </c>
      <c r="O868" s="32" t="s">
        <v>30</v>
      </c>
      <c r="P868" s="32" t="s">
        <v>30</v>
      </c>
      <c r="Q868" s="32" t="s">
        <v>30</v>
      </c>
      <c r="R868" s="32" t="s">
        <v>30</v>
      </c>
      <c r="S868" s="32" t="s">
        <v>30</v>
      </c>
      <c r="T868" s="32" t="s">
        <v>30</v>
      </c>
      <c r="U868" s="33" t="s">
        <v>30</v>
      </c>
      <c r="V868" s="31" t="s">
        <v>30</v>
      </c>
      <c r="W868" s="32" t="s">
        <v>30</v>
      </c>
      <c r="X868" s="32" t="s">
        <v>30</v>
      </c>
      <c r="Y868" s="32" t="s">
        <v>30</v>
      </c>
      <c r="Z868" s="32" t="s">
        <v>30</v>
      </c>
      <c r="AA868" s="32" t="s">
        <v>30</v>
      </c>
      <c r="AB868" s="32" t="s">
        <v>30</v>
      </c>
      <c r="AC868" s="32" t="s">
        <v>30</v>
      </c>
      <c r="AD868" s="34" t="s">
        <v>30</v>
      </c>
      <c r="AE868" s="31" t="s">
        <v>30</v>
      </c>
      <c r="AF868" s="32" t="s">
        <v>30</v>
      </c>
      <c r="AG868" s="32" t="s">
        <v>30</v>
      </c>
      <c r="AH868" s="32" t="s">
        <v>30</v>
      </c>
      <c r="AI868" s="32" t="s">
        <v>30</v>
      </c>
      <c r="AJ868" s="165" t="s">
        <v>30</v>
      </c>
      <c r="AK868" s="32" t="s">
        <v>30</v>
      </c>
      <c r="AL868" s="32" t="s">
        <v>30</v>
      </c>
      <c r="AM868" s="33" t="s">
        <v>30</v>
      </c>
      <c r="AN868" s="31" t="s">
        <v>30</v>
      </c>
      <c r="AO868" s="32" t="s">
        <v>30</v>
      </c>
      <c r="AP868" s="32" t="s">
        <v>30</v>
      </c>
      <c r="AQ868" s="32" t="s">
        <v>30</v>
      </c>
      <c r="AR868" s="32" t="s">
        <v>30</v>
      </c>
      <c r="AS868" s="32" t="s">
        <v>30</v>
      </c>
      <c r="AT868" s="32" t="s">
        <v>30</v>
      </c>
      <c r="AU868" s="32" t="s">
        <v>30</v>
      </c>
      <c r="AV868" s="33" t="s">
        <v>30</v>
      </c>
      <c r="AW868" s="31" t="s">
        <v>30</v>
      </c>
      <c r="AX868" s="32" t="s">
        <v>30</v>
      </c>
      <c r="AY868" s="32" t="s">
        <v>30</v>
      </c>
      <c r="AZ868" s="32" t="s">
        <v>30</v>
      </c>
      <c r="BA868" s="32" t="s">
        <v>30</v>
      </c>
      <c r="BB868" s="32" t="s">
        <v>30</v>
      </c>
      <c r="BC868" s="32" t="s">
        <v>30</v>
      </c>
      <c r="BD868" s="32" t="s">
        <v>30</v>
      </c>
      <c r="BE868" s="32" t="s">
        <v>30</v>
      </c>
      <c r="BF868" s="31" t="s">
        <v>30</v>
      </c>
      <c r="BG868" s="32" t="s">
        <v>30</v>
      </c>
      <c r="BH868" s="32" t="s">
        <v>30</v>
      </c>
      <c r="BI868" s="32" t="s">
        <v>30</v>
      </c>
      <c r="BJ868" s="32" t="s">
        <v>30</v>
      </c>
      <c r="BK868" s="32" t="s">
        <v>30</v>
      </c>
      <c r="BL868" s="32" t="s">
        <v>30</v>
      </c>
      <c r="BM868" s="32" t="s">
        <v>30</v>
      </c>
      <c r="BN868" s="32" t="s">
        <v>30</v>
      </c>
      <c r="BO868" s="31" t="s">
        <v>30</v>
      </c>
      <c r="BP868" s="32" t="s">
        <v>30</v>
      </c>
      <c r="BQ868" s="32" t="s">
        <v>30</v>
      </c>
      <c r="BR868" s="32" t="s">
        <v>30</v>
      </c>
      <c r="BS868" s="32" t="s">
        <v>30</v>
      </c>
      <c r="BT868" s="32" t="s">
        <v>30</v>
      </c>
      <c r="BU868" s="32" t="s">
        <v>30</v>
      </c>
      <c r="BV868" s="32" t="s">
        <v>30</v>
      </c>
      <c r="BW868" s="33" t="s">
        <v>30</v>
      </c>
      <c r="BX868" s="31" t="s">
        <v>30</v>
      </c>
      <c r="BY868" s="32" t="s">
        <v>30</v>
      </c>
      <c r="BZ868" s="32" t="s">
        <v>30</v>
      </c>
      <c r="CA868" s="32" t="s">
        <v>30</v>
      </c>
      <c r="CB868" s="32" t="s">
        <v>30</v>
      </c>
      <c r="CC868" s="32" t="s">
        <v>30</v>
      </c>
      <c r="CD868" s="32" t="s">
        <v>30</v>
      </c>
      <c r="CE868" s="32" t="s">
        <v>30</v>
      </c>
      <c r="CF868" s="34" t="s">
        <v>30</v>
      </c>
      <c r="CG868" s="26">
        <v>1</v>
      </c>
      <c r="CH868" s="27">
        <v>7680000</v>
      </c>
      <c r="CI868" s="27">
        <v>6912000</v>
      </c>
      <c r="CJ868" s="27"/>
      <c r="CK868" s="27"/>
      <c r="CL868" s="143">
        <f t="shared" si="1941"/>
        <v>7.4432292756478682E-2</v>
      </c>
      <c r="CM868" s="27">
        <f t="shared" si="1942"/>
        <v>7296000</v>
      </c>
      <c r="CN868" s="27">
        <f t="shared" si="1943"/>
        <v>1386240</v>
      </c>
      <c r="CO868" s="28">
        <f t="shared" si="1944"/>
        <v>8682240</v>
      </c>
      <c r="CP868" s="26">
        <v>1</v>
      </c>
      <c r="CQ868" s="27">
        <v>7680000</v>
      </c>
      <c r="CR868" s="27">
        <v>6912000</v>
      </c>
      <c r="CS868" s="27"/>
      <c r="CT868" s="27"/>
      <c r="CU868" s="143">
        <f t="shared" si="1945"/>
        <v>7.4432292756478682E-2</v>
      </c>
      <c r="CV868" s="27">
        <f t="shared" si="1946"/>
        <v>7296000</v>
      </c>
      <c r="CW868" s="28">
        <f t="shared" si="1947"/>
        <v>1386240</v>
      </c>
      <c r="CX868" s="29">
        <f t="shared" si="1948"/>
        <v>8682240</v>
      </c>
      <c r="CY868" s="26">
        <v>1</v>
      </c>
      <c r="CZ868" s="27">
        <v>7680000</v>
      </c>
      <c r="DA868" s="27">
        <v>6528000</v>
      </c>
      <c r="DB868" s="27"/>
      <c r="DC868" s="27"/>
      <c r="DD868" s="143">
        <f t="shared" si="1949"/>
        <v>0.11466596451673743</v>
      </c>
      <c r="DE868" s="27">
        <f t="shared" si="1950"/>
        <v>7104000</v>
      </c>
      <c r="DF868" s="27">
        <f t="shared" si="1951"/>
        <v>1349760</v>
      </c>
      <c r="DG868" s="28">
        <f t="shared" si="1952"/>
        <v>8453760</v>
      </c>
      <c r="DH868" s="26">
        <v>1</v>
      </c>
      <c r="DI868" s="28">
        <v>7680000</v>
      </c>
      <c r="DJ868" s="28">
        <v>8832000</v>
      </c>
      <c r="DK868" s="28"/>
      <c r="DL868" s="177">
        <f t="shared" si="1953"/>
        <v>9.8666062491146164E-2</v>
      </c>
      <c r="DM868" s="28">
        <f t="shared" si="1954"/>
        <v>8256000</v>
      </c>
      <c r="DN868" s="28">
        <f t="shared" si="1955"/>
        <v>1568640</v>
      </c>
      <c r="DO868" s="30">
        <f t="shared" si="1956"/>
        <v>9824640</v>
      </c>
    </row>
    <row r="869" spans="1:119" ht="21" customHeight="1" x14ac:dyDescent="0.25">
      <c r="A869" s="66" t="s">
        <v>1676</v>
      </c>
      <c r="B869" s="67" t="s">
        <v>1620</v>
      </c>
      <c r="C869" s="68" t="s">
        <v>1565</v>
      </c>
      <c r="D869" s="31" t="s">
        <v>30</v>
      </c>
      <c r="E869" s="32" t="s">
        <v>30</v>
      </c>
      <c r="F869" s="32" t="s">
        <v>30</v>
      </c>
      <c r="G869" s="32" t="s">
        <v>30</v>
      </c>
      <c r="H869" s="32" t="s">
        <v>30</v>
      </c>
      <c r="I869" s="32" t="s">
        <v>30</v>
      </c>
      <c r="J869" s="32" t="s">
        <v>30</v>
      </c>
      <c r="K869" s="32" t="s">
        <v>30</v>
      </c>
      <c r="L869" s="32" t="s">
        <v>30</v>
      </c>
      <c r="M869" s="31" t="s">
        <v>30</v>
      </c>
      <c r="N869" s="43" t="s">
        <v>30</v>
      </c>
      <c r="O869" s="32" t="s">
        <v>30</v>
      </c>
      <c r="P869" s="32" t="s">
        <v>30</v>
      </c>
      <c r="Q869" s="32" t="s">
        <v>30</v>
      </c>
      <c r="R869" s="32" t="s">
        <v>30</v>
      </c>
      <c r="S869" s="32" t="s">
        <v>30</v>
      </c>
      <c r="T869" s="32" t="s">
        <v>30</v>
      </c>
      <c r="U869" s="33" t="s">
        <v>30</v>
      </c>
      <c r="V869" s="31" t="s">
        <v>30</v>
      </c>
      <c r="W869" s="32" t="s">
        <v>30</v>
      </c>
      <c r="X869" s="32" t="s">
        <v>30</v>
      </c>
      <c r="Y869" s="32" t="s">
        <v>30</v>
      </c>
      <c r="Z869" s="32" t="s">
        <v>30</v>
      </c>
      <c r="AA869" s="32" t="s">
        <v>30</v>
      </c>
      <c r="AB869" s="32" t="s">
        <v>30</v>
      </c>
      <c r="AC869" s="32" t="s">
        <v>30</v>
      </c>
      <c r="AD869" s="34" t="s">
        <v>30</v>
      </c>
      <c r="AE869" s="31" t="s">
        <v>30</v>
      </c>
      <c r="AF869" s="32" t="s">
        <v>30</v>
      </c>
      <c r="AG869" s="32" t="s">
        <v>30</v>
      </c>
      <c r="AH869" s="32" t="s">
        <v>30</v>
      </c>
      <c r="AI869" s="32" t="s">
        <v>30</v>
      </c>
      <c r="AJ869" s="165" t="s">
        <v>30</v>
      </c>
      <c r="AK869" s="32" t="s">
        <v>30</v>
      </c>
      <c r="AL869" s="32" t="s">
        <v>30</v>
      </c>
      <c r="AM869" s="33" t="s">
        <v>30</v>
      </c>
      <c r="AN869" s="31" t="s">
        <v>30</v>
      </c>
      <c r="AO869" s="32" t="s">
        <v>30</v>
      </c>
      <c r="AP869" s="32" t="s">
        <v>30</v>
      </c>
      <c r="AQ869" s="32" t="s">
        <v>30</v>
      </c>
      <c r="AR869" s="32" t="s">
        <v>30</v>
      </c>
      <c r="AS869" s="32" t="s">
        <v>30</v>
      </c>
      <c r="AT869" s="32" t="s">
        <v>30</v>
      </c>
      <c r="AU869" s="32" t="s">
        <v>30</v>
      </c>
      <c r="AV869" s="33" t="s">
        <v>30</v>
      </c>
      <c r="AW869" s="31" t="s">
        <v>30</v>
      </c>
      <c r="AX869" s="32" t="s">
        <v>30</v>
      </c>
      <c r="AY869" s="32" t="s">
        <v>30</v>
      </c>
      <c r="AZ869" s="32" t="s">
        <v>30</v>
      </c>
      <c r="BA869" s="32" t="s">
        <v>30</v>
      </c>
      <c r="BB869" s="32" t="s">
        <v>30</v>
      </c>
      <c r="BC869" s="32" t="s">
        <v>30</v>
      </c>
      <c r="BD869" s="32" t="s">
        <v>30</v>
      </c>
      <c r="BE869" s="32" t="s">
        <v>30</v>
      </c>
      <c r="BF869" s="31" t="s">
        <v>30</v>
      </c>
      <c r="BG869" s="32" t="s">
        <v>30</v>
      </c>
      <c r="BH869" s="32" t="s">
        <v>30</v>
      </c>
      <c r="BI869" s="32" t="s">
        <v>30</v>
      </c>
      <c r="BJ869" s="32" t="s">
        <v>30</v>
      </c>
      <c r="BK869" s="32" t="s">
        <v>30</v>
      </c>
      <c r="BL869" s="32" t="s">
        <v>30</v>
      </c>
      <c r="BM869" s="32" t="s">
        <v>30</v>
      </c>
      <c r="BN869" s="32" t="s">
        <v>30</v>
      </c>
      <c r="BO869" s="31" t="s">
        <v>30</v>
      </c>
      <c r="BP869" s="32" t="s">
        <v>30</v>
      </c>
      <c r="BQ869" s="32" t="s">
        <v>30</v>
      </c>
      <c r="BR869" s="32" t="s">
        <v>30</v>
      </c>
      <c r="BS869" s="32" t="s">
        <v>30</v>
      </c>
      <c r="BT869" s="32" t="s">
        <v>30</v>
      </c>
      <c r="BU869" s="32" t="s">
        <v>30</v>
      </c>
      <c r="BV869" s="32" t="s">
        <v>30</v>
      </c>
      <c r="BW869" s="33" t="s">
        <v>30</v>
      </c>
      <c r="BX869" s="31" t="s">
        <v>30</v>
      </c>
      <c r="BY869" s="32" t="s">
        <v>30</v>
      </c>
      <c r="BZ869" s="32" t="s">
        <v>30</v>
      </c>
      <c r="CA869" s="32" t="s">
        <v>30</v>
      </c>
      <c r="CB869" s="32" t="s">
        <v>30</v>
      </c>
      <c r="CC869" s="32" t="s">
        <v>30</v>
      </c>
      <c r="CD869" s="32" t="s">
        <v>30</v>
      </c>
      <c r="CE869" s="32" t="s">
        <v>30</v>
      </c>
      <c r="CF869" s="34" t="s">
        <v>30</v>
      </c>
      <c r="CG869" s="26">
        <v>1</v>
      </c>
      <c r="CH869" s="27">
        <v>3200000</v>
      </c>
      <c r="CI869" s="27">
        <v>2880000</v>
      </c>
      <c r="CJ869" s="27"/>
      <c r="CK869" s="27"/>
      <c r="CL869" s="143">
        <f t="shared" si="1941"/>
        <v>7.4432292756478682E-2</v>
      </c>
      <c r="CM869" s="27">
        <f t="shared" si="1942"/>
        <v>3040000</v>
      </c>
      <c r="CN869" s="27">
        <f t="shared" si="1943"/>
        <v>577600</v>
      </c>
      <c r="CO869" s="28">
        <f t="shared" si="1944"/>
        <v>3617600</v>
      </c>
      <c r="CP869" s="26">
        <v>1</v>
      </c>
      <c r="CQ869" s="27">
        <v>3200000</v>
      </c>
      <c r="CR869" s="27">
        <v>2880000</v>
      </c>
      <c r="CS869" s="27"/>
      <c r="CT869" s="27"/>
      <c r="CU869" s="143">
        <f t="shared" si="1945"/>
        <v>7.4432292756478682E-2</v>
      </c>
      <c r="CV869" s="27">
        <f t="shared" si="1946"/>
        <v>3040000</v>
      </c>
      <c r="CW869" s="28">
        <f t="shared" si="1947"/>
        <v>577600</v>
      </c>
      <c r="CX869" s="29">
        <f t="shared" si="1948"/>
        <v>3617600</v>
      </c>
      <c r="CY869" s="26">
        <v>1</v>
      </c>
      <c r="CZ869" s="27">
        <v>3200000</v>
      </c>
      <c r="DA869" s="27">
        <v>2720000</v>
      </c>
      <c r="DB869" s="27"/>
      <c r="DC869" s="27"/>
      <c r="DD869" s="143">
        <f t="shared" si="1949"/>
        <v>0.11466596451673743</v>
      </c>
      <c r="DE869" s="27">
        <f t="shared" si="1950"/>
        <v>2960000</v>
      </c>
      <c r="DF869" s="27">
        <f t="shared" si="1951"/>
        <v>562400</v>
      </c>
      <c r="DG869" s="28">
        <f t="shared" si="1952"/>
        <v>3522400</v>
      </c>
      <c r="DH869" s="26">
        <v>1</v>
      </c>
      <c r="DI869" s="28">
        <v>3200000</v>
      </c>
      <c r="DJ869" s="28">
        <v>3680000</v>
      </c>
      <c r="DK869" s="28"/>
      <c r="DL869" s="177">
        <f t="shared" si="1953"/>
        <v>9.8666062491146164E-2</v>
      </c>
      <c r="DM869" s="28">
        <f t="shared" si="1954"/>
        <v>3440000</v>
      </c>
      <c r="DN869" s="28">
        <f t="shared" si="1955"/>
        <v>653600</v>
      </c>
      <c r="DO869" s="30">
        <f t="shared" si="1956"/>
        <v>4093600</v>
      </c>
    </row>
    <row r="870" spans="1:119" ht="21" customHeight="1" x14ac:dyDescent="0.25">
      <c r="A870" s="66" t="s">
        <v>1677</v>
      </c>
      <c r="B870" s="67" t="s">
        <v>1620</v>
      </c>
      <c r="C870" s="68" t="s">
        <v>1567</v>
      </c>
      <c r="D870" s="31" t="s">
        <v>30</v>
      </c>
      <c r="E870" s="32" t="s">
        <v>30</v>
      </c>
      <c r="F870" s="32" t="s">
        <v>30</v>
      </c>
      <c r="G870" s="32" t="s">
        <v>30</v>
      </c>
      <c r="H870" s="32" t="s">
        <v>30</v>
      </c>
      <c r="I870" s="32" t="s">
        <v>30</v>
      </c>
      <c r="J870" s="32" t="s">
        <v>30</v>
      </c>
      <c r="K870" s="32" t="s">
        <v>30</v>
      </c>
      <c r="L870" s="32" t="s">
        <v>30</v>
      </c>
      <c r="M870" s="31" t="s">
        <v>30</v>
      </c>
      <c r="N870" s="43" t="s">
        <v>30</v>
      </c>
      <c r="O870" s="32" t="s">
        <v>30</v>
      </c>
      <c r="P870" s="32" t="s">
        <v>30</v>
      </c>
      <c r="Q870" s="32" t="s">
        <v>30</v>
      </c>
      <c r="R870" s="32" t="s">
        <v>30</v>
      </c>
      <c r="S870" s="32" t="s">
        <v>30</v>
      </c>
      <c r="T870" s="32" t="s">
        <v>30</v>
      </c>
      <c r="U870" s="33" t="s">
        <v>30</v>
      </c>
      <c r="V870" s="31" t="s">
        <v>30</v>
      </c>
      <c r="W870" s="32" t="s">
        <v>30</v>
      </c>
      <c r="X870" s="32" t="s">
        <v>30</v>
      </c>
      <c r="Y870" s="32" t="s">
        <v>30</v>
      </c>
      <c r="Z870" s="32" t="s">
        <v>30</v>
      </c>
      <c r="AA870" s="32" t="s">
        <v>30</v>
      </c>
      <c r="AB870" s="32" t="s">
        <v>30</v>
      </c>
      <c r="AC870" s="32" t="s">
        <v>30</v>
      </c>
      <c r="AD870" s="34" t="s">
        <v>30</v>
      </c>
      <c r="AE870" s="31" t="s">
        <v>30</v>
      </c>
      <c r="AF870" s="32" t="s">
        <v>30</v>
      </c>
      <c r="AG870" s="32" t="s">
        <v>30</v>
      </c>
      <c r="AH870" s="32" t="s">
        <v>30</v>
      </c>
      <c r="AI870" s="32" t="s">
        <v>30</v>
      </c>
      <c r="AJ870" s="165" t="s">
        <v>30</v>
      </c>
      <c r="AK870" s="32" t="s">
        <v>30</v>
      </c>
      <c r="AL870" s="32" t="s">
        <v>30</v>
      </c>
      <c r="AM870" s="33" t="s">
        <v>30</v>
      </c>
      <c r="AN870" s="31" t="s">
        <v>30</v>
      </c>
      <c r="AO870" s="32" t="s">
        <v>30</v>
      </c>
      <c r="AP870" s="32" t="s">
        <v>30</v>
      </c>
      <c r="AQ870" s="32" t="s">
        <v>30</v>
      </c>
      <c r="AR870" s="32" t="s">
        <v>30</v>
      </c>
      <c r="AS870" s="32" t="s">
        <v>30</v>
      </c>
      <c r="AT870" s="32" t="s">
        <v>30</v>
      </c>
      <c r="AU870" s="32" t="s">
        <v>30</v>
      </c>
      <c r="AV870" s="33" t="s">
        <v>30</v>
      </c>
      <c r="AW870" s="31" t="s">
        <v>30</v>
      </c>
      <c r="AX870" s="32" t="s">
        <v>30</v>
      </c>
      <c r="AY870" s="32" t="s">
        <v>30</v>
      </c>
      <c r="AZ870" s="32" t="s">
        <v>30</v>
      </c>
      <c r="BA870" s="32" t="s">
        <v>30</v>
      </c>
      <c r="BB870" s="32" t="s">
        <v>30</v>
      </c>
      <c r="BC870" s="32" t="s">
        <v>30</v>
      </c>
      <c r="BD870" s="32" t="s">
        <v>30</v>
      </c>
      <c r="BE870" s="32" t="s">
        <v>30</v>
      </c>
      <c r="BF870" s="31" t="s">
        <v>30</v>
      </c>
      <c r="BG870" s="32" t="s">
        <v>30</v>
      </c>
      <c r="BH870" s="32" t="s">
        <v>30</v>
      </c>
      <c r="BI870" s="32" t="s">
        <v>30</v>
      </c>
      <c r="BJ870" s="32" t="s">
        <v>30</v>
      </c>
      <c r="BK870" s="32" t="s">
        <v>30</v>
      </c>
      <c r="BL870" s="32" t="s">
        <v>30</v>
      </c>
      <c r="BM870" s="32" t="s">
        <v>30</v>
      </c>
      <c r="BN870" s="32" t="s">
        <v>30</v>
      </c>
      <c r="BO870" s="31" t="s">
        <v>30</v>
      </c>
      <c r="BP870" s="32" t="s">
        <v>30</v>
      </c>
      <c r="BQ870" s="32" t="s">
        <v>30</v>
      </c>
      <c r="BR870" s="32" t="s">
        <v>30</v>
      </c>
      <c r="BS870" s="32" t="s">
        <v>30</v>
      </c>
      <c r="BT870" s="32" t="s">
        <v>30</v>
      </c>
      <c r="BU870" s="32" t="s">
        <v>30</v>
      </c>
      <c r="BV870" s="32" t="s">
        <v>30</v>
      </c>
      <c r="BW870" s="33" t="s">
        <v>30</v>
      </c>
      <c r="BX870" s="31" t="s">
        <v>30</v>
      </c>
      <c r="BY870" s="32" t="s">
        <v>30</v>
      </c>
      <c r="BZ870" s="32" t="s">
        <v>30</v>
      </c>
      <c r="CA870" s="32" t="s">
        <v>30</v>
      </c>
      <c r="CB870" s="32" t="s">
        <v>30</v>
      </c>
      <c r="CC870" s="32" t="s">
        <v>30</v>
      </c>
      <c r="CD870" s="32" t="s">
        <v>30</v>
      </c>
      <c r="CE870" s="32" t="s">
        <v>30</v>
      </c>
      <c r="CF870" s="34" t="s">
        <v>30</v>
      </c>
      <c r="CG870" s="26">
        <v>1</v>
      </c>
      <c r="CH870" s="27">
        <v>1280000</v>
      </c>
      <c r="CI870" s="27">
        <v>1152000</v>
      </c>
      <c r="CJ870" s="27"/>
      <c r="CK870" s="27"/>
      <c r="CL870" s="143">
        <f t="shared" si="1941"/>
        <v>7.4432292756478696E-2</v>
      </c>
      <c r="CM870" s="27">
        <f t="shared" si="1942"/>
        <v>1216000</v>
      </c>
      <c r="CN870" s="27">
        <f t="shared" si="1943"/>
        <v>231040</v>
      </c>
      <c r="CO870" s="28">
        <f t="shared" si="1944"/>
        <v>1447040</v>
      </c>
      <c r="CP870" s="26">
        <v>1</v>
      </c>
      <c r="CQ870" s="27">
        <v>1280000</v>
      </c>
      <c r="CR870" s="27">
        <v>1152000</v>
      </c>
      <c r="CS870" s="27"/>
      <c r="CT870" s="27"/>
      <c r="CU870" s="143">
        <f t="shared" si="1945"/>
        <v>7.4432292756478696E-2</v>
      </c>
      <c r="CV870" s="27">
        <f t="shared" si="1946"/>
        <v>1216000</v>
      </c>
      <c r="CW870" s="28">
        <f t="shared" si="1947"/>
        <v>231040</v>
      </c>
      <c r="CX870" s="29">
        <f t="shared" si="1948"/>
        <v>1447040</v>
      </c>
      <c r="CY870" s="26">
        <v>1</v>
      </c>
      <c r="CZ870" s="27">
        <v>1280000</v>
      </c>
      <c r="DA870" s="27">
        <v>1088000</v>
      </c>
      <c r="DB870" s="27"/>
      <c r="DC870" s="27"/>
      <c r="DD870" s="143">
        <f t="shared" si="1949"/>
        <v>0.11466596451673743</v>
      </c>
      <c r="DE870" s="27">
        <f t="shared" si="1950"/>
        <v>1184000</v>
      </c>
      <c r="DF870" s="27">
        <f t="shared" si="1951"/>
        <v>224960</v>
      </c>
      <c r="DG870" s="28">
        <f t="shared" si="1952"/>
        <v>1408960</v>
      </c>
      <c r="DH870" s="26">
        <v>1</v>
      </c>
      <c r="DI870" s="28">
        <v>1280000</v>
      </c>
      <c r="DJ870" s="28">
        <v>1472000</v>
      </c>
      <c r="DK870" s="28"/>
      <c r="DL870" s="177">
        <f t="shared" si="1953"/>
        <v>9.8666062491146164E-2</v>
      </c>
      <c r="DM870" s="28">
        <f t="shared" si="1954"/>
        <v>1376000</v>
      </c>
      <c r="DN870" s="28">
        <f t="shared" si="1955"/>
        <v>261440</v>
      </c>
      <c r="DO870" s="30">
        <f t="shared" si="1956"/>
        <v>1637440</v>
      </c>
    </row>
    <row r="871" spans="1:119" ht="21" customHeight="1" x14ac:dyDescent="0.25">
      <c r="A871" s="66" t="s">
        <v>1678</v>
      </c>
      <c r="B871" s="67" t="s">
        <v>1620</v>
      </c>
      <c r="C871" s="68" t="s">
        <v>1569</v>
      </c>
      <c r="D871" s="31" t="s">
        <v>30</v>
      </c>
      <c r="E871" s="32" t="s">
        <v>30</v>
      </c>
      <c r="F871" s="32" t="s">
        <v>30</v>
      </c>
      <c r="G871" s="32" t="s">
        <v>30</v>
      </c>
      <c r="H871" s="32" t="s">
        <v>30</v>
      </c>
      <c r="I871" s="32" t="s">
        <v>30</v>
      </c>
      <c r="J871" s="32" t="s">
        <v>30</v>
      </c>
      <c r="K871" s="32" t="s">
        <v>30</v>
      </c>
      <c r="L871" s="32" t="s">
        <v>30</v>
      </c>
      <c r="M871" s="31" t="s">
        <v>30</v>
      </c>
      <c r="N871" s="43" t="s">
        <v>30</v>
      </c>
      <c r="O871" s="32" t="s">
        <v>30</v>
      </c>
      <c r="P871" s="32" t="s">
        <v>30</v>
      </c>
      <c r="Q871" s="32" t="s">
        <v>30</v>
      </c>
      <c r="R871" s="32" t="s">
        <v>30</v>
      </c>
      <c r="S871" s="32" t="s">
        <v>30</v>
      </c>
      <c r="T871" s="32" t="s">
        <v>30</v>
      </c>
      <c r="U871" s="33" t="s">
        <v>30</v>
      </c>
      <c r="V871" s="31" t="s">
        <v>30</v>
      </c>
      <c r="W871" s="32" t="s">
        <v>30</v>
      </c>
      <c r="X871" s="32" t="s">
        <v>30</v>
      </c>
      <c r="Y871" s="32" t="s">
        <v>30</v>
      </c>
      <c r="Z871" s="32" t="s">
        <v>30</v>
      </c>
      <c r="AA871" s="32" t="s">
        <v>30</v>
      </c>
      <c r="AB871" s="32" t="s">
        <v>30</v>
      </c>
      <c r="AC871" s="32" t="s">
        <v>30</v>
      </c>
      <c r="AD871" s="34" t="s">
        <v>30</v>
      </c>
      <c r="AE871" s="31" t="s">
        <v>30</v>
      </c>
      <c r="AF871" s="32" t="s">
        <v>30</v>
      </c>
      <c r="AG871" s="32" t="s">
        <v>30</v>
      </c>
      <c r="AH871" s="32" t="s">
        <v>30</v>
      </c>
      <c r="AI871" s="32" t="s">
        <v>30</v>
      </c>
      <c r="AJ871" s="165" t="s">
        <v>30</v>
      </c>
      <c r="AK871" s="32" t="s">
        <v>30</v>
      </c>
      <c r="AL871" s="32" t="s">
        <v>30</v>
      </c>
      <c r="AM871" s="33" t="s">
        <v>30</v>
      </c>
      <c r="AN871" s="31" t="s">
        <v>30</v>
      </c>
      <c r="AO871" s="32" t="s">
        <v>30</v>
      </c>
      <c r="AP871" s="32" t="s">
        <v>30</v>
      </c>
      <c r="AQ871" s="32" t="s">
        <v>30</v>
      </c>
      <c r="AR871" s="32" t="s">
        <v>30</v>
      </c>
      <c r="AS871" s="32" t="s">
        <v>30</v>
      </c>
      <c r="AT871" s="32" t="s">
        <v>30</v>
      </c>
      <c r="AU871" s="32" t="s">
        <v>30</v>
      </c>
      <c r="AV871" s="33" t="s">
        <v>30</v>
      </c>
      <c r="AW871" s="31" t="s">
        <v>30</v>
      </c>
      <c r="AX871" s="32" t="s">
        <v>30</v>
      </c>
      <c r="AY871" s="32" t="s">
        <v>30</v>
      </c>
      <c r="AZ871" s="32" t="s">
        <v>30</v>
      </c>
      <c r="BA871" s="32" t="s">
        <v>30</v>
      </c>
      <c r="BB871" s="32" t="s">
        <v>30</v>
      </c>
      <c r="BC871" s="32" t="s">
        <v>30</v>
      </c>
      <c r="BD871" s="32" t="s">
        <v>30</v>
      </c>
      <c r="BE871" s="32" t="s">
        <v>30</v>
      </c>
      <c r="BF871" s="31" t="s">
        <v>30</v>
      </c>
      <c r="BG871" s="32" t="s">
        <v>30</v>
      </c>
      <c r="BH871" s="32" t="s">
        <v>30</v>
      </c>
      <c r="BI871" s="32" t="s">
        <v>30</v>
      </c>
      <c r="BJ871" s="32" t="s">
        <v>30</v>
      </c>
      <c r="BK871" s="32" t="s">
        <v>30</v>
      </c>
      <c r="BL871" s="32" t="s">
        <v>30</v>
      </c>
      <c r="BM871" s="32" t="s">
        <v>30</v>
      </c>
      <c r="BN871" s="32" t="s">
        <v>30</v>
      </c>
      <c r="BO871" s="31" t="s">
        <v>30</v>
      </c>
      <c r="BP871" s="32" t="s">
        <v>30</v>
      </c>
      <c r="BQ871" s="32" t="s">
        <v>30</v>
      </c>
      <c r="BR871" s="32" t="s">
        <v>30</v>
      </c>
      <c r="BS871" s="32" t="s">
        <v>30</v>
      </c>
      <c r="BT871" s="32" t="s">
        <v>30</v>
      </c>
      <c r="BU871" s="32" t="s">
        <v>30</v>
      </c>
      <c r="BV871" s="32" t="s">
        <v>30</v>
      </c>
      <c r="BW871" s="33" t="s">
        <v>30</v>
      </c>
      <c r="BX871" s="31" t="s">
        <v>30</v>
      </c>
      <c r="BY871" s="32" t="s">
        <v>30</v>
      </c>
      <c r="BZ871" s="32" t="s">
        <v>30</v>
      </c>
      <c r="CA871" s="32" t="s">
        <v>30</v>
      </c>
      <c r="CB871" s="32" t="s">
        <v>30</v>
      </c>
      <c r="CC871" s="32" t="s">
        <v>30</v>
      </c>
      <c r="CD871" s="32" t="s">
        <v>30</v>
      </c>
      <c r="CE871" s="32" t="s">
        <v>30</v>
      </c>
      <c r="CF871" s="34" t="s">
        <v>30</v>
      </c>
      <c r="CG871" s="26">
        <v>1</v>
      </c>
      <c r="CH871" s="27">
        <v>1280000</v>
      </c>
      <c r="CI871" s="27">
        <v>1152000</v>
      </c>
      <c r="CJ871" s="27"/>
      <c r="CK871" s="27"/>
      <c r="CL871" s="143">
        <f t="shared" si="1941"/>
        <v>7.4432292756478696E-2</v>
      </c>
      <c r="CM871" s="27">
        <f t="shared" si="1942"/>
        <v>1216000</v>
      </c>
      <c r="CN871" s="27">
        <f t="shared" si="1943"/>
        <v>231040</v>
      </c>
      <c r="CO871" s="28">
        <f t="shared" si="1944"/>
        <v>1447040</v>
      </c>
      <c r="CP871" s="26">
        <v>1</v>
      </c>
      <c r="CQ871" s="27">
        <v>1280000</v>
      </c>
      <c r="CR871" s="27">
        <v>1152000</v>
      </c>
      <c r="CS871" s="27"/>
      <c r="CT871" s="27"/>
      <c r="CU871" s="143">
        <f t="shared" si="1945"/>
        <v>7.4432292756478696E-2</v>
      </c>
      <c r="CV871" s="27">
        <f t="shared" si="1946"/>
        <v>1216000</v>
      </c>
      <c r="CW871" s="28">
        <f t="shared" si="1947"/>
        <v>231040</v>
      </c>
      <c r="CX871" s="29">
        <f t="shared" si="1948"/>
        <v>1447040</v>
      </c>
      <c r="CY871" s="26">
        <v>1</v>
      </c>
      <c r="CZ871" s="27">
        <v>1280000</v>
      </c>
      <c r="DA871" s="27">
        <v>1088000</v>
      </c>
      <c r="DB871" s="27"/>
      <c r="DC871" s="27"/>
      <c r="DD871" s="143">
        <f t="shared" si="1949"/>
        <v>0.11466596451673743</v>
      </c>
      <c r="DE871" s="27">
        <f t="shared" si="1950"/>
        <v>1184000</v>
      </c>
      <c r="DF871" s="27">
        <f t="shared" si="1951"/>
        <v>224960</v>
      </c>
      <c r="DG871" s="28">
        <f t="shared" si="1952"/>
        <v>1408960</v>
      </c>
      <c r="DH871" s="26">
        <v>1</v>
      </c>
      <c r="DI871" s="28">
        <v>1280000</v>
      </c>
      <c r="DJ871" s="28">
        <v>1472000</v>
      </c>
      <c r="DK871" s="28"/>
      <c r="DL871" s="177">
        <f t="shared" si="1953"/>
        <v>9.8666062491146164E-2</v>
      </c>
      <c r="DM871" s="28">
        <f t="shared" si="1954"/>
        <v>1376000</v>
      </c>
      <c r="DN871" s="28">
        <f t="shared" si="1955"/>
        <v>261440</v>
      </c>
      <c r="DO871" s="30">
        <f t="shared" si="1956"/>
        <v>1637440</v>
      </c>
    </row>
    <row r="872" spans="1:119" ht="21" customHeight="1" x14ac:dyDescent="0.25">
      <c r="A872" s="66" t="s">
        <v>1679</v>
      </c>
      <c r="B872" s="67" t="s">
        <v>1620</v>
      </c>
      <c r="C872" s="68" t="s">
        <v>1571</v>
      </c>
      <c r="D872" s="31" t="s">
        <v>30</v>
      </c>
      <c r="E872" s="32" t="s">
        <v>30</v>
      </c>
      <c r="F872" s="32" t="s">
        <v>30</v>
      </c>
      <c r="G872" s="32" t="s">
        <v>30</v>
      </c>
      <c r="H872" s="32" t="s">
        <v>30</v>
      </c>
      <c r="I872" s="32" t="s">
        <v>30</v>
      </c>
      <c r="J872" s="32" t="s">
        <v>30</v>
      </c>
      <c r="K872" s="32" t="s">
        <v>30</v>
      </c>
      <c r="L872" s="32" t="s">
        <v>30</v>
      </c>
      <c r="M872" s="31" t="s">
        <v>30</v>
      </c>
      <c r="N872" s="43" t="s">
        <v>30</v>
      </c>
      <c r="O872" s="32" t="s">
        <v>30</v>
      </c>
      <c r="P872" s="32" t="s">
        <v>30</v>
      </c>
      <c r="Q872" s="32" t="s">
        <v>30</v>
      </c>
      <c r="R872" s="32" t="s">
        <v>30</v>
      </c>
      <c r="S872" s="32" t="s">
        <v>30</v>
      </c>
      <c r="T872" s="32" t="s">
        <v>30</v>
      </c>
      <c r="U872" s="33" t="s">
        <v>30</v>
      </c>
      <c r="V872" s="31" t="s">
        <v>30</v>
      </c>
      <c r="W872" s="32" t="s">
        <v>30</v>
      </c>
      <c r="X872" s="32" t="s">
        <v>30</v>
      </c>
      <c r="Y872" s="32" t="s">
        <v>30</v>
      </c>
      <c r="Z872" s="32" t="s">
        <v>30</v>
      </c>
      <c r="AA872" s="32" t="s">
        <v>30</v>
      </c>
      <c r="AB872" s="32" t="s">
        <v>30</v>
      </c>
      <c r="AC872" s="32" t="s">
        <v>30</v>
      </c>
      <c r="AD872" s="34" t="s">
        <v>30</v>
      </c>
      <c r="AE872" s="31" t="s">
        <v>30</v>
      </c>
      <c r="AF872" s="32" t="s">
        <v>30</v>
      </c>
      <c r="AG872" s="32" t="s">
        <v>30</v>
      </c>
      <c r="AH872" s="32" t="s">
        <v>30</v>
      </c>
      <c r="AI872" s="32" t="s">
        <v>30</v>
      </c>
      <c r="AJ872" s="165" t="s">
        <v>30</v>
      </c>
      <c r="AK872" s="32" t="s">
        <v>30</v>
      </c>
      <c r="AL872" s="32" t="s">
        <v>30</v>
      </c>
      <c r="AM872" s="33" t="s">
        <v>30</v>
      </c>
      <c r="AN872" s="31" t="s">
        <v>30</v>
      </c>
      <c r="AO872" s="32" t="s">
        <v>30</v>
      </c>
      <c r="AP872" s="32" t="s">
        <v>30</v>
      </c>
      <c r="AQ872" s="32" t="s">
        <v>30</v>
      </c>
      <c r="AR872" s="32" t="s">
        <v>30</v>
      </c>
      <c r="AS872" s="32" t="s">
        <v>30</v>
      </c>
      <c r="AT872" s="32" t="s">
        <v>30</v>
      </c>
      <c r="AU872" s="32" t="s">
        <v>30</v>
      </c>
      <c r="AV872" s="33" t="s">
        <v>30</v>
      </c>
      <c r="AW872" s="31" t="s">
        <v>30</v>
      </c>
      <c r="AX872" s="32" t="s">
        <v>30</v>
      </c>
      <c r="AY872" s="32" t="s">
        <v>30</v>
      </c>
      <c r="AZ872" s="32" t="s">
        <v>30</v>
      </c>
      <c r="BA872" s="32" t="s">
        <v>30</v>
      </c>
      <c r="BB872" s="32" t="s">
        <v>30</v>
      </c>
      <c r="BC872" s="32" t="s">
        <v>30</v>
      </c>
      <c r="BD872" s="32" t="s">
        <v>30</v>
      </c>
      <c r="BE872" s="32" t="s">
        <v>30</v>
      </c>
      <c r="BF872" s="31" t="s">
        <v>30</v>
      </c>
      <c r="BG872" s="32" t="s">
        <v>30</v>
      </c>
      <c r="BH872" s="32" t="s">
        <v>30</v>
      </c>
      <c r="BI872" s="32" t="s">
        <v>30</v>
      </c>
      <c r="BJ872" s="32" t="s">
        <v>30</v>
      </c>
      <c r="BK872" s="32" t="s">
        <v>30</v>
      </c>
      <c r="BL872" s="32" t="s">
        <v>30</v>
      </c>
      <c r="BM872" s="32" t="s">
        <v>30</v>
      </c>
      <c r="BN872" s="32" t="s">
        <v>30</v>
      </c>
      <c r="BO872" s="31" t="s">
        <v>30</v>
      </c>
      <c r="BP872" s="32" t="s">
        <v>30</v>
      </c>
      <c r="BQ872" s="32" t="s">
        <v>30</v>
      </c>
      <c r="BR872" s="32" t="s">
        <v>30</v>
      </c>
      <c r="BS872" s="32" t="s">
        <v>30</v>
      </c>
      <c r="BT872" s="32" t="s">
        <v>30</v>
      </c>
      <c r="BU872" s="32" t="s">
        <v>30</v>
      </c>
      <c r="BV872" s="32" t="s">
        <v>30</v>
      </c>
      <c r="BW872" s="33" t="s">
        <v>30</v>
      </c>
      <c r="BX872" s="31" t="s">
        <v>30</v>
      </c>
      <c r="BY872" s="32" t="s">
        <v>30</v>
      </c>
      <c r="BZ872" s="32" t="s">
        <v>30</v>
      </c>
      <c r="CA872" s="32" t="s">
        <v>30</v>
      </c>
      <c r="CB872" s="32" t="s">
        <v>30</v>
      </c>
      <c r="CC872" s="32" t="s">
        <v>30</v>
      </c>
      <c r="CD872" s="32" t="s">
        <v>30</v>
      </c>
      <c r="CE872" s="32" t="s">
        <v>30</v>
      </c>
      <c r="CF872" s="34" t="s">
        <v>30</v>
      </c>
      <c r="CG872" s="26">
        <v>1</v>
      </c>
      <c r="CH872" s="27">
        <v>1280000</v>
      </c>
      <c r="CI872" s="27">
        <v>1152000</v>
      </c>
      <c r="CJ872" s="27"/>
      <c r="CK872" s="27"/>
      <c r="CL872" s="143">
        <f t="shared" si="1941"/>
        <v>7.4432292756478696E-2</v>
      </c>
      <c r="CM872" s="27">
        <f t="shared" si="1942"/>
        <v>1216000</v>
      </c>
      <c r="CN872" s="27">
        <f t="shared" si="1943"/>
        <v>231040</v>
      </c>
      <c r="CO872" s="28">
        <f t="shared" si="1944"/>
        <v>1447040</v>
      </c>
      <c r="CP872" s="26">
        <v>1</v>
      </c>
      <c r="CQ872" s="27">
        <v>1280000</v>
      </c>
      <c r="CR872" s="27">
        <v>1152000</v>
      </c>
      <c r="CS872" s="27"/>
      <c r="CT872" s="27"/>
      <c r="CU872" s="143">
        <f t="shared" si="1945"/>
        <v>7.4432292756478696E-2</v>
      </c>
      <c r="CV872" s="27">
        <f t="shared" si="1946"/>
        <v>1216000</v>
      </c>
      <c r="CW872" s="28">
        <f t="shared" si="1947"/>
        <v>231040</v>
      </c>
      <c r="CX872" s="29">
        <f t="shared" si="1948"/>
        <v>1447040</v>
      </c>
      <c r="CY872" s="26">
        <v>1</v>
      </c>
      <c r="CZ872" s="27">
        <v>1280000</v>
      </c>
      <c r="DA872" s="27">
        <v>1088000</v>
      </c>
      <c r="DB872" s="27"/>
      <c r="DC872" s="27"/>
      <c r="DD872" s="143">
        <f t="shared" si="1949"/>
        <v>0.11466596451673743</v>
      </c>
      <c r="DE872" s="27">
        <f t="shared" si="1950"/>
        <v>1184000</v>
      </c>
      <c r="DF872" s="27">
        <f t="shared" si="1951"/>
        <v>224960</v>
      </c>
      <c r="DG872" s="28">
        <f t="shared" si="1952"/>
        <v>1408960</v>
      </c>
      <c r="DH872" s="26">
        <v>1</v>
      </c>
      <c r="DI872" s="28">
        <v>1280000</v>
      </c>
      <c r="DJ872" s="28">
        <v>1472000</v>
      </c>
      <c r="DK872" s="28"/>
      <c r="DL872" s="177">
        <f t="shared" si="1953"/>
        <v>9.8666062491146164E-2</v>
      </c>
      <c r="DM872" s="28">
        <f t="shared" si="1954"/>
        <v>1376000</v>
      </c>
      <c r="DN872" s="28">
        <f t="shared" si="1955"/>
        <v>261440</v>
      </c>
      <c r="DO872" s="30">
        <f t="shared" si="1956"/>
        <v>1637440</v>
      </c>
    </row>
    <row r="873" spans="1:119" ht="21" customHeight="1" x14ac:dyDescent="0.25">
      <c r="A873" s="66" t="s">
        <v>1680</v>
      </c>
      <c r="B873" s="67" t="s">
        <v>1620</v>
      </c>
      <c r="C873" s="68" t="s">
        <v>1573</v>
      </c>
      <c r="D873" s="31" t="s">
        <v>30</v>
      </c>
      <c r="E873" s="32" t="s">
        <v>30</v>
      </c>
      <c r="F873" s="32" t="s">
        <v>30</v>
      </c>
      <c r="G873" s="32" t="s">
        <v>30</v>
      </c>
      <c r="H873" s="32" t="s">
        <v>30</v>
      </c>
      <c r="I873" s="32" t="s">
        <v>30</v>
      </c>
      <c r="J873" s="32" t="s">
        <v>30</v>
      </c>
      <c r="K873" s="32" t="s">
        <v>30</v>
      </c>
      <c r="L873" s="32" t="s">
        <v>30</v>
      </c>
      <c r="M873" s="31" t="s">
        <v>30</v>
      </c>
      <c r="N873" s="43" t="s">
        <v>30</v>
      </c>
      <c r="O873" s="32" t="s">
        <v>30</v>
      </c>
      <c r="P873" s="32" t="s">
        <v>30</v>
      </c>
      <c r="Q873" s="32" t="s">
        <v>30</v>
      </c>
      <c r="R873" s="32" t="s">
        <v>30</v>
      </c>
      <c r="S873" s="32" t="s">
        <v>30</v>
      </c>
      <c r="T873" s="32" t="s">
        <v>30</v>
      </c>
      <c r="U873" s="33" t="s">
        <v>30</v>
      </c>
      <c r="V873" s="31" t="s">
        <v>30</v>
      </c>
      <c r="W873" s="32" t="s">
        <v>30</v>
      </c>
      <c r="X873" s="32" t="s">
        <v>30</v>
      </c>
      <c r="Y873" s="32" t="s">
        <v>30</v>
      </c>
      <c r="Z873" s="32" t="s">
        <v>30</v>
      </c>
      <c r="AA873" s="32" t="s">
        <v>30</v>
      </c>
      <c r="AB873" s="32" t="s">
        <v>30</v>
      </c>
      <c r="AC873" s="32" t="s">
        <v>30</v>
      </c>
      <c r="AD873" s="34" t="s">
        <v>30</v>
      </c>
      <c r="AE873" s="31" t="s">
        <v>30</v>
      </c>
      <c r="AF873" s="32" t="s">
        <v>30</v>
      </c>
      <c r="AG873" s="32" t="s">
        <v>30</v>
      </c>
      <c r="AH873" s="32" t="s">
        <v>30</v>
      </c>
      <c r="AI873" s="32" t="s">
        <v>30</v>
      </c>
      <c r="AJ873" s="165" t="s">
        <v>30</v>
      </c>
      <c r="AK873" s="32" t="s">
        <v>30</v>
      </c>
      <c r="AL873" s="32" t="s">
        <v>30</v>
      </c>
      <c r="AM873" s="33" t="s">
        <v>30</v>
      </c>
      <c r="AN873" s="31" t="s">
        <v>30</v>
      </c>
      <c r="AO873" s="32" t="s">
        <v>30</v>
      </c>
      <c r="AP873" s="32" t="s">
        <v>30</v>
      </c>
      <c r="AQ873" s="32" t="s">
        <v>30</v>
      </c>
      <c r="AR873" s="32" t="s">
        <v>30</v>
      </c>
      <c r="AS873" s="32" t="s">
        <v>30</v>
      </c>
      <c r="AT873" s="32" t="s">
        <v>30</v>
      </c>
      <c r="AU873" s="32" t="s">
        <v>30</v>
      </c>
      <c r="AV873" s="33" t="s">
        <v>30</v>
      </c>
      <c r="AW873" s="31" t="s">
        <v>30</v>
      </c>
      <c r="AX873" s="32" t="s">
        <v>30</v>
      </c>
      <c r="AY873" s="32" t="s">
        <v>30</v>
      </c>
      <c r="AZ873" s="32" t="s">
        <v>30</v>
      </c>
      <c r="BA873" s="32" t="s">
        <v>30</v>
      </c>
      <c r="BB873" s="32" t="s">
        <v>30</v>
      </c>
      <c r="BC873" s="32" t="s">
        <v>30</v>
      </c>
      <c r="BD873" s="32" t="s">
        <v>30</v>
      </c>
      <c r="BE873" s="32" t="s">
        <v>30</v>
      </c>
      <c r="BF873" s="31" t="s">
        <v>30</v>
      </c>
      <c r="BG873" s="32" t="s">
        <v>30</v>
      </c>
      <c r="BH873" s="32" t="s">
        <v>30</v>
      </c>
      <c r="BI873" s="32" t="s">
        <v>30</v>
      </c>
      <c r="BJ873" s="32" t="s">
        <v>30</v>
      </c>
      <c r="BK873" s="32" t="s">
        <v>30</v>
      </c>
      <c r="BL873" s="32" t="s">
        <v>30</v>
      </c>
      <c r="BM873" s="32" t="s">
        <v>30</v>
      </c>
      <c r="BN873" s="32" t="s">
        <v>30</v>
      </c>
      <c r="BO873" s="31" t="s">
        <v>30</v>
      </c>
      <c r="BP873" s="32" t="s">
        <v>30</v>
      </c>
      <c r="BQ873" s="32" t="s">
        <v>30</v>
      </c>
      <c r="BR873" s="32" t="s">
        <v>30</v>
      </c>
      <c r="BS873" s="32" t="s">
        <v>30</v>
      </c>
      <c r="BT873" s="32" t="s">
        <v>30</v>
      </c>
      <c r="BU873" s="32" t="s">
        <v>30</v>
      </c>
      <c r="BV873" s="32" t="s">
        <v>30</v>
      </c>
      <c r="BW873" s="33" t="s">
        <v>30</v>
      </c>
      <c r="BX873" s="31" t="s">
        <v>30</v>
      </c>
      <c r="BY873" s="32" t="s">
        <v>30</v>
      </c>
      <c r="BZ873" s="32" t="s">
        <v>30</v>
      </c>
      <c r="CA873" s="32" t="s">
        <v>30</v>
      </c>
      <c r="CB873" s="32" t="s">
        <v>30</v>
      </c>
      <c r="CC873" s="32" t="s">
        <v>30</v>
      </c>
      <c r="CD873" s="32" t="s">
        <v>30</v>
      </c>
      <c r="CE873" s="32" t="s">
        <v>30</v>
      </c>
      <c r="CF873" s="34" t="s">
        <v>30</v>
      </c>
      <c r="CG873" s="26">
        <v>1</v>
      </c>
      <c r="CH873" s="27">
        <v>1280000</v>
      </c>
      <c r="CI873" s="27">
        <v>1152000</v>
      </c>
      <c r="CJ873" s="27"/>
      <c r="CK873" s="27"/>
      <c r="CL873" s="143">
        <f t="shared" si="1941"/>
        <v>7.4432292756478696E-2</v>
      </c>
      <c r="CM873" s="27">
        <f t="shared" si="1942"/>
        <v>1216000</v>
      </c>
      <c r="CN873" s="27">
        <f t="shared" si="1943"/>
        <v>231040</v>
      </c>
      <c r="CO873" s="28">
        <f t="shared" si="1944"/>
        <v>1447040</v>
      </c>
      <c r="CP873" s="26">
        <v>1</v>
      </c>
      <c r="CQ873" s="27">
        <v>1280000</v>
      </c>
      <c r="CR873" s="27">
        <v>1152000</v>
      </c>
      <c r="CS873" s="27"/>
      <c r="CT873" s="27"/>
      <c r="CU873" s="143">
        <f t="shared" si="1945"/>
        <v>7.4432292756478696E-2</v>
      </c>
      <c r="CV873" s="27">
        <f t="shared" si="1946"/>
        <v>1216000</v>
      </c>
      <c r="CW873" s="28">
        <f t="shared" si="1947"/>
        <v>231040</v>
      </c>
      <c r="CX873" s="29">
        <f t="shared" si="1948"/>
        <v>1447040</v>
      </c>
      <c r="CY873" s="26">
        <v>1</v>
      </c>
      <c r="CZ873" s="27">
        <v>1280000</v>
      </c>
      <c r="DA873" s="27">
        <v>1088000</v>
      </c>
      <c r="DB873" s="27"/>
      <c r="DC873" s="27"/>
      <c r="DD873" s="143">
        <f t="shared" si="1949"/>
        <v>0.11466596451673743</v>
      </c>
      <c r="DE873" s="27">
        <f t="shared" si="1950"/>
        <v>1184000</v>
      </c>
      <c r="DF873" s="27">
        <f t="shared" si="1951"/>
        <v>224960</v>
      </c>
      <c r="DG873" s="28">
        <f t="shared" si="1952"/>
        <v>1408960</v>
      </c>
      <c r="DH873" s="26">
        <v>1</v>
      </c>
      <c r="DI873" s="28">
        <v>1280000</v>
      </c>
      <c r="DJ873" s="28">
        <v>1472000</v>
      </c>
      <c r="DK873" s="28"/>
      <c r="DL873" s="177">
        <f t="shared" si="1953"/>
        <v>9.8666062491146164E-2</v>
      </c>
      <c r="DM873" s="28">
        <f t="shared" si="1954"/>
        <v>1376000</v>
      </c>
      <c r="DN873" s="28">
        <f t="shared" si="1955"/>
        <v>261440</v>
      </c>
      <c r="DO873" s="30">
        <f t="shared" si="1956"/>
        <v>1637440</v>
      </c>
    </row>
    <row r="874" spans="1:119" ht="21" customHeight="1" x14ac:dyDescent="0.25">
      <c r="A874" s="66" t="s">
        <v>1681</v>
      </c>
      <c r="B874" s="67" t="s">
        <v>1620</v>
      </c>
      <c r="C874" s="68" t="s">
        <v>1682</v>
      </c>
      <c r="D874" s="31" t="s">
        <v>30</v>
      </c>
      <c r="E874" s="32" t="s">
        <v>30</v>
      </c>
      <c r="F874" s="32" t="s">
        <v>30</v>
      </c>
      <c r="G874" s="32" t="s">
        <v>30</v>
      </c>
      <c r="H874" s="32" t="s">
        <v>30</v>
      </c>
      <c r="I874" s="32" t="s">
        <v>30</v>
      </c>
      <c r="J874" s="32" t="s">
        <v>30</v>
      </c>
      <c r="K874" s="32" t="s">
        <v>30</v>
      </c>
      <c r="L874" s="32" t="s">
        <v>30</v>
      </c>
      <c r="M874" s="31" t="s">
        <v>30</v>
      </c>
      <c r="N874" s="43" t="s">
        <v>30</v>
      </c>
      <c r="O874" s="32" t="s">
        <v>30</v>
      </c>
      <c r="P874" s="32" t="s">
        <v>30</v>
      </c>
      <c r="Q874" s="32" t="s">
        <v>30</v>
      </c>
      <c r="R874" s="32" t="s">
        <v>30</v>
      </c>
      <c r="S874" s="32" t="s">
        <v>30</v>
      </c>
      <c r="T874" s="32" t="s">
        <v>30</v>
      </c>
      <c r="U874" s="33" t="s">
        <v>30</v>
      </c>
      <c r="V874" s="31" t="s">
        <v>30</v>
      </c>
      <c r="W874" s="32" t="s">
        <v>30</v>
      </c>
      <c r="X874" s="32" t="s">
        <v>30</v>
      </c>
      <c r="Y874" s="32" t="s">
        <v>30</v>
      </c>
      <c r="Z874" s="32" t="s">
        <v>30</v>
      </c>
      <c r="AA874" s="32" t="s">
        <v>30</v>
      </c>
      <c r="AB874" s="32" t="s">
        <v>30</v>
      </c>
      <c r="AC874" s="32" t="s">
        <v>30</v>
      </c>
      <c r="AD874" s="34" t="s">
        <v>30</v>
      </c>
      <c r="AE874" s="31" t="s">
        <v>30</v>
      </c>
      <c r="AF874" s="32" t="s">
        <v>30</v>
      </c>
      <c r="AG874" s="32" t="s">
        <v>30</v>
      </c>
      <c r="AH874" s="32" t="s">
        <v>30</v>
      </c>
      <c r="AI874" s="32" t="s">
        <v>30</v>
      </c>
      <c r="AJ874" s="165" t="s">
        <v>30</v>
      </c>
      <c r="AK874" s="32" t="s">
        <v>30</v>
      </c>
      <c r="AL874" s="32" t="s">
        <v>30</v>
      </c>
      <c r="AM874" s="33" t="s">
        <v>30</v>
      </c>
      <c r="AN874" s="31" t="s">
        <v>30</v>
      </c>
      <c r="AO874" s="32" t="s">
        <v>30</v>
      </c>
      <c r="AP874" s="32" t="s">
        <v>30</v>
      </c>
      <c r="AQ874" s="32" t="s">
        <v>30</v>
      </c>
      <c r="AR874" s="32" t="s">
        <v>30</v>
      </c>
      <c r="AS874" s="32" t="s">
        <v>30</v>
      </c>
      <c r="AT874" s="32" t="s">
        <v>30</v>
      </c>
      <c r="AU874" s="32" t="s">
        <v>30</v>
      </c>
      <c r="AV874" s="33" t="s">
        <v>30</v>
      </c>
      <c r="AW874" s="31" t="s">
        <v>30</v>
      </c>
      <c r="AX874" s="32" t="s">
        <v>30</v>
      </c>
      <c r="AY874" s="32" t="s">
        <v>30</v>
      </c>
      <c r="AZ874" s="32" t="s">
        <v>30</v>
      </c>
      <c r="BA874" s="32" t="s">
        <v>30</v>
      </c>
      <c r="BB874" s="32" t="s">
        <v>30</v>
      </c>
      <c r="BC874" s="32" t="s">
        <v>30</v>
      </c>
      <c r="BD874" s="32" t="s">
        <v>30</v>
      </c>
      <c r="BE874" s="32" t="s">
        <v>30</v>
      </c>
      <c r="BF874" s="31" t="s">
        <v>30</v>
      </c>
      <c r="BG874" s="32" t="s">
        <v>30</v>
      </c>
      <c r="BH874" s="32" t="s">
        <v>30</v>
      </c>
      <c r="BI874" s="32" t="s">
        <v>30</v>
      </c>
      <c r="BJ874" s="32" t="s">
        <v>30</v>
      </c>
      <c r="BK874" s="32" t="s">
        <v>30</v>
      </c>
      <c r="BL874" s="32" t="s">
        <v>30</v>
      </c>
      <c r="BM874" s="32" t="s">
        <v>30</v>
      </c>
      <c r="BN874" s="32" t="s">
        <v>30</v>
      </c>
      <c r="BO874" s="31" t="s">
        <v>30</v>
      </c>
      <c r="BP874" s="32" t="s">
        <v>30</v>
      </c>
      <c r="BQ874" s="32" t="s">
        <v>30</v>
      </c>
      <c r="BR874" s="32" t="s">
        <v>30</v>
      </c>
      <c r="BS874" s="32" t="s">
        <v>30</v>
      </c>
      <c r="BT874" s="32" t="s">
        <v>30</v>
      </c>
      <c r="BU874" s="32" t="s">
        <v>30</v>
      </c>
      <c r="BV874" s="32" t="s">
        <v>30</v>
      </c>
      <c r="BW874" s="33" t="s">
        <v>30</v>
      </c>
      <c r="BX874" s="31" t="s">
        <v>30</v>
      </c>
      <c r="BY874" s="32" t="s">
        <v>30</v>
      </c>
      <c r="BZ874" s="32" t="s">
        <v>30</v>
      </c>
      <c r="CA874" s="32" t="s">
        <v>30</v>
      </c>
      <c r="CB874" s="32" t="s">
        <v>30</v>
      </c>
      <c r="CC874" s="32" t="s">
        <v>30</v>
      </c>
      <c r="CD874" s="32" t="s">
        <v>30</v>
      </c>
      <c r="CE874" s="32" t="s">
        <v>30</v>
      </c>
      <c r="CF874" s="34" t="s">
        <v>30</v>
      </c>
      <c r="CG874" s="26">
        <v>1</v>
      </c>
      <c r="CH874" s="27">
        <v>3840000</v>
      </c>
      <c r="CI874" s="27">
        <v>3456000</v>
      </c>
      <c r="CJ874" s="27"/>
      <c r="CK874" s="27"/>
      <c r="CL874" s="143">
        <f t="shared" si="1941"/>
        <v>7.4432292756478682E-2</v>
      </c>
      <c r="CM874" s="27">
        <f t="shared" si="1942"/>
        <v>3648000</v>
      </c>
      <c r="CN874" s="27">
        <f t="shared" si="1943"/>
        <v>693120</v>
      </c>
      <c r="CO874" s="28">
        <f t="shared" si="1944"/>
        <v>4341120</v>
      </c>
      <c r="CP874" s="26">
        <v>1</v>
      </c>
      <c r="CQ874" s="27">
        <v>3840000</v>
      </c>
      <c r="CR874" s="27">
        <v>3456000</v>
      </c>
      <c r="CS874" s="27"/>
      <c r="CT874" s="27"/>
      <c r="CU874" s="143">
        <f t="shared" si="1945"/>
        <v>7.4432292756478682E-2</v>
      </c>
      <c r="CV874" s="27">
        <f t="shared" si="1946"/>
        <v>3648000</v>
      </c>
      <c r="CW874" s="28">
        <f t="shared" si="1947"/>
        <v>693120</v>
      </c>
      <c r="CX874" s="29">
        <f t="shared" si="1948"/>
        <v>4341120</v>
      </c>
      <c r="CY874" s="26">
        <v>1</v>
      </c>
      <c r="CZ874" s="27">
        <v>3840000</v>
      </c>
      <c r="DA874" s="27">
        <v>3264000</v>
      </c>
      <c r="DB874" s="27"/>
      <c r="DC874" s="27"/>
      <c r="DD874" s="143">
        <f t="shared" si="1949"/>
        <v>0.11466596451673743</v>
      </c>
      <c r="DE874" s="27">
        <f t="shared" si="1950"/>
        <v>3552000</v>
      </c>
      <c r="DF874" s="27">
        <f t="shared" si="1951"/>
        <v>674880</v>
      </c>
      <c r="DG874" s="28">
        <f t="shared" si="1952"/>
        <v>4226880</v>
      </c>
      <c r="DH874" s="26">
        <v>1</v>
      </c>
      <c r="DI874" s="28">
        <v>3840000</v>
      </c>
      <c r="DJ874" s="28">
        <v>4416000</v>
      </c>
      <c r="DK874" s="28"/>
      <c r="DL874" s="177">
        <f t="shared" si="1953"/>
        <v>9.8666062491146164E-2</v>
      </c>
      <c r="DM874" s="28">
        <f t="shared" si="1954"/>
        <v>4128000</v>
      </c>
      <c r="DN874" s="28">
        <f t="shared" si="1955"/>
        <v>784320</v>
      </c>
      <c r="DO874" s="30">
        <f t="shared" si="1956"/>
        <v>4912320</v>
      </c>
    </row>
    <row r="875" spans="1:119" ht="21" customHeight="1" x14ac:dyDescent="0.25">
      <c r="A875" s="66" t="s">
        <v>1683</v>
      </c>
      <c r="B875" s="67" t="s">
        <v>1620</v>
      </c>
      <c r="C875" s="68" t="s">
        <v>1684</v>
      </c>
      <c r="D875" s="31" t="s">
        <v>30</v>
      </c>
      <c r="E875" s="32" t="s">
        <v>30</v>
      </c>
      <c r="F875" s="32" t="s">
        <v>30</v>
      </c>
      <c r="G875" s="32" t="s">
        <v>30</v>
      </c>
      <c r="H875" s="32" t="s">
        <v>30</v>
      </c>
      <c r="I875" s="32" t="s">
        <v>30</v>
      </c>
      <c r="J875" s="32" t="s">
        <v>30</v>
      </c>
      <c r="K875" s="32" t="s">
        <v>30</v>
      </c>
      <c r="L875" s="32" t="s">
        <v>30</v>
      </c>
      <c r="M875" s="31" t="s">
        <v>30</v>
      </c>
      <c r="N875" s="43" t="s">
        <v>30</v>
      </c>
      <c r="O875" s="32" t="s">
        <v>30</v>
      </c>
      <c r="P875" s="32" t="s">
        <v>30</v>
      </c>
      <c r="Q875" s="32" t="s">
        <v>30</v>
      </c>
      <c r="R875" s="32" t="s">
        <v>30</v>
      </c>
      <c r="S875" s="32" t="s">
        <v>30</v>
      </c>
      <c r="T875" s="32" t="s">
        <v>30</v>
      </c>
      <c r="U875" s="33" t="s">
        <v>30</v>
      </c>
      <c r="V875" s="31" t="s">
        <v>30</v>
      </c>
      <c r="W875" s="32" t="s">
        <v>30</v>
      </c>
      <c r="X875" s="32" t="s">
        <v>30</v>
      </c>
      <c r="Y875" s="32" t="s">
        <v>30</v>
      </c>
      <c r="Z875" s="32" t="s">
        <v>30</v>
      </c>
      <c r="AA875" s="32" t="s">
        <v>30</v>
      </c>
      <c r="AB875" s="32" t="s">
        <v>30</v>
      </c>
      <c r="AC875" s="32" t="s">
        <v>30</v>
      </c>
      <c r="AD875" s="34" t="s">
        <v>30</v>
      </c>
      <c r="AE875" s="31" t="s">
        <v>30</v>
      </c>
      <c r="AF875" s="32" t="s">
        <v>30</v>
      </c>
      <c r="AG875" s="32" t="s">
        <v>30</v>
      </c>
      <c r="AH875" s="32" t="s">
        <v>30</v>
      </c>
      <c r="AI875" s="32" t="s">
        <v>30</v>
      </c>
      <c r="AJ875" s="165" t="s">
        <v>30</v>
      </c>
      <c r="AK875" s="32" t="s">
        <v>30</v>
      </c>
      <c r="AL875" s="32" t="s">
        <v>30</v>
      </c>
      <c r="AM875" s="33" t="s">
        <v>30</v>
      </c>
      <c r="AN875" s="31" t="s">
        <v>30</v>
      </c>
      <c r="AO875" s="32" t="s">
        <v>30</v>
      </c>
      <c r="AP875" s="32" t="s">
        <v>30</v>
      </c>
      <c r="AQ875" s="32" t="s">
        <v>30</v>
      </c>
      <c r="AR875" s="32" t="s">
        <v>30</v>
      </c>
      <c r="AS875" s="32" t="s">
        <v>30</v>
      </c>
      <c r="AT875" s="32" t="s">
        <v>30</v>
      </c>
      <c r="AU875" s="32" t="s">
        <v>30</v>
      </c>
      <c r="AV875" s="33" t="s">
        <v>30</v>
      </c>
      <c r="AW875" s="31" t="s">
        <v>30</v>
      </c>
      <c r="AX875" s="32" t="s">
        <v>30</v>
      </c>
      <c r="AY875" s="32" t="s">
        <v>30</v>
      </c>
      <c r="AZ875" s="32" t="s">
        <v>30</v>
      </c>
      <c r="BA875" s="32" t="s">
        <v>30</v>
      </c>
      <c r="BB875" s="32" t="s">
        <v>30</v>
      </c>
      <c r="BC875" s="32" t="s">
        <v>30</v>
      </c>
      <c r="BD875" s="32" t="s">
        <v>30</v>
      </c>
      <c r="BE875" s="32" t="s">
        <v>30</v>
      </c>
      <c r="BF875" s="31" t="s">
        <v>30</v>
      </c>
      <c r="BG875" s="32" t="s">
        <v>30</v>
      </c>
      <c r="BH875" s="32" t="s">
        <v>30</v>
      </c>
      <c r="BI875" s="32" t="s">
        <v>30</v>
      </c>
      <c r="BJ875" s="32" t="s">
        <v>30</v>
      </c>
      <c r="BK875" s="32" t="s">
        <v>30</v>
      </c>
      <c r="BL875" s="32" t="s">
        <v>30</v>
      </c>
      <c r="BM875" s="32" t="s">
        <v>30</v>
      </c>
      <c r="BN875" s="32" t="s">
        <v>30</v>
      </c>
      <c r="BO875" s="31" t="s">
        <v>30</v>
      </c>
      <c r="BP875" s="32" t="s">
        <v>30</v>
      </c>
      <c r="BQ875" s="32" t="s">
        <v>30</v>
      </c>
      <c r="BR875" s="32" t="s">
        <v>30</v>
      </c>
      <c r="BS875" s="32" t="s">
        <v>30</v>
      </c>
      <c r="BT875" s="32" t="s">
        <v>30</v>
      </c>
      <c r="BU875" s="32" t="s">
        <v>30</v>
      </c>
      <c r="BV875" s="32" t="s">
        <v>30</v>
      </c>
      <c r="BW875" s="33" t="s">
        <v>30</v>
      </c>
      <c r="BX875" s="31" t="s">
        <v>30</v>
      </c>
      <c r="BY875" s="32" t="s">
        <v>30</v>
      </c>
      <c r="BZ875" s="32" t="s">
        <v>30</v>
      </c>
      <c r="CA875" s="32" t="s">
        <v>30</v>
      </c>
      <c r="CB875" s="32" t="s">
        <v>30</v>
      </c>
      <c r="CC875" s="32" t="s">
        <v>30</v>
      </c>
      <c r="CD875" s="32" t="s">
        <v>30</v>
      </c>
      <c r="CE875" s="32" t="s">
        <v>30</v>
      </c>
      <c r="CF875" s="34" t="s">
        <v>30</v>
      </c>
      <c r="CG875" s="26">
        <v>1</v>
      </c>
      <c r="CH875" s="27">
        <v>3840000</v>
      </c>
      <c r="CI875" s="27">
        <v>3456000</v>
      </c>
      <c r="CJ875" s="27"/>
      <c r="CK875" s="27"/>
      <c r="CL875" s="143">
        <f t="shared" si="1941"/>
        <v>7.4432292756478682E-2</v>
      </c>
      <c r="CM875" s="27">
        <f t="shared" si="1942"/>
        <v>3648000</v>
      </c>
      <c r="CN875" s="27">
        <f t="shared" si="1943"/>
        <v>693120</v>
      </c>
      <c r="CO875" s="28">
        <f t="shared" si="1944"/>
        <v>4341120</v>
      </c>
      <c r="CP875" s="26">
        <v>1</v>
      </c>
      <c r="CQ875" s="27">
        <v>3840000</v>
      </c>
      <c r="CR875" s="27">
        <v>3456000</v>
      </c>
      <c r="CS875" s="27"/>
      <c r="CT875" s="27"/>
      <c r="CU875" s="143">
        <f t="shared" si="1945"/>
        <v>7.4432292756478682E-2</v>
      </c>
      <c r="CV875" s="27">
        <f t="shared" si="1946"/>
        <v>3648000</v>
      </c>
      <c r="CW875" s="28">
        <f t="shared" si="1947"/>
        <v>693120</v>
      </c>
      <c r="CX875" s="29">
        <f t="shared" si="1948"/>
        <v>4341120</v>
      </c>
      <c r="CY875" s="26">
        <v>1</v>
      </c>
      <c r="CZ875" s="27">
        <v>3840000</v>
      </c>
      <c r="DA875" s="27">
        <v>3264000</v>
      </c>
      <c r="DB875" s="27"/>
      <c r="DC875" s="27"/>
      <c r="DD875" s="143">
        <f t="shared" si="1949"/>
        <v>0.11466596451673743</v>
      </c>
      <c r="DE875" s="27">
        <f t="shared" si="1950"/>
        <v>3552000</v>
      </c>
      <c r="DF875" s="27">
        <f t="shared" si="1951"/>
        <v>674880</v>
      </c>
      <c r="DG875" s="28">
        <f t="shared" si="1952"/>
        <v>4226880</v>
      </c>
      <c r="DH875" s="26">
        <v>1</v>
      </c>
      <c r="DI875" s="28">
        <v>3840000</v>
      </c>
      <c r="DJ875" s="28">
        <v>4416000</v>
      </c>
      <c r="DK875" s="28"/>
      <c r="DL875" s="177">
        <f t="shared" si="1953"/>
        <v>9.8666062491146164E-2</v>
      </c>
      <c r="DM875" s="28">
        <f t="shared" si="1954"/>
        <v>4128000</v>
      </c>
      <c r="DN875" s="28">
        <f t="shared" si="1955"/>
        <v>784320</v>
      </c>
      <c r="DO875" s="30">
        <f t="shared" si="1956"/>
        <v>4912320</v>
      </c>
    </row>
    <row r="876" spans="1:119" ht="21" customHeight="1" x14ac:dyDescent="0.25">
      <c r="A876" s="66" t="s">
        <v>1685</v>
      </c>
      <c r="B876" s="67" t="s">
        <v>1686</v>
      </c>
      <c r="C876" s="68" t="s">
        <v>1687</v>
      </c>
      <c r="D876" s="31" t="s">
        <v>30</v>
      </c>
      <c r="E876" s="32" t="s">
        <v>30</v>
      </c>
      <c r="F876" s="32" t="s">
        <v>30</v>
      </c>
      <c r="G876" s="32" t="s">
        <v>30</v>
      </c>
      <c r="H876" s="32" t="s">
        <v>30</v>
      </c>
      <c r="I876" s="32" t="s">
        <v>30</v>
      </c>
      <c r="J876" s="32" t="s">
        <v>30</v>
      </c>
      <c r="K876" s="32" t="s">
        <v>30</v>
      </c>
      <c r="L876" s="32" t="s">
        <v>30</v>
      </c>
      <c r="M876" s="31" t="s">
        <v>30</v>
      </c>
      <c r="N876" s="43" t="s">
        <v>30</v>
      </c>
      <c r="O876" s="32" t="s">
        <v>30</v>
      </c>
      <c r="P876" s="32" t="s">
        <v>30</v>
      </c>
      <c r="Q876" s="32" t="s">
        <v>30</v>
      </c>
      <c r="R876" s="32" t="s">
        <v>30</v>
      </c>
      <c r="S876" s="32" t="s">
        <v>30</v>
      </c>
      <c r="T876" s="32" t="s">
        <v>30</v>
      </c>
      <c r="U876" s="33" t="s">
        <v>30</v>
      </c>
      <c r="V876" s="31" t="s">
        <v>30</v>
      </c>
      <c r="W876" s="32" t="s">
        <v>30</v>
      </c>
      <c r="X876" s="32" t="s">
        <v>30</v>
      </c>
      <c r="Y876" s="32" t="s">
        <v>30</v>
      </c>
      <c r="Z876" s="32" t="s">
        <v>30</v>
      </c>
      <c r="AA876" s="32" t="s">
        <v>30</v>
      </c>
      <c r="AB876" s="32" t="s">
        <v>30</v>
      </c>
      <c r="AC876" s="32" t="s">
        <v>30</v>
      </c>
      <c r="AD876" s="34" t="s">
        <v>30</v>
      </c>
      <c r="AE876" s="31" t="s">
        <v>30</v>
      </c>
      <c r="AF876" s="32" t="s">
        <v>30</v>
      </c>
      <c r="AG876" s="32" t="s">
        <v>30</v>
      </c>
      <c r="AH876" s="32" t="s">
        <v>30</v>
      </c>
      <c r="AI876" s="32" t="s">
        <v>30</v>
      </c>
      <c r="AJ876" s="165" t="s">
        <v>30</v>
      </c>
      <c r="AK876" s="32" t="s">
        <v>30</v>
      </c>
      <c r="AL876" s="32" t="s">
        <v>30</v>
      </c>
      <c r="AM876" s="33" t="s">
        <v>30</v>
      </c>
      <c r="AN876" s="31" t="s">
        <v>30</v>
      </c>
      <c r="AO876" s="32" t="s">
        <v>30</v>
      </c>
      <c r="AP876" s="32" t="s">
        <v>30</v>
      </c>
      <c r="AQ876" s="32" t="s">
        <v>30</v>
      </c>
      <c r="AR876" s="32" t="s">
        <v>30</v>
      </c>
      <c r="AS876" s="32" t="s">
        <v>30</v>
      </c>
      <c r="AT876" s="32" t="s">
        <v>30</v>
      </c>
      <c r="AU876" s="32" t="s">
        <v>30</v>
      </c>
      <c r="AV876" s="33" t="s">
        <v>30</v>
      </c>
      <c r="AW876" s="31" t="s">
        <v>30</v>
      </c>
      <c r="AX876" s="32" t="s">
        <v>30</v>
      </c>
      <c r="AY876" s="32" t="s">
        <v>30</v>
      </c>
      <c r="AZ876" s="32" t="s">
        <v>30</v>
      </c>
      <c r="BA876" s="32" t="s">
        <v>30</v>
      </c>
      <c r="BB876" s="32" t="s">
        <v>30</v>
      </c>
      <c r="BC876" s="32" t="s">
        <v>30</v>
      </c>
      <c r="BD876" s="32" t="s">
        <v>30</v>
      </c>
      <c r="BE876" s="32" t="s">
        <v>30</v>
      </c>
      <c r="BF876" s="31" t="s">
        <v>30</v>
      </c>
      <c r="BG876" s="32" t="s">
        <v>30</v>
      </c>
      <c r="BH876" s="32" t="s">
        <v>30</v>
      </c>
      <c r="BI876" s="32" t="s">
        <v>30</v>
      </c>
      <c r="BJ876" s="32" t="s">
        <v>30</v>
      </c>
      <c r="BK876" s="32" t="s">
        <v>30</v>
      </c>
      <c r="BL876" s="32" t="s">
        <v>30</v>
      </c>
      <c r="BM876" s="32" t="s">
        <v>30</v>
      </c>
      <c r="BN876" s="32" t="s">
        <v>30</v>
      </c>
      <c r="BO876" s="31" t="s">
        <v>30</v>
      </c>
      <c r="BP876" s="32" t="s">
        <v>30</v>
      </c>
      <c r="BQ876" s="32" t="s">
        <v>30</v>
      </c>
      <c r="BR876" s="32" t="s">
        <v>30</v>
      </c>
      <c r="BS876" s="32" t="s">
        <v>30</v>
      </c>
      <c r="BT876" s="32" t="s">
        <v>30</v>
      </c>
      <c r="BU876" s="32" t="s">
        <v>30</v>
      </c>
      <c r="BV876" s="32" t="s">
        <v>30</v>
      </c>
      <c r="BW876" s="33" t="s">
        <v>30</v>
      </c>
      <c r="BX876" s="31" t="s">
        <v>30</v>
      </c>
      <c r="BY876" s="32" t="s">
        <v>30</v>
      </c>
      <c r="BZ876" s="32" t="s">
        <v>30</v>
      </c>
      <c r="CA876" s="32" t="s">
        <v>30</v>
      </c>
      <c r="CB876" s="32" t="s">
        <v>30</v>
      </c>
      <c r="CC876" s="32" t="s">
        <v>30</v>
      </c>
      <c r="CD876" s="32" t="s">
        <v>30</v>
      </c>
      <c r="CE876" s="32" t="s">
        <v>30</v>
      </c>
      <c r="CF876" s="34" t="s">
        <v>30</v>
      </c>
      <c r="CG876" s="26">
        <v>1</v>
      </c>
      <c r="CH876" s="27">
        <v>3200000</v>
      </c>
      <c r="CI876" s="27">
        <v>2880000</v>
      </c>
      <c r="CJ876" s="27"/>
      <c r="CK876" s="27"/>
      <c r="CL876" s="143">
        <f t="shared" si="1941"/>
        <v>7.4432292756478682E-2</v>
      </c>
      <c r="CM876" s="27">
        <f t="shared" si="1942"/>
        <v>3040000</v>
      </c>
      <c r="CN876" s="27">
        <f t="shared" si="1943"/>
        <v>577600</v>
      </c>
      <c r="CO876" s="28">
        <f t="shared" si="1944"/>
        <v>3617600</v>
      </c>
      <c r="CP876" s="26">
        <v>1</v>
      </c>
      <c r="CQ876" s="27">
        <v>3200000</v>
      </c>
      <c r="CR876" s="27">
        <v>2880000</v>
      </c>
      <c r="CS876" s="27"/>
      <c r="CT876" s="27"/>
      <c r="CU876" s="143">
        <f t="shared" si="1945"/>
        <v>7.4432292756478682E-2</v>
      </c>
      <c r="CV876" s="27">
        <f t="shared" si="1946"/>
        <v>3040000</v>
      </c>
      <c r="CW876" s="28">
        <f t="shared" si="1947"/>
        <v>577600</v>
      </c>
      <c r="CX876" s="29">
        <f t="shared" si="1948"/>
        <v>3617600</v>
      </c>
      <c r="CY876" s="26">
        <v>1</v>
      </c>
      <c r="CZ876" s="27">
        <v>3200000</v>
      </c>
      <c r="DA876" s="27">
        <v>2720000</v>
      </c>
      <c r="DB876" s="27"/>
      <c r="DC876" s="27"/>
      <c r="DD876" s="143">
        <f t="shared" si="1949"/>
        <v>0.11466596451673743</v>
      </c>
      <c r="DE876" s="27">
        <f t="shared" si="1950"/>
        <v>2960000</v>
      </c>
      <c r="DF876" s="27">
        <f t="shared" si="1951"/>
        <v>562400</v>
      </c>
      <c r="DG876" s="28">
        <f t="shared" si="1952"/>
        <v>3522400</v>
      </c>
      <c r="DH876" s="26">
        <v>1</v>
      </c>
      <c r="DI876" s="28">
        <v>3200000</v>
      </c>
      <c r="DJ876" s="28">
        <v>3680000</v>
      </c>
      <c r="DK876" s="28"/>
      <c r="DL876" s="177">
        <f t="shared" si="1953"/>
        <v>9.8666062491146164E-2</v>
      </c>
      <c r="DM876" s="28">
        <f t="shared" si="1954"/>
        <v>3440000</v>
      </c>
      <c r="DN876" s="28">
        <f t="shared" si="1955"/>
        <v>653600</v>
      </c>
      <c r="DO876" s="30">
        <f t="shared" si="1956"/>
        <v>4093600</v>
      </c>
    </row>
    <row r="877" spans="1:119" ht="21" customHeight="1" x14ac:dyDescent="0.25">
      <c r="A877" s="66" t="s">
        <v>1688</v>
      </c>
      <c r="B877" s="67" t="s">
        <v>1686</v>
      </c>
      <c r="C877" s="68" t="s">
        <v>1689</v>
      </c>
      <c r="D877" s="31" t="s">
        <v>30</v>
      </c>
      <c r="E877" s="32" t="s">
        <v>30</v>
      </c>
      <c r="F877" s="32" t="s">
        <v>30</v>
      </c>
      <c r="G877" s="32" t="s">
        <v>30</v>
      </c>
      <c r="H877" s="32" t="s">
        <v>30</v>
      </c>
      <c r="I877" s="32" t="s">
        <v>30</v>
      </c>
      <c r="J877" s="32" t="s">
        <v>30</v>
      </c>
      <c r="K877" s="32" t="s">
        <v>30</v>
      </c>
      <c r="L877" s="32" t="s">
        <v>30</v>
      </c>
      <c r="M877" s="31" t="s">
        <v>30</v>
      </c>
      <c r="N877" s="43" t="s">
        <v>30</v>
      </c>
      <c r="O877" s="32" t="s">
        <v>30</v>
      </c>
      <c r="P877" s="32" t="s">
        <v>30</v>
      </c>
      <c r="Q877" s="32" t="s">
        <v>30</v>
      </c>
      <c r="R877" s="32" t="s">
        <v>30</v>
      </c>
      <c r="S877" s="32" t="s">
        <v>30</v>
      </c>
      <c r="T877" s="32" t="s">
        <v>30</v>
      </c>
      <c r="U877" s="33" t="s">
        <v>30</v>
      </c>
      <c r="V877" s="31" t="s">
        <v>30</v>
      </c>
      <c r="W877" s="32" t="s">
        <v>30</v>
      </c>
      <c r="X877" s="32" t="s">
        <v>30</v>
      </c>
      <c r="Y877" s="32" t="s">
        <v>30</v>
      </c>
      <c r="Z877" s="32" t="s">
        <v>30</v>
      </c>
      <c r="AA877" s="32" t="s">
        <v>30</v>
      </c>
      <c r="AB877" s="32" t="s">
        <v>30</v>
      </c>
      <c r="AC877" s="32" t="s">
        <v>30</v>
      </c>
      <c r="AD877" s="34" t="s">
        <v>30</v>
      </c>
      <c r="AE877" s="31" t="s">
        <v>30</v>
      </c>
      <c r="AF877" s="32" t="s">
        <v>30</v>
      </c>
      <c r="AG877" s="32" t="s">
        <v>30</v>
      </c>
      <c r="AH877" s="32" t="s">
        <v>30</v>
      </c>
      <c r="AI877" s="32" t="s">
        <v>30</v>
      </c>
      <c r="AJ877" s="165" t="s">
        <v>30</v>
      </c>
      <c r="AK877" s="32" t="s">
        <v>30</v>
      </c>
      <c r="AL877" s="32" t="s">
        <v>30</v>
      </c>
      <c r="AM877" s="33" t="s">
        <v>30</v>
      </c>
      <c r="AN877" s="31" t="s">
        <v>30</v>
      </c>
      <c r="AO877" s="32" t="s">
        <v>30</v>
      </c>
      <c r="AP877" s="32" t="s">
        <v>30</v>
      </c>
      <c r="AQ877" s="32" t="s">
        <v>30</v>
      </c>
      <c r="AR877" s="32" t="s">
        <v>30</v>
      </c>
      <c r="AS877" s="32" t="s">
        <v>30</v>
      </c>
      <c r="AT877" s="32" t="s">
        <v>30</v>
      </c>
      <c r="AU877" s="32" t="s">
        <v>30</v>
      </c>
      <c r="AV877" s="33" t="s">
        <v>30</v>
      </c>
      <c r="AW877" s="31" t="s">
        <v>30</v>
      </c>
      <c r="AX877" s="32" t="s">
        <v>30</v>
      </c>
      <c r="AY877" s="32" t="s">
        <v>30</v>
      </c>
      <c r="AZ877" s="32" t="s">
        <v>30</v>
      </c>
      <c r="BA877" s="32" t="s">
        <v>30</v>
      </c>
      <c r="BB877" s="32" t="s">
        <v>30</v>
      </c>
      <c r="BC877" s="32" t="s">
        <v>30</v>
      </c>
      <c r="BD877" s="32" t="s">
        <v>30</v>
      </c>
      <c r="BE877" s="32" t="s">
        <v>30</v>
      </c>
      <c r="BF877" s="31" t="s">
        <v>30</v>
      </c>
      <c r="BG877" s="32" t="s">
        <v>30</v>
      </c>
      <c r="BH877" s="32" t="s">
        <v>30</v>
      </c>
      <c r="BI877" s="32" t="s">
        <v>30</v>
      </c>
      <c r="BJ877" s="32" t="s">
        <v>30</v>
      </c>
      <c r="BK877" s="32" t="s">
        <v>30</v>
      </c>
      <c r="BL877" s="32" t="s">
        <v>30</v>
      </c>
      <c r="BM877" s="32" t="s">
        <v>30</v>
      </c>
      <c r="BN877" s="32" t="s">
        <v>30</v>
      </c>
      <c r="BO877" s="31" t="s">
        <v>30</v>
      </c>
      <c r="BP877" s="32" t="s">
        <v>30</v>
      </c>
      <c r="BQ877" s="32" t="s">
        <v>30</v>
      </c>
      <c r="BR877" s="32" t="s">
        <v>30</v>
      </c>
      <c r="BS877" s="32" t="s">
        <v>30</v>
      </c>
      <c r="BT877" s="32" t="s">
        <v>30</v>
      </c>
      <c r="BU877" s="32" t="s">
        <v>30</v>
      </c>
      <c r="BV877" s="32" t="s">
        <v>30</v>
      </c>
      <c r="BW877" s="33" t="s">
        <v>30</v>
      </c>
      <c r="BX877" s="31" t="s">
        <v>30</v>
      </c>
      <c r="BY877" s="32" t="s">
        <v>30</v>
      </c>
      <c r="BZ877" s="32" t="s">
        <v>30</v>
      </c>
      <c r="CA877" s="32" t="s">
        <v>30</v>
      </c>
      <c r="CB877" s="32" t="s">
        <v>30</v>
      </c>
      <c r="CC877" s="32" t="s">
        <v>30</v>
      </c>
      <c r="CD877" s="32" t="s">
        <v>30</v>
      </c>
      <c r="CE877" s="32" t="s">
        <v>30</v>
      </c>
      <c r="CF877" s="34" t="s">
        <v>30</v>
      </c>
      <c r="CG877" s="26">
        <v>1</v>
      </c>
      <c r="CH877" s="27">
        <v>3200000</v>
      </c>
      <c r="CI877" s="27">
        <v>2880000</v>
      </c>
      <c r="CJ877" s="27"/>
      <c r="CK877" s="27"/>
      <c r="CL877" s="143">
        <f t="shared" si="1941"/>
        <v>7.4432292756478682E-2</v>
      </c>
      <c r="CM877" s="27">
        <f t="shared" si="1942"/>
        <v>3040000</v>
      </c>
      <c r="CN877" s="27">
        <f t="shared" si="1943"/>
        <v>577600</v>
      </c>
      <c r="CO877" s="28">
        <f t="shared" si="1944"/>
        <v>3617600</v>
      </c>
      <c r="CP877" s="26">
        <v>1</v>
      </c>
      <c r="CQ877" s="27">
        <v>3200000</v>
      </c>
      <c r="CR877" s="27">
        <v>2880000</v>
      </c>
      <c r="CS877" s="27"/>
      <c r="CT877" s="27"/>
      <c r="CU877" s="143">
        <f t="shared" si="1945"/>
        <v>7.4432292756478682E-2</v>
      </c>
      <c r="CV877" s="27">
        <f t="shared" si="1946"/>
        <v>3040000</v>
      </c>
      <c r="CW877" s="28">
        <f t="shared" si="1947"/>
        <v>577600</v>
      </c>
      <c r="CX877" s="29">
        <f t="shared" si="1948"/>
        <v>3617600</v>
      </c>
      <c r="CY877" s="26">
        <v>1</v>
      </c>
      <c r="CZ877" s="27">
        <v>3200000</v>
      </c>
      <c r="DA877" s="27">
        <v>2720000</v>
      </c>
      <c r="DB877" s="27"/>
      <c r="DC877" s="27"/>
      <c r="DD877" s="143">
        <f t="shared" si="1949"/>
        <v>0.11466596451673743</v>
      </c>
      <c r="DE877" s="27">
        <f t="shared" si="1950"/>
        <v>2960000</v>
      </c>
      <c r="DF877" s="27">
        <f t="shared" si="1951"/>
        <v>562400</v>
      </c>
      <c r="DG877" s="28">
        <f t="shared" si="1952"/>
        <v>3522400</v>
      </c>
      <c r="DH877" s="26">
        <v>1</v>
      </c>
      <c r="DI877" s="28">
        <v>3200000</v>
      </c>
      <c r="DJ877" s="28">
        <v>3680000</v>
      </c>
      <c r="DK877" s="28"/>
      <c r="DL877" s="177">
        <f t="shared" si="1953"/>
        <v>9.8666062491146164E-2</v>
      </c>
      <c r="DM877" s="28">
        <f t="shared" si="1954"/>
        <v>3440000</v>
      </c>
      <c r="DN877" s="28">
        <f t="shared" si="1955"/>
        <v>653600</v>
      </c>
      <c r="DO877" s="30">
        <f t="shared" si="1956"/>
        <v>4093600</v>
      </c>
    </row>
    <row r="878" spans="1:119" ht="21" customHeight="1" x14ac:dyDescent="0.25">
      <c r="A878" s="66" t="s">
        <v>1690</v>
      </c>
      <c r="B878" s="67" t="s">
        <v>1686</v>
      </c>
      <c r="C878" s="68" t="s">
        <v>1691</v>
      </c>
      <c r="D878" s="31" t="s">
        <v>30</v>
      </c>
      <c r="E878" s="32" t="s">
        <v>30</v>
      </c>
      <c r="F878" s="32" t="s">
        <v>30</v>
      </c>
      <c r="G878" s="32" t="s">
        <v>30</v>
      </c>
      <c r="H878" s="32" t="s">
        <v>30</v>
      </c>
      <c r="I878" s="32" t="s">
        <v>30</v>
      </c>
      <c r="J878" s="32" t="s">
        <v>30</v>
      </c>
      <c r="K878" s="32" t="s">
        <v>30</v>
      </c>
      <c r="L878" s="32" t="s">
        <v>30</v>
      </c>
      <c r="M878" s="31" t="s">
        <v>30</v>
      </c>
      <c r="N878" s="43" t="s">
        <v>30</v>
      </c>
      <c r="O878" s="32" t="s">
        <v>30</v>
      </c>
      <c r="P878" s="32" t="s">
        <v>30</v>
      </c>
      <c r="Q878" s="32" t="s">
        <v>30</v>
      </c>
      <c r="R878" s="32" t="s">
        <v>30</v>
      </c>
      <c r="S878" s="32" t="s">
        <v>30</v>
      </c>
      <c r="T878" s="32" t="s">
        <v>30</v>
      </c>
      <c r="U878" s="33" t="s">
        <v>30</v>
      </c>
      <c r="V878" s="31" t="s">
        <v>30</v>
      </c>
      <c r="W878" s="32" t="s">
        <v>30</v>
      </c>
      <c r="X878" s="32" t="s">
        <v>30</v>
      </c>
      <c r="Y878" s="32" t="s">
        <v>30</v>
      </c>
      <c r="Z878" s="32" t="s">
        <v>30</v>
      </c>
      <c r="AA878" s="32" t="s">
        <v>30</v>
      </c>
      <c r="AB878" s="32" t="s">
        <v>30</v>
      </c>
      <c r="AC878" s="32" t="s">
        <v>30</v>
      </c>
      <c r="AD878" s="34" t="s">
        <v>30</v>
      </c>
      <c r="AE878" s="31" t="s">
        <v>30</v>
      </c>
      <c r="AF878" s="32" t="s">
        <v>30</v>
      </c>
      <c r="AG878" s="32" t="s">
        <v>30</v>
      </c>
      <c r="AH878" s="32" t="s">
        <v>30</v>
      </c>
      <c r="AI878" s="32" t="s">
        <v>30</v>
      </c>
      <c r="AJ878" s="165" t="s">
        <v>30</v>
      </c>
      <c r="AK878" s="32" t="s">
        <v>30</v>
      </c>
      <c r="AL878" s="32" t="s">
        <v>30</v>
      </c>
      <c r="AM878" s="33" t="s">
        <v>30</v>
      </c>
      <c r="AN878" s="31" t="s">
        <v>30</v>
      </c>
      <c r="AO878" s="32" t="s">
        <v>30</v>
      </c>
      <c r="AP878" s="32" t="s">
        <v>30</v>
      </c>
      <c r="AQ878" s="32" t="s">
        <v>30</v>
      </c>
      <c r="AR878" s="32" t="s">
        <v>30</v>
      </c>
      <c r="AS878" s="32" t="s">
        <v>30</v>
      </c>
      <c r="AT878" s="32" t="s">
        <v>30</v>
      </c>
      <c r="AU878" s="32" t="s">
        <v>30</v>
      </c>
      <c r="AV878" s="33" t="s">
        <v>30</v>
      </c>
      <c r="AW878" s="31" t="s">
        <v>30</v>
      </c>
      <c r="AX878" s="32" t="s">
        <v>30</v>
      </c>
      <c r="AY878" s="32" t="s">
        <v>30</v>
      </c>
      <c r="AZ878" s="32" t="s">
        <v>30</v>
      </c>
      <c r="BA878" s="32" t="s">
        <v>30</v>
      </c>
      <c r="BB878" s="32" t="s">
        <v>30</v>
      </c>
      <c r="BC878" s="32" t="s">
        <v>30</v>
      </c>
      <c r="BD878" s="32" t="s">
        <v>30</v>
      </c>
      <c r="BE878" s="32" t="s">
        <v>30</v>
      </c>
      <c r="BF878" s="31" t="s">
        <v>30</v>
      </c>
      <c r="BG878" s="32" t="s">
        <v>30</v>
      </c>
      <c r="BH878" s="32" t="s">
        <v>30</v>
      </c>
      <c r="BI878" s="32" t="s">
        <v>30</v>
      </c>
      <c r="BJ878" s="32" t="s">
        <v>30</v>
      </c>
      <c r="BK878" s="32" t="s">
        <v>30</v>
      </c>
      <c r="BL878" s="32" t="s">
        <v>30</v>
      </c>
      <c r="BM878" s="32" t="s">
        <v>30</v>
      </c>
      <c r="BN878" s="32" t="s">
        <v>30</v>
      </c>
      <c r="BO878" s="31" t="s">
        <v>30</v>
      </c>
      <c r="BP878" s="32" t="s">
        <v>30</v>
      </c>
      <c r="BQ878" s="32" t="s">
        <v>30</v>
      </c>
      <c r="BR878" s="32" t="s">
        <v>30</v>
      </c>
      <c r="BS878" s="32" t="s">
        <v>30</v>
      </c>
      <c r="BT878" s="32" t="s">
        <v>30</v>
      </c>
      <c r="BU878" s="32" t="s">
        <v>30</v>
      </c>
      <c r="BV878" s="32" t="s">
        <v>30</v>
      </c>
      <c r="BW878" s="33" t="s">
        <v>30</v>
      </c>
      <c r="BX878" s="31" t="s">
        <v>30</v>
      </c>
      <c r="BY878" s="32" t="s">
        <v>30</v>
      </c>
      <c r="BZ878" s="32" t="s">
        <v>30</v>
      </c>
      <c r="CA878" s="32" t="s">
        <v>30</v>
      </c>
      <c r="CB878" s="32" t="s">
        <v>30</v>
      </c>
      <c r="CC878" s="32" t="s">
        <v>30</v>
      </c>
      <c r="CD878" s="32" t="s">
        <v>30</v>
      </c>
      <c r="CE878" s="32" t="s">
        <v>30</v>
      </c>
      <c r="CF878" s="34" t="s">
        <v>30</v>
      </c>
      <c r="CG878" s="26">
        <v>1</v>
      </c>
      <c r="CH878" s="27">
        <v>4800000</v>
      </c>
      <c r="CI878" s="27">
        <v>4320000</v>
      </c>
      <c r="CJ878" s="27"/>
      <c r="CK878" s="27"/>
      <c r="CL878" s="143">
        <f t="shared" si="1941"/>
        <v>7.4432292756478682E-2</v>
      </c>
      <c r="CM878" s="27">
        <f t="shared" si="1942"/>
        <v>4560000</v>
      </c>
      <c r="CN878" s="27">
        <f t="shared" si="1943"/>
        <v>866400</v>
      </c>
      <c r="CO878" s="28">
        <f t="shared" si="1944"/>
        <v>5426400</v>
      </c>
      <c r="CP878" s="26">
        <v>1</v>
      </c>
      <c r="CQ878" s="27">
        <v>4800000</v>
      </c>
      <c r="CR878" s="27">
        <v>4320000</v>
      </c>
      <c r="CS878" s="27"/>
      <c r="CT878" s="27"/>
      <c r="CU878" s="143">
        <f t="shared" si="1945"/>
        <v>7.4432292756478682E-2</v>
      </c>
      <c r="CV878" s="27">
        <f t="shared" si="1946"/>
        <v>4560000</v>
      </c>
      <c r="CW878" s="28">
        <f t="shared" si="1947"/>
        <v>866400</v>
      </c>
      <c r="CX878" s="29">
        <f t="shared" si="1948"/>
        <v>5426400</v>
      </c>
      <c r="CY878" s="26">
        <v>1</v>
      </c>
      <c r="CZ878" s="27">
        <v>4800000</v>
      </c>
      <c r="DA878" s="27">
        <v>4080000</v>
      </c>
      <c r="DB878" s="27"/>
      <c r="DC878" s="27"/>
      <c r="DD878" s="143">
        <f t="shared" si="1949"/>
        <v>0.11466596451673744</v>
      </c>
      <c r="DE878" s="27">
        <f t="shared" si="1950"/>
        <v>4440000</v>
      </c>
      <c r="DF878" s="27">
        <f t="shared" si="1951"/>
        <v>843600</v>
      </c>
      <c r="DG878" s="28">
        <f t="shared" si="1952"/>
        <v>5283600</v>
      </c>
      <c r="DH878" s="26">
        <v>1</v>
      </c>
      <c r="DI878" s="28">
        <v>4800000</v>
      </c>
      <c r="DJ878" s="28">
        <v>5520000</v>
      </c>
      <c r="DK878" s="28"/>
      <c r="DL878" s="177">
        <f t="shared" si="1953"/>
        <v>9.8666062491146164E-2</v>
      </c>
      <c r="DM878" s="28">
        <f t="shared" si="1954"/>
        <v>5160000</v>
      </c>
      <c r="DN878" s="28">
        <f t="shared" si="1955"/>
        <v>980400</v>
      </c>
      <c r="DO878" s="30">
        <f t="shared" si="1956"/>
        <v>6140400</v>
      </c>
    </row>
    <row r="879" spans="1:119" ht="21" customHeight="1" x14ac:dyDescent="0.25">
      <c r="A879" s="66" t="s">
        <v>1692</v>
      </c>
      <c r="B879" s="67" t="s">
        <v>1686</v>
      </c>
      <c r="C879" s="68" t="s">
        <v>1693</v>
      </c>
      <c r="D879" s="31" t="s">
        <v>30</v>
      </c>
      <c r="E879" s="32" t="s">
        <v>30</v>
      </c>
      <c r="F879" s="32" t="s">
        <v>30</v>
      </c>
      <c r="G879" s="32" t="s">
        <v>30</v>
      </c>
      <c r="H879" s="32" t="s">
        <v>30</v>
      </c>
      <c r="I879" s="32" t="s">
        <v>30</v>
      </c>
      <c r="J879" s="32" t="s">
        <v>30</v>
      </c>
      <c r="K879" s="32" t="s">
        <v>30</v>
      </c>
      <c r="L879" s="32" t="s">
        <v>30</v>
      </c>
      <c r="M879" s="31" t="s">
        <v>30</v>
      </c>
      <c r="N879" s="43" t="s">
        <v>30</v>
      </c>
      <c r="O879" s="32" t="s">
        <v>30</v>
      </c>
      <c r="P879" s="32" t="s">
        <v>30</v>
      </c>
      <c r="Q879" s="32" t="s">
        <v>30</v>
      </c>
      <c r="R879" s="32" t="s">
        <v>30</v>
      </c>
      <c r="S879" s="32" t="s">
        <v>30</v>
      </c>
      <c r="T879" s="32" t="s">
        <v>30</v>
      </c>
      <c r="U879" s="33" t="s">
        <v>30</v>
      </c>
      <c r="V879" s="31" t="s">
        <v>30</v>
      </c>
      <c r="W879" s="32" t="s">
        <v>30</v>
      </c>
      <c r="X879" s="32" t="s">
        <v>30</v>
      </c>
      <c r="Y879" s="32" t="s">
        <v>30</v>
      </c>
      <c r="Z879" s="32" t="s">
        <v>30</v>
      </c>
      <c r="AA879" s="32" t="s">
        <v>30</v>
      </c>
      <c r="AB879" s="32" t="s">
        <v>30</v>
      </c>
      <c r="AC879" s="32" t="s">
        <v>30</v>
      </c>
      <c r="AD879" s="34" t="s">
        <v>30</v>
      </c>
      <c r="AE879" s="31" t="s">
        <v>30</v>
      </c>
      <c r="AF879" s="32" t="s">
        <v>30</v>
      </c>
      <c r="AG879" s="32" t="s">
        <v>30</v>
      </c>
      <c r="AH879" s="32" t="s">
        <v>30</v>
      </c>
      <c r="AI879" s="32" t="s">
        <v>30</v>
      </c>
      <c r="AJ879" s="165" t="s">
        <v>30</v>
      </c>
      <c r="AK879" s="32" t="s">
        <v>30</v>
      </c>
      <c r="AL879" s="32" t="s">
        <v>30</v>
      </c>
      <c r="AM879" s="33" t="s">
        <v>30</v>
      </c>
      <c r="AN879" s="31" t="s">
        <v>30</v>
      </c>
      <c r="AO879" s="32" t="s">
        <v>30</v>
      </c>
      <c r="AP879" s="32" t="s">
        <v>30</v>
      </c>
      <c r="AQ879" s="32" t="s">
        <v>30</v>
      </c>
      <c r="AR879" s="32" t="s">
        <v>30</v>
      </c>
      <c r="AS879" s="32" t="s">
        <v>30</v>
      </c>
      <c r="AT879" s="32" t="s">
        <v>30</v>
      </c>
      <c r="AU879" s="32" t="s">
        <v>30</v>
      </c>
      <c r="AV879" s="33" t="s">
        <v>30</v>
      </c>
      <c r="AW879" s="31" t="s">
        <v>30</v>
      </c>
      <c r="AX879" s="32" t="s">
        <v>30</v>
      </c>
      <c r="AY879" s="32" t="s">
        <v>30</v>
      </c>
      <c r="AZ879" s="32" t="s">
        <v>30</v>
      </c>
      <c r="BA879" s="32" t="s">
        <v>30</v>
      </c>
      <c r="BB879" s="32" t="s">
        <v>30</v>
      </c>
      <c r="BC879" s="32" t="s">
        <v>30</v>
      </c>
      <c r="BD879" s="32" t="s">
        <v>30</v>
      </c>
      <c r="BE879" s="32" t="s">
        <v>30</v>
      </c>
      <c r="BF879" s="31" t="s">
        <v>30</v>
      </c>
      <c r="BG879" s="32" t="s">
        <v>30</v>
      </c>
      <c r="BH879" s="32" t="s">
        <v>30</v>
      </c>
      <c r="BI879" s="32" t="s">
        <v>30</v>
      </c>
      <c r="BJ879" s="32" t="s">
        <v>30</v>
      </c>
      <c r="BK879" s="32" t="s">
        <v>30</v>
      </c>
      <c r="BL879" s="32" t="s">
        <v>30</v>
      </c>
      <c r="BM879" s="32" t="s">
        <v>30</v>
      </c>
      <c r="BN879" s="32" t="s">
        <v>30</v>
      </c>
      <c r="BO879" s="31" t="s">
        <v>30</v>
      </c>
      <c r="BP879" s="32" t="s">
        <v>30</v>
      </c>
      <c r="BQ879" s="32" t="s">
        <v>30</v>
      </c>
      <c r="BR879" s="32" t="s">
        <v>30</v>
      </c>
      <c r="BS879" s="32" t="s">
        <v>30</v>
      </c>
      <c r="BT879" s="32" t="s">
        <v>30</v>
      </c>
      <c r="BU879" s="32" t="s">
        <v>30</v>
      </c>
      <c r="BV879" s="32" t="s">
        <v>30</v>
      </c>
      <c r="BW879" s="33" t="s">
        <v>30</v>
      </c>
      <c r="BX879" s="31" t="s">
        <v>30</v>
      </c>
      <c r="BY879" s="32" t="s">
        <v>30</v>
      </c>
      <c r="BZ879" s="32" t="s">
        <v>30</v>
      </c>
      <c r="CA879" s="32" t="s">
        <v>30</v>
      </c>
      <c r="CB879" s="32" t="s">
        <v>30</v>
      </c>
      <c r="CC879" s="32" t="s">
        <v>30</v>
      </c>
      <c r="CD879" s="32" t="s">
        <v>30</v>
      </c>
      <c r="CE879" s="32" t="s">
        <v>30</v>
      </c>
      <c r="CF879" s="34" t="s">
        <v>30</v>
      </c>
      <c r="CG879" s="26">
        <v>1</v>
      </c>
      <c r="CH879" s="27">
        <v>1600000</v>
      </c>
      <c r="CI879" s="27">
        <v>1440000</v>
      </c>
      <c r="CJ879" s="27"/>
      <c r="CK879" s="27"/>
      <c r="CL879" s="143">
        <f t="shared" si="1941"/>
        <v>7.4432292756478682E-2</v>
      </c>
      <c r="CM879" s="27">
        <f t="shared" si="1942"/>
        <v>1520000</v>
      </c>
      <c r="CN879" s="27">
        <f t="shared" si="1943"/>
        <v>288800</v>
      </c>
      <c r="CO879" s="28">
        <f t="shared" si="1944"/>
        <v>1808800</v>
      </c>
      <c r="CP879" s="26">
        <v>1</v>
      </c>
      <c r="CQ879" s="27">
        <v>1600000</v>
      </c>
      <c r="CR879" s="27">
        <v>1440000</v>
      </c>
      <c r="CS879" s="27"/>
      <c r="CT879" s="27"/>
      <c r="CU879" s="143">
        <f t="shared" si="1945"/>
        <v>7.4432292756478682E-2</v>
      </c>
      <c r="CV879" s="27">
        <f t="shared" si="1946"/>
        <v>1520000</v>
      </c>
      <c r="CW879" s="28">
        <f t="shared" si="1947"/>
        <v>288800</v>
      </c>
      <c r="CX879" s="29">
        <f t="shared" si="1948"/>
        <v>1808800</v>
      </c>
      <c r="CY879" s="26">
        <v>1</v>
      </c>
      <c r="CZ879" s="27">
        <v>1600000</v>
      </c>
      <c r="DA879" s="27">
        <v>1360000</v>
      </c>
      <c r="DB879" s="27"/>
      <c r="DC879" s="27"/>
      <c r="DD879" s="143">
        <f t="shared" si="1949"/>
        <v>0.11466596451673743</v>
      </c>
      <c r="DE879" s="27">
        <f t="shared" si="1950"/>
        <v>1480000</v>
      </c>
      <c r="DF879" s="27">
        <f t="shared" si="1951"/>
        <v>281200</v>
      </c>
      <c r="DG879" s="28">
        <f t="shared" si="1952"/>
        <v>1761200</v>
      </c>
      <c r="DH879" s="26">
        <v>1</v>
      </c>
      <c r="DI879" s="28">
        <v>1600000</v>
      </c>
      <c r="DJ879" s="28">
        <v>1840000</v>
      </c>
      <c r="DK879" s="28"/>
      <c r="DL879" s="177">
        <f t="shared" si="1953"/>
        <v>9.8666062491146164E-2</v>
      </c>
      <c r="DM879" s="28">
        <f t="shared" si="1954"/>
        <v>1720000</v>
      </c>
      <c r="DN879" s="28">
        <f t="shared" si="1955"/>
        <v>326800</v>
      </c>
      <c r="DO879" s="30">
        <f t="shared" si="1956"/>
        <v>2046800</v>
      </c>
    </row>
    <row r="880" spans="1:119" ht="21" customHeight="1" x14ac:dyDescent="0.25">
      <c r="A880" s="66" t="s">
        <v>1694</v>
      </c>
      <c r="B880" s="67" t="s">
        <v>1686</v>
      </c>
      <c r="C880" s="68" t="s">
        <v>1695</v>
      </c>
      <c r="D880" s="31" t="s">
        <v>30</v>
      </c>
      <c r="E880" s="32" t="s">
        <v>30</v>
      </c>
      <c r="F880" s="32" t="s">
        <v>30</v>
      </c>
      <c r="G880" s="32" t="s">
        <v>30</v>
      </c>
      <c r="H880" s="32" t="s">
        <v>30</v>
      </c>
      <c r="I880" s="32" t="s">
        <v>30</v>
      </c>
      <c r="J880" s="32" t="s">
        <v>30</v>
      </c>
      <c r="K880" s="32" t="s">
        <v>30</v>
      </c>
      <c r="L880" s="32" t="s">
        <v>30</v>
      </c>
      <c r="M880" s="31" t="s">
        <v>30</v>
      </c>
      <c r="N880" s="43" t="s">
        <v>30</v>
      </c>
      <c r="O880" s="32" t="s">
        <v>30</v>
      </c>
      <c r="P880" s="32" t="s">
        <v>30</v>
      </c>
      <c r="Q880" s="32" t="s">
        <v>30</v>
      </c>
      <c r="R880" s="32" t="s">
        <v>30</v>
      </c>
      <c r="S880" s="32" t="s">
        <v>30</v>
      </c>
      <c r="T880" s="32" t="s">
        <v>30</v>
      </c>
      <c r="U880" s="33" t="s">
        <v>30</v>
      </c>
      <c r="V880" s="31" t="s">
        <v>30</v>
      </c>
      <c r="W880" s="32" t="s">
        <v>30</v>
      </c>
      <c r="X880" s="32" t="s">
        <v>30</v>
      </c>
      <c r="Y880" s="32" t="s">
        <v>30</v>
      </c>
      <c r="Z880" s="32" t="s">
        <v>30</v>
      </c>
      <c r="AA880" s="32" t="s">
        <v>30</v>
      </c>
      <c r="AB880" s="32" t="s">
        <v>30</v>
      </c>
      <c r="AC880" s="32" t="s">
        <v>30</v>
      </c>
      <c r="AD880" s="34" t="s">
        <v>30</v>
      </c>
      <c r="AE880" s="31" t="s">
        <v>30</v>
      </c>
      <c r="AF880" s="32" t="s">
        <v>30</v>
      </c>
      <c r="AG880" s="32" t="s">
        <v>30</v>
      </c>
      <c r="AH880" s="32" t="s">
        <v>30</v>
      </c>
      <c r="AI880" s="32" t="s">
        <v>30</v>
      </c>
      <c r="AJ880" s="165" t="s">
        <v>30</v>
      </c>
      <c r="AK880" s="32" t="s">
        <v>30</v>
      </c>
      <c r="AL880" s="32" t="s">
        <v>30</v>
      </c>
      <c r="AM880" s="33" t="s">
        <v>30</v>
      </c>
      <c r="AN880" s="31" t="s">
        <v>30</v>
      </c>
      <c r="AO880" s="32" t="s">
        <v>30</v>
      </c>
      <c r="AP880" s="32" t="s">
        <v>30</v>
      </c>
      <c r="AQ880" s="32" t="s">
        <v>30</v>
      </c>
      <c r="AR880" s="32" t="s">
        <v>30</v>
      </c>
      <c r="AS880" s="32" t="s">
        <v>30</v>
      </c>
      <c r="AT880" s="32" t="s">
        <v>30</v>
      </c>
      <c r="AU880" s="32" t="s">
        <v>30</v>
      </c>
      <c r="AV880" s="33" t="s">
        <v>30</v>
      </c>
      <c r="AW880" s="31" t="s">
        <v>30</v>
      </c>
      <c r="AX880" s="32" t="s">
        <v>30</v>
      </c>
      <c r="AY880" s="32" t="s">
        <v>30</v>
      </c>
      <c r="AZ880" s="32" t="s">
        <v>30</v>
      </c>
      <c r="BA880" s="32" t="s">
        <v>30</v>
      </c>
      <c r="BB880" s="32" t="s">
        <v>30</v>
      </c>
      <c r="BC880" s="32" t="s">
        <v>30</v>
      </c>
      <c r="BD880" s="32" t="s">
        <v>30</v>
      </c>
      <c r="BE880" s="32" t="s">
        <v>30</v>
      </c>
      <c r="BF880" s="31" t="s">
        <v>30</v>
      </c>
      <c r="BG880" s="32" t="s">
        <v>30</v>
      </c>
      <c r="BH880" s="32" t="s">
        <v>30</v>
      </c>
      <c r="BI880" s="32" t="s">
        <v>30</v>
      </c>
      <c r="BJ880" s="32" t="s">
        <v>30</v>
      </c>
      <c r="BK880" s="32" t="s">
        <v>30</v>
      </c>
      <c r="BL880" s="32" t="s">
        <v>30</v>
      </c>
      <c r="BM880" s="32" t="s">
        <v>30</v>
      </c>
      <c r="BN880" s="32" t="s">
        <v>30</v>
      </c>
      <c r="BO880" s="31" t="s">
        <v>30</v>
      </c>
      <c r="BP880" s="32" t="s">
        <v>30</v>
      </c>
      <c r="BQ880" s="32" t="s">
        <v>30</v>
      </c>
      <c r="BR880" s="32" t="s">
        <v>30</v>
      </c>
      <c r="BS880" s="32" t="s">
        <v>30</v>
      </c>
      <c r="BT880" s="32" t="s">
        <v>30</v>
      </c>
      <c r="BU880" s="32" t="s">
        <v>30</v>
      </c>
      <c r="BV880" s="32" t="s">
        <v>30</v>
      </c>
      <c r="BW880" s="33" t="s">
        <v>30</v>
      </c>
      <c r="BX880" s="31" t="s">
        <v>30</v>
      </c>
      <c r="BY880" s="32" t="s">
        <v>30</v>
      </c>
      <c r="BZ880" s="32" t="s">
        <v>30</v>
      </c>
      <c r="CA880" s="32" t="s">
        <v>30</v>
      </c>
      <c r="CB880" s="32" t="s">
        <v>30</v>
      </c>
      <c r="CC880" s="32" t="s">
        <v>30</v>
      </c>
      <c r="CD880" s="32" t="s">
        <v>30</v>
      </c>
      <c r="CE880" s="32" t="s">
        <v>30</v>
      </c>
      <c r="CF880" s="34" t="s">
        <v>30</v>
      </c>
      <c r="CG880" s="26">
        <v>1</v>
      </c>
      <c r="CH880" s="27">
        <v>3200000</v>
      </c>
      <c r="CI880" s="27">
        <v>2880000</v>
      </c>
      <c r="CJ880" s="27"/>
      <c r="CK880" s="27"/>
      <c r="CL880" s="143">
        <f t="shared" si="1941"/>
        <v>7.4432292756478682E-2</v>
      </c>
      <c r="CM880" s="27">
        <f t="shared" si="1942"/>
        <v>3040000</v>
      </c>
      <c r="CN880" s="27">
        <f t="shared" si="1943"/>
        <v>577600</v>
      </c>
      <c r="CO880" s="28">
        <f t="shared" si="1944"/>
        <v>3617600</v>
      </c>
      <c r="CP880" s="26">
        <v>1</v>
      </c>
      <c r="CQ880" s="27">
        <v>3200000</v>
      </c>
      <c r="CR880" s="27">
        <v>2880000</v>
      </c>
      <c r="CS880" s="27"/>
      <c r="CT880" s="27"/>
      <c r="CU880" s="143">
        <f t="shared" si="1945"/>
        <v>7.4432292756478682E-2</v>
      </c>
      <c r="CV880" s="27">
        <f t="shared" si="1946"/>
        <v>3040000</v>
      </c>
      <c r="CW880" s="28">
        <f t="shared" si="1947"/>
        <v>577600</v>
      </c>
      <c r="CX880" s="29">
        <f t="shared" si="1948"/>
        <v>3617600</v>
      </c>
      <c r="CY880" s="26">
        <v>1</v>
      </c>
      <c r="CZ880" s="27">
        <v>3200000</v>
      </c>
      <c r="DA880" s="27">
        <v>2720000</v>
      </c>
      <c r="DB880" s="27"/>
      <c r="DC880" s="27"/>
      <c r="DD880" s="143">
        <f t="shared" si="1949"/>
        <v>0.11466596451673743</v>
      </c>
      <c r="DE880" s="27">
        <f t="shared" si="1950"/>
        <v>2960000</v>
      </c>
      <c r="DF880" s="27">
        <f t="shared" si="1951"/>
        <v>562400</v>
      </c>
      <c r="DG880" s="28">
        <f t="shared" si="1952"/>
        <v>3522400</v>
      </c>
      <c r="DH880" s="26">
        <v>1</v>
      </c>
      <c r="DI880" s="28">
        <v>3200000</v>
      </c>
      <c r="DJ880" s="28">
        <v>3680000</v>
      </c>
      <c r="DK880" s="28"/>
      <c r="DL880" s="177">
        <f t="shared" si="1953"/>
        <v>9.8666062491146164E-2</v>
      </c>
      <c r="DM880" s="28">
        <f t="shared" si="1954"/>
        <v>3440000</v>
      </c>
      <c r="DN880" s="28">
        <f t="shared" si="1955"/>
        <v>653600</v>
      </c>
      <c r="DO880" s="30">
        <f t="shared" si="1956"/>
        <v>4093600</v>
      </c>
    </row>
    <row r="881" spans="1:119" ht="21" customHeight="1" x14ac:dyDescent="0.25">
      <c r="A881" s="66" t="s">
        <v>1696</v>
      </c>
      <c r="B881" s="67" t="s">
        <v>1686</v>
      </c>
      <c r="C881" s="68" t="s">
        <v>1697</v>
      </c>
      <c r="D881" s="31" t="s">
        <v>30</v>
      </c>
      <c r="E881" s="32" t="s">
        <v>30</v>
      </c>
      <c r="F881" s="32" t="s">
        <v>30</v>
      </c>
      <c r="G881" s="32" t="s">
        <v>30</v>
      </c>
      <c r="H881" s="32" t="s">
        <v>30</v>
      </c>
      <c r="I881" s="32" t="s">
        <v>30</v>
      </c>
      <c r="J881" s="32" t="s">
        <v>30</v>
      </c>
      <c r="K881" s="32" t="s">
        <v>30</v>
      </c>
      <c r="L881" s="32" t="s">
        <v>30</v>
      </c>
      <c r="M881" s="31" t="s">
        <v>30</v>
      </c>
      <c r="N881" s="43" t="s">
        <v>30</v>
      </c>
      <c r="O881" s="32" t="s">
        <v>30</v>
      </c>
      <c r="P881" s="32" t="s">
        <v>30</v>
      </c>
      <c r="Q881" s="32" t="s">
        <v>30</v>
      </c>
      <c r="R881" s="32" t="s">
        <v>30</v>
      </c>
      <c r="S881" s="32" t="s">
        <v>30</v>
      </c>
      <c r="T881" s="32" t="s">
        <v>30</v>
      </c>
      <c r="U881" s="33" t="s">
        <v>30</v>
      </c>
      <c r="V881" s="31" t="s">
        <v>30</v>
      </c>
      <c r="W881" s="32" t="s">
        <v>30</v>
      </c>
      <c r="X881" s="32" t="s">
        <v>30</v>
      </c>
      <c r="Y881" s="32" t="s">
        <v>30</v>
      </c>
      <c r="Z881" s="32" t="s">
        <v>30</v>
      </c>
      <c r="AA881" s="32" t="s">
        <v>30</v>
      </c>
      <c r="AB881" s="32" t="s">
        <v>30</v>
      </c>
      <c r="AC881" s="32" t="s">
        <v>30</v>
      </c>
      <c r="AD881" s="34" t="s">
        <v>30</v>
      </c>
      <c r="AE881" s="31" t="s">
        <v>30</v>
      </c>
      <c r="AF881" s="32" t="s">
        <v>30</v>
      </c>
      <c r="AG881" s="32" t="s">
        <v>30</v>
      </c>
      <c r="AH881" s="32" t="s">
        <v>30</v>
      </c>
      <c r="AI881" s="32" t="s">
        <v>30</v>
      </c>
      <c r="AJ881" s="165" t="s">
        <v>30</v>
      </c>
      <c r="AK881" s="32" t="s">
        <v>30</v>
      </c>
      <c r="AL881" s="32" t="s">
        <v>30</v>
      </c>
      <c r="AM881" s="33" t="s">
        <v>30</v>
      </c>
      <c r="AN881" s="31" t="s">
        <v>30</v>
      </c>
      <c r="AO881" s="32" t="s">
        <v>30</v>
      </c>
      <c r="AP881" s="32" t="s">
        <v>30</v>
      </c>
      <c r="AQ881" s="32" t="s">
        <v>30</v>
      </c>
      <c r="AR881" s="32" t="s">
        <v>30</v>
      </c>
      <c r="AS881" s="32" t="s">
        <v>30</v>
      </c>
      <c r="AT881" s="32" t="s">
        <v>30</v>
      </c>
      <c r="AU881" s="32" t="s">
        <v>30</v>
      </c>
      <c r="AV881" s="33" t="s">
        <v>30</v>
      </c>
      <c r="AW881" s="31" t="s">
        <v>30</v>
      </c>
      <c r="AX881" s="32" t="s">
        <v>30</v>
      </c>
      <c r="AY881" s="32" t="s">
        <v>30</v>
      </c>
      <c r="AZ881" s="32" t="s">
        <v>30</v>
      </c>
      <c r="BA881" s="32" t="s">
        <v>30</v>
      </c>
      <c r="BB881" s="32" t="s">
        <v>30</v>
      </c>
      <c r="BC881" s="32" t="s">
        <v>30</v>
      </c>
      <c r="BD881" s="32" t="s">
        <v>30</v>
      </c>
      <c r="BE881" s="32" t="s">
        <v>30</v>
      </c>
      <c r="BF881" s="31" t="s">
        <v>30</v>
      </c>
      <c r="BG881" s="32" t="s">
        <v>30</v>
      </c>
      <c r="BH881" s="32" t="s">
        <v>30</v>
      </c>
      <c r="BI881" s="32" t="s">
        <v>30</v>
      </c>
      <c r="BJ881" s="32" t="s">
        <v>30</v>
      </c>
      <c r="BK881" s="32" t="s">
        <v>30</v>
      </c>
      <c r="BL881" s="32" t="s">
        <v>30</v>
      </c>
      <c r="BM881" s="32" t="s">
        <v>30</v>
      </c>
      <c r="BN881" s="32" t="s">
        <v>30</v>
      </c>
      <c r="BO881" s="31" t="s">
        <v>30</v>
      </c>
      <c r="BP881" s="32" t="s">
        <v>30</v>
      </c>
      <c r="BQ881" s="32" t="s">
        <v>30</v>
      </c>
      <c r="BR881" s="32" t="s">
        <v>30</v>
      </c>
      <c r="BS881" s="32" t="s">
        <v>30</v>
      </c>
      <c r="BT881" s="32" t="s">
        <v>30</v>
      </c>
      <c r="BU881" s="32" t="s">
        <v>30</v>
      </c>
      <c r="BV881" s="32" t="s">
        <v>30</v>
      </c>
      <c r="BW881" s="33" t="s">
        <v>30</v>
      </c>
      <c r="BX881" s="31" t="s">
        <v>30</v>
      </c>
      <c r="BY881" s="32" t="s">
        <v>30</v>
      </c>
      <c r="BZ881" s="32" t="s">
        <v>30</v>
      </c>
      <c r="CA881" s="32" t="s">
        <v>30</v>
      </c>
      <c r="CB881" s="32" t="s">
        <v>30</v>
      </c>
      <c r="CC881" s="32" t="s">
        <v>30</v>
      </c>
      <c r="CD881" s="32" t="s">
        <v>30</v>
      </c>
      <c r="CE881" s="32" t="s">
        <v>30</v>
      </c>
      <c r="CF881" s="34" t="s">
        <v>30</v>
      </c>
      <c r="CG881" s="26">
        <v>1</v>
      </c>
      <c r="CH881" s="27">
        <v>3200000</v>
      </c>
      <c r="CI881" s="27">
        <v>2880000</v>
      </c>
      <c r="CJ881" s="27"/>
      <c r="CK881" s="27"/>
      <c r="CL881" s="143">
        <f t="shared" si="1941"/>
        <v>7.4432292756478682E-2</v>
      </c>
      <c r="CM881" s="27">
        <f t="shared" si="1942"/>
        <v>3040000</v>
      </c>
      <c r="CN881" s="27">
        <f t="shared" si="1943"/>
        <v>577600</v>
      </c>
      <c r="CO881" s="28">
        <f t="shared" si="1944"/>
        <v>3617600</v>
      </c>
      <c r="CP881" s="26">
        <v>1</v>
      </c>
      <c r="CQ881" s="27">
        <v>3200000</v>
      </c>
      <c r="CR881" s="27">
        <v>2880000</v>
      </c>
      <c r="CS881" s="27"/>
      <c r="CT881" s="27"/>
      <c r="CU881" s="143">
        <f t="shared" si="1945"/>
        <v>7.4432292756478682E-2</v>
      </c>
      <c r="CV881" s="27">
        <f t="shared" si="1946"/>
        <v>3040000</v>
      </c>
      <c r="CW881" s="28">
        <f t="shared" si="1947"/>
        <v>577600</v>
      </c>
      <c r="CX881" s="29">
        <f t="shared" si="1948"/>
        <v>3617600</v>
      </c>
      <c r="CY881" s="26">
        <v>1</v>
      </c>
      <c r="CZ881" s="27">
        <v>3200000</v>
      </c>
      <c r="DA881" s="27">
        <v>2720000</v>
      </c>
      <c r="DB881" s="27"/>
      <c r="DC881" s="27"/>
      <c r="DD881" s="143">
        <f t="shared" si="1949"/>
        <v>0.11466596451673743</v>
      </c>
      <c r="DE881" s="27">
        <f t="shared" si="1950"/>
        <v>2960000</v>
      </c>
      <c r="DF881" s="27">
        <f t="shared" si="1951"/>
        <v>562400</v>
      </c>
      <c r="DG881" s="28">
        <f t="shared" si="1952"/>
        <v>3522400</v>
      </c>
      <c r="DH881" s="26">
        <v>1</v>
      </c>
      <c r="DI881" s="28">
        <v>3200000</v>
      </c>
      <c r="DJ881" s="28">
        <v>3680000</v>
      </c>
      <c r="DK881" s="28"/>
      <c r="DL881" s="177">
        <f t="shared" si="1953"/>
        <v>9.8666062491146164E-2</v>
      </c>
      <c r="DM881" s="28">
        <f t="shared" si="1954"/>
        <v>3440000</v>
      </c>
      <c r="DN881" s="28">
        <f t="shared" si="1955"/>
        <v>653600</v>
      </c>
      <c r="DO881" s="30">
        <f t="shared" si="1956"/>
        <v>4093600</v>
      </c>
    </row>
    <row r="882" spans="1:119" ht="21" customHeight="1" x14ac:dyDescent="0.25">
      <c r="A882" s="66" t="s">
        <v>1698</v>
      </c>
      <c r="B882" s="67" t="s">
        <v>1686</v>
      </c>
      <c r="C882" s="68" t="s">
        <v>1699</v>
      </c>
      <c r="D882" s="31" t="s">
        <v>30</v>
      </c>
      <c r="E882" s="32" t="s">
        <v>30</v>
      </c>
      <c r="F882" s="32" t="s">
        <v>30</v>
      </c>
      <c r="G882" s="32" t="s">
        <v>30</v>
      </c>
      <c r="H882" s="32" t="s">
        <v>30</v>
      </c>
      <c r="I882" s="32" t="s">
        <v>30</v>
      </c>
      <c r="J882" s="32" t="s">
        <v>30</v>
      </c>
      <c r="K882" s="32" t="s">
        <v>30</v>
      </c>
      <c r="L882" s="32" t="s">
        <v>30</v>
      </c>
      <c r="M882" s="31" t="s">
        <v>30</v>
      </c>
      <c r="N882" s="43" t="s">
        <v>30</v>
      </c>
      <c r="O882" s="32" t="s">
        <v>30</v>
      </c>
      <c r="P882" s="32" t="s">
        <v>30</v>
      </c>
      <c r="Q882" s="32" t="s">
        <v>30</v>
      </c>
      <c r="R882" s="32" t="s">
        <v>30</v>
      </c>
      <c r="S882" s="32" t="s">
        <v>30</v>
      </c>
      <c r="T882" s="32" t="s">
        <v>30</v>
      </c>
      <c r="U882" s="33" t="s">
        <v>30</v>
      </c>
      <c r="V882" s="31" t="s">
        <v>30</v>
      </c>
      <c r="W882" s="32" t="s">
        <v>30</v>
      </c>
      <c r="X882" s="32" t="s">
        <v>30</v>
      </c>
      <c r="Y882" s="32" t="s">
        <v>30</v>
      </c>
      <c r="Z882" s="32" t="s">
        <v>30</v>
      </c>
      <c r="AA882" s="32" t="s">
        <v>30</v>
      </c>
      <c r="AB882" s="32" t="s">
        <v>30</v>
      </c>
      <c r="AC882" s="32" t="s">
        <v>30</v>
      </c>
      <c r="AD882" s="34" t="s">
        <v>30</v>
      </c>
      <c r="AE882" s="31" t="s">
        <v>30</v>
      </c>
      <c r="AF882" s="32" t="s">
        <v>30</v>
      </c>
      <c r="AG882" s="32" t="s">
        <v>30</v>
      </c>
      <c r="AH882" s="32" t="s">
        <v>30</v>
      </c>
      <c r="AI882" s="32" t="s">
        <v>30</v>
      </c>
      <c r="AJ882" s="165" t="s">
        <v>30</v>
      </c>
      <c r="AK882" s="32" t="s">
        <v>30</v>
      </c>
      <c r="AL882" s="32" t="s">
        <v>30</v>
      </c>
      <c r="AM882" s="33" t="s">
        <v>30</v>
      </c>
      <c r="AN882" s="31" t="s">
        <v>30</v>
      </c>
      <c r="AO882" s="32" t="s">
        <v>30</v>
      </c>
      <c r="AP882" s="32" t="s">
        <v>30</v>
      </c>
      <c r="AQ882" s="32" t="s">
        <v>30</v>
      </c>
      <c r="AR882" s="32" t="s">
        <v>30</v>
      </c>
      <c r="AS882" s="32" t="s">
        <v>30</v>
      </c>
      <c r="AT882" s="32" t="s">
        <v>30</v>
      </c>
      <c r="AU882" s="32" t="s">
        <v>30</v>
      </c>
      <c r="AV882" s="33" t="s">
        <v>30</v>
      </c>
      <c r="AW882" s="31" t="s">
        <v>30</v>
      </c>
      <c r="AX882" s="32" t="s">
        <v>30</v>
      </c>
      <c r="AY882" s="32" t="s">
        <v>30</v>
      </c>
      <c r="AZ882" s="32" t="s">
        <v>30</v>
      </c>
      <c r="BA882" s="32" t="s">
        <v>30</v>
      </c>
      <c r="BB882" s="32" t="s">
        <v>30</v>
      </c>
      <c r="BC882" s="32" t="s">
        <v>30</v>
      </c>
      <c r="BD882" s="32" t="s">
        <v>30</v>
      </c>
      <c r="BE882" s="32" t="s">
        <v>30</v>
      </c>
      <c r="BF882" s="31" t="s">
        <v>30</v>
      </c>
      <c r="BG882" s="32" t="s">
        <v>30</v>
      </c>
      <c r="BH882" s="32" t="s">
        <v>30</v>
      </c>
      <c r="BI882" s="32" t="s">
        <v>30</v>
      </c>
      <c r="BJ882" s="32" t="s">
        <v>30</v>
      </c>
      <c r="BK882" s="32" t="s">
        <v>30</v>
      </c>
      <c r="BL882" s="32" t="s">
        <v>30</v>
      </c>
      <c r="BM882" s="32" t="s">
        <v>30</v>
      </c>
      <c r="BN882" s="32" t="s">
        <v>30</v>
      </c>
      <c r="BO882" s="31" t="s">
        <v>30</v>
      </c>
      <c r="BP882" s="32" t="s">
        <v>30</v>
      </c>
      <c r="BQ882" s="32" t="s">
        <v>30</v>
      </c>
      <c r="BR882" s="32" t="s">
        <v>30</v>
      </c>
      <c r="BS882" s="32" t="s">
        <v>30</v>
      </c>
      <c r="BT882" s="32" t="s">
        <v>30</v>
      </c>
      <c r="BU882" s="32" t="s">
        <v>30</v>
      </c>
      <c r="BV882" s="32" t="s">
        <v>30</v>
      </c>
      <c r="BW882" s="33" t="s">
        <v>30</v>
      </c>
      <c r="BX882" s="31" t="s">
        <v>30</v>
      </c>
      <c r="BY882" s="32" t="s">
        <v>30</v>
      </c>
      <c r="BZ882" s="32" t="s">
        <v>30</v>
      </c>
      <c r="CA882" s="32" t="s">
        <v>30</v>
      </c>
      <c r="CB882" s="32" t="s">
        <v>30</v>
      </c>
      <c r="CC882" s="32" t="s">
        <v>30</v>
      </c>
      <c r="CD882" s="32" t="s">
        <v>30</v>
      </c>
      <c r="CE882" s="32" t="s">
        <v>30</v>
      </c>
      <c r="CF882" s="34" t="s">
        <v>30</v>
      </c>
      <c r="CG882" s="26">
        <v>1</v>
      </c>
      <c r="CH882" s="27">
        <v>1600000</v>
      </c>
      <c r="CI882" s="27">
        <v>1440000</v>
      </c>
      <c r="CJ882" s="27"/>
      <c r="CK882" s="27"/>
      <c r="CL882" s="143">
        <f t="shared" si="1941"/>
        <v>7.4432292756478682E-2</v>
      </c>
      <c r="CM882" s="27">
        <f t="shared" si="1942"/>
        <v>1520000</v>
      </c>
      <c r="CN882" s="27">
        <f t="shared" si="1943"/>
        <v>288800</v>
      </c>
      <c r="CO882" s="28">
        <f t="shared" si="1944"/>
        <v>1808800</v>
      </c>
      <c r="CP882" s="26">
        <v>1</v>
      </c>
      <c r="CQ882" s="27">
        <v>1600000</v>
      </c>
      <c r="CR882" s="27">
        <v>1440000</v>
      </c>
      <c r="CS882" s="27"/>
      <c r="CT882" s="27"/>
      <c r="CU882" s="143">
        <f t="shared" si="1945"/>
        <v>7.4432292756478682E-2</v>
      </c>
      <c r="CV882" s="27">
        <f>+AVERAGE(CQ882:CS882)</f>
        <v>1520000</v>
      </c>
      <c r="CW882" s="28">
        <f>+CV882*19%</f>
        <v>288800</v>
      </c>
      <c r="CX882" s="29">
        <f>+CW882+CV882</f>
        <v>1808800</v>
      </c>
      <c r="CY882" s="26">
        <v>1</v>
      </c>
      <c r="CZ882" s="27">
        <v>1600000</v>
      </c>
      <c r="DA882" s="27">
        <v>1360000</v>
      </c>
      <c r="DB882" s="27"/>
      <c r="DC882" s="27"/>
      <c r="DD882" s="143">
        <f t="shared" si="1949"/>
        <v>0.11466596451673743</v>
      </c>
      <c r="DE882" s="27">
        <f t="shared" si="1950"/>
        <v>1480000</v>
      </c>
      <c r="DF882" s="27">
        <f t="shared" si="1951"/>
        <v>281200</v>
      </c>
      <c r="DG882" s="28">
        <f t="shared" si="1952"/>
        <v>1761200</v>
      </c>
      <c r="DH882" s="26">
        <v>1</v>
      </c>
      <c r="DI882" s="28">
        <v>1600000</v>
      </c>
      <c r="DJ882" s="28">
        <v>1840000</v>
      </c>
      <c r="DK882" s="28"/>
      <c r="DL882" s="177">
        <f t="shared" si="1953"/>
        <v>9.8666062491146164E-2</v>
      </c>
      <c r="DM882" s="28">
        <f t="shared" si="1954"/>
        <v>1720000</v>
      </c>
      <c r="DN882" s="28">
        <f t="shared" si="1955"/>
        <v>326800</v>
      </c>
      <c r="DO882" s="30">
        <f t="shared" si="1956"/>
        <v>2046800</v>
      </c>
    </row>
    <row r="883" spans="1:119" ht="15" customHeight="1" x14ac:dyDescent="0.25">
      <c r="A883" s="248" t="s">
        <v>1700</v>
      </c>
      <c r="B883" s="248"/>
      <c r="C883" s="249"/>
      <c r="D883" s="47"/>
      <c r="E883" s="40"/>
      <c r="F883" s="40"/>
      <c r="G883" s="40"/>
      <c r="H883" s="40"/>
      <c r="I883" s="40"/>
      <c r="J883" s="40"/>
      <c r="K883" s="40"/>
      <c r="L883" s="41"/>
      <c r="M883" s="47"/>
      <c r="N883" s="40"/>
      <c r="O883" s="40"/>
      <c r="P883" s="40"/>
      <c r="Q883" s="40"/>
      <c r="R883" s="40"/>
      <c r="S883" s="40"/>
      <c r="T883" s="40"/>
      <c r="U883" s="42"/>
      <c r="V883" s="47"/>
      <c r="W883" s="40"/>
      <c r="X883" s="40"/>
      <c r="Y883" s="40"/>
      <c r="Z883" s="40"/>
      <c r="AA883" s="40"/>
      <c r="AB883" s="40"/>
      <c r="AC883" s="40"/>
      <c r="AD883" s="41"/>
      <c r="AE883" s="47"/>
      <c r="AF883" s="40"/>
      <c r="AG883" s="40"/>
      <c r="AH883" s="40"/>
      <c r="AI883" s="40"/>
      <c r="AJ883" s="166"/>
      <c r="AK883" s="40"/>
      <c r="AL883" s="40"/>
      <c r="AM883" s="42"/>
      <c r="AN883" s="47"/>
      <c r="AO883" s="40"/>
      <c r="AP883" s="40"/>
      <c r="AQ883" s="40"/>
      <c r="AR883" s="40"/>
      <c r="AS883" s="166"/>
      <c r="AT883" s="40"/>
      <c r="AU883" s="40"/>
      <c r="AV883" s="42"/>
      <c r="AW883" s="47"/>
      <c r="AX883" s="119"/>
      <c r="AY883" s="119"/>
      <c r="AZ883" s="119"/>
      <c r="BA883" s="119"/>
      <c r="BB883" s="172"/>
      <c r="BC883" s="119"/>
      <c r="BD883" s="40"/>
      <c r="BE883" s="40"/>
      <c r="BF883" s="47"/>
      <c r="BG883" s="40"/>
      <c r="BH883" s="40"/>
      <c r="BI883" s="40"/>
      <c r="BJ883" s="40"/>
      <c r="BK883" s="166"/>
      <c r="BL883" s="40"/>
      <c r="BM883" s="40"/>
      <c r="BN883" s="40"/>
      <c r="BO883" s="47"/>
      <c r="BP883" s="40"/>
      <c r="BQ883" s="40"/>
      <c r="BR883" s="40"/>
      <c r="BS883" s="40"/>
      <c r="BT883" s="166"/>
      <c r="BU883" s="40"/>
      <c r="BV883" s="40"/>
      <c r="BW883" s="42"/>
      <c r="BX883" s="47"/>
      <c r="BY883" s="119"/>
      <c r="BZ883" s="119"/>
      <c r="CA883" s="119"/>
      <c r="CB883" s="119"/>
      <c r="CC883" s="172"/>
      <c r="CD883" s="40"/>
      <c r="CE883" s="40"/>
      <c r="CF883" s="41"/>
      <c r="CG883" s="47"/>
      <c r="CH883" s="40"/>
      <c r="CI883" s="40"/>
      <c r="CJ883" s="40"/>
      <c r="CK883" s="40"/>
      <c r="CL883" s="166"/>
      <c r="CM883" s="40"/>
      <c r="CN883" s="40"/>
      <c r="CO883" s="40"/>
      <c r="CP883" s="47"/>
      <c r="CQ883" s="40"/>
      <c r="CR883" s="40"/>
      <c r="CS883" s="40"/>
      <c r="CT883" s="40"/>
      <c r="CU883" s="166"/>
      <c r="CV883" s="40"/>
      <c r="CW883" s="40"/>
      <c r="CX883" s="41"/>
      <c r="CY883" s="47"/>
      <c r="CZ883" s="40"/>
      <c r="DA883" s="40"/>
      <c r="DB883" s="40"/>
      <c r="DC883" s="40"/>
      <c r="DD883" s="166"/>
      <c r="DE883" s="40"/>
      <c r="DF883" s="40"/>
      <c r="DG883" s="40"/>
      <c r="DH883" s="47"/>
      <c r="DI883" s="119"/>
      <c r="DJ883" s="119"/>
      <c r="DK883" s="119"/>
      <c r="DL883" s="172"/>
      <c r="DM883" s="40"/>
      <c r="DN883" s="40"/>
      <c r="DO883" s="42"/>
    </row>
    <row r="884" spans="1:119" ht="21" customHeight="1" x14ac:dyDescent="0.25">
      <c r="A884" s="66" t="s">
        <v>1701</v>
      </c>
      <c r="B884" s="67" t="s">
        <v>1702</v>
      </c>
      <c r="C884" s="68" t="s">
        <v>1703</v>
      </c>
      <c r="D884" s="26">
        <v>1</v>
      </c>
      <c r="E884" s="27">
        <v>8000000</v>
      </c>
      <c r="F884" s="27">
        <v>7360000</v>
      </c>
      <c r="G884" s="145"/>
      <c r="H884" s="145"/>
      <c r="I884" s="143">
        <f t="shared" ref="I884:I947" si="1957">+STDEVA(E884:F884)/AVERAGE(E884:F884)</f>
        <v>5.892556509887896E-2</v>
      </c>
      <c r="J884" s="27">
        <f t="shared" ref="J884:J947" si="1958">+AVERAGE(E884:F884)</f>
        <v>7680000</v>
      </c>
      <c r="K884" s="28">
        <f t="shared" ref="K884:K947" si="1959">J884*19%</f>
        <v>1459200</v>
      </c>
      <c r="L884" s="29">
        <f t="shared" si="1940"/>
        <v>9139200</v>
      </c>
      <c r="M884" s="26">
        <v>1</v>
      </c>
      <c r="N884" s="27">
        <v>8000000</v>
      </c>
      <c r="O884" s="27">
        <v>8800000</v>
      </c>
      <c r="P884" s="145"/>
      <c r="Q884" s="145"/>
      <c r="R884" s="143">
        <f t="shared" ref="R884:R947" si="1960">+STDEVA(N884:O884)/AVERAGE(N884:O884)</f>
        <v>6.7343502970147393E-2</v>
      </c>
      <c r="S884" s="27">
        <f t="shared" ref="S884:S947" si="1961">+AVERAGE(N884:P884)</f>
        <v>8400000</v>
      </c>
      <c r="T884" s="28">
        <f t="shared" ref="T884:T947" si="1962">+S884*19%</f>
        <v>1596000</v>
      </c>
      <c r="U884" s="30">
        <f t="shared" ref="U884:U947" si="1963">+T884+S884</f>
        <v>9996000</v>
      </c>
      <c r="V884" s="26">
        <v>1</v>
      </c>
      <c r="W884" s="27">
        <v>8000000</v>
      </c>
      <c r="X884" s="27">
        <v>9600000</v>
      </c>
      <c r="Y884" s="145"/>
      <c r="Z884" s="145"/>
      <c r="AA884" s="143">
        <f t="shared" ref="AA884:AA947" si="1964">+STDEVA(W884:X884)/AVERAGE(W884:X884)</f>
        <v>0.12856486930664501</v>
      </c>
      <c r="AB884" s="27">
        <f t="shared" ref="AB884:AB947" si="1965">+AVERAGE(W884:Y884)</f>
        <v>8800000</v>
      </c>
      <c r="AC884" s="28">
        <f t="shared" ref="AC884:AC947" si="1966">+AB884*19%</f>
        <v>1672000</v>
      </c>
      <c r="AD884" s="29">
        <f t="shared" ref="AD884:AD947" si="1967">+AC884+AB884</f>
        <v>10472000</v>
      </c>
      <c r="AE884" s="26">
        <v>1</v>
      </c>
      <c r="AF884" s="27">
        <v>8000000</v>
      </c>
      <c r="AG884" s="27">
        <v>9440000</v>
      </c>
      <c r="AH884" s="145"/>
      <c r="AI884" s="145"/>
      <c r="AJ884" s="143">
        <f t="shared" si="1934"/>
        <v>0.11676992716842069</v>
      </c>
      <c r="AK884" s="27">
        <f t="shared" ref="AK884:AK904" si="1968">+AVERAGE(AF884:AH884)</f>
        <v>8720000</v>
      </c>
      <c r="AL884" s="28">
        <f t="shared" ref="AL884:AL904" si="1969">+AK884*19%</f>
        <v>1656800</v>
      </c>
      <c r="AM884" s="30">
        <f t="shared" ref="AM884:AM904" si="1970">+AL884+AK884</f>
        <v>10376800</v>
      </c>
      <c r="AN884" s="26">
        <v>1</v>
      </c>
      <c r="AO884" s="27">
        <v>8000000</v>
      </c>
      <c r="AP884" s="27">
        <v>10580000</v>
      </c>
      <c r="AQ884" s="145"/>
      <c r="AR884" s="145"/>
      <c r="AS884" s="143">
        <f t="shared" si="1935"/>
        <v>0.19637626431230276</v>
      </c>
      <c r="AT884" s="27">
        <f t="shared" ref="AT884:AT904" si="1971">+AVERAGE(AO884:AQ884)</f>
        <v>9290000</v>
      </c>
      <c r="AU884" s="28">
        <f t="shared" ref="AU884:AU904" si="1972">+AT884*19%</f>
        <v>1765100</v>
      </c>
      <c r="AV884" s="30">
        <f t="shared" ref="AV884:AV904" si="1973">+AU884+AT884</f>
        <v>11055100</v>
      </c>
      <c r="AW884" s="26">
        <v>1</v>
      </c>
      <c r="AX884" s="27">
        <v>8000000</v>
      </c>
      <c r="AY884" s="27">
        <v>9200000</v>
      </c>
      <c r="AZ884" s="145"/>
      <c r="BA884" s="145"/>
      <c r="BB884" s="143">
        <f t="shared" si="1936"/>
        <v>9.8666062491146164E-2</v>
      </c>
      <c r="BC884" s="27">
        <f t="shared" ref="BC884:BC904" si="1974">+AVERAGE(AX884:AZ884)</f>
        <v>8600000</v>
      </c>
      <c r="BD884" s="27">
        <f t="shared" ref="BD884:BD904" si="1975">+BC884*19%</f>
        <v>1634000</v>
      </c>
      <c r="BE884" s="27">
        <f t="shared" ref="BE884:BE904" si="1976">+BD884+BC884</f>
        <v>10234000</v>
      </c>
      <c r="BF884" s="26">
        <v>1</v>
      </c>
      <c r="BG884" s="27">
        <v>6400000</v>
      </c>
      <c r="BH884" s="27">
        <v>5440000</v>
      </c>
      <c r="BI884" s="145"/>
      <c r="BJ884" s="145"/>
      <c r="BK884" s="143">
        <f t="shared" si="1937"/>
        <v>0.11466596451673743</v>
      </c>
      <c r="BL884" s="27">
        <f t="shared" ref="BL884:BL904" si="1977">+AVERAGE(BG884:BI884)</f>
        <v>5920000</v>
      </c>
      <c r="BM884" s="27">
        <f t="shared" ref="BM884:BM904" si="1978">+BL884*19%</f>
        <v>1124800</v>
      </c>
      <c r="BN884" s="28">
        <f t="shared" ref="BN884:BN904" si="1979">+BM884+BL884</f>
        <v>7044800</v>
      </c>
      <c r="BO884" s="26">
        <v>1</v>
      </c>
      <c r="BP884" s="27">
        <v>6400000</v>
      </c>
      <c r="BQ884" s="27">
        <v>5632000</v>
      </c>
      <c r="BR884" s="175"/>
      <c r="BS884" s="175"/>
      <c r="BT884" s="143">
        <f t="shared" si="1938"/>
        <v>9.0268950789772012E-2</v>
      </c>
      <c r="BU884" s="27">
        <f t="shared" ref="BU884:BU904" si="1980">+AVERAGE(BP884:BR884)</f>
        <v>6016000</v>
      </c>
      <c r="BV884" s="28">
        <f t="shared" ref="BV884:BV904" si="1981">+BU884*19%</f>
        <v>1143040</v>
      </c>
      <c r="BW884" s="30">
        <f t="shared" ref="BW884:BW904" si="1982">+BV884+BU884</f>
        <v>7159040</v>
      </c>
      <c r="BX884" s="26">
        <v>1</v>
      </c>
      <c r="BY884" s="28">
        <v>6400000</v>
      </c>
      <c r="BZ884" s="28">
        <v>5632000</v>
      </c>
      <c r="CA884" s="156"/>
      <c r="CB884" s="156"/>
      <c r="CC884" s="177">
        <f t="shared" si="1939"/>
        <v>9.0268950789772012E-2</v>
      </c>
      <c r="CD884" s="28">
        <f t="shared" ref="CD884:CD904" si="1983">+AVERAGE(BY884:CA884)</f>
        <v>6016000</v>
      </c>
      <c r="CE884" s="28">
        <f t="shared" ref="CE884:CE904" si="1984">+CD884*19%</f>
        <v>1143040</v>
      </c>
      <c r="CF884" s="29">
        <f t="shared" ref="CF884:CF904" si="1985">+CE884+CD884</f>
        <v>7159040</v>
      </c>
      <c r="CG884" s="31" t="s">
        <v>30</v>
      </c>
      <c r="CH884" s="32" t="s">
        <v>30</v>
      </c>
      <c r="CI884" s="32" t="s">
        <v>30</v>
      </c>
      <c r="CJ884" s="32" t="s">
        <v>30</v>
      </c>
      <c r="CK884" s="32" t="s">
        <v>30</v>
      </c>
      <c r="CL884" s="32" t="s">
        <v>30</v>
      </c>
      <c r="CM884" s="32" t="s">
        <v>30</v>
      </c>
      <c r="CN884" s="32" t="s">
        <v>30</v>
      </c>
      <c r="CO884" s="32" t="s">
        <v>30</v>
      </c>
      <c r="CP884" s="31" t="s">
        <v>30</v>
      </c>
      <c r="CQ884" s="32" t="s">
        <v>30</v>
      </c>
      <c r="CR884" s="32" t="s">
        <v>30</v>
      </c>
      <c r="CS884" s="32" t="s">
        <v>30</v>
      </c>
      <c r="CT884" s="32" t="s">
        <v>30</v>
      </c>
      <c r="CU884" s="32" t="s">
        <v>30</v>
      </c>
      <c r="CV884" s="32" t="s">
        <v>30</v>
      </c>
      <c r="CW884" s="32" t="s">
        <v>30</v>
      </c>
      <c r="CX884" s="34" t="s">
        <v>30</v>
      </c>
      <c r="CY884" s="31" t="s">
        <v>30</v>
      </c>
      <c r="CZ884" s="32" t="s">
        <v>30</v>
      </c>
      <c r="DA884" s="32" t="s">
        <v>30</v>
      </c>
      <c r="DB884" s="32" t="s">
        <v>30</v>
      </c>
      <c r="DC884" s="32" t="s">
        <v>30</v>
      </c>
      <c r="DD884" s="32" t="s">
        <v>30</v>
      </c>
      <c r="DE884" s="32" t="s">
        <v>30</v>
      </c>
      <c r="DF884" s="32" t="s">
        <v>30</v>
      </c>
      <c r="DG884" s="32" t="s">
        <v>30</v>
      </c>
      <c r="DH884" s="31" t="s">
        <v>30</v>
      </c>
      <c r="DI884" s="43" t="s">
        <v>30</v>
      </c>
      <c r="DJ884" s="43" t="s">
        <v>30</v>
      </c>
      <c r="DK884" s="43" t="s">
        <v>30</v>
      </c>
      <c r="DL884" s="43" t="s">
        <v>30</v>
      </c>
      <c r="DM884" s="32" t="s">
        <v>30</v>
      </c>
      <c r="DN884" s="32" t="s">
        <v>30</v>
      </c>
      <c r="DO884" s="33" t="s">
        <v>30</v>
      </c>
    </row>
    <row r="885" spans="1:119" ht="21" customHeight="1" x14ac:dyDescent="0.25">
      <c r="A885" s="66" t="s">
        <v>1704</v>
      </c>
      <c r="B885" s="67" t="s">
        <v>1702</v>
      </c>
      <c r="C885" s="68" t="s">
        <v>1705</v>
      </c>
      <c r="D885" s="26">
        <v>1</v>
      </c>
      <c r="E885" s="27">
        <v>8000000</v>
      </c>
      <c r="F885" s="27">
        <v>7360000</v>
      </c>
      <c r="G885" s="145"/>
      <c r="H885" s="145"/>
      <c r="I885" s="143">
        <f t="shared" si="1957"/>
        <v>5.892556509887896E-2</v>
      </c>
      <c r="J885" s="27">
        <f t="shared" si="1958"/>
        <v>7680000</v>
      </c>
      <c r="K885" s="28">
        <f t="shared" si="1959"/>
        <v>1459200</v>
      </c>
      <c r="L885" s="29">
        <f t="shared" si="1940"/>
        <v>9139200</v>
      </c>
      <c r="M885" s="26">
        <v>1</v>
      </c>
      <c r="N885" s="27">
        <v>8000000</v>
      </c>
      <c r="O885" s="27">
        <v>8800000</v>
      </c>
      <c r="P885" s="145"/>
      <c r="Q885" s="145"/>
      <c r="R885" s="143">
        <f t="shared" si="1960"/>
        <v>6.7343502970147393E-2</v>
      </c>
      <c r="S885" s="27">
        <f t="shared" si="1961"/>
        <v>8400000</v>
      </c>
      <c r="T885" s="28">
        <f t="shared" si="1962"/>
        <v>1596000</v>
      </c>
      <c r="U885" s="30">
        <f t="shared" si="1963"/>
        <v>9996000</v>
      </c>
      <c r="V885" s="26">
        <v>1</v>
      </c>
      <c r="W885" s="27">
        <v>8000000</v>
      </c>
      <c r="X885" s="27">
        <v>9600000</v>
      </c>
      <c r="Y885" s="145"/>
      <c r="Z885" s="145"/>
      <c r="AA885" s="143">
        <f t="shared" si="1964"/>
        <v>0.12856486930664501</v>
      </c>
      <c r="AB885" s="27">
        <f t="shared" si="1965"/>
        <v>8800000</v>
      </c>
      <c r="AC885" s="28">
        <f t="shared" si="1966"/>
        <v>1672000</v>
      </c>
      <c r="AD885" s="29">
        <f t="shared" si="1967"/>
        <v>10472000</v>
      </c>
      <c r="AE885" s="26">
        <v>1</v>
      </c>
      <c r="AF885" s="27">
        <v>8000000</v>
      </c>
      <c r="AG885" s="27">
        <v>9440000</v>
      </c>
      <c r="AH885" s="145"/>
      <c r="AI885" s="145"/>
      <c r="AJ885" s="143">
        <f t="shared" si="1934"/>
        <v>0.11676992716842069</v>
      </c>
      <c r="AK885" s="27">
        <f t="shared" si="1968"/>
        <v>8720000</v>
      </c>
      <c r="AL885" s="28">
        <f t="shared" si="1969"/>
        <v>1656800</v>
      </c>
      <c r="AM885" s="30">
        <f t="shared" si="1970"/>
        <v>10376800</v>
      </c>
      <c r="AN885" s="26">
        <v>1</v>
      </c>
      <c r="AO885" s="27">
        <v>8000000</v>
      </c>
      <c r="AP885" s="27">
        <v>10580000</v>
      </c>
      <c r="AQ885" s="145"/>
      <c r="AR885" s="145"/>
      <c r="AS885" s="143">
        <f t="shared" si="1935"/>
        <v>0.19637626431230276</v>
      </c>
      <c r="AT885" s="27">
        <f t="shared" si="1971"/>
        <v>9290000</v>
      </c>
      <c r="AU885" s="28">
        <f t="shared" si="1972"/>
        <v>1765100</v>
      </c>
      <c r="AV885" s="30">
        <f t="shared" si="1973"/>
        <v>11055100</v>
      </c>
      <c r="AW885" s="26">
        <v>1</v>
      </c>
      <c r="AX885" s="27">
        <v>8000000</v>
      </c>
      <c r="AY885" s="27">
        <v>9200000</v>
      </c>
      <c r="AZ885" s="145"/>
      <c r="BA885" s="145"/>
      <c r="BB885" s="143">
        <f t="shared" si="1936"/>
        <v>9.8666062491146164E-2</v>
      </c>
      <c r="BC885" s="27">
        <f t="shared" si="1974"/>
        <v>8600000</v>
      </c>
      <c r="BD885" s="27">
        <f t="shared" si="1975"/>
        <v>1634000</v>
      </c>
      <c r="BE885" s="27">
        <f t="shared" si="1976"/>
        <v>10234000</v>
      </c>
      <c r="BF885" s="26">
        <v>1</v>
      </c>
      <c r="BG885" s="27">
        <v>6400000</v>
      </c>
      <c r="BH885" s="27">
        <v>5440000</v>
      </c>
      <c r="BI885" s="145"/>
      <c r="BJ885" s="145"/>
      <c r="BK885" s="143">
        <f t="shared" si="1937"/>
        <v>0.11466596451673743</v>
      </c>
      <c r="BL885" s="27">
        <f t="shared" si="1977"/>
        <v>5920000</v>
      </c>
      <c r="BM885" s="27">
        <f t="shared" si="1978"/>
        <v>1124800</v>
      </c>
      <c r="BN885" s="28">
        <f t="shared" si="1979"/>
        <v>7044800</v>
      </c>
      <c r="BO885" s="26">
        <v>1</v>
      </c>
      <c r="BP885" s="27">
        <v>6400000</v>
      </c>
      <c r="BQ885" s="27">
        <v>5632000</v>
      </c>
      <c r="BR885" s="175"/>
      <c r="BS885" s="175"/>
      <c r="BT885" s="143">
        <f t="shared" si="1938"/>
        <v>9.0268950789772012E-2</v>
      </c>
      <c r="BU885" s="27">
        <f t="shared" si="1980"/>
        <v>6016000</v>
      </c>
      <c r="BV885" s="28">
        <f t="shared" si="1981"/>
        <v>1143040</v>
      </c>
      <c r="BW885" s="30">
        <f t="shared" si="1982"/>
        <v>7159040</v>
      </c>
      <c r="BX885" s="26">
        <v>1</v>
      </c>
      <c r="BY885" s="28">
        <v>6400000</v>
      </c>
      <c r="BZ885" s="28">
        <v>5632000</v>
      </c>
      <c r="CA885" s="156"/>
      <c r="CB885" s="156"/>
      <c r="CC885" s="177">
        <f t="shared" si="1939"/>
        <v>9.0268950789772012E-2</v>
      </c>
      <c r="CD885" s="28">
        <f t="shared" si="1983"/>
        <v>6016000</v>
      </c>
      <c r="CE885" s="28">
        <f t="shared" si="1984"/>
        <v>1143040</v>
      </c>
      <c r="CF885" s="29">
        <f t="shared" si="1985"/>
        <v>7159040</v>
      </c>
      <c r="CG885" s="31" t="s">
        <v>30</v>
      </c>
      <c r="CH885" s="32" t="s">
        <v>30</v>
      </c>
      <c r="CI885" s="32" t="s">
        <v>30</v>
      </c>
      <c r="CJ885" s="32" t="s">
        <v>30</v>
      </c>
      <c r="CK885" s="32" t="s">
        <v>30</v>
      </c>
      <c r="CL885" s="32" t="s">
        <v>30</v>
      </c>
      <c r="CM885" s="32" t="s">
        <v>30</v>
      </c>
      <c r="CN885" s="32" t="s">
        <v>30</v>
      </c>
      <c r="CO885" s="32" t="s">
        <v>30</v>
      </c>
      <c r="CP885" s="31" t="s">
        <v>30</v>
      </c>
      <c r="CQ885" s="32" t="s">
        <v>30</v>
      </c>
      <c r="CR885" s="32" t="s">
        <v>30</v>
      </c>
      <c r="CS885" s="32" t="s">
        <v>30</v>
      </c>
      <c r="CT885" s="32" t="s">
        <v>30</v>
      </c>
      <c r="CU885" s="32" t="s">
        <v>30</v>
      </c>
      <c r="CV885" s="32" t="s">
        <v>30</v>
      </c>
      <c r="CW885" s="32" t="s">
        <v>30</v>
      </c>
      <c r="CX885" s="34" t="s">
        <v>30</v>
      </c>
      <c r="CY885" s="31" t="s">
        <v>30</v>
      </c>
      <c r="CZ885" s="32" t="s">
        <v>30</v>
      </c>
      <c r="DA885" s="32" t="s">
        <v>30</v>
      </c>
      <c r="DB885" s="32" t="s">
        <v>30</v>
      </c>
      <c r="DC885" s="32" t="s">
        <v>30</v>
      </c>
      <c r="DD885" s="32" t="s">
        <v>30</v>
      </c>
      <c r="DE885" s="32" t="s">
        <v>30</v>
      </c>
      <c r="DF885" s="32" t="s">
        <v>30</v>
      </c>
      <c r="DG885" s="32" t="s">
        <v>30</v>
      </c>
      <c r="DH885" s="31" t="s">
        <v>30</v>
      </c>
      <c r="DI885" s="43" t="s">
        <v>30</v>
      </c>
      <c r="DJ885" s="43" t="s">
        <v>30</v>
      </c>
      <c r="DK885" s="43" t="s">
        <v>30</v>
      </c>
      <c r="DL885" s="43" t="s">
        <v>30</v>
      </c>
      <c r="DM885" s="32" t="s">
        <v>30</v>
      </c>
      <c r="DN885" s="32" t="s">
        <v>30</v>
      </c>
      <c r="DO885" s="33" t="s">
        <v>30</v>
      </c>
    </row>
    <row r="886" spans="1:119" ht="21" customHeight="1" x14ac:dyDescent="0.25">
      <c r="A886" s="66" t="s">
        <v>1706</v>
      </c>
      <c r="B886" s="67" t="s">
        <v>1702</v>
      </c>
      <c r="C886" s="68" t="s">
        <v>1707</v>
      </c>
      <c r="D886" s="26">
        <v>1</v>
      </c>
      <c r="E886" s="27">
        <v>6000000</v>
      </c>
      <c r="F886" s="27">
        <v>5520000</v>
      </c>
      <c r="G886" s="145"/>
      <c r="H886" s="145"/>
      <c r="I886" s="143">
        <f t="shared" si="1957"/>
        <v>5.8925565098878953E-2</v>
      </c>
      <c r="J886" s="27">
        <f t="shared" si="1958"/>
        <v>5760000</v>
      </c>
      <c r="K886" s="28">
        <f t="shared" si="1959"/>
        <v>1094400</v>
      </c>
      <c r="L886" s="29">
        <f t="shared" si="1940"/>
        <v>6854400</v>
      </c>
      <c r="M886" s="26">
        <v>1</v>
      </c>
      <c r="N886" s="27">
        <v>6000000</v>
      </c>
      <c r="O886" s="27">
        <v>6600000</v>
      </c>
      <c r="P886" s="145"/>
      <c r="Q886" s="145"/>
      <c r="R886" s="143">
        <f t="shared" si="1960"/>
        <v>6.7343502970147379E-2</v>
      </c>
      <c r="S886" s="27">
        <f t="shared" si="1961"/>
        <v>6300000</v>
      </c>
      <c r="T886" s="28">
        <f t="shared" si="1962"/>
        <v>1197000</v>
      </c>
      <c r="U886" s="30">
        <f t="shared" si="1963"/>
        <v>7497000</v>
      </c>
      <c r="V886" s="26">
        <v>1</v>
      </c>
      <c r="W886" s="27">
        <v>6000000</v>
      </c>
      <c r="X886" s="27">
        <v>7200000</v>
      </c>
      <c r="Y886" s="145"/>
      <c r="Z886" s="145"/>
      <c r="AA886" s="143">
        <f t="shared" si="1964"/>
        <v>0.12856486930664501</v>
      </c>
      <c r="AB886" s="27">
        <f t="shared" si="1965"/>
        <v>6600000</v>
      </c>
      <c r="AC886" s="28">
        <f t="shared" si="1966"/>
        <v>1254000</v>
      </c>
      <c r="AD886" s="29">
        <f t="shared" si="1967"/>
        <v>7854000</v>
      </c>
      <c r="AE886" s="26">
        <v>1</v>
      </c>
      <c r="AF886" s="27">
        <v>6000000</v>
      </c>
      <c r="AG886" s="27">
        <v>7080000</v>
      </c>
      <c r="AH886" s="145"/>
      <c r="AI886" s="145"/>
      <c r="AJ886" s="143">
        <f t="shared" si="1934"/>
        <v>0.11676992716842069</v>
      </c>
      <c r="AK886" s="27">
        <f t="shared" si="1968"/>
        <v>6540000</v>
      </c>
      <c r="AL886" s="28">
        <f t="shared" si="1969"/>
        <v>1242600</v>
      </c>
      <c r="AM886" s="30">
        <f t="shared" si="1970"/>
        <v>7782600</v>
      </c>
      <c r="AN886" s="26">
        <v>1</v>
      </c>
      <c r="AO886" s="27">
        <v>6000000</v>
      </c>
      <c r="AP886" s="27">
        <v>7935000</v>
      </c>
      <c r="AQ886" s="145"/>
      <c r="AR886" s="145"/>
      <c r="AS886" s="143">
        <f t="shared" si="1935"/>
        <v>0.19637626431230276</v>
      </c>
      <c r="AT886" s="27">
        <f t="shared" si="1971"/>
        <v>6967500</v>
      </c>
      <c r="AU886" s="28">
        <f t="shared" si="1972"/>
        <v>1323825</v>
      </c>
      <c r="AV886" s="30">
        <f t="shared" si="1973"/>
        <v>8291325</v>
      </c>
      <c r="AW886" s="26">
        <v>1</v>
      </c>
      <c r="AX886" s="27">
        <v>6000000</v>
      </c>
      <c r="AY886" s="27">
        <v>6900000</v>
      </c>
      <c r="AZ886" s="145"/>
      <c r="BA886" s="145"/>
      <c r="BB886" s="143">
        <f t="shared" si="1936"/>
        <v>9.8666062491146164E-2</v>
      </c>
      <c r="BC886" s="27">
        <f t="shared" si="1974"/>
        <v>6450000</v>
      </c>
      <c r="BD886" s="27">
        <f t="shared" si="1975"/>
        <v>1225500</v>
      </c>
      <c r="BE886" s="27">
        <f t="shared" si="1976"/>
        <v>7675500</v>
      </c>
      <c r="BF886" s="26">
        <v>1</v>
      </c>
      <c r="BG886" s="27">
        <v>4800000</v>
      </c>
      <c r="BH886" s="27">
        <v>4080000</v>
      </c>
      <c r="BI886" s="145"/>
      <c r="BJ886" s="145"/>
      <c r="BK886" s="143">
        <f t="shared" si="1937"/>
        <v>0.11466596451673744</v>
      </c>
      <c r="BL886" s="27">
        <f t="shared" si="1977"/>
        <v>4440000</v>
      </c>
      <c r="BM886" s="27">
        <f t="shared" si="1978"/>
        <v>843600</v>
      </c>
      <c r="BN886" s="28">
        <f t="shared" si="1979"/>
        <v>5283600</v>
      </c>
      <c r="BO886" s="26">
        <v>1</v>
      </c>
      <c r="BP886" s="27">
        <v>4800000</v>
      </c>
      <c r="BQ886" s="27">
        <v>4224000</v>
      </c>
      <c r="BR886" s="175"/>
      <c r="BS886" s="175"/>
      <c r="BT886" s="143">
        <f t="shared" si="1938"/>
        <v>9.0268950789772012E-2</v>
      </c>
      <c r="BU886" s="27">
        <f t="shared" si="1980"/>
        <v>4512000</v>
      </c>
      <c r="BV886" s="28">
        <f t="shared" si="1981"/>
        <v>857280</v>
      </c>
      <c r="BW886" s="30">
        <f t="shared" si="1982"/>
        <v>5369280</v>
      </c>
      <c r="BX886" s="26">
        <v>1</v>
      </c>
      <c r="BY886" s="28">
        <v>4800000</v>
      </c>
      <c r="BZ886" s="28">
        <v>4224000</v>
      </c>
      <c r="CA886" s="156"/>
      <c r="CB886" s="156"/>
      <c r="CC886" s="177">
        <f t="shared" si="1939"/>
        <v>9.0268950789772012E-2</v>
      </c>
      <c r="CD886" s="28">
        <f t="shared" si="1983"/>
        <v>4512000</v>
      </c>
      <c r="CE886" s="28">
        <f t="shared" si="1984"/>
        <v>857280</v>
      </c>
      <c r="CF886" s="29">
        <f t="shared" si="1985"/>
        <v>5369280</v>
      </c>
      <c r="CG886" s="31" t="s">
        <v>30</v>
      </c>
      <c r="CH886" s="32" t="s">
        <v>30</v>
      </c>
      <c r="CI886" s="32" t="s">
        <v>30</v>
      </c>
      <c r="CJ886" s="32" t="s">
        <v>30</v>
      </c>
      <c r="CK886" s="32" t="s">
        <v>30</v>
      </c>
      <c r="CL886" s="32" t="s">
        <v>30</v>
      </c>
      <c r="CM886" s="32" t="s">
        <v>30</v>
      </c>
      <c r="CN886" s="32" t="s">
        <v>30</v>
      </c>
      <c r="CO886" s="32" t="s">
        <v>30</v>
      </c>
      <c r="CP886" s="31" t="s">
        <v>30</v>
      </c>
      <c r="CQ886" s="32" t="s">
        <v>30</v>
      </c>
      <c r="CR886" s="32" t="s">
        <v>30</v>
      </c>
      <c r="CS886" s="32" t="s">
        <v>30</v>
      </c>
      <c r="CT886" s="32" t="s">
        <v>30</v>
      </c>
      <c r="CU886" s="32" t="s">
        <v>30</v>
      </c>
      <c r="CV886" s="32" t="s">
        <v>30</v>
      </c>
      <c r="CW886" s="32" t="s">
        <v>30</v>
      </c>
      <c r="CX886" s="34" t="s">
        <v>30</v>
      </c>
      <c r="CY886" s="31" t="s">
        <v>30</v>
      </c>
      <c r="CZ886" s="32" t="s">
        <v>30</v>
      </c>
      <c r="DA886" s="32" t="s">
        <v>30</v>
      </c>
      <c r="DB886" s="32" t="s">
        <v>30</v>
      </c>
      <c r="DC886" s="32" t="s">
        <v>30</v>
      </c>
      <c r="DD886" s="32" t="s">
        <v>30</v>
      </c>
      <c r="DE886" s="32" t="s">
        <v>30</v>
      </c>
      <c r="DF886" s="32" t="s">
        <v>30</v>
      </c>
      <c r="DG886" s="32" t="s">
        <v>30</v>
      </c>
      <c r="DH886" s="31" t="s">
        <v>30</v>
      </c>
      <c r="DI886" s="43" t="s">
        <v>30</v>
      </c>
      <c r="DJ886" s="43" t="s">
        <v>30</v>
      </c>
      <c r="DK886" s="43" t="s">
        <v>30</v>
      </c>
      <c r="DL886" s="43" t="s">
        <v>30</v>
      </c>
      <c r="DM886" s="32" t="s">
        <v>30</v>
      </c>
      <c r="DN886" s="32" t="s">
        <v>30</v>
      </c>
      <c r="DO886" s="33" t="s">
        <v>30</v>
      </c>
    </row>
    <row r="887" spans="1:119" ht="21" customHeight="1" x14ac:dyDescent="0.25">
      <c r="A887" s="66" t="s">
        <v>1708</v>
      </c>
      <c r="B887" s="67" t="s">
        <v>1702</v>
      </c>
      <c r="C887" s="68" t="s">
        <v>1709</v>
      </c>
      <c r="D887" s="26">
        <v>1</v>
      </c>
      <c r="E887" s="27">
        <v>6000000</v>
      </c>
      <c r="F887" s="27">
        <v>5520000</v>
      </c>
      <c r="G887" s="145"/>
      <c r="H887" s="145"/>
      <c r="I887" s="143">
        <f t="shared" si="1957"/>
        <v>5.8925565098878953E-2</v>
      </c>
      <c r="J887" s="27">
        <f t="shared" si="1958"/>
        <v>5760000</v>
      </c>
      <c r="K887" s="28">
        <f t="shared" si="1959"/>
        <v>1094400</v>
      </c>
      <c r="L887" s="29">
        <f t="shared" si="1940"/>
        <v>6854400</v>
      </c>
      <c r="M887" s="26">
        <v>1</v>
      </c>
      <c r="N887" s="27">
        <v>6000000</v>
      </c>
      <c r="O887" s="27">
        <v>6600000</v>
      </c>
      <c r="P887" s="145"/>
      <c r="Q887" s="145"/>
      <c r="R887" s="143">
        <f t="shared" si="1960"/>
        <v>6.7343502970147379E-2</v>
      </c>
      <c r="S887" s="27">
        <f t="shared" si="1961"/>
        <v>6300000</v>
      </c>
      <c r="T887" s="28">
        <f t="shared" si="1962"/>
        <v>1197000</v>
      </c>
      <c r="U887" s="30">
        <f t="shared" si="1963"/>
        <v>7497000</v>
      </c>
      <c r="V887" s="26">
        <v>1</v>
      </c>
      <c r="W887" s="27">
        <v>6000000</v>
      </c>
      <c r="X887" s="27">
        <v>7200000</v>
      </c>
      <c r="Y887" s="145"/>
      <c r="Z887" s="145"/>
      <c r="AA887" s="143">
        <f t="shared" si="1964"/>
        <v>0.12856486930664501</v>
      </c>
      <c r="AB887" s="27">
        <f t="shared" si="1965"/>
        <v>6600000</v>
      </c>
      <c r="AC887" s="28">
        <f t="shared" si="1966"/>
        <v>1254000</v>
      </c>
      <c r="AD887" s="29">
        <f t="shared" si="1967"/>
        <v>7854000</v>
      </c>
      <c r="AE887" s="26">
        <v>1</v>
      </c>
      <c r="AF887" s="27">
        <v>6000000</v>
      </c>
      <c r="AG887" s="27">
        <v>7080000</v>
      </c>
      <c r="AH887" s="145"/>
      <c r="AI887" s="145"/>
      <c r="AJ887" s="143">
        <f t="shared" si="1934"/>
        <v>0.11676992716842069</v>
      </c>
      <c r="AK887" s="27">
        <f t="shared" si="1968"/>
        <v>6540000</v>
      </c>
      <c r="AL887" s="28">
        <f t="shared" si="1969"/>
        <v>1242600</v>
      </c>
      <c r="AM887" s="30">
        <f t="shared" si="1970"/>
        <v>7782600</v>
      </c>
      <c r="AN887" s="26">
        <v>1</v>
      </c>
      <c r="AO887" s="27">
        <v>6000000</v>
      </c>
      <c r="AP887" s="27">
        <v>7935000</v>
      </c>
      <c r="AQ887" s="145"/>
      <c r="AR887" s="145"/>
      <c r="AS887" s="143">
        <f t="shared" si="1935"/>
        <v>0.19637626431230276</v>
      </c>
      <c r="AT887" s="27">
        <f t="shared" si="1971"/>
        <v>6967500</v>
      </c>
      <c r="AU887" s="28">
        <f t="shared" si="1972"/>
        <v>1323825</v>
      </c>
      <c r="AV887" s="30">
        <f t="shared" si="1973"/>
        <v>8291325</v>
      </c>
      <c r="AW887" s="26">
        <v>1</v>
      </c>
      <c r="AX887" s="27">
        <v>6000000</v>
      </c>
      <c r="AY887" s="27">
        <v>6900000</v>
      </c>
      <c r="AZ887" s="145"/>
      <c r="BA887" s="145"/>
      <c r="BB887" s="143">
        <f t="shared" si="1936"/>
        <v>9.8666062491146164E-2</v>
      </c>
      <c r="BC887" s="27">
        <f t="shared" si="1974"/>
        <v>6450000</v>
      </c>
      <c r="BD887" s="27">
        <f t="shared" si="1975"/>
        <v>1225500</v>
      </c>
      <c r="BE887" s="27">
        <f t="shared" si="1976"/>
        <v>7675500</v>
      </c>
      <c r="BF887" s="26">
        <v>1</v>
      </c>
      <c r="BG887" s="27">
        <v>4800000</v>
      </c>
      <c r="BH887" s="27">
        <v>4080000</v>
      </c>
      <c r="BI887" s="145"/>
      <c r="BJ887" s="145"/>
      <c r="BK887" s="143">
        <f t="shared" si="1937"/>
        <v>0.11466596451673744</v>
      </c>
      <c r="BL887" s="27">
        <f t="shared" si="1977"/>
        <v>4440000</v>
      </c>
      <c r="BM887" s="27">
        <f t="shared" si="1978"/>
        <v>843600</v>
      </c>
      <c r="BN887" s="28">
        <f t="shared" si="1979"/>
        <v>5283600</v>
      </c>
      <c r="BO887" s="26">
        <v>1</v>
      </c>
      <c r="BP887" s="27">
        <v>4800000</v>
      </c>
      <c r="BQ887" s="27">
        <v>4224000</v>
      </c>
      <c r="BR887" s="175"/>
      <c r="BS887" s="175"/>
      <c r="BT887" s="143">
        <f t="shared" si="1938"/>
        <v>9.0268950789772012E-2</v>
      </c>
      <c r="BU887" s="27">
        <f t="shared" si="1980"/>
        <v>4512000</v>
      </c>
      <c r="BV887" s="28">
        <f t="shared" si="1981"/>
        <v>857280</v>
      </c>
      <c r="BW887" s="30">
        <f t="shared" si="1982"/>
        <v>5369280</v>
      </c>
      <c r="BX887" s="26">
        <v>1</v>
      </c>
      <c r="BY887" s="28">
        <v>4800000</v>
      </c>
      <c r="BZ887" s="28">
        <v>4224000</v>
      </c>
      <c r="CA887" s="156"/>
      <c r="CB887" s="156"/>
      <c r="CC887" s="177">
        <f t="shared" si="1939"/>
        <v>9.0268950789772012E-2</v>
      </c>
      <c r="CD887" s="28">
        <f t="shared" si="1983"/>
        <v>4512000</v>
      </c>
      <c r="CE887" s="28">
        <f t="shared" si="1984"/>
        <v>857280</v>
      </c>
      <c r="CF887" s="29">
        <f t="shared" si="1985"/>
        <v>5369280</v>
      </c>
      <c r="CG887" s="31" t="s">
        <v>30</v>
      </c>
      <c r="CH887" s="32" t="s">
        <v>30</v>
      </c>
      <c r="CI887" s="32" t="s">
        <v>30</v>
      </c>
      <c r="CJ887" s="32" t="s">
        <v>30</v>
      </c>
      <c r="CK887" s="32" t="s">
        <v>30</v>
      </c>
      <c r="CL887" s="32" t="s">
        <v>30</v>
      </c>
      <c r="CM887" s="32" t="s">
        <v>30</v>
      </c>
      <c r="CN887" s="32" t="s">
        <v>30</v>
      </c>
      <c r="CO887" s="32" t="s">
        <v>30</v>
      </c>
      <c r="CP887" s="31" t="s">
        <v>30</v>
      </c>
      <c r="CQ887" s="32" t="s">
        <v>30</v>
      </c>
      <c r="CR887" s="32" t="s">
        <v>30</v>
      </c>
      <c r="CS887" s="32" t="s">
        <v>30</v>
      </c>
      <c r="CT887" s="32" t="s">
        <v>30</v>
      </c>
      <c r="CU887" s="32" t="s">
        <v>30</v>
      </c>
      <c r="CV887" s="32" t="s">
        <v>30</v>
      </c>
      <c r="CW887" s="32" t="s">
        <v>30</v>
      </c>
      <c r="CX887" s="34" t="s">
        <v>30</v>
      </c>
      <c r="CY887" s="31" t="s">
        <v>30</v>
      </c>
      <c r="CZ887" s="32" t="s">
        <v>30</v>
      </c>
      <c r="DA887" s="32" t="s">
        <v>30</v>
      </c>
      <c r="DB887" s="32" t="s">
        <v>30</v>
      </c>
      <c r="DC887" s="32" t="s">
        <v>30</v>
      </c>
      <c r="DD887" s="32" t="s">
        <v>30</v>
      </c>
      <c r="DE887" s="32" t="s">
        <v>30</v>
      </c>
      <c r="DF887" s="32" t="s">
        <v>30</v>
      </c>
      <c r="DG887" s="32" t="s">
        <v>30</v>
      </c>
      <c r="DH887" s="31" t="s">
        <v>30</v>
      </c>
      <c r="DI887" s="43" t="s">
        <v>30</v>
      </c>
      <c r="DJ887" s="43" t="s">
        <v>30</v>
      </c>
      <c r="DK887" s="43" t="s">
        <v>30</v>
      </c>
      <c r="DL887" s="43" t="s">
        <v>30</v>
      </c>
      <c r="DM887" s="32" t="s">
        <v>30</v>
      </c>
      <c r="DN887" s="32" t="s">
        <v>30</v>
      </c>
      <c r="DO887" s="33" t="s">
        <v>30</v>
      </c>
    </row>
    <row r="888" spans="1:119" ht="21" customHeight="1" x14ac:dyDescent="0.25">
      <c r="A888" s="66" t="s">
        <v>1710</v>
      </c>
      <c r="B888" s="67" t="s">
        <v>1702</v>
      </c>
      <c r="C888" s="68" t="s">
        <v>1711</v>
      </c>
      <c r="D888" s="26">
        <v>1</v>
      </c>
      <c r="E888" s="27">
        <v>8500000</v>
      </c>
      <c r="F888" s="27">
        <v>7820000</v>
      </c>
      <c r="G888" s="145"/>
      <c r="H888" s="145"/>
      <c r="I888" s="143">
        <f t="shared" si="1957"/>
        <v>5.892556509887896E-2</v>
      </c>
      <c r="J888" s="27">
        <f t="shared" si="1958"/>
        <v>8160000</v>
      </c>
      <c r="K888" s="28">
        <f t="shared" si="1959"/>
        <v>1550400</v>
      </c>
      <c r="L888" s="29">
        <f t="shared" si="1940"/>
        <v>9710400</v>
      </c>
      <c r="M888" s="26">
        <v>1</v>
      </c>
      <c r="N888" s="27">
        <v>8500000</v>
      </c>
      <c r="O888" s="27">
        <v>9350000</v>
      </c>
      <c r="P888" s="145"/>
      <c r="Q888" s="145"/>
      <c r="R888" s="143">
        <f t="shared" si="1960"/>
        <v>6.7343502970147379E-2</v>
      </c>
      <c r="S888" s="27">
        <f t="shared" si="1961"/>
        <v>8925000</v>
      </c>
      <c r="T888" s="28">
        <f t="shared" si="1962"/>
        <v>1695750</v>
      </c>
      <c r="U888" s="30">
        <f t="shared" si="1963"/>
        <v>10620750</v>
      </c>
      <c r="V888" s="26">
        <v>1</v>
      </c>
      <c r="W888" s="27">
        <v>8500000</v>
      </c>
      <c r="X888" s="27">
        <v>10200000</v>
      </c>
      <c r="Y888" s="145"/>
      <c r="Z888" s="145"/>
      <c r="AA888" s="143">
        <f t="shared" si="1964"/>
        <v>0.12856486930664499</v>
      </c>
      <c r="AB888" s="27">
        <f t="shared" si="1965"/>
        <v>9350000</v>
      </c>
      <c r="AC888" s="28">
        <f t="shared" si="1966"/>
        <v>1776500</v>
      </c>
      <c r="AD888" s="29">
        <f t="shared" si="1967"/>
        <v>11126500</v>
      </c>
      <c r="AE888" s="26">
        <v>1</v>
      </c>
      <c r="AF888" s="27">
        <v>8500000</v>
      </c>
      <c r="AG888" s="27">
        <v>10030000</v>
      </c>
      <c r="AH888" s="145"/>
      <c r="AI888" s="145"/>
      <c r="AJ888" s="143">
        <f t="shared" si="1934"/>
        <v>0.11676992716842069</v>
      </c>
      <c r="AK888" s="27">
        <f t="shared" si="1968"/>
        <v>9265000</v>
      </c>
      <c r="AL888" s="28">
        <f t="shared" si="1969"/>
        <v>1760350</v>
      </c>
      <c r="AM888" s="30">
        <f t="shared" si="1970"/>
        <v>11025350</v>
      </c>
      <c r="AN888" s="26">
        <v>1</v>
      </c>
      <c r="AO888" s="27">
        <v>8500000</v>
      </c>
      <c r="AP888" s="27">
        <v>11241250</v>
      </c>
      <c r="AQ888" s="145"/>
      <c r="AR888" s="145"/>
      <c r="AS888" s="143">
        <f t="shared" si="1935"/>
        <v>0.19637626431230276</v>
      </c>
      <c r="AT888" s="27">
        <f t="shared" si="1971"/>
        <v>9870625</v>
      </c>
      <c r="AU888" s="28">
        <f t="shared" si="1972"/>
        <v>1875418.75</v>
      </c>
      <c r="AV888" s="30">
        <f t="shared" si="1973"/>
        <v>11746043.75</v>
      </c>
      <c r="AW888" s="26">
        <v>1</v>
      </c>
      <c r="AX888" s="27">
        <v>8500000</v>
      </c>
      <c r="AY888" s="27">
        <v>9775000</v>
      </c>
      <c r="AZ888" s="145"/>
      <c r="BA888" s="145"/>
      <c r="BB888" s="143">
        <f t="shared" si="1936"/>
        <v>9.8666062491146164E-2</v>
      </c>
      <c r="BC888" s="27">
        <f t="shared" si="1974"/>
        <v>9137500</v>
      </c>
      <c r="BD888" s="27">
        <f t="shared" si="1975"/>
        <v>1736125</v>
      </c>
      <c r="BE888" s="27">
        <f t="shared" si="1976"/>
        <v>10873625</v>
      </c>
      <c r="BF888" s="26">
        <v>1</v>
      </c>
      <c r="BG888" s="27">
        <v>6800000</v>
      </c>
      <c r="BH888" s="27">
        <v>5780000</v>
      </c>
      <c r="BI888" s="145"/>
      <c r="BJ888" s="145"/>
      <c r="BK888" s="143">
        <f t="shared" si="1937"/>
        <v>0.11466596451673743</v>
      </c>
      <c r="BL888" s="27">
        <f t="shared" si="1977"/>
        <v>6290000</v>
      </c>
      <c r="BM888" s="27">
        <f t="shared" si="1978"/>
        <v>1195100</v>
      </c>
      <c r="BN888" s="28">
        <f t="shared" si="1979"/>
        <v>7485100</v>
      </c>
      <c r="BO888" s="26">
        <v>1</v>
      </c>
      <c r="BP888" s="27">
        <v>6800000</v>
      </c>
      <c r="BQ888" s="27">
        <v>5984000</v>
      </c>
      <c r="BR888" s="175"/>
      <c r="BS888" s="175"/>
      <c r="BT888" s="143">
        <f t="shared" si="1938"/>
        <v>9.0268950789772026E-2</v>
      </c>
      <c r="BU888" s="27">
        <f t="shared" si="1980"/>
        <v>6392000</v>
      </c>
      <c r="BV888" s="28">
        <f t="shared" si="1981"/>
        <v>1214480</v>
      </c>
      <c r="BW888" s="30">
        <f t="shared" si="1982"/>
        <v>7606480</v>
      </c>
      <c r="BX888" s="26">
        <v>1</v>
      </c>
      <c r="BY888" s="28">
        <v>6800000</v>
      </c>
      <c r="BZ888" s="28">
        <v>5984000</v>
      </c>
      <c r="CA888" s="156"/>
      <c r="CB888" s="156"/>
      <c r="CC888" s="177">
        <f t="shared" si="1939"/>
        <v>9.0268950789772026E-2</v>
      </c>
      <c r="CD888" s="28">
        <f t="shared" si="1983"/>
        <v>6392000</v>
      </c>
      <c r="CE888" s="28">
        <f t="shared" si="1984"/>
        <v>1214480</v>
      </c>
      <c r="CF888" s="29">
        <f t="shared" si="1985"/>
        <v>7606480</v>
      </c>
      <c r="CG888" s="31" t="s">
        <v>30</v>
      </c>
      <c r="CH888" s="32" t="s">
        <v>30</v>
      </c>
      <c r="CI888" s="32" t="s">
        <v>30</v>
      </c>
      <c r="CJ888" s="32" t="s">
        <v>30</v>
      </c>
      <c r="CK888" s="32" t="s">
        <v>30</v>
      </c>
      <c r="CL888" s="32" t="s">
        <v>30</v>
      </c>
      <c r="CM888" s="32" t="s">
        <v>30</v>
      </c>
      <c r="CN888" s="32" t="s">
        <v>30</v>
      </c>
      <c r="CO888" s="32" t="s">
        <v>30</v>
      </c>
      <c r="CP888" s="31" t="s">
        <v>30</v>
      </c>
      <c r="CQ888" s="32" t="s">
        <v>30</v>
      </c>
      <c r="CR888" s="32" t="s">
        <v>30</v>
      </c>
      <c r="CS888" s="32" t="s">
        <v>30</v>
      </c>
      <c r="CT888" s="32" t="s">
        <v>30</v>
      </c>
      <c r="CU888" s="32" t="s">
        <v>30</v>
      </c>
      <c r="CV888" s="32" t="s">
        <v>30</v>
      </c>
      <c r="CW888" s="32" t="s">
        <v>30</v>
      </c>
      <c r="CX888" s="34" t="s">
        <v>30</v>
      </c>
      <c r="CY888" s="31" t="s">
        <v>30</v>
      </c>
      <c r="CZ888" s="32" t="s">
        <v>30</v>
      </c>
      <c r="DA888" s="32" t="s">
        <v>30</v>
      </c>
      <c r="DB888" s="32" t="s">
        <v>30</v>
      </c>
      <c r="DC888" s="32" t="s">
        <v>30</v>
      </c>
      <c r="DD888" s="32" t="s">
        <v>30</v>
      </c>
      <c r="DE888" s="32" t="s">
        <v>30</v>
      </c>
      <c r="DF888" s="32" t="s">
        <v>30</v>
      </c>
      <c r="DG888" s="32" t="s">
        <v>30</v>
      </c>
      <c r="DH888" s="31" t="s">
        <v>30</v>
      </c>
      <c r="DI888" s="43" t="s">
        <v>30</v>
      </c>
      <c r="DJ888" s="43" t="s">
        <v>30</v>
      </c>
      <c r="DK888" s="43" t="s">
        <v>30</v>
      </c>
      <c r="DL888" s="43" t="s">
        <v>30</v>
      </c>
      <c r="DM888" s="32" t="s">
        <v>30</v>
      </c>
      <c r="DN888" s="32" t="s">
        <v>30</v>
      </c>
      <c r="DO888" s="33" t="s">
        <v>30</v>
      </c>
    </row>
    <row r="889" spans="1:119" ht="21" customHeight="1" x14ac:dyDescent="0.25">
      <c r="A889" s="66" t="s">
        <v>1712</v>
      </c>
      <c r="B889" s="67" t="s">
        <v>1702</v>
      </c>
      <c r="C889" s="68" t="s">
        <v>1713</v>
      </c>
      <c r="D889" s="26">
        <v>1</v>
      </c>
      <c r="E889" s="27">
        <v>8500000</v>
      </c>
      <c r="F889" s="27">
        <v>7820000</v>
      </c>
      <c r="G889" s="145"/>
      <c r="H889" s="145"/>
      <c r="I889" s="143">
        <f t="shared" si="1957"/>
        <v>5.892556509887896E-2</v>
      </c>
      <c r="J889" s="27">
        <f t="shared" si="1958"/>
        <v>8160000</v>
      </c>
      <c r="K889" s="28">
        <f t="shared" si="1959"/>
        <v>1550400</v>
      </c>
      <c r="L889" s="29">
        <f t="shared" si="1940"/>
        <v>9710400</v>
      </c>
      <c r="M889" s="26">
        <v>1</v>
      </c>
      <c r="N889" s="27">
        <v>8500000</v>
      </c>
      <c r="O889" s="27">
        <v>9350000</v>
      </c>
      <c r="P889" s="145"/>
      <c r="Q889" s="145"/>
      <c r="R889" s="143">
        <f t="shared" si="1960"/>
        <v>6.7343502970147379E-2</v>
      </c>
      <c r="S889" s="27">
        <f t="shared" si="1961"/>
        <v>8925000</v>
      </c>
      <c r="T889" s="28">
        <f t="shared" si="1962"/>
        <v>1695750</v>
      </c>
      <c r="U889" s="30">
        <f t="shared" si="1963"/>
        <v>10620750</v>
      </c>
      <c r="V889" s="26">
        <v>1</v>
      </c>
      <c r="W889" s="27">
        <v>8500000</v>
      </c>
      <c r="X889" s="27">
        <v>10200000</v>
      </c>
      <c r="Y889" s="145"/>
      <c r="Z889" s="145"/>
      <c r="AA889" s="143">
        <f t="shared" si="1964"/>
        <v>0.12856486930664499</v>
      </c>
      <c r="AB889" s="27">
        <f t="shared" si="1965"/>
        <v>9350000</v>
      </c>
      <c r="AC889" s="28">
        <f t="shared" si="1966"/>
        <v>1776500</v>
      </c>
      <c r="AD889" s="29">
        <f t="shared" si="1967"/>
        <v>11126500</v>
      </c>
      <c r="AE889" s="26">
        <v>1</v>
      </c>
      <c r="AF889" s="27">
        <v>8500000</v>
      </c>
      <c r="AG889" s="27">
        <v>10030000</v>
      </c>
      <c r="AH889" s="145"/>
      <c r="AI889" s="145"/>
      <c r="AJ889" s="143">
        <f t="shared" si="1934"/>
        <v>0.11676992716842069</v>
      </c>
      <c r="AK889" s="27">
        <f t="shared" si="1968"/>
        <v>9265000</v>
      </c>
      <c r="AL889" s="28">
        <f t="shared" si="1969"/>
        <v>1760350</v>
      </c>
      <c r="AM889" s="30">
        <f t="shared" si="1970"/>
        <v>11025350</v>
      </c>
      <c r="AN889" s="26">
        <v>1</v>
      </c>
      <c r="AO889" s="27">
        <v>8500000</v>
      </c>
      <c r="AP889" s="27">
        <v>11241250</v>
      </c>
      <c r="AQ889" s="145"/>
      <c r="AR889" s="145"/>
      <c r="AS889" s="143">
        <f t="shared" si="1935"/>
        <v>0.19637626431230276</v>
      </c>
      <c r="AT889" s="27">
        <f t="shared" si="1971"/>
        <v>9870625</v>
      </c>
      <c r="AU889" s="28">
        <f t="shared" si="1972"/>
        <v>1875418.75</v>
      </c>
      <c r="AV889" s="30">
        <f t="shared" si="1973"/>
        <v>11746043.75</v>
      </c>
      <c r="AW889" s="26">
        <v>1</v>
      </c>
      <c r="AX889" s="27">
        <v>8500000</v>
      </c>
      <c r="AY889" s="27">
        <v>9775000</v>
      </c>
      <c r="AZ889" s="145"/>
      <c r="BA889" s="145"/>
      <c r="BB889" s="143">
        <f t="shared" si="1936"/>
        <v>9.8666062491146164E-2</v>
      </c>
      <c r="BC889" s="27">
        <f t="shared" si="1974"/>
        <v>9137500</v>
      </c>
      <c r="BD889" s="27">
        <f t="shared" si="1975"/>
        <v>1736125</v>
      </c>
      <c r="BE889" s="27">
        <f t="shared" si="1976"/>
        <v>10873625</v>
      </c>
      <c r="BF889" s="26">
        <v>1</v>
      </c>
      <c r="BG889" s="27">
        <v>6800000</v>
      </c>
      <c r="BH889" s="27">
        <v>5780000</v>
      </c>
      <c r="BI889" s="145"/>
      <c r="BJ889" s="145"/>
      <c r="BK889" s="143">
        <f t="shared" si="1937"/>
        <v>0.11466596451673743</v>
      </c>
      <c r="BL889" s="27">
        <f t="shared" si="1977"/>
        <v>6290000</v>
      </c>
      <c r="BM889" s="27">
        <f t="shared" si="1978"/>
        <v>1195100</v>
      </c>
      <c r="BN889" s="28">
        <f t="shared" si="1979"/>
        <v>7485100</v>
      </c>
      <c r="BO889" s="26">
        <v>1</v>
      </c>
      <c r="BP889" s="27">
        <v>6800000</v>
      </c>
      <c r="BQ889" s="27">
        <v>5984000</v>
      </c>
      <c r="BR889" s="175"/>
      <c r="BS889" s="175"/>
      <c r="BT889" s="143">
        <f t="shared" si="1938"/>
        <v>9.0268950789772026E-2</v>
      </c>
      <c r="BU889" s="27">
        <f t="shared" si="1980"/>
        <v>6392000</v>
      </c>
      <c r="BV889" s="28">
        <f t="shared" si="1981"/>
        <v>1214480</v>
      </c>
      <c r="BW889" s="30">
        <f t="shared" si="1982"/>
        <v>7606480</v>
      </c>
      <c r="BX889" s="26">
        <v>1</v>
      </c>
      <c r="BY889" s="28">
        <v>6800000</v>
      </c>
      <c r="BZ889" s="28">
        <v>5984000</v>
      </c>
      <c r="CA889" s="156"/>
      <c r="CB889" s="156"/>
      <c r="CC889" s="177">
        <f t="shared" si="1939"/>
        <v>9.0268950789772026E-2</v>
      </c>
      <c r="CD889" s="28">
        <f t="shared" si="1983"/>
        <v>6392000</v>
      </c>
      <c r="CE889" s="28">
        <f t="shared" si="1984"/>
        <v>1214480</v>
      </c>
      <c r="CF889" s="29">
        <f t="shared" si="1985"/>
        <v>7606480</v>
      </c>
      <c r="CG889" s="31" t="s">
        <v>30</v>
      </c>
      <c r="CH889" s="32" t="s">
        <v>30</v>
      </c>
      <c r="CI889" s="32" t="s">
        <v>30</v>
      </c>
      <c r="CJ889" s="32" t="s">
        <v>30</v>
      </c>
      <c r="CK889" s="32" t="s">
        <v>30</v>
      </c>
      <c r="CL889" s="32" t="s">
        <v>30</v>
      </c>
      <c r="CM889" s="32" t="s">
        <v>30</v>
      </c>
      <c r="CN889" s="32" t="s">
        <v>30</v>
      </c>
      <c r="CO889" s="32" t="s">
        <v>30</v>
      </c>
      <c r="CP889" s="31" t="s">
        <v>30</v>
      </c>
      <c r="CQ889" s="32" t="s">
        <v>30</v>
      </c>
      <c r="CR889" s="32" t="s">
        <v>30</v>
      </c>
      <c r="CS889" s="32" t="s">
        <v>30</v>
      </c>
      <c r="CT889" s="32" t="s">
        <v>30</v>
      </c>
      <c r="CU889" s="32" t="s">
        <v>30</v>
      </c>
      <c r="CV889" s="32" t="s">
        <v>30</v>
      </c>
      <c r="CW889" s="32" t="s">
        <v>30</v>
      </c>
      <c r="CX889" s="34" t="s">
        <v>30</v>
      </c>
      <c r="CY889" s="31" t="s">
        <v>30</v>
      </c>
      <c r="CZ889" s="32" t="s">
        <v>30</v>
      </c>
      <c r="DA889" s="32" t="s">
        <v>30</v>
      </c>
      <c r="DB889" s="32" t="s">
        <v>30</v>
      </c>
      <c r="DC889" s="32" t="s">
        <v>30</v>
      </c>
      <c r="DD889" s="32" t="s">
        <v>30</v>
      </c>
      <c r="DE889" s="32" t="s">
        <v>30</v>
      </c>
      <c r="DF889" s="32" t="s">
        <v>30</v>
      </c>
      <c r="DG889" s="32" t="s">
        <v>30</v>
      </c>
      <c r="DH889" s="31" t="s">
        <v>30</v>
      </c>
      <c r="DI889" s="43" t="s">
        <v>30</v>
      </c>
      <c r="DJ889" s="43" t="s">
        <v>30</v>
      </c>
      <c r="DK889" s="43" t="s">
        <v>30</v>
      </c>
      <c r="DL889" s="43" t="s">
        <v>30</v>
      </c>
      <c r="DM889" s="32" t="s">
        <v>30</v>
      </c>
      <c r="DN889" s="32" t="s">
        <v>30</v>
      </c>
      <c r="DO889" s="33" t="s">
        <v>30</v>
      </c>
    </row>
    <row r="890" spans="1:119" ht="21" customHeight="1" x14ac:dyDescent="0.25">
      <c r="A890" s="66" t="s">
        <v>1714</v>
      </c>
      <c r="B890" s="67" t="s">
        <v>1702</v>
      </c>
      <c r="C890" s="68" t="s">
        <v>1715</v>
      </c>
      <c r="D890" s="26">
        <v>1</v>
      </c>
      <c r="E890" s="27">
        <v>4500000</v>
      </c>
      <c r="F890" s="27">
        <v>4140000</v>
      </c>
      <c r="G890" s="145"/>
      <c r="H890" s="145"/>
      <c r="I890" s="143">
        <f t="shared" si="1957"/>
        <v>5.892556509887896E-2</v>
      </c>
      <c r="J890" s="27">
        <f t="shared" si="1958"/>
        <v>4320000</v>
      </c>
      <c r="K890" s="28">
        <f t="shared" si="1959"/>
        <v>820800</v>
      </c>
      <c r="L890" s="29">
        <f t="shared" si="1940"/>
        <v>5140800</v>
      </c>
      <c r="M890" s="26">
        <v>1</v>
      </c>
      <c r="N890" s="27">
        <v>4500000</v>
      </c>
      <c r="O890" s="27">
        <v>4950000</v>
      </c>
      <c r="P890" s="145"/>
      <c r="Q890" s="145"/>
      <c r="R890" s="143">
        <f t="shared" si="1960"/>
        <v>6.7343502970147379E-2</v>
      </c>
      <c r="S890" s="27">
        <f t="shared" si="1961"/>
        <v>4725000</v>
      </c>
      <c r="T890" s="28">
        <f t="shared" si="1962"/>
        <v>897750</v>
      </c>
      <c r="U890" s="30">
        <f t="shared" si="1963"/>
        <v>5622750</v>
      </c>
      <c r="V890" s="26">
        <v>1</v>
      </c>
      <c r="W890" s="27">
        <v>4500000</v>
      </c>
      <c r="X890" s="27">
        <v>5400000</v>
      </c>
      <c r="Y890" s="145"/>
      <c r="Z890" s="145"/>
      <c r="AA890" s="143">
        <f t="shared" si="1964"/>
        <v>0.12856486930664499</v>
      </c>
      <c r="AB890" s="27">
        <f t="shared" si="1965"/>
        <v>4950000</v>
      </c>
      <c r="AC890" s="28">
        <f t="shared" si="1966"/>
        <v>940500</v>
      </c>
      <c r="AD890" s="29">
        <f t="shared" si="1967"/>
        <v>5890500</v>
      </c>
      <c r="AE890" s="26">
        <v>1</v>
      </c>
      <c r="AF890" s="27">
        <v>4500000</v>
      </c>
      <c r="AG890" s="27">
        <v>5310000</v>
      </c>
      <c r="AH890" s="145"/>
      <c r="AI890" s="145"/>
      <c r="AJ890" s="143">
        <f t="shared" si="1934"/>
        <v>0.1167699271684207</v>
      </c>
      <c r="AK890" s="27">
        <f t="shared" si="1968"/>
        <v>4905000</v>
      </c>
      <c r="AL890" s="28">
        <f t="shared" si="1969"/>
        <v>931950</v>
      </c>
      <c r="AM890" s="30">
        <f t="shared" si="1970"/>
        <v>5836950</v>
      </c>
      <c r="AN890" s="26">
        <v>1</v>
      </c>
      <c r="AO890" s="27">
        <v>4500000</v>
      </c>
      <c r="AP890" s="27">
        <v>5951250</v>
      </c>
      <c r="AQ890" s="145"/>
      <c r="AR890" s="145"/>
      <c r="AS890" s="143">
        <f t="shared" si="1935"/>
        <v>0.19637626431230276</v>
      </c>
      <c r="AT890" s="27">
        <f t="shared" si="1971"/>
        <v>5225625</v>
      </c>
      <c r="AU890" s="28">
        <f t="shared" si="1972"/>
        <v>992868.75</v>
      </c>
      <c r="AV890" s="30">
        <f t="shared" si="1973"/>
        <v>6218493.75</v>
      </c>
      <c r="AW890" s="26">
        <v>1</v>
      </c>
      <c r="AX890" s="27">
        <v>4500000</v>
      </c>
      <c r="AY890" s="27">
        <v>5175000</v>
      </c>
      <c r="AZ890" s="145"/>
      <c r="BA890" s="145"/>
      <c r="BB890" s="143">
        <f t="shared" si="1936"/>
        <v>9.8666062491146164E-2</v>
      </c>
      <c r="BC890" s="27">
        <f t="shared" si="1974"/>
        <v>4837500</v>
      </c>
      <c r="BD890" s="27">
        <f t="shared" si="1975"/>
        <v>919125</v>
      </c>
      <c r="BE890" s="27">
        <f t="shared" si="1976"/>
        <v>5756625</v>
      </c>
      <c r="BF890" s="26">
        <v>1</v>
      </c>
      <c r="BG890" s="27">
        <v>3600000</v>
      </c>
      <c r="BH890" s="27">
        <v>3060000</v>
      </c>
      <c r="BI890" s="145"/>
      <c r="BJ890" s="145"/>
      <c r="BK890" s="143">
        <f t="shared" si="1937"/>
        <v>0.11466596451673743</v>
      </c>
      <c r="BL890" s="27">
        <f t="shared" si="1977"/>
        <v>3330000</v>
      </c>
      <c r="BM890" s="27">
        <f t="shared" si="1978"/>
        <v>632700</v>
      </c>
      <c r="BN890" s="28">
        <f t="shared" si="1979"/>
        <v>3962700</v>
      </c>
      <c r="BO890" s="26">
        <v>1</v>
      </c>
      <c r="BP890" s="27">
        <v>3600000</v>
      </c>
      <c r="BQ890" s="27">
        <v>3168000</v>
      </c>
      <c r="BR890" s="175"/>
      <c r="BS890" s="175"/>
      <c r="BT890" s="143">
        <f t="shared" si="1938"/>
        <v>9.0268950789772026E-2</v>
      </c>
      <c r="BU890" s="27">
        <f t="shared" si="1980"/>
        <v>3384000</v>
      </c>
      <c r="BV890" s="28">
        <f t="shared" si="1981"/>
        <v>642960</v>
      </c>
      <c r="BW890" s="30">
        <f t="shared" si="1982"/>
        <v>4026960</v>
      </c>
      <c r="BX890" s="26">
        <v>1</v>
      </c>
      <c r="BY890" s="28">
        <v>3600000</v>
      </c>
      <c r="BZ890" s="28">
        <v>3168000</v>
      </c>
      <c r="CA890" s="156"/>
      <c r="CB890" s="156"/>
      <c r="CC890" s="177">
        <f t="shared" si="1939"/>
        <v>9.0268950789772026E-2</v>
      </c>
      <c r="CD890" s="28">
        <f t="shared" si="1983"/>
        <v>3384000</v>
      </c>
      <c r="CE890" s="28">
        <f t="shared" si="1984"/>
        <v>642960</v>
      </c>
      <c r="CF890" s="29">
        <f t="shared" si="1985"/>
        <v>4026960</v>
      </c>
      <c r="CG890" s="31" t="s">
        <v>30</v>
      </c>
      <c r="CH890" s="32" t="s">
        <v>30</v>
      </c>
      <c r="CI890" s="32" t="s">
        <v>30</v>
      </c>
      <c r="CJ890" s="32" t="s">
        <v>30</v>
      </c>
      <c r="CK890" s="32" t="s">
        <v>30</v>
      </c>
      <c r="CL890" s="32" t="s">
        <v>30</v>
      </c>
      <c r="CM890" s="32" t="s">
        <v>30</v>
      </c>
      <c r="CN890" s="32" t="s">
        <v>30</v>
      </c>
      <c r="CO890" s="32" t="s">
        <v>30</v>
      </c>
      <c r="CP890" s="31" t="s">
        <v>30</v>
      </c>
      <c r="CQ890" s="32" t="s">
        <v>30</v>
      </c>
      <c r="CR890" s="32" t="s">
        <v>30</v>
      </c>
      <c r="CS890" s="32" t="s">
        <v>30</v>
      </c>
      <c r="CT890" s="32" t="s">
        <v>30</v>
      </c>
      <c r="CU890" s="32" t="s">
        <v>30</v>
      </c>
      <c r="CV890" s="32" t="s">
        <v>30</v>
      </c>
      <c r="CW890" s="32" t="s">
        <v>30</v>
      </c>
      <c r="CX890" s="34" t="s">
        <v>30</v>
      </c>
      <c r="CY890" s="31" t="s">
        <v>30</v>
      </c>
      <c r="CZ890" s="32" t="s">
        <v>30</v>
      </c>
      <c r="DA890" s="32" t="s">
        <v>30</v>
      </c>
      <c r="DB890" s="32" t="s">
        <v>30</v>
      </c>
      <c r="DC890" s="32" t="s">
        <v>30</v>
      </c>
      <c r="DD890" s="32" t="s">
        <v>30</v>
      </c>
      <c r="DE890" s="32" t="s">
        <v>30</v>
      </c>
      <c r="DF890" s="32" t="s">
        <v>30</v>
      </c>
      <c r="DG890" s="32" t="s">
        <v>30</v>
      </c>
      <c r="DH890" s="31" t="s">
        <v>30</v>
      </c>
      <c r="DI890" s="43" t="s">
        <v>30</v>
      </c>
      <c r="DJ890" s="43" t="s">
        <v>30</v>
      </c>
      <c r="DK890" s="43" t="s">
        <v>30</v>
      </c>
      <c r="DL890" s="43" t="s">
        <v>30</v>
      </c>
      <c r="DM890" s="32" t="s">
        <v>30</v>
      </c>
      <c r="DN890" s="32" t="s">
        <v>30</v>
      </c>
      <c r="DO890" s="33" t="s">
        <v>30</v>
      </c>
    </row>
    <row r="891" spans="1:119" ht="21" customHeight="1" x14ac:dyDescent="0.25">
      <c r="A891" s="66" t="s">
        <v>1716</v>
      </c>
      <c r="B891" s="67" t="s">
        <v>1702</v>
      </c>
      <c r="C891" s="68" t="s">
        <v>1717</v>
      </c>
      <c r="D891" s="26">
        <v>1</v>
      </c>
      <c r="E891" s="27">
        <v>4500000</v>
      </c>
      <c r="F891" s="27">
        <v>4140000</v>
      </c>
      <c r="G891" s="145"/>
      <c r="H891" s="145"/>
      <c r="I891" s="143">
        <f t="shared" si="1957"/>
        <v>5.892556509887896E-2</v>
      </c>
      <c r="J891" s="27">
        <f t="shared" si="1958"/>
        <v>4320000</v>
      </c>
      <c r="K891" s="28">
        <f t="shared" si="1959"/>
        <v>820800</v>
      </c>
      <c r="L891" s="29">
        <f t="shared" si="1940"/>
        <v>5140800</v>
      </c>
      <c r="M891" s="26">
        <v>1</v>
      </c>
      <c r="N891" s="27">
        <v>4500000</v>
      </c>
      <c r="O891" s="27">
        <v>4950000</v>
      </c>
      <c r="P891" s="145"/>
      <c r="Q891" s="145"/>
      <c r="R891" s="143">
        <f t="shared" si="1960"/>
        <v>6.7343502970147379E-2</v>
      </c>
      <c r="S891" s="27">
        <f t="shared" si="1961"/>
        <v>4725000</v>
      </c>
      <c r="T891" s="28">
        <f t="shared" si="1962"/>
        <v>897750</v>
      </c>
      <c r="U891" s="30">
        <f t="shared" si="1963"/>
        <v>5622750</v>
      </c>
      <c r="V891" s="26">
        <v>1</v>
      </c>
      <c r="W891" s="27">
        <v>4500000</v>
      </c>
      <c r="X891" s="27">
        <v>5400000</v>
      </c>
      <c r="Y891" s="145"/>
      <c r="Z891" s="145"/>
      <c r="AA891" s="143">
        <f t="shared" si="1964"/>
        <v>0.12856486930664499</v>
      </c>
      <c r="AB891" s="27">
        <f t="shared" si="1965"/>
        <v>4950000</v>
      </c>
      <c r="AC891" s="28">
        <f t="shared" si="1966"/>
        <v>940500</v>
      </c>
      <c r="AD891" s="29">
        <f t="shared" si="1967"/>
        <v>5890500</v>
      </c>
      <c r="AE891" s="26">
        <v>1</v>
      </c>
      <c r="AF891" s="27">
        <v>4500000</v>
      </c>
      <c r="AG891" s="27">
        <v>5310000</v>
      </c>
      <c r="AH891" s="145"/>
      <c r="AI891" s="145"/>
      <c r="AJ891" s="143">
        <f t="shared" si="1934"/>
        <v>0.1167699271684207</v>
      </c>
      <c r="AK891" s="27">
        <f t="shared" si="1968"/>
        <v>4905000</v>
      </c>
      <c r="AL891" s="28">
        <f t="shared" si="1969"/>
        <v>931950</v>
      </c>
      <c r="AM891" s="30">
        <f t="shared" si="1970"/>
        <v>5836950</v>
      </c>
      <c r="AN891" s="26">
        <v>1</v>
      </c>
      <c r="AO891" s="27">
        <v>4500000</v>
      </c>
      <c r="AP891" s="27">
        <v>5951250</v>
      </c>
      <c r="AQ891" s="145"/>
      <c r="AR891" s="145"/>
      <c r="AS891" s="143">
        <f t="shared" si="1935"/>
        <v>0.19637626431230276</v>
      </c>
      <c r="AT891" s="27">
        <f t="shared" si="1971"/>
        <v>5225625</v>
      </c>
      <c r="AU891" s="28">
        <f t="shared" si="1972"/>
        <v>992868.75</v>
      </c>
      <c r="AV891" s="30">
        <f t="shared" si="1973"/>
        <v>6218493.75</v>
      </c>
      <c r="AW891" s="26">
        <v>1</v>
      </c>
      <c r="AX891" s="27">
        <v>4500000</v>
      </c>
      <c r="AY891" s="27">
        <v>5175000</v>
      </c>
      <c r="AZ891" s="145"/>
      <c r="BA891" s="145"/>
      <c r="BB891" s="143">
        <f t="shared" si="1936"/>
        <v>9.8666062491146164E-2</v>
      </c>
      <c r="BC891" s="27">
        <f t="shared" si="1974"/>
        <v>4837500</v>
      </c>
      <c r="BD891" s="27">
        <f t="shared" si="1975"/>
        <v>919125</v>
      </c>
      <c r="BE891" s="27">
        <f t="shared" si="1976"/>
        <v>5756625</v>
      </c>
      <c r="BF891" s="26">
        <v>1</v>
      </c>
      <c r="BG891" s="27">
        <v>3600000</v>
      </c>
      <c r="BH891" s="27">
        <v>3060000</v>
      </c>
      <c r="BI891" s="145"/>
      <c r="BJ891" s="145"/>
      <c r="BK891" s="143">
        <f t="shared" si="1937"/>
        <v>0.11466596451673743</v>
      </c>
      <c r="BL891" s="27">
        <f t="shared" si="1977"/>
        <v>3330000</v>
      </c>
      <c r="BM891" s="27">
        <f t="shared" si="1978"/>
        <v>632700</v>
      </c>
      <c r="BN891" s="28">
        <f t="shared" si="1979"/>
        <v>3962700</v>
      </c>
      <c r="BO891" s="26">
        <v>1</v>
      </c>
      <c r="BP891" s="27">
        <v>3600000</v>
      </c>
      <c r="BQ891" s="27">
        <v>3168000</v>
      </c>
      <c r="BR891" s="175"/>
      <c r="BS891" s="175"/>
      <c r="BT891" s="143">
        <f t="shared" si="1938"/>
        <v>9.0268950789772026E-2</v>
      </c>
      <c r="BU891" s="27">
        <f t="shared" si="1980"/>
        <v>3384000</v>
      </c>
      <c r="BV891" s="28">
        <f t="shared" si="1981"/>
        <v>642960</v>
      </c>
      <c r="BW891" s="30">
        <f t="shared" si="1982"/>
        <v>4026960</v>
      </c>
      <c r="BX891" s="26">
        <v>1</v>
      </c>
      <c r="BY891" s="28">
        <v>3600000</v>
      </c>
      <c r="BZ891" s="28">
        <v>3168000</v>
      </c>
      <c r="CA891" s="156"/>
      <c r="CB891" s="156"/>
      <c r="CC891" s="177">
        <f t="shared" si="1939"/>
        <v>9.0268950789772026E-2</v>
      </c>
      <c r="CD891" s="28">
        <f t="shared" si="1983"/>
        <v>3384000</v>
      </c>
      <c r="CE891" s="28">
        <f t="shared" si="1984"/>
        <v>642960</v>
      </c>
      <c r="CF891" s="29">
        <f t="shared" si="1985"/>
        <v>4026960</v>
      </c>
      <c r="CG891" s="31" t="s">
        <v>30</v>
      </c>
      <c r="CH891" s="32" t="s">
        <v>30</v>
      </c>
      <c r="CI891" s="32" t="s">
        <v>30</v>
      </c>
      <c r="CJ891" s="32" t="s">
        <v>30</v>
      </c>
      <c r="CK891" s="32" t="s">
        <v>30</v>
      </c>
      <c r="CL891" s="32" t="s">
        <v>30</v>
      </c>
      <c r="CM891" s="32" t="s">
        <v>30</v>
      </c>
      <c r="CN891" s="32" t="s">
        <v>30</v>
      </c>
      <c r="CO891" s="32" t="s">
        <v>30</v>
      </c>
      <c r="CP891" s="31" t="s">
        <v>30</v>
      </c>
      <c r="CQ891" s="32" t="s">
        <v>30</v>
      </c>
      <c r="CR891" s="32" t="s">
        <v>30</v>
      </c>
      <c r="CS891" s="32" t="s">
        <v>30</v>
      </c>
      <c r="CT891" s="32" t="s">
        <v>30</v>
      </c>
      <c r="CU891" s="32" t="s">
        <v>30</v>
      </c>
      <c r="CV891" s="32" t="s">
        <v>30</v>
      </c>
      <c r="CW891" s="32" t="s">
        <v>30</v>
      </c>
      <c r="CX891" s="34" t="s">
        <v>30</v>
      </c>
      <c r="CY891" s="31" t="s">
        <v>30</v>
      </c>
      <c r="CZ891" s="32" t="s">
        <v>30</v>
      </c>
      <c r="DA891" s="32" t="s">
        <v>30</v>
      </c>
      <c r="DB891" s="32" t="s">
        <v>30</v>
      </c>
      <c r="DC891" s="32" t="s">
        <v>30</v>
      </c>
      <c r="DD891" s="32" t="s">
        <v>30</v>
      </c>
      <c r="DE891" s="32" t="s">
        <v>30</v>
      </c>
      <c r="DF891" s="32" t="s">
        <v>30</v>
      </c>
      <c r="DG891" s="32" t="s">
        <v>30</v>
      </c>
      <c r="DH891" s="31" t="s">
        <v>30</v>
      </c>
      <c r="DI891" s="43" t="s">
        <v>30</v>
      </c>
      <c r="DJ891" s="43" t="s">
        <v>30</v>
      </c>
      <c r="DK891" s="43" t="s">
        <v>30</v>
      </c>
      <c r="DL891" s="43" t="s">
        <v>30</v>
      </c>
      <c r="DM891" s="32" t="s">
        <v>30</v>
      </c>
      <c r="DN891" s="32" t="s">
        <v>30</v>
      </c>
      <c r="DO891" s="33" t="s">
        <v>30</v>
      </c>
    </row>
    <row r="892" spans="1:119" ht="21" customHeight="1" x14ac:dyDescent="0.25">
      <c r="A892" s="66" t="s">
        <v>1718</v>
      </c>
      <c r="B892" s="67" t="s">
        <v>1702</v>
      </c>
      <c r="C892" s="68" t="s">
        <v>1719</v>
      </c>
      <c r="D892" s="26">
        <v>1</v>
      </c>
      <c r="E892" s="27">
        <v>25000000</v>
      </c>
      <c r="F892" s="27">
        <v>23000000</v>
      </c>
      <c r="G892" s="145"/>
      <c r="H892" s="145"/>
      <c r="I892" s="143">
        <f t="shared" si="1957"/>
        <v>5.892556509887896E-2</v>
      </c>
      <c r="J892" s="27">
        <f t="shared" si="1958"/>
        <v>24000000</v>
      </c>
      <c r="K892" s="28">
        <f t="shared" si="1959"/>
        <v>4560000</v>
      </c>
      <c r="L892" s="29">
        <f t="shared" si="1940"/>
        <v>28560000</v>
      </c>
      <c r="M892" s="26">
        <v>1</v>
      </c>
      <c r="N892" s="27">
        <v>25000000</v>
      </c>
      <c r="O892" s="27">
        <v>27500000</v>
      </c>
      <c r="P892" s="145"/>
      <c r="Q892" s="145"/>
      <c r="R892" s="143">
        <f t="shared" si="1960"/>
        <v>6.7343502970147379E-2</v>
      </c>
      <c r="S892" s="27">
        <f t="shared" si="1961"/>
        <v>26250000</v>
      </c>
      <c r="T892" s="28">
        <f t="shared" si="1962"/>
        <v>4987500</v>
      </c>
      <c r="U892" s="30">
        <f t="shared" si="1963"/>
        <v>31237500</v>
      </c>
      <c r="V892" s="26">
        <v>1</v>
      </c>
      <c r="W892" s="27">
        <v>25000000</v>
      </c>
      <c r="X892" s="27">
        <v>30000000</v>
      </c>
      <c r="Y892" s="145"/>
      <c r="Z892" s="145"/>
      <c r="AA892" s="143">
        <f t="shared" si="1964"/>
        <v>0.12856486930664501</v>
      </c>
      <c r="AB892" s="27">
        <f t="shared" si="1965"/>
        <v>27500000</v>
      </c>
      <c r="AC892" s="28">
        <f t="shared" si="1966"/>
        <v>5225000</v>
      </c>
      <c r="AD892" s="29">
        <f t="shared" si="1967"/>
        <v>32725000</v>
      </c>
      <c r="AE892" s="26">
        <v>1</v>
      </c>
      <c r="AF892" s="27">
        <v>25000000</v>
      </c>
      <c r="AG892" s="27">
        <v>29500000</v>
      </c>
      <c r="AH892" s="145"/>
      <c r="AI892" s="145"/>
      <c r="AJ892" s="143">
        <f t="shared" si="1934"/>
        <v>0.11676992716842069</v>
      </c>
      <c r="AK892" s="27">
        <f t="shared" si="1968"/>
        <v>27250000</v>
      </c>
      <c r="AL892" s="28">
        <f t="shared" si="1969"/>
        <v>5177500</v>
      </c>
      <c r="AM892" s="30">
        <f t="shared" si="1970"/>
        <v>32427500</v>
      </c>
      <c r="AN892" s="26">
        <v>1</v>
      </c>
      <c r="AO892" s="27">
        <v>25000000</v>
      </c>
      <c r="AP892" s="27">
        <v>33062500</v>
      </c>
      <c r="AQ892" s="145"/>
      <c r="AR892" s="145"/>
      <c r="AS892" s="143">
        <f t="shared" si="1935"/>
        <v>0.19637626431230276</v>
      </c>
      <c r="AT892" s="27">
        <f t="shared" si="1971"/>
        <v>29031250</v>
      </c>
      <c r="AU892" s="28">
        <f t="shared" si="1972"/>
        <v>5515937.5</v>
      </c>
      <c r="AV892" s="30">
        <f t="shared" si="1973"/>
        <v>34547187.5</v>
      </c>
      <c r="AW892" s="26">
        <v>1</v>
      </c>
      <c r="AX892" s="27">
        <v>25000000</v>
      </c>
      <c r="AY892" s="27">
        <v>28750000</v>
      </c>
      <c r="AZ892" s="145"/>
      <c r="BA892" s="145"/>
      <c r="BB892" s="143">
        <f t="shared" si="1936"/>
        <v>9.8666062491146164E-2</v>
      </c>
      <c r="BC892" s="27">
        <f t="shared" si="1974"/>
        <v>26875000</v>
      </c>
      <c r="BD892" s="27">
        <f t="shared" si="1975"/>
        <v>5106250</v>
      </c>
      <c r="BE892" s="27">
        <f t="shared" si="1976"/>
        <v>31981250</v>
      </c>
      <c r="BF892" s="26">
        <v>1</v>
      </c>
      <c r="BG892" s="27">
        <v>20000000</v>
      </c>
      <c r="BH892" s="27">
        <v>17000000</v>
      </c>
      <c r="BI892" s="145"/>
      <c r="BJ892" s="145"/>
      <c r="BK892" s="143">
        <f t="shared" si="1937"/>
        <v>0.11466596451673745</v>
      </c>
      <c r="BL892" s="27">
        <f t="shared" si="1977"/>
        <v>18500000</v>
      </c>
      <c r="BM892" s="27">
        <f t="shared" si="1978"/>
        <v>3515000</v>
      </c>
      <c r="BN892" s="28">
        <f t="shared" si="1979"/>
        <v>22015000</v>
      </c>
      <c r="BO892" s="26">
        <v>1</v>
      </c>
      <c r="BP892" s="27">
        <v>20000000</v>
      </c>
      <c r="BQ892" s="27">
        <v>17600000</v>
      </c>
      <c r="BR892" s="175"/>
      <c r="BS892" s="175"/>
      <c r="BT892" s="143">
        <f t="shared" si="1938"/>
        <v>9.0268950789772026E-2</v>
      </c>
      <c r="BU892" s="27">
        <f t="shared" si="1980"/>
        <v>18800000</v>
      </c>
      <c r="BV892" s="28">
        <f t="shared" si="1981"/>
        <v>3572000</v>
      </c>
      <c r="BW892" s="30">
        <f t="shared" si="1982"/>
        <v>22372000</v>
      </c>
      <c r="BX892" s="26">
        <v>1</v>
      </c>
      <c r="BY892" s="28">
        <v>20000000</v>
      </c>
      <c r="BZ892" s="28">
        <v>17600000</v>
      </c>
      <c r="CA892" s="156"/>
      <c r="CB892" s="156"/>
      <c r="CC892" s="177">
        <f t="shared" si="1939"/>
        <v>9.0268950789772026E-2</v>
      </c>
      <c r="CD892" s="28">
        <f t="shared" si="1983"/>
        <v>18800000</v>
      </c>
      <c r="CE892" s="28">
        <f t="shared" si="1984"/>
        <v>3572000</v>
      </c>
      <c r="CF892" s="29">
        <f t="shared" si="1985"/>
        <v>22372000</v>
      </c>
      <c r="CG892" s="31" t="s">
        <v>30</v>
      </c>
      <c r="CH892" s="32" t="s">
        <v>30</v>
      </c>
      <c r="CI892" s="32" t="s">
        <v>30</v>
      </c>
      <c r="CJ892" s="32" t="s">
        <v>30</v>
      </c>
      <c r="CK892" s="32" t="s">
        <v>30</v>
      </c>
      <c r="CL892" s="32" t="s">
        <v>30</v>
      </c>
      <c r="CM892" s="32" t="s">
        <v>30</v>
      </c>
      <c r="CN892" s="32" t="s">
        <v>30</v>
      </c>
      <c r="CO892" s="32" t="s">
        <v>30</v>
      </c>
      <c r="CP892" s="31" t="s">
        <v>30</v>
      </c>
      <c r="CQ892" s="32" t="s">
        <v>30</v>
      </c>
      <c r="CR892" s="32" t="s">
        <v>30</v>
      </c>
      <c r="CS892" s="32" t="s">
        <v>30</v>
      </c>
      <c r="CT892" s="32" t="s">
        <v>30</v>
      </c>
      <c r="CU892" s="32" t="s">
        <v>30</v>
      </c>
      <c r="CV892" s="32" t="s">
        <v>30</v>
      </c>
      <c r="CW892" s="32" t="s">
        <v>30</v>
      </c>
      <c r="CX892" s="34" t="s">
        <v>30</v>
      </c>
      <c r="CY892" s="31" t="s">
        <v>30</v>
      </c>
      <c r="CZ892" s="32" t="s">
        <v>30</v>
      </c>
      <c r="DA892" s="32" t="s">
        <v>30</v>
      </c>
      <c r="DB892" s="32" t="s">
        <v>30</v>
      </c>
      <c r="DC892" s="32" t="s">
        <v>30</v>
      </c>
      <c r="DD892" s="32" t="s">
        <v>30</v>
      </c>
      <c r="DE892" s="32" t="s">
        <v>30</v>
      </c>
      <c r="DF892" s="32" t="s">
        <v>30</v>
      </c>
      <c r="DG892" s="32" t="s">
        <v>30</v>
      </c>
      <c r="DH892" s="31" t="s">
        <v>30</v>
      </c>
      <c r="DI892" s="43" t="s">
        <v>30</v>
      </c>
      <c r="DJ892" s="43" t="s">
        <v>30</v>
      </c>
      <c r="DK892" s="43" t="s">
        <v>30</v>
      </c>
      <c r="DL892" s="43" t="s">
        <v>30</v>
      </c>
      <c r="DM892" s="32" t="s">
        <v>30</v>
      </c>
      <c r="DN892" s="32" t="s">
        <v>30</v>
      </c>
      <c r="DO892" s="33" t="s">
        <v>30</v>
      </c>
    </row>
    <row r="893" spans="1:119" ht="21" customHeight="1" x14ac:dyDescent="0.25">
      <c r="A893" s="66" t="s">
        <v>1720</v>
      </c>
      <c r="B893" s="67" t="s">
        <v>1702</v>
      </c>
      <c r="C893" s="68" t="s">
        <v>1721</v>
      </c>
      <c r="D893" s="26">
        <v>1</v>
      </c>
      <c r="E893" s="27">
        <v>18000000</v>
      </c>
      <c r="F893" s="27">
        <v>16560000</v>
      </c>
      <c r="G893" s="145"/>
      <c r="H893" s="145"/>
      <c r="I893" s="143">
        <f t="shared" si="1957"/>
        <v>5.892556509887896E-2</v>
      </c>
      <c r="J893" s="27">
        <f t="shared" si="1958"/>
        <v>17280000</v>
      </c>
      <c r="K893" s="28">
        <f t="shared" si="1959"/>
        <v>3283200</v>
      </c>
      <c r="L893" s="29">
        <f t="shared" si="1940"/>
        <v>20563200</v>
      </c>
      <c r="M893" s="26">
        <v>1</v>
      </c>
      <c r="N893" s="27">
        <v>18000000</v>
      </c>
      <c r="O893" s="27">
        <v>19800000</v>
      </c>
      <c r="P893" s="145"/>
      <c r="Q893" s="145"/>
      <c r="R893" s="143">
        <f t="shared" si="1960"/>
        <v>6.7343502970147379E-2</v>
      </c>
      <c r="S893" s="27">
        <f t="shared" si="1961"/>
        <v>18900000</v>
      </c>
      <c r="T893" s="28">
        <f t="shared" si="1962"/>
        <v>3591000</v>
      </c>
      <c r="U893" s="30">
        <f t="shared" si="1963"/>
        <v>22491000</v>
      </c>
      <c r="V893" s="26">
        <v>1</v>
      </c>
      <c r="W893" s="27">
        <v>18000000</v>
      </c>
      <c r="X893" s="27">
        <v>21600000</v>
      </c>
      <c r="Y893" s="145"/>
      <c r="Z893" s="145"/>
      <c r="AA893" s="143">
        <f t="shared" si="1964"/>
        <v>0.12856486930664499</v>
      </c>
      <c r="AB893" s="27">
        <f t="shared" si="1965"/>
        <v>19800000</v>
      </c>
      <c r="AC893" s="28">
        <f t="shared" si="1966"/>
        <v>3762000</v>
      </c>
      <c r="AD893" s="29">
        <f t="shared" si="1967"/>
        <v>23562000</v>
      </c>
      <c r="AE893" s="26">
        <v>1</v>
      </c>
      <c r="AF893" s="27">
        <v>18000000</v>
      </c>
      <c r="AG893" s="27">
        <v>21240000</v>
      </c>
      <c r="AH893" s="145"/>
      <c r="AI893" s="145"/>
      <c r="AJ893" s="143">
        <f t="shared" si="1934"/>
        <v>0.1167699271684207</v>
      </c>
      <c r="AK893" s="27">
        <f t="shared" si="1968"/>
        <v>19620000</v>
      </c>
      <c r="AL893" s="28">
        <f t="shared" si="1969"/>
        <v>3727800</v>
      </c>
      <c r="AM893" s="30">
        <f t="shared" si="1970"/>
        <v>23347800</v>
      </c>
      <c r="AN893" s="26">
        <v>1</v>
      </c>
      <c r="AO893" s="27">
        <v>18000000</v>
      </c>
      <c r="AP893" s="27">
        <v>23805000</v>
      </c>
      <c r="AQ893" s="145"/>
      <c r="AR893" s="145"/>
      <c r="AS893" s="143">
        <f t="shared" si="1935"/>
        <v>0.19637626431230276</v>
      </c>
      <c r="AT893" s="27">
        <f t="shared" si="1971"/>
        <v>20902500</v>
      </c>
      <c r="AU893" s="28">
        <f t="shared" si="1972"/>
        <v>3971475</v>
      </c>
      <c r="AV893" s="30">
        <f t="shared" si="1973"/>
        <v>24873975</v>
      </c>
      <c r="AW893" s="26">
        <v>1</v>
      </c>
      <c r="AX893" s="27">
        <v>18000000</v>
      </c>
      <c r="AY893" s="27">
        <v>20700000</v>
      </c>
      <c r="AZ893" s="145"/>
      <c r="BA893" s="145"/>
      <c r="BB893" s="143">
        <f t="shared" si="1936"/>
        <v>9.8666062491146164E-2</v>
      </c>
      <c r="BC893" s="27">
        <f t="shared" si="1974"/>
        <v>19350000</v>
      </c>
      <c r="BD893" s="27">
        <f t="shared" si="1975"/>
        <v>3676500</v>
      </c>
      <c r="BE893" s="27">
        <f t="shared" si="1976"/>
        <v>23026500</v>
      </c>
      <c r="BF893" s="26">
        <v>1</v>
      </c>
      <c r="BG893" s="27">
        <v>14400000</v>
      </c>
      <c r="BH893" s="27">
        <v>12240000</v>
      </c>
      <c r="BI893" s="145"/>
      <c r="BJ893" s="145"/>
      <c r="BK893" s="143">
        <f t="shared" si="1937"/>
        <v>0.11466596451673743</v>
      </c>
      <c r="BL893" s="27">
        <f t="shared" si="1977"/>
        <v>13320000</v>
      </c>
      <c r="BM893" s="27">
        <f t="shared" si="1978"/>
        <v>2530800</v>
      </c>
      <c r="BN893" s="28">
        <f t="shared" si="1979"/>
        <v>15850800</v>
      </c>
      <c r="BO893" s="26">
        <v>1</v>
      </c>
      <c r="BP893" s="27">
        <v>14400000</v>
      </c>
      <c r="BQ893" s="27">
        <v>12672000</v>
      </c>
      <c r="BR893" s="175"/>
      <c r="BS893" s="175"/>
      <c r="BT893" s="143">
        <f t="shared" si="1938"/>
        <v>9.0268950789772026E-2</v>
      </c>
      <c r="BU893" s="27">
        <f t="shared" si="1980"/>
        <v>13536000</v>
      </c>
      <c r="BV893" s="28">
        <f t="shared" si="1981"/>
        <v>2571840</v>
      </c>
      <c r="BW893" s="30">
        <f t="shared" si="1982"/>
        <v>16107840</v>
      </c>
      <c r="BX893" s="26">
        <v>1</v>
      </c>
      <c r="BY893" s="28">
        <v>14400000</v>
      </c>
      <c r="BZ893" s="28">
        <v>12672000</v>
      </c>
      <c r="CA893" s="156"/>
      <c r="CB893" s="156"/>
      <c r="CC893" s="177">
        <f t="shared" si="1939"/>
        <v>9.0268950789772026E-2</v>
      </c>
      <c r="CD893" s="28">
        <f t="shared" si="1983"/>
        <v>13536000</v>
      </c>
      <c r="CE893" s="28">
        <f t="shared" si="1984"/>
        <v>2571840</v>
      </c>
      <c r="CF893" s="29">
        <f t="shared" si="1985"/>
        <v>16107840</v>
      </c>
      <c r="CG893" s="31" t="s">
        <v>30</v>
      </c>
      <c r="CH893" s="32" t="s">
        <v>30</v>
      </c>
      <c r="CI893" s="32" t="s">
        <v>30</v>
      </c>
      <c r="CJ893" s="32" t="s">
        <v>30</v>
      </c>
      <c r="CK893" s="32" t="s">
        <v>30</v>
      </c>
      <c r="CL893" s="32" t="s">
        <v>30</v>
      </c>
      <c r="CM893" s="32" t="s">
        <v>30</v>
      </c>
      <c r="CN893" s="32" t="s">
        <v>30</v>
      </c>
      <c r="CO893" s="32" t="s">
        <v>30</v>
      </c>
      <c r="CP893" s="31" t="s">
        <v>30</v>
      </c>
      <c r="CQ893" s="32" t="s">
        <v>30</v>
      </c>
      <c r="CR893" s="32" t="s">
        <v>30</v>
      </c>
      <c r="CS893" s="32" t="s">
        <v>30</v>
      </c>
      <c r="CT893" s="32" t="s">
        <v>30</v>
      </c>
      <c r="CU893" s="32" t="s">
        <v>30</v>
      </c>
      <c r="CV893" s="32" t="s">
        <v>30</v>
      </c>
      <c r="CW893" s="32" t="s">
        <v>30</v>
      </c>
      <c r="CX893" s="34" t="s">
        <v>30</v>
      </c>
      <c r="CY893" s="31" t="s">
        <v>30</v>
      </c>
      <c r="CZ893" s="32" t="s">
        <v>30</v>
      </c>
      <c r="DA893" s="32" t="s">
        <v>30</v>
      </c>
      <c r="DB893" s="32" t="s">
        <v>30</v>
      </c>
      <c r="DC893" s="32" t="s">
        <v>30</v>
      </c>
      <c r="DD893" s="32" t="s">
        <v>30</v>
      </c>
      <c r="DE893" s="32" t="s">
        <v>30</v>
      </c>
      <c r="DF893" s="32" t="s">
        <v>30</v>
      </c>
      <c r="DG893" s="32" t="s">
        <v>30</v>
      </c>
      <c r="DH893" s="31" t="s">
        <v>30</v>
      </c>
      <c r="DI893" s="43" t="s">
        <v>30</v>
      </c>
      <c r="DJ893" s="43" t="s">
        <v>30</v>
      </c>
      <c r="DK893" s="43" t="s">
        <v>30</v>
      </c>
      <c r="DL893" s="43" t="s">
        <v>30</v>
      </c>
      <c r="DM893" s="32" t="s">
        <v>30</v>
      </c>
      <c r="DN893" s="32" t="s">
        <v>30</v>
      </c>
      <c r="DO893" s="33" t="s">
        <v>30</v>
      </c>
    </row>
    <row r="894" spans="1:119" ht="21" customHeight="1" x14ac:dyDescent="0.25">
      <c r="A894" s="66" t="s">
        <v>1722</v>
      </c>
      <c r="B894" s="67" t="s">
        <v>1702</v>
      </c>
      <c r="C894" s="68" t="s">
        <v>1723</v>
      </c>
      <c r="D894" s="26">
        <v>1</v>
      </c>
      <c r="E894" s="27">
        <v>15000000</v>
      </c>
      <c r="F894" s="27">
        <v>13800000</v>
      </c>
      <c r="G894" s="145"/>
      <c r="H894" s="145"/>
      <c r="I894" s="143">
        <f t="shared" si="1957"/>
        <v>5.892556509887896E-2</v>
      </c>
      <c r="J894" s="27">
        <f t="shared" si="1958"/>
        <v>14400000</v>
      </c>
      <c r="K894" s="28">
        <f t="shared" si="1959"/>
        <v>2736000</v>
      </c>
      <c r="L894" s="29">
        <f t="shared" si="1940"/>
        <v>17136000</v>
      </c>
      <c r="M894" s="26">
        <v>1</v>
      </c>
      <c r="N894" s="27">
        <v>15000000</v>
      </c>
      <c r="O894" s="27">
        <v>16500000</v>
      </c>
      <c r="P894" s="145"/>
      <c r="Q894" s="145"/>
      <c r="R894" s="143">
        <f t="shared" si="1960"/>
        <v>6.7343502970147393E-2</v>
      </c>
      <c r="S894" s="27">
        <f t="shared" si="1961"/>
        <v>15750000</v>
      </c>
      <c r="T894" s="28">
        <f t="shared" si="1962"/>
        <v>2992500</v>
      </c>
      <c r="U894" s="30">
        <f t="shared" si="1963"/>
        <v>18742500</v>
      </c>
      <c r="V894" s="26">
        <v>1</v>
      </c>
      <c r="W894" s="27">
        <v>15000000</v>
      </c>
      <c r="X894" s="27">
        <v>18000000</v>
      </c>
      <c r="Y894" s="145"/>
      <c r="Z894" s="145"/>
      <c r="AA894" s="143">
        <f t="shared" si="1964"/>
        <v>0.12856486930664501</v>
      </c>
      <c r="AB894" s="27">
        <f t="shared" si="1965"/>
        <v>16500000</v>
      </c>
      <c r="AC894" s="28">
        <f t="shared" si="1966"/>
        <v>3135000</v>
      </c>
      <c r="AD894" s="29">
        <f t="shared" si="1967"/>
        <v>19635000</v>
      </c>
      <c r="AE894" s="26">
        <v>1</v>
      </c>
      <c r="AF894" s="27">
        <v>15000000</v>
      </c>
      <c r="AG894" s="27">
        <v>17700000</v>
      </c>
      <c r="AH894" s="145"/>
      <c r="AI894" s="145"/>
      <c r="AJ894" s="143">
        <f t="shared" si="1934"/>
        <v>0.11676992716842069</v>
      </c>
      <c r="AK894" s="27">
        <f t="shared" si="1968"/>
        <v>16350000</v>
      </c>
      <c r="AL894" s="28">
        <f t="shared" si="1969"/>
        <v>3106500</v>
      </c>
      <c r="AM894" s="30">
        <f t="shared" si="1970"/>
        <v>19456500</v>
      </c>
      <c r="AN894" s="26">
        <v>1</v>
      </c>
      <c r="AO894" s="27">
        <v>15000000</v>
      </c>
      <c r="AP894" s="27">
        <v>19837500</v>
      </c>
      <c r="AQ894" s="145"/>
      <c r="AR894" s="145"/>
      <c r="AS894" s="143">
        <f t="shared" si="1935"/>
        <v>0.19637626431230276</v>
      </c>
      <c r="AT894" s="27">
        <f t="shared" si="1971"/>
        <v>17418750</v>
      </c>
      <c r="AU894" s="28">
        <f t="shared" si="1972"/>
        <v>3309562.5</v>
      </c>
      <c r="AV894" s="30">
        <f t="shared" si="1973"/>
        <v>20728312.5</v>
      </c>
      <c r="AW894" s="26">
        <v>1</v>
      </c>
      <c r="AX894" s="27">
        <v>15000000</v>
      </c>
      <c r="AY894" s="27">
        <v>17250000</v>
      </c>
      <c r="AZ894" s="145"/>
      <c r="BA894" s="145"/>
      <c r="BB894" s="143">
        <f t="shared" si="1936"/>
        <v>9.8666062491146164E-2</v>
      </c>
      <c r="BC894" s="27">
        <f t="shared" si="1974"/>
        <v>16125000</v>
      </c>
      <c r="BD894" s="27">
        <f t="shared" si="1975"/>
        <v>3063750</v>
      </c>
      <c r="BE894" s="27">
        <f t="shared" si="1976"/>
        <v>19188750</v>
      </c>
      <c r="BF894" s="26">
        <v>1</v>
      </c>
      <c r="BG894" s="27">
        <v>12000000</v>
      </c>
      <c r="BH894" s="27">
        <v>10200000</v>
      </c>
      <c r="BI894" s="145"/>
      <c r="BJ894" s="145"/>
      <c r="BK894" s="143">
        <f t="shared" si="1937"/>
        <v>0.11466596451673743</v>
      </c>
      <c r="BL894" s="27">
        <f t="shared" si="1977"/>
        <v>11100000</v>
      </c>
      <c r="BM894" s="27">
        <f t="shared" si="1978"/>
        <v>2109000</v>
      </c>
      <c r="BN894" s="28">
        <f t="shared" si="1979"/>
        <v>13209000</v>
      </c>
      <c r="BO894" s="26">
        <v>1</v>
      </c>
      <c r="BP894" s="27">
        <v>12000000</v>
      </c>
      <c r="BQ894" s="27">
        <v>10560000</v>
      </c>
      <c r="BR894" s="175"/>
      <c r="BS894" s="175"/>
      <c r="BT894" s="143">
        <f t="shared" si="1938"/>
        <v>9.0268950789772026E-2</v>
      </c>
      <c r="BU894" s="27">
        <f t="shared" si="1980"/>
        <v>11280000</v>
      </c>
      <c r="BV894" s="28">
        <f t="shared" si="1981"/>
        <v>2143200</v>
      </c>
      <c r="BW894" s="30">
        <f t="shared" si="1982"/>
        <v>13423200</v>
      </c>
      <c r="BX894" s="26">
        <v>1</v>
      </c>
      <c r="BY894" s="28">
        <v>12000000</v>
      </c>
      <c r="BZ894" s="28">
        <v>10560000</v>
      </c>
      <c r="CA894" s="156"/>
      <c r="CB894" s="156"/>
      <c r="CC894" s="177">
        <f t="shared" si="1939"/>
        <v>9.0268950789772026E-2</v>
      </c>
      <c r="CD894" s="28">
        <f t="shared" si="1983"/>
        <v>11280000</v>
      </c>
      <c r="CE894" s="28">
        <f t="shared" si="1984"/>
        <v>2143200</v>
      </c>
      <c r="CF894" s="29">
        <f t="shared" si="1985"/>
        <v>13423200</v>
      </c>
      <c r="CG894" s="31" t="s">
        <v>30</v>
      </c>
      <c r="CH894" s="32" t="s">
        <v>30</v>
      </c>
      <c r="CI894" s="32" t="s">
        <v>30</v>
      </c>
      <c r="CJ894" s="32" t="s">
        <v>30</v>
      </c>
      <c r="CK894" s="32" t="s">
        <v>30</v>
      </c>
      <c r="CL894" s="32" t="s">
        <v>30</v>
      </c>
      <c r="CM894" s="32" t="s">
        <v>30</v>
      </c>
      <c r="CN894" s="32" t="s">
        <v>30</v>
      </c>
      <c r="CO894" s="32" t="s">
        <v>30</v>
      </c>
      <c r="CP894" s="31" t="s">
        <v>30</v>
      </c>
      <c r="CQ894" s="32" t="s">
        <v>30</v>
      </c>
      <c r="CR894" s="32" t="s">
        <v>30</v>
      </c>
      <c r="CS894" s="32" t="s">
        <v>30</v>
      </c>
      <c r="CT894" s="32" t="s">
        <v>30</v>
      </c>
      <c r="CU894" s="32" t="s">
        <v>30</v>
      </c>
      <c r="CV894" s="32" t="s">
        <v>30</v>
      </c>
      <c r="CW894" s="32" t="s">
        <v>30</v>
      </c>
      <c r="CX894" s="34" t="s">
        <v>30</v>
      </c>
      <c r="CY894" s="31" t="s">
        <v>30</v>
      </c>
      <c r="CZ894" s="32" t="s">
        <v>30</v>
      </c>
      <c r="DA894" s="32" t="s">
        <v>30</v>
      </c>
      <c r="DB894" s="32" t="s">
        <v>30</v>
      </c>
      <c r="DC894" s="32" t="s">
        <v>30</v>
      </c>
      <c r="DD894" s="32" t="s">
        <v>30</v>
      </c>
      <c r="DE894" s="32" t="s">
        <v>30</v>
      </c>
      <c r="DF894" s="32" t="s">
        <v>30</v>
      </c>
      <c r="DG894" s="32" t="s">
        <v>30</v>
      </c>
      <c r="DH894" s="31" t="s">
        <v>30</v>
      </c>
      <c r="DI894" s="43" t="s">
        <v>30</v>
      </c>
      <c r="DJ894" s="43" t="s">
        <v>30</v>
      </c>
      <c r="DK894" s="43" t="s">
        <v>30</v>
      </c>
      <c r="DL894" s="43" t="s">
        <v>30</v>
      </c>
      <c r="DM894" s="32" t="s">
        <v>30</v>
      </c>
      <c r="DN894" s="32" t="s">
        <v>30</v>
      </c>
      <c r="DO894" s="33" t="s">
        <v>30</v>
      </c>
    </row>
    <row r="895" spans="1:119" ht="21" customHeight="1" x14ac:dyDescent="0.25">
      <c r="A895" s="66" t="s">
        <v>1724</v>
      </c>
      <c r="B895" s="67" t="s">
        <v>1702</v>
      </c>
      <c r="C895" s="68" t="s">
        <v>1725</v>
      </c>
      <c r="D895" s="26">
        <v>1</v>
      </c>
      <c r="E895" s="27">
        <v>15000000</v>
      </c>
      <c r="F895" s="27">
        <v>13800000</v>
      </c>
      <c r="G895" s="145"/>
      <c r="H895" s="145"/>
      <c r="I895" s="143">
        <f t="shared" si="1957"/>
        <v>5.892556509887896E-2</v>
      </c>
      <c r="J895" s="27">
        <f t="shared" si="1958"/>
        <v>14400000</v>
      </c>
      <c r="K895" s="28">
        <f t="shared" si="1959"/>
        <v>2736000</v>
      </c>
      <c r="L895" s="29">
        <f t="shared" si="1940"/>
        <v>17136000</v>
      </c>
      <c r="M895" s="26">
        <v>1</v>
      </c>
      <c r="N895" s="27">
        <v>15000000</v>
      </c>
      <c r="O895" s="27">
        <v>16500000</v>
      </c>
      <c r="P895" s="145"/>
      <c r="Q895" s="145"/>
      <c r="R895" s="143">
        <f t="shared" si="1960"/>
        <v>6.7343502970147393E-2</v>
      </c>
      <c r="S895" s="27">
        <f t="shared" si="1961"/>
        <v>15750000</v>
      </c>
      <c r="T895" s="28">
        <f t="shared" si="1962"/>
        <v>2992500</v>
      </c>
      <c r="U895" s="30">
        <f t="shared" si="1963"/>
        <v>18742500</v>
      </c>
      <c r="V895" s="26">
        <v>1</v>
      </c>
      <c r="W895" s="27">
        <v>15000000</v>
      </c>
      <c r="X895" s="27">
        <v>18000000</v>
      </c>
      <c r="Y895" s="145"/>
      <c r="Z895" s="145"/>
      <c r="AA895" s="143">
        <f t="shared" si="1964"/>
        <v>0.12856486930664501</v>
      </c>
      <c r="AB895" s="27">
        <f t="shared" si="1965"/>
        <v>16500000</v>
      </c>
      <c r="AC895" s="28">
        <f t="shared" si="1966"/>
        <v>3135000</v>
      </c>
      <c r="AD895" s="29">
        <f t="shared" si="1967"/>
        <v>19635000</v>
      </c>
      <c r="AE895" s="26">
        <v>1</v>
      </c>
      <c r="AF895" s="27">
        <v>15000000</v>
      </c>
      <c r="AG895" s="27">
        <v>17700000</v>
      </c>
      <c r="AH895" s="145"/>
      <c r="AI895" s="145"/>
      <c r="AJ895" s="143">
        <f t="shared" si="1934"/>
        <v>0.11676992716842069</v>
      </c>
      <c r="AK895" s="27">
        <f t="shared" si="1968"/>
        <v>16350000</v>
      </c>
      <c r="AL895" s="28">
        <f t="shared" si="1969"/>
        <v>3106500</v>
      </c>
      <c r="AM895" s="30">
        <f t="shared" si="1970"/>
        <v>19456500</v>
      </c>
      <c r="AN895" s="26">
        <v>1</v>
      </c>
      <c r="AO895" s="27">
        <v>15000000</v>
      </c>
      <c r="AP895" s="27">
        <v>19837500</v>
      </c>
      <c r="AQ895" s="145"/>
      <c r="AR895" s="145"/>
      <c r="AS895" s="143">
        <f t="shared" si="1935"/>
        <v>0.19637626431230276</v>
      </c>
      <c r="AT895" s="27">
        <f t="shared" si="1971"/>
        <v>17418750</v>
      </c>
      <c r="AU895" s="28">
        <f t="shared" si="1972"/>
        <v>3309562.5</v>
      </c>
      <c r="AV895" s="30">
        <f t="shared" si="1973"/>
        <v>20728312.5</v>
      </c>
      <c r="AW895" s="26">
        <v>1</v>
      </c>
      <c r="AX895" s="27">
        <v>15000000</v>
      </c>
      <c r="AY895" s="27">
        <v>17250000</v>
      </c>
      <c r="AZ895" s="145"/>
      <c r="BA895" s="145"/>
      <c r="BB895" s="143">
        <f t="shared" si="1936"/>
        <v>9.8666062491146164E-2</v>
      </c>
      <c r="BC895" s="27">
        <f t="shared" si="1974"/>
        <v>16125000</v>
      </c>
      <c r="BD895" s="27">
        <f t="shared" si="1975"/>
        <v>3063750</v>
      </c>
      <c r="BE895" s="27">
        <f t="shared" si="1976"/>
        <v>19188750</v>
      </c>
      <c r="BF895" s="26">
        <v>1</v>
      </c>
      <c r="BG895" s="27">
        <v>12000000</v>
      </c>
      <c r="BH895" s="27">
        <v>10200000</v>
      </c>
      <c r="BI895" s="145"/>
      <c r="BJ895" s="145"/>
      <c r="BK895" s="143">
        <f t="shared" si="1937"/>
        <v>0.11466596451673743</v>
      </c>
      <c r="BL895" s="27">
        <f t="shared" si="1977"/>
        <v>11100000</v>
      </c>
      <c r="BM895" s="27">
        <f t="shared" si="1978"/>
        <v>2109000</v>
      </c>
      <c r="BN895" s="28">
        <f t="shared" si="1979"/>
        <v>13209000</v>
      </c>
      <c r="BO895" s="26">
        <v>1</v>
      </c>
      <c r="BP895" s="27">
        <v>12000000</v>
      </c>
      <c r="BQ895" s="27">
        <v>10560000</v>
      </c>
      <c r="BR895" s="175"/>
      <c r="BS895" s="175"/>
      <c r="BT895" s="143">
        <f t="shared" si="1938"/>
        <v>9.0268950789772026E-2</v>
      </c>
      <c r="BU895" s="27">
        <f t="shared" si="1980"/>
        <v>11280000</v>
      </c>
      <c r="BV895" s="28">
        <f t="shared" si="1981"/>
        <v>2143200</v>
      </c>
      <c r="BW895" s="30">
        <f t="shared" si="1982"/>
        <v>13423200</v>
      </c>
      <c r="BX895" s="26">
        <v>1</v>
      </c>
      <c r="BY895" s="28">
        <v>12000000</v>
      </c>
      <c r="BZ895" s="28">
        <v>10560000</v>
      </c>
      <c r="CA895" s="156"/>
      <c r="CB895" s="156"/>
      <c r="CC895" s="177">
        <f t="shared" si="1939"/>
        <v>9.0268950789772026E-2</v>
      </c>
      <c r="CD895" s="28">
        <f t="shared" si="1983"/>
        <v>11280000</v>
      </c>
      <c r="CE895" s="28">
        <f t="shared" si="1984"/>
        <v>2143200</v>
      </c>
      <c r="CF895" s="29">
        <f t="shared" si="1985"/>
        <v>13423200</v>
      </c>
      <c r="CG895" s="31" t="s">
        <v>30</v>
      </c>
      <c r="CH895" s="32" t="s">
        <v>30</v>
      </c>
      <c r="CI895" s="32" t="s">
        <v>30</v>
      </c>
      <c r="CJ895" s="32" t="s">
        <v>30</v>
      </c>
      <c r="CK895" s="32" t="s">
        <v>30</v>
      </c>
      <c r="CL895" s="32" t="s">
        <v>30</v>
      </c>
      <c r="CM895" s="32" t="s">
        <v>30</v>
      </c>
      <c r="CN895" s="32" t="s">
        <v>30</v>
      </c>
      <c r="CO895" s="32" t="s">
        <v>30</v>
      </c>
      <c r="CP895" s="31" t="s">
        <v>30</v>
      </c>
      <c r="CQ895" s="32" t="s">
        <v>30</v>
      </c>
      <c r="CR895" s="32" t="s">
        <v>30</v>
      </c>
      <c r="CS895" s="32" t="s">
        <v>30</v>
      </c>
      <c r="CT895" s="32" t="s">
        <v>30</v>
      </c>
      <c r="CU895" s="32" t="s">
        <v>30</v>
      </c>
      <c r="CV895" s="32" t="s">
        <v>30</v>
      </c>
      <c r="CW895" s="32" t="s">
        <v>30</v>
      </c>
      <c r="CX895" s="34" t="s">
        <v>30</v>
      </c>
      <c r="CY895" s="31" t="s">
        <v>30</v>
      </c>
      <c r="CZ895" s="32" t="s">
        <v>30</v>
      </c>
      <c r="DA895" s="32" t="s">
        <v>30</v>
      </c>
      <c r="DB895" s="32" t="s">
        <v>30</v>
      </c>
      <c r="DC895" s="32" t="s">
        <v>30</v>
      </c>
      <c r="DD895" s="32" t="s">
        <v>30</v>
      </c>
      <c r="DE895" s="32" t="s">
        <v>30</v>
      </c>
      <c r="DF895" s="32" t="s">
        <v>30</v>
      </c>
      <c r="DG895" s="32" t="s">
        <v>30</v>
      </c>
      <c r="DH895" s="31" t="s">
        <v>30</v>
      </c>
      <c r="DI895" s="43" t="s">
        <v>30</v>
      </c>
      <c r="DJ895" s="43" t="s">
        <v>30</v>
      </c>
      <c r="DK895" s="43" t="s">
        <v>30</v>
      </c>
      <c r="DL895" s="43" t="s">
        <v>30</v>
      </c>
      <c r="DM895" s="32" t="s">
        <v>30</v>
      </c>
      <c r="DN895" s="32" t="s">
        <v>30</v>
      </c>
      <c r="DO895" s="33" t="s">
        <v>30</v>
      </c>
    </row>
    <row r="896" spans="1:119" ht="21" customHeight="1" x14ac:dyDescent="0.25">
      <c r="A896" s="66" t="s">
        <v>1726</v>
      </c>
      <c r="B896" s="67" t="s">
        <v>1702</v>
      </c>
      <c r="C896" s="68" t="s">
        <v>1727</v>
      </c>
      <c r="D896" s="26">
        <v>1</v>
      </c>
      <c r="E896" s="27">
        <v>18000000</v>
      </c>
      <c r="F896" s="27">
        <v>16560000</v>
      </c>
      <c r="G896" s="145"/>
      <c r="H896" s="145"/>
      <c r="I896" s="143">
        <f t="shared" si="1957"/>
        <v>5.892556509887896E-2</v>
      </c>
      <c r="J896" s="27">
        <f t="shared" si="1958"/>
        <v>17280000</v>
      </c>
      <c r="K896" s="28">
        <f t="shared" si="1959"/>
        <v>3283200</v>
      </c>
      <c r="L896" s="29">
        <f t="shared" si="1940"/>
        <v>20563200</v>
      </c>
      <c r="M896" s="26">
        <v>1</v>
      </c>
      <c r="N896" s="27">
        <v>18000000</v>
      </c>
      <c r="O896" s="27">
        <v>19800000</v>
      </c>
      <c r="P896" s="145"/>
      <c r="Q896" s="145"/>
      <c r="R896" s="143">
        <f t="shared" si="1960"/>
        <v>6.7343502970147379E-2</v>
      </c>
      <c r="S896" s="27">
        <f t="shared" si="1961"/>
        <v>18900000</v>
      </c>
      <c r="T896" s="28">
        <f t="shared" si="1962"/>
        <v>3591000</v>
      </c>
      <c r="U896" s="30">
        <f t="shared" si="1963"/>
        <v>22491000</v>
      </c>
      <c r="V896" s="26">
        <v>1</v>
      </c>
      <c r="W896" s="27">
        <v>18000000</v>
      </c>
      <c r="X896" s="27">
        <v>21600000</v>
      </c>
      <c r="Y896" s="145"/>
      <c r="Z896" s="145"/>
      <c r="AA896" s="143">
        <f t="shared" si="1964"/>
        <v>0.12856486930664499</v>
      </c>
      <c r="AB896" s="27">
        <f t="shared" si="1965"/>
        <v>19800000</v>
      </c>
      <c r="AC896" s="28">
        <f t="shared" si="1966"/>
        <v>3762000</v>
      </c>
      <c r="AD896" s="29">
        <f t="shared" si="1967"/>
        <v>23562000</v>
      </c>
      <c r="AE896" s="26">
        <v>1</v>
      </c>
      <c r="AF896" s="27">
        <v>18000000</v>
      </c>
      <c r="AG896" s="27">
        <v>21240000</v>
      </c>
      <c r="AH896" s="145"/>
      <c r="AI896" s="145"/>
      <c r="AJ896" s="143">
        <f t="shared" si="1934"/>
        <v>0.1167699271684207</v>
      </c>
      <c r="AK896" s="27">
        <f t="shared" si="1968"/>
        <v>19620000</v>
      </c>
      <c r="AL896" s="28">
        <f t="shared" si="1969"/>
        <v>3727800</v>
      </c>
      <c r="AM896" s="30">
        <f t="shared" si="1970"/>
        <v>23347800</v>
      </c>
      <c r="AN896" s="26">
        <v>1</v>
      </c>
      <c r="AO896" s="27">
        <v>18000000</v>
      </c>
      <c r="AP896" s="27">
        <v>23805000</v>
      </c>
      <c r="AQ896" s="145"/>
      <c r="AR896" s="145"/>
      <c r="AS896" s="143">
        <f t="shared" si="1935"/>
        <v>0.19637626431230276</v>
      </c>
      <c r="AT896" s="27">
        <f t="shared" si="1971"/>
        <v>20902500</v>
      </c>
      <c r="AU896" s="28">
        <f t="shared" si="1972"/>
        <v>3971475</v>
      </c>
      <c r="AV896" s="30">
        <f t="shared" si="1973"/>
        <v>24873975</v>
      </c>
      <c r="AW896" s="26">
        <v>1</v>
      </c>
      <c r="AX896" s="27">
        <v>18000000</v>
      </c>
      <c r="AY896" s="27">
        <v>20700000</v>
      </c>
      <c r="AZ896" s="145"/>
      <c r="BA896" s="145"/>
      <c r="BB896" s="143">
        <f t="shared" si="1936"/>
        <v>9.8666062491146164E-2</v>
      </c>
      <c r="BC896" s="27">
        <f t="shared" si="1974"/>
        <v>19350000</v>
      </c>
      <c r="BD896" s="27">
        <f t="shared" si="1975"/>
        <v>3676500</v>
      </c>
      <c r="BE896" s="27">
        <f t="shared" si="1976"/>
        <v>23026500</v>
      </c>
      <c r="BF896" s="26">
        <v>1</v>
      </c>
      <c r="BG896" s="27">
        <v>14400000</v>
      </c>
      <c r="BH896" s="27">
        <v>12240000</v>
      </c>
      <c r="BI896" s="145"/>
      <c r="BJ896" s="145"/>
      <c r="BK896" s="143">
        <f t="shared" si="1937"/>
        <v>0.11466596451673743</v>
      </c>
      <c r="BL896" s="27">
        <f t="shared" si="1977"/>
        <v>13320000</v>
      </c>
      <c r="BM896" s="27">
        <f t="shared" si="1978"/>
        <v>2530800</v>
      </c>
      <c r="BN896" s="28">
        <f t="shared" si="1979"/>
        <v>15850800</v>
      </c>
      <c r="BO896" s="26">
        <v>1</v>
      </c>
      <c r="BP896" s="27">
        <v>14400000</v>
      </c>
      <c r="BQ896" s="27">
        <v>12672000</v>
      </c>
      <c r="BR896" s="175"/>
      <c r="BS896" s="175"/>
      <c r="BT896" s="143">
        <f t="shared" si="1938"/>
        <v>9.0268950789772026E-2</v>
      </c>
      <c r="BU896" s="27">
        <f t="shared" si="1980"/>
        <v>13536000</v>
      </c>
      <c r="BV896" s="28">
        <f t="shared" si="1981"/>
        <v>2571840</v>
      </c>
      <c r="BW896" s="30">
        <f t="shared" si="1982"/>
        <v>16107840</v>
      </c>
      <c r="BX896" s="26">
        <v>1</v>
      </c>
      <c r="BY896" s="28">
        <v>14400000</v>
      </c>
      <c r="BZ896" s="28">
        <v>12672000</v>
      </c>
      <c r="CA896" s="156"/>
      <c r="CB896" s="156"/>
      <c r="CC896" s="177">
        <f t="shared" si="1939"/>
        <v>9.0268950789772026E-2</v>
      </c>
      <c r="CD896" s="28">
        <f t="shared" si="1983"/>
        <v>13536000</v>
      </c>
      <c r="CE896" s="28">
        <f t="shared" si="1984"/>
        <v>2571840</v>
      </c>
      <c r="CF896" s="29">
        <f t="shared" si="1985"/>
        <v>16107840</v>
      </c>
      <c r="CG896" s="31" t="s">
        <v>30</v>
      </c>
      <c r="CH896" s="32" t="s">
        <v>30</v>
      </c>
      <c r="CI896" s="32" t="s">
        <v>30</v>
      </c>
      <c r="CJ896" s="32" t="s">
        <v>30</v>
      </c>
      <c r="CK896" s="32" t="s">
        <v>30</v>
      </c>
      <c r="CL896" s="32" t="s">
        <v>30</v>
      </c>
      <c r="CM896" s="32" t="s">
        <v>30</v>
      </c>
      <c r="CN896" s="32" t="s">
        <v>30</v>
      </c>
      <c r="CO896" s="32" t="s">
        <v>30</v>
      </c>
      <c r="CP896" s="31" t="s">
        <v>30</v>
      </c>
      <c r="CQ896" s="32" t="s">
        <v>30</v>
      </c>
      <c r="CR896" s="32" t="s">
        <v>30</v>
      </c>
      <c r="CS896" s="32" t="s">
        <v>30</v>
      </c>
      <c r="CT896" s="32" t="s">
        <v>30</v>
      </c>
      <c r="CU896" s="32" t="s">
        <v>30</v>
      </c>
      <c r="CV896" s="32" t="s">
        <v>30</v>
      </c>
      <c r="CW896" s="32" t="s">
        <v>30</v>
      </c>
      <c r="CX896" s="34" t="s">
        <v>30</v>
      </c>
      <c r="CY896" s="31" t="s">
        <v>30</v>
      </c>
      <c r="CZ896" s="32" t="s">
        <v>30</v>
      </c>
      <c r="DA896" s="32" t="s">
        <v>30</v>
      </c>
      <c r="DB896" s="32" t="s">
        <v>30</v>
      </c>
      <c r="DC896" s="32" t="s">
        <v>30</v>
      </c>
      <c r="DD896" s="32" t="s">
        <v>30</v>
      </c>
      <c r="DE896" s="32" t="s">
        <v>30</v>
      </c>
      <c r="DF896" s="32" t="s">
        <v>30</v>
      </c>
      <c r="DG896" s="32" t="s">
        <v>30</v>
      </c>
      <c r="DH896" s="31" t="s">
        <v>30</v>
      </c>
      <c r="DI896" s="43" t="s">
        <v>30</v>
      </c>
      <c r="DJ896" s="43" t="s">
        <v>30</v>
      </c>
      <c r="DK896" s="43" t="s">
        <v>30</v>
      </c>
      <c r="DL896" s="43" t="s">
        <v>30</v>
      </c>
      <c r="DM896" s="32" t="s">
        <v>30</v>
      </c>
      <c r="DN896" s="32" t="s">
        <v>30</v>
      </c>
      <c r="DO896" s="33" t="s">
        <v>30</v>
      </c>
    </row>
    <row r="897" spans="1:119" ht="21" customHeight="1" x14ac:dyDescent="0.25">
      <c r="A897" s="66" t="s">
        <v>1728</v>
      </c>
      <c r="B897" s="67" t="s">
        <v>1702</v>
      </c>
      <c r="C897" s="68" t="s">
        <v>1729</v>
      </c>
      <c r="D897" s="26">
        <v>1</v>
      </c>
      <c r="E897" s="27">
        <v>8000000</v>
      </c>
      <c r="F897" s="27">
        <v>7360000</v>
      </c>
      <c r="G897" s="145"/>
      <c r="H897" s="145"/>
      <c r="I897" s="143">
        <f t="shared" si="1957"/>
        <v>5.892556509887896E-2</v>
      </c>
      <c r="J897" s="27">
        <f t="shared" si="1958"/>
        <v>7680000</v>
      </c>
      <c r="K897" s="28">
        <f t="shared" si="1959"/>
        <v>1459200</v>
      </c>
      <c r="L897" s="29">
        <f t="shared" si="1940"/>
        <v>9139200</v>
      </c>
      <c r="M897" s="26">
        <v>1</v>
      </c>
      <c r="N897" s="27">
        <v>8000000</v>
      </c>
      <c r="O897" s="27">
        <v>8800000</v>
      </c>
      <c r="P897" s="145"/>
      <c r="Q897" s="145"/>
      <c r="R897" s="143">
        <f t="shared" si="1960"/>
        <v>6.7343502970147393E-2</v>
      </c>
      <c r="S897" s="27">
        <f t="shared" si="1961"/>
        <v>8400000</v>
      </c>
      <c r="T897" s="28">
        <f t="shared" si="1962"/>
        <v>1596000</v>
      </c>
      <c r="U897" s="30">
        <f t="shared" si="1963"/>
        <v>9996000</v>
      </c>
      <c r="V897" s="26">
        <v>1</v>
      </c>
      <c r="W897" s="27">
        <v>8000000</v>
      </c>
      <c r="X897" s="27">
        <v>9600000</v>
      </c>
      <c r="Y897" s="145"/>
      <c r="Z897" s="145"/>
      <c r="AA897" s="143">
        <f t="shared" si="1964"/>
        <v>0.12856486930664501</v>
      </c>
      <c r="AB897" s="27">
        <f t="shared" si="1965"/>
        <v>8800000</v>
      </c>
      <c r="AC897" s="28">
        <f t="shared" si="1966"/>
        <v>1672000</v>
      </c>
      <c r="AD897" s="29">
        <f t="shared" si="1967"/>
        <v>10472000</v>
      </c>
      <c r="AE897" s="26">
        <v>1</v>
      </c>
      <c r="AF897" s="27">
        <v>8000000</v>
      </c>
      <c r="AG897" s="27">
        <v>9440000</v>
      </c>
      <c r="AH897" s="145"/>
      <c r="AI897" s="145"/>
      <c r="AJ897" s="143">
        <f t="shared" si="1934"/>
        <v>0.11676992716842069</v>
      </c>
      <c r="AK897" s="27">
        <f t="shared" si="1968"/>
        <v>8720000</v>
      </c>
      <c r="AL897" s="28">
        <f t="shared" si="1969"/>
        <v>1656800</v>
      </c>
      <c r="AM897" s="30">
        <f t="shared" si="1970"/>
        <v>10376800</v>
      </c>
      <c r="AN897" s="26">
        <v>1</v>
      </c>
      <c r="AO897" s="27">
        <v>8000000</v>
      </c>
      <c r="AP897" s="27">
        <v>10580000</v>
      </c>
      <c r="AQ897" s="145"/>
      <c r="AR897" s="145"/>
      <c r="AS897" s="143">
        <f t="shared" si="1935"/>
        <v>0.19637626431230276</v>
      </c>
      <c r="AT897" s="27">
        <f t="shared" si="1971"/>
        <v>9290000</v>
      </c>
      <c r="AU897" s="28">
        <f t="shared" si="1972"/>
        <v>1765100</v>
      </c>
      <c r="AV897" s="30">
        <f t="shared" si="1973"/>
        <v>11055100</v>
      </c>
      <c r="AW897" s="26">
        <v>1</v>
      </c>
      <c r="AX897" s="27">
        <v>8000000</v>
      </c>
      <c r="AY897" s="27">
        <v>9200000</v>
      </c>
      <c r="AZ897" s="145"/>
      <c r="BA897" s="145"/>
      <c r="BB897" s="143">
        <f t="shared" si="1936"/>
        <v>9.8666062491146164E-2</v>
      </c>
      <c r="BC897" s="27">
        <f t="shared" si="1974"/>
        <v>8600000</v>
      </c>
      <c r="BD897" s="27">
        <f t="shared" si="1975"/>
        <v>1634000</v>
      </c>
      <c r="BE897" s="27">
        <f t="shared" si="1976"/>
        <v>10234000</v>
      </c>
      <c r="BF897" s="26">
        <v>1</v>
      </c>
      <c r="BG897" s="27">
        <v>6400000</v>
      </c>
      <c r="BH897" s="27">
        <v>5440000</v>
      </c>
      <c r="BI897" s="145"/>
      <c r="BJ897" s="145"/>
      <c r="BK897" s="143">
        <f t="shared" si="1937"/>
        <v>0.11466596451673743</v>
      </c>
      <c r="BL897" s="27">
        <f t="shared" si="1977"/>
        <v>5920000</v>
      </c>
      <c r="BM897" s="27">
        <f t="shared" si="1978"/>
        <v>1124800</v>
      </c>
      <c r="BN897" s="28">
        <f t="shared" si="1979"/>
        <v>7044800</v>
      </c>
      <c r="BO897" s="26">
        <v>1</v>
      </c>
      <c r="BP897" s="27">
        <v>6400000</v>
      </c>
      <c r="BQ897" s="27">
        <v>5632000</v>
      </c>
      <c r="BR897" s="175"/>
      <c r="BS897" s="175"/>
      <c r="BT897" s="143">
        <f t="shared" si="1938"/>
        <v>9.0268950789772012E-2</v>
      </c>
      <c r="BU897" s="27">
        <f t="shared" si="1980"/>
        <v>6016000</v>
      </c>
      <c r="BV897" s="28">
        <f t="shared" si="1981"/>
        <v>1143040</v>
      </c>
      <c r="BW897" s="30">
        <f t="shared" si="1982"/>
        <v>7159040</v>
      </c>
      <c r="BX897" s="26">
        <v>1</v>
      </c>
      <c r="BY897" s="28">
        <v>6400000</v>
      </c>
      <c r="BZ897" s="28">
        <v>5632000</v>
      </c>
      <c r="CA897" s="156"/>
      <c r="CB897" s="156"/>
      <c r="CC897" s="177">
        <f t="shared" si="1939"/>
        <v>9.0268950789772012E-2</v>
      </c>
      <c r="CD897" s="28">
        <f t="shared" si="1983"/>
        <v>6016000</v>
      </c>
      <c r="CE897" s="28">
        <f t="shared" si="1984"/>
        <v>1143040</v>
      </c>
      <c r="CF897" s="29">
        <f t="shared" si="1985"/>
        <v>7159040</v>
      </c>
      <c r="CG897" s="31" t="s">
        <v>30</v>
      </c>
      <c r="CH897" s="32" t="s">
        <v>30</v>
      </c>
      <c r="CI897" s="32" t="s">
        <v>30</v>
      </c>
      <c r="CJ897" s="32" t="s">
        <v>30</v>
      </c>
      <c r="CK897" s="32" t="s">
        <v>30</v>
      </c>
      <c r="CL897" s="32" t="s">
        <v>30</v>
      </c>
      <c r="CM897" s="32" t="s">
        <v>30</v>
      </c>
      <c r="CN897" s="32" t="s">
        <v>30</v>
      </c>
      <c r="CO897" s="32" t="s">
        <v>30</v>
      </c>
      <c r="CP897" s="31" t="s">
        <v>30</v>
      </c>
      <c r="CQ897" s="32" t="s">
        <v>30</v>
      </c>
      <c r="CR897" s="32" t="s">
        <v>30</v>
      </c>
      <c r="CS897" s="32" t="s">
        <v>30</v>
      </c>
      <c r="CT897" s="32" t="s">
        <v>30</v>
      </c>
      <c r="CU897" s="32" t="s">
        <v>30</v>
      </c>
      <c r="CV897" s="32" t="s">
        <v>30</v>
      </c>
      <c r="CW897" s="32" t="s">
        <v>30</v>
      </c>
      <c r="CX897" s="34" t="s">
        <v>30</v>
      </c>
      <c r="CY897" s="31" t="s">
        <v>30</v>
      </c>
      <c r="CZ897" s="32" t="s">
        <v>30</v>
      </c>
      <c r="DA897" s="32" t="s">
        <v>30</v>
      </c>
      <c r="DB897" s="32" t="s">
        <v>30</v>
      </c>
      <c r="DC897" s="32" t="s">
        <v>30</v>
      </c>
      <c r="DD897" s="32" t="s">
        <v>30</v>
      </c>
      <c r="DE897" s="32" t="s">
        <v>30</v>
      </c>
      <c r="DF897" s="32" t="s">
        <v>30</v>
      </c>
      <c r="DG897" s="32" t="s">
        <v>30</v>
      </c>
      <c r="DH897" s="31" t="s">
        <v>30</v>
      </c>
      <c r="DI897" s="43" t="s">
        <v>30</v>
      </c>
      <c r="DJ897" s="43" t="s">
        <v>30</v>
      </c>
      <c r="DK897" s="43" t="s">
        <v>30</v>
      </c>
      <c r="DL897" s="43" t="s">
        <v>30</v>
      </c>
      <c r="DM897" s="32" t="s">
        <v>30</v>
      </c>
      <c r="DN897" s="32" t="s">
        <v>30</v>
      </c>
      <c r="DO897" s="33" t="s">
        <v>30</v>
      </c>
    </row>
    <row r="898" spans="1:119" ht="21" customHeight="1" x14ac:dyDescent="0.25">
      <c r="A898" s="66" t="s">
        <v>1730</v>
      </c>
      <c r="B898" s="67" t="s">
        <v>1702</v>
      </c>
      <c r="C898" s="68" t="s">
        <v>1731</v>
      </c>
      <c r="D898" s="26">
        <v>1</v>
      </c>
      <c r="E898" s="27">
        <v>3500000</v>
      </c>
      <c r="F898" s="27">
        <v>3220000</v>
      </c>
      <c r="G898" s="145"/>
      <c r="H898" s="145"/>
      <c r="I898" s="143">
        <f t="shared" si="1957"/>
        <v>5.892556509887896E-2</v>
      </c>
      <c r="J898" s="27">
        <f t="shared" si="1958"/>
        <v>3360000</v>
      </c>
      <c r="K898" s="28">
        <f t="shared" si="1959"/>
        <v>638400</v>
      </c>
      <c r="L898" s="29">
        <f t="shared" si="1940"/>
        <v>3998400</v>
      </c>
      <c r="M898" s="26">
        <v>1</v>
      </c>
      <c r="N898" s="27">
        <v>3500000</v>
      </c>
      <c r="O898" s="27">
        <v>3850000</v>
      </c>
      <c r="P898" s="145"/>
      <c r="Q898" s="145"/>
      <c r="R898" s="143">
        <f t="shared" si="1960"/>
        <v>6.7343502970147379E-2</v>
      </c>
      <c r="S898" s="27">
        <f t="shared" si="1961"/>
        <v>3675000</v>
      </c>
      <c r="T898" s="28">
        <f t="shared" si="1962"/>
        <v>698250</v>
      </c>
      <c r="U898" s="30">
        <f t="shared" si="1963"/>
        <v>4373250</v>
      </c>
      <c r="V898" s="26">
        <v>1</v>
      </c>
      <c r="W898" s="27">
        <v>3500000</v>
      </c>
      <c r="X898" s="27">
        <v>4200000</v>
      </c>
      <c r="Y898" s="145"/>
      <c r="Z898" s="145"/>
      <c r="AA898" s="143">
        <f t="shared" si="1964"/>
        <v>0.12856486930664501</v>
      </c>
      <c r="AB898" s="27">
        <f t="shared" si="1965"/>
        <v>3850000</v>
      </c>
      <c r="AC898" s="28">
        <f t="shared" si="1966"/>
        <v>731500</v>
      </c>
      <c r="AD898" s="29">
        <f t="shared" si="1967"/>
        <v>4581500</v>
      </c>
      <c r="AE898" s="26">
        <v>1</v>
      </c>
      <c r="AF898" s="27">
        <v>3500000</v>
      </c>
      <c r="AG898" s="27">
        <v>4130000</v>
      </c>
      <c r="AH898" s="145"/>
      <c r="AI898" s="145"/>
      <c r="AJ898" s="143">
        <f t="shared" si="1934"/>
        <v>0.11676992716842069</v>
      </c>
      <c r="AK898" s="27">
        <f t="shared" si="1968"/>
        <v>3815000</v>
      </c>
      <c r="AL898" s="28">
        <f t="shared" si="1969"/>
        <v>724850</v>
      </c>
      <c r="AM898" s="30">
        <f t="shared" si="1970"/>
        <v>4539850</v>
      </c>
      <c r="AN898" s="26">
        <v>1</v>
      </c>
      <c r="AO898" s="27">
        <v>3500000</v>
      </c>
      <c r="AP898" s="27">
        <v>4628750</v>
      </c>
      <c r="AQ898" s="145"/>
      <c r="AR898" s="145"/>
      <c r="AS898" s="143">
        <f t="shared" si="1935"/>
        <v>0.19637626431230276</v>
      </c>
      <c r="AT898" s="27">
        <f t="shared" si="1971"/>
        <v>4064375</v>
      </c>
      <c r="AU898" s="28">
        <f t="shared" si="1972"/>
        <v>772231.25</v>
      </c>
      <c r="AV898" s="30">
        <f t="shared" si="1973"/>
        <v>4836606.25</v>
      </c>
      <c r="AW898" s="26">
        <v>1</v>
      </c>
      <c r="AX898" s="27">
        <v>3500000</v>
      </c>
      <c r="AY898" s="27">
        <v>4025000</v>
      </c>
      <c r="AZ898" s="145"/>
      <c r="BA898" s="145"/>
      <c r="BB898" s="143">
        <f t="shared" si="1936"/>
        <v>9.8666062491146164E-2</v>
      </c>
      <c r="BC898" s="27">
        <f t="shared" si="1974"/>
        <v>3762500</v>
      </c>
      <c r="BD898" s="27">
        <f t="shared" si="1975"/>
        <v>714875</v>
      </c>
      <c r="BE898" s="27">
        <f t="shared" si="1976"/>
        <v>4477375</v>
      </c>
      <c r="BF898" s="26">
        <v>1</v>
      </c>
      <c r="BG898" s="27">
        <v>2800000</v>
      </c>
      <c r="BH898" s="27">
        <v>2380000</v>
      </c>
      <c r="BI898" s="145"/>
      <c r="BJ898" s="145"/>
      <c r="BK898" s="143">
        <f t="shared" si="1937"/>
        <v>0.11466596451673743</v>
      </c>
      <c r="BL898" s="27">
        <f t="shared" si="1977"/>
        <v>2590000</v>
      </c>
      <c r="BM898" s="27">
        <f t="shared" si="1978"/>
        <v>492100</v>
      </c>
      <c r="BN898" s="28">
        <f t="shared" si="1979"/>
        <v>3082100</v>
      </c>
      <c r="BO898" s="26">
        <v>1</v>
      </c>
      <c r="BP898" s="27">
        <v>2800000</v>
      </c>
      <c r="BQ898" s="27">
        <v>2464000</v>
      </c>
      <c r="BR898" s="175"/>
      <c r="BS898" s="175"/>
      <c r="BT898" s="143">
        <f t="shared" si="1938"/>
        <v>9.0268950789772026E-2</v>
      </c>
      <c r="BU898" s="27">
        <f t="shared" si="1980"/>
        <v>2632000</v>
      </c>
      <c r="BV898" s="28">
        <f t="shared" si="1981"/>
        <v>500080</v>
      </c>
      <c r="BW898" s="30">
        <f t="shared" si="1982"/>
        <v>3132080</v>
      </c>
      <c r="BX898" s="26">
        <v>1</v>
      </c>
      <c r="BY898" s="28">
        <v>2800000</v>
      </c>
      <c r="BZ898" s="28">
        <v>2464000</v>
      </c>
      <c r="CA898" s="156"/>
      <c r="CB898" s="156"/>
      <c r="CC898" s="177">
        <f t="shared" si="1939"/>
        <v>9.0268950789772026E-2</v>
      </c>
      <c r="CD898" s="28">
        <f t="shared" si="1983"/>
        <v>2632000</v>
      </c>
      <c r="CE898" s="28">
        <f t="shared" si="1984"/>
        <v>500080</v>
      </c>
      <c r="CF898" s="29">
        <f t="shared" si="1985"/>
        <v>3132080</v>
      </c>
      <c r="CG898" s="31" t="s">
        <v>30</v>
      </c>
      <c r="CH898" s="32" t="s">
        <v>30</v>
      </c>
      <c r="CI898" s="32" t="s">
        <v>30</v>
      </c>
      <c r="CJ898" s="32" t="s">
        <v>30</v>
      </c>
      <c r="CK898" s="32" t="s">
        <v>30</v>
      </c>
      <c r="CL898" s="32" t="s">
        <v>30</v>
      </c>
      <c r="CM898" s="32" t="s">
        <v>30</v>
      </c>
      <c r="CN898" s="32" t="s">
        <v>30</v>
      </c>
      <c r="CO898" s="32" t="s">
        <v>30</v>
      </c>
      <c r="CP898" s="31" t="s">
        <v>30</v>
      </c>
      <c r="CQ898" s="32" t="s">
        <v>30</v>
      </c>
      <c r="CR898" s="32" t="s">
        <v>30</v>
      </c>
      <c r="CS898" s="32" t="s">
        <v>30</v>
      </c>
      <c r="CT898" s="32" t="s">
        <v>30</v>
      </c>
      <c r="CU898" s="32" t="s">
        <v>30</v>
      </c>
      <c r="CV898" s="32" t="s">
        <v>30</v>
      </c>
      <c r="CW898" s="32" t="s">
        <v>30</v>
      </c>
      <c r="CX898" s="34" t="s">
        <v>30</v>
      </c>
      <c r="CY898" s="31" t="s">
        <v>30</v>
      </c>
      <c r="CZ898" s="32" t="s">
        <v>30</v>
      </c>
      <c r="DA898" s="32" t="s">
        <v>30</v>
      </c>
      <c r="DB898" s="32" t="s">
        <v>30</v>
      </c>
      <c r="DC898" s="32" t="s">
        <v>30</v>
      </c>
      <c r="DD898" s="32" t="s">
        <v>30</v>
      </c>
      <c r="DE898" s="32" t="s">
        <v>30</v>
      </c>
      <c r="DF898" s="32" t="s">
        <v>30</v>
      </c>
      <c r="DG898" s="32" t="s">
        <v>30</v>
      </c>
      <c r="DH898" s="31" t="s">
        <v>30</v>
      </c>
      <c r="DI898" s="43" t="s">
        <v>30</v>
      </c>
      <c r="DJ898" s="43" t="s">
        <v>30</v>
      </c>
      <c r="DK898" s="43" t="s">
        <v>30</v>
      </c>
      <c r="DL898" s="43" t="s">
        <v>30</v>
      </c>
      <c r="DM898" s="32" t="s">
        <v>30</v>
      </c>
      <c r="DN898" s="32" t="s">
        <v>30</v>
      </c>
      <c r="DO898" s="33" t="s">
        <v>30</v>
      </c>
    </row>
    <row r="899" spans="1:119" ht="21" customHeight="1" x14ac:dyDescent="0.25">
      <c r="A899" s="66" t="s">
        <v>1732</v>
      </c>
      <c r="B899" s="67" t="s">
        <v>1702</v>
      </c>
      <c r="C899" s="68" t="s">
        <v>1733</v>
      </c>
      <c r="D899" s="26">
        <v>1</v>
      </c>
      <c r="E899" s="27">
        <v>3500000</v>
      </c>
      <c r="F899" s="27">
        <v>3220000</v>
      </c>
      <c r="G899" s="145"/>
      <c r="H899" s="145"/>
      <c r="I899" s="143">
        <f t="shared" si="1957"/>
        <v>5.892556509887896E-2</v>
      </c>
      <c r="J899" s="27">
        <f t="shared" si="1958"/>
        <v>3360000</v>
      </c>
      <c r="K899" s="28">
        <f t="shared" si="1959"/>
        <v>638400</v>
      </c>
      <c r="L899" s="29">
        <f t="shared" si="1940"/>
        <v>3998400</v>
      </c>
      <c r="M899" s="26">
        <v>1</v>
      </c>
      <c r="N899" s="27">
        <v>3500000</v>
      </c>
      <c r="O899" s="27">
        <v>3850000</v>
      </c>
      <c r="P899" s="145"/>
      <c r="Q899" s="145"/>
      <c r="R899" s="143">
        <f t="shared" si="1960"/>
        <v>6.7343502970147379E-2</v>
      </c>
      <c r="S899" s="27">
        <f t="shared" si="1961"/>
        <v>3675000</v>
      </c>
      <c r="T899" s="28">
        <f t="shared" si="1962"/>
        <v>698250</v>
      </c>
      <c r="U899" s="30">
        <f t="shared" si="1963"/>
        <v>4373250</v>
      </c>
      <c r="V899" s="26">
        <v>1</v>
      </c>
      <c r="W899" s="27">
        <v>3500000</v>
      </c>
      <c r="X899" s="27">
        <v>4200000</v>
      </c>
      <c r="Y899" s="145"/>
      <c r="Z899" s="145"/>
      <c r="AA899" s="143">
        <f t="shared" si="1964"/>
        <v>0.12856486930664501</v>
      </c>
      <c r="AB899" s="27">
        <f t="shared" si="1965"/>
        <v>3850000</v>
      </c>
      <c r="AC899" s="28">
        <f t="shared" si="1966"/>
        <v>731500</v>
      </c>
      <c r="AD899" s="29">
        <f t="shared" si="1967"/>
        <v>4581500</v>
      </c>
      <c r="AE899" s="26">
        <v>1</v>
      </c>
      <c r="AF899" s="27">
        <v>3500000</v>
      </c>
      <c r="AG899" s="27">
        <v>4130000</v>
      </c>
      <c r="AH899" s="145"/>
      <c r="AI899" s="145"/>
      <c r="AJ899" s="143">
        <f t="shared" ref="AJ899:AJ962" si="1986">+STDEVA(AF899:AG899)/AVERAGE(AF899:AG899)</f>
        <v>0.11676992716842069</v>
      </c>
      <c r="AK899" s="27">
        <f t="shared" si="1968"/>
        <v>3815000</v>
      </c>
      <c r="AL899" s="28">
        <f t="shared" si="1969"/>
        <v>724850</v>
      </c>
      <c r="AM899" s="30">
        <f t="shared" si="1970"/>
        <v>4539850</v>
      </c>
      <c r="AN899" s="26">
        <v>1</v>
      </c>
      <c r="AO899" s="27">
        <v>3500000</v>
      </c>
      <c r="AP899" s="27">
        <v>4628750</v>
      </c>
      <c r="AQ899" s="145"/>
      <c r="AR899" s="145"/>
      <c r="AS899" s="143">
        <f t="shared" ref="AS899:AS962" si="1987">+STDEVA(AO899:AP899)/AVERAGE(AO899:AP899)</f>
        <v>0.19637626431230276</v>
      </c>
      <c r="AT899" s="27">
        <f t="shared" si="1971"/>
        <v>4064375</v>
      </c>
      <c r="AU899" s="28">
        <f t="shared" si="1972"/>
        <v>772231.25</v>
      </c>
      <c r="AV899" s="30">
        <f t="shared" si="1973"/>
        <v>4836606.25</v>
      </c>
      <c r="AW899" s="26">
        <v>1</v>
      </c>
      <c r="AX899" s="27">
        <v>3500000</v>
      </c>
      <c r="AY899" s="27">
        <v>4025000</v>
      </c>
      <c r="AZ899" s="145"/>
      <c r="BA899" s="145"/>
      <c r="BB899" s="143">
        <f t="shared" ref="BB899:BB962" si="1988">+STDEVA(AX899:AY899)/AVERAGE(AX899:AY899)</f>
        <v>9.8666062491146164E-2</v>
      </c>
      <c r="BC899" s="27">
        <f t="shared" si="1974"/>
        <v>3762500</v>
      </c>
      <c r="BD899" s="27">
        <f t="shared" si="1975"/>
        <v>714875</v>
      </c>
      <c r="BE899" s="27">
        <f t="shared" si="1976"/>
        <v>4477375</v>
      </c>
      <c r="BF899" s="26">
        <v>1</v>
      </c>
      <c r="BG899" s="27">
        <v>2800000</v>
      </c>
      <c r="BH899" s="27">
        <v>2380000</v>
      </c>
      <c r="BI899" s="145"/>
      <c r="BJ899" s="145"/>
      <c r="BK899" s="143">
        <f t="shared" ref="BK899:BK962" si="1989">+STDEVA(BG899:BH899)/AVERAGE(BG899:BH899)</f>
        <v>0.11466596451673743</v>
      </c>
      <c r="BL899" s="27">
        <f t="shared" si="1977"/>
        <v>2590000</v>
      </c>
      <c r="BM899" s="27">
        <f t="shared" si="1978"/>
        <v>492100</v>
      </c>
      <c r="BN899" s="28">
        <f t="shared" si="1979"/>
        <v>3082100</v>
      </c>
      <c r="BO899" s="26">
        <v>1</v>
      </c>
      <c r="BP899" s="27">
        <v>2800000</v>
      </c>
      <c r="BQ899" s="27">
        <v>2464000</v>
      </c>
      <c r="BR899" s="175"/>
      <c r="BS899" s="175"/>
      <c r="BT899" s="143">
        <f t="shared" ref="BT899:BT962" si="1990">+STDEVA(BP899:BQ899)/AVERAGE(BP899:BQ899)</f>
        <v>9.0268950789772026E-2</v>
      </c>
      <c r="BU899" s="27">
        <f t="shared" si="1980"/>
        <v>2632000</v>
      </c>
      <c r="BV899" s="28">
        <f t="shared" si="1981"/>
        <v>500080</v>
      </c>
      <c r="BW899" s="30">
        <f t="shared" si="1982"/>
        <v>3132080</v>
      </c>
      <c r="BX899" s="26">
        <v>1</v>
      </c>
      <c r="BY899" s="28">
        <v>2800000</v>
      </c>
      <c r="BZ899" s="28">
        <v>2464000</v>
      </c>
      <c r="CA899" s="156"/>
      <c r="CB899" s="156"/>
      <c r="CC899" s="177">
        <f t="shared" ref="CC899:CC962" si="1991">+STDEVA(BY899:BZ899)/AVERAGE(BY899:BZ899)</f>
        <v>9.0268950789772026E-2</v>
      </c>
      <c r="CD899" s="28">
        <f t="shared" si="1983"/>
        <v>2632000</v>
      </c>
      <c r="CE899" s="28">
        <f t="shared" si="1984"/>
        <v>500080</v>
      </c>
      <c r="CF899" s="29">
        <f t="shared" si="1985"/>
        <v>3132080</v>
      </c>
      <c r="CG899" s="31" t="s">
        <v>30</v>
      </c>
      <c r="CH899" s="32" t="s">
        <v>30</v>
      </c>
      <c r="CI899" s="32" t="s">
        <v>30</v>
      </c>
      <c r="CJ899" s="32" t="s">
        <v>30</v>
      </c>
      <c r="CK899" s="32" t="s">
        <v>30</v>
      </c>
      <c r="CL899" s="32" t="s">
        <v>30</v>
      </c>
      <c r="CM899" s="32" t="s">
        <v>30</v>
      </c>
      <c r="CN899" s="32" t="s">
        <v>30</v>
      </c>
      <c r="CO899" s="32" t="s">
        <v>30</v>
      </c>
      <c r="CP899" s="31" t="s">
        <v>30</v>
      </c>
      <c r="CQ899" s="32" t="s">
        <v>30</v>
      </c>
      <c r="CR899" s="32" t="s">
        <v>30</v>
      </c>
      <c r="CS899" s="32" t="s">
        <v>30</v>
      </c>
      <c r="CT899" s="32" t="s">
        <v>30</v>
      </c>
      <c r="CU899" s="32" t="s">
        <v>30</v>
      </c>
      <c r="CV899" s="32" t="s">
        <v>30</v>
      </c>
      <c r="CW899" s="32" t="s">
        <v>30</v>
      </c>
      <c r="CX899" s="34" t="s">
        <v>30</v>
      </c>
      <c r="CY899" s="31" t="s">
        <v>30</v>
      </c>
      <c r="CZ899" s="32" t="s">
        <v>30</v>
      </c>
      <c r="DA899" s="32" t="s">
        <v>30</v>
      </c>
      <c r="DB899" s="32" t="s">
        <v>30</v>
      </c>
      <c r="DC899" s="32" t="s">
        <v>30</v>
      </c>
      <c r="DD899" s="32" t="s">
        <v>30</v>
      </c>
      <c r="DE899" s="32" t="s">
        <v>30</v>
      </c>
      <c r="DF899" s="32" t="s">
        <v>30</v>
      </c>
      <c r="DG899" s="32" t="s">
        <v>30</v>
      </c>
      <c r="DH899" s="31" t="s">
        <v>30</v>
      </c>
      <c r="DI899" s="43" t="s">
        <v>30</v>
      </c>
      <c r="DJ899" s="43" t="s">
        <v>30</v>
      </c>
      <c r="DK899" s="43" t="s">
        <v>30</v>
      </c>
      <c r="DL899" s="43" t="s">
        <v>30</v>
      </c>
      <c r="DM899" s="32" t="s">
        <v>30</v>
      </c>
      <c r="DN899" s="32" t="s">
        <v>30</v>
      </c>
      <c r="DO899" s="33" t="s">
        <v>30</v>
      </c>
    </row>
    <row r="900" spans="1:119" ht="21" customHeight="1" x14ac:dyDescent="0.25">
      <c r="A900" s="66" t="s">
        <v>1734</v>
      </c>
      <c r="B900" s="67" t="s">
        <v>1702</v>
      </c>
      <c r="C900" s="68" t="s">
        <v>1735</v>
      </c>
      <c r="D900" s="26">
        <v>1</v>
      </c>
      <c r="E900" s="27">
        <v>2000000</v>
      </c>
      <c r="F900" s="27">
        <v>1840000</v>
      </c>
      <c r="G900" s="145"/>
      <c r="H900" s="145"/>
      <c r="I900" s="143">
        <f>+STDEVA(E900:F900)/AVERAGE(E900:F900)</f>
        <v>5.892556509887896E-2</v>
      </c>
      <c r="J900" s="27">
        <f t="shared" si="1958"/>
        <v>1920000</v>
      </c>
      <c r="K900" s="28">
        <f t="shared" si="1959"/>
        <v>364800</v>
      </c>
      <c r="L900" s="29">
        <f t="shared" ref="L900:L963" si="1992">+J900+K900</f>
        <v>2284800</v>
      </c>
      <c r="M900" s="26">
        <v>1</v>
      </c>
      <c r="N900" s="27">
        <v>2000000</v>
      </c>
      <c r="O900" s="27">
        <v>2200000</v>
      </c>
      <c r="P900" s="145"/>
      <c r="Q900" s="145"/>
      <c r="R900" s="143">
        <f t="shared" si="1960"/>
        <v>6.7343502970147393E-2</v>
      </c>
      <c r="S900" s="27">
        <f t="shared" si="1961"/>
        <v>2100000</v>
      </c>
      <c r="T900" s="28">
        <f t="shared" si="1962"/>
        <v>399000</v>
      </c>
      <c r="U900" s="30">
        <f t="shared" si="1963"/>
        <v>2499000</v>
      </c>
      <c r="V900" s="26">
        <v>1</v>
      </c>
      <c r="W900" s="27">
        <v>2000000</v>
      </c>
      <c r="X900" s="27">
        <v>2400000</v>
      </c>
      <c r="Y900" s="145"/>
      <c r="Z900" s="145"/>
      <c r="AA900" s="143">
        <f t="shared" si="1964"/>
        <v>0.12856486930664501</v>
      </c>
      <c r="AB900" s="27">
        <f t="shared" si="1965"/>
        <v>2200000</v>
      </c>
      <c r="AC900" s="28">
        <f t="shared" si="1966"/>
        <v>418000</v>
      </c>
      <c r="AD900" s="29">
        <f t="shared" si="1967"/>
        <v>2618000</v>
      </c>
      <c r="AE900" s="26">
        <v>1</v>
      </c>
      <c r="AF900" s="27">
        <v>2000000</v>
      </c>
      <c r="AG900" s="27">
        <v>2360000</v>
      </c>
      <c r="AH900" s="145"/>
      <c r="AI900" s="145"/>
      <c r="AJ900" s="143">
        <f t="shared" si="1986"/>
        <v>0.11676992716842069</v>
      </c>
      <c r="AK900" s="27">
        <f t="shared" si="1968"/>
        <v>2180000</v>
      </c>
      <c r="AL900" s="28">
        <f t="shared" si="1969"/>
        <v>414200</v>
      </c>
      <c r="AM900" s="30">
        <f t="shared" si="1970"/>
        <v>2594200</v>
      </c>
      <c r="AN900" s="26">
        <v>1</v>
      </c>
      <c r="AO900" s="27">
        <v>2000000</v>
      </c>
      <c r="AP900" s="27">
        <v>2645000</v>
      </c>
      <c r="AQ900" s="145"/>
      <c r="AR900" s="145"/>
      <c r="AS900" s="143">
        <f t="shared" si="1987"/>
        <v>0.19637626431230276</v>
      </c>
      <c r="AT900" s="27">
        <f t="shared" si="1971"/>
        <v>2322500</v>
      </c>
      <c r="AU900" s="28">
        <f t="shared" si="1972"/>
        <v>441275</v>
      </c>
      <c r="AV900" s="30">
        <f t="shared" si="1973"/>
        <v>2763775</v>
      </c>
      <c r="AW900" s="26">
        <v>1</v>
      </c>
      <c r="AX900" s="27">
        <v>2000000</v>
      </c>
      <c r="AY900" s="27">
        <v>2300000</v>
      </c>
      <c r="AZ900" s="145"/>
      <c r="BA900" s="145"/>
      <c r="BB900" s="143">
        <f t="shared" si="1988"/>
        <v>9.8666062491146164E-2</v>
      </c>
      <c r="BC900" s="27">
        <f t="shared" si="1974"/>
        <v>2150000</v>
      </c>
      <c r="BD900" s="27">
        <f t="shared" si="1975"/>
        <v>408500</v>
      </c>
      <c r="BE900" s="27">
        <f t="shared" si="1976"/>
        <v>2558500</v>
      </c>
      <c r="BF900" s="26">
        <v>1</v>
      </c>
      <c r="BG900" s="27">
        <v>1600000</v>
      </c>
      <c r="BH900" s="27">
        <v>1360000</v>
      </c>
      <c r="BI900" s="145"/>
      <c r="BJ900" s="145"/>
      <c r="BK900" s="143">
        <f t="shared" si="1989"/>
        <v>0.11466596451673743</v>
      </c>
      <c r="BL900" s="27">
        <f t="shared" si="1977"/>
        <v>1480000</v>
      </c>
      <c r="BM900" s="27">
        <f t="shared" si="1978"/>
        <v>281200</v>
      </c>
      <c r="BN900" s="28">
        <f t="shared" si="1979"/>
        <v>1761200</v>
      </c>
      <c r="BO900" s="26">
        <v>1</v>
      </c>
      <c r="BP900" s="27">
        <v>1600000</v>
      </c>
      <c r="BQ900" s="27">
        <v>1408000</v>
      </c>
      <c r="BR900" s="175"/>
      <c r="BS900" s="175"/>
      <c r="BT900" s="143">
        <f t="shared" si="1990"/>
        <v>9.0268950789772012E-2</v>
      </c>
      <c r="BU900" s="27">
        <f t="shared" si="1980"/>
        <v>1504000</v>
      </c>
      <c r="BV900" s="28">
        <f t="shared" si="1981"/>
        <v>285760</v>
      </c>
      <c r="BW900" s="30">
        <f t="shared" si="1982"/>
        <v>1789760</v>
      </c>
      <c r="BX900" s="26">
        <v>1</v>
      </c>
      <c r="BY900" s="28">
        <v>1600000</v>
      </c>
      <c r="BZ900" s="28">
        <v>1408000</v>
      </c>
      <c r="CA900" s="156"/>
      <c r="CB900" s="156"/>
      <c r="CC900" s="177">
        <f t="shared" si="1991"/>
        <v>9.0268950789772012E-2</v>
      </c>
      <c r="CD900" s="28">
        <f t="shared" si="1983"/>
        <v>1504000</v>
      </c>
      <c r="CE900" s="28">
        <f t="shared" si="1984"/>
        <v>285760</v>
      </c>
      <c r="CF900" s="29">
        <f t="shared" si="1985"/>
        <v>1789760</v>
      </c>
      <c r="CG900" s="31" t="s">
        <v>30</v>
      </c>
      <c r="CH900" s="32" t="s">
        <v>30</v>
      </c>
      <c r="CI900" s="32" t="s">
        <v>30</v>
      </c>
      <c r="CJ900" s="32" t="s">
        <v>30</v>
      </c>
      <c r="CK900" s="32" t="s">
        <v>30</v>
      </c>
      <c r="CL900" s="32" t="s">
        <v>30</v>
      </c>
      <c r="CM900" s="32" t="s">
        <v>30</v>
      </c>
      <c r="CN900" s="32" t="s">
        <v>30</v>
      </c>
      <c r="CO900" s="32" t="s">
        <v>30</v>
      </c>
      <c r="CP900" s="31" t="s">
        <v>30</v>
      </c>
      <c r="CQ900" s="32" t="s">
        <v>30</v>
      </c>
      <c r="CR900" s="32" t="s">
        <v>30</v>
      </c>
      <c r="CS900" s="32" t="s">
        <v>30</v>
      </c>
      <c r="CT900" s="32" t="s">
        <v>30</v>
      </c>
      <c r="CU900" s="32" t="s">
        <v>30</v>
      </c>
      <c r="CV900" s="32" t="s">
        <v>30</v>
      </c>
      <c r="CW900" s="32" t="s">
        <v>30</v>
      </c>
      <c r="CX900" s="34" t="s">
        <v>30</v>
      </c>
      <c r="CY900" s="31" t="s">
        <v>30</v>
      </c>
      <c r="CZ900" s="32" t="s">
        <v>30</v>
      </c>
      <c r="DA900" s="32" t="s">
        <v>30</v>
      </c>
      <c r="DB900" s="32" t="s">
        <v>30</v>
      </c>
      <c r="DC900" s="32" t="s">
        <v>30</v>
      </c>
      <c r="DD900" s="32" t="s">
        <v>30</v>
      </c>
      <c r="DE900" s="32" t="s">
        <v>30</v>
      </c>
      <c r="DF900" s="32" t="s">
        <v>30</v>
      </c>
      <c r="DG900" s="32" t="s">
        <v>30</v>
      </c>
      <c r="DH900" s="31" t="s">
        <v>30</v>
      </c>
      <c r="DI900" s="43" t="s">
        <v>30</v>
      </c>
      <c r="DJ900" s="43" t="s">
        <v>30</v>
      </c>
      <c r="DK900" s="43" t="s">
        <v>30</v>
      </c>
      <c r="DL900" s="43" t="s">
        <v>30</v>
      </c>
      <c r="DM900" s="32" t="s">
        <v>30</v>
      </c>
      <c r="DN900" s="32" t="s">
        <v>30</v>
      </c>
      <c r="DO900" s="33" t="s">
        <v>30</v>
      </c>
    </row>
    <row r="901" spans="1:119" ht="21" customHeight="1" x14ac:dyDescent="0.25">
      <c r="A901" s="66" t="s">
        <v>1736</v>
      </c>
      <c r="B901" s="67" t="s">
        <v>1702</v>
      </c>
      <c r="C901" s="68" t="s">
        <v>1737</v>
      </c>
      <c r="D901" s="26">
        <v>1</v>
      </c>
      <c r="E901" s="27">
        <v>5500000</v>
      </c>
      <c r="F901" s="27">
        <v>5060000</v>
      </c>
      <c r="G901" s="145"/>
      <c r="H901" s="145"/>
      <c r="I901" s="143">
        <f t="shared" si="1957"/>
        <v>5.8925565098878953E-2</v>
      </c>
      <c r="J901" s="27">
        <f t="shared" si="1958"/>
        <v>5280000</v>
      </c>
      <c r="K901" s="28">
        <f t="shared" si="1959"/>
        <v>1003200</v>
      </c>
      <c r="L901" s="29">
        <f t="shared" si="1992"/>
        <v>6283200</v>
      </c>
      <c r="M901" s="26">
        <v>1</v>
      </c>
      <c r="N901" s="27">
        <v>5500000</v>
      </c>
      <c r="O901" s="27">
        <v>6050000</v>
      </c>
      <c r="P901" s="145"/>
      <c r="Q901" s="145"/>
      <c r="R901" s="143">
        <f t="shared" si="1960"/>
        <v>6.7343502970147379E-2</v>
      </c>
      <c r="S901" s="27">
        <f t="shared" si="1961"/>
        <v>5775000</v>
      </c>
      <c r="T901" s="28">
        <f t="shared" si="1962"/>
        <v>1097250</v>
      </c>
      <c r="U901" s="30">
        <f t="shared" si="1963"/>
        <v>6872250</v>
      </c>
      <c r="V901" s="26">
        <v>1</v>
      </c>
      <c r="W901" s="27">
        <v>5500000</v>
      </c>
      <c r="X901" s="27">
        <v>6600000</v>
      </c>
      <c r="Y901" s="145"/>
      <c r="Z901" s="145"/>
      <c r="AA901" s="143">
        <f t="shared" si="1964"/>
        <v>0.12856486930664499</v>
      </c>
      <c r="AB901" s="27">
        <f t="shared" si="1965"/>
        <v>6050000</v>
      </c>
      <c r="AC901" s="28">
        <f t="shared" si="1966"/>
        <v>1149500</v>
      </c>
      <c r="AD901" s="29">
        <f t="shared" si="1967"/>
        <v>7199500</v>
      </c>
      <c r="AE901" s="26">
        <v>1</v>
      </c>
      <c r="AF901" s="27">
        <v>5500000</v>
      </c>
      <c r="AG901" s="27">
        <v>6490000</v>
      </c>
      <c r="AH901" s="145"/>
      <c r="AI901" s="145"/>
      <c r="AJ901" s="143">
        <f t="shared" si="1986"/>
        <v>0.11676992716842069</v>
      </c>
      <c r="AK901" s="27">
        <f t="shared" si="1968"/>
        <v>5995000</v>
      </c>
      <c r="AL901" s="28">
        <f t="shared" si="1969"/>
        <v>1139050</v>
      </c>
      <c r="AM901" s="30">
        <f t="shared" si="1970"/>
        <v>7134050</v>
      </c>
      <c r="AN901" s="26">
        <v>1</v>
      </c>
      <c r="AO901" s="27">
        <v>5500000</v>
      </c>
      <c r="AP901" s="27">
        <v>7273750</v>
      </c>
      <c r="AQ901" s="145"/>
      <c r="AR901" s="145"/>
      <c r="AS901" s="143">
        <f t="shared" si="1987"/>
        <v>0.19637626431230276</v>
      </c>
      <c r="AT901" s="27">
        <f t="shared" si="1971"/>
        <v>6386875</v>
      </c>
      <c r="AU901" s="28">
        <f t="shared" si="1972"/>
        <v>1213506.25</v>
      </c>
      <c r="AV901" s="30">
        <f t="shared" si="1973"/>
        <v>7600381.25</v>
      </c>
      <c r="AW901" s="26">
        <v>1</v>
      </c>
      <c r="AX901" s="27">
        <v>5500000</v>
      </c>
      <c r="AY901" s="27">
        <v>6325000</v>
      </c>
      <c r="AZ901" s="145"/>
      <c r="BA901" s="145"/>
      <c r="BB901" s="143">
        <f t="shared" si="1988"/>
        <v>9.8666062491146164E-2</v>
      </c>
      <c r="BC901" s="27">
        <f t="shared" si="1974"/>
        <v>5912500</v>
      </c>
      <c r="BD901" s="27">
        <f t="shared" si="1975"/>
        <v>1123375</v>
      </c>
      <c r="BE901" s="27">
        <f t="shared" si="1976"/>
        <v>7035875</v>
      </c>
      <c r="BF901" s="26">
        <v>1</v>
      </c>
      <c r="BG901" s="27">
        <v>4400000</v>
      </c>
      <c r="BH901" s="27">
        <v>3740000</v>
      </c>
      <c r="BI901" s="145"/>
      <c r="BJ901" s="145"/>
      <c r="BK901" s="143">
        <f t="shared" si="1989"/>
        <v>0.11466596451673744</v>
      </c>
      <c r="BL901" s="27">
        <f t="shared" si="1977"/>
        <v>4070000</v>
      </c>
      <c r="BM901" s="27">
        <f t="shared" si="1978"/>
        <v>773300</v>
      </c>
      <c r="BN901" s="28">
        <f t="shared" si="1979"/>
        <v>4843300</v>
      </c>
      <c r="BO901" s="26">
        <v>1</v>
      </c>
      <c r="BP901" s="27">
        <v>4400000</v>
      </c>
      <c r="BQ901" s="27">
        <v>3872000</v>
      </c>
      <c r="BR901" s="175"/>
      <c r="BS901" s="175"/>
      <c r="BT901" s="143">
        <f t="shared" si="1990"/>
        <v>9.0268950789772026E-2</v>
      </c>
      <c r="BU901" s="27">
        <f t="shared" si="1980"/>
        <v>4136000</v>
      </c>
      <c r="BV901" s="28">
        <f t="shared" si="1981"/>
        <v>785840</v>
      </c>
      <c r="BW901" s="30">
        <f t="shared" si="1982"/>
        <v>4921840</v>
      </c>
      <c r="BX901" s="26">
        <v>1</v>
      </c>
      <c r="BY901" s="28">
        <v>4400000</v>
      </c>
      <c r="BZ901" s="28">
        <v>3872000</v>
      </c>
      <c r="CA901" s="156"/>
      <c r="CB901" s="156"/>
      <c r="CC901" s="177">
        <f t="shared" si="1991"/>
        <v>9.0268950789772026E-2</v>
      </c>
      <c r="CD901" s="28">
        <f t="shared" si="1983"/>
        <v>4136000</v>
      </c>
      <c r="CE901" s="28">
        <f t="shared" si="1984"/>
        <v>785840</v>
      </c>
      <c r="CF901" s="29">
        <f t="shared" si="1985"/>
        <v>4921840</v>
      </c>
      <c r="CG901" s="31" t="s">
        <v>30</v>
      </c>
      <c r="CH901" s="32" t="s">
        <v>30</v>
      </c>
      <c r="CI901" s="32" t="s">
        <v>30</v>
      </c>
      <c r="CJ901" s="32" t="s">
        <v>30</v>
      </c>
      <c r="CK901" s="32" t="s">
        <v>30</v>
      </c>
      <c r="CL901" s="32" t="s">
        <v>30</v>
      </c>
      <c r="CM901" s="32" t="s">
        <v>30</v>
      </c>
      <c r="CN901" s="32" t="s">
        <v>30</v>
      </c>
      <c r="CO901" s="32" t="s">
        <v>30</v>
      </c>
      <c r="CP901" s="31" t="s">
        <v>30</v>
      </c>
      <c r="CQ901" s="32" t="s">
        <v>30</v>
      </c>
      <c r="CR901" s="32" t="s">
        <v>30</v>
      </c>
      <c r="CS901" s="32" t="s">
        <v>30</v>
      </c>
      <c r="CT901" s="32" t="s">
        <v>30</v>
      </c>
      <c r="CU901" s="32" t="s">
        <v>30</v>
      </c>
      <c r="CV901" s="32" t="s">
        <v>30</v>
      </c>
      <c r="CW901" s="32" t="s">
        <v>30</v>
      </c>
      <c r="CX901" s="34" t="s">
        <v>30</v>
      </c>
      <c r="CY901" s="31" t="s">
        <v>30</v>
      </c>
      <c r="CZ901" s="32" t="s">
        <v>30</v>
      </c>
      <c r="DA901" s="32" t="s">
        <v>30</v>
      </c>
      <c r="DB901" s="32" t="s">
        <v>30</v>
      </c>
      <c r="DC901" s="32" t="s">
        <v>30</v>
      </c>
      <c r="DD901" s="32" t="s">
        <v>30</v>
      </c>
      <c r="DE901" s="32" t="s">
        <v>30</v>
      </c>
      <c r="DF901" s="32" t="s">
        <v>30</v>
      </c>
      <c r="DG901" s="32" t="s">
        <v>30</v>
      </c>
      <c r="DH901" s="31" t="s">
        <v>30</v>
      </c>
      <c r="DI901" s="43" t="s">
        <v>30</v>
      </c>
      <c r="DJ901" s="43" t="s">
        <v>30</v>
      </c>
      <c r="DK901" s="43" t="s">
        <v>30</v>
      </c>
      <c r="DL901" s="43" t="s">
        <v>30</v>
      </c>
      <c r="DM901" s="32" t="s">
        <v>30</v>
      </c>
      <c r="DN901" s="32" t="s">
        <v>30</v>
      </c>
      <c r="DO901" s="33" t="s">
        <v>30</v>
      </c>
    </row>
    <row r="902" spans="1:119" ht="21" customHeight="1" x14ac:dyDescent="0.25">
      <c r="A902" s="66" t="s">
        <v>1738</v>
      </c>
      <c r="B902" s="67" t="s">
        <v>1702</v>
      </c>
      <c r="C902" s="68" t="s">
        <v>1739</v>
      </c>
      <c r="D902" s="26">
        <v>1</v>
      </c>
      <c r="E902" s="27">
        <v>6500000</v>
      </c>
      <c r="F902" s="27">
        <v>5980000</v>
      </c>
      <c r="G902" s="145"/>
      <c r="H902" s="145"/>
      <c r="I902" s="143">
        <f t="shared" si="1957"/>
        <v>5.892556509887896E-2</v>
      </c>
      <c r="J902" s="27">
        <f t="shared" si="1958"/>
        <v>6240000</v>
      </c>
      <c r="K902" s="28">
        <f t="shared" si="1959"/>
        <v>1185600</v>
      </c>
      <c r="L902" s="29">
        <f t="shared" si="1992"/>
        <v>7425600</v>
      </c>
      <c r="M902" s="26">
        <v>1</v>
      </c>
      <c r="N902" s="27">
        <v>6500000</v>
      </c>
      <c r="O902" s="27">
        <v>7150000</v>
      </c>
      <c r="P902" s="145"/>
      <c r="Q902" s="145"/>
      <c r="R902" s="143">
        <f t="shared" si="1960"/>
        <v>6.7343502970147379E-2</v>
      </c>
      <c r="S902" s="27">
        <f t="shared" si="1961"/>
        <v>6825000</v>
      </c>
      <c r="T902" s="28">
        <f t="shared" si="1962"/>
        <v>1296750</v>
      </c>
      <c r="U902" s="30">
        <f t="shared" si="1963"/>
        <v>8121750</v>
      </c>
      <c r="V902" s="26">
        <v>1</v>
      </c>
      <c r="W902" s="27">
        <v>6500000</v>
      </c>
      <c r="X902" s="27">
        <v>7800000</v>
      </c>
      <c r="Y902" s="145"/>
      <c r="Z902" s="145"/>
      <c r="AA902" s="143">
        <f t="shared" si="1964"/>
        <v>0.12856486930664501</v>
      </c>
      <c r="AB902" s="27">
        <f t="shared" si="1965"/>
        <v>7150000</v>
      </c>
      <c r="AC902" s="28">
        <f t="shared" si="1966"/>
        <v>1358500</v>
      </c>
      <c r="AD902" s="29">
        <f t="shared" si="1967"/>
        <v>8508500</v>
      </c>
      <c r="AE902" s="26">
        <v>1</v>
      </c>
      <c r="AF902" s="27">
        <v>6500000</v>
      </c>
      <c r="AG902" s="27">
        <v>7670000</v>
      </c>
      <c r="AH902" s="145"/>
      <c r="AI902" s="145"/>
      <c r="AJ902" s="143">
        <f t="shared" si="1986"/>
        <v>0.11676992716842069</v>
      </c>
      <c r="AK902" s="27">
        <f t="shared" si="1968"/>
        <v>7085000</v>
      </c>
      <c r="AL902" s="28">
        <f t="shared" si="1969"/>
        <v>1346150</v>
      </c>
      <c r="AM902" s="30">
        <f t="shared" si="1970"/>
        <v>8431150</v>
      </c>
      <c r="AN902" s="26">
        <v>1</v>
      </c>
      <c r="AO902" s="27">
        <v>6500000</v>
      </c>
      <c r="AP902" s="27">
        <v>8596250</v>
      </c>
      <c r="AQ902" s="145"/>
      <c r="AR902" s="145"/>
      <c r="AS902" s="143">
        <f t="shared" si="1987"/>
        <v>0.19637626431230276</v>
      </c>
      <c r="AT902" s="27">
        <f t="shared" si="1971"/>
        <v>7548125</v>
      </c>
      <c r="AU902" s="28">
        <f t="shared" si="1972"/>
        <v>1434143.75</v>
      </c>
      <c r="AV902" s="30">
        <f t="shared" si="1973"/>
        <v>8982268.75</v>
      </c>
      <c r="AW902" s="26">
        <v>1</v>
      </c>
      <c r="AX902" s="27">
        <v>6500000</v>
      </c>
      <c r="AY902" s="27">
        <v>7475000</v>
      </c>
      <c r="AZ902" s="145"/>
      <c r="BA902" s="145"/>
      <c r="BB902" s="143">
        <f t="shared" si="1988"/>
        <v>9.8666062491146164E-2</v>
      </c>
      <c r="BC902" s="27">
        <f t="shared" si="1974"/>
        <v>6987500</v>
      </c>
      <c r="BD902" s="27">
        <f t="shared" si="1975"/>
        <v>1327625</v>
      </c>
      <c r="BE902" s="27">
        <f t="shared" si="1976"/>
        <v>8315125</v>
      </c>
      <c r="BF902" s="26">
        <v>1</v>
      </c>
      <c r="BG902" s="27">
        <v>5200000</v>
      </c>
      <c r="BH902" s="27">
        <v>4420000</v>
      </c>
      <c r="BI902" s="145"/>
      <c r="BJ902" s="145"/>
      <c r="BK902" s="143">
        <f t="shared" si="1989"/>
        <v>0.11466596451673745</v>
      </c>
      <c r="BL902" s="27">
        <f t="shared" si="1977"/>
        <v>4810000</v>
      </c>
      <c r="BM902" s="27">
        <f t="shared" si="1978"/>
        <v>913900</v>
      </c>
      <c r="BN902" s="28">
        <f t="shared" si="1979"/>
        <v>5723900</v>
      </c>
      <c r="BO902" s="26">
        <v>1</v>
      </c>
      <c r="BP902" s="27">
        <v>5200000</v>
      </c>
      <c r="BQ902" s="27">
        <v>4576000</v>
      </c>
      <c r="BR902" s="175"/>
      <c r="BS902" s="175"/>
      <c r="BT902" s="143">
        <f t="shared" si="1990"/>
        <v>9.0268950789772026E-2</v>
      </c>
      <c r="BU902" s="27">
        <f t="shared" si="1980"/>
        <v>4888000</v>
      </c>
      <c r="BV902" s="28">
        <f t="shared" si="1981"/>
        <v>928720</v>
      </c>
      <c r="BW902" s="30">
        <f t="shared" si="1982"/>
        <v>5816720</v>
      </c>
      <c r="BX902" s="26">
        <v>1</v>
      </c>
      <c r="BY902" s="28">
        <v>5200000</v>
      </c>
      <c r="BZ902" s="28">
        <v>4576000</v>
      </c>
      <c r="CA902" s="156"/>
      <c r="CB902" s="156"/>
      <c r="CC902" s="177">
        <f t="shared" si="1991"/>
        <v>9.0268950789772026E-2</v>
      </c>
      <c r="CD902" s="28">
        <f t="shared" si="1983"/>
        <v>4888000</v>
      </c>
      <c r="CE902" s="28">
        <f t="shared" si="1984"/>
        <v>928720</v>
      </c>
      <c r="CF902" s="29">
        <f t="shared" si="1985"/>
        <v>5816720</v>
      </c>
      <c r="CG902" s="31" t="s">
        <v>30</v>
      </c>
      <c r="CH902" s="32" t="s">
        <v>30</v>
      </c>
      <c r="CI902" s="32" t="s">
        <v>30</v>
      </c>
      <c r="CJ902" s="32" t="s">
        <v>30</v>
      </c>
      <c r="CK902" s="32" t="s">
        <v>30</v>
      </c>
      <c r="CL902" s="32" t="s">
        <v>30</v>
      </c>
      <c r="CM902" s="32" t="s">
        <v>30</v>
      </c>
      <c r="CN902" s="32" t="s">
        <v>30</v>
      </c>
      <c r="CO902" s="32" t="s">
        <v>30</v>
      </c>
      <c r="CP902" s="31" t="s">
        <v>30</v>
      </c>
      <c r="CQ902" s="32" t="s">
        <v>30</v>
      </c>
      <c r="CR902" s="32" t="s">
        <v>30</v>
      </c>
      <c r="CS902" s="32" t="s">
        <v>30</v>
      </c>
      <c r="CT902" s="32" t="s">
        <v>30</v>
      </c>
      <c r="CU902" s="32" t="s">
        <v>30</v>
      </c>
      <c r="CV902" s="32" t="s">
        <v>30</v>
      </c>
      <c r="CW902" s="32" t="s">
        <v>30</v>
      </c>
      <c r="CX902" s="34" t="s">
        <v>30</v>
      </c>
      <c r="CY902" s="31" t="s">
        <v>30</v>
      </c>
      <c r="CZ902" s="32" t="s">
        <v>30</v>
      </c>
      <c r="DA902" s="32" t="s">
        <v>30</v>
      </c>
      <c r="DB902" s="32" t="s">
        <v>30</v>
      </c>
      <c r="DC902" s="32" t="s">
        <v>30</v>
      </c>
      <c r="DD902" s="32" t="s">
        <v>30</v>
      </c>
      <c r="DE902" s="32" t="s">
        <v>30</v>
      </c>
      <c r="DF902" s="32" t="s">
        <v>30</v>
      </c>
      <c r="DG902" s="32" t="s">
        <v>30</v>
      </c>
      <c r="DH902" s="31" t="s">
        <v>30</v>
      </c>
      <c r="DI902" s="43" t="s">
        <v>30</v>
      </c>
      <c r="DJ902" s="43" t="s">
        <v>30</v>
      </c>
      <c r="DK902" s="43" t="s">
        <v>30</v>
      </c>
      <c r="DL902" s="43" t="s">
        <v>30</v>
      </c>
      <c r="DM902" s="32" t="s">
        <v>30</v>
      </c>
      <c r="DN902" s="32" t="s">
        <v>30</v>
      </c>
      <c r="DO902" s="33" t="s">
        <v>30</v>
      </c>
    </row>
    <row r="903" spans="1:119" ht="21" customHeight="1" x14ac:dyDescent="0.25">
      <c r="A903" s="66" t="s">
        <v>1740</v>
      </c>
      <c r="B903" s="67" t="s">
        <v>1702</v>
      </c>
      <c r="C903" s="68" t="s">
        <v>1741</v>
      </c>
      <c r="D903" s="26">
        <v>1</v>
      </c>
      <c r="E903" s="27">
        <v>6500000</v>
      </c>
      <c r="F903" s="27">
        <v>5980000</v>
      </c>
      <c r="G903" s="145"/>
      <c r="H903" s="145"/>
      <c r="I903" s="143">
        <f t="shared" si="1957"/>
        <v>5.892556509887896E-2</v>
      </c>
      <c r="J903" s="27">
        <f t="shared" si="1958"/>
        <v>6240000</v>
      </c>
      <c r="K903" s="28">
        <f t="shared" si="1959"/>
        <v>1185600</v>
      </c>
      <c r="L903" s="29">
        <f t="shared" si="1992"/>
        <v>7425600</v>
      </c>
      <c r="M903" s="26">
        <v>1</v>
      </c>
      <c r="N903" s="27">
        <v>6500000</v>
      </c>
      <c r="O903" s="27">
        <v>7150000</v>
      </c>
      <c r="P903" s="145"/>
      <c r="Q903" s="145"/>
      <c r="R903" s="143">
        <f t="shared" si="1960"/>
        <v>6.7343502970147379E-2</v>
      </c>
      <c r="S903" s="27">
        <f t="shared" si="1961"/>
        <v>6825000</v>
      </c>
      <c r="T903" s="28">
        <f t="shared" si="1962"/>
        <v>1296750</v>
      </c>
      <c r="U903" s="30">
        <f t="shared" si="1963"/>
        <v>8121750</v>
      </c>
      <c r="V903" s="26">
        <v>1</v>
      </c>
      <c r="W903" s="27">
        <v>6500000</v>
      </c>
      <c r="X903" s="27">
        <v>7800000</v>
      </c>
      <c r="Y903" s="145"/>
      <c r="Z903" s="145"/>
      <c r="AA903" s="143">
        <f t="shared" si="1964"/>
        <v>0.12856486930664501</v>
      </c>
      <c r="AB903" s="27">
        <f t="shared" si="1965"/>
        <v>7150000</v>
      </c>
      <c r="AC903" s="28">
        <f t="shared" si="1966"/>
        <v>1358500</v>
      </c>
      <c r="AD903" s="29">
        <f t="shared" si="1967"/>
        <v>8508500</v>
      </c>
      <c r="AE903" s="26">
        <v>1</v>
      </c>
      <c r="AF903" s="27">
        <v>6500000</v>
      </c>
      <c r="AG903" s="27">
        <v>7670000</v>
      </c>
      <c r="AH903" s="145"/>
      <c r="AI903" s="145"/>
      <c r="AJ903" s="143">
        <f t="shared" si="1986"/>
        <v>0.11676992716842069</v>
      </c>
      <c r="AK903" s="27">
        <f t="shared" si="1968"/>
        <v>7085000</v>
      </c>
      <c r="AL903" s="28">
        <f t="shared" si="1969"/>
        <v>1346150</v>
      </c>
      <c r="AM903" s="30">
        <f t="shared" si="1970"/>
        <v>8431150</v>
      </c>
      <c r="AN903" s="26">
        <v>1</v>
      </c>
      <c r="AO903" s="27">
        <v>6500000</v>
      </c>
      <c r="AP903" s="27">
        <v>8596250</v>
      </c>
      <c r="AQ903" s="145"/>
      <c r="AR903" s="145"/>
      <c r="AS903" s="143">
        <f t="shared" si="1987"/>
        <v>0.19637626431230276</v>
      </c>
      <c r="AT903" s="27">
        <f t="shared" si="1971"/>
        <v>7548125</v>
      </c>
      <c r="AU903" s="28">
        <f t="shared" si="1972"/>
        <v>1434143.75</v>
      </c>
      <c r="AV903" s="30">
        <f t="shared" si="1973"/>
        <v>8982268.75</v>
      </c>
      <c r="AW903" s="26">
        <v>1</v>
      </c>
      <c r="AX903" s="27">
        <v>6500000</v>
      </c>
      <c r="AY903" s="27">
        <v>7475000</v>
      </c>
      <c r="AZ903" s="145"/>
      <c r="BA903" s="145"/>
      <c r="BB903" s="143">
        <f t="shared" si="1988"/>
        <v>9.8666062491146164E-2</v>
      </c>
      <c r="BC903" s="27">
        <f t="shared" si="1974"/>
        <v>6987500</v>
      </c>
      <c r="BD903" s="27">
        <f t="shared" si="1975"/>
        <v>1327625</v>
      </c>
      <c r="BE903" s="27">
        <f t="shared" si="1976"/>
        <v>8315125</v>
      </c>
      <c r="BF903" s="26">
        <v>1</v>
      </c>
      <c r="BG903" s="27">
        <v>5200000</v>
      </c>
      <c r="BH903" s="27">
        <v>4420000</v>
      </c>
      <c r="BI903" s="145"/>
      <c r="BJ903" s="145"/>
      <c r="BK903" s="143">
        <f t="shared" si="1989"/>
        <v>0.11466596451673745</v>
      </c>
      <c r="BL903" s="27">
        <f t="shared" si="1977"/>
        <v>4810000</v>
      </c>
      <c r="BM903" s="27">
        <f t="shared" si="1978"/>
        <v>913900</v>
      </c>
      <c r="BN903" s="28">
        <f t="shared" si="1979"/>
        <v>5723900</v>
      </c>
      <c r="BO903" s="26">
        <v>1</v>
      </c>
      <c r="BP903" s="27">
        <v>5200000</v>
      </c>
      <c r="BQ903" s="27">
        <v>4576000</v>
      </c>
      <c r="BR903" s="175"/>
      <c r="BS903" s="175"/>
      <c r="BT903" s="143">
        <f t="shared" si="1990"/>
        <v>9.0268950789772026E-2</v>
      </c>
      <c r="BU903" s="27">
        <f t="shared" si="1980"/>
        <v>4888000</v>
      </c>
      <c r="BV903" s="28">
        <f t="shared" si="1981"/>
        <v>928720</v>
      </c>
      <c r="BW903" s="30">
        <f t="shared" si="1982"/>
        <v>5816720</v>
      </c>
      <c r="BX903" s="26">
        <v>1</v>
      </c>
      <c r="BY903" s="28">
        <v>5200000</v>
      </c>
      <c r="BZ903" s="28">
        <v>4576000</v>
      </c>
      <c r="CA903" s="156"/>
      <c r="CB903" s="156"/>
      <c r="CC903" s="177">
        <f t="shared" si="1991"/>
        <v>9.0268950789772026E-2</v>
      </c>
      <c r="CD903" s="28">
        <f t="shared" si="1983"/>
        <v>4888000</v>
      </c>
      <c r="CE903" s="28">
        <f t="shared" si="1984"/>
        <v>928720</v>
      </c>
      <c r="CF903" s="29">
        <f t="shared" si="1985"/>
        <v>5816720</v>
      </c>
      <c r="CG903" s="31" t="s">
        <v>30</v>
      </c>
      <c r="CH903" s="32" t="s">
        <v>30</v>
      </c>
      <c r="CI903" s="32" t="s">
        <v>30</v>
      </c>
      <c r="CJ903" s="32" t="s">
        <v>30</v>
      </c>
      <c r="CK903" s="32" t="s">
        <v>30</v>
      </c>
      <c r="CL903" s="32" t="s">
        <v>30</v>
      </c>
      <c r="CM903" s="32" t="s">
        <v>30</v>
      </c>
      <c r="CN903" s="32" t="s">
        <v>30</v>
      </c>
      <c r="CO903" s="32" t="s">
        <v>30</v>
      </c>
      <c r="CP903" s="31" t="s">
        <v>30</v>
      </c>
      <c r="CQ903" s="32" t="s">
        <v>30</v>
      </c>
      <c r="CR903" s="32" t="s">
        <v>30</v>
      </c>
      <c r="CS903" s="32" t="s">
        <v>30</v>
      </c>
      <c r="CT903" s="32" t="s">
        <v>30</v>
      </c>
      <c r="CU903" s="32" t="s">
        <v>30</v>
      </c>
      <c r="CV903" s="32" t="s">
        <v>30</v>
      </c>
      <c r="CW903" s="32" t="s">
        <v>30</v>
      </c>
      <c r="CX903" s="34" t="s">
        <v>30</v>
      </c>
      <c r="CY903" s="31" t="s">
        <v>30</v>
      </c>
      <c r="CZ903" s="32" t="s">
        <v>30</v>
      </c>
      <c r="DA903" s="32" t="s">
        <v>30</v>
      </c>
      <c r="DB903" s="32" t="s">
        <v>30</v>
      </c>
      <c r="DC903" s="32" t="s">
        <v>30</v>
      </c>
      <c r="DD903" s="32" t="s">
        <v>30</v>
      </c>
      <c r="DE903" s="32" t="s">
        <v>30</v>
      </c>
      <c r="DF903" s="32" t="s">
        <v>30</v>
      </c>
      <c r="DG903" s="32" t="s">
        <v>30</v>
      </c>
      <c r="DH903" s="31" t="s">
        <v>30</v>
      </c>
      <c r="DI903" s="43" t="s">
        <v>30</v>
      </c>
      <c r="DJ903" s="43" t="s">
        <v>30</v>
      </c>
      <c r="DK903" s="43" t="s">
        <v>30</v>
      </c>
      <c r="DL903" s="43" t="s">
        <v>30</v>
      </c>
      <c r="DM903" s="32" t="s">
        <v>30</v>
      </c>
      <c r="DN903" s="32" t="s">
        <v>30</v>
      </c>
      <c r="DO903" s="33" t="s">
        <v>30</v>
      </c>
    </row>
    <row r="904" spans="1:119" ht="21" customHeight="1" x14ac:dyDescent="0.25">
      <c r="A904" s="66" t="s">
        <v>1742</v>
      </c>
      <c r="B904" s="67" t="s">
        <v>1702</v>
      </c>
      <c r="C904" s="68" t="s">
        <v>1743</v>
      </c>
      <c r="D904" s="26">
        <v>1</v>
      </c>
      <c r="E904" s="27">
        <v>4800000</v>
      </c>
      <c r="F904" s="27">
        <v>4416000</v>
      </c>
      <c r="G904" s="145"/>
      <c r="H904" s="145"/>
      <c r="I904" s="143">
        <f t="shared" si="1957"/>
        <v>5.8925565098878953E-2</v>
      </c>
      <c r="J904" s="27">
        <f t="shared" si="1958"/>
        <v>4608000</v>
      </c>
      <c r="K904" s="28">
        <f t="shared" si="1959"/>
        <v>875520</v>
      </c>
      <c r="L904" s="29">
        <f t="shared" si="1992"/>
        <v>5483520</v>
      </c>
      <c r="M904" s="26">
        <v>1</v>
      </c>
      <c r="N904" s="27">
        <v>4800000</v>
      </c>
      <c r="O904" s="27">
        <v>5280000</v>
      </c>
      <c r="P904" s="145"/>
      <c r="Q904" s="145"/>
      <c r="R904" s="143">
        <f t="shared" si="1960"/>
        <v>6.7343502970147379E-2</v>
      </c>
      <c r="S904" s="27">
        <f t="shared" si="1961"/>
        <v>5040000</v>
      </c>
      <c r="T904" s="28">
        <f t="shared" si="1962"/>
        <v>957600</v>
      </c>
      <c r="U904" s="30">
        <f t="shared" si="1963"/>
        <v>5997600</v>
      </c>
      <c r="V904" s="26">
        <v>1</v>
      </c>
      <c r="W904" s="27">
        <v>4800000</v>
      </c>
      <c r="X904" s="27">
        <v>5760000</v>
      </c>
      <c r="Y904" s="145"/>
      <c r="Z904" s="145"/>
      <c r="AA904" s="143">
        <f t="shared" si="1964"/>
        <v>0.12856486930664499</v>
      </c>
      <c r="AB904" s="27">
        <f t="shared" si="1965"/>
        <v>5280000</v>
      </c>
      <c r="AC904" s="28">
        <f t="shared" si="1966"/>
        <v>1003200</v>
      </c>
      <c r="AD904" s="29">
        <f t="shared" si="1967"/>
        <v>6283200</v>
      </c>
      <c r="AE904" s="26">
        <v>1</v>
      </c>
      <c r="AF904" s="27">
        <v>4800000</v>
      </c>
      <c r="AG904" s="27">
        <v>5664000</v>
      </c>
      <c r="AH904" s="145"/>
      <c r="AI904" s="145"/>
      <c r="AJ904" s="143">
        <f t="shared" si="1986"/>
        <v>0.11676992716842069</v>
      </c>
      <c r="AK904" s="27">
        <f t="shared" si="1968"/>
        <v>5232000</v>
      </c>
      <c r="AL904" s="28">
        <f t="shared" si="1969"/>
        <v>994080</v>
      </c>
      <c r="AM904" s="30">
        <f t="shared" si="1970"/>
        <v>6226080</v>
      </c>
      <c r="AN904" s="26">
        <v>1</v>
      </c>
      <c r="AO904" s="27">
        <v>4800000</v>
      </c>
      <c r="AP904" s="27">
        <v>6348000</v>
      </c>
      <c r="AQ904" s="145"/>
      <c r="AR904" s="145"/>
      <c r="AS904" s="143">
        <f t="shared" si="1987"/>
        <v>0.19637626431230276</v>
      </c>
      <c r="AT904" s="27">
        <f t="shared" si="1971"/>
        <v>5574000</v>
      </c>
      <c r="AU904" s="28">
        <f t="shared" si="1972"/>
        <v>1059060</v>
      </c>
      <c r="AV904" s="30">
        <f t="shared" si="1973"/>
        <v>6633060</v>
      </c>
      <c r="AW904" s="26">
        <v>1</v>
      </c>
      <c r="AX904" s="27">
        <v>4800000</v>
      </c>
      <c r="AY904" s="27">
        <v>5520000</v>
      </c>
      <c r="AZ904" s="145"/>
      <c r="BA904" s="145"/>
      <c r="BB904" s="143">
        <f t="shared" si="1988"/>
        <v>9.8666062491146164E-2</v>
      </c>
      <c r="BC904" s="27">
        <f t="shared" si="1974"/>
        <v>5160000</v>
      </c>
      <c r="BD904" s="27">
        <f t="shared" si="1975"/>
        <v>980400</v>
      </c>
      <c r="BE904" s="27">
        <f t="shared" si="1976"/>
        <v>6140400</v>
      </c>
      <c r="BF904" s="26">
        <v>1</v>
      </c>
      <c r="BG904" s="27">
        <v>3840000</v>
      </c>
      <c r="BH904" s="27">
        <v>3264000</v>
      </c>
      <c r="BI904" s="145"/>
      <c r="BJ904" s="145"/>
      <c r="BK904" s="143">
        <f t="shared" si="1989"/>
        <v>0.11466596451673743</v>
      </c>
      <c r="BL904" s="27">
        <f t="shared" si="1977"/>
        <v>3552000</v>
      </c>
      <c r="BM904" s="27">
        <f t="shared" si="1978"/>
        <v>674880</v>
      </c>
      <c r="BN904" s="28">
        <f t="shared" si="1979"/>
        <v>4226880</v>
      </c>
      <c r="BO904" s="26">
        <v>1</v>
      </c>
      <c r="BP904" s="27">
        <v>3840000</v>
      </c>
      <c r="BQ904" s="27">
        <v>3379200</v>
      </c>
      <c r="BR904" s="175"/>
      <c r="BS904" s="175"/>
      <c r="BT904" s="143">
        <f t="shared" si="1990"/>
        <v>9.0268950789772026E-2</v>
      </c>
      <c r="BU904" s="27">
        <f t="shared" si="1980"/>
        <v>3609600</v>
      </c>
      <c r="BV904" s="28">
        <f t="shared" si="1981"/>
        <v>685824</v>
      </c>
      <c r="BW904" s="30">
        <f t="shared" si="1982"/>
        <v>4295424</v>
      </c>
      <c r="BX904" s="26">
        <v>1</v>
      </c>
      <c r="BY904" s="28">
        <v>3840000</v>
      </c>
      <c r="BZ904" s="28">
        <v>3379200</v>
      </c>
      <c r="CA904" s="156"/>
      <c r="CB904" s="156"/>
      <c r="CC904" s="177">
        <f t="shared" si="1991"/>
        <v>9.0268950789772026E-2</v>
      </c>
      <c r="CD904" s="28">
        <f t="shared" si="1983"/>
        <v>3609600</v>
      </c>
      <c r="CE904" s="28">
        <f t="shared" si="1984"/>
        <v>685824</v>
      </c>
      <c r="CF904" s="29">
        <f t="shared" si="1985"/>
        <v>4295424</v>
      </c>
      <c r="CG904" s="31" t="s">
        <v>30</v>
      </c>
      <c r="CH904" s="32" t="s">
        <v>30</v>
      </c>
      <c r="CI904" s="32" t="s">
        <v>30</v>
      </c>
      <c r="CJ904" s="32" t="s">
        <v>30</v>
      </c>
      <c r="CK904" s="32" t="s">
        <v>30</v>
      </c>
      <c r="CL904" s="32" t="s">
        <v>30</v>
      </c>
      <c r="CM904" s="32" t="s">
        <v>30</v>
      </c>
      <c r="CN904" s="32" t="s">
        <v>30</v>
      </c>
      <c r="CO904" s="32" t="s">
        <v>30</v>
      </c>
      <c r="CP904" s="31" t="s">
        <v>30</v>
      </c>
      <c r="CQ904" s="32" t="s">
        <v>30</v>
      </c>
      <c r="CR904" s="32" t="s">
        <v>30</v>
      </c>
      <c r="CS904" s="32" t="s">
        <v>30</v>
      </c>
      <c r="CT904" s="32" t="s">
        <v>30</v>
      </c>
      <c r="CU904" s="32" t="s">
        <v>30</v>
      </c>
      <c r="CV904" s="32" t="s">
        <v>30</v>
      </c>
      <c r="CW904" s="32" t="s">
        <v>30</v>
      </c>
      <c r="CX904" s="34" t="s">
        <v>30</v>
      </c>
      <c r="CY904" s="31" t="s">
        <v>30</v>
      </c>
      <c r="CZ904" s="32" t="s">
        <v>30</v>
      </c>
      <c r="DA904" s="32" t="s">
        <v>30</v>
      </c>
      <c r="DB904" s="32" t="s">
        <v>30</v>
      </c>
      <c r="DC904" s="32" t="s">
        <v>30</v>
      </c>
      <c r="DD904" s="32" t="s">
        <v>30</v>
      </c>
      <c r="DE904" s="32" t="s">
        <v>30</v>
      </c>
      <c r="DF904" s="32" t="s">
        <v>30</v>
      </c>
      <c r="DG904" s="32" t="s">
        <v>30</v>
      </c>
      <c r="DH904" s="31" t="s">
        <v>30</v>
      </c>
      <c r="DI904" s="43" t="s">
        <v>30</v>
      </c>
      <c r="DJ904" s="43" t="s">
        <v>30</v>
      </c>
      <c r="DK904" s="43" t="s">
        <v>30</v>
      </c>
      <c r="DL904" s="43" t="s">
        <v>30</v>
      </c>
      <c r="DM904" s="32" t="s">
        <v>30</v>
      </c>
      <c r="DN904" s="32" t="s">
        <v>30</v>
      </c>
      <c r="DO904" s="33" t="s">
        <v>30</v>
      </c>
    </row>
    <row r="905" spans="1:119" ht="21" customHeight="1" x14ac:dyDescent="0.25">
      <c r="A905" s="66" t="s">
        <v>1744</v>
      </c>
      <c r="B905" s="67" t="s">
        <v>1702</v>
      </c>
      <c r="C905" s="68" t="s">
        <v>1745</v>
      </c>
      <c r="D905" s="26">
        <v>1</v>
      </c>
      <c r="E905" s="27">
        <v>4900000</v>
      </c>
      <c r="F905" s="27">
        <v>4508000</v>
      </c>
      <c r="G905" s="145"/>
      <c r="H905" s="145"/>
      <c r="I905" s="143">
        <f t="shared" si="1957"/>
        <v>5.892556509887896E-2</v>
      </c>
      <c r="J905" s="27">
        <f t="shared" si="1958"/>
        <v>4704000</v>
      </c>
      <c r="K905" s="28">
        <f t="shared" si="1959"/>
        <v>893760</v>
      </c>
      <c r="L905" s="29">
        <f t="shared" si="1992"/>
        <v>5597760</v>
      </c>
      <c r="M905" s="26">
        <v>1</v>
      </c>
      <c r="N905" s="27">
        <v>4900000</v>
      </c>
      <c r="O905" s="27">
        <v>5390000</v>
      </c>
      <c r="P905" s="145"/>
      <c r="Q905" s="145"/>
      <c r="R905" s="143">
        <f t="shared" si="1960"/>
        <v>6.7343502970147379E-2</v>
      </c>
      <c r="S905" s="27">
        <f t="shared" si="1961"/>
        <v>5145000</v>
      </c>
      <c r="T905" s="28">
        <f t="shared" si="1962"/>
        <v>977550</v>
      </c>
      <c r="U905" s="30">
        <f t="shared" si="1963"/>
        <v>6122550</v>
      </c>
      <c r="V905" s="26">
        <v>1</v>
      </c>
      <c r="W905" s="27">
        <v>4900000</v>
      </c>
      <c r="X905" s="27">
        <v>5880000</v>
      </c>
      <c r="Y905" s="145"/>
      <c r="Z905" s="145"/>
      <c r="AA905" s="143">
        <f t="shared" si="1964"/>
        <v>0.12856486930664499</v>
      </c>
      <c r="AB905" s="27">
        <f t="shared" si="1965"/>
        <v>5390000</v>
      </c>
      <c r="AC905" s="28">
        <f t="shared" si="1966"/>
        <v>1024100</v>
      </c>
      <c r="AD905" s="29">
        <f t="shared" si="1967"/>
        <v>6414100</v>
      </c>
      <c r="AE905" s="31" t="s">
        <v>30</v>
      </c>
      <c r="AF905" s="32" t="s">
        <v>30</v>
      </c>
      <c r="AG905" s="32" t="s">
        <v>30</v>
      </c>
      <c r="AH905" s="32" t="s">
        <v>30</v>
      </c>
      <c r="AI905" s="32" t="s">
        <v>30</v>
      </c>
      <c r="AJ905" s="165" t="s">
        <v>30</v>
      </c>
      <c r="AK905" s="32" t="s">
        <v>30</v>
      </c>
      <c r="AL905" s="32" t="s">
        <v>30</v>
      </c>
      <c r="AM905" s="33" t="s">
        <v>30</v>
      </c>
      <c r="AN905" s="31" t="s">
        <v>30</v>
      </c>
      <c r="AO905" s="32" t="s">
        <v>30</v>
      </c>
      <c r="AP905" s="32" t="s">
        <v>30</v>
      </c>
      <c r="AQ905" s="32" t="s">
        <v>30</v>
      </c>
      <c r="AR905" s="32" t="s">
        <v>30</v>
      </c>
      <c r="AS905" s="32" t="s">
        <v>30</v>
      </c>
      <c r="AT905" s="32" t="s">
        <v>30</v>
      </c>
      <c r="AU905" s="32" t="s">
        <v>30</v>
      </c>
      <c r="AV905" s="33" t="s">
        <v>30</v>
      </c>
      <c r="AW905" s="31" t="s">
        <v>30</v>
      </c>
      <c r="AX905" s="32" t="s">
        <v>30</v>
      </c>
      <c r="AY905" s="32" t="s">
        <v>30</v>
      </c>
      <c r="AZ905" s="32" t="s">
        <v>30</v>
      </c>
      <c r="BA905" s="32" t="s">
        <v>30</v>
      </c>
      <c r="BB905" s="32" t="s">
        <v>30</v>
      </c>
      <c r="BC905" s="32" t="s">
        <v>30</v>
      </c>
      <c r="BD905" s="32" t="s">
        <v>30</v>
      </c>
      <c r="BE905" s="32" t="s">
        <v>30</v>
      </c>
      <c r="BF905" s="31" t="s">
        <v>30</v>
      </c>
      <c r="BG905" s="32" t="s">
        <v>30</v>
      </c>
      <c r="BH905" s="32" t="s">
        <v>30</v>
      </c>
      <c r="BI905" s="32" t="s">
        <v>30</v>
      </c>
      <c r="BJ905" s="32" t="s">
        <v>30</v>
      </c>
      <c r="BK905" s="32" t="s">
        <v>30</v>
      </c>
      <c r="BL905" s="32" t="s">
        <v>30</v>
      </c>
      <c r="BM905" s="32" t="s">
        <v>30</v>
      </c>
      <c r="BN905" s="32" t="s">
        <v>30</v>
      </c>
      <c r="BO905" s="31" t="s">
        <v>30</v>
      </c>
      <c r="BP905" s="32" t="s">
        <v>30</v>
      </c>
      <c r="BQ905" s="32" t="s">
        <v>30</v>
      </c>
      <c r="BR905" s="32" t="s">
        <v>30</v>
      </c>
      <c r="BS905" s="32" t="s">
        <v>30</v>
      </c>
      <c r="BT905" s="32" t="s">
        <v>30</v>
      </c>
      <c r="BU905" s="32" t="s">
        <v>30</v>
      </c>
      <c r="BV905" s="32" t="s">
        <v>30</v>
      </c>
      <c r="BW905" s="33" t="s">
        <v>30</v>
      </c>
      <c r="BX905" s="31" t="s">
        <v>30</v>
      </c>
      <c r="BY905" s="32" t="s">
        <v>30</v>
      </c>
      <c r="BZ905" s="32" t="s">
        <v>30</v>
      </c>
      <c r="CA905" s="32" t="s">
        <v>30</v>
      </c>
      <c r="CB905" s="32" t="s">
        <v>30</v>
      </c>
      <c r="CC905" s="32" t="s">
        <v>30</v>
      </c>
      <c r="CD905" s="32" t="s">
        <v>30</v>
      </c>
      <c r="CE905" s="32" t="s">
        <v>30</v>
      </c>
      <c r="CF905" s="34" t="s">
        <v>30</v>
      </c>
      <c r="CG905" s="31" t="s">
        <v>30</v>
      </c>
      <c r="CH905" s="32" t="s">
        <v>30</v>
      </c>
      <c r="CI905" s="32" t="s">
        <v>30</v>
      </c>
      <c r="CJ905" s="32" t="s">
        <v>30</v>
      </c>
      <c r="CK905" s="32" t="s">
        <v>30</v>
      </c>
      <c r="CL905" s="32" t="s">
        <v>30</v>
      </c>
      <c r="CM905" s="32" t="s">
        <v>30</v>
      </c>
      <c r="CN905" s="32" t="s">
        <v>30</v>
      </c>
      <c r="CO905" s="32" t="s">
        <v>30</v>
      </c>
      <c r="CP905" s="31" t="s">
        <v>30</v>
      </c>
      <c r="CQ905" s="32" t="s">
        <v>30</v>
      </c>
      <c r="CR905" s="32" t="s">
        <v>30</v>
      </c>
      <c r="CS905" s="32" t="s">
        <v>30</v>
      </c>
      <c r="CT905" s="32" t="s">
        <v>30</v>
      </c>
      <c r="CU905" s="32" t="s">
        <v>30</v>
      </c>
      <c r="CV905" s="32" t="s">
        <v>30</v>
      </c>
      <c r="CW905" s="32" t="s">
        <v>30</v>
      </c>
      <c r="CX905" s="34" t="s">
        <v>30</v>
      </c>
      <c r="CY905" s="31" t="s">
        <v>30</v>
      </c>
      <c r="CZ905" s="32" t="s">
        <v>30</v>
      </c>
      <c r="DA905" s="32" t="s">
        <v>30</v>
      </c>
      <c r="DB905" s="32" t="s">
        <v>30</v>
      </c>
      <c r="DC905" s="32" t="s">
        <v>30</v>
      </c>
      <c r="DD905" s="32" t="s">
        <v>30</v>
      </c>
      <c r="DE905" s="32" t="s">
        <v>30</v>
      </c>
      <c r="DF905" s="32" t="s">
        <v>30</v>
      </c>
      <c r="DG905" s="32" t="s">
        <v>30</v>
      </c>
      <c r="DH905" s="31" t="s">
        <v>30</v>
      </c>
      <c r="DI905" s="43" t="s">
        <v>30</v>
      </c>
      <c r="DJ905" s="43" t="s">
        <v>30</v>
      </c>
      <c r="DK905" s="43" t="s">
        <v>30</v>
      </c>
      <c r="DL905" s="43" t="s">
        <v>30</v>
      </c>
      <c r="DM905" s="32" t="s">
        <v>30</v>
      </c>
      <c r="DN905" s="32" t="s">
        <v>30</v>
      </c>
      <c r="DO905" s="33" t="s">
        <v>30</v>
      </c>
    </row>
    <row r="906" spans="1:119" ht="21" customHeight="1" x14ac:dyDescent="0.25">
      <c r="A906" s="66" t="s">
        <v>1746</v>
      </c>
      <c r="B906" s="67" t="s">
        <v>1702</v>
      </c>
      <c r="C906" s="68" t="s">
        <v>1747</v>
      </c>
      <c r="D906" s="26">
        <v>1</v>
      </c>
      <c r="E906" s="27">
        <v>4900000</v>
      </c>
      <c r="F906" s="27">
        <v>4508000</v>
      </c>
      <c r="G906" s="145"/>
      <c r="H906" s="145"/>
      <c r="I906" s="143">
        <f t="shared" si="1957"/>
        <v>5.892556509887896E-2</v>
      </c>
      <c r="J906" s="27">
        <f t="shared" si="1958"/>
        <v>4704000</v>
      </c>
      <c r="K906" s="28">
        <f t="shared" si="1959"/>
        <v>893760</v>
      </c>
      <c r="L906" s="29">
        <f t="shared" si="1992"/>
        <v>5597760</v>
      </c>
      <c r="M906" s="26">
        <v>1</v>
      </c>
      <c r="N906" s="27">
        <v>4900000</v>
      </c>
      <c r="O906" s="27">
        <v>5390000</v>
      </c>
      <c r="P906" s="145"/>
      <c r="Q906" s="145"/>
      <c r="R906" s="143">
        <f t="shared" si="1960"/>
        <v>6.7343502970147379E-2</v>
      </c>
      <c r="S906" s="27">
        <f t="shared" si="1961"/>
        <v>5145000</v>
      </c>
      <c r="T906" s="28">
        <f t="shared" si="1962"/>
        <v>977550</v>
      </c>
      <c r="U906" s="30">
        <f t="shared" si="1963"/>
        <v>6122550</v>
      </c>
      <c r="V906" s="26">
        <v>1</v>
      </c>
      <c r="W906" s="27">
        <v>4900000</v>
      </c>
      <c r="X906" s="27">
        <v>5880000</v>
      </c>
      <c r="Y906" s="145"/>
      <c r="Z906" s="145"/>
      <c r="AA906" s="143">
        <f t="shared" si="1964"/>
        <v>0.12856486930664499</v>
      </c>
      <c r="AB906" s="27">
        <f t="shared" si="1965"/>
        <v>5390000</v>
      </c>
      <c r="AC906" s="28">
        <f t="shared" si="1966"/>
        <v>1024100</v>
      </c>
      <c r="AD906" s="29">
        <f t="shared" si="1967"/>
        <v>6414100</v>
      </c>
      <c r="AE906" s="31" t="s">
        <v>30</v>
      </c>
      <c r="AF906" s="32" t="s">
        <v>30</v>
      </c>
      <c r="AG906" s="32" t="s">
        <v>30</v>
      </c>
      <c r="AH906" s="32" t="s">
        <v>30</v>
      </c>
      <c r="AI906" s="32" t="s">
        <v>30</v>
      </c>
      <c r="AJ906" s="165" t="s">
        <v>30</v>
      </c>
      <c r="AK906" s="32" t="s">
        <v>30</v>
      </c>
      <c r="AL906" s="32" t="s">
        <v>30</v>
      </c>
      <c r="AM906" s="33" t="s">
        <v>30</v>
      </c>
      <c r="AN906" s="31" t="s">
        <v>30</v>
      </c>
      <c r="AO906" s="32" t="s">
        <v>30</v>
      </c>
      <c r="AP906" s="32" t="s">
        <v>30</v>
      </c>
      <c r="AQ906" s="32" t="s">
        <v>30</v>
      </c>
      <c r="AR906" s="32" t="s">
        <v>30</v>
      </c>
      <c r="AS906" s="32" t="s">
        <v>30</v>
      </c>
      <c r="AT906" s="32" t="s">
        <v>30</v>
      </c>
      <c r="AU906" s="32" t="s">
        <v>30</v>
      </c>
      <c r="AV906" s="33" t="s">
        <v>30</v>
      </c>
      <c r="AW906" s="31" t="s">
        <v>30</v>
      </c>
      <c r="AX906" s="32" t="s">
        <v>30</v>
      </c>
      <c r="AY906" s="32" t="s">
        <v>30</v>
      </c>
      <c r="AZ906" s="32" t="s">
        <v>30</v>
      </c>
      <c r="BA906" s="32" t="s">
        <v>30</v>
      </c>
      <c r="BB906" s="32" t="s">
        <v>30</v>
      </c>
      <c r="BC906" s="32" t="s">
        <v>30</v>
      </c>
      <c r="BD906" s="32" t="s">
        <v>30</v>
      </c>
      <c r="BE906" s="32" t="s">
        <v>30</v>
      </c>
      <c r="BF906" s="31" t="s">
        <v>30</v>
      </c>
      <c r="BG906" s="32" t="s">
        <v>30</v>
      </c>
      <c r="BH906" s="32" t="s">
        <v>30</v>
      </c>
      <c r="BI906" s="32" t="s">
        <v>30</v>
      </c>
      <c r="BJ906" s="32" t="s">
        <v>30</v>
      </c>
      <c r="BK906" s="32" t="s">
        <v>30</v>
      </c>
      <c r="BL906" s="32" t="s">
        <v>30</v>
      </c>
      <c r="BM906" s="32" t="s">
        <v>30</v>
      </c>
      <c r="BN906" s="32" t="s">
        <v>30</v>
      </c>
      <c r="BO906" s="31" t="s">
        <v>30</v>
      </c>
      <c r="BP906" s="32" t="s">
        <v>30</v>
      </c>
      <c r="BQ906" s="32" t="s">
        <v>30</v>
      </c>
      <c r="BR906" s="32" t="s">
        <v>30</v>
      </c>
      <c r="BS906" s="32" t="s">
        <v>30</v>
      </c>
      <c r="BT906" s="32" t="s">
        <v>30</v>
      </c>
      <c r="BU906" s="32" t="s">
        <v>30</v>
      </c>
      <c r="BV906" s="32" t="s">
        <v>30</v>
      </c>
      <c r="BW906" s="33" t="s">
        <v>30</v>
      </c>
      <c r="BX906" s="31" t="s">
        <v>30</v>
      </c>
      <c r="BY906" s="32" t="s">
        <v>30</v>
      </c>
      <c r="BZ906" s="32" t="s">
        <v>30</v>
      </c>
      <c r="CA906" s="32" t="s">
        <v>30</v>
      </c>
      <c r="CB906" s="32" t="s">
        <v>30</v>
      </c>
      <c r="CC906" s="32" t="s">
        <v>30</v>
      </c>
      <c r="CD906" s="32" t="s">
        <v>30</v>
      </c>
      <c r="CE906" s="32" t="s">
        <v>30</v>
      </c>
      <c r="CF906" s="34" t="s">
        <v>30</v>
      </c>
      <c r="CG906" s="31" t="s">
        <v>30</v>
      </c>
      <c r="CH906" s="32" t="s">
        <v>30</v>
      </c>
      <c r="CI906" s="32" t="s">
        <v>30</v>
      </c>
      <c r="CJ906" s="32" t="s">
        <v>30</v>
      </c>
      <c r="CK906" s="32" t="s">
        <v>30</v>
      </c>
      <c r="CL906" s="32" t="s">
        <v>30</v>
      </c>
      <c r="CM906" s="32" t="s">
        <v>30</v>
      </c>
      <c r="CN906" s="32" t="s">
        <v>30</v>
      </c>
      <c r="CO906" s="32" t="s">
        <v>30</v>
      </c>
      <c r="CP906" s="31" t="s">
        <v>30</v>
      </c>
      <c r="CQ906" s="32" t="s">
        <v>30</v>
      </c>
      <c r="CR906" s="32" t="s">
        <v>30</v>
      </c>
      <c r="CS906" s="32" t="s">
        <v>30</v>
      </c>
      <c r="CT906" s="32" t="s">
        <v>30</v>
      </c>
      <c r="CU906" s="32" t="s">
        <v>30</v>
      </c>
      <c r="CV906" s="32" t="s">
        <v>30</v>
      </c>
      <c r="CW906" s="32" t="s">
        <v>30</v>
      </c>
      <c r="CX906" s="34" t="s">
        <v>30</v>
      </c>
      <c r="CY906" s="31" t="s">
        <v>30</v>
      </c>
      <c r="CZ906" s="32" t="s">
        <v>30</v>
      </c>
      <c r="DA906" s="32" t="s">
        <v>30</v>
      </c>
      <c r="DB906" s="32" t="s">
        <v>30</v>
      </c>
      <c r="DC906" s="32" t="s">
        <v>30</v>
      </c>
      <c r="DD906" s="32" t="s">
        <v>30</v>
      </c>
      <c r="DE906" s="32" t="s">
        <v>30</v>
      </c>
      <c r="DF906" s="32" t="s">
        <v>30</v>
      </c>
      <c r="DG906" s="32" t="s">
        <v>30</v>
      </c>
      <c r="DH906" s="31" t="s">
        <v>30</v>
      </c>
      <c r="DI906" s="43" t="s">
        <v>30</v>
      </c>
      <c r="DJ906" s="43" t="s">
        <v>30</v>
      </c>
      <c r="DK906" s="43" t="s">
        <v>30</v>
      </c>
      <c r="DL906" s="43" t="s">
        <v>30</v>
      </c>
      <c r="DM906" s="32" t="s">
        <v>30</v>
      </c>
      <c r="DN906" s="32" t="s">
        <v>30</v>
      </c>
      <c r="DO906" s="33" t="s">
        <v>30</v>
      </c>
    </row>
    <row r="907" spans="1:119" ht="21" customHeight="1" x14ac:dyDescent="0.25">
      <c r="A907" s="66" t="s">
        <v>1748</v>
      </c>
      <c r="B907" s="67" t="s">
        <v>1702</v>
      </c>
      <c r="C907" s="68" t="s">
        <v>1749</v>
      </c>
      <c r="D907" s="26">
        <v>1</v>
      </c>
      <c r="E907" s="27">
        <v>5000000</v>
      </c>
      <c r="F907" s="27">
        <v>4600000</v>
      </c>
      <c r="G907" s="145"/>
      <c r="H907" s="145"/>
      <c r="I907" s="143">
        <f t="shared" si="1957"/>
        <v>5.8925565098878967E-2</v>
      </c>
      <c r="J907" s="27">
        <f t="shared" si="1958"/>
        <v>4800000</v>
      </c>
      <c r="K907" s="28">
        <f t="shared" si="1959"/>
        <v>912000</v>
      </c>
      <c r="L907" s="29">
        <f t="shared" si="1992"/>
        <v>5712000</v>
      </c>
      <c r="M907" s="26">
        <v>1</v>
      </c>
      <c r="N907" s="27">
        <v>5000000</v>
      </c>
      <c r="O907" s="27">
        <v>5500000</v>
      </c>
      <c r="P907" s="145"/>
      <c r="Q907" s="145"/>
      <c r="R907" s="143">
        <f t="shared" si="1960"/>
        <v>6.7343502970147379E-2</v>
      </c>
      <c r="S907" s="27">
        <f t="shared" si="1961"/>
        <v>5250000</v>
      </c>
      <c r="T907" s="28">
        <f t="shared" si="1962"/>
        <v>997500</v>
      </c>
      <c r="U907" s="30">
        <f t="shared" si="1963"/>
        <v>6247500</v>
      </c>
      <c r="V907" s="26">
        <v>1</v>
      </c>
      <c r="W907" s="27">
        <v>5000000</v>
      </c>
      <c r="X907" s="27">
        <v>6000000</v>
      </c>
      <c r="Y907" s="145"/>
      <c r="Z907" s="145"/>
      <c r="AA907" s="143">
        <f t="shared" si="1964"/>
        <v>0.12856486930664499</v>
      </c>
      <c r="AB907" s="27">
        <f t="shared" si="1965"/>
        <v>5500000</v>
      </c>
      <c r="AC907" s="28">
        <f t="shared" si="1966"/>
        <v>1045000</v>
      </c>
      <c r="AD907" s="29">
        <f t="shared" si="1967"/>
        <v>6545000</v>
      </c>
      <c r="AE907" s="31" t="s">
        <v>30</v>
      </c>
      <c r="AF907" s="32" t="s">
        <v>30</v>
      </c>
      <c r="AG907" s="32" t="s">
        <v>30</v>
      </c>
      <c r="AH907" s="32" t="s">
        <v>30</v>
      </c>
      <c r="AI907" s="32" t="s">
        <v>30</v>
      </c>
      <c r="AJ907" s="165" t="s">
        <v>30</v>
      </c>
      <c r="AK907" s="32" t="s">
        <v>30</v>
      </c>
      <c r="AL907" s="32" t="s">
        <v>30</v>
      </c>
      <c r="AM907" s="33" t="s">
        <v>30</v>
      </c>
      <c r="AN907" s="31" t="s">
        <v>30</v>
      </c>
      <c r="AO907" s="32" t="s">
        <v>30</v>
      </c>
      <c r="AP907" s="32" t="s">
        <v>30</v>
      </c>
      <c r="AQ907" s="32" t="s">
        <v>30</v>
      </c>
      <c r="AR907" s="32" t="s">
        <v>30</v>
      </c>
      <c r="AS907" s="32" t="s">
        <v>30</v>
      </c>
      <c r="AT907" s="32" t="s">
        <v>30</v>
      </c>
      <c r="AU907" s="32" t="s">
        <v>30</v>
      </c>
      <c r="AV907" s="33" t="s">
        <v>30</v>
      </c>
      <c r="AW907" s="31" t="s">
        <v>30</v>
      </c>
      <c r="AX907" s="32" t="s">
        <v>30</v>
      </c>
      <c r="AY907" s="32" t="s">
        <v>30</v>
      </c>
      <c r="AZ907" s="32" t="s">
        <v>30</v>
      </c>
      <c r="BA907" s="32" t="s">
        <v>30</v>
      </c>
      <c r="BB907" s="32" t="s">
        <v>30</v>
      </c>
      <c r="BC907" s="32" t="s">
        <v>30</v>
      </c>
      <c r="BD907" s="32" t="s">
        <v>30</v>
      </c>
      <c r="BE907" s="32" t="s">
        <v>30</v>
      </c>
      <c r="BF907" s="31" t="s">
        <v>30</v>
      </c>
      <c r="BG907" s="32" t="s">
        <v>30</v>
      </c>
      <c r="BH907" s="32" t="s">
        <v>30</v>
      </c>
      <c r="BI907" s="32" t="s">
        <v>30</v>
      </c>
      <c r="BJ907" s="32" t="s">
        <v>30</v>
      </c>
      <c r="BK907" s="32" t="s">
        <v>30</v>
      </c>
      <c r="BL907" s="32" t="s">
        <v>30</v>
      </c>
      <c r="BM907" s="32" t="s">
        <v>30</v>
      </c>
      <c r="BN907" s="32" t="s">
        <v>30</v>
      </c>
      <c r="BO907" s="31" t="s">
        <v>30</v>
      </c>
      <c r="BP907" s="32" t="s">
        <v>30</v>
      </c>
      <c r="BQ907" s="32" t="s">
        <v>30</v>
      </c>
      <c r="BR907" s="32" t="s">
        <v>30</v>
      </c>
      <c r="BS907" s="32" t="s">
        <v>30</v>
      </c>
      <c r="BT907" s="32" t="s">
        <v>30</v>
      </c>
      <c r="BU907" s="32" t="s">
        <v>30</v>
      </c>
      <c r="BV907" s="32" t="s">
        <v>30</v>
      </c>
      <c r="BW907" s="33" t="s">
        <v>30</v>
      </c>
      <c r="BX907" s="31" t="s">
        <v>30</v>
      </c>
      <c r="BY907" s="32" t="s">
        <v>30</v>
      </c>
      <c r="BZ907" s="32" t="s">
        <v>30</v>
      </c>
      <c r="CA907" s="32" t="s">
        <v>30</v>
      </c>
      <c r="CB907" s="32" t="s">
        <v>30</v>
      </c>
      <c r="CC907" s="32" t="s">
        <v>30</v>
      </c>
      <c r="CD907" s="32" t="s">
        <v>30</v>
      </c>
      <c r="CE907" s="32" t="s">
        <v>30</v>
      </c>
      <c r="CF907" s="34" t="s">
        <v>30</v>
      </c>
      <c r="CG907" s="31" t="s">
        <v>30</v>
      </c>
      <c r="CH907" s="32" t="s">
        <v>30</v>
      </c>
      <c r="CI907" s="32" t="s">
        <v>30</v>
      </c>
      <c r="CJ907" s="32" t="s">
        <v>30</v>
      </c>
      <c r="CK907" s="32" t="s">
        <v>30</v>
      </c>
      <c r="CL907" s="32" t="s">
        <v>30</v>
      </c>
      <c r="CM907" s="32" t="s">
        <v>30</v>
      </c>
      <c r="CN907" s="32" t="s">
        <v>30</v>
      </c>
      <c r="CO907" s="32" t="s">
        <v>30</v>
      </c>
      <c r="CP907" s="31" t="s">
        <v>30</v>
      </c>
      <c r="CQ907" s="32" t="s">
        <v>30</v>
      </c>
      <c r="CR907" s="32" t="s">
        <v>30</v>
      </c>
      <c r="CS907" s="32" t="s">
        <v>30</v>
      </c>
      <c r="CT907" s="32" t="s">
        <v>30</v>
      </c>
      <c r="CU907" s="32" t="s">
        <v>30</v>
      </c>
      <c r="CV907" s="32" t="s">
        <v>30</v>
      </c>
      <c r="CW907" s="32" t="s">
        <v>30</v>
      </c>
      <c r="CX907" s="34" t="s">
        <v>30</v>
      </c>
      <c r="CY907" s="31" t="s">
        <v>30</v>
      </c>
      <c r="CZ907" s="32" t="s">
        <v>30</v>
      </c>
      <c r="DA907" s="32" t="s">
        <v>30</v>
      </c>
      <c r="DB907" s="32" t="s">
        <v>30</v>
      </c>
      <c r="DC907" s="32" t="s">
        <v>30</v>
      </c>
      <c r="DD907" s="32" t="s">
        <v>30</v>
      </c>
      <c r="DE907" s="32" t="s">
        <v>30</v>
      </c>
      <c r="DF907" s="32" t="s">
        <v>30</v>
      </c>
      <c r="DG907" s="32" t="s">
        <v>30</v>
      </c>
      <c r="DH907" s="31" t="s">
        <v>30</v>
      </c>
      <c r="DI907" s="43" t="s">
        <v>30</v>
      </c>
      <c r="DJ907" s="43" t="s">
        <v>30</v>
      </c>
      <c r="DK907" s="43" t="s">
        <v>30</v>
      </c>
      <c r="DL907" s="43" t="s">
        <v>30</v>
      </c>
      <c r="DM907" s="32" t="s">
        <v>30</v>
      </c>
      <c r="DN907" s="32" t="s">
        <v>30</v>
      </c>
      <c r="DO907" s="33" t="s">
        <v>30</v>
      </c>
    </row>
    <row r="908" spans="1:119" ht="21" customHeight="1" x14ac:dyDescent="0.25">
      <c r="A908" s="66" t="s">
        <v>1750</v>
      </c>
      <c r="B908" s="67" t="s">
        <v>1702</v>
      </c>
      <c r="C908" s="68" t="s">
        <v>1751</v>
      </c>
      <c r="D908" s="26">
        <v>1</v>
      </c>
      <c r="E908" s="27">
        <v>4800000</v>
      </c>
      <c r="F908" s="27">
        <v>4416000</v>
      </c>
      <c r="G908" s="145"/>
      <c r="H908" s="145"/>
      <c r="I908" s="143">
        <f t="shared" si="1957"/>
        <v>5.8925565098878953E-2</v>
      </c>
      <c r="J908" s="27">
        <f t="shared" si="1958"/>
        <v>4608000</v>
      </c>
      <c r="K908" s="28">
        <f t="shared" si="1959"/>
        <v>875520</v>
      </c>
      <c r="L908" s="29">
        <f t="shared" si="1992"/>
        <v>5483520</v>
      </c>
      <c r="M908" s="26">
        <v>1</v>
      </c>
      <c r="N908" s="27">
        <v>4800000</v>
      </c>
      <c r="O908" s="27">
        <v>5280000</v>
      </c>
      <c r="P908" s="145"/>
      <c r="Q908" s="145"/>
      <c r="R908" s="143">
        <f t="shared" si="1960"/>
        <v>6.7343502970147379E-2</v>
      </c>
      <c r="S908" s="27">
        <f t="shared" si="1961"/>
        <v>5040000</v>
      </c>
      <c r="T908" s="28">
        <f t="shared" si="1962"/>
        <v>957600</v>
      </c>
      <c r="U908" s="30">
        <f t="shared" si="1963"/>
        <v>5997600</v>
      </c>
      <c r="V908" s="26">
        <v>1</v>
      </c>
      <c r="W908" s="27">
        <v>4800000</v>
      </c>
      <c r="X908" s="27">
        <v>5760000</v>
      </c>
      <c r="Y908" s="145"/>
      <c r="Z908" s="145"/>
      <c r="AA908" s="143">
        <f t="shared" si="1964"/>
        <v>0.12856486930664499</v>
      </c>
      <c r="AB908" s="27">
        <f t="shared" si="1965"/>
        <v>5280000</v>
      </c>
      <c r="AC908" s="28">
        <f t="shared" si="1966"/>
        <v>1003200</v>
      </c>
      <c r="AD908" s="29">
        <f t="shared" si="1967"/>
        <v>6283200</v>
      </c>
      <c r="AE908" s="31" t="s">
        <v>30</v>
      </c>
      <c r="AF908" s="32" t="s">
        <v>30</v>
      </c>
      <c r="AG908" s="32" t="s">
        <v>30</v>
      </c>
      <c r="AH908" s="32" t="s">
        <v>30</v>
      </c>
      <c r="AI908" s="32" t="s">
        <v>30</v>
      </c>
      <c r="AJ908" s="165" t="s">
        <v>30</v>
      </c>
      <c r="AK908" s="32" t="s">
        <v>30</v>
      </c>
      <c r="AL908" s="32" t="s">
        <v>30</v>
      </c>
      <c r="AM908" s="33" t="s">
        <v>30</v>
      </c>
      <c r="AN908" s="31" t="s">
        <v>30</v>
      </c>
      <c r="AO908" s="32" t="s">
        <v>30</v>
      </c>
      <c r="AP908" s="32" t="s">
        <v>30</v>
      </c>
      <c r="AQ908" s="32" t="s">
        <v>30</v>
      </c>
      <c r="AR908" s="32" t="s">
        <v>30</v>
      </c>
      <c r="AS908" s="32" t="s">
        <v>30</v>
      </c>
      <c r="AT908" s="32" t="s">
        <v>30</v>
      </c>
      <c r="AU908" s="32" t="s">
        <v>30</v>
      </c>
      <c r="AV908" s="33" t="s">
        <v>30</v>
      </c>
      <c r="AW908" s="31" t="s">
        <v>30</v>
      </c>
      <c r="AX908" s="32" t="s">
        <v>30</v>
      </c>
      <c r="AY908" s="32" t="s">
        <v>30</v>
      </c>
      <c r="AZ908" s="32" t="s">
        <v>30</v>
      </c>
      <c r="BA908" s="32" t="s">
        <v>30</v>
      </c>
      <c r="BB908" s="32" t="s">
        <v>30</v>
      </c>
      <c r="BC908" s="32" t="s">
        <v>30</v>
      </c>
      <c r="BD908" s="32" t="s">
        <v>30</v>
      </c>
      <c r="BE908" s="32" t="s">
        <v>30</v>
      </c>
      <c r="BF908" s="31" t="s">
        <v>30</v>
      </c>
      <c r="BG908" s="32" t="s">
        <v>30</v>
      </c>
      <c r="BH908" s="32" t="s">
        <v>30</v>
      </c>
      <c r="BI908" s="32" t="s">
        <v>30</v>
      </c>
      <c r="BJ908" s="32" t="s">
        <v>30</v>
      </c>
      <c r="BK908" s="32" t="s">
        <v>30</v>
      </c>
      <c r="BL908" s="32" t="s">
        <v>30</v>
      </c>
      <c r="BM908" s="32" t="s">
        <v>30</v>
      </c>
      <c r="BN908" s="32" t="s">
        <v>30</v>
      </c>
      <c r="BO908" s="31" t="s">
        <v>30</v>
      </c>
      <c r="BP908" s="32" t="s">
        <v>30</v>
      </c>
      <c r="BQ908" s="32" t="s">
        <v>30</v>
      </c>
      <c r="BR908" s="32" t="s">
        <v>30</v>
      </c>
      <c r="BS908" s="32" t="s">
        <v>30</v>
      </c>
      <c r="BT908" s="32" t="s">
        <v>30</v>
      </c>
      <c r="BU908" s="32" t="s">
        <v>30</v>
      </c>
      <c r="BV908" s="32" t="s">
        <v>30</v>
      </c>
      <c r="BW908" s="33" t="s">
        <v>30</v>
      </c>
      <c r="BX908" s="31" t="s">
        <v>30</v>
      </c>
      <c r="BY908" s="32" t="s">
        <v>30</v>
      </c>
      <c r="BZ908" s="32" t="s">
        <v>30</v>
      </c>
      <c r="CA908" s="32" t="s">
        <v>30</v>
      </c>
      <c r="CB908" s="32" t="s">
        <v>30</v>
      </c>
      <c r="CC908" s="32" t="s">
        <v>30</v>
      </c>
      <c r="CD908" s="32" t="s">
        <v>30</v>
      </c>
      <c r="CE908" s="32" t="s">
        <v>30</v>
      </c>
      <c r="CF908" s="34" t="s">
        <v>30</v>
      </c>
      <c r="CG908" s="31" t="s">
        <v>30</v>
      </c>
      <c r="CH908" s="32" t="s">
        <v>30</v>
      </c>
      <c r="CI908" s="32" t="s">
        <v>30</v>
      </c>
      <c r="CJ908" s="32" t="s">
        <v>30</v>
      </c>
      <c r="CK908" s="32" t="s">
        <v>30</v>
      </c>
      <c r="CL908" s="32" t="s">
        <v>30</v>
      </c>
      <c r="CM908" s="32" t="s">
        <v>30</v>
      </c>
      <c r="CN908" s="32" t="s">
        <v>30</v>
      </c>
      <c r="CO908" s="32" t="s">
        <v>30</v>
      </c>
      <c r="CP908" s="31" t="s">
        <v>30</v>
      </c>
      <c r="CQ908" s="32" t="s">
        <v>30</v>
      </c>
      <c r="CR908" s="32" t="s">
        <v>30</v>
      </c>
      <c r="CS908" s="32" t="s">
        <v>30</v>
      </c>
      <c r="CT908" s="32" t="s">
        <v>30</v>
      </c>
      <c r="CU908" s="32" t="s">
        <v>30</v>
      </c>
      <c r="CV908" s="32" t="s">
        <v>30</v>
      </c>
      <c r="CW908" s="32" t="s">
        <v>30</v>
      </c>
      <c r="CX908" s="34" t="s">
        <v>30</v>
      </c>
      <c r="CY908" s="31" t="s">
        <v>30</v>
      </c>
      <c r="CZ908" s="32" t="s">
        <v>30</v>
      </c>
      <c r="DA908" s="32" t="s">
        <v>30</v>
      </c>
      <c r="DB908" s="32" t="s">
        <v>30</v>
      </c>
      <c r="DC908" s="32" t="s">
        <v>30</v>
      </c>
      <c r="DD908" s="32" t="s">
        <v>30</v>
      </c>
      <c r="DE908" s="32" t="s">
        <v>30</v>
      </c>
      <c r="DF908" s="32" t="s">
        <v>30</v>
      </c>
      <c r="DG908" s="32" t="s">
        <v>30</v>
      </c>
      <c r="DH908" s="31" t="s">
        <v>30</v>
      </c>
      <c r="DI908" s="43" t="s">
        <v>30</v>
      </c>
      <c r="DJ908" s="43" t="s">
        <v>30</v>
      </c>
      <c r="DK908" s="43" t="s">
        <v>30</v>
      </c>
      <c r="DL908" s="43" t="s">
        <v>30</v>
      </c>
      <c r="DM908" s="32" t="s">
        <v>30</v>
      </c>
      <c r="DN908" s="32" t="s">
        <v>30</v>
      </c>
      <c r="DO908" s="33" t="s">
        <v>30</v>
      </c>
    </row>
    <row r="909" spans="1:119" ht="21" customHeight="1" x14ac:dyDescent="0.25">
      <c r="A909" s="66" t="s">
        <v>1752</v>
      </c>
      <c r="B909" s="67" t="s">
        <v>1702</v>
      </c>
      <c r="C909" s="68" t="s">
        <v>1753</v>
      </c>
      <c r="D909" s="26">
        <v>1</v>
      </c>
      <c r="E909" s="27">
        <v>2500000</v>
      </c>
      <c r="F909" s="27">
        <v>2300000</v>
      </c>
      <c r="G909" s="145"/>
      <c r="H909" s="145"/>
      <c r="I909" s="143">
        <f t="shared" si="1957"/>
        <v>5.8925565098878967E-2</v>
      </c>
      <c r="J909" s="27">
        <f t="shared" si="1958"/>
        <v>2400000</v>
      </c>
      <c r="K909" s="28">
        <f t="shared" si="1959"/>
        <v>456000</v>
      </c>
      <c r="L909" s="29">
        <f t="shared" si="1992"/>
        <v>2856000</v>
      </c>
      <c r="M909" s="26">
        <v>1</v>
      </c>
      <c r="N909" s="27">
        <v>2500000</v>
      </c>
      <c r="O909" s="27">
        <v>2750000</v>
      </c>
      <c r="P909" s="145"/>
      <c r="Q909" s="145"/>
      <c r="R909" s="143">
        <f t="shared" si="1960"/>
        <v>6.7343502970147379E-2</v>
      </c>
      <c r="S909" s="27">
        <f t="shared" si="1961"/>
        <v>2625000</v>
      </c>
      <c r="T909" s="28">
        <f t="shared" si="1962"/>
        <v>498750</v>
      </c>
      <c r="U909" s="30">
        <f t="shared" si="1963"/>
        <v>3123750</v>
      </c>
      <c r="V909" s="26">
        <v>1</v>
      </c>
      <c r="W909" s="27">
        <v>2500000</v>
      </c>
      <c r="X909" s="27">
        <v>3000000</v>
      </c>
      <c r="Y909" s="145"/>
      <c r="Z909" s="145"/>
      <c r="AA909" s="143">
        <f t="shared" si="1964"/>
        <v>0.12856486930664499</v>
      </c>
      <c r="AB909" s="27">
        <f t="shared" si="1965"/>
        <v>2750000</v>
      </c>
      <c r="AC909" s="28">
        <f t="shared" si="1966"/>
        <v>522500</v>
      </c>
      <c r="AD909" s="29">
        <f t="shared" si="1967"/>
        <v>3272500</v>
      </c>
      <c r="AE909" s="26">
        <v>1</v>
      </c>
      <c r="AF909" s="27">
        <v>2500000</v>
      </c>
      <c r="AG909" s="27">
        <v>2950000</v>
      </c>
      <c r="AH909" s="145"/>
      <c r="AI909" s="145"/>
      <c r="AJ909" s="143">
        <f t="shared" si="1986"/>
        <v>0.11676992716842068</v>
      </c>
      <c r="AK909" s="27">
        <f t="shared" ref="AK909:AK957" si="1993">+AVERAGE(AF909:AH909)</f>
        <v>2725000</v>
      </c>
      <c r="AL909" s="28">
        <f t="shared" ref="AL909:AL957" si="1994">+AK909*19%</f>
        <v>517750</v>
      </c>
      <c r="AM909" s="30">
        <f t="shared" ref="AM909:AM957" si="1995">+AL909+AK909</f>
        <v>3242750</v>
      </c>
      <c r="AN909" s="26">
        <v>1</v>
      </c>
      <c r="AO909" s="27">
        <v>2500000</v>
      </c>
      <c r="AP909" s="27">
        <v>3306250</v>
      </c>
      <c r="AQ909" s="145"/>
      <c r="AR909" s="145"/>
      <c r="AS909" s="143">
        <f t="shared" si="1987"/>
        <v>0.19637626431230276</v>
      </c>
      <c r="AT909" s="27">
        <f t="shared" ref="AT909:AT954" si="1996">+AVERAGE(AO909:AQ909)</f>
        <v>2903125</v>
      </c>
      <c r="AU909" s="28">
        <f t="shared" ref="AU909:AU954" si="1997">+AT909*19%</f>
        <v>551593.75</v>
      </c>
      <c r="AV909" s="30">
        <f t="shared" ref="AV909:AV954" si="1998">+AU909+AT909</f>
        <v>3454718.75</v>
      </c>
      <c r="AW909" s="26">
        <v>1</v>
      </c>
      <c r="AX909" s="27">
        <v>2500000</v>
      </c>
      <c r="AY909" s="27">
        <v>2875000</v>
      </c>
      <c r="AZ909" s="145"/>
      <c r="BA909" s="145"/>
      <c r="BB909" s="143">
        <f t="shared" si="1988"/>
        <v>9.8666062491146178E-2</v>
      </c>
      <c r="BC909" s="27">
        <f t="shared" ref="BC909:BC954" si="1999">+AVERAGE(AX909:AZ909)</f>
        <v>2687500</v>
      </c>
      <c r="BD909" s="27">
        <f t="shared" ref="BD909:BD954" si="2000">+BC909*19%</f>
        <v>510625</v>
      </c>
      <c r="BE909" s="27">
        <f t="shared" ref="BE909:BE954" si="2001">+BD909+BC909</f>
        <v>3198125</v>
      </c>
      <c r="BF909" s="26">
        <v>1</v>
      </c>
      <c r="BG909" s="27">
        <v>2000000</v>
      </c>
      <c r="BH909" s="27">
        <v>1700000</v>
      </c>
      <c r="BI909" s="145"/>
      <c r="BJ909" s="145"/>
      <c r="BK909" s="143">
        <f t="shared" si="1989"/>
        <v>0.11466596451673743</v>
      </c>
      <c r="BL909" s="27">
        <f t="shared" ref="BL909:BL954" si="2002">+AVERAGE(BG909:BI909)</f>
        <v>1850000</v>
      </c>
      <c r="BM909" s="27">
        <f t="shared" ref="BM909:BM954" si="2003">+BL909*19%</f>
        <v>351500</v>
      </c>
      <c r="BN909" s="28">
        <f t="shared" ref="BN909:BN954" si="2004">+BM909+BL909</f>
        <v>2201500</v>
      </c>
      <c r="BO909" s="26">
        <v>1</v>
      </c>
      <c r="BP909" s="27">
        <v>2000000</v>
      </c>
      <c r="BQ909" s="27">
        <v>1760000</v>
      </c>
      <c r="BR909" s="175"/>
      <c r="BS909" s="175"/>
      <c r="BT909" s="143">
        <f t="shared" si="1990"/>
        <v>9.0268950789772012E-2</v>
      </c>
      <c r="BU909" s="27">
        <f t="shared" ref="BU909:BU954" si="2005">+AVERAGE(BP909:BR909)</f>
        <v>1880000</v>
      </c>
      <c r="BV909" s="28">
        <f t="shared" ref="BV909:BV954" si="2006">+BU909*19%</f>
        <v>357200</v>
      </c>
      <c r="BW909" s="30">
        <f t="shared" ref="BW909:BW954" si="2007">+BV909+BU909</f>
        <v>2237200</v>
      </c>
      <c r="BX909" s="26">
        <v>1</v>
      </c>
      <c r="BY909" s="28">
        <v>2000000</v>
      </c>
      <c r="BZ909" s="28">
        <v>1760000</v>
      </c>
      <c r="CA909" s="156"/>
      <c r="CB909" s="156"/>
      <c r="CC909" s="177">
        <f t="shared" si="1991"/>
        <v>9.0268950789772012E-2</v>
      </c>
      <c r="CD909" s="28">
        <f t="shared" ref="CD909:CD954" si="2008">+AVERAGE(BY909:CA909)</f>
        <v>1880000</v>
      </c>
      <c r="CE909" s="28">
        <f t="shared" ref="CE909:CE954" si="2009">+CD909*19%</f>
        <v>357200</v>
      </c>
      <c r="CF909" s="29">
        <f t="shared" ref="CF909:CF954" si="2010">+CE909+CD909</f>
        <v>2237200</v>
      </c>
      <c r="CG909" s="31" t="s">
        <v>30</v>
      </c>
      <c r="CH909" s="32" t="s">
        <v>30</v>
      </c>
      <c r="CI909" s="32" t="s">
        <v>30</v>
      </c>
      <c r="CJ909" s="32" t="s">
        <v>30</v>
      </c>
      <c r="CK909" s="32" t="s">
        <v>30</v>
      </c>
      <c r="CL909" s="32" t="s">
        <v>30</v>
      </c>
      <c r="CM909" s="32" t="s">
        <v>30</v>
      </c>
      <c r="CN909" s="32" t="s">
        <v>30</v>
      </c>
      <c r="CO909" s="32" t="s">
        <v>30</v>
      </c>
      <c r="CP909" s="31" t="s">
        <v>30</v>
      </c>
      <c r="CQ909" s="32" t="s">
        <v>30</v>
      </c>
      <c r="CR909" s="32" t="s">
        <v>30</v>
      </c>
      <c r="CS909" s="32" t="s">
        <v>30</v>
      </c>
      <c r="CT909" s="32" t="s">
        <v>30</v>
      </c>
      <c r="CU909" s="32" t="s">
        <v>30</v>
      </c>
      <c r="CV909" s="32" t="s">
        <v>30</v>
      </c>
      <c r="CW909" s="32" t="s">
        <v>30</v>
      </c>
      <c r="CX909" s="34" t="s">
        <v>30</v>
      </c>
      <c r="CY909" s="31" t="s">
        <v>30</v>
      </c>
      <c r="CZ909" s="32" t="s">
        <v>30</v>
      </c>
      <c r="DA909" s="32" t="s">
        <v>30</v>
      </c>
      <c r="DB909" s="32" t="s">
        <v>30</v>
      </c>
      <c r="DC909" s="32" t="s">
        <v>30</v>
      </c>
      <c r="DD909" s="32" t="s">
        <v>30</v>
      </c>
      <c r="DE909" s="32" t="s">
        <v>30</v>
      </c>
      <c r="DF909" s="32" t="s">
        <v>30</v>
      </c>
      <c r="DG909" s="32" t="s">
        <v>30</v>
      </c>
      <c r="DH909" s="31" t="s">
        <v>30</v>
      </c>
      <c r="DI909" s="43" t="s">
        <v>30</v>
      </c>
      <c r="DJ909" s="43" t="s">
        <v>30</v>
      </c>
      <c r="DK909" s="43" t="s">
        <v>30</v>
      </c>
      <c r="DL909" s="43" t="s">
        <v>30</v>
      </c>
      <c r="DM909" s="32" t="s">
        <v>30</v>
      </c>
      <c r="DN909" s="32" t="s">
        <v>30</v>
      </c>
      <c r="DO909" s="33" t="s">
        <v>30</v>
      </c>
    </row>
    <row r="910" spans="1:119" ht="21" customHeight="1" x14ac:dyDescent="0.25">
      <c r="A910" s="66" t="s">
        <v>1754</v>
      </c>
      <c r="B910" s="67" t="s">
        <v>1702</v>
      </c>
      <c r="C910" s="68" t="s">
        <v>1755</v>
      </c>
      <c r="D910" s="26">
        <v>1</v>
      </c>
      <c r="E910" s="27">
        <v>6500000</v>
      </c>
      <c r="F910" s="27">
        <v>5980000</v>
      </c>
      <c r="G910" s="145"/>
      <c r="H910" s="145"/>
      <c r="I910" s="143">
        <f t="shared" si="1957"/>
        <v>5.892556509887896E-2</v>
      </c>
      <c r="J910" s="27">
        <f t="shared" si="1958"/>
        <v>6240000</v>
      </c>
      <c r="K910" s="28">
        <f t="shared" si="1959"/>
        <v>1185600</v>
      </c>
      <c r="L910" s="29">
        <f t="shared" si="1992"/>
        <v>7425600</v>
      </c>
      <c r="M910" s="26">
        <v>1</v>
      </c>
      <c r="N910" s="27">
        <v>6500000</v>
      </c>
      <c r="O910" s="27">
        <v>7150000</v>
      </c>
      <c r="P910" s="145"/>
      <c r="Q910" s="145"/>
      <c r="R910" s="143">
        <f t="shared" si="1960"/>
        <v>6.7343502970147379E-2</v>
      </c>
      <c r="S910" s="27">
        <f t="shared" si="1961"/>
        <v>6825000</v>
      </c>
      <c r="T910" s="28">
        <f t="shared" si="1962"/>
        <v>1296750</v>
      </c>
      <c r="U910" s="30">
        <f t="shared" si="1963"/>
        <v>8121750</v>
      </c>
      <c r="V910" s="26">
        <v>1</v>
      </c>
      <c r="W910" s="27">
        <v>6500000</v>
      </c>
      <c r="X910" s="27">
        <v>7800000</v>
      </c>
      <c r="Y910" s="145"/>
      <c r="Z910" s="145"/>
      <c r="AA910" s="143">
        <f t="shared" si="1964"/>
        <v>0.12856486930664501</v>
      </c>
      <c r="AB910" s="27">
        <f t="shared" si="1965"/>
        <v>7150000</v>
      </c>
      <c r="AC910" s="28">
        <f t="shared" si="1966"/>
        <v>1358500</v>
      </c>
      <c r="AD910" s="29">
        <f t="shared" si="1967"/>
        <v>8508500</v>
      </c>
      <c r="AE910" s="26">
        <v>1</v>
      </c>
      <c r="AF910" s="27">
        <v>6500000</v>
      </c>
      <c r="AG910" s="27">
        <v>7670000</v>
      </c>
      <c r="AH910" s="145"/>
      <c r="AI910" s="145"/>
      <c r="AJ910" s="143">
        <f t="shared" si="1986"/>
        <v>0.11676992716842069</v>
      </c>
      <c r="AK910" s="27">
        <f t="shared" si="1993"/>
        <v>7085000</v>
      </c>
      <c r="AL910" s="28">
        <f t="shared" si="1994"/>
        <v>1346150</v>
      </c>
      <c r="AM910" s="30">
        <f t="shared" si="1995"/>
        <v>8431150</v>
      </c>
      <c r="AN910" s="26">
        <v>1</v>
      </c>
      <c r="AO910" s="27">
        <v>6500000</v>
      </c>
      <c r="AP910" s="27">
        <v>8596250</v>
      </c>
      <c r="AQ910" s="145"/>
      <c r="AR910" s="145"/>
      <c r="AS910" s="143">
        <f t="shared" si="1987"/>
        <v>0.19637626431230276</v>
      </c>
      <c r="AT910" s="27">
        <f t="shared" si="1996"/>
        <v>7548125</v>
      </c>
      <c r="AU910" s="28">
        <f t="shared" si="1997"/>
        <v>1434143.75</v>
      </c>
      <c r="AV910" s="30">
        <f t="shared" si="1998"/>
        <v>8982268.75</v>
      </c>
      <c r="AW910" s="26">
        <v>1</v>
      </c>
      <c r="AX910" s="27">
        <v>6500000</v>
      </c>
      <c r="AY910" s="27">
        <v>7475000</v>
      </c>
      <c r="AZ910" s="145"/>
      <c r="BA910" s="145"/>
      <c r="BB910" s="143">
        <f t="shared" si="1988"/>
        <v>9.8666062491146164E-2</v>
      </c>
      <c r="BC910" s="27">
        <f t="shared" si="1999"/>
        <v>6987500</v>
      </c>
      <c r="BD910" s="27">
        <f t="shared" si="2000"/>
        <v>1327625</v>
      </c>
      <c r="BE910" s="27">
        <f t="shared" si="2001"/>
        <v>8315125</v>
      </c>
      <c r="BF910" s="26">
        <v>1</v>
      </c>
      <c r="BG910" s="27">
        <v>5200000</v>
      </c>
      <c r="BH910" s="27">
        <v>4420000</v>
      </c>
      <c r="BI910" s="145"/>
      <c r="BJ910" s="145"/>
      <c r="BK910" s="143">
        <f t="shared" si="1989"/>
        <v>0.11466596451673745</v>
      </c>
      <c r="BL910" s="27">
        <f t="shared" si="2002"/>
        <v>4810000</v>
      </c>
      <c r="BM910" s="27">
        <f t="shared" si="2003"/>
        <v>913900</v>
      </c>
      <c r="BN910" s="28">
        <f t="shared" si="2004"/>
        <v>5723900</v>
      </c>
      <c r="BO910" s="26">
        <v>1</v>
      </c>
      <c r="BP910" s="27">
        <v>5200000</v>
      </c>
      <c r="BQ910" s="27">
        <v>4576000</v>
      </c>
      <c r="BR910" s="175"/>
      <c r="BS910" s="175"/>
      <c r="BT910" s="143">
        <f t="shared" si="1990"/>
        <v>9.0268950789772026E-2</v>
      </c>
      <c r="BU910" s="27">
        <f t="shared" si="2005"/>
        <v>4888000</v>
      </c>
      <c r="BV910" s="28">
        <f t="shared" si="2006"/>
        <v>928720</v>
      </c>
      <c r="BW910" s="30">
        <f t="shared" si="2007"/>
        <v>5816720</v>
      </c>
      <c r="BX910" s="26">
        <v>1</v>
      </c>
      <c r="BY910" s="28">
        <v>5200000</v>
      </c>
      <c r="BZ910" s="28">
        <v>4576000</v>
      </c>
      <c r="CA910" s="156"/>
      <c r="CB910" s="156"/>
      <c r="CC910" s="177">
        <f t="shared" si="1991"/>
        <v>9.0268950789772026E-2</v>
      </c>
      <c r="CD910" s="28">
        <f t="shared" si="2008"/>
        <v>4888000</v>
      </c>
      <c r="CE910" s="28">
        <f t="shared" si="2009"/>
        <v>928720</v>
      </c>
      <c r="CF910" s="29">
        <f t="shared" si="2010"/>
        <v>5816720</v>
      </c>
      <c r="CG910" s="31" t="s">
        <v>30</v>
      </c>
      <c r="CH910" s="32" t="s">
        <v>30</v>
      </c>
      <c r="CI910" s="32" t="s">
        <v>30</v>
      </c>
      <c r="CJ910" s="32" t="s">
        <v>30</v>
      </c>
      <c r="CK910" s="32" t="s">
        <v>30</v>
      </c>
      <c r="CL910" s="32" t="s">
        <v>30</v>
      </c>
      <c r="CM910" s="32" t="s">
        <v>30</v>
      </c>
      <c r="CN910" s="32" t="s">
        <v>30</v>
      </c>
      <c r="CO910" s="32" t="s">
        <v>30</v>
      </c>
      <c r="CP910" s="31" t="s">
        <v>30</v>
      </c>
      <c r="CQ910" s="32" t="s">
        <v>30</v>
      </c>
      <c r="CR910" s="32" t="s">
        <v>30</v>
      </c>
      <c r="CS910" s="32" t="s">
        <v>30</v>
      </c>
      <c r="CT910" s="32" t="s">
        <v>30</v>
      </c>
      <c r="CU910" s="32" t="s">
        <v>30</v>
      </c>
      <c r="CV910" s="32" t="s">
        <v>30</v>
      </c>
      <c r="CW910" s="32" t="s">
        <v>30</v>
      </c>
      <c r="CX910" s="34" t="s">
        <v>30</v>
      </c>
      <c r="CY910" s="31" t="s">
        <v>30</v>
      </c>
      <c r="CZ910" s="32" t="s">
        <v>30</v>
      </c>
      <c r="DA910" s="32" t="s">
        <v>30</v>
      </c>
      <c r="DB910" s="32" t="s">
        <v>30</v>
      </c>
      <c r="DC910" s="32" t="s">
        <v>30</v>
      </c>
      <c r="DD910" s="32" t="s">
        <v>30</v>
      </c>
      <c r="DE910" s="32" t="s">
        <v>30</v>
      </c>
      <c r="DF910" s="32" t="s">
        <v>30</v>
      </c>
      <c r="DG910" s="32" t="s">
        <v>30</v>
      </c>
      <c r="DH910" s="31" t="s">
        <v>30</v>
      </c>
      <c r="DI910" s="43" t="s">
        <v>30</v>
      </c>
      <c r="DJ910" s="43" t="s">
        <v>30</v>
      </c>
      <c r="DK910" s="43" t="s">
        <v>30</v>
      </c>
      <c r="DL910" s="43" t="s">
        <v>30</v>
      </c>
      <c r="DM910" s="32" t="s">
        <v>30</v>
      </c>
      <c r="DN910" s="32" t="s">
        <v>30</v>
      </c>
      <c r="DO910" s="33" t="s">
        <v>30</v>
      </c>
    </row>
    <row r="911" spans="1:119" ht="21" customHeight="1" x14ac:dyDescent="0.25">
      <c r="A911" s="66" t="s">
        <v>1756</v>
      </c>
      <c r="B911" s="67" t="s">
        <v>1702</v>
      </c>
      <c r="C911" s="68" t="s">
        <v>1757</v>
      </c>
      <c r="D911" s="26">
        <v>1</v>
      </c>
      <c r="E911" s="27">
        <v>6500000</v>
      </c>
      <c r="F911" s="27">
        <v>5980000</v>
      </c>
      <c r="G911" s="145"/>
      <c r="H911" s="145"/>
      <c r="I911" s="143">
        <f t="shared" si="1957"/>
        <v>5.892556509887896E-2</v>
      </c>
      <c r="J911" s="27">
        <f t="shared" si="1958"/>
        <v>6240000</v>
      </c>
      <c r="K911" s="28">
        <f t="shared" si="1959"/>
        <v>1185600</v>
      </c>
      <c r="L911" s="29">
        <f t="shared" si="1992"/>
        <v>7425600</v>
      </c>
      <c r="M911" s="26">
        <v>1</v>
      </c>
      <c r="N911" s="27">
        <v>6500000</v>
      </c>
      <c r="O911" s="27">
        <v>7150000</v>
      </c>
      <c r="P911" s="145"/>
      <c r="Q911" s="145"/>
      <c r="R911" s="143">
        <f t="shared" si="1960"/>
        <v>6.7343502970147379E-2</v>
      </c>
      <c r="S911" s="27">
        <f t="shared" si="1961"/>
        <v>6825000</v>
      </c>
      <c r="T911" s="28">
        <f t="shared" si="1962"/>
        <v>1296750</v>
      </c>
      <c r="U911" s="30">
        <f t="shared" si="1963"/>
        <v>8121750</v>
      </c>
      <c r="V911" s="26">
        <v>1</v>
      </c>
      <c r="W911" s="27">
        <v>6500000</v>
      </c>
      <c r="X911" s="27">
        <v>7800000</v>
      </c>
      <c r="Y911" s="145"/>
      <c r="Z911" s="145"/>
      <c r="AA911" s="143">
        <f t="shared" si="1964"/>
        <v>0.12856486930664501</v>
      </c>
      <c r="AB911" s="27">
        <f t="shared" si="1965"/>
        <v>7150000</v>
      </c>
      <c r="AC911" s="28">
        <f t="shared" si="1966"/>
        <v>1358500</v>
      </c>
      <c r="AD911" s="29">
        <f t="shared" si="1967"/>
        <v>8508500</v>
      </c>
      <c r="AE911" s="26">
        <v>1</v>
      </c>
      <c r="AF911" s="27">
        <v>6500000</v>
      </c>
      <c r="AG911" s="27">
        <v>7670000</v>
      </c>
      <c r="AH911" s="145"/>
      <c r="AI911" s="145"/>
      <c r="AJ911" s="143">
        <f t="shared" si="1986"/>
        <v>0.11676992716842069</v>
      </c>
      <c r="AK911" s="27">
        <f t="shared" si="1993"/>
        <v>7085000</v>
      </c>
      <c r="AL911" s="28">
        <f t="shared" si="1994"/>
        <v>1346150</v>
      </c>
      <c r="AM911" s="30">
        <f t="shared" si="1995"/>
        <v>8431150</v>
      </c>
      <c r="AN911" s="26">
        <v>1</v>
      </c>
      <c r="AO911" s="27">
        <v>6500000</v>
      </c>
      <c r="AP911" s="27">
        <v>8596250</v>
      </c>
      <c r="AQ911" s="145"/>
      <c r="AR911" s="145"/>
      <c r="AS911" s="143">
        <f t="shared" si="1987"/>
        <v>0.19637626431230276</v>
      </c>
      <c r="AT911" s="27">
        <f t="shared" si="1996"/>
        <v>7548125</v>
      </c>
      <c r="AU911" s="28">
        <f t="shared" si="1997"/>
        <v>1434143.75</v>
      </c>
      <c r="AV911" s="30">
        <f t="shared" si="1998"/>
        <v>8982268.75</v>
      </c>
      <c r="AW911" s="26">
        <v>1</v>
      </c>
      <c r="AX911" s="27">
        <v>6500000</v>
      </c>
      <c r="AY911" s="27">
        <v>7475000</v>
      </c>
      <c r="AZ911" s="145"/>
      <c r="BA911" s="145"/>
      <c r="BB911" s="143">
        <f t="shared" si="1988"/>
        <v>9.8666062491146164E-2</v>
      </c>
      <c r="BC911" s="27">
        <f t="shared" si="1999"/>
        <v>6987500</v>
      </c>
      <c r="BD911" s="27">
        <f t="shared" si="2000"/>
        <v>1327625</v>
      </c>
      <c r="BE911" s="27">
        <f t="shared" si="2001"/>
        <v>8315125</v>
      </c>
      <c r="BF911" s="26">
        <v>1</v>
      </c>
      <c r="BG911" s="27">
        <v>5200000</v>
      </c>
      <c r="BH911" s="27">
        <v>4420000</v>
      </c>
      <c r="BI911" s="145"/>
      <c r="BJ911" s="145"/>
      <c r="BK911" s="143">
        <f t="shared" si="1989"/>
        <v>0.11466596451673745</v>
      </c>
      <c r="BL911" s="27">
        <f t="shared" si="2002"/>
        <v>4810000</v>
      </c>
      <c r="BM911" s="27">
        <f t="shared" si="2003"/>
        <v>913900</v>
      </c>
      <c r="BN911" s="28">
        <f t="shared" si="2004"/>
        <v>5723900</v>
      </c>
      <c r="BO911" s="26">
        <v>1</v>
      </c>
      <c r="BP911" s="27">
        <v>5200000</v>
      </c>
      <c r="BQ911" s="27">
        <v>4576000</v>
      </c>
      <c r="BR911" s="175"/>
      <c r="BS911" s="175"/>
      <c r="BT911" s="143">
        <f t="shared" si="1990"/>
        <v>9.0268950789772026E-2</v>
      </c>
      <c r="BU911" s="27">
        <f t="shared" si="2005"/>
        <v>4888000</v>
      </c>
      <c r="BV911" s="28">
        <f t="shared" si="2006"/>
        <v>928720</v>
      </c>
      <c r="BW911" s="30">
        <f t="shared" si="2007"/>
        <v>5816720</v>
      </c>
      <c r="BX911" s="26">
        <v>1</v>
      </c>
      <c r="BY911" s="28">
        <v>5200000</v>
      </c>
      <c r="BZ911" s="28">
        <v>4576000</v>
      </c>
      <c r="CA911" s="156"/>
      <c r="CB911" s="156"/>
      <c r="CC911" s="177">
        <f t="shared" si="1991"/>
        <v>9.0268950789772026E-2</v>
      </c>
      <c r="CD911" s="28">
        <f t="shared" si="2008"/>
        <v>4888000</v>
      </c>
      <c r="CE911" s="28">
        <f t="shared" si="2009"/>
        <v>928720</v>
      </c>
      <c r="CF911" s="29">
        <f t="shared" si="2010"/>
        <v>5816720</v>
      </c>
      <c r="CG911" s="31" t="s">
        <v>30</v>
      </c>
      <c r="CH911" s="32" t="s">
        <v>30</v>
      </c>
      <c r="CI911" s="32" t="s">
        <v>30</v>
      </c>
      <c r="CJ911" s="32" t="s">
        <v>30</v>
      </c>
      <c r="CK911" s="32" t="s">
        <v>30</v>
      </c>
      <c r="CL911" s="32" t="s">
        <v>30</v>
      </c>
      <c r="CM911" s="32" t="s">
        <v>30</v>
      </c>
      <c r="CN911" s="32" t="s">
        <v>30</v>
      </c>
      <c r="CO911" s="32" t="s">
        <v>30</v>
      </c>
      <c r="CP911" s="31" t="s">
        <v>30</v>
      </c>
      <c r="CQ911" s="32" t="s">
        <v>30</v>
      </c>
      <c r="CR911" s="32" t="s">
        <v>30</v>
      </c>
      <c r="CS911" s="32" t="s">
        <v>30</v>
      </c>
      <c r="CT911" s="32" t="s">
        <v>30</v>
      </c>
      <c r="CU911" s="32" t="s">
        <v>30</v>
      </c>
      <c r="CV911" s="32" t="s">
        <v>30</v>
      </c>
      <c r="CW911" s="32" t="s">
        <v>30</v>
      </c>
      <c r="CX911" s="34" t="s">
        <v>30</v>
      </c>
      <c r="CY911" s="31" t="s">
        <v>30</v>
      </c>
      <c r="CZ911" s="32" t="s">
        <v>30</v>
      </c>
      <c r="DA911" s="32" t="s">
        <v>30</v>
      </c>
      <c r="DB911" s="32" t="s">
        <v>30</v>
      </c>
      <c r="DC911" s="32" t="s">
        <v>30</v>
      </c>
      <c r="DD911" s="32" t="s">
        <v>30</v>
      </c>
      <c r="DE911" s="32" t="s">
        <v>30</v>
      </c>
      <c r="DF911" s="32" t="s">
        <v>30</v>
      </c>
      <c r="DG911" s="32" t="s">
        <v>30</v>
      </c>
      <c r="DH911" s="31" t="s">
        <v>30</v>
      </c>
      <c r="DI911" s="43" t="s">
        <v>30</v>
      </c>
      <c r="DJ911" s="43" t="s">
        <v>30</v>
      </c>
      <c r="DK911" s="43" t="s">
        <v>30</v>
      </c>
      <c r="DL911" s="43" t="s">
        <v>30</v>
      </c>
      <c r="DM911" s="32" t="s">
        <v>30</v>
      </c>
      <c r="DN911" s="32" t="s">
        <v>30</v>
      </c>
      <c r="DO911" s="33" t="s">
        <v>30</v>
      </c>
    </row>
    <row r="912" spans="1:119" ht="21" customHeight="1" x14ac:dyDescent="0.25">
      <c r="A912" s="66" t="s">
        <v>1758</v>
      </c>
      <c r="B912" s="67" t="s">
        <v>1702</v>
      </c>
      <c r="C912" s="68" t="s">
        <v>1759</v>
      </c>
      <c r="D912" s="26">
        <v>1</v>
      </c>
      <c r="E912" s="27">
        <v>8500000</v>
      </c>
      <c r="F912" s="27">
        <v>7820000</v>
      </c>
      <c r="G912" s="145"/>
      <c r="H912" s="145"/>
      <c r="I912" s="143">
        <f t="shared" si="1957"/>
        <v>5.892556509887896E-2</v>
      </c>
      <c r="J912" s="27">
        <f t="shared" si="1958"/>
        <v>8160000</v>
      </c>
      <c r="K912" s="28">
        <f t="shared" si="1959"/>
        <v>1550400</v>
      </c>
      <c r="L912" s="29">
        <f t="shared" si="1992"/>
        <v>9710400</v>
      </c>
      <c r="M912" s="26">
        <v>1</v>
      </c>
      <c r="N912" s="27">
        <v>8500000</v>
      </c>
      <c r="O912" s="27">
        <v>9350000</v>
      </c>
      <c r="P912" s="145"/>
      <c r="Q912" s="145"/>
      <c r="R912" s="143">
        <f t="shared" si="1960"/>
        <v>6.7343502970147379E-2</v>
      </c>
      <c r="S912" s="27">
        <f t="shared" si="1961"/>
        <v>8925000</v>
      </c>
      <c r="T912" s="28">
        <f t="shared" si="1962"/>
        <v>1695750</v>
      </c>
      <c r="U912" s="30">
        <f t="shared" si="1963"/>
        <v>10620750</v>
      </c>
      <c r="V912" s="26">
        <v>1</v>
      </c>
      <c r="W912" s="27">
        <v>8500000</v>
      </c>
      <c r="X912" s="27">
        <v>10200000</v>
      </c>
      <c r="Y912" s="145"/>
      <c r="Z912" s="145"/>
      <c r="AA912" s="143">
        <f t="shared" si="1964"/>
        <v>0.12856486930664499</v>
      </c>
      <c r="AB912" s="27">
        <f t="shared" si="1965"/>
        <v>9350000</v>
      </c>
      <c r="AC912" s="28">
        <f t="shared" si="1966"/>
        <v>1776500</v>
      </c>
      <c r="AD912" s="29">
        <f t="shared" si="1967"/>
        <v>11126500</v>
      </c>
      <c r="AE912" s="26">
        <v>1</v>
      </c>
      <c r="AF912" s="27">
        <v>8500000</v>
      </c>
      <c r="AG912" s="27">
        <v>10030000</v>
      </c>
      <c r="AH912" s="145"/>
      <c r="AI912" s="145"/>
      <c r="AJ912" s="143">
        <f t="shared" si="1986"/>
        <v>0.11676992716842069</v>
      </c>
      <c r="AK912" s="27">
        <f t="shared" si="1993"/>
        <v>9265000</v>
      </c>
      <c r="AL912" s="28">
        <f t="shared" si="1994"/>
        <v>1760350</v>
      </c>
      <c r="AM912" s="30">
        <f t="shared" si="1995"/>
        <v>11025350</v>
      </c>
      <c r="AN912" s="26">
        <v>1</v>
      </c>
      <c r="AO912" s="27">
        <v>8500000</v>
      </c>
      <c r="AP912" s="27">
        <v>11241250</v>
      </c>
      <c r="AQ912" s="145"/>
      <c r="AR912" s="145"/>
      <c r="AS912" s="143">
        <f t="shared" si="1987"/>
        <v>0.19637626431230276</v>
      </c>
      <c r="AT912" s="27">
        <f t="shared" si="1996"/>
        <v>9870625</v>
      </c>
      <c r="AU912" s="28">
        <f t="shared" si="1997"/>
        <v>1875418.75</v>
      </c>
      <c r="AV912" s="30">
        <f t="shared" si="1998"/>
        <v>11746043.75</v>
      </c>
      <c r="AW912" s="26">
        <v>1</v>
      </c>
      <c r="AX912" s="27">
        <v>8500000</v>
      </c>
      <c r="AY912" s="27">
        <v>9775000</v>
      </c>
      <c r="AZ912" s="145"/>
      <c r="BA912" s="145"/>
      <c r="BB912" s="143">
        <f t="shared" si="1988"/>
        <v>9.8666062491146164E-2</v>
      </c>
      <c r="BC912" s="27">
        <f t="shared" si="1999"/>
        <v>9137500</v>
      </c>
      <c r="BD912" s="27">
        <f t="shared" si="2000"/>
        <v>1736125</v>
      </c>
      <c r="BE912" s="27">
        <f t="shared" si="2001"/>
        <v>10873625</v>
      </c>
      <c r="BF912" s="26">
        <v>1</v>
      </c>
      <c r="BG912" s="27">
        <v>6800000</v>
      </c>
      <c r="BH912" s="27">
        <v>5780000</v>
      </c>
      <c r="BI912" s="145"/>
      <c r="BJ912" s="145"/>
      <c r="BK912" s="143">
        <f t="shared" si="1989"/>
        <v>0.11466596451673743</v>
      </c>
      <c r="BL912" s="27">
        <f t="shared" si="2002"/>
        <v>6290000</v>
      </c>
      <c r="BM912" s="27">
        <f t="shared" si="2003"/>
        <v>1195100</v>
      </c>
      <c r="BN912" s="28">
        <f t="shared" si="2004"/>
        <v>7485100</v>
      </c>
      <c r="BO912" s="26">
        <v>1</v>
      </c>
      <c r="BP912" s="27">
        <v>6800000</v>
      </c>
      <c r="BQ912" s="27">
        <v>5984000</v>
      </c>
      <c r="BR912" s="175"/>
      <c r="BS912" s="175"/>
      <c r="BT912" s="143">
        <f t="shared" si="1990"/>
        <v>9.0268950789772026E-2</v>
      </c>
      <c r="BU912" s="27">
        <f t="shared" si="2005"/>
        <v>6392000</v>
      </c>
      <c r="BV912" s="28">
        <f t="shared" si="2006"/>
        <v>1214480</v>
      </c>
      <c r="BW912" s="30">
        <f t="shared" si="2007"/>
        <v>7606480</v>
      </c>
      <c r="BX912" s="26">
        <v>1</v>
      </c>
      <c r="BY912" s="28">
        <v>6800000</v>
      </c>
      <c r="BZ912" s="28">
        <v>5984000</v>
      </c>
      <c r="CA912" s="156"/>
      <c r="CB912" s="156"/>
      <c r="CC912" s="177">
        <f t="shared" si="1991"/>
        <v>9.0268950789772026E-2</v>
      </c>
      <c r="CD912" s="28">
        <f t="shared" si="2008"/>
        <v>6392000</v>
      </c>
      <c r="CE912" s="28">
        <f t="shared" si="2009"/>
        <v>1214480</v>
      </c>
      <c r="CF912" s="29">
        <f t="shared" si="2010"/>
        <v>7606480</v>
      </c>
      <c r="CG912" s="31" t="s">
        <v>30</v>
      </c>
      <c r="CH912" s="32" t="s">
        <v>30</v>
      </c>
      <c r="CI912" s="32" t="s">
        <v>30</v>
      </c>
      <c r="CJ912" s="32" t="s">
        <v>30</v>
      </c>
      <c r="CK912" s="32" t="s">
        <v>30</v>
      </c>
      <c r="CL912" s="32" t="s">
        <v>30</v>
      </c>
      <c r="CM912" s="32" t="s">
        <v>30</v>
      </c>
      <c r="CN912" s="32" t="s">
        <v>30</v>
      </c>
      <c r="CO912" s="32" t="s">
        <v>30</v>
      </c>
      <c r="CP912" s="31" t="s">
        <v>30</v>
      </c>
      <c r="CQ912" s="32" t="s">
        <v>30</v>
      </c>
      <c r="CR912" s="32" t="s">
        <v>30</v>
      </c>
      <c r="CS912" s="32" t="s">
        <v>30</v>
      </c>
      <c r="CT912" s="32" t="s">
        <v>30</v>
      </c>
      <c r="CU912" s="32" t="s">
        <v>30</v>
      </c>
      <c r="CV912" s="32" t="s">
        <v>30</v>
      </c>
      <c r="CW912" s="32" t="s">
        <v>30</v>
      </c>
      <c r="CX912" s="34" t="s">
        <v>30</v>
      </c>
      <c r="CY912" s="31" t="s">
        <v>30</v>
      </c>
      <c r="CZ912" s="32" t="s">
        <v>30</v>
      </c>
      <c r="DA912" s="32" t="s">
        <v>30</v>
      </c>
      <c r="DB912" s="32" t="s">
        <v>30</v>
      </c>
      <c r="DC912" s="32" t="s">
        <v>30</v>
      </c>
      <c r="DD912" s="32" t="s">
        <v>30</v>
      </c>
      <c r="DE912" s="32" t="s">
        <v>30</v>
      </c>
      <c r="DF912" s="32" t="s">
        <v>30</v>
      </c>
      <c r="DG912" s="32" t="s">
        <v>30</v>
      </c>
      <c r="DH912" s="31" t="s">
        <v>30</v>
      </c>
      <c r="DI912" s="43" t="s">
        <v>30</v>
      </c>
      <c r="DJ912" s="43" t="s">
        <v>30</v>
      </c>
      <c r="DK912" s="43" t="s">
        <v>30</v>
      </c>
      <c r="DL912" s="43" t="s">
        <v>30</v>
      </c>
      <c r="DM912" s="32" t="s">
        <v>30</v>
      </c>
      <c r="DN912" s="32" t="s">
        <v>30</v>
      </c>
      <c r="DO912" s="33" t="s">
        <v>30</v>
      </c>
    </row>
    <row r="913" spans="1:119" ht="21" customHeight="1" x14ac:dyDescent="0.25">
      <c r="A913" s="66" t="s">
        <v>1760</v>
      </c>
      <c r="B913" s="67" t="s">
        <v>1702</v>
      </c>
      <c r="C913" s="68" t="s">
        <v>1761</v>
      </c>
      <c r="D913" s="26">
        <v>1</v>
      </c>
      <c r="E913" s="27">
        <v>8500000</v>
      </c>
      <c r="F913" s="27">
        <v>7820000</v>
      </c>
      <c r="G913" s="145"/>
      <c r="H913" s="145"/>
      <c r="I913" s="143">
        <f t="shared" si="1957"/>
        <v>5.892556509887896E-2</v>
      </c>
      <c r="J913" s="27">
        <f t="shared" si="1958"/>
        <v>8160000</v>
      </c>
      <c r="K913" s="28">
        <f t="shared" si="1959"/>
        <v>1550400</v>
      </c>
      <c r="L913" s="29">
        <f t="shared" si="1992"/>
        <v>9710400</v>
      </c>
      <c r="M913" s="26">
        <v>1</v>
      </c>
      <c r="N913" s="27">
        <v>8500000</v>
      </c>
      <c r="O913" s="27">
        <v>9350000</v>
      </c>
      <c r="P913" s="145"/>
      <c r="Q913" s="145"/>
      <c r="R913" s="143">
        <f t="shared" si="1960"/>
        <v>6.7343502970147379E-2</v>
      </c>
      <c r="S913" s="27">
        <f t="shared" si="1961"/>
        <v>8925000</v>
      </c>
      <c r="T913" s="28">
        <f t="shared" si="1962"/>
        <v>1695750</v>
      </c>
      <c r="U913" s="30">
        <f t="shared" si="1963"/>
        <v>10620750</v>
      </c>
      <c r="V913" s="26">
        <v>1</v>
      </c>
      <c r="W913" s="27">
        <v>8500000</v>
      </c>
      <c r="X913" s="27">
        <v>10200000</v>
      </c>
      <c r="Y913" s="145"/>
      <c r="Z913" s="145"/>
      <c r="AA913" s="143">
        <f t="shared" si="1964"/>
        <v>0.12856486930664499</v>
      </c>
      <c r="AB913" s="27">
        <f t="shared" si="1965"/>
        <v>9350000</v>
      </c>
      <c r="AC913" s="28">
        <f t="shared" si="1966"/>
        <v>1776500</v>
      </c>
      <c r="AD913" s="29">
        <f t="shared" si="1967"/>
        <v>11126500</v>
      </c>
      <c r="AE913" s="26">
        <v>1</v>
      </c>
      <c r="AF913" s="27">
        <v>8500000</v>
      </c>
      <c r="AG913" s="27">
        <v>10030000</v>
      </c>
      <c r="AH913" s="145"/>
      <c r="AI913" s="145"/>
      <c r="AJ913" s="143">
        <f t="shared" si="1986"/>
        <v>0.11676992716842069</v>
      </c>
      <c r="AK913" s="27">
        <f t="shared" si="1993"/>
        <v>9265000</v>
      </c>
      <c r="AL913" s="28">
        <f t="shared" si="1994"/>
        <v>1760350</v>
      </c>
      <c r="AM913" s="30">
        <f t="shared" si="1995"/>
        <v>11025350</v>
      </c>
      <c r="AN913" s="26">
        <v>1</v>
      </c>
      <c r="AO913" s="27">
        <v>8500000</v>
      </c>
      <c r="AP913" s="27">
        <v>11241250</v>
      </c>
      <c r="AQ913" s="145"/>
      <c r="AR913" s="145"/>
      <c r="AS913" s="143">
        <f t="shared" si="1987"/>
        <v>0.19637626431230276</v>
      </c>
      <c r="AT913" s="27">
        <f t="shared" si="1996"/>
        <v>9870625</v>
      </c>
      <c r="AU913" s="28">
        <f t="shared" si="1997"/>
        <v>1875418.75</v>
      </c>
      <c r="AV913" s="30">
        <f t="shared" si="1998"/>
        <v>11746043.75</v>
      </c>
      <c r="AW913" s="26">
        <v>1</v>
      </c>
      <c r="AX913" s="27">
        <v>8500000</v>
      </c>
      <c r="AY913" s="27">
        <v>9775000</v>
      </c>
      <c r="AZ913" s="145"/>
      <c r="BA913" s="145"/>
      <c r="BB913" s="143">
        <f t="shared" si="1988"/>
        <v>9.8666062491146164E-2</v>
      </c>
      <c r="BC913" s="27">
        <f t="shared" si="1999"/>
        <v>9137500</v>
      </c>
      <c r="BD913" s="27">
        <f t="shared" si="2000"/>
        <v>1736125</v>
      </c>
      <c r="BE913" s="27">
        <f t="shared" si="2001"/>
        <v>10873625</v>
      </c>
      <c r="BF913" s="26">
        <v>1</v>
      </c>
      <c r="BG913" s="27">
        <v>6800000</v>
      </c>
      <c r="BH913" s="27">
        <v>5780000</v>
      </c>
      <c r="BI913" s="145"/>
      <c r="BJ913" s="145"/>
      <c r="BK913" s="143">
        <f t="shared" si="1989"/>
        <v>0.11466596451673743</v>
      </c>
      <c r="BL913" s="27">
        <f t="shared" si="2002"/>
        <v>6290000</v>
      </c>
      <c r="BM913" s="27">
        <f t="shared" si="2003"/>
        <v>1195100</v>
      </c>
      <c r="BN913" s="28">
        <f t="shared" si="2004"/>
        <v>7485100</v>
      </c>
      <c r="BO913" s="26">
        <v>1</v>
      </c>
      <c r="BP913" s="27">
        <v>6800000</v>
      </c>
      <c r="BQ913" s="27">
        <v>5984000</v>
      </c>
      <c r="BR913" s="175"/>
      <c r="BS913" s="175"/>
      <c r="BT913" s="143">
        <f t="shared" si="1990"/>
        <v>9.0268950789772026E-2</v>
      </c>
      <c r="BU913" s="27">
        <f t="shared" si="2005"/>
        <v>6392000</v>
      </c>
      <c r="BV913" s="28">
        <f t="shared" si="2006"/>
        <v>1214480</v>
      </c>
      <c r="BW913" s="30">
        <f t="shared" si="2007"/>
        <v>7606480</v>
      </c>
      <c r="BX913" s="26">
        <v>1</v>
      </c>
      <c r="BY913" s="28">
        <v>6800000</v>
      </c>
      <c r="BZ913" s="28">
        <v>5984000</v>
      </c>
      <c r="CA913" s="156"/>
      <c r="CB913" s="156"/>
      <c r="CC913" s="177">
        <f t="shared" si="1991"/>
        <v>9.0268950789772026E-2</v>
      </c>
      <c r="CD913" s="28">
        <f t="shared" si="2008"/>
        <v>6392000</v>
      </c>
      <c r="CE913" s="28">
        <f t="shared" si="2009"/>
        <v>1214480</v>
      </c>
      <c r="CF913" s="29">
        <f t="shared" si="2010"/>
        <v>7606480</v>
      </c>
      <c r="CG913" s="31" t="s">
        <v>30</v>
      </c>
      <c r="CH913" s="32" t="s">
        <v>30</v>
      </c>
      <c r="CI913" s="32" t="s">
        <v>30</v>
      </c>
      <c r="CJ913" s="32" t="s">
        <v>30</v>
      </c>
      <c r="CK913" s="32" t="s">
        <v>30</v>
      </c>
      <c r="CL913" s="32" t="s">
        <v>30</v>
      </c>
      <c r="CM913" s="32" t="s">
        <v>30</v>
      </c>
      <c r="CN913" s="32" t="s">
        <v>30</v>
      </c>
      <c r="CO913" s="32" t="s">
        <v>30</v>
      </c>
      <c r="CP913" s="31" t="s">
        <v>30</v>
      </c>
      <c r="CQ913" s="32" t="s">
        <v>30</v>
      </c>
      <c r="CR913" s="32" t="s">
        <v>30</v>
      </c>
      <c r="CS913" s="32" t="s">
        <v>30</v>
      </c>
      <c r="CT913" s="32" t="s">
        <v>30</v>
      </c>
      <c r="CU913" s="32" t="s">
        <v>30</v>
      </c>
      <c r="CV913" s="32" t="s">
        <v>30</v>
      </c>
      <c r="CW913" s="32" t="s">
        <v>30</v>
      </c>
      <c r="CX913" s="34" t="s">
        <v>30</v>
      </c>
      <c r="CY913" s="31" t="s">
        <v>30</v>
      </c>
      <c r="CZ913" s="32" t="s">
        <v>30</v>
      </c>
      <c r="DA913" s="32" t="s">
        <v>30</v>
      </c>
      <c r="DB913" s="32" t="s">
        <v>30</v>
      </c>
      <c r="DC913" s="32" t="s">
        <v>30</v>
      </c>
      <c r="DD913" s="32" t="s">
        <v>30</v>
      </c>
      <c r="DE913" s="32" t="s">
        <v>30</v>
      </c>
      <c r="DF913" s="32" t="s">
        <v>30</v>
      </c>
      <c r="DG913" s="32" t="s">
        <v>30</v>
      </c>
      <c r="DH913" s="31" t="s">
        <v>30</v>
      </c>
      <c r="DI913" s="43" t="s">
        <v>30</v>
      </c>
      <c r="DJ913" s="43" t="s">
        <v>30</v>
      </c>
      <c r="DK913" s="43" t="s">
        <v>30</v>
      </c>
      <c r="DL913" s="43" t="s">
        <v>30</v>
      </c>
      <c r="DM913" s="32" t="s">
        <v>30</v>
      </c>
      <c r="DN913" s="32" t="s">
        <v>30</v>
      </c>
      <c r="DO913" s="33" t="s">
        <v>30</v>
      </c>
    </row>
    <row r="914" spans="1:119" ht="21" customHeight="1" x14ac:dyDescent="0.25">
      <c r="A914" s="66" t="s">
        <v>1762</v>
      </c>
      <c r="B914" s="67" t="s">
        <v>1702</v>
      </c>
      <c r="C914" s="68" t="s">
        <v>1763</v>
      </c>
      <c r="D914" s="26">
        <v>1</v>
      </c>
      <c r="E914" s="27">
        <v>8500000</v>
      </c>
      <c r="F914" s="27">
        <v>7820000</v>
      </c>
      <c r="G914" s="145"/>
      <c r="H914" s="145"/>
      <c r="I914" s="143">
        <f t="shared" si="1957"/>
        <v>5.892556509887896E-2</v>
      </c>
      <c r="J914" s="27">
        <f t="shared" si="1958"/>
        <v>8160000</v>
      </c>
      <c r="K914" s="28">
        <f t="shared" si="1959"/>
        <v>1550400</v>
      </c>
      <c r="L914" s="29">
        <f t="shared" si="1992"/>
        <v>9710400</v>
      </c>
      <c r="M914" s="26">
        <v>1</v>
      </c>
      <c r="N914" s="27">
        <v>8500000</v>
      </c>
      <c r="O914" s="27">
        <v>9350000</v>
      </c>
      <c r="P914" s="145"/>
      <c r="Q914" s="145"/>
      <c r="R914" s="143">
        <f t="shared" si="1960"/>
        <v>6.7343502970147379E-2</v>
      </c>
      <c r="S914" s="27">
        <f t="shared" si="1961"/>
        <v>8925000</v>
      </c>
      <c r="T914" s="28">
        <f t="shared" si="1962"/>
        <v>1695750</v>
      </c>
      <c r="U914" s="30">
        <f t="shared" si="1963"/>
        <v>10620750</v>
      </c>
      <c r="V914" s="26">
        <v>1</v>
      </c>
      <c r="W914" s="27">
        <v>8500000</v>
      </c>
      <c r="X914" s="27">
        <v>10200000</v>
      </c>
      <c r="Y914" s="145"/>
      <c r="Z914" s="145"/>
      <c r="AA914" s="143">
        <f t="shared" si="1964"/>
        <v>0.12856486930664499</v>
      </c>
      <c r="AB914" s="27">
        <f t="shared" si="1965"/>
        <v>9350000</v>
      </c>
      <c r="AC914" s="28">
        <f t="shared" si="1966"/>
        <v>1776500</v>
      </c>
      <c r="AD914" s="29">
        <f t="shared" si="1967"/>
        <v>11126500</v>
      </c>
      <c r="AE914" s="26">
        <v>1</v>
      </c>
      <c r="AF914" s="27">
        <v>8500000</v>
      </c>
      <c r="AG914" s="27">
        <v>10030000</v>
      </c>
      <c r="AH914" s="145"/>
      <c r="AI914" s="145"/>
      <c r="AJ914" s="143">
        <f t="shared" si="1986"/>
        <v>0.11676992716842069</v>
      </c>
      <c r="AK914" s="27">
        <f t="shared" si="1993"/>
        <v>9265000</v>
      </c>
      <c r="AL914" s="28">
        <f t="shared" si="1994"/>
        <v>1760350</v>
      </c>
      <c r="AM914" s="30">
        <f t="shared" si="1995"/>
        <v>11025350</v>
      </c>
      <c r="AN914" s="26">
        <v>1</v>
      </c>
      <c r="AO914" s="27">
        <v>8500000</v>
      </c>
      <c r="AP914" s="27">
        <v>11241250</v>
      </c>
      <c r="AQ914" s="145"/>
      <c r="AR914" s="145"/>
      <c r="AS914" s="143">
        <f t="shared" si="1987"/>
        <v>0.19637626431230276</v>
      </c>
      <c r="AT914" s="27">
        <f t="shared" si="1996"/>
        <v>9870625</v>
      </c>
      <c r="AU914" s="28">
        <f t="shared" si="1997"/>
        <v>1875418.75</v>
      </c>
      <c r="AV914" s="30">
        <f t="shared" si="1998"/>
        <v>11746043.75</v>
      </c>
      <c r="AW914" s="26">
        <v>1</v>
      </c>
      <c r="AX914" s="27">
        <v>8500000</v>
      </c>
      <c r="AY914" s="27">
        <v>9775000</v>
      </c>
      <c r="AZ914" s="145"/>
      <c r="BA914" s="145"/>
      <c r="BB914" s="143">
        <f t="shared" si="1988"/>
        <v>9.8666062491146164E-2</v>
      </c>
      <c r="BC914" s="27">
        <f t="shared" si="1999"/>
        <v>9137500</v>
      </c>
      <c r="BD914" s="27">
        <f t="shared" si="2000"/>
        <v>1736125</v>
      </c>
      <c r="BE914" s="27">
        <f t="shared" si="2001"/>
        <v>10873625</v>
      </c>
      <c r="BF914" s="26">
        <v>1</v>
      </c>
      <c r="BG914" s="27">
        <v>6800000</v>
      </c>
      <c r="BH914" s="27">
        <v>5780000</v>
      </c>
      <c r="BI914" s="145"/>
      <c r="BJ914" s="145"/>
      <c r="BK914" s="143">
        <f t="shared" si="1989"/>
        <v>0.11466596451673743</v>
      </c>
      <c r="BL914" s="27">
        <f t="shared" si="2002"/>
        <v>6290000</v>
      </c>
      <c r="BM914" s="27">
        <f t="shared" si="2003"/>
        <v>1195100</v>
      </c>
      <c r="BN914" s="28">
        <f t="shared" si="2004"/>
        <v>7485100</v>
      </c>
      <c r="BO914" s="26">
        <v>1</v>
      </c>
      <c r="BP914" s="27">
        <v>6800000</v>
      </c>
      <c r="BQ914" s="27">
        <v>5984000</v>
      </c>
      <c r="BR914" s="175"/>
      <c r="BS914" s="175"/>
      <c r="BT914" s="143">
        <f t="shared" si="1990"/>
        <v>9.0268950789772026E-2</v>
      </c>
      <c r="BU914" s="27">
        <f t="shared" si="2005"/>
        <v>6392000</v>
      </c>
      <c r="BV914" s="28">
        <f t="shared" si="2006"/>
        <v>1214480</v>
      </c>
      <c r="BW914" s="30">
        <f t="shared" si="2007"/>
        <v>7606480</v>
      </c>
      <c r="BX914" s="26">
        <v>1</v>
      </c>
      <c r="BY914" s="28">
        <v>6800000</v>
      </c>
      <c r="BZ914" s="28">
        <v>5984000</v>
      </c>
      <c r="CA914" s="156"/>
      <c r="CB914" s="156"/>
      <c r="CC914" s="177">
        <f t="shared" si="1991"/>
        <v>9.0268950789772026E-2</v>
      </c>
      <c r="CD914" s="28">
        <f t="shared" si="2008"/>
        <v>6392000</v>
      </c>
      <c r="CE914" s="28">
        <f t="shared" si="2009"/>
        <v>1214480</v>
      </c>
      <c r="CF914" s="29">
        <f t="shared" si="2010"/>
        <v>7606480</v>
      </c>
      <c r="CG914" s="31" t="s">
        <v>30</v>
      </c>
      <c r="CH914" s="32" t="s">
        <v>30</v>
      </c>
      <c r="CI914" s="32" t="s">
        <v>30</v>
      </c>
      <c r="CJ914" s="32" t="s">
        <v>30</v>
      </c>
      <c r="CK914" s="32" t="s">
        <v>30</v>
      </c>
      <c r="CL914" s="32" t="s">
        <v>30</v>
      </c>
      <c r="CM914" s="32" t="s">
        <v>30</v>
      </c>
      <c r="CN914" s="32" t="s">
        <v>30</v>
      </c>
      <c r="CO914" s="32" t="s">
        <v>30</v>
      </c>
      <c r="CP914" s="31" t="s">
        <v>30</v>
      </c>
      <c r="CQ914" s="32" t="s">
        <v>30</v>
      </c>
      <c r="CR914" s="32" t="s">
        <v>30</v>
      </c>
      <c r="CS914" s="32" t="s">
        <v>30</v>
      </c>
      <c r="CT914" s="32" t="s">
        <v>30</v>
      </c>
      <c r="CU914" s="32" t="s">
        <v>30</v>
      </c>
      <c r="CV914" s="32" t="s">
        <v>30</v>
      </c>
      <c r="CW914" s="32" t="s">
        <v>30</v>
      </c>
      <c r="CX914" s="34" t="s">
        <v>30</v>
      </c>
      <c r="CY914" s="31" t="s">
        <v>30</v>
      </c>
      <c r="CZ914" s="32" t="s">
        <v>30</v>
      </c>
      <c r="DA914" s="32" t="s">
        <v>30</v>
      </c>
      <c r="DB914" s="32" t="s">
        <v>30</v>
      </c>
      <c r="DC914" s="32" t="s">
        <v>30</v>
      </c>
      <c r="DD914" s="32" t="s">
        <v>30</v>
      </c>
      <c r="DE914" s="32" t="s">
        <v>30</v>
      </c>
      <c r="DF914" s="32" t="s">
        <v>30</v>
      </c>
      <c r="DG914" s="32" t="s">
        <v>30</v>
      </c>
      <c r="DH914" s="31" t="s">
        <v>30</v>
      </c>
      <c r="DI914" s="43" t="s">
        <v>30</v>
      </c>
      <c r="DJ914" s="43" t="s">
        <v>30</v>
      </c>
      <c r="DK914" s="43" t="s">
        <v>30</v>
      </c>
      <c r="DL914" s="43" t="s">
        <v>30</v>
      </c>
      <c r="DM914" s="32" t="s">
        <v>30</v>
      </c>
      <c r="DN914" s="32" t="s">
        <v>30</v>
      </c>
      <c r="DO914" s="33" t="s">
        <v>30</v>
      </c>
    </row>
    <row r="915" spans="1:119" ht="21" customHeight="1" x14ac:dyDescent="0.25">
      <c r="A915" s="66" t="s">
        <v>1764</v>
      </c>
      <c r="B915" s="67" t="s">
        <v>1702</v>
      </c>
      <c r="C915" s="68" t="s">
        <v>1765</v>
      </c>
      <c r="D915" s="26">
        <v>1</v>
      </c>
      <c r="E915" s="27">
        <v>8500000</v>
      </c>
      <c r="F915" s="27">
        <v>7820000</v>
      </c>
      <c r="G915" s="145"/>
      <c r="H915" s="145"/>
      <c r="I915" s="143">
        <f t="shared" si="1957"/>
        <v>5.892556509887896E-2</v>
      </c>
      <c r="J915" s="27">
        <f t="shared" si="1958"/>
        <v>8160000</v>
      </c>
      <c r="K915" s="28">
        <f t="shared" si="1959"/>
        <v>1550400</v>
      </c>
      <c r="L915" s="29">
        <f t="shared" si="1992"/>
        <v>9710400</v>
      </c>
      <c r="M915" s="26">
        <v>1</v>
      </c>
      <c r="N915" s="27">
        <v>8500000</v>
      </c>
      <c r="O915" s="27">
        <v>9350000</v>
      </c>
      <c r="P915" s="145"/>
      <c r="Q915" s="145"/>
      <c r="R915" s="143">
        <f t="shared" si="1960"/>
        <v>6.7343502970147379E-2</v>
      </c>
      <c r="S915" s="27">
        <f t="shared" si="1961"/>
        <v>8925000</v>
      </c>
      <c r="T915" s="28">
        <f t="shared" si="1962"/>
        <v>1695750</v>
      </c>
      <c r="U915" s="30">
        <f t="shared" si="1963"/>
        <v>10620750</v>
      </c>
      <c r="V915" s="26">
        <v>1</v>
      </c>
      <c r="W915" s="27">
        <v>8500000</v>
      </c>
      <c r="X915" s="27">
        <v>10200000</v>
      </c>
      <c r="Y915" s="145"/>
      <c r="Z915" s="145"/>
      <c r="AA915" s="143">
        <f t="shared" si="1964"/>
        <v>0.12856486930664499</v>
      </c>
      <c r="AB915" s="27">
        <f t="shared" si="1965"/>
        <v>9350000</v>
      </c>
      <c r="AC915" s="28">
        <f t="shared" si="1966"/>
        <v>1776500</v>
      </c>
      <c r="AD915" s="29">
        <f t="shared" si="1967"/>
        <v>11126500</v>
      </c>
      <c r="AE915" s="26">
        <v>1</v>
      </c>
      <c r="AF915" s="27">
        <v>8500000</v>
      </c>
      <c r="AG915" s="27">
        <v>10030000</v>
      </c>
      <c r="AH915" s="145"/>
      <c r="AI915" s="145"/>
      <c r="AJ915" s="143">
        <f t="shared" si="1986"/>
        <v>0.11676992716842069</v>
      </c>
      <c r="AK915" s="27">
        <f t="shared" si="1993"/>
        <v>9265000</v>
      </c>
      <c r="AL915" s="28">
        <f t="shared" si="1994"/>
        <v>1760350</v>
      </c>
      <c r="AM915" s="30">
        <f t="shared" si="1995"/>
        <v>11025350</v>
      </c>
      <c r="AN915" s="26">
        <v>1</v>
      </c>
      <c r="AO915" s="27">
        <v>8500000</v>
      </c>
      <c r="AP915" s="27">
        <v>11241250</v>
      </c>
      <c r="AQ915" s="145"/>
      <c r="AR915" s="145"/>
      <c r="AS915" s="143">
        <f t="shared" si="1987"/>
        <v>0.19637626431230276</v>
      </c>
      <c r="AT915" s="27">
        <f t="shared" si="1996"/>
        <v>9870625</v>
      </c>
      <c r="AU915" s="28">
        <f t="shared" si="1997"/>
        <v>1875418.75</v>
      </c>
      <c r="AV915" s="30">
        <f t="shared" si="1998"/>
        <v>11746043.75</v>
      </c>
      <c r="AW915" s="26">
        <v>1</v>
      </c>
      <c r="AX915" s="27">
        <v>8500000</v>
      </c>
      <c r="AY915" s="27">
        <v>9775000</v>
      </c>
      <c r="AZ915" s="145"/>
      <c r="BA915" s="145"/>
      <c r="BB915" s="143">
        <f t="shared" si="1988"/>
        <v>9.8666062491146164E-2</v>
      </c>
      <c r="BC915" s="27">
        <f t="shared" si="1999"/>
        <v>9137500</v>
      </c>
      <c r="BD915" s="27">
        <f t="shared" si="2000"/>
        <v>1736125</v>
      </c>
      <c r="BE915" s="27">
        <f t="shared" si="2001"/>
        <v>10873625</v>
      </c>
      <c r="BF915" s="26">
        <v>1</v>
      </c>
      <c r="BG915" s="27">
        <v>6800000</v>
      </c>
      <c r="BH915" s="27">
        <v>5780000</v>
      </c>
      <c r="BI915" s="145"/>
      <c r="BJ915" s="145"/>
      <c r="BK915" s="143">
        <f t="shared" si="1989"/>
        <v>0.11466596451673743</v>
      </c>
      <c r="BL915" s="27">
        <f t="shared" si="2002"/>
        <v>6290000</v>
      </c>
      <c r="BM915" s="27">
        <f t="shared" si="2003"/>
        <v>1195100</v>
      </c>
      <c r="BN915" s="28">
        <f t="shared" si="2004"/>
        <v>7485100</v>
      </c>
      <c r="BO915" s="26">
        <v>1</v>
      </c>
      <c r="BP915" s="27">
        <v>6800000</v>
      </c>
      <c r="BQ915" s="27">
        <v>5984000</v>
      </c>
      <c r="BR915" s="175"/>
      <c r="BS915" s="175"/>
      <c r="BT915" s="143">
        <f t="shared" si="1990"/>
        <v>9.0268950789772026E-2</v>
      </c>
      <c r="BU915" s="27">
        <f t="shared" si="2005"/>
        <v>6392000</v>
      </c>
      <c r="BV915" s="28">
        <f t="shared" si="2006"/>
        <v>1214480</v>
      </c>
      <c r="BW915" s="30">
        <f t="shared" si="2007"/>
        <v>7606480</v>
      </c>
      <c r="BX915" s="26">
        <v>1</v>
      </c>
      <c r="BY915" s="28">
        <v>6800000</v>
      </c>
      <c r="BZ915" s="28">
        <v>5984000</v>
      </c>
      <c r="CA915" s="156"/>
      <c r="CB915" s="156"/>
      <c r="CC915" s="177">
        <f t="shared" si="1991"/>
        <v>9.0268950789772026E-2</v>
      </c>
      <c r="CD915" s="28">
        <f t="shared" si="2008"/>
        <v>6392000</v>
      </c>
      <c r="CE915" s="28">
        <f t="shared" si="2009"/>
        <v>1214480</v>
      </c>
      <c r="CF915" s="29">
        <f t="shared" si="2010"/>
        <v>7606480</v>
      </c>
      <c r="CG915" s="31" t="s">
        <v>30</v>
      </c>
      <c r="CH915" s="32" t="s">
        <v>30</v>
      </c>
      <c r="CI915" s="32" t="s">
        <v>30</v>
      </c>
      <c r="CJ915" s="32" t="s">
        <v>30</v>
      </c>
      <c r="CK915" s="32" t="s">
        <v>30</v>
      </c>
      <c r="CL915" s="32" t="s">
        <v>30</v>
      </c>
      <c r="CM915" s="32" t="s">
        <v>30</v>
      </c>
      <c r="CN915" s="32" t="s">
        <v>30</v>
      </c>
      <c r="CO915" s="32" t="s">
        <v>30</v>
      </c>
      <c r="CP915" s="31" t="s">
        <v>30</v>
      </c>
      <c r="CQ915" s="32" t="s">
        <v>30</v>
      </c>
      <c r="CR915" s="32" t="s">
        <v>30</v>
      </c>
      <c r="CS915" s="32" t="s">
        <v>30</v>
      </c>
      <c r="CT915" s="32" t="s">
        <v>30</v>
      </c>
      <c r="CU915" s="32" t="s">
        <v>30</v>
      </c>
      <c r="CV915" s="32" t="s">
        <v>30</v>
      </c>
      <c r="CW915" s="32" t="s">
        <v>30</v>
      </c>
      <c r="CX915" s="34" t="s">
        <v>30</v>
      </c>
      <c r="CY915" s="31" t="s">
        <v>30</v>
      </c>
      <c r="CZ915" s="32" t="s">
        <v>30</v>
      </c>
      <c r="DA915" s="32" t="s">
        <v>30</v>
      </c>
      <c r="DB915" s="32" t="s">
        <v>30</v>
      </c>
      <c r="DC915" s="32" t="s">
        <v>30</v>
      </c>
      <c r="DD915" s="32" t="s">
        <v>30</v>
      </c>
      <c r="DE915" s="32" t="s">
        <v>30</v>
      </c>
      <c r="DF915" s="32" t="s">
        <v>30</v>
      </c>
      <c r="DG915" s="32" t="s">
        <v>30</v>
      </c>
      <c r="DH915" s="31" t="s">
        <v>30</v>
      </c>
      <c r="DI915" s="43" t="s">
        <v>30</v>
      </c>
      <c r="DJ915" s="43" t="s">
        <v>30</v>
      </c>
      <c r="DK915" s="43" t="s">
        <v>30</v>
      </c>
      <c r="DL915" s="43" t="s">
        <v>30</v>
      </c>
      <c r="DM915" s="32" t="s">
        <v>30</v>
      </c>
      <c r="DN915" s="32" t="s">
        <v>30</v>
      </c>
      <c r="DO915" s="33" t="s">
        <v>30</v>
      </c>
    </row>
    <row r="916" spans="1:119" ht="21" customHeight="1" x14ac:dyDescent="0.25">
      <c r="A916" s="66" t="s">
        <v>1766</v>
      </c>
      <c r="B916" s="67" t="s">
        <v>1702</v>
      </c>
      <c r="C916" s="68" t="s">
        <v>1767</v>
      </c>
      <c r="D916" s="26">
        <v>1</v>
      </c>
      <c r="E916" s="27">
        <v>8500000</v>
      </c>
      <c r="F916" s="27">
        <v>7820000</v>
      </c>
      <c r="G916" s="145"/>
      <c r="H916" s="145"/>
      <c r="I916" s="143">
        <f t="shared" si="1957"/>
        <v>5.892556509887896E-2</v>
      </c>
      <c r="J916" s="27">
        <f t="shared" si="1958"/>
        <v>8160000</v>
      </c>
      <c r="K916" s="28">
        <f t="shared" si="1959"/>
        <v>1550400</v>
      </c>
      <c r="L916" s="29">
        <f t="shared" si="1992"/>
        <v>9710400</v>
      </c>
      <c r="M916" s="26">
        <v>1</v>
      </c>
      <c r="N916" s="27">
        <v>8500000</v>
      </c>
      <c r="O916" s="27">
        <v>9350000</v>
      </c>
      <c r="P916" s="145"/>
      <c r="Q916" s="145"/>
      <c r="R916" s="143">
        <f t="shared" si="1960"/>
        <v>6.7343502970147379E-2</v>
      </c>
      <c r="S916" s="27">
        <f t="shared" si="1961"/>
        <v>8925000</v>
      </c>
      <c r="T916" s="28">
        <f t="shared" si="1962"/>
        <v>1695750</v>
      </c>
      <c r="U916" s="30">
        <f t="shared" si="1963"/>
        <v>10620750</v>
      </c>
      <c r="V916" s="26">
        <v>1</v>
      </c>
      <c r="W916" s="27">
        <v>8500000</v>
      </c>
      <c r="X916" s="27">
        <v>10200000</v>
      </c>
      <c r="Y916" s="145"/>
      <c r="Z916" s="145"/>
      <c r="AA916" s="143">
        <f t="shared" si="1964"/>
        <v>0.12856486930664499</v>
      </c>
      <c r="AB916" s="27">
        <f t="shared" si="1965"/>
        <v>9350000</v>
      </c>
      <c r="AC916" s="28">
        <f t="shared" si="1966"/>
        <v>1776500</v>
      </c>
      <c r="AD916" s="29">
        <f t="shared" si="1967"/>
        <v>11126500</v>
      </c>
      <c r="AE916" s="26">
        <v>1</v>
      </c>
      <c r="AF916" s="27">
        <v>8500000</v>
      </c>
      <c r="AG916" s="27">
        <v>10030000</v>
      </c>
      <c r="AH916" s="145"/>
      <c r="AI916" s="145"/>
      <c r="AJ916" s="143">
        <f t="shared" si="1986"/>
        <v>0.11676992716842069</v>
      </c>
      <c r="AK916" s="27">
        <f t="shared" si="1993"/>
        <v>9265000</v>
      </c>
      <c r="AL916" s="28">
        <f t="shared" si="1994"/>
        <v>1760350</v>
      </c>
      <c r="AM916" s="30">
        <f t="shared" si="1995"/>
        <v>11025350</v>
      </c>
      <c r="AN916" s="26">
        <v>1</v>
      </c>
      <c r="AO916" s="27">
        <v>8500000</v>
      </c>
      <c r="AP916" s="27">
        <v>11241250</v>
      </c>
      <c r="AQ916" s="145"/>
      <c r="AR916" s="145"/>
      <c r="AS916" s="143">
        <f t="shared" si="1987"/>
        <v>0.19637626431230276</v>
      </c>
      <c r="AT916" s="27">
        <f t="shared" si="1996"/>
        <v>9870625</v>
      </c>
      <c r="AU916" s="28">
        <f t="shared" si="1997"/>
        <v>1875418.75</v>
      </c>
      <c r="AV916" s="30">
        <f t="shared" si="1998"/>
        <v>11746043.75</v>
      </c>
      <c r="AW916" s="26">
        <v>1</v>
      </c>
      <c r="AX916" s="27">
        <v>8500000</v>
      </c>
      <c r="AY916" s="27">
        <v>9775000</v>
      </c>
      <c r="AZ916" s="145"/>
      <c r="BA916" s="145"/>
      <c r="BB916" s="143">
        <f t="shared" si="1988"/>
        <v>9.8666062491146164E-2</v>
      </c>
      <c r="BC916" s="27">
        <f t="shared" si="1999"/>
        <v>9137500</v>
      </c>
      <c r="BD916" s="27">
        <f t="shared" si="2000"/>
        <v>1736125</v>
      </c>
      <c r="BE916" s="27">
        <f t="shared" si="2001"/>
        <v>10873625</v>
      </c>
      <c r="BF916" s="26">
        <v>1</v>
      </c>
      <c r="BG916" s="27">
        <v>6800000</v>
      </c>
      <c r="BH916" s="27">
        <v>5780000</v>
      </c>
      <c r="BI916" s="145"/>
      <c r="BJ916" s="145"/>
      <c r="BK916" s="143">
        <f t="shared" si="1989"/>
        <v>0.11466596451673743</v>
      </c>
      <c r="BL916" s="27">
        <f t="shared" si="2002"/>
        <v>6290000</v>
      </c>
      <c r="BM916" s="27">
        <f t="shared" si="2003"/>
        <v>1195100</v>
      </c>
      <c r="BN916" s="28">
        <f t="shared" si="2004"/>
        <v>7485100</v>
      </c>
      <c r="BO916" s="26">
        <v>1</v>
      </c>
      <c r="BP916" s="27">
        <v>6800000</v>
      </c>
      <c r="BQ916" s="27">
        <v>5984000</v>
      </c>
      <c r="BR916" s="175"/>
      <c r="BS916" s="175"/>
      <c r="BT916" s="143">
        <f t="shared" si="1990"/>
        <v>9.0268950789772026E-2</v>
      </c>
      <c r="BU916" s="27">
        <f t="shared" si="2005"/>
        <v>6392000</v>
      </c>
      <c r="BV916" s="28">
        <f t="shared" si="2006"/>
        <v>1214480</v>
      </c>
      <c r="BW916" s="30">
        <f t="shared" si="2007"/>
        <v>7606480</v>
      </c>
      <c r="BX916" s="26">
        <v>1</v>
      </c>
      <c r="BY916" s="28">
        <v>6800000</v>
      </c>
      <c r="BZ916" s="28">
        <v>5984000</v>
      </c>
      <c r="CA916" s="156"/>
      <c r="CB916" s="156"/>
      <c r="CC916" s="177">
        <f t="shared" si="1991"/>
        <v>9.0268950789772026E-2</v>
      </c>
      <c r="CD916" s="28">
        <f t="shared" si="2008"/>
        <v>6392000</v>
      </c>
      <c r="CE916" s="28">
        <f t="shared" si="2009"/>
        <v>1214480</v>
      </c>
      <c r="CF916" s="29">
        <f t="shared" si="2010"/>
        <v>7606480</v>
      </c>
      <c r="CG916" s="31" t="s">
        <v>30</v>
      </c>
      <c r="CH916" s="32" t="s">
        <v>30</v>
      </c>
      <c r="CI916" s="32" t="s">
        <v>30</v>
      </c>
      <c r="CJ916" s="32" t="s">
        <v>30</v>
      </c>
      <c r="CK916" s="32" t="s">
        <v>30</v>
      </c>
      <c r="CL916" s="32" t="s">
        <v>30</v>
      </c>
      <c r="CM916" s="32" t="s">
        <v>30</v>
      </c>
      <c r="CN916" s="32" t="s">
        <v>30</v>
      </c>
      <c r="CO916" s="32" t="s">
        <v>30</v>
      </c>
      <c r="CP916" s="31" t="s">
        <v>30</v>
      </c>
      <c r="CQ916" s="32" t="s">
        <v>30</v>
      </c>
      <c r="CR916" s="32" t="s">
        <v>30</v>
      </c>
      <c r="CS916" s="32" t="s">
        <v>30</v>
      </c>
      <c r="CT916" s="32" t="s">
        <v>30</v>
      </c>
      <c r="CU916" s="32" t="s">
        <v>30</v>
      </c>
      <c r="CV916" s="32" t="s">
        <v>30</v>
      </c>
      <c r="CW916" s="32" t="s">
        <v>30</v>
      </c>
      <c r="CX916" s="34" t="s">
        <v>30</v>
      </c>
      <c r="CY916" s="31" t="s">
        <v>30</v>
      </c>
      <c r="CZ916" s="32" t="s">
        <v>30</v>
      </c>
      <c r="DA916" s="32" t="s">
        <v>30</v>
      </c>
      <c r="DB916" s="32" t="s">
        <v>30</v>
      </c>
      <c r="DC916" s="32" t="s">
        <v>30</v>
      </c>
      <c r="DD916" s="32" t="s">
        <v>30</v>
      </c>
      <c r="DE916" s="32" t="s">
        <v>30</v>
      </c>
      <c r="DF916" s="32" t="s">
        <v>30</v>
      </c>
      <c r="DG916" s="32" t="s">
        <v>30</v>
      </c>
      <c r="DH916" s="31" t="s">
        <v>30</v>
      </c>
      <c r="DI916" s="43" t="s">
        <v>30</v>
      </c>
      <c r="DJ916" s="43" t="s">
        <v>30</v>
      </c>
      <c r="DK916" s="43" t="s">
        <v>30</v>
      </c>
      <c r="DL916" s="43" t="s">
        <v>30</v>
      </c>
      <c r="DM916" s="32" t="s">
        <v>30</v>
      </c>
      <c r="DN916" s="32" t="s">
        <v>30</v>
      </c>
      <c r="DO916" s="33" t="s">
        <v>30</v>
      </c>
    </row>
    <row r="917" spans="1:119" ht="21" customHeight="1" x14ac:dyDescent="0.25">
      <c r="A917" s="66" t="s">
        <v>1768</v>
      </c>
      <c r="B917" s="67" t="s">
        <v>1702</v>
      </c>
      <c r="C917" s="68" t="s">
        <v>1769</v>
      </c>
      <c r="D917" s="26">
        <v>1</v>
      </c>
      <c r="E917" s="27">
        <v>8500000</v>
      </c>
      <c r="F917" s="27">
        <v>7820000</v>
      </c>
      <c r="G917" s="145"/>
      <c r="H917" s="145"/>
      <c r="I917" s="143">
        <f t="shared" si="1957"/>
        <v>5.892556509887896E-2</v>
      </c>
      <c r="J917" s="27">
        <f t="shared" si="1958"/>
        <v>8160000</v>
      </c>
      <c r="K917" s="28">
        <f t="shared" si="1959"/>
        <v>1550400</v>
      </c>
      <c r="L917" s="29">
        <f t="shared" si="1992"/>
        <v>9710400</v>
      </c>
      <c r="M917" s="26">
        <v>1</v>
      </c>
      <c r="N917" s="27">
        <v>8500000</v>
      </c>
      <c r="O917" s="27">
        <v>9350000</v>
      </c>
      <c r="P917" s="145"/>
      <c r="Q917" s="145"/>
      <c r="R917" s="143">
        <f t="shared" si="1960"/>
        <v>6.7343502970147379E-2</v>
      </c>
      <c r="S917" s="27">
        <f t="shared" si="1961"/>
        <v>8925000</v>
      </c>
      <c r="T917" s="28">
        <f t="shared" si="1962"/>
        <v>1695750</v>
      </c>
      <c r="U917" s="30">
        <f t="shared" si="1963"/>
        <v>10620750</v>
      </c>
      <c r="V917" s="26">
        <v>1</v>
      </c>
      <c r="W917" s="27">
        <v>8500000</v>
      </c>
      <c r="X917" s="27">
        <v>10200000</v>
      </c>
      <c r="Y917" s="145"/>
      <c r="Z917" s="145"/>
      <c r="AA917" s="143">
        <f t="shared" si="1964"/>
        <v>0.12856486930664499</v>
      </c>
      <c r="AB917" s="27">
        <f t="shared" si="1965"/>
        <v>9350000</v>
      </c>
      <c r="AC917" s="28">
        <f t="shared" si="1966"/>
        <v>1776500</v>
      </c>
      <c r="AD917" s="29">
        <f t="shared" si="1967"/>
        <v>11126500</v>
      </c>
      <c r="AE917" s="26">
        <v>1</v>
      </c>
      <c r="AF917" s="27">
        <v>8500000</v>
      </c>
      <c r="AG917" s="27">
        <v>10030000</v>
      </c>
      <c r="AH917" s="145"/>
      <c r="AI917" s="145"/>
      <c r="AJ917" s="143">
        <f t="shared" si="1986"/>
        <v>0.11676992716842069</v>
      </c>
      <c r="AK917" s="27">
        <f t="shared" si="1993"/>
        <v>9265000</v>
      </c>
      <c r="AL917" s="28">
        <f t="shared" si="1994"/>
        <v>1760350</v>
      </c>
      <c r="AM917" s="30">
        <f t="shared" si="1995"/>
        <v>11025350</v>
      </c>
      <c r="AN917" s="26">
        <v>1</v>
      </c>
      <c r="AO917" s="27">
        <v>8500000</v>
      </c>
      <c r="AP917" s="27">
        <v>11241250</v>
      </c>
      <c r="AQ917" s="145"/>
      <c r="AR917" s="145"/>
      <c r="AS917" s="143">
        <f t="shared" si="1987"/>
        <v>0.19637626431230276</v>
      </c>
      <c r="AT917" s="27">
        <f t="shared" si="1996"/>
        <v>9870625</v>
      </c>
      <c r="AU917" s="28">
        <f t="shared" si="1997"/>
        <v>1875418.75</v>
      </c>
      <c r="AV917" s="30">
        <f t="shared" si="1998"/>
        <v>11746043.75</v>
      </c>
      <c r="AW917" s="26">
        <v>1</v>
      </c>
      <c r="AX917" s="27">
        <v>8500000</v>
      </c>
      <c r="AY917" s="27">
        <v>9775000</v>
      </c>
      <c r="AZ917" s="145"/>
      <c r="BA917" s="145"/>
      <c r="BB917" s="143">
        <f t="shared" si="1988"/>
        <v>9.8666062491146164E-2</v>
      </c>
      <c r="BC917" s="27">
        <f t="shared" si="1999"/>
        <v>9137500</v>
      </c>
      <c r="BD917" s="27">
        <f t="shared" si="2000"/>
        <v>1736125</v>
      </c>
      <c r="BE917" s="27">
        <f t="shared" si="2001"/>
        <v>10873625</v>
      </c>
      <c r="BF917" s="26">
        <v>1</v>
      </c>
      <c r="BG917" s="27">
        <v>6800000</v>
      </c>
      <c r="BH917" s="27">
        <v>5780000</v>
      </c>
      <c r="BI917" s="145"/>
      <c r="BJ917" s="145"/>
      <c r="BK917" s="143">
        <f t="shared" si="1989"/>
        <v>0.11466596451673743</v>
      </c>
      <c r="BL917" s="27">
        <f t="shared" si="2002"/>
        <v>6290000</v>
      </c>
      <c r="BM917" s="27">
        <f t="shared" si="2003"/>
        <v>1195100</v>
      </c>
      <c r="BN917" s="28">
        <f t="shared" si="2004"/>
        <v>7485100</v>
      </c>
      <c r="BO917" s="26">
        <v>1</v>
      </c>
      <c r="BP917" s="27">
        <v>6800000</v>
      </c>
      <c r="BQ917" s="27">
        <v>5984000</v>
      </c>
      <c r="BR917" s="175"/>
      <c r="BS917" s="175"/>
      <c r="BT917" s="143">
        <f t="shared" si="1990"/>
        <v>9.0268950789772026E-2</v>
      </c>
      <c r="BU917" s="27">
        <f t="shared" si="2005"/>
        <v>6392000</v>
      </c>
      <c r="BV917" s="28">
        <f t="shared" si="2006"/>
        <v>1214480</v>
      </c>
      <c r="BW917" s="30">
        <f t="shared" si="2007"/>
        <v>7606480</v>
      </c>
      <c r="BX917" s="26">
        <v>1</v>
      </c>
      <c r="BY917" s="28">
        <v>6800000</v>
      </c>
      <c r="BZ917" s="28">
        <v>5984000</v>
      </c>
      <c r="CA917" s="156"/>
      <c r="CB917" s="156"/>
      <c r="CC917" s="177">
        <f t="shared" si="1991"/>
        <v>9.0268950789772026E-2</v>
      </c>
      <c r="CD917" s="28">
        <f t="shared" si="2008"/>
        <v>6392000</v>
      </c>
      <c r="CE917" s="28">
        <f t="shared" si="2009"/>
        <v>1214480</v>
      </c>
      <c r="CF917" s="29">
        <f t="shared" si="2010"/>
        <v>7606480</v>
      </c>
      <c r="CG917" s="31" t="s">
        <v>30</v>
      </c>
      <c r="CH917" s="32" t="s">
        <v>30</v>
      </c>
      <c r="CI917" s="32" t="s">
        <v>30</v>
      </c>
      <c r="CJ917" s="32" t="s">
        <v>30</v>
      </c>
      <c r="CK917" s="32" t="s">
        <v>30</v>
      </c>
      <c r="CL917" s="32" t="s">
        <v>30</v>
      </c>
      <c r="CM917" s="32" t="s">
        <v>30</v>
      </c>
      <c r="CN917" s="32" t="s">
        <v>30</v>
      </c>
      <c r="CO917" s="32" t="s">
        <v>30</v>
      </c>
      <c r="CP917" s="31" t="s">
        <v>30</v>
      </c>
      <c r="CQ917" s="32" t="s">
        <v>30</v>
      </c>
      <c r="CR917" s="32" t="s">
        <v>30</v>
      </c>
      <c r="CS917" s="32" t="s">
        <v>30</v>
      </c>
      <c r="CT917" s="32" t="s">
        <v>30</v>
      </c>
      <c r="CU917" s="32" t="s">
        <v>30</v>
      </c>
      <c r="CV917" s="32" t="s">
        <v>30</v>
      </c>
      <c r="CW917" s="32" t="s">
        <v>30</v>
      </c>
      <c r="CX917" s="34" t="s">
        <v>30</v>
      </c>
      <c r="CY917" s="31" t="s">
        <v>30</v>
      </c>
      <c r="CZ917" s="32" t="s">
        <v>30</v>
      </c>
      <c r="DA917" s="32" t="s">
        <v>30</v>
      </c>
      <c r="DB917" s="32" t="s">
        <v>30</v>
      </c>
      <c r="DC917" s="32" t="s">
        <v>30</v>
      </c>
      <c r="DD917" s="32" t="s">
        <v>30</v>
      </c>
      <c r="DE917" s="32" t="s">
        <v>30</v>
      </c>
      <c r="DF917" s="32" t="s">
        <v>30</v>
      </c>
      <c r="DG917" s="32" t="s">
        <v>30</v>
      </c>
      <c r="DH917" s="31" t="s">
        <v>30</v>
      </c>
      <c r="DI917" s="43" t="s">
        <v>30</v>
      </c>
      <c r="DJ917" s="43" t="s">
        <v>30</v>
      </c>
      <c r="DK917" s="43" t="s">
        <v>30</v>
      </c>
      <c r="DL917" s="43" t="s">
        <v>30</v>
      </c>
      <c r="DM917" s="32" t="s">
        <v>30</v>
      </c>
      <c r="DN917" s="32" t="s">
        <v>30</v>
      </c>
      <c r="DO917" s="33" t="s">
        <v>30</v>
      </c>
    </row>
    <row r="918" spans="1:119" ht="21" customHeight="1" x14ac:dyDescent="0.25">
      <c r="A918" s="66" t="s">
        <v>1770</v>
      </c>
      <c r="B918" s="67" t="s">
        <v>1702</v>
      </c>
      <c r="C918" s="68" t="s">
        <v>1771</v>
      </c>
      <c r="D918" s="26">
        <v>1</v>
      </c>
      <c r="E918" s="27">
        <v>9000000</v>
      </c>
      <c r="F918" s="27">
        <v>8280000</v>
      </c>
      <c r="G918" s="145"/>
      <c r="H918" s="145"/>
      <c r="I918" s="143">
        <f t="shared" si="1957"/>
        <v>5.892556509887896E-2</v>
      </c>
      <c r="J918" s="27">
        <f t="shared" si="1958"/>
        <v>8640000</v>
      </c>
      <c r="K918" s="28">
        <f t="shared" si="1959"/>
        <v>1641600</v>
      </c>
      <c r="L918" s="29">
        <f t="shared" si="1992"/>
        <v>10281600</v>
      </c>
      <c r="M918" s="26">
        <v>1</v>
      </c>
      <c r="N918" s="27">
        <v>9000000</v>
      </c>
      <c r="O918" s="27">
        <v>9900000</v>
      </c>
      <c r="P918" s="145"/>
      <c r="Q918" s="145"/>
      <c r="R918" s="143">
        <f t="shared" si="1960"/>
        <v>6.7343502970147379E-2</v>
      </c>
      <c r="S918" s="27">
        <f t="shared" si="1961"/>
        <v>9450000</v>
      </c>
      <c r="T918" s="28">
        <f t="shared" si="1962"/>
        <v>1795500</v>
      </c>
      <c r="U918" s="30">
        <f t="shared" si="1963"/>
        <v>11245500</v>
      </c>
      <c r="V918" s="26">
        <v>1</v>
      </c>
      <c r="W918" s="27">
        <v>9000000</v>
      </c>
      <c r="X918" s="27">
        <v>10800000</v>
      </c>
      <c r="Y918" s="145"/>
      <c r="Z918" s="145"/>
      <c r="AA918" s="143">
        <f t="shared" si="1964"/>
        <v>0.12856486930664499</v>
      </c>
      <c r="AB918" s="27">
        <f t="shared" si="1965"/>
        <v>9900000</v>
      </c>
      <c r="AC918" s="28">
        <f t="shared" si="1966"/>
        <v>1881000</v>
      </c>
      <c r="AD918" s="29">
        <f t="shared" si="1967"/>
        <v>11781000</v>
      </c>
      <c r="AE918" s="26">
        <v>1</v>
      </c>
      <c r="AF918" s="27">
        <v>9000000</v>
      </c>
      <c r="AG918" s="27">
        <v>10620000</v>
      </c>
      <c r="AH918" s="145"/>
      <c r="AI918" s="145"/>
      <c r="AJ918" s="143">
        <f t="shared" si="1986"/>
        <v>0.1167699271684207</v>
      </c>
      <c r="AK918" s="27">
        <f t="shared" si="1993"/>
        <v>9810000</v>
      </c>
      <c r="AL918" s="28">
        <f t="shared" si="1994"/>
        <v>1863900</v>
      </c>
      <c r="AM918" s="30">
        <f t="shared" si="1995"/>
        <v>11673900</v>
      </c>
      <c r="AN918" s="26">
        <v>1</v>
      </c>
      <c r="AO918" s="27">
        <v>9000000</v>
      </c>
      <c r="AP918" s="27">
        <v>11902500</v>
      </c>
      <c r="AQ918" s="145"/>
      <c r="AR918" s="145"/>
      <c r="AS918" s="143">
        <f t="shared" si="1987"/>
        <v>0.19637626431230276</v>
      </c>
      <c r="AT918" s="27">
        <f t="shared" si="1996"/>
        <v>10451250</v>
      </c>
      <c r="AU918" s="28">
        <f t="shared" si="1997"/>
        <v>1985737.5</v>
      </c>
      <c r="AV918" s="30">
        <f t="shared" si="1998"/>
        <v>12436987.5</v>
      </c>
      <c r="AW918" s="26">
        <v>1</v>
      </c>
      <c r="AX918" s="27">
        <v>9000000</v>
      </c>
      <c r="AY918" s="27">
        <v>10350000</v>
      </c>
      <c r="AZ918" s="145"/>
      <c r="BA918" s="145"/>
      <c r="BB918" s="143">
        <f t="shared" si="1988"/>
        <v>9.8666062491146164E-2</v>
      </c>
      <c r="BC918" s="27">
        <f t="shared" si="1999"/>
        <v>9675000</v>
      </c>
      <c r="BD918" s="27">
        <f t="shared" si="2000"/>
        <v>1838250</v>
      </c>
      <c r="BE918" s="27">
        <f t="shared" si="2001"/>
        <v>11513250</v>
      </c>
      <c r="BF918" s="26">
        <v>1</v>
      </c>
      <c r="BG918" s="27">
        <v>7200000</v>
      </c>
      <c r="BH918" s="27">
        <v>6120000</v>
      </c>
      <c r="BI918" s="145"/>
      <c r="BJ918" s="145"/>
      <c r="BK918" s="143">
        <f t="shared" si="1989"/>
        <v>0.11466596451673743</v>
      </c>
      <c r="BL918" s="27">
        <f t="shared" si="2002"/>
        <v>6660000</v>
      </c>
      <c r="BM918" s="27">
        <f t="shared" si="2003"/>
        <v>1265400</v>
      </c>
      <c r="BN918" s="28">
        <f t="shared" si="2004"/>
        <v>7925400</v>
      </c>
      <c r="BO918" s="26">
        <v>1</v>
      </c>
      <c r="BP918" s="27">
        <v>7200000</v>
      </c>
      <c r="BQ918" s="27">
        <v>6336000</v>
      </c>
      <c r="BR918" s="175"/>
      <c r="BS918" s="175"/>
      <c r="BT918" s="143">
        <f t="shared" si="1990"/>
        <v>9.0268950789772026E-2</v>
      </c>
      <c r="BU918" s="27">
        <f t="shared" si="2005"/>
        <v>6768000</v>
      </c>
      <c r="BV918" s="28">
        <f t="shared" si="2006"/>
        <v>1285920</v>
      </c>
      <c r="BW918" s="30">
        <f t="shared" si="2007"/>
        <v>8053920</v>
      </c>
      <c r="BX918" s="26">
        <v>1</v>
      </c>
      <c r="BY918" s="28">
        <v>7200000</v>
      </c>
      <c r="BZ918" s="28">
        <v>6336000</v>
      </c>
      <c r="CA918" s="156"/>
      <c r="CB918" s="156"/>
      <c r="CC918" s="177">
        <f t="shared" si="1991"/>
        <v>9.0268950789772026E-2</v>
      </c>
      <c r="CD918" s="28">
        <f t="shared" si="2008"/>
        <v>6768000</v>
      </c>
      <c r="CE918" s="28">
        <f t="shared" si="2009"/>
        <v>1285920</v>
      </c>
      <c r="CF918" s="29">
        <f t="shared" si="2010"/>
        <v>8053920</v>
      </c>
      <c r="CG918" s="31" t="s">
        <v>30</v>
      </c>
      <c r="CH918" s="32" t="s">
        <v>30</v>
      </c>
      <c r="CI918" s="32" t="s">
        <v>30</v>
      </c>
      <c r="CJ918" s="32" t="s">
        <v>30</v>
      </c>
      <c r="CK918" s="32" t="s">
        <v>30</v>
      </c>
      <c r="CL918" s="32" t="s">
        <v>30</v>
      </c>
      <c r="CM918" s="32" t="s">
        <v>30</v>
      </c>
      <c r="CN918" s="32" t="s">
        <v>30</v>
      </c>
      <c r="CO918" s="32" t="s">
        <v>30</v>
      </c>
      <c r="CP918" s="31" t="s">
        <v>30</v>
      </c>
      <c r="CQ918" s="32" t="s">
        <v>30</v>
      </c>
      <c r="CR918" s="32" t="s">
        <v>30</v>
      </c>
      <c r="CS918" s="32" t="s">
        <v>30</v>
      </c>
      <c r="CT918" s="32" t="s">
        <v>30</v>
      </c>
      <c r="CU918" s="32" t="s">
        <v>30</v>
      </c>
      <c r="CV918" s="32" t="s">
        <v>30</v>
      </c>
      <c r="CW918" s="32" t="s">
        <v>30</v>
      </c>
      <c r="CX918" s="34" t="s">
        <v>30</v>
      </c>
      <c r="CY918" s="31" t="s">
        <v>30</v>
      </c>
      <c r="CZ918" s="32" t="s">
        <v>30</v>
      </c>
      <c r="DA918" s="32" t="s">
        <v>30</v>
      </c>
      <c r="DB918" s="32" t="s">
        <v>30</v>
      </c>
      <c r="DC918" s="32" t="s">
        <v>30</v>
      </c>
      <c r="DD918" s="32" t="s">
        <v>30</v>
      </c>
      <c r="DE918" s="32" t="s">
        <v>30</v>
      </c>
      <c r="DF918" s="32" t="s">
        <v>30</v>
      </c>
      <c r="DG918" s="32" t="s">
        <v>30</v>
      </c>
      <c r="DH918" s="31" t="s">
        <v>30</v>
      </c>
      <c r="DI918" s="43" t="s">
        <v>30</v>
      </c>
      <c r="DJ918" s="43" t="s">
        <v>30</v>
      </c>
      <c r="DK918" s="43" t="s">
        <v>30</v>
      </c>
      <c r="DL918" s="43" t="s">
        <v>30</v>
      </c>
      <c r="DM918" s="32" t="s">
        <v>30</v>
      </c>
      <c r="DN918" s="32" t="s">
        <v>30</v>
      </c>
      <c r="DO918" s="33" t="s">
        <v>30</v>
      </c>
    </row>
    <row r="919" spans="1:119" ht="21" customHeight="1" x14ac:dyDescent="0.25">
      <c r="A919" s="66" t="s">
        <v>1772</v>
      </c>
      <c r="B919" s="67" t="s">
        <v>1702</v>
      </c>
      <c r="C919" s="68" t="s">
        <v>1773</v>
      </c>
      <c r="D919" s="26">
        <v>1</v>
      </c>
      <c r="E919" s="27">
        <v>9000000</v>
      </c>
      <c r="F919" s="27">
        <v>8280000</v>
      </c>
      <c r="G919" s="145"/>
      <c r="H919" s="145"/>
      <c r="I919" s="143">
        <f t="shared" si="1957"/>
        <v>5.892556509887896E-2</v>
      </c>
      <c r="J919" s="27">
        <f t="shared" si="1958"/>
        <v>8640000</v>
      </c>
      <c r="K919" s="28">
        <f t="shared" si="1959"/>
        <v>1641600</v>
      </c>
      <c r="L919" s="29">
        <f t="shared" si="1992"/>
        <v>10281600</v>
      </c>
      <c r="M919" s="26">
        <v>1</v>
      </c>
      <c r="N919" s="27">
        <v>9000000</v>
      </c>
      <c r="O919" s="27">
        <v>9900000</v>
      </c>
      <c r="P919" s="145"/>
      <c r="Q919" s="145"/>
      <c r="R919" s="143">
        <f t="shared" si="1960"/>
        <v>6.7343502970147379E-2</v>
      </c>
      <c r="S919" s="27">
        <f t="shared" si="1961"/>
        <v>9450000</v>
      </c>
      <c r="T919" s="28">
        <f t="shared" si="1962"/>
        <v>1795500</v>
      </c>
      <c r="U919" s="30">
        <f t="shared" si="1963"/>
        <v>11245500</v>
      </c>
      <c r="V919" s="26">
        <v>1</v>
      </c>
      <c r="W919" s="27">
        <v>9000000</v>
      </c>
      <c r="X919" s="27">
        <v>10800000</v>
      </c>
      <c r="Y919" s="145"/>
      <c r="Z919" s="145"/>
      <c r="AA919" s="143">
        <f t="shared" si="1964"/>
        <v>0.12856486930664499</v>
      </c>
      <c r="AB919" s="27">
        <f t="shared" si="1965"/>
        <v>9900000</v>
      </c>
      <c r="AC919" s="28">
        <f t="shared" si="1966"/>
        <v>1881000</v>
      </c>
      <c r="AD919" s="29">
        <f t="shared" si="1967"/>
        <v>11781000</v>
      </c>
      <c r="AE919" s="26">
        <v>1</v>
      </c>
      <c r="AF919" s="27">
        <v>9000000</v>
      </c>
      <c r="AG919" s="27">
        <v>10620000</v>
      </c>
      <c r="AH919" s="145"/>
      <c r="AI919" s="145"/>
      <c r="AJ919" s="143">
        <f t="shared" si="1986"/>
        <v>0.1167699271684207</v>
      </c>
      <c r="AK919" s="27">
        <f t="shared" si="1993"/>
        <v>9810000</v>
      </c>
      <c r="AL919" s="28">
        <f t="shared" si="1994"/>
        <v>1863900</v>
      </c>
      <c r="AM919" s="30">
        <f t="shared" si="1995"/>
        <v>11673900</v>
      </c>
      <c r="AN919" s="26">
        <v>1</v>
      </c>
      <c r="AO919" s="27">
        <v>9000000</v>
      </c>
      <c r="AP919" s="27">
        <v>11902500</v>
      </c>
      <c r="AQ919" s="145"/>
      <c r="AR919" s="145"/>
      <c r="AS919" s="143">
        <f t="shared" si="1987"/>
        <v>0.19637626431230276</v>
      </c>
      <c r="AT919" s="27">
        <f t="shared" si="1996"/>
        <v>10451250</v>
      </c>
      <c r="AU919" s="28">
        <f t="shared" si="1997"/>
        <v>1985737.5</v>
      </c>
      <c r="AV919" s="30">
        <f t="shared" si="1998"/>
        <v>12436987.5</v>
      </c>
      <c r="AW919" s="26">
        <v>1</v>
      </c>
      <c r="AX919" s="27">
        <v>9000000</v>
      </c>
      <c r="AY919" s="27">
        <v>10350000</v>
      </c>
      <c r="AZ919" s="145"/>
      <c r="BA919" s="145"/>
      <c r="BB919" s="143">
        <f t="shared" si="1988"/>
        <v>9.8666062491146164E-2</v>
      </c>
      <c r="BC919" s="27">
        <f t="shared" si="1999"/>
        <v>9675000</v>
      </c>
      <c r="BD919" s="27">
        <f t="shared" si="2000"/>
        <v>1838250</v>
      </c>
      <c r="BE919" s="27">
        <f t="shared" si="2001"/>
        <v>11513250</v>
      </c>
      <c r="BF919" s="26">
        <v>1</v>
      </c>
      <c r="BG919" s="27">
        <v>7200000</v>
      </c>
      <c r="BH919" s="27">
        <v>6120000</v>
      </c>
      <c r="BI919" s="145"/>
      <c r="BJ919" s="145"/>
      <c r="BK919" s="143">
        <f t="shared" si="1989"/>
        <v>0.11466596451673743</v>
      </c>
      <c r="BL919" s="27">
        <f t="shared" si="2002"/>
        <v>6660000</v>
      </c>
      <c r="BM919" s="27">
        <f t="shared" si="2003"/>
        <v>1265400</v>
      </c>
      <c r="BN919" s="28">
        <f t="shared" si="2004"/>
        <v>7925400</v>
      </c>
      <c r="BO919" s="26">
        <v>1</v>
      </c>
      <c r="BP919" s="27">
        <v>7200000</v>
      </c>
      <c r="BQ919" s="27">
        <v>6336000</v>
      </c>
      <c r="BR919" s="175"/>
      <c r="BS919" s="175"/>
      <c r="BT919" s="143">
        <f t="shared" si="1990"/>
        <v>9.0268950789772026E-2</v>
      </c>
      <c r="BU919" s="27">
        <f t="shared" si="2005"/>
        <v>6768000</v>
      </c>
      <c r="BV919" s="28">
        <f t="shared" si="2006"/>
        <v>1285920</v>
      </c>
      <c r="BW919" s="30">
        <f t="shared" si="2007"/>
        <v>8053920</v>
      </c>
      <c r="BX919" s="26">
        <v>1</v>
      </c>
      <c r="BY919" s="28">
        <v>7200000</v>
      </c>
      <c r="BZ919" s="28">
        <v>6336000</v>
      </c>
      <c r="CA919" s="156"/>
      <c r="CB919" s="156"/>
      <c r="CC919" s="177">
        <f t="shared" si="1991"/>
        <v>9.0268950789772026E-2</v>
      </c>
      <c r="CD919" s="28">
        <f t="shared" si="2008"/>
        <v>6768000</v>
      </c>
      <c r="CE919" s="28">
        <f t="shared" si="2009"/>
        <v>1285920</v>
      </c>
      <c r="CF919" s="29">
        <f t="shared" si="2010"/>
        <v>8053920</v>
      </c>
      <c r="CG919" s="31" t="s">
        <v>30</v>
      </c>
      <c r="CH919" s="32" t="s">
        <v>30</v>
      </c>
      <c r="CI919" s="32" t="s">
        <v>30</v>
      </c>
      <c r="CJ919" s="32" t="s">
        <v>30</v>
      </c>
      <c r="CK919" s="32" t="s">
        <v>30</v>
      </c>
      <c r="CL919" s="32" t="s">
        <v>30</v>
      </c>
      <c r="CM919" s="32" t="s">
        <v>30</v>
      </c>
      <c r="CN919" s="32" t="s">
        <v>30</v>
      </c>
      <c r="CO919" s="32" t="s">
        <v>30</v>
      </c>
      <c r="CP919" s="31" t="s">
        <v>30</v>
      </c>
      <c r="CQ919" s="32" t="s">
        <v>30</v>
      </c>
      <c r="CR919" s="32" t="s">
        <v>30</v>
      </c>
      <c r="CS919" s="32" t="s">
        <v>30</v>
      </c>
      <c r="CT919" s="32" t="s">
        <v>30</v>
      </c>
      <c r="CU919" s="32" t="s">
        <v>30</v>
      </c>
      <c r="CV919" s="32" t="s">
        <v>30</v>
      </c>
      <c r="CW919" s="32" t="s">
        <v>30</v>
      </c>
      <c r="CX919" s="34" t="s">
        <v>30</v>
      </c>
      <c r="CY919" s="31" t="s">
        <v>30</v>
      </c>
      <c r="CZ919" s="32" t="s">
        <v>30</v>
      </c>
      <c r="DA919" s="32" t="s">
        <v>30</v>
      </c>
      <c r="DB919" s="32" t="s">
        <v>30</v>
      </c>
      <c r="DC919" s="32" t="s">
        <v>30</v>
      </c>
      <c r="DD919" s="32" t="s">
        <v>30</v>
      </c>
      <c r="DE919" s="32" t="s">
        <v>30</v>
      </c>
      <c r="DF919" s="32" t="s">
        <v>30</v>
      </c>
      <c r="DG919" s="32" t="s">
        <v>30</v>
      </c>
      <c r="DH919" s="31" t="s">
        <v>30</v>
      </c>
      <c r="DI919" s="43" t="s">
        <v>30</v>
      </c>
      <c r="DJ919" s="43" t="s">
        <v>30</v>
      </c>
      <c r="DK919" s="43" t="s">
        <v>30</v>
      </c>
      <c r="DL919" s="43" t="s">
        <v>30</v>
      </c>
      <c r="DM919" s="32" t="s">
        <v>30</v>
      </c>
      <c r="DN919" s="32" t="s">
        <v>30</v>
      </c>
      <c r="DO919" s="33" t="s">
        <v>30</v>
      </c>
    </row>
    <row r="920" spans="1:119" ht="21" customHeight="1" x14ac:dyDescent="0.25">
      <c r="A920" s="66" t="s">
        <v>1774</v>
      </c>
      <c r="B920" s="67" t="s">
        <v>1702</v>
      </c>
      <c r="C920" s="68" t="s">
        <v>1775</v>
      </c>
      <c r="D920" s="26">
        <v>1</v>
      </c>
      <c r="E920" s="27">
        <v>3500000</v>
      </c>
      <c r="F920" s="27">
        <v>3220000</v>
      </c>
      <c r="G920" s="145"/>
      <c r="H920" s="145"/>
      <c r="I920" s="143">
        <f t="shared" si="1957"/>
        <v>5.892556509887896E-2</v>
      </c>
      <c r="J920" s="27">
        <f t="shared" si="1958"/>
        <v>3360000</v>
      </c>
      <c r="K920" s="28">
        <f t="shared" si="1959"/>
        <v>638400</v>
      </c>
      <c r="L920" s="29">
        <f t="shared" si="1992"/>
        <v>3998400</v>
      </c>
      <c r="M920" s="26">
        <v>1</v>
      </c>
      <c r="N920" s="27">
        <v>3500000</v>
      </c>
      <c r="O920" s="27">
        <v>3850000</v>
      </c>
      <c r="P920" s="145"/>
      <c r="Q920" s="145"/>
      <c r="R920" s="143">
        <f t="shared" si="1960"/>
        <v>6.7343502970147379E-2</v>
      </c>
      <c r="S920" s="27">
        <f t="shared" si="1961"/>
        <v>3675000</v>
      </c>
      <c r="T920" s="28">
        <f t="shared" si="1962"/>
        <v>698250</v>
      </c>
      <c r="U920" s="30">
        <f t="shared" si="1963"/>
        <v>4373250</v>
      </c>
      <c r="V920" s="26">
        <v>1</v>
      </c>
      <c r="W920" s="27">
        <v>3500000</v>
      </c>
      <c r="X920" s="27">
        <v>4200000</v>
      </c>
      <c r="Y920" s="145"/>
      <c r="Z920" s="145"/>
      <c r="AA920" s="143">
        <f t="shared" si="1964"/>
        <v>0.12856486930664501</v>
      </c>
      <c r="AB920" s="27">
        <f t="shared" si="1965"/>
        <v>3850000</v>
      </c>
      <c r="AC920" s="28">
        <f t="shared" si="1966"/>
        <v>731500</v>
      </c>
      <c r="AD920" s="29">
        <f t="shared" si="1967"/>
        <v>4581500</v>
      </c>
      <c r="AE920" s="26">
        <v>1</v>
      </c>
      <c r="AF920" s="27">
        <v>3500000</v>
      </c>
      <c r="AG920" s="27">
        <v>4130000</v>
      </c>
      <c r="AH920" s="145"/>
      <c r="AI920" s="145"/>
      <c r="AJ920" s="143">
        <f t="shared" si="1986"/>
        <v>0.11676992716842069</v>
      </c>
      <c r="AK920" s="27">
        <f t="shared" si="1993"/>
        <v>3815000</v>
      </c>
      <c r="AL920" s="28">
        <f t="shared" si="1994"/>
        <v>724850</v>
      </c>
      <c r="AM920" s="30">
        <f t="shared" si="1995"/>
        <v>4539850</v>
      </c>
      <c r="AN920" s="26">
        <v>1</v>
      </c>
      <c r="AO920" s="27">
        <v>3500000</v>
      </c>
      <c r="AP920" s="27">
        <v>4628750</v>
      </c>
      <c r="AQ920" s="145"/>
      <c r="AR920" s="145"/>
      <c r="AS920" s="143">
        <f t="shared" si="1987"/>
        <v>0.19637626431230276</v>
      </c>
      <c r="AT920" s="27">
        <f t="shared" si="1996"/>
        <v>4064375</v>
      </c>
      <c r="AU920" s="28">
        <f t="shared" si="1997"/>
        <v>772231.25</v>
      </c>
      <c r="AV920" s="30">
        <f t="shared" si="1998"/>
        <v>4836606.25</v>
      </c>
      <c r="AW920" s="26">
        <v>1</v>
      </c>
      <c r="AX920" s="27">
        <v>3500000</v>
      </c>
      <c r="AY920" s="27">
        <v>4025000</v>
      </c>
      <c r="AZ920" s="145"/>
      <c r="BA920" s="145"/>
      <c r="BB920" s="143">
        <f t="shared" si="1988"/>
        <v>9.8666062491146164E-2</v>
      </c>
      <c r="BC920" s="27">
        <f t="shared" si="1999"/>
        <v>3762500</v>
      </c>
      <c r="BD920" s="27">
        <f t="shared" si="2000"/>
        <v>714875</v>
      </c>
      <c r="BE920" s="27">
        <f t="shared" si="2001"/>
        <v>4477375</v>
      </c>
      <c r="BF920" s="26">
        <v>1</v>
      </c>
      <c r="BG920" s="27">
        <v>2800000</v>
      </c>
      <c r="BH920" s="27">
        <v>2380000</v>
      </c>
      <c r="BI920" s="145"/>
      <c r="BJ920" s="145"/>
      <c r="BK920" s="143">
        <f t="shared" si="1989"/>
        <v>0.11466596451673743</v>
      </c>
      <c r="BL920" s="27">
        <f t="shared" si="2002"/>
        <v>2590000</v>
      </c>
      <c r="BM920" s="27">
        <f t="shared" si="2003"/>
        <v>492100</v>
      </c>
      <c r="BN920" s="28">
        <f t="shared" si="2004"/>
        <v>3082100</v>
      </c>
      <c r="BO920" s="26">
        <v>1</v>
      </c>
      <c r="BP920" s="27">
        <v>2800000</v>
      </c>
      <c r="BQ920" s="27">
        <v>2464000</v>
      </c>
      <c r="BR920" s="175"/>
      <c r="BS920" s="175"/>
      <c r="BT920" s="143">
        <f t="shared" si="1990"/>
        <v>9.0268950789772026E-2</v>
      </c>
      <c r="BU920" s="27">
        <f t="shared" si="2005"/>
        <v>2632000</v>
      </c>
      <c r="BV920" s="28">
        <f t="shared" si="2006"/>
        <v>500080</v>
      </c>
      <c r="BW920" s="30">
        <f t="shared" si="2007"/>
        <v>3132080</v>
      </c>
      <c r="BX920" s="26">
        <v>1</v>
      </c>
      <c r="BY920" s="28">
        <v>2800000</v>
      </c>
      <c r="BZ920" s="28">
        <v>2464000</v>
      </c>
      <c r="CA920" s="156"/>
      <c r="CB920" s="156"/>
      <c r="CC920" s="177">
        <f t="shared" si="1991"/>
        <v>9.0268950789772026E-2</v>
      </c>
      <c r="CD920" s="28">
        <f t="shared" si="2008"/>
        <v>2632000</v>
      </c>
      <c r="CE920" s="28">
        <f t="shared" si="2009"/>
        <v>500080</v>
      </c>
      <c r="CF920" s="29">
        <f t="shared" si="2010"/>
        <v>3132080</v>
      </c>
      <c r="CG920" s="31" t="s">
        <v>30</v>
      </c>
      <c r="CH920" s="32" t="s">
        <v>30</v>
      </c>
      <c r="CI920" s="32" t="s">
        <v>30</v>
      </c>
      <c r="CJ920" s="32" t="s">
        <v>30</v>
      </c>
      <c r="CK920" s="32" t="s">
        <v>30</v>
      </c>
      <c r="CL920" s="32" t="s">
        <v>30</v>
      </c>
      <c r="CM920" s="32" t="s">
        <v>30</v>
      </c>
      <c r="CN920" s="32" t="s">
        <v>30</v>
      </c>
      <c r="CO920" s="32" t="s">
        <v>30</v>
      </c>
      <c r="CP920" s="31" t="s">
        <v>30</v>
      </c>
      <c r="CQ920" s="32" t="s">
        <v>30</v>
      </c>
      <c r="CR920" s="32" t="s">
        <v>30</v>
      </c>
      <c r="CS920" s="32" t="s">
        <v>30</v>
      </c>
      <c r="CT920" s="32" t="s">
        <v>30</v>
      </c>
      <c r="CU920" s="32" t="s">
        <v>30</v>
      </c>
      <c r="CV920" s="32" t="s">
        <v>30</v>
      </c>
      <c r="CW920" s="32" t="s">
        <v>30</v>
      </c>
      <c r="CX920" s="34" t="s">
        <v>30</v>
      </c>
      <c r="CY920" s="31" t="s">
        <v>30</v>
      </c>
      <c r="CZ920" s="32" t="s">
        <v>30</v>
      </c>
      <c r="DA920" s="32" t="s">
        <v>30</v>
      </c>
      <c r="DB920" s="32" t="s">
        <v>30</v>
      </c>
      <c r="DC920" s="32" t="s">
        <v>30</v>
      </c>
      <c r="DD920" s="32" t="s">
        <v>30</v>
      </c>
      <c r="DE920" s="32" t="s">
        <v>30</v>
      </c>
      <c r="DF920" s="32" t="s">
        <v>30</v>
      </c>
      <c r="DG920" s="32" t="s">
        <v>30</v>
      </c>
      <c r="DH920" s="31" t="s">
        <v>30</v>
      </c>
      <c r="DI920" s="43" t="s">
        <v>30</v>
      </c>
      <c r="DJ920" s="43" t="s">
        <v>30</v>
      </c>
      <c r="DK920" s="43" t="s">
        <v>30</v>
      </c>
      <c r="DL920" s="43" t="s">
        <v>30</v>
      </c>
      <c r="DM920" s="32" t="s">
        <v>30</v>
      </c>
      <c r="DN920" s="32" t="s">
        <v>30</v>
      </c>
      <c r="DO920" s="33" t="s">
        <v>30</v>
      </c>
    </row>
    <row r="921" spans="1:119" ht="21" customHeight="1" x14ac:dyDescent="0.25">
      <c r="A921" s="66" t="s">
        <v>1776</v>
      </c>
      <c r="B921" s="67" t="s">
        <v>1702</v>
      </c>
      <c r="C921" s="68" t="s">
        <v>1777</v>
      </c>
      <c r="D921" s="26">
        <v>1</v>
      </c>
      <c r="E921" s="27">
        <v>3500000</v>
      </c>
      <c r="F921" s="27">
        <v>3220000</v>
      </c>
      <c r="G921" s="145"/>
      <c r="H921" s="145"/>
      <c r="I921" s="143">
        <f t="shared" si="1957"/>
        <v>5.892556509887896E-2</v>
      </c>
      <c r="J921" s="27">
        <f t="shared" si="1958"/>
        <v>3360000</v>
      </c>
      <c r="K921" s="28">
        <f t="shared" si="1959"/>
        <v>638400</v>
      </c>
      <c r="L921" s="29">
        <f t="shared" si="1992"/>
        <v>3998400</v>
      </c>
      <c r="M921" s="26">
        <v>1</v>
      </c>
      <c r="N921" s="27">
        <v>3500000</v>
      </c>
      <c r="O921" s="27">
        <v>3850000</v>
      </c>
      <c r="P921" s="145"/>
      <c r="Q921" s="145"/>
      <c r="R921" s="143">
        <f t="shared" si="1960"/>
        <v>6.7343502970147379E-2</v>
      </c>
      <c r="S921" s="27">
        <f t="shared" si="1961"/>
        <v>3675000</v>
      </c>
      <c r="T921" s="28">
        <f t="shared" si="1962"/>
        <v>698250</v>
      </c>
      <c r="U921" s="30">
        <f t="shared" si="1963"/>
        <v>4373250</v>
      </c>
      <c r="V921" s="26">
        <v>1</v>
      </c>
      <c r="W921" s="27">
        <v>3500000</v>
      </c>
      <c r="X921" s="27">
        <v>4200000</v>
      </c>
      <c r="Y921" s="145"/>
      <c r="Z921" s="145"/>
      <c r="AA921" s="143">
        <f t="shared" si="1964"/>
        <v>0.12856486930664501</v>
      </c>
      <c r="AB921" s="27">
        <f t="shared" si="1965"/>
        <v>3850000</v>
      </c>
      <c r="AC921" s="28">
        <f t="shared" si="1966"/>
        <v>731500</v>
      </c>
      <c r="AD921" s="29">
        <f t="shared" si="1967"/>
        <v>4581500</v>
      </c>
      <c r="AE921" s="26">
        <v>1</v>
      </c>
      <c r="AF921" s="27">
        <v>3500000</v>
      </c>
      <c r="AG921" s="27">
        <v>4130000</v>
      </c>
      <c r="AH921" s="145"/>
      <c r="AI921" s="145"/>
      <c r="AJ921" s="143">
        <f t="shared" si="1986"/>
        <v>0.11676992716842069</v>
      </c>
      <c r="AK921" s="27">
        <f t="shared" si="1993"/>
        <v>3815000</v>
      </c>
      <c r="AL921" s="28">
        <f t="shared" si="1994"/>
        <v>724850</v>
      </c>
      <c r="AM921" s="30">
        <f t="shared" si="1995"/>
        <v>4539850</v>
      </c>
      <c r="AN921" s="26">
        <v>1</v>
      </c>
      <c r="AO921" s="27">
        <v>3500000</v>
      </c>
      <c r="AP921" s="27">
        <v>4628750</v>
      </c>
      <c r="AQ921" s="145"/>
      <c r="AR921" s="145"/>
      <c r="AS921" s="143">
        <f t="shared" si="1987"/>
        <v>0.19637626431230276</v>
      </c>
      <c r="AT921" s="27">
        <f t="shared" si="1996"/>
        <v>4064375</v>
      </c>
      <c r="AU921" s="28">
        <f t="shared" si="1997"/>
        <v>772231.25</v>
      </c>
      <c r="AV921" s="30">
        <f t="shared" si="1998"/>
        <v>4836606.25</v>
      </c>
      <c r="AW921" s="26">
        <v>1</v>
      </c>
      <c r="AX921" s="27">
        <v>3500000</v>
      </c>
      <c r="AY921" s="27">
        <v>4025000</v>
      </c>
      <c r="AZ921" s="145"/>
      <c r="BA921" s="145"/>
      <c r="BB921" s="143">
        <f t="shared" si="1988"/>
        <v>9.8666062491146164E-2</v>
      </c>
      <c r="BC921" s="27">
        <f t="shared" si="1999"/>
        <v>3762500</v>
      </c>
      <c r="BD921" s="27">
        <f t="shared" si="2000"/>
        <v>714875</v>
      </c>
      <c r="BE921" s="27">
        <f t="shared" si="2001"/>
        <v>4477375</v>
      </c>
      <c r="BF921" s="26">
        <v>1</v>
      </c>
      <c r="BG921" s="27">
        <v>2800000</v>
      </c>
      <c r="BH921" s="27">
        <v>2380000</v>
      </c>
      <c r="BI921" s="145"/>
      <c r="BJ921" s="145"/>
      <c r="BK921" s="143">
        <f t="shared" si="1989"/>
        <v>0.11466596451673743</v>
      </c>
      <c r="BL921" s="27">
        <f t="shared" si="2002"/>
        <v>2590000</v>
      </c>
      <c r="BM921" s="27">
        <f t="shared" si="2003"/>
        <v>492100</v>
      </c>
      <c r="BN921" s="28">
        <f t="shared" si="2004"/>
        <v>3082100</v>
      </c>
      <c r="BO921" s="26">
        <v>1</v>
      </c>
      <c r="BP921" s="27">
        <v>2800000</v>
      </c>
      <c r="BQ921" s="27">
        <v>2464000</v>
      </c>
      <c r="BR921" s="175"/>
      <c r="BS921" s="175"/>
      <c r="BT921" s="143">
        <f t="shared" si="1990"/>
        <v>9.0268950789772026E-2</v>
      </c>
      <c r="BU921" s="27">
        <f t="shared" si="2005"/>
        <v>2632000</v>
      </c>
      <c r="BV921" s="28">
        <f t="shared" si="2006"/>
        <v>500080</v>
      </c>
      <c r="BW921" s="30">
        <f t="shared" si="2007"/>
        <v>3132080</v>
      </c>
      <c r="BX921" s="26">
        <v>1</v>
      </c>
      <c r="BY921" s="28">
        <v>2800000</v>
      </c>
      <c r="BZ921" s="28">
        <v>2464000</v>
      </c>
      <c r="CA921" s="156"/>
      <c r="CB921" s="156"/>
      <c r="CC921" s="177">
        <f t="shared" si="1991"/>
        <v>9.0268950789772026E-2</v>
      </c>
      <c r="CD921" s="28">
        <f t="shared" si="2008"/>
        <v>2632000</v>
      </c>
      <c r="CE921" s="28">
        <f t="shared" si="2009"/>
        <v>500080</v>
      </c>
      <c r="CF921" s="29">
        <f t="shared" si="2010"/>
        <v>3132080</v>
      </c>
      <c r="CG921" s="31" t="s">
        <v>30</v>
      </c>
      <c r="CH921" s="32" t="s">
        <v>30</v>
      </c>
      <c r="CI921" s="32" t="s">
        <v>30</v>
      </c>
      <c r="CJ921" s="32" t="s">
        <v>30</v>
      </c>
      <c r="CK921" s="32" t="s">
        <v>30</v>
      </c>
      <c r="CL921" s="32" t="s">
        <v>30</v>
      </c>
      <c r="CM921" s="32" t="s">
        <v>30</v>
      </c>
      <c r="CN921" s="32" t="s">
        <v>30</v>
      </c>
      <c r="CO921" s="32" t="s">
        <v>30</v>
      </c>
      <c r="CP921" s="31" t="s">
        <v>30</v>
      </c>
      <c r="CQ921" s="32" t="s">
        <v>30</v>
      </c>
      <c r="CR921" s="32" t="s">
        <v>30</v>
      </c>
      <c r="CS921" s="32" t="s">
        <v>30</v>
      </c>
      <c r="CT921" s="32" t="s">
        <v>30</v>
      </c>
      <c r="CU921" s="32" t="s">
        <v>30</v>
      </c>
      <c r="CV921" s="32" t="s">
        <v>30</v>
      </c>
      <c r="CW921" s="32" t="s">
        <v>30</v>
      </c>
      <c r="CX921" s="34" t="s">
        <v>30</v>
      </c>
      <c r="CY921" s="31" t="s">
        <v>30</v>
      </c>
      <c r="CZ921" s="32" t="s">
        <v>30</v>
      </c>
      <c r="DA921" s="32" t="s">
        <v>30</v>
      </c>
      <c r="DB921" s="32" t="s">
        <v>30</v>
      </c>
      <c r="DC921" s="32" t="s">
        <v>30</v>
      </c>
      <c r="DD921" s="32" t="s">
        <v>30</v>
      </c>
      <c r="DE921" s="32" t="s">
        <v>30</v>
      </c>
      <c r="DF921" s="32" t="s">
        <v>30</v>
      </c>
      <c r="DG921" s="32" t="s">
        <v>30</v>
      </c>
      <c r="DH921" s="31" t="s">
        <v>30</v>
      </c>
      <c r="DI921" s="43" t="s">
        <v>30</v>
      </c>
      <c r="DJ921" s="43" t="s">
        <v>30</v>
      </c>
      <c r="DK921" s="43" t="s">
        <v>30</v>
      </c>
      <c r="DL921" s="43" t="s">
        <v>30</v>
      </c>
      <c r="DM921" s="32" t="s">
        <v>30</v>
      </c>
      <c r="DN921" s="32" t="s">
        <v>30</v>
      </c>
      <c r="DO921" s="33" t="s">
        <v>30</v>
      </c>
    </row>
    <row r="922" spans="1:119" ht="21" customHeight="1" x14ac:dyDescent="0.25">
      <c r="A922" s="66" t="s">
        <v>1778</v>
      </c>
      <c r="B922" s="67" t="s">
        <v>1702</v>
      </c>
      <c r="C922" s="68" t="s">
        <v>1779</v>
      </c>
      <c r="D922" s="26">
        <v>1</v>
      </c>
      <c r="E922" s="27">
        <v>9000000</v>
      </c>
      <c r="F922" s="27">
        <v>8280000</v>
      </c>
      <c r="G922" s="145"/>
      <c r="H922" s="145"/>
      <c r="I922" s="143">
        <f t="shared" si="1957"/>
        <v>5.892556509887896E-2</v>
      </c>
      <c r="J922" s="27">
        <f t="shared" si="1958"/>
        <v>8640000</v>
      </c>
      <c r="K922" s="28">
        <f t="shared" si="1959"/>
        <v>1641600</v>
      </c>
      <c r="L922" s="29">
        <f t="shared" si="1992"/>
        <v>10281600</v>
      </c>
      <c r="M922" s="26">
        <v>1</v>
      </c>
      <c r="N922" s="27">
        <v>9000000</v>
      </c>
      <c r="O922" s="27">
        <v>9900000</v>
      </c>
      <c r="P922" s="145"/>
      <c r="Q922" s="145"/>
      <c r="R922" s="143">
        <f t="shared" si="1960"/>
        <v>6.7343502970147379E-2</v>
      </c>
      <c r="S922" s="27">
        <f t="shared" si="1961"/>
        <v>9450000</v>
      </c>
      <c r="T922" s="28">
        <f t="shared" si="1962"/>
        <v>1795500</v>
      </c>
      <c r="U922" s="30">
        <f t="shared" si="1963"/>
        <v>11245500</v>
      </c>
      <c r="V922" s="26">
        <v>1</v>
      </c>
      <c r="W922" s="27">
        <v>9000000</v>
      </c>
      <c r="X922" s="27">
        <v>10800000</v>
      </c>
      <c r="Y922" s="145"/>
      <c r="Z922" s="145"/>
      <c r="AA922" s="143">
        <f t="shared" si="1964"/>
        <v>0.12856486930664499</v>
      </c>
      <c r="AB922" s="27">
        <f t="shared" si="1965"/>
        <v>9900000</v>
      </c>
      <c r="AC922" s="28">
        <f t="shared" si="1966"/>
        <v>1881000</v>
      </c>
      <c r="AD922" s="29">
        <f t="shared" si="1967"/>
        <v>11781000</v>
      </c>
      <c r="AE922" s="26">
        <v>1</v>
      </c>
      <c r="AF922" s="27">
        <v>9000000</v>
      </c>
      <c r="AG922" s="27">
        <v>10620000</v>
      </c>
      <c r="AH922" s="145"/>
      <c r="AI922" s="145"/>
      <c r="AJ922" s="143">
        <f t="shared" si="1986"/>
        <v>0.1167699271684207</v>
      </c>
      <c r="AK922" s="27">
        <f t="shared" si="1993"/>
        <v>9810000</v>
      </c>
      <c r="AL922" s="28">
        <f t="shared" si="1994"/>
        <v>1863900</v>
      </c>
      <c r="AM922" s="30">
        <f t="shared" si="1995"/>
        <v>11673900</v>
      </c>
      <c r="AN922" s="26">
        <v>1</v>
      </c>
      <c r="AO922" s="27">
        <v>9000000</v>
      </c>
      <c r="AP922" s="27">
        <v>11902500</v>
      </c>
      <c r="AQ922" s="145"/>
      <c r="AR922" s="145"/>
      <c r="AS922" s="143">
        <f t="shared" si="1987"/>
        <v>0.19637626431230276</v>
      </c>
      <c r="AT922" s="27">
        <f t="shared" si="1996"/>
        <v>10451250</v>
      </c>
      <c r="AU922" s="28">
        <f t="shared" si="1997"/>
        <v>1985737.5</v>
      </c>
      <c r="AV922" s="30">
        <f t="shared" si="1998"/>
        <v>12436987.5</v>
      </c>
      <c r="AW922" s="26">
        <v>1</v>
      </c>
      <c r="AX922" s="27">
        <v>9000000</v>
      </c>
      <c r="AY922" s="27">
        <v>10350000</v>
      </c>
      <c r="AZ922" s="145"/>
      <c r="BA922" s="145"/>
      <c r="BB922" s="143">
        <f t="shared" si="1988"/>
        <v>9.8666062491146164E-2</v>
      </c>
      <c r="BC922" s="27">
        <f t="shared" si="1999"/>
        <v>9675000</v>
      </c>
      <c r="BD922" s="27">
        <f t="shared" si="2000"/>
        <v>1838250</v>
      </c>
      <c r="BE922" s="27">
        <f t="shared" si="2001"/>
        <v>11513250</v>
      </c>
      <c r="BF922" s="26">
        <v>1</v>
      </c>
      <c r="BG922" s="27">
        <v>7200000</v>
      </c>
      <c r="BH922" s="27">
        <v>6120000</v>
      </c>
      <c r="BI922" s="145"/>
      <c r="BJ922" s="145"/>
      <c r="BK922" s="143">
        <f t="shared" si="1989"/>
        <v>0.11466596451673743</v>
      </c>
      <c r="BL922" s="27">
        <f t="shared" si="2002"/>
        <v>6660000</v>
      </c>
      <c r="BM922" s="27">
        <f t="shared" si="2003"/>
        <v>1265400</v>
      </c>
      <c r="BN922" s="28">
        <f t="shared" si="2004"/>
        <v>7925400</v>
      </c>
      <c r="BO922" s="26">
        <v>1</v>
      </c>
      <c r="BP922" s="27">
        <v>7200000</v>
      </c>
      <c r="BQ922" s="27">
        <v>6336000</v>
      </c>
      <c r="BR922" s="175"/>
      <c r="BS922" s="175"/>
      <c r="BT922" s="143">
        <f t="shared" si="1990"/>
        <v>9.0268950789772026E-2</v>
      </c>
      <c r="BU922" s="27">
        <f t="shared" si="2005"/>
        <v>6768000</v>
      </c>
      <c r="BV922" s="28">
        <f t="shared" si="2006"/>
        <v>1285920</v>
      </c>
      <c r="BW922" s="30">
        <f t="shared" si="2007"/>
        <v>8053920</v>
      </c>
      <c r="BX922" s="26">
        <v>1</v>
      </c>
      <c r="BY922" s="28">
        <v>7200000</v>
      </c>
      <c r="BZ922" s="28">
        <v>6336000</v>
      </c>
      <c r="CA922" s="156"/>
      <c r="CB922" s="156"/>
      <c r="CC922" s="177">
        <f t="shared" si="1991"/>
        <v>9.0268950789772026E-2</v>
      </c>
      <c r="CD922" s="28">
        <f t="shared" si="2008"/>
        <v>6768000</v>
      </c>
      <c r="CE922" s="28">
        <f t="shared" si="2009"/>
        <v>1285920</v>
      </c>
      <c r="CF922" s="29">
        <f t="shared" si="2010"/>
        <v>8053920</v>
      </c>
      <c r="CG922" s="31" t="s">
        <v>30</v>
      </c>
      <c r="CH922" s="32" t="s">
        <v>30</v>
      </c>
      <c r="CI922" s="32" t="s">
        <v>30</v>
      </c>
      <c r="CJ922" s="32" t="s">
        <v>30</v>
      </c>
      <c r="CK922" s="32" t="s">
        <v>30</v>
      </c>
      <c r="CL922" s="32" t="s">
        <v>30</v>
      </c>
      <c r="CM922" s="32" t="s">
        <v>30</v>
      </c>
      <c r="CN922" s="32" t="s">
        <v>30</v>
      </c>
      <c r="CO922" s="32" t="s">
        <v>30</v>
      </c>
      <c r="CP922" s="31" t="s">
        <v>30</v>
      </c>
      <c r="CQ922" s="32" t="s">
        <v>30</v>
      </c>
      <c r="CR922" s="32" t="s">
        <v>30</v>
      </c>
      <c r="CS922" s="32" t="s">
        <v>30</v>
      </c>
      <c r="CT922" s="32" t="s">
        <v>30</v>
      </c>
      <c r="CU922" s="32" t="s">
        <v>30</v>
      </c>
      <c r="CV922" s="32" t="s">
        <v>30</v>
      </c>
      <c r="CW922" s="32" t="s">
        <v>30</v>
      </c>
      <c r="CX922" s="34" t="s">
        <v>30</v>
      </c>
      <c r="CY922" s="31" t="s">
        <v>30</v>
      </c>
      <c r="CZ922" s="32" t="s">
        <v>30</v>
      </c>
      <c r="DA922" s="32" t="s">
        <v>30</v>
      </c>
      <c r="DB922" s="32" t="s">
        <v>30</v>
      </c>
      <c r="DC922" s="32" t="s">
        <v>30</v>
      </c>
      <c r="DD922" s="32" t="s">
        <v>30</v>
      </c>
      <c r="DE922" s="32" t="s">
        <v>30</v>
      </c>
      <c r="DF922" s="32" t="s">
        <v>30</v>
      </c>
      <c r="DG922" s="32" t="s">
        <v>30</v>
      </c>
      <c r="DH922" s="31" t="s">
        <v>30</v>
      </c>
      <c r="DI922" s="43" t="s">
        <v>30</v>
      </c>
      <c r="DJ922" s="43" t="s">
        <v>30</v>
      </c>
      <c r="DK922" s="43" t="s">
        <v>30</v>
      </c>
      <c r="DL922" s="43" t="s">
        <v>30</v>
      </c>
      <c r="DM922" s="32" t="s">
        <v>30</v>
      </c>
      <c r="DN922" s="32" t="s">
        <v>30</v>
      </c>
      <c r="DO922" s="33" t="s">
        <v>30</v>
      </c>
    </row>
    <row r="923" spans="1:119" ht="21" customHeight="1" x14ac:dyDescent="0.25">
      <c r="A923" s="66" t="s">
        <v>1780</v>
      </c>
      <c r="B923" s="67" t="s">
        <v>1702</v>
      </c>
      <c r="C923" s="68" t="s">
        <v>1781</v>
      </c>
      <c r="D923" s="26">
        <v>1</v>
      </c>
      <c r="E923" s="27">
        <v>9000000</v>
      </c>
      <c r="F923" s="27">
        <v>8280000</v>
      </c>
      <c r="G923" s="145"/>
      <c r="H923" s="145"/>
      <c r="I923" s="143">
        <f t="shared" si="1957"/>
        <v>5.892556509887896E-2</v>
      </c>
      <c r="J923" s="27">
        <f t="shared" si="1958"/>
        <v>8640000</v>
      </c>
      <c r="K923" s="28">
        <f t="shared" si="1959"/>
        <v>1641600</v>
      </c>
      <c r="L923" s="29">
        <f t="shared" si="1992"/>
        <v>10281600</v>
      </c>
      <c r="M923" s="26">
        <v>1</v>
      </c>
      <c r="N923" s="27">
        <v>9000000</v>
      </c>
      <c r="O923" s="27">
        <v>9900000</v>
      </c>
      <c r="P923" s="145"/>
      <c r="Q923" s="145"/>
      <c r="R923" s="143">
        <f t="shared" si="1960"/>
        <v>6.7343502970147379E-2</v>
      </c>
      <c r="S923" s="27">
        <f t="shared" si="1961"/>
        <v>9450000</v>
      </c>
      <c r="T923" s="28">
        <f t="shared" si="1962"/>
        <v>1795500</v>
      </c>
      <c r="U923" s="30">
        <f t="shared" si="1963"/>
        <v>11245500</v>
      </c>
      <c r="V923" s="26">
        <v>1</v>
      </c>
      <c r="W923" s="27">
        <v>9000000</v>
      </c>
      <c r="X923" s="27">
        <v>10800000</v>
      </c>
      <c r="Y923" s="145"/>
      <c r="Z923" s="145"/>
      <c r="AA923" s="143">
        <f t="shared" si="1964"/>
        <v>0.12856486930664499</v>
      </c>
      <c r="AB923" s="27">
        <f t="shared" si="1965"/>
        <v>9900000</v>
      </c>
      <c r="AC923" s="28">
        <f t="shared" si="1966"/>
        <v>1881000</v>
      </c>
      <c r="AD923" s="29">
        <f t="shared" si="1967"/>
        <v>11781000</v>
      </c>
      <c r="AE923" s="26">
        <v>1</v>
      </c>
      <c r="AF923" s="27">
        <v>9000000</v>
      </c>
      <c r="AG923" s="27">
        <v>10620000</v>
      </c>
      <c r="AH923" s="145"/>
      <c r="AI923" s="145"/>
      <c r="AJ923" s="143">
        <f t="shared" si="1986"/>
        <v>0.1167699271684207</v>
      </c>
      <c r="AK923" s="27">
        <f t="shared" si="1993"/>
        <v>9810000</v>
      </c>
      <c r="AL923" s="28">
        <f t="shared" si="1994"/>
        <v>1863900</v>
      </c>
      <c r="AM923" s="30">
        <f t="shared" si="1995"/>
        <v>11673900</v>
      </c>
      <c r="AN923" s="26">
        <v>1</v>
      </c>
      <c r="AO923" s="27">
        <v>9000000</v>
      </c>
      <c r="AP923" s="27">
        <v>11902500</v>
      </c>
      <c r="AQ923" s="145"/>
      <c r="AR923" s="145"/>
      <c r="AS923" s="143">
        <f t="shared" si="1987"/>
        <v>0.19637626431230276</v>
      </c>
      <c r="AT923" s="27">
        <f t="shared" si="1996"/>
        <v>10451250</v>
      </c>
      <c r="AU923" s="28">
        <f t="shared" si="1997"/>
        <v>1985737.5</v>
      </c>
      <c r="AV923" s="30">
        <f t="shared" si="1998"/>
        <v>12436987.5</v>
      </c>
      <c r="AW923" s="26">
        <v>1</v>
      </c>
      <c r="AX923" s="27">
        <v>9000000</v>
      </c>
      <c r="AY923" s="27">
        <v>10350000</v>
      </c>
      <c r="AZ923" s="145"/>
      <c r="BA923" s="145"/>
      <c r="BB923" s="143">
        <f t="shared" si="1988"/>
        <v>9.8666062491146164E-2</v>
      </c>
      <c r="BC923" s="27">
        <f t="shared" si="1999"/>
        <v>9675000</v>
      </c>
      <c r="BD923" s="27">
        <f t="shared" si="2000"/>
        <v>1838250</v>
      </c>
      <c r="BE923" s="27">
        <f t="shared" si="2001"/>
        <v>11513250</v>
      </c>
      <c r="BF923" s="26">
        <v>1</v>
      </c>
      <c r="BG923" s="27">
        <v>7200000</v>
      </c>
      <c r="BH923" s="27">
        <v>6120000</v>
      </c>
      <c r="BI923" s="145"/>
      <c r="BJ923" s="145"/>
      <c r="BK923" s="143">
        <f t="shared" si="1989"/>
        <v>0.11466596451673743</v>
      </c>
      <c r="BL923" s="27">
        <f t="shared" si="2002"/>
        <v>6660000</v>
      </c>
      <c r="BM923" s="27">
        <f t="shared" si="2003"/>
        <v>1265400</v>
      </c>
      <c r="BN923" s="28">
        <f t="shared" si="2004"/>
        <v>7925400</v>
      </c>
      <c r="BO923" s="26">
        <v>1</v>
      </c>
      <c r="BP923" s="27">
        <v>7200000</v>
      </c>
      <c r="BQ923" s="27">
        <v>6336000</v>
      </c>
      <c r="BR923" s="175"/>
      <c r="BS923" s="175"/>
      <c r="BT923" s="143">
        <f t="shared" si="1990"/>
        <v>9.0268950789772026E-2</v>
      </c>
      <c r="BU923" s="27">
        <f t="shared" si="2005"/>
        <v>6768000</v>
      </c>
      <c r="BV923" s="28">
        <f t="shared" si="2006"/>
        <v>1285920</v>
      </c>
      <c r="BW923" s="30">
        <f t="shared" si="2007"/>
        <v>8053920</v>
      </c>
      <c r="BX923" s="26">
        <v>1</v>
      </c>
      <c r="BY923" s="28">
        <v>7200000</v>
      </c>
      <c r="BZ923" s="28">
        <v>6336000</v>
      </c>
      <c r="CA923" s="156"/>
      <c r="CB923" s="156"/>
      <c r="CC923" s="177">
        <f t="shared" si="1991"/>
        <v>9.0268950789772026E-2</v>
      </c>
      <c r="CD923" s="28">
        <f t="shared" si="2008"/>
        <v>6768000</v>
      </c>
      <c r="CE923" s="28">
        <f t="shared" si="2009"/>
        <v>1285920</v>
      </c>
      <c r="CF923" s="29">
        <f t="shared" si="2010"/>
        <v>8053920</v>
      </c>
      <c r="CG923" s="31" t="s">
        <v>30</v>
      </c>
      <c r="CH923" s="32" t="s">
        <v>30</v>
      </c>
      <c r="CI923" s="32" t="s">
        <v>30</v>
      </c>
      <c r="CJ923" s="32" t="s">
        <v>30</v>
      </c>
      <c r="CK923" s="32" t="s">
        <v>30</v>
      </c>
      <c r="CL923" s="32" t="s">
        <v>30</v>
      </c>
      <c r="CM923" s="32" t="s">
        <v>30</v>
      </c>
      <c r="CN923" s="32" t="s">
        <v>30</v>
      </c>
      <c r="CO923" s="32" t="s">
        <v>30</v>
      </c>
      <c r="CP923" s="31" t="s">
        <v>30</v>
      </c>
      <c r="CQ923" s="32" t="s">
        <v>30</v>
      </c>
      <c r="CR923" s="32" t="s">
        <v>30</v>
      </c>
      <c r="CS923" s="32" t="s">
        <v>30</v>
      </c>
      <c r="CT923" s="32" t="s">
        <v>30</v>
      </c>
      <c r="CU923" s="32" t="s">
        <v>30</v>
      </c>
      <c r="CV923" s="32" t="s">
        <v>30</v>
      </c>
      <c r="CW923" s="32" t="s">
        <v>30</v>
      </c>
      <c r="CX923" s="34" t="s">
        <v>30</v>
      </c>
      <c r="CY923" s="31" t="s">
        <v>30</v>
      </c>
      <c r="CZ923" s="32" t="s">
        <v>30</v>
      </c>
      <c r="DA923" s="32" t="s">
        <v>30</v>
      </c>
      <c r="DB923" s="32" t="s">
        <v>30</v>
      </c>
      <c r="DC923" s="32" t="s">
        <v>30</v>
      </c>
      <c r="DD923" s="32" t="s">
        <v>30</v>
      </c>
      <c r="DE923" s="32" t="s">
        <v>30</v>
      </c>
      <c r="DF923" s="32" t="s">
        <v>30</v>
      </c>
      <c r="DG923" s="32" t="s">
        <v>30</v>
      </c>
      <c r="DH923" s="31" t="s">
        <v>30</v>
      </c>
      <c r="DI923" s="43" t="s">
        <v>30</v>
      </c>
      <c r="DJ923" s="43" t="s">
        <v>30</v>
      </c>
      <c r="DK923" s="43" t="s">
        <v>30</v>
      </c>
      <c r="DL923" s="43" t="s">
        <v>30</v>
      </c>
      <c r="DM923" s="32" t="s">
        <v>30</v>
      </c>
      <c r="DN923" s="32" t="s">
        <v>30</v>
      </c>
      <c r="DO923" s="33" t="s">
        <v>30</v>
      </c>
    </row>
    <row r="924" spans="1:119" ht="21" customHeight="1" x14ac:dyDescent="0.25">
      <c r="A924" s="66" t="s">
        <v>1782</v>
      </c>
      <c r="B924" s="67" t="s">
        <v>1702</v>
      </c>
      <c r="C924" s="68" t="s">
        <v>1783</v>
      </c>
      <c r="D924" s="26">
        <v>1</v>
      </c>
      <c r="E924" s="27">
        <v>3500000</v>
      </c>
      <c r="F924" s="27">
        <v>3220000</v>
      </c>
      <c r="G924" s="145"/>
      <c r="H924" s="145"/>
      <c r="I924" s="143">
        <f t="shared" si="1957"/>
        <v>5.892556509887896E-2</v>
      </c>
      <c r="J924" s="27">
        <f t="shared" si="1958"/>
        <v>3360000</v>
      </c>
      <c r="K924" s="28">
        <f t="shared" si="1959"/>
        <v>638400</v>
      </c>
      <c r="L924" s="29">
        <f t="shared" si="1992"/>
        <v>3998400</v>
      </c>
      <c r="M924" s="26">
        <v>1</v>
      </c>
      <c r="N924" s="27">
        <v>3500000</v>
      </c>
      <c r="O924" s="27">
        <v>3850000</v>
      </c>
      <c r="P924" s="145"/>
      <c r="Q924" s="145"/>
      <c r="R924" s="143">
        <f t="shared" si="1960"/>
        <v>6.7343502970147379E-2</v>
      </c>
      <c r="S924" s="27">
        <f t="shared" si="1961"/>
        <v>3675000</v>
      </c>
      <c r="T924" s="28">
        <f t="shared" si="1962"/>
        <v>698250</v>
      </c>
      <c r="U924" s="30">
        <f t="shared" si="1963"/>
        <v>4373250</v>
      </c>
      <c r="V924" s="26">
        <v>1</v>
      </c>
      <c r="W924" s="27">
        <v>3500000</v>
      </c>
      <c r="X924" s="27">
        <v>4200000</v>
      </c>
      <c r="Y924" s="145"/>
      <c r="Z924" s="145"/>
      <c r="AA924" s="143">
        <f t="shared" si="1964"/>
        <v>0.12856486930664501</v>
      </c>
      <c r="AB924" s="27">
        <f t="shared" si="1965"/>
        <v>3850000</v>
      </c>
      <c r="AC924" s="28">
        <f t="shared" si="1966"/>
        <v>731500</v>
      </c>
      <c r="AD924" s="29">
        <f t="shared" si="1967"/>
        <v>4581500</v>
      </c>
      <c r="AE924" s="26">
        <v>1</v>
      </c>
      <c r="AF924" s="27">
        <v>3500000</v>
      </c>
      <c r="AG924" s="27">
        <v>4130000</v>
      </c>
      <c r="AH924" s="145"/>
      <c r="AI924" s="145"/>
      <c r="AJ924" s="143">
        <f t="shared" si="1986"/>
        <v>0.11676992716842069</v>
      </c>
      <c r="AK924" s="27">
        <f t="shared" si="1993"/>
        <v>3815000</v>
      </c>
      <c r="AL924" s="28">
        <f t="shared" si="1994"/>
        <v>724850</v>
      </c>
      <c r="AM924" s="30">
        <f t="shared" si="1995"/>
        <v>4539850</v>
      </c>
      <c r="AN924" s="26">
        <v>1</v>
      </c>
      <c r="AO924" s="27">
        <v>3500000</v>
      </c>
      <c r="AP924" s="27">
        <v>4628750</v>
      </c>
      <c r="AQ924" s="145"/>
      <c r="AR924" s="145"/>
      <c r="AS924" s="143">
        <f t="shared" si="1987"/>
        <v>0.19637626431230276</v>
      </c>
      <c r="AT924" s="27">
        <f t="shared" si="1996"/>
        <v>4064375</v>
      </c>
      <c r="AU924" s="28">
        <f t="shared" si="1997"/>
        <v>772231.25</v>
      </c>
      <c r="AV924" s="30">
        <f t="shared" si="1998"/>
        <v>4836606.25</v>
      </c>
      <c r="AW924" s="26">
        <v>1</v>
      </c>
      <c r="AX924" s="27">
        <v>3500000</v>
      </c>
      <c r="AY924" s="27">
        <v>4025000</v>
      </c>
      <c r="AZ924" s="145"/>
      <c r="BA924" s="145"/>
      <c r="BB924" s="143">
        <f t="shared" si="1988"/>
        <v>9.8666062491146164E-2</v>
      </c>
      <c r="BC924" s="27">
        <f t="shared" si="1999"/>
        <v>3762500</v>
      </c>
      <c r="BD924" s="27">
        <f t="shared" si="2000"/>
        <v>714875</v>
      </c>
      <c r="BE924" s="27">
        <f t="shared" si="2001"/>
        <v>4477375</v>
      </c>
      <c r="BF924" s="26">
        <v>1</v>
      </c>
      <c r="BG924" s="27">
        <v>2800000</v>
      </c>
      <c r="BH924" s="27">
        <v>2380000</v>
      </c>
      <c r="BI924" s="145"/>
      <c r="BJ924" s="145"/>
      <c r="BK924" s="143">
        <f t="shared" si="1989"/>
        <v>0.11466596451673743</v>
      </c>
      <c r="BL924" s="27">
        <f t="shared" si="2002"/>
        <v>2590000</v>
      </c>
      <c r="BM924" s="27">
        <f t="shared" si="2003"/>
        <v>492100</v>
      </c>
      <c r="BN924" s="28">
        <f t="shared" si="2004"/>
        <v>3082100</v>
      </c>
      <c r="BO924" s="26">
        <v>1</v>
      </c>
      <c r="BP924" s="27">
        <v>2800000</v>
      </c>
      <c r="BQ924" s="27">
        <v>2464000</v>
      </c>
      <c r="BR924" s="175"/>
      <c r="BS924" s="175"/>
      <c r="BT924" s="143">
        <f t="shared" si="1990"/>
        <v>9.0268950789772026E-2</v>
      </c>
      <c r="BU924" s="27">
        <f t="shared" si="2005"/>
        <v>2632000</v>
      </c>
      <c r="BV924" s="28">
        <f t="shared" si="2006"/>
        <v>500080</v>
      </c>
      <c r="BW924" s="30">
        <f t="shared" si="2007"/>
        <v>3132080</v>
      </c>
      <c r="BX924" s="26">
        <v>1</v>
      </c>
      <c r="BY924" s="28">
        <v>2800000</v>
      </c>
      <c r="BZ924" s="28">
        <v>2464000</v>
      </c>
      <c r="CA924" s="156"/>
      <c r="CB924" s="156"/>
      <c r="CC924" s="177">
        <f t="shared" si="1991"/>
        <v>9.0268950789772026E-2</v>
      </c>
      <c r="CD924" s="28">
        <f t="shared" si="2008"/>
        <v>2632000</v>
      </c>
      <c r="CE924" s="28">
        <f t="shared" si="2009"/>
        <v>500080</v>
      </c>
      <c r="CF924" s="29">
        <f t="shared" si="2010"/>
        <v>3132080</v>
      </c>
      <c r="CG924" s="31" t="s">
        <v>30</v>
      </c>
      <c r="CH924" s="32" t="s">
        <v>30</v>
      </c>
      <c r="CI924" s="32" t="s">
        <v>30</v>
      </c>
      <c r="CJ924" s="32" t="s">
        <v>30</v>
      </c>
      <c r="CK924" s="32" t="s">
        <v>30</v>
      </c>
      <c r="CL924" s="32" t="s">
        <v>30</v>
      </c>
      <c r="CM924" s="32" t="s">
        <v>30</v>
      </c>
      <c r="CN924" s="32" t="s">
        <v>30</v>
      </c>
      <c r="CO924" s="32" t="s">
        <v>30</v>
      </c>
      <c r="CP924" s="31" t="s">
        <v>30</v>
      </c>
      <c r="CQ924" s="32" t="s">
        <v>30</v>
      </c>
      <c r="CR924" s="32" t="s">
        <v>30</v>
      </c>
      <c r="CS924" s="32" t="s">
        <v>30</v>
      </c>
      <c r="CT924" s="32" t="s">
        <v>30</v>
      </c>
      <c r="CU924" s="32" t="s">
        <v>30</v>
      </c>
      <c r="CV924" s="32" t="s">
        <v>30</v>
      </c>
      <c r="CW924" s="32" t="s">
        <v>30</v>
      </c>
      <c r="CX924" s="34" t="s">
        <v>30</v>
      </c>
      <c r="CY924" s="31" t="s">
        <v>30</v>
      </c>
      <c r="CZ924" s="32" t="s">
        <v>30</v>
      </c>
      <c r="DA924" s="32" t="s">
        <v>30</v>
      </c>
      <c r="DB924" s="32" t="s">
        <v>30</v>
      </c>
      <c r="DC924" s="32" t="s">
        <v>30</v>
      </c>
      <c r="DD924" s="32" t="s">
        <v>30</v>
      </c>
      <c r="DE924" s="32" t="s">
        <v>30</v>
      </c>
      <c r="DF924" s="32" t="s">
        <v>30</v>
      </c>
      <c r="DG924" s="32" t="s">
        <v>30</v>
      </c>
      <c r="DH924" s="31" t="s">
        <v>30</v>
      </c>
      <c r="DI924" s="43" t="s">
        <v>30</v>
      </c>
      <c r="DJ924" s="43" t="s">
        <v>30</v>
      </c>
      <c r="DK924" s="43" t="s">
        <v>30</v>
      </c>
      <c r="DL924" s="43" t="s">
        <v>30</v>
      </c>
      <c r="DM924" s="32" t="s">
        <v>30</v>
      </c>
      <c r="DN924" s="32" t="s">
        <v>30</v>
      </c>
      <c r="DO924" s="33" t="s">
        <v>30</v>
      </c>
    </row>
    <row r="925" spans="1:119" ht="21" customHeight="1" x14ac:dyDescent="0.25">
      <c r="A925" s="66" t="s">
        <v>1784</v>
      </c>
      <c r="B925" s="67" t="s">
        <v>1702</v>
      </c>
      <c r="C925" s="68" t="s">
        <v>1785</v>
      </c>
      <c r="D925" s="26">
        <v>1</v>
      </c>
      <c r="E925" s="27">
        <v>3500000</v>
      </c>
      <c r="F925" s="27">
        <v>3220000</v>
      </c>
      <c r="G925" s="145"/>
      <c r="H925" s="145"/>
      <c r="I925" s="143">
        <f t="shared" si="1957"/>
        <v>5.892556509887896E-2</v>
      </c>
      <c r="J925" s="27">
        <f t="shared" si="1958"/>
        <v>3360000</v>
      </c>
      <c r="K925" s="28">
        <f t="shared" si="1959"/>
        <v>638400</v>
      </c>
      <c r="L925" s="29">
        <f t="shared" si="1992"/>
        <v>3998400</v>
      </c>
      <c r="M925" s="26">
        <v>1</v>
      </c>
      <c r="N925" s="27">
        <v>3500000</v>
      </c>
      <c r="O925" s="27">
        <v>3850000</v>
      </c>
      <c r="P925" s="145"/>
      <c r="Q925" s="145"/>
      <c r="R925" s="143">
        <f t="shared" si="1960"/>
        <v>6.7343502970147379E-2</v>
      </c>
      <c r="S925" s="27">
        <f t="shared" si="1961"/>
        <v>3675000</v>
      </c>
      <c r="T925" s="28">
        <f t="shared" si="1962"/>
        <v>698250</v>
      </c>
      <c r="U925" s="30">
        <f t="shared" si="1963"/>
        <v>4373250</v>
      </c>
      <c r="V925" s="26">
        <v>1</v>
      </c>
      <c r="W925" s="27">
        <v>3500000</v>
      </c>
      <c r="X925" s="27">
        <v>4200000</v>
      </c>
      <c r="Y925" s="145"/>
      <c r="Z925" s="145"/>
      <c r="AA925" s="143">
        <f t="shared" si="1964"/>
        <v>0.12856486930664501</v>
      </c>
      <c r="AB925" s="27">
        <f t="shared" si="1965"/>
        <v>3850000</v>
      </c>
      <c r="AC925" s="28">
        <f t="shared" si="1966"/>
        <v>731500</v>
      </c>
      <c r="AD925" s="29">
        <f t="shared" si="1967"/>
        <v>4581500</v>
      </c>
      <c r="AE925" s="26">
        <v>1</v>
      </c>
      <c r="AF925" s="27">
        <v>3500000</v>
      </c>
      <c r="AG925" s="27">
        <v>4130000</v>
      </c>
      <c r="AH925" s="145"/>
      <c r="AI925" s="145"/>
      <c r="AJ925" s="143">
        <f t="shared" si="1986"/>
        <v>0.11676992716842069</v>
      </c>
      <c r="AK925" s="27">
        <f t="shared" si="1993"/>
        <v>3815000</v>
      </c>
      <c r="AL925" s="28">
        <f t="shared" si="1994"/>
        <v>724850</v>
      </c>
      <c r="AM925" s="30">
        <f t="shared" si="1995"/>
        <v>4539850</v>
      </c>
      <c r="AN925" s="26">
        <v>1</v>
      </c>
      <c r="AO925" s="27">
        <v>3500000</v>
      </c>
      <c r="AP925" s="27">
        <v>4628750</v>
      </c>
      <c r="AQ925" s="145"/>
      <c r="AR925" s="145"/>
      <c r="AS925" s="143">
        <f t="shared" si="1987"/>
        <v>0.19637626431230276</v>
      </c>
      <c r="AT925" s="27">
        <f t="shared" si="1996"/>
        <v>4064375</v>
      </c>
      <c r="AU925" s="28">
        <f t="shared" si="1997"/>
        <v>772231.25</v>
      </c>
      <c r="AV925" s="30">
        <f t="shared" si="1998"/>
        <v>4836606.25</v>
      </c>
      <c r="AW925" s="26">
        <v>1</v>
      </c>
      <c r="AX925" s="27">
        <v>3500000</v>
      </c>
      <c r="AY925" s="27">
        <v>4025000</v>
      </c>
      <c r="AZ925" s="145"/>
      <c r="BA925" s="145"/>
      <c r="BB925" s="143">
        <f t="shared" si="1988"/>
        <v>9.8666062491146164E-2</v>
      </c>
      <c r="BC925" s="27">
        <f t="shared" si="1999"/>
        <v>3762500</v>
      </c>
      <c r="BD925" s="27">
        <f t="shared" si="2000"/>
        <v>714875</v>
      </c>
      <c r="BE925" s="27">
        <f t="shared" si="2001"/>
        <v>4477375</v>
      </c>
      <c r="BF925" s="26">
        <v>1</v>
      </c>
      <c r="BG925" s="27">
        <v>2800000</v>
      </c>
      <c r="BH925" s="27">
        <v>2380000</v>
      </c>
      <c r="BI925" s="145"/>
      <c r="BJ925" s="145"/>
      <c r="BK925" s="143">
        <f t="shared" si="1989"/>
        <v>0.11466596451673743</v>
      </c>
      <c r="BL925" s="27">
        <f t="shared" si="2002"/>
        <v>2590000</v>
      </c>
      <c r="BM925" s="27">
        <f t="shared" si="2003"/>
        <v>492100</v>
      </c>
      <c r="BN925" s="28">
        <f t="shared" si="2004"/>
        <v>3082100</v>
      </c>
      <c r="BO925" s="26">
        <v>1</v>
      </c>
      <c r="BP925" s="27">
        <v>2800000</v>
      </c>
      <c r="BQ925" s="27">
        <v>2464000</v>
      </c>
      <c r="BR925" s="175"/>
      <c r="BS925" s="175"/>
      <c r="BT925" s="143">
        <f t="shared" si="1990"/>
        <v>9.0268950789772026E-2</v>
      </c>
      <c r="BU925" s="27">
        <f t="shared" si="2005"/>
        <v>2632000</v>
      </c>
      <c r="BV925" s="28">
        <f t="shared" si="2006"/>
        <v>500080</v>
      </c>
      <c r="BW925" s="30">
        <f t="shared" si="2007"/>
        <v>3132080</v>
      </c>
      <c r="BX925" s="26">
        <v>1</v>
      </c>
      <c r="BY925" s="28">
        <v>2800000</v>
      </c>
      <c r="BZ925" s="28">
        <v>2464000</v>
      </c>
      <c r="CA925" s="156"/>
      <c r="CB925" s="156"/>
      <c r="CC925" s="177">
        <f t="shared" si="1991"/>
        <v>9.0268950789772026E-2</v>
      </c>
      <c r="CD925" s="28">
        <f t="shared" si="2008"/>
        <v>2632000</v>
      </c>
      <c r="CE925" s="28">
        <f t="shared" si="2009"/>
        <v>500080</v>
      </c>
      <c r="CF925" s="29">
        <f t="shared" si="2010"/>
        <v>3132080</v>
      </c>
      <c r="CG925" s="31" t="s">
        <v>30</v>
      </c>
      <c r="CH925" s="32" t="s">
        <v>30</v>
      </c>
      <c r="CI925" s="32" t="s">
        <v>30</v>
      </c>
      <c r="CJ925" s="32" t="s">
        <v>30</v>
      </c>
      <c r="CK925" s="32" t="s">
        <v>30</v>
      </c>
      <c r="CL925" s="32" t="s">
        <v>30</v>
      </c>
      <c r="CM925" s="32" t="s">
        <v>30</v>
      </c>
      <c r="CN925" s="32" t="s">
        <v>30</v>
      </c>
      <c r="CO925" s="32" t="s">
        <v>30</v>
      </c>
      <c r="CP925" s="31" t="s">
        <v>30</v>
      </c>
      <c r="CQ925" s="32" t="s">
        <v>30</v>
      </c>
      <c r="CR925" s="32" t="s">
        <v>30</v>
      </c>
      <c r="CS925" s="32" t="s">
        <v>30</v>
      </c>
      <c r="CT925" s="32" t="s">
        <v>30</v>
      </c>
      <c r="CU925" s="32" t="s">
        <v>30</v>
      </c>
      <c r="CV925" s="32" t="s">
        <v>30</v>
      </c>
      <c r="CW925" s="32" t="s">
        <v>30</v>
      </c>
      <c r="CX925" s="34" t="s">
        <v>30</v>
      </c>
      <c r="CY925" s="31" t="s">
        <v>30</v>
      </c>
      <c r="CZ925" s="32" t="s">
        <v>30</v>
      </c>
      <c r="DA925" s="32" t="s">
        <v>30</v>
      </c>
      <c r="DB925" s="32" t="s">
        <v>30</v>
      </c>
      <c r="DC925" s="32" t="s">
        <v>30</v>
      </c>
      <c r="DD925" s="32" t="s">
        <v>30</v>
      </c>
      <c r="DE925" s="32" t="s">
        <v>30</v>
      </c>
      <c r="DF925" s="32" t="s">
        <v>30</v>
      </c>
      <c r="DG925" s="32" t="s">
        <v>30</v>
      </c>
      <c r="DH925" s="31" t="s">
        <v>30</v>
      </c>
      <c r="DI925" s="43" t="s">
        <v>30</v>
      </c>
      <c r="DJ925" s="43" t="s">
        <v>30</v>
      </c>
      <c r="DK925" s="43" t="s">
        <v>30</v>
      </c>
      <c r="DL925" s="43" t="s">
        <v>30</v>
      </c>
      <c r="DM925" s="32" t="s">
        <v>30</v>
      </c>
      <c r="DN925" s="32" t="s">
        <v>30</v>
      </c>
      <c r="DO925" s="33" t="s">
        <v>30</v>
      </c>
    </row>
    <row r="926" spans="1:119" ht="21" customHeight="1" x14ac:dyDescent="0.25">
      <c r="A926" s="66" t="s">
        <v>1786</v>
      </c>
      <c r="B926" s="67" t="s">
        <v>1787</v>
      </c>
      <c r="C926" s="68" t="s">
        <v>1788</v>
      </c>
      <c r="D926" s="26">
        <v>1</v>
      </c>
      <c r="E926" s="27">
        <v>9000000</v>
      </c>
      <c r="F926" s="27">
        <v>8280000</v>
      </c>
      <c r="G926" s="145"/>
      <c r="H926" s="145"/>
      <c r="I926" s="143">
        <f t="shared" si="1957"/>
        <v>5.892556509887896E-2</v>
      </c>
      <c r="J926" s="27">
        <f t="shared" si="1958"/>
        <v>8640000</v>
      </c>
      <c r="K926" s="28">
        <f t="shared" si="1959"/>
        <v>1641600</v>
      </c>
      <c r="L926" s="29">
        <f t="shared" si="1992"/>
        <v>10281600</v>
      </c>
      <c r="M926" s="26">
        <v>1</v>
      </c>
      <c r="N926" s="27">
        <v>9000000</v>
      </c>
      <c r="O926" s="27">
        <v>9900000</v>
      </c>
      <c r="P926" s="145"/>
      <c r="Q926" s="145"/>
      <c r="R926" s="143">
        <f t="shared" si="1960"/>
        <v>6.7343502970147379E-2</v>
      </c>
      <c r="S926" s="27">
        <f t="shared" si="1961"/>
        <v>9450000</v>
      </c>
      <c r="T926" s="28">
        <f t="shared" si="1962"/>
        <v>1795500</v>
      </c>
      <c r="U926" s="30">
        <f t="shared" si="1963"/>
        <v>11245500</v>
      </c>
      <c r="V926" s="26">
        <v>1</v>
      </c>
      <c r="W926" s="27">
        <v>9000000</v>
      </c>
      <c r="X926" s="27">
        <v>10800000</v>
      </c>
      <c r="Y926" s="145"/>
      <c r="Z926" s="145"/>
      <c r="AA926" s="143">
        <f t="shared" si="1964"/>
        <v>0.12856486930664499</v>
      </c>
      <c r="AB926" s="27">
        <f t="shared" si="1965"/>
        <v>9900000</v>
      </c>
      <c r="AC926" s="28">
        <f t="shared" si="1966"/>
        <v>1881000</v>
      </c>
      <c r="AD926" s="29">
        <f t="shared" si="1967"/>
        <v>11781000</v>
      </c>
      <c r="AE926" s="26">
        <v>1</v>
      </c>
      <c r="AF926" s="27">
        <v>9000000</v>
      </c>
      <c r="AG926" s="27">
        <v>10620000</v>
      </c>
      <c r="AH926" s="145"/>
      <c r="AI926" s="145"/>
      <c r="AJ926" s="143">
        <f t="shared" si="1986"/>
        <v>0.1167699271684207</v>
      </c>
      <c r="AK926" s="27">
        <f t="shared" si="1993"/>
        <v>9810000</v>
      </c>
      <c r="AL926" s="28">
        <f t="shared" si="1994"/>
        <v>1863900</v>
      </c>
      <c r="AM926" s="30">
        <f t="shared" si="1995"/>
        <v>11673900</v>
      </c>
      <c r="AN926" s="26">
        <v>1</v>
      </c>
      <c r="AO926" s="27">
        <v>9000000</v>
      </c>
      <c r="AP926" s="27">
        <v>11902500</v>
      </c>
      <c r="AQ926" s="145"/>
      <c r="AR926" s="145"/>
      <c r="AS926" s="143">
        <f t="shared" si="1987"/>
        <v>0.19637626431230276</v>
      </c>
      <c r="AT926" s="27">
        <f t="shared" si="1996"/>
        <v>10451250</v>
      </c>
      <c r="AU926" s="28">
        <f t="shared" si="1997"/>
        <v>1985737.5</v>
      </c>
      <c r="AV926" s="30">
        <f t="shared" si="1998"/>
        <v>12436987.5</v>
      </c>
      <c r="AW926" s="26">
        <v>1</v>
      </c>
      <c r="AX926" s="27">
        <v>9000000</v>
      </c>
      <c r="AY926" s="27">
        <v>10350000</v>
      </c>
      <c r="AZ926" s="145"/>
      <c r="BA926" s="145"/>
      <c r="BB926" s="143">
        <f t="shared" si="1988"/>
        <v>9.8666062491146164E-2</v>
      </c>
      <c r="BC926" s="27">
        <f t="shared" si="1999"/>
        <v>9675000</v>
      </c>
      <c r="BD926" s="27">
        <f t="shared" si="2000"/>
        <v>1838250</v>
      </c>
      <c r="BE926" s="27">
        <f t="shared" si="2001"/>
        <v>11513250</v>
      </c>
      <c r="BF926" s="26">
        <v>1</v>
      </c>
      <c r="BG926" s="27">
        <v>7200000</v>
      </c>
      <c r="BH926" s="27">
        <v>6120000</v>
      </c>
      <c r="BI926" s="145"/>
      <c r="BJ926" s="145"/>
      <c r="BK926" s="143">
        <f t="shared" si="1989"/>
        <v>0.11466596451673743</v>
      </c>
      <c r="BL926" s="27">
        <f t="shared" si="2002"/>
        <v>6660000</v>
      </c>
      <c r="BM926" s="27">
        <f t="shared" si="2003"/>
        <v>1265400</v>
      </c>
      <c r="BN926" s="28">
        <f t="shared" si="2004"/>
        <v>7925400</v>
      </c>
      <c r="BO926" s="26">
        <v>1</v>
      </c>
      <c r="BP926" s="27">
        <v>7200000</v>
      </c>
      <c r="BQ926" s="27">
        <v>6336000</v>
      </c>
      <c r="BR926" s="175"/>
      <c r="BS926" s="175"/>
      <c r="BT926" s="143">
        <f t="shared" si="1990"/>
        <v>9.0268950789772026E-2</v>
      </c>
      <c r="BU926" s="27">
        <f t="shared" si="2005"/>
        <v>6768000</v>
      </c>
      <c r="BV926" s="28">
        <f t="shared" si="2006"/>
        <v>1285920</v>
      </c>
      <c r="BW926" s="30">
        <f t="shared" si="2007"/>
        <v>8053920</v>
      </c>
      <c r="BX926" s="26">
        <v>1</v>
      </c>
      <c r="BY926" s="28">
        <v>7200000</v>
      </c>
      <c r="BZ926" s="28">
        <v>6336000</v>
      </c>
      <c r="CA926" s="156"/>
      <c r="CB926" s="156"/>
      <c r="CC926" s="177">
        <f t="shared" si="1991"/>
        <v>9.0268950789772026E-2</v>
      </c>
      <c r="CD926" s="28">
        <f t="shared" si="2008"/>
        <v>6768000</v>
      </c>
      <c r="CE926" s="28">
        <f t="shared" si="2009"/>
        <v>1285920</v>
      </c>
      <c r="CF926" s="29">
        <f t="shared" si="2010"/>
        <v>8053920</v>
      </c>
      <c r="CG926" s="31" t="s">
        <v>30</v>
      </c>
      <c r="CH926" s="32" t="s">
        <v>30</v>
      </c>
      <c r="CI926" s="32" t="s">
        <v>30</v>
      </c>
      <c r="CJ926" s="32" t="s">
        <v>30</v>
      </c>
      <c r="CK926" s="32" t="s">
        <v>30</v>
      </c>
      <c r="CL926" s="32" t="s">
        <v>30</v>
      </c>
      <c r="CM926" s="32" t="s">
        <v>30</v>
      </c>
      <c r="CN926" s="32" t="s">
        <v>30</v>
      </c>
      <c r="CO926" s="32" t="s">
        <v>30</v>
      </c>
      <c r="CP926" s="31" t="s">
        <v>30</v>
      </c>
      <c r="CQ926" s="32" t="s">
        <v>30</v>
      </c>
      <c r="CR926" s="32" t="s">
        <v>30</v>
      </c>
      <c r="CS926" s="32" t="s">
        <v>30</v>
      </c>
      <c r="CT926" s="32" t="s">
        <v>30</v>
      </c>
      <c r="CU926" s="32" t="s">
        <v>30</v>
      </c>
      <c r="CV926" s="32" t="s">
        <v>30</v>
      </c>
      <c r="CW926" s="32" t="s">
        <v>30</v>
      </c>
      <c r="CX926" s="34" t="s">
        <v>30</v>
      </c>
      <c r="CY926" s="31" t="s">
        <v>30</v>
      </c>
      <c r="CZ926" s="32" t="s">
        <v>30</v>
      </c>
      <c r="DA926" s="32" t="s">
        <v>30</v>
      </c>
      <c r="DB926" s="32" t="s">
        <v>30</v>
      </c>
      <c r="DC926" s="32" t="s">
        <v>30</v>
      </c>
      <c r="DD926" s="32" t="s">
        <v>30</v>
      </c>
      <c r="DE926" s="32" t="s">
        <v>30</v>
      </c>
      <c r="DF926" s="32" t="s">
        <v>30</v>
      </c>
      <c r="DG926" s="32" t="s">
        <v>30</v>
      </c>
      <c r="DH926" s="31" t="s">
        <v>30</v>
      </c>
      <c r="DI926" s="43" t="s">
        <v>30</v>
      </c>
      <c r="DJ926" s="43" t="s">
        <v>30</v>
      </c>
      <c r="DK926" s="43" t="s">
        <v>30</v>
      </c>
      <c r="DL926" s="43" t="s">
        <v>30</v>
      </c>
      <c r="DM926" s="32" t="s">
        <v>30</v>
      </c>
      <c r="DN926" s="32" t="s">
        <v>30</v>
      </c>
      <c r="DO926" s="33" t="s">
        <v>30</v>
      </c>
    </row>
    <row r="927" spans="1:119" ht="21" customHeight="1" x14ac:dyDescent="0.25">
      <c r="A927" s="66" t="s">
        <v>1789</v>
      </c>
      <c r="B927" s="67" t="s">
        <v>1787</v>
      </c>
      <c r="C927" s="68" t="s">
        <v>1790</v>
      </c>
      <c r="D927" s="26">
        <v>1</v>
      </c>
      <c r="E927" s="27">
        <v>7500000</v>
      </c>
      <c r="F927" s="27">
        <v>6900000</v>
      </c>
      <c r="G927" s="145"/>
      <c r="H927" s="145"/>
      <c r="I927" s="143">
        <f t="shared" si="1957"/>
        <v>5.892556509887896E-2</v>
      </c>
      <c r="J927" s="27">
        <f t="shared" si="1958"/>
        <v>7200000</v>
      </c>
      <c r="K927" s="28">
        <f t="shared" si="1959"/>
        <v>1368000</v>
      </c>
      <c r="L927" s="29">
        <f t="shared" si="1992"/>
        <v>8568000</v>
      </c>
      <c r="M927" s="26">
        <v>1</v>
      </c>
      <c r="N927" s="27">
        <v>7500000</v>
      </c>
      <c r="O927" s="27">
        <v>8250000</v>
      </c>
      <c r="P927" s="145"/>
      <c r="Q927" s="145"/>
      <c r="R927" s="143">
        <f t="shared" si="1960"/>
        <v>6.7343502970147393E-2</v>
      </c>
      <c r="S927" s="27">
        <f t="shared" si="1961"/>
        <v>7875000</v>
      </c>
      <c r="T927" s="28">
        <f t="shared" si="1962"/>
        <v>1496250</v>
      </c>
      <c r="U927" s="30">
        <f t="shared" si="1963"/>
        <v>9371250</v>
      </c>
      <c r="V927" s="26">
        <v>1</v>
      </c>
      <c r="W927" s="27">
        <v>7500000</v>
      </c>
      <c r="X927" s="27">
        <v>9000000</v>
      </c>
      <c r="Y927" s="145"/>
      <c r="Z927" s="145"/>
      <c r="AA927" s="143">
        <f t="shared" si="1964"/>
        <v>0.12856486930664501</v>
      </c>
      <c r="AB927" s="27">
        <f t="shared" si="1965"/>
        <v>8250000</v>
      </c>
      <c r="AC927" s="28">
        <f t="shared" si="1966"/>
        <v>1567500</v>
      </c>
      <c r="AD927" s="29">
        <f t="shared" si="1967"/>
        <v>9817500</v>
      </c>
      <c r="AE927" s="26">
        <v>1</v>
      </c>
      <c r="AF927" s="27">
        <v>7500000</v>
      </c>
      <c r="AG927" s="27">
        <v>8850000</v>
      </c>
      <c r="AH927" s="145"/>
      <c r="AI927" s="145"/>
      <c r="AJ927" s="143">
        <f t="shared" si="1986"/>
        <v>0.11676992716842069</v>
      </c>
      <c r="AK927" s="27">
        <f t="shared" si="1993"/>
        <v>8175000</v>
      </c>
      <c r="AL927" s="28">
        <f t="shared" si="1994"/>
        <v>1553250</v>
      </c>
      <c r="AM927" s="30">
        <f t="shared" si="1995"/>
        <v>9728250</v>
      </c>
      <c r="AN927" s="26">
        <v>1</v>
      </c>
      <c r="AO927" s="27">
        <v>7500000</v>
      </c>
      <c r="AP927" s="27">
        <v>9918750</v>
      </c>
      <c r="AQ927" s="145"/>
      <c r="AR927" s="145"/>
      <c r="AS927" s="143">
        <f t="shared" si="1987"/>
        <v>0.19637626431230276</v>
      </c>
      <c r="AT927" s="27">
        <f t="shared" si="1996"/>
        <v>8709375</v>
      </c>
      <c r="AU927" s="28">
        <f t="shared" si="1997"/>
        <v>1654781.25</v>
      </c>
      <c r="AV927" s="30">
        <f t="shared" si="1998"/>
        <v>10364156.25</v>
      </c>
      <c r="AW927" s="26">
        <v>1</v>
      </c>
      <c r="AX927" s="27">
        <v>7500000</v>
      </c>
      <c r="AY927" s="27">
        <v>8625000</v>
      </c>
      <c r="AZ927" s="145"/>
      <c r="BA927" s="145"/>
      <c r="BB927" s="143">
        <f t="shared" si="1988"/>
        <v>9.8666062491146164E-2</v>
      </c>
      <c r="BC927" s="27">
        <f t="shared" si="1999"/>
        <v>8062500</v>
      </c>
      <c r="BD927" s="27">
        <f t="shared" si="2000"/>
        <v>1531875</v>
      </c>
      <c r="BE927" s="27">
        <f t="shared" si="2001"/>
        <v>9594375</v>
      </c>
      <c r="BF927" s="26">
        <v>1</v>
      </c>
      <c r="BG927" s="27">
        <v>6000000</v>
      </c>
      <c r="BH927" s="27">
        <v>5100000</v>
      </c>
      <c r="BI927" s="145"/>
      <c r="BJ927" s="145"/>
      <c r="BK927" s="143">
        <f t="shared" si="1989"/>
        <v>0.11466596451673743</v>
      </c>
      <c r="BL927" s="27">
        <f t="shared" si="2002"/>
        <v>5550000</v>
      </c>
      <c r="BM927" s="27">
        <f t="shared" si="2003"/>
        <v>1054500</v>
      </c>
      <c r="BN927" s="28">
        <f t="shared" si="2004"/>
        <v>6604500</v>
      </c>
      <c r="BO927" s="26">
        <v>1</v>
      </c>
      <c r="BP927" s="27">
        <v>6000000</v>
      </c>
      <c r="BQ927" s="27">
        <v>5280000</v>
      </c>
      <c r="BR927" s="175"/>
      <c r="BS927" s="175"/>
      <c r="BT927" s="143">
        <f t="shared" si="1990"/>
        <v>9.0268950789772026E-2</v>
      </c>
      <c r="BU927" s="27">
        <f t="shared" si="2005"/>
        <v>5640000</v>
      </c>
      <c r="BV927" s="28">
        <f t="shared" si="2006"/>
        <v>1071600</v>
      </c>
      <c r="BW927" s="30">
        <f t="shared" si="2007"/>
        <v>6711600</v>
      </c>
      <c r="BX927" s="26">
        <v>1</v>
      </c>
      <c r="BY927" s="28">
        <v>6000000</v>
      </c>
      <c r="BZ927" s="28">
        <v>5280000</v>
      </c>
      <c r="CA927" s="156"/>
      <c r="CB927" s="156"/>
      <c r="CC927" s="177">
        <f t="shared" si="1991"/>
        <v>9.0268950789772026E-2</v>
      </c>
      <c r="CD927" s="28">
        <f t="shared" si="2008"/>
        <v>5640000</v>
      </c>
      <c r="CE927" s="28">
        <f t="shared" si="2009"/>
        <v>1071600</v>
      </c>
      <c r="CF927" s="29">
        <f t="shared" si="2010"/>
        <v>6711600</v>
      </c>
      <c r="CG927" s="31" t="s">
        <v>30</v>
      </c>
      <c r="CH927" s="32" t="s">
        <v>30</v>
      </c>
      <c r="CI927" s="32" t="s">
        <v>30</v>
      </c>
      <c r="CJ927" s="32" t="s">
        <v>30</v>
      </c>
      <c r="CK927" s="32" t="s">
        <v>30</v>
      </c>
      <c r="CL927" s="32" t="s">
        <v>30</v>
      </c>
      <c r="CM927" s="32" t="s">
        <v>30</v>
      </c>
      <c r="CN927" s="32" t="s">
        <v>30</v>
      </c>
      <c r="CO927" s="32" t="s">
        <v>30</v>
      </c>
      <c r="CP927" s="31" t="s">
        <v>30</v>
      </c>
      <c r="CQ927" s="32" t="s">
        <v>30</v>
      </c>
      <c r="CR927" s="32" t="s">
        <v>30</v>
      </c>
      <c r="CS927" s="32" t="s">
        <v>30</v>
      </c>
      <c r="CT927" s="32" t="s">
        <v>30</v>
      </c>
      <c r="CU927" s="32" t="s">
        <v>30</v>
      </c>
      <c r="CV927" s="32" t="s">
        <v>30</v>
      </c>
      <c r="CW927" s="32" t="s">
        <v>30</v>
      </c>
      <c r="CX927" s="34" t="s">
        <v>30</v>
      </c>
      <c r="CY927" s="31" t="s">
        <v>30</v>
      </c>
      <c r="CZ927" s="32" t="s">
        <v>30</v>
      </c>
      <c r="DA927" s="32" t="s">
        <v>30</v>
      </c>
      <c r="DB927" s="32" t="s">
        <v>30</v>
      </c>
      <c r="DC927" s="32" t="s">
        <v>30</v>
      </c>
      <c r="DD927" s="32" t="s">
        <v>30</v>
      </c>
      <c r="DE927" s="32" t="s">
        <v>30</v>
      </c>
      <c r="DF927" s="32" t="s">
        <v>30</v>
      </c>
      <c r="DG927" s="32" t="s">
        <v>30</v>
      </c>
      <c r="DH927" s="31" t="s">
        <v>30</v>
      </c>
      <c r="DI927" s="43" t="s">
        <v>30</v>
      </c>
      <c r="DJ927" s="43" t="s">
        <v>30</v>
      </c>
      <c r="DK927" s="43" t="s">
        <v>30</v>
      </c>
      <c r="DL927" s="43" t="s">
        <v>30</v>
      </c>
      <c r="DM927" s="32" t="s">
        <v>30</v>
      </c>
      <c r="DN927" s="32" t="s">
        <v>30</v>
      </c>
      <c r="DO927" s="33" t="s">
        <v>30</v>
      </c>
    </row>
    <row r="928" spans="1:119" ht="21" customHeight="1" x14ac:dyDescent="0.25">
      <c r="A928" s="66" t="s">
        <v>1791</v>
      </c>
      <c r="B928" s="67" t="s">
        <v>1787</v>
      </c>
      <c r="C928" s="68" t="s">
        <v>1792</v>
      </c>
      <c r="D928" s="26">
        <v>1</v>
      </c>
      <c r="E928" s="27">
        <v>9000000</v>
      </c>
      <c r="F928" s="27">
        <v>8280000</v>
      </c>
      <c r="G928" s="145"/>
      <c r="H928" s="145"/>
      <c r="I928" s="143">
        <f t="shared" si="1957"/>
        <v>5.892556509887896E-2</v>
      </c>
      <c r="J928" s="27">
        <f t="shared" si="1958"/>
        <v>8640000</v>
      </c>
      <c r="K928" s="28">
        <f t="shared" si="1959"/>
        <v>1641600</v>
      </c>
      <c r="L928" s="29">
        <f t="shared" si="1992"/>
        <v>10281600</v>
      </c>
      <c r="M928" s="26">
        <v>1</v>
      </c>
      <c r="N928" s="27">
        <v>9000000</v>
      </c>
      <c r="O928" s="27">
        <v>9900000</v>
      </c>
      <c r="P928" s="145"/>
      <c r="Q928" s="145"/>
      <c r="R928" s="143">
        <f t="shared" si="1960"/>
        <v>6.7343502970147379E-2</v>
      </c>
      <c r="S928" s="27">
        <f t="shared" si="1961"/>
        <v>9450000</v>
      </c>
      <c r="T928" s="28">
        <f t="shared" si="1962"/>
        <v>1795500</v>
      </c>
      <c r="U928" s="30">
        <f t="shared" si="1963"/>
        <v>11245500</v>
      </c>
      <c r="V928" s="26">
        <v>1</v>
      </c>
      <c r="W928" s="27">
        <v>9000000</v>
      </c>
      <c r="X928" s="27">
        <v>10800000</v>
      </c>
      <c r="Y928" s="145"/>
      <c r="Z928" s="145"/>
      <c r="AA928" s="143">
        <f t="shared" si="1964"/>
        <v>0.12856486930664499</v>
      </c>
      <c r="AB928" s="27">
        <f t="shared" si="1965"/>
        <v>9900000</v>
      </c>
      <c r="AC928" s="28">
        <f t="shared" si="1966"/>
        <v>1881000</v>
      </c>
      <c r="AD928" s="29">
        <f t="shared" si="1967"/>
        <v>11781000</v>
      </c>
      <c r="AE928" s="26">
        <v>1</v>
      </c>
      <c r="AF928" s="27">
        <v>9000000</v>
      </c>
      <c r="AG928" s="27">
        <v>10620000</v>
      </c>
      <c r="AH928" s="145"/>
      <c r="AI928" s="145"/>
      <c r="AJ928" s="143">
        <f t="shared" si="1986"/>
        <v>0.1167699271684207</v>
      </c>
      <c r="AK928" s="27">
        <f t="shared" si="1993"/>
        <v>9810000</v>
      </c>
      <c r="AL928" s="28">
        <f t="shared" si="1994"/>
        <v>1863900</v>
      </c>
      <c r="AM928" s="30">
        <f t="shared" si="1995"/>
        <v>11673900</v>
      </c>
      <c r="AN928" s="26">
        <v>1</v>
      </c>
      <c r="AO928" s="27">
        <v>9000000</v>
      </c>
      <c r="AP928" s="27">
        <v>11902500</v>
      </c>
      <c r="AQ928" s="145"/>
      <c r="AR928" s="145"/>
      <c r="AS928" s="143">
        <f t="shared" si="1987"/>
        <v>0.19637626431230276</v>
      </c>
      <c r="AT928" s="27">
        <f t="shared" si="1996"/>
        <v>10451250</v>
      </c>
      <c r="AU928" s="28">
        <f t="shared" si="1997"/>
        <v>1985737.5</v>
      </c>
      <c r="AV928" s="30">
        <f t="shared" si="1998"/>
        <v>12436987.5</v>
      </c>
      <c r="AW928" s="26">
        <v>1</v>
      </c>
      <c r="AX928" s="27">
        <v>9000000</v>
      </c>
      <c r="AY928" s="27">
        <v>10350000</v>
      </c>
      <c r="AZ928" s="145"/>
      <c r="BA928" s="145"/>
      <c r="BB928" s="143">
        <f t="shared" si="1988"/>
        <v>9.8666062491146164E-2</v>
      </c>
      <c r="BC928" s="27">
        <f t="shared" si="1999"/>
        <v>9675000</v>
      </c>
      <c r="BD928" s="27">
        <f t="shared" si="2000"/>
        <v>1838250</v>
      </c>
      <c r="BE928" s="27">
        <f t="shared" si="2001"/>
        <v>11513250</v>
      </c>
      <c r="BF928" s="26">
        <v>1</v>
      </c>
      <c r="BG928" s="27">
        <v>7200000</v>
      </c>
      <c r="BH928" s="27">
        <v>6120000</v>
      </c>
      <c r="BI928" s="145"/>
      <c r="BJ928" s="145"/>
      <c r="BK928" s="143">
        <f t="shared" si="1989"/>
        <v>0.11466596451673743</v>
      </c>
      <c r="BL928" s="27">
        <f t="shared" si="2002"/>
        <v>6660000</v>
      </c>
      <c r="BM928" s="27">
        <f t="shared" si="2003"/>
        <v>1265400</v>
      </c>
      <c r="BN928" s="28">
        <f t="shared" si="2004"/>
        <v>7925400</v>
      </c>
      <c r="BO928" s="26">
        <v>1</v>
      </c>
      <c r="BP928" s="27">
        <v>7200000</v>
      </c>
      <c r="BQ928" s="27">
        <v>6336000</v>
      </c>
      <c r="BR928" s="175"/>
      <c r="BS928" s="175"/>
      <c r="BT928" s="143">
        <f t="shared" si="1990"/>
        <v>9.0268950789772026E-2</v>
      </c>
      <c r="BU928" s="27">
        <f t="shared" si="2005"/>
        <v>6768000</v>
      </c>
      <c r="BV928" s="28">
        <f t="shared" si="2006"/>
        <v>1285920</v>
      </c>
      <c r="BW928" s="30">
        <f t="shared" si="2007"/>
        <v>8053920</v>
      </c>
      <c r="BX928" s="26">
        <v>1</v>
      </c>
      <c r="BY928" s="28">
        <v>7200000</v>
      </c>
      <c r="BZ928" s="28">
        <v>6336000</v>
      </c>
      <c r="CA928" s="156"/>
      <c r="CB928" s="156"/>
      <c r="CC928" s="177">
        <f t="shared" si="1991"/>
        <v>9.0268950789772026E-2</v>
      </c>
      <c r="CD928" s="28">
        <f t="shared" si="2008"/>
        <v>6768000</v>
      </c>
      <c r="CE928" s="28">
        <f t="shared" si="2009"/>
        <v>1285920</v>
      </c>
      <c r="CF928" s="29">
        <f t="shared" si="2010"/>
        <v>8053920</v>
      </c>
      <c r="CG928" s="31" t="s">
        <v>30</v>
      </c>
      <c r="CH928" s="32" t="s">
        <v>30</v>
      </c>
      <c r="CI928" s="32" t="s">
        <v>30</v>
      </c>
      <c r="CJ928" s="32" t="s">
        <v>30</v>
      </c>
      <c r="CK928" s="32" t="s">
        <v>30</v>
      </c>
      <c r="CL928" s="32" t="s">
        <v>30</v>
      </c>
      <c r="CM928" s="32" t="s">
        <v>30</v>
      </c>
      <c r="CN928" s="32" t="s">
        <v>30</v>
      </c>
      <c r="CO928" s="32" t="s">
        <v>30</v>
      </c>
      <c r="CP928" s="31" t="s">
        <v>30</v>
      </c>
      <c r="CQ928" s="32" t="s">
        <v>30</v>
      </c>
      <c r="CR928" s="32" t="s">
        <v>30</v>
      </c>
      <c r="CS928" s="32" t="s">
        <v>30</v>
      </c>
      <c r="CT928" s="32" t="s">
        <v>30</v>
      </c>
      <c r="CU928" s="32" t="s">
        <v>30</v>
      </c>
      <c r="CV928" s="32" t="s">
        <v>30</v>
      </c>
      <c r="CW928" s="32" t="s">
        <v>30</v>
      </c>
      <c r="CX928" s="34" t="s">
        <v>30</v>
      </c>
      <c r="CY928" s="31" t="s">
        <v>30</v>
      </c>
      <c r="CZ928" s="32" t="s">
        <v>30</v>
      </c>
      <c r="DA928" s="32" t="s">
        <v>30</v>
      </c>
      <c r="DB928" s="32" t="s">
        <v>30</v>
      </c>
      <c r="DC928" s="32" t="s">
        <v>30</v>
      </c>
      <c r="DD928" s="32" t="s">
        <v>30</v>
      </c>
      <c r="DE928" s="32" t="s">
        <v>30</v>
      </c>
      <c r="DF928" s="32" t="s">
        <v>30</v>
      </c>
      <c r="DG928" s="32" t="s">
        <v>30</v>
      </c>
      <c r="DH928" s="31" t="s">
        <v>30</v>
      </c>
      <c r="DI928" s="43" t="s">
        <v>30</v>
      </c>
      <c r="DJ928" s="43" t="s">
        <v>30</v>
      </c>
      <c r="DK928" s="43" t="s">
        <v>30</v>
      </c>
      <c r="DL928" s="43" t="s">
        <v>30</v>
      </c>
      <c r="DM928" s="32" t="s">
        <v>30</v>
      </c>
      <c r="DN928" s="32" t="s">
        <v>30</v>
      </c>
      <c r="DO928" s="33" t="s">
        <v>30</v>
      </c>
    </row>
    <row r="929" spans="1:119" ht="21" customHeight="1" x14ac:dyDescent="0.25">
      <c r="A929" s="66" t="s">
        <v>1793</v>
      </c>
      <c r="B929" s="67" t="s">
        <v>1787</v>
      </c>
      <c r="C929" s="68" t="s">
        <v>1794</v>
      </c>
      <c r="D929" s="26">
        <v>1</v>
      </c>
      <c r="E929" s="27">
        <v>7500000</v>
      </c>
      <c r="F929" s="27">
        <v>6900000</v>
      </c>
      <c r="G929" s="145"/>
      <c r="H929" s="145"/>
      <c r="I929" s="143">
        <f t="shared" si="1957"/>
        <v>5.892556509887896E-2</v>
      </c>
      <c r="J929" s="27">
        <f t="shared" si="1958"/>
        <v>7200000</v>
      </c>
      <c r="K929" s="28">
        <f t="shared" si="1959"/>
        <v>1368000</v>
      </c>
      <c r="L929" s="29">
        <f t="shared" si="1992"/>
        <v>8568000</v>
      </c>
      <c r="M929" s="26">
        <v>1</v>
      </c>
      <c r="N929" s="27">
        <v>7500000</v>
      </c>
      <c r="O929" s="27">
        <v>8250000</v>
      </c>
      <c r="P929" s="145"/>
      <c r="Q929" s="145"/>
      <c r="R929" s="143">
        <f t="shared" si="1960"/>
        <v>6.7343502970147393E-2</v>
      </c>
      <c r="S929" s="27">
        <f t="shared" si="1961"/>
        <v>7875000</v>
      </c>
      <c r="T929" s="28">
        <f t="shared" si="1962"/>
        <v>1496250</v>
      </c>
      <c r="U929" s="30">
        <f t="shared" si="1963"/>
        <v>9371250</v>
      </c>
      <c r="V929" s="26">
        <v>1</v>
      </c>
      <c r="W929" s="27">
        <v>7500000</v>
      </c>
      <c r="X929" s="27">
        <v>9000000</v>
      </c>
      <c r="Y929" s="145"/>
      <c r="Z929" s="145"/>
      <c r="AA929" s="143">
        <f t="shared" si="1964"/>
        <v>0.12856486930664501</v>
      </c>
      <c r="AB929" s="27">
        <f t="shared" si="1965"/>
        <v>8250000</v>
      </c>
      <c r="AC929" s="28">
        <f t="shared" si="1966"/>
        <v>1567500</v>
      </c>
      <c r="AD929" s="29">
        <f t="shared" si="1967"/>
        <v>9817500</v>
      </c>
      <c r="AE929" s="26">
        <v>1</v>
      </c>
      <c r="AF929" s="27">
        <v>7500000</v>
      </c>
      <c r="AG929" s="27">
        <v>8850000</v>
      </c>
      <c r="AH929" s="145"/>
      <c r="AI929" s="145"/>
      <c r="AJ929" s="143">
        <f t="shared" si="1986"/>
        <v>0.11676992716842069</v>
      </c>
      <c r="AK929" s="27">
        <f t="shared" si="1993"/>
        <v>8175000</v>
      </c>
      <c r="AL929" s="28">
        <f t="shared" si="1994"/>
        <v>1553250</v>
      </c>
      <c r="AM929" s="30">
        <f t="shared" si="1995"/>
        <v>9728250</v>
      </c>
      <c r="AN929" s="26">
        <v>1</v>
      </c>
      <c r="AO929" s="27">
        <v>7500000</v>
      </c>
      <c r="AP929" s="27">
        <v>9918750</v>
      </c>
      <c r="AQ929" s="145"/>
      <c r="AR929" s="145"/>
      <c r="AS929" s="143">
        <f t="shared" si="1987"/>
        <v>0.19637626431230276</v>
      </c>
      <c r="AT929" s="27">
        <f t="shared" si="1996"/>
        <v>8709375</v>
      </c>
      <c r="AU929" s="28">
        <f t="shared" si="1997"/>
        <v>1654781.25</v>
      </c>
      <c r="AV929" s="30">
        <f t="shared" si="1998"/>
        <v>10364156.25</v>
      </c>
      <c r="AW929" s="26">
        <v>1</v>
      </c>
      <c r="AX929" s="27">
        <v>7500000</v>
      </c>
      <c r="AY929" s="27">
        <v>8625000</v>
      </c>
      <c r="AZ929" s="145"/>
      <c r="BA929" s="145"/>
      <c r="BB929" s="143">
        <f t="shared" si="1988"/>
        <v>9.8666062491146164E-2</v>
      </c>
      <c r="BC929" s="27">
        <f t="shared" si="1999"/>
        <v>8062500</v>
      </c>
      <c r="BD929" s="27">
        <f t="shared" si="2000"/>
        <v>1531875</v>
      </c>
      <c r="BE929" s="27">
        <f t="shared" si="2001"/>
        <v>9594375</v>
      </c>
      <c r="BF929" s="26">
        <v>1</v>
      </c>
      <c r="BG929" s="27">
        <v>6000000</v>
      </c>
      <c r="BH929" s="27">
        <v>5100000</v>
      </c>
      <c r="BI929" s="145"/>
      <c r="BJ929" s="145"/>
      <c r="BK929" s="143">
        <f t="shared" si="1989"/>
        <v>0.11466596451673743</v>
      </c>
      <c r="BL929" s="27">
        <f t="shared" si="2002"/>
        <v>5550000</v>
      </c>
      <c r="BM929" s="27">
        <f t="shared" si="2003"/>
        <v>1054500</v>
      </c>
      <c r="BN929" s="28">
        <f t="shared" si="2004"/>
        <v>6604500</v>
      </c>
      <c r="BO929" s="26">
        <v>1</v>
      </c>
      <c r="BP929" s="27">
        <v>6000000</v>
      </c>
      <c r="BQ929" s="27">
        <v>5280000</v>
      </c>
      <c r="BR929" s="175"/>
      <c r="BS929" s="175"/>
      <c r="BT929" s="143">
        <f t="shared" si="1990"/>
        <v>9.0268950789772026E-2</v>
      </c>
      <c r="BU929" s="27">
        <f t="shared" si="2005"/>
        <v>5640000</v>
      </c>
      <c r="BV929" s="28">
        <f t="shared" si="2006"/>
        <v>1071600</v>
      </c>
      <c r="BW929" s="30">
        <f t="shared" si="2007"/>
        <v>6711600</v>
      </c>
      <c r="BX929" s="26">
        <v>1</v>
      </c>
      <c r="BY929" s="28">
        <v>6000000</v>
      </c>
      <c r="BZ929" s="28">
        <v>5280000</v>
      </c>
      <c r="CA929" s="156"/>
      <c r="CB929" s="156"/>
      <c r="CC929" s="177">
        <f t="shared" si="1991"/>
        <v>9.0268950789772026E-2</v>
      </c>
      <c r="CD929" s="28">
        <f t="shared" si="2008"/>
        <v>5640000</v>
      </c>
      <c r="CE929" s="28">
        <f t="shared" si="2009"/>
        <v>1071600</v>
      </c>
      <c r="CF929" s="29">
        <f t="shared" si="2010"/>
        <v>6711600</v>
      </c>
      <c r="CG929" s="31" t="s">
        <v>30</v>
      </c>
      <c r="CH929" s="32" t="s">
        <v>30</v>
      </c>
      <c r="CI929" s="32" t="s">
        <v>30</v>
      </c>
      <c r="CJ929" s="32" t="s">
        <v>30</v>
      </c>
      <c r="CK929" s="32" t="s">
        <v>30</v>
      </c>
      <c r="CL929" s="32" t="s">
        <v>30</v>
      </c>
      <c r="CM929" s="32" t="s">
        <v>30</v>
      </c>
      <c r="CN929" s="32" t="s">
        <v>30</v>
      </c>
      <c r="CO929" s="32" t="s">
        <v>30</v>
      </c>
      <c r="CP929" s="31" t="s">
        <v>30</v>
      </c>
      <c r="CQ929" s="32" t="s">
        <v>30</v>
      </c>
      <c r="CR929" s="32" t="s">
        <v>30</v>
      </c>
      <c r="CS929" s="32" t="s">
        <v>30</v>
      </c>
      <c r="CT929" s="32" t="s">
        <v>30</v>
      </c>
      <c r="CU929" s="32" t="s">
        <v>30</v>
      </c>
      <c r="CV929" s="32" t="s">
        <v>30</v>
      </c>
      <c r="CW929" s="32" t="s">
        <v>30</v>
      </c>
      <c r="CX929" s="34" t="s">
        <v>30</v>
      </c>
      <c r="CY929" s="31" t="s">
        <v>30</v>
      </c>
      <c r="CZ929" s="32" t="s">
        <v>30</v>
      </c>
      <c r="DA929" s="32" t="s">
        <v>30</v>
      </c>
      <c r="DB929" s="32" t="s">
        <v>30</v>
      </c>
      <c r="DC929" s="32" t="s">
        <v>30</v>
      </c>
      <c r="DD929" s="32" t="s">
        <v>30</v>
      </c>
      <c r="DE929" s="32" t="s">
        <v>30</v>
      </c>
      <c r="DF929" s="32" t="s">
        <v>30</v>
      </c>
      <c r="DG929" s="32" t="s">
        <v>30</v>
      </c>
      <c r="DH929" s="31" t="s">
        <v>30</v>
      </c>
      <c r="DI929" s="43" t="s">
        <v>30</v>
      </c>
      <c r="DJ929" s="43" t="s">
        <v>30</v>
      </c>
      <c r="DK929" s="43" t="s">
        <v>30</v>
      </c>
      <c r="DL929" s="43" t="s">
        <v>30</v>
      </c>
      <c r="DM929" s="32" t="s">
        <v>30</v>
      </c>
      <c r="DN929" s="32" t="s">
        <v>30</v>
      </c>
      <c r="DO929" s="33" t="s">
        <v>30</v>
      </c>
    </row>
    <row r="930" spans="1:119" ht="21" customHeight="1" x14ac:dyDescent="0.25">
      <c r="A930" s="66" t="s">
        <v>1795</v>
      </c>
      <c r="B930" s="67" t="s">
        <v>1787</v>
      </c>
      <c r="C930" s="68" t="s">
        <v>1796</v>
      </c>
      <c r="D930" s="26">
        <v>1</v>
      </c>
      <c r="E930" s="27">
        <v>9000000</v>
      </c>
      <c r="F930" s="27">
        <v>8280000</v>
      </c>
      <c r="G930" s="145"/>
      <c r="H930" s="145"/>
      <c r="I930" s="143">
        <f t="shared" si="1957"/>
        <v>5.892556509887896E-2</v>
      </c>
      <c r="J930" s="27">
        <f t="shared" si="1958"/>
        <v>8640000</v>
      </c>
      <c r="K930" s="28">
        <f t="shared" si="1959"/>
        <v>1641600</v>
      </c>
      <c r="L930" s="29">
        <f t="shared" si="1992"/>
        <v>10281600</v>
      </c>
      <c r="M930" s="26">
        <v>1</v>
      </c>
      <c r="N930" s="27">
        <v>9000000</v>
      </c>
      <c r="O930" s="27">
        <v>9900000</v>
      </c>
      <c r="P930" s="145"/>
      <c r="Q930" s="145"/>
      <c r="R930" s="143">
        <f t="shared" si="1960"/>
        <v>6.7343502970147379E-2</v>
      </c>
      <c r="S930" s="27">
        <f t="shared" si="1961"/>
        <v>9450000</v>
      </c>
      <c r="T930" s="28">
        <f t="shared" si="1962"/>
        <v>1795500</v>
      </c>
      <c r="U930" s="30">
        <f t="shared" si="1963"/>
        <v>11245500</v>
      </c>
      <c r="V930" s="26">
        <v>1</v>
      </c>
      <c r="W930" s="27">
        <v>9000000</v>
      </c>
      <c r="X930" s="27">
        <v>10800000</v>
      </c>
      <c r="Y930" s="145"/>
      <c r="Z930" s="145"/>
      <c r="AA930" s="143">
        <f t="shared" si="1964"/>
        <v>0.12856486930664499</v>
      </c>
      <c r="AB930" s="27">
        <f t="shared" si="1965"/>
        <v>9900000</v>
      </c>
      <c r="AC930" s="28">
        <f t="shared" si="1966"/>
        <v>1881000</v>
      </c>
      <c r="AD930" s="29">
        <f t="shared" si="1967"/>
        <v>11781000</v>
      </c>
      <c r="AE930" s="26">
        <v>1</v>
      </c>
      <c r="AF930" s="27">
        <v>9000000</v>
      </c>
      <c r="AG930" s="27">
        <v>10620000</v>
      </c>
      <c r="AH930" s="145"/>
      <c r="AI930" s="145"/>
      <c r="AJ930" s="143">
        <f t="shared" si="1986"/>
        <v>0.1167699271684207</v>
      </c>
      <c r="AK930" s="27">
        <f t="shared" si="1993"/>
        <v>9810000</v>
      </c>
      <c r="AL930" s="28">
        <f t="shared" si="1994"/>
        <v>1863900</v>
      </c>
      <c r="AM930" s="30">
        <f t="shared" si="1995"/>
        <v>11673900</v>
      </c>
      <c r="AN930" s="26">
        <v>1</v>
      </c>
      <c r="AO930" s="27">
        <v>9000000</v>
      </c>
      <c r="AP930" s="27">
        <v>11902500</v>
      </c>
      <c r="AQ930" s="145"/>
      <c r="AR930" s="145"/>
      <c r="AS930" s="143">
        <f t="shared" si="1987"/>
        <v>0.19637626431230276</v>
      </c>
      <c r="AT930" s="27">
        <f t="shared" si="1996"/>
        <v>10451250</v>
      </c>
      <c r="AU930" s="28">
        <f t="shared" si="1997"/>
        <v>1985737.5</v>
      </c>
      <c r="AV930" s="30">
        <f t="shared" si="1998"/>
        <v>12436987.5</v>
      </c>
      <c r="AW930" s="26">
        <v>1</v>
      </c>
      <c r="AX930" s="27">
        <v>9000000</v>
      </c>
      <c r="AY930" s="27">
        <v>10350000</v>
      </c>
      <c r="AZ930" s="145"/>
      <c r="BA930" s="145"/>
      <c r="BB930" s="143">
        <f t="shared" si="1988"/>
        <v>9.8666062491146164E-2</v>
      </c>
      <c r="BC930" s="27">
        <f t="shared" si="1999"/>
        <v>9675000</v>
      </c>
      <c r="BD930" s="27">
        <f t="shared" si="2000"/>
        <v>1838250</v>
      </c>
      <c r="BE930" s="27">
        <f t="shared" si="2001"/>
        <v>11513250</v>
      </c>
      <c r="BF930" s="26">
        <v>1</v>
      </c>
      <c r="BG930" s="27">
        <v>7200000</v>
      </c>
      <c r="BH930" s="27">
        <v>6120000</v>
      </c>
      <c r="BI930" s="145"/>
      <c r="BJ930" s="145"/>
      <c r="BK930" s="143">
        <f t="shared" si="1989"/>
        <v>0.11466596451673743</v>
      </c>
      <c r="BL930" s="27">
        <f t="shared" si="2002"/>
        <v>6660000</v>
      </c>
      <c r="BM930" s="27">
        <f t="shared" si="2003"/>
        <v>1265400</v>
      </c>
      <c r="BN930" s="28">
        <f t="shared" si="2004"/>
        <v>7925400</v>
      </c>
      <c r="BO930" s="26">
        <v>1</v>
      </c>
      <c r="BP930" s="27">
        <v>7200000</v>
      </c>
      <c r="BQ930" s="27">
        <v>6336000</v>
      </c>
      <c r="BR930" s="175"/>
      <c r="BS930" s="175"/>
      <c r="BT930" s="143">
        <f t="shared" si="1990"/>
        <v>9.0268950789772026E-2</v>
      </c>
      <c r="BU930" s="27">
        <f t="shared" si="2005"/>
        <v>6768000</v>
      </c>
      <c r="BV930" s="28">
        <f t="shared" si="2006"/>
        <v>1285920</v>
      </c>
      <c r="BW930" s="30">
        <f t="shared" si="2007"/>
        <v>8053920</v>
      </c>
      <c r="BX930" s="26">
        <v>1</v>
      </c>
      <c r="BY930" s="28">
        <v>7200000</v>
      </c>
      <c r="BZ930" s="28">
        <v>6336000</v>
      </c>
      <c r="CA930" s="156"/>
      <c r="CB930" s="156"/>
      <c r="CC930" s="177">
        <f t="shared" si="1991"/>
        <v>9.0268950789772026E-2</v>
      </c>
      <c r="CD930" s="28">
        <f t="shared" si="2008"/>
        <v>6768000</v>
      </c>
      <c r="CE930" s="28">
        <f t="shared" si="2009"/>
        <v>1285920</v>
      </c>
      <c r="CF930" s="29">
        <f t="shared" si="2010"/>
        <v>8053920</v>
      </c>
      <c r="CG930" s="31" t="s">
        <v>30</v>
      </c>
      <c r="CH930" s="32" t="s">
        <v>30</v>
      </c>
      <c r="CI930" s="32" t="s">
        <v>30</v>
      </c>
      <c r="CJ930" s="32" t="s">
        <v>30</v>
      </c>
      <c r="CK930" s="32" t="s">
        <v>30</v>
      </c>
      <c r="CL930" s="32" t="s">
        <v>30</v>
      </c>
      <c r="CM930" s="32" t="s">
        <v>30</v>
      </c>
      <c r="CN930" s="32" t="s">
        <v>30</v>
      </c>
      <c r="CO930" s="32" t="s">
        <v>30</v>
      </c>
      <c r="CP930" s="31" t="s">
        <v>30</v>
      </c>
      <c r="CQ930" s="32" t="s">
        <v>30</v>
      </c>
      <c r="CR930" s="32" t="s">
        <v>30</v>
      </c>
      <c r="CS930" s="32" t="s">
        <v>30</v>
      </c>
      <c r="CT930" s="32" t="s">
        <v>30</v>
      </c>
      <c r="CU930" s="32" t="s">
        <v>30</v>
      </c>
      <c r="CV930" s="32" t="s">
        <v>30</v>
      </c>
      <c r="CW930" s="32" t="s">
        <v>30</v>
      </c>
      <c r="CX930" s="34" t="s">
        <v>30</v>
      </c>
      <c r="CY930" s="31" t="s">
        <v>30</v>
      </c>
      <c r="CZ930" s="32" t="s">
        <v>30</v>
      </c>
      <c r="DA930" s="32" t="s">
        <v>30</v>
      </c>
      <c r="DB930" s="32" t="s">
        <v>30</v>
      </c>
      <c r="DC930" s="32" t="s">
        <v>30</v>
      </c>
      <c r="DD930" s="32" t="s">
        <v>30</v>
      </c>
      <c r="DE930" s="32" t="s">
        <v>30</v>
      </c>
      <c r="DF930" s="32" t="s">
        <v>30</v>
      </c>
      <c r="DG930" s="32" t="s">
        <v>30</v>
      </c>
      <c r="DH930" s="31" t="s">
        <v>30</v>
      </c>
      <c r="DI930" s="43" t="s">
        <v>30</v>
      </c>
      <c r="DJ930" s="43" t="s">
        <v>30</v>
      </c>
      <c r="DK930" s="43" t="s">
        <v>30</v>
      </c>
      <c r="DL930" s="43" t="s">
        <v>30</v>
      </c>
      <c r="DM930" s="32" t="s">
        <v>30</v>
      </c>
      <c r="DN930" s="32" t="s">
        <v>30</v>
      </c>
      <c r="DO930" s="33" t="s">
        <v>30</v>
      </c>
    </row>
    <row r="931" spans="1:119" ht="21" customHeight="1" x14ac:dyDescent="0.25">
      <c r="A931" s="66" t="s">
        <v>1797</v>
      </c>
      <c r="B931" s="67" t="s">
        <v>1787</v>
      </c>
      <c r="C931" s="68" t="s">
        <v>1798</v>
      </c>
      <c r="D931" s="26">
        <v>1</v>
      </c>
      <c r="E931" s="27">
        <v>7500000</v>
      </c>
      <c r="F931" s="27">
        <v>6900000</v>
      </c>
      <c r="G931" s="145"/>
      <c r="H931" s="145"/>
      <c r="I931" s="143">
        <f t="shared" si="1957"/>
        <v>5.892556509887896E-2</v>
      </c>
      <c r="J931" s="27">
        <f t="shared" si="1958"/>
        <v>7200000</v>
      </c>
      <c r="K931" s="28">
        <f t="shared" si="1959"/>
        <v>1368000</v>
      </c>
      <c r="L931" s="29">
        <f t="shared" si="1992"/>
        <v>8568000</v>
      </c>
      <c r="M931" s="26">
        <v>1</v>
      </c>
      <c r="N931" s="27">
        <v>7500000</v>
      </c>
      <c r="O931" s="27">
        <v>8250000</v>
      </c>
      <c r="P931" s="145"/>
      <c r="Q931" s="145"/>
      <c r="R931" s="143">
        <f t="shared" si="1960"/>
        <v>6.7343502970147393E-2</v>
      </c>
      <c r="S931" s="27">
        <f t="shared" si="1961"/>
        <v>7875000</v>
      </c>
      <c r="T931" s="28">
        <f t="shared" si="1962"/>
        <v>1496250</v>
      </c>
      <c r="U931" s="30">
        <f t="shared" si="1963"/>
        <v>9371250</v>
      </c>
      <c r="V931" s="26">
        <v>1</v>
      </c>
      <c r="W931" s="27">
        <v>7500000</v>
      </c>
      <c r="X931" s="27">
        <v>9000000</v>
      </c>
      <c r="Y931" s="145"/>
      <c r="Z931" s="145"/>
      <c r="AA931" s="143">
        <f t="shared" si="1964"/>
        <v>0.12856486930664501</v>
      </c>
      <c r="AB931" s="27">
        <f t="shared" si="1965"/>
        <v>8250000</v>
      </c>
      <c r="AC931" s="28">
        <f t="shared" si="1966"/>
        <v>1567500</v>
      </c>
      <c r="AD931" s="29">
        <f t="shared" si="1967"/>
        <v>9817500</v>
      </c>
      <c r="AE931" s="26">
        <v>1</v>
      </c>
      <c r="AF931" s="27">
        <v>7500000</v>
      </c>
      <c r="AG931" s="27">
        <v>8850000</v>
      </c>
      <c r="AH931" s="145"/>
      <c r="AI931" s="145"/>
      <c r="AJ931" s="143">
        <f t="shared" si="1986"/>
        <v>0.11676992716842069</v>
      </c>
      <c r="AK931" s="27">
        <f t="shared" si="1993"/>
        <v>8175000</v>
      </c>
      <c r="AL931" s="28">
        <f t="shared" si="1994"/>
        <v>1553250</v>
      </c>
      <c r="AM931" s="30">
        <f t="shared" si="1995"/>
        <v>9728250</v>
      </c>
      <c r="AN931" s="26">
        <v>1</v>
      </c>
      <c r="AO931" s="27">
        <v>7500000</v>
      </c>
      <c r="AP931" s="27">
        <v>9918750</v>
      </c>
      <c r="AQ931" s="145"/>
      <c r="AR931" s="145"/>
      <c r="AS931" s="143">
        <f t="shared" si="1987"/>
        <v>0.19637626431230276</v>
      </c>
      <c r="AT931" s="27">
        <f t="shared" si="1996"/>
        <v>8709375</v>
      </c>
      <c r="AU931" s="28">
        <f t="shared" si="1997"/>
        <v>1654781.25</v>
      </c>
      <c r="AV931" s="30">
        <f t="shared" si="1998"/>
        <v>10364156.25</v>
      </c>
      <c r="AW931" s="26">
        <v>1</v>
      </c>
      <c r="AX931" s="27">
        <v>7500000</v>
      </c>
      <c r="AY931" s="27">
        <v>8625000</v>
      </c>
      <c r="AZ931" s="145"/>
      <c r="BA931" s="145"/>
      <c r="BB931" s="143">
        <f t="shared" si="1988"/>
        <v>9.8666062491146164E-2</v>
      </c>
      <c r="BC931" s="27">
        <f t="shared" si="1999"/>
        <v>8062500</v>
      </c>
      <c r="BD931" s="27">
        <f t="shared" si="2000"/>
        <v>1531875</v>
      </c>
      <c r="BE931" s="27">
        <f t="shared" si="2001"/>
        <v>9594375</v>
      </c>
      <c r="BF931" s="26">
        <v>1</v>
      </c>
      <c r="BG931" s="27">
        <v>6000000</v>
      </c>
      <c r="BH931" s="27">
        <v>5100000</v>
      </c>
      <c r="BI931" s="145"/>
      <c r="BJ931" s="145"/>
      <c r="BK931" s="143">
        <f t="shared" si="1989"/>
        <v>0.11466596451673743</v>
      </c>
      <c r="BL931" s="27">
        <f t="shared" si="2002"/>
        <v>5550000</v>
      </c>
      <c r="BM931" s="27">
        <f t="shared" si="2003"/>
        <v>1054500</v>
      </c>
      <c r="BN931" s="28">
        <f t="shared" si="2004"/>
        <v>6604500</v>
      </c>
      <c r="BO931" s="26">
        <v>1</v>
      </c>
      <c r="BP931" s="27">
        <v>6000000</v>
      </c>
      <c r="BQ931" s="27">
        <v>5280000</v>
      </c>
      <c r="BR931" s="175"/>
      <c r="BS931" s="175"/>
      <c r="BT931" s="143">
        <f t="shared" si="1990"/>
        <v>9.0268950789772026E-2</v>
      </c>
      <c r="BU931" s="27">
        <f t="shared" si="2005"/>
        <v>5640000</v>
      </c>
      <c r="BV931" s="28">
        <f t="shared" si="2006"/>
        <v>1071600</v>
      </c>
      <c r="BW931" s="30">
        <f t="shared" si="2007"/>
        <v>6711600</v>
      </c>
      <c r="BX931" s="26">
        <v>1</v>
      </c>
      <c r="BY931" s="28">
        <v>6000000</v>
      </c>
      <c r="BZ931" s="28">
        <v>5280000</v>
      </c>
      <c r="CA931" s="156"/>
      <c r="CB931" s="156"/>
      <c r="CC931" s="177">
        <f t="shared" si="1991"/>
        <v>9.0268950789772026E-2</v>
      </c>
      <c r="CD931" s="28">
        <f t="shared" si="2008"/>
        <v>5640000</v>
      </c>
      <c r="CE931" s="28">
        <f t="shared" si="2009"/>
        <v>1071600</v>
      </c>
      <c r="CF931" s="29">
        <f t="shared" si="2010"/>
        <v>6711600</v>
      </c>
      <c r="CG931" s="31" t="s">
        <v>30</v>
      </c>
      <c r="CH931" s="32" t="s">
        <v>30</v>
      </c>
      <c r="CI931" s="32" t="s">
        <v>30</v>
      </c>
      <c r="CJ931" s="32" t="s">
        <v>30</v>
      </c>
      <c r="CK931" s="32" t="s">
        <v>30</v>
      </c>
      <c r="CL931" s="32" t="s">
        <v>30</v>
      </c>
      <c r="CM931" s="32" t="s">
        <v>30</v>
      </c>
      <c r="CN931" s="32" t="s">
        <v>30</v>
      </c>
      <c r="CO931" s="32" t="s">
        <v>30</v>
      </c>
      <c r="CP931" s="31" t="s">
        <v>30</v>
      </c>
      <c r="CQ931" s="32" t="s">
        <v>30</v>
      </c>
      <c r="CR931" s="32" t="s">
        <v>30</v>
      </c>
      <c r="CS931" s="32" t="s">
        <v>30</v>
      </c>
      <c r="CT931" s="32" t="s">
        <v>30</v>
      </c>
      <c r="CU931" s="32" t="s">
        <v>30</v>
      </c>
      <c r="CV931" s="32" t="s">
        <v>30</v>
      </c>
      <c r="CW931" s="32" t="s">
        <v>30</v>
      </c>
      <c r="CX931" s="34" t="s">
        <v>30</v>
      </c>
      <c r="CY931" s="31" t="s">
        <v>30</v>
      </c>
      <c r="CZ931" s="32" t="s">
        <v>30</v>
      </c>
      <c r="DA931" s="32" t="s">
        <v>30</v>
      </c>
      <c r="DB931" s="32" t="s">
        <v>30</v>
      </c>
      <c r="DC931" s="32" t="s">
        <v>30</v>
      </c>
      <c r="DD931" s="32" t="s">
        <v>30</v>
      </c>
      <c r="DE931" s="32" t="s">
        <v>30</v>
      </c>
      <c r="DF931" s="32" t="s">
        <v>30</v>
      </c>
      <c r="DG931" s="32" t="s">
        <v>30</v>
      </c>
      <c r="DH931" s="31" t="s">
        <v>30</v>
      </c>
      <c r="DI931" s="43" t="s">
        <v>30</v>
      </c>
      <c r="DJ931" s="43" t="s">
        <v>30</v>
      </c>
      <c r="DK931" s="43" t="s">
        <v>30</v>
      </c>
      <c r="DL931" s="43" t="s">
        <v>30</v>
      </c>
      <c r="DM931" s="32" t="s">
        <v>30</v>
      </c>
      <c r="DN931" s="32" t="s">
        <v>30</v>
      </c>
      <c r="DO931" s="33" t="s">
        <v>30</v>
      </c>
    </row>
    <row r="932" spans="1:119" ht="21" customHeight="1" x14ac:dyDescent="0.25">
      <c r="A932" s="66" t="s">
        <v>1799</v>
      </c>
      <c r="B932" s="67" t="s">
        <v>1787</v>
      </c>
      <c r="C932" s="68" t="s">
        <v>1800</v>
      </c>
      <c r="D932" s="26">
        <v>1</v>
      </c>
      <c r="E932" s="27">
        <v>9000000</v>
      </c>
      <c r="F932" s="27">
        <v>8280000</v>
      </c>
      <c r="G932" s="145"/>
      <c r="H932" s="145"/>
      <c r="I932" s="143">
        <f t="shared" si="1957"/>
        <v>5.892556509887896E-2</v>
      </c>
      <c r="J932" s="27">
        <f t="shared" si="1958"/>
        <v>8640000</v>
      </c>
      <c r="K932" s="28">
        <f t="shared" si="1959"/>
        <v>1641600</v>
      </c>
      <c r="L932" s="29">
        <f t="shared" si="1992"/>
        <v>10281600</v>
      </c>
      <c r="M932" s="26">
        <v>1</v>
      </c>
      <c r="N932" s="27">
        <v>9000000</v>
      </c>
      <c r="O932" s="27">
        <v>9900000</v>
      </c>
      <c r="P932" s="145"/>
      <c r="Q932" s="145"/>
      <c r="R932" s="143">
        <f t="shared" si="1960"/>
        <v>6.7343502970147379E-2</v>
      </c>
      <c r="S932" s="27">
        <f t="shared" si="1961"/>
        <v>9450000</v>
      </c>
      <c r="T932" s="28">
        <f t="shared" si="1962"/>
        <v>1795500</v>
      </c>
      <c r="U932" s="30">
        <f t="shared" si="1963"/>
        <v>11245500</v>
      </c>
      <c r="V932" s="26">
        <v>1</v>
      </c>
      <c r="W932" s="27">
        <v>9000000</v>
      </c>
      <c r="X932" s="27">
        <v>10800000</v>
      </c>
      <c r="Y932" s="145"/>
      <c r="Z932" s="145"/>
      <c r="AA932" s="143">
        <f t="shared" si="1964"/>
        <v>0.12856486930664499</v>
      </c>
      <c r="AB932" s="27">
        <f t="shared" si="1965"/>
        <v>9900000</v>
      </c>
      <c r="AC932" s="28">
        <f t="shared" si="1966"/>
        <v>1881000</v>
      </c>
      <c r="AD932" s="29">
        <f t="shared" si="1967"/>
        <v>11781000</v>
      </c>
      <c r="AE932" s="26">
        <v>1</v>
      </c>
      <c r="AF932" s="27">
        <v>9000000</v>
      </c>
      <c r="AG932" s="27">
        <v>10620000</v>
      </c>
      <c r="AH932" s="145"/>
      <c r="AI932" s="145"/>
      <c r="AJ932" s="143">
        <f t="shared" si="1986"/>
        <v>0.1167699271684207</v>
      </c>
      <c r="AK932" s="27">
        <f t="shared" si="1993"/>
        <v>9810000</v>
      </c>
      <c r="AL932" s="28">
        <f t="shared" si="1994"/>
        <v>1863900</v>
      </c>
      <c r="AM932" s="30">
        <f t="shared" si="1995"/>
        <v>11673900</v>
      </c>
      <c r="AN932" s="26">
        <v>1</v>
      </c>
      <c r="AO932" s="27">
        <v>9000000</v>
      </c>
      <c r="AP932" s="27">
        <v>11902500</v>
      </c>
      <c r="AQ932" s="145"/>
      <c r="AR932" s="145"/>
      <c r="AS932" s="143">
        <f t="shared" si="1987"/>
        <v>0.19637626431230276</v>
      </c>
      <c r="AT932" s="27">
        <f t="shared" si="1996"/>
        <v>10451250</v>
      </c>
      <c r="AU932" s="28">
        <f t="shared" si="1997"/>
        <v>1985737.5</v>
      </c>
      <c r="AV932" s="30">
        <f t="shared" si="1998"/>
        <v>12436987.5</v>
      </c>
      <c r="AW932" s="26">
        <v>1</v>
      </c>
      <c r="AX932" s="27">
        <v>9000000</v>
      </c>
      <c r="AY932" s="27">
        <v>10350000</v>
      </c>
      <c r="AZ932" s="145"/>
      <c r="BA932" s="145"/>
      <c r="BB932" s="143">
        <f t="shared" si="1988"/>
        <v>9.8666062491146164E-2</v>
      </c>
      <c r="BC932" s="27">
        <f t="shared" si="1999"/>
        <v>9675000</v>
      </c>
      <c r="BD932" s="27">
        <f t="shared" si="2000"/>
        <v>1838250</v>
      </c>
      <c r="BE932" s="27">
        <f t="shared" si="2001"/>
        <v>11513250</v>
      </c>
      <c r="BF932" s="26">
        <v>1</v>
      </c>
      <c r="BG932" s="27">
        <v>7200000</v>
      </c>
      <c r="BH932" s="27">
        <v>6120000</v>
      </c>
      <c r="BI932" s="145"/>
      <c r="BJ932" s="145"/>
      <c r="BK932" s="143">
        <f t="shared" si="1989"/>
        <v>0.11466596451673743</v>
      </c>
      <c r="BL932" s="27">
        <f t="shared" si="2002"/>
        <v>6660000</v>
      </c>
      <c r="BM932" s="27">
        <f t="shared" si="2003"/>
        <v>1265400</v>
      </c>
      <c r="BN932" s="28">
        <f t="shared" si="2004"/>
        <v>7925400</v>
      </c>
      <c r="BO932" s="26">
        <v>1</v>
      </c>
      <c r="BP932" s="27">
        <v>7200000</v>
      </c>
      <c r="BQ932" s="27">
        <v>6336000</v>
      </c>
      <c r="BR932" s="175"/>
      <c r="BS932" s="175"/>
      <c r="BT932" s="143">
        <f t="shared" si="1990"/>
        <v>9.0268950789772026E-2</v>
      </c>
      <c r="BU932" s="27">
        <f t="shared" si="2005"/>
        <v>6768000</v>
      </c>
      <c r="BV932" s="28">
        <f t="shared" si="2006"/>
        <v>1285920</v>
      </c>
      <c r="BW932" s="30">
        <f t="shared" si="2007"/>
        <v>8053920</v>
      </c>
      <c r="BX932" s="26">
        <v>1</v>
      </c>
      <c r="BY932" s="28">
        <v>7200000</v>
      </c>
      <c r="BZ932" s="28">
        <v>6336000</v>
      </c>
      <c r="CA932" s="156"/>
      <c r="CB932" s="156"/>
      <c r="CC932" s="177">
        <f t="shared" si="1991"/>
        <v>9.0268950789772026E-2</v>
      </c>
      <c r="CD932" s="28">
        <f t="shared" si="2008"/>
        <v>6768000</v>
      </c>
      <c r="CE932" s="28">
        <f t="shared" si="2009"/>
        <v>1285920</v>
      </c>
      <c r="CF932" s="29">
        <f t="shared" si="2010"/>
        <v>8053920</v>
      </c>
      <c r="CG932" s="31" t="s">
        <v>30</v>
      </c>
      <c r="CH932" s="32" t="s">
        <v>30</v>
      </c>
      <c r="CI932" s="32" t="s">
        <v>30</v>
      </c>
      <c r="CJ932" s="32" t="s">
        <v>30</v>
      </c>
      <c r="CK932" s="32" t="s">
        <v>30</v>
      </c>
      <c r="CL932" s="32" t="s">
        <v>30</v>
      </c>
      <c r="CM932" s="32" t="s">
        <v>30</v>
      </c>
      <c r="CN932" s="32" t="s">
        <v>30</v>
      </c>
      <c r="CO932" s="32" t="s">
        <v>30</v>
      </c>
      <c r="CP932" s="31" t="s">
        <v>30</v>
      </c>
      <c r="CQ932" s="32" t="s">
        <v>30</v>
      </c>
      <c r="CR932" s="32" t="s">
        <v>30</v>
      </c>
      <c r="CS932" s="32" t="s">
        <v>30</v>
      </c>
      <c r="CT932" s="32" t="s">
        <v>30</v>
      </c>
      <c r="CU932" s="32" t="s">
        <v>30</v>
      </c>
      <c r="CV932" s="32" t="s">
        <v>30</v>
      </c>
      <c r="CW932" s="32" t="s">
        <v>30</v>
      </c>
      <c r="CX932" s="34" t="s">
        <v>30</v>
      </c>
      <c r="CY932" s="31" t="s">
        <v>30</v>
      </c>
      <c r="CZ932" s="32" t="s">
        <v>30</v>
      </c>
      <c r="DA932" s="32" t="s">
        <v>30</v>
      </c>
      <c r="DB932" s="32" t="s">
        <v>30</v>
      </c>
      <c r="DC932" s="32" t="s">
        <v>30</v>
      </c>
      <c r="DD932" s="32" t="s">
        <v>30</v>
      </c>
      <c r="DE932" s="32" t="s">
        <v>30</v>
      </c>
      <c r="DF932" s="32" t="s">
        <v>30</v>
      </c>
      <c r="DG932" s="32" t="s">
        <v>30</v>
      </c>
      <c r="DH932" s="31" t="s">
        <v>30</v>
      </c>
      <c r="DI932" s="43" t="s">
        <v>30</v>
      </c>
      <c r="DJ932" s="43" t="s">
        <v>30</v>
      </c>
      <c r="DK932" s="43" t="s">
        <v>30</v>
      </c>
      <c r="DL932" s="43" t="s">
        <v>30</v>
      </c>
      <c r="DM932" s="32" t="s">
        <v>30</v>
      </c>
      <c r="DN932" s="32" t="s">
        <v>30</v>
      </c>
      <c r="DO932" s="33" t="s">
        <v>30</v>
      </c>
    </row>
    <row r="933" spans="1:119" ht="21" customHeight="1" x14ac:dyDescent="0.25">
      <c r="A933" s="66" t="s">
        <v>1801</v>
      </c>
      <c r="B933" s="67" t="s">
        <v>1787</v>
      </c>
      <c r="C933" s="68" t="s">
        <v>1802</v>
      </c>
      <c r="D933" s="26">
        <v>1</v>
      </c>
      <c r="E933" s="27">
        <v>7500000</v>
      </c>
      <c r="F933" s="27">
        <v>6900000</v>
      </c>
      <c r="G933" s="145"/>
      <c r="H933" s="145"/>
      <c r="I933" s="143">
        <f t="shared" si="1957"/>
        <v>5.892556509887896E-2</v>
      </c>
      <c r="J933" s="27">
        <f t="shared" si="1958"/>
        <v>7200000</v>
      </c>
      <c r="K933" s="28">
        <f t="shared" si="1959"/>
        <v>1368000</v>
      </c>
      <c r="L933" s="29">
        <f t="shared" si="1992"/>
        <v>8568000</v>
      </c>
      <c r="M933" s="26">
        <v>1</v>
      </c>
      <c r="N933" s="27">
        <v>7500000</v>
      </c>
      <c r="O933" s="27">
        <v>8250000</v>
      </c>
      <c r="P933" s="145"/>
      <c r="Q933" s="145"/>
      <c r="R933" s="143">
        <f t="shared" si="1960"/>
        <v>6.7343502970147393E-2</v>
      </c>
      <c r="S933" s="27">
        <f t="shared" si="1961"/>
        <v>7875000</v>
      </c>
      <c r="T933" s="28">
        <f t="shared" si="1962"/>
        <v>1496250</v>
      </c>
      <c r="U933" s="30">
        <f t="shared" si="1963"/>
        <v>9371250</v>
      </c>
      <c r="V933" s="26">
        <v>1</v>
      </c>
      <c r="W933" s="27">
        <v>7500000</v>
      </c>
      <c r="X933" s="27">
        <v>9000000</v>
      </c>
      <c r="Y933" s="145"/>
      <c r="Z933" s="145"/>
      <c r="AA933" s="143">
        <f t="shared" si="1964"/>
        <v>0.12856486930664501</v>
      </c>
      <c r="AB933" s="27">
        <f t="shared" si="1965"/>
        <v>8250000</v>
      </c>
      <c r="AC933" s="28">
        <f t="shared" si="1966"/>
        <v>1567500</v>
      </c>
      <c r="AD933" s="29">
        <f t="shared" si="1967"/>
        <v>9817500</v>
      </c>
      <c r="AE933" s="26">
        <v>1</v>
      </c>
      <c r="AF933" s="27">
        <v>7500000</v>
      </c>
      <c r="AG933" s="27">
        <v>8850000</v>
      </c>
      <c r="AH933" s="145"/>
      <c r="AI933" s="145"/>
      <c r="AJ933" s="143">
        <f t="shared" si="1986"/>
        <v>0.11676992716842069</v>
      </c>
      <c r="AK933" s="27">
        <f t="shared" si="1993"/>
        <v>8175000</v>
      </c>
      <c r="AL933" s="28">
        <f t="shared" si="1994"/>
        <v>1553250</v>
      </c>
      <c r="AM933" s="30">
        <f t="shared" si="1995"/>
        <v>9728250</v>
      </c>
      <c r="AN933" s="26">
        <v>1</v>
      </c>
      <c r="AO933" s="27">
        <v>7500000</v>
      </c>
      <c r="AP933" s="27">
        <v>9918750</v>
      </c>
      <c r="AQ933" s="145"/>
      <c r="AR933" s="145"/>
      <c r="AS933" s="143">
        <f t="shared" si="1987"/>
        <v>0.19637626431230276</v>
      </c>
      <c r="AT933" s="27">
        <f t="shared" si="1996"/>
        <v>8709375</v>
      </c>
      <c r="AU933" s="28">
        <f t="shared" si="1997"/>
        <v>1654781.25</v>
      </c>
      <c r="AV933" s="30">
        <f t="shared" si="1998"/>
        <v>10364156.25</v>
      </c>
      <c r="AW933" s="26">
        <v>1</v>
      </c>
      <c r="AX933" s="27">
        <v>7500000</v>
      </c>
      <c r="AY933" s="27">
        <v>8625000</v>
      </c>
      <c r="AZ933" s="145"/>
      <c r="BA933" s="145"/>
      <c r="BB933" s="143">
        <f t="shared" si="1988"/>
        <v>9.8666062491146164E-2</v>
      </c>
      <c r="BC933" s="27">
        <f t="shared" si="1999"/>
        <v>8062500</v>
      </c>
      <c r="BD933" s="27">
        <f t="shared" si="2000"/>
        <v>1531875</v>
      </c>
      <c r="BE933" s="27">
        <f t="shared" si="2001"/>
        <v>9594375</v>
      </c>
      <c r="BF933" s="26">
        <v>1</v>
      </c>
      <c r="BG933" s="27">
        <v>6000000</v>
      </c>
      <c r="BH933" s="27">
        <v>5100000</v>
      </c>
      <c r="BI933" s="145"/>
      <c r="BJ933" s="145"/>
      <c r="BK933" s="143">
        <f t="shared" si="1989"/>
        <v>0.11466596451673743</v>
      </c>
      <c r="BL933" s="27">
        <f t="shared" si="2002"/>
        <v>5550000</v>
      </c>
      <c r="BM933" s="27">
        <f t="shared" si="2003"/>
        <v>1054500</v>
      </c>
      <c r="BN933" s="28">
        <f t="shared" si="2004"/>
        <v>6604500</v>
      </c>
      <c r="BO933" s="26">
        <v>1</v>
      </c>
      <c r="BP933" s="27">
        <v>6000000</v>
      </c>
      <c r="BQ933" s="27">
        <v>5280000</v>
      </c>
      <c r="BR933" s="175"/>
      <c r="BS933" s="175"/>
      <c r="BT933" s="143">
        <f t="shared" si="1990"/>
        <v>9.0268950789772026E-2</v>
      </c>
      <c r="BU933" s="27">
        <f t="shared" si="2005"/>
        <v>5640000</v>
      </c>
      <c r="BV933" s="28">
        <f t="shared" si="2006"/>
        <v>1071600</v>
      </c>
      <c r="BW933" s="30">
        <f t="shared" si="2007"/>
        <v>6711600</v>
      </c>
      <c r="BX933" s="26">
        <v>1</v>
      </c>
      <c r="BY933" s="28">
        <v>6000000</v>
      </c>
      <c r="BZ933" s="28">
        <v>5280000</v>
      </c>
      <c r="CA933" s="156"/>
      <c r="CB933" s="156"/>
      <c r="CC933" s="177">
        <f t="shared" si="1991"/>
        <v>9.0268950789772026E-2</v>
      </c>
      <c r="CD933" s="28">
        <f t="shared" si="2008"/>
        <v>5640000</v>
      </c>
      <c r="CE933" s="28">
        <f t="shared" si="2009"/>
        <v>1071600</v>
      </c>
      <c r="CF933" s="29">
        <f t="shared" si="2010"/>
        <v>6711600</v>
      </c>
      <c r="CG933" s="31" t="s">
        <v>30</v>
      </c>
      <c r="CH933" s="32" t="s">
        <v>30</v>
      </c>
      <c r="CI933" s="32" t="s">
        <v>30</v>
      </c>
      <c r="CJ933" s="32" t="s">
        <v>30</v>
      </c>
      <c r="CK933" s="32" t="s">
        <v>30</v>
      </c>
      <c r="CL933" s="32" t="s">
        <v>30</v>
      </c>
      <c r="CM933" s="32" t="s">
        <v>30</v>
      </c>
      <c r="CN933" s="32" t="s">
        <v>30</v>
      </c>
      <c r="CO933" s="32" t="s">
        <v>30</v>
      </c>
      <c r="CP933" s="31" t="s">
        <v>30</v>
      </c>
      <c r="CQ933" s="32" t="s">
        <v>30</v>
      </c>
      <c r="CR933" s="32" t="s">
        <v>30</v>
      </c>
      <c r="CS933" s="32" t="s">
        <v>30</v>
      </c>
      <c r="CT933" s="32" t="s">
        <v>30</v>
      </c>
      <c r="CU933" s="32" t="s">
        <v>30</v>
      </c>
      <c r="CV933" s="32" t="s">
        <v>30</v>
      </c>
      <c r="CW933" s="32" t="s">
        <v>30</v>
      </c>
      <c r="CX933" s="34" t="s">
        <v>30</v>
      </c>
      <c r="CY933" s="31" t="s">
        <v>30</v>
      </c>
      <c r="CZ933" s="32" t="s">
        <v>30</v>
      </c>
      <c r="DA933" s="32" t="s">
        <v>30</v>
      </c>
      <c r="DB933" s="32" t="s">
        <v>30</v>
      </c>
      <c r="DC933" s="32" t="s">
        <v>30</v>
      </c>
      <c r="DD933" s="32" t="s">
        <v>30</v>
      </c>
      <c r="DE933" s="32" t="s">
        <v>30</v>
      </c>
      <c r="DF933" s="32" t="s">
        <v>30</v>
      </c>
      <c r="DG933" s="32" t="s">
        <v>30</v>
      </c>
      <c r="DH933" s="31" t="s">
        <v>30</v>
      </c>
      <c r="DI933" s="43" t="s">
        <v>30</v>
      </c>
      <c r="DJ933" s="43" t="s">
        <v>30</v>
      </c>
      <c r="DK933" s="43" t="s">
        <v>30</v>
      </c>
      <c r="DL933" s="43" t="s">
        <v>30</v>
      </c>
      <c r="DM933" s="32" t="s">
        <v>30</v>
      </c>
      <c r="DN933" s="32" t="s">
        <v>30</v>
      </c>
      <c r="DO933" s="33" t="s">
        <v>30</v>
      </c>
    </row>
    <row r="934" spans="1:119" ht="21" customHeight="1" x14ac:dyDescent="0.25">
      <c r="A934" s="66" t="s">
        <v>1803</v>
      </c>
      <c r="B934" s="67" t="s">
        <v>1787</v>
      </c>
      <c r="C934" s="68" t="s">
        <v>1804</v>
      </c>
      <c r="D934" s="26">
        <v>1</v>
      </c>
      <c r="E934" s="27">
        <v>9000000</v>
      </c>
      <c r="F934" s="27">
        <v>8280000</v>
      </c>
      <c r="G934" s="145"/>
      <c r="H934" s="145"/>
      <c r="I934" s="143">
        <f t="shared" si="1957"/>
        <v>5.892556509887896E-2</v>
      </c>
      <c r="J934" s="27">
        <f t="shared" si="1958"/>
        <v>8640000</v>
      </c>
      <c r="K934" s="28">
        <f t="shared" si="1959"/>
        <v>1641600</v>
      </c>
      <c r="L934" s="29">
        <f t="shared" si="1992"/>
        <v>10281600</v>
      </c>
      <c r="M934" s="26">
        <v>1</v>
      </c>
      <c r="N934" s="27">
        <v>9000000</v>
      </c>
      <c r="O934" s="27">
        <v>9900000</v>
      </c>
      <c r="P934" s="145"/>
      <c r="Q934" s="145"/>
      <c r="R934" s="143">
        <f t="shared" si="1960"/>
        <v>6.7343502970147379E-2</v>
      </c>
      <c r="S934" s="27">
        <f t="shared" si="1961"/>
        <v>9450000</v>
      </c>
      <c r="T934" s="28">
        <f t="shared" si="1962"/>
        <v>1795500</v>
      </c>
      <c r="U934" s="30">
        <f t="shared" si="1963"/>
        <v>11245500</v>
      </c>
      <c r="V934" s="26">
        <v>1</v>
      </c>
      <c r="W934" s="27">
        <v>9000000</v>
      </c>
      <c r="X934" s="27">
        <v>10800000</v>
      </c>
      <c r="Y934" s="145"/>
      <c r="Z934" s="145"/>
      <c r="AA934" s="143">
        <f t="shared" si="1964"/>
        <v>0.12856486930664499</v>
      </c>
      <c r="AB934" s="27">
        <f t="shared" si="1965"/>
        <v>9900000</v>
      </c>
      <c r="AC934" s="28">
        <f t="shared" si="1966"/>
        <v>1881000</v>
      </c>
      <c r="AD934" s="29">
        <f t="shared" si="1967"/>
        <v>11781000</v>
      </c>
      <c r="AE934" s="26">
        <v>1</v>
      </c>
      <c r="AF934" s="27">
        <v>9000000</v>
      </c>
      <c r="AG934" s="27">
        <v>10620000</v>
      </c>
      <c r="AH934" s="145"/>
      <c r="AI934" s="145"/>
      <c r="AJ934" s="143">
        <f t="shared" si="1986"/>
        <v>0.1167699271684207</v>
      </c>
      <c r="AK934" s="27">
        <f t="shared" si="1993"/>
        <v>9810000</v>
      </c>
      <c r="AL934" s="28">
        <f t="shared" si="1994"/>
        <v>1863900</v>
      </c>
      <c r="AM934" s="30">
        <f t="shared" si="1995"/>
        <v>11673900</v>
      </c>
      <c r="AN934" s="26">
        <v>1</v>
      </c>
      <c r="AO934" s="27">
        <v>9000000</v>
      </c>
      <c r="AP934" s="27">
        <v>11902500</v>
      </c>
      <c r="AQ934" s="145"/>
      <c r="AR934" s="145"/>
      <c r="AS934" s="143">
        <f t="shared" si="1987"/>
        <v>0.19637626431230276</v>
      </c>
      <c r="AT934" s="27">
        <f t="shared" si="1996"/>
        <v>10451250</v>
      </c>
      <c r="AU934" s="28">
        <f t="shared" si="1997"/>
        <v>1985737.5</v>
      </c>
      <c r="AV934" s="30">
        <f t="shared" si="1998"/>
        <v>12436987.5</v>
      </c>
      <c r="AW934" s="26">
        <v>1</v>
      </c>
      <c r="AX934" s="27">
        <v>9000000</v>
      </c>
      <c r="AY934" s="27">
        <v>10350000</v>
      </c>
      <c r="AZ934" s="145"/>
      <c r="BA934" s="145"/>
      <c r="BB934" s="143">
        <f t="shared" si="1988"/>
        <v>9.8666062491146164E-2</v>
      </c>
      <c r="BC934" s="27">
        <f t="shared" si="1999"/>
        <v>9675000</v>
      </c>
      <c r="BD934" s="27">
        <f t="shared" si="2000"/>
        <v>1838250</v>
      </c>
      <c r="BE934" s="27">
        <f t="shared" si="2001"/>
        <v>11513250</v>
      </c>
      <c r="BF934" s="26">
        <v>1</v>
      </c>
      <c r="BG934" s="27">
        <v>7200000</v>
      </c>
      <c r="BH934" s="27">
        <v>6120000</v>
      </c>
      <c r="BI934" s="145"/>
      <c r="BJ934" s="145"/>
      <c r="BK934" s="143">
        <f t="shared" si="1989"/>
        <v>0.11466596451673743</v>
      </c>
      <c r="BL934" s="27">
        <f t="shared" si="2002"/>
        <v>6660000</v>
      </c>
      <c r="BM934" s="27">
        <f t="shared" si="2003"/>
        <v>1265400</v>
      </c>
      <c r="BN934" s="28">
        <f t="shared" si="2004"/>
        <v>7925400</v>
      </c>
      <c r="BO934" s="26">
        <v>1</v>
      </c>
      <c r="BP934" s="27">
        <v>7200000</v>
      </c>
      <c r="BQ934" s="27">
        <v>6336000</v>
      </c>
      <c r="BR934" s="175"/>
      <c r="BS934" s="175"/>
      <c r="BT934" s="143">
        <f t="shared" si="1990"/>
        <v>9.0268950789772026E-2</v>
      </c>
      <c r="BU934" s="27">
        <f t="shared" si="2005"/>
        <v>6768000</v>
      </c>
      <c r="BV934" s="28">
        <f t="shared" si="2006"/>
        <v>1285920</v>
      </c>
      <c r="BW934" s="30">
        <f t="shared" si="2007"/>
        <v>8053920</v>
      </c>
      <c r="BX934" s="26">
        <v>1</v>
      </c>
      <c r="BY934" s="28">
        <v>7200000</v>
      </c>
      <c r="BZ934" s="28">
        <v>6336000</v>
      </c>
      <c r="CA934" s="156"/>
      <c r="CB934" s="156"/>
      <c r="CC934" s="177">
        <f t="shared" si="1991"/>
        <v>9.0268950789772026E-2</v>
      </c>
      <c r="CD934" s="28">
        <f t="shared" si="2008"/>
        <v>6768000</v>
      </c>
      <c r="CE934" s="28">
        <f t="shared" si="2009"/>
        <v>1285920</v>
      </c>
      <c r="CF934" s="29">
        <f t="shared" si="2010"/>
        <v>8053920</v>
      </c>
      <c r="CG934" s="31" t="s">
        <v>30</v>
      </c>
      <c r="CH934" s="32" t="s">
        <v>30</v>
      </c>
      <c r="CI934" s="32" t="s">
        <v>30</v>
      </c>
      <c r="CJ934" s="32" t="s">
        <v>30</v>
      </c>
      <c r="CK934" s="32" t="s">
        <v>30</v>
      </c>
      <c r="CL934" s="32" t="s">
        <v>30</v>
      </c>
      <c r="CM934" s="32" t="s">
        <v>30</v>
      </c>
      <c r="CN934" s="32" t="s">
        <v>30</v>
      </c>
      <c r="CO934" s="32" t="s">
        <v>30</v>
      </c>
      <c r="CP934" s="31" t="s">
        <v>30</v>
      </c>
      <c r="CQ934" s="32" t="s">
        <v>30</v>
      </c>
      <c r="CR934" s="32" t="s">
        <v>30</v>
      </c>
      <c r="CS934" s="32" t="s">
        <v>30</v>
      </c>
      <c r="CT934" s="32" t="s">
        <v>30</v>
      </c>
      <c r="CU934" s="32" t="s">
        <v>30</v>
      </c>
      <c r="CV934" s="32" t="s">
        <v>30</v>
      </c>
      <c r="CW934" s="32" t="s">
        <v>30</v>
      </c>
      <c r="CX934" s="34" t="s">
        <v>30</v>
      </c>
      <c r="CY934" s="31" t="s">
        <v>30</v>
      </c>
      <c r="CZ934" s="32" t="s">
        <v>30</v>
      </c>
      <c r="DA934" s="32" t="s">
        <v>30</v>
      </c>
      <c r="DB934" s="32" t="s">
        <v>30</v>
      </c>
      <c r="DC934" s="32" t="s">
        <v>30</v>
      </c>
      <c r="DD934" s="32" t="s">
        <v>30</v>
      </c>
      <c r="DE934" s="32" t="s">
        <v>30</v>
      </c>
      <c r="DF934" s="32" t="s">
        <v>30</v>
      </c>
      <c r="DG934" s="32" t="s">
        <v>30</v>
      </c>
      <c r="DH934" s="31" t="s">
        <v>30</v>
      </c>
      <c r="DI934" s="43" t="s">
        <v>30</v>
      </c>
      <c r="DJ934" s="43" t="s">
        <v>30</v>
      </c>
      <c r="DK934" s="43" t="s">
        <v>30</v>
      </c>
      <c r="DL934" s="43" t="s">
        <v>30</v>
      </c>
      <c r="DM934" s="32" t="s">
        <v>30</v>
      </c>
      <c r="DN934" s="32" t="s">
        <v>30</v>
      </c>
      <c r="DO934" s="33" t="s">
        <v>30</v>
      </c>
    </row>
    <row r="935" spans="1:119" ht="21" customHeight="1" x14ac:dyDescent="0.25">
      <c r="A935" s="66" t="s">
        <v>1805</v>
      </c>
      <c r="B935" s="67" t="s">
        <v>1787</v>
      </c>
      <c r="C935" s="68" t="s">
        <v>1806</v>
      </c>
      <c r="D935" s="26">
        <v>1</v>
      </c>
      <c r="E935" s="27">
        <v>7500000</v>
      </c>
      <c r="F935" s="27">
        <v>6900000</v>
      </c>
      <c r="G935" s="145"/>
      <c r="H935" s="145"/>
      <c r="I935" s="143">
        <f t="shared" si="1957"/>
        <v>5.892556509887896E-2</v>
      </c>
      <c r="J935" s="27">
        <f t="shared" si="1958"/>
        <v>7200000</v>
      </c>
      <c r="K935" s="28">
        <f t="shared" si="1959"/>
        <v>1368000</v>
      </c>
      <c r="L935" s="29">
        <f t="shared" si="1992"/>
        <v>8568000</v>
      </c>
      <c r="M935" s="26">
        <v>1</v>
      </c>
      <c r="N935" s="27">
        <v>7500000</v>
      </c>
      <c r="O935" s="27">
        <v>8250000</v>
      </c>
      <c r="P935" s="145"/>
      <c r="Q935" s="145"/>
      <c r="R935" s="143">
        <f t="shared" si="1960"/>
        <v>6.7343502970147393E-2</v>
      </c>
      <c r="S935" s="27">
        <f t="shared" si="1961"/>
        <v>7875000</v>
      </c>
      <c r="T935" s="28">
        <f t="shared" si="1962"/>
        <v>1496250</v>
      </c>
      <c r="U935" s="30">
        <f t="shared" si="1963"/>
        <v>9371250</v>
      </c>
      <c r="V935" s="26">
        <v>1</v>
      </c>
      <c r="W935" s="27">
        <v>7500000</v>
      </c>
      <c r="X935" s="27">
        <v>9000000</v>
      </c>
      <c r="Y935" s="145"/>
      <c r="Z935" s="145"/>
      <c r="AA935" s="143">
        <f t="shared" si="1964"/>
        <v>0.12856486930664501</v>
      </c>
      <c r="AB935" s="27">
        <f t="shared" si="1965"/>
        <v>8250000</v>
      </c>
      <c r="AC935" s="28">
        <f t="shared" si="1966"/>
        <v>1567500</v>
      </c>
      <c r="AD935" s="29">
        <f t="shared" si="1967"/>
        <v>9817500</v>
      </c>
      <c r="AE935" s="26">
        <v>1</v>
      </c>
      <c r="AF935" s="27">
        <v>7500000</v>
      </c>
      <c r="AG935" s="27">
        <v>8850000</v>
      </c>
      <c r="AH935" s="145"/>
      <c r="AI935" s="145"/>
      <c r="AJ935" s="143">
        <f t="shared" si="1986"/>
        <v>0.11676992716842069</v>
      </c>
      <c r="AK935" s="27">
        <f t="shared" si="1993"/>
        <v>8175000</v>
      </c>
      <c r="AL935" s="28">
        <f t="shared" si="1994"/>
        <v>1553250</v>
      </c>
      <c r="AM935" s="30">
        <f t="shared" si="1995"/>
        <v>9728250</v>
      </c>
      <c r="AN935" s="26">
        <v>1</v>
      </c>
      <c r="AO935" s="27">
        <v>7500000</v>
      </c>
      <c r="AP935" s="27">
        <v>9918750</v>
      </c>
      <c r="AQ935" s="145"/>
      <c r="AR935" s="145"/>
      <c r="AS935" s="143">
        <f t="shared" si="1987"/>
        <v>0.19637626431230276</v>
      </c>
      <c r="AT935" s="27">
        <f t="shared" si="1996"/>
        <v>8709375</v>
      </c>
      <c r="AU935" s="28">
        <f t="shared" si="1997"/>
        <v>1654781.25</v>
      </c>
      <c r="AV935" s="30">
        <f t="shared" si="1998"/>
        <v>10364156.25</v>
      </c>
      <c r="AW935" s="26">
        <v>1</v>
      </c>
      <c r="AX935" s="27">
        <v>7500000</v>
      </c>
      <c r="AY935" s="27">
        <v>8625000</v>
      </c>
      <c r="AZ935" s="145"/>
      <c r="BA935" s="145"/>
      <c r="BB935" s="143">
        <f t="shared" si="1988"/>
        <v>9.8666062491146164E-2</v>
      </c>
      <c r="BC935" s="27">
        <f t="shared" si="1999"/>
        <v>8062500</v>
      </c>
      <c r="BD935" s="27">
        <f t="shared" si="2000"/>
        <v>1531875</v>
      </c>
      <c r="BE935" s="27">
        <f t="shared" si="2001"/>
        <v>9594375</v>
      </c>
      <c r="BF935" s="26">
        <v>1</v>
      </c>
      <c r="BG935" s="27">
        <v>6000000</v>
      </c>
      <c r="BH935" s="27">
        <v>5100000</v>
      </c>
      <c r="BI935" s="145"/>
      <c r="BJ935" s="145"/>
      <c r="BK935" s="143">
        <f t="shared" si="1989"/>
        <v>0.11466596451673743</v>
      </c>
      <c r="BL935" s="27">
        <f t="shared" si="2002"/>
        <v>5550000</v>
      </c>
      <c r="BM935" s="27">
        <f t="shared" si="2003"/>
        <v>1054500</v>
      </c>
      <c r="BN935" s="28">
        <f t="shared" si="2004"/>
        <v>6604500</v>
      </c>
      <c r="BO935" s="26">
        <v>1</v>
      </c>
      <c r="BP935" s="27">
        <v>6000000</v>
      </c>
      <c r="BQ935" s="27">
        <v>5280000</v>
      </c>
      <c r="BR935" s="175"/>
      <c r="BS935" s="175"/>
      <c r="BT935" s="143">
        <f t="shared" si="1990"/>
        <v>9.0268950789772026E-2</v>
      </c>
      <c r="BU935" s="27">
        <f t="shared" si="2005"/>
        <v>5640000</v>
      </c>
      <c r="BV935" s="28">
        <f t="shared" si="2006"/>
        <v>1071600</v>
      </c>
      <c r="BW935" s="30">
        <f t="shared" si="2007"/>
        <v>6711600</v>
      </c>
      <c r="BX935" s="26">
        <v>1</v>
      </c>
      <c r="BY935" s="28">
        <v>6000000</v>
      </c>
      <c r="BZ935" s="28">
        <v>5280000</v>
      </c>
      <c r="CA935" s="156"/>
      <c r="CB935" s="156"/>
      <c r="CC935" s="177">
        <f t="shared" si="1991"/>
        <v>9.0268950789772026E-2</v>
      </c>
      <c r="CD935" s="28">
        <f t="shared" si="2008"/>
        <v>5640000</v>
      </c>
      <c r="CE935" s="28">
        <f t="shared" si="2009"/>
        <v>1071600</v>
      </c>
      <c r="CF935" s="29">
        <f t="shared" si="2010"/>
        <v>6711600</v>
      </c>
      <c r="CG935" s="31" t="s">
        <v>30</v>
      </c>
      <c r="CH935" s="32" t="s">
        <v>30</v>
      </c>
      <c r="CI935" s="32" t="s">
        <v>30</v>
      </c>
      <c r="CJ935" s="32" t="s">
        <v>30</v>
      </c>
      <c r="CK935" s="32" t="s">
        <v>30</v>
      </c>
      <c r="CL935" s="32" t="s">
        <v>30</v>
      </c>
      <c r="CM935" s="32" t="s">
        <v>30</v>
      </c>
      <c r="CN935" s="32" t="s">
        <v>30</v>
      </c>
      <c r="CO935" s="32" t="s">
        <v>30</v>
      </c>
      <c r="CP935" s="31" t="s">
        <v>30</v>
      </c>
      <c r="CQ935" s="32" t="s">
        <v>30</v>
      </c>
      <c r="CR935" s="32" t="s">
        <v>30</v>
      </c>
      <c r="CS935" s="32" t="s">
        <v>30</v>
      </c>
      <c r="CT935" s="32" t="s">
        <v>30</v>
      </c>
      <c r="CU935" s="32" t="s">
        <v>30</v>
      </c>
      <c r="CV935" s="32" t="s">
        <v>30</v>
      </c>
      <c r="CW935" s="32" t="s">
        <v>30</v>
      </c>
      <c r="CX935" s="34" t="s">
        <v>30</v>
      </c>
      <c r="CY935" s="31" t="s">
        <v>30</v>
      </c>
      <c r="CZ935" s="32" t="s">
        <v>30</v>
      </c>
      <c r="DA935" s="32" t="s">
        <v>30</v>
      </c>
      <c r="DB935" s="32" t="s">
        <v>30</v>
      </c>
      <c r="DC935" s="32" t="s">
        <v>30</v>
      </c>
      <c r="DD935" s="32" t="s">
        <v>30</v>
      </c>
      <c r="DE935" s="32" t="s">
        <v>30</v>
      </c>
      <c r="DF935" s="32" t="s">
        <v>30</v>
      </c>
      <c r="DG935" s="32" t="s">
        <v>30</v>
      </c>
      <c r="DH935" s="31" t="s">
        <v>30</v>
      </c>
      <c r="DI935" s="43" t="s">
        <v>30</v>
      </c>
      <c r="DJ935" s="43" t="s">
        <v>30</v>
      </c>
      <c r="DK935" s="43" t="s">
        <v>30</v>
      </c>
      <c r="DL935" s="43" t="s">
        <v>30</v>
      </c>
      <c r="DM935" s="32" t="s">
        <v>30</v>
      </c>
      <c r="DN935" s="32" t="s">
        <v>30</v>
      </c>
      <c r="DO935" s="33" t="s">
        <v>30</v>
      </c>
    </row>
    <row r="936" spans="1:119" ht="21" customHeight="1" x14ac:dyDescent="0.25">
      <c r="A936" s="66" t="s">
        <v>1807</v>
      </c>
      <c r="B936" s="67" t="s">
        <v>1787</v>
      </c>
      <c r="C936" s="68" t="s">
        <v>1808</v>
      </c>
      <c r="D936" s="26">
        <v>1</v>
      </c>
      <c r="E936" s="27">
        <v>9000000</v>
      </c>
      <c r="F936" s="27">
        <v>8280000</v>
      </c>
      <c r="G936" s="145"/>
      <c r="H936" s="145"/>
      <c r="I936" s="143">
        <f t="shared" si="1957"/>
        <v>5.892556509887896E-2</v>
      </c>
      <c r="J936" s="27">
        <f t="shared" si="1958"/>
        <v>8640000</v>
      </c>
      <c r="K936" s="28">
        <f t="shared" si="1959"/>
        <v>1641600</v>
      </c>
      <c r="L936" s="29">
        <f t="shared" si="1992"/>
        <v>10281600</v>
      </c>
      <c r="M936" s="26">
        <v>1</v>
      </c>
      <c r="N936" s="27">
        <v>9000000</v>
      </c>
      <c r="O936" s="27">
        <v>9900000</v>
      </c>
      <c r="P936" s="145"/>
      <c r="Q936" s="145"/>
      <c r="R936" s="143">
        <f t="shared" si="1960"/>
        <v>6.7343502970147379E-2</v>
      </c>
      <c r="S936" s="27">
        <f t="shared" si="1961"/>
        <v>9450000</v>
      </c>
      <c r="T936" s="28">
        <f t="shared" si="1962"/>
        <v>1795500</v>
      </c>
      <c r="U936" s="30">
        <f t="shared" si="1963"/>
        <v>11245500</v>
      </c>
      <c r="V936" s="26">
        <v>1</v>
      </c>
      <c r="W936" s="27">
        <v>9000000</v>
      </c>
      <c r="X936" s="27">
        <v>10800000</v>
      </c>
      <c r="Y936" s="145"/>
      <c r="Z936" s="145"/>
      <c r="AA936" s="143">
        <f t="shared" si="1964"/>
        <v>0.12856486930664499</v>
      </c>
      <c r="AB936" s="27">
        <f t="shared" si="1965"/>
        <v>9900000</v>
      </c>
      <c r="AC936" s="28">
        <f t="shared" si="1966"/>
        <v>1881000</v>
      </c>
      <c r="AD936" s="29">
        <f t="shared" si="1967"/>
        <v>11781000</v>
      </c>
      <c r="AE936" s="26">
        <v>1</v>
      </c>
      <c r="AF936" s="27">
        <v>9000000</v>
      </c>
      <c r="AG936" s="27">
        <v>10620000</v>
      </c>
      <c r="AH936" s="145"/>
      <c r="AI936" s="145"/>
      <c r="AJ936" s="143">
        <f t="shared" si="1986"/>
        <v>0.1167699271684207</v>
      </c>
      <c r="AK936" s="27">
        <f t="shared" si="1993"/>
        <v>9810000</v>
      </c>
      <c r="AL936" s="28">
        <f t="shared" si="1994"/>
        <v>1863900</v>
      </c>
      <c r="AM936" s="30">
        <f t="shared" si="1995"/>
        <v>11673900</v>
      </c>
      <c r="AN936" s="26">
        <v>1</v>
      </c>
      <c r="AO936" s="27">
        <v>9000000</v>
      </c>
      <c r="AP936" s="27">
        <v>11902500</v>
      </c>
      <c r="AQ936" s="145"/>
      <c r="AR936" s="145"/>
      <c r="AS936" s="143">
        <f t="shared" si="1987"/>
        <v>0.19637626431230276</v>
      </c>
      <c r="AT936" s="27">
        <f t="shared" si="1996"/>
        <v>10451250</v>
      </c>
      <c r="AU936" s="28">
        <f t="shared" si="1997"/>
        <v>1985737.5</v>
      </c>
      <c r="AV936" s="30">
        <f t="shared" si="1998"/>
        <v>12436987.5</v>
      </c>
      <c r="AW936" s="26">
        <v>1</v>
      </c>
      <c r="AX936" s="27">
        <v>9000000</v>
      </c>
      <c r="AY936" s="27">
        <v>10350000</v>
      </c>
      <c r="AZ936" s="145"/>
      <c r="BA936" s="145"/>
      <c r="BB936" s="143">
        <f t="shared" si="1988"/>
        <v>9.8666062491146164E-2</v>
      </c>
      <c r="BC936" s="27">
        <f t="shared" si="1999"/>
        <v>9675000</v>
      </c>
      <c r="BD936" s="27">
        <f t="shared" si="2000"/>
        <v>1838250</v>
      </c>
      <c r="BE936" s="27">
        <f t="shared" si="2001"/>
        <v>11513250</v>
      </c>
      <c r="BF936" s="26">
        <v>1</v>
      </c>
      <c r="BG936" s="27">
        <v>7200000</v>
      </c>
      <c r="BH936" s="27">
        <v>6120000</v>
      </c>
      <c r="BI936" s="145"/>
      <c r="BJ936" s="145"/>
      <c r="BK936" s="143">
        <f t="shared" si="1989"/>
        <v>0.11466596451673743</v>
      </c>
      <c r="BL936" s="27">
        <f t="shared" si="2002"/>
        <v>6660000</v>
      </c>
      <c r="BM936" s="27">
        <f t="shared" si="2003"/>
        <v>1265400</v>
      </c>
      <c r="BN936" s="28">
        <f t="shared" si="2004"/>
        <v>7925400</v>
      </c>
      <c r="BO936" s="26">
        <v>1</v>
      </c>
      <c r="BP936" s="27">
        <v>7200000</v>
      </c>
      <c r="BQ936" s="27">
        <v>6336000</v>
      </c>
      <c r="BR936" s="175"/>
      <c r="BS936" s="175"/>
      <c r="BT936" s="143">
        <f t="shared" si="1990"/>
        <v>9.0268950789772026E-2</v>
      </c>
      <c r="BU936" s="27">
        <f t="shared" si="2005"/>
        <v>6768000</v>
      </c>
      <c r="BV936" s="28">
        <f t="shared" si="2006"/>
        <v>1285920</v>
      </c>
      <c r="BW936" s="30">
        <f t="shared" si="2007"/>
        <v>8053920</v>
      </c>
      <c r="BX936" s="26">
        <v>1</v>
      </c>
      <c r="BY936" s="28">
        <v>7200000</v>
      </c>
      <c r="BZ936" s="28">
        <v>6336000</v>
      </c>
      <c r="CA936" s="156"/>
      <c r="CB936" s="156"/>
      <c r="CC936" s="177">
        <f t="shared" si="1991"/>
        <v>9.0268950789772026E-2</v>
      </c>
      <c r="CD936" s="28">
        <f t="shared" si="2008"/>
        <v>6768000</v>
      </c>
      <c r="CE936" s="28">
        <f t="shared" si="2009"/>
        <v>1285920</v>
      </c>
      <c r="CF936" s="29">
        <f t="shared" si="2010"/>
        <v>8053920</v>
      </c>
      <c r="CG936" s="31" t="s">
        <v>30</v>
      </c>
      <c r="CH936" s="32" t="s">
        <v>30</v>
      </c>
      <c r="CI936" s="32" t="s">
        <v>30</v>
      </c>
      <c r="CJ936" s="32" t="s">
        <v>30</v>
      </c>
      <c r="CK936" s="32" t="s">
        <v>30</v>
      </c>
      <c r="CL936" s="32" t="s">
        <v>30</v>
      </c>
      <c r="CM936" s="32" t="s">
        <v>30</v>
      </c>
      <c r="CN936" s="32" t="s">
        <v>30</v>
      </c>
      <c r="CO936" s="32" t="s">
        <v>30</v>
      </c>
      <c r="CP936" s="31" t="s">
        <v>30</v>
      </c>
      <c r="CQ936" s="32" t="s">
        <v>30</v>
      </c>
      <c r="CR936" s="32" t="s">
        <v>30</v>
      </c>
      <c r="CS936" s="32" t="s">
        <v>30</v>
      </c>
      <c r="CT936" s="32" t="s">
        <v>30</v>
      </c>
      <c r="CU936" s="32" t="s">
        <v>30</v>
      </c>
      <c r="CV936" s="32" t="s">
        <v>30</v>
      </c>
      <c r="CW936" s="32" t="s">
        <v>30</v>
      </c>
      <c r="CX936" s="34" t="s">
        <v>30</v>
      </c>
      <c r="CY936" s="31" t="s">
        <v>30</v>
      </c>
      <c r="CZ936" s="32" t="s">
        <v>30</v>
      </c>
      <c r="DA936" s="32" t="s">
        <v>30</v>
      </c>
      <c r="DB936" s="32" t="s">
        <v>30</v>
      </c>
      <c r="DC936" s="32" t="s">
        <v>30</v>
      </c>
      <c r="DD936" s="32" t="s">
        <v>30</v>
      </c>
      <c r="DE936" s="32" t="s">
        <v>30</v>
      </c>
      <c r="DF936" s="32" t="s">
        <v>30</v>
      </c>
      <c r="DG936" s="32" t="s">
        <v>30</v>
      </c>
      <c r="DH936" s="31" t="s">
        <v>30</v>
      </c>
      <c r="DI936" s="43" t="s">
        <v>30</v>
      </c>
      <c r="DJ936" s="43" t="s">
        <v>30</v>
      </c>
      <c r="DK936" s="43" t="s">
        <v>30</v>
      </c>
      <c r="DL936" s="43" t="s">
        <v>30</v>
      </c>
      <c r="DM936" s="32" t="s">
        <v>30</v>
      </c>
      <c r="DN936" s="32" t="s">
        <v>30</v>
      </c>
      <c r="DO936" s="33" t="s">
        <v>30</v>
      </c>
    </row>
    <row r="937" spans="1:119" ht="21" customHeight="1" x14ac:dyDescent="0.25">
      <c r="A937" s="66" t="s">
        <v>1809</v>
      </c>
      <c r="B937" s="67" t="s">
        <v>1787</v>
      </c>
      <c r="C937" s="68" t="s">
        <v>1810</v>
      </c>
      <c r="D937" s="26">
        <v>1</v>
      </c>
      <c r="E937" s="27">
        <v>7500000</v>
      </c>
      <c r="F937" s="27">
        <v>6900000</v>
      </c>
      <c r="G937" s="145"/>
      <c r="H937" s="145"/>
      <c r="I937" s="143">
        <f t="shared" si="1957"/>
        <v>5.892556509887896E-2</v>
      </c>
      <c r="J937" s="27">
        <f t="shared" si="1958"/>
        <v>7200000</v>
      </c>
      <c r="K937" s="28">
        <f t="shared" si="1959"/>
        <v>1368000</v>
      </c>
      <c r="L937" s="29">
        <f t="shared" si="1992"/>
        <v>8568000</v>
      </c>
      <c r="M937" s="26">
        <v>1</v>
      </c>
      <c r="N937" s="27">
        <v>7500000</v>
      </c>
      <c r="O937" s="27">
        <v>8250000</v>
      </c>
      <c r="P937" s="145"/>
      <c r="Q937" s="145"/>
      <c r="R937" s="143">
        <f t="shared" si="1960"/>
        <v>6.7343502970147393E-2</v>
      </c>
      <c r="S937" s="27">
        <f t="shared" si="1961"/>
        <v>7875000</v>
      </c>
      <c r="T937" s="28">
        <f t="shared" si="1962"/>
        <v>1496250</v>
      </c>
      <c r="U937" s="30">
        <f t="shared" si="1963"/>
        <v>9371250</v>
      </c>
      <c r="V937" s="26">
        <v>1</v>
      </c>
      <c r="W937" s="27">
        <v>7500000</v>
      </c>
      <c r="X937" s="27">
        <v>9000000</v>
      </c>
      <c r="Y937" s="145"/>
      <c r="Z937" s="145"/>
      <c r="AA937" s="143">
        <f t="shared" si="1964"/>
        <v>0.12856486930664501</v>
      </c>
      <c r="AB937" s="27">
        <f t="shared" si="1965"/>
        <v>8250000</v>
      </c>
      <c r="AC937" s="28">
        <f t="shared" si="1966"/>
        <v>1567500</v>
      </c>
      <c r="AD937" s="29">
        <f t="shared" si="1967"/>
        <v>9817500</v>
      </c>
      <c r="AE937" s="26">
        <v>1</v>
      </c>
      <c r="AF937" s="27">
        <v>7500000</v>
      </c>
      <c r="AG937" s="27">
        <v>8850000</v>
      </c>
      <c r="AH937" s="145"/>
      <c r="AI937" s="145"/>
      <c r="AJ937" s="143">
        <f t="shared" si="1986"/>
        <v>0.11676992716842069</v>
      </c>
      <c r="AK937" s="27">
        <f t="shared" si="1993"/>
        <v>8175000</v>
      </c>
      <c r="AL937" s="28">
        <f t="shared" si="1994"/>
        <v>1553250</v>
      </c>
      <c r="AM937" s="30">
        <f t="shared" si="1995"/>
        <v>9728250</v>
      </c>
      <c r="AN937" s="26">
        <v>1</v>
      </c>
      <c r="AO937" s="27">
        <v>7500000</v>
      </c>
      <c r="AP937" s="27">
        <v>9918750</v>
      </c>
      <c r="AQ937" s="145"/>
      <c r="AR937" s="145"/>
      <c r="AS937" s="143">
        <f t="shared" si="1987"/>
        <v>0.19637626431230276</v>
      </c>
      <c r="AT937" s="27">
        <f t="shared" si="1996"/>
        <v>8709375</v>
      </c>
      <c r="AU937" s="28">
        <f t="shared" si="1997"/>
        <v>1654781.25</v>
      </c>
      <c r="AV937" s="30">
        <f t="shared" si="1998"/>
        <v>10364156.25</v>
      </c>
      <c r="AW937" s="26">
        <v>1</v>
      </c>
      <c r="AX937" s="27">
        <v>7500000</v>
      </c>
      <c r="AY937" s="27">
        <v>8625000</v>
      </c>
      <c r="AZ937" s="145"/>
      <c r="BA937" s="145"/>
      <c r="BB937" s="143">
        <f t="shared" si="1988"/>
        <v>9.8666062491146164E-2</v>
      </c>
      <c r="BC937" s="27">
        <f t="shared" si="1999"/>
        <v>8062500</v>
      </c>
      <c r="BD937" s="27">
        <f t="shared" si="2000"/>
        <v>1531875</v>
      </c>
      <c r="BE937" s="27">
        <f t="shared" si="2001"/>
        <v>9594375</v>
      </c>
      <c r="BF937" s="26">
        <v>1</v>
      </c>
      <c r="BG937" s="27">
        <v>6000000</v>
      </c>
      <c r="BH937" s="27">
        <v>5100000</v>
      </c>
      <c r="BI937" s="145"/>
      <c r="BJ937" s="145"/>
      <c r="BK937" s="143">
        <f t="shared" si="1989"/>
        <v>0.11466596451673743</v>
      </c>
      <c r="BL937" s="27">
        <f t="shared" si="2002"/>
        <v>5550000</v>
      </c>
      <c r="BM937" s="27">
        <f t="shared" si="2003"/>
        <v>1054500</v>
      </c>
      <c r="BN937" s="28">
        <f t="shared" si="2004"/>
        <v>6604500</v>
      </c>
      <c r="BO937" s="26">
        <v>1</v>
      </c>
      <c r="BP937" s="27">
        <v>6000000</v>
      </c>
      <c r="BQ937" s="27">
        <v>5280000</v>
      </c>
      <c r="BR937" s="175"/>
      <c r="BS937" s="175"/>
      <c r="BT937" s="143">
        <f t="shared" si="1990"/>
        <v>9.0268950789772026E-2</v>
      </c>
      <c r="BU937" s="27">
        <f t="shared" si="2005"/>
        <v>5640000</v>
      </c>
      <c r="BV937" s="28">
        <f t="shared" si="2006"/>
        <v>1071600</v>
      </c>
      <c r="BW937" s="30">
        <f t="shared" si="2007"/>
        <v>6711600</v>
      </c>
      <c r="BX937" s="26">
        <v>1</v>
      </c>
      <c r="BY937" s="28">
        <v>6000000</v>
      </c>
      <c r="BZ937" s="28">
        <v>5280000</v>
      </c>
      <c r="CA937" s="156"/>
      <c r="CB937" s="156"/>
      <c r="CC937" s="177">
        <f t="shared" si="1991"/>
        <v>9.0268950789772026E-2</v>
      </c>
      <c r="CD937" s="28">
        <f t="shared" si="2008"/>
        <v>5640000</v>
      </c>
      <c r="CE937" s="28">
        <f t="shared" si="2009"/>
        <v>1071600</v>
      </c>
      <c r="CF937" s="29">
        <f t="shared" si="2010"/>
        <v>6711600</v>
      </c>
      <c r="CG937" s="31" t="s">
        <v>30</v>
      </c>
      <c r="CH937" s="32" t="s">
        <v>30</v>
      </c>
      <c r="CI937" s="32" t="s">
        <v>30</v>
      </c>
      <c r="CJ937" s="32" t="s">
        <v>30</v>
      </c>
      <c r="CK937" s="32" t="s">
        <v>30</v>
      </c>
      <c r="CL937" s="32" t="s">
        <v>30</v>
      </c>
      <c r="CM937" s="32" t="s">
        <v>30</v>
      </c>
      <c r="CN937" s="32" t="s">
        <v>30</v>
      </c>
      <c r="CO937" s="32" t="s">
        <v>30</v>
      </c>
      <c r="CP937" s="31" t="s">
        <v>30</v>
      </c>
      <c r="CQ937" s="32" t="s">
        <v>30</v>
      </c>
      <c r="CR937" s="32" t="s">
        <v>30</v>
      </c>
      <c r="CS937" s="32" t="s">
        <v>30</v>
      </c>
      <c r="CT937" s="32" t="s">
        <v>30</v>
      </c>
      <c r="CU937" s="32" t="s">
        <v>30</v>
      </c>
      <c r="CV937" s="32" t="s">
        <v>30</v>
      </c>
      <c r="CW937" s="32" t="s">
        <v>30</v>
      </c>
      <c r="CX937" s="34" t="s">
        <v>30</v>
      </c>
      <c r="CY937" s="31" t="s">
        <v>30</v>
      </c>
      <c r="CZ937" s="32" t="s">
        <v>30</v>
      </c>
      <c r="DA937" s="32" t="s">
        <v>30</v>
      </c>
      <c r="DB937" s="32" t="s">
        <v>30</v>
      </c>
      <c r="DC937" s="32" t="s">
        <v>30</v>
      </c>
      <c r="DD937" s="32" t="s">
        <v>30</v>
      </c>
      <c r="DE937" s="32" t="s">
        <v>30</v>
      </c>
      <c r="DF937" s="32" t="s">
        <v>30</v>
      </c>
      <c r="DG937" s="32" t="s">
        <v>30</v>
      </c>
      <c r="DH937" s="31" t="s">
        <v>30</v>
      </c>
      <c r="DI937" s="43" t="s">
        <v>30</v>
      </c>
      <c r="DJ937" s="43" t="s">
        <v>30</v>
      </c>
      <c r="DK937" s="43" t="s">
        <v>30</v>
      </c>
      <c r="DL937" s="43" t="s">
        <v>30</v>
      </c>
      <c r="DM937" s="32" t="s">
        <v>30</v>
      </c>
      <c r="DN937" s="32" t="s">
        <v>30</v>
      </c>
      <c r="DO937" s="33" t="s">
        <v>30</v>
      </c>
    </row>
    <row r="938" spans="1:119" ht="21" customHeight="1" x14ac:dyDescent="0.25">
      <c r="A938" s="66" t="s">
        <v>1811</v>
      </c>
      <c r="B938" s="67" t="s">
        <v>1787</v>
      </c>
      <c r="C938" s="68" t="s">
        <v>1812</v>
      </c>
      <c r="D938" s="26">
        <v>1</v>
      </c>
      <c r="E938" s="27">
        <v>9000000</v>
      </c>
      <c r="F938" s="27">
        <v>8280000</v>
      </c>
      <c r="G938" s="145"/>
      <c r="H938" s="145"/>
      <c r="I938" s="143">
        <f t="shared" si="1957"/>
        <v>5.892556509887896E-2</v>
      </c>
      <c r="J938" s="27">
        <f t="shared" si="1958"/>
        <v>8640000</v>
      </c>
      <c r="K938" s="28">
        <f t="shared" si="1959"/>
        <v>1641600</v>
      </c>
      <c r="L938" s="29">
        <f t="shared" si="1992"/>
        <v>10281600</v>
      </c>
      <c r="M938" s="26">
        <v>1</v>
      </c>
      <c r="N938" s="27">
        <v>9000000</v>
      </c>
      <c r="O938" s="27">
        <v>9900000</v>
      </c>
      <c r="P938" s="145"/>
      <c r="Q938" s="145"/>
      <c r="R938" s="143">
        <f t="shared" si="1960"/>
        <v>6.7343502970147379E-2</v>
      </c>
      <c r="S938" s="27">
        <f t="shared" si="1961"/>
        <v>9450000</v>
      </c>
      <c r="T938" s="28">
        <f t="shared" si="1962"/>
        <v>1795500</v>
      </c>
      <c r="U938" s="30">
        <f t="shared" si="1963"/>
        <v>11245500</v>
      </c>
      <c r="V938" s="26">
        <v>1</v>
      </c>
      <c r="W938" s="27">
        <v>9000000</v>
      </c>
      <c r="X938" s="27">
        <v>10800000</v>
      </c>
      <c r="Y938" s="145"/>
      <c r="Z938" s="145"/>
      <c r="AA938" s="143">
        <f t="shared" si="1964"/>
        <v>0.12856486930664499</v>
      </c>
      <c r="AB938" s="27">
        <f t="shared" si="1965"/>
        <v>9900000</v>
      </c>
      <c r="AC938" s="28">
        <f t="shared" si="1966"/>
        <v>1881000</v>
      </c>
      <c r="AD938" s="29">
        <f t="shared" si="1967"/>
        <v>11781000</v>
      </c>
      <c r="AE938" s="26">
        <v>1</v>
      </c>
      <c r="AF938" s="27">
        <v>9000000</v>
      </c>
      <c r="AG938" s="27">
        <v>10620000</v>
      </c>
      <c r="AH938" s="145"/>
      <c r="AI938" s="145"/>
      <c r="AJ938" s="143">
        <f t="shared" si="1986"/>
        <v>0.1167699271684207</v>
      </c>
      <c r="AK938" s="27">
        <f t="shared" si="1993"/>
        <v>9810000</v>
      </c>
      <c r="AL938" s="28">
        <f t="shared" si="1994"/>
        <v>1863900</v>
      </c>
      <c r="AM938" s="30">
        <f t="shared" si="1995"/>
        <v>11673900</v>
      </c>
      <c r="AN938" s="26">
        <v>1</v>
      </c>
      <c r="AO938" s="27">
        <v>9000000</v>
      </c>
      <c r="AP938" s="27">
        <v>11902500</v>
      </c>
      <c r="AQ938" s="145"/>
      <c r="AR938" s="145"/>
      <c r="AS938" s="143">
        <f t="shared" si="1987"/>
        <v>0.19637626431230276</v>
      </c>
      <c r="AT938" s="27">
        <f t="shared" si="1996"/>
        <v>10451250</v>
      </c>
      <c r="AU938" s="28">
        <f t="shared" si="1997"/>
        <v>1985737.5</v>
      </c>
      <c r="AV938" s="30">
        <f t="shared" si="1998"/>
        <v>12436987.5</v>
      </c>
      <c r="AW938" s="26">
        <v>1</v>
      </c>
      <c r="AX938" s="27">
        <v>9000000</v>
      </c>
      <c r="AY938" s="27">
        <v>10350000</v>
      </c>
      <c r="AZ938" s="145"/>
      <c r="BA938" s="145"/>
      <c r="BB938" s="143">
        <f t="shared" si="1988"/>
        <v>9.8666062491146164E-2</v>
      </c>
      <c r="BC938" s="27">
        <f t="shared" si="1999"/>
        <v>9675000</v>
      </c>
      <c r="BD938" s="27">
        <f t="shared" si="2000"/>
        <v>1838250</v>
      </c>
      <c r="BE938" s="27">
        <f t="shared" si="2001"/>
        <v>11513250</v>
      </c>
      <c r="BF938" s="26">
        <v>1</v>
      </c>
      <c r="BG938" s="27">
        <v>7200000</v>
      </c>
      <c r="BH938" s="27">
        <v>6120000</v>
      </c>
      <c r="BI938" s="145"/>
      <c r="BJ938" s="145"/>
      <c r="BK938" s="143">
        <f t="shared" si="1989"/>
        <v>0.11466596451673743</v>
      </c>
      <c r="BL938" s="27">
        <f t="shared" si="2002"/>
        <v>6660000</v>
      </c>
      <c r="BM938" s="27">
        <f t="shared" si="2003"/>
        <v>1265400</v>
      </c>
      <c r="BN938" s="28">
        <f t="shared" si="2004"/>
        <v>7925400</v>
      </c>
      <c r="BO938" s="26">
        <v>1</v>
      </c>
      <c r="BP938" s="27">
        <v>7200000</v>
      </c>
      <c r="BQ938" s="27">
        <v>6336000</v>
      </c>
      <c r="BR938" s="175"/>
      <c r="BS938" s="175"/>
      <c r="BT938" s="143">
        <f t="shared" si="1990"/>
        <v>9.0268950789772026E-2</v>
      </c>
      <c r="BU938" s="27">
        <f t="shared" si="2005"/>
        <v>6768000</v>
      </c>
      <c r="BV938" s="28">
        <f t="shared" si="2006"/>
        <v>1285920</v>
      </c>
      <c r="BW938" s="30">
        <f t="shared" si="2007"/>
        <v>8053920</v>
      </c>
      <c r="BX938" s="26">
        <v>1</v>
      </c>
      <c r="BY938" s="28">
        <v>7200000</v>
      </c>
      <c r="BZ938" s="28">
        <v>6336000</v>
      </c>
      <c r="CA938" s="156"/>
      <c r="CB938" s="156"/>
      <c r="CC938" s="177">
        <f t="shared" si="1991"/>
        <v>9.0268950789772026E-2</v>
      </c>
      <c r="CD938" s="28">
        <f t="shared" si="2008"/>
        <v>6768000</v>
      </c>
      <c r="CE938" s="28">
        <f t="shared" si="2009"/>
        <v>1285920</v>
      </c>
      <c r="CF938" s="29">
        <f t="shared" si="2010"/>
        <v>8053920</v>
      </c>
      <c r="CG938" s="31" t="s">
        <v>30</v>
      </c>
      <c r="CH938" s="32" t="s">
        <v>30</v>
      </c>
      <c r="CI938" s="32" t="s">
        <v>30</v>
      </c>
      <c r="CJ938" s="32" t="s">
        <v>30</v>
      </c>
      <c r="CK938" s="32" t="s">
        <v>30</v>
      </c>
      <c r="CL938" s="32" t="s">
        <v>30</v>
      </c>
      <c r="CM938" s="32" t="s">
        <v>30</v>
      </c>
      <c r="CN938" s="32" t="s">
        <v>30</v>
      </c>
      <c r="CO938" s="32" t="s">
        <v>30</v>
      </c>
      <c r="CP938" s="31" t="s">
        <v>30</v>
      </c>
      <c r="CQ938" s="32" t="s">
        <v>30</v>
      </c>
      <c r="CR938" s="32" t="s">
        <v>30</v>
      </c>
      <c r="CS938" s="32" t="s">
        <v>30</v>
      </c>
      <c r="CT938" s="32" t="s">
        <v>30</v>
      </c>
      <c r="CU938" s="32" t="s">
        <v>30</v>
      </c>
      <c r="CV938" s="32" t="s">
        <v>30</v>
      </c>
      <c r="CW938" s="32" t="s">
        <v>30</v>
      </c>
      <c r="CX938" s="34" t="s">
        <v>30</v>
      </c>
      <c r="CY938" s="31" t="s">
        <v>30</v>
      </c>
      <c r="CZ938" s="32" t="s">
        <v>30</v>
      </c>
      <c r="DA938" s="32" t="s">
        <v>30</v>
      </c>
      <c r="DB938" s="32" t="s">
        <v>30</v>
      </c>
      <c r="DC938" s="32" t="s">
        <v>30</v>
      </c>
      <c r="DD938" s="32" t="s">
        <v>30</v>
      </c>
      <c r="DE938" s="32" t="s">
        <v>30</v>
      </c>
      <c r="DF938" s="32" t="s">
        <v>30</v>
      </c>
      <c r="DG938" s="32" t="s">
        <v>30</v>
      </c>
      <c r="DH938" s="31" t="s">
        <v>30</v>
      </c>
      <c r="DI938" s="43" t="s">
        <v>30</v>
      </c>
      <c r="DJ938" s="43" t="s">
        <v>30</v>
      </c>
      <c r="DK938" s="43" t="s">
        <v>30</v>
      </c>
      <c r="DL938" s="43" t="s">
        <v>30</v>
      </c>
      <c r="DM938" s="32" t="s">
        <v>30</v>
      </c>
      <c r="DN938" s="32" t="s">
        <v>30</v>
      </c>
      <c r="DO938" s="33" t="s">
        <v>30</v>
      </c>
    </row>
    <row r="939" spans="1:119" ht="21" customHeight="1" x14ac:dyDescent="0.25">
      <c r="A939" s="66" t="s">
        <v>1813</v>
      </c>
      <c r="B939" s="67" t="s">
        <v>1787</v>
      </c>
      <c r="C939" s="68" t="s">
        <v>1814</v>
      </c>
      <c r="D939" s="26">
        <v>1</v>
      </c>
      <c r="E939" s="27">
        <v>7500000</v>
      </c>
      <c r="F939" s="27">
        <v>6900000</v>
      </c>
      <c r="G939" s="145"/>
      <c r="H939" s="145"/>
      <c r="I939" s="143">
        <f t="shared" si="1957"/>
        <v>5.892556509887896E-2</v>
      </c>
      <c r="J939" s="27">
        <f t="shared" si="1958"/>
        <v>7200000</v>
      </c>
      <c r="K939" s="28">
        <f t="shared" si="1959"/>
        <v>1368000</v>
      </c>
      <c r="L939" s="29">
        <f t="shared" si="1992"/>
        <v>8568000</v>
      </c>
      <c r="M939" s="26">
        <v>1</v>
      </c>
      <c r="N939" s="27">
        <v>7500000</v>
      </c>
      <c r="O939" s="27">
        <v>8250000</v>
      </c>
      <c r="P939" s="145"/>
      <c r="Q939" s="145"/>
      <c r="R939" s="143">
        <f t="shared" si="1960"/>
        <v>6.7343502970147393E-2</v>
      </c>
      <c r="S939" s="27">
        <f t="shared" si="1961"/>
        <v>7875000</v>
      </c>
      <c r="T939" s="28">
        <f t="shared" si="1962"/>
        <v>1496250</v>
      </c>
      <c r="U939" s="30">
        <f t="shared" si="1963"/>
        <v>9371250</v>
      </c>
      <c r="V939" s="26">
        <v>1</v>
      </c>
      <c r="W939" s="27">
        <v>7500000</v>
      </c>
      <c r="X939" s="27">
        <v>9000000</v>
      </c>
      <c r="Y939" s="145"/>
      <c r="Z939" s="145"/>
      <c r="AA939" s="143">
        <f t="shared" si="1964"/>
        <v>0.12856486930664501</v>
      </c>
      <c r="AB939" s="27">
        <f t="shared" si="1965"/>
        <v>8250000</v>
      </c>
      <c r="AC939" s="28">
        <f t="shared" si="1966"/>
        <v>1567500</v>
      </c>
      <c r="AD939" s="29">
        <f t="shared" si="1967"/>
        <v>9817500</v>
      </c>
      <c r="AE939" s="26">
        <v>1</v>
      </c>
      <c r="AF939" s="27">
        <v>7500000</v>
      </c>
      <c r="AG939" s="27">
        <v>8850000</v>
      </c>
      <c r="AH939" s="145"/>
      <c r="AI939" s="145"/>
      <c r="AJ939" s="143">
        <f t="shared" si="1986"/>
        <v>0.11676992716842069</v>
      </c>
      <c r="AK939" s="27">
        <f t="shared" si="1993"/>
        <v>8175000</v>
      </c>
      <c r="AL939" s="28">
        <f t="shared" si="1994"/>
        <v>1553250</v>
      </c>
      <c r="AM939" s="30">
        <f t="shared" si="1995"/>
        <v>9728250</v>
      </c>
      <c r="AN939" s="26">
        <v>1</v>
      </c>
      <c r="AO939" s="27">
        <v>7500000</v>
      </c>
      <c r="AP939" s="27">
        <v>9918750</v>
      </c>
      <c r="AQ939" s="145"/>
      <c r="AR939" s="145"/>
      <c r="AS939" s="143">
        <f t="shared" si="1987"/>
        <v>0.19637626431230276</v>
      </c>
      <c r="AT939" s="27">
        <f t="shared" si="1996"/>
        <v>8709375</v>
      </c>
      <c r="AU939" s="28">
        <f t="shared" si="1997"/>
        <v>1654781.25</v>
      </c>
      <c r="AV939" s="30">
        <f t="shared" si="1998"/>
        <v>10364156.25</v>
      </c>
      <c r="AW939" s="26">
        <v>1</v>
      </c>
      <c r="AX939" s="27">
        <v>7500000</v>
      </c>
      <c r="AY939" s="27">
        <v>8625000</v>
      </c>
      <c r="AZ939" s="145"/>
      <c r="BA939" s="145"/>
      <c r="BB939" s="143">
        <f t="shared" si="1988"/>
        <v>9.8666062491146164E-2</v>
      </c>
      <c r="BC939" s="27">
        <f t="shared" si="1999"/>
        <v>8062500</v>
      </c>
      <c r="BD939" s="27">
        <f t="shared" si="2000"/>
        <v>1531875</v>
      </c>
      <c r="BE939" s="27">
        <f t="shared" si="2001"/>
        <v>9594375</v>
      </c>
      <c r="BF939" s="26">
        <v>1</v>
      </c>
      <c r="BG939" s="27">
        <v>6000000</v>
      </c>
      <c r="BH939" s="27">
        <v>5100000</v>
      </c>
      <c r="BI939" s="145"/>
      <c r="BJ939" s="145"/>
      <c r="BK939" s="143">
        <f t="shared" si="1989"/>
        <v>0.11466596451673743</v>
      </c>
      <c r="BL939" s="27">
        <f t="shared" si="2002"/>
        <v>5550000</v>
      </c>
      <c r="BM939" s="27">
        <f t="shared" si="2003"/>
        <v>1054500</v>
      </c>
      <c r="BN939" s="28">
        <f t="shared" si="2004"/>
        <v>6604500</v>
      </c>
      <c r="BO939" s="26">
        <v>1</v>
      </c>
      <c r="BP939" s="27">
        <v>6000000</v>
      </c>
      <c r="BQ939" s="27">
        <v>5280000</v>
      </c>
      <c r="BR939" s="175"/>
      <c r="BS939" s="175"/>
      <c r="BT939" s="143">
        <f t="shared" si="1990"/>
        <v>9.0268950789772026E-2</v>
      </c>
      <c r="BU939" s="27">
        <f t="shared" si="2005"/>
        <v>5640000</v>
      </c>
      <c r="BV939" s="28">
        <f t="shared" si="2006"/>
        <v>1071600</v>
      </c>
      <c r="BW939" s="30">
        <f t="shared" si="2007"/>
        <v>6711600</v>
      </c>
      <c r="BX939" s="26">
        <v>1</v>
      </c>
      <c r="BY939" s="28">
        <v>6000000</v>
      </c>
      <c r="BZ939" s="28">
        <v>5280000</v>
      </c>
      <c r="CA939" s="156"/>
      <c r="CB939" s="156"/>
      <c r="CC939" s="177">
        <f t="shared" si="1991"/>
        <v>9.0268950789772026E-2</v>
      </c>
      <c r="CD939" s="28">
        <f t="shared" si="2008"/>
        <v>5640000</v>
      </c>
      <c r="CE939" s="28">
        <f t="shared" si="2009"/>
        <v>1071600</v>
      </c>
      <c r="CF939" s="29">
        <f t="shared" si="2010"/>
        <v>6711600</v>
      </c>
      <c r="CG939" s="31" t="s">
        <v>30</v>
      </c>
      <c r="CH939" s="32" t="s">
        <v>30</v>
      </c>
      <c r="CI939" s="32" t="s">
        <v>30</v>
      </c>
      <c r="CJ939" s="32" t="s">
        <v>30</v>
      </c>
      <c r="CK939" s="32" t="s">
        <v>30</v>
      </c>
      <c r="CL939" s="32" t="s">
        <v>30</v>
      </c>
      <c r="CM939" s="32" t="s">
        <v>30</v>
      </c>
      <c r="CN939" s="32" t="s">
        <v>30</v>
      </c>
      <c r="CO939" s="32" t="s">
        <v>30</v>
      </c>
      <c r="CP939" s="31" t="s">
        <v>30</v>
      </c>
      <c r="CQ939" s="32" t="s">
        <v>30</v>
      </c>
      <c r="CR939" s="32" t="s">
        <v>30</v>
      </c>
      <c r="CS939" s="32" t="s">
        <v>30</v>
      </c>
      <c r="CT939" s="32" t="s">
        <v>30</v>
      </c>
      <c r="CU939" s="32" t="s">
        <v>30</v>
      </c>
      <c r="CV939" s="32" t="s">
        <v>30</v>
      </c>
      <c r="CW939" s="32" t="s">
        <v>30</v>
      </c>
      <c r="CX939" s="34" t="s">
        <v>30</v>
      </c>
      <c r="CY939" s="31" t="s">
        <v>30</v>
      </c>
      <c r="CZ939" s="32" t="s">
        <v>30</v>
      </c>
      <c r="DA939" s="32" t="s">
        <v>30</v>
      </c>
      <c r="DB939" s="32" t="s">
        <v>30</v>
      </c>
      <c r="DC939" s="32" t="s">
        <v>30</v>
      </c>
      <c r="DD939" s="32" t="s">
        <v>30</v>
      </c>
      <c r="DE939" s="32" t="s">
        <v>30</v>
      </c>
      <c r="DF939" s="32" t="s">
        <v>30</v>
      </c>
      <c r="DG939" s="32" t="s">
        <v>30</v>
      </c>
      <c r="DH939" s="31" t="s">
        <v>30</v>
      </c>
      <c r="DI939" s="43" t="s">
        <v>30</v>
      </c>
      <c r="DJ939" s="43" t="s">
        <v>30</v>
      </c>
      <c r="DK939" s="43" t="s">
        <v>30</v>
      </c>
      <c r="DL939" s="43" t="s">
        <v>30</v>
      </c>
      <c r="DM939" s="32" t="s">
        <v>30</v>
      </c>
      <c r="DN939" s="32" t="s">
        <v>30</v>
      </c>
      <c r="DO939" s="33" t="s">
        <v>30</v>
      </c>
    </row>
    <row r="940" spans="1:119" ht="21" customHeight="1" x14ac:dyDescent="0.25">
      <c r="A940" s="66" t="s">
        <v>1815</v>
      </c>
      <c r="B940" s="67" t="s">
        <v>1787</v>
      </c>
      <c r="C940" s="68" t="s">
        <v>1816</v>
      </c>
      <c r="D940" s="26">
        <v>1</v>
      </c>
      <c r="E940" s="27">
        <v>9000000</v>
      </c>
      <c r="F940" s="27">
        <v>8280000</v>
      </c>
      <c r="G940" s="145"/>
      <c r="H940" s="145"/>
      <c r="I940" s="143">
        <f t="shared" si="1957"/>
        <v>5.892556509887896E-2</v>
      </c>
      <c r="J940" s="27">
        <f t="shared" si="1958"/>
        <v>8640000</v>
      </c>
      <c r="K940" s="28">
        <f t="shared" si="1959"/>
        <v>1641600</v>
      </c>
      <c r="L940" s="29">
        <f t="shared" si="1992"/>
        <v>10281600</v>
      </c>
      <c r="M940" s="26">
        <v>1</v>
      </c>
      <c r="N940" s="27">
        <v>9000000</v>
      </c>
      <c r="O940" s="27">
        <v>9900000</v>
      </c>
      <c r="P940" s="145"/>
      <c r="Q940" s="145"/>
      <c r="R940" s="143">
        <f t="shared" si="1960"/>
        <v>6.7343502970147379E-2</v>
      </c>
      <c r="S940" s="27">
        <f t="shared" si="1961"/>
        <v>9450000</v>
      </c>
      <c r="T940" s="28">
        <f t="shared" si="1962"/>
        <v>1795500</v>
      </c>
      <c r="U940" s="30">
        <f t="shared" si="1963"/>
        <v>11245500</v>
      </c>
      <c r="V940" s="26">
        <v>1</v>
      </c>
      <c r="W940" s="27">
        <v>9000000</v>
      </c>
      <c r="X940" s="27">
        <v>10800000</v>
      </c>
      <c r="Y940" s="145"/>
      <c r="Z940" s="145"/>
      <c r="AA940" s="143">
        <f t="shared" si="1964"/>
        <v>0.12856486930664499</v>
      </c>
      <c r="AB940" s="27">
        <f t="shared" si="1965"/>
        <v>9900000</v>
      </c>
      <c r="AC940" s="28">
        <f t="shared" si="1966"/>
        <v>1881000</v>
      </c>
      <c r="AD940" s="29">
        <f t="shared" si="1967"/>
        <v>11781000</v>
      </c>
      <c r="AE940" s="26">
        <v>1</v>
      </c>
      <c r="AF940" s="27">
        <v>9000000</v>
      </c>
      <c r="AG940" s="27">
        <v>10620000</v>
      </c>
      <c r="AH940" s="145"/>
      <c r="AI940" s="145"/>
      <c r="AJ940" s="143">
        <f t="shared" si="1986"/>
        <v>0.1167699271684207</v>
      </c>
      <c r="AK940" s="27">
        <f t="shared" si="1993"/>
        <v>9810000</v>
      </c>
      <c r="AL940" s="28">
        <f t="shared" si="1994"/>
        <v>1863900</v>
      </c>
      <c r="AM940" s="30">
        <f t="shared" si="1995"/>
        <v>11673900</v>
      </c>
      <c r="AN940" s="26">
        <v>1</v>
      </c>
      <c r="AO940" s="27">
        <v>9000000</v>
      </c>
      <c r="AP940" s="27">
        <v>11902500</v>
      </c>
      <c r="AQ940" s="145"/>
      <c r="AR940" s="145"/>
      <c r="AS940" s="143">
        <f t="shared" si="1987"/>
        <v>0.19637626431230276</v>
      </c>
      <c r="AT940" s="27">
        <f t="shared" si="1996"/>
        <v>10451250</v>
      </c>
      <c r="AU940" s="28">
        <f t="shared" si="1997"/>
        <v>1985737.5</v>
      </c>
      <c r="AV940" s="30">
        <f t="shared" si="1998"/>
        <v>12436987.5</v>
      </c>
      <c r="AW940" s="26">
        <v>1</v>
      </c>
      <c r="AX940" s="27">
        <v>9000000</v>
      </c>
      <c r="AY940" s="27">
        <v>10350000</v>
      </c>
      <c r="AZ940" s="145"/>
      <c r="BA940" s="145"/>
      <c r="BB940" s="143">
        <f t="shared" si="1988"/>
        <v>9.8666062491146164E-2</v>
      </c>
      <c r="BC940" s="27">
        <f t="shared" si="1999"/>
        <v>9675000</v>
      </c>
      <c r="BD940" s="27">
        <f t="shared" si="2000"/>
        <v>1838250</v>
      </c>
      <c r="BE940" s="27">
        <f t="shared" si="2001"/>
        <v>11513250</v>
      </c>
      <c r="BF940" s="26">
        <v>1</v>
      </c>
      <c r="BG940" s="27">
        <v>7200000</v>
      </c>
      <c r="BH940" s="27">
        <v>6120000</v>
      </c>
      <c r="BI940" s="145"/>
      <c r="BJ940" s="145"/>
      <c r="BK940" s="143">
        <f t="shared" si="1989"/>
        <v>0.11466596451673743</v>
      </c>
      <c r="BL940" s="27">
        <f t="shared" si="2002"/>
        <v>6660000</v>
      </c>
      <c r="BM940" s="27">
        <f t="shared" si="2003"/>
        <v>1265400</v>
      </c>
      <c r="BN940" s="28">
        <f t="shared" si="2004"/>
        <v>7925400</v>
      </c>
      <c r="BO940" s="26">
        <v>1</v>
      </c>
      <c r="BP940" s="27">
        <v>7200000</v>
      </c>
      <c r="BQ940" s="27">
        <v>6336000</v>
      </c>
      <c r="BR940" s="175"/>
      <c r="BS940" s="175"/>
      <c r="BT940" s="143">
        <f t="shared" si="1990"/>
        <v>9.0268950789772026E-2</v>
      </c>
      <c r="BU940" s="27">
        <f t="shared" si="2005"/>
        <v>6768000</v>
      </c>
      <c r="BV940" s="28">
        <f t="shared" si="2006"/>
        <v>1285920</v>
      </c>
      <c r="BW940" s="30">
        <f t="shared" si="2007"/>
        <v>8053920</v>
      </c>
      <c r="BX940" s="26">
        <v>1</v>
      </c>
      <c r="BY940" s="28">
        <v>7200000</v>
      </c>
      <c r="BZ940" s="28">
        <v>6336000</v>
      </c>
      <c r="CA940" s="156"/>
      <c r="CB940" s="156"/>
      <c r="CC940" s="177">
        <f t="shared" si="1991"/>
        <v>9.0268950789772026E-2</v>
      </c>
      <c r="CD940" s="28">
        <f t="shared" si="2008"/>
        <v>6768000</v>
      </c>
      <c r="CE940" s="28">
        <f t="shared" si="2009"/>
        <v>1285920</v>
      </c>
      <c r="CF940" s="29">
        <f t="shared" si="2010"/>
        <v>8053920</v>
      </c>
      <c r="CG940" s="31" t="s">
        <v>30</v>
      </c>
      <c r="CH940" s="32" t="s">
        <v>30</v>
      </c>
      <c r="CI940" s="32" t="s">
        <v>30</v>
      </c>
      <c r="CJ940" s="32" t="s">
        <v>30</v>
      </c>
      <c r="CK940" s="32" t="s">
        <v>30</v>
      </c>
      <c r="CL940" s="32" t="s">
        <v>30</v>
      </c>
      <c r="CM940" s="32" t="s">
        <v>30</v>
      </c>
      <c r="CN940" s="32" t="s">
        <v>30</v>
      </c>
      <c r="CO940" s="32" t="s">
        <v>30</v>
      </c>
      <c r="CP940" s="31" t="s">
        <v>30</v>
      </c>
      <c r="CQ940" s="32" t="s">
        <v>30</v>
      </c>
      <c r="CR940" s="32" t="s">
        <v>30</v>
      </c>
      <c r="CS940" s="32" t="s">
        <v>30</v>
      </c>
      <c r="CT940" s="32" t="s">
        <v>30</v>
      </c>
      <c r="CU940" s="32" t="s">
        <v>30</v>
      </c>
      <c r="CV940" s="32" t="s">
        <v>30</v>
      </c>
      <c r="CW940" s="32" t="s">
        <v>30</v>
      </c>
      <c r="CX940" s="34" t="s">
        <v>30</v>
      </c>
      <c r="CY940" s="31" t="s">
        <v>30</v>
      </c>
      <c r="CZ940" s="32" t="s">
        <v>30</v>
      </c>
      <c r="DA940" s="32" t="s">
        <v>30</v>
      </c>
      <c r="DB940" s="32" t="s">
        <v>30</v>
      </c>
      <c r="DC940" s="32" t="s">
        <v>30</v>
      </c>
      <c r="DD940" s="32" t="s">
        <v>30</v>
      </c>
      <c r="DE940" s="32" t="s">
        <v>30</v>
      </c>
      <c r="DF940" s="32" t="s">
        <v>30</v>
      </c>
      <c r="DG940" s="32" t="s">
        <v>30</v>
      </c>
      <c r="DH940" s="31" t="s">
        <v>30</v>
      </c>
      <c r="DI940" s="43" t="s">
        <v>30</v>
      </c>
      <c r="DJ940" s="43" t="s">
        <v>30</v>
      </c>
      <c r="DK940" s="43" t="s">
        <v>30</v>
      </c>
      <c r="DL940" s="43" t="s">
        <v>30</v>
      </c>
      <c r="DM940" s="32" t="s">
        <v>30</v>
      </c>
      <c r="DN940" s="32" t="s">
        <v>30</v>
      </c>
      <c r="DO940" s="33" t="s">
        <v>30</v>
      </c>
    </row>
    <row r="941" spans="1:119" ht="21" customHeight="1" x14ac:dyDescent="0.25">
      <c r="A941" s="66" t="s">
        <v>1817</v>
      </c>
      <c r="B941" s="67" t="s">
        <v>1787</v>
      </c>
      <c r="C941" s="68" t="s">
        <v>1818</v>
      </c>
      <c r="D941" s="26">
        <v>1</v>
      </c>
      <c r="E941" s="27">
        <v>7500000</v>
      </c>
      <c r="F941" s="27">
        <v>6900000</v>
      </c>
      <c r="G941" s="145"/>
      <c r="H941" s="145"/>
      <c r="I941" s="143">
        <f t="shared" si="1957"/>
        <v>5.892556509887896E-2</v>
      </c>
      <c r="J941" s="27">
        <f t="shared" si="1958"/>
        <v>7200000</v>
      </c>
      <c r="K941" s="28">
        <f t="shared" si="1959"/>
        <v>1368000</v>
      </c>
      <c r="L941" s="29">
        <f t="shared" si="1992"/>
        <v>8568000</v>
      </c>
      <c r="M941" s="26">
        <v>1</v>
      </c>
      <c r="N941" s="27">
        <v>7500000</v>
      </c>
      <c r="O941" s="27">
        <v>8250000</v>
      </c>
      <c r="P941" s="145"/>
      <c r="Q941" s="145"/>
      <c r="R941" s="143">
        <f t="shared" si="1960"/>
        <v>6.7343502970147393E-2</v>
      </c>
      <c r="S941" s="27">
        <f t="shared" si="1961"/>
        <v>7875000</v>
      </c>
      <c r="T941" s="28">
        <f t="shared" si="1962"/>
        <v>1496250</v>
      </c>
      <c r="U941" s="30">
        <f t="shared" si="1963"/>
        <v>9371250</v>
      </c>
      <c r="V941" s="26">
        <v>1</v>
      </c>
      <c r="W941" s="27">
        <v>7500000</v>
      </c>
      <c r="X941" s="27">
        <v>9000000</v>
      </c>
      <c r="Y941" s="145"/>
      <c r="Z941" s="145"/>
      <c r="AA941" s="143">
        <f t="shared" si="1964"/>
        <v>0.12856486930664501</v>
      </c>
      <c r="AB941" s="27">
        <f t="shared" si="1965"/>
        <v>8250000</v>
      </c>
      <c r="AC941" s="28">
        <f t="shared" si="1966"/>
        <v>1567500</v>
      </c>
      <c r="AD941" s="29">
        <f t="shared" si="1967"/>
        <v>9817500</v>
      </c>
      <c r="AE941" s="26">
        <v>1</v>
      </c>
      <c r="AF941" s="27">
        <v>7500000</v>
      </c>
      <c r="AG941" s="27">
        <v>8850000</v>
      </c>
      <c r="AH941" s="145"/>
      <c r="AI941" s="145"/>
      <c r="AJ941" s="143">
        <f t="shared" si="1986"/>
        <v>0.11676992716842069</v>
      </c>
      <c r="AK941" s="27">
        <f t="shared" si="1993"/>
        <v>8175000</v>
      </c>
      <c r="AL941" s="28">
        <f t="shared" si="1994"/>
        <v>1553250</v>
      </c>
      <c r="AM941" s="30">
        <f t="shared" si="1995"/>
        <v>9728250</v>
      </c>
      <c r="AN941" s="26">
        <v>1</v>
      </c>
      <c r="AO941" s="27">
        <v>7500000</v>
      </c>
      <c r="AP941" s="27">
        <v>9918750</v>
      </c>
      <c r="AQ941" s="145"/>
      <c r="AR941" s="145"/>
      <c r="AS941" s="143">
        <f t="shared" si="1987"/>
        <v>0.19637626431230276</v>
      </c>
      <c r="AT941" s="27">
        <f t="shared" si="1996"/>
        <v>8709375</v>
      </c>
      <c r="AU941" s="28">
        <f t="shared" si="1997"/>
        <v>1654781.25</v>
      </c>
      <c r="AV941" s="30">
        <f t="shared" si="1998"/>
        <v>10364156.25</v>
      </c>
      <c r="AW941" s="26">
        <v>1</v>
      </c>
      <c r="AX941" s="27">
        <v>7500000</v>
      </c>
      <c r="AY941" s="27">
        <v>8625000</v>
      </c>
      <c r="AZ941" s="145"/>
      <c r="BA941" s="145"/>
      <c r="BB941" s="143">
        <f t="shared" si="1988"/>
        <v>9.8666062491146164E-2</v>
      </c>
      <c r="BC941" s="27">
        <f t="shared" si="1999"/>
        <v>8062500</v>
      </c>
      <c r="BD941" s="27">
        <f t="shared" si="2000"/>
        <v>1531875</v>
      </c>
      <c r="BE941" s="27">
        <f t="shared" si="2001"/>
        <v>9594375</v>
      </c>
      <c r="BF941" s="26">
        <v>1</v>
      </c>
      <c r="BG941" s="27">
        <v>6000000</v>
      </c>
      <c r="BH941" s="27">
        <v>5100000</v>
      </c>
      <c r="BI941" s="145"/>
      <c r="BJ941" s="145"/>
      <c r="BK941" s="143">
        <f t="shared" si="1989"/>
        <v>0.11466596451673743</v>
      </c>
      <c r="BL941" s="27">
        <f t="shared" si="2002"/>
        <v>5550000</v>
      </c>
      <c r="BM941" s="27">
        <f t="shared" si="2003"/>
        <v>1054500</v>
      </c>
      <c r="BN941" s="28">
        <f t="shared" si="2004"/>
        <v>6604500</v>
      </c>
      <c r="BO941" s="26">
        <v>1</v>
      </c>
      <c r="BP941" s="27">
        <v>6000000</v>
      </c>
      <c r="BQ941" s="27">
        <v>5280000</v>
      </c>
      <c r="BR941" s="175"/>
      <c r="BS941" s="175"/>
      <c r="BT941" s="143">
        <f t="shared" si="1990"/>
        <v>9.0268950789772026E-2</v>
      </c>
      <c r="BU941" s="27">
        <f t="shared" si="2005"/>
        <v>5640000</v>
      </c>
      <c r="BV941" s="28">
        <f t="shared" si="2006"/>
        <v>1071600</v>
      </c>
      <c r="BW941" s="30">
        <f t="shared" si="2007"/>
        <v>6711600</v>
      </c>
      <c r="BX941" s="26">
        <v>1</v>
      </c>
      <c r="BY941" s="28">
        <v>6000000</v>
      </c>
      <c r="BZ941" s="28">
        <v>5280000</v>
      </c>
      <c r="CA941" s="156"/>
      <c r="CB941" s="156"/>
      <c r="CC941" s="177">
        <f t="shared" si="1991"/>
        <v>9.0268950789772026E-2</v>
      </c>
      <c r="CD941" s="28">
        <f t="shared" si="2008"/>
        <v>5640000</v>
      </c>
      <c r="CE941" s="28">
        <f t="shared" si="2009"/>
        <v>1071600</v>
      </c>
      <c r="CF941" s="29">
        <f t="shared" si="2010"/>
        <v>6711600</v>
      </c>
      <c r="CG941" s="31" t="s">
        <v>30</v>
      </c>
      <c r="CH941" s="32" t="s">
        <v>30</v>
      </c>
      <c r="CI941" s="32" t="s">
        <v>30</v>
      </c>
      <c r="CJ941" s="32" t="s">
        <v>30</v>
      </c>
      <c r="CK941" s="32" t="s">
        <v>30</v>
      </c>
      <c r="CL941" s="32" t="s">
        <v>30</v>
      </c>
      <c r="CM941" s="32" t="s">
        <v>30</v>
      </c>
      <c r="CN941" s="32" t="s">
        <v>30</v>
      </c>
      <c r="CO941" s="32" t="s">
        <v>30</v>
      </c>
      <c r="CP941" s="31" t="s">
        <v>30</v>
      </c>
      <c r="CQ941" s="32" t="s">
        <v>30</v>
      </c>
      <c r="CR941" s="32" t="s">
        <v>30</v>
      </c>
      <c r="CS941" s="32" t="s">
        <v>30</v>
      </c>
      <c r="CT941" s="32" t="s">
        <v>30</v>
      </c>
      <c r="CU941" s="32" t="s">
        <v>30</v>
      </c>
      <c r="CV941" s="32" t="s">
        <v>30</v>
      </c>
      <c r="CW941" s="32" t="s">
        <v>30</v>
      </c>
      <c r="CX941" s="34" t="s">
        <v>30</v>
      </c>
      <c r="CY941" s="31" t="s">
        <v>30</v>
      </c>
      <c r="CZ941" s="32" t="s">
        <v>30</v>
      </c>
      <c r="DA941" s="32" t="s">
        <v>30</v>
      </c>
      <c r="DB941" s="32" t="s">
        <v>30</v>
      </c>
      <c r="DC941" s="32" t="s">
        <v>30</v>
      </c>
      <c r="DD941" s="32" t="s">
        <v>30</v>
      </c>
      <c r="DE941" s="32" t="s">
        <v>30</v>
      </c>
      <c r="DF941" s="32" t="s">
        <v>30</v>
      </c>
      <c r="DG941" s="32" t="s">
        <v>30</v>
      </c>
      <c r="DH941" s="31" t="s">
        <v>30</v>
      </c>
      <c r="DI941" s="43" t="s">
        <v>30</v>
      </c>
      <c r="DJ941" s="43" t="s">
        <v>30</v>
      </c>
      <c r="DK941" s="43" t="s">
        <v>30</v>
      </c>
      <c r="DL941" s="43" t="s">
        <v>30</v>
      </c>
      <c r="DM941" s="32" t="s">
        <v>30</v>
      </c>
      <c r="DN941" s="32" t="s">
        <v>30</v>
      </c>
      <c r="DO941" s="33" t="s">
        <v>30</v>
      </c>
    </row>
    <row r="942" spans="1:119" ht="21" customHeight="1" x14ac:dyDescent="0.25">
      <c r="A942" s="66" t="s">
        <v>1819</v>
      </c>
      <c r="B942" s="67" t="s">
        <v>1787</v>
      </c>
      <c r="C942" s="68" t="s">
        <v>1820</v>
      </c>
      <c r="D942" s="26">
        <v>1</v>
      </c>
      <c r="E942" s="27">
        <v>9000000</v>
      </c>
      <c r="F942" s="27">
        <v>8280000</v>
      </c>
      <c r="G942" s="145"/>
      <c r="H942" s="145"/>
      <c r="I942" s="143">
        <f t="shared" si="1957"/>
        <v>5.892556509887896E-2</v>
      </c>
      <c r="J942" s="27">
        <f t="shared" si="1958"/>
        <v>8640000</v>
      </c>
      <c r="K942" s="28">
        <f t="shared" si="1959"/>
        <v>1641600</v>
      </c>
      <c r="L942" s="29">
        <f t="shared" si="1992"/>
        <v>10281600</v>
      </c>
      <c r="M942" s="26">
        <v>1</v>
      </c>
      <c r="N942" s="27">
        <v>9000000</v>
      </c>
      <c r="O942" s="27">
        <v>9900000</v>
      </c>
      <c r="P942" s="145"/>
      <c r="Q942" s="145"/>
      <c r="R942" s="143">
        <f t="shared" si="1960"/>
        <v>6.7343502970147379E-2</v>
      </c>
      <c r="S942" s="27">
        <f t="shared" si="1961"/>
        <v>9450000</v>
      </c>
      <c r="T942" s="28">
        <f t="shared" si="1962"/>
        <v>1795500</v>
      </c>
      <c r="U942" s="30">
        <f t="shared" si="1963"/>
        <v>11245500</v>
      </c>
      <c r="V942" s="26">
        <v>1</v>
      </c>
      <c r="W942" s="27">
        <v>9000000</v>
      </c>
      <c r="X942" s="27">
        <v>10800000</v>
      </c>
      <c r="Y942" s="145"/>
      <c r="Z942" s="145"/>
      <c r="AA942" s="143">
        <f t="shared" si="1964"/>
        <v>0.12856486930664499</v>
      </c>
      <c r="AB942" s="27">
        <f t="shared" si="1965"/>
        <v>9900000</v>
      </c>
      <c r="AC942" s="28">
        <f t="shared" si="1966"/>
        <v>1881000</v>
      </c>
      <c r="AD942" s="29">
        <f t="shared" si="1967"/>
        <v>11781000</v>
      </c>
      <c r="AE942" s="26">
        <v>1</v>
      </c>
      <c r="AF942" s="27">
        <v>9000000</v>
      </c>
      <c r="AG942" s="27">
        <v>10620000</v>
      </c>
      <c r="AH942" s="145"/>
      <c r="AI942" s="145"/>
      <c r="AJ942" s="143">
        <f t="shared" si="1986"/>
        <v>0.1167699271684207</v>
      </c>
      <c r="AK942" s="27">
        <f t="shared" si="1993"/>
        <v>9810000</v>
      </c>
      <c r="AL942" s="28">
        <f t="shared" si="1994"/>
        <v>1863900</v>
      </c>
      <c r="AM942" s="30">
        <f t="shared" si="1995"/>
        <v>11673900</v>
      </c>
      <c r="AN942" s="26">
        <v>1</v>
      </c>
      <c r="AO942" s="27">
        <v>9000000</v>
      </c>
      <c r="AP942" s="27">
        <v>11902500</v>
      </c>
      <c r="AQ942" s="145"/>
      <c r="AR942" s="145"/>
      <c r="AS942" s="143">
        <f t="shared" si="1987"/>
        <v>0.19637626431230276</v>
      </c>
      <c r="AT942" s="27">
        <f t="shared" si="1996"/>
        <v>10451250</v>
      </c>
      <c r="AU942" s="28">
        <f t="shared" si="1997"/>
        <v>1985737.5</v>
      </c>
      <c r="AV942" s="30">
        <f t="shared" si="1998"/>
        <v>12436987.5</v>
      </c>
      <c r="AW942" s="26">
        <v>1</v>
      </c>
      <c r="AX942" s="27">
        <v>9000000</v>
      </c>
      <c r="AY942" s="27">
        <v>10350000</v>
      </c>
      <c r="AZ942" s="145"/>
      <c r="BA942" s="145"/>
      <c r="BB942" s="143">
        <f t="shared" si="1988"/>
        <v>9.8666062491146164E-2</v>
      </c>
      <c r="BC942" s="27">
        <f t="shared" si="1999"/>
        <v>9675000</v>
      </c>
      <c r="BD942" s="27">
        <f t="shared" si="2000"/>
        <v>1838250</v>
      </c>
      <c r="BE942" s="27">
        <f t="shared" si="2001"/>
        <v>11513250</v>
      </c>
      <c r="BF942" s="26">
        <v>1</v>
      </c>
      <c r="BG942" s="27">
        <v>7200000</v>
      </c>
      <c r="BH942" s="27">
        <v>6120000</v>
      </c>
      <c r="BI942" s="145"/>
      <c r="BJ942" s="145"/>
      <c r="BK942" s="143">
        <f t="shared" si="1989"/>
        <v>0.11466596451673743</v>
      </c>
      <c r="BL942" s="27">
        <f t="shared" si="2002"/>
        <v>6660000</v>
      </c>
      <c r="BM942" s="27">
        <f t="shared" si="2003"/>
        <v>1265400</v>
      </c>
      <c r="BN942" s="28">
        <f t="shared" si="2004"/>
        <v>7925400</v>
      </c>
      <c r="BO942" s="26">
        <v>1</v>
      </c>
      <c r="BP942" s="27">
        <v>7200000</v>
      </c>
      <c r="BQ942" s="27">
        <v>6336000</v>
      </c>
      <c r="BR942" s="175"/>
      <c r="BS942" s="175"/>
      <c r="BT942" s="143">
        <f t="shared" si="1990"/>
        <v>9.0268950789772026E-2</v>
      </c>
      <c r="BU942" s="27">
        <f t="shared" si="2005"/>
        <v>6768000</v>
      </c>
      <c r="BV942" s="28">
        <f t="shared" si="2006"/>
        <v>1285920</v>
      </c>
      <c r="BW942" s="30">
        <f t="shared" si="2007"/>
        <v>8053920</v>
      </c>
      <c r="BX942" s="26">
        <v>1</v>
      </c>
      <c r="BY942" s="28">
        <v>7200000</v>
      </c>
      <c r="BZ942" s="28">
        <v>6336000</v>
      </c>
      <c r="CA942" s="156"/>
      <c r="CB942" s="156"/>
      <c r="CC942" s="177">
        <f t="shared" si="1991"/>
        <v>9.0268950789772026E-2</v>
      </c>
      <c r="CD942" s="28">
        <f t="shared" si="2008"/>
        <v>6768000</v>
      </c>
      <c r="CE942" s="28">
        <f t="shared" si="2009"/>
        <v>1285920</v>
      </c>
      <c r="CF942" s="29">
        <f t="shared" si="2010"/>
        <v>8053920</v>
      </c>
      <c r="CG942" s="31" t="s">
        <v>30</v>
      </c>
      <c r="CH942" s="32" t="s">
        <v>30</v>
      </c>
      <c r="CI942" s="32" t="s">
        <v>30</v>
      </c>
      <c r="CJ942" s="32" t="s">
        <v>30</v>
      </c>
      <c r="CK942" s="32" t="s">
        <v>30</v>
      </c>
      <c r="CL942" s="32" t="s">
        <v>30</v>
      </c>
      <c r="CM942" s="32" t="s">
        <v>30</v>
      </c>
      <c r="CN942" s="32" t="s">
        <v>30</v>
      </c>
      <c r="CO942" s="32" t="s">
        <v>30</v>
      </c>
      <c r="CP942" s="31" t="s">
        <v>30</v>
      </c>
      <c r="CQ942" s="32" t="s">
        <v>30</v>
      </c>
      <c r="CR942" s="32" t="s">
        <v>30</v>
      </c>
      <c r="CS942" s="32" t="s">
        <v>30</v>
      </c>
      <c r="CT942" s="32" t="s">
        <v>30</v>
      </c>
      <c r="CU942" s="32" t="s">
        <v>30</v>
      </c>
      <c r="CV942" s="32" t="s">
        <v>30</v>
      </c>
      <c r="CW942" s="32" t="s">
        <v>30</v>
      </c>
      <c r="CX942" s="34" t="s">
        <v>30</v>
      </c>
      <c r="CY942" s="31" t="s">
        <v>30</v>
      </c>
      <c r="CZ942" s="32" t="s">
        <v>30</v>
      </c>
      <c r="DA942" s="32" t="s">
        <v>30</v>
      </c>
      <c r="DB942" s="32" t="s">
        <v>30</v>
      </c>
      <c r="DC942" s="32" t="s">
        <v>30</v>
      </c>
      <c r="DD942" s="32" t="s">
        <v>30</v>
      </c>
      <c r="DE942" s="32" t="s">
        <v>30</v>
      </c>
      <c r="DF942" s="32" t="s">
        <v>30</v>
      </c>
      <c r="DG942" s="32" t="s">
        <v>30</v>
      </c>
      <c r="DH942" s="31" t="s">
        <v>30</v>
      </c>
      <c r="DI942" s="43" t="s">
        <v>30</v>
      </c>
      <c r="DJ942" s="43" t="s">
        <v>30</v>
      </c>
      <c r="DK942" s="43" t="s">
        <v>30</v>
      </c>
      <c r="DL942" s="43" t="s">
        <v>30</v>
      </c>
      <c r="DM942" s="32" t="s">
        <v>30</v>
      </c>
      <c r="DN942" s="32" t="s">
        <v>30</v>
      </c>
      <c r="DO942" s="33" t="s">
        <v>30</v>
      </c>
    </row>
    <row r="943" spans="1:119" ht="21" customHeight="1" x14ac:dyDescent="0.25">
      <c r="A943" s="66" t="s">
        <v>1821</v>
      </c>
      <c r="B943" s="67" t="s">
        <v>1787</v>
      </c>
      <c r="C943" s="68" t="s">
        <v>1822</v>
      </c>
      <c r="D943" s="26">
        <v>1</v>
      </c>
      <c r="E943" s="27">
        <v>7500000</v>
      </c>
      <c r="F943" s="27">
        <v>6900000</v>
      </c>
      <c r="G943" s="145"/>
      <c r="H943" s="145"/>
      <c r="I943" s="143">
        <f t="shared" si="1957"/>
        <v>5.892556509887896E-2</v>
      </c>
      <c r="J943" s="27">
        <f t="shared" si="1958"/>
        <v>7200000</v>
      </c>
      <c r="K943" s="28">
        <f t="shared" si="1959"/>
        <v>1368000</v>
      </c>
      <c r="L943" s="29">
        <f t="shared" si="1992"/>
        <v>8568000</v>
      </c>
      <c r="M943" s="26">
        <v>1</v>
      </c>
      <c r="N943" s="27">
        <v>7500000</v>
      </c>
      <c r="O943" s="27">
        <v>8250000</v>
      </c>
      <c r="P943" s="145"/>
      <c r="Q943" s="145"/>
      <c r="R943" s="143">
        <f t="shared" si="1960"/>
        <v>6.7343502970147393E-2</v>
      </c>
      <c r="S943" s="27">
        <f t="shared" si="1961"/>
        <v>7875000</v>
      </c>
      <c r="T943" s="28">
        <f t="shared" si="1962"/>
        <v>1496250</v>
      </c>
      <c r="U943" s="30">
        <f t="shared" si="1963"/>
        <v>9371250</v>
      </c>
      <c r="V943" s="26">
        <v>1</v>
      </c>
      <c r="W943" s="27">
        <v>7500000</v>
      </c>
      <c r="X943" s="27">
        <v>9000000</v>
      </c>
      <c r="Y943" s="145"/>
      <c r="Z943" s="145"/>
      <c r="AA943" s="143">
        <f t="shared" si="1964"/>
        <v>0.12856486930664501</v>
      </c>
      <c r="AB943" s="27">
        <f t="shared" si="1965"/>
        <v>8250000</v>
      </c>
      <c r="AC943" s="28">
        <f t="shared" si="1966"/>
        <v>1567500</v>
      </c>
      <c r="AD943" s="29">
        <f t="shared" si="1967"/>
        <v>9817500</v>
      </c>
      <c r="AE943" s="26">
        <v>1</v>
      </c>
      <c r="AF943" s="27">
        <v>7500000</v>
      </c>
      <c r="AG943" s="27">
        <v>8850000</v>
      </c>
      <c r="AH943" s="145"/>
      <c r="AI943" s="145"/>
      <c r="AJ943" s="143">
        <f t="shared" si="1986"/>
        <v>0.11676992716842069</v>
      </c>
      <c r="AK943" s="27">
        <f t="shared" si="1993"/>
        <v>8175000</v>
      </c>
      <c r="AL943" s="28">
        <f t="shared" si="1994"/>
        <v>1553250</v>
      </c>
      <c r="AM943" s="30">
        <f t="shared" si="1995"/>
        <v>9728250</v>
      </c>
      <c r="AN943" s="26">
        <v>1</v>
      </c>
      <c r="AO943" s="27">
        <v>7500000</v>
      </c>
      <c r="AP943" s="27">
        <v>9918750</v>
      </c>
      <c r="AQ943" s="145"/>
      <c r="AR943" s="145"/>
      <c r="AS943" s="143">
        <f t="shared" si="1987"/>
        <v>0.19637626431230276</v>
      </c>
      <c r="AT943" s="27">
        <f t="shared" si="1996"/>
        <v>8709375</v>
      </c>
      <c r="AU943" s="28">
        <f t="shared" si="1997"/>
        <v>1654781.25</v>
      </c>
      <c r="AV943" s="30">
        <f t="shared" si="1998"/>
        <v>10364156.25</v>
      </c>
      <c r="AW943" s="26">
        <v>1</v>
      </c>
      <c r="AX943" s="27">
        <v>7500000</v>
      </c>
      <c r="AY943" s="27">
        <v>8625000</v>
      </c>
      <c r="AZ943" s="145"/>
      <c r="BA943" s="145"/>
      <c r="BB943" s="143">
        <f t="shared" si="1988"/>
        <v>9.8666062491146164E-2</v>
      </c>
      <c r="BC943" s="27">
        <f t="shared" si="1999"/>
        <v>8062500</v>
      </c>
      <c r="BD943" s="27">
        <f t="shared" si="2000"/>
        <v>1531875</v>
      </c>
      <c r="BE943" s="27">
        <f t="shared" si="2001"/>
        <v>9594375</v>
      </c>
      <c r="BF943" s="26">
        <v>1</v>
      </c>
      <c r="BG943" s="27">
        <v>6000000</v>
      </c>
      <c r="BH943" s="27">
        <v>5100000</v>
      </c>
      <c r="BI943" s="145"/>
      <c r="BJ943" s="145"/>
      <c r="BK943" s="143">
        <f t="shared" si="1989"/>
        <v>0.11466596451673743</v>
      </c>
      <c r="BL943" s="27">
        <f t="shared" si="2002"/>
        <v>5550000</v>
      </c>
      <c r="BM943" s="27">
        <f t="shared" si="2003"/>
        <v>1054500</v>
      </c>
      <c r="BN943" s="28">
        <f t="shared" si="2004"/>
        <v>6604500</v>
      </c>
      <c r="BO943" s="26">
        <v>1</v>
      </c>
      <c r="BP943" s="27">
        <v>6000000</v>
      </c>
      <c r="BQ943" s="27">
        <v>5280000</v>
      </c>
      <c r="BR943" s="175"/>
      <c r="BS943" s="175"/>
      <c r="BT943" s="143">
        <f t="shared" si="1990"/>
        <v>9.0268950789772026E-2</v>
      </c>
      <c r="BU943" s="27">
        <f t="shared" si="2005"/>
        <v>5640000</v>
      </c>
      <c r="BV943" s="28">
        <f t="shared" si="2006"/>
        <v>1071600</v>
      </c>
      <c r="BW943" s="30">
        <f t="shared" si="2007"/>
        <v>6711600</v>
      </c>
      <c r="BX943" s="26">
        <v>1</v>
      </c>
      <c r="BY943" s="28">
        <v>6000000</v>
      </c>
      <c r="BZ943" s="28">
        <v>5280000</v>
      </c>
      <c r="CA943" s="156"/>
      <c r="CB943" s="156"/>
      <c r="CC943" s="177">
        <f t="shared" si="1991"/>
        <v>9.0268950789772026E-2</v>
      </c>
      <c r="CD943" s="28">
        <f t="shared" si="2008"/>
        <v>5640000</v>
      </c>
      <c r="CE943" s="28">
        <f t="shared" si="2009"/>
        <v>1071600</v>
      </c>
      <c r="CF943" s="29">
        <f t="shared" si="2010"/>
        <v>6711600</v>
      </c>
      <c r="CG943" s="31" t="s">
        <v>30</v>
      </c>
      <c r="CH943" s="32" t="s">
        <v>30</v>
      </c>
      <c r="CI943" s="32" t="s">
        <v>30</v>
      </c>
      <c r="CJ943" s="32" t="s">
        <v>30</v>
      </c>
      <c r="CK943" s="32" t="s">
        <v>30</v>
      </c>
      <c r="CL943" s="32" t="s">
        <v>30</v>
      </c>
      <c r="CM943" s="32" t="s">
        <v>30</v>
      </c>
      <c r="CN943" s="32" t="s">
        <v>30</v>
      </c>
      <c r="CO943" s="32" t="s">
        <v>30</v>
      </c>
      <c r="CP943" s="31" t="s">
        <v>30</v>
      </c>
      <c r="CQ943" s="32" t="s">
        <v>30</v>
      </c>
      <c r="CR943" s="32" t="s">
        <v>30</v>
      </c>
      <c r="CS943" s="32" t="s">
        <v>30</v>
      </c>
      <c r="CT943" s="32" t="s">
        <v>30</v>
      </c>
      <c r="CU943" s="32" t="s">
        <v>30</v>
      </c>
      <c r="CV943" s="32" t="s">
        <v>30</v>
      </c>
      <c r="CW943" s="32" t="s">
        <v>30</v>
      </c>
      <c r="CX943" s="34" t="s">
        <v>30</v>
      </c>
      <c r="CY943" s="31" t="s">
        <v>30</v>
      </c>
      <c r="CZ943" s="32" t="s">
        <v>30</v>
      </c>
      <c r="DA943" s="32" t="s">
        <v>30</v>
      </c>
      <c r="DB943" s="32" t="s">
        <v>30</v>
      </c>
      <c r="DC943" s="32" t="s">
        <v>30</v>
      </c>
      <c r="DD943" s="32" t="s">
        <v>30</v>
      </c>
      <c r="DE943" s="32" t="s">
        <v>30</v>
      </c>
      <c r="DF943" s="32" t="s">
        <v>30</v>
      </c>
      <c r="DG943" s="32" t="s">
        <v>30</v>
      </c>
      <c r="DH943" s="31" t="s">
        <v>30</v>
      </c>
      <c r="DI943" s="43" t="s">
        <v>30</v>
      </c>
      <c r="DJ943" s="43" t="s">
        <v>30</v>
      </c>
      <c r="DK943" s="43" t="s">
        <v>30</v>
      </c>
      <c r="DL943" s="43" t="s">
        <v>30</v>
      </c>
      <c r="DM943" s="32" t="s">
        <v>30</v>
      </c>
      <c r="DN943" s="32" t="s">
        <v>30</v>
      </c>
      <c r="DO943" s="33" t="s">
        <v>30</v>
      </c>
    </row>
    <row r="944" spans="1:119" ht="21" customHeight="1" x14ac:dyDescent="0.25">
      <c r="A944" s="66" t="s">
        <v>1823</v>
      </c>
      <c r="B944" s="67" t="s">
        <v>1702</v>
      </c>
      <c r="C944" s="68" t="s">
        <v>1824</v>
      </c>
      <c r="D944" s="26">
        <v>1</v>
      </c>
      <c r="E944" s="27">
        <v>6500000</v>
      </c>
      <c r="F944" s="27">
        <v>5980000</v>
      </c>
      <c r="G944" s="145"/>
      <c r="H944" s="145"/>
      <c r="I944" s="143">
        <f t="shared" si="1957"/>
        <v>5.892556509887896E-2</v>
      </c>
      <c r="J944" s="27">
        <f t="shared" si="1958"/>
        <v>6240000</v>
      </c>
      <c r="K944" s="28">
        <f t="shared" si="1959"/>
        <v>1185600</v>
      </c>
      <c r="L944" s="29">
        <f t="shared" si="1992"/>
        <v>7425600</v>
      </c>
      <c r="M944" s="26">
        <v>1</v>
      </c>
      <c r="N944" s="27">
        <v>6500000</v>
      </c>
      <c r="O944" s="27">
        <v>7150000</v>
      </c>
      <c r="P944" s="145"/>
      <c r="Q944" s="145"/>
      <c r="R944" s="143">
        <f t="shared" si="1960"/>
        <v>6.7343502970147379E-2</v>
      </c>
      <c r="S944" s="27">
        <f t="shared" si="1961"/>
        <v>6825000</v>
      </c>
      <c r="T944" s="28">
        <f t="shared" si="1962"/>
        <v>1296750</v>
      </c>
      <c r="U944" s="30">
        <f t="shared" si="1963"/>
        <v>8121750</v>
      </c>
      <c r="V944" s="26">
        <v>1</v>
      </c>
      <c r="W944" s="27">
        <v>6500000</v>
      </c>
      <c r="X944" s="27">
        <v>7800000</v>
      </c>
      <c r="Y944" s="145"/>
      <c r="Z944" s="145"/>
      <c r="AA944" s="143">
        <f t="shared" si="1964"/>
        <v>0.12856486930664501</v>
      </c>
      <c r="AB944" s="27">
        <f t="shared" si="1965"/>
        <v>7150000</v>
      </c>
      <c r="AC944" s="28">
        <f t="shared" si="1966"/>
        <v>1358500</v>
      </c>
      <c r="AD944" s="29">
        <f t="shared" si="1967"/>
        <v>8508500</v>
      </c>
      <c r="AE944" s="26">
        <v>1</v>
      </c>
      <c r="AF944" s="27">
        <v>6500000</v>
      </c>
      <c r="AG944" s="27">
        <v>7670000</v>
      </c>
      <c r="AH944" s="145"/>
      <c r="AI944" s="145"/>
      <c r="AJ944" s="143">
        <f t="shared" si="1986"/>
        <v>0.11676992716842069</v>
      </c>
      <c r="AK944" s="27">
        <f t="shared" si="1993"/>
        <v>7085000</v>
      </c>
      <c r="AL944" s="28">
        <f t="shared" si="1994"/>
        <v>1346150</v>
      </c>
      <c r="AM944" s="30">
        <f t="shared" si="1995"/>
        <v>8431150</v>
      </c>
      <c r="AN944" s="26">
        <v>1</v>
      </c>
      <c r="AO944" s="27">
        <v>6500000</v>
      </c>
      <c r="AP944" s="27">
        <v>8596250</v>
      </c>
      <c r="AQ944" s="145"/>
      <c r="AR944" s="145"/>
      <c r="AS944" s="143">
        <f t="shared" si="1987"/>
        <v>0.19637626431230276</v>
      </c>
      <c r="AT944" s="27">
        <f t="shared" si="1996"/>
        <v>7548125</v>
      </c>
      <c r="AU944" s="28">
        <f t="shared" si="1997"/>
        <v>1434143.75</v>
      </c>
      <c r="AV944" s="30">
        <f t="shared" si="1998"/>
        <v>8982268.75</v>
      </c>
      <c r="AW944" s="26">
        <v>1</v>
      </c>
      <c r="AX944" s="27">
        <v>6500000</v>
      </c>
      <c r="AY944" s="27">
        <v>7475000</v>
      </c>
      <c r="AZ944" s="145"/>
      <c r="BA944" s="145"/>
      <c r="BB944" s="143">
        <f t="shared" si="1988"/>
        <v>9.8666062491146164E-2</v>
      </c>
      <c r="BC944" s="27">
        <f t="shared" si="1999"/>
        <v>6987500</v>
      </c>
      <c r="BD944" s="27">
        <f t="shared" si="2000"/>
        <v>1327625</v>
      </c>
      <c r="BE944" s="27">
        <f t="shared" si="2001"/>
        <v>8315125</v>
      </c>
      <c r="BF944" s="26">
        <v>1</v>
      </c>
      <c r="BG944" s="27">
        <v>5200000</v>
      </c>
      <c r="BH944" s="27">
        <v>4420000</v>
      </c>
      <c r="BI944" s="145"/>
      <c r="BJ944" s="145"/>
      <c r="BK944" s="143">
        <f t="shared" si="1989"/>
        <v>0.11466596451673745</v>
      </c>
      <c r="BL944" s="27">
        <f t="shared" si="2002"/>
        <v>4810000</v>
      </c>
      <c r="BM944" s="27">
        <f t="shared" si="2003"/>
        <v>913900</v>
      </c>
      <c r="BN944" s="28">
        <f t="shared" si="2004"/>
        <v>5723900</v>
      </c>
      <c r="BO944" s="26">
        <v>1</v>
      </c>
      <c r="BP944" s="27">
        <v>5200000</v>
      </c>
      <c r="BQ944" s="27">
        <v>4576000</v>
      </c>
      <c r="BR944" s="175"/>
      <c r="BS944" s="175"/>
      <c r="BT944" s="143">
        <f t="shared" si="1990"/>
        <v>9.0268950789772026E-2</v>
      </c>
      <c r="BU944" s="27">
        <f t="shared" si="2005"/>
        <v>4888000</v>
      </c>
      <c r="BV944" s="28">
        <f t="shared" si="2006"/>
        <v>928720</v>
      </c>
      <c r="BW944" s="30">
        <f t="shared" si="2007"/>
        <v>5816720</v>
      </c>
      <c r="BX944" s="26">
        <v>1</v>
      </c>
      <c r="BY944" s="28">
        <v>5200000</v>
      </c>
      <c r="BZ944" s="28">
        <v>4576000</v>
      </c>
      <c r="CA944" s="156"/>
      <c r="CB944" s="156"/>
      <c r="CC944" s="177">
        <f t="shared" si="1991"/>
        <v>9.0268950789772026E-2</v>
      </c>
      <c r="CD944" s="28">
        <f t="shared" si="2008"/>
        <v>4888000</v>
      </c>
      <c r="CE944" s="28">
        <f t="shared" si="2009"/>
        <v>928720</v>
      </c>
      <c r="CF944" s="29">
        <f t="shared" si="2010"/>
        <v>5816720</v>
      </c>
      <c r="CG944" s="31" t="s">
        <v>30</v>
      </c>
      <c r="CH944" s="32" t="s">
        <v>30</v>
      </c>
      <c r="CI944" s="32" t="s">
        <v>30</v>
      </c>
      <c r="CJ944" s="32" t="s">
        <v>30</v>
      </c>
      <c r="CK944" s="32" t="s">
        <v>30</v>
      </c>
      <c r="CL944" s="32" t="s">
        <v>30</v>
      </c>
      <c r="CM944" s="32" t="s">
        <v>30</v>
      </c>
      <c r="CN944" s="32" t="s">
        <v>30</v>
      </c>
      <c r="CO944" s="32" t="s">
        <v>30</v>
      </c>
      <c r="CP944" s="31" t="s">
        <v>30</v>
      </c>
      <c r="CQ944" s="32" t="s">
        <v>30</v>
      </c>
      <c r="CR944" s="32" t="s">
        <v>30</v>
      </c>
      <c r="CS944" s="32" t="s">
        <v>30</v>
      </c>
      <c r="CT944" s="32" t="s">
        <v>30</v>
      </c>
      <c r="CU944" s="32" t="s">
        <v>30</v>
      </c>
      <c r="CV944" s="32" t="s">
        <v>30</v>
      </c>
      <c r="CW944" s="32" t="s">
        <v>30</v>
      </c>
      <c r="CX944" s="34" t="s">
        <v>30</v>
      </c>
      <c r="CY944" s="31" t="s">
        <v>30</v>
      </c>
      <c r="CZ944" s="32" t="s">
        <v>30</v>
      </c>
      <c r="DA944" s="32" t="s">
        <v>30</v>
      </c>
      <c r="DB944" s="32" t="s">
        <v>30</v>
      </c>
      <c r="DC944" s="32" t="s">
        <v>30</v>
      </c>
      <c r="DD944" s="32" t="s">
        <v>30</v>
      </c>
      <c r="DE944" s="32" t="s">
        <v>30</v>
      </c>
      <c r="DF944" s="32" t="s">
        <v>30</v>
      </c>
      <c r="DG944" s="32" t="s">
        <v>30</v>
      </c>
      <c r="DH944" s="31" t="s">
        <v>30</v>
      </c>
      <c r="DI944" s="43" t="s">
        <v>30</v>
      </c>
      <c r="DJ944" s="43" t="s">
        <v>30</v>
      </c>
      <c r="DK944" s="43" t="s">
        <v>30</v>
      </c>
      <c r="DL944" s="43" t="s">
        <v>30</v>
      </c>
      <c r="DM944" s="32" t="s">
        <v>30</v>
      </c>
      <c r="DN944" s="32" t="s">
        <v>30</v>
      </c>
      <c r="DO944" s="33" t="s">
        <v>30</v>
      </c>
    </row>
    <row r="945" spans="1:119" ht="21" customHeight="1" x14ac:dyDescent="0.25">
      <c r="A945" s="66" t="s">
        <v>1825</v>
      </c>
      <c r="B945" s="67" t="s">
        <v>1702</v>
      </c>
      <c r="C945" s="68" t="s">
        <v>1826</v>
      </c>
      <c r="D945" s="26">
        <v>1</v>
      </c>
      <c r="E945" s="27">
        <v>8500000</v>
      </c>
      <c r="F945" s="27">
        <v>7820000</v>
      </c>
      <c r="G945" s="145"/>
      <c r="H945" s="145"/>
      <c r="I945" s="143">
        <f t="shared" si="1957"/>
        <v>5.892556509887896E-2</v>
      </c>
      <c r="J945" s="27">
        <f t="shared" si="1958"/>
        <v>8160000</v>
      </c>
      <c r="K945" s="28">
        <f t="shared" si="1959"/>
        <v>1550400</v>
      </c>
      <c r="L945" s="29">
        <f t="shared" si="1992"/>
        <v>9710400</v>
      </c>
      <c r="M945" s="26">
        <v>1</v>
      </c>
      <c r="N945" s="27">
        <v>8500000</v>
      </c>
      <c r="O945" s="27">
        <v>9350000</v>
      </c>
      <c r="P945" s="145"/>
      <c r="Q945" s="145"/>
      <c r="R945" s="143">
        <f t="shared" si="1960"/>
        <v>6.7343502970147379E-2</v>
      </c>
      <c r="S945" s="27">
        <f t="shared" si="1961"/>
        <v>8925000</v>
      </c>
      <c r="T945" s="28">
        <f t="shared" si="1962"/>
        <v>1695750</v>
      </c>
      <c r="U945" s="30">
        <f t="shared" si="1963"/>
        <v>10620750</v>
      </c>
      <c r="V945" s="26">
        <v>1</v>
      </c>
      <c r="W945" s="27">
        <v>8500000</v>
      </c>
      <c r="X945" s="27">
        <v>10200000</v>
      </c>
      <c r="Y945" s="145"/>
      <c r="Z945" s="145"/>
      <c r="AA945" s="143">
        <f t="shared" si="1964"/>
        <v>0.12856486930664499</v>
      </c>
      <c r="AB945" s="27">
        <f t="shared" si="1965"/>
        <v>9350000</v>
      </c>
      <c r="AC945" s="28">
        <f t="shared" si="1966"/>
        <v>1776500</v>
      </c>
      <c r="AD945" s="29">
        <f t="shared" si="1967"/>
        <v>11126500</v>
      </c>
      <c r="AE945" s="26">
        <v>1</v>
      </c>
      <c r="AF945" s="27">
        <v>8500000</v>
      </c>
      <c r="AG945" s="27">
        <v>10030000</v>
      </c>
      <c r="AH945" s="145"/>
      <c r="AI945" s="145"/>
      <c r="AJ945" s="143">
        <f t="shared" si="1986"/>
        <v>0.11676992716842069</v>
      </c>
      <c r="AK945" s="27">
        <f t="shared" si="1993"/>
        <v>9265000</v>
      </c>
      <c r="AL945" s="28">
        <f t="shared" si="1994"/>
        <v>1760350</v>
      </c>
      <c r="AM945" s="30">
        <f t="shared" si="1995"/>
        <v>11025350</v>
      </c>
      <c r="AN945" s="26">
        <v>1</v>
      </c>
      <c r="AO945" s="27">
        <v>8500000</v>
      </c>
      <c r="AP945" s="27">
        <v>11241250</v>
      </c>
      <c r="AQ945" s="145"/>
      <c r="AR945" s="145"/>
      <c r="AS945" s="143">
        <f t="shared" si="1987"/>
        <v>0.19637626431230276</v>
      </c>
      <c r="AT945" s="27">
        <f t="shared" si="1996"/>
        <v>9870625</v>
      </c>
      <c r="AU945" s="28">
        <f t="shared" si="1997"/>
        <v>1875418.75</v>
      </c>
      <c r="AV945" s="30">
        <f t="shared" si="1998"/>
        <v>11746043.75</v>
      </c>
      <c r="AW945" s="26">
        <v>1</v>
      </c>
      <c r="AX945" s="27">
        <v>8500000</v>
      </c>
      <c r="AY945" s="27">
        <v>9775000</v>
      </c>
      <c r="AZ945" s="145"/>
      <c r="BA945" s="145"/>
      <c r="BB945" s="143">
        <f t="shared" si="1988"/>
        <v>9.8666062491146164E-2</v>
      </c>
      <c r="BC945" s="27">
        <f t="shared" si="1999"/>
        <v>9137500</v>
      </c>
      <c r="BD945" s="27">
        <f t="shared" si="2000"/>
        <v>1736125</v>
      </c>
      <c r="BE945" s="27">
        <f t="shared" si="2001"/>
        <v>10873625</v>
      </c>
      <c r="BF945" s="26">
        <v>1</v>
      </c>
      <c r="BG945" s="27">
        <v>6800000</v>
      </c>
      <c r="BH945" s="27">
        <v>5780000</v>
      </c>
      <c r="BI945" s="145"/>
      <c r="BJ945" s="145"/>
      <c r="BK945" s="143">
        <f t="shared" si="1989"/>
        <v>0.11466596451673743</v>
      </c>
      <c r="BL945" s="27">
        <f t="shared" si="2002"/>
        <v>6290000</v>
      </c>
      <c r="BM945" s="27">
        <f t="shared" si="2003"/>
        <v>1195100</v>
      </c>
      <c r="BN945" s="28">
        <f t="shared" si="2004"/>
        <v>7485100</v>
      </c>
      <c r="BO945" s="26">
        <v>1</v>
      </c>
      <c r="BP945" s="27">
        <v>6800000</v>
      </c>
      <c r="BQ945" s="27">
        <v>5984000</v>
      </c>
      <c r="BR945" s="175"/>
      <c r="BS945" s="175"/>
      <c r="BT945" s="143">
        <f t="shared" si="1990"/>
        <v>9.0268950789772026E-2</v>
      </c>
      <c r="BU945" s="27">
        <f t="shared" si="2005"/>
        <v>6392000</v>
      </c>
      <c r="BV945" s="28">
        <f t="shared" si="2006"/>
        <v>1214480</v>
      </c>
      <c r="BW945" s="30">
        <f t="shared" si="2007"/>
        <v>7606480</v>
      </c>
      <c r="BX945" s="26">
        <v>1</v>
      </c>
      <c r="BY945" s="28">
        <v>6800000</v>
      </c>
      <c r="BZ945" s="28">
        <v>5984000</v>
      </c>
      <c r="CA945" s="156"/>
      <c r="CB945" s="156"/>
      <c r="CC945" s="177">
        <f t="shared" si="1991"/>
        <v>9.0268950789772026E-2</v>
      </c>
      <c r="CD945" s="28">
        <f t="shared" si="2008"/>
        <v>6392000</v>
      </c>
      <c r="CE945" s="28">
        <f t="shared" si="2009"/>
        <v>1214480</v>
      </c>
      <c r="CF945" s="29">
        <f t="shared" si="2010"/>
        <v>7606480</v>
      </c>
      <c r="CG945" s="31" t="s">
        <v>30</v>
      </c>
      <c r="CH945" s="32" t="s">
        <v>30</v>
      </c>
      <c r="CI945" s="32" t="s">
        <v>30</v>
      </c>
      <c r="CJ945" s="32" t="s">
        <v>30</v>
      </c>
      <c r="CK945" s="32" t="s">
        <v>30</v>
      </c>
      <c r="CL945" s="32" t="s">
        <v>30</v>
      </c>
      <c r="CM945" s="32" t="s">
        <v>30</v>
      </c>
      <c r="CN945" s="32" t="s">
        <v>30</v>
      </c>
      <c r="CO945" s="32" t="s">
        <v>30</v>
      </c>
      <c r="CP945" s="31" t="s">
        <v>30</v>
      </c>
      <c r="CQ945" s="32" t="s">
        <v>30</v>
      </c>
      <c r="CR945" s="32" t="s">
        <v>30</v>
      </c>
      <c r="CS945" s="32" t="s">
        <v>30</v>
      </c>
      <c r="CT945" s="32" t="s">
        <v>30</v>
      </c>
      <c r="CU945" s="32" t="s">
        <v>30</v>
      </c>
      <c r="CV945" s="32" t="s">
        <v>30</v>
      </c>
      <c r="CW945" s="32" t="s">
        <v>30</v>
      </c>
      <c r="CX945" s="34" t="s">
        <v>30</v>
      </c>
      <c r="CY945" s="31" t="s">
        <v>30</v>
      </c>
      <c r="CZ945" s="32" t="s">
        <v>30</v>
      </c>
      <c r="DA945" s="32" t="s">
        <v>30</v>
      </c>
      <c r="DB945" s="32" t="s">
        <v>30</v>
      </c>
      <c r="DC945" s="32" t="s">
        <v>30</v>
      </c>
      <c r="DD945" s="32" t="s">
        <v>30</v>
      </c>
      <c r="DE945" s="32" t="s">
        <v>30</v>
      </c>
      <c r="DF945" s="32" t="s">
        <v>30</v>
      </c>
      <c r="DG945" s="32" t="s">
        <v>30</v>
      </c>
      <c r="DH945" s="31" t="s">
        <v>30</v>
      </c>
      <c r="DI945" s="43" t="s">
        <v>30</v>
      </c>
      <c r="DJ945" s="43" t="s">
        <v>30</v>
      </c>
      <c r="DK945" s="43" t="s">
        <v>30</v>
      </c>
      <c r="DL945" s="43" t="s">
        <v>30</v>
      </c>
      <c r="DM945" s="32" t="s">
        <v>30</v>
      </c>
      <c r="DN945" s="32" t="s">
        <v>30</v>
      </c>
      <c r="DO945" s="33" t="s">
        <v>30</v>
      </c>
    </row>
    <row r="946" spans="1:119" ht="21" customHeight="1" x14ac:dyDescent="0.25">
      <c r="A946" s="66" t="s">
        <v>1827</v>
      </c>
      <c r="B946" s="67" t="s">
        <v>1702</v>
      </c>
      <c r="C946" s="68" t="s">
        <v>1828</v>
      </c>
      <c r="D946" s="26">
        <v>1</v>
      </c>
      <c r="E946" s="27">
        <v>850000</v>
      </c>
      <c r="F946" s="27">
        <v>782000</v>
      </c>
      <c r="G946" s="145"/>
      <c r="H946" s="145"/>
      <c r="I946" s="143">
        <f t="shared" si="1957"/>
        <v>5.892556509887896E-2</v>
      </c>
      <c r="J946" s="27">
        <f t="shared" si="1958"/>
        <v>816000</v>
      </c>
      <c r="K946" s="28">
        <f t="shared" si="1959"/>
        <v>155040</v>
      </c>
      <c r="L946" s="29">
        <f t="shared" si="1992"/>
        <v>971040</v>
      </c>
      <c r="M946" s="26">
        <v>1</v>
      </c>
      <c r="N946" s="27">
        <v>850000</v>
      </c>
      <c r="O946" s="27">
        <v>935000</v>
      </c>
      <c r="P946" s="145"/>
      <c r="Q946" s="145"/>
      <c r="R946" s="143">
        <f t="shared" si="1960"/>
        <v>6.7343502970147379E-2</v>
      </c>
      <c r="S946" s="27">
        <f t="shared" si="1961"/>
        <v>892500</v>
      </c>
      <c r="T946" s="28">
        <f t="shared" si="1962"/>
        <v>169575</v>
      </c>
      <c r="U946" s="30">
        <f t="shared" si="1963"/>
        <v>1062075</v>
      </c>
      <c r="V946" s="26">
        <v>1</v>
      </c>
      <c r="W946" s="27">
        <v>850000</v>
      </c>
      <c r="X946" s="27">
        <v>1020000</v>
      </c>
      <c r="Y946" s="145"/>
      <c r="Z946" s="145"/>
      <c r="AA946" s="143">
        <f t="shared" si="1964"/>
        <v>0.12856486930664501</v>
      </c>
      <c r="AB946" s="27">
        <f t="shared" si="1965"/>
        <v>935000</v>
      </c>
      <c r="AC946" s="28">
        <f t="shared" si="1966"/>
        <v>177650</v>
      </c>
      <c r="AD946" s="29">
        <f t="shared" si="1967"/>
        <v>1112650</v>
      </c>
      <c r="AE946" s="26">
        <v>1</v>
      </c>
      <c r="AF946" s="27">
        <v>850000</v>
      </c>
      <c r="AG946" s="27">
        <v>1003000</v>
      </c>
      <c r="AH946" s="145"/>
      <c r="AI946" s="145"/>
      <c r="AJ946" s="143">
        <f t="shared" si="1986"/>
        <v>0.1167699271684207</v>
      </c>
      <c r="AK946" s="27">
        <f t="shared" si="1993"/>
        <v>926500</v>
      </c>
      <c r="AL946" s="28">
        <f t="shared" si="1994"/>
        <v>176035</v>
      </c>
      <c r="AM946" s="30">
        <f t="shared" si="1995"/>
        <v>1102535</v>
      </c>
      <c r="AN946" s="26">
        <v>1</v>
      </c>
      <c r="AO946" s="27">
        <v>850000</v>
      </c>
      <c r="AP946" s="27">
        <v>1124125</v>
      </c>
      <c r="AQ946" s="145"/>
      <c r="AR946" s="145"/>
      <c r="AS946" s="143">
        <f t="shared" si="1987"/>
        <v>0.19637626431230276</v>
      </c>
      <c r="AT946" s="27">
        <f t="shared" si="1996"/>
        <v>987062.5</v>
      </c>
      <c r="AU946" s="28">
        <f t="shared" si="1997"/>
        <v>187541.875</v>
      </c>
      <c r="AV946" s="30">
        <f t="shared" si="1998"/>
        <v>1174604.375</v>
      </c>
      <c r="AW946" s="26">
        <v>1</v>
      </c>
      <c r="AX946" s="27">
        <v>850000</v>
      </c>
      <c r="AY946" s="27">
        <v>977500</v>
      </c>
      <c r="AZ946" s="145"/>
      <c r="BA946" s="145"/>
      <c r="BB946" s="143">
        <f t="shared" si="1988"/>
        <v>9.8666062491146164E-2</v>
      </c>
      <c r="BC946" s="27">
        <f t="shared" si="1999"/>
        <v>913750</v>
      </c>
      <c r="BD946" s="27">
        <f t="shared" si="2000"/>
        <v>173612.5</v>
      </c>
      <c r="BE946" s="27">
        <f t="shared" si="2001"/>
        <v>1087362.5</v>
      </c>
      <c r="BF946" s="26">
        <v>1</v>
      </c>
      <c r="BG946" s="27">
        <v>680000</v>
      </c>
      <c r="BH946" s="27">
        <v>578000</v>
      </c>
      <c r="BI946" s="145"/>
      <c r="BJ946" s="145"/>
      <c r="BK946" s="143">
        <f t="shared" si="1989"/>
        <v>0.11466596451673744</v>
      </c>
      <c r="BL946" s="27">
        <f t="shared" si="2002"/>
        <v>629000</v>
      </c>
      <c r="BM946" s="27">
        <f t="shared" si="2003"/>
        <v>119510</v>
      </c>
      <c r="BN946" s="28">
        <f t="shared" si="2004"/>
        <v>748510</v>
      </c>
      <c r="BO946" s="26">
        <v>1</v>
      </c>
      <c r="BP946" s="27">
        <v>680000</v>
      </c>
      <c r="BQ946" s="27">
        <v>598400</v>
      </c>
      <c r="BR946" s="175"/>
      <c r="BS946" s="175"/>
      <c r="BT946" s="143">
        <f t="shared" si="1990"/>
        <v>9.0268950789772026E-2</v>
      </c>
      <c r="BU946" s="27">
        <f t="shared" si="2005"/>
        <v>639200</v>
      </c>
      <c r="BV946" s="28">
        <f t="shared" si="2006"/>
        <v>121448</v>
      </c>
      <c r="BW946" s="30">
        <f t="shared" si="2007"/>
        <v>760648</v>
      </c>
      <c r="BX946" s="26">
        <v>1</v>
      </c>
      <c r="BY946" s="28">
        <v>680000</v>
      </c>
      <c r="BZ946" s="28">
        <v>598400</v>
      </c>
      <c r="CA946" s="156"/>
      <c r="CB946" s="156"/>
      <c r="CC946" s="177">
        <f t="shared" si="1991"/>
        <v>9.0268950789772026E-2</v>
      </c>
      <c r="CD946" s="28">
        <f t="shared" si="2008"/>
        <v>639200</v>
      </c>
      <c r="CE946" s="28">
        <f t="shared" si="2009"/>
        <v>121448</v>
      </c>
      <c r="CF946" s="29">
        <f t="shared" si="2010"/>
        <v>760648</v>
      </c>
      <c r="CG946" s="31" t="s">
        <v>30</v>
      </c>
      <c r="CH946" s="32" t="s">
        <v>30</v>
      </c>
      <c r="CI946" s="32" t="s">
        <v>30</v>
      </c>
      <c r="CJ946" s="32" t="s">
        <v>30</v>
      </c>
      <c r="CK946" s="32" t="s">
        <v>30</v>
      </c>
      <c r="CL946" s="32" t="s">
        <v>30</v>
      </c>
      <c r="CM946" s="32" t="s">
        <v>30</v>
      </c>
      <c r="CN946" s="32" t="s">
        <v>30</v>
      </c>
      <c r="CO946" s="32" t="s">
        <v>30</v>
      </c>
      <c r="CP946" s="31" t="s">
        <v>30</v>
      </c>
      <c r="CQ946" s="32" t="s">
        <v>30</v>
      </c>
      <c r="CR946" s="32" t="s">
        <v>30</v>
      </c>
      <c r="CS946" s="32" t="s">
        <v>30</v>
      </c>
      <c r="CT946" s="32" t="s">
        <v>30</v>
      </c>
      <c r="CU946" s="32" t="s">
        <v>30</v>
      </c>
      <c r="CV946" s="32" t="s">
        <v>30</v>
      </c>
      <c r="CW946" s="32" t="s">
        <v>30</v>
      </c>
      <c r="CX946" s="34" t="s">
        <v>30</v>
      </c>
      <c r="CY946" s="31" t="s">
        <v>30</v>
      </c>
      <c r="CZ946" s="32" t="s">
        <v>30</v>
      </c>
      <c r="DA946" s="32" t="s">
        <v>30</v>
      </c>
      <c r="DB946" s="32" t="s">
        <v>30</v>
      </c>
      <c r="DC946" s="32" t="s">
        <v>30</v>
      </c>
      <c r="DD946" s="32" t="s">
        <v>30</v>
      </c>
      <c r="DE946" s="32" t="s">
        <v>30</v>
      </c>
      <c r="DF946" s="32" t="s">
        <v>30</v>
      </c>
      <c r="DG946" s="32" t="s">
        <v>30</v>
      </c>
      <c r="DH946" s="31" t="s">
        <v>30</v>
      </c>
      <c r="DI946" s="43" t="s">
        <v>30</v>
      </c>
      <c r="DJ946" s="43" t="s">
        <v>30</v>
      </c>
      <c r="DK946" s="43" t="s">
        <v>30</v>
      </c>
      <c r="DL946" s="43" t="s">
        <v>30</v>
      </c>
      <c r="DM946" s="32" t="s">
        <v>30</v>
      </c>
      <c r="DN946" s="32" t="s">
        <v>30</v>
      </c>
      <c r="DO946" s="33" t="s">
        <v>30</v>
      </c>
    </row>
    <row r="947" spans="1:119" ht="21" customHeight="1" x14ac:dyDescent="0.25">
      <c r="A947" s="66" t="s">
        <v>1829</v>
      </c>
      <c r="B947" s="67" t="s">
        <v>1702</v>
      </c>
      <c r="C947" s="68" t="s">
        <v>1830</v>
      </c>
      <c r="D947" s="26">
        <v>1</v>
      </c>
      <c r="E947" s="27">
        <v>3500000</v>
      </c>
      <c r="F947" s="27">
        <v>3220000</v>
      </c>
      <c r="G947" s="145"/>
      <c r="H947" s="145"/>
      <c r="I947" s="143">
        <f t="shared" si="1957"/>
        <v>5.892556509887896E-2</v>
      </c>
      <c r="J947" s="27">
        <f t="shared" si="1958"/>
        <v>3360000</v>
      </c>
      <c r="K947" s="28">
        <f t="shared" si="1959"/>
        <v>638400</v>
      </c>
      <c r="L947" s="29">
        <f t="shared" si="1992"/>
        <v>3998400</v>
      </c>
      <c r="M947" s="26">
        <v>1</v>
      </c>
      <c r="N947" s="27">
        <v>3500000</v>
      </c>
      <c r="O947" s="27">
        <v>3850000</v>
      </c>
      <c r="P947" s="145"/>
      <c r="Q947" s="145"/>
      <c r="R947" s="143">
        <f t="shared" si="1960"/>
        <v>6.7343502970147379E-2</v>
      </c>
      <c r="S947" s="27">
        <f t="shared" si="1961"/>
        <v>3675000</v>
      </c>
      <c r="T947" s="28">
        <f t="shared" si="1962"/>
        <v>698250</v>
      </c>
      <c r="U947" s="30">
        <f t="shared" si="1963"/>
        <v>4373250</v>
      </c>
      <c r="V947" s="26">
        <v>1</v>
      </c>
      <c r="W947" s="27">
        <v>3500000</v>
      </c>
      <c r="X947" s="27">
        <v>4200000</v>
      </c>
      <c r="Y947" s="145"/>
      <c r="Z947" s="145"/>
      <c r="AA947" s="143">
        <f t="shared" si="1964"/>
        <v>0.12856486930664501</v>
      </c>
      <c r="AB947" s="27">
        <f t="shared" si="1965"/>
        <v>3850000</v>
      </c>
      <c r="AC947" s="28">
        <f t="shared" si="1966"/>
        <v>731500</v>
      </c>
      <c r="AD947" s="29">
        <f t="shared" si="1967"/>
        <v>4581500</v>
      </c>
      <c r="AE947" s="26">
        <v>1</v>
      </c>
      <c r="AF947" s="27">
        <v>3500000</v>
      </c>
      <c r="AG947" s="27">
        <v>4130000</v>
      </c>
      <c r="AH947" s="145"/>
      <c r="AI947" s="145"/>
      <c r="AJ947" s="143">
        <f t="shared" si="1986"/>
        <v>0.11676992716842069</v>
      </c>
      <c r="AK947" s="27">
        <f t="shared" si="1993"/>
        <v>3815000</v>
      </c>
      <c r="AL947" s="28">
        <f t="shared" si="1994"/>
        <v>724850</v>
      </c>
      <c r="AM947" s="30">
        <f t="shared" si="1995"/>
        <v>4539850</v>
      </c>
      <c r="AN947" s="26">
        <v>1</v>
      </c>
      <c r="AO947" s="27">
        <v>3500000</v>
      </c>
      <c r="AP947" s="27">
        <v>4628750</v>
      </c>
      <c r="AQ947" s="145"/>
      <c r="AR947" s="145"/>
      <c r="AS947" s="143">
        <f t="shared" si="1987"/>
        <v>0.19637626431230276</v>
      </c>
      <c r="AT947" s="27">
        <f t="shared" si="1996"/>
        <v>4064375</v>
      </c>
      <c r="AU947" s="28">
        <f t="shared" si="1997"/>
        <v>772231.25</v>
      </c>
      <c r="AV947" s="30">
        <f t="shared" si="1998"/>
        <v>4836606.25</v>
      </c>
      <c r="AW947" s="26">
        <v>1</v>
      </c>
      <c r="AX947" s="27">
        <v>3500000</v>
      </c>
      <c r="AY947" s="27">
        <v>4025000</v>
      </c>
      <c r="AZ947" s="145"/>
      <c r="BA947" s="145"/>
      <c r="BB947" s="143">
        <f t="shared" si="1988"/>
        <v>9.8666062491146164E-2</v>
      </c>
      <c r="BC947" s="27">
        <f t="shared" si="1999"/>
        <v>3762500</v>
      </c>
      <c r="BD947" s="27">
        <f t="shared" si="2000"/>
        <v>714875</v>
      </c>
      <c r="BE947" s="27">
        <f t="shared" si="2001"/>
        <v>4477375</v>
      </c>
      <c r="BF947" s="26">
        <v>1</v>
      </c>
      <c r="BG947" s="27">
        <v>2800000</v>
      </c>
      <c r="BH947" s="27">
        <v>2380000</v>
      </c>
      <c r="BI947" s="145"/>
      <c r="BJ947" s="145"/>
      <c r="BK947" s="143">
        <f t="shared" si="1989"/>
        <v>0.11466596451673743</v>
      </c>
      <c r="BL947" s="27">
        <f t="shared" si="2002"/>
        <v>2590000</v>
      </c>
      <c r="BM947" s="27">
        <f t="shared" si="2003"/>
        <v>492100</v>
      </c>
      <c r="BN947" s="28">
        <f t="shared" si="2004"/>
        <v>3082100</v>
      </c>
      <c r="BO947" s="26">
        <v>1</v>
      </c>
      <c r="BP947" s="27">
        <v>2800000</v>
      </c>
      <c r="BQ947" s="27">
        <v>2464000</v>
      </c>
      <c r="BR947" s="175"/>
      <c r="BS947" s="175"/>
      <c r="BT947" s="143">
        <f t="shared" si="1990"/>
        <v>9.0268950789772026E-2</v>
      </c>
      <c r="BU947" s="27">
        <f t="shared" si="2005"/>
        <v>2632000</v>
      </c>
      <c r="BV947" s="28">
        <f t="shared" si="2006"/>
        <v>500080</v>
      </c>
      <c r="BW947" s="30">
        <f t="shared" si="2007"/>
        <v>3132080</v>
      </c>
      <c r="BX947" s="26">
        <v>1</v>
      </c>
      <c r="BY947" s="28">
        <v>2800000</v>
      </c>
      <c r="BZ947" s="28">
        <v>2464000</v>
      </c>
      <c r="CA947" s="156"/>
      <c r="CB947" s="156"/>
      <c r="CC947" s="177">
        <f t="shared" si="1991"/>
        <v>9.0268950789772026E-2</v>
      </c>
      <c r="CD947" s="28">
        <f t="shared" si="2008"/>
        <v>2632000</v>
      </c>
      <c r="CE947" s="28">
        <f t="shared" si="2009"/>
        <v>500080</v>
      </c>
      <c r="CF947" s="29">
        <f t="shared" si="2010"/>
        <v>3132080</v>
      </c>
      <c r="CG947" s="31" t="s">
        <v>30</v>
      </c>
      <c r="CH947" s="32" t="s">
        <v>30</v>
      </c>
      <c r="CI947" s="32" t="s">
        <v>30</v>
      </c>
      <c r="CJ947" s="32" t="s">
        <v>30</v>
      </c>
      <c r="CK947" s="32" t="s">
        <v>30</v>
      </c>
      <c r="CL947" s="32" t="s">
        <v>30</v>
      </c>
      <c r="CM947" s="32" t="s">
        <v>30</v>
      </c>
      <c r="CN947" s="32" t="s">
        <v>30</v>
      </c>
      <c r="CO947" s="32" t="s">
        <v>30</v>
      </c>
      <c r="CP947" s="31" t="s">
        <v>30</v>
      </c>
      <c r="CQ947" s="32" t="s">
        <v>30</v>
      </c>
      <c r="CR947" s="32" t="s">
        <v>30</v>
      </c>
      <c r="CS947" s="32" t="s">
        <v>30</v>
      </c>
      <c r="CT947" s="32" t="s">
        <v>30</v>
      </c>
      <c r="CU947" s="32" t="s">
        <v>30</v>
      </c>
      <c r="CV947" s="32" t="s">
        <v>30</v>
      </c>
      <c r="CW947" s="32" t="s">
        <v>30</v>
      </c>
      <c r="CX947" s="34" t="s">
        <v>30</v>
      </c>
      <c r="CY947" s="31" t="s">
        <v>30</v>
      </c>
      <c r="CZ947" s="32" t="s">
        <v>30</v>
      </c>
      <c r="DA947" s="32" t="s">
        <v>30</v>
      </c>
      <c r="DB947" s="32" t="s">
        <v>30</v>
      </c>
      <c r="DC947" s="32" t="s">
        <v>30</v>
      </c>
      <c r="DD947" s="32" t="s">
        <v>30</v>
      </c>
      <c r="DE947" s="32" t="s">
        <v>30</v>
      </c>
      <c r="DF947" s="32" t="s">
        <v>30</v>
      </c>
      <c r="DG947" s="32" t="s">
        <v>30</v>
      </c>
      <c r="DH947" s="31" t="s">
        <v>30</v>
      </c>
      <c r="DI947" s="43" t="s">
        <v>30</v>
      </c>
      <c r="DJ947" s="43" t="s">
        <v>30</v>
      </c>
      <c r="DK947" s="43" t="s">
        <v>30</v>
      </c>
      <c r="DL947" s="43" t="s">
        <v>30</v>
      </c>
      <c r="DM947" s="32" t="s">
        <v>30</v>
      </c>
      <c r="DN947" s="32" t="s">
        <v>30</v>
      </c>
      <c r="DO947" s="33" t="s">
        <v>30</v>
      </c>
    </row>
    <row r="948" spans="1:119" ht="21" customHeight="1" x14ac:dyDescent="0.25">
      <c r="A948" s="66" t="s">
        <v>1831</v>
      </c>
      <c r="B948" s="67" t="s">
        <v>1702</v>
      </c>
      <c r="C948" s="68" t="s">
        <v>1832</v>
      </c>
      <c r="D948" s="26">
        <v>1</v>
      </c>
      <c r="E948" s="27">
        <v>4500000</v>
      </c>
      <c r="F948" s="27">
        <v>4140000</v>
      </c>
      <c r="G948" s="145"/>
      <c r="H948" s="145"/>
      <c r="I948" s="143">
        <f t="shared" ref="I948:I954" si="2011">+STDEVA(E948:F948)/AVERAGE(E948:F948)</f>
        <v>5.892556509887896E-2</v>
      </c>
      <c r="J948" s="27">
        <f t="shared" ref="J948:J954" si="2012">+AVERAGE(E948:F948)</f>
        <v>4320000</v>
      </c>
      <c r="K948" s="28">
        <f t="shared" ref="K948:K954" si="2013">J948*19%</f>
        <v>820800</v>
      </c>
      <c r="L948" s="29">
        <f t="shared" si="1992"/>
        <v>5140800</v>
      </c>
      <c r="M948" s="26">
        <v>1</v>
      </c>
      <c r="N948" s="27">
        <v>4500000</v>
      </c>
      <c r="O948" s="27">
        <v>4950000</v>
      </c>
      <c r="P948" s="145"/>
      <c r="Q948" s="145"/>
      <c r="R948" s="143">
        <f t="shared" ref="R948:R954" si="2014">+STDEVA(N948:O948)/AVERAGE(N948:O948)</f>
        <v>6.7343502970147379E-2</v>
      </c>
      <c r="S948" s="27">
        <f t="shared" ref="S948:S954" si="2015">+AVERAGE(N948:P948)</f>
        <v>4725000</v>
      </c>
      <c r="T948" s="28">
        <f t="shared" ref="T948:T954" si="2016">+S948*19%</f>
        <v>897750</v>
      </c>
      <c r="U948" s="30">
        <f t="shared" ref="U948:U954" si="2017">+T948+S948</f>
        <v>5622750</v>
      </c>
      <c r="V948" s="26">
        <v>1</v>
      </c>
      <c r="W948" s="27">
        <v>4500000</v>
      </c>
      <c r="X948" s="27">
        <v>5400000</v>
      </c>
      <c r="Y948" s="145"/>
      <c r="Z948" s="145"/>
      <c r="AA948" s="143">
        <f t="shared" ref="AA948:AA954" si="2018">+STDEVA(W948:X948)/AVERAGE(W948:X948)</f>
        <v>0.12856486930664499</v>
      </c>
      <c r="AB948" s="27">
        <f t="shared" ref="AB948:AB954" si="2019">+AVERAGE(W948:Y948)</f>
        <v>4950000</v>
      </c>
      <c r="AC948" s="28">
        <f t="shared" ref="AC948:AC954" si="2020">+AB948*19%</f>
        <v>940500</v>
      </c>
      <c r="AD948" s="29">
        <f t="shared" ref="AD948:AD954" si="2021">+AC948+AB948</f>
        <v>5890500</v>
      </c>
      <c r="AE948" s="26">
        <v>1</v>
      </c>
      <c r="AF948" s="27">
        <v>4500000</v>
      </c>
      <c r="AG948" s="27">
        <v>5310000</v>
      </c>
      <c r="AH948" s="145"/>
      <c r="AI948" s="145"/>
      <c r="AJ948" s="143">
        <f t="shared" si="1986"/>
        <v>0.1167699271684207</v>
      </c>
      <c r="AK948" s="27">
        <f t="shared" si="1993"/>
        <v>4905000</v>
      </c>
      <c r="AL948" s="28">
        <f t="shared" si="1994"/>
        <v>931950</v>
      </c>
      <c r="AM948" s="30">
        <f t="shared" si="1995"/>
        <v>5836950</v>
      </c>
      <c r="AN948" s="26">
        <v>1</v>
      </c>
      <c r="AO948" s="27">
        <v>4500000</v>
      </c>
      <c r="AP948" s="27">
        <v>5951250</v>
      </c>
      <c r="AQ948" s="145"/>
      <c r="AR948" s="145"/>
      <c r="AS948" s="143">
        <f t="shared" si="1987"/>
        <v>0.19637626431230276</v>
      </c>
      <c r="AT948" s="27">
        <f t="shared" si="1996"/>
        <v>5225625</v>
      </c>
      <c r="AU948" s="28">
        <f t="shared" si="1997"/>
        <v>992868.75</v>
      </c>
      <c r="AV948" s="30">
        <f t="shared" si="1998"/>
        <v>6218493.75</v>
      </c>
      <c r="AW948" s="26">
        <v>1</v>
      </c>
      <c r="AX948" s="27">
        <v>4500000</v>
      </c>
      <c r="AY948" s="27">
        <v>5175000</v>
      </c>
      <c r="AZ948" s="145"/>
      <c r="BA948" s="145"/>
      <c r="BB948" s="143">
        <f t="shared" si="1988"/>
        <v>9.8666062491146164E-2</v>
      </c>
      <c r="BC948" s="27">
        <f t="shared" si="1999"/>
        <v>4837500</v>
      </c>
      <c r="BD948" s="27">
        <f t="shared" si="2000"/>
        <v>919125</v>
      </c>
      <c r="BE948" s="27">
        <f t="shared" si="2001"/>
        <v>5756625</v>
      </c>
      <c r="BF948" s="26">
        <v>1</v>
      </c>
      <c r="BG948" s="27">
        <v>3600000</v>
      </c>
      <c r="BH948" s="27">
        <v>3060000</v>
      </c>
      <c r="BI948" s="145"/>
      <c r="BJ948" s="145"/>
      <c r="BK948" s="143">
        <f t="shared" si="1989"/>
        <v>0.11466596451673743</v>
      </c>
      <c r="BL948" s="27">
        <f t="shared" si="2002"/>
        <v>3330000</v>
      </c>
      <c r="BM948" s="27">
        <f t="shared" si="2003"/>
        <v>632700</v>
      </c>
      <c r="BN948" s="28">
        <f t="shared" si="2004"/>
        <v>3962700</v>
      </c>
      <c r="BO948" s="26">
        <v>1</v>
      </c>
      <c r="BP948" s="27">
        <v>3600000</v>
      </c>
      <c r="BQ948" s="27">
        <v>3168000</v>
      </c>
      <c r="BR948" s="175"/>
      <c r="BS948" s="175"/>
      <c r="BT948" s="143">
        <f t="shared" si="1990"/>
        <v>9.0268950789772026E-2</v>
      </c>
      <c r="BU948" s="27">
        <f t="shared" si="2005"/>
        <v>3384000</v>
      </c>
      <c r="BV948" s="28">
        <f t="shared" si="2006"/>
        <v>642960</v>
      </c>
      <c r="BW948" s="30">
        <f t="shared" si="2007"/>
        <v>4026960</v>
      </c>
      <c r="BX948" s="26">
        <v>1</v>
      </c>
      <c r="BY948" s="28">
        <v>3600000</v>
      </c>
      <c r="BZ948" s="28">
        <v>3168000</v>
      </c>
      <c r="CA948" s="156"/>
      <c r="CB948" s="156"/>
      <c r="CC948" s="177">
        <f t="shared" si="1991"/>
        <v>9.0268950789772026E-2</v>
      </c>
      <c r="CD948" s="28">
        <f t="shared" si="2008"/>
        <v>3384000</v>
      </c>
      <c r="CE948" s="28">
        <f t="shared" si="2009"/>
        <v>642960</v>
      </c>
      <c r="CF948" s="29">
        <f t="shared" si="2010"/>
        <v>4026960</v>
      </c>
      <c r="CG948" s="31" t="s">
        <v>30</v>
      </c>
      <c r="CH948" s="32" t="s">
        <v>30</v>
      </c>
      <c r="CI948" s="32" t="s">
        <v>30</v>
      </c>
      <c r="CJ948" s="32" t="s">
        <v>30</v>
      </c>
      <c r="CK948" s="32" t="s">
        <v>30</v>
      </c>
      <c r="CL948" s="32" t="s">
        <v>30</v>
      </c>
      <c r="CM948" s="32" t="s">
        <v>30</v>
      </c>
      <c r="CN948" s="32" t="s">
        <v>30</v>
      </c>
      <c r="CO948" s="32" t="s">
        <v>30</v>
      </c>
      <c r="CP948" s="31" t="s">
        <v>30</v>
      </c>
      <c r="CQ948" s="32" t="s">
        <v>30</v>
      </c>
      <c r="CR948" s="32" t="s">
        <v>30</v>
      </c>
      <c r="CS948" s="32" t="s">
        <v>30</v>
      </c>
      <c r="CT948" s="32" t="s">
        <v>30</v>
      </c>
      <c r="CU948" s="32" t="s">
        <v>30</v>
      </c>
      <c r="CV948" s="32" t="s">
        <v>30</v>
      </c>
      <c r="CW948" s="32" t="s">
        <v>30</v>
      </c>
      <c r="CX948" s="34" t="s">
        <v>30</v>
      </c>
      <c r="CY948" s="31" t="s">
        <v>30</v>
      </c>
      <c r="CZ948" s="32" t="s">
        <v>30</v>
      </c>
      <c r="DA948" s="32" t="s">
        <v>30</v>
      </c>
      <c r="DB948" s="32" t="s">
        <v>30</v>
      </c>
      <c r="DC948" s="32" t="s">
        <v>30</v>
      </c>
      <c r="DD948" s="32" t="s">
        <v>30</v>
      </c>
      <c r="DE948" s="32" t="s">
        <v>30</v>
      </c>
      <c r="DF948" s="32" t="s">
        <v>30</v>
      </c>
      <c r="DG948" s="32" t="s">
        <v>30</v>
      </c>
      <c r="DH948" s="31" t="s">
        <v>30</v>
      </c>
      <c r="DI948" s="43" t="s">
        <v>30</v>
      </c>
      <c r="DJ948" s="43" t="s">
        <v>30</v>
      </c>
      <c r="DK948" s="43" t="s">
        <v>30</v>
      </c>
      <c r="DL948" s="43" t="s">
        <v>30</v>
      </c>
      <c r="DM948" s="32" t="s">
        <v>30</v>
      </c>
      <c r="DN948" s="32" t="s">
        <v>30</v>
      </c>
      <c r="DO948" s="33" t="s">
        <v>30</v>
      </c>
    </row>
    <row r="949" spans="1:119" ht="21" customHeight="1" x14ac:dyDescent="0.25">
      <c r="A949" s="66" t="s">
        <v>1833</v>
      </c>
      <c r="B949" s="67" t="s">
        <v>1702</v>
      </c>
      <c r="C949" s="68" t="s">
        <v>1834</v>
      </c>
      <c r="D949" s="26">
        <v>1</v>
      </c>
      <c r="E949" s="27">
        <v>5000000</v>
      </c>
      <c r="F949" s="27">
        <v>4600000</v>
      </c>
      <c r="G949" s="145"/>
      <c r="H949" s="145"/>
      <c r="I949" s="143">
        <f t="shared" si="2011"/>
        <v>5.8925565098878967E-2</v>
      </c>
      <c r="J949" s="27">
        <f t="shared" si="2012"/>
        <v>4800000</v>
      </c>
      <c r="K949" s="28">
        <f t="shared" si="2013"/>
        <v>912000</v>
      </c>
      <c r="L949" s="29">
        <f t="shared" si="1992"/>
        <v>5712000</v>
      </c>
      <c r="M949" s="26">
        <v>1</v>
      </c>
      <c r="N949" s="27">
        <v>5000000</v>
      </c>
      <c r="O949" s="27">
        <v>5500000</v>
      </c>
      <c r="P949" s="145"/>
      <c r="Q949" s="145"/>
      <c r="R949" s="143">
        <f t="shared" si="2014"/>
        <v>6.7343502970147379E-2</v>
      </c>
      <c r="S949" s="27">
        <f t="shared" si="2015"/>
        <v>5250000</v>
      </c>
      <c r="T949" s="28">
        <f t="shared" si="2016"/>
        <v>997500</v>
      </c>
      <c r="U949" s="30">
        <f t="shared" si="2017"/>
        <v>6247500</v>
      </c>
      <c r="V949" s="26">
        <v>1</v>
      </c>
      <c r="W949" s="27">
        <v>5000000</v>
      </c>
      <c r="X949" s="27">
        <v>6000000</v>
      </c>
      <c r="Y949" s="145"/>
      <c r="Z949" s="145"/>
      <c r="AA949" s="143">
        <f t="shared" si="2018"/>
        <v>0.12856486930664499</v>
      </c>
      <c r="AB949" s="27">
        <f t="shared" si="2019"/>
        <v>5500000</v>
      </c>
      <c r="AC949" s="28">
        <f t="shared" si="2020"/>
        <v>1045000</v>
      </c>
      <c r="AD949" s="29">
        <f t="shared" si="2021"/>
        <v>6545000</v>
      </c>
      <c r="AE949" s="26">
        <v>1</v>
      </c>
      <c r="AF949" s="27">
        <v>5000000</v>
      </c>
      <c r="AG949" s="27">
        <v>5900000</v>
      </c>
      <c r="AH949" s="145"/>
      <c r="AI949" s="145"/>
      <c r="AJ949" s="143">
        <f t="shared" si="1986"/>
        <v>0.11676992716842068</v>
      </c>
      <c r="AK949" s="27">
        <f t="shared" si="1993"/>
        <v>5450000</v>
      </c>
      <c r="AL949" s="28">
        <f t="shared" si="1994"/>
        <v>1035500</v>
      </c>
      <c r="AM949" s="30">
        <f t="shared" si="1995"/>
        <v>6485500</v>
      </c>
      <c r="AN949" s="26">
        <v>1</v>
      </c>
      <c r="AO949" s="27">
        <v>5000000</v>
      </c>
      <c r="AP949" s="27">
        <v>6612500</v>
      </c>
      <c r="AQ949" s="145"/>
      <c r="AR949" s="145"/>
      <c r="AS949" s="143">
        <f t="shared" si="1987"/>
        <v>0.19637626431230276</v>
      </c>
      <c r="AT949" s="27">
        <f t="shared" si="1996"/>
        <v>5806250</v>
      </c>
      <c r="AU949" s="28">
        <f t="shared" si="1997"/>
        <v>1103187.5</v>
      </c>
      <c r="AV949" s="30">
        <f t="shared" si="1998"/>
        <v>6909437.5</v>
      </c>
      <c r="AW949" s="26">
        <v>1</v>
      </c>
      <c r="AX949" s="27">
        <v>5000000</v>
      </c>
      <c r="AY949" s="27">
        <v>5750000</v>
      </c>
      <c r="AZ949" s="145"/>
      <c r="BA949" s="145"/>
      <c r="BB949" s="143">
        <f t="shared" si="1988"/>
        <v>9.8666062491146178E-2</v>
      </c>
      <c r="BC949" s="27">
        <f t="shared" si="1999"/>
        <v>5375000</v>
      </c>
      <c r="BD949" s="27">
        <f t="shared" si="2000"/>
        <v>1021250</v>
      </c>
      <c r="BE949" s="27">
        <f t="shared" si="2001"/>
        <v>6396250</v>
      </c>
      <c r="BF949" s="26">
        <v>1</v>
      </c>
      <c r="BG949" s="27">
        <v>4000000</v>
      </c>
      <c r="BH949" s="27">
        <v>3400000</v>
      </c>
      <c r="BI949" s="145"/>
      <c r="BJ949" s="145"/>
      <c r="BK949" s="143">
        <f t="shared" si="1989"/>
        <v>0.11466596451673743</v>
      </c>
      <c r="BL949" s="27">
        <f t="shared" si="2002"/>
        <v>3700000</v>
      </c>
      <c r="BM949" s="27">
        <f t="shared" si="2003"/>
        <v>703000</v>
      </c>
      <c r="BN949" s="28">
        <f t="shared" si="2004"/>
        <v>4403000</v>
      </c>
      <c r="BO949" s="26">
        <v>1</v>
      </c>
      <c r="BP949" s="27">
        <v>4000000</v>
      </c>
      <c r="BQ949" s="27">
        <v>3520000</v>
      </c>
      <c r="BR949" s="175"/>
      <c r="BS949" s="175"/>
      <c r="BT949" s="143">
        <f t="shared" si="1990"/>
        <v>9.0268950789772012E-2</v>
      </c>
      <c r="BU949" s="27">
        <f t="shared" si="2005"/>
        <v>3760000</v>
      </c>
      <c r="BV949" s="28">
        <f t="shared" si="2006"/>
        <v>714400</v>
      </c>
      <c r="BW949" s="30">
        <f t="shared" si="2007"/>
        <v>4474400</v>
      </c>
      <c r="BX949" s="26">
        <v>1</v>
      </c>
      <c r="BY949" s="28">
        <v>4000000</v>
      </c>
      <c r="BZ949" s="28">
        <v>3520000</v>
      </c>
      <c r="CA949" s="156"/>
      <c r="CB949" s="156"/>
      <c r="CC949" s="177">
        <f t="shared" si="1991"/>
        <v>9.0268950789772012E-2</v>
      </c>
      <c r="CD949" s="28">
        <f t="shared" si="2008"/>
        <v>3760000</v>
      </c>
      <c r="CE949" s="28">
        <f t="shared" si="2009"/>
        <v>714400</v>
      </c>
      <c r="CF949" s="29">
        <f t="shared" si="2010"/>
        <v>4474400</v>
      </c>
      <c r="CG949" s="31" t="s">
        <v>30</v>
      </c>
      <c r="CH949" s="32" t="s">
        <v>30</v>
      </c>
      <c r="CI949" s="32" t="s">
        <v>30</v>
      </c>
      <c r="CJ949" s="32" t="s">
        <v>30</v>
      </c>
      <c r="CK949" s="32" t="s">
        <v>30</v>
      </c>
      <c r="CL949" s="32" t="s">
        <v>30</v>
      </c>
      <c r="CM949" s="32" t="s">
        <v>30</v>
      </c>
      <c r="CN949" s="32" t="s">
        <v>30</v>
      </c>
      <c r="CO949" s="32" t="s">
        <v>30</v>
      </c>
      <c r="CP949" s="31" t="s">
        <v>30</v>
      </c>
      <c r="CQ949" s="32" t="s">
        <v>30</v>
      </c>
      <c r="CR949" s="32" t="s">
        <v>30</v>
      </c>
      <c r="CS949" s="32" t="s">
        <v>30</v>
      </c>
      <c r="CT949" s="32" t="s">
        <v>30</v>
      </c>
      <c r="CU949" s="32" t="s">
        <v>30</v>
      </c>
      <c r="CV949" s="32" t="s">
        <v>30</v>
      </c>
      <c r="CW949" s="32" t="s">
        <v>30</v>
      </c>
      <c r="CX949" s="34" t="s">
        <v>30</v>
      </c>
      <c r="CY949" s="31" t="s">
        <v>30</v>
      </c>
      <c r="CZ949" s="32" t="s">
        <v>30</v>
      </c>
      <c r="DA949" s="32" t="s">
        <v>30</v>
      </c>
      <c r="DB949" s="32" t="s">
        <v>30</v>
      </c>
      <c r="DC949" s="32" t="s">
        <v>30</v>
      </c>
      <c r="DD949" s="32" t="s">
        <v>30</v>
      </c>
      <c r="DE949" s="32" t="s">
        <v>30</v>
      </c>
      <c r="DF949" s="32" t="s">
        <v>30</v>
      </c>
      <c r="DG949" s="32" t="s">
        <v>30</v>
      </c>
      <c r="DH949" s="31" t="s">
        <v>30</v>
      </c>
      <c r="DI949" s="43" t="s">
        <v>30</v>
      </c>
      <c r="DJ949" s="43" t="s">
        <v>30</v>
      </c>
      <c r="DK949" s="43" t="s">
        <v>30</v>
      </c>
      <c r="DL949" s="43" t="s">
        <v>30</v>
      </c>
      <c r="DM949" s="32" t="s">
        <v>30</v>
      </c>
      <c r="DN949" s="32" t="s">
        <v>30</v>
      </c>
      <c r="DO949" s="33" t="s">
        <v>30</v>
      </c>
    </row>
    <row r="950" spans="1:119" ht="21" customHeight="1" x14ac:dyDescent="0.25">
      <c r="A950" s="66" t="s">
        <v>1835</v>
      </c>
      <c r="B950" s="67" t="s">
        <v>1702</v>
      </c>
      <c r="C950" s="68" t="s">
        <v>1836</v>
      </c>
      <c r="D950" s="26">
        <v>1</v>
      </c>
      <c r="E950" s="27">
        <v>4500000</v>
      </c>
      <c r="F950" s="27">
        <v>4140000</v>
      </c>
      <c r="G950" s="145"/>
      <c r="H950" s="145"/>
      <c r="I950" s="143">
        <f t="shared" si="2011"/>
        <v>5.892556509887896E-2</v>
      </c>
      <c r="J950" s="27">
        <f t="shared" si="2012"/>
        <v>4320000</v>
      </c>
      <c r="K950" s="28">
        <f t="shared" si="2013"/>
        <v>820800</v>
      </c>
      <c r="L950" s="29">
        <f t="shared" si="1992"/>
        <v>5140800</v>
      </c>
      <c r="M950" s="26">
        <v>1</v>
      </c>
      <c r="N950" s="27">
        <v>4500000</v>
      </c>
      <c r="O950" s="27">
        <v>4950000</v>
      </c>
      <c r="P950" s="145"/>
      <c r="Q950" s="145"/>
      <c r="R950" s="143">
        <f t="shared" si="2014"/>
        <v>6.7343502970147379E-2</v>
      </c>
      <c r="S950" s="27">
        <f t="shared" si="2015"/>
        <v>4725000</v>
      </c>
      <c r="T950" s="28">
        <f t="shared" si="2016"/>
        <v>897750</v>
      </c>
      <c r="U950" s="30">
        <f t="shared" si="2017"/>
        <v>5622750</v>
      </c>
      <c r="V950" s="26">
        <v>1</v>
      </c>
      <c r="W950" s="27">
        <v>4500000</v>
      </c>
      <c r="X950" s="27">
        <v>5400000</v>
      </c>
      <c r="Y950" s="145"/>
      <c r="Z950" s="145"/>
      <c r="AA950" s="143">
        <f t="shared" si="2018"/>
        <v>0.12856486930664499</v>
      </c>
      <c r="AB950" s="27">
        <f t="shared" si="2019"/>
        <v>4950000</v>
      </c>
      <c r="AC950" s="28">
        <f t="shared" si="2020"/>
        <v>940500</v>
      </c>
      <c r="AD950" s="29">
        <f t="shared" si="2021"/>
        <v>5890500</v>
      </c>
      <c r="AE950" s="26">
        <v>1</v>
      </c>
      <c r="AF950" s="27">
        <v>4500000</v>
      </c>
      <c r="AG950" s="27">
        <v>5310000</v>
      </c>
      <c r="AH950" s="145"/>
      <c r="AI950" s="145"/>
      <c r="AJ950" s="143">
        <f t="shared" si="1986"/>
        <v>0.1167699271684207</v>
      </c>
      <c r="AK950" s="27">
        <f t="shared" si="1993"/>
        <v>4905000</v>
      </c>
      <c r="AL950" s="28">
        <f t="shared" si="1994"/>
        <v>931950</v>
      </c>
      <c r="AM950" s="30">
        <f t="shared" si="1995"/>
        <v>5836950</v>
      </c>
      <c r="AN950" s="26">
        <v>1</v>
      </c>
      <c r="AO950" s="27">
        <v>4500000</v>
      </c>
      <c r="AP950" s="27">
        <v>5951250</v>
      </c>
      <c r="AQ950" s="145"/>
      <c r="AR950" s="145"/>
      <c r="AS950" s="143">
        <f t="shared" si="1987"/>
        <v>0.19637626431230276</v>
      </c>
      <c r="AT950" s="27">
        <f t="shared" si="1996"/>
        <v>5225625</v>
      </c>
      <c r="AU950" s="28">
        <f t="shared" si="1997"/>
        <v>992868.75</v>
      </c>
      <c r="AV950" s="30">
        <f t="shared" si="1998"/>
        <v>6218493.75</v>
      </c>
      <c r="AW950" s="26">
        <v>1</v>
      </c>
      <c r="AX950" s="27">
        <v>4500000</v>
      </c>
      <c r="AY950" s="27">
        <v>5175000</v>
      </c>
      <c r="AZ950" s="145"/>
      <c r="BA950" s="145"/>
      <c r="BB950" s="143">
        <f t="shared" si="1988"/>
        <v>9.8666062491146164E-2</v>
      </c>
      <c r="BC950" s="27">
        <f t="shared" si="1999"/>
        <v>4837500</v>
      </c>
      <c r="BD950" s="27">
        <f t="shared" si="2000"/>
        <v>919125</v>
      </c>
      <c r="BE950" s="27">
        <f t="shared" si="2001"/>
        <v>5756625</v>
      </c>
      <c r="BF950" s="26">
        <v>1</v>
      </c>
      <c r="BG950" s="27">
        <v>3600000</v>
      </c>
      <c r="BH950" s="27">
        <v>3060000</v>
      </c>
      <c r="BI950" s="145"/>
      <c r="BJ950" s="145"/>
      <c r="BK950" s="143">
        <f t="shared" si="1989"/>
        <v>0.11466596451673743</v>
      </c>
      <c r="BL950" s="27">
        <f t="shared" si="2002"/>
        <v>3330000</v>
      </c>
      <c r="BM950" s="27">
        <f t="shared" si="2003"/>
        <v>632700</v>
      </c>
      <c r="BN950" s="28">
        <f t="shared" si="2004"/>
        <v>3962700</v>
      </c>
      <c r="BO950" s="26">
        <v>1</v>
      </c>
      <c r="BP950" s="27">
        <v>3600000</v>
      </c>
      <c r="BQ950" s="27">
        <v>3168000</v>
      </c>
      <c r="BR950" s="175"/>
      <c r="BS950" s="175"/>
      <c r="BT950" s="143">
        <f t="shared" si="1990"/>
        <v>9.0268950789772026E-2</v>
      </c>
      <c r="BU950" s="27">
        <f t="shared" si="2005"/>
        <v>3384000</v>
      </c>
      <c r="BV950" s="28">
        <f t="shared" si="2006"/>
        <v>642960</v>
      </c>
      <c r="BW950" s="30">
        <f t="shared" si="2007"/>
        <v>4026960</v>
      </c>
      <c r="BX950" s="26">
        <v>1</v>
      </c>
      <c r="BY950" s="28">
        <v>3600000</v>
      </c>
      <c r="BZ950" s="28">
        <v>3168000</v>
      </c>
      <c r="CA950" s="156"/>
      <c r="CB950" s="156"/>
      <c r="CC950" s="177">
        <f t="shared" si="1991"/>
        <v>9.0268950789772026E-2</v>
      </c>
      <c r="CD950" s="28">
        <f t="shared" si="2008"/>
        <v>3384000</v>
      </c>
      <c r="CE950" s="28">
        <f t="shared" si="2009"/>
        <v>642960</v>
      </c>
      <c r="CF950" s="29">
        <f t="shared" si="2010"/>
        <v>4026960</v>
      </c>
      <c r="CG950" s="31" t="s">
        <v>30</v>
      </c>
      <c r="CH950" s="32" t="s">
        <v>30</v>
      </c>
      <c r="CI950" s="32" t="s">
        <v>30</v>
      </c>
      <c r="CJ950" s="32" t="s">
        <v>30</v>
      </c>
      <c r="CK950" s="32" t="s">
        <v>30</v>
      </c>
      <c r="CL950" s="32" t="s">
        <v>30</v>
      </c>
      <c r="CM950" s="32" t="s">
        <v>30</v>
      </c>
      <c r="CN950" s="32" t="s">
        <v>30</v>
      </c>
      <c r="CO950" s="32" t="s">
        <v>30</v>
      </c>
      <c r="CP950" s="31" t="s">
        <v>30</v>
      </c>
      <c r="CQ950" s="32" t="s">
        <v>30</v>
      </c>
      <c r="CR950" s="32" t="s">
        <v>30</v>
      </c>
      <c r="CS950" s="32" t="s">
        <v>30</v>
      </c>
      <c r="CT950" s="32" t="s">
        <v>30</v>
      </c>
      <c r="CU950" s="32" t="s">
        <v>30</v>
      </c>
      <c r="CV950" s="32" t="s">
        <v>30</v>
      </c>
      <c r="CW950" s="32" t="s">
        <v>30</v>
      </c>
      <c r="CX950" s="34" t="s">
        <v>30</v>
      </c>
      <c r="CY950" s="31" t="s">
        <v>30</v>
      </c>
      <c r="CZ950" s="32" t="s">
        <v>30</v>
      </c>
      <c r="DA950" s="32" t="s">
        <v>30</v>
      </c>
      <c r="DB950" s="32" t="s">
        <v>30</v>
      </c>
      <c r="DC950" s="32" t="s">
        <v>30</v>
      </c>
      <c r="DD950" s="32" t="s">
        <v>30</v>
      </c>
      <c r="DE950" s="32" t="s">
        <v>30</v>
      </c>
      <c r="DF950" s="32" t="s">
        <v>30</v>
      </c>
      <c r="DG950" s="32" t="s">
        <v>30</v>
      </c>
      <c r="DH950" s="31" t="s">
        <v>30</v>
      </c>
      <c r="DI950" s="43" t="s">
        <v>30</v>
      </c>
      <c r="DJ950" s="43" t="s">
        <v>30</v>
      </c>
      <c r="DK950" s="43" t="s">
        <v>30</v>
      </c>
      <c r="DL950" s="43" t="s">
        <v>30</v>
      </c>
      <c r="DM950" s="32" t="s">
        <v>30</v>
      </c>
      <c r="DN950" s="32" t="s">
        <v>30</v>
      </c>
      <c r="DO950" s="33" t="s">
        <v>30</v>
      </c>
    </row>
    <row r="951" spans="1:119" ht="21" customHeight="1" x14ac:dyDescent="0.25">
      <c r="A951" s="66" t="s">
        <v>1837</v>
      </c>
      <c r="B951" s="67" t="s">
        <v>1702</v>
      </c>
      <c r="C951" s="68" t="s">
        <v>1838</v>
      </c>
      <c r="D951" s="26">
        <v>1</v>
      </c>
      <c r="E951" s="27">
        <v>5500000</v>
      </c>
      <c r="F951" s="27">
        <v>5060000</v>
      </c>
      <c r="G951" s="145"/>
      <c r="H951" s="145"/>
      <c r="I951" s="143">
        <f t="shared" si="2011"/>
        <v>5.8925565098878953E-2</v>
      </c>
      <c r="J951" s="27">
        <f t="shared" si="2012"/>
        <v>5280000</v>
      </c>
      <c r="K951" s="28">
        <f t="shared" si="2013"/>
        <v>1003200</v>
      </c>
      <c r="L951" s="29">
        <f t="shared" si="1992"/>
        <v>6283200</v>
      </c>
      <c r="M951" s="26">
        <v>1</v>
      </c>
      <c r="N951" s="27">
        <v>5500000</v>
      </c>
      <c r="O951" s="27">
        <v>6050000</v>
      </c>
      <c r="P951" s="145"/>
      <c r="Q951" s="145"/>
      <c r="R951" s="143">
        <f t="shared" si="2014"/>
        <v>6.7343502970147379E-2</v>
      </c>
      <c r="S951" s="27">
        <f t="shared" si="2015"/>
        <v>5775000</v>
      </c>
      <c r="T951" s="28">
        <f t="shared" si="2016"/>
        <v>1097250</v>
      </c>
      <c r="U951" s="30">
        <f t="shared" si="2017"/>
        <v>6872250</v>
      </c>
      <c r="V951" s="26">
        <v>1</v>
      </c>
      <c r="W951" s="27">
        <v>5500000</v>
      </c>
      <c r="X951" s="27">
        <v>6600000</v>
      </c>
      <c r="Y951" s="145"/>
      <c r="Z951" s="145"/>
      <c r="AA951" s="143">
        <f t="shared" si="2018"/>
        <v>0.12856486930664499</v>
      </c>
      <c r="AB951" s="27">
        <f t="shared" si="2019"/>
        <v>6050000</v>
      </c>
      <c r="AC951" s="28">
        <f t="shared" si="2020"/>
        <v>1149500</v>
      </c>
      <c r="AD951" s="29">
        <f t="shared" si="2021"/>
        <v>7199500</v>
      </c>
      <c r="AE951" s="26">
        <v>1</v>
      </c>
      <c r="AF951" s="27">
        <v>5500000</v>
      </c>
      <c r="AG951" s="27">
        <v>6490000</v>
      </c>
      <c r="AH951" s="145"/>
      <c r="AI951" s="145"/>
      <c r="AJ951" s="143">
        <f t="shared" si="1986"/>
        <v>0.11676992716842069</v>
      </c>
      <c r="AK951" s="27">
        <f t="shared" si="1993"/>
        <v>5995000</v>
      </c>
      <c r="AL951" s="28">
        <f t="shared" si="1994"/>
        <v>1139050</v>
      </c>
      <c r="AM951" s="30">
        <f t="shared" si="1995"/>
        <v>7134050</v>
      </c>
      <c r="AN951" s="26">
        <v>1</v>
      </c>
      <c r="AO951" s="27">
        <v>5500000</v>
      </c>
      <c r="AP951" s="27">
        <v>7273750</v>
      </c>
      <c r="AQ951" s="145"/>
      <c r="AR951" s="145"/>
      <c r="AS951" s="143">
        <f t="shared" si="1987"/>
        <v>0.19637626431230276</v>
      </c>
      <c r="AT951" s="27">
        <f t="shared" si="1996"/>
        <v>6386875</v>
      </c>
      <c r="AU951" s="28">
        <f t="shared" si="1997"/>
        <v>1213506.25</v>
      </c>
      <c r="AV951" s="30">
        <f t="shared" si="1998"/>
        <v>7600381.25</v>
      </c>
      <c r="AW951" s="26">
        <v>1</v>
      </c>
      <c r="AX951" s="27">
        <v>5500000</v>
      </c>
      <c r="AY951" s="27">
        <v>6325000</v>
      </c>
      <c r="AZ951" s="145"/>
      <c r="BA951" s="145"/>
      <c r="BB951" s="143">
        <f t="shared" si="1988"/>
        <v>9.8666062491146164E-2</v>
      </c>
      <c r="BC951" s="27">
        <f t="shared" si="1999"/>
        <v>5912500</v>
      </c>
      <c r="BD951" s="27">
        <f t="shared" si="2000"/>
        <v>1123375</v>
      </c>
      <c r="BE951" s="27">
        <f t="shared" si="2001"/>
        <v>7035875</v>
      </c>
      <c r="BF951" s="26">
        <v>1</v>
      </c>
      <c r="BG951" s="27">
        <v>4400000</v>
      </c>
      <c r="BH951" s="27">
        <v>3740000</v>
      </c>
      <c r="BI951" s="145"/>
      <c r="BJ951" s="145"/>
      <c r="BK951" s="143">
        <f t="shared" si="1989"/>
        <v>0.11466596451673744</v>
      </c>
      <c r="BL951" s="27">
        <f t="shared" si="2002"/>
        <v>4070000</v>
      </c>
      <c r="BM951" s="27">
        <f t="shared" si="2003"/>
        <v>773300</v>
      </c>
      <c r="BN951" s="28">
        <f t="shared" si="2004"/>
        <v>4843300</v>
      </c>
      <c r="BO951" s="26">
        <v>1</v>
      </c>
      <c r="BP951" s="27">
        <v>4400000</v>
      </c>
      <c r="BQ951" s="27">
        <v>3872000</v>
      </c>
      <c r="BR951" s="175"/>
      <c r="BS951" s="175"/>
      <c r="BT951" s="143">
        <f t="shared" si="1990"/>
        <v>9.0268950789772026E-2</v>
      </c>
      <c r="BU951" s="27">
        <f t="shared" si="2005"/>
        <v>4136000</v>
      </c>
      <c r="BV951" s="28">
        <f t="shared" si="2006"/>
        <v>785840</v>
      </c>
      <c r="BW951" s="30">
        <f t="shared" si="2007"/>
        <v>4921840</v>
      </c>
      <c r="BX951" s="26">
        <v>1</v>
      </c>
      <c r="BY951" s="28">
        <v>4400000</v>
      </c>
      <c r="BZ951" s="28">
        <v>3872000</v>
      </c>
      <c r="CA951" s="156"/>
      <c r="CB951" s="156"/>
      <c r="CC951" s="177">
        <f t="shared" si="1991"/>
        <v>9.0268950789772026E-2</v>
      </c>
      <c r="CD951" s="28">
        <f t="shared" si="2008"/>
        <v>4136000</v>
      </c>
      <c r="CE951" s="28">
        <f t="shared" si="2009"/>
        <v>785840</v>
      </c>
      <c r="CF951" s="29">
        <f t="shared" si="2010"/>
        <v>4921840</v>
      </c>
      <c r="CG951" s="31" t="s">
        <v>30</v>
      </c>
      <c r="CH951" s="32" t="s">
        <v>30</v>
      </c>
      <c r="CI951" s="32" t="s">
        <v>30</v>
      </c>
      <c r="CJ951" s="32" t="s">
        <v>30</v>
      </c>
      <c r="CK951" s="32" t="s">
        <v>30</v>
      </c>
      <c r="CL951" s="32" t="s">
        <v>30</v>
      </c>
      <c r="CM951" s="32" t="s">
        <v>30</v>
      </c>
      <c r="CN951" s="32" t="s">
        <v>30</v>
      </c>
      <c r="CO951" s="32" t="s">
        <v>30</v>
      </c>
      <c r="CP951" s="31" t="s">
        <v>30</v>
      </c>
      <c r="CQ951" s="32" t="s">
        <v>30</v>
      </c>
      <c r="CR951" s="32" t="s">
        <v>30</v>
      </c>
      <c r="CS951" s="32" t="s">
        <v>30</v>
      </c>
      <c r="CT951" s="32" t="s">
        <v>30</v>
      </c>
      <c r="CU951" s="32" t="s">
        <v>30</v>
      </c>
      <c r="CV951" s="32" t="s">
        <v>30</v>
      </c>
      <c r="CW951" s="32" t="s">
        <v>30</v>
      </c>
      <c r="CX951" s="34" t="s">
        <v>30</v>
      </c>
      <c r="CY951" s="31" t="s">
        <v>30</v>
      </c>
      <c r="CZ951" s="32" t="s">
        <v>30</v>
      </c>
      <c r="DA951" s="32" t="s">
        <v>30</v>
      </c>
      <c r="DB951" s="32" t="s">
        <v>30</v>
      </c>
      <c r="DC951" s="32" t="s">
        <v>30</v>
      </c>
      <c r="DD951" s="32" t="s">
        <v>30</v>
      </c>
      <c r="DE951" s="32" t="s">
        <v>30</v>
      </c>
      <c r="DF951" s="32" t="s">
        <v>30</v>
      </c>
      <c r="DG951" s="32" t="s">
        <v>30</v>
      </c>
      <c r="DH951" s="31" t="s">
        <v>30</v>
      </c>
      <c r="DI951" s="43" t="s">
        <v>30</v>
      </c>
      <c r="DJ951" s="43" t="s">
        <v>30</v>
      </c>
      <c r="DK951" s="43" t="s">
        <v>30</v>
      </c>
      <c r="DL951" s="43" t="s">
        <v>30</v>
      </c>
      <c r="DM951" s="32" t="s">
        <v>30</v>
      </c>
      <c r="DN951" s="32" t="s">
        <v>30</v>
      </c>
      <c r="DO951" s="33" t="s">
        <v>30</v>
      </c>
    </row>
    <row r="952" spans="1:119" ht="21" customHeight="1" x14ac:dyDescent="0.25">
      <c r="A952" s="66" t="s">
        <v>1839</v>
      </c>
      <c r="B952" s="67" t="s">
        <v>1702</v>
      </c>
      <c r="C952" s="68" t="s">
        <v>1840</v>
      </c>
      <c r="D952" s="26">
        <v>1</v>
      </c>
      <c r="E952" s="27">
        <v>7500000</v>
      </c>
      <c r="F952" s="27">
        <v>6900000</v>
      </c>
      <c r="G952" s="145"/>
      <c r="H952" s="145"/>
      <c r="I952" s="143">
        <f t="shared" si="2011"/>
        <v>5.892556509887896E-2</v>
      </c>
      <c r="J952" s="27">
        <f t="shared" si="2012"/>
        <v>7200000</v>
      </c>
      <c r="K952" s="28">
        <f t="shared" si="2013"/>
        <v>1368000</v>
      </c>
      <c r="L952" s="29">
        <f t="shared" si="1992"/>
        <v>8568000</v>
      </c>
      <c r="M952" s="26">
        <v>1</v>
      </c>
      <c r="N952" s="27">
        <v>7500000</v>
      </c>
      <c r="O952" s="27">
        <v>8250000</v>
      </c>
      <c r="P952" s="145"/>
      <c r="Q952" s="145"/>
      <c r="R952" s="143">
        <f t="shared" si="2014"/>
        <v>6.7343502970147393E-2</v>
      </c>
      <c r="S952" s="27">
        <f t="shared" si="2015"/>
        <v>7875000</v>
      </c>
      <c r="T952" s="28">
        <f t="shared" si="2016"/>
        <v>1496250</v>
      </c>
      <c r="U952" s="30">
        <f t="shared" si="2017"/>
        <v>9371250</v>
      </c>
      <c r="V952" s="26">
        <v>1</v>
      </c>
      <c r="W952" s="27">
        <v>7500000</v>
      </c>
      <c r="X952" s="27">
        <v>9000000</v>
      </c>
      <c r="Y952" s="145"/>
      <c r="Z952" s="145"/>
      <c r="AA952" s="143">
        <f t="shared" si="2018"/>
        <v>0.12856486930664501</v>
      </c>
      <c r="AB952" s="27">
        <f t="shared" si="2019"/>
        <v>8250000</v>
      </c>
      <c r="AC952" s="28">
        <f t="shared" si="2020"/>
        <v>1567500</v>
      </c>
      <c r="AD952" s="29">
        <f t="shared" si="2021"/>
        <v>9817500</v>
      </c>
      <c r="AE952" s="26">
        <v>1</v>
      </c>
      <c r="AF952" s="27">
        <v>7500000</v>
      </c>
      <c r="AG952" s="27">
        <v>8850000</v>
      </c>
      <c r="AH952" s="145"/>
      <c r="AI952" s="145"/>
      <c r="AJ952" s="143">
        <f t="shared" si="1986"/>
        <v>0.11676992716842069</v>
      </c>
      <c r="AK952" s="27">
        <f t="shared" si="1993"/>
        <v>8175000</v>
      </c>
      <c r="AL952" s="28">
        <f t="shared" si="1994"/>
        <v>1553250</v>
      </c>
      <c r="AM952" s="30">
        <f t="shared" si="1995"/>
        <v>9728250</v>
      </c>
      <c r="AN952" s="26">
        <v>1</v>
      </c>
      <c r="AO952" s="27">
        <v>7500000</v>
      </c>
      <c r="AP952" s="27">
        <v>9918750</v>
      </c>
      <c r="AQ952" s="145"/>
      <c r="AR952" s="145"/>
      <c r="AS952" s="143">
        <f t="shared" si="1987"/>
        <v>0.19637626431230276</v>
      </c>
      <c r="AT952" s="27">
        <f t="shared" si="1996"/>
        <v>8709375</v>
      </c>
      <c r="AU952" s="28">
        <f t="shared" si="1997"/>
        <v>1654781.25</v>
      </c>
      <c r="AV952" s="30">
        <f t="shared" si="1998"/>
        <v>10364156.25</v>
      </c>
      <c r="AW952" s="26">
        <v>1</v>
      </c>
      <c r="AX952" s="27">
        <v>7500000</v>
      </c>
      <c r="AY952" s="27">
        <v>8625000</v>
      </c>
      <c r="AZ952" s="145"/>
      <c r="BA952" s="145"/>
      <c r="BB952" s="143">
        <f t="shared" si="1988"/>
        <v>9.8666062491146164E-2</v>
      </c>
      <c r="BC952" s="27">
        <f t="shared" si="1999"/>
        <v>8062500</v>
      </c>
      <c r="BD952" s="27">
        <f t="shared" si="2000"/>
        <v>1531875</v>
      </c>
      <c r="BE952" s="27">
        <f t="shared" si="2001"/>
        <v>9594375</v>
      </c>
      <c r="BF952" s="26">
        <v>1</v>
      </c>
      <c r="BG952" s="27">
        <v>6000000</v>
      </c>
      <c r="BH952" s="27">
        <v>5100000</v>
      </c>
      <c r="BI952" s="145"/>
      <c r="BJ952" s="145"/>
      <c r="BK952" s="143">
        <f t="shared" si="1989"/>
        <v>0.11466596451673743</v>
      </c>
      <c r="BL952" s="27">
        <f t="shared" si="2002"/>
        <v>5550000</v>
      </c>
      <c r="BM952" s="27">
        <f t="shared" si="2003"/>
        <v>1054500</v>
      </c>
      <c r="BN952" s="28">
        <f t="shared" si="2004"/>
        <v>6604500</v>
      </c>
      <c r="BO952" s="26">
        <v>1</v>
      </c>
      <c r="BP952" s="27">
        <v>6000000</v>
      </c>
      <c r="BQ952" s="27">
        <v>5280000</v>
      </c>
      <c r="BR952" s="175"/>
      <c r="BS952" s="175"/>
      <c r="BT952" s="143">
        <f t="shared" si="1990"/>
        <v>9.0268950789772026E-2</v>
      </c>
      <c r="BU952" s="27">
        <f t="shared" si="2005"/>
        <v>5640000</v>
      </c>
      <c r="BV952" s="28">
        <f t="shared" si="2006"/>
        <v>1071600</v>
      </c>
      <c r="BW952" s="30">
        <f t="shared" si="2007"/>
        <v>6711600</v>
      </c>
      <c r="BX952" s="26">
        <v>1</v>
      </c>
      <c r="BY952" s="28">
        <v>6000000</v>
      </c>
      <c r="BZ952" s="28">
        <v>5280000</v>
      </c>
      <c r="CA952" s="156"/>
      <c r="CB952" s="156"/>
      <c r="CC952" s="177">
        <f t="shared" si="1991"/>
        <v>9.0268950789772026E-2</v>
      </c>
      <c r="CD952" s="28">
        <f t="shared" si="2008"/>
        <v>5640000</v>
      </c>
      <c r="CE952" s="28">
        <f t="shared" si="2009"/>
        <v>1071600</v>
      </c>
      <c r="CF952" s="29">
        <f t="shared" si="2010"/>
        <v>6711600</v>
      </c>
      <c r="CG952" s="31" t="s">
        <v>30</v>
      </c>
      <c r="CH952" s="32" t="s">
        <v>30</v>
      </c>
      <c r="CI952" s="32" t="s">
        <v>30</v>
      </c>
      <c r="CJ952" s="32" t="s">
        <v>30</v>
      </c>
      <c r="CK952" s="32" t="s">
        <v>30</v>
      </c>
      <c r="CL952" s="32" t="s">
        <v>30</v>
      </c>
      <c r="CM952" s="32" t="s">
        <v>30</v>
      </c>
      <c r="CN952" s="32" t="s">
        <v>30</v>
      </c>
      <c r="CO952" s="32" t="s">
        <v>30</v>
      </c>
      <c r="CP952" s="31" t="s">
        <v>30</v>
      </c>
      <c r="CQ952" s="32" t="s">
        <v>30</v>
      </c>
      <c r="CR952" s="32" t="s">
        <v>30</v>
      </c>
      <c r="CS952" s="32" t="s">
        <v>30</v>
      </c>
      <c r="CT952" s="32" t="s">
        <v>30</v>
      </c>
      <c r="CU952" s="32" t="s">
        <v>30</v>
      </c>
      <c r="CV952" s="32" t="s">
        <v>30</v>
      </c>
      <c r="CW952" s="32" t="s">
        <v>30</v>
      </c>
      <c r="CX952" s="34" t="s">
        <v>30</v>
      </c>
      <c r="CY952" s="31" t="s">
        <v>30</v>
      </c>
      <c r="CZ952" s="32" t="s">
        <v>30</v>
      </c>
      <c r="DA952" s="32" t="s">
        <v>30</v>
      </c>
      <c r="DB952" s="32" t="s">
        <v>30</v>
      </c>
      <c r="DC952" s="32" t="s">
        <v>30</v>
      </c>
      <c r="DD952" s="32" t="s">
        <v>30</v>
      </c>
      <c r="DE952" s="32" t="s">
        <v>30</v>
      </c>
      <c r="DF952" s="32" t="s">
        <v>30</v>
      </c>
      <c r="DG952" s="32" t="s">
        <v>30</v>
      </c>
      <c r="DH952" s="31" t="s">
        <v>30</v>
      </c>
      <c r="DI952" s="43" t="s">
        <v>30</v>
      </c>
      <c r="DJ952" s="43" t="s">
        <v>30</v>
      </c>
      <c r="DK952" s="43" t="s">
        <v>30</v>
      </c>
      <c r="DL952" s="43" t="s">
        <v>30</v>
      </c>
      <c r="DM952" s="32" t="s">
        <v>30</v>
      </c>
      <c r="DN952" s="32" t="s">
        <v>30</v>
      </c>
      <c r="DO952" s="33" t="s">
        <v>30</v>
      </c>
    </row>
    <row r="953" spans="1:119" ht="21" customHeight="1" x14ac:dyDescent="0.25">
      <c r="A953" s="66" t="s">
        <v>1841</v>
      </c>
      <c r="B953" s="67" t="s">
        <v>1702</v>
      </c>
      <c r="C953" s="68" t="s">
        <v>1842</v>
      </c>
      <c r="D953" s="26">
        <v>1</v>
      </c>
      <c r="E953" s="27">
        <v>18000000</v>
      </c>
      <c r="F953" s="27">
        <v>16560000</v>
      </c>
      <c r="G953" s="145"/>
      <c r="H953" s="145"/>
      <c r="I953" s="143">
        <f t="shared" si="2011"/>
        <v>5.892556509887896E-2</v>
      </c>
      <c r="J953" s="27">
        <f t="shared" si="2012"/>
        <v>17280000</v>
      </c>
      <c r="K953" s="28">
        <f t="shared" si="2013"/>
        <v>3283200</v>
      </c>
      <c r="L953" s="29">
        <f t="shared" si="1992"/>
        <v>20563200</v>
      </c>
      <c r="M953" s="26">
        <v>1</v>
      </c>
      <c r="N953" s="27">
        <v>18000000</v>
      </c>
      <c r="O953" s="27">
        <v>19800000</v>
      </c>
      <c r="P953" s="145"/>
      <c r="Q953" s="145"/>
      <c r="R953" s="143">
        <f t="shared" si="2014"/>
        <v>6.7343502970147379E-2</v>
      </c>
      <c r="S953" s="27">
        <f t="shared" si="2015"/>
        <v>18900000</v>
      </c>
      <c r="T953" s="28">
        <f t="shared" si="2016"/>
        <v>3591000</v>
      </c>
      <c r="U953" s="30">
        <f t="shared" si="2017"/>
        <v>22491000</v>
      </c>
      <c r="V953" s="26">
        <v>1</v>
      </c>
      <c r="W953" s="27">
        <v>18000000</v>
      </c>
      <c r="X953" s="27">
        <v>21600000</v>
      </c>
      <c r="Y953" s="145"/>
      <c r="Z953" s="145"/>
      <c r="AA953" s="143">
        <f t="shared" si="2018"/>
        <v>0.12856486930664499</v>
      </c>
      <c r="AB953" s="27">
        <f t="shared" si="2019"/>
        <v>19800000</v>
      </c>
      <c r="AC953" s="28">
        <f t="shared" si="2020"/>
        <v>3762000</v>
      </c>
      <c r="AD953" s="29">
        <f t="shared" si="2021"/>
        <v>23562000</v>
      </c>
      <c r="AE953" s="26">
        <v>1</v>
      </c>
      <c r="AF953" s="27">
        <v>18000000</v>
      </c>
      <c r="AG953" s="27">
        <v>21240000</v>
      </c>
      <c r="AH953" s="145"/>
      <c r="AI953" s="145"/>
      <c r="AJ953" s="143">
        <f t="shared" si="1986"/>
        <v>0.1167699271684207</v>
      </c>
      <c r="AK953" s="27">
        <f t="shared" si="1993"/>
        <v>19620000</v>
      </c>
      <c r="AL953" s="28">
        <f t="shared" si="1994"/>
        <v>3727800</v>
      </c>
      <c r="AM953" s="30">
        <f t="shared" si="1995"/>
        <v>23347800</v>
      </c>
      <c r="AN953" s="26">
        <v>1</v>
      </c>
      <c r="AO953" s="27">
        <v>18000000</v>
      </c>
      <c r="AP953" s="27">
        <v>23805000</v>
      </c>
      <c r="AQ953" s="145"/>
      <c r="AR953" s="145"/>
      <c r="AS953" s="143">
        <f t="shared" si="1987"/>
        <v>0.19637626431230276</v>
      </c>
      <c r="AT953" s="27">
        <f t="shared" si="1996"/>
        <v>20902500</v>
      </c>
      <c r="AU953" s="28">
        <f t="shared" si="1997"/>
        <v>3971475</v>
      </c>
      <c r="AV953" s="30">
        <f t="shared" si="1998"/>
        <v>24873975</v>
      </c>
      <c r="AW953" s="26">
        <v>1</v>
      </c>
      <c r="AX953" s="27">
        <v>18000000</v>
      </c>
      <c r="AY953" s="27">
        <v>20700000</v>
      </c>
      <c r="AZ953" s="145"/>
      <c r="BA953" s="145"/>
      <c r="BB953" s="143">
        <f t="shared" si="1988"/>
        <v>9.8666062491146164E-2</v>
      </c>
      <c r="BC953" s="27">
        <f t="shared" si="1999"/>
        <v>19350000</v>
      </c>
      <c r="BD953" s="27">
        <f t="shared" si="2000"/>
        <v>3676500</v>
      </c>
      <c r="BE953" s="27">
        <f t="shared" si="2001"/>
        <v>23026500</v>
      </c>
      <c r="BF953" s="26">
        <v>1</v>
      </c>
      <c r="BG953" s="27">
        <v>14400000</v>
      </c>
      <c r="BH953" s="27">
        <v>12240000</v>
      </c>
      <c r="BI953" s="145"/>
      <c r="BJ953" s="145"/>
      <c r="BK953" s="143">
        <f t="shared" si="1989"/>
        <v>0.11466596451673743</v>
      </c>
      <c r="BL953" s="27">
        <f t="shared" si="2002"/>
        <v>13320000</v>
      </c>
      <c r="BM953" s="27">
        <f t="shared" si="2003"/>
        <v>2530800</v>
      </c>
      <c r="BN953" s="28">
        <f t="shared" si="2004"/>
        <v>15850800</v>
      </c>
      <c r="BO953" s="26">
        <v>1</v>
      </c>
      <c r="BP953" s="27">
        <v>14400000</v>
      </c>
      <c r="BQ953" s="27">
        <v>12672000</v>
      </c>
      <c r="BR953" s="175"/>
      <c r="BS953" s="175"/>
      <c r="BT953" s="143">
        <f t="shared" si="1990"/>
        <v>9.0268950789772026E-2</v>
      </c>
      <c r="BU953" s="27">
        <f t="shared" si="2005"/>
        <v>13536000</v>
      </c>
      <c r="BV953" s="28">
        <f t="shared" si="2006"/>
        <v>2571840</v>
      </c>
      <c r="BW953" s="30">
        <f t="shared" si="2007"/>
        <v>16107840</v>
      </c>
      <c r="BX953" s="26">
        <v>1</v>
      </c>
      <c r="BY953" s="28">
        <v>14400000</v>
      </c>
      <c r="BZ953" s="28">
        <v>12672000</v>
      </c>
      <c r="CA953" s="156"/>
      <c r="CB953" s="156"/>
      <c r="CC953" s="177">
        <f t="shared" si="1991"/>
        <v>9.0268950789772026E-2</v>
      </c>
      <c r="CD953" s="28">
        <f t="shared" si="2008"/>
        <v>13536000</v>
      </c>
      <c r="CE953" s="28">
        <f t="shared" si="2009"/>
        <v>2571840</v>
      </c>
      <c r="CF953" s="29">
        <f t="shared" si="2010"/>
        <v>16107840</v>
      </c>
      <c r="CG953" s="31" t="s">
        <v>30</v>
      </c>
      <c r="CH953" s="32" t="s">
        <v>30</v>
      </c>
      <c r="CI953" s="32" t="s">
        <v>30</v>
      </c>
      <c r="CJ953" s="32" t="s">
        <v>30</v>
      </c>
      <c r="CK953" s="32" t="s">
        <v>30</v>
      </c>
      <c r="CL953" s="32" t="s">
        <v>30</v>
      </c>
      <c r="CM953" s="32" t="s">
        <v>30</v>
      </c>
      <c r="CN953" s="32" t="s">
        <v>30</v>
      </c>
      <c r="CO953" s="32" t="s">
        <v>30</v>
      </c>
      <c r="CP953" s="31" t="s">
        <v>30</v>
      </c>
      <c r="CQ953" s="32" t="s">
        <v>30</v>
      </c>
      <c r="CR953" s="32" t="s">
        <v>30</v>
      </c>
      <c r="CS953" s="32" t="s">
        <v>30</v>
      </c>
      <c r="CT953" s="32" t="s">
        <v>30</v>
      </c>
      <c r="CU953" s="32" t="s">
        <v>30</v>
      </c>
      <c r="CV953" s="32" t="s">
        <v>30</v>
      </c>
      <c r="CW953" s="32" t="s">
        <v>30</v>
      </c>
      <c r="CX953" s="34" t="s">
        <v>30</v>
      </c>
      <c r="CY953" s="31" t="s">
        <v>30</v>
      </c>
      <c r="CZ953" s="32" t="s">
        <v>30</v>
      </c>
      <c r="DA953" s="32" t="s">
        <v>30</v>
      </c>
      <c r="DB953" s="32" t="s">
        <v>30</v>
      </c>
      <c r="DC953" s="32" t="s">
        <v>30</v>
      </c>
      <c r="DD953" s="32" t="s">
        <v>30</v>
      </c>
      <c r="DE953" s="32" t="s">
        <v>30</v>
      </c>
      <c r="DF953" s="32" t="s">
        <v>30</v>
      </c>
      <c r="DG953" s="32" t="s">
        <v>30</v>
      </c>
      <c r="DH953" s="31" t="s">
        <v>30</v>
      </c>
      <c r="DI953" s="43" t="s">
        <v>30</v>
      </c>
      <c r="DJ953" s="43" t="s">
        <v>30</v>
      </c>
      <c r="DK953" s="43" t="s">
        <v>30</v>
      </c>
      <c r="DL953" s="43" t="s">
        <v>30</v>
      </c>
      <c r="DM953" s="32" t="s">
        <v>30</v>
      </c>
      <c r="DN953" s="32" t="s">
        <v>30</v>
      </c>
      <c r="DO953" s="33" t="s">
        <v>30</v>
      </c>
    </row>
    <row r="954" spans="1:119" ht="21" customHeight="1" x14ac:dyDescent="0.25">
      <c r="A954" s="66" t="s">
        <v>1843</v>
      </c>
      <c r="B954" s="67" t="s">
        <v>1702</v>
      </c>
      <c r="C954" s="68" t="s">
        <v>1844</v>
      </c>
      <c r="D954" s="26">
        <v>1</v>
      </c>
      <c r="E954" s="27">
        <v>7500000</v>
      </c>
      <c r="F954" s="27">
        <v>6900000</v>
      </c>
      <c r="G954" s="145"/>
      <c r="H954" s="145"/>
      <c r="I954" s="143">
        <f t="shared" si="2011"/>
        <v>5.892556509887896E-2</v>
      </c>
      <c r="J954" s="27">
        <f t="shared" si="2012"/>
        <v>7200000</v>
      </c>
      <c r="K954" s="28">
        <f t="shared" si="2013"/>
        <v>1368000</v>
      </c>
      <c r="L954" s="29">
        <f t="shared" si="1992"/>
        <v>8568000</v>
      </c>
      <c r="M954" s="26">
        <v>1</v>
      </c>
      <c r="N954" s="27">
        <v>7500000</v>
      </c>
      <c r="O954" s="27">
        <v>8250000</v>
      </c>
      <c r="P954" s="145"/>
      <c r="Q954" s="145"/>
      <c r="R954" s="143">
        <f t="shared" si="2014"/>
        <v>6.7343502970147393E-2</v>
      </c>
      <c r="S954" s="27">
        <f t="shared" si="2015"/>
        <v>7875000</v>
      </c>
      <c r="T954" s="28">
        <f t="shared" si="2016"/>
        <v>1496250</v>
      </c>
      <c r="U954" s="30">
        <f t="shared" si="2017"/>
        <v>9371250</v>
      </c>
      <c r="V954" s="26">
        <v>1</v>
      </c>
      <c r="W954" s="27">
        <v>7500000</v>
      </c>
      <c r="X954" s="27">
        <v>9000000</v>
      </c>
      <c r="Y954" s="145"/>
      <c r="Z954" s="145"/>
      <c r="AA954" s="143">
        <f t="shared" si="2018"/>
        <v>0.12856486930664501</v>
      </c>
      <c r="AB954" s="27">
        <f t="shared" si="2019"/>
        <v>8250000</v>
      </c>
      <c r="AC954" s="28">
        <f t="shared" si="2020"/>
        <v>1567500</v>
      </c>
      <c r="AD954" s="29">
        <f t="shared" si="2021"/>
        <v>9817500</v>
      </c>
      <c r="AE954" s="26">
        <v>1</v>
      </c>
      <c r="AF954" s="27">
        <v>7500000</v>
      </c>
      <c r="AG954" s="27">
        <v>8850000</v>
      </c>
      <c r="AH954" s="145"/>
      <c r="AI954" s="145"/>
      <c r="AJ954" s="143">
        <f t="shared" si="1986"/>
        <v>0.11676992716842069</v>
      </c>
      <c r="AK954" s="27">
        <f t="shared" si="1993"/>
        <v>8175000</v>
      </c>
      <c r="AL954" s="28">
        <f t="shared" si="1994"/>
        <v>1553250</v>
      </c>
      <c r="AM954" s="30">
        <f t="shared" si="1995"/>
        <v>9728250</v>
      </c>
      <c r="AN954" s="26">
        <v>1</v>
      </c>
      <c r="AO954" s="27">
        <v>7500000</v>
      </c>
      <c r="AP954" s="27">
        <v>9918750</v>
      </c>
      <c r="AQ954" s="145"/>
      <c r="AR954" s="145"/>
      <c r="AS954" s="143">
        <f t="shared" si="1987"/>
        <v>0.19637626431230276</v>
      </c>
      <c r="AT954" s="27">
        <f t="shared" si="1996"/>
        <v>8709375</v>
      </c>
      <c r="AU954" s="28">
        <f t="shared" si="1997"/>
        <v>1654781.25</v>
      </c>
      <c r="AV954" s="30">
        <f t="shared" si="1998"/>
        <v>10364156.25</v>
      </c>
      <c r="AW954" s="26">
        <v>1</v>
      </c>
      <c r="AX954" s="27">
        <v>7500000</v>
      </c>
      <c r="AY954" s="27">
        <v>8625000</v>
      </c>
      <c r="AZ954" s="145"/>
      <c r="BA954" s="145"/>
      <c r="BB954" s="143">
        <f t="shared" si="1988"/>
        <v>9.8666062491146164E-2</v>
      </c>
      <c r="BC954" s="27">
        <f t="shared" si="1999"/>
        <v>8062500</v>
      </c>
      <c r="BD954" s="27">
        <f t="shared" si="2000"/>
        <v>1531875</v>
      </c>
      <c r="BE954" s="27">
        <f t="shared" si="2001"/>
        <v>9594375</v>
      </c>
      <c r="BF954" s="26">
        <v>1</v>
      </c>
      <c r="BG954" s="27">
        <v>6000000</v>
      </c>
      <c r="BH954" s="27">
        <v>5100000</v>
      </c>
      <c r="BI954" s="145"/>
      <c r="BJ954" s="145"/>
      <c r="BK954" s="143">
        <f t="shared" si="1989"/>
        <v>0.11466596451673743</v>
      </c>
      <c r="BL954" s="27">
        <f t="shared" si="2002"/>
        <v>5550000</v>
      </c>
      <c r="BM954" s="27">
        <f t="shared" si="2003"/>
        <v>1054500</v>
      </c>
      <c r="BN954" s="28">
        <f t="shared" si="2004"/>
        <v>6604500</v>
      </c>
      <c r="BO954" s="26">
        <v>1</v>
      </c>
      <c r="BP954" s="27">
        <v>6000000</v>
      </c>
      <c r="BQ954" s="27">
        <v>5280000</v>
      </c>
      <c r="BR954" s="175"/>
      <c r="BS954" s="175"/>
      <c r="BT954" s="143">
        <f t="shared" si="1990"/>
        <v>9.0268950789772026E-2</v>
      </c>
      <c r="BU954" s="27">
        <f t="shared" si="2005"/>
        <v>5640000</v>
      </c>
      <c r="BV954" s="28">
        <f t="shared" si="2006"/>
        <v>1071600</v>
      </c>
      <c r="BW954" s="30">
        <f t="shared" si="2007"/>
        <v>6711600</v>
      </c>
      <c r="BX954" s="26">
        <v>1</v>
      </c>
      <c r="BY954" s="28">
        <v>6000000</v>
      </c>
      <c r="BZ954" s="28">
        <v>5280000</v>
      </c>
      <c r="CA954" s="156"/>
      <c r="CB954" s="156"/>
      <c r="CC954" s="177">
        <f t="shared" si="1991"/>
        <v>9.0268950789772026E-2</v>
      </c>
      <c r="CD954" s="28">
        <f t="shared" si="2008"/>
        <v>5640000</v>
      </c>
      <c r="CE954" s="28">
        <f t="shared" si="2009"/>
        <v>1071600</v>
      </c>
      <c r="CF954" s="29">
        <f t="shared" si="2010"/>
        <v>6711600</v>
      </c>
      <c r="CG954" s="31" t="s">
        <v>30</v>
      </c>
      <c r="CH954" s="32" t="s">
        <v>30</v>
      </c>
      <c r="CI954" s="32" t="s">
        <v>30</v>
      </c>
      <c r="CJ954" s="32" t="s">
        <v>30</v>
      </c>
      <c r="CK954" s="32" t="s">
        <v>30</v>
      </c>
      <c r="CL954" s="32" t="s">
        <v>30</v>
      </c>
      <c r="CM954" s="32" t="s">
        <v>30</v>
      </c>
      <c r="CN954" s="32" t="s">
        <v>30</v>
      </c>
      <c r="CO954" s="32" t="s">
        <v>30</v>
      </c>
      <c r="CP954" s="31" t="s">
        <v>30</v>
      </c>
      <c r="CQ954" s="32" t="s">
        <v>30</v>
      </c>
      <c r="CR954" s="32" t="s">
        <v>30</v>
      </c>
      <c r="CS954" s="32" t="s">
        <v>30</v>
      </c>
      <c r="CT954" s="32" t="s">
        <v>30</v>
      </c>
      <c r="CU954" s="32" t="s">
        <v>30</v>
      </c>
      <c r="CV954" s="32" t="s">
        <v>30</v>
      </c>
      <c r="CW954" s="32" t="s">
        <v>30</v>
      </c>
      <c r="CX954" s="34" t="s">
        <v>30</v>
      </c>
      <c r="CY954" s="31" t="s">
        <v>30</v>
      </c>
      <c r="CZ954" s="32" t="s">
        <v>30</v>
      </c>
      <c r="DA954" s="32" t="s">
        <v>30</v>
      </c>
      <c r="DB954" s="32" t="s">
        <v>30</v>
      </c>
      <c r="DC954" s="32" t="s">
        <v>30</v>
      </c>
      <c r="DD954" s="32" t="s">
        <v>30</v>
      </c>
      <c r="DE954" s="32" t="s">
        <v>30</v>
      </c>
      <c r="DF954" s="32" t="s">
        <v>30</v>
      </c>
      <c r="DG954" s="32" t="s">
        <v>30</v>
      </c>
      <c r="DH954" s="31" t="s">
        <v>30</v>
      </c>
      <c r="DI954" s="43" t="s">
        <v>30</v>
      </c>
      <c r="DJ954" s="43" t="s">
        <v>30</v>
      </c>
      <c r="DK954" s="43" t="s">
        <v>30</v>
      </c>
      <c r="DL954" s="43" t="s">
        <v>30</v>
      </c>
      <c r="DM954" s="32" t="s">
        <v>30</v>
      </c>
      <c r="DN954" s="32" t="s">
        <v>30</v>
      </c>
      <c r="DO954" s="33" t="s">
        <v>30</v>
      </c>
    </row>
    <row r="955" spans="1:119" ht="21" customHeight="1" x14ac:dyDescent="0.25">
      <c r="A955" s="66" t="s">
        <v>1845</v>
      </c>
      <c r="B955" s="67" t="s">
        <v>1702</v>
      </c>
      <c r="C955" s="68" t="s">
        <v>1846</v>
      </c>
      <c r="D955" s="31" t="s">
        <v>30</v>
      </c>
      <c r="E955" s="32" t="s">
        <v>30</v>
      </c>
      <c r="F955" s="32" t="s">
        <v>30</v>
      </c>
      <c r="G955" s="32" t="s">
        <v>30</v>
      </c>
      <c r="H955" s="32" t="s">
        <v>30</v>
      </c>
      <c r="I955" s="32" t="s">
        <v>30</v>
      </c>
      <c r="J955" s="32" t="s">
        <v>30</v>
      </c>
      <c r="K955" s="32" t="s">
        <v>30</v>
      </c>
      <c r="L955" s="32" t="s">
        <v>30</v>
      </c>
      <c r="M955" s="31" t="s">
        <v>30</v>
      </c>
      <c r="N955" s="43" t="s">
        <v>30</v>
      </c>
      <c r="O955" s="32" t="s">
        <v>30</v>
      </c>
      <c r="P955" s="32" t="s">
        <v>30</v>
      </c>
      <c r="Q955" s="32" t="s">
        <v>30</v>
      </c>
      <c r="R955" s="32" t="s">
        <v>30</v>
      </c>
      <c r="S955" s="32" t="s">
        <v>30</v>
      </c>
      <c r="T955" s="32" t="s">
        <v>30</v>
      </c>
      <c r="U955" s="33" t="s">
        <v>30</v>
      </c>
      <c r="V955" s="31" t="s">
        <v>30</v>
      </c>
      <c r="W955" s="32" t="s">
        <v>30</v>
      </c>
      <c r="X955" s="32" t="s">
        <v>30</v>
      </c>
      <c r="Y955" s="32" t="s">
        <v>30</v>
      </c>
      <c r="Z955" s="32" t="s">
        <v>30</v>
      </c>
      <c r="AA955" s="32" t="s">
        <v>30</v>
      </c>
      <c r="AB955" s="32" t="s">
        <v>30</v>
      </c>
      <c r="AC955" s="32" t="s">
        <v>30</v>
      </c>
      <c r="AD955" s="34" t="s">
        <v>30</v>
      </c>
      <c r="AE955" s="26">
        <v>1</v>
      </c>
      <c r="AF955" s="27">
        <v>12000000</v>
      </c>
      <c r="AG955" s="27">
        <v>14160000</v>
      </c>
      <c r="AH955" s="27"/>
      <c r="AI955" s="27"/>
      <c r="AJ955" s="143">
        <f t="shared" si="1986"/>
        <v>0.11676992716842069</v>
      </c>
      <c r="AK955" s="27">
        <f t="shared" si="1993"/>
        <v>13080000</v>
      </c>
      <c r="AL955" s="28">
        <f t="shared" si="1994"/>
        <v>2485200</v>
      </c>
      <c r="AM955" s="30">
        <f t="shared" si="1995"/>
        <v>15565200</v>
      </c>
      <c r="AN955" s="31" t="s">
        <v>30</v>
      </c>
      <c r="AO955" s="32" t="s">
        <v>30</v>
      </c>
      <c r="AP955" s="32" t="s">
        <v>30</v>
      </c>
      <c r="AQ955" s="32" t="s">
        <v>30</v>
      </c>
      <c r="AR955" s="32" t="s">
        <v>30</v>
      </c>
      <c r="AS955" s="32" t="s">
        <v>30</v>
      </c>
      <c r="AT955" s="32" t="s">
        <v>30</v>
      </c>
      <c r="AU955" s="32" t="s">
        <v>30</v>
      </c>
      <c r="AV955" s="33" t="s">
        <v>30</v>
      </c>
      <c r="AW955" s="31" t="s">
        <v>30</v>
      </c>
      <c r="AX955" s="32" t="s">
        <v>30</v>
      </c>
      <c r="AY955" s="32" t="s">
        <v>30</v>
      </c>
      <c r="AZ955" s="32" t="s">
        <v>30</v>
      </c>
      <c r="BA955" s="32" t="s">
        <v>30</v>
      </c>
      <c r="BB955" s="32" t="s">
        <v>30</v>
      </c>
      <c r="BC955" s="32" t="s">
        <v>30</v>
      </c>
      <c r="BD955" s="32" t="s">
        <v>30</v>
      </c>
      <c r="BE955" s="32" t="s">
        <v>30</v>
      </c>
      <c r="BF955" s="31" t="s">
        <v>30</v>
      </c>
      <c r="BG955" s="32" t="s">
        <v>30</v>
      </c>
      <c r="BH955" s="32" t="s">
        <v>30</v>
      </c>
      <c r="BI955" s="32" t="s">
        <v>30</v>
      </c>
      <c r="BJ955" s="32" t="s">
        <v>30</v>
      </c>
      <c r="BK955" s="32" t="s">
        <v>30</v>
      </c>
      <c r="BL955" s="32" t="s">
        <v>30</v>
      </c>
      <c r="BM955" s="32" t="s">
        <v>30</v>
      </c>
      <c r="BN955" s="32" t="s">
        <v>30</v>
      </c>
      <c r="BO955" s="31" t="s">
        <v>30</v>
      </c>
      <c r="BP955" s="32" t="s">
        <v>30</v>
      </c>
      <c r="BQ955" s="32" t="s">
        <v>30</v>
      </c>
      <c r="BR955" s="32" t="s">
        <v>30</v>
      </c>
      <c r="BS955" s="32" t="s">
        <v>30</v>
      </c>
      <c r="BT955" s="32" t="s">
        <v>30</v>
      </c>
      <c r="BU955" s="32" t="s">
        <v>30</v>
      </c>
      <c r="BV955" s="32" t="s">
        <v>30</v>
      </c>
      <c r="BW955" s="33" t="s">
        <v>30</v>
      </c>
      <c r="BX955" s="31" t="s">
        <v>30</v>
      </c>
      <c r="BY955" s="32" t="s">
        <v>30</v>
      </c>
      <c r="BZ955" s="32" t="s">
        <v>30</v>
      </c>
      <c r="CA955" s="32" t="s">
        <v>30</v>
      </c>
      <c r="CB955" s="32" t="s">
        <v>30</v>
      </c>
      <c r="CC955" s="32" t="s">
        <v>30</v>
      </c>
      <c r="CD955" s="32" t="s">
        <v>30</v>
      </c>
      <c r="CE955" s="32" t="s">
        <v>30</v>
      </c>
      <c r="CF955" s="34" t="s">
        <v>30</v>
      </c>
      <c r="CG955" s="31" t="s">
        <v>30</v>
      </c>
      <c r="CH955" s="32" t="s">
        <v>30</v>
      </c>
      <c r="CI955" s="32" t="s">
        <v>30</v>
      </c>
      <c r="CJ955" s="32" t="s">
        <v>30</v>
      </c>
      <c r="CK955" s="32" t="s">
        <v>30</v>
      </c>
      <c r="CL955" s="32" t="s">
        <v>30</v>
      </c>
      <c r="CM955" s="32" t="s">
        <v>30</v>
      </c>
      <c r="CN955" s="32" t="s">
        <v>30</v>
      </c>
      <c r="CO955" s="32" t="s">
        <v>30</v>
      </c>
      <c r="CP955" s="31" t="s">
        <v>30</v>
      </c>
      <c r="CQ955" s="32" t="s">
        <v>30</v>
      </c>
      <c r="CR955" s="32" t="s">
        <v>30</v>
      </c>
      <c r="CS955" s="32" t="s">
        <v>30</v>
      </c>
      <c r="CT955" s="32" t="s">
        <v>30</v>
      </c>
      <c r="CU955" s="32" t="s">
        <v>30</v>
      </c>
      <c r="CV955" s="32" t="s">
        <v>30</v>
      </c>
      <c r="CW955" s="32" t="s">
        <v>30</v>
      </c>
      <c r="CX955" s="34" t="s">
        <v>30</v>
      </c>
      <c r="CY955" s="31" t="s">
        <v>30</v>
      </c>
      <c r="CZ955" s="32" t="s">
        <v>30</v>
      </c>
      <c r="DA955" s="32" t="s">
        <v>30</v>
      </c>
      <c r="DB955" s="32" t="s">
        <v>30</v>
      </c>
      <c r="DC955" s="32" t="s">
        <v>30</v>
      </c>
      <c r="DD955" s="32" t="s">
        <v>30</v>
      </c>
      <c r="DE955" s="32" t="s">
        <v>30</v>
      </c>
      <c r="DF955" s="32" t="s">
        <v>30</v>
      </c>
      <c r="DG955" s="32" t="s">
        <v>30</v>
      </c>
      <c r="DH955" s="31" t="s">
        <v>30</v>
      </c>
      <c r="DI955" s="43" t="s">
        <v>30</v>
      </c>
      <c r="DJ955" s="43" t="s">
        <v>30</v>
      </c>
      <c r="DK955" s="43" t="s">
        <v>30</v>
      </c>
      <c r="DL955" s="43" t="s">
        <v>30</v>
      </c>
      <c r="DM955" s="32" t="s">
        <v>30</v>
      </c>
      <c r="DN955" s="32" t="s">
        <v>30</v>
      </c>
      <c r="DO955" s="33" t="s">
        <v>30</v>
      </c>
    </row>
    <row r="956" spans="1:119" ht="21" customHeight="1" x14ac:dyDescent="0.25">
      <c r="A956" s="66" t="s">
        <v>1847</v>
      </c>
      <c r="B956" s="67" t="s">
        <v>1702</v>
      </c>
      <c r="C956" s="68" t="s">
        <v>1848</v>
      </c>
      <c r="D956" s="31" t="s">
        <v>30</v>
      </c>
      <c r="E956" s="32" t="s">
        <v>30</v>
      </c>
      <c r="F956" s="32" t="s">
        <v>30</v>
      </c>
      <c r="G956" s="32" t="s">
        <v>30</v>
      </c>
      <c r="H956" s="32" t="s">
        <v>30</v>
      </c>
      <c r="I956" s="32" t="s">
        <v>30</v>
      </c>
      <c r="J956" s="32" t="s">
        <v>30</v>
      </c>
      <c r="K956" s="32" t="s">
        <v>30</v>
      </c>
      <c r="L956" s="32" t="s">
        <v>30</v>
      </c>
      <c r="M956" s="31" t="s">
        <v>30</v>
      </c>
      <c r="N956" s="43" t="s">
        <v>30</v>
      </c>
      <c r="O956" s="32" t="s">
        <v>30</v>
      </c>
      <c r="P956" s="32" t="s">
        <v>30</v>
      </c>
      <c r="Q956" s="32" t="s">
        <v>30</v>
      </c>
      <c r="R956" s="32" t="s">
        <v>30</v>
      </c>
      <c r="S956" s="32" t="s">
        <v>30</v>
      </c>
      <c r="T956" s="32" t="s">
        <v>30</v>
      </c>
      <c r="U956" s="33" t="s">
        <v>30</v>
      </c>
      <c r="V956" s="31" t="s">
        <v>30</v>
      </c>
      <c r="W956" s="32" t="s">
        <v>30</v>
      </c>
      <c r="X956" s="32" t="s">
        <v>30</v>
      </c>
      <c r="Y956" s="32" t="s">
        <v>30</v>
      </c>
      <c r="Z956" s="32" t="s">
        <v>30</v>
      </c>
      <c r="AA956" s="32" t="s">
        <v>30</v>
      </c>
      <c r="AB956" s="32" t="s">
        <v>30</v>
      </c>
      <c r="AC956" s="32" t="s">
        <v>30</v>
      </c>
      <c r="AD956" s="34" t="s">
        <v>30</v>
      </c>
      <c r="AE956" s="26">
        <v>1</v>
      </c>
      <c r="AF956" s="27">
        <v>9000000</v>
      </c>
      <c r="AG956" s="27">
        <v>10620000</v>
      </c>
      <c r="AH956" s="27"/>
      <c r="AI956" s="27"/>
      <c r="AJ956" s="143">
        <f t="shared" si="1986"/>
        <v>0.1167699271684207</v>
      </c>
      <c r="AK956" s="27">
        <f t="shared" si="1993"/>
        <v>9810000</v>
      </c>
      <c r="AL956" s="28">
        <f t="shared" si="1994"/>
        <v>1863900</v>
      </c>
      <c r="AM956" s="30">
        <f t="shared" si="1995"/>
        <v>11673900</v>
      </c>
      <c r="AN956" s="31" t="s">
        <v>30</v>
      </c>
      <c r="AO956" s="32" t="s">
        <v>30</v>
      </c>
      <c r="AP956" s="32" t="s">
        <v>30</v>
      </c>
      <c r="AQ956" s="32" t="s">
        <v>30</v>
      </c>
      <c r="AR956" s="32" t="s">
        <v>30</v>
      </c>
      <c r="AS956" s="32" t="s">
        <v>30</v>
      </c>
      <c r="AT956" s="32" t="s">
        <v>30</v>
      </c>
      <c r="AU956" s="32" t="s">
        <v>30</v>
      </c>
      <c r="AV956" s="33" t="s">
        <v>30</v>
      </c>
      <c r="AW956" s="31" t="s">
        <v>30</v>
      </c>
      <c r="AX956" s="32" t="s">
        <v>30</v>
      </c>
      <c r="AY956" s="32" t="s">
        <v>30</v>
      </c>
      <c r="AZ956" s="32" t="s">
        <v>30</v>
      </c>
      <c r="BA956" s="32" t="s">
        <v>30</v>
      </c>
      <c r="BB956" s="32" t="s">
        <v>30</v>
      </c>
      <c r="BC956" s="32" t="s">
        <v>30</v>
      </c>
      <c r="BD956" s="32" t="s">
        <v>30</v>
      </c>
      <c r="BE956" s="32" t="s">
        <v>30</v>
      </c>
      <c r="BF956" s="31" t="s">
        <v>30</v>
      </c>
      <c r="BG956" s="32" t="s">
        <v>30</v>
      </c>
      <c r="BH956" s="32" t="s">
        <v>30</v>
      </c>
      <c r="BI956" s="32" t="s">
        <v>30</v>
      </c>
      <c r="BJ956" s="32" t="s">
        <v>30</v>
      </c>
      <c r="BK956" s="32" t="s">
        <v>30</v>
      </c>
      <c r="BL956" s="32" t="s">
        <v>30</v>
      </c>
      <c r="BM956" s="32" t="s">
        <v>30</v>
      </c>
      <c r="BN956" s="32" t="s">
        <v>30</v>
      </c>
      <c r="BO956" s="31" t="s">
        <v>30</v>
      </c>
      <c r="BP956" s="32" t="s">
        <v>30</v>
      </c>
      <c r="BQ956" s="32" t="s">
        <v>30</v>
      </c>
      <c r="BR956" s="32" t="s">
        <v>30</v>
      </c>
      <c r="BS956" s="32" t="s">
        <v>30</v>
      </c>
      <c r="BT956" s="32" t="s">
        <v>30</v>
      </c>
      <c r="BU956" s="32" t="s">
        <v>30</v>
      </c>
      <c r="BV956" s="32" t="s">
        <v>30</v>
      </c>
      <c r="BW956" s="33" t="s">
        <v>30</v>
      </c>
      <c r="BX956" s="31" t="s">
        <v>30</v>
      </c>
      <c r="BY956" s="32" t="s">
        <v>30</v>
      </c>
      <c r="BZ956" s="32" t="s">
        <v>30</v>
      </c>
      <c r="CA956" s="32" t="s">
        <v>30</v>
      </c>
      <c r="CB956" s="32" t="s">
        <v>30</v>
      </c>
      <c r="CC956" s="32" t="s">
        <v>30</v>
      </c>
      <c r="CD956" s="32" t="s">
        <v>30</v>
      </c>
      <c r="CE956" s="32" t="s">
        <v>30</v>
      </c>
      <c r="CF956" s="34" t="s">
        <v>30</v>
      </c>
      <c r="CG956" s="31" t="s">
        <v>30</v>
      </c>
      <c r="CH956" s="32" t="s">
        <v>30</v>
      </c>
      <c r="CI956" s="32" t="s">
        <v>30</v>
      </c>
      <c r="CJ956" s="32" t="s">
        <v>30</v>
      </c>
      <c r="CK956" s="32" t="s">
        <v>30</v>
      </c>
      <c r="CL956" s="32" t="s">
        <v>30</v>
      </c>
      <c r="CM956" s="32" t="s">
        <v>30</v>
      </c>
      <c r="CN956" s="32" t="s">
        <v>30</v>
      </c>
      <c r="CO956" s="32" t="s">
        <v>30</v>
      </c>
      <c r="CP956" s="31" t="s">
        <v>30</v>
      </c>
      <c r="CQ956" s="32" t="s">
        <v>30</v>
      </c>
      <c r="CR956" s="32" t="s">
        <v>30</v>
      </c>
      <c r="CS956" s="32" t="s">
        <v>30</v>
      </c>
      <c r="CT956" s="32" t="s">
        <v>30</v>
      </c>
      <c r="CU956" s="32" t="s">
        <v>30</v>
      </c>
      <c r="CV956" s="32" t="s">
        <v>30</v>
      </c>
      <c r="CW956" s="32" t="s">
        <v>30</v>
      </c>
      <c r="CX956" s="34" t="s">
        <v>30</v>
      </c>
      <c r="CY956" s="31" t="s">
        <v>30</v>
      </c>
      <c r="CZ956" s="32" t="s">
        <v>30</v>
      </c>
      <c r="DA956" s="32" t="s">
        <v>30</v>
      </c>
      <c r="DB956" s="32" t="s">
        <v>30</v>
      </c>
      <c r="DC956" s="32" t="s">
        <v>30</v>
      </c>
      <c r="DD956" s="32" t="s">
        <v>30</v>
      </c>
      <c r="DE956" s="32" t="s">
        <v>30</v>
      </c>
      <c r="DF956" s="32" t="s">
        <v>30</v>
      </c>
      <c r="DG956" s="32" t="s">
        <v>30</v>
      </c>
      <c r="DH956" s="31" t="s">
        <v>30</v>
      </c>
      <c r="DI956" s="43" t="s">
        <v>30</v>
      </c>
      <c r="DJ956" s="43" t="s">
        <v>30</v>
      </c>
      <c r="DK956" s="43" t="s">
        <v>30</v>
      </c>
      <c r="DL956" s="43" t="s">
        <v>30</v>
      </c>
      <c r="DM956" s="32" t="s">
        <v>30</v>
      </c>
      <c r="DN956" s="32" t="s">
        <v>30</v>
      </c>
      <c r="DO956" s="33" t="s">
        <v>30</v>
      </c>
    </row>
    <row r="957" spans="1:119" ht="21" customHeight="1" x14ac:dyDescent="0.25">
      <c r="A957" s="66" t="s">
        <v>1849</v>
      </c>
      <c r="B957" s="67" t="s">
        <v>1702</v>
      </c>
      <c r="C957" s="68" t="s">
        <v>1850</v>
      </c>
      <c r="D957" s="31" t="s">
        <v>30</v>
      </c>
      <c r="E957" s="32" t="s">
        <v>30</v>
      </c>
      <c r="F957" s="32" t="s">
        <v>30</v>
      </c>
      <c r="G957" s="32" t="s">
        <v>30</v>
      </c>
      <c r="H957" s="32" t="s">
        <v>30</v>
      </c>
      <c r="I957" s="32" t="s">
        <v>30</v>
      </c>
      <c r="J957" s="32" t="s">
        <v>30</v>
      </c>
      <c r="K957" s="32" t="s">
        <v>30</v>
      </c>
      <c r="L957" s="32" t="s">
        <v>30</v>
      </c>
      <c r="M957" s="31" t="s">
        <v>30</v>
      </c>
      <c r="N957" s="43" t="s">
        <v>30</v>
      </c>
      <c r="O957" s="32" t="s">
        <v>30</v>
      </c>
      <c r="P957" s="32" t="s">
        <v>30</v>
      </c>
      <c r="Q957" s="32" t="s">
        <v>30</v>
      </c>
      <c r="R957" s="32" t="s">
        <v>30</v>
      </c>
      <c r="S957" s="32" t="s">
        <v>30</v>
      </c>
      <c r="T957" s="32" t="s">
        <v>30</v>
      </c>
      <c r="U957" s="33" t="s">
        <v>30</v>
      </c>
      <c r="V957" s="31" t="s">
        <v>30</v>
      </c>
      <c r="W957" s="32" t="s">
        <v>30</v>
      </c>
      <c r="X957" s="32" t="s">
        <v>30</v>
      </c>
      <c r="Y957" s="32" t="s">
        <v>30</v>
      </c>
      <c r="Z957" s="32" t="s">
        <v>30</v>
      </c>
      <c r="AA957" s="32" t="s">
        <v>30</v>
      </c>
      <c r="AB957" s="32" t="s">
        <v>30</v>
      </c>
      <c r="AC957" s="32" t="s">
        <v>30</v>
      </c>
      <c r="AD957" s="34" t="s">
        <v>30</v>
      </c>
      <c r="AE957" s="26">
        <v>1</v>
      </c>
      <c r="AF957" s="27">
        <v>20000000</v>
      </c>
      <c r="AG957" s="27">
        <v>23600000</v>
      </c>
      <c r="AH957" s="27"/>
      <c r="AI957" s="27"/>
      <c r="AJ957" s="143">
        <f t="shared" si="1986"/>
        <v>0.11676992716842068</v>
      </c>
      <c r="AK957" s="27">
        <f t="shared" si="1993"/>
        <v>21800000</v>
      </c>
      <c r="AL957" s="28">
        <f t="shared" si="1994"/>
        <v>4142000</v>
      </c>
      <c r="AM957" s="30">
        <f t="shared" si="1995"/>
        <v>25942000</v>
      </c>
      <c r="AN957" s="31" t="s">
        <v>30</v>
      </c>
      <c r="AO957" s="32" t="s">
        <v>30</v>
      </c>
      <c r="AP957" s="32" t="s">
        <v>30</v>
      </c>
      <c r="AQ957" s="32" t="s">
        <v>30</v>
      </c>
      <c r="AR957" s="32" t="s">
        <v>30</v>
      </c>
      <c r="AS957" s="32" t="s">
        <v>30</v>
      </c>
      <c r="AT957" s="32" t="s">
        <v>30</v>
      </c>
      <c r="AU957" s="32" t="s">
        <v>30</v>
      </c>
      <c r="AV957" s="33" t="s">
        <v>30</v>
      </c>
      <c r="AW957" s="31" t="s">
        <v>30</v>
      </c>
      <c r="AX957" s="32" t="s">
        <v>30</v>
      </c>
      <c r="AY957" s="32" t="s">
        <v>30</v>
      </c>
      <c r="AZ957" s="32" t="s">
        <v>30</v>
      </c>
      <c r="BA957" s="32" t="s">
        <v>30</v>
      </c>
      <c r="BB957" s="32" t="s">
        <v>30</v>
      </c>
      <c r="BC957" s="32" t="s">
        <v>30</v>
      </c>
      <c r="BD957" s="32" t="s">
        <v>30</v>
      </c>
      <c r="BE957" s="32" t="s">
        <v>30</v>
      </c>
      <c r="BF957" s="31" t="s">
        <v>30</v>
      </c>
      <c r="BG957" s="32" t="s">
        <v>30</v>
      </c>
      <c r="BH957" s="32" t="s">
        <v>30</v>
      </c>
      <c r="BI957" s="32" t="s">
        <v>30</v>
      </c>
      <c r="BJ957" s="32" t="s">
        <v>30</v>
      </c>
      <c r="BK957" s="32" t="s">
        <v>30</v>
      </c>
      <c r="BL957" s="32" t="s">
        <v>30</v>
      </c>
      <c r="BM957" s="32" t="s">
        <v>30</v>
      </c>
      <c r="BN957" s="32" t="s">
        <v>30</v>
      </c>
      <c r="BO957" s="31" t="s">
        <v>30</v>
      </c>
      <c r="BP957" s="32" t="s">
        <v>30</v>
      </c>
      <c r="BQ957" s="32" t="s">
        <v>30</v>
      </c>
      <c r="BR957" s="32" t="s">
        <v>30</v>
      </c>
      <c r="BS957" s="32" t="s">
        <v>30</v>
      </c>
      <c r="BT957" s="32" t="s">
        <v>30</v>
      </c>
      <c r="BU957" s="32" t="s">
        <v>30</v>
      </c>
      <c r="BV957" s="32" t="s">
        <v>30</v>
      </c>
      <c r="BW957" s="33" t="s">
        <v>30</v>
      </c>
      <c r="BX957" s="31" t="s">
        <v>30</v>
      </c>
      <c r="BY957" s="32" t="s">
        <v>30</v>
      </c>
      <c r="BZ957" s="32" t="s">
        <v>30</v>
      </c>
      <c r="CA957" s="32" t="s">
        <v>30</v>
      </c>
      <c r="CB957" s="32" t="s">
        <v>30</v>
      </c>
      <c r="CC957" s="32" t="s">
        <v>30</v>
      </c>
      <c r="CD957" s="32" t="s">
        <v>30</v>
      </c>
      <c r="CE957" s="32" t="s">
        <v>30</v>
      </c>
      <c r="CF957" s="34" t="s">
        <v>30</v>
      </c>
      <c r="CG957" s="31" t="s">
        <v>30</v>
      </c>
      <c r="CH957" s="32" t="s">
        <v>30</v>
      </c>
      <c r="CI957" s="32" t="s">
        <v>30</v>
      </c>
      <c r="CJ957" s="32" t="s">
        <v>30</v>
      </c>
      <c r="CK957" s="32" t="s">
        <v>30</v>
      </c>
      <c r="CL957" s="32" t="s">
        <v>30</v>
      </c>
      <c r="CM957" s="32" t="s">
        <v>30</v>
      </c>
      <c r="CN957" s="32" t="s">
        <v>30</v>
      </c>
      <c r="CO957" s="32" t="s">
        <v>30</v>
      </c>
      <c r="CP957" s="31" t="s">
        <v>30</v>
      </c>
      <c r="CQ957" s="32" t="s">
        <v>30</v>
      </c>
      <c r="CR957" s="32" t="s">
        <v>30</v>
      </c>
      <c r="CS957" s="32" t="s">
        <v>30</v>
      </c>
      <c r="CT957" s="32" t="s">
        <v>30</v>
      </c>
      <c r="CU957" s="32" t="s">
        <v>30</v>
      </c>
      <c r="CV957" s="32" t="s">
        <v>30</v>
      </c>
      <c r="CW957" s="32" t="s">
        <v>30</v>
      </c>
      <c r="CX957" s="34" t="s">
        <v>30</v>
      </c>
      <c r="CY957" s="31" t="s">
        <v>30</v>
      </c>
      <c r="CZ957" s="32" t="s">
        <v>30</v>
      </c>
      <c r="DA957" s="32" t="s">
        <v>30</v>
      </c>
      <c r="DB957" s="32" t="s">
        <v>30</v>
      </c>
      <c r="DC957" s="32" t="s">
        <v>30</v>
      </c>
      <c r="DD957" s="32" t="s">
        <v>30</v>
      </c>
      <c r="DE957" s="32" t="s">
        <v>30</v>
      </c>
      <c r="DF957" s="32" t="s">
        <v>30</v>
      </c>
      <c r="DG957" s="32" t="s">
        <v>30</v>
      </c>
      <c r="DH957" s="31" t="s">
        <v>30</v>
      </c>
      <c r="DI957" s="43" t="s">
        <v>30</v>
      </c>
      <c r="DJ957" s="43" t="s">
        <v>30</v>
      </c>
      <c r="DK957" s="43" t="s">
        <v>30</v>
      </c>
      <c r="DL957" s="43" t="s">
        <v>30</v>
      </c>
      <c r="DM957" s="32" t="s">
        <v>30</v>
      </c>
      <c r="DN957" s="32" t="s">
        <v>30</v>
      </c>
      <c r="DO957" s="33" t="s">
        <v>30</v>
      </c>
    </row>
    <row r="958" spans="1:119" ht="15" customHeight="1" x14ac:dyDescent="0.25">
      <c r="A958" s="248" t="s">
        <v>1851</v>
      </c>
      <c r="B958" s="248"/>
      <c r="C958" s="249"/>
      <c r="D958" s="47"/>
      <c r="E958" s="40"/>
      <c r="F958" s="40"/>
      <c r="G958" s="40"/>
      <c r="H958" s="40"/>
      <c r="I958" s="40"/>
      <c r="J958" s="40"/>
      <c r="K958" s="40"/>
      <c r="L958" s="41"/>
      <c r="M958" s="47"/>
      <c r="N958" s="40"/>
      <c r="O958" s="40"/>
      <c r="P958" s="40"/>
      <c r="Q958" s="40"/>
      <c r="R958" s="40"/>
      <c r="S958" s="40"/>
      <c r="T958" s="40"/>
      <c r="U958" s="42"/>
      <c r="V958" s="47"/>
      <c r="W958" s="40"/>
      <c r="X958" s="40"/>
      <c r="Y958" s="40"/>
      <c r="Z958" s="40"/>
      <c r="AA958" s="40"/>
      <c r="AB958" s="40"/>
      <c r="AC958" s="40"/>
      <c r="AD958" s="41"/>
      <c r="AE958" s="47"/>
      <c r="AF958" s="40"/>
      <c r="AG958" s="40"/>
      <c r="AH958" s="40"/>
      <c r="AI958" s="40"/>
      <c r="AJ958" s="166"/>
      <c r="AK958" s="40"/>
      <c r="AL958" s="40"/>
      <c r="AM958" s="42"/>
      <c r="AN958" s="47"/>
      <c r="AO958" s="40"/>
      <c r="AP958" s="40"/>
      <c r="AQ958" s="40"/>
      <c r="AR958" s="40"/>
      <c r="AS958" s="166"/>
      <c r="AT958" s="40"/>
      <c r="AU958" s="40"/>
      <c r="AV958" s="42"/>
      <c r="AW958" s="47"/>
      <c r="AX958" s="119"/>
      <c r="AY958" s="119"/>
      <c r="AZ958" s="119"/>
      <c r="BA958" s="119"/>
      <c r="BB958" s="172"/>
      <c r="BC958" s="119"/>
      <c r="BD958" s="40"/>
      <c r="BE958" s="40"/>
      <c r="BF958" s="47"/>
      <c r="BG958" s="40"/>
      <c r="BH958" s="40"/>
      <c r="BI958" s="40"/>
      <c r="BJ958" s="40"/>
      <c r="BK958" s="166"/>
      <c r="BL958" s="40"/>
      <c r="BM958" s="40"/>
      <c r="BN958" s="40"/>
      <c r="BO958" s="47"/>
      <c r="BP958" s="40"/>
      <c r="BQ958" s="40"/>
      <c r="BR958" s="40"/>
      <c r="BS958" s="40"/>
      <c r="BT958" s="166"/>
      <c r="BU958" s="40"/>
      <c r="BV958" s="40"/>
      <c r="BW958" s="42"/>
      <c r="BX958" s="47"/>
      <c r="BY958" s="119"/>
      <c r="BZ958" s="119"/>
      <c r="CA958" s="119"/>
      <c r="CB958" s="119"/>
      <c r="CC958" s="172"/>
      <c r="CD958" s="40"/>
      <c r="CE958" s="40"/>
      <c r="CF958" s="41"/>
      <c r="CG958" s="47"/>
      <c r="CH958" s="40"/>
      <c r="CI958" s="40"/>
      <c r="CJ958" s="40"/>
      <c r="CK958" s="40"/>
      <c r="CL958" s="166"/>
      <c r="CM958" s="40"/>
      <c r="CN958" s="40"/>
      <c r="CO958" s="40"/>
      <c r="CP958" s="47"/>
      <c r="CQ958" s="40"/>
      <c r="CR958" s="40"/>
      <c r="CS958" s="40"/>
      <c r="CT958" s="40"/>
      <c r="CU958" s="166"/>
      <c r="CV958" s="40"/>
      <c r="CW958" s="40"/>
      <c r="CX958" s="41"/>
      <c r="CY958" s="47"/>
      <c r="CZ958" s="40"/>
      <c r="DA958" s="40"/>
      <c r="DB958" s="40"/>
      <c r="DC958" s="40"/>
      <c r="DD958" s="166"/>
      <c r="DE958" s="40"/>
      <c r="DF958" s="40"/>
      <c r="DG958" s="40"/>
      <c r="DH958" s="47"/>
      <c r="DI958" s="119"/>
      <c r="DJ958" s="119"/>
      <c r="DK958" s="119"/>
      <c r="DL958" s="172"/>
      <c r="DM958" s="40"/>
      <c r="DN958" s="40"/>
      <c r="DO958" s="42"/>
    </row>
    <row r="959" spans="1:119" ht="28.5" customHeight="1" x14ac:dyDescent="0.25">
      <c r="A959" s="66" t="s">
        <v>1852</v>
      </c>
      <c r="B959" s="67" t="s">
        <v>1853</v>
      </c>
      <c r="C959" s="68" t="s">
        <v>1854</v>
      </c>
      <c r="D959" s="26">
        <v>1</v>
      </c>
      <c r="E959" s="27">
        <v>6500000</v>
      </c>
      <c r="F959" s="27">
        <v>6175000</v>
      </c>
      <c r="G959" s="145"/>
      <c r="H959" s="145"/>
      <c r="I959" s="143">
        <f t="shared" ref="I959:I964" si="2022">+STDEVA(E959:F959)/AVERAGE(E959:F959)</f>
        <v>3.6261886214694741E-2</v>
      </c>
      <c r="J959" s="27">
        <f t="shared" ref="J959:J964" si="2023">+AVERAGE(E959:F959)</f>
        <v>6337500</v>
      </c>
      <c r="K959" s="28">
        <f t="shared" ref="K959:K964" si="2024">J959*19%</f>
        <v>1204125</v>
      </c>
      <c r="L959" s="29">
        <f t="shared" si="1992"/>
        <v>7541625</v>
      </c>
      <c r="M959" s="26">
        <v>1</v>
      </c>
      <c r="N959" s="27">
        <v>6500000</v>
      </c>
      <c r="O959" s="27">
        <v>7020000</v>
      </c>
      <c r="P959" s="145"/>
      <c r="Q959" s="145"/>
      <c r="R959" s="143">
        <f t="shared" ref="R959:R964" si="2025">+STDEVA(N959:O959)/AVERAGE(N959:O959)</f>
        <v>5.4392829322042112E-2</v>
      </c>
      <c r="S959" s="27">
        <f t="shared" ref="S959:S964" si="2026">+AVERAGE(N959:P959)</f>
        <v>6760000</v>
      </c>
      <c r="T959" s="28">
        <f t="shared" ref="T959:T964" si="2027">+S959*19%</f>
        <v>1284400</v>
      </c>
      <c r="U959" s="30">
        <f t="shared" ref="U959:U964" si="2028">+T959+S959</f>
        <v>8044400</v>
      </c>
      <c r="V959" s="26">
        <v>1</v>
      </c>
      <c r="W959" s="27">
        <v>6500000</v>
      </c>
      <c r="X959" s="27">
        <v>7475000</v>
      </c>
      <c r="Y959" s="145"/>
      <c r="Z959" s="145"/>
      <c r="AA959" s="143">
        <f t="shared" ref="AA959:AA964" si="2029">+STDEVA(W959:X959)/AVERAGE(W959:X959)</f>
        <v>9.8666062491146164E-2</v>
      </c>
      <c r="AB959" s="27">
        <f t="shared" ref="AB959:AB964" si="2030">+AVERAGE(W959:Y959)</f>
        <v>6987500</v>
      </c>
      <c r="AC959" s="28">
        <f t="shared" ref="AC959:AC964" si="2031">+AB959*19%</f>
        <v>1327625</v>
      </c>
      <c r="AD959" s="29">
        <f t="shared" ref="AD959:AD964" si="2032">+AC959+AB959</f>
        <v>8315125</v>
      </c>
      <c r="AE959" s="26">
        <v>1</v>
      </c>
      <c r="AF959" s="27">
        <v>6500000</v>
      </c>
      <c r="AG959" s="27">
        <v>7150000</v>
      </c>
      <c r="AH959" s="145"/>
      <c r="AI959" s="145"/>
      <c r="AJ959" s="143">
        <f t="shared" si="1986"/>
        <v>6.7343502970147379E-2</v>
      </c>
      <c r="AK959" s="27">
        <f t="shared" ref="AK959:AK991" si="2033">+AVERAGE(AF959:AH959)</f>
        <v>6825000</v>
      </c>
      <c r="AL959" s="28">
        <f t="shared" ref="AL959:AL991" si="2034">+AK959*19%</f>
        <v>1296750</v>
      </c>
      <c r="AM959" s="30">
        <f t="shared" ref="AM959:AM991" si="2035">+AL959+AK959</f>
        <v>8121750</v>
      </c>
      <c r="AN959" s="26">
        <v>1</v>
      </c>
      <c r="AO959" s="27">
        <v>6500000</v>
      </c>
      <c r="AP959" s="27">
        <v>8447400</v>
      </c>
      <c r="AQ959" s="145"/>
      <c r="AR959" s="145"/>
      <c r="AS959" s="143">
        <f t="shared" si="1987"/>
        <v>0.18424873164332026</v>
      </c>
      <c r="AT959" s="27">
        <f t="shared" ref="AT959:AT991" si="2036">+AVERAGE(AO959:AQ959)</f>
        <v>7473700</v>
      </c>
      <c r="AU959" s="28">
        <f t="shared" ref="AU959:AU991" si="2037">+AT959*19%</f>
        <v>1420003</v>
      </c>
      <c r="AV959" s="30">
        <f t="shared" ref="AV959:AV991" si="2038">+AU959+AT959</f>
        <v>8893703</v>
      </c>
      <c r="AW959" s="26">
        <v>1</v>
      </c>
      <c r="AX959" s="27">
        <v>6500000</v>
      </c>
      <c r="AY959" s="27">
        <v>7410000</v>
      </c>
      <c r="AZ959" s="145"/>
      <c r="BA959" s="145"/>
      <c r="BB959" s="143">
        <f t="shared" si="1988"/>
        <v>9.2518644267398739E-2</v>
      </c>
      <c r="BC959" s="27">
        <f t="shared" ref="BC959:BC991" si="2039">+AVERAGE(AX959:AZ959)</f>
        <v>6955000</v>
      </c>
      <c r="BD959" s="27">
        <f t="shared" ref="BD959:BD991" si="2040">+BC959*19%</f>
        <v>1321450</v>
      </c>
      <c r="BE959" s="27">
        <f t="shared" ref="BE959:BE991" si="2041">+BD959+BC959</f>
        <v>8276450</v>
      </c>
      <c r="BF959" s="26">
        <v>1</v>
      </c>
      <c r="BG959" s="27">
        <v>5200000</v>
      </c>
      <c r="BH959" s="27">
        <v>4680000</v>
      </c>
      <c r="BI959" s="145"/>
      <c r="BJ959" s="145"/>
      <c r="BK959" s="143">
        <f t="shared" si="1989"/>
        <v>7.4432292756478682E-2</v>
      </c>
      <c r="BL959" s="27">
        <f t="shared" ref="BL959:BL967" si="2042">+AVERAGE(BG959:BI959)</f>
        <v>4940000</v>
      </c>
      <c r="BM959" s="27">
        <f t="shared" ref="BM959:BM967" si="2043">+BL959*19%</f>
        <v>938600</v>
      </c>
      <c r="BN959" s="28">
        <f t="shared" ref="BN959:BN967" si="2044">+BM959+BL959</f>
        <v>5878600</v>
      </c>
      <c r="BO959" s="26">
        <v>1</v>
      </c>
      <c r="BP959" s="27">
        <v>5200000</v>
      </c>
      <c r="BQ959" s="27">
        <v>5928000</v>
      </c>
      <c r="BR959" s="175"/>
      <c r="BS959" s="175"/>
      <c r="BT959" s="143">
        <f t="shared" si="1990"/>
        <v>9.2518644267398739E-2</v>
      </c>
      <c r="BU959" s="27">
        <f t="shared" ref="BU959:BU964" si="2045">+AVERAGE(BP959:BR959)</f>
        <v>5564000</v>
      </c>
      <c r="BV959" s="28">
        <f t="shared" ref="BV959:BV964" si="2046">+BU959*19%</f>
        <v>1057160</v>
      </c>
      <c r="BW959" s="30">
        <f t="shared" ref="BW959:BW964" si="2047">+BV959+BU959</f>
        <v>6621160</v>
      </c>
      <c r="BX959" s="26">
        <v>1</v>
      </c>
      <c r="BY959" s="28">
        <v>5200000</v>
      </c>
      <c r="BZ959" s="28">
        <v>5928000</v>
      </c>
      <c r="CA959" s="156"/>
      <c r="CB959" s="156"/>
      <c r="CC959" s="177">
        <f t="shared" si="1991"/>
        <v>9.2518644267398739E-2</v>
      </c>
      <c r="CD959" s="28">
        <f t="shared" ref="CD959:CD964" si="2048">+AVERAGE(BY959:CA959)</f>
        <v>5564000</v>
      </c>
      <c r="CE959" s="28">
        <f t="shared" ref="CE959:CE964" si="2049">+CD959*19%</f>
        <v>1057160</v>
      </c>
      <c r="CF959" s="29">
        <f t="shared" ref="CF959:CF964" si="2050">+CE959+CD959</f>
        <v>6621160</v>
      </c>
      <c r="CG959" s="26">
        <v>1</v>
      </c>
      <c r="CH959" s="27">
        <v>4160000</v>
      </c>
      <c r="CI959" s="27">
        <v>3328000</v>
      </c>
      <c r="CJ959" s="148"/>
      <c r="CK959" s="148"/>
      <c r="CL959" s="143">
        <f t="shared" ref="CL959:CL967" si="2051">+STDEVA(CH959:CI959)/AVERAGE(CH959:CI959)</f>
        <v>0.15713484026367724</v>
      </c>
      <c r="CM959" s="27">
        <f t="shared" ref="CM959:CM967" si="2052">+AVERAGE(CH959:CJ959)</f>
        <v>3744000</v>
      </c>
      <c r="CN959" s="27">
        <f t="shared" ref="CN959:CN967" si="2053">+CM959*19%</f>
        <v>711360</v>
      </c>
      <c r="CO959" s="28">
        <f t="shared" ref="CO959:CO967" si="2054">+CN959+CM959</f>
        <v>4455360</v>
      </c>
      <c r="CP959" s="26">
        <v>1</v>
      </c>
      <c r="CQ959" s="27">
        <v>4160000</v>
      </c>
      <c r="CR959" s="27">
        <v>3328000</v>
      </c>
      <c r="CS959" s="148"/>
      <c r="CT959" s="148"/>
      <c r="CU959" s="143">
        <f t="shared" ref="CU959:CU962" si="2055">+STDEVA(CQ959:CR959)/AVERAGE(CQ959:CR959)</f>
        <v>0.15713484026367724</v>
      </c>
      <c r="CV959" s="27">
        <f t="shared" ref="CV959:CV967" si="2056">+AVERAGE(CQ959:CS959)</f>
        <v>3744000</v>
      </c>
      <c r="CW959" s="28">
        <f t="shared" ref="CW959:CW967" si="2057">+CV959*19%</f>
        <v>711360</v>
      </c>
      <c r="CX959" s="29">
        <f t="shared" ref="CX959:CX967" si="2058">+CW959+CV959</f>
        <v>4455360</v>
      </c>
      <c r="CY959" s="26">
        <v>1</v>
      </c>
      <c r="CZ959" s="27">
        <v>4160000</v>
      </c>
      <c r="DA959" s="27">
        <v>3536000</v>
      </c>
      <c r="DB959" s="133"/>
      <c r="DC959" s="133"/>
      <c r="DD959" s="143">
        <f t="shared" ref="DD959:DD962" si="2059">+STDEVA(CZ959:DA959)/AVERAGE(CZ959:DA959)</f>
        <v>0.11466596451673744</v>
      </c>
      <c r="DE959" s="27">
        <f t="shared" ref="DE959:DE967" si="2060">+AVERAGE(CZ959:DB959)</f>
        <v>3848000</v>
      </c>
      <c r="DF959" s="27">
        <f t="shared" ref="DF959:DF967" si="2061">+DE959*19%</f>
        <v>731120</v>
      </c>
      <c r="DG959" s="28">
        <f t="shared" ref="DG959:DG967" si="2062">+DF959+DE959</f>
        <v>4579120</v>
      </c>
      <c r="DH959" s="26">
        <v>1</v>
      </c>
      <c r="DI959" s="28">
        <v>4160000</v>
      </c>
      <c r="DJ959" s="28">
        <v>4784000</v>
      </c>
      <c r="DK959" s="157"/>
      <c r="DL959" s="177">
        <f t="shared" ref="DL959:DL962" si="2063">+STDEVA(DI959:DJ959)/AVERAGE(DI959:DJ959)</f>
        <v>9.8666062491146164E-2</v>
      </c>
      <c r="DM959" s="28">
        <f t="shared" ref="DM959:DM967" si="2064">+AVERAGE(DI959:DK959)</f>
        <v>4472000</v>
      </c>
      <c r="DN959" s="28">
        <f t="shared" ref="DN959:DN967" si="2065">DM959*19%</f>
        <v>849680</v>
      </c>
      <c r="DO959" s="30">
        <f t="shared" ref="DO959:DO967" si="2066">+DM959+DN959</f>
        <v>5321680</v>
      </c>
    </row>
    <row r="960" spans="1:119" ht="28.5" customHeight="1" x14ac:dyDescent="0.25">
      <c r="A960" s="66" t="s">
        <v>1855</v>
      </c>
      <c r="B960" s="67" t="s">
        <v>1853</v>
      </c>
      <c r="C960" s="68" t="s">
        <v>1856</v>
      </c>
      <c r="D960" s="26">
        <v>1</v>
      </c>
      <c r="E960" s="27">
        <v>6500000</v>
      </c>
      <c r="F960" s="27">
        <v>6175000</v>
      </c>
      <c r="G960" s="145"/>
      <c r="H960" s="145"/>
      <c r="I960" s="143">
        <f t="shared" si="2022"/>
        <v>3.6261886214694741E-2</v>
      </c>
      <c r="J960" s="27">
        <f t="shared" si="2023"/>
        <v>6337500</v>
      </c>
      <c r="K960" s="28">
        <f t="shared" si="2024"/>
        <v>1204125</v>
      </c>
      <c r="L960" s="29">
        <f t="shared" si="1992"/>
        <v>7541625</v>
      </c>
      <c r="M960" s="26">
        <v>1</v>
      </c>
      <c r="N960" s="27">
        <v>6500000</v>
      </c>
      <c r="O960" s="27">
        <v>7020000</v>
      </c>
      <c r="P960" s="145"/>
      <c r="Q960" s="145"/>
      <c r="R960" s="143">
        <f t="shared" si="2025"/>
        <v>5.4392829322042112E-2</v>
      </c>
      <c r="S960" s="27">
        <f t="shared" si="2026"/>
        <v>6760000</v>
      </c>
      <c r="T960" s="28">
        <f t="shared" si="2027"/>
        <v>1284400</v>
      </c>
      <c r="U960" s="30">
        <f t="shared" si="2028"/>
        <v>8044400</v>
      </c>
      <c r="V960" s="26">
        <v>1</v>
      </c>
      <c r="W960" s="27">
        <v>6500000</v>
      </c>
      <c r="X960" s="27">
        <v>7475000</v>
      </c>
      <c r="Y960" s="145"/>
      <c r="Z960" s="145"/>
      <c r="AA960" s="143">
        <f t="shared" si="2029"/>
        <v>9.8666062491146164E-2</v>
      </c>
      <c r="AB960" s="27">
        <f t="shared" si="2030"/>
        <v>6987500</v>
      </c>
      <c r="AC960" s="28">
        <f t="shared" si="2031"/>
        <v>1327625</v>
      </c>
      <c r="AD960" s="29">
        <f t="shared" si="2032"/>
        <v>8315125</v>
      </c>
      <c r="AE960" s="26">
        <v>1</v>
      </c>
      <c r="AF960" s="27">
        <v>6500000</v>
      </c>
      <c r="AG960" s="27">
        <v>7150000</v>
      </c>
      <c r="AH960" s="145"/>
      <c r="AI960" s="145"/>
      <c r="AJ960" s="143">
        <f t="shared" si="1986"/>
        <v>6.7343502970147379E-2</v>
      </c>
      <c r="AK960" s="27">
        <f t="shared" si="2033"/>
        <v>6825000</v>
      </c>
      <c r="AL960" s="28">
        <f t="shared" si="2034"/>
        <v>1296750</v>
      </c>
      <c r="AM960" s="30">
        <f t="shared" si="2035"/>
        <v>8121750</v>
      </c>
      <c r="AN960" s="26">
        <v>1</v>
      </c>
      <c r="AO960" s="27">
        <v>6500000</v>
      </c>
      <c r="AP960" s="27">
        <v>8447400</v>
      </c>
      <c r="AQ960" s="145"/>
      <c r="AR960" s="145"/>
      <c r="AS960" s="143">
        <f t="shared" si="1987"/>
        <v>0.18424873164332026</v>
      </c>
      <c r="AT960" s="27">
        <f t="shared" si="2036"/>
        <v>7473700</v>
      </c>
      <c r="AU960" s="28">
        <f t="shared" si="2037"/>
        <v>1420003</v>
      </c>
      <c r="AV960" s="30">
        <f t="shared" si="2038"/>
        <v>8893703</v>
      </c>
      <c r="AW960" s="26">
        <v>1</v>
      </c>
      <c r="AX960" s="27">
        <v>6500000</v>
      </c>
      <c r="AY960" s="27">
        <v>7410000</v>
      </c>
      <c r="AZ960" s="145"/>
      <c r="BA960" s="145"/>
      <c r="BB960" s="143">
        <f t="shared" si="1988"/>
        <v>9.2518644267398739E-2</v>
      </c>
      <c r="BC960" s="27">
        <f t="shared" si="2039"/>
        <v>6955000</v>
      </c>
      <c r="BD960" s="27">
        <f t="shared" si="2040"/>
        <v>1321450</v>
      </c>
      <c r="BE960" s="27">
        <f t="shared" si="2041"/>
        <v>8276450</v>
      </c>
      <c r="BF960" s="26">
        <v>1</v>
      </c>
      <c r="BG960" s="27">
        <v>5200000</v>
      </c>
      <c r="BH960" s="27">
        <v>4680000</v>
      </c>
      <c r="BI960" s="145"/>
      <c r="BJ960" s="145"/>
      <c r="BK960" s="143">
        <f t="shared" si="1989"/>
        <v>7.4432292756478682E-2</v>
      </c>
      <c r="BL960" s="27">
        <f t="shared" si="2042"/>
        <v>4940000</v>
      </c>
      <c r="BM960" s="27">
        <f t="shared" si="2043"/>
        <v>938600</v>
      </c>
      <c r="BN960" s="28">
        <f t="shared" si="2044"/>
        <v>5878600</v>
      </c>
      <c r="BO960" s="26">
        <v>1</v>
      </c>
      <c r="BP960" s="27">
        <v>5200000</v>
      </c>
      <c r="BQ960" s="27">
        <v>5928000</v>
      </c>
      <c r="BR960" s="175"/>
      <c r="BS960" s="175"/>
      <c r="BT960" s="143">
        <f t="shared" si="1990"/>
        <v>9.2518644267398739E-2</v>
      </c>
      <c r="BU960" s="27">
        <f t="shared" si="2045"/>
        <v>5564000</v>
      </c>
      <c r="BV960" s="28">
        <f t="shared" si="2046"/>
        <v>1057160</v>
      </c>
      <c r="BW960" s="30">
        <f t="shared" si="2047"/>
        <v>6621160</v>
      </c>
      <c r="BX960" s="26">
        <v>1</v>
      </c>
      <c r="BY960" s="28">
        <v>5200000</v>
      </c>
      <c r="BZ960" s="28">
        <v>5928000</v>
      </c>
      <c r="CA960" s="156"/>
      <c r="CB960" s="156"/>
      <c r="CC960" s="177">
        <f t="shared" si="1991"/>
        <v>9.2518644267398739E-2</v>
      </c>
      <c r="CD960" s="28">
        <f t="shared" si="2048"/>
        <v>5564000</v>
      </c>
      <c r="CE960" s="28">
        <f t="shared" si="2049"/>
        <v>1057160</v>
      </c>
      <c r="CF960" s="29">
        <f t="shared" si="2050"/>
        <v>6621160</v>
      </c>
      <c r="CG960" s="26">
        <v>1</v>
      </c>
      <c r="CH960" s="27">
        <v>4160000</v>
      </c>
      <c r="CI960" s="27">
        <v>3328000</v>
      </c>
      <c r="CJ960" s="148"/>
      <c r="CK960" s="148"/>
      <c r="CL960" s="143">
        <f t="shared" si="2051"/>
        <v>0.15713484026367724</v>
      </c>
      <c r="CM960" s="27">
        <f t="shared" si="2052"/>
        <v>3744000</v>
      </c>
      <c r="CN960" s="27">
        <f t="shared" si="2053"/>
        <v>711360</v>
      </c>
      <c r="CO960" s="28">
        <f t="shared" si="2054"/>
        <v>4455360</v>
      </c>
      <c r="CP960" s="26">
        <v>1</v>
      </c>
      <c r="CQ960" s="27">
        <v>4160000</v>
      </c>
      <c r="CR960" s="27">
        <v>3328000</v>
      </c>
      <c r="CS960" s="148"/>
      <c r="CT960" s="148"/>
      <c r="CU960" s="143">
        <f t="shared" si="2055"/>
        <v>0.15713484026367724</v>
      </c>
      <c r="CV960" s="27">
        <f t="shared" si="2056"/>
        <v>3744000</v>
      </c>
      <c r="CW960" s="28">
        <f t="shared" si="2057"/>
        <v>711360</v>
      </c>
      <c r="CX960" s="29">
        <f t="shared" si="2058"/>
        <v>4455360</v>
      </c>
      <c r="CY960" s="26">
        <v>1</v>
      </c>
      <c r="CZ960" s="27">
        <v>4160000</v>
      </c>
      <c r="DA960" s="27">
        <v>3536000</v>
      </c>
      <c r="DB960" s="133"/>
      <c r="DC960" s="133"/>
      <c r="DD960" s="143">
        <f t="shared" si="2059"/>
        <v>0.11466596451673744</v>
      </c>
      <c r="DE960" s="27">
        <f t="shared" si="2060"/>
        <v>3848000</v>
      </c>
      <c r="DF960" s="27">
        <f t="shared" si="2061"/>
        <v>731120</v>
      </c>
      <c r="DG960" s="28">
        <f t="shared" si="2062"/>
        <v>4579120</v>
      </c>
      <c r="DH960" s="26">
        <v>1</v>
      </c>
      <c r="DI960" s="28">
        <v>4160000</v>
      </c>
      <c r="DJ960" s="28">
        <v>4784000</v>
      </c>
      <c r="DK960" s="182"/>
      <c r="DL960" s="177">
        <f t="shared" si="2063"/>
        <v>9.8666062491146164E-2</v>
      </c>
      <c r="DM960" s="28">
        <f t="shared" si="2064"/>
        <v>4472000</v>
      </c>
      <c r="DN960" s="28">
        <f t="shared" si="2065"/>
        <v>849680</v>
      </c>
      <c r="DO960" s="30">
        <f t="shared" si="2066"/>
        <v>5321680</v>
      </c>
    </row>
    <row r="961" spans="1:119" ht="21" customHeight="1" x14ac:dyDescent="0.25">
      <c r="A961" s="66" t="s">
        <v>1857</v>
      </c>
      <c r="B961" s="67" t="s">
        <v>1853</v>
      </c>
      <c r="C961" s="68" t="s">
        <v>1858</v>
      </c>
      <c r="D961" s="26">
        <v>1</v>
      </c>
      <c r="E961" s="27">
        <v>9000000</v>
      </c>
      <c r="F961" s="27">
        <v>8550000</v>
      </c>
      <c r="G961" s="145"/>
      <c r="H961" s="145"/>
      <c r="I961" s="143">
        <f t="shared" si="2022"/>
        <v>3.6261886214694741E-2</v>
      </c>
      <c r="J961" s="27">
        <f t="shared" si="2023"/>
        <v>8775000</v>
      </c>
      <c r="K961" s="28">
        <f t="shared" si="2024"/>
        <v>1667250</v>
      </c>
      <c r="L961" s="29">
        <f t="shared" si="1992"/>
        <v>10442250</v>
      </c>
      <c r="M961" s="26">
        <v>1</v>
      </c>
      <c r="N961" s="27">
        <v>9000000</v>
      </c>
      <c r="O961" s="27">
        <v>9720000</v>
      </c>
      <c r="P961" s="145"/>
      <c r="Q961" s="145"/>
      <c r="R961" s="143">
        <f t="shared" si="2025"/>
        <v>5.4392829322042119E-2</v>
      </c>
      <c r="S961" s="27">
        <f t="shared" si="2026"/>
        <v>9360000</v>
      </c>
      <c r="T961" s="28">
        <f t="shared" si="2027"/>
        <v>1778400</v>
      </c>
      <c r="U961" s="30">
        <f t="shared" si="2028"/>
        <v>11138400</v>
      </c>
      <c r="V961" s="26">
        <v>1</v>
      </c>
      <c r="W961" s="27">
        <v>9000000</v>
      </c>
      <c r="X961" s="27">
        <v>10350000</v>
      </c>
      <c r="Y961" s="145"/>
      <c r="Z961" s="145"/>
      <c r="AA961" s="143">
        <f t="shared" si="2029"/>
        <v>9.8666062491146164E-2</v>
      </c>
      <c r="AB961" s="27">
        <f t="shared" si="2030"/>
        <v>9675000</v>
      </c>
      <c r="AC961" s="28">
        <f t="shared" si="2031"/>
        <v>1838250</v>
      </c>
      <c r="AD961" s="29">
        <f t="shared" si="2032"/>
        <v>11513250</v>
      </c>
      <c r="AE961" s="26">
        <v>1</v>
      </c>
      <c r="AF961" s="27">
        <v>9000000</v>
      </c>
      <c r="AG961" s="27">
        <v>9900000</v>
      </c>
      <c r="AH961" s="145"/>
      <c r="AI961" s="145"/>
      <c r="AJ961" s="143">
        <f t="shared" si="1986"/>
        <v>6.7343502970147379E-2</v>
      </c>
      <c r="AK961" s="27">
        <f t="shared" si="2033"/>
        <v>9450000</v>
      </c>
      <c r="AL961" s="28">
        <f t="shared" si="2034"/>
        <v>1795500</v>
      </c>
      <c r="AM961" s="30">
        <f t="shared" si="2035"/>
        <v>11245500</v>
      </c>
      <c r="AN961" s="26">
        <v>1</v>
      </c>
      <c r="AO961" s="27">
        <v>9000000</v>
      </c>
      <c r="AP961" s="27">
        <v>11696400</v>
      </c>
      <c r="AQ961" s="145"/>
      <c r="AR961" s="145"/>
      <c r="AS961" s="143">
        <f t="shared" si="1987"/>
        <v>0.18424873164332026</v>
      </c>
      <c r="AT961" s="27">
        <f t="shared" si="2036"/>
        <v>10348200</v>
      </c>
      <c r="AU961" s="28">
        <f t="shared" si="2037"/>
        <v>1966158</v>
      </c>
      <c r="AV961" s="30">
        <f t="shared" si="2038"/>
        <v>12314358</v>
      </c>
      <c r="AW961" s="26">
        <v>1</v>
      </c>
      <c r="AX961" s="27">
        <v>9000000</v>
      </c>
      <c r="AY961" s="27">
        <v>10260000</v>
      </c>
      <c r="AZ961" s="145"/>
      <c r="BA961" s="145"/>
      <c r="BB961" s="143">
        <f t="shared" si="1988"/>
        <v>9.2518644267398739E-2</v>
      </c>
      <c r="BC961" s="27">
        <f t="shared" si="2039"/>
        <v>9630000</v>
      </c>
      <c r="BD961" s="27">
        <f t="shared" si="2040"/>
        <v>1829700</v>
      </c>
      <c r="BE961" s="27">
        <f t="shared" si="2041"/>
        <v>11459700</v>
      </c>
      <c r="BF961" s="26">
        <v>1</v>
      </c>
      <c r="BG961" s="27">
        <v>7200000</v>
      </c>
      <c r="BH961" s="27">
        <v>6480000</v>
      </c>
      <c r="BI961" s="145"/>
      <c r="BJ961" s="145"/>
      <c r="BK961" s="143">
        <f t="shared" si="1989"/>
        <v>7.4432292756478682E-2</v>
      </c>
      <c r="BL961" s="27">
        <f t="shared" si="2042"/>
        <v>6840000</v>
      </c>
      <c r="BM961" s="27">
        <f t="shared" si="2043"/>
        <v>1299600</v>
      </c>
      <c r="BN961" s="28">
        <f t="shared" si="2044"/>
        <v>8139600</v>
      </c>
      <c r="BO961" s="26">
        <v>1</v>
      </c>
      <c r="BP961" s="27">
        <v>7200000</v>
      </c>
      <c r="BQ961" s="27">
        <v>8208000</v>
      </c>
      <c r="BR961" s="175"/>
      <c r="BS961" s="175"/>
      <c r="BT961" s="143">
        <f t="shared" si="1990"/>
        <v>9.2518644267398739E-2</v>
      </c>
      <c r="BU961" s="27">
        <f t="shared" si="2045"/>
        <v>7704000</v>
      </c>
      <c r="BV961" s="28">
        <f t="shared" si="2046"/>
        <v>1463760</v>
      </c>
      <c r="BW961" s="30">
        <f t="shared" si="2047"/>
        <v>9167760</v>
      </c>
      <c r="BX961" s="26">
        <v>1</v>
      </c>
      <c r="BY961" s="28">
        <v>7200000</v>
      </c>
      <c r="BZ961" s="28">
        <v>8208000</v>
      </c>
      <c r="CA961" s="156"/>
      <c r="CB961" s="156"/>
      <c r="CC961" s="177">
        <f t="shared" si="1991"/>
        <v>9.2518644267398739E-2</v>
      </c>
      <c r="CD961" s="28">
        <f t="shared" si="2048"/>
        <v>7704000</v>
      </c>
      <c r="CE961" s="28">
        <f t="shared" si="2049"/>
        <v>1463760</v>
      </c>
      <c r="CF961" s="29">
        <f t="shared" si="2050"/>
        <v>9167760</v>
      </c>
      <c r="CG961" s="26">
        <v>1</v>
      </c>
      <c r="CH961" s="27">
        <v>5760000</v>
      </c>
      <c r="CI961" s="27">
        <v>4608000</v>
      </c>
      <c r="CJ961" s="148"/>
      <c r="CK961" s="148"/>
      <c r="CL961" s="143">
        <f t="shared" si="2051"/>
        <v>0.15713484026367722</v>
      </c>
      <c r="CM961" s="27">
        <f t="shared" si="2052"/>
        <v>5184000</v>
      </c>
      <c r="CN961" s="27">
        <f t="shared" si="2053"/>
        <v>984960</v>
      </c>
      <c r="CO961" s="28">
        <f t="shared" si="2054"/>
        <v>6168960</v>
      </c>
      <c r="CP961" s="26">
        <v>1</v>
      </c>
      <c r="CQ961" s="27">
        <v>5760000</v>
      </c>
      <c r="CR961" s="27">
        <v>4608000</v>
      </c>
      <c r="CS961" s="148"/>
      <c r="CT961" s="148"/>
      <c r="CU961" s="143">
        <f t="shared" si="2055"/>
        <v>0.15713484026367722</v>
      </c>
      <c r="CV961" s="27">
        <f t="shared" si="2056"/>
        <v>5184000</v>
      </c>
      <c r="CW961" s="28">
        <f t="shared" si="2057"/>
        <v>984960</v>
      </c>
      <c r="CX961" s="29">
        <f t="shared" si="2058"/>
        <v>6168960</v>
      </c>
      <c r="CY961" s="26">
        <v>1</v>
      </c>
      <c r="CZ961" s="27">
        <v>5760000</v>
      </c>
      <c r="DA961" s="27">
        <v>4896000</v>
      </c>
      <c r="DB961" s="133"/>
      <c r="DC961" s="133"/>
      <c r="DD961" s="143">
        <f t="shared" si="2059"/>
        <v>0.11466596451673744</v>
      </c>
      <c r="DE961" s="27">
        <f t="shared" si="2060"/>
        <v>5328000</v>
      </c>
      <c r="DF961" s="27">
        <f t="shared" si="2061"/>
        <v>1012320</v>
      </c>
      <c r="DG961" s="28">
        <f t="shared" si="2062"/>
        <v>6340320</v>
      </c>
      <c r="DH961" s="26">
        <v>1</v>
      </c>
      <c r="DI961" s="28">
        <v>5760000</v>
      </c>
      <c r="DJ961" s="28">
        <v>6624000</v>
      </c>
      <c r="DK961" s="182"/>
      <c r="DL961" s="177">
        <f t="shared" si="2063"/>
        <v>9.8666062491146164E-2</v>
      </c>
      <c r="DM961" s="28">
        <f t="shared" si="2064"/>
        <v>6192000</v>
      </c>
      <c r="DN961" s="28">
        <f t="shared" si="2065"/>
        <v>1176480</v>
      </c>
      <c r="DO961" s="30">
        <f t="shared" si="2066"/>
        <v>7368480</v>
      </c>
    </row>
    <row r="962" spans="1:119" ht="21" customHeight="1" x14ac:dyDescent="0.25">
      <c r="A962" s="66" t="s">
        <v>1859</v>
      </c>
      <c r="B962" s="67" t="s">
        <v>1853</v>
      </c>
      <c r="C962" s="68" t="s">
        <v>1860</v>
      </c>
      <c r="D962" s="26">
        <v>1</v>
      </c>
      <c r="E962" s="27">
        <v>4800000</v>
      </c>
      <c r="F962" s="27">
        <v>4560000</v>
      </c>
      <c r="G962" s="145"/>
      <c r="H962" s="145"/>
      <c r="I962" s="143">
        <f>+STDEVA(E962:F962)/AVERAGE(E962:F962)</f>
        <v>3.6261886214694741E-2</v>
      </c>
      <c r="J962" s="27">
        <f t="shared" si="2023"/>
        <v>4680000</v>
      </c>
      <c r="K962" s="28">
        <f t="shared" si="2024"/>
        <v>889200</v>
      </c>
      <c r="L962" s="29">
        <f t="shared" si="1992"/>
        <v>5569200</v>
      </c>
      <c r="M962" s="26">
        <v>1</v>
      </c>
      <c r="N962" s="27">
        <v>4800000</v>
      </c>
      <c r="O962" s="27">
        <v>5184000</v>
      </c>
      <c r="P962" s="145"/>
      <c r="Q962" s="145"/>
      <c r="R962" s="143">
        <f t="shared" si="2025"/>
        <v>5.4392829322042112E-2</v>
      </c>
      <c r="S962" s="27">
        <f t="shared" si="2026"/>
        <v>4992000</v>
      </c>
      <c r="T962" s="28">
        <f t="shared" si="2027"/>
        <v>948480</v>
      </c>
      <c r="U962" s="30">
        <f t="shared" si="2028"/>
        <v>5940480</v>
      </c>
      <c r="V962" s="26">
        <v>1</v>
      </c>
      <c r="W962" s="27">
        <v>4800000</v>
      </c>
      <c r="X962" s="27">
        <v>5520000</v>
      </c>
      <c r="Y962" s="145"/>
      <c r="Z962" s="145"/>
      <c r="AA962" s="143">
        <f t="shared" si="2029"/>
        <v>9.8666062491146164E-2</v>
      </c>
      <c r="AB962" s="27">
        <f t="shared" si="2030"/>
        <v>5160000</v>
      </c>
      <c r="AC962" s="28">
        <f t="shared" si="2031"/>
        <v>980400</v>
      </c>
      <c r="AD962" s="29">
        <f t="shared" si="2032"/>
        <v>6140400</v>
      </c>
      <c r="AE962" s="26">
        <v>1</v>
      </c>
      <c r="AF962" s="27">
        <v>4800000</v>
      </c>
      <c r="AG962" s="27">
        <v>5280000</v>
      </c>
      <c r="AH962" s="145"/>
      <c r="AI962" s="145"/>
      <c r="AJ962" s="143">
        <f t="shared" si="1986"/>
        <v>6.7343502970147379E-2</v>
      </c>
      <c r="AK962" s="27">
        <f t="shared" si="2033"/>
        <v>5040000</v>
      </c>
      <c r="AL962" s="28">
        <f t="shared" si="2034"/>
        <v>957600</v>
      </c>
      <c r="AM962" s="30">
        <f t="shared" si="2035"/>
        <v>5997600</v>
      </c>
      <c r="AN962" s="26">
        <v>1</v>
      </c>
      <c r="AO962" s="27">
        <v>4800000</v>
      </c>
      <c r="AP962" s="27">
        <v>6238080</v>
      </c>
      <c r="AQ962" s="145"/>
      <c r="AR962" s="145"/>
      <c r="AS962" s="143">
        <f t="shared" si="1987"/>
        <v>0.18424873164332026</v>
      </c>
      <c r="AT962" s="27">
        <f t="shared" si="2036"/>
        <v>5519040</v>
      </c>
      <c r="AU962" s="28">
        <f t="shared" si="2037"/>
        <v>1048617.6000000001</v>
      </c>
      <c r="AV962" s="30">
        <f t="shared" si="2038"/>
        <v>6567657.5999999996</v>
      </c>
      <c r="AW962" s="26">
        <v>1</v>
      </c>
      <c r="AX962" s="27">
        <v>4800000</v>
      </c>
      <c r="AY962" s="27">
        <v>5472000</v>
      </c>
      <c r="AZ962" s="145"/>
      <c r="BA962" s="145"/>
      <c r="BB962" s="143">
        <f t="shared" si="1988"/>
        <v>9.2518644267398753E-2</v>
      </c>
      <c r="BC962" s="27">
        <f t="shared" si="2039"/>
        <v>5136000</v>
      </c>
      <c r="BD962" s="27">
        <f t="shared" si="2040"/>
        <v>975840</v>
      </c>
      <c r="BE962" s="27">
        <f t="shared" si="2041"/>
        <v>6111840</v>
      </c>
      <c r="BF962" s="26">
        <v>1</v>
      </c>
      <c r="BG962" s="27">
        <v>3840000</v>
      </c>
      <c r="BH962" s="27">
        <v>3456000</v>
      </c>
      <c r="BI962" s="145"/>
      <c r="BJ962" s="145"/>
      <c r="BK962" s="143">
        <f t="shared" si="1989"/>
        <v>7.4432292756478682E-2</v>
      </c>
      <c r="BL962" s="27">
        <f t="shared" si="2042"/>
        <v>3648000</v>
      </c>
      <c r="BM962" s="27">
        <f t="shared" si="2043"/>
        <v>693120</v>
      </c>
      <c r="BN962" s="28">
        <f t="shared" si="2044"/>
        <v>4341120</v>
      </c>
      <c r="BO962" s="26">
        <v>1</v>
      </c>
      <c r="BP962" s="27">
        <v>3840000</v>
      </c>
      <c r="BQ962" s="27">
        <v>4377600</v>
      </c>
      <c r="BR962" s="175"/>
      <c r="BS962" s="175"/>
      <c r="BT962" s="143">
        <f t="shared" si="1990"/>
        <v>9.2518644267398739E-2</v>
      </c>
      <c r="BU962" s="27">
        <f t="shared" si="2045"/>
        <v>4108800</v>
      </c>
      <c r="BV962" s="28">
        <f t="shared" si="2046"/>
        <v>780672</v>
      </c>
      <c r="BW962" s="30">
        <f t="shared" si="2047"/>
        <v>4889472</v>
      </c>
      <c r="BX962" s="26">
        <v>1</v>
      </c>
      <c r="BY962" s="28">
        <v>3840000</v>
      </c>
      <c r="BZ962" s="28">
        <v>4377600</v>
      </c>
      <c r="CA962" s="156"/>
      <c r="CB962" s="156"/>
      <c r="CC962" s="177">
        <f t="shared" si="1991"/>
        <v>9.2518644267398739E-2</v>
      </c>
      <c r="CD962" s="28">
        <f t="shared" si="2048"/>
        <v>4108800</v>
      </c>
      <c r="CE962" s="28">
        <f t="shared" si="2049"/>
        <v>780672</v>
      </c>
      <c r="CF962" s="29">
        <f t="shared" si="2050"/>
        <v>4889472</v>
      </c>
      <c r="CG962" s="26">
        <v>1</v>
      </c>
      <c r="CH962" s="27">
        <v>3072000</v>
      </c>
      <c r="CI962" s="27">
        <v>2457600</v>
      </c>
      <c r="CJ962" s="148"/>
      <c r="CK962" s="148"/>
      <c r="CL962" s="143">
        <f t="shared" si="2051"/>
        <v>0.15713484026367724</v>
      </c>
      <c r="CM962" s="27">
        <f t="shared" si="2052"/>
        <v>2764800</v>
      </c>
      <c r="CN962" s="27">
        <f t="shared" si="2053"/>
        <v>525312</v>
      </c>
      <c r="CO962" s="28">
        <f t="shared" si="2054"/>
        <v>3290112</v>
      </c>
      <c r="CP962" s="26">
        <v>1</v>
      </c>
      <c r="CQ962" s="27">
        <v>3072000</v>
      </c>
      <c r="CR962" s="27">
        <v>2457600</v>
      </c>
      <c r="CS962" s="148"/>
      <c r="CT962" s="148"/>
      <c r="CU962" s="143">
        <f t="shared" si="2055"/>
        <v>0.15713484026367724</v>
      </c>
      <c r="CV962" s="27">
        <f t="shared" si="2056"/>
        <v>2764800</v>
      </c>
      <c r="CW962" s="28">
        <f t="shared" si="2057"/>
        <v>525312</v>
      </c>
      <c r="CX962" s="29">
        <f t="shared" si="2058"/>
        <v>3290112</v>
      </c>
      <c r="CY962" s="26">
        <v>1</v>
      </c>
      <c r="CZ962" s="27">
        <v>3072000</v>
      </c>
      <c r="DA962" s="27">
        <v>2611200</v>
      </c>
      <c r="DB962" s="133"/>
      <c r="DC962" s="133"/>
      <c r="DD962" s="143">
        <f t="shared" si="2059"/>
        <v>0.11466596451673744</v>
      </c>
      <c r="DE962" s="27">
        <f t="shared" si="2060"/>
        <v>2841600</v>
      </c>
      <c r="DF962" s="27">
        <f t="shared" si="2061"/>
        <v>539904</v>
      </c>
      <c r="DG962" s="28">
        <f t="shared" si="2062"/>
        <v>3381504</v>
      </c>
      <c r="DH962" s="26">
        <v>1</v>
      </c>
      <c r="DI962" s="28">
        <v>3072000</v>
      </c>
      <c r="DJ962" s="28">
        <v>3532800</v>
      </c>
      <c r="DK962" s="182"/>
      <c r="DL962" s="177">
        <f t="shared" si="2063"/>
        <v>9.8666062491146164E-2</v>
      </c>
      <c r="DM962" s="28">
        <f t="shared" si="2064"/>
        <v>3302400</v>
      </c>
      <c r="DN962" s="28">
        <f t="shared" si="2065"/>
        <v>627456</v>
      </c>
      <c r="DO962" s="30">
        <f t="shared" si="2066"/>
        <v>3929856</v>
      </c>
    </row>
    <row r="963" spans="1:119" ht="29.25" customHeight="1" x14ac:dyDescent="0.25">
      <c r="A963" s="66" t="s">
        <v>1861</v>
      </c>
      <c r="B963" s="67" t="s">
        <v>1853</v>
      </c>
      <c r="C963" s="68" t="s">
        <v>1862</v>
      </c>
      <c r="D963" s="26">
        <v>1</v>
      </c>
      <c r="E963" s="27">
        <v>4800000</v>
      </c>
      <c r="F963" s="27">
        <v>4560000</v>
      </c>
      <c r="G963" s="145"/>
      <c r="H963" s="145"/>
      <c r="I963" s="143">
        <f t="shared" si="2022"/>
        <v>3.6261886214694741E-2</v>
      </c>
      <c r="J963" s="27">
        <f t="shared" si="2023"/>
        <v>4680000</v>
      </c>
      <c r="K963" s="28">
        <f t="shared" si="2024"/>
        <v>889200</v>
      </c>
      <c r="L963" s="29">
        <f t="shared" si="1992"/>
        <v>5569200</v>
      </c>
      <c r="M963" s="26">
        <v>1</v>
      </c>
      <c r="N963" s="27">
        <v>4800000</v>
      </c>
      <c r="O963" s="27">
        <v>5184000</v>
      </c>
      <c r="P963" s="145"/>
      <c r="Q963" s="145"/>
      <c r="R963" s="143">
        <f t="shared" si="2025"/>
        <v>5.4392829322042112E-2</v>
      </c>
      <c r="S963" s="27">
        <f t="shared" si="2026"/>
        <v>4992000</v>
      </c>
      <c r="T963" s="28">
        <f t="shared" si="2027"/>
        <v>948480</v>
      </c>
      <c r="U963" s="30">
        <f t="shared" si="2028"/>
        <v>5940480</v>
      </c>
      <c r="V963" s="26">
        <v>1</v>
      </c>
      <c r="W963" s="27">
        <v>4800000</v>
      </c>
      <c r="X963" s="27">
        <v>5520000</v>
      </c>
      <c r="Y963" s="145"/>
      <c r="Z963" s="145"/>
      <c r="AA963" s="143">
        <f t="shared" si="2029"/>
        <v>9.8666062491146164E-2</v>
      </c>
      <c r="AB963" s="27">
        <f t="shared" si="2030"/>
        <v>5160000</v>
      </c>
      <c r="AC963" s="28">
        <f t="shared" si="2031"/>
        <v>980400</v>
      </c>
      <c r="AD963" s="29">
        <f t="shared" si="2032"/>
        <v>6140400</v>
      </c>
      <c r="AE963" s="26">
        <v>1</v>
      </c>
      <c r="AF963" s="27">
        <v>4800000</v>
      </c>
      <c r="AG963" s="27">
        <v>5280000</v>
      </c>
      <c r="AH963" s="145"/>
      <c r="AI963" s="145"/>
      <c r="AJ963" s="143">
        <f t="shared" ref="AJ963:AJ1025" si="2067">+STDEVA(AF963:AG963)/AVERAGE(AF963:AG963)</f>
        <v>6.7343502970147379E-2</v>
      </c>
      <c r="AK963" s="27">
        <f t="shared" si="2033"/>
        <v>5040000</v>
      </c>
      <c r="AL963" s="28">
        <f t="shared" si="2034"/>
        <v>957600</v>
      </c>
      <c r="AM963" s="30">
        <f t="shared" si="2035"/>
        <v>5997600</v>
      </c>
      <c r="AN963" s="26">
        <v>1</v>
      </c>
      <c r="AO963" s="27">
        <v>4800000</v>
      </c>
      <c r="AP963" s="27">
        <v>6238080</v>
      </c>
      <c r="AQ963" s="145"/>
      <c r="AR963" s="145"/>
      <c r="AS963" s="143">
        <f t="shared" ref="AS963:AS1025" si="2068">+STDEVA(AO963:AP963)/AVERAGE(AO963:AP963)</f>
        <v>0.18424873164332026</v>
      </c>
      <c r="AT963" s="27">
        <f t="shared" si="2036"/>
        <v>5519040</v>
      </c>
      <c r="AU963" s="28">
        <f t="shared" si="2037"/>
        <v>1048617.6000000001</v>
      </c>
      <c r="AV963" s="30">
        <f t="shared" si="2038"/>
        <v>6567657.5999999996</v>
      </c>
      <c r="AW963" s="26">
        <v>1</v>
      </c>
      <c r="AX963" s="27">
        <v>4800000</v>
      </c>
      <c r="AY963" s="27">
        <v>5472000</v>
      </c>
      <c r="AZ963" s="145"/>
      <c r="BA963" s="145"/>
      <c r="BB963" s="143">
        <f t="shared" ref="BB963:BB1025" si="2069">+STDEVA(AX963:AY963)/AVERAGE(AX963:AY963)</f>
        <v>9.2518644267398753E-2</v>
      </c>
      <c r="BC963" s="27">
        <f t="shared" si="2039"/>
        <v>5136000</v>
      </c>
      <c r="BD963" s="27">
        <f t="shared" si="2040"/>
        <v>975840</v>
      </c>
      <c r="BE963" s="27">
        <f t="shared" si="2041"/>
        <v>6111840</v>
      </c>
      <c r="BF963" s="26">
        <v>1</v>
      </c>
      <c r="BG963" s="27">
        <v>3840000</v>
      </c>
      <c r="BH963" s="27">
        <v>3456000</v>
      </c>
      <c r="BI963" s="145"/>
      <c r="BJ963" s="145"/>
      <c r="BK963" s="143">
        <f t="shared" ref="BK963:BK1025" si="2070">+STDEVA(BG963:BH963)/AVERAGE(BG963:BH963)</f>
        <v>7.4432292756478682E-2</v>
      </c>
      <c r="BL963" s="27">
        <f t="shared" si="2042"/>
        <v>3648000</v>
      </c>
      <c r="BM963" s="27">
        <f t="shared" si="2043"/>
        <v>693120</v>
      </c>
      <c r="BN963" s="28">
        <f t="shared" si="2044"/>
        <v>4341120</v>
      </c>
      <c r="BO963" s="26">
        <v>1</v>
      </c>
      <c r="BP963" s="27">
        <v>3840000</v>
      </c>
      <c r="BQ963" s="27">
        <v>4377600</v>
      </c>
      <c r="BR963" s="175"/>
      <c r="BS963" s="175"/>
      <c r="BT963" s="143">
        <f t="shared" ref="BT963:BT1025" si="2071">+STDEVA(BP963:BQ963)/AVERAGE(BP963:BQ963)</f>
        <v>9.2518644267398739E-2</v>
      </c>
      <c r="BU963" s="27">
        <f t="shared" si="2045"/>
        <v>4108800</v>
      </c>
      <c r="BV963" s="28">
        <f t="shared" si="2046"/>
        <v>780672</v>
      </c>
      <c r="BW963" s="30">
        <f t="shared" si="2047"/>
        <v>4889472</v>
      </c>
      <c r="BX963" s="26">
        <v>1</v>
      </c>
      <c r="BY963" s="28">
        <v>3840000</v>
      </c>
      <c r="BZ963" s="28">
        <v>4377600</v>
      </c>
      <c r="CA963" s="156"/>
      <c r="CB963" s="156"/>
      <c r="CC963" s="177">
        <f t="shared" ref="CC963:CC1025" si="2072">+STDEVA(BY963:BZ963)/AVERAGE(BY963:BZ963)</f>
        <v>9.2518644267398739E-2</v>
      </c>
      <c r="CD963" s="28">
        <f t="shared" si="2048"/>
        <v>4108800</v>
      </c>
      <c r="CE963" s="28">
        <f t="shared" si="2049"/>
        <v>780672</v>
      </c>
      <c r="CF963" s="29">
        <f t="shared" si="2050"/>
        <v>4889472</v>
      </c>
      <c r="CG963" s="26">
        <v>1</v>
      </c>
      <c r="CH963" s="27">
        <v>3072000</v>
      </c>
      <c r="CI963" s="27">
        <v>2457600</v>
      </c>
      <c r="CJ963" s="148"/>
      <c r="CK963" s="148"/>
      <c r="CL963" s="143">
        <f t="shared" si="2051"/>
        <v>0.15713484026367724</v>
      </c>
      <c r="CM963" s="27">
        <f t="shared" si="2052"/>
        <v>2764800</v>
      </c>
      <c r="CN963" s="27">
        <f t="shared" si="2053"/>
        <v>525312</v>
      </c>
      <c r="CO963" s="28">
        <f t="shared" si="2054"/>
        <v>3290112</v>
      </c>
      <c r="CP963" s="26">
        <v>1</v>
      </c>
      <c r="CQ963" s="27">
        <v>3072000</v>
      </c>
      <c r="CR963" s="27">
        <v>2457600</v>
      </c>
      <c r="CS963" s="148"/>
      <c r="CT963" s="148"/>
      <c r="CU963" s="143">
        <f t="shared" ref="CU963:CU1025" si="2073">+STDEVA(CQ963:CR963)/AVERAGE(CQ963:CR963)</f>
        <v>0.15713484026367724</v>
      </c>
      <c r="CV963" s="27">
        <f t="shared" si="2056"/>
        <v>2764800</v>
      </c>
      <c r="CW963" s="28">
        <f t="shared" si="2057"/>
        <v>525312</v>
      </c>
      <c r="CX963" s="29">
        <f t="shared" si="2058"/>
        <v>3290112</v>
      </c>
      <c r="CY963" s="26">
        <v>1</v>
      </c>
      <c r="CZ963" s="27">
        <v>3072000</v>
      </c>
      <c r="DA963" s="27">
        <v>2611200</v>
      </c>
      <c r="DB963" s="133"/>
      <c r="DC963" s="133"/>
      <c r="DD963" s="143">
        <f t="shared" ref="DD963:DD1025" si="2074">+STDEVA(CZ963:DA963)/AVERAGE(CZ963:DA963)</f>
        <v>0.11466596451673744</v>
      </c>
      <c r="DE963" s="27">
        <f t="shared" si="2060"/>
        <v>2841600</v>
      </c>
      <c r="DF963" s="27">
        <f t="shared" si="2061"/>
        <v>539904</v>
      </c>
      <c r="DG963" s="28">
        <f t="shared" si="2062"/>
        <v>3381504</v>
      </c>
      <c r="DH963" s="26">
        <v>1</v>
      </c>
      <c r="DI963" s="28">
        <v>3072000</v>
      </c>
      <c r="DJ963" s="28">
        <v>3532800</v>
      </c>
      <c r="DK963" s="182"/>
      <c r="DL963" s="177">
        <f t="shared" ref="DL963:DL1026" si="2075">+STDEVA(DI963:DJ963)/AVERAGE(DI963:DJ963)</f>
        <v>9.8666062491146164E-2</v>
      </c>
      <c r="DM963" s="28">
        <f t="shared" si="2064"/>
        <v>3302400</v>
      </c>
      <c r="DN963" s="28">
        <f t="shared" si="2065"/>
        <v>627456</v>
      </c>
      <c r="DO963" s="30">
        <f t="shared" si="2066"/>
        <v>3929856</v>
      </c>
    </row>
    <row r="964" spans="1:119" ht="21" customHeight="1" x14ac:dyDescent="0.25">
      <c r="A964" s="66" t="s">
        <v>1863</v>
      </c>
      <c r="B964" s="67" t="s">
        <v>1853</v>
      </c>
      <c r="C964" s="68" t="s">
        <v>1864</v>
      </c>
      <c r="D964" s="26">
        <v>1</v>
      </c>
      <c r="E964" s="27">
        <v>4800000</v>
      </c>
      <c r="F964" s="27">
        <v>4560000</v>
      </c>
      <c r="G964" s="145"/>
      <c r="H964" s="145"/>
      <c r="I964" s="143">
        <f t="shared" si="2022"/>
        <v>3.6261886214694741E-2</v>
      </c>
      <c r="J964" s="27">
        <f t="shared" si="2023"/>
        <v>4680000</v>
      </c>
      <c r="K964" s="28">
        <f t="shared" si="2024"/>
        <v>889200</v>
      </c>
      <c r="L964" s="29">
        <f t="shared" ref="L964:L1025" si="2076">+J964+K964</f>
        <v>5569200</v>
      </c>
      <c r="M964" s="26">
        <v>1</v>
      </c>
      <c r="N964" s="27">
        <v>4800000</v>
      </c>
      <c r="O964" s="27">
        <v>5184000</v>
      </c>
      <c r="P964" s="145"/>
      <c r="Q964" s="145"/>
      <c r="R964" s="143">
        <f t="shared" si="2025"/>
        <v>5.4392829322042112E-2</v>
      </c>
      <c r="S964" s="27">
        <f t="shared" si="2026"/>
        <v>4992000</v>
      </c>
      <c r="T964" s="28">
        <f t="shared" si="2027"/>
        <v>948480</v>
      </c>
      <c r="U964" s="30">
        <f t="shared" si="2028"/>
        <v>5940480</v>
      </c>
      <c r="V964" s="26">
        <v>1</v>
      </c>
      <c r="W964" s="27">
        <v>4800000</v>
      </c>
      <c r="X964" s="27">
        <v>5520000</v>
      </c>
      <c r="Y964" s="145"/>
      <c r="Z964" s="145"/>
      <c r="AA964" s="143">
        <f t="shared" si="2029"/>
        <v>9.8666062491146164E-2</v>
      </c>
      <c r="AB964" s="27">
        <f t="shared" si="2030"/>
        <v>5160000</v>
      </c>
      <c r="AC964" s="28">
        <f t="shared" si="2031"/>
        <v>980400</v>
      </c>
      <c r="AD964" s="29">
        <f t="shared" si="2032"/>
        <v>6140400</v>
      </c>
      <c r="AE964" s="26">
        <v>1</v>
      </c>
      <c r="AF964" s="27">
        <v>4800000</v>
      </c>
      <c r="AG964" s="27">
        <v>5280000</v>
      </c>
      <c r="AH964" s="145"/>
      <c r="AI964" s="145"/>
      <c r="AJ964" s="143">
        <f t="shared" si="2067"/>
        <v>6.7343502970147379E-2</v>
      </c>
      <c r="AK964" s="27">
        <f t="shared" si="2033"/>
        <v>5040000</v>
      </c>
      <c r="AL964" s="28">
        <f t="shared" si="2034"/>
        <v>957600</v>
      </c>
      <c r="AM964" s="30">
        <f t="shared" si="2035"/>
        <v>5997600</v>
      </c>
      <c r="AN964" s="26">
        <v>1</v>
      </c>
      <c r="AO964" s="27">
        <v>4800000</v>
      </c>
      <c r="AP964" s="27">
        <v>6238080</v>
      </c>
      <c r="AQ964" s="145"/>
      <c r="AR964" s="145"/>
      <c r="AS964" s="143">
        <f t="shared" si="2068"/>
        <v>0.18424873164332026</v>
      </c>
      <c r="AT964" s="27">
        <f t="shared" si="2036"/>
        <v>5519040</v>
      </c>
      <c r="AU964" s="28">
        <f t="shared" si="2037"/>
        <v>1048617.6000000001</v>
      </c>
      <c r="AV964" s="30">
        <f t="shared" si="2038"/>
        <v>6567657.5999999996</v>
      </c>
      <c r="AW964" s="26">
        <v>1</v>
      </c>
      <c r="AX964" s="27">
        <v>4800000</v>
      </c>
      <c r="AY964" s="27">
        <v>5472000</v>
      </c>
      <c r="AZ964" s="145"/>
      <c r="BA964" s="145"/>
      <c r="BB964" s="143">
        <f t="shared" si="2069"/>
        <v>9.2518644267398753E-2</v>
      </c>
      <c r="BC964" s="27">
        <f t="shared" si="2039"/>
        <v>5136000</v>
      </c>
      <c r="BD964" s="27">
        <f t="shared" si="2040"/>
        <v>975840</v>
      </c>
      <c r="BE964" s="27">
        <f t="shared" si="2041"/>
        <v>6111840</v>
      </c>
      <c r="BF964" s="26">
        <v>1</v>
      </c>
      <c r="BG964" s="27">
        <v>3840000</v>
      </c>
      <c r="BH964" s="27">
        <v>3456000</v>
      </c>
      <c r="BI964" s="145"/>
      <c r="BJ964" s="145"/>
      <c r="BK964" s="143">
        <f t="shared" si="2070"/>
        <v>7.4432292756478682E-2</v>
      </c>
      <c r="BL964" s="27">
        <f t="shared" si="2042"/>
        <v>3648000</v>
      </c>
      <c r="BM964" s="27">
        <f t="shared" si="2043"/>
        <v>693120</v>
      </c>
      <c r="BN964" s="28">
        <f t="shared" si="2044"/>
        <v>4341120</v>
      </c>
      <c r="BO964" s="26">
        <v>1</v>
      </c>
      <c r="BP964" s="27">
        <v>3840000</v>
      </c>
      <c r="BQ964" s="27">
        <v>4377600</v>
      </c>
      <c r="BR964" s="175"/>
      <c r="BS964" s="175"/>
      <c r="BT964" s="143">
        <f t="shared" si="2071"/>
        <v>9.2518644267398739E-2</v>
      </c>
      <c r="BU964" s="27">
        <f t="shared" si="2045"/>
        <v>4108800</v>
      </c>
      <c r="BV964" s="28">
        <f t="shared" si="2046"/>
        <v>780672</v>
      </c>
      <c r="BW964" s="30">
        <f t="shared" si="2047"/>
        <v>4889472</v>
      </c>
      <c r="BX964" s="26">
        <v>1</v>
      </c>
      <c r="BY964" s="28">
        <v>3840000</v>
      </c>
      <c r="BZ964" s="28">
        <v>4377600</v>
      </c>
      <c r="CA964" s="156"/>
      <c r="CB964" s="156"/>
      <c r="CC964" s="177">
        <f t="shared" si="2072"/>
        <v>9.2518644267398739E-2</v>
      </c>
      <c r="CD964" s="28">
        <f t="shared" si="2048"/>
        <v>4108800</v>
      </c>
      <c r="CE964" s="28">
        <f t="shared" si="2049"/>
        <v>780672</v>
      </c>
      <c r="CF964" s="29">
        <f t="shared" si="2050"/>
        <v>4889472</v>
      </c>
      <c r="CG964" s="26">
        <v>1</v>
      </c>
      <c r="CH964" s="27">
        <v>3072000</v>
      </c>
      <c r="CI964" s="27">
        <v>2457600</v>
      </c>
      <c r="CJ964" s="148"/>
      <c r="CK964" s="148"/>
      <c r="CL964" s="143">
        <f t="shared" si="2051"/>
        <v>0.15713484026367724</v>
      </c>
      <c r="CM964" s="27">
        <f t="shared" si="2052"/>
        <v>2764800</v>
      </c>
      <c r="CN964" s="27">
        <f t="shared" si="2053"/>
        <v>525312</v>
      </c>
      <c r="CO964" s="28">
        <f t="shared" si="2054"/>
        <v>3290112</v>
      </c>
      <c r="CP964" s="26">
        <v>1</v>
      </c>
      <c r="CQ964" s="27">
        <v>3072000</v>
      </c>
      <c r="CR964" s="27">
        <v>2457600</v>
      </c>
      <c r="CS964" s="148"/>
      <c r="CT964" s="148"/>
      <c r="CU964" s="143">
        <f t="shared" si="2073"/>
        <v>0.15713484026367724</v>
      </c>
      <c r="CV964" s="27">
        <f t="shared" si="2056"/>
        <v>2764800</v>
      </c>
      <c r="CW964" s="28">
        <f t="shared" si="2057"/>
        <v>525312</v>
      </c>
      <c r="CX964" s="29">
        <f t="shared" si="2058"/>
        <v>3290112</v>
      </c>
      <c r="CY964" s="26">
        <v>1</v>
      </c>
      <c r="CZ964" s="27">
        <v>3072000</v>
      </c>
      <c r="DA964" s="27">
        <v>2611200</v>
      </c>
      <c r="DB964" s="133"/>
      <c r="DC964" s="133"/>
      <c r="DD964" s="143">
        <f t="shared" si="2074"/>
        <v>0.11466596451673744</v>
      </c>
      <c r="DE964" s="27">
        <f t="shared" si="2060"/>
        <v>2841600</v>
      </c>
      <c r="DF964" s="27">
        <f t="shared" si="2061"/>
        <v>539904</v>
      </c>
      <c r="DG964" s="28">
        <f t="shared" si="2062"/>
        <v>3381504</v>
      </c>
      <c r="DH964" s="26">
        <v>1</v>
      </c>
      <c r="DI964" s="28">
        <v>3072000</v>
      </c>
      <c r="DJ964" s="28">
        <v>3532800</v>
      </c>
      <c r="DK964" s="182"/>
      <c r="DL964" s="177">
        <f t="shared" si="2075"/>
        <v>9.8666062491146164E-2</v>
      </c>
      <c r="DM964" s="28">
        <f t="shared" si="2064"/>
        <v>3302400</v>
      </c>
      <c r="DN964" s="28">
        <f t="shared" si="2065"/>
        <v>627456</v>
      </c>
      <c r="DO964" s="30">
        <f t="shared" si="2066"/>
        <v>3929856</v>
      </c>
    </row>
    <row r="965" spans="1:119" ht="21" customHeight="1" x14ac:dyDescent="0.25">
      <c r="A965" s="66" t="s">
        <v>1865</v>
      </c>
      <c r="B965" s="67" t="s">
        <v>1853</v>
      </c>
      <c r="C965" s="68" t="s">
        <v>1866</v>
      </c>
      <c r="D965" s="31" t="s">
        <v>30</v>
      </c>
      <c r="E965" s="32" t="s">
        <v>30</v>
      </c>
      <c r="F965" s="32" t="s">
        <v>30</v>
      </c>
      <c r="G965" s="32" t="s">
        <v>30</v>
      </c>
      <c r="H965" s="32" t="s">
        <v>30</v>
      </c>
      <c r="I965" s="32" t="s">
        <v>30</v>
      </c>
      <c r="J965" s="32" t="s">
        <v>30</v>
      </c>
      <c r="K965" s="32" t="s">
        <v>30</v>
      </c>
      <c r="L965" s="32" t="s">
        <v>30</v>
      </c>
      <c r="M965" s="31" t="s">
        <v>30</v>
      </c>
      <c r="N965" s="43" t="s">
        <v>30</v>
      </c>
      <c r="O965" s="32" t="s">
        <v>30</v>
      </c>
      <c r="P965" s="32" t="s">
        <v>30</v>
      </c>
      <c r="Q965" s="32" t="s">
        <v>30</v>
      </c>
      <c r="R965" s="32" t="s">
        <v>30</v>
      </c>
      <c r="S965" s="32" t="s">
        <v>30</v>
      </c>
      <c r="T965" s="32" t="s">
        <v>30</v>
      </c>
      <c r="U965" s="33" t="s">
        <v>30</v>
      </c>
      <c r="V965" s="31" t="s">
        <v>30</v>
      </c>
      <c r="W965" s="32" t="s">
        <v>30</v>
      </c>
      <c r="X965" s="32" t="s">
        <v>30</v>
      </c>
      <c r="Y965" s="32" t="s">
        <v>30</v>
      </c>
      <c r="Z965" s="32" t="s">
        <v>30</v>
      </c>
      <c r="AA965" s="32" t="s">
        <v>30</v>
      </c>
      <c r="AB965" s="32" t="s">
        <v>30</v>
      </c>
      <c r="AC965" s="32" t="s">
        <v>30</v>
      </c>
      <c r="AD965" s="34" t="s">
        <v>30</v>
      </c>
      <c r="AE965" s="26">
        <v>1</v>
      </c>
      <c r="AF965" s="27">
        <v>4500000</v>
      </c>
      <c r="AG965" s="27">
        <v>4950000</v>
      </c>
      <c r="AH965" s="27"/>
      <c r="AI965" s="27"/>
      <c r="AJ965" s="143">
        <f t="shared" si="2067"/>
        <v>6.7343502970147379E-2</v>
      </c>
      <c r="AK965" s="27">
        <f t="shared" si="2033"/>
        <v>4725000</v>
      </c>
      <c r="AL965" s="28">
        <f t="shared" si="2034"/>
        <v>897750</v>
      </c>
      <c r="AM965" s="30">
        <f t="shared" si="2035"/>
        <v>5622750</v>
      </c>
      <c r="AN965" s="26">
        <v>1</v>
      </c>
      <c r="AO965" s="27">
        <v>4500000</v>
      </c>
      <c r="AP965" s="27">
        <v>5848200</v>
      </c>
      <c r="AQ965" s="27"/>
      <c r="AR965" s="27"/>
      <c r="AS965" s="143">
        <f t="shared" si="2068"/>
        <v>0.18424873164332026</v>
      </c>
      <c r="AT965" s="27">
        <f t="shared" si="2036"/>
        <v>5174100</v>
      </c>
      <c r="AU965" s="28">
        <f t="shared" si="2037"/>
        <v>983079</v>
      </c>
      <c r="AV965" s="30">
        <f t="shared" si="2038"/>
        <v>6157179</v>
      </c>
      <c r="AW965" s="26">
        <v>1</v>
      </c>
      <c r="AX965" s="27">
        <v>4500000</v>
      </c>
      <c r="AY965" s="27">
        <v>5130000</v>
      </c>
      <c r="AZ965" s="27"/>
      <c r="BA965" s="27"/>
      <c r="BB965" s="143">
        <f t="shared" si="2069"/>
        <v>9.2518644267398739E-2</v>
      </c>
      <c r="BC965" s="27">
        <f t="shared" si="2039"/>
        <v>4815000</v>
      </c>
      <c r="BD965" s="27">
        <f t="shared" si="2040"/>
        <v>914850</v>
      </c>
      <c r="BE965" s="27">
        <f t="shared" si="2041"/>
        <v>5729850</v>
      </c>
      <c r="BF965" s="26">
        <v>1</v>
      </c>
      <c r="BG965" s="27">
        <v>3600000</v>
      </c>
      <c r="BH965" s="27">
        <v>3240000</v>
      </c>
      <c r="BI965" s="27"/>
      <c r="BJ965" s="27"/>
      <c r="BK965" s="143">
        <f t="shared" si="2070"/>
        <v>7.4432292756478682E-2</v>
      </c>
      <c r="BL965" s="27">
        <f t="shared" si="2042"/>
        <v>3420000</v>
      </c>
      <c r="BM965" s="27">
        <f t="shared" si="2043"/>
        <v>649800</v>
      </c>
      <c r="BN965" s="28">
        <f t="shared" si="2044"/>
        <v>4069800</v>
      </c>
      <c r="BO965" s="31" t="s">
        <v>30</v>
      </c>
      <c r="BP965" s="32" t="s">
        <v>30</v>
      </c>
      <c r="BQ965" s="32" t="s">
        <v>30</v>
      </c>
      <c r="BR965" s="32" t="s">
        <v>30</v>
      </c>
      <c r="BS965" s="32" t="s">
        <v>30</v>
      </c>
      <c r="BT965" s="32" t="s">
        <v>30</v>
      </c>
      <c r="BU965" s="32" t="s">
        <v>30</v>
      </c>
      <c r="BV965" s="32" t="s">
        <v>30</v>
      </c>
      <c r="BW965" s="33" t="s">
        <v>30</v>
      </c>
      <c r="BX965" s="31" t="s">
        <v>30</v>
      </c>
      <c r="BY965" s="32" t="s">
        <v>30</v>
      </c>
      <c r="BZ965" s="32" t="s">
        <v>30</v>
      </c>
      <c r="CA965" s="32" t="s">
        <v>30</v>
      </c>
      <c r="CB965" s="32" t="s">
        <v>30</v>
      </c>
      <c r="CC965" s="32" t="s">
        <v>30</v>
      </c>
      <c r="CD965" s="32" t="s">
        <v>30</v>
      </c>
      <c r="CE965" s="32" t="s">
        <v>30</v>
      </c>
      <c r="CF965" s="34" t="s">
        <v>30</v>
      </c>
      <c r="CG965" s="26">
        <v>1</v>
      </c>
      <c r="CH965" s="27">
        <v>2880000</v>
      </c>
      <c r="CI965" s="27">
        <v>2304000</v>
      </c>
      <c r="CJ965" s="27"/>
      <c r="CK965" s="27"/>
      <c r="CL965" s="143">
        <f t="shared" si="2051"/>
        <v>0.15713484026367722</v>
      </c>
      <c r="CM965" s="27">
        <f t="shared" si="2052"/>
        <v>2592000</v>
      </c>
      <c r="CN965" s="27">
        <f t="shared" si="2053"/>
        <v>492480</v>
      </c>
      <c r="CO965" s="28">
        <f t="shared" si="2054"/>
        <v>3084480</v>
      </c>
      <c r="CP965" s="26">
        <v>1</v>
      </c>
      <c r="CQ965" s="27">
        <v>2880000</v>
      </c>
      <c r="CR965" s="27">
        <v>2304000</v>
      </c>
      <c r="CS965" s="27"/>
      <c r="CT965" s="27"/>
      <c r="CU965" s="143">
        <f t="shared" si="2073"/>
        <v>0.15713484026367722</v>
      </c>
      <c r="CV965" s="27">
        <f t="shared" si="2056"/>
        <v>2592000</v>
      </c>
      <c r="CW965" s="28">
        <f t="shared" si="2057"/>
        <v>492480</v>
      </c>
      <c r="CX965" s="29">
        <f t="shared" si="2058"/>
        <v>3084480</v>
      </c>
      <c r="CY965" s="26">
        <v>1</v>
      </c>
      <c r="CZ965" s="27">
        <v>2880000</v>
      </c>
      <c r="DA965" s="27">
        <v>2448000</v>
      </c>
      <c r="DB965" s="27"/>
      <c r="DC965" s="27"/>
      <c r="DD965" s="143">
        <f t="shared" si="2074"/>
        <v>0.11466596451673744</v>
      </c>
      <c r="DE965" s="27">
        <f t="shared" si="2060"/>
        <v>2664000</v>
      </c>
      <c r="DF965" s="27">
        <f t="shared" si="2061"/>
        <v>506160</v>
      </c>
      <c r="DG965" s="28">
        <f t="shared" si="2062"/>
        <v>3170160</v>
      </c>
      <c r="DH965" s="26">
        <v>1</v>
      </c>
      <c r="DI965" s="28">
        <v>2880000</v>
      </c>
      <c r="DJ965" s="28">
        <v>3312000</v>
      </c>
      <c r="DK965" s="28"/>
      <c r="DL965" s="177">
        <f t="shared" si="2075"/>
        <v>9.8666062491146164E-2</v>
      </c>
      <c r="DM965" s="28">
        <f t="shared" si="2064"/>
        <v>3096000</v>
      </c>
      <c r="DN965" s="28">
        <f t="shared" si="2065"/>
        <v>588240</v>
      </c>
      <c r="DO965" s="30">
        <f t="shared" si="2066"/>
        <v>3684240</v>
      </c>
    </row>
    <row r="966" spans="1:119" ht="21" customHeight="1" x14ac:dyDescent="0.25">
      <c r="A966" s="66" t="s">
        <v>1867</v>
      </c>
      <c r="B966" s="67" t="s">
        <v>1853</v>
      </c>
      <c r="C966" s="68" t="s">
        <v>1868</v>
      </c>
      <c r="D966" s="31" t="s">
        <v>30</v>
      </c>
      <c r="E966" s="32" t="s">
        <v>30</v>
      </c>
      <c r="F966" s="32" t="s">
        <v>30</v>
      </c>
      <c r="G966" s="32" t="s">
        <v>30</v>
      </c>
      <c r="H966" s="32" t="s">
        <v>30</v>
      </c>
      <c r="I966" s="32" t="s">
        <v>30</v>
      </c>
      <c r="J966" s="32" t="s">
        <v>30</v>
      </c>
      <c r="K966" s="32" t="s">
        <v>30</v>
      </c>
      <c r="L966" s="32" t="s">
        <v>30</v>
      </c>
      <c r="M966" s="31" t="s">
        <v>30</v>
      </c>
      <c r="N966" s="43" t="s">
        <v>30</v>
      </c>
      <c r="O966" s="32" t="s">
        <v>30</v>
      </c>
      <c r="P966" s="32" t="s">
        <v>30</v>
      </c>
      <c r="Q966" s="32" t="s">
        <v>30</v>
      </c>
      <c r="R966" s="32" t="s">
        <v>30</v>
      </c>
      <c r="S966" s="32" t="s">
        <v>30</v>
      </c>
      <c r="T966" s="32" t="s">
        <v>30</v>
      </c>
      <c r="U966" s="33" t="s">
        <v>30</v>
      </c>
      <c r="V966" s="31" t="s">
        <v>30</v>
      </c>
      <c r="W966" s="32" t="s">
        <v>30</v>
      </c>
      <c r="X966" s="32" t="s">
        <v>30</v>
      </c>
      <c r="Y966" s="32" t="s">
        <v>30</v>
      </c>
      <c r="Z966" s="32" t="s">
        <v>30</v>
      </c>
      <c r="AA966" s="32" t="s">
        <v>30</v>
      </c>
      <c r="AB966" s="32" t="s">
        <v>30</v>
      </c>
      <c r="AC966" s="32" t="s">
        <v>30</v>
      </c>
      <c r="AD966" s="34" t="s">
        <v>30</v>
      </c>
      <c r="AE966" s="26">
        <v>1</v>
      </c>
      <c r="AF966" s="27">
        <v>4500000</v>
      </c>
      <c r="AG966" s="27">
        <v>4950000</v>
      </c>
      <c r="AH966" s="27"/>
      <c r="AI966" s="27"/>
      <c r="AJ966" s="143">
        <f t="shared" si="2067"/>
        <v>6.7343502970147379E-2</v>
      </c>
      <c r="AK966" s="27">
        <f t="shared" si="2033"/>
        <v>4725000</v>
      </c>
      <c r="AL966" s="28">
        <f t="shared" si="2034"/>
        <v>897750</v>
      </c>
      <c r="AM966" s="30">
        <f t="shared" si="2035"/>
        <v>5622750</v>
      </c>
      <c r="AN966" s="26">
        <v>1</v>
      </c>
      <c r="AO966" s="27">
        <v>4500000</v>
      </c>
      <c r="AP966" s="27">
        <v>5848200</v>
      </c>
      <c r="AQ966" s="27"/>
      <c r="AR966" s="27"/>
      <c r="AS966" s="143">
        <f t="shared" si="2068"/>
        <v>0.18424873164332026</v>
      </c>
      <c r="AT966" s="27">
        <f t="shared" si="2036"/>
        <v>5174100</v>
      </c>
      <c r="AU966" s="28">
        <f t="shared" si="2037"/>
        <v>983079</v>
      </c>
      <c r="AV966" s="30">
        <f t="shared" si="2038"/>
        <v>6157179</v>
      </c>
      <c r="AW966" s="26">
        <v>1</v>
      </c>
      <c r="AX966" s="27">
        <v>4500000</v>
      </c>
      <c r="AY966" s="27">
        <v>5130000</v>
      </c>
      <c r="AZ966" s="27"/>
      <c r="BA966" s="27"/>
      <c r="BB966" s="143">
        <f t="shared" si="2069"/>
        <v>9.2518644267398739E-2</v>
      </c>
      <c r="BC966" s="27">
        <f t="shared" si="2039"/>
        <v>4815000</v>
      </c>
      <c r="BD966" s="27">
        <f t="shared" si="2040"/>
        <v>914850</v>
      </c>
      <c r="BE966" s="27">
        <f t="shared" si="2041"/>
        <v>5729850</v>
      </c>
      <c r="BF966" s="26">
        <v>1</v>
      </c>
      <c r="BG966" s="27">
        <v>3600000</v>
      </c>
      <c r="BH966" s="27">
        <v>3240000</v>
      </c>
      <c r="BI966" s="27"/>
      <c r="BJ966" s="27"/>
      <c r="BK966" s="143">
        <f t="shared" si="2070"/>
        <v>7.4432292756478682E-2</v>
      </c>
      <c r="BL966" s="27">
        <f t="shared" si="2042"/>
        <v>3420000</v>
      </c>
      <c r="BM966" s="27">
        <f t="shared" si="2043"/>
        <v>649800</v>
      </c>
      <c r="BN966" s="28">
        <f t="shared" si="2044"/>
        <v>4069800</v>
      </c>
      <c r="BO966" s="31" t="s">
        <v>30</v>
      </c>
      <c r="BP966" s="32" t="s">
        <v>30</v>
      </c>
      <c r="BQ966" s="32" t="s">
        <v>30</v>
      </c>
      <c r="BR966" s="32" t="s">
        <v>30</v>
      </c>
      <c r="BS966" s="32" t="s">
        <v>30</v>
      </c>
      <c r="BT966" s="32" t="s">
        <v>30</v>
      </c>
      <c r="BU966" s="32" t="s">
        <v>30</v>
      </c>
      <c r="BV966" s="32" t="s">
        <v>30</v>
      </c>
      <c r="BW966" s="33" t="s">
        <v>30</v>
      </c>
      <c r="BX966" s="31" t="s">
        <v>30</v>
      </c>
      <c r="BY966" s="32" t="s">
        <v>30</v>
      </c>
      <c r="BZ966" s="32" t="s">
        <v>30</v>
      </c>
      <c r="CA966" s="32" t="s">
        <v>30</v>
      </c>
      <c r="CB966" s="32" t="s">
        <v>30</v>
      </c>
      <c r="CC966" s="32" t="s">
        <v>30</v>
      </c>
      <c r="CD966" s="32" t="s">
        <v>30</v>
      </c>
      <c r="CE966" s="32" t="s">
        <v>30</v>
      </c>
      <c r="CF966" s="34" t="s">
        <v>30</v>
      </c>
      <c r="CG966" s="26">
        <v>1</v>
      </c>
      <c r="CH966" s="27">
        <v>2880000</v>
      </c>
      <c r="CI966" s="27">
        <v>2304000</v>
      </c>
      <c r="CJ966" s="27"/>
      <c r="CK966" s="27"/>
      <c r="CL966" s="143">
        <f t="shared" si="2051"/>
        <v>0.15713484026367722</v>
      </c>
      <c r="CM966" s="27">
        <f t="shared" si="2052"/>
        <v>2592000</v>
      </c>
      <c r="CN966" s="27">
        <f t="shared" si="2053"/>
        <v>492480</v>
      </c>
      <c r="CO966" s="28">
        <f t="shared" si="2054"/>
        <v>3084480</v>
      </c>
      <c r="CP966" s="26">
        <v>1</v>
      </c>
      <c r="CQ966" s="27">
        <v>2880000</v>
      </c>
      <c r="CR966" s="27">
        <v>2304000</v>
      </c>
      <c r="CS966" s="27"/>
      <c r="CT966" s="27"/>
      <c r="CU966" s="143">
        <f t="shared" si="2073"/>
        <v>0.15713484026367722</v>
      </c>
      <c r="CV966" s="27">
        <f t="shared" si="2056"/>
        <v>2592000</v>
      </c>
      <c r="CW966" s="28">
        <f t="shared" si="2057"/>
        <v>492480</v>
      </c>
      <c r="CX966" s="29">
        <f t="shared" si="2058"/>
        <v>3084480</v>
      </c>
      <c r="CY966" s="26">
        <v>1</v>
      </c>
      <c r="CZ966" s="27">
        <v>2880000</v>
      </c>
      <c r="DA966" s="27">
        <v>2448000</v>
      </c>
      <c r="DB966" s="27"/>
      <c r="DC966" s="27"/>
      <c r="DD966" s="143">
        <f t="shared" si="2074"/>
        <v>0.11466596451673744</v>
      </c>
      <c r="DE966" s="27">
        <f t="shared" si="2060"/>
        <v>2664000</v>
      </c>
      <c r="DF966" s="27">
        <f t="shared" si="2061"/>
        <v>506160</v>
      </c>
      <c r="DG966" s="28">
        <f t="shared" si="2062"/>
        <v>3170160</v>
      </c>
      <c r="DH966" s="26">
        <v>1</v>
      </c>
      <c r="DI966" s="28">
        <v>2880000</v>
      </c>
      <c r="DJ966" s="28">
        <v>3312000</v>
      </c>
      <c r="DK966" s="28"/>
      <c r="DL966" s="177">
        <f t="shared" si="2075"/>
        <v>9.8666062491146164E-2</v>
      </c>
      <c r="DM966" s="28">
        <f t="shared" si="2064"/>
        <v>3096000</v>
      </c>
      <c r="DN966" s="28">
        <f t="shared" si="2065"/>
        <v>588240</v>
      </c>
      <c r="DO966" s="30">
        <f t="shared" si="2066"/>
        <v>3684240</v>
      </c>
    </row>
    <row r="967" spans="1:119" ht="21" customHeight="1" x14ac:dyDescent="0.25">
      <c r="A967" s="66" t="s">
        <v>1869</v>
      </c>
      <c r="B967" s="67" t="s">
        <v>1853</v>
      </c>
      <c r="C967" s="68" t="s">
        <v>1870</v>
      </c>
      <c r="D967" s="26">
        <v>1</v>
      </c>
      <c r="E967" s="27">
        <v>4900000</v>
      </c>
      <c r="F967" s="27">
        <v>3500000</v>
      </c>
      <c r="G967" s="145"/>
      <c r="H967" s="145"/>
      <c r="I967" s="143">
        <f t="shared" ref="I967" si="2077">+STDEVA(E967:F967)/AVERAGE(E967:F967)</f>
        <v>0.23570226039551584</v>
      </c>
      <c r="J967" s="27">
        <f t="shared" ref="J967" si="2078">+AVERAGE(E967:F967)</f>
        <v>4200000</v>
      </c>
      <c r="K967" s="28">
        <f>J967*19%</f>
        <v>798000</v>
      </c>
      <c r="L967" s="29">
        <f t="shared" si="2076"/>
        <v>4998000</v>
      </c>
      <c r="M967" s="26">
        <v>1</v>
      </c>
      <c r="N967" s="27">
        <v>4900000</v>
      </c>
      <c r="O967" s="27">
        <v>5292000</v>
      </c>
      <c r="P967" s="145"/>
      <c r="Q967" s="145"/>
      <c r="R967" s="143">
        <f t="shared" ref="R967" si="2079">+STDEVA(N967:O967)/AVERAGE(N967:O967)</f>
        <v>5.4392829322042119E-2</v>
      </c>
      <c r="S967" s="27">
        <f t="shared" ref="S967" si="2080">+AVERAGE(N967:P967)</f>
        <v>5096000</v>
      </c>
      <c r="T967" s="28">
        <f t="shared" ref="T967" si="2081">+S967*19%</f>
        <v>968240</v>
      </c>
      <c r="U967" s="30">
        <f t="shared" ref="U967" si="2082">+T967+S967</f>
        <v>6064240</v>
      </c>
      <c r="V967" s="26">
        <v>1</v>
      </c>
      <c r="W967" s="27">
        <v>4900000</v>
      </c>
      <c r="X967" s="27">
        <v>5635000</v>
      </c>
      <c r="Y967" s="145"/>
      <c r="Z967" s="145"/>
      <c r="AA967" s="143">
        <f t="shared" ref="AA967" si="2083">+STDEVA(W967:X967)/AVERAGE(W967:X967)</f>
        <v>9.8666062491146164E-2</v>
      </c>
      <c r="AB967" s="27">
        <f t="shared" ref="AB967" si="2084">+AVERAGE(W967:Y967)</f>
        <v>5267500</v>
      </c>
      <c r="AC967" s="28">
        <f t="shared" ref="AC967" si="2085">+AB967*19%</f>
        <v>1000825</v>
      </c>
      <c r="AD967" s="29">
        <f t="shared" ref="AD967" si="2086">+AC967+AB967</f>
        <v>6268325</v>
      </c>
      <c r="AE967" s="26">
        <v>1</v>
      </c>
      <c r="AF967" s="27">
        <v>4900000</v>
      </c>
      <c r="AG967" s="27">
        <v>5390000</v>
      </c>
      <c r="AH967" s="145"/>
      <c r="AI967" s="145"/>
      <c r="AJ967" s="143">
        <f t="shared" si="2067"/>
        <v>6.7343502970147379E-2</v>
      </c>
      <c r="AK967" s="27">
        <f t="shared" si="2033"/>
        <v>5145000</v>
      </c>
      <c r="AL967" s="28">
        <f t="shared" si="2034"/>
        <v>977550</v>
      </c>
      <c r="AM967" s="30">
        <f t="shared" si="2035"/>
        <v>6122550</v>
      </c>
      <c r="AN967" s="26">
        <v>1</v>
      </c>
      <c r="AO967" s="27">
        <v>4900000</v>
      </c>
      <c r="AP967" s="27">
        <v>6368040</v>
      </c>
      <c r="AQ967" s="145"/>
      <c r="AR967" s="145"/>
      <c r="AS967" s="143">
        <f t="shared" si="2068"/>
        <v>0.18424873164332026</v>
      </c>
      <c r="AT967" s="27">
        <f t="shared" si="2036"/>
        <v>5634020</v>
      </c>
      <c r="AU967" s="28">
        <f t="shared" si="2037"/>
        <v>1070463.8</v>
      </c>
      <c r="AV967" s="30">
        <f t="shared" si="2038"/>
        <v>6704483.7999999998</v>
      </c>
      <c r="AW967" s="26">
        <v>1</v>
      </c>
      <c r="AX967" s="27">
        <v>4900000</v>
      </c>
      <c r="AY967" s="27">
        <v>5586000</v>
      </c>
      <c r="AZ967" s="145"/>
      <c r="BA967" s="145"/>
      <c r="BB967" s="143">
        <f t="shared" si="2069"/>
        <v>9.2518644267398739E-2</v>
      </c>
      <c r="BC967" s="27">
        <f t="shared" si="2039"/>
        <v>5243000</v>
      </c>
      <c r="BD967" s="27">
        <f t="shared" si="2040"/>
        <v>996170</v>
      </c>
      <c r="BE967" s="27">
        <f t="shared" si="2041"/>
        <v>6239170</v>
      </c>
      <c r="BF967" s="26">
        <v>1</v>
      </c>
      <c r="BG967" s="27">
        <v>3920000</v>
      </c>
      <c r="BH967" s="27">
        <v>3528000</v>
      </c>
      <c r="BI967" s="145"/>
      <c r="BJ967" s="145"/>
      <c r="BK967" s="143">
        <f t="shared" si="2070"/>
        <v>7.4432292756478682E-2</v>
      </c>
      <c r="BL967" s="27">
        <f t="shared" si="2042"/>
        <v>3724000</v>
      </c>
      <c r="BM967" s="27">
        <f t="shared" si="2043"/>
        <v>707560</v>
      </c>
      <c r="BN967" s="28">
        <f t="shared" si="2044"/>
        <v>4431560</v>
      </c>
      <c r="BO967" s="26">
        <v>1</v>
      </c>
      <c r="BP967" s="27">
        <v>3920000</v>
      </c>
      <c r="BQ967" s="27">
        <v>4468800</v>
      </c>
      <c r="BR967" s="175"/>
      <c r="BS967" s="175"/>
      <c r="BT967" s="143">
        <f t="shared" si="2071"/>
        <v>9.2518644267398739E-2</v>
      </c>
      <c r="BU967" s="27">
        <f t="shared" ref="BU967" si="2087">+AVERAGE(BP967:BR967)</f>
        <v>4194400</v>
      </c>
      <c r="BV967" s="28">
        <f t="shared" ref="BV967" si="2088">+BU967*19%</f>
        <v>796936</v>
      </c>
      <c r="BW967" s="30">
        <f t="shared" ref="BW967" si="2089">+BV967+BU967</f>
        <v>4991336</v>
      </c>
      <c r="BX967" s="26">
        <v>1</v>
      </c>
      <c r="BY967" s="28">
        <v>3920000</v>
      </c>
      <c r="BZ967" s="28">
        <v>4468800</v>
      </c>
      <c r="CA967" s="156"/>
      <c r="CB967" s="156"/>
      <c r="CC967" s="177">
        <f t="shared" si="2072"/>
        <v>9.2518644267398739E-2</v>
      </c>
      <c r="CD967" s="28">
        <f t="shared" ref="CD967" si="2090">+AVERAGE(BY967:CA967)</f>
        <v>4194400</v>
      </c>
      <c r="CE967" s="28">
        <f t="shared" ref="CE967" si="2091">CD967*19%</f>
        <v>796936</v>
      </c>
      <c r="CF967" s="29">
        <f t="shared" ref="CF967" si="2092">+CD967+CE967</f>
        <v>4991336</v>
      </c>
      <c r="CG967" s="26">
        <v>1</v>
      </c>
      <c r="CH967" s="27">
        <v>3136000</v>
      </c>
      <c r="CI967" s="27">
        <v>2508800</v>
      </c>
      <c r="CJ967" s="148"/>
      <c r="CK967" s="148"/>
      <c r="CL967" s="143">
        <f t="shared" si="2051"/>
        <v>0.15713484026367722</v>
      </c>
      <c r="CM967" s="27">
        <f t="shared" si="2052"/>
        <v>2822400</v>
      </c>
      <c r="CN967" s="27">
        <f t="shared" si="2053"/>
        <v>536256</v>
      </c>
      <c r="CO967" s="28">
        <f t="shared" si="2054"/>
        <v>3358656</v>
      </c>
      <c r="CP967" s="26">
        <v>1</v>
      </c>
      <c r="CQ967" s="27">
        <v>3136000</v>
      </c>
      <c r="CR967" s="27">
        <v>2508800</v>
      </c>
      <c r="CS967" s="148"/>
      <c r="CT967" s="148"/>
      <c r="CU967" s="143">
        <f t="shared" si="2073"/>
        <v>0.15713484026367722</v>
      </c>
      <c r="CV967" s="27">
        <f t="shared" si="2056"/>
        <v>2822400</v>
      </c>
      <c r="CW967" s="28">
        <f t="shared" si="2057"/>
        <v>536256</v>
      </c>
      <c r="CX967" s="29">
        <f t="shared" si="2058"/>
        <v>3358656</v>
      </c>
      <c r="CY967" s="26">
        <v>1</v>
      </c>
      <c r="CZ967" s="27">
        <v>3136000</v>
      </c>
      <c r="DA967" s="27">
        <v>2665600</v>
      </c>
      <c r="DB967" s="133"/>
      <c r="DC967" s="133"/>
      <c r="DD967" s="143">
        <f t="shared" si="2074"/>
        <v>0.11466596451673744</v>
      </c>
      <c r="DE967" s="27">
        <f t="shared" si="2060"/>
        <v>2900800</v>
      </c>
      <c r="DF967" s="27">
        <f t="shared" si="2061"/>
        <v>551152</v>
      </c>
      <c r="DG967" s="28">
        <f t="shared" si="2062"/>
        <v>3451952</v>
      </c>
      <c r="DH967" s="26">
        <v>1</v>
      </c>
      <c r="DI967" s="28">
        <v>3136000</v>
      </c>
      <c r="DJ967" s="28">
        <v>3606400</v>
      </c>
      <c r="DK967" s="157"/>
      <c r="DL967" s="177">
        <f t="shared" si="2075"/>
        <v>9.8666062491146164E-2</v>
      </c>
      <c r="DM967" s="28">
        <f t="shared" si="2064"/>
        <v>3371200</v>
      </c>
      <c r="DN967" s="28">
        <f t="shared" si="2065"/>
        <v>640528</v>
      </c>
      <c r="DO967" s="30">
        <f t="shared" si="2066"/>
        <v>4011728</v>
      </c>
    </row>
    <row r="968" spans="1:119" ht="21" customHeight="1" x14ac:dyDescent="0.25">
      <c r="A968" s="66" t="s">
        <v>1871</v>
      </c>
      <c r="B968" s="67" t="s">
        <v>1853</v>
      </c>
      <c r="C968" s="68" t="s">
        <v>1872</v>
      </c>
      <c r="D968" s="31" t="s">
        <v>30</v>
      </c>
      <c r="E968" s="32" t="s">
        <v>30</v>
      </c>
      <c r="F968" s="32" t="s">
        <v>30</v>
      </c>
      <c r="G968" s="32" t="s">
        <v>30</v>
      </c>
      <c r="H968" s="32" t="s">
        <v>30</v>
      </c>
      <c r="I968" s="32" t="s">
        <v>30</v>
      </c>
      <c r="J968" s="32" t="s">
        <v>30</v>
      </c>
      <c r="K968" s="32" t="s">
        <v>30</v>
      </c>
      <c r="L968" s="32" t="s">
        <v>30</v>
      </c>
      <c r="M968" s="31" t="s">
        <v>30</v>
      </c>
      <c r="N968" s="43" t="s">
        <v>30</v>
      </c>
      <c r="O968" s="32" t="s">
        <v>30</v>
      </c>
      <c r="P968" s="32" t="s">
        <v>30</v>
      </c>
      <c r="Q968" s="32" t="s">
        <v>30</v>
      </c>
      <c r="R968" s="32" t="s">
        <v>30</v>
      </c>
      <c r="S968" s="32" t="s">
        <v>30</v>
      </c>
      <c r="T968" s="32" t="s">
        <v>30</v>
      </c>
      <c r="U968" s="33" t="s">
        <v>30</v>
      </c>
      <c r="V968" s="31" t="s">
        <v>30</v>
      </c>
      <c r="W968" s="32" t="s">
        <v>30</v>
      </c>
      <c r="X968" s="32" t="s">
        <v>30</v>
      </c>
      <c r="Y968" s="32" t="s">
        <v>30</v>
      </c>
      <c r="Z968" s="32" t="s">
        <v>30</v>
      </c>
      <c r="AA968" s="32" t="s">
        <v>30</v>
      </c>
      <c r="AB968" s="32" t="s">
        <v>30</v>
      </c>
      <c r="AC968" s="32" t="s">
        <v>30</v>
      </c>
      <c r="AD968" s="34" t="s">
        <v>30</v>
      </c>
      <c r="AE968" s="26">
        <v>1</v>
      </c>
      <c r="AF968" s="27">
        <v>19000000</v>
      </c>
      <c r="AG968" s="27">
        <v>20900000</v>
      </c>
      <c r="AH968" s="27"/>
      <c r="AI968" s="27"/>
      <c r="AJ968" s="143">
        <f t="shared" si="2067"/>
        <v>6.7343502970147379E-2</v>
      </c>
      <c r="AK968" s="27">
        <f t="shared" si="2033"/>
        <v>19950000</v>
      </c>
      <c r="AL968" s="28">
        <f t="shared" si="2034"/>
        <v>3790500</v>
      </c>
      <c r="AM968" s="30">
        <f t="shared" si="2035"/>
        <v>23740500</v>
      </c>
      <c r="AN968" s="26">
        <v>1</v>
      </c>
      <c r="AO968" s="27">
        <v>19000000</v>
      </c>
      <c r="AP968" s="27">
        <v>24692400</v>
      </c>
      <c r="AQ968" s="27"/>
      <c r="AR968" s="27"/>
      <c r="AS968" s="143">
        <f t="shared" si="2068"/>
        <v>0.18424873164332026</v>
      </c>
      <c r="AT968" s="27">
        <f t="shared" si="2036"/>
        <v>21846200</v>
      </c>
      <c r="AU968" s="28">
        <f t="shared" si="2037"/>
        <v>4150778</v>
      </c>
      <c r="AV968" s="30">
        <f t="shared" si="2038"/>
        <v>25996978</v>
      </c>
      <c r="AW968" s="26">
        <v>1</v>
      </c>
      <c r="AX968" s="27">
        <v>19000000</v>
      </c>
      <c r="AY968" s="27">
        <v>21660000</v>
      </c>
      <c r="AZ968" s="27"/>
      <c r="BA968" s="27"/>
      <c r="BB968" s="143">
        <f t="shared" si="2069"/>
        <v>9.2518644267398739E-2</v>
      </c>
      <c r="BC968" s="27">
        <f t="shared" si="2039"/>
        <v>20330000</v>
      </c>
      <c r="BD968" s="27">
        <f t="shared" si="2040"/>
        <v>3862700</v>
      </c>
      <c r="BE968" s="27">
        <f t="shared" si="2041"/>
        <v>24192700</v>
      </c>
      <c r="BF968" s="31" t="s">
        <v>30</v>
      </c>
      <c r="BG968" s="32" t="s">
        <v>30</v>
      </c>
      <c r="BH968" s="32" t="s">
        <v>30</v>
      </c>
      <c r="BI968" s="32" t="s">
        <v>30</v>
      </c>
      <c r="BJ968" s="32" t="s">
        <v>30</v>
      </c>
      <c r="BK968" s="32" t="s">
        <v>30</v>
      </c>
      <c r="BL968" s="32" t="s">
        <v>30</v>
      </c>
      <c r="BM968" s="32" t="s">
        <v>30</v>
      </c>
      <c r="BN968" s="32" t="s">
        <v>30</v>
      </c>
      <c r="BO968" s="31" t="s">
        <v>30</v>
      </c>
      <c r="BP968" s="32" t="s">
        <v>30</v>
      </c>
      <c r="BQ968" s="32" t="s">
        <v>30</v>
      </c>
      <c r="BR968" s="32" t="s">
        <v>30</v>
      </c>
      <c r="BS968" s="32" t="s">
        <v>30</v>
      </c>
      <c r="BT968" s="32" t="s">
        <v>30</v>
      </c>
      <c r="BU968" s="32" t="s">
        <v>30</v>
      </c>
      <c r="BV968" s="32" t="s">
        <v>30</v>
      </c>
      <c r="BW968" s="33" t="s">
        <v>30</v>
      </c>
      <c r="BX968" s="31" t="s">
        <v>30</v>
      </c>
      <c r="BY968" s="32" t="s">
        <v>30</v>
      </c>
      <c r="BZ968" s="32" t="s">
        <v>30</v>
      </c>
      <c r="CA968" s="32" t="s">
        <v>30</v>
      </c>
      <c r="CB968" s="32" t="s">
        <v>30</v>
      </c>
      <c r="CC968" s="32" t="s">
        <v>30</v>
      </c>
      <c r="CD968" s="32" t="s">
        <v>30</v>
      </c>
      <c r="CE968" s="32" t="s">
        <v>30</v>
      </c>
      <c r="CF968" s="34" t="s">
        <v>30</v>
      </c>
      <c r="CG968" s="31" t="s">
        <v>30</v>
      </c>
      <c r="CH968" s="32" t="s">
        <v>30</v>
      </c>
      <c r="CI968" s="32" t="s">
        <v>30</v>
      </c>
      <c r="CJ968" s="32" t="s">
        <v>30</v>
      </c>
      <c r="CK968" s="32" t="s">
        <v>30</v>
      </c>
      <c r="CL968" s="32" t="s">
        <v>30</v>
      </c>
      <c r="CM968" s="32" t="s">
        <v>30</v>
      </c>
      <c r="CN968" s="32" t="s">
        <v>30</v>
      </c>
      <c r="CO968" s="32" t="s">
        <v>30</v>
      </c>
      <c r="CP968" s="31" t="s">
        <v>30</v>
      </c>
      <c r="CQ968" s="32" t="s">
        <v>30</v>
      </c>
      <c r="CR968" s="32" t="s">
        <v>30</v>
      </c>
      <c r="CS968" s="32" t="s">
        <v>30</v>
      </c>
      <c r="CT968" s="32" t="s">
        <v>30</v>
      </c>
      <c r="CU968" s="32" t="s">
        <v>30</v>
      </c>
      <c r="CV968" s="32" t="s">
        <v>30</v>
      </c>
      <c r="CW968" s="32" t="s">
        <v>30</v>
      </c>
      <c r="CX968" s="34" t="s">
        <v>30</v>
      </c>
      <c r="CY968" s="31" t="s">
        <v>30</v>
      </c>
      <c r="CZ968" s="32" t="s">
        <v>30</v>
      </c>
      <c r="DA968" s="32" t="s">
        <v>30</v>
      </c>
      <c r="DB968" s="32" t="s">
        <v>30</v>
      </c>
      <c r="DC968" s="32" t="s">
        <v>30</v>
      </c>
      <c r="DD968" s="32" t="s">
        <v>30</v>
      </c>
      <c r="DE968" s="32" t="s">
        <v>30</v>
      </c>
      <c r="DF968" s="32" t="s">
        <v>30</v>
      </c>
      <c r="DG968" s="32" t="s">
        <v>30</v>
      </c>
      <c r="DH968" s="31" t="s">
        <v>30</v>
      </c>
      <c r="DI968" s="32" t="s">
        <v>30</v>
      </c>
      <c r="DJ968" s="32" t="s">
        <v>30</v>
      </c>
      <c r="DK968" s="32" t="s">
        <v>30</v>
      </c>
      <c r="DL968" s="32" t="s">
        <v>30</v>
      </c>
      <c r="DM968" s="32" t="s">
        <v>30</v>
      </c>
      <c r="DN968" s="32" t="s">
        <v>30</v>
      </c>
      <c r="DO968" s="33" t="s">
        <v>30</v>
      </c>
    </row>
    <row r="969" spans="1:119" ht="21" customHeight="1" x14ac:dyDescent="0.25">
      <c r="A969" s="66" t="s">
        <v>1873</v>
      </c>
      <c r="B969" s="67" t="s">
        <v>1853</v>
      </c>
      <c r="C969" s="68" t="s">
        <v>1874</v>
      </c>
      <c r="D969" s="31" t="s">
        <v>30</v>
      </c>
      <c r="E969" s="32" t="s">
        <v>30</v>
      </c>
      <c r="F969" s="32" t="s">
        <v>30</v>
      </c>
      <c r="G969" s="32" t="s">
        <v>30</v>
      </c>
      <c r="H969" s="32" t="s">
        <v>30</v>
      </c>
      <c r="I969" s="32" t="s">
        <v>30</v>
      </c>
      <c r="J969" s="32" t="s">
        <v>30</v>
      </c>
      <c r="K969" s="32" t="s">
        <v>30</v>
      </c>
      <c r="L969" s="32" t="s">
        <v>30</v>
      </c>
      <c r="M969" s="31" t="s">
        <v>30</v>
      </c>
      <c r="N969" s="43" t="s">
        <v>30</v>
      </c>
      <c r="O969" s="32" t="s">
        <v>30</v>
      </c>
      <c r="P969" s="32" t="s">
        <v>30</v>
      </c>
      <c r="Q969" s="32" t="s">
        <v>30</v>
      </c>
      <c r="R969" s="32" t="s">
        <v>30</v>
      </c>
      <c r="S969" s="32" t="s">
        <v>30</v>
      </c>
      <c r="T969" s="32" t="s">
        <v>30</v>
      </c>
      <c r="U969" s="33" t="s">
        <v>30</v>
      </c>
      <c r="V969" s="31" t="s">
        <v>30</v>
      </c>
      <c r="W969" s="32" t="s">
        <v>30</v>
      </c>
      <c r="X969" s="32" t="s">
        <v>30</v>
      </c>
      <c r="Y969" s="32" t="s">
        <v>30</v>
      </c>
      <c r="Z969" s="32" t="s">
        <v>30</v>
      </c>
      <c r="AA969" s="32" t="s">
        <v>30</v>
      </c>
      <c r="AB969" s="32" t="s">
        <v>30</v>
      </c>
      <c r="AC969" s="32" t="s">
        <v>30</v>
      </c>
      <c r="AD969" s="34" t="s">
        <v>30</v>
      </c>
      <c r="AE969" s="26">
        <v>1</v>
      </c>
      <c r="AF969" s="27">
        <v>12000000</v>
      </c>
      <c r="AG969" s="27">
        <v>13200000</v>
      </c>
      <c r="AH969" s="27"/>
      <c r="AI969" s="27"/>
      <c r="AJ969" s="143">
        <f t="shared" si="2067"/>
        <v>6.7343502970147379E-2</v>
      </c>
      <c r="AK969" s="27">
        <f t="shared" si="2033"/>
        <v>12600000</v>
      </c>
      <c r="AL969" s="28">
        <f t="shared" si="2034"/>
        <v>2394000</v>
      </c>
      <c r="AM969" s="30">
        <f t="shared" si="2035"/>
        <v>14994000</v>
      </c>
      <c r="AN969" s="26">
        <v>1</v>
      </c>
      <c r="AO969" s="27">
        <v>12000000</v>
      </c>
      <c r="AP969" s="27">
        <v>15595200</v>
      </c>
      <c r="AQ969" s="27"/>
      <c r="AR969" s="27"/>
      <c r="AS969" s="143">
        <f t="shared" si="2068"/>
        <v>0.18424873164332026</v>
      </c>
      <c r="AT969" s="27">
        <f t="shared" si="2036"/>
        <v>13797600</v>
      </c>
      <c r="AU969" s="28">
        <f t="shared" si="2037"/>
        <v>2621544</v>
      </c>
      <c r="AV969" s="30">
        <f t="shared" si="2038"/>
        <v>16419144</v>
      </c>
      <c r="AW969" s="26">
        <v>1</v>
      </c>
      <c r="AX969" s="27">
        <v>12000000</v>
      </c>
      <c r="AY969" s="27">
        <v>13680000</v>
      </c>
      <c r="AZ969" s="27"/>
      <c r="BA969" s="27"/>
      <c r="BB969" s="143">
        <f t="shared" si="2069"/>
        <v>9.2518644267398739E-2</v>
      </c>
      <c r="BC969" s="27">
        <f t="shared" si="2039"/>
        <v>12840000</v>
      </c>
      <c r="BD969" s="27">
        <f t="shared" si="2040"/>
        <v>2439600</v>
      </c>
      <c r="BE969" s="27">
        <f t="shared" si="2041"/>
        <v>15279600</v>
      </c>
      <c r="BF969" s="31" t="s">
        <v>30</v>
      </c>
      <c r="BG969" s="32" t="s">
        <v>30</v>
      </c>
      <c r="BH969" s="32" t="s">
        <v>30</v>
      </c>
      <c r="BI969" s="32" t="s">
        <v>30</v>
      </c>
      <c r="BJ969" s="32" t="s">
        <v>30</v>
      </c>
      <c r="BK969" s="32" t="s">
        <v>30</v>
      </c>
      <c r="BL969" s="32" t="s">
        <v>30</v>
      </c>
      <c r="BM969" s="32" t="s">
        <v>30</v>
      </c>
      <c r="BN969" s="32" t="s">
        <v>30</v>
      </c>
      <c r="BO969" s="31" t="s">
        <v>30</v>
      </c>
      <c r="BP969" s="32" t="s">
        <v>30</v>
      </c>
      <c r="BQ969" s="32" t="s">
        <v>30</v>
      </c>
      <c r="BR969" s="32" t="s">
        <v>30</v>
      </c>
      <c r="BS969" s="32" t="s">
        <v>30</v>
      </c>
      <c r="BT969" s="32" t="s">
        <v>30</v>
      </c>
      <c r="BU969" s="32" t="s">
        <v>30</v>
      </c>
      <c r="BV969" s="32" t="s">
        <v>30</v>
      </c>
      <c r="BW969" s="33" t="s">
        <v>30</v>
      </c>
      <c r="BX969" s="31" t="s">
        <v>30</v>
      </c>
      <c r="BY969" s="32" t="s">
        <v>30</v>
      </c>
      <c r="BZ969" s="32" t="s">
        <v>30</v>
      </c>
      <c r="CA969" s="32" t="s">
        <v>30</v>
      </c>
      <c r="CB969" s="32" t="s">
        <v>30</v>
      </c>
      <c r="CC969" s="32" t="s">
        <v>30</v>
      </c>
      <c r="CD969" s="32" t="s">
        <v>30</v>
      </c>
      <c r="CE969" s="32" t="s">
        <v>30</v>
      </c>
      <c r="CF969" s="34" t="s">
        <v>30</v>
      </c>
      <c r="CG969" s="31" t="s">
        <v>30</v>
      </c>
      <c r="CH969" s="32" t="s">
        <v>30</v>
      </c>
      <c r="CI969" s="32" t="s">
        <v>30</v>
      </c>
      <c r="CJ969" s="32" t="s">
        <v>30</v>
      </c>
      <c r="CK969" s="32" t="s">
        <v>30</v>
      </c>
      <c r="CL969" s="32" t="s">
        <v>30</v>
      </c>
      <c r="CM969" s="32" t="s">
        <v>30</v>
      </c>
      <c r="CN969" s="32" t="s">
        <v>30</v>
      </c>
      <c r="CO969" s="32" t="s">
        <v>30</v>
      </c>
      <c r="CP969" s="31" t="s">
        <v>30</v>
      </c>
      <c r="CQ969" s="32" t="s">
        <v>30</v>
      </c>
      <c r="CR969" s="32" t="s">
        <v>30</v>
      </c>
      <c r="CS969" s="32" t="s">
        <v>30</v>
      </c>
      <c r="CT969" s="32" t="s">
        <v>30</v>
      </c>
      <c r="CU969" s="32" t="s">
        <v>30</v>
      </c>
      <c r="CV969" s="32" t="s">
        <v>30</v>
      </c>
      <c r="CW969" s="32" t="s">
        <v>30</v>
      </c>
      <c r="CX969" s="34" t="s">
        <v>30</v>
      </c>
      <c r="CY969" s="31" t="s">
        <v>30</v>
      </c>
      <c r="CZ969" s="32" t="s">
        <v>30</v>
      </c>
      <c r="DA969" s="32" t="s">
        <v>30</v>
      </c>
      <c r="DB969" s="32" t="s">
        <v>30</v>
      </c>
      <c r="DC969" s="32" t="s">
        <v>30</v>
      </c>
      <c r="DD969" s="32" t="s">
        <v>30</v>
      </c>
      <c r="DE969" s="32" t="s">
        <v>30</v>
      </c>
      <c r="DF969" s="32" t="s">
        <v>30</v>
      </c>
      <c r="DG969" s="32" t="s">
        <v>30</v>
      </c>
      <c r="DH969" s="31" t="s">
        <v>30</v>
      </c>
      <c r="DI969" s="32" t="s">
        <v>30</v>
      </c>
      <c r="DJ969" s="32" t="s">
        <v>30</v>
      </c>
      <c r="DK969" s="32" t="s">
        <v>30</v>
      </c>
      <c r="DL969" s="32" t="s">
        <v>30</v>
      </c>
      <c r="DM969" s="32" t="s">
        <v>30</v>
      </c>
      <c r="DN969" s="32" t="s">
        <v>30</v>
      </c>
      <c r="DO969" s="33" t="s">
        <v>30</v>
      </c>
    </row>
    <row r="970" spans="1:119" ht="21" customHeight="1" x14ac:dyDescent="0.25">
      <c r="A970" s="66" t="s">
        <v>1875</v>
      </c>
      <c r="B970" s="67" t="s">
        <v>1853</v>
      </c>
      <c r="C970" s="68" t="s">
        <v>1876</v>
      </c>
      <c r="D970" s="31" t="s">
        <v>30</v>
      </c>
      <c r="E970" s="32" t="s">
        <v>30</v>
      </c>
      <c r="F970" s="32" t="s">
        <v>30</v>
      </c>
      <c r="G970" s="32" t="s">
        <v>30</v>
      </c>
      <c r="H970" s="32" t="s">
        <v>30</v>
      </c>
      <c r="I970" s="32" t="s">
        <v>30</v>
      </c>
      <c r="J970" s="32" t="s">
        <v>30</v>
      </c>
      <c r="K970" s="32" t="s">
        <v>30</v>
      </c>
      <c r="L970" s="32" t="s">
        <v>30</v>
      </c>
      <c r="M970" s="31" t="s">
        <v>30</v>
      </c>
      <c r="N970" s="43" t="s">
        <v>30</v>
      </c>
      <c r="O970" s="32" t="s">
        <v>30</v>
      </c>
      <c r="P970" s="32" t="s">
        <v>30</v>
      </c>
      <c r="Q970" s="32" t="s">
        <v>30</v>
      </c>
      <c r="R970" s="32" t="s">
        <v>30</v>
      </c>
      <c r="S970" s="32" t="s">
        <v>30</v>
      </c>
      <c r="T970" s="32" t="s">
        <v>30</v>
      </c>
      <c r="U970" s="33" t="s">
        <v>30</v>
      </c>
      <c r="V970" s="31" t="s">
        <v>30</v>
      </c>
      <c r="W970" s="32" t="s">
        <v>30</v>
      </c>
      <c r="X970" s="32" t="s">
        <v>30</v>
      </c>
      <c r="Y970" s="32" t="s">
        <v>30</v>
      </c>
      <c r="Z970" s="32" t="s">
        <v>30</v>
      </c>
      <c r="AA970" s="32" t="s">
        <v>30</v>
      </c>
      <c r="AB970" s="32" t="s">
        <v>30</v>
      </c>
      <c r="AC970" s="32" t="s">
        <v>30</v>
      </c>
      <c r="AD970" s="34" t="s">
        <v>30</v>
      </c>
      <c r="AE970" s="26">
        <v>1</v>
      </c>
      <c r="AF970" s="27">
        <v>9500000</v>
      </c>
      <c r="AG970" s="27">
        <v>10450000</v>
      </c>
      <c r="AH970" s="27"/>
      <c r="AI970" s="27"/>
      <c r="AJ970" s="143">
        <f t="shared" si="2067"/>
        <v>6.7343502970147379E-2</v>
      </c>
      <c r="AK970" s="27">
        <f t="shared" si="2033"/>
        <v>9975000</v>
      </c>
      <c r="AL970" s="28">
        <f t="shared" si="2034"/>
        <v>1895250</v>
      </c>
      <c r="AM970" s="30">
        <f t="shared" si="2035"/>
        <v>11870250</v>
      </c>
      <c r="AN970" s="26">
        <v>1</v>
      </c>
      <c r="AO970" s="27">
        <v>9500000</v>
      </c>
      <c r="AP970" s="27">
        <v>12346200</v>
      </c>
      <c r="AQ970" s="27"/>
      <c r="AR970" s="27"/>
      <c r="AS970" s="143">
        <f t="shared" si="2068"/>
        <v>0.18424873164332026</v>
      </c>
      <c r="AT970" s="27">
        <f t="shared" si="2036"/>
        <v>10923100</v>
      </c>
      <c r="AU970" s="28">
        <f t="shared" si="2037"/>
        <v>2075389</v>
      </c>
      <c r="AV970" s="30">
        <f t="shared" si="2038"/>
        <v>12998489</v>
      </c>
      <c r="AW970" s="26">
        <v>1</v>
      </c>
      <c r="AX970" s="27">
        <v>9500000</v>
      </c>
      <c r="AY970" s="27">
        <v>10830000</v>
      </c>
      <c r="AZ970" s="27"/>
      <c r="BA970" s="27"/>
      <c r="BB970" s="143">
        <f t="shared" si="2069"/>
        <v>9.2518644267398739E-2</v>
      </c>
      <c r="BC970" s="27">
        <f t="shared" si="2039"/>
        <v>10165000</v>
      </c>
      <c r="BD970" s="27">
        <f t="shared" si="2040"/>
        <v>1931350</v>
      </c>
      <c r="BE970" s="27">
        <f t="shared" si="2041"/>
        <v>12096350</v>
      </c>
      <c r="BF970" s="31" t="s">
        <v>30</v>
      </c>
      <c r="BG970" s="32" t="s">
        <v>30</v>
      </c>
      <c r="BH970" s="32" t="s">
        <v>30</v>
      </c>
      <c r="BI970" s="32" t="s">
        <v>30</v>
      </c>
      <c r="BJ970" s="32" t="s">
        <v>30</v>
      </c>
      <c r="BK970" s="32" t="s">
        <v>30</v>
      </c>
      <c r="BL970" s="32" t="s">
        <v>30</v>
      </c>
      <c r="BM970" s="32" t="s">
        <v>30</v>
      </c>
      <c r="BN970" s="32" t="s">
        <v>30</v>
      </c>
      <c r="BO970" s="31" t="s">
        <v>30</v>
      </c>
      <c r="BP970" s="32" t="s">
        <v>30</v>
      </c>
      <c r="BQ970" s="32" t="s">
        <v>30</v>
      </c>
      <c r="BR970" s="32" t="s">
        <v>30</v>
      </c>
      <c r="BS970" s="32" t="s">
        <v>30</v>
      </c>
      <c r="BT970" s="32" t="s">
        <v>30</v>
      </c>
      <c r="BU970" s="32" t="s">
        <v>30</v>
      </c>
      <c r="BV970" s="32" t="s">
        <v>30</v>
      </c>
      <c r="BW970" s="33" t="s">
        <v>30</v>
      </c>
      <c r="BX970" s="31" t="s">
        <v>30</v>
      </c>
      <c r="BY970" s="32" t="s">
        <v>30</v>
      </c>
      <c r="BZ970" s="32" t="s">
        <v>30</v>
      </c>
      <c r="CA970" s="32" t="s">
        <v>30</v>
      </c>
      <c r="CB970" s="32" t="s">
        <v>30</v>
      </c>
      <c r="CC970" s="32" t="s">
        <v>30</v>
      </c>
      <c r="CD970" s="32" t="s">
        <v>30</v>
      </c>
      <c r="CE970" s="32" t="s">
        <v>30</v>
      </c>
      <c r="CF970" s="34" t="s">
        <v>30</v>
      </c>
      <c r="CG970" s="31" t="s">
        <v>30</v>
      </c>
      <c r="CH970" s="32" t="s">
        <v>30</v>
      </c>
      <c r="CI970" s="32" t="s">
        <v>30</v>
      </c>
      <c r="CJ970" s="32" t="s">
        <v>30</v>
      </c>
      <c r="CK970" s="32" t="s">
        <v>30</v>
      </c>
      <c r="CL970" s="32" t="s">
        <v>30</v>
      </c>
      <c r="CM970" s="32" t="s">
        <v>30</v>
      </c>
      <c r="CN970" s="32" t="s">
        <v>30</v>
      </c>
      <c r="CO970" s="32" t="s">
        <v>30</v>
      </c>
      <c r="CP970" s="31" t="s">
        <v>30</v>
      </c>
      <c r="CQ970" s="32" t="s">
        <v>30</v>
      </c>
      <c r="CR970" s="32" t="s">
        <v>30</v>
      </c>
      <c r="CS970" s="32" t="s">
        <v>30</v>
      </c>
      <c r="CT970" s="32" t="s">
        <v>30</v>
      </c>
      <c r="CU970" s="32" t="s">
        <v>30</v>
      </c>
      <c r="CV970" s="32" t="s">
        <v>30</v>
      </c>
      <c r="CW970" s="32" t="s">
        <v>30</v>
      </c>
      <c r="CX970" s="34" t="s">
        <v>30</v>
      </c>
      <c r="CY970" s="31" t="s">
        <v>30</v>
      </c>
      <c r="CZ970" s="32" t="s">
        <v>30</v>
      </c>
      <c r="DA970" s="32" t="s">
        <v>30</v>
      </c>
      <c r="DB970" s="32" t="s">
        <v>30</v>
      </c>
      <c r="DC970" s="32" t="s">
        <v>30</v>
      </c>
      <c r="DD970" s="32" t="s">
        <v>30</v>
      </c>
      <c r="DE970" s="32" t="s">
        <v>30</v>
      </c>
      <c r="DF970" s="32" t="s">
        <v>30</v>
      </c>
      <c r="DG970" s="32" t="s">
        <v>30</v>
      </c>
      <c r="DH970" s="31" t="s">
        <v>30</v>
      </c>
      <c r="DI970" s="32" t="s">
        <v>30</v>
      </c>
      <c r="DJ970" s="32" t="s">
        <v>30</v>
      </c>
      <c r="DK970" s="32" t="s">
        <v>30</v>
      </c>
      <c r="DL970" s="32" t="s">
        <v>30</v>
      </c>
      <c r="DM970" s="32" t="s">
        <v>30</v>
      </c>
      <c r="DN970" s="32" t="s">
        <v>30</v>
      </c>
      <c r="DO970" s="33" t="s">
        <v>30</v>
      </c>
    </row>
    <row r="971" spans="1:119" ht="21" customHeight="1" x14ac:dyDescent="0.25">
      <c r="A971" s="66" t="s">
        <v>1877</v>
      </c>
      <c r="B971" s="67" t="s">
        <v>1853</v>
      </c>
      <c r="C971" s="68" t="s">
        <v>1878</v>
      </c>
      <c r="D971" s="31" t="s">
        <v>30</v>
      </c>
      <c r="E971" s="32" t="s">
        <v>30</v>
      </c>
      <c r="F971" s="32" t="s">
        <v>30</v>
      </c>
      <c r="G971" s="32" t="s">
        <v>30</v>
      </c>
      <c r="H971" s="32" t="s">
        <v>30</v>
      </c>
      <c r="I971" s="32" t="s">
        <v>30</v>
      </c>
      <c r="J971" s="32" t="s">
        <v>30</v>
      </c>
      <c r="K971" s="32" t="s">
        <v>30</v>
      </c>
      <c r="L971" s="32" t="s">
        <v>30</v>
      </c>
      <c r="M971" s="31" t="s">
        <v>30</v>
      </c>
      <c r="N971" s="43" t="s">
        <v>30</v>
      </c>
      <c r="O971" s="32" t="s">
        <v>30</v>
      </c>
      <c r="P971" s="32" t="s">
        <v>30</v>
      </c>
      <c r="Q971" s="32" t="s">
        <v>30</v>
      </c>
      <c r="R971" s="32" t="s">
        <v>30</v>
      </c>
      <c r="S971" s="32" t="s">
        <v>30</v>
      </c>
      <c r="T971" s="32" t="s">
        <v>30</v>
      </c>
      <c r="U971" s="33" t="s">
        <v>30</v>
      </c>
      <c r="V971" s="31" t="s">
        <v>30</v>
      </c>
      <c r="W971" s="32" t="s">
        <v>30</v>
      </c>
      <c r="X971" s="32" t="s">
        <v>30</v>
      </c>
      <c r="Y971" s="32" t="s">
        <v>30</v>
      </c>
      <c r="Z971" s="32" t="s">
        <v>30</v>
      </c>
      <c r="AA971" s="32" t="s">
        <v>30</v>
      </c>
      <c r="AB971" s="32" t="s">
        <v>30</v>
      </c>
      <c r="AC971" s="32" t="s">
        <v>30</v>
      </c>
      <c r="AD971" s="34" t="s">
        <v>30</v>
      </c>
      <c r="AE971" s="26">
        <v>1</v>
      </c>
      <c r="AF971" s="27">
        <v>6500000</v>
      </c>
      <c r="AG971" s="27">
        <v>7150000</v>
      </c>
      <c r="AH971" s="27"/>
      <c r="AI971" s="27"/>
      <c r="AJ971" s="143">
        <f t="shared" si="2067"/>
        <v>6.7343502970147379E-2</v>
      </c>
      <c r="AK971" s="27">
        <f t="shared" si="2033"/>
        <v>6825000</v>
      </c>
      <c r="AL971" s="28">
        <f t="shared" si="2034"/>
        <v>1296750</v>
      </c>
      <c r="AM971" s="30">
        <f t="shared" si="2035"/>
        <v>8121750</v>
      </c>
      <c r="AN971" s="26">
        <v>1</v>
      </c>
      <c r="AO971" s="27">
        <v>6500000</v>
      </c>
      <c r="AP971" s="27">
        <v>8447400</v>
      </c>
      <c r="AQ971" s="27"/>
      <c r="AR971" s="27"/>
      <c r="AS971" s="143">
        <f t="shared" si="2068"/>
        <v>0.18424873164332026</v>
      </c>
      <c r="AT971" s="27">
        <f t="shared" si="2036"/>
        <v>7473700</v>
      </c>
      <c r="AU971" s="28">
        <f t="shared" si="2037"/>
        <v>1420003</v>
      </c>
      <c r="AV971" s="30">
        <f t="shared" si="2038"/>
        <v>8893703</v>
      </c>
      <c r="AW971" s="26">
        <v>1</v>
      </c>
      <c r="AX971" s="27">
        <v>6500000</v>
      </c>
      <c r="AY971" s="27">
        <v>7410000</v>
      </c>
      <c r="AZ971" s="27"/>
      <c r="BA971" s="27"/>
      <c r="BB971" s="143">
        <f t="shared" si="2069"/>
        <v>9.2518644267398739E-2</v>
      </c>
      <c r="BC971" s="27">
        <f t="shared" si="2039"/>
        <v>6955000</v>
      </c>
      <c r="BD971" s="27">
        <f t="shared" si="2040"/>
        <v>1321450</v>
      </c>
      <c r="BE971" s="27">
        <f t="shared" si="2041"/>
        <v>8276450</v>
      </c>
      <c r="BF971" s="31" t="s">
        <v>30</v>
      </c>
      <c r="BG971" s="32" t="s">
        <v>30</v>
      </c>
      <c r="BH971" s="32" t="s">
        <v>30</v>
      </c>
      <c r="BI971" s="32" t="s">
        <v>30</v>
      </c>
      <c r="BJ971" s="32" t="s">
        <v>30</v>
      </c>
      <c r="BK971" s="32" t="s">
        <v>30</v>
      </c>
      <c r="BL971" s="32" t="s">
        <v>30</v>
      </c>
      <c r="BM971" s="32" t="s">
        <v>30</v>
      </c>
      <c r="BN971" s="32" t="s">
        <v>30</v>
      </c>
      <c r="BO971" s="31" t="s">
        <v>30</v>
      </c>
      <c r="BP971" s="32" t="s">
        <v>30</v>
      </c>
      <c r="BQ971" s="32" t="s">
        <v>30</v>
      </c>
      <c r="BR971" s="32" t="s">
        <v>30</v>
      </c>
      <c r="BS971" s="32" t="s">
        <v>30</v>
      </c>
      <c r="BT971" s="32" t="s">
        <v>30</v>
      </c>
      <c r="BU971" s="32" t="s">
        <v>30</v>
      </c>
      <c r="BV971" s="32" t="s">
        <v>30</v>
      </c>
      <c r="BW971" s="33" t="s">
        <v>30</v>
      </c>
      <c r="BX971" s="31" t="s">
        <v>30</v>
      </c>
      <c r="BY971" s="32" t="s">
        <v>30</v>
      </c>
      <c r="BZ971" s="32" t="s">
        <v>30</v>
      </c>
      <c r="CA971" s="32" t="s">
        <v>30</v>
      </c>
      <c r="CB971" s="32" t="s">
        <v>30</v>
      </c>
      <c r="CC971" s="32" t="s">
        <v>30</v>
      </c>
      <c r="CD971" s="32" t="s">
        <v>30</v>
      </c>
      <c r="CE971" s="32" t="s">
        <v>30</v>
      </c>
      <c r="CF971" s="34" t="s">
        <v>30</v>
      </c>
      <c r="CG971" s="31" t="s">
        <v>30</v>
      </c>
      <c r="CH971" s="32" t="s">
        <v>30</v>
      </c>
      <c r="CI971" s="32" t="s">
        <v>30</v>
      </c>
      <c r="CJ971" s="32" t="s">
        <v>30</v>
      </c>
      <c r="CK971" s="32" t="s">
        <v>30</v>
      </c>
      <c r="CL971" s="32" t="s">
        <v>30</v>
      </c>
      <c r="CM971" s="32" t="s">
        <v>30</v>
      </c>
      <c r="CN971" s="32" t="s">
        <v>30</v>
      </c>
      <c r="CO971" s="32" t="s">
        <v>30</v>
      </c>
      <c r="CP971" s="31" t="s">
        <v>30</v>
      </c>
      <c r="CQ971" s="32" t="s">
        <v>30</v>
      </c>
      <c r="CR971" s="32" t="s">
        <v>30</v>
      </c>
      <c r="CS971" s="32" t="s">
        <v>30</v>
      </c>
      <c r="CT971" s="32" t="s">
        <v>30</v>
      </c>
      <c r="CU971" s="32" t="s">
        <v>30</v>
      </c>
      <c r="CV971" s="32" t="s">
        <v>30</v>
      </c>
      <c r="CW971" s="32" t="s">
        <v>30</v>
      </c>
      <c r="CX971" s="34" t="s">
        <v>30</v>
      </c>
      <c r="CY971" s="31" t="s">
        <v>30</v>
      </c>
      <c r="CZ971" s="32" t="s">
        <v>30</v>
      </c>
      <c r="DA971" s="32" t="s">
        <v>30</v>
      </c>
      <c r="DB971" s="32" t="s">
        <v>30</v>
      </c>
      <c r="DC971" s="32" t="s">
        <v>30</v>
      </c>
      <c r="DD971" s="32" t="s">
        <v>30</v>
      </c>
      <c r="DE971" s="32" t="s">
        <v>30</v>
      </c>
      <c r="DF971" s="32" t="s">
        <v>30</v>
      </c>
      <c r="DG971" s="32" t="s">
        <v>30</v>
      </c>
      <c r="DH971" s="31" t="s">
        <v>30</v>
      </c>
      <c r="DI971" s="32" t="s">
        <v>30</v>
      </c>
      <c r="DJ971" s="32" t="s">
        <v>30</v>
      </c>
      <c r="DK971" s="32" t="s">
        <v>30</v>
      </c>
      <c r="DL971" s="32" t="s">
        <v>30</v>
      </c>
      <c r="DM971" s="32" t="s">
        <v>30</v>
      </c>
      <c r="DN971" s="32" t="s">
        <v>30</v>
      </c>
      <c r="DO971" s="33" t="s">
        <v>30</v>
      </c>
    </row>
    <row r="972" spans="1:119" ht="21" customHeight="1" x14ac:dyDescent="0.25">
      <c r="A972" s="66" t="s">
        <v>1879</v>
      </c>
      <c r="B972" s="67" t="s">
        <v>1853</v>
      </c>
      <c r="C972" s="68" t="s">
        <v>1880</v>
      </c>
      <c r="D972" s="26">
        <v>1</v>
      </c>
      <c r="E972" s="27">
        <v>11000000</v>
      </c>
      <c r="F972" s="27">
        <v>10450000</v>
      </c>
      <c r="G972" s="145"/>
      <c r="H972" s="145"/>
      <c r="I972" s="143">
        <f t="shared" ref="I972:I991" si="2093">+STDEVA(E972:F972)/AVERAGE(E972:F972)</f>
        <v>3.6261886214694741E-2</v>
      </c>
      <c r="J972" s="27">
        <f t="shared" ref="J972:J991" si="2094">+AVERAGE(E972:F972)</f>
        <v>10725000</v>
      </c>
      <c r="K972" s="28">
        <f t="shared" ref="K972:K991" si="2095">J972*19%</f>
        <v>2037750</v>
      </c>
      <c r="L972" s="29">
        <f t="shared" si="2076"/>
        <v>12762750</v>
      </c>
      <c r="M972" s="26">
        <v>1</v>
      </c>
      <c r="N972" s="27">
        <v>11000000</v>
      </c>
      <c r="O972" s="27">
        <v>11880000</v>
      </c>
      <c r="P972" s="145"/>
      <c r="Q972" s="145"/>
      <c r="R972" s="143">
        <f t="shared" ref="R972:R991" si="2096">+STDEVA(N972:O972)/AVERAGE(N972:O972)</f>
        <v>5.4392829322042112E-2</v>
      </c>
      <c r="S972" s="27">
        <f t="shared" ref="S972:S991" si="2097">+AVERAGE(N972:P972)</f>
        <v>11440000</v>
      </c>
      <c r="T972" s="28">
        <f t="shared" ref="T972:T991" si="2098">+S972*19%</f>
        <v>2173600</v>
      </c>
      <c r="U972" s="30">
        <f t="shared" ref="U972:U991" si="2099">+T972+S972</f>
        <v>13613600</v>
      </c>
      <c r="V972" s="26">
        <v>1</v>
      </c>
      <c r="W972" s="27">
        <v>11000000</v>
      </c>
      <c r="X972" s="27">
        <v>12650000</v>
      </c>
      <c r="Y972" s="145"/>
      <c r="Z972" s="145"/>
      <c r="AA972" s="143">
        <f t="shared" ref="AA972:AA991" si="2100">+STDEVA(W972:X972)/AVERAGE(W972:X972)</f>
        <v>9.8666062491146164E-2</v>
      </c>
      <c r="AB972" s="27">
        <f t="shared" ref="AB972:AB991" si="2101">+AVERAGE(W972:Y972)</f>
        <v>11825000</v>
      </c>
      <c r="AC972" s="28">
        <f t="shared" ref="AC972:AC991" si="2102">+AB972*19%</f>
        <v>2246750</v>
      </c>
      <c r="AD972" s="29">
        <f t="shared" ref="AD972:AD991" si="2103">+AC972+AB972</f>
        <v>14071750</v>
      </c>
      <c r="AE972" s="26">
        <v>1</v>
      </c>
      <c r="AF972" s="27">
        <v>11000000</v>
      </c>
      <c r="AG972" s="27">
        <v>13310000</v>
      </c>
      <c r="AH972" s="145"/>
      <c r="AI972" s="145"/>
      <c r="AJ972" s="143">
        <f t="shared" si="2067"/>
        <v>0.13438228420739817</v>
      </c>
      <c r="AK972" s="27">
        <f t="shared" si="2033"/>
        <v>12155000</v>
      </c>
      <c r="AL972" s="28">
        <f t="shared" si="2034"/>
        <v>2309450</v>
      </c>
      <c r="AM972" s="30">
        <f t="shared" si="2035"/>
        <v>14464450</v>
      </c>
      <c r="AN972" s="26">
        <v>1</v>
      </c>
      <c r="AO972" s="27">
        <v>11000000</v>
      </c>
      <c r="AP972" s="27">
        <v>14295600</v>
      </c>
      <c r="AQ972" s="145"/>
      <c r="AR972" s="145"/>
      <c r="AS972" s="143">
        <f t="shared" si="2068"/>
        <v>0.18424873164332028</v>
      </c>
      <c r="AT972" s="27">
        <f t="shared" si="2036"/>
        <v>12647800</v>
      </c>
      <c r="AU972" s="28">
        <f t="shared" si="2037"/>
        <v>2403082</v>
      </c>
      <c r="AV972" s="30">
        <f t="shared" si="2038"/>
        <v>15050882</v>
      </c>
      <c r="AW972" s="26">
        <v>1</v>
      </c>
      <c r="AX972" s="27">
        <v>11000000</v>
      </c>
      <c r="AY972" s="27">
        <v>12540000</v>
      </c>
      <c r="AZ972" s="145"/>
      <c r="BA972" s="145"/>
      <c r="BB972" s="143">
        <f t="shared" si="2069"/>
        <v>9.2518644267398753E-2</v>
      </c>
      <c r="BC972" s="27">
        <f t="shared" si="2039"/>
        <v>11770000</v>
      </c>
      <c r="BD972" s="27">
        <f t="shared" si="2040"/>
        <v>2236300</v>
      </c>
      <c r="BE972" s="27">
        <f t="shared" si="2041"/>
        <v>14006300</v>
      </c>
      <c r="BF972" s="26">
        <v>1</v>
      </c>
      <c r="BG972" s="27">
        <v>8800000</v>
      </c>
      <c r="BH972" s="27">
        <v>7920000</v>
      </c>
      <c r="BI972" s="145"/>
      <c r="BJ972" s="145"/>
      <c r="BK972" s="143">
        <f t="shared" si="2070"/>
        <v>7.4432292756478682E-2</v>
      </c>
      <c r="BL972" s="27">
        <f t="shared" ref="BL972:BL1025" si="2104">+AVERAGE(BG972:BI972)</f>
        <v>8360000</v>
      </c>
      <c r="BM972" s="27">
        <f t="shared" ref="BM972:BM1025" si="2105">+BL972*19%</f>
        <v>1588400</v>
      </c>
      <c r="BN972" s="28">
        <f t="shared" ref="BN972:BN1025" si="2106">+BM972+BL972</f>
        <v>9948400</v>
      </c>
      <c r="BO972" s="26">
        <v>1</v>
      </c>
      <c r="BP972" s="27">
        <v>8800000</v>
      </c>
      <c r="BQ972" s="27">
        <v>10032000</v>
      </c>
      <c r="BR972" s="175"/>
      <c r="BS972" s="175"/>
      <c r="BT972" s="143">
        <f t="shared" si="2071"/>
        <v>9.2518644267398739E-2</v>
      </c>
      <c r="BU972" s="27">
        <f t="shared" ref="BU972:BU1015" si="2107">+AVERAGE(BP972:BR972)</f>
        <v>9416000</v>
      </c>
      <c r="BV972" s="28">
        <f t="shared" ref="BV972:BV1015" si="2108">+BU972*19%</f>
        <v>1789040</v>
      </c>
      <c r="BW972" s="30">
        <f t="shared" ref="BW972:BW1014" si="2109">+BV972+BU972</f>
        <v>11205040</v>
      </c>
      <c r="BX972" s="26">
        <v>1</v>
      </c>
      <c r="BY972" s="28">
        <v>8800000</v>
      </c>
      <c r="BZ972" s="28">
        <v>10032000</v>
      </c>
      <c r="CA972" s="156"/>
      <c r="CB972" s="156"/>
      <c r="CC972" s="177">
        <f t="shared" si="2072"/>
        <v>9.2518644267398739E-2</v>
      </c>
      <c r="CD972" s="28">
        <f t="shared" ref="CD972:CD1015" si="2110">+AVERAGE(BY972:CA972)</f>
        <v>9416000</v>
      </c>
      <c r="CE972" s="28">
        <f t="shared" ref="CE972:CE1015" si="2111">+CD972*19%</f>
        <v>1789040</v>
      </c>
      <c r="CF972" s="29">
        <f t="shared" ref="CF972:CF1015" si="2112">+CE972+CD972</f>
        <v>11205040</v>
      </c>
      <c r="CG972" s="26">
        <v>1</v>
      </c>
      <c r="CH972" s="27">
        <v>7040000</v>
      </c>
      <c r="CI972" s="27">
        <v>5632000</v>
      </c>
      <c r="CJ972" s="148"/>
      <c r="CK972" s="148"/>
      <c r="CL972" s="143">
        <f t="shared" ref="CL972:CL1003" si="2113">+STDEVA(CH972:CI972)/AVERAGE(CH972:CI972)</f>
        <v>0.15713484026367722</v>
      </c>
      <c r="CM972" s="27">
        <f t="shared" ref="CM972:CM980" si="2114">+AVERAGE(CH972:CJ972)</f>
        <v>6336000</v>
      </c>
      <c r="CN972" s="27">
        <f t="shared" ref="CN972:CN1025" si="2115">+CM972*19%</f>
        <v>1203840</v>
      </c>
      <c r="CO972" s="28">
        <f t="shared" ref="CO972:CO1025" si="2116">+CN972+CM972</f>
        <v>7539840</v>
      </c>
      <c r="CP972" s="26">
        <v>1</v>
      </c>
      <c r="CQ972" s="27">
        <v>7040000</v>
      </c>
      <c r="CR972" s="27">
        <v>5632000</v>
      </c>
      <c r="CS972" s="148"/>
      <c r="CT972" s="148"/>
      <c r="CU972" s="143">
        <f t="shared" si="2073"/>
        <v>0.15713484026367722</v>
      </c>
      <c r="CV972" s="27">
        <f t="shared" ref="CV972:CV1025" si="2117">+AVERAGE(CQ972:CS972)</f>
        <v>6336000</v>
      </c>
      <c r="CW972" s="28">
        <f t="shared" ref="CW972:CW1025" si="2118">+CV972*19%</f>
        <v>1203840</v>
      </c>
      <c r="CX972" s="29">
        <f t="shared" ref="CX972:CX1025" si="2119">+CW972+CV972</f>
        <v>7539840</v>
      </c>
      <c r="CY972" s="26">
        <v>1</v>
      </c>
      <c r="CZ972" s="27">
        <v>7040000</v>
      </c>
      <c r="DA972" s="27">
        <v>5984000</v>
      </c>
      <c r="DB972" s="181"/>
      <c r="DC972" s="181"/>
      <c r="DD972" s="143">
        <f t="shared" si="2074"/>
        <v>0.11466596451673744</v>
      </c>
      <c r="DE972" s="27">
        <f t="shared" ref="DE972:DE1025" si="2120">+AVERAGE(CZ972:DB972)</f>
        <v>6512000</v>
      </c>
      <c r="DF972" s="27">
        <f t="shared" ref="DF972:DF1025" si="2121">+DE972*19%</f>
        <v>1237280</v>
      </c>
      <c r="DG972" s="28">
        <f t="shared" ref="DG972:DG1025" si="2122">+DF972+DE972</f>
        <v>7749280</v>
      </c>
      <c r="DH972" s="26">
        <v>1</v>
      </c>
      <c r="DI972" s="28">
        <v>7040000</v>
      </c>
      <c r="DJ972" s="28">
        <v>8096000</v>
      </c>
      <c r="DK972" s="157"/>
      <c r="DL972" s="177">
        <f t="shared" si="2075"/>
        <v>9.8666062491146164E-2</v>
      </c>
      <c r="DM972" s="28">
        <f t="shared" ref="DM972:DM1028" si="2123">+AVERAGE(DI972:DK972)</f>
        <v>7568000</v>
      </c>
      <c r="DN972" s="28">
        <f t="shared" ref="DN972:DN1028" si="2124">DM972*19%</f>
        <v>1437920</v>
      </c>
      <c r="DO972" s="30">
        <f t="shared" ref="DO972:DO1028" si="2125">+DM972+DN972</f>
        <v>9005920</v>
      </c>
    </row>
    <row r="973" spans="1:119" ht="21" customHeight="1" x14ac:dyDescent="0.25">
      <c r="A973" s="66" t="s">
        <v>1881</v>
      </c>
      <c r="B973" s="67" t="s">
        <v>1853</v>
      </c>
      <c r="C973" s="68" t="s">
        <v>1882</v>
      </c>
      <c r="D973" s="26">
        <v>1</v>
      </c>
      <c r="E973" s="27">
        <v>2500000</v>
      </c>
      <c r="F973" s="27">
        <v>2375000</v>
      </c>
      <c r="G973" s="145"/>
      <c r="H973" s="145"/>
      <c r="I973" s="143">
        <f t="shared" si="2093"/>
        <v>3.6261886214694741E-2</v>
      </c>
      <c r="J973" s="27">
        <f t="shared" si="2094"/>
        <v>2437500</v>
      </c>
      <c r="K973" s="28">
        <f t="shared" si="2095"/>
        <v>463125</v>
      </c>
      <c r="L973" s="29">
        <f t="shared" si="2076"/>
        <v>2900625</v>
      </c>
      <c r="M973" s="26">
        <v>1</v>
      </c>
      <c r="N973" s="27">
        <v>2500000</v>
      </c>
      <c r="O973" s="27">
        <v>2700000</v>
      </c>
      <c r="P973" s="145"/>
      <c r="Q973" s="145"/>
      <c r="R973" s="143">
        <f t="shared" si="2096"/>
        <v>5.4392829322042126E-2</v>
      </c>
      <c r="S973" s="27">
        <f t="shared" si="2097"/>
        <v>2600000</v>
      </c>
      <c r="T973" s="28">
        <f t="shared" si="2098"/>
        <v>494000</v>
      </c>
      <c r="U973" s="30">
        <f t="shared" si="2099"/>
        <v>3094000</v>
      </c>
      <c r="V973" s="26">
        <v>1</v>
      </c>
      <c r="W973" s="27">
        <v>2500000</v>
      </c>
      <c r="X973" s="27">
        <v>2875000</v>
      </c>
      <c r="Y973" s="145"/>
      <c r="Z973" s="145"/>
      <c r="AA973" s="143">
        <f t="shared" si="2100"/>
        <v>9.8666062491146178E-2</v>
      </c>
      <c r="AB973" s="27">
        <f t="shared" si="2101"/>
        <v>2687500</v>
      </c>
      <c r="AC973" s="28">
        <f t="shared" si="2102"/>
        <v>510625</v>
      </c>
      <c r="AD973" s="29">
        <f t="shared" si="2103"/>
        <v>3198125</v>
      </c>
      <c r="AE973" s="26">
        <v>1</v>
      </c>
      <c r="AF973" s="27">
        <v>2500000</v>
      </c>
      <c r="AG973" s="27">
        <v>3025000</v>
      </c>
      <c r="AH973" s="145"/>
      <c r="AI973" s="145"/>
      <c r="AJ973" s="143">
        <f t="shared" si="2067"/>
        <v>0.13438228420739817</v>
      </c>
      <c r="AK973" s="27">
        <f t="shared" si="2033"/>
        <v>2762500</v>
      </c>
      <c r="AL973" s="28">
        <f t="shared" si="2034"/>
        <v>524875</v>
      </c>
      <c r="AM973" s="30">
        <f t="shared" si="2035"/>
        <v>3287375</v>
      </c>
      <c r="AN973" s="26">
        <v>1</v>
      </c>
      <c r="AO973" s="27">
        <v>2500000</v>
      </c>
      <c r="AP973" s="27">
        <v>3249000</v>
      </c>
      <c r="AQ973" s="145"/>
      <c r="AR973" s="145"/>
      <c r="AS973" s="143">
        <f t="shared" si="2068"/>
        <v>0.18424873164332026</v>
      </c>
      <c r="AT973" s="27">
        <f t="shared" si="2036"/>
        <v>2874500</v>
      </c>
      <c r="AU973" s="28">
        <f t="shared" si="2037"/>
        <v>546155</v>
      </c>
      <c r="AV973" s="30">
        <f t="shared" si="2038"/>
        <v>3420655</v>
      </c>
      <c r="AW973" s="26">
        <v>1</v>
      </c>
      <c r="AX973" s="27">
        <v>2500000</v>
      </c>
      <c r="AY973" s="27">
        <v>2850000</v>
      </c>
      <c r="AZ973" s="145"/>
      <c r="BA973" s="145"/>
      <c r="BB973" s="143">
        <f t="shared" si="2069"/>
        <v>9.2518644267398739E-2</v>
      </c>
      <c r="BC973" s="27">
        <f t="shared" si="2039"/>
        <v>2675000</v>
      </c>
      <c r="BD973" s="27">
        <f t="shared" si="2040"/>
        <v>508250</v>
      </c>
      <c r="BE973" s="27">
        <f t="shared" si="2041"/>
        <v>3183250</v>
      </c>
      <c r="BF973" s="26">
        <v>1</v>
      </c>
      <c r="BG973" s="27">
        <v>2000000</v>
      </c>
      <c r="BH973" s="27">
        <v>1800000</v>
      </c>
      <c r="BI973" s="145"/>
      <c r="BJ973" s="145"/>
      <c r="BK973" s="143">
        <f t="shared" si="2070"/>
        <v>7.4432292756478696E-2</v>
      </c>
      <c r="BL973" s="27">
        <f t="shared" si="2104"/>
        <v>1900000</v>
      </c>
      <c r="BM973" s="27">
        <f t="shared" si="2105"/>
        <v>361000</v>
      </c>
      <c r="BN973" s="28">
        <f t="shared" si="2106"/>
        <v>2261000</v>
      </c>
      <c r="BO973" s="26">
        <v>1</v>
      </c>
      <c r="BP973" s="27">
        <v>2000000</v>
      </c>
      <c r="BQ973" s="27">
        <v>2280000</v>
      </c>
      <c r="BR973" s="175"/>
      <c r="BS973" s="175"/>
      <c r="BT973" s="143">
        <f t="shared" si="2071"/>
        <v>9.2518644267398739E-2</v>
      </c>
      <c r="BU973" s="27">
        <f t="shared" si="2107"/>
        <v>2140000</v>
      </c>
      <c r="BV973" s="28">
        <f t="shared" si="2108"/>
        <v>406600</v>
      </c>
      <c r="BW973" s="30">
        <f t="shared" si="2109"/>
        <v>2546600</v>
      </c>
      <c r="BX973" s="26">
        <v>1</v>
      </c>
      <c r="BY973" s="28">
        <v>2000000</v>
      </c>
      <c r="BZ973" s="28">
        <v>2280000</v>
      </c>
      <c r="CA973" s="156"/>
      <c r="CB973" s="156"/>
      <c r="CC973" s="177">
        <f t="shared" si="2072"/>
        <v>9.2518644267398739E-2</v>
      </c>
      <c r="CD973" s="28">
        <f t="shared" si="2110"/>
        <v>2140000</v>
      </c>
      <c r="CE973" s="28">
        <f t="shared" si="2111"/>
        <v>406600</v>
      </c>
      <c r="CF973" s="29">
        <f t="shared" si="2112"/>
        <v>2546600</v>
      </c>
      <c r="CG973" s="26">
        <v>1</v>
      </c>
      <c r="CH973" s="27">
        <v>1600000</v>
      </c>
      <c r="CI973" s="27">
        <v>1280000</v>
      </c>
      <c r="CJ973" s="148"/>
      <c r="CK973" s="148"/>
      <c r="CL973" s="143">
        <f t="shared" si="2113"/>
        <v>0.15713484026367722</v>
      </c>
      <c r="CM973" s="27">
        <f t="shared" si="2114"/>
        <v>1440000</v>
      </c>
      <c r="CN973" s="27">
        <f t="shared" si="2115"/>
        <v>273600</v>
      </c>
      <c r="CO973" s="28">
        <f t="shared" si="2116"/>
        <v>1713600</v>
      </c>
      <c r="CP973" s="26">
        <v>1</v>
      </c>
      <c r="CQ973" s="27">
        <v>1600000</v>
      </c>
      <c r="CR973" s="27">
        <v>1280000</v>
      </c>
      <c r="CS973" s="148"/>
      <c r="CT973" s="148"/>
      <c r="CU973" s="143">
        <f t="shared" si="2073"/>
        <v>0.15713484026367722</v>
      </c>
      <c r="CV973" s="27">
        <f t="shared" si="2117"/>
        <v>1440000</v>
      </c>
      <c r="CW973" s="28">
        <f t="shared" si="2118"/>
        <v>273600</v>
      </c>
      <c r="CX973" s="29">
        <f t="shared" si="2119"/>
        <v>1713600</v>
      </c>
      <c r="CY973" s="26">
        <v>1</v>
      </c>
      <c r="CZ973" s="27">
        <v>1600000</v>
      </c>
      <c r="DA973" s="27">
        <v>1360000</v>
      </c>
      <c r="DB973" s="181"/>
      <c r="DC973" s="181"/>
      <c r="DD973" s="143">
        <f t="shared" si="2074"/>
        <v>0.11466596451673743</v>
      </c>
      <c r="DE973" s="27">
        <f t="shared" si="2120"/>
        <v>1480000</v>
      </c>
      <c r="DF973" s="27">
        <f t="shared" si="2121"/>
        <v>281200</v>
      </c>
      <c r="DG973" s="28">
        <f t="shared" si="2122"/>
        <v>1761200</v>
      </c>
      <c r="DH973" s="26">
        <v>1</v>
      </c>
      <c r="DI973" s="28">
        <v>1600000</v>
      </c>
      <c r="DJ973" s="28">
        <v>1840000</v>
      </c>
      <c r="DK973" s="157"/>
      <c r="DL973" s="177">
        <f t="shared" si="2075"/>
        <v>9.8666062491146164E-2</v>
      </c>
      <c r="DM973" s="28">
        <f t="shared" si="2123"/>
        <v>1720000</v>
      </c>
      <c r="DN973" s="28">
        <f t="shared" si="2124"/>
        <v>326800</v>
      </c>
      <c r="DO973" s="30">
        <f t="shared" si="2125"/>
        <v>2046800</v>
      </c>
    </row>
    <row r="974" spans="1:119" ht="21" customHeight="1" x14ac:dyDescent="0.25">
      <c r="A974" s="66" t="s">
        <v>1883</v>
      </c>
      <c r="B974" s="67" t="s">
        <v>1853</v>
      </c>
      <c r="C974" s="68" t="s">
        <v>1884</v>
      </c>
      <c r="D974" s="26">
        <v>1</v>
      </c>
      <c r="E974" s="27">
        <v>2500000</v>
      </c>
      <c r="F974" s="27">
        <v>2375000</v>
      </c>
      <c r="G974" s="145"/>
      <c r="H974" s="145"/>
      <c r="I974" s="143">
        <f t="shared" si="2093"/>
        <v>3.6261886214694741E-2</v>
      </c>
      <c r="J974" s="27">
        <f t="shared" si="2094"/>
        <v>2437500</v>
      </c>
      <c r="K974" s="28">
        <f t="shared" si="2095"/>
        <v>463125</v>
      </c>
      <c r="L974" s="29">
        <f t="shared" si="2076"/>
        <v>2900625</v>
      </c>
      <c r="M974" s="26">
        <v>1</v>
      </c>
      <c r="N974" s="27">
        <v>2500000</v>
      </c>
      <c r="O974" s="27">
        <v>2700000</v>
      </c>
      <c r="P974" s="145"/>
      <c r="Q974" s="145"/>
      <c r="R974" s="143">
        <f t="shared" si="2096"/>
        <v>5.4392829322042126E-2</v>
      </c>
      <c r="S974" s="27">
        <f t="shared" si="2097"/>
        <v>2600000</v>
      </c>
      <c r="T974" s="28">
        <f t="shared" si="2098"/>
        <v>494000</v>
      </c>
      <c r="U974" s="30">
        <f t="shared" si="2099"/>
        <v>3094000</v>
      </c>
      <c r="V974" s="26">
        <v>1</v>
      </c>
      <c r="W974" s="27">
        <v>2500000</v>
      </c>
      <c r="X974" s="27">
        <v>2875000</v>
      </c>
      <c r="Y974" s="145"/>
      <c r="Z974" s="145"/>
      <c r="AA974" s="143">
        <f t="shared" si="2100"/>
        <v>9.8666062491146178E-2</v>
      </c>
      <c r="AB974" s="27">
        <f t="shared" si="2101"/>
        <v>2687500</v>
      </c>
      <c r="AC974" s="28">
        <f t="shared" si="2102"/>
        <v>510625</v>
      </c>
      <c r="AD974" s="29">
        <f t="shared" si="2103"/>
        <v>3198125</v>
      </c>
      <c r="AE974" s="26">
        <v>1</v>
      </c>
      <c r="AF974" s="27">
        <v>2500000</v>
      </c>
      <c r="AG974" s="27">
        <v>3025000</v>
      </c>
      <c r="AH974" s="145"/>
      <c r="AI974" s="145"/>
      <c r="AJ974" s="143">
        <f t="shared" si="2067"/>
        <v>0.13438228420739817</v>
      </c>
      <c r="AK974" s="27">
        <f t="shared" si="2033"/>
        <v>2762500</v>
      </c>
      <c r="AL974" s="28">
        <f t="shared" si="2034"/>
        <v>524875</v>
      </c>
      <c r="AM974" s="30">
        <f t="shared" si="2035"/>
        <v>3287375</v>
      </c>
      <c r="AN974" s="26">
        <v>1</v>
      </c>
      <c r="AO974" s="27">
        <v>2500000</v>
      </c>
      <c r="AP974" s="27">
        <v>3249000</v>
      </c>
      <c r="AQ974" s="145"/>
      <c r="AR974" s="145"/>
      <c r="AS974" s="143">
        <f t="shared" si="2068"/>
        <v>0.18424873164332026</v>
      </c>
      <c r="AT974" s="27">
        <f t="shared" si="2036"/>
        <v>2874500</v>
      </c>
      <c r="AU974" s="28">
        <f t="shared" si="2037"/>
        <v>546155</v>
      </c>
      <c r="AV974" s="30">
        <f t="shared" si="2038"/>
        <v>3420655</v>
      </c>
      <c r="AW974" s="26">
        <v>1</v>
      </c>
      <c r="AX974" s="27">
        <v>2500000</v>
      </c>
      <c r="AY974" s="27">
        <v>2850000</v>
      </c>
      <c r="AZ974" s="145"/>
      <c r="BA974" s="145"/>
      <c r="BB974" s="143">
        <f t="shared" si="2069"/>
        <v>9.2518644267398739E-2</v>
      </c>
      <c r="BC974" s="27">
        <f t="shared" si="2039"/>
        <v>2675000</v>
      </c>
      <c r="BD974" s="27">
        <f t="shared" si="2040"/>
        <v>508250</v>
      </c>
      <c r="BE974" s="27">
        <f t="shared" si="2041"/>
        <v>3183250</v>
      </c>
      <c r="BF974" s="26">
        <v>1</v>
      </c>
      <c r="BG974" s="27">
        <v>2000000</v>
      </c>
      <c r="BH974" s="27">
        <v>1800000</v>
      </c>
      <c r="BI974" s="145"/>
      <c r="BJ974" s="145"/>
      <c r="BK974" s="143">
        <f t="shared" si="2070"/>
        <v>7.4432292756478696E-2</v>
      </c>
      <c r="BL974" s="27">
        <f t="shared" si="2104"/>
        <v>1900000</v>
      </c>
      <c r="BM974" s="27">
        <f t="shared" si="2105"/>
        <v>361000</v>
      </c>
      <c r="BN974" s="28">
        <f t="shared" si="2106"/>
        <v>2261000</v>
      </c>
      <c r="BO974" s="26">
        <v>1</v>
      </c>
      <c r="BP974" s="27">
        <v>2000000</v>
      </c>
      <c r="BQ974" s="27">
        <v>2280000</v>
      </c>
      <c r="BR974" s="175"/>
      <c r="BS974" s="175"/>
      <c r="BT974" s="143">
        <f t="shared" si="2071"/>
        <v>9.2518644267398739E-2</v>
      </c>
      <c r="BU974" s="27">
        <f t="shared" si="2107"/>
        <v>2140000</v>
      </c>
      <c r="BV974" s="28">
        <f t="shared" si="2108"/>
        <v>406600</v>
      </c>
      <c r="BW974" s="30">
        <f t="shared" si="2109"/>
        <v>2546600</v>
      </c>
      <c r="BX974" s="26">
        <v>1</v>
      </c>
      <c r="BY974" s="28">
        <v>2000000</v>
      </c>
      <c r="BZ974" s="28">
        <v>2280000</v>
      </c>
      <c r="CA974" s="156"/>
      <c r="CB974" s="156"/>
      <c r="CC974" s="177">
        <f t="shared" si="2072"/>
        <v>9.2518644267398739E-2</v>
      </c>
      <c r="CD974" s="28">
        <f t="shared" si="2110"/>
        <v>2140000</v>
      </c>
      <c r="CE974" s="28">
        <f t="shared" si="2111"/>
        <v>406600</v>
      </c>
      <c r="CF974" s="29">
        <f t="shared" si="2112"/>
        <v>2546600</v>
      </c>
      <c r="CG974" s="26">
        <v>1</v>
      </c>
      <c r="CH974" s="27">
        <v>1600000</v>
      </c>
      <c r="CI974" s="27">
        <v>1280000</v>
      </c>
      <c r="CJ974" s="148"/>
      <c r="CK974" s="148"/>
      <c r="CL974" s="143">
        <f t="shared" si="2113"/>
        <v>0.15713484026367722</v>
      </c>
      <c r="CM974" s="27">
        <f t="shared" si="2114"/>
        <v>1440000</v>
      </c>
      <c r="CN974" s="27">
        <f t="shared" si="2115"/>
        <v>273600</v>
      </c>
      <c r="CO974" s="28">
        <f t="shared" si="2116"/>
        <v>1713600</v>
      </c>
      <c r="CP974" s="26">
        <v>1</v>
      </c>
      <c r="CQ974" s="27">
        <v>1600000</v>
      </c>
      <c r="CR974" s="27">
        <v>1280000</v>
      </c>
      <c r="CS974" s="148"/>
      <c r="CT974" s="148"/>
      <c r="CU974" s="143">
        <f t="shared" si="2073"/>
        <v>0.15713484026367722</v>
      </c>
      <c r="CV974" s="27">
        <f t="shared" si="2117"/>
        <v>1440000</v>
      </c>
      <c r="CW974" s="28">
        <f t="shared" si="2118"/>
        <v>273600</v>
      </c>
      <c r="CX974" s="29">
        <f t="shared" si="2119"/>
        <v>1713600</v>
      </c>
      <c r="CY974" s="26">
        <v>1</v>
      </c>
      <c r="CZ974" s="27">
        <v>1600000</v>
      </c>
      <c r="DA974" s="27">
        <v>1360000</v>
      </c>
      <c r="DB974" s="181"/>
      <c r="DC974" s="181"/>
      <c r="DD974" s="143">
        <f t="shared" si="2074"/>
        <v>0.11466596451673743</v>
      </c>
      <c r="DE974" s="27">
        <f t="shared" si="2120"/>
        <v>1480000</v>
      </c>
      <c r="DF974" s="27">
        <f t="shared" si="2121"/>
        <v>281200</v>
      </c>
      <c r="DG974" s="28">
        <f t="shared" si="2122"/>
        <v>1761200</v>
      </c>
      <c r="DH974" s="26">
        <v>1</v>
      </c>
      <c r="DI974" s="28">
        <v>1600000</v>
      </c>
      <c r="DJ974" s="28">
        <v>1840000</v>
      </c>
      <c r="DK974" s="157"/>
      <c r="DL974" s="177">
        <f t="shared" si="2075"/>
        <v>9.8666062491146164E-2</v>
      </c>
      <c r="DM974" s="28">
        <f t="shared" si="2123"/>
        <v>1720000</v>
      </c>
      <c r="DN974" s="28">
        <f t="shared" si="2124"/>
        <v>326800</v>
      </c>
      <c r="DO974" s="30">
        <f t="shared" si="2125"/>
        <v>2046800</v>
      </c>
    </row>
    <row r="975" spans="1:119" ht="21" customHeight="1" x14ac:dyDescent="0.25">
      <c r="A975" s="66" t="s">
        <v>1885</v>
      </c>
      <c r="B975" s="67" t="s">
        <v>1853</v>
      </c>
      <c r="C975" s="68" t="s">
        <v>1886</v>
      </c>
      <c r="D975" s="26">
        <v>1</v>
      </c>
      <c r="E975" s="27">
        <v>2500000</v>
      </c>
      <c r="F975" s="27">
        <v>2375000</v>
      </c>
      <c r="G975" s="145"/>
      <c r="H975" s="145"/>
      <c r="I975" s="143">
        <f t="shared" si="2093"/>
        <v>3.6261886214694741E-2</v>
      </c>
      <c r="J975" s="27">
        <f t="shared" si="2094"/>
        <v>2437500</v>
      </c>
      <c r="K975" s="28">
        <f t="shared" si="2095"/>
        <v>463125</v>
      </c>
      <c r="L975" s="29">
        <f t="shared" si="2076"/>
        <v>2900625</v>
      </c>
      <c r="M975" s="26">
        <v>1</v>
      </c>
      <c r="N975" s="27">
        <v>2500000</v>
      </c>
      <c r="O975" s="27">
        <v>2700000</v>
      </c>
      <c r="P975" s="145"/>
      <c r="Q975" s="145"/>
      <c r="R975" s="143">
        <f t="shared" si="2096"/>
        <v>5.4392829322042126E-2</v>
      </c>
      <c r="S975" s="27">
        <f t="shared" si="2097"/>
        <v>2600000</v>
      </c>
      <c r="T975" s="28">
        <f t="shared" si="2098"/>
        <v>494000</v>
      </c>
      <c r="U975" s="30">
        <f t="shared" si="2099"/>
        <v>3094000</v>
      </c>
      <c r="V975" s="26">
        <v>1</v>
      </c>
      <c r="W975" s="27">
        <v>2500000</v>
      </c>
      <c r="X975" s="27">
        <v>2875000</v>
      </c>
      <c r="Y975" s="145"/>
      <c r="Z975" s="145"/>
      <c r="AA975" s="143">
        <f t="shared" si="2100"/>
        <v>9.8666062491146178E-2</v>
      </c>
      <c r="AB975" s="27">
        <f t="shared" si="2101"/>
        <v>2687500</v>
      </c>
      <c r="AC975" s="28">
        <f t="shared" si="2102"/>
        <v>510625</v>
      </c>
      <c r="AD975" s="29">
        <f t="shared" si="2103"/>
        <v>3198125</v>
      </c>
      <c r="AE975" s="26">
        <v>1</v>
      </c>
      <c r="AF975" s="27">
        <v>2500000</v>
      </c>
      <c r="AG975" s="27">
        <v>3025000</v>
      </c>
      <c r="AH975" s="145"/>
      <c r="AI975" s="145"/>
      <c r="AJ975" s="143">
        <f t="shared" si="2067"/>
        <v>0.13438228420739817</v>
      </c>
      <c r="AK975" s="27">
        <f t="shared" si="2033"/>
        <v>2762500</v>
      </c>
      <c r="AL975" s="28">
        <f t="shared" si="2034"/>
        <v>524875</v>
      </c>
      <c r="AM975" s="30">
        <f t="shared" si="2035"/>
        <v>3287375</v>
      </c>
      <c r="AN975" s="26">
        <v>1</v>
      </c>
      <c r="AO975" s="27">
        <v>2500000</v>
      </c>
      <c r="AP975" s="27">
        <v>3249000</v>
      </c>
      <c r="AQ975" s="145"/>
      <c r="AR975" s="145"/>
      <c r="AS975" s="143">
        <f t="shared" si="2068"/>
        <v>0.18424873164332026</v>
      </c>
      <c r="AT975" s="27">
        <f t="shared" si="2036"/>
        <v>2874500</v>
      </c>
      <c r="AU975" s="28">
        <f t="shared" si="2037"/>
        <v>546155</v>
      </c>
      <c r="AV975" s="30">
        <f t="shared" si="2038"/>
        <v>3420655</v>
      </c>
      <c r="AW975" s="26">
        <v>1</v>
      </c>
      <c r="AX975" s="27">
        <v>2500000</v>
      </c>
      <c r="AY975" s="27">
        <v>2850000</v>
      </c>
      <c r="AZ975" s="145"/>
      <c r="BA975" s="145"/>
      <c r="BB975" s="143">
        <f t="shared" si="2069"/>
        <v>9.2518644267398739E-2</v>
      </c>
      <c r="BC975" s="27">
        <f t="shared" si="2039"/>
        <v>2675000</v>
      </c>
      <c r="BD975" s="27">
        <f t="shared" si="2040"/>
        <v>508250</v>
      </c>
      <c r="BE975" s="27">
        <f t="shared" si="2041"/>
        <v>3183250</v>
      </c>
      <c r="BF975" s="26">
        <v>1</v>
      </c>
      <c r="BG975" s="27">
        <v>2000000</v>
      </c>
      <c r="BH975" s="27">
        <v>1800000</v>
      </c>
      <c r="BI975" s="145"/>
      <c r="BJ975" s="145"/>
      <c r="BK975" s="143">
        <f t="shared" si="2070"/>
        <v>7.4432292756478696E-2</v>
      </c>
      <c r="BL975" s="27">
        <f t="shared" si="2104"/>
        <v>1900000</v>
      </c>
      <c r="BM975" s="27">
        <f t="shared" si="2105"/>
        <v>361000</v>
      </c>
      <c r="BN975" s="28">
        <f t="shared" si="2106"/>
        <v>2261000</v>
      </c>
      <c r="BO975" s="26">
        <v>1</v>
      </c>
      <c r="BP975" s="27">
        <v>2000000</v>
      </c>
      <c r="BQ975" s="27">
        <v>2280000</v>
      </c>
      <c r="BR975" s="175"/>
      <c r="BS975" s="175"/>
      <c r="BT975" s="143">
        <f t="shared" si="2071"/>
        <v>9.2518644267398739E-2</v>
      </c>
      <c r="BU975" s="27">
        <f t="shared" si="2107"/>
        <v>2140000</v>
      </c>
      <c r="BV975" s="28">
        <f t="shared" si="2108"/>
        <v>406600</v>
      </c>
      <c r="BW975" s="30">
        <f t="shared" si="2109"/>
        <v>2546600</v>
      </c>
      <c r="BX975" s="26">
        <v>1</v>
      </c>
      <c r="BY975" s="28">
        <v>2000000</v>
      </c>
      <c r="BZ975" s="28">
        <v>2280000</v>
      </c>
      <c r="CA975" s="156"/>
      <c r="CB975" s="156"/>
      <c r="CC975" s="177">
        <f t="shared" si="2072"/>
        <v>9.2518644267398739E-2</v>
      </c>
      <c r="CD975" s="28">
        <f t="shared" si="2110"/>
        <v>2140000</v>
      </c>
      <c r="CE975" s="28">
        <f t="shared" si="2111"/>
        <v>406600</v>
      </c>
      <c r="CF975" s="29">
        <f t="shared" si="2112"/>
        <v>2546600</v>
      </c>
      <c r="CG975" s="26">
        <v>1</v>
      </c>
      <c r="CH975" s="27">
        <v>1600000</v>
      </c>
      <c r="CI975" s="27">
        <v>1280000</v>
      </c>
      <c r="CJ975" s="148"/>
      <c r="CK975" s="148"/>
      <c r="CL975" s="143">
        <f t="shared" si="2113"/>
        <v>0.15713484026367722</v>
      </c>
      <c r="CM975" s="27">
        <f t="shared" si="2114"/>
        <v>1440000</v>
      </c>
      <c r="CN975" s="27">
        <f t="shared" si="2115"/>
        <v>273600</v>
      </c>
      <c r="CO975" s="28">
        <f t="shared" si="2116"/>
        <v>1713600</v>
      </c>
      <c r="CP975" s="26">
        <v>1</v>
      </c>
      <c r="CQ975" s="27">
        <v>1600000</v>
      </c>
      <c r="CR975" s="27">
        <v>1280000</v>
      </c>
      <c r="CS975" s="148"/>
      <c r="CT975" s="148"/>
      <c r="CU975" s="143">
        <f t="shared" si="2073"/>
        <v>0.15713484026367722</v>
      </c>
      <c r="CV975" s="27">
        <f t="shared" si="2117"/>
        <v>1440000</v>
      </c>
      <c r="CW975" s="28">
        <f t="shared" si="2118"/>
        <v>273600</v>
      </c>
      <c r="CX975" s="29">
        <f t="shared" si="2119"/>
        <v>1713600</v>
      </c>
      <c r="CY975" s="26">
        <v>1</v>
      </c>
      <c r="CZ975" s="27">
        <v>1600000</v>
      </c>
      <c r="DA975" s="27">
        <v>1360000</v>
      </c>
      <c r="DB975" s="181"/>
      <c r="DC975" s="181"/>
      <c r="DD975" s="143">
        <f t="shared" si="2074"/>
        <v>0.11466596451673743</v>
      </c>
      <c r="DE975" s="27">
        <f t="shared" si="2120"/>
        <v>1480000</v>
      </c>
      <c r="DF975" s="27">
        <f t="shared" si="2121"/>
        <v>281200</v>
      </c>
      <c r="DG975" s="28">
        <f t="shared" si="2122"/>
        <v>1761200</v>
      </c>
      <c r="DH975" s="26">
        <v>1</v>
      </c>
      <c r="DI975" s="28">
        <v>1600000</v>
      </c>
      <c r="DJ975" s="28">
        <v>1840000</v>
      </c>
      <c r="DK975" s="157"/>
      <c r="DL975" s="177">
        <f t="shared" si="2075"/>
        <v>9.8666062491146164E-2</v>
      </c>
      <c r="DM975" s="28">
        <f t="shared" si="2123"/>
        <v>1720000</v>
      </c>
      <c r="DN975" s="28">
        <f t="shared" si="2124"/>
        <v>326800</v>
      </c>
      <c r="DO975" s="30">
        <f t="shared" si="2125"/>
        <v>2046800</v>
      </c>
    </row>
    <row r="976" spans="1:119" ht="21" customHeight="1" x14ac:dyDescent="0.25">
      <c r="A976" s="66" t="s">
        <v>1887</v>
      </c>
      <c r="B976" s="67" t="s">
        <v>1853</v>
      </c>
      <c r="C976" s="68" t="s">
        <v>1888</v>
      </c>
      <c r="D976" s="26">
        <v>1</v>
      </c>
      <c r="E976" s="27">
        <v>2500000</v>
      </c>
      <c r="F976" s="27">
        <v>2375000</v>
      </c>
      <c r="G976" s="145"/>
      <c r="H976" s="145"/>
      <c r="I976" s="143">
        <f t="shared" si="2093"/>
        <v>3.6261886214694741E-2</v>
      </c>
      <c r="J976" s="27">
        <f t="shared" si="2094"/>
        <v>2437500</v>
      </c>
      <c r="K976" s="28">
        <f t="shared" si="2095"/>
        <v>463125</v>
      </c>
      <c r="L976" s="29">
        <f t="shared" si="2076"/>
        <v>2900625</v>
      </c>
      <c r="M976" s="26">
        <v>1</v>
      </c>
      <c r="N976" s="27">
        <v>2500000</v>
      </c>
      <c r="O976" s="27">
        <v>2700000</v>
      </c>
      <c r="P976" s="145"/>
      <c r="Q976" s="145"/>
      <c r="R976" s="143">
        <f t="shared" si="2096"/>
        <v>5.4392829322042126E-2</v>
      </c>
      <c r="S976" s="27">
        <f t="shared" si="2097"/>
        <v>2600000</v>
      </c>
      <c r="T976" s="28">
        <f t="shared" si="2098"/>
        <v>494000</v>
      </c>
      <c r="U976" s="30">
        <f t="shared" si="2099"/>
        <v>3094000</v>
      </c>
      <c r="V976" s="26">
        <v>1</v>
      </c>
      <c r="W976" s="27">
        <v>2500000</v>
      </c>
      <c r="X976" s="27">
        <v>2875000</v>
      </c>
      <c r="Y976" s="145"/>
      <c r="Z976" s="145"/>
      <c r="AA976" s="143">
        <f t="shared" si="2100"/>
        <v>9.8666062491146178E-2</v>
      </c>
      <c r="AB976" s="27">
        <f t="shared" si="2101"/>
        <v>2687500</v>
      </c>
      <c r="AC976" s="28">
        <f t="shared" si="2102"/>
        <v>510625</v>
      </c>
      <c r="AD976" s="29">
        <f t="shared" si="2103"/>
        <v>3198125</v>
      </c>
      <c r="AE976" s="26">
        <v>1</v>
      </c>
      <c r="AF976" s="27">
        <v>2500000</v>
      </c>
      <c r="AG976" s="27">
        <v>3025000</v>
      </c>
      <c r="AH976" s="145"/>
      <c r="AI976" s="145"/>
      <c r="AJ976" s="143">
        <f t="shared" si="2067"/>
        <v>0.13438228420739817</v>
      </c>
      <c r="AK976" s="27">
        <f t="shared" si="2033"/>
        <v>2762500</v>
      </c>
      <c r="AL976" s="28">
        <f t="shared" si="2034"/>
        <v>524875</v>
      </c>
      <c r="AM976" s="30">
        <f t="shared" si="2035"/>
        <v>3287375</v>
      </c>
      <c r="AN976" s="26">
        <v>1</v>
      </c>
      <c r="AO976" s="27">
        <v>2500000</v>
      </c>
      <c r="AP976" s="27">
        <v>3249000</v>
      </c>
      <c r="AQ976" s="145"/>
      <c r="AR976" s="145"/>
      <c r="AS976" s="143">
        <f t="shared" si="2068"/>
        <v>0.18424873164332026</v>
      </c>
      <c r="AT976" s="27">
        <f t="shared" si="2036"/>
        <v>2874500</v>
      </c>
      <c r="AU976" s="28">
        <f t="shared" si="2037"/>
        <v>546155</v>
      </c>
      <c r="AV976" s="30">
        <f t="shared" si="2038"/>
        <v>3420655</v>
      </c>
      <c r="AW976" s="26">
        <v>1</v>
      </c>
      <c r="AX976" s="27">
        <v>2500000</v>
      </c>
      <c r="AY976" s="27">
        <v>2850000</v>
      </c>
      <c r="AZ976" s="145"/>
      <c r="BA976" s="145"/>
      <c r="BB976" s="143">
        <f t="shared" si="2069"/>
        <v>9.2518644267398739E-2</v>
      </c>
      <c r="BC976" s="27">
        <f t="shared" si="2039"/>
        <v>2675000</v>
      </c>
      <c r="BD976" s="27">
        <f t="shared" si="2040"/>
        <v>508250</v>
      </c>
      <c r="BE976" s="27">
        <f t="shared" si="2041"/>
        <v>3183250</v>
      </c>
      <c r="BF976" s="26">
        <v>1</v>
      </c>
      <c r="BG976" s="27">
        <v>2000000</v>
      </c>
      <c r="BH976" s="27">
        <v>1800000</v>
      </c>
      <c r="BI976" s="145"/>
      <c r="BJ976" s="145"/>
      <c r="BK976" s="143">
        <f t="shared" si="2070"/>
        <v>7.4432292756478696E-2</v>
      </c>
      <c r="BL976" s="27">
        <f t="shared" si="2104"/>
        <v>1900000</v>
      </c>
      <c r="BM976" s="27">
        <f t="shared" si="2105"/>
        <v>361000</v>
      </c>
      <c r="BN976" s="28">
        <f t="shared" si="2106"/>
        <v>2261000</v>
      </c>
      <c r="BO976" s="26">
        <v>1</v>
      </c>
      <c r="BP976" s="27">
        <v>2000000</v>
      </c>
      <c r="BQ976" s="27">
        <v>2280000</v>
      </c>
      <c r="BR976" s="175"/>
      <c r="BS976" s="175"/>
      <c r="BT976" s="143">
        <f t="shared" si="2071"/>
        <v>9.2518644267398739E-2</v>
      </c>
      <c r="BU976" s="27">
        <f t="shared" si="2107"/>
        <v>2140000</v>
      </c>
      <c r="BV976" s="28">
        <f t="shared" si="2108"/>
        <v>406600</v>
      </c>
      <c r="BW976" s="30">
        <f t="shared" si="2109"/>
        <v>2546600</v>
      </c>
      <c r="BX976" s="26">
        <v>1</v>
      </c>
      <c r="BY976" s="28">
        <v>2000000</v>
      </c>
      <c r="BZ976" s="28">
        <v>2280000</v>
      </c>
      <c r="CA976" s="156"/>
      <c r="CB976" s="156"/>
      <c r="CC976" s="177">
        <f t="shared" si="2072"/>
        <v>9.2518644267398739E-2</v>
      </c>
      <c r="CD976" s="28">
        <f t="shared" si="2110"/>
        <v>2140000</v>
      </c>
      <c r="CE976" s="28">
        <f t="shared" si="2111"/>
        <v>406600</v>
      </c>
      <c r="CF976" s="29">
        <f t="shared" si="2112"/>
        <v>2546600</v>
      </c>
      <c r="CG976" s="26">
        <v>1</v>
      </c>
      <c r="CH976" s="27">
        <v>1600000</v>
      </c>
      <c r="CI976" s="27">
        <v>1280000</v>
      </c>
      <c r="CJ976" s="148"/>
      <c r="CK976" s="148"/>
      <c r="CL976" s="143">
        <f t="shared" si="2113"/>
        <v>0.15713484026367722</v>
      </c>
      <c r="CM976" s="27">
        <f t="shared" si="2114"/>
        <v>1440000</v>
      </c>
      <c r="CN976" s="27">
        <f t="shared" si="2115"/>
        <v>273600</v>
      </c>
      <c r="CO976" s="28">
        <f t="shared" si="2116"/>
        <v>1713600</v>
      </c>
      <c r="CP976" s="26">
        <v>1</v>
      </c>
      <c r="CQ976" s="27">
        <v>1600000</v>
      </c>
      <c r="CR976" s="27">
        <v>1280000</v>
      </c>
      <c r="CS976" s="148"/>
      <c r="CT976" s="148"/>
      <c r="CU976" s="143">
        <f t="shared" si="2073"/>
        <v>0.15713484026367722</v>
      </c>
      <c r="CV976" s="27">
        <f t="shared" si="2117"/>
        <v>1440000</v>
      </c>
      <c r="CW976" s="28">
        <f t="shared" si="2118"/>
        <v>273600</v>
      </c>
      <c r="CX976" s="29">
        <f t="shared" si="2119"/>
        <v>1713600</v>
      </c>
      <c r="CY976" s="26">
        <v>1</v>
      </c>
      <c r="CZ976" s="27">
        <v>1600000</v>
      </c>
      <c r="DA976" s="27">
        <v>1360000</v>
      </c>
      <c r="DB976" s="181"/>
      <c r="DC976" s="181"/>
      <c r="DD976" s="143">
        <f t="shared" si="2074"/>
        <v>0.11466596451673743</v>
      </c>
      <c r="DE976" s="27">
        <f t="shared" si="2120"/>
        <v>1480000</v>
      </c>
      <c r="DF976" s="27">
        <f t="shared" si="2121"/>
        <v>281200</v>
      </c>
      <c r="DG976" s="28">
        <f t="shared" si="2122"/>
        <v>1761200</v>
      </c>
      <c r="DH976" s="26">
        <v>1</v>
      </c>
      <c r="DI976" s="28">
        <v>1600000</v>
      </c>
      <c r="DJ976" s="28">
        <v>1840000</v>
      </c>
      <c r="DK976" s="157"/>
      <c r="DL976" s="177">
        <f t="shared" si="2075"/>
        <v>9.8666062491146164E-2</v>
      </c>
      <c r="DM976" s="28">
        <f t="shared" si="2123"/>
        <v>1720000</v>
      </c>
      <c r="DN976" s="28">
        <f t="shared" si="2124"/>
        <v>326800</v>
      </c>
      <c r="DO976" s="30">
        <f t="shared" si="2125"/>
        <v>2046800</v>
      </c>
    </row>
    <row r="977" spans="1:119" ht="21" customHeight="1" x14ac:dyDescent="0.25">
      <c r="A977" s="66" t="s">
        <v>1889</v>
      </c>
      <c r="B977" s="67" t="s">
        <v>1853</v>
      </c>
      <c r="C977" s="68" t="s">
        <v>1890</v>
      </c>
      <c r="D977" s="26">
        <v>1</v>
      </c>
      <c r="E977" s="27">
        <v>3500000</v>
      </c>
      <c r="F977" s="27">
        <v>3325000</v>
      </c>
      <c r="G977" s="145"/>
      <c r="H977" s="145"/>
      <c r="I977" s="143">
        <f t="shared" si="2093"/>
        <v>3.6261886214694741E-2</v>
      </c>
      <c r="J977" s="27">
        <f t="shared" si="2094"/>
        <v>3412500</v>
      </c>
      <c r="K977" s="28">
        <f t="shared" si="2095"/>
        <v>648375</v>
      </c>
      <c r="L977" s="29">
        <f t="shared" si="2076"/>
        <v>4060875</v>
      </c>
      <c r="M977" s="26">
        <v>1</v>
      </c>
      <c r="N977" s="27">
        <v>3500000</v>
      </c>
      <c r="O977" s="27">
        <v>3780000</v>
      </c>
      <c r="P977" s="145"/>
      <c r="Q977" s="145"/>
      <c r="R977" s="143">
        <f t="shared" si="2096"/>
        <v>5.4392829322042112E-2</v>
      </c>
      <c r="S977" s="27">
        <f t="shared" si="2097"/>
        <v>3640000</v>
      </c>
      <c r="T977" s="28">
        <f t="shared" si="2098"/>
        <v>691600</v>
      </c>
      <c r="U977" s="30">
        <f t="shared" si="2099"/>
        <v>4331600</v>
      </c>
      <c r="V977" s="26">
        <v>1</v>
      </c>
      <c r="W977" s="27">
        <v>3500000</v>
      </c>
      <c r="X977" s="27">
        <v>4025000</v>
      </c>
      <c r="Y977" s="145"/>
      <c r="Z977" s="145"/>
      <c r="AA977" s="143">
        <f t="shared" si="2100"/>
        <v>9.8666062491146164E-2</v>
      </c>
      <c r="AB977" s="27">
        <f t="shared" si="2101"/>
        <v>3762500</v>
      </c>
      <c r="AC977" s="28">
        <f t="shared" si="2102"/>
        <v>714875</v>
      </c>
      <c r="AD977" s="29">
        <f t="shared" si="2103"/>
        <v>4477375</v>
      </c>
      <c r="AE977" s="26">
        <v>1</v>
      </c>
      <c r="AF977" s="27">
        <v>3500000</v>
      </c>
      <c r="AG977" s="27">
        <v>4235000</v>
      </c>
      <c r="AH977" s="145"/>
      <c r="AI977" s="145"/>
      <c r="AJ977" s="143">
        <f t="shared" si="2067"/>
        <v>0.13438228420739817</v>
      </c>
      <c r="AK977" s="27">
        <f t="shared" si="2033"/>
        <v>3867500</v>
      </c>
      <c r="AL977" s="28">
        <f t="shared" si="2034"/>
        <v>734825</v>
      </c>
      <c r="AM977" s="30">
        <f t="shared" si="2035"/>
        <v>4602325</v>
      </c>
      <c r="AN977" s="26">
        <v>1</v>
      </c>
      <c r="AO977" s="27">
        <v>3500000</v>
      </c>
      <c r="AP977" s="27">
        <v>4548600</v>
      </c>
      <c r="AQ977" s="145"/>
      <c r="AR977" s="145"/>
      <c r="AS977" s="143">
        <f t="shared" si="2068"/>
        <v>0.18424873164332026</v>
      </c>
      <c r="AT977" s="27">
        <f t="shared" si="2036"/>
        <v>4024300</v>
      </c>
      <c r="AU977" s="28">
        <f t="shared" si="2037"/>
        <v>764617</v>
      </c>
      <c r="AV977" s="30">
        <f t="shared" si="2038"/>
        <v>4788917</v>
      </c>
      <c r="AW977" s="26">
        <v>1</v>
      </c>
      <c r="AX977" s="27">
        <v>3500000</v>
      </c>
      <c r="AY977" s="27">
        <v>3990000</v>
      </c>
      <c r="AZ977" s="145"/>
      <c r="BA977" s="145"/>
      <c r="BB977" s="143">
        <f t="shared" si="2069"/>
        <v>9.2518644267398739E-2</v>
      </c>
      <c r="BC977" s="27">
        <f t="shared" si="2039"/>
        <v>3745000</v>
      </c>
      <c r="BD977" s="27">
        <f t="shared" si="2040"/>
        <v>711550</v>
      </c>
      <c r="BE977" s="27">
        <f t="shared" si="2041"/>
        <v>4456550</v>
      </c>
      <c r="BF977" s="26">
        <v>1</v>
      </c>
      <c r="BG977" s="27">
        <v>2800000</v>
      </c>
      <c r="BH977" s="27">
        <v>2520000</v>
      </c>
      <c r="BI977" s="145"/>
      <c r="BJ977" s="145"/>
      <c r="BK977" s="143">
        <f t="shared" si="2070"/>
        <v>7.4432292756478682E-2</v>
      </c>
      <c r="BL977" s="27">
        <f t="shared" si="2104"/>
        <v>2660000</v>
      </c>
      <c r="BM977" s="27">
        <f t="shared" si="2105"/>
        <v>505400</v>
      </c>
      <c r="BN977" s="28">
        <f t="shared" si="2106"/>
        <v>3165400</v>
      </c>
      <c r="BO977" s="26">
        <v>1</v>
      </c>
      <c r="BP977" s="27">
        <v>2800000</v>
      </c>
      <c r="BQ977" s="27">
        <v>3192000</v>
      </c>
      <c r="BR977" s="175"/>
      <c r="BS977" s="175"/>
      <c r="BT977" s="143">
        <f t="shared" si="2071"/>
        <v>9.2518644267398739E-2</v>
      </c>
      <c r="BU977" s="27">
        <f t="shared" si="2107"/>
        <v>2996000</v>
      </c>
      <c r="BV977" s="28">
        <f t="shared" si="2108"/>
        <v>569240</v>
      </c>
      <c r="BW977" s="30">
        <f t="shared" si="2109"/>
        <v>3565240</v>
      </c>
      <c r="BX977" s="26">
        <v>1</v>
      </c>
      <c r="BY977" s="28">
        <v>2800000</v>
      </c>
      <c r="BZ977" s="28">
        <v>3192000</v>
      </c>
      <c r="CA977" s="156"/>
      <c r="CB977" s="156"/>
      <c r="CC977" s="177">
        <f t="shared" si="2072"/>
        <v>9.2518644267398739E-2</v>
      </c>
      <c r="CD977" s="28">
        <f t="shared" si="2110"/>
        <v>2996000</v>
      </c>
      <c r="CE977" s="28">
        <f t="shared" si="2111"/>
        <v>569240</v>
      </c>
      <c r="CF977" s="29">
        <f t="shared" si="2112"/>
        <v>3565240</v>
      </c>
      <c r="CG977" s="26">
        <v>1</v>
      </c>
      <c r="CH977" s="27">
        <v>2240000</v>
      </c>
      <c r="CI977" s="27">
        <v>1792000</v>
      </c>
      <c r="CJ977" s="148"/>
      <c r="CK977" s="148"/>
      <c r="CL977" s="143">
        <f t="shared" si="2113"/>
        <v>0.15713484026367722</v>
      </c>
      <c r="CM977" s="27">
        <f t="shared" si="2114"/>
        <v>2016000</v>
      </c>
      <c r="CN977" s="27">
        <f t="shared" si="2115"/>
        <v>383040</v>
      </c>
      <c r="CO977" s="28">
        <f t="shared" si="2116"/>
        <v>2399040</v>
      </c>
      <c r="CP977" s="26">
        <v>1</v>
      </c>
      <c r="CQ977" s="27">
        <v>2240000</v>
      </c>
      <c r="CR977" s="27">
        <v>1792000</v>
      </c>
      <c r="CS977" s="148"/>
      <c r="CT977" s="148"/>
      <c r="CU977" s="143">
        <f t="shared" si="2073"/>
        <v>0.15713484026367722</v>
      </c>
      <c r="CV977" s="27">
        <f t="shared" si="2117"/>
        <v>2016000</v>
      </c>
      <c r="CW977" s="28">
        <f t="shared" si="2118"/>
        <v>383040</v>
      </c>
      <c r="CX977" s="29">
        <f t="shared" si="2119"/>
        <v>2399040</v>
      </c>
      <c r="CY977" s="26">
        <v>1</v>
      </c>
      <c r="CZ977" s="27">
        <v>2240000</v>
      </c>
      <c r="DA977" s="27">
        <v>1904000</v>
      </c>
      <c r="DB977" s="181"/>
      <c r="DC977" s="181"/>
      <c r="DD977" s="143">
        <f t="shared" si="2074"/>
        <v>0.11466596451673744</v>
      </c>
      <c r="DE977" s="27">
        <f t="shared" si="2120"/>
        <v>2072000</v>
      </c>
      <c r="DF977" s="27">
        <f t="shared" si="2121"/>
        <v>393680</v>
      </c>
      <c r="DG977" s="28">
        <f t="shared" si="2122"/>
        <v>2465680</v>
      </c>
      <c r="DH977" s="26">
        <v>1</v>
      </c>
      <c r="DI977" s="28">
        <v>2240000</v>
      </c>
      <c r="DJ977" s="28">
        <v>2576000</v>
      </c>
      <c r="DK977" s="157"/>
      <c r="DL977" s="177">
        <f t="shared" si="2075"/>
        <v>9.8666062491146178E-2</v>
      </c>
      <c r="DM977" s="28">
        <f t="shared" si="2123"/>
        <v>2408000</v>
      </c>
      <c r="DN977" s="28">
        <f t="shared" si="2124"/>
        <v>457520</v>
      </c>
      <c r="DO977" s="30">
        <f t="shared" si="2125"/>
        <v>2865520</v>
      </c>
    </row>
    <row r="978" spans="1:119" ht="21" customHeight="1" x14ac:dyDescent="0.25">
      <c r="A978" s="66" t="s">
        <v>1891</v>
      </c>
      <c r="B978" s="67" t="s">
        <v>1853</v>
      </c>
      <c r="C978" s="68" t="s">
        <v>1892</v>
      </c>
      <c r="D978" s="26">
        <v>1</v>
      </c>
      <c r="E978" s="27">
        <v>2500000</v>
      </c>
      <c r="F978" s="27">
        <v>2375000</v>
      </c>
      <c r="G978" s="145"/>
      <c r="H978" s="145"/>
      <c r="I978" s="143">
        <f t="shared" si="2093"/>
        <v>3.6261886214694741E-2</v>
      </c>
      <c r="J978" s="27">
        <f t="shared" si="2094"/>
        <v>2437500</v>
      </c>
      <c r="K978" s="28">
        <f t="shared" si="2095"/>
        <v>463125</v>
      </c>
      <c r="L978" s="29">
        <f t="shared" si="2076"/>
        <v>2900625</v>
      </c>
      <c r="M978" s="26">
        <v>1</v>
      </c>
      <c r="N978" s="27">
        <v>2500000</v>
      </c>
      <c r="O978" s="27">
        <v>2700000</v>
      </c>
      <c r="P978" s="145"/>
      <c r="Q978" s="145"/>
      <c r="R978" s="143">
        <f t="shared" si="2096"/>
        <v>5.4392829322042126E-2</v>
      </c>
      <c r="S978" s="27">
        <f t="shared" si="2097"/>
        <v>2600000</v>
      </c>
      <c r="T978" s="28">
        <f t="shared" si="2098"/>
        <v>494000</v>
      </c>
      <c r="U978" s="30">
        <f t="shared" si="2099"/>
        <v>3094000</v>
      </c>
      <c r="V978" s="26">
        <v>1</v>
      </c>
      <c r="W978" s="27">
        <v>2500000</v>
      </c>
      <c r="X978" s="27">
        <v>2875000</v>
      </c>
      <c r="Y978" s="145"/>
      <c r="Z978" s="145"/>
      <c r="AA978" s="143">
        <f t="shared" si="2100"/>
        <v>9.8666062491146178E-2</v>
      </c>
      <c r="AB978" s="27">
        <f t="shared" si="2101"/>
        <v>2687500</v>
      </c>
      <c r="AC978" s="28">
        <f t="shared" si="2102"/>
        <v>510625</v>
      </c>
      <c r="AD978" s="29">
        <f t="shared" si="2103"/>
        <v>3198125</v>
      </c>
      <c r="AE978" s="26">
        <v>1</v>
      </c>
      <c r="AF978" s="27">
        <v>2500000</v>
      </c>
      <c r="AG978" s="27">
        <v>3025000</v>
      </c>
      <c r="AH978" s="145"/>
      <c r="AI978" s="145"/>
      <c r="AJ978" s="143">
        <f t="shared" si="2067"/>
        <v>0.13438228420739817</v>
      </c>
      <c r="AK978" s="27">
        <f t="shared" si="2033"/>
        <v>2762500</v>
      </c>
      <c r="AL978" s="28">
        <f t="shared" si="2034"/>
        <v>524875</v>
      </c>
      <c r="AM978" s="30">
        <f t="shared" si="2035"/>
        <v>3287375</v>
      </c>
      <c r="AN978" s="26">
        <v>1</v>
      </c>
      <c r="AO978" s="27">
        <v>2500000</v>
      </c>
      <c r="AP978" s="27">
        <v>3249000</v>
      </c>
      <c r="AQ978" s="145"/>
      <c r="AR978" s="145"/>
      <c r="AS978" s="143">
        <f t="shared" si="2068"/>
        <v>0.18424873164332026</v>
      </c>
      <c r="AT978" s="27">
        <f t="shared" si="2036"/>
        <v>2874500</v>
      </c>
      <c r="AU978" s="28">
        <f t="shared" si="2037"/>
        <v>546155</v>
      </c>
      <c r="AV978" s="30">
        <f t="shared" si="2038"/>
        <v>3420655</v>
      </c>
      <c r="AW978" s="26">
        <v>1</v>
      </c>
      <c r="AX978" s="27">
        <v>2500000</v>
      </c>
      <c r="AY978" s="27">
        <v>2850000</v>
      </c>
      <c r="AZ978" s="145"/>
      <c r="BA978" s="145"/>
      <c r="BB978" s="143">
        <f t="shared" si="2069"/>
        <v>9.2518644267398739E-2</v>
      </c>
      <c r="BC978" s="27">
        <f t="shared" si="2039"/>
        <v>2675000</v>
      </c>
      <c r="BD978" s="27">
        <f t="shared" si="2040"/>
        <v>508250</v>
      </c>
      <c r="BE978" s="27">
        <f t="shared" si="2041"/>
        <v>3183250</v>
      </c>
      <c r="BF978" s="26">
        <v>1</v>
      </c>
      <c r="BG978" s="27">
        <v>2000000</v>
      </c>
      <c r="BH978" s="27">
        <v>1800000</v>
      </c>
      <c r="BI978" s="145"/>
      <c r="BJ978" s="145"/>
      <c r="BK978" s="143">
        <f t="shared" si="2070"/>
        <v>7.4432292756478696E-2</v>
      </c>
      <c r="BL978" s="27">
        <f t="shared" si="2104"/>
        <v>1900000</v>
      </c>
      <c r="BM978" s="27">
        <f t="shared" si="2105"/>
        <v>361000</v>
      </c>
      <c r="BN978" s="28">
        <f t="shared" si="2106"/>
        <v>2261000</v>
      </c>
      <c r="BO978" s="26">
        <v>1</v>
      </c>
      <c r="BP978" s="27">
        <v>2000000</v>
      </c>
      <c r="BQ978" s="27">
        <v>2280000</v>
      </c>
      <c r="BR978" s="175"/>
      <c r="BS978" s="175"/>
      <c r="BT978" s="143">
        <f t="shared" si="2071"/>
        <v>9.2518644267398739E-2</v>
      </c>
      <c r="BU978" s="27">
        <f t="shared" si="2107"/>
        <v>2140000</v>
      </c>
      <c r="BV978" s="28">
        <f t="shared" si="2108"/>
        <v>406600</v>
      </c>
      <c r="BW978" s="30">
        <f t="shared" si="2109"/>
        <v>2546600</v>
      </c>
      <c r="BX978" s="26">
        <v>1</v>
      </c>
      <c r="BY978" s="28">
        <v>2000000</v>
      </c>
      <c r="BZ978" s="28">
        <v>2280000</v>
      </c>
      <c r="CA978" s="156"/>
      <c r="CB978" s="156"/>
      <c r="CC978" s="177">
        <f t="shared" si="2072"/>
        <v>9.2518644267398739E-2</v>
      </c>
      <c r="CD978" s="28">
        <f t="shared" si="2110"/>
        <v>2140000</v>
      </c>
      <c r="CE978" s="28">
        <f t="shared" si="2111"/>
        <v>406600</v>
      </c>
      <c r="CF978" s="29">
        <f t="shared" si="2112"/>
        <v>2546600</v>
      </c>
      <c r="CG978" s="26">
        <v>1</v>
      </c>
      <c r="CH978" s="27">
        <v>1600000</v>
      </c>
      <c r="CI978" s="27">
        <v>1280000</v>
      </c>
      <c r="CJ978" s="148"/>
      <c r="CK978" s="148"/>
      <c r="CL978" s="143">
        <f t="shared" si="2113"/>
        <v>0.15713484026367722</v>
      </c>
      <c r="CM978" s="27">
        <f t="shared" si="2114"/>
        <v>1440000</v>
      </c>
      <c r="CN978" s="27">
        <f t="shared" si="2115"/>
        <v>273600</v>
      </c>
      <c r="CO978" s="28">
        <f t="shared" si="2116"/>
        <v>1713600</v>
      </c>
      <c r="CP978" s="26">
        <v>1</v>
      </c>
      <c r="CQ978" s="27">
        <v>1600000</v>
      </c>
      <c r="CR978" s="27">
        <v>1280000</v>
      </c>
      <c r="CS978" s="148"/>
      <c r="CT978" s="148"/>
      <c r="CU978" s="143">
        <f t="shared" si="2073"/>
        <v>0.15713484026367722</v>
      </c>
      <c r="CV978" s="27">
        <f t="shared" si="2117"/>
        <v>1440000</v>
      </c>
      <c r="CW978" s="28">
        <f t="shared" si="2118"/>
        <v>273600</v>
      </c>
      <c r="CX978" s="29">
        <f t="shared" si="2119"/>
        <v>1713600</v>
      </c>
      <c r="CY978" s="26">
        <v>1</v>
      </c>
      <c r="CZ978" s="27">
        <v>1600000</v>
      </c>
      <c r="DA978" s="27">
        <v>1360000</v>
      </c>
      <c r="DB978" s="181"/>
      <c r="DC978" s="181"/>
      <c r="DD978" s="143">
        <f t="shared" si="2074"/>
        <v>0.11466596451673743</v>
      </c>
      <c r="DE978" s="27">
        <f t="shared" si="2120"/>
        <v>1480000</v>
      </c>
      <c r="DF978" s="27">
        <f t="shared" si="2121"/>
        <v>281200</v>
      </c>
      <c r="DG978" s="28">
        <f t="shared" si="2122"/>
        <v>1761200</v>
      </c>
      <c r="DH978" s="26">
        <v>1</v>
      </c>
      <c r="DI978" s="28">
        <v>1600000</v>
      </c>
      <c r="DJ978" s="28">
        <v>1840000</v>
      </c>
      <c r="DK978" s="157"/>
      <c r="DL978" s="177">
        <f t="shared" si="2075"/>
        <v>9.8666062491146164E-2</v>
      </c>
      <c r="DM978" s="28">
        <f t="shared" si="2123"/>
        <v>1720000</v>
      </c>
      <c r="DN978" s="28">
        <f t="shared" si="2124"/>
        <v>326800</v>
      </c>
      <c r="DO978" s="30">
        <f t="shared" si="2125"/>
        <v>2046800</v>
      </c>
    </row>
    <row r="979" spans="1:119" ht="21" customHeight="1" x14ac:dyDescent="0.25">
      <c r="A979" s="66" t="s">
        <v>1893</v>
      </c>
      <c r="B979" s="67" t="s">
        <v>1853</v>
      </c>
      <c r="C979" s="68" t="s">
        <v>1894</v>
      </c>
      <c r="D979" s="26">
        <v>1</v>
      </c>
      <c r="E979" s="27">
        <v>1000000</v>
      </c>
      <c r="F979" s="27">
        <v>950000</v>
      </c>
      <c r="G979" s="145"/>
      <c r="H979" s="145"/>
      <c r="I979" s="143">
        <f t="shared" si="2093"/>
        <v>3.6261886214694748E-2</v>
      </c>
      <c r="J979" s="27">
        <f t="shared" si="2094"/>
        <v>975000</v>
      </c>
      <c r="K979" s="28">
        <f t="shared" si="2095"/>
        <v>185250</v>
      </c>
      <c r="L979" s="29">
        <f t="shared" si="2076"/>
        <v>1160250</v>
      </c>
      <c r="M979" s="26">
        <v>1</v>
      </c>
      <c r="N979" s="27">
        <v>1000000</v>
      </c>
      <c r="O979" s="27">
        <v>1080000</v>
      </c>
      <c r="P979" s="145"/>
      <c r="Q979" s="145"/>
      <c r="R979" s="143">
        <f t="shared" si="2096"/>
        <v>5.4392829322042119E-2</v>
      </c>
      <c r="S979" s="27">
        <f t="shared" si="2097"/>
        <v>1040000</v>
      </c>
      <c r="T979" s="28">
        <f t="shared" si="2098"/>
        <v>197600</v>
      </c>
      <c r="U979" s="30">
        <f t="shared" si="2099"/>
        <v>1237600</v>
      </c>
      <c r="V979" s="26">
        <v>1</v>
      </c>
      <c r="W979" s="27">
        <v>1000000</v>
      </c>
      <c r="X979" s="27">
        <v>1150000</v>
      </c>
      <c r="Y979" s="145"/>
      <c r="Z979" s="145"/>
      <c r="AA979" s="143">
        <f t="shared" si="2100"/>
        <v>9.8666062491146164E-2</v>
      </c>
      <c r="AB979" s="27">
        <f t="shared" si="2101"/>
        <v>1075000</v>
      </c>
      <c r="AC979" s="28">
        <f t="shared" si="2102"/>
        <v>204250</v>
      </c>
      <c r="AD979" s="29">
        <f t="shared" si="2103"/>
        <v>1279250</v>
      </c>
      <c r="AE979" s="26">
        <v>1</v>
      </c>
      <c r="AF979" s="27">
        <v>1000000</v>
      </c>
      <c r="AG979" s="27">
        <v>1210000</v>
      </c>
      <c r="AH979" s="145"/>
      <c r="AI979" s="145"/>
      <c r="AJ979" s="143">
        <f t="shared" si="2067"/>
        <v>0.13438228420739817</v>
      </c>
      <c r="AK979" s="27">
        <f t="shared" si="2033"/>
        <v>1105000</v>
      </c>
      <c r="AL979" s="28">
        <f t="shared" si="2034"/>
        <v>209950</v>
      </c>
      <c r="AM979" s="30">
        <f t="shared" si="2035"/>
        <v>1314950</v>
      </c>
      <c r="AN979" s="26">
        <v>1</v>
      </c>
      <c r="AO979" s="27">
        <v>1000000</v>
      </c>
      <c r="AP979" s="27">
        <v>1299600</v>
      </c>
      <c r="AQ979" s="145"/>
      <c r="AR979" s="145"/>
      <c r="AS979" s="143">
        <f t="shared" si="2068"/>
        <v>0.18424873164332026</v>
      </c>
      <c r="AT979" s="27">
        <f t="shared" si="2036"/>
        <v>1149800</v>
      </c>
      <c r="AU979" s="28">
        <f t="shared" si="2037"/>
        <v>218462</v>
      </c>
      <c r="AV979" s="30">
        <f t="shared" si="2038"/>
        <v>1368262</v>
      </c>
      <c r="AW979" s="26">
        <v>1</v>
      </c>
      <c r="AX979" s="27">
        <v>1000000</v>
      </c>
      <c r="AY979" s="27">
        <v>1140000</v>
      </c>
      <c r="AZ979" s="145"/>
      <c r="BA979" s="145"/>
      <c r="BB979" s="143">
        <f t="shared" si="2069"/>
        <v>9.2518644267398739E-2</v>
      </c>
      <c r="BC979" s="27">
        <f t="shared" si="2039"/>
        <v>1070000</v>
      </c>
      <c r="BD979" s="27">
        <f t="shared" si="2040"/>
        <v>203300</v>
      </c>
      <c r="BE979" s="27">
        <f t="shared" si="2041"/>
        <v>1273300</v>
      </c>
      <c r="BF979" s="26">
        <v>1</v>
      </c>
      <c r="BG979" s="27">
        <v>800000</v>
      </c>
      <c r="BH979" s="27">
        <v>720000</v>
      </c>
      <c r="BI979" s="145"/>
      <c r="BJ979" s="145"/>
      <c r="BK979" s="143">
        <f t="shared" si="2070"/>
        <v>7.4432292756478682E-2</v>
      </c>
      <c r="BL979" s="27">
        <f t="shared" si="2104"/>
        <v>760000</v>
      </c>
      <c r="BM979" s="27">
        <f t="shared" si="2105"/>
        <v>144400</v>
      </c>
      <c r="BN979" s="28">
        <f t="shared" si="2106"/>
        <v>904400</v>
      </c>
      <c r="BO979" s="26">
        <v>1</v>
      </c>
      <c r="BP979" s="27">
        <v>800000</v>
      </c>
      <c r="BQ979" s="27">
        <v>912000</v>
      </c>
      <c r="BR979" s="175"/>
      <c r="BS979" s="175"/>
      <c r="BT979" s="143">
        <f t="shared" si="2071"/>
        <v>9.2518644267398739E-2</v>
      </c>
      <c r="BU979" s="27">
        <f t="shared" si="2107"/>
        <v>856000</v>
      </c>
      <c r="BV979" s="28">
        <f t="shared" si="2108"/>
        <v>162640</v>
      </c>
      <c r="BW979" s="30">
        <f t="shared" si="2109"/>
        <v>1018640</v>
      </c>
      <c r="BX979" s="26">
        <v>1</v>
      </c>
      <c r="BY979" s="28">
        <v>800000</v>
      </c>
      <c r="BZ979" s="28">
        <v>912000</v>
      </c>
      <c r="CA979" s="156"/>
      <c r="CB979" s="156"/>
      <c r="CC979" s="177">
        <f t="shared" si="2072"/>
        <v>9.2518644267398739E-2</v>
      </c>
      <c r="CD979" s="28">
        <f t="shared" si="2110"/>
        <v>856000</v>
      </c>
      <c r="CE979" s="28">
        <f t="shared" si="2111"/>
        <v>162640</v>
      </c>
      <c r="CF979" s="29">
        <f t="shared" si="2112"/>
        <v>1018640</v>
      </c>
      <c r="CG979" s="26">
        <v>1</v>
      </c>
      <c r="CH979" s="27">
        <v>640000</v>
      </c>
      <c r="CI979" s="27">
        <v>512000</v>
      </c>
      <c r="CJ979" s="148"/>
      <c r="CK979" s="148"/>
      <c r="CL979" s="143">
        <f t="shared" si="2113"/>
        <v>0.15713484026367724</v>
      </c>
      <c r="CM979" s="27">
        <f t="shared" si="2114"/>
        <v>576000</v>
      </c>
      <c r="CN979" s="27">
        <f t="shared" si="2115"/>
        <v>109440</v>
      </c>
      <c r="CO979" s="28">
        <f t="shared" si="2116"/>
        <v>685440</v>
      </c>
      <c r="CP979" s="26">
        <v>1</v>
      </c>
      <c r="CQ979" s="27">
        <v>640000</v>
      </c>
      <c r="CR979" s="27">
        <v>512000</v>
      </c>
      <c r="CS979" s="148"/>
      <c r="CT979" s="148"/>
      <c r="CU979" s="143">
        <f t="shared" si="2073"/>
        <v>0.15713484026367724</v>
      </c>
      <c r="CV979" s="27">
        <f t="shared" si="2117"/>
        <v>576000</v>
      </c>
      <c r="CW979" s="28">
        <f t="shared" si="2118"/>
        <v>109440</v>
      </c>
      <c r="CX979" s="29">
        <f t="shared" si="2119"/>
        <v>685440</v>
      </c>
      <c r="CY979" s="26">
        <v>1</v>
      </c>
      <c r="CZ979" s="27">
        <v>640000</v>
      </c>
      <c r="DA979" s="27">
        <v>544000</v>
      </c>
      <c r="DB979" s="181"/>
      <c r="DC979" s="181"/>
      <c r="DD979" s="143">
        <f t="shared" si="2074"/>
        <v>0.11466596451673743</v>
      </c>
      <c r="DE979" s="27">
        <f t="shared" si="2120"/>
        <v>592000</v>
      </c>
      <c r="DF979" s="27">
        <f t="shared" si="2121"/>
        <v>112480</v>
      </c>
      <c r="DG979" s="28">
        <f t="shared" si="2122"/>
        <v>704480</v>
      </c>
      <c r="DH979" s="26">
        <v>1</v>
      </c>
      <c r="DI979" s="28">
        <v>640000</v>
      </c>
      <c r="DJ979" s="28">
        <v>736000</v>
      </c>
      <c r="DK979" s="157"/>
      <c r="DL979" s="177">
        <f t="shared" si="2075"/>
        <v>9.8666062491146164E-2</v>
      </c>
      <c r="DM979" s="28">
        <f t="shared" si="2123"/>
        <v>688000</v>
      </c>
      <c r="DN979" s="28">
        <f t="shared" si="2124"/>
        <v>130720</v>
      </c>
      <c r="DO979" s="30">
        <f t="shared" si="2125"/>
        <v>818720</v>
      </c>
    </row>
    <row r="980" spans="1:119" ht="21" customHeight="1" x14ac:dyDescent="0.25">
      <c r="A980" s="66" t="s">
        <v>1895</v>
      </c>
      <c r="B980" s="67" t="s">
        <v>1853</v>
      </c>
      <c r="C980" s="68" t="s">
        <v>1896</v>
      </c>
      <c r="D980" s="26">
        <v>1</v>
      </c>
      <c r="E980" s="27">
        <v>800000</v>
      </c>
      <c r="F980" s="27">
        <v>760000</v>
      </c>
      <c r="G980" s="145"/>
      <c r="H980" s="145"/>
      <c r="I980" s="143">
        <f t="shared" si="2093"/>
        <v>3.6261886214694741E-2</v>
      </c>
      <c r="J980" s="27">
        <f t="shared" si="2094"/>
        <v>780000</v>
      </c>
      <c r="K980" s="28">
        <f t="shared" si="2095"/>
        <v>148200</v>
      </c>
      <c r="L980" s="29">
        <f t="shared" si="2076"/>
        <v>928200</v>
      </c>
      <c r="M980" s="26">
        <v>1</v>
      </c>
      <c r="N980" s="27">
        <v>800000</v>
      </c>
      <c r="O980" s="27">
        <v>864000</v>
      </c>
      <c r="P980" s="145"/>
      <c r="Q980" s="145"/>
      <c r="R980" s="143">
        <f t="shared" si="2096"/>
        <v>5.4392829322042119E-2</v>
      </c>
      <c r="S980" s="27">
        <f t="shared" si="2097"/>
        <v>832000</v>
      </c>
      <c r="T980" s="28">
        <f t="shared" si="2098"/>
        <v>158080</v>
      </c>
      <c r="U980" s="30">
        <f t="shared" si="2099"/>
        <v>990080</v>
      </c>
      <c r="V980" s="26">
        <v>1</v>
      </c>
      <c r="W980" s="27">
        <v>800000</v>
      </c>
      <c r="X980" s="27">
        <v>920000</v>
      </c>
      <c r="Y980" s="145"/>
      <c r="Z980" s="145"/>
      <c r="AA980" s="143">
        <f t="shared" si="2100"/>
        <v>9.8666062491146164E-2</v>
      </c>
      <c r="AB980" s="27">
        <f t="shared" si="2101"/>
        <v>860000</v>
      </c>
      <c r="AC980" s="28">
        <f t="shared" si="2102"/>
        <v>163400</v>
      </c>
      <c r="AD980" s="29">
        <f t="shared" si="2103"/>
        <v>1023400</v>
      </c>
      <c r="AE980" s="26">
        <v>1</v>
      </c>
      <c r="AF980" s="27">
        <v>800000</v>
      </c>
      <c r="AG980" s="27">
        <v>968000</v>
      </c>
      <c r="AH980" s="145"/>
      <c r="AI980" s="145"/>
      <c r="AJ980" s="143">
        <f t="shared" si="2067"/>
        <v>0.13438228420739817</v>
      </c>
      <c r="AK980" s="27">
        <f t="shared" si="2033"/>
        <v>884000</v>
      </c>
      <c r="AL980" s="28">
        <f t="shared" si="2034"/>
        <v>167960</v>
      </c>
      <c r="AM980" s="30">
        <f t="shared" si="2035"/>
        <v>1051960</v>
      </c>
      <c r="AN980" s="26">
        <v>1</v>
      </c>
      <c r="AO980" s="27">
        <v>800000</v>
      </c>
      <c r="AP980" s="27">
        <v>1039680</v>
      </c>
      <c r="AQ980" s="145"/>
      <c r="AR980" s="145"/>
      <c r="AS980" s="143">
        <f t="shared" si="2068"/>
        <v>0.18424873164332028</v>
      </c>
      <c r="AT980" s="27">
        <f t="shared" si="2036"/>
        <v>919840</v>
      </c>
      <c r="AU980" s="28">
        <f t="shared" si="2037"/>
        <v>174769.6</v>
      </c>
      <c r="AV980" s="30">
        <f t="shared" si="2038"/>
        <v>1094609.6000000001</v>
      </c>
      <c r="AW980" s="26">
        <v>1</v>
      </c>
      <c r="AX980" s="27">
        <v>800000</v>
      </c>
      <c r="AY980" s="27">
        <v>912000</v>
      </c>
      <c r="AZ980" s="145"/>
      <c r="BA980" s="145"/>
      <c r="BB980" s="143">
        <f t="shared" si="2069"/>
        <v>9.2518644267398739E-2</v>
      </c>
      <c r="BC980" s="27">
        <f t="shared" si="2039"/>
        <v>856000</v>
      </c>
      <c r="BD980" s="27">
        <f t="shared" si="2040"/>
        <v>162640</v>
      </c>
      <c r="BE980" s="27">
        <f t="shared" si="2041"/>
        <v>1018640</v>
      </c>
      <c r="BF980" s="26">
        <v>1</v>
      </c>
      <c r="BG980" s="27">
        <v>640000</v>
      </c>
      <c r="BH980" s="27">
        <v>576000</v>
      </c>
      <c r="BI980" s="145"/>
      <c r="BJ980" s="145"/>
      <c r="BK980" s="143">
        <f t="shared" si="2070"/>
        <v>7.4432292756478696E-2</v>
      </c>
      <c r="BL980" s="27">
        <f t="shared" si="2104"/>
        <v>608000</v>
      </c>
      <c r="BM980" s="27">
        <f t="shared" si="2105"/>
        <v>115520</v>
      </c>
      <c r="BN980" s="28">
        <f t="shared" si="2106"/>
        <v>723520</v>
      </c>
      <c r="BO980" s="26">
        <v>1</v>
      </c>
      <c r="BP980" s="27">
        <v>640000</v>
      </c>
      <c r="BQ980" s="27">
        <v>729600</v>
      </c>
      <c r="BR980" s="148"/>
      <c r="BS980" s="148"/>
      <c r="BT980" s="143">
        <f t="shared" si="2071"/>
        <v>9.2518644267398739E-2</v>
      </c>
      <c r="BU980" s="27">
        <f t="shared" si="2107"/>
        <v>684800</v>
      </c>
      <c r="BV980" s="28">
        <f t="shared" si="2108"/>
        <v>130112</v>
      </c>
      <c r="BW980" s="30">
        <f t="shared" si="2109"/>
        <v>814912</v>
      </c>
      <c r="BX980" s="26">
        <v>1</v>
      </c>
      <c r="BY980" s="28">
        <v>640000</v>
      </c>
      <c r="BZ980" s="28">
        <v>729600</v>
      </c>
      <c r="CA980" s="156"/>
      <c r="CB980" s="156"/>
      <c r="CC980" s="177">
        <f t="shared" si="2072"/>
        <v>9.2518644267398739E-2</v>
      </c>
      <c r="CD980" s="28">
        <f t="shared" si="2110"/>
        <v>684800</v>
      </c>
      <c r="CE980" s="28">
        <f t="shared" si="2111"/>
        <v>130112</v>
      </c>
      <c r="CF980" s="29">
        <f t="shared" si="2112"/>
        <v>814912</v>
      </c>
      <c r="CG980" s="26">
        <v>1</v>
      </c>
      <c r="CH980" s="27">
        <v>512000</v>
      </c>
      <c r="CI980" s="27">
        <v>409600</v>
      </c>
      <c r="CJ980" s="148"/>
      <c r="CK980" s="148"/>
      <c r="CL980" s="143">
        <f t="shared" si="2113"/>
        <v>0.15713484026367724</v>
      </c>
      <c r="CM980" s="27">
        <f t="shared" si="2114"/>
        <v>460800</v>
      </c>
      <c r="CN980" s="27">
        <f t="shared" si="2115"/>
        <v>87552</v>
      </c>
      <c r="CO980" s="28">
        <f t="shared" si="2116"/>
        <v>548352</v>
      </c>
      <c r="CP980" s="26">
        <v>1</v>
      </c>
      <c r="CQ980" s="27">
        <v>512000</v>
      </c>
      <c r="CR980" s="27">
        <v>409600</v>
      </c>
      <c r="CS980" s="148"/>
      <c r="CT980" s="148"/>
      <c r="CU980" s="143">
        <f t="shared" si="2073"/>
        <v>0.15713484026367724</v>
      </c>
      <c r="CV980" s="27">
        <f t="shared" si="2117"/>
        <v>460800</v>
      </c>
      <c r="CW980" s="28">
        <f t="shared" si="2118"/>
        <v>87552</v>
      </c>
      <c r="CX980" s="29">
        <f t="shared" si="2119"/>
        <v>548352</v>
      </c>
      <c r="CY980" s="26">
        <v>1</v>
      </c>
      <c r="CZ980" s="27">
        <v>512000</v>
      </c>
      <c r="DA980" s="27">
        <v>435200</v>
      </c>
      <c r="DB980" s="181"/>
      <c r="DC980" s="181"/>
      <c r="DD980" s="143">
        <f t="shared" si="2074"/>
        <v>0.11466596451673744</v>
      </c>
      <c r="DE980" s="27">
        <f t="shared" si="2120"/>
        <v>473600</v>
      </c>
      <c r="DF980" s="27">
        <f t="shared" si="2121"/>
        <v>89984</v>
      </c>
      <c r="DG980" s="28">
        <f t="shared" si="2122"/>
        <v>563584</v>
      </c>
      <c r="DH980" s="26">
        <v>1</v>
      </c>
      <c r="DI980" s="28">
        <v>512000</v>
      </c>
      <c r="DJ980" s="28">
        <v>588800</v>
      </c>
      <c r="DK980" s="157"/>
      <c r="DL980" s="177">
        <f t="shared" si="2075"/>
        <v>9.8666062491146164E-2</v>
      </c>
      <c r="DM980" s="28">
        <f t="shared" si="2123"/>
        <v>550400</v>
      </c>
      <c r="DN980" s="28">
        <f t="shared" si="2124"/>
        <v>104576</v>
      </c>
      <c r="DO980" s="30">
        <f t="shared" si="2125"/>
        <v>654976</v>
      </c>
    </row>
    <row r="981" spans="1:119" ht="21" customHeight="1" x14ac:dyDescent="0.25">
      <c r="A981" s="66" t="s">
        <v>1897</v>
      </c>
      <c r="B981" s="67" t="s">
        <v>1853</v>
      </c>
      <c r="C981" s="68" t="s">
        <v>1898</v>
      </c>
      <c r="D981" s="26">
        <v>1</v>
      </c>
      <c r="E981" s="27">
        <v>10000</v>
      </c>
      <c r="F981" s="27">
        <v>50000</v>
      </c>
      <c r="G981" s="270">
        <f>84033*1.052</f>
        <v>88402.716</v>
      </c>
      <c r="H981" s="145"/>
      <c r="I981" s="143">
        <f t="shared" si="2093"/>
        <v>0.94280904158206336</v>
      </c>
      <c r="J981" s="155">
        <f>+AVERAGE(F981,G981)</f>
        <v>69201.358000000007</v>
      </c>
      <c r="K981" s="28">
        <f t="shared" si="2095"/>
        <v>13148.258020000001</v>
      </c>
      <c r="L981" s="29">
        <f t="shared" si="2076"/>
        <v>82349.616020000016</v>
      </c>
      <c r="M981" s="26">
        <v>1</v>
      </c>
      <c r="N981" s="27">
        <v>10000</v>
      </c>
      <c r="O981" s="27">
        <v>65000</v>
      </c>
      <c r="P981" s="270">
        <f>84033*1.052</f>
        <v>88402.716</v>
      </c>
      <c r="Q981" s="145"/>
      <c r="R981" s="163">
        <f t="shared" si="2096"/>
        <v>1.0370899457402696</v>
      </c>
      <c r="S981" s="155">
        <f>+AVERAGE(O981:P981)</f>
        <v>76701.358000000007</v>
      </c>
      <c r="T981" s="28">
        <f t="shared" si="2098"/>
        <v>14573.258020000001</v>
      </c>
      <c r="U981" s="30">
        <f t="shared" si="2099"/>
        <v>91274.616020000016</v>
      </c>
      <c r="V981" s="26">
        <v>1</v>
      </c>
      <c r="W981" s="27">
        <v>10000</v>
      </c>
      <c r="X981" s="27">
        <v>65000</v>
      </c>
      <c r="Y981" s="270">
        <f>84033*1.052</f>
        <v>88402.716</v>
      </c>
      <c r="Z981" s="145"/>
      <c r="AA981" s="163">
        <f t="shared" si="2100"/>
        <v>1.0370899457402696</v>
      </c>
      <c r="AB981" s="141">
        <f>+AVERAGE(X981:Y981)</f>
        <v>76701.358000000007</v>
      </c>
      <c r="AC981" s="28">
        <f t="shared" si="2102"/>
        <v>14573.258020000001</v>
      </c>
      <c r="AD981" s="29">
        <f t="shared" si="2103"/>
        <v>91274.616020000016</v>
      </c>
      <c r="AE981" s="26">
        <v>1</v>
      </c>
      <c r="AF981" s="27">
        <v>10000</v>
      </c>
      <c r="AG981" s="27">
        <v>65000</v>
      </c>
      <c r="AH981" s="270">
        <v>84033.613445378156</v>
      </c>
      <c r="AI981" s="145"/>
      <c r="AJ981" s="163">
        <f t="shared" si="2067"/>
        <v>1.0370899457402696</v>
      </c>
      <c r="AK981" s="141">
        <f>+AVERAGE(AG981:AH981)</f>
        <v>74516.806722689071</v>
      </c>
      <c r="AL981" s="28">
        <f t="shared" si="2034"/>
        <v>14158.193277310924</v>
      </c>
      <c r="AM981" s="30">
        <f t="shared" si="2035"/>
        <v>88675</v>
      </c>
      <c r="AN981" s="26">
        <v>1</v>
      </c>
      <c r="AO981" s="27">
        <v>10000</v>
      </c>
      <c r="AP981" s="27">
        <v>65000</v>
      </c>
      <c r="AQ981" s="27">
        <f>84033*1.052</f>
        <v>88402.716</v>
      </c>
      <c r="AR981" s="145"/>
      <c r="AS981" s="163">
        <f t="shared" si="2068"/>
        <v>1.0370899457402696</v>
      </c>
      <c r="AT981" s="141">
        <f>+AVERAGE(AP981:AQ981)</f>
        <v>76701.358000000007</v>
      </c>
      <c r="AU981" s="28">
        <f t="shared" si="2037"/>
        <v>14573.258020000001</v>
      </c>
      <c r="AV981" s="30">
        <f t="shared" si="2038"/>
        <v>91274.616020000016</v>
      </c>
      <c r="AW981" s="26">
        <v>1</v>
      </c>
      <c r="AX981" s="27">
        <v>10000</v>
      </c>
      <c r="AY981" s="27">
        <v>65000</v>
      </c>
      <c r="AZ981" s="27">
        <f>84033*1.052</f>
        <v>88402.716</v>
      </c>
      <c r="BA981" s="145"/>
      <c r="BB981" s="163">
        <f t="shared" si="2069"/>
        <v>1.0370899457402696</v>
      </c>
      <c r="BC981" s="141">
        <f>+AVERAGE(AY981:AZ981)</f>
        <v>76701.358000000007</v>
      </c>
      <c r="BD981" s="27">
        <f t="shared" si="2040"/>
        <v>14573.258020000001</v>
      </c>
      <c r="BE981" s="27">
        <f t="shared" si="2041"/>
        <v>91274.616020000016</v>
      </c>
      <c r="BF981" s="26">
        <v>1</v>
      </c>
      <c r="BG981" s="27">
        <v>8000</v>
      </c>
      <c r="BH981" s="27">
        <v>50000</v>
      </c>
      <c r="BI981" s="27">
        <f>67227*1.052</f>
        <v>70722.804000000004</v>
      </c>
      <c r="BJ981" s="145"/>
      <c r="BK981" s="163">
        <f t="shared" si="2070"/>
        <v>1.0240856830977585</v>
      </c>
      <c r="BL981" s="141">
        <f>+AVERAGE(BH981:BI981)</f>
        <v>60361.402000000002</v>
      </c>
      <c r="BM981" s="27">
        <f t="shared" si="2105"/>
        <v>11468.666380000001</v>
      </c>
      <c r="BN981" s="28">
        <f t="shared" si="2106"/>
        <v>71830.068379999997</v>
      </c>
      <c r="BO981" s="26">
        <v>1</v>
      </c>
      <c r="BP981" s="27">
        <v>8000</v>
      </c>
      <c r="BQ981" s="27">
        <v>40000</v>
      </c>
      <c r="BR981" s="27">
        <f>67227*1.052</f>
        <v>70722.804000000004</v>
      </c>
      <c r="BS981" s="148"/>
      <c r="BT981" s="163">
        <f t="shared" si="2071"/>
        <v>0.94280904158206336</v>
      </c>
      <c r="BU981" s="196">
        <f>+MEDIAN(BP981:BR981)</f>
        <v>40000</v>
      </c>
      <c r="BV981" s="28">
        <f t="shared" si="2108"/>
        <v>7600</v>
      </c>
      <c r="BW981" s="30">
        <f t="shared" si="2109"/>
        <v>47600</v>
      </c>
      <c r="BX981" s="26">
        <v>1</v>
      </c>
      <c r="BY981" s="28">
        <v>8000</v>
      </c>
      <c r="BZ981" s="28">
        <v>40000</v>
      </c>
      <c r="CA981" s="28">
        <f>67227*1.052</f>
        <v>70722.804000000004</v>
      </c>
      <c r="CB981" s="156"/>
      <c r="CC981" s="178">
        <f t="shared" si="2072"/>
        <v>0.94280904158206336</v>
      </c>
      <c r="CD981" s="201">
        <f>+MEDIAN(BY981:CA981)</f>
        <v>40000</v>
      </c>
      <c r="CE981" s="28">
        <f t="shared" si="2111"/>
        <v>7600</v>
      </c>
      <c r="CF981" s="29">
        <f t="shared" si="2112"/>
        <v>47600</v>
      </c>
      <c r="CG981" s="26">
        <v>1</v>
      </c>
      <c r="CH981" s="27">
        <v>6400</v>
      </c>
      <c r="CI981" s="27">
        <v>50000</v>
      </c>
      <c r="CJ981" s="148">
        <f>60504*1.052</f>
        <v>63650.208000000006</v>
      </c>
      <c r="CK981" s="148"/>
      <c r="CL981" s="163">
        <f t="shared" si="2113"/>
        <v>1.0932572928983502</v>
      </c>
      <c r="CM981" s="155">
        <f>+AVERAGE(CI981:CJ981)</f>
        <v>56825.104000000007</v>
      </c>
      <c r="CN981" s="27">
        <f t="shared" si="2115"/>
        <v>10796.769760000001</v>
      </c>
      <c r="CO981" s="28">
        <f t="shared" si="2116"/>
        <v>67621.873760000002</v>
      </c>
      <c r="CP981" s="26">
        <v>1</v>
      </c>
      <c r="CQ981" s="27">
        <v>6400</v>
      </c>
      <c r="CR981" s="27">
        <v>50000</v>
      </c>
      <c r="CS981" s="27">
        <f>60504*1.052</f>
        <v>63650.208000000006</v>
      </c>
      <c r="CT981" s="148"/>
      <c r="CU981" s="163">
        <f t="shared" si="2073"/>
        <v>1.0932572928983502</v>
      </c>
      <c r="CV981" s="141">
        <f>+AVERAGE(CR981:CS981)</f>
        <v>56825.104000000007</v>
      </c>
      <c r="CW981" s="28">
        <f t="shared" si="2118"/>
        <v>10796.769760000001</v>
      </c>
      <c r="CX981" s="29">
        <f t="shared" si="2119"/>
        <v>67621.873760000002</v>
      </c>
      <c r="CY981" s="26">
        <v>1</v>
      </c>
      <c r="CZ981" s="27">
        <v>6400</v>
      </c>
      <c r="DA981" s="27">
        <v>550000</v>
      </c>
      <c r="DB981" s="133">
        <f>719999*1.052</f>
        <v>757438.94800000009</v>
      </c>
      <c r="DC981" s="133"/>
      <c r="DD981" s="163">
        <f t="shared" si="2074"/>
        <v>1.3816795336197241</v>
      </c>
      <c r="DE981" s="141">
        <f>+AVERAGE(DA981:DB981)</f>
        <v>653719.47400000005</v>
      </c>
      <c r="DF981" s="27">
        <f t="shared" si="2121"/>
        <v>124206.70006</v>
      </c>
      <c r="DG981" s="28">
        <f t="shared" si="2122"/>
        <v>777926.17406000011</v>
      </c>
      <c r="DH981" s="26">
        <v>1</v>
      </c>
      <c r="DI981" s="28">
        <v>6400</v>
      </c>
      <c r="DJ981" s="28">
        <v>7360</v>
      </c>
      <c r="DK981" s="157"/>
      <c r="DL981" s="177">
        <f t="shared" si="2075"/>
        <v>9.8666062491146164E-2</v>
      </c>
      <c r="DM981" s="28">
        <f t="shared" si="2123"/>
        <v>6880</v>
      </c>
      <c r="DN981" s="28">
        <f t="shared" si="2124"/>
        <v>1307.2</v>
      </c>
      <c r="DO981" s="30">
        <f t="shared" si="2125"/>
        <v>8187.2</v>
      </c>
    </row>
    <row r="982" spans="1:119" ht="27" customHeight="1" x14ac:dyDescent="0.25">
      <c r="A982" s="66" t="s">
        <v>1899</v>
      </c>
      <c r="B982" s="67" t="s">
        <v>1853</v>
      </c>
      <c r="C982" s="68" t="s">
        <v>1900</v>
      </c>
      <c r="D982" s="26">
        <v>1</v>
      </c>
      <c r="E982" s="27">
        <v>12000000</v>
      </c>
      <c r="F982" s="27">
        <v>11400000</v>
      </c>
      <c r="G982" s="145"/>
      <c r="H982" s="145"/>
      <c r="I982" s="143">
        <f t="shared" si="2093"/>
        <v>3.6261886214694741E-2</v>
      </c>
      <c r="J982" s="27">
        <f t="shared" si="2094"/>
        <v>11700000</v>
      </c>
      <c r="K982" s="28">
        <f t="shared" si="2095"/>
        <v>2223000</v>
      </c>
      <c r="L982" s="29">
        <f t="shared" si="2076"/>
        <v>13923000</v>
      </c>
      <c r="M982" s="26">
        <v>1</v>
      </c>
      <c r="N982" s="27">
        <v>12000000</v>
      </c>
      <c r="O982" s="27">
        <v>12960000</v>
      </c>
      <c r="P982" s="145"/>
      <c r="Q982" s="145"/>
      <c r="R982" s="143">
        <f t="shared" si="2096"/>
        <v>5.4392829322042112E-2</v>
      </c>
      <c r="S982" s="27">
        <f t="shared" si="2097"/>
        <v>12480000</v>
      </c>
      <c r="T982" s="28">
        <f t="shared" si="2098"/>
        <v>2371200</v>
      </c>
      <c r="U982" s="30">
        <f t="shared" si="2099"/>
        <v>14851200</v>
      </c>
      <c r="V982" s="26">
        <v>1</v>
      </c>
      <c r="W982" s="27">
        <v>12000000</v>
      </c>
      <c r="X982" s="27">
        <v>13800000</v>
      </c>
      <c r="Y982" s="145"/>
      <c r="Z982" s="145"/>
      <c r="AA982" s="143">
        <f t="shared" si="2100"/>
        <v>9.8666062491146164E-2</v>
      </c>
      <c r="AB982" s="27">
        <f t="shared" si="2101"/>
        <v>12900000</v>
      </c>
      <c r="AC982" s="28">
        <f t="shared" si="2102"/>
        <v>2451000</v>
      </c>
      <c r="AD982" s="29">
        <f t="shared" si="2103"/>
        <v>15351000</v>
      </c>
      <c r="AE982" s="26">
        <v>1</v>
      </c>
      <c r="AF982" s="27">
        <v>12000000</v>
      </c>
      <c r="AG982" s="27">
        <v>14520000</v>
      </c>
      <c r="AH982" s="145"/>
      <c r="AI982" s="145"/>
      <c r="AJ982" s="143">
        <f t="shared" si="2067"/>
        <v>0.13438228420739817</v>
      </c>
      <c r="AK982" s="27">
        <f t="shared" si="2033"/>
        <v>13260000</v>
      </c>
      <c r="AL982" s="28">
        <f t="shared" si="2034"/>
        <v>2519400</v>
      </c>
      <c r="AM982" s="30">
        <f t="shared" si="2035"/>
        <v>15779400</v>
      </c>
      <c r="AN982" s="26">
        <v>1</v>
      </c>
      <c r="AO982" s="27">
        <v>12000000</v>
      </c>
      <c r="AP982" s="27">
        <v>15595200</v>
      </c>
      <c r="AQ982" s="145"/>
      <c r="AR982" s="145"/>
      <c r="AS982" s="143">
        <f t="shared" si="2068"/>
        <v>0.18424873164332026</v>
      </c>
      <c r="AT982" s="27">
        <f t="shared" si="2036"/>
        <v>13797600</v>
      </c>
      <c r="AU982" s="28">
        <f t="shared" si="2037"/>
        <v>2621544</v>
      </c>
      <c r="AV982" s="30">
        <f t="shared" si="2038"/>
        <v>16419144</v>
      </c>
      <c r="AW982" s="26">
        <v>1</v>
      </c>
      <c r="AX982" s="27">
        <v>12000000</v>
      </c>
      <c r="AY982" s="27">
        <v>13680000</v>
      </c>
      <c r="AZ982" s="145"/>
      <c r="BA982" s="145"/>
      <c r="BB982" s="143">
        <f t="shared" si="2069"/>
        <v>9.2518644267398739E-2</v>
      </c>
      <c r="BC982" s="27">
        <f t="shared" si="2039"/>
        <v>12840000</v>
      </c>
      <c r="BD982" s="27">
        <f t="shared" si="2040"/>
        <v>2439600</v>
      </c>
      <c r="BE982" s="27">
        <f t="shared" si="2041"/>
        <v>15279600</v>
      </c>
      <c r="BF982" s="26">
        <v>1</v>
      </c>
      <c r="BG982" s="27">
        <v>9600000</v>
      </c>
      <c r="BH982" s="27">
        <v>8640000</v>
      </c>
      <c r="BI982" s="145"/>
      <c r="BJ982" s="145"/>
      <c r="BK982" s="143">
        <f t="shared" si="2070"/>
        <v>7.4432292756478682E-2</v>
      </c>
      <c r="BL982" s="27">
        <f t="shared" si="2104"/>
        <v>9120000</v>
      </c>
      <c r="BM982" s="27">
        <f t="shared" si="2105"/>
        <v>1732800</v>
      </c>
      <c r="BN982" s="28">
        <f t="shared" si="2106"/>
        <v>10852800</v>
      </c>
      <c r="BO982" s="26">
        <v>1</v>
      </c>
      <c r="BP982" s="27">
        <v>9600000</v>
      </c>
      <c r="BQ982" s="27">
        <v>10944000</v>
      </c>
      <c r="BR982" s="148"/>
      <c r="BS982" s="148"/>
      <c r="BT982" s="143">
        <f t="shared" si="2071"/>
        <v>9.2518644267398753E-2</v>
      </c>
      <c r="BU982" s="27">
        <f t="shared" si="2107"/>
        <v>10272000</v>
      </c>
      <c r="BV982" s="28">
        <f t="shared" si="2108"/>
        <v>1951680</v>
      </c>
      <c r="BW982" s="30">
        <f t="shared" si="2109"/>
        <v>12223680</v>
      </c>
      <c r="BX982" s="26">
        <v>1</v>
      </c>
      <c r="BY982" s="28">
        <v>9600000</v>
      </c>
      <c r="BZ982" s="28">
        <v>10944000</v>
      </c>
      <c r="CA982" s="156"/>
      <c r="CB982" s="156"/>
      <c r="CC982" s="177">
        <f t="shared" si="2072"/>
        <v>9.2518644267398753E-2</v>
      </c>
      <c r="CD982" s="28">
        <f t="shared" si="2110"/>
        <v>10272000</v>
      </c>
      <c r="CE982" s="28">
        <f t="shared" si="2111"/>
        <v>1951680</v>
      </c>
      <c r="CF982" s="29">
        <f t="shared" si="2112"/>
        <v>12223680</v>
      </c>
      <c r="CG982" s="26">
        <v>1</v>
      </c>
      <c r="CH982" s="27">
        <v>7680000</v>
      </c>
      <c r="CI982" s="27">
        <v>6144000</v>
      </c>
      <c r="CJ982" s="148"/>
      <c r="CK982" s="148"/>
      <c r="CL982" s="143">
        <f t="shared" si="2113"/>
        <v>0.15713484026367722</v>
      </c>
      <c r="CM982" s="27">
        <f t="shared" ref="CM982:CM1025" si="2126">+AVERAGE(CH982:CJ982)</f>
        <v>6912000</v>
      </c>
      <c r="CN982" s="27">
        <f t="shared" si="2115"/>
        <v>1313280</v>
      </c>
      <c r="CO982" s="28">
        <f t="shared" si="2116"/>
        <v>8225280</v>
      </c>
      <c r="CP982" s="26">
        <v>1</v>
      </c>
      <c r="CQ982" s="27">
        <v>7680000</v>
      </c>
      <c r="CR982" s="27">
        <v>6144000</v>
      </c>
      <c r="CS982" s="148"/>
      <c r="CT982" s="148"/>
      <c r="CU982" s="143">
        <f t="shared" si="2073"/>
        <v>0.15713484026367722</v>
      </c>
      <c r="CV982" s="27">
        <f t="shared" si="2117"/>
        <v>6912000</v>
      </c>
      <c r="CW982" s="28">
        <f t="shared" si="2118"/>
        <v>1313280</v>
      </c>
      <c r="CX982" s="29">
        <f t="shared" si="2119"/>
        <v>8225280</v>
      </c>
      <c r="CY982" s="26">
        <v>1</v>
      </c>
      <c r="CZ982" s="27">
        <v>7680000</v>
      </c>
      <c r="DA982" s="27">
        <v>6528000</v>
      </c>
      <c r="DB982" s="181"/>
      <c r="DC982" s="181"/>
      <c r="DD982" s="143">
        <f t="shared" si="2074"/>
        <v>0.11466596451673743</v>
      </c>
      <c r="DE982" s="27">
        <f t="shared" si="2120"/>
        <v>7104000</v>
      </c>
      <c r="DF982" s="27">
        <f t="shared" si="2121"/>
        <v>1349760</v>
      </c>
      <c r="DG982" s="28">
        <f t="shared" si="2122"/>
        <v>8453760</v>
      </c>
      <c r="DH982" s="26">
        <v>1</v>
      </c>
      <c r="DI982" s="28">
        <v>7680000</v>
      </c>
      <c r="DJ982" s="28">
        <v>8832000</v>
      </c>
      <c r="DK982" s="157"/>
      <c r="DL982" s="177">
        <f t="shared" si="2075"/>
        <v>9.8666062491146164E-2</v>
      </c>
      <c r="DM982" s="28">
        <f t="shared" si="2123"/>
        <v>8256000</v>
      </c>
      <c r="DN982" s="28">
        <f t="shared" si="2124"/>
        <v>1568640</v>
      </c>
      <c r="DO982" s="30">
        <f t="shared" si="2125"/>
        <v>9824640</v>
      </c>
    </row>
    <row r="983" spans="1:119" ht="21" customHeight="1" x14ac:dyDescent="0.25">
      <c r="A983" s="66" t="s">
        <v>1901</v>
      </c>
      <c r="B983" s="67" t="s">
        <v>1853</v>
      </c>
      <c r="C983" s="68" t="s">
        <v>1902</v>
      </c>
      <c r="D983" s="26">
        <v>1</v>
      </c>
      <c r="E983" s="27">
        <v>6000000</v>
      </c>
      <c r="F983" s="27">
        <v>5700000</v>
      </c>
      <c r="G983" s="145"/>
      <c r="H983" s="145"/>
      <c r="I983" s="143">
        <f t="shared" si="2093"/>
        <v>3.6261886214694741E-2</v>
      </c>
      <c r="J983" s="27">
        <f t="shared" si="2094"/>
        <v>5850000</v>
      </c>
      <c r="K983" s="28">
        <f t="shared" si="2095"/>
        <v>1111500</v>
      </c>
      <c r="L983" s="29">
        <f t="shared" si="2076"/>
        <v>6961500</v>
      </c>
      <c r="M983" s="26">
        <v>1</v>
      </c>
      <c r="N983" s="27">
        <v>6000000</v>
      </c>
      <c r="O983" s="27">
        <v>6480000</v>
      </c>
      <c r="P983" s="145"/>
      <c r="Q983" s="145"/>
      <c r="R983" s="143">
        <f t="shared" si="2096"/>
        <v>5.4392829322042112E-2</v>
      </c>
      <c r="S983" s="27">
        <f t="shared" si="2097"/>
        <v>6240000</v>
      </c>
      <c r="T983" s="28">
        <f t="shared" si="2098"/>
        <v>1185600</v>
      </c>
      <c r="U983" s="30">
        <f t="shared" si="2099"/>
        <v>7425600</v>
      </c>
      <c r="V983" s="26">
        <v>1</v>
      </c>
      <c r="W983" s="27">
        <v>6000000</v>
      </c>
      <c r="X983" s="27">
        <v>6900000</v>
      </c>
      <c r="Y983" s="145"/>
      <c r="Z983" s="145"/>
      <c r="AA983" s="143">
        <f t="shared" si="2100"/>
        <v>9.8666062491146164E-2</v>
      </c>
      <c r="AB983" s="27">
        <f t="shared" si="2101"/>
        <v>6450000</v>
      </c>
      <c r="AC983" s="28">
        <f t="shared" si="2102"/>
        <v>1225500</v>
      </c>
      <c r="AD983" s="29">
        <f t="shared" si="2103"/>
        <v>7675500</v>
      </c>
      <c r="AE983" s="26">
        <v>1</v>
      </c>
      <c r="AF983" s="27">
        <v>6000000</v>
      </c>
      <c r="AG983" s="27">
        <v>7260000</v>
      </c>
      <c r="AH983" s="145"/>
      <c r="AI983" s="145"/>
      <c r="AJ983" s="143">
        <f t="shared" si="2067"/>
        <v>0.13438228420739817</v>
      </c>
      <c r="AK983" s="27">
        <f t="shared" si="2033"/>
        <v>6630000</v>
      </c>
      <c r="AL983" s="28">
        <f t="shared" si="2034"/>
        <v>1259700</v>
      </c>
      <c r="AM983" s="30">
        <f t="shared" si="2035"/>
        <v>7889700</v>
      </c>
      <c r="AN983" s="26">
        <v>1</v>
      </c>
      <c r="AO983" s="27">
        <v>6000000</v>
      </c>
      <c r="AP983" s="27">
        <v>7797600</v>
      </c>
      <c r="AQ983" s="145"/>
      <c r="AR983" s="145"/>
      <c r="AS983" s="143">
        <f t="shared" si="2068"/>
        <v>0.18424873164332026</v>
      </c>
      <c r="AT983" s="27">
        <f t="shared" si="2036"/>
        <v>6898800</v>
      </c>
      <c r="AU983" s="28">
        <f t="shared" si="2037"/>
        <v>1310772</v>
      </c>
      <c r="AV983" s="30">
        <f t="shared" si="2038"/>
        <v>8209572</v>
      </c>
      <c r="AW983" s="26">
        <v>1</v>
      </c>
      <c r="AX983" s="27">
        <v>6000000</v>
      </c>
      <c r="AY983" s="27">
        <v>6840000</v>
      </c>
      <c r="AZ983" s="145"/>
      <c r="BA983" s="145"/>
      <c r="BB983" s="143">
        <f t="shared" si="2069"/>
        <v>9.2518644267398739E-2</v>
      </c>
      <c r="BC983" s="27">
        <f t="shared" si="2039"/>
        <v>6420000</v>
      </c>
      <c r="BD983" s="27">
        <f t="shared" si="2040"/>
        <v>1219800</v>
      </c>
      <c r="BE983" s="27">
        <f t="shared" si="2041"/>
        <v>7639800</v>
      </c>
      <c r="BF983" s="26">
        <v>1</v>
      </c>
      <c r="BG983" s="27">
        <v>4800000</v>
      </c>
      <c r="BH983" s="27">
        <v>4320000</v>
      </c>
      <c r="BI983" s="145"/>
      <c r="BJ983" s="145"/>
      <c r="BK983" s="143">
        <f t="shared" si="2070"/>
        <v>7.4432292756478682E-2</v>
      </c>
      <c r="BL983" s="27">
        <f t="shared" si="2104"/>
        <v>4560000</v>
      </c>
      <c r="BM983" s="27">
        <f t="shared" si="2105"/>
        <v>866400</v>
      </c>
      <c r="BN983" s="28">
        <f t="shared" si="2106"/>
        <v>5426400</v>
      </c>
      <c r="BO983" s="26">
        <v>1</v>
      </c>
      <c r="BP983" s="27">
        <v>4800000</v>
      </c>
      <c r="BQ983" s="27">
        <v>5472000</v>
      </c>
      <c r="BR983" s="148"/>
      <c r="BS983" s="148"/>
      <c r="BT983" s="143">
        <f t="shared" si="2071"/>
        <v>9.2518644267398753E-2</v>
      </c>
      <c r="BU983" s="27">
        <f t="shared" si="2107"/>
        <v>5136000</v>
      </c>
      <c r="BV983" s="28">
        <f t="shared" si="2108"/>
        <v>975840</v>
      </c>
      <c r="BW983" s="30">
        <f t="shared" si="2109"/>
        <v>6111840</v>
      </c>
      <c r="BX983" s="26">
        <v>1</v>
      </c>
      <c r="BY983" s="28">
        <v>4800000</v>
      </c>
      <c r="BZ983" s="28">
        <v>5472000</v>
      </c>
      <c r="CA983" s="156"/>
      <c r="CB983" s="156"/>
      <c r="CC983" s="177">
        <f t="shared" si="2072"/>
        <v>9.2518644267398753E-2</v>
      </c>
      <c r="CD983" s="28">
        <f t="shared" si="2110"/>
        <v>5136000</v>
      </c>
      <c r="CE983" s="28">
        <f t="shared" si="2111"/>
        <v>975840</v>
      </c>
      <c r="CF983" s="29">
        <f t="shared" si="2112"/>
        <v>6111840</v>
      </c>
      <c r="CG983" s="26">
        <v>1</v>
      </c>
      <c r="CH983" s="27">
        <v>3840000</v>
      </c>
      <c r="CI983" s="27">
        <v>3072000</v>
      </c>
      <c r="CJ983" s="148"/>
      <c r="CK983" s="148"/>
      <c r="CL983" s="143">
        <f t="shared" si="2113"/>
        <v>0.15713484026367722</v>
      </c>
      <c r="CM983" s="27">
        <f t="shared" si="2126"/>
        <v>3456000</v>
      </c>
      <c r="CN983" s="27">
        <f t="shared" si="2115"/>
        <v>656640</v>
      </c>
      <c r="CO983" s="28">
        <f t="shared" si="2116"/>
        <v>4112640</v>
      </c>
      <c r="CP983" s="26">
        <v>1</v>
      </c>
      <c r="CQ983" s="27">
        <v>3840000</v>
      </c>
      <c r="CR983" s="27">
        <v>3072000</v>
      </c>
      <c r="CS983" s="148"/>
      <c r="CT983" s="148"/>
      <c r="CU983" s="143">
        <f t="shared" si="2073"/>
        <v>0.15713484026367722</v>
      </c>
      <c r="CV983" s="27">
        <f t="shared" si="2117"/>
        <v>3456000</v>
      </c>
      <c r="CW983" s="28">
        <f t="shared" si="2118"/>
        <v>656640</v>
      </c>
      <c r="CX983" s="29">
        <f t="shared" si="2119"/>
        <v>4112640</v>
      </c>
      <c r="CY983" s="26">
        <v>1</v>
      </c>
      <c r="CZ983" s="27">
        <v>3840000</v>
      </c>
      <c r="DA983" s="27">
        <v>3264000</v>
      </c>
      <c r="DB983" s="181"/>
      <c r="DC983" s="181"/>
      <c r="DD983" s="143">
        <f t="shared" si="2074"/>
        <v>0.11466596451673743</v>
      </c>
      <c r="DE983" s="27">
        <f t="shared" si="2120"/>
        <v>3552000</v>
      </c>
      <c r="DF983" s="27">
        <f t="shared" si="2121"/>
        <v>674880</v>
      </c>
      <c r="DG983" s="28">
        <f t="shared" si="2122"/>
        <v>4226880</v>
      </c>
      <c r="DH983" s="26">
        <v>1</v>
      </c>
      <c r="DI983" s="28">
        <v>3840000</v>
      </c>
      <c r="DJ983" s="28">
        <v>4416000</v>
      </c>
      <c r="DK983" s="157"/>
      <c r="DL983" s="177">
        <f t="shared" si="2075"/>
        <v>9.8666062491146164E-2</v>
      </c>
      <c r="DM983" s="28">
        <f t="shared" si="2123"/>
        <v>4128000</v>
      </c>
      <c r="DN983" s="28">
        <f t="shared" si="2124"/>
        <v>784320</v>
      </c>
      <c r="DO983" s="30">
        <f t="shared" si="2125"/>
        <v>4912320</v>
      </c>
    </row>
    <row r="984" spans="1:119" ht="21" customHeight="1" x14ac:dyDescent="0.25">
      <c r="A984" s="66" t="s">
        <v>1903</v>
      </c>
      <c r="B984" s="67" t="s">
        <v>1853</v>
      </c>
      <c r="C984" s="68" t="s">
        <v>1904</v>
      </c>
      <c r="D984" s="26">
        <v>1</v>
      </c>
      <c r="E984" s="27">
        <v>1500000</v>
      </c>
      <c r="F984" s="27">
        <v>1425000</v>
      </c>
      <c r="G984" s="145"/>
      <c r="H984" s="145"/>
      <c r="I984" s="143">
        <f t="shared" si="2093"/>
        <v>3.6261886214694741E-2</v>
      </c>
      <c r="J984" s="27">
        <f t="shared" si="2094"/>
        <v>1462500</v>
      </c>
      <c r="K984" s="28">
        <f t="shared" si="2095"/>
        <v>277875</v>
      </c>
      <c r="L984" s="29">
        <f t="shared" si="2076"/>
        <v>1740375</v>
      </c>
      <c r="M984" s="26">
        <v>1</v>
      </c>
      <c r="N984" s="27">
        <v>1500000</v>
      </c>
      <c r="O984" s="27">
        <v>1620000</v>
      </c>
      <c r="P984" s="145"/>
      <c r="Q984" s="145"/>
      <c r="R984" s="143">
        <f t="shared" si="2096"/>
        <v>5.4392829322042112E-2</v>
      </c>
      <c r="S984" s="27">
        <f t="shared" si="2097"/>
        <v>1560000</v>
      </c>
      <c r="T984" s="28">
        <f t="shared" si="2098"/>
        <v>296400</v>
      </c>
      <c r="U984" s="30">
        <f t="shared" si="2099"/>
        <v>1856400</v>
      </c>
      <c r="V984" s="26">
        <v>1</v>
      </c>
      <c r="W984" s="27">
        <v>1500000</v>
      </c>
      <c r="X984" s="27">
        <v>1725000</v>
      </c>
      <c r="Y984" s="145"/>
      <c r="Z984" s="145"/>
      <c r="AA984" s="143">
        <f t="shared" si="2100"/>
        <v>9.8666062491146164E-2</v>
      </c>
      <c r="AB984" s="27">
        <f t="shared" si="2101"/>
        <v>1612500</v>
      </c>
      <c r="AC984" s="28">
        <f t="shared" si="2102"/>
        <v>306375</v>
      </c>
      <c r="AD984" s="29">
        <f t="shared" si="2103"/>
        <v>1918875</v>
      </c>
      <c r="AE984" s="26">
        <v>1</v>
      </c>
      <c r="AF984" s="27">
        <v>1500000</v>
      </c>
      <c r="AG984" s="27">
        <v>1815000</v>
      </c>
      <c r="AH984" s="145"/>
      <c r="AI984" s="145"/>
      <c r="AJ984" s="143">
        <f t="shared" si="2067"/>
        <v>0.13438228420739817</v>
      </c>
      <c r="AK984" s="27">
        <f t="shared" si="2033"/>
        <v>1657500</v>
      </c>
      <c r="AL984" s="28">
        <f t="shared" si="2034"/>
        <v>314925</v>
      </c>
      <c r="AM984" s="30">
        <f t="shared" si="2035"/>
        <v>1972425</v>
      </c>
      <c r="AN984" s="26">
        <v>1</v>
      </c>
      <c r="AO984" s="27">
        <v>1500000</v>
      </c>
      <c r="AP984" s="27">
        <v>1949400</v>
      </c>
      <c r="AQ984" s="145"/>
      <c r="AR984" s="145"/>
      <c r="AS984" s="143">
        <f t="shared" si="2068"/>
        <v>0.18424873164332026</v>
      </c>
      <c r="AT984" s="27">
        <f t="shared" si="2036"/>
        <v>1724700</v>
      </c>
      <c r="AU984" s="28">
        <f t="shared" si="2037"/>
        <v>327693</v>
      </c>
      <c r="AV984" s="30">
        <f t="shared" si="2038"/>
        <v>2052393</v>
      </c>
      <c r="AW984" s="26">
        <v>1</v>
      </c>
      <c r="AX984" s="27">
        <v>1500000</v>
      </c>
      <c r="AY984" s="27">
        <v>1710000</v>
      </c>
      <c r="AZ984" s="145"/>
      <c r="BA984" s="145"/>
      <c r="BB984" s="143">
        <f t="shared" si="2069"/>
        <v>9.2518644267398739E-2</v>
      </c>
      <c r="BC984" s="27">
        <f t="shared" si="2039"/>
        <v>1605000</v>
      </c>
      <c r="BD984" s="27">
        <f t="shared" si="2040"/>
        <v>304950</v>
      </c>
      <c r="BE984" s="27">
        <f t="shared" si="2041"/>
        <v>1909950</v>
      </c>
      <c r="BF984" s="26">
        <v>1</v>
      </c>
      <c r="BG984" s="27">
        <v>1200000</v>
      </c>
      <c r="BH984" s="27">
        <v>1080000</v>
      </c>
      <c r="BI984" s="145"/>
      <c r="BJ984" s="145"/>
      <c r="BK984" s="143">
        <f t="shared" si="2070"/>
        <v>7.4432292756478682E-2</v>
      </c>
      <c r="BL984" s="27">
        <f t="shared" si="2104"/>
        <v>1140000</v>
      </c>
      <c r="BM984" s="27">
        <f t="shared" si="2105"/>
        <v>216600</v>
      </c>
      <c r="BN984" s="28">
        <f t="shared" si="2106"/>
        <v>1356600</v>
      </c>
      <c r="BO984" s="26">
        <v>1</v>
      </c>
      <c r="BP984" s="27">
        <v>1200000</v>
      </c>
      <c r="BQ984" s="27">
        <v>1368000</v>
      </c>
      <c r="BR984" s="148"/>
      <c r="BS984" s="148"/>
      <c r="BT984" s="143">
        <f t="shared" si="2071"/>
        <v>9.2518644267398753E-2</v>
      </c>
      <c r="BU984" s="27">
        <f t="shared" si="2107"/>
        <v>1284000</v>
      </c>
      <c r="BV984" s="28">
        <f t="shared" si="2108"/>
        <v>243960</v>
      </c>
      <c r="BW984" s="30">
        <f t="shared" si="2109"/>
        <v>1527960</v>
      </c>
      <c r="BX984" s="26">
        <v>1</v>
      </c>
      <c r="BY984" s="28">
        <v>1200000</v>
      </c>
      <c r="BZ984" s="28">
        <v>1368000</v>
      </c>
      <c r="CA984" s="156"/>
      <c r="CB984" s="156"/>
      <c r="CC984" s="177">
        <f t="shared" si="2072"/>
        <v>9.2518644267398753E-2</v>
      </c>
      <c r="CD984" s="28">
        <f t="shared" si="2110"/>
        <v>1284000</v>
      </c>
      <c r="CE984" s="28">
        <f t="shared" si="2111"/>
        <v>243960</v>
      </c>
      <c r="CF984" s="29">
        <f t="shared" si="2112"/>
        <v>1527960</v>
      </c>
      <c r="CG984" s="26">
        <v>1</v>
      </c>
      <c r="CH984" s="27">
        <v>960000</v>
      </c>
      <c r="CI984" s="27">
        <v>768000</v>
      </c>
      <c r="CJ984" s="148"/>
      <c r="CK984" s="148"/>
      <c r="CL984" s="143">
        <f t="shared" si="2113"/>
        <v>0.15713484026367722</v>
      </c>
      <c r="CM984" s="27">
        <f t="shared" si="2126"/>
        <v>864000</v>
      </c>
      <c r="CN984" s="27">
        <f t="shared" si="2115"/>
        <v>164160</v>
      </c>
      <c r="CO984" s="28">
        <f t="shared" si="2116"/>
        <v>1028160</v>
      </c>
      <c r="CP984" s="26">
        <v>1</v>
      </c>
      <c r="CQ984" s="27">
        <v>960000</v>
      </c>
      <c r="CR984" s="27">
        <v>768000</v>
      </c>
      <c r="CS984" s="148"/>
      <c r="CT984" s="148"/>
      <c r="CU984" s="143">
        <f t="shared" si="2073"/>
        <v>0.15713484026367722</v>
      </c>
      <c r="CV984" s="27">
        <f t="shared" si="2117"/>
        <v>864000</v>
      </c>
      <c r="CW984" s="28">
        <f t="shared" si="2118"/>
        <v>164160</v>
      </c>
      <c r="CX984" s="29">
        <f t="shared" si="2119"/>
        <v>1028160</v>
      </c>
      <c r="CY984" s="26">
        <v>1</v>
      </c>
      <c r="CZ984" s="27">
        <v>960000</v>
      </c>
      <c r="DA984" s="27">
        <v>816000</v>
      </c>
      <c r="DB984" s="181"/>
      <c r="DC984" s="181"/>
      <c r="DD984" s="143">
        <f t="shared" si="2074"/>
        <v>0.11466596451673743</v>
      </c>
      <c r="DE984" s="27">
        <f t="shared" si="2120"/>
        <v>888000</v>
      </c>
      <c r="DF984" s="27">
        <f t="shared" si="2121"/>
        <v>168720</v>
      </c>
      <c r="DG984" s="28">
        <f t="shared" si="2122"/>
        <v>1056720</v>
      </c>
      <c r="DH984" s="26">
        <v>1</v>
      </c>
      <c r="DI984" s="28">
        <v>960000</v>
      </c>
      <c r="DJ984" s="28">
        <v>1104000</v>
      </c>
      <c r="DK984" s="157"/>
      <c r="DL984" s="177">
        <f t="shared" si="2075"/>
        <v>9.8666062491146164E-2</v>
      </c>
      <c r="DM984" s="28">
        <f t="shared" si="2123"/>
        <v>1032000</v>
      </c>
      <c r="DN984" s="28">
        <f t="shared" si="2124"/>
        <v>196080</v>
      </c>
      <c r="DO984" s="30">
        <f t="shared" si="2125"/>
        <v>1228080</v>
      </c>
    </row>
    <row r="985" spans="1:119" ht="21" customHeight="1" x14ac:dyDescent="0.25">
      <c r="A985" s="66" t="s">
        <v>1905</v>
      </c>
      <c r="B985" s="67" t="s">
        <v>1853</v>
      </c>
      <c r="C985" s="68" t="s">
        <v>1906</v>
      </c>
      <c r="D985" s="26">
        <v>1</v>
      </c>
      <c r="E985" s="27">
        <v>12000000</v>
      </c>
      <c r="F985" s="27">
        <v>11400000</v>
      </c>
      <c r="G985" s="145"/>
      <c r="H985" s="145"/>
      <c r="I985" s="143">
        <f t="shared" si="2093"/>
        <v>3.6261886214694741E-2</v>
      </c>
      <c r="J985" s="27">
        <f t="shared" si="2094"/>
        <v>11700000</v>
      </c>
      <c r="K985" s="28">
        <f t="shared" si="2095"/>
        <v>2223000</v>
      </c>
      <c r="L985" s="29">
        <f t="shared" si="2076"/>
        <v>13923000</v>
      </c>
      <c r="M985" s="26">
        <v>1</v>
      </c>
      <c r="N985" s="27">
        <v>12000000</v>
      </c>
      <c r="O985" s="27">
        <v>12960000</v>
      </c>
      <c r="P985" s="145"/>
      <c r="Q985" s="145"/>
      <c r="R985" s="143">
        <f t="shared" si="2096"/>
        <v>5.4392829322042112E-2</v>
      </c>
      <c r="S985" s="27">
        <f t="shared" si="2097"/>
        <v>12480000</v>
      </c>
      <c r="T985" s="28">
        <f t="shared" si="2098"/>
        <v>2371200</v>
      </c>
      <c r="U985" s="30">
        <f t="shared" si="2099"/>
        <v>14851200</v>
      </c>
      <c r="V985" s="26">
        <v>1</v>
      </c>
      <c r="W985" s="27">
        <v>12000000</v>
      </c>
      <c r="X985" s="27">
        <v>13800000</v>
      </c>
      <c r="Y985" s="145"/>
      <c r="Z985" s="145"/>
      <c r="AA985" s="143">
        <f t="shared" si="2100"/>
        <v>9.8666062491146164E-2</v>
      </c>
      <c r="AB985" s="27">
        <f t="shared" si="2101"/>
        <v>12900000</v>
      </c>
      <c r="AC985" s="28">
        <f t="shared" si="2102"/>
        <v>2451000</v>
      </c>
      <c r="AD985" s="29">
        <f t="shared" si="2103"/>
        <v>15351000</v>
      </c>
      <c r="AE985" s="26">
        <v>1</v>
      </c>
      <c r="AF985" s="27">
        <v>12000000</v>
      </c>
      <c r="AG985" s="27">
        <v>14520000</v>
      </c>
      <c r="AH985" s="145"/>
      <c r="AI985" s="145"/>
      <c r="AJ985" s="143">
        <f t="shared" si="2067"/>
        <v>0.13438228420739817</v>
      </c>
      <c r="AK985" s="27">
        <f t="shared" si="2033"/>
        <v>13260000</v>
      </c>
      <c r="AL985" s="28">
        <f t="shared" si="2034"/>
        <v>2519400</v>
      </c>
      <c r="AM985" s="30">
        <f t="shared" si="2035"/>
        <v>15779400</v>
      </c>
      <c r="AN985" s="26">
        <v>1</v>
      </c>
      <c r="AO985" s="27">
        <v>12000000</v>
      </c>
      <c r="AP985" s="27">
        <v>15595200</v>
      </c>
      <c r="AQ985" s="145"/>
      <c r="AR985" s="145"/>
      <c r="AS985" s="143">
        <f t="shared" si="2068"/>
        <v>0.18424873164332026</v>
      </c>
      <c r="AT985" s="27">
        <f t="shared" si="2036"/>
        <v>13797600</v>
      </c>
      <c r="AU985" s="28">
        <f t="shared" si="2037"/>
        <v>2621544</v>
      </c>
      <c r="AV985" s="30">
        <f t="shared" si="2038"/>
        <v>16419144</v>
      </c>
      <c r="AW985" s="26">
        <v>1</v>
      </c>
      <c r="AX985" s="27">
        <v>12000000</v>
      </c>
      <c r="AY985" s="27">
        <v>13680000</v>
      </c>
      <c r="AZ985" s="145"/>
      <c r="BA985" s="145"/>
      <c r="BB985" s="143">
        <f t="shared" si="2069"/>
        <v>9.2518644267398739E-2</v>
      </c>
      <c r="BC985" s="27">
        <f t="shared" si="2039"/>
        <v>12840000</v>
      </c>
      <c r="BD985" s="27">
        <f t="shared" si="2040"/>
        <v>2439600</v>
      </c>
      <c r="BE985" s="27">
        <f t="shared" si="2041"/>
        <v>15279600</v>
      </c>
      <c r="BF985" s="26">
        <v>1</v>
      </c>
      <c r="BG985" s="27">
        <v>9600000</v>
      </c>
      <c r="BH985" s="27">
        <v>8640000</v>
      </c>
      <c r="BI985" s="145"/>
      <c r="BJ985" s="145"/>
      <c r="BK985" s="143">
        <f t="shared" si="2070"/>
        <v>7.4432292756478682E-2</v>
      </c>
      <c r="BL985" s="27">
        <f t="shared" si="2104"/>
        <v>9120000</v>
      </c>
      <c r="BM985" s="27">
        <f t="shared" si="2105"/>
        <v>1732800</v>
      </c>
      <c r="BN985" s="28">
        <f t="shared" si="2106"/>
        <v>10852800</v>
      </c>
      <c r="BO985" s="26">
        <v>1</v>
      </c>
      <c r="BP985" s="27">
        <v>9600000</v>
      </c>
      <c r="BQ985" s="27">
        <v>10944000</v>
      </c>
      <c r="BR985" s="148"/>
      <c r="BS985" s="148"/>
      <c r="BT985" s="143">
        <f t="shared" si="2071"/>
        <v>9.2518644267398753E-2</v>
      </c>
      <c r="BU985" s="27">
        <f t="shared" si="2107"/>
        <v>10272000</v>
      </c>
      <c r="BV985" s="28">
        <f t="shared" si="2108"/>
        <v>1951680</v>
      </c>
      <c r="BW985" s="30">
        <f t="shared" si="2109"/>
        <v>12223680</v>
      </c>
      <c r="BX985" s="26">
        <v>1</v>
      </c>
      <c r="BY985" s="28">
        <v>9600000</v>
      </c>
      <c r="BZ985" s="28">
        <v>10944000</v>
      </c>
      <c r="CA985" s="156"/>
      <c r="CB985" s="156"/>
      <c r="CC985" s="177">
        <f t="shared" si="2072"/>
        <v>9.2518644267398753E-2</v>
      </c>
      <c r="CD985" s="28">
        <f t="shared" si="2110"/>
        <v>10272000</v>
      </c>
      <c r="CE985" s="28">
        <f t="shared" si="2111"/>
        <v>1951680</v>
      </c>
      <c r="CF985" s="29">
        <f t="shared" si="2112"/>
        <v>12223680</v>
      </c>
      <c r="CG985" s="26">
        <v>1</v>
      </c>
      <c r="CH985" s="27">
        <v>7680000</v>
      </c>
      <c r="CI985" s="27">
        <v>6144000</v>
      </c>
      <c r="CJ985" s="148"/>
      <c r="CK985" s="148"/>
      <c r="CL985" s="143">
        <f t="shared" si="2113"/>
        <v>0.15713484026367722</v>
      </c>
      <c r="CM985" s="27">
        <f t="shared" si="2126"/>
        <v>6912000</v>
      </c>
      <c r="CN985" s="27">
        <f t="shared" si="2115"/>
        <v>1313280</v>
      </c>
      <c r="CO985" s="28">
        <f t="shared" si="2116"/>
        <v>8225280</v>
      </c>
      <c r="CP985" s="26">
        <v>1</v>
      </c>
      <c r="CQ985" s="27">
        <v>7680000</v>
      </c>
      <c r="CR985" s="27">
        <v>6144000</v>
      </c>
      <c r="CS985" s="148"/>
      <c r="CT985" s="148"/>
      <c r="CU985" s="143">
        <f t="shared" si="2073"/>
        <v>0.15713484026367722</v>
      </c>
      <c r="CV985" s="27">
        <f t="shared" si="2117"/>
        <v>6912000</v>
      </c>
      <c r="CW985" s="28">
        <f t="shared" si="2118"/>
        <v>1313280</v>
      </c>
      <c r="CX985" s="29">
        <f t="shared" si="2119"/>
        <v>8225280</v>
      </c>
      <c r="CY985" s="26">
        <v>1</v>
      </c>
      <c r="CZ985" s="27">
        <v>7680000</v>
      </c>
      <c r="DA985" s="27">
        <v>6528000</v>
      </c>
      <c r="DB985" s="181"/>
      <c r="DC985" s="181"/>
      <c r="DD985" s="143">
        <f t="shared" si="2074"/>
        <v>0.11466596451673743</v>
      </c>
      <c r="DE985" s="27">
        <f t="shared" si="2120"/>
        <v>7104000</v>
      </c>
      <c r="DF985" s="27">
        <f t="shared" si="2121"/>
        <v>1349760</v>
      </c>
      <c r="DG985" s="28">
        <f t="shared" si="2122"/>
        <v>8453760</v>
      </c>
      <c r="DH985" s="26">
        <v>1</v>
      </c>
      <c r="DI985" s="28">
        <v>7680000</v>
      </c>
      <c r="DJ985" s="28">
        <v>8832000</v>
      </c>
      <c r="DK985" s="157"/>
      <c r="DL985" s="177">
        <f t="shared" si="2075"/>
        <v>9.8666062491146164E-2</v>
      </c>
      <c r="DM985" s="28">
        <f t="shared" si="2123"/>
        <v>8256000</v>
      </c>
      <c r="DN985" s="28">
        <f t="shared" si="2124"/>
        <v>1568640</v>
      </c>
      <c r="DO985" s="30">
        <f t="shared" si="2125"/>
        <v>9824640</v>
      </c>
    </row>
    <row r="986" spans="1:119" ht="21" customHeight="1" x14ac:dyDescent="0.25">
      <c r="A986" s="66" t="s">
        <v>1907</v>
      </c>
      <c r="B986" s="67" t="s">
        <v>1853</v>
      </c>
      <c r="C986" s="68" t="s">
        <v>1908</v>
      </c>
      <c r="D986" s="26">
        <v>1</v>
      </c>
      <c r="E986" s="27">
        <v>8000000</v>
      </c>
      <c r="F986" s="27">
        <v>7600000</v>
      </c>
      <c r="G986" s="145"/>
      <c r="H986" s="145"/>
      <c r="I986" s="143">
        <f t="shared" si="2093"/>
        <v>3.6261886214694748E-2</v>
      </c>
      <c r="J986" s="27">
        <f t="shared" si="2094"/>
        <v>7800000</v>
      </c>
      <c r="K986" s="28">
        <f t="shared" si="2095"/>
        <v>1482000</v>
      </c>
      <c r="L986" s="29">
        <f t="shared" si="2076"/>
        <v>9282000</v>
      </c>
      <c r="M986" s="26">
        <v>1</v>
      </c>
      <c r="N986" s="27">
        <v>8000000</v>
      </c>
      <c r="O986" s="27">
        <v>8640000</v>
      </c>
      <c r="P986" s="145"/>
      <c r="Q986" s="145"/>
      <c r="R986" s="143">
        <f t="shared" si="2096"/>
        <v>5.4392829322042119E-2</v>
      </c>
      <c r="S986" s="27">
        <f t="shared" si="2097"/>
        <v>8320000</v>
      </c>
      <c r="T986" s="28">
        <f t="shared" si="2098"/>
        <v>1580800</v>
      </c>
      <c r="U986" s="30">
        <f t="shared" si="2099"/>
        <v>9900800</v>
      </c>
      <c r="V986" s="26">
        <v>1</v>
      </c>
      <c r="W986" s="27">
        <v>8000000</v>
      </c>
      <c r="X986" s="27">
        <v>9200000</v>
      </c>
      <c r="Y986" s="145"/>
      <c r="Z986" s="145"/>
      <c r="AA986" s="143">
        <f t="shared" si="2100"/>
        <v>9.8666062491146164E-2</v>
      </c>
      <c r="AB986" s="27">
        <f t="shared" si="2101"/>
        <v>8600000</v>
      </c>
      <c r="AC986" s="28">
        <f t="shared" si="2102"/>
        <v>1634000</v>
      </c>
      <c r="AD986" s="29">
        <f t="shared" si="2103"/>
        <v>10234000</v>
      </c>
      <c r="AE986" s="26">
        <v>1</v>
      </c>
      <c r="AF986" s="27">
        <v>8000000</v>
      </c>
      <c r="AG986" s="27">
        <v>9680000</v>
      </c>
      <c r="AH986" s="145"/>
      <c r="AI986" s="145"/>
      <c r="AJ986" s="143">
        <f t="shared" si="2067"/>
        <v>0.13438228420739817</v>
      </c>
      <c r="AK986" s="27">
        <f t="shared" si="2033"/>
        <v>8840000</v>
      </c>
      <c r="AL986" s="28">
        <f t="shared" si="2034"/>
        <v>1679600</v>
      </c>
      <c r="AM986" s="30">
        <f t="shared" si="2035"/>
        <v>10519600</v>
      </c>
      <c r="AN986" s="26">
        <v>1</v>
      </c>
      <c r="AO986" s="27">
        <v>8000000</v>
      </c>
      <c r="AP986" s="27">
        <v>10396800</v>
      </c>
      <c r="AQ986" s="145"/>
      <c r="AR986" s="145"/>
      <c r="AS986" s="143">
        <f t="shared" si="2068"/>
        <v>0.18424873164332026</v>
      </c>
      <c r="AT986" s="27">
        <f t="shared" si="2036"/>
        <v>9198400</v>
      </c>
      <c r="AU986" s="28">
        <f t="shared" si="2037"/>
        <v>1747696</v>
      </c>
      <c r="AV986" s="30">
        <f t="shared" si="2038"/>
        <v>10946096</v>
      </c>
      <c r="AW986" s="26">
        <v>1</v>
      </c>
      <c r="AX986" s="27">
        <v>8000000</v>
      </c>
      <c r="AY986" s="27">
        <v>9120000</v>
      </c>
      <c r="AZ986" s="145"/>
      <c r="BA986" s="145"/>
      <c r="BB986" s="143">
        <f t="shared" si="2069"/>
        <v>9.2518644267398739E-2</v>
      </c>
      <c r="BC986" s="27">
        <f t="shared" si="2039"/>
        <v>8560000</v>
      </c>
      <c r="BD986" s="27">
        <f t="shared" si="2040"/>
        <v>1626400</v>
      </c>
      <c r="BE986" s="27">
        <f t="shared" si="2041"/>
        <v>10186400</v>
      </c>
      <c r="BF986" s="26">
        <v>1</v>
      </c>
      <c r="BG986" s="27">
        <v>6400000</v>
      </c>
      <c r="BH986" s="27">
        <v>5760000</v>
      </c>
      <c r="BI986" s="145"/>
      <c r="BJ986" s="145"/>
      <c r="BK986" s="143">
        <f t="shared" si="2070"/>
        <v>7.4432292756478682E-2</v>
      </c>
      <c r="BL986" s="27">
        <f t="shared" si="2104"/>
        <v>6080000</v>
      </c>
      <c r="BM986" s="27">
        <f t="shared" si="2105"/>
        <v>1155200</v>
      </c>
      <c r="BN986" s="28">
        <f t="shared" si="2106"/>
        <v>7235200</v>
      </c>
      <c r="BO986" s="26">
        <v>1</v>
      </c>
      <c r="BP986" s="27">
        <v>6400000</v>
      </c>
      <c r="BQ986" s="27">
        <v>7296000</v>
      </c>
      <c r="BR986" s="148"/>
      <c r="BS986" s="148"/>
      <c r="BT986" s="143">
        <f t="shared" si="2071"/>
        <v>9.2518644267398739E-2</v>
      </c>
      <c r="BU986" s="27">
        <f t="shared" si="2107"/>
        <v>6848000</v>
      </c>
      <c r="BV986" s="28">
        <f t="shared" si="2108"/>
        <v>1301120</v>
      </c>
      <c r="BW986" s="30">
        <f t="shared" si="2109"/>
        <v>8149120</v>
      </c>
      <c r="BX986" s="26">
        <v>1</v>
      </c>
      <c r="BY986" s="28">
        <v>6400000</v>
      </c>
      <c r="BZ986" s="28">
        <v>7296000</v>
      </c>
      <c r="CA986" s="156"/>
      <c r="CB986" s="156"/>
      <c r="CC986" s="177">
        <f t="shared" si="2072"/>
        <v>9.2518644267398739E-2</v>
      </c>
      <c r="CD986" s="28">
        <f t="shared" si="2110"/>
        <v>6848000</v>
      </c>
      <c r="CE986" s="28">
        <f t="shared" si="2111"/>
        <v>1301120</v>
      </c>
      <c r="CF986" s="29">
        <f t="shared" si="2112"/>
        <v>8149120</v>
      </c>
      <c r="CG986" s="26">
        <v>1</v>
      </c>
      <c r="CH986" s="27">
        <v>5120000</v>
      </c>
      <c r="CI986" s="27">
        <v>4096000</v>
      </c>
      <c r="CJ986" s="148"/>
      <c r="CK986" s="148"/>
      <c r="CL986" s="143">
        <f t="shared" si="2113"/>
        <v>0.15713484026367724</v>
      </c>
      <c r="CM986" s="27">
        <f t="shared" si="2126"/>
        <v>4608000</v>
      </c>
      <c r="CN986" s="27">
        <f t="shared" si="2115"/>
        <v>875520</v>
      </c>
      <c r="CO986" s="28">
        <f t="shared" si="2116"/>
        <v>5483520</v>
      </c>
      <c r="CP986" s="26">
        <v>1</v>
      </c>
      <c r="CQ986" s="27">
        <v>5120000</v>
      </c>
      <c r="CR986" s="27">
        <v>4096000</v>
      </c>
      <c r="CS986" s="148"/>
      <c r="CT986" s="148"/>
      <c r="CU986" s="143">
        <f t="shared" si="2073"/>
        <v>0.15713484026367724</v>
      </c>
      <c r="CV986" s="27">
        <f t="shared" si="2117"/>
        <v>4608000</v>
      </c>
      <c r="CW986" s="28">
        <f t="shared" si="2118"/>
        <v>875520</v>
      </c>
      <c r="CX986" s="29">
        <f t="shared" si="2119"/>
        <v>5483520</v>
      </c>
      <c r="CY986" s="26">
        <v>1</v>
      </c>
      <c r="CZ986" s="27">
        <v>5120000</v>
      </c>
      <c r="DA986" s="27">
        <v>4352000</v>
      </c>
      <c r="DB986" s="181"/>
      <c r="DC986" s="181"/>
      <c r="DD986" s="143">
        <f t="shared" si="2074"/>
        <v>0.11466596451673743</v>
      </c>
      <c r="DE986" s="27">
        <f t="shared" si="2120"/>
        <v>4736000</v>
      </c>
      <c r="DF986" s="27">
        <f t="shared" si="2121"/>
        <v>899840</v>
      </c>
      <c r="DG986" s="28">
        <f t="shared" si="2122"/>
        <v>5635840</v>
      </c>
      <c r="DH986" s="26">
        <v>1</v>
      </c>
      <c r="DI986" s="28">
        <v>5120000</v>
      </c>
      <c r="DJ986" s="28">
        <v>5888000</v>
      </c>
      <c r="DK986" s="157"/>
      <c r="DL986" s="177">
        <f t="shared" si="2075"/>
        <v>9.8666062491146164E-2</v>
      </c>
      <c r="DM986" s="28">
        <f t="shared" si="2123"/>
        <v>5504000</v>
      </c>
      <c r="DN986" s="28">
        <f t="shared" si="2124"/>
        <v>1045760</v>
      </c>
      <c r="DO986" s="30">
        <f t="shared" si="2125"/>
        <v>6549760</v>
      </c>
    </row>
    <row r="987" spans="1:119" ht="21" customHeight="1" x14ac:dyDescent="0.25">
      <c r="A987" s="66" t="s">
        <v>1909</v>
      </c>
      <c r="B987" s="67" t="s">
        <v>1853</v>
      </c>
      <c r="C987" s="68" t="s">
        <v>1910</v>
      </c>
      <c r="D987" s="26">
        <v>1</v>
      </c>
      <c r="E987" s="27">
        <v>5000000</v>
      </c>
      <c r="F987" s="27">
        <v>4750000</v>
      </c>
      <c r="G987" s="145"/>
      <c r="H987" s="145"/>
      <c r="I987" s="143">
        <f t="shared" si="2093"/>
        <v>3.6261886214694741E-2</v>
      </c>
      <c r="J987" s="27">
        <f t="shared" si="2094"/>
        <v>4875000</v>
      </c>
      <c r="K987" s="28">
        <f t="shared" si="2095"/>
        <v>926250</v>
      </c>
      <c r="L987" s="29">
        <f t="shared" si="2076"/>
        <v>5801250</v>
      </c>
      <c r="M987" s="26">
        <v>1</v>
      </c>
      <c r="N987" s="27">
        <v>5000000</v>
      </c>
      <c r="O987" s="27">
        <v>5400000</v>
      </c>
      <c r="P987" s="145"/>
      <c r="Q987" s="145"/>
      <c r="R987" s="143">
        <f t="shared" si="2096"/>
        <v>5.4392829322042126E-2</v>
      </c>
      <c r="S987" s="27">
        <f t="shared" si="2097"/>
        <v>5200000</v>
      </c>
      <c r="T987" s="28">
        <f t="shared" si="2098"/>
        <v>988000</v>
      </c>
      <c r="U987" s="30">
        <f t="shared" si="2099"/>
        <v>6188000</v>
      </c>
      <c r="V987" s="26">
        <v>1</v>
      </c>
      <c r="W987" s="27">
        <v>5000000</v>
      </c>
      <c r="X987" s="27">
        <v>5750000</v>
      </c>
      <c r="Y987" s="145"/>
      <c r="Z987" s="145"/>
      <c r="AA987" s="143">
        <f t="shared" si="2100"/>
        <v>9.8666062491146178E-2</v>
      </c>
      <c r="AB987" s="27">
        <f t="shared" si="2101"/>
        <v>5375000</v>
      </c>
      <c r="AC987" s="28">
        <f t="shared" si="2102"/>
        <v>1021250</v>
      </c>
      <c r="AD987" s="29">
        <f t="shared" si="2103"/>
        <v>6396250</v>
      </c>
      <c r="AE987" s="26">
        <v>1</v>
      </c>
      <c r="AF987" s="27">
        <v>5000000</v>
      </c>
      <c r="AG987" s="27">
        <v>6050000</v>
      </c>
      <c r="AH987" s="145"/>
      <c r="AI987" s="145"/>
      <c r="AJ987" s="143">
        <f t="shared" si="2067"/>
        <v>0.13438228420739817</v>
      </c>
      <c r="AK987" s="27">
        <f t="shared" si="2033"/>
        <v>5525000</v>
      </c>
      <c r="AL987" s="28">
        <f t="shared" si="2034"/>
        <v>1049750</v>
      </c>
      <c r="AM987" s="30">
        <f t="shared" si="2035"/>
        <v>6574750</v>
      </c>
      <c r="AN987" s="26">
        <v>1</v>
      </c>
      <c r="AO987" s="27">
        <v>5000000</v>
      </c>
      <c r="AP987" s="27">
        <v>6498000</v>
      </c>
      <c r="AQ987" s="145"/>
      <c r="AR987" s="145"/>
      <c r="AS987" s="143">
        <f t="shared" si="2068"/>
        <v>0.18424873164332026</v>
      </c>
      <c r="AT987" s="27">
        <f t="shared" si="2036"/>
        <v>5749000</v>
      </c>
      <c r="AU987" s="28">
        <f t="shared" si="2037"/>
        <v>1092310</v>
      </c>
      <c r="AV987" s="30">
        <f t="shared" si="2038"/>
        <v>6841310</v>
      </c>
      <c r="AW987" s="26">
        <v>1</v>
      </c>
      <c r="AX987" s="27">
        <v>5000000</v>
      </c>
      <c r="AY987" s="27">
        <v>5700000</v>
      </c>
      <c r="AZ987" s="145"/>
      <c r="BA987" s="145"/>
      <c r="BB987" s="143">
        <f t="shared" si="2069"/>
        <v>9.2518644267398739E-2</v>
      </c>
      <c r="BC987" s="27">
        <f t="shared" si="2039"/>
        <v>5350000</v>
      </c>
      <c r="BD987" s="27">
        <f t="shared" si="2040"/>
        <v>1016500</v>
      </c>
      <c r="BE987" s="27">
        <f t="shared" si="2041"/>
        <v>6366500</v>
      </c>
      <c r="BF987" s="26">
        <v>1</v>
      </c>
      <c r="BG987" s="27">
        <v>4000000</v>
      </c>
      <c r="BH987" s="27">
        <v>3600000</v>
      </c>
      <c r="BI987" s="145"/>
      <c r="BJ987" s="145"/>
      <c r="BK987" s="143">
        <f t="shared" si="2070"/>
        <v>7.4432292756478696E-2</v>
      </c>
      <c r="BL987" s="27">
        <f t="shared" si="2104"/>
        <v>3800000</v>
      </c>
      <c r="BM987" s="27">
        <f t="shared" si="2105"/>
        <v>722000</v>
      </c>
      <c r="BN987" s="28">
        <f>+BM987+BL987</f>
        <v>4522000</v>
      </c>
      <c r="BO987" s="26">
        <v>1</v>
      </c>
      <c r="BP987" s="27">
        <v>4000000</v>
      </c>
      <c r="BQ987" s="27">
        <v>4560000</v>
      </c>
      <c r="BR987" s="148"/>
      <c r="BS987" s="148"/>
      <c r="BT987" s="143">
        <f t="shared" si="2071"/>
        <v>9.2518644267398739E-2</v>
      </c>
      <c r="BU987" s="27">
        <f t="shared" si="2107"/>
        <v>4280000</v>
      </c>
      <c r="BV987" s="28">
        <f t="shared" si="2108"/>
        <v>813200</v>
      </c>
      <c r="BW987" s="30">
        <f t="shared" si="2109"/>
        <v>5093200</v>
      </c>
      <c r="BX987" s="26">
        <v>1</v>
      </c>
      <c r="BY987" s="28">
        <v>4000000</v>
      </c>
      <c r="BZ987" s="28">
        <v>4560000</v>
      </c>
      <c r="CA987" s="156"/>
      <c r="CB987" s="156"/>
      <c r="CC987" s="177">
        <f t="shared" si="2072"/>
        <v>9.2518644267398739E-2</v>
      </c>
      <c r="CD987" s="28">
        <f t="shared" si="2110"/>
        <v>4280000</v>
      </c>
      <c r="CE987" s="28">
        <f t="shared" si="2111"/>
        <v>813200</v>
      </c>
      <c r="CF987" s="29">
        <f t="shared" si="2112"/>
        <v>5093200</v>
      </c>
      <c r="CG987" s="26">
        <v>1</v>
      </c>
      <c r="CH987" s="27">
        <v>3200000</v>
      </c>
      <c r="CI987" s="27">
        <v>2560000</v>
      </c>
      <c r="CJ987" s="148"/>
      <c r="CK987" s="148"/>
      <c r="CL987" s="143">
        <f t="shared" si="2113"/>
        <v>0.15713484026367722</v>
      </c>
      <c r="CM987" s="27">
        <f t="shared" si="2126"/>
        <v>2880000</v>
      </c>
      <c r="CN987" s="27">
        <f t="shared" si="2115"/>
        <v>547200</v>
      </c>
      <c r="CO987" s="28">
        <f t="shared" si="2116"/>
        <v>3427200</v>
      </c>
      <c r="CP987" s="26">
        <v>1</v>
      </c>
      <c r="CQ987" s="27">
        <v>3200000</v>
      </c>
      <c r="CR987" s="27">
        <v>2560000</v>
      </c>
      <c r="CS987" s="148"/>
      <c r="CT987" s="148"/>
      <c r="CU987" s="143">
        <f t="shared" si="2073"/>
        <v>0.15713484026367722</v>
      </c>
      <c r="CV987" s="27">
        <f t="shared" si="2117"/>
        <v>2880000</v>
      </c>
      <c r="CW987" s="28">
        <f t="shared" si="2118"/>
        <v>547200</v>
      </c>
      <c r="CX987" s="29">
        <f t="shared" si="2119"/>
        <v>3427200</v>
      </c>
      <c r="CY987" s="26">
        <v>1</v>
      </c>
      <c r="CZ987" s="27">
        <v>3200000</v>
      </c>
      <c r="DA987" s="27">
        <v>2720000</v>
      </c>
      <c r="DB987" s="181"/>
      <c r="DC987" s="181"/>
      <c r="DD987" s="143">
        <f t="shared" si="2074"/>
        <v>0.11466596451673743</v>
      </c>
      <c r="DE987" s="27">
        <f t="shared" si="2120"/>
        <v>2960000</v>
      </c>
      <c r="DF987" s="27">
        <f t="shared" si="2121"/>
        <v>562400</v>
      </c>
      <c r="DG987" s="28">
        <f t="shared" si="2122"/>
        <v>3522400</v>
      </c>
      <c r="DH987" s="26">
        <v>1</v>
      </c>
      <c r="DI987" s="28">
        <v>3200000</v>
      </c>
      <c r="DJ987" s="28">
        <v>3680000</v>
      </c>
      <c r="DK987" s="157"/>
      <c r="DL987" s="177">
        <f t="shared" si="2075"/>
        <v>9.8666062491146164E-2</v>
      </c>
      <c r="DM987" s="28">
        <f t="shared" si="2123"/>
        <v>3440000</v>
      </c>
      <c r="DN987" s="28">
        <f t="shared" si="2124"/>
        <v>653600</v>
      </c>
      <c r="DO987" s="30">
        <f t="shared" si="2125"/>
        <v>4093600</v>
      </c>
    </row>
    <row r="988" spans="1:119" ht="21" customHeight="1" x14ac:dyDescent="0.25">
      <c r="A988" s="66" t="s">
        <v>1911</v>
      </c>
      <c r="B988" s="67" t="s">
        <v>1853</v>
      </c>
      <c r="C988" s="68" t="s">
        <v>1912</v>
      </c>
      <c r="D988" s="26">
        <v>1</v>
      </c>
      <c r="E988" s="27">
        <v>9000000</v>
      </c>
      <c r="F988" s="27">
        <v>8550000</v>
      </c>
      <c r="G988" s="145"/>
      <c r="H988" s="145"/>
      <c r="I988" s="143">
        <f t="shared" si="2093"/>
        <v>3.6261886214694741E-2</v>
      </c>
      <c r="J988" s="27">
        <f t="shared" si="2094"/>
        <v>8775000</v>
      </c>
      <c r="K988" s="28">
        <f t="shared" si="2095"/>
        <v>1667250</v>
      </c>
      <c r="L988" s="29">
        <f t="shared" si="2076"/>
        <v>10442250</v>
      </c>
      <c r="M988" s="26">
        <v>1</v>
      </c>
      <c r="N988" s="27">
        <v>9000000</v>
      </c>
      <c r="O988" s="27">
        <v>9720000</v>
      </c>
      <c r="P988" s="145"/>
      <c r="Q988" s="145"/>
      <c r="R988" s="143">
        <f t="shared" si="2096"/>
        <v>5.4392829322042119E-2</v>
      </c>
      <c r="S988" s="27">
        <f t="shared" si="2097"/>
        <v>9360000</v>
      </c>
      <c r="T988" s="28">
        <f t="shared" si="2098"/>
        <v>1778400</v>
      </c>
      <c r="U988" s="30">
        <f t="shared" si="2099"/>
        <v>11138400</v>
      </c>
      <c r="V988" s="26">
        <v>1</v>
      </c>
      <c r="W988" s="27">
        <v>9000000</v>
      </c>
      <c r="X988" s="27">
        <v>10350000</v>
      </c>
      <c r="Y988" s="145"/>
      <c r="Z988" s="145"/>
      <c r="AA988" s="143">
        <f t="shared" si="2100"/>
        <v>9.8666062491146164E-2</v>
      </c>
      <c r="AB988" s="27">
        <f t="shared" si="2101"/>
        <v>9675000</v>
      </c>
      <c r="AC988" s="28">
        <f t="shared" si="2102"/>
        <v>1838250</v>
      </c>
      <c r="AD988" s="29">
        <f t="shared" si="2103"/>
        <v>11513250</v>
      </c>
      <c r="AE988" s="26">
        <v>1</v>
      </c>
      <c r="AF988" s="27">
        <v>9000000</v>
      </c>
      <c r="AG988" s="27">
        <v>10890000</v>
      </c>
      <c r="AH988" s="145"/>
      <c r="AI988" s="145"/>
      <c r="AJ988" s="143">
        <f t="shared" si="2067"/>
        <v>0.13438228420739817</v>
      </c>
      <c r="AK988" s="27">
        <f t="shared" si="2033"/>
        <v>9945000</v>
      </c>
      <c r="AL988" s="28">
        <f t="shared" si="2034"/>
        <v>1889550</v>
      </c>
      <c r="AM988" s="30">
        <f t="shared" si="2035"/>
        <v>11834550</v>
      </c>
      <c r="AN988" s="26">
        <v>1</v>
      </c>
      <c r="AO988" s="27">
        <v>9000000</v>
      </c>
      <c r="AP988" s="27">
        <v>11696400</v>
      </c>
      <c r="AQ988" s="145"/>
      <c r="AR988" s="145"/>
      <c r="AS988" s="143">
        <f t="shared" si="2068"/>
        <v>0.18424873164332026</v>
      </c>
      <c r="AT988" s="27">
        <f t="shared" si="2036"/>
        <v>10348200</v>
      </c>
      <c r="AU988" s="28">
        <f t="shared" si="2037"/>
        <v>1966158</v>
      </c>
      <c r="AV988" s="30">
        <f t="shared" si="2038"/>
        <v>12314358</v>
      </c>
      <c r="AW988" s="26">
        <v>1</v>
      </c>
      <c r="AX988" s="27">
        <v>9000000</v>
      </c>
      <c r="AY988" s="27">
        <v>10260000</v>
      </c>
      <c r="AZ988" s="145"/>
      <c r="BA988" s="145"/>
      <c r="BB988" s="143">
        <f t="shared" si="2069"/>
        <v>9.2518644267398739E-2</v>
      </c>
      <c r="BC988" s="27">
        <f t="shared" si="2039"/>
        <v>9630000</v>
      </c>
      <c r="BD988" s="27">
        <f t="shared" si="2040"/>
        <v>1829700</v>
      </c>
      <c r="BE988" s="27">
        <f t="shared" si="2041"/>
        <v>11459700</v>
      </c>
      <c r="BF988" s="26">
        <v>1</v>
      </c>
      <c r="BG988" s="27">
        <v>7200000</v>
      </c>
      <c r="BH988" s="27">
        <v>6480000</v>
      </c>
      <c r="BI988" s="145"/>
      <c r="BJ988" s="145"/>
      <c r="BK988" s="143">
        <f t="shared" si="2070"/>
        <v>7.4432292756478682E-2</v>
      </c>
      <c r="BL988" s="27">
        <f t="shared" si="2104"/>
        <v>6840000</v>
      </c>
      <c r="BM988" s="27">
        <f t="shared" si="2105"/>
        <v>1299600</v>
      </c>
      <c r="BN988" s="28">
        <f t="shared" si="2106"/>
        <v>8139600</v>
      </c>
      <c r="BO988" s="26">
        <v>1</v>
      </c>
      <c r="BP988" s="27">
        <v>7200000</v>
      </c>
      <c r="BQ988" s="27">
        <v>8208000</v>
      </c>
      <c r="BR988" s="148"/>
      <c r="BS988" s="148"/>
      <c r="BT988" s="143">
        <f t="shared" si="2071"/>
        <v>9.2518644267398739E-2</v>
      </c>
      <c r="BU988" s="27">
        <f t="shared" si="2107"/>
        <v>7704000</v>
      </c>
      <c r="BV988" s="28">
        <f t="shared" si="2108"/>
        <v>1463760</v>
      </c>
      <c r="BW988" s="30">
        <f t="shared" si="2109"/>
        <v>9167760</v>
      </c>
      <c r="BX988" s="26">
        <v>1</v>
      </c>
      <c r="BY988" s="28">
        <v>7200000</v>
      </c>
      <c r="BZ988" s="28">
        <v>8208000</v>
      </c>
      <c r="CA988" s="156"/>
      <c r="CB988" s="156"/>
      <c r="CC988" s="177">
        <f t="shared" si="2072"/>
        <v>9.2518644267398739E-2</v>
      </c>
      <c r="CD988" s="28">
        <f t="shared" si="2110"/>
        <v>7704000</v>
      </c>
      <c r="CE988" s="28">
        <f t="shared" si="2111"/>
        <v>1463760</v>
      </c>
      <c r="CF988" s="29">
        <f t="shared" si="2112"/>
        <v>9167760</v>
      </c>
      <c r="CG988" s="26">
        <v>1</v>
      </c>
      <c r="CH988" s="27">
        <v>5760000</v>
      </c>
      <c r="CI988" s="27">
        <v>4608000</v>
      </c>
      <c r="CJ988" s="148"/>
      <c r="CK988" s="148"/>
      <c r="CL988" s="143">
        <f t="shared" si="2113"/>
        <v>0.15713484026367722</v>
      </c>
      <c r="CM988" s="27">
        <f t="shared" si="2126"/>
        <v>5184000</v>
      </c>
      <c r="CN988" s="27">
        <f t="shared" si="2115"/>
        <v>984960</v>
      </c>
      <c r="CO988" s="28">
        <f t="shared" si="2116"/>
        <v>6168960</v>
      </c>
      <c r="CP988" s="26">
        <v>1</v>
      </c>
      <c r="CQ988" s="27">
        <v>5760000</v>
      </c>
      <c r="CR988" s="27">
        <v>4608000</v>
      </c>
      <c r="CS988" s="148"/>
      <c r="CT988" s="148"/>
      <c r="CU988" s="143">
        <f t="shared" si="2073"/>
        <v>0.15713484026367722</v>
      </c>
      <c r="CV988" s="27">
        <f t="shared" si="2117"/>
        <v>5184000</v>
      </c>
      <c r="CW988" s="28">
        <f t="shared" si="2118"/>
        <v>984960</v>
      </c>
      <c r="CX988" s="29">
        <f t="shared" si="2119"/>
        <v>6168960</v>
      </c>
      <c r="CY988" s="26">
        <v>1</v>
      </c>
      <c r="CZ988" s="27">
        <v>5760000</v>
      </c>
      <c r="DA988" s="27">
        <v>4896000</v>
      </c>
      <c r="DB988" s="181"/>
      <c r="DC988" s="181"/>
      <c r="DD988" s="143">
        <f t="shared" si="2074"/>
        <v>0.11466596451673744</v>
      </c>
      <c r="DE988" s="27">
        <f t="shared" si="2120"/>
        <v>5328000</v>
      </c>
      <c r="DF988" s="27">
        <f t="shared" si="2121"/>
        <v>1012320</v>
      </c>
      <c r="DG988" s="28">
        <f t="shared" si="2122"/>
        <v>6340320</v>
      </c>
      <c r="DH988" s="26">
        <v>1</v>
      </c>
      <c r="DI988" s="28">
        <v>5760000</v>
      </c>
      <c r="DJ988" s="28">
        <v>6624000</v>
      </c>
      <c r="DK988" s="157"/>
      <c r="DL988" s="177">
        <f t="shared" si="2075"/>
        <v>9.8666062491146164E-2</v>
      </c>
      <c r="DM988" s="28">
        <f t="shared" si="2123"/>
        <v>6192000</v>
      </c>
      <c r="DN988" s="28">
        <f t="shared" si="2124"/>
        <v>1176480</v>
      </c>
      <c r="DO988" s="30">
        <f t="shared" si="2125"/>
        <v>7368480</v>
      </c>
    </row>
    <row r="989" spans="1:119" ht="21" customHeight="1" x14ac:dyDescent="0.25">
      <c r="A989" s="66" t="s">
        <v>1913</v>
      </c>
      <c r="B989" s="67" t="s">
        <v>1853</v>
      </c>
      <c r="C989" s="68" t="s">
        <v>1914</v>
      </c>
      <c r="D989" s="26">
        <v>1</v>
      </c>
      <c r="E989" s="27">
        <v>6000000</v>
      </c>
      <c r="F989" s="27">
        <v>5700000</v>
      </c>
      <c r="G989" s="145"/>
      <c r="H989" s="145"/>
      <c r="I989" s="143">
        <f t="shared" si="2093"/>
        <v>3.6261886214694741E-2</v>
      </c>
      <c r="J989" s="27">
        <f t="shared" si="2094"/>
        <v>5850000</v>
      </c>
      <c r="K989" s="28">
        <f t="shared" si="2095"/>
        <v>1111500</v>
      </c>
      <c r="L989" s="29">
        <f t="shared" si="2076"/>
        <v>6961500</v>
      </c>
      <c r="M989" s="26">
        <v>1</v>
      </c>
      <c r="N989" s="27">
        <v>6000000</v>
      </c>
      <c r="O989" s="27">
        <v>6480000</v>
      </c>
      <c r="P989" s="145"/>
      <c r="Q989" s="145"/>
      <c r="R989" s="143">
        <f t="shared" si="2096"/>
        <v>5.4392829322042112E-2</v>
      </c>
      <c r="S989" s="27">
        <f t="shared" si="2097"/>
        <v>6240000</v>
      </c>
      <c r="T989" s="28">
        <f t="shared" si="2098"/>
        <v>1185600</v>
      </c>
      <c r="U989" s="30">
        <f t="shared" si="2099"/>
        <v>7425600</v>
      </c>
      <c r="V989" s="26">
        <v>1</v>
      </c>
      <c r="W989" s="27">
        <v>6000000</v>
      </c>
      <c r="X989" s="27">
        <v>6900000</v>
      </c>
      <c r="Y989" s="145"/>
      <c r="Z989" s="145"/>
      <c r="AA989" s="143">
        <f t="shared" si="2100"/>
        <v>9.8666062491146164E-2</v>
      </c>
      <c r="AB989" s="27">
        <f t="shared" si="2101"/>
        <v>6450000</v>
      </c>
      <c r="AC989" s="28">
        <f t="shared" si="2102"/>
        <v>1225500</v>
      </c>
      <c r="AD989" s="29">
        <f t="shared" si="2103"/>
        <v>7675500</v>
      </c>
      <c r="AE989" s="26">
        <v>1</v>
      </c>
      <c r="AF989" s="27">
        <v>6000000</v>
      </c>
      <c r="AG989" s="27">
        <v>7260000</v>
      </c>
      <c r="AH989" s="145"/>
      <c r="AI989" s="145"/>
      <c r="AJ989" s="143">
        <f t="shared" si="2067"/>
        <v>0.13438228420739817</v>
      </c>
      <c r="AK989" s="27">
        <f t="shared" si="2033"/>
        <v>6630000</v>
      </c>
      <c r="AL989" s="28">
        <f t="shared" si="2034"/>
        <v>1259700</v>
      </c>
      <c r="AM989" s="30">
        <f t="shared" si="2035"/>
        <v>7889700</v>
      </c>
      <c r="AN989" s="26">
        <v>1</v>
      </c>
      <c r="AO989" s="27">
        <v>6000000</v>
      </c>
      <c r="AP989" s="27">
        <v>7797600</v>
      </c>
      <c r="AQ989" s="145"/>
      <c r="AR989" s="145"/>
      <c r="AS989" s="143">
        <f t="shared" si="2068"/>
        <v>0.18424873164332026</v>
      </c>
      <c r="AT989" s="27">
        <f t="shared" si="2036"/>
        <v>6898800</v>
      </c>
      <c r="AU989" s="28">
        <f t="shared" si="2037"/>
        <v>1310772</v>
      </c>
      <c r="AV989" s="30">
        <f t="shared" si="2038"/>
        <v>8209572</v>
      </c>
      <c r="AW989" s="26">
        <v>1</v>
      </c>
      <c r="AX989" s="27">
        <v>6000000</v>
      </c>
      <c r="AY989" s="27">
        <v>6840000</v>
      </c>
      <c r="AZ989" s="145"/>
      <c r="BA989" s="145"/>
      <c r="BB989" s="143">
        <f t="shared" si="2069"/>
        <v>9.2518644267398739E-2</v>
      </c>
      <c r="BC989" s="27">
        <f t="shared" si="2039"/>
        <v>6420000</v>
      </c>
      <c r="BD989" s="27">
        <f t="shared" si="2040"/>
        <v>1219800</v>
      </c>
      <c r="BE989" s="27">
        <f t="shared" si="2041"/>
        <v>7639800</v>
      </c>
      <c r="BF989" s="26">
        <v>1</v>
      </c>
      <c r="BG989" s="27">
        <v>4800000</v>
      </c>
      <c r="BH989" s="27">
        <v>4320000</v>
      </c>
      <c r="BI989" s="145"/>
      <c r="BJ989" s="145"/>
      <c r="BK989" s="143">
        <f t="shared" si="2070"/>
        <v>7.4432292756478682E-2</v>
      </c>
      <c r="BL989" s="27">
        <f t="shared" si="2104"/>
        <v>4560000</v>
      </c>
      <c r="BM989" s="27">
        <f t="shared" si="2105"/>
        <v>866400</v>
      </c>
      <c r="BN989" s="28">
        <f t="shared" si="2106"/>
        <v>5426400</v>
      </c>
      <c r="BO989" s="26">
        <v>1</v>
      </c>
      <c r="BP989" s="27">
        <v>4800000</v>
      </c>
      <c r="BQ989" s="27">
        <v>5472000</v>
      </c>
      <c r="BR989" s="148"/>
      <c r="BS989" s="148"/>
      <c r="BT989" s="143">
        <f t="shared" si="2071"/>
        <v>9.2518644267398753E-2</v>
      </c>
      <c r="BU989" s="27">
        <f t="shared" si="2107"/>
        <v>5136000</v>
      </c>
      <c r="BV989" s="28">
        <f t="shared" si="2108"/>
        <v>975840</v>
      </c>
      <c r="BW989" s="30">
        <f t="shared" si="2109"/>
        <v>6111840</v>
      </c>
      <c r="BX989" s="26">
        <v>1</v>
      </c>
      <c r="BY989" s="28">
        <v>4800000</v>
      </c>
      <c r="BZ989" s="28">
        <v>5472000</v>
      </c>
      <c r="CA989" s="156"/>
      <c r="CB989" s="156"/>
      <c r="CC989" s="177">
        <f t="shared" si="2072"/>
        <v>9.2518644267398753E-2</v>
      </c>
      <c r="CD989" s="28">
        <f t="shared" si="2110"/>
        <v>5136000</v>
      </c>
      <c r="CE989" s="28">
        <f t="shared" si="2111"/>
        <v>975840</v>
      </c>
      <c r="CF989" s="29">
        <f t="shared" si="2112"/>
        <v>6111840</v>
      </c>
      <c r="CG989" s="26">
        <v>1</v>
      </c>
      <c r="CH989" s="27">
        <v>3840000</v>
      </c>
      <c r="CI989" s="27">
        <v>3072000</v>
      </c>
      <c r="CJ989" s="148"/>
      <c r="CK989" s="148"/>
      <c r="CL989" s="143">
        <f t="shared" si="2113"/>
        <v>0.15713484026367722</v>
      </c>
      <c r="CM989" s="27">
        <f t="shared" si="2126"/>
        <v>3456000</v>
      </c>
      <c r="CN989" s="27">
        <f t="shared" si="2115"/>
        <v>656640</v>
      </c>
      <c r="CO989" s="28">
        <f t="shared" si="2116"/>
        <v>4112640</v>
      </c>
      <c r="CP989" s="26">
        <v>1</v>
      </c>
      <c r="CQ989" s="27">
        <v>3840000</v>
      </c>
      <c r="CR989" s="27">
        <v>3072000</v>
      </c>
      <c r="CS989" s="148"/>
      <c r="CT989" s="148"/>
      <c r="CU989" s="143">
        <f t="shared" si="2073"/>
        <v>0.15713484026367722</v>
      </c>
      <c r="CV989" s="27">
        <f t="shared" si="2117"/>
        <v>3456000</v>
      </c>
      <c r="CW989" s="28">
        <f t="shared" si="2118"/>
        <v>656640</v>
      </c>
      <c r="CX989" s="29">
        <f t="shared" si="2119"/>
        <v>4112640</v>
      </c>
      <c r="CY989" s="26">
        <v>1</v>
      </c>
      <c r="CZ989" s="27">
        <v>3840000</v>
      </c>
      <c r="DA989" s="27">
        <v>3264000</v>
      </c>
      <c r="DB989" s="181"/>
      <c r="DC989" s="181"/>
      <c r="DD989" s="143">
        <f t="shared" si="2074"/>
        <v>0.11466596451673743</v>
      </c>
      <c r="DE989" s="27">
        <f t="shared" si="2120"/>
        <v>3552000</v>
      </c>
      <c r="DF989" s="27">
        <f t="shared" si="2121"/>
        <v>674880</v>
      </c>
      <c r="DG989" s="28">
        <f t="shared" si="2122"/>
        <v>4226880</v>
      </c>
      <c r="DH989" s="26">
        <v>1</v>
      </c>
      <c r="DI989" s="28">
        <v>3840000</v>
      </c>
      <c r="DJ989" s="28">
        <v>4416000</v>
      </c>
      <c r="DK989" s="157"/>
      <c r="DL989" s="177">
        <f t="shared" si="2075"/>
        <v>9.8666062491146164E-2</v>
      </c>
      <c r="DM989" s="28">
        <f t="shared" si="2123"/>
        <v>4128000</v>
      </c>
      <c r="DN989" s="28">
        <f t="shared" si="2124"/>
        <v>784320</v>
      </c>
      <c r="DO989" s="30">
        <f t="shared" si="2125"/>
        <v>4912320</v>
      </c>
    </row>
    <row r="990" spans="1:119" ht="21" customHeight="1" x14ac:dyDescent="0.25">
      <c r="A990" s="66" t="s">
        <v>1915</v>
      </c>
      <c r="B990" s="67" t="s">
        <v>1853</v>
      </c>
      <c r="C990" s="68" t="s">
        <v>1916</v>
      </c>
      <c r="D990" s="26">
        <v>1</v>
      </c>
      <c r="E990" s="27">
        <v>6000000</v>
      </c>
      <c r="F990" s="27">
        <v>5700000</v>
      </c>
      <c r="G990" s="145"/>
      <c r="H990" s="145"/>
      <c r="I990" s="143">
        <f t="shared" si="2093"/>
        <v>3.6261886214694741E-2</v>
      </c>
      <c r="J990" s="27">
        <f t="shared" si="2094"/>
        <v>5850000</v>
      </c>
      <c r="K990" s="28">
        <f t="shared" si="2095"/>
        <v>1111500</v>
      </c>
      <c r="L990" s="29">
        <f t="shared" si="2076"/>
        <v>6961500</v>
      </c>
      <c r="M990" s="26">
        <v>1</v>
      </c>
      <c r="N990" s="27">
        <v>6000000</v>
      </c>
      <c r="O990" s="27">
        <v>6480000</v>
      </c>
      <c r="P990" s="145"/>
      <c r="Q990" s="145"/>
      <c r="R990" s="143">
        <f t="shared" si="2096"/>
        <v>5.4392829322042112E-2</v>
      </c>
      <c r="S990" s="27">
        <f t="shared" si="2097"/>
        <v>6240000</v>
      </c>
      <c r="T990" s="28">
        <f t="shared" si="2098"/>
        <v>1185600</v>
      </c>
      <c r="U990" s="30">
        <f t="shared" si="2099"/>
        <v>7425600</v>
      </c>
      <c r="V990" s="26">
        <v>1</v>
      </c>
      <c r="W990" s="27">
        <v>6000000</v>
      </c>
      <c r="X990" s="27">
        <v>6900000</v>
      </c>
      <c r="Y990" s="145"/>
      <c r="Z990" s="145"/>
      <c r="AA990" s="143">
        <f t="shared" si="2100"/>
        <v>9.8666062491146164E-2</v>
      </c>
      <c r="AB990" s="27">
        <f t="shared" si="2101"/>
        <v>6450000</v>
      </c>
      <c r="AC990" s="28">
        <f t="shared" si="2102"/>
        <v>1225500</v>
      </c>
      <c r="AD990" s="29">
        <f t="shared" si="2103"/>
        <v>7675500</v>
      </c>
      <c r="AE990" s="26">
        <v>1</v>
      </c>
      <c r="AF990" s="27">
        <v>6000000</v>
      </c>
      <c r="AG990" s="27">
        <v>7260000</v>
      </c>
      <c r="AH990" s="145"/>
      <c r="AI990" s="145"/>
      <c r="AJ990" s="143">
        <f t="shared" si="2067"/>
        <v>0.13438228420739817</v>
      </c>
      <c r="AK990" s="27">
        <f t="shared" si="2033"/>
        <v>6630000</v>
      </c>
      <c r="AL990" s="28">
        <f t="shared" si="2034"/>
        <v>1259700</v>
      </c>
      <c r="AM990" s="30">
        <f t="shared" si="2035"/>
        <v>7889700</v>
      </c>
      <c r="AN990" s="26">
        <v>1</v>
      </c>
      <c r="AO990" s="27">
        <v>6000000</v>
      </c>
      <c r="AP990" s="27">
        <v>7797600</v>
      </c>
      <c r="AQ990" s="145"/>
      <c r="AR990" s="145"/>
      <c r="AS990" s="143">
        <f t="shared" si="2068"/>
        <v>0.18424873164332026</v>
      </c>
      <c r="AT990" s="27">
        <f t="shared" si="2036"/>
        <v>6898800</v>
      </c>
      <c r="AU990" s="28">
        <f t="shared" si="2037"/>
        <v>1310772</v>
      </c>
      <c r="AV990" s="30">
        <f t="shared" si="2038"/>
        <v>8209572</v>
      </c>
      <c r="AW990" s="26">
        <v>1</v>
      </c>
      <c r="AX990" s="27">
        <v>6000000</v>
      </c>
      <c r="AY990" s="27">
        <v>6840000</v>
      </c>
      <c r="AZ990" s="145"/>
      <c r="BA990" s="145"/>
      <c r="BB990" s="143">
        <f t="shared" si="2069"/>
        <v>9.2518644267398739E-2</v>
      </c>
      <c r="BC990" s="27">
        <f t="shared" si="2039"/>
        <v>6420000</v>
      </c>
      <c r="BD990" s="27">
        <f t="shared" si="2040"/>
        <v>1219800</v>
      </c>
      <c r="BE990" s="27">
        <f t="shared" si="2041"/>
        <v>7639800</v>
      </c>
      <c r="BF990" s="26">
        <v>1</v>
      </c>
      <c r="BG990" s="27">
        <v>4800000</v>
      </c>
      <c r="BH990" s="27">
        <v>4320000</v>
      </c>
      <c r="BI990" s="145"/>
      <c r="BJ990" s="145"/>
      <c r="BK990" s="143">
        <f t="shared" si="2070"/>
        <v>7.4432292756478682E-2</v>
      </c>
      <c r="BL990" s="27">
        <f t="shared" si="2104"/>
        <v>4560000</v>
      </c>
      <c r="BM990" s="27">
        <f t="shared" si="2105"/>
        <v>866400</v>
      </c>
      <c r="BN990" s="28">
        <f t="shared" si="2106"/>
        <v>5426400</v>
      </c>
      <c r="BO990" s="26">
        <v>1</v>
      </c>
      <c r="BP990" s="27">
        <v>4800000</v>
      </c>
      <c r="BQ990" s="27">
        <v>5472000</v>
      </c>
      <c r="BR990" s="148"/>
      <c r="BS990" s="148"/>
      <c r="BT990" s="143">
        <f t="shared" si="2071"/>
        <v>9.2518644267398753E-2</v>
      </c>
      <c r="BU990" s="27">
        <f t="shared" si="2107"/>
        <v>5136000</v>
      </c>
      <c r="BV990" s="28">
        <f t="shared" si="2108"/>
        <v>975840</v>
      </c>
      <c r="BW990" s="30">
        <f t="shared" si="2109"/>
        <v>6111840</v>
      </c>
      <c r="BX990" s="26">
        <v>1</v>
      </c>
      <c r="BY990" s="28">
        <v>4800000</v>
      </c>
      <c r="BZ990" s="28">
        <v>5472000</v>
      </c>
      <c r="CA990" s="156"/>
      <c r="CB990" s="156"/>
      <c r="CC990" s="177">
        <f t="shared" si="2072"/>
        <v>9.2518644267398753E-2</v>
      </c>
      <c r="CD990" s="28">
        <f t="shared" si="2110"/>
        <v>5136000</v>
      </c>
      <c r="CE990" s="28">
        <f t="shared" si="2111"/>
        <v>975840</v>
      </c>
      <c r="CF990" s="29">
        <f t="shared" si="2112"/>
        <v>6111840</v>
      </c>
      <c r="CG990" s="26">
        <v>1</v>
      </c>
      <c r="CH990" s="27">
        <v>3840000</v>
      </c>
      <c r="CI990" s="27">
        <v>3072000</v>
      </c>
      <c r="CJ990" s="148"/>
      <c r="CK990" s="148"/>
      <c r="CL990" s="143">
        <f t="shared" si="2113"/>
        <v>0.15713484026367722</v>
      </c>
      <c r="CM990" s="27">
        <f t="shared" si="2126"/>
        <v>3456000</v>
      </c>
      <c r="CN990" s="27">
        <f t="shared" si="2115"/>
        <v>656640</v>
      </c>
      <c r="CO990" s="28">
        <f t="shared" si="2116"/>
        <v>4112640</v>
      </c>
      <c r="CP990" s="26">
        <v>1</v>
      </c>
      <c r="CQ990" s="27">
        <v>3840000</v>
      </c>
      <c r="CR990" s="27">
        <v>3072000</v>
      </c>
      <c r="CS990" s="148"/>
      <c r="CT990" s="148"/>
      <c r="CU990" s="143">
        <f t="shared" si="2073"/>
        <v>0.15713484026367722</v>
      </c>
      <c r="CV990" s="27">
        <f t="shared" si="2117"/>
        <v>3456000</v>
      </c>
      <c r="CW990" s="28">
        <f t="shared" si="2118"/>
        <v>656640</v>
      </c>
      <c r="CX990" s="29">
        <f t="shared" si="2119"/>
        <v>4112640</v>
      </c>
      <c r="CY990" s="26">
        <v>1</v>
      </c>
      <c r="CZ990" s="27">
        <v>3840000</v>
      </c>
      <c r="DA990" s="27">
        <v>3264000</v>
      </c>
      <c r="DB990" s="181"/>
      <c r="DC990" s="181"/>
      <c r="DD990" s="143">
        <f t="shared" si="2074"/>
        <v>0.11466596451673743</v>
      </c>
      <c r="DE990" s="27">
        <f t="shared" si="2120"/>
        <v>3552000</v>
      </c>
      <c r="DF990" s="27">
        <f t="shared" si="2121"/>
        <v>674880</v>
      </c>
      <c r="DG990" s="28">
        <f t="shared" si="2122"/>
        <v>4226880</v>
      </c>
      <c r="DH990" s="26">
        <v>1</v>
      </c>
      <c r="DI990" s="28">
        <v>3840000</v>
      </c>
      <c r="DJ990" s="28">
        <v>4416000</v>
      </c>
      <c r="DK990" s="157"/>
      <c r="DL990" s="177">
        <f t="shared" si="2075"/>
        <v>9.8666062491146164E-2</v>
      </c>
      <c r="DM990" s="28">
        <f t="shared" si="2123"/>
        <v>4128000</v>
      </c>
      <c r="DN990" s="28">
        <f t="shared" si="2124"/>
        <v>784320</v>
      </c>
      <c r="DO990" s="30">
        <f t="shared" si="2125"/>
        <v>4912320</v>
      </c>
    </row>
    <row r="991" spans="1:119" ht="21" customHeight="1" x14ac:dyDescent="0.25">
      <c r="A991" s="66" t="s">
        <v>1917</v>
      </c>
      <c r="B991" s="67" t="s">
        <v>1853</v>
      </c>
      <c r="C991" s="68" t="s">
        <v>1918</v>
      </c>
      <c r="D991" s="26">
        <v>1</v>
      </c>
      <c r="E991" s="27">
        <v>3500000</v>
      </c>
      <c r="F991" s="27">
        <v>3325000</v>
      </c>
      <c r="G991" s="145"/>
      <c r="H991" s="145"/>
      <c r="I991" s="143">
        <f t="shared" si="2093"/>
        <v>3.6261886214694741E-2</v>
      </c>
      <c r="J991" s="27">
        <f t="shared" si="2094"/>
        <v>3412500</v>
      </c>
      <c r="K991" s="28">
        <f t="shared" si="2095"/>
        <v>648375</v>
      </c>
      <c r="L991" s="29">
        <f t="shared" si="2076"/>
        <v>4060875</v>
      </c>
      <c r="M991" s="26">
        <v>1</v>
      </c>
      <c r="N991" s="27">
        <v>3500000</v>
      </c>
      <c r="O991" s="27">
        <v>3780000</v>
      </c>
      <c r="P991" s="145"/>
      <c r="Q991" s="145"/>
      <c r="R991" s="143">
        <f t="shared" si="2096"/>
        <v>5.4392829322042112E-2</v>
      </c>
      <c r="S991" s="27">
        <f t="shared" si="2097"/>
        <v>3640000</v>
      </c>
      <c r="T991" s="28">
        <f t="shared" si="2098"/>
        <v>691600</v>
      </c>
      <c r="U991" s="30">
        <f t="shared" si="2099"/>
        <v>4331600</v>
      </c>
      <c r="V991" s="26">
        <v>1</v>
      </c>
      <c r="W991" s="27">
        <v>3500000</v>
      </c>
      <c r="X991" s="27">
        <v>4025000</v>
      </c>
      <c r="Y991" s="145"/>
      <c r="Z991" s="145"/>
      <c r="AA991" s="143">
        <f t="shared" si="2100"/>
        <v>9.8666062491146164E-2</v>
      </c>
      <c r="AB991" s="27">
        <f t="shared" si="2101"/>
        <v>3762500</v>
      </c>
      <c r="AC991" s="28">
        <f t="shared" si="2102"/>
        <v>714875</v>
      </c>
      <c r="AD991" s="29">
        <f t="shared" si="2103"/>
        <v>4477375</v>
      </c>
      <c r="AE991" s="26">
        <v>1</v>
      </c>
      <c r="AF991" s="27">
        <v>3500000</v>
      </c>
      <c r="AG991" s="27">
        <v>4235000</v>
      </c>
      <c r="AH991" s="145"/>
      <c r="AI991" s="145"/>
      <c r="AJ991" s="143">
        <f t="shared" si="2067"/>
        <v>0.13438228420739817</v>
      </c>
      <c r="AK991" s="27">
        <f t="shared" si="2033"/>
        <v>3867500</v>
      </c>
      <c r="AL991" s="28">
        <f t="shared" si="2034"/>
        <v>734825</v>
      </c>
      <c r="AM991" s="30">
        <f t="shared" si="2035"/>
        <v>4602325</v>
      </c>
      <c r="AN991" s="26">
        <v>1</v>
      </c>
      <c r="AO991" s="27">
        <v>3500000</v>
      </c>
      <c r="AP991" s="27">
        <v>4548600</v>
      </c>
      <c r="AQ991" s="145"/>
      <c r="AR991" s="145"/>
      <c r="AS991" s="143">
        <f t="shared" si="2068"/>
        <v>0.18424873164332026</v>
      </c>
      <c r="AT991" s="27">
        <f t="shared" si="2036"/>
        <v>4024300</v>
      </c>
      <c r="AU991" s="28">
        <f t="shared" si="2037"/>
        <v>764617</v>
      </c>
      <c r="AV991" s="30">
        <f t="shared" si="2038"/>
        <v>4788917</v>
      </c>
      <c r="AW991" s="26">
        <v>1</v>
      </c>
      <c r="AX991" s="27">
        <v>3500000</v>
      </c>
      <c r="AY991" s="27">
        <v>3990000</v>
      </c>
      <c r="AZ991" s="145"/>
      <c r="BA991" s="145"/>
      <c r="BB991" s="143">
        <f t="shared" si="2069"/>
        <v>9.2518644267398739E-2</v>
      </c>
      <c r="BC991" s="27">
        <f t="shared" si="2039"/>
        <v>3745000</v>
      </c>
      <c r="BD991" s="27">
        <f t="shared" si="2040"/>
        <v>711550</v>
      </c>
      <c r="BE991" s="27">
        <f t="shared" si="2041"/>
        <v>4456550</v>
      </c>
      <c r="BF991" s="26">
        <v>1</v>
      </c>
      <c r="BG991" s="27">
        <v>2800000</v>
      </c>
      <c r="BH991" s="27">
        <v>2520000</v>
      </c>
      <c r="BI991" s="145"/>
      <c r="BJ991" s="145"/>
      <c r="BK991" s="143">
        <f t="shared" si="2070"/>
        <v>7.4432292756478682E-2</v>
      </c>
      <c r="BL991" s="27">
        <f t="shared" si="2104"/>
        <v>2660000</v>
      </c>
      <c r="BM991" s="27">
        <f t="shared" si="2105"/>
        <v>505400</v>
      </c>
      <c r="BN991" s="28">
        <f t="shared" si="2106"/>
        <v>3165400</v>
      </c>
      <c r="BO991" s="26">
        <v>1</v>
      </c>
      <c r="BP991" s="27">
        <v>2800000</v>
      </c>
      <c r="BQ991" s="27">
        <v>3192000</v>
      </c>
      <c r="BR991" s="148"/>
      <c r="BS991" s="148"/>
      <c r="BT991" s="143">
        <f t="shared" si="2071"/>
        <v>9.2518644267398739E-2</v>
      </c>
      <c r="BU991" s="27">
        <f t="shared" si="2107"/>
        <v>2996000</v>
      </c>
      <c r="BV991" s="28">
        <f t="shared" si="2108"/>
        <v>569240</v>
      </c>
      <c r="BW991" s="30">
        <f t="shared" si="2109"/>
        <v>3565240</v>
      </c>
      <c r="BX991" s="26">
        <v>1</v>
      </c>
      <c r="BY991" s="28">
        <v>2800000</v>
      </c>
      <c r="BZ991" s="28">
        <v>3192000</v>
      </c>
      <c r="CA991" s="156"/>
      <c r="CB991" s="156"/>
      <c r="CC991" s="177">
        <f t="shared" si="2072"/>
        <v>9.2518644267398739E-2</v>
      </c>
      <c r="CD991" s="28">
        <f t="shared" si="2110"/>
        <v>2996000</v>
      </c>
      <c r="CE991" s="28">
        <f t="shared" si="2111"/>
        <v>569240</v>
      </c>
      <c r="CF991" s="29">
        <f t="shared" si="2112"/>
        <v>3565240</v>
      </c>
      <c r="CG991" s="26">
        <v>1</v>
      </c>
      <c r="CH991" s="27">
        <v>2240000</v>
      </c>
      <c r="CI991" s="27">
        <v>1792000</v>
      </c>
      <c r="CJ991" s="148"/>
      <c r="CK991" s="148"/>
      <c r="CL991" s="143">
        <f t="shared" si="2113"/>
        <v>0.15713484026367722</v>
      </c>
      <c r="CM991" s="27">
        <f t="shared" si="2126"/>
        <v>2016000</v>
      </c>
      <c r="CN991" s="27">
        <f t="shared" si="2115"/>
        <v>383040</v>
      </c>
      <c r="CO991" s="28">
        <f t="shared" si="2116"/>
        <v>2399040</v>
      </c>
      <c r="CP991" s="26">
        <v>1</v>
      </c>
      <c r="CQ991" s="27">
        <v>2240000</v>
      </c>
      <c r="CR991" s="27">
        <v>1792000</v>
      </c>
      <c r="CS991" s="148"/>
      <c r="CT991" s="148"/>
      <c r="CU991" s="143">
        <f t="shared" si="2073"/>
        <v>0.15713484026367722</v>
      </c>
      <c r="CV991" s="27">
        <f t="shared" si="2117"/>
        <v>2016000</v>
      </c>
      <c r="CW991" s="28">
        <f t="shared" si="2118"/>
        <v>383040</v>
      </c>
      <c r="CX991" s="29">
        <f t="shared" si="2119"/>
        <v>2399040</v>
      </c>
      <c r="CY991" s="26">
        <v>1</v>
      </c>
      <c r="CZ991" s="27">
        <v>2240000</v>
      </c>
      <c r="DA991" s="27">
        <v>1904000</v>
      </c>
      <c r="DB991" s="181"/>
      <c r="DC991" s="181"/>
      <c r="DD991" s="143">
        <f t="shared" si="2074"/>
        <v>0.11466596451673744</v>
      </c>
      <c r="DE991" s="27">
        <f t="shared" si="2120"/>
        <v>2072000</v>
      </c>
      <c r="DF991" s="27">
        <f t="shared" si="2121"/>
        <v>393680</v>
      </c>
      <c r="DG991" s="28">
        <f t="shared" si="2122"/>
        <v>2465680</v>
      </c>
      <c r="DH991" s="26">
        <v>1</v>
      </c>
      <c r="DI991" s="28">
        <v>2240000</v>
      </c>
      <c r="DJ991" s="28">
        <v>2576000</v>
      </c>
      <c r="DK991" s="157"/>
      <c r="DL991" s="177">
        <f t="shared" si="2075"/>
        <v>9.8666062491146178E-2</v>
      </c>
      <c r="DM991" s="28">
        <f t="shared" si="2123"/>
        <v>2408000</v>
      </c>
      <c r="DN991" s="28">
        <f t="shared" si="2124"/>
        <v>457520</v>
      </c>
      <c r="DO991" s="30">
        <f t="shared" si="2125"/>
        <v>2865520</v>
      </c>
    </row>
    <row r="992" spans="1:119" ht="21" customHeight="1" x14ac:dyDescent="0.25">
      <c r="A992" s="66" t="s">
        <v>1919</v>
      </c>
      <c r="B992" s="67" t="s">
        <v>1853</v>
      </c>
      <c r="C992" s="68" t="s">
        <v>1920</v>
      </c>
      <c r="D992" s="31" t="s">
        <v>30</v>
      </c>
      <c r="E992" s="32" t="s">
        <v>30</v>
      </c>
      <c r="F992" s="32" t="s">
        <v>30</v>
      </c>
      <c r="G992" s="32" t="s">
        <v>30</v>
      </c>
      <c r="H992" s="32" t="s">
        <v>30</v>
      </c>
      <c r="I992" s="32" t="s">
        <v>30</v>
      </c>
      <c r="J992" s="32" t="s">
        <v>30</v>
      </c>
      <c r="K992" s="32" t="s">
        <v>30</v>
      </c>
      <c r="L992" s="32" t="s">
        <v>30</v>
      </c>
      <c r="M992" s="31" t="s">
        <v>30</v>
      </c>
      <c r="N992" s="43" t="s">
        <v>30</v>
      </c>
      <c r="O992" s="32" t="s">
        <v>30</v>
      </c>
      <c r="P992" s="32" t="s">
        <v>30</v>
      </c>
      <c r="Q992" s="32" t="s">
        <v>30</v>
      </c>
      <c r="R992" s="32" t="s">
        <v>30</v>
      </c>
      <c r="S992" s="32" t="s">
        <v>30</v>
      </c>
      <c r="T992" s="32" t="s">
        <v>30</v>
      </c>
      <c r="U992" s="33" t="s">
        <v>30</v>
      </c>
      <c r="V992" s="31" t="s">
        <v>30</v>
      </c>
      <c r="W992" s="32" t="s">
        <v>30</v>
      </c>
      <c r="X992" s="32" t="s">
        <v>30</v>
      </c>
      <c r="Y992" s="32" t="s">
        <v>30</v>
      </c>
      <c r="Z992" s="32" t="s">
        <v>30</v>
      </c>
      <c r="AA992" s="32" t="s">
        <v>30</v>
      </c>
      <c r="AB992" s="32" t="s">
        <v>30</v>
      </c>
      <c r="AC992" s="32" t="s">
        <v>30</v>
      </c>
      <c r="AD992" s="34" t="s">
        <v>30</v>
      </c>
      <c r="AE992" s="31" t="s">
        <v>30</v>
      </c>
      <c r="AF992" s="32" t="s">
        <v>30</v>
      </c>
      <c r="AG992" s="32" t="s">
        <v>30</v>
      </c>
      <c r="AH992" s="32" t="s">
        <v>30</v>
      </c>
      <c r="AI992" s="32" t="s">
        <v>30</v>
      </c>
      <c r="AJ992" s="165" t="s">
        <v>30</v>
      </c>
      <c r="AK992" s="32" t="s">
        <v>30</v>
      </c>
      <c r="AL992" s="32" t="s">
        <v>30</v>
      </c>
      <c r="AM992" s="33" t="s">
        <v>30</v>
      </c>
      <c r="AN992" s="31" t="s">
        <v>30</v>
      </c>
      <c r="AO992" s="32" t="s">
        <v>30</v>
      </c>
      <c r="AP992" s="32" t="s">
        <v>30</v>
      </c>
      <c r="AQ992" s="32" t="s">
        <v>30</v>
      </c>
      <c r="AR992" s="32" t="s">
        <v>30</v>
      </c>
      <c r="AS992" s="32" t="s">
        <v>30</v>
      </c>
      <c r="AT992" s="32" t="s">
        <v>30</v>
      </c>
      <c r="AU992" s="32" t="s">
        <v>30</v>
      </c>
      <c r="AV992" s="33" t="s">
        <v>30</v>
      </c>
      <c r="AW992" s="31" t="s">
        <v>30</v>
      </c>
      <c r="AX992" s="32" t="s">
        <v>30</v>
      </c>
      <c r="AY992" s="32" t="s">
        <v>30</v>
      </c>
      <c r="AZ992" s="32" t="s">
        <v>30</v>
      </c>
      <c r="BA992" s="32" t="s">
        <v>30</v>
      </c>
      <c r="BB992" s="32" t="s">
        <v>30</v>
      </c>
      <c r="BC992" s="32" t="s">
        <v>30</v>
      </c>
      <c r="BD992" s="32" t="s">
        <v>30</v>
      </c>
      <c r="BE992" s="32" t="s">
        <v>30</v>
      </c>
      <c r="BF992" s="26">
        <v>1</v>
      </c>
      <c r="BG992" s="27">
        <v>8000</v>
      </c>
      <c r="BH992" s="27">
        <v>250000</v>
      </c>
      <c r="BI992" s="27">
        <f>8403*1.052</f>
        <v>8839.9560000000001</v>
      </c>
      <c r="BJ992" s="27"/>
      <c r="BK992" s="163">
        <f t="shared" si="2070"/>
        <v>1.3265103957142985</v>
      </c>
      <c r="BL992" s="141">
        <f>+AVERAGE(BG992,BI992)</f>
        <v>8419.9779999999992</v>
      </c>
      <c r="BM992" s="27">
        <f t="shared" si="2105"/>
        <v>1599.7958199999998</v>
      </c>
      <c r="BN992" s="28">
        <f t="shared" si="2106"/>
        <v>10019.773819999999</v>
      </c>
      <c r="BO992" s="26">
        <v>1</v>
      </c>
      <c r="BP992" s="27">
        <v>8000</v>
      </c>
      <c r="BQ992" s="27">
        <v>250000</v>
      </c>
      <c r="BR992" s="27">
        <f>8403*1.052</f>
        <v>8839.9560000000001</v>
      </c>
      <c r="BS992" s="164"/>
      <c r="BT992" s="163">
        <f t="shared" si="2071"/>
        <v>1.3265103957142985</v>
      </c>
      <c r="BU992" s="27">
        <f>+AVERAGE(BP992,BR992)</f>
        <v>8419.9779999999992</v>
      </c>
      <c r="BV992" s="28">
        <f t="shared" si="2108"/>
        <v>1599.7958199999998</v>
      </c>
      <c r="BW992" s="30">
        <f t="shared" si="2109"/>
        <v>10019.773819999999</v>
      </c>
      <c r="BX992" s="26">
        <v>1</v>
      </c>
      <c r="BY992" s="28">
        <v>8000</v>
      </c>
      <c r="BZ992" s="28">
        <v>250000</v>
      </c>
      <c r="CA992" s="28">
        <f>8403*1.052</f>
        <v>8839.9560000000001</v>
      </c>
      <c r="CB992" s="28"/>
      <c r="CC992" s="178">
        <f t="shared" si="2072"/>
        <v>1.3265103957142985</v>
      </c>
      <c r="CD992" s="28">
        <f>+AVERAGE(BY992,CA992)</f>
        <v>8419.9779999999992</v>
      </c>
      <c r="CE992" s="28">
        <f t="shared" si="2111"/>
        <v>1599.7958199999998</v>
      </c>
      <c r="CF992" s="29">
        <f t="shared" si="2112"/>
        <v>10019.773819999999</v>
      </c>
      <c r="CG992" s="26">
        <v>1</v>
      </c>
      <c r="CH992" s="27">
        <v>6400</v>
      </c>
      <c r="CI992" s="27">
        <v>5120</v>
      </c>
      <c r="CJ992" s="27"/>
      <c r="CK992" s="27"/>
      <c r="CL992" s="143">
        <f t="shared" si="2113"/>
        <v>0.15713484026367724</v>
      </c>
      <c r="CM992" s="27">
        <f t="shared" si="2126"/>
        <v>5760</v>
      </c>
      <c r="CN992" s="27">
        <f t="shared" si="2115"/>
        <v>1094.4000000000001</v>
      </c>
      <c r="CO992" s="28">
        <f t="shared" si="2116"/>
        <v>6854.4</v>
      </c>
      <c r="CP992" s="26">
        <v>1</v>
      </c>
      <c r="CQ992" s="27">
        <v>6400</v>
      </c>
      <c r="CR992" s="27">
        <v>5120</v>
      </c>
      <c r="CS992" s="27"/>
      <c r="CT992" s="27"/>
      <c r="CU992" s="143">
        <f t="shared" si="2073"/>
        <v>0.15713484026367724</v>
      </c>
      <c r="CV992" s="27">
        <f t="shared" si="2117"/>
        <v>5760</v>
      </c>
      <c r="CW992" s="28">
        <f t="shared" si="2118"/>
        <v>1094.4000000000001</v>
      </c>
      <c r="CX992" s="29">
        <f t="shared" si="2119"/>
        <v>6854.4</v>
      </c>
      <c r="CY992" s="26">
        <v>1</v>
      </c>
      <c r="CZ992" s="27">
        <v>6400</v>
      </c>
      <c r="DA992" s="27">
        <v>550000</v>
      </c>
      <c r="DB992" s="27">
        <f>7999*1.052</f>
        <v>8414.9480000000003</v>
      </c>
      <c r="DC992" s="27"/>
      <c r="DD992" s="163">
        <f t="shared" si="2074"/>
        <v>1.3816795336197241</v>
      </c>
      <c r="DE992" s="27">
        <f>+AVERAGE(CZ992,DB992)</f>
        <v>7407.4740000000002</v>
      </c>
      <c r="DF992" s="27">
        <f t="shared" si="2121"/>
        <v>1407.4200600000001</v>
      </c>
      <c r="DG992" s="28">
        <f t="shared" si="2122"/>
        <v>8814.8940600000005</v>
      </c>
      <c r="DH992" s="26">
        <v>1</v>
      </c>
      <c r="DI992" s="136">
        <v>6400</v>
      </c>
      <c r="DJ992" s="28">
        <v>550000</v>
      </c>
      <c r="DK992" s="28"/>
      <c r="DL992" s="178">
        <f t="shared" si="2075"/>
        <v>1.3816795336197241</v>
      </c>
      <c r="DM992" s="28">
        <f t="shared" si="2123"/>
        <v>278200</v>
      </c>
      <c r="DN992" s="28">
        <f t="shared" si="2124"/>
        <v>52858</v>
      </c>
      <c r="DO992" s="30">
        <f t="shared" si="2125"/>
        <v>331058</v>
      </c>
    </row>
    <row r="993" spans="1:119" ht="21" customHeight="1" x14ac:dyDescent="0.25">
      <c r="A993" s="66" t="s">
        <v>1921</v>
      </c>
      <c r="B993" s="67" t="s">
        <v>1853</v>
      </c>
      <c r="C993" s="68" t="s">
        <v>1922</v>
      </c>
      <c r="D993" s="31" t="s">
        <v>30</v>
      </c>
      <c r="E993" s="32" t="s">
        <v>30</v>
      </c>
      <c r="F993" s="32" t="s">
        <v>30</v>
      </c>
      <c r="G993" s="32" t="s">
        <v>30</v>
      </c>
      <c r="H993" s="32" t="s">
        <v>30</v>
      </c>
      <c r="I993" s="32" t="s">
        <v>30</v>
      </c>
      <c r="J993" s="32" t="s">
        <v>30</v>
      </c>
      <c r="K993" s="32" t="s">
        <v>30</v>
      </c>
      <c r="L993" s="32" t="s">
        <v>30</v>
      </c>
      <c r="M993" s="31" t="s">
        <v>30</v>
      </c>
      <c r="N993" s="43" t="s">
        <v>30</v>
      </c>
      <c r="O993" s="32" t="s">
        <v>30</v>
      </c>
      <c r="P993" s="32" t="s">
        <v>30</v>
      </c>
      <c r="Q993" s="32" t="s">
        <v>30</v>
      </c>
      <c r="R993" s="32" t="s">
        <v>30</v>
      </c>
      <c r="S993" s="32" t="s">
        <v>30</v>
      </c>
      <c r="T993" s="32" t="s">
        <v>30</v>
      </c>
      <c r="U993" s="33" t="s">
        <v>30</v>
      </c>
      <c r="V993" s="31" t="s">
        <v>30</v>
      </c>
      <c r="W993" s="32" t="s">
        <v>30</v>
      </c>
      <c r="X993" s="32" t="s">
        <v>30</v>
      </c>
      <c r="Y993" s="32" t="s">
        <v>30</v>
      </c>
      <c r="Z993" s="32" t="s">
        <v>30</v>
      </c>
      <c r="AA993" s="32" t="s">
        <v>30</v>
      </c>
      <c r="AB993" s="32" t="s">
        <v>30</v>
      </c>
      <c r="AC993" s="32" t="s">
        <v>30</v>
      </c>
      <c r="AD993" s="34" t="s">
        <v>30</v>
      </c>
      <c r="AE993" s="31" t="s">
        <v>30</v>
      </c>
      <c r="AF993" s="32" t="s">
        <v>30</v>
      </c>
      <c r="AG993" s="32" t="s">
        <v>30</v>
      </c>
      <c r="AH993" s="32" t="s">
        <v>30</v>
      </c>
      <c r="AI993" s="32" t="s">
        <v>30</v>
      </c>
      <c r="AJ993" s="165" t="s">
        <v>30</v>
      </c>
      <c r="AK993" s="32" t="s">
        <v>30</v>
      </c>
      <c r="AL993" s="32" t="s">
        <v>30</v>
      </c>
      <c r="AM993" s="33" t="s">
        <v>30</v>
      </c>
      <c r="AN993" s="31" t="s">
        <v>30</v>
      </c>
      <c r="AO993" s="32" t="s">
        <v>30</v>
      </c>
      <c r="AP993" s="32" t="s">
        <v>30</v>
      </c>
      <c r="AQ993" s="32" t="s">
        <v>30</v>
      </c>
      <c r="AR993" s="32" t="s">
        <v>30</v>
      </c>
      <c r="AS993" s="32" t="s">
        <v>30</v>
      </c>
      <c r="AT993" s="32" t="s">
        <v>30</v>
      </c>
      <c r="AU993" s="32" t="s">
        <v>30</v>
      </c>
      <c r="AV993" s="33" t="s">
        <v>30</v>
      </c>
      <c r="AW993" s="31" t="s">
        <v>30</v>
      </c>
      <c r="AX993" s="32" t="s">
        <v>30</v>
      </c>
      <c r="AY993" s="32" t="s">
        <v>30</v>
      </c>
      <c r="AZ993" s="32" t="s">
        <v>30</v>
      </c>
      <c r="BA993" s="32" t="s">
        <v>30</v>
      </c>
      <c r="BB993" s="32" t="s">
        <v>30</v>
      </c>
      <c r="BC993" s="32" t="s">
        <v>30</v>
      </c>
      <c r="BD993" s="32" t="s">
        <v>30</v>
      </c>
      <c r="BE993" s="32" t="s">
        <v>30</v>
      </c>
      <c r="BF993" s="26">
        <v>1</v>
      </c>
      <c r="BG993" s="27">
        <v>8000</v>
      </c>
      <c r="BH993" s="27">
        <v>250000</v>
      </c>
      <c r="BI993" s="27">
        <f>8403*1.052</f>
        <v>8839.9560000000001</v>
      </c>
      <c r="BJ993" s="27"/>
      <c r="BK993" s="163">
        <f t="shared" si="2070"/>
        <v>1.3265103957142985</v>
      </c>
      <c r="BL993" s="141">
        <f>+AVERAGE(BG993,BI993)</f>
        <v>8419.9779999999992</v>
      </c>
      <c r="BM993" s="27">
        <f t="shared" si="2105"/>
        <v>1599.7958199999998</v>
      </c>
      <c r="BN993" s="28">
        <f t="shared" si="2106"/>
        <v>10019.773819999999</v>
      </c>
      <c r="BO993" s="26">
        <v>1</v>
      </c>
      <c r="BP993" s="27">
        <v>8000</v>
      </c>
      <c r="BQ993" s="27">
        <v>250000</v>
      </c>
      <c r="BR993" s="27">
        <f>8403*1.052</f>
        <v>8839.9560000000001</v>
      </c>
      <c r="BS993" s="164"/>
      <c r="BT993" s="163">
        <f t="shared" si="2071"/>
        <v>1.3265103957142985</v>
      </c>
      <c r="BU993" s="27">
        <f>+AVERAGE(BP993,BR993)</f>
        <v>8419.9779999999992</v>
      </c>
      <c r="BV993" s="28">
        <f t="shared" si="2108"/>
        <v>1599.7958199999998</v>
      </c>
      <c r="BW993" s="30">
        <f t="shared" si="2109"/>
        <v>10019.773819999999</v>
      </c>
      <c r="BX993" s="26">
        <v>1</v>
      </c>
      <c r="BY993" s="28">
        <v>8000</v>
      </c>
      <c r="BZ993" s="28">
        <v>250000</v>
      </c>
      <c r="CA993" s="28">
        <f>8403*1.052</f>
        <v>8839.9560000000001</v>
      </c>
      <c r="CB993" s="28"/>
      <c r="CC993" s="178">
        <f t="shared" si="2072"/>
        <v>1.3265103957142985</v>
      </c>
      <c r="CD993" s="28">
        <f>+AVERAGE(BY993,CA993)</f>
        <v>8419.9779999999992</v>
      </c>
      <c r="CE993" s="28">
        <f t="shared" si="2111"/>
        <v>1599.7958199999998</v>
      </c>
      <c r="CF993" s="29">
        <f t="shared" si="2112"/>
        <v>10019.773819999999</v>
      </c>
      <c r="CG993" s="26">
        <v>1</v>
      </c>
      <c r="CH993" s="27">
        <v>6400</v>
      </c>
      <c r="CI993" s="27">
        <v>5120</v>
      </c>
      <c r="CJ993" s="27"/>
      <c r="CK993" s="27"/>
      <c r="CL993" s="143">
        <f t="shared" si="2113"/>
        <v>0.15713484026367724</v>
      </c>
      <c r="CM993" s="27">
        <f t="shared" si="2126"/>
        <v>5760</v>
      </c>
      <c r="CN993" s="27">
        <f t="shared" si="2115"/>
        <v>1094.4000000000001</v>
      </c>
      <c r="CO993" s="28">
        <f t="shared" si="2116"/>
        <v>6854.4</v>
      </c>
      <c r="CP993" s="26">
        <v>1</v>
      </c>
      <c r="CQ993" s="27">
        <v>6400</v>
      </c>
      <c r="CR993" s="27">
        <v>5120</v>
      </c>
      <c r="CS993" s="27"/>
      <c r="CT993" s="27"/>
      <c r="CU993" s="143">
        <f t="shared" si="2073"/>
        <v>0.15713484026367724</v>
      </c>
      <c r="CV993" s="27">
        <f t="shared" si="2117"/>
        <v>5760</v>
      </c>
      <c r="CW993" s="28">
        <f t="shared" si="2118"/>
        <v>1094.4000000000001</v>
      </c>
      <c r="CX993" s="29">
        <f t="shared" si="2119"/>
        <v>6854.4</v>
      </c>
      <c r="CY993" s="26">
        <v>1</v>
      </c>
      <c r="CZ993" s="27">
        <v>6400</v>
      </c>
      <c r="DA993" s="27">
        <v>550000</v>
      </c>
      <c r="DB993" s="27">
        <f>7999*1.052</f>
        <v>8414.9480000000003</v>
      </c>
      <c r="DC993" s="27"/>
      <c r="DD993" s="163">
        <f t="shared" si="2074"/>
        <v>1.3816795336197241</v>
      </c>
      <c r="DE993" s="27">
        <f>+AVERAGE(CZ993,DB993)</f>
        <v>7407.4740000000002</v>
      </c>
      <c r="DF993" s="27">
        <f t="shared" si="2121"/>
        <v>1407.4200600000001</v>
      </c>
      <c r="DG993" s="28">
        <f t="shared" si="2122"/>
        <v>8814.8940600000005</v>
      </c>
      <c r="DH993" s="26">
        <v>1</v>
      </c>
      <c r="DI993" s="136">
        <v>6400</v>
      </c>
      <c r="DJ993" s="28">
        <v>550000</v>
      </c>
      <c r="DK993" s="28"/>
      <c r="DL993" s="178">
        <f t="shared" si="2075"/>
        <v>1.3816795336197241</v>
      </c>
      <c r="DM993" s="28">
        <f t="shared" si="2123"/>
        <v>278200</v>
      </c>
      <c r="DN993" s="28">
        <f t="shared" si="2124"/>
        <v>52858</v>
      </c>
      <c r="DO993" s="30">
        <f t="shared" si="2125"/>
        <v>331058</v>
      </c>
    </row>
    <row r="994" spans="1:119" ht="21" customHeight="1" x14ac:dyDescent="0.25">
      <c r="A994" s="66" t="s">
        <v>1923</v>
      </c>
      <c r="B994" s="67" t="s">
        <v>1853</v>
      </c>
      <c r="C994" s="68" t="s">
        <v>1924</v>
      </c>
      <c r="D994" s="31" t="s">
        <v>30</v>
      </c>
      <c r="E994" s="32" t="s">
        <v>30</v>
      </c>
      <c r="F994" s="32" t="s">
        <v>30</v>
      </c>
      <c r="G994" s="32" t="s">
        <v>30</v>
      </c>
      <c r="H994" s="32" t="s">
        <v>30</v>
      </c>
      <c r="I994" s="32" t="s">
        <v>30</v>
      </c>
      <c r="J994" s="32" t="s">
        <v>30</v>
      </c>
      <c r="K994" s="32" t="s">
        <v>30</v>
      </c>
      <c r="L994" s="32" t="s">
        <v>30</v>
      </c>
      <c r="M994" s="31" t="s">
        <v>30</v>
      </c>
      <c r="N994" s="43" t="s">
        <v>30</v>
      </c>
      <c r="O994" s="32" t="s">
        <v>30</v>
      </c>
      <c r="P994" s="32" t="s">
        <v>30</v>
      </c>
      <c r="Q994" s="32" t="s">
        <v>30</v>
      </c>
      <c r="R994" s="32" t="s">
        <v>30</v>
      </c>
      <c r="S994" s="32" t="s">
        <v>30</v>
      </c>
      <c r="T994" s="32" t="s">
        <v>30</v>
      </c>
      <c r="U994" s="33" t="s">
        <v>30</v>
      </c>
      <c r="V994" s="31" t="s">
        <v>30</v>
      </c>
      <c r="W994" s="32" t="s">
        <v>30</v>
      </c>
      <c r="X994" s="32" t="s">
        <v>30</v>
      </c>
      <c r="Y994" s="32" t="s">
        <v>30</v>
      </c>
      <c r="Z994" s="32" t="s">
        <v>30</v>
      </c>
      <c r="AA994" s="32" t="s">
        <v>30</v>
      </c>
      <c r="AB994" s="32" t="s">
        <v>30</v>
      </c>
      <c r="AC994" s="32" t="s">
        <v>30</v>
      </c>
      <c r="AD994" s="34" t="s">
        <v>30</v>
      </c>
      <c r="AE994" s="31" t="s">
        <v>30</v>
      </c>
      <c r="AF994" s="32" t="s">
        <v>30</v>
      </c>
      <c r="AG994" s="32" t="s">
        <v>30</v>
      </c>
      <c r="AH994" s="32" t="s">
        <v>30</v>
      </c>
      <c r="AI994" s="32" t="s">
        <v>30</v>
      </c>
      <c r="AJ994" s="165" t="s">
        <v>30</v>
      </c>
      <c r="AK994" s="32" t="s">
        <v>30</v>
      </c>
      <c r="AL994" s="32" t="s">
        <v>30</v>
      </c>
      <c r="AM994" s="33" t="s">
        <v>30</v>
      </c>
      <c r="AN994" s="31" t="s">
        <v>30</v>
      </c>
      <c r="AO994" s="32" t="s">
        <v>30</v>
      </c>
      <c r="AP994" s="32" t="s">
        <v>30</v>
      </c>
      <c r="AQ994" s="32" t="s">
        <v>30</v>
      </c>
      <c r="AR994" s="32" t="s">
        <v>30</v>
      </c>
      <c r="AS994" s="32" t="s">
        <v>30</v>
      </c>
      <c r="AT994" s="32" t="s">
        <v>30</v>
      </c>
      <c r="AU994" s="32" t="s">
        <v>30</v>
      </c>
      <c r="AV994" s="33" t="s">
        <v>30</v>
      </c>
      <c r="AW994" s="31" t="s">
        <v>30</v>
      </c>
      <c r="AX994" s="32" t="s">
        <v>30</v>
      </c>
      <c r="AY994" s="32" t="s">
        <v>30</v>
      </c>
      <c r="AZ994" s="32" t="s">
        <v>30</v>
      </c>
      <c r="BA994" s="32" t="s">
        <v>30</v>
      </c>
      <c r="BB994" s="32" t="s">
        <v>30</v>
      </c>
      <c r="BC994" s="32" t="s">
        <v>30</v>
      </c>
      <c r="BD994" s="32" t="s">
        <v>30</v>
      </c>
      <c r="BE994" s="32" t="s">
        <v>30</v>
      </c>
      <c r="BF994" s="26">
        <v>1</v>
      </c>
      <c r="BG994" s="27">
        <v>1600000</v>
      </c>
      <c r="BH994" s="27">
        <v>1440000</v>
      </c>
      <c r="BI994" s="27"/>
      <c r="BJ994" s="27"/>
      <c r="BK994" s="143">
        <f t="shared" si="2070"/>
        <v>7.4432292756478682E-2</v>
      </c>
      <c r="BL994" s="27">
        <f t="shared" si="2104"/>
        <v>1520000</v>
      </c>
      <c r="BM994" s="27">
        <f t="shared" si="2105"/>
        <v>288800</v>
      </c>
      <c r="BN994" s="28">
        <f t="shared" si="2106"/>
        <v>1808800</v>
      </c>
      <c r="BO994" s="26">
        <v>1</v>
      </c>
      <c r="BP994" s="27">
        <v>1600000</v>
      </c>
      <c r="BQ994" s="27">
        <v>1824000</v>
      </c>
      <c r="BR994" s="27"/>
      <c r="BS994" s="27"/>
      <c r="BT994" s="143">
        <f t="shared" si="2071"/>
        <v>9.2518644267398739E-2</v>
      </c>
      <c r="BU994" s="27">
        <f t="shared" si="2107"/>
        <v>1712000</v>
      </c>
      <c r="BV994" s="28">
        <f t="shared" si="2108"/>
        <v>325280</v>
      </c>
      <c r="BW994" s="30">
        <f t="shared" si="2109"/>
        <v>2037280</v>
      </c>
      <c r="BX994" s="26">
        <v>1</v>
      </c>
      <c r="BY994" s="28">
        <v>1600000</v>
      </c>
      <c r="BZ994" s="28">
        <v>1824000</v>
      </c>
      <c r="CA994" s="28"/>
      <c r="CB994" s="28"/>
      <c r="CC994" s="177">
        <f t="shared" si="2072"/>
        <v>9.2518644267398739E-2</v>
      </c>
      <c r="CD994" s="28">
        <f t="shared" si="2110"/>
        <v>1712000</v>
      </c>
      <c r="CE994" s="28">
        <f t="shared" si="2111"/>
        <v>325280</v>
      </c>
      <c r="CF994" s="29">
        <f t="shared" si="2112"/>
        <v>2037280</v>
      </c>
      <c r="CG994" s="26">
        <v>1</v>
      </c>
      <c r="CH994" s="27">
        <v>1280000</v>
      </c>
      <c r="CI994" s="27">
        <v>1024000</v>
      </c>
      <c r="CJ994" s="27"/>
      <c r="CK994" s="27"/>
      <c r="CL994" s="143">
        <f t="shared" si="2113"/>
        <v>0.15713484026367724</v>
      </c>
      <c r="CM994" s="27">
        <f t="shared" si="2126"/>
        <v>1152000</v>
      </c>
      <c r="CN994" s="27">
        <f t="shared" si="2115"/>
        <v>218880</v>
      </c>
      <c r="CO994" s="28">
        <f t="shared" si="2116"/>
        <v>1370880</v>
      </c>
      <c r="CP994" s="26">
        <v>1</v>
      </c>
      <c r="CQ994" s="27">
        <v>1280000</v>
      </c>
      <c r="CR994" s="27">
        <v>1024000</v>
      </c>
      <c r="CS994" s="27"/>
      <c r="CT994" s="27"/>
      <c r="CU994" s="143">
        <f t="shared" si="2073"/>
        <v>0.15713484026367724</v>
      </c>
      <c r="CV994" s="27">
        <f t="shared" si="2117"/>
        <v>1152000</v>
      </c>
      <c r="CW994" s="28">
        <f t="shared" si="2118"/>
        <v>218880</v>
      </c>
      <c r="CX994" s="29">
        <f t="shared" si="2119"/>
        <v>1370880</v>
      </c>
      <c r="CY994" s="26">
        <v>1</v>
      </c>
      <c r="CZ994" s="27">
        <v>1280000</v>
      </c>
      <c r="DA994" s="27">
        <v>1088000</v>
      </c>
      <c r="DB994" s="27">
        <f t="shared" ref="DB994" si="2127">+CZ994-DA994</f>
        <v>192000</v>
      </c>
      <c r="DC994" s="27"/>
      <c r="DD994" s="143">
        <f t="shared" si="2074"/>
        <v>0.11466596451673743</v>
      </c>
      <c r="DE994" s="27">
        <f t="shared" si="2120"/>
        <v>853333.33333333337</v>
      </c>
      <c r="DF994" s="27">
        <f t="shared" si="2121"/>
        <v>162133.33333333334</v>
      </c>
      <c r="DG994" s="28">
        <f t="shared" si="2122"/>
        <v>1015466.6666666667</v>
      </c>
      <c r="DH994" s="26">
        <v>1</v>
      </c>
      <c r="DI994" s="28">
        <v>1280000</v>
      </c>
      <c r="DJ994" s="28">
        <v>1472000</v>
      </c>
      <c r="DK994" s="28"/>
      <c r="DL994" s="177">
        <f t="shared" si="2075"/>
        <v>9.8666062491146164E-2</v>
      </c>
      <c r="DM994" s="28">
        <f t="shared" si="2123"/>
        <v>1376000</v>
      </c>
      <c r="DN994" s="28">
        <f t="shared" si="2124"/>
        <v>261440</v>
      </c>
      <c r="DO994" s="30">
        <f t="shared" si="2125"/>
        <v>1637440</v>
      </c>
    </row>
    <row r="995" spans="1:119" ht="21" customHeight="1" x14ac:dyDescent="0.25">
      <c r="A995" s="66" t="s">
        <v>1925</v>
      </c>
      <c r="B995" s="67" t="s">
        <v>1853</v>
      </c>
      <c r="C995" s="68" t="s">
        <v>1926</v>
      </c>
      <c r="D995" s="31" t="s">
        <v>30</v>
      </c>
      <c r="E995" s="32" t="s">
        <v>30</v>
      </c>
      <c r="F995" s="32" t="s">
        <v>30</v>
      </c>
      <c r="G995" s="32" t="s">
        <v>30</v>
      </c>
      <c r="H995" s="32" t="s">
        <v>30</v>
      </c>
      <c r="I995" s="32" t="s">
        <v>30</v>
      </c>
      <c r="J995" s="32" t="s">
        <v>30</v>
      </c>
      <c r="K995" s="32" t="s">
        <v>30</v>
      </c>
      <c r="L995" s="32" t="s">
        <v>30</v>
      </c>
      <c r="M995" s="31" t="s">
        <v>30</v>
      </c>
      <c r="N995" s="43" t="s">
        <v>30</v>
      </c>
      <c r="O995" s="32" t="s">
        <v>30</v>
      </c>
      <c r="P995" s="32" t="s">
        <v>30</v>
      </c>
      <c r="Q995" s="32" t="s">
        <v>30</v>
      </c>
      <c r="R995" s="32" t="s">
        <v>30</v>
      </c>
      <c r="S995" s="32" t="s">
        <v>30</v>
      </c>
      <c r="T995" s="32" t="s">
        <v>30</v>
      </c>
      <c r="U995" s="33" t="s">
        <v>30</v>
      </c>
      <c r="V995" s="31" t="s">
        <v>30</v>
      </c>
      <c r="W995" s="32" t="s">
        <v>30</v>
      </c>
      <c r="X995" s="32" t="s">
        <v>30</v>
      </c>
      <c r="Y995" s="32" t="s">
        <v>30</v>
      </c>
      <c r="Z995" s="32" t="s">
        <v>30</v>
      </c>
      <c r="AA995" s="32" t="s">
        <v>30</v>
      </c>
      <c r="AB995" s="32" t="s">
        <v>30</v>
      </c>
      <c r="AC995" s="32" t="s">
        <v>30</v>
      </c>
      <c r="AD995" s="34" t="s">
        <v>30</v>
      </c>
      <c r="AE995" s="31" t="s">
        <v>30</v>
      </c>
      <c r="AF995" s="32" t="s">
        <v>30</v>
      </c>
      <c r="AG995" s="32" t="s">
        <v>30</v>
      </c>
      <c r="AH995" s="32" t="s">
        <v>30</v>
      </c>
      <c r="AI995" s="32" t="s">
        <v>30</v>
      </c>
      <c r="AJ995" s="165" t="s">
        <v>30</v>
      </c>
      <c r="AK995" s="32" t="s">
        <v>30</v>
      </c>
      <c r="AL995" s="32" t="s">
        <v>30</v>
      </c>
      <c r="AM995" s="33" t="s">
        <v>30</v>
      </c>
      <c r="AN995" s="31" t="s">
        <v>30</v>
      </c>
      <c r="AO995" s="32" t="s">
        <v>30</v>
      </c>
      <c r="AP995" s="32" t="s">
        <v>30</v>
      </c>
      <c r="AQ995" s="32" t="s">
        <v>30</v>
      </c>
      <c r="AR995" s="32" t="s">
        <v>30</v>
      </c>
      <c r="AS995" s="32" t="s">
        <v>30</v>
      </c>
      <c r="AT995" s="32" t="s">
        <v>30</v>
      </c>
      <c r="AU995" s="32" t="s">
        <v>30</v>
      </c>
      <c r="AV995" s="33" t="s">
        <v>30</v>
      </c>
      <c r="AW995" s="31" t="s">
        <v>30</v>
      </c>
      <c r="AX995" s="32" t="s">
        <v>30</v>
      </c>
      <c r="AY995" s="32" t="s">
        <v>30</v>
      </c>
      <c r="AZ995" s="32" t="s">
        <v>30</v>
      </c>
      <c r="BA995" s="32" t="s">
        <v>30</v>
      </c>
      <c r="BB995" s="32" t="s">
        <v>30</v>
      </c>
      <c r="BC995" s="32" t="s">
        <v>30</v>
      </c>
      <c r="BD995" s="32" t="s">
        <v>30</v>
      </c>
      <c r="BE995" s="32" t="s">
        <v>30</v>
      </c>
      <c r="BF995" s="26">
        <v>1</v>
      </c>
      <c r="BG995" s="27">
        <v>80000</v>
      </c>
      <c r="BH995" s="27">
        <v>250000</v>
      </c>
      <c r="BI995" s="27">
        <v>84033.613445378156</v>
      </c>
      <c r="BJ995" s="27"/>
      <c r="BK995" s="163">
        <f t="shared" si="2070"/>
        <v>0.7285342594043217</v>
      </c>
      <c r="BL995" s="27">
        <f>+AVERAGE(BG995,BI995)</f>
        <v>82016.806722689071</v>
      </c>
      <c r="BM995" s="27">
        <f t="shared" si="2105"/>
        <v>15583.193277310924</v>
      </c>
      <c r="BN995" s="28">
        <f t="shared" si="2106"/>
        <v>97600</v>
      </c>
      <c r="BO995" s="26">
        <v>1</v>
      </c>
      <c r="BP995" s="27">
        <v>80000</v>
      </c>
      <c r="BQ995" s="27">
        <v>250000</v>
      </c>
      <c r="BR995" s="27">
        <f>84033*1.052</f>
        <v>88402.716</v>
      </c>
      <c r="BS995" s="164"/>
      <c r="BT995" s="163">
        <f t="shared" si="2071"/>
        <v>0.7285342594043217</v>
      </c>
      <c r="BU995" s="27">
        <f>+AVERAGE(BP995,BR995)</f>
        <v>84201.358000000007</v>
      </c>
      <c r="BV995" s="28">
        <f t="shared" si="2108"/>
        <v>15998.258020000001</v>
      </c>
      <c r="BW995" s="30">
        <f t="shared" si="2109"/>
        <v>100199.61602000002</v>
      </c>
      <c r="BX995" s="26">
        <v>1</v>
      </c>
      <c r="BY995" s="28">
        <v>80000</v>
      </c>
      <c r="BZ995" s="28">
        <v>250000</v>
      </c>
      <c r="CA995" s="28">
        <f>84033*1.052</f>
        <v>88402.716</v>
      </c>
      <c r="CB995" s="28"/>
      <c r="CC995" s="178">
        <f t="shared" si="2072"/>
        <v>0.7285342594043217</v>
      </c>
      <c r="CD995" s="28">
        <f>+AVERAGE(BY995,CA995)</f>
        <v>84201.358000000007</v>
      </c>
      <c r="CE995" s="28">
        <f t="shared" si="2111"/>
        <v>15998.258020000001</v>
      </c>
      <c r="CF995" s="29">
        <f t="shared" si="2112"/>
        <v>100199.61602000002</v>
      </c>
      <c r="CG995" s="26">
        <v>1</v>
      </c>
      <c r="CH995" s="27">
        <v>64000</v>
      </c>
      <c r="CI995" s="27">
        <v>51200</v>
      </c>
      <c r="CJ995" s="27"/>
      <c r="CK995" s="27"/>
      <c r="CL995" s="143">
        <f t="shared" si="2113"/>
        <v>0.15713484026367724</v>
      </c>
      <c r="CM995" s="27">
        <f t="shared" si="2126"/>
        <v>57600</v>
      </c>
      <c r="CN995" s="27">
        <f t="shared" si="2115"/>
        <v>10944</v>
      </c>
      <c r="CO995" s="28">
        <f t="shared" si="2116"/>
        <v>68544</v>
      </c>
      <c r="CP995" s="26">
        <v>1</v>
      </c>
      <c r="CQ995" s="27">
        <v>64000</v>
      </c>
      <c r="CR995" s="27">
        <v>51200</v>
      </c>
      <c r="CS995" s="27"/>
      <c r="CT995" s="27"/>
      <c r="CU995" s="143">
        <f t="shared" si="2073"/>
        <v>0.15713484026367724</v>
      </c>
      <c r="CV995" s="27">
        <f t="shared" si="2117"/>
        <v>57600</v>
      </c>
      <c r="CW995" s="28">
        <f t="shared" si="2118"/>
        <v>10944</v>
      </c>
      <c r="CX995" s="29">
        <f t="shared" si="2119"/>
        <v>68544</v>
      </c>
      <c r="CY995" s="26">
        <v>1</v>
      </c>
      <c r="CZ995" s="27">
        <v>64000</v>
      </c>
      <c r="DA995" s="27">
        <v>550000</v>
      </c>
      <c r="DB995" s="27">
        <f>79999*1.052</f>
        <v>84158.948000000004</v>
      </c>
      <c r="DC995" s="27"/>
      <c r="DD995" s="163">
        <f t="shared" si="2074"/>
        <v>1.1193937969272383</v>
      </c>
      <c r="DE995" s="27">
        <f>+AVERAGE(CZ995,DB995)</f>
        <v>74079.474000000002</v>
      </c>
      <c r="DF995" s="27">
        <f t="shared" si="2121"/>
        <v>14075.100060000001</v>
      </c>
      <c r="DG995" s="28">
        <f t="shared" si="2122"/>
        <v>88154.574059999999</v>
      </c>
      <c r="DH995" s="26">
        <v>1</v>
      </c>
      <c r="DI995" s="28">
        <v>64000</v>
      </c>
      <c r="DJ995" s="28">
        <v>73600</v>
      </c>
      <c r="DK995" s="28"/>
      <c r="DL995" s="177">
        <f t="shared" si="2075"/>
        <v>9.8666062491146164E-2</v>
      </c>
      <c r="DM995" s="28">
        <f t="shared" si="2123"/>
        <v>68800</v>
      </c>
      <c r="DN995" s="28">
        <f t="shared" si="2124"/>
        <v>13072</v>
      </c>
      <c r="DO995" s="30">
        <f t="shared" si="2125"/>
        <v>81872</v>
      </c>
    </row>
    <row r="996" spans="1:119" ht="21" customHeight="1" x14ac:dyDescent="0.25">
      <c r="A996" s="66" t="s">
        <v>1927</v>
      </c>
      <c r="B996" s="67" t="s">
        <v>1853</v>
      </c>
      <c r="C996" s="68" t="s">
        <v>1928</v>
      </c>
      <c r="D996" s="26">
        <v>1</v>
      </c>
      <c r="E996" s="27">
        <v>4800000</v>
      </c>
      <c r="F996" s="27">
        <v>4560000</v>
      </c>
      <c r="G996" s="148"/>
      <c r="H996" s="148"/>
      <c r="I996" s="143">
        <f t="shared" ref="I996:I1015" si="2128">+STDEVA(E996:F996)/AVERAGE(E996:F996)</f>
        <v>3.6261886214694741E-2</v>
      </c>
      <c r="J996" s="27">
        <f t="shared" ref="J996:J1015" si="2129">+AVERAGE(E996:F996)</f>
        <v>4680000</v>
      </c>
      <c r="K996" s="28">
        <f t="shared" ref="K996:K1015" si="2130">J996*19%</f>
        <v>889200</v>
      </c>
      <c r="L996" s="29">
        <f t="shared" si="2076"/>
        <v>5569200</v>
      </c>
      <c r="M996" s="26">
        <v>1</v>
      </c>
      <c r="N996" s="27">
        <v>4800000</v>
      </c>
      <c r="O996" s="27">
        <v>5184000</v>
      </c>
      <c r="P996" s="145"/>
      <c r="Q996" s="145"/>
      <c r="R996" s="143">
        <f t="shared" ref="R996:R1015" si="2131">+STDEVA(N996:O996)/AVERAGE(N996:O996)</f>
        <v>5.4392829322042112E-2</v>
      </c>
      <c r="S996" s="27">
        <f t="shared" ref="S996:S1015" si="2132">+AVERAGE(N996:P996)</f>
        <v>4992000</v>
      </c>
      <c r="T996" s="28">
        <f t="shared" ref="T996:T1015" si="2133">+S996*19%</f>
        <v>948480</v>
      </c>
      <c r="U996" s="30">
        <f t="shared" ref="U996:U1015" si="2134">+T996+S996</f>
        <v>5940480</v>
      </c>
      <c r="V996" s="26">
        <v>1</v>
      </c>
      <c r="W996" s="27">
        <v>4800000</v>
      </c>
      <c r="X996" s="27">
        <v>5520000</v>
      </c>
      <c r="Y996" s="145"/>
      <c r="Z996" s="145"/>
      <c r="AA996" s="143">
        <f t="shared" ref="AA996:AA1015" si="2135">+STDEVA(W996:X996)/AVERAGE(W996:X996)</f>
        <v>9.8666062491146164E-2</v>
      </c>
      <c r="AB996" s="27">
        <f t="shared" ref="AB996:AB1015" si="2136">+AVERAGE(W996:Y996)</f>
        <v>5160000</v>
      </c>
      <c r="AC996" s="28">
        <f t="shared" ref="AC996:AC1015" si="2137">+AB996*19%</f>
        <v>980400</v>
      </c>
      <c r="AD996" s="29">
        <f t="shared" ref="AD996:AD1015" si="2138">+AC996+AB996</f>
        <v>6140400</v>
      </c>
      <c r="AE996" s="26">
        <v>1</v>
      </c>
      <c r="AF996" s="27">
        <v>4800000</v>
      </c>
      <c r="AG996" s="27">
        <v>5808000</v>
      </c>
      <c r="AH996" s="145"/>
      <c r="AI996" s="145"/>
      <c r="AJ996" s="143">
        <f t="shared" si="2067"/>
        <v>0.13438228420739817</v>
      </c>
      <c r="AK996" s="27">
        <f t="shared" ref="AK996:AK1025" si="2139">+AVERAGE(AF996:AH996)</f>
        <v>5304000</v>
      </c>
      <c r="AL996" s="28">
        <f t="shared" ref="AL996:AL1025" si="2140">+AK996*19%</f>
        <v>1007760</v>
      </c>
      <c r="AM996" s="30">
        <f t="shared" ref="AM996:AM1025" si="2141">+AL996+AK996</f>
        <v>6311760</v>
      </c>
      <c r="AN996" s="26">
        <v>1</v>
      </c>
      <c r="AO996" s="27">
        <v>4800000</v>
      </c>
      <c r="AP996" s="27">
        <v>6238080</v>
      </c>
      <c r="AQ996" s="145"/>
      <c r="AR996" s="145"/>
      <c r="AS996" s="143">
        <f t="shared" si="2068"/>
        <v>0.18424873164332026</v>
      </c>
      <c r="AT996" s="27">
        <f t="shared" ref="AT996:AT1025" si="2142">+AVERAGE(AO996:AQ996)</f>
        <v>5519040</v>
      </c>
      <c r="AU996" s="28">
        <f t="shared" ref="AU996:AU1025" si="2143">+AT996*19%</f>
        <v>1048617.6000000001</v>
      </c>
      <c r="AV996" s="30">
        <f t="shared" ref="AV996:AV1025" si="2144">+AU996+AT996</f>
        <v>6567657.5999999996</v>
      </c>
      <c r="AW996" s="26">
        <v>1</v>
      </c>
      <c r="AX996" s="27">
        <v>4800000</v>
      </c>
      <c r="AY996" s="27">
        <v>5472000</v>
      </c>
      <c r="AZ996" s="145"/>
      <c r="BA996" s="145"/>
      <c r="BB996" s="143">
        <f t="shared" si="2069"/>
        <v>9.2518644267398753E-2</v>
      </c>
      <c r="BC996" s="27">
        <f t="shared" ref="BC996:BC1025" si="2145">+AVERAGE(AX996:AZ996)</f>
        <v>5136000</v>
      </c>
      <c r="BD996" s="27">
        <f t="shared" ref="BD996:BD1025" si="2146">+BC996*19%</f>
        <v>975840</v>
      </c>
      <c r="BE996" s="27">
        <f t="shared" ref="BE996:BE1025" si="2147">+BD996+BC996</f>
        <v>6111840</v>
      </c>
      <c r="BF996" s="26">
        <v>1</v>
      </c>
      <c r="BG996" s="27">
        <v>3840000</v>
      </c>
      <c r="BH996" s="27">
        <v>3456000</v>
      </c>
      <c r="BI996" s="145"/>
      <c r="BJ996" s="145"/>
      <c r="BK996" s="143">
        <f t="shared" si="2070"/>
        <v>7.4432292756478682E-2</v>
      </c>
      <c r="BL996" s="27">
        <f t="shared" si="2104"/>
        <v>3648000</v>
      </c>
      <c r="BM996" s="27">
        <f t="shared" si="2105"/>
        <v>693120</v>
      </c>
      <c r="BN996" s="28">
        <f t="shared" si="2106"/>
        <v>4341120</v>
      </c>
      <c r="BO996" s="26">
        <v>1</v>
      </c>
      <c r="BP996" s="27">
        <v>3840000</v>
      </c>
      <c r="BQ996" s="27">
        <v>4377600</v>
      </c>
      <c r="BR996" s="148"/>
      <c r="BS996" s="148"/>
      <c r="BT996" s="143">
        <f t="shared" si="2071"/>
        <v>9.2518644267398739E-2</v>
      </c>
      <c r="BU996" s="27">
        <f t="shared" si="2107"/>
        <v>4108800</v>
      </c>
      <c r="BV996" s="28">
        <f t="shared" si="2108"/>
        <v>780672</v>
      </c>
      <c r="BW996" s="30">
        <f t="shared" si="2109"/>
        <v>4889472</v>
      </c>
      <c r="BX996" s="26">
        <v>1</v>
      </c>
      <c r="BY996" s="28">
        <v>3840000</v>
      </c>
      <c r="BZ996" s="28">
        <v>4377600</v>
      </c>
      <c r="CA996" s="156"/>
      <c r="CB996" s="156"/>
      <c r="CC996" s="177">
        <f t="shared" si="2072"/>
        <v>9.2518644267398739E-2</v>
      </c>
      <c r="CD996" s="28">
        <f t="shared" si="2110"/>
        <v>4108800</v>
      </c>
      <c r="CE996" s="28">
        <f t="shared" si="2111"/>
        <v>780672</v>
      </c>
      <c r="CF996" s="29">
        <f t="shared" si="2112"/>
        <v>4889472</v>
      </c>
      <c r="CG996" s="26">
        <v>1</v>
      </c>
      <c r="CH996" s="27">
        <v>3072000</v>
      </c>
      <c r="CI996" s="27">
        <v>2457600</v>
      </c>
      <c r="CJ996" s="148"/>
      <c r="CK996" s="148"/>
      <c r="CL996" s="143">
        <f t="shared" si="2113"/>
        <v>0.15713484026367724</v>
      </c>
      <c r="CM996" s="27">
        <f t="shared" si="2126"/>
        <v>2764800</v>
      </c>
      <c r="CN996" s="27">
        <f t="shared" si="2115"/>
        <v>525312</v>
      </c>
      <c r="CO996" s="28">
        <f t="shared" si="2116"/>
        <v>3290112</v>
      </c>
      <c r="CP996" s="26">
        <v>1</v>
      </c>
      <c r="CQ996" s="27">
        <v>3072000</v>
      </c>
      <c r="CR996" s="27">
        <v>2457600</v>
      </c>
      <c r="CS996" s="148"/>
      <c r="CT996" s="148"/>
      <c r="CU996" s="143">
        <f t="shared" si="2073"/>
        <v>0.15713484026367724</v>
      </c>
      <c r="CV996" s="27">
        <f t="shared" si="2117"/>
        <v>2764800</v>
      </c>
      <c r="CW996" s="28">
        <f t="shared" si="2118"/>
        <v>525312</v>
      </c>
      <c r="CX996" s="29">
        <f t="shared" si="2119"/>
        <v>3290112</v>
      </c>
      <c r="CY996" s="26">
        <v>1</v>
      </c>
      <c r="CZ996" s="27">
        <v>3072000</v>
      </c>
      <c r="DA996" s="27">
        <v>2611200</v>
      </c>
      <c r="DB996" s="181"/>
      <c r="DC996" s="181"/>
      <c r="DD996" s="143">
        <f t="shared" si="2074"/>
        <v>0.11466596451673744</v>
      </c>
      <c r="DE996" s="27">
        <f t="shared" si="2120"/>
        <v>2841600</v>
      </c>
      <c r="DF996" s="27">
        <f t="shared" si="2121"/>
        <v>539904</v>
      </c>
      <c r="DG996" s="28">
        <f t="shared" si="2122"/>
        <v>3381504</v>
      </c>
      <c r="DH996" s="26">
        <v>1</v>
      </c>
      <c r="DI996" s="28">
        <v>3072000</v>
      </c>
      <c r="DJ996" s="28">
        <v>3532800</v>
      </c>
      <c r="DK996" s="157"/>
      <c r="DL996" s="177">
        <f t="shared" si="2075"/>
        <v>9.8666062491146164E-2</v>
      </c>
      <c r="DM996" s="28">
        <f t="shared" si="2123"/>
        <v>3302400</v>
      </c>
      <c r="DN996" s="28">
        <f t="shared" si="2124"/>
        <v>627456</v>
      </c>
      <c r="DO996" s="30">
        <f t="shared" si="2125"/>
        <v>3929856</v>
      </c>
    </row>
    <row r="997" spans="1:119" ht="21" customHeight="1" x14ac:dyDescent="0.25">
      <c r="A997" s="66" t="s">
        <v>1929</v>
      </c>
      <c r="B997" s="67" t="s">
        <v>1853</v>
      </c>
      <c r="C997" s="68" t="s">
        <v>1930</v>
      </c>
      <c r="D997" s="26">
        <v>1</v>
      </c>
      <c r="E997" s="27">
        <v>3500000</v>
      </c>
      <c r="F997" s="27">
        <v>3325000</v>
      </c>
      <c r="G997" s="148"/>
      <c r="H997" s="148"/>
      <c r="I997" s="143">
        <f t="shared" si="2128"/>
        <v>3.6261886214694741E-2</v>
      </c>
      <c r="J997" s="27">
        <f t="shared" si="2129"/>
        <v>3412500</v>
      </c>
      <c r="K997" s="28">
        <f t="shared" si="2130"/>
        <v>648375</v>
      </c>
      <c r="L997" s="29">
        <f t="shared" si="2076"/>
        <v>4060875</v>
      </c>
      <c r="M997" s="26">
        <v>1</v>
      </c>
      <c r="N997" s="27">
        <v>3500000</v>
      </c>
      <c r="O997" s="27">
        <v>3780000</v>
      </c>
      <c r="P997" s="145"/>
      <c r="Q997" s="145"/>
      <c r="R997" s="143">
        <f t="shared" si="2131"/>
        <v>5.4392829322042112E-2</v>
      </c>
      <c r="S997" s="27">
        <f t="shared" si="2132"/>
        <v>3640000</v>
      </c>
      <c r="T997" s="28">
        <f t="shared" si="2133"/>
        <v>691600</v>
      </c>
      <c r="U997" s="30">
        <f t="shared" si="2134"/>
        <v>4331600</v>
      </c>
      <c r="V997" s="26">
        <v>1</v>
      </c>
      <c r="W997" s="27">
        <v>3500000</v>
      </c>
      <c r="X997" s="27">
        <v>4025000</v>
      </c>
      <c r="Y997" s="145"/>
      <c r="Z997" s="145"/>
      <c r="AA997" s="143">
        <f t="shared" si="2135"/>
        <v>9.8666062491146164E-2</v>
      </c>
      <c r="AB997" s="27">
        <f t="shared" si="2136"/>
        <v>3762500</v>
      </c>
      <c r="AC997" s="28">
        <f t="shared" si="2137"/>
        <v>714875</v>
      </c>
      <c r="AD997" s="29">
        <f t="shared" si="2138"/>
        <v>4477375</v>
      </c>
      <c r="AE997" s="26">
        <v>1</v>
      </c>
      <c r="AF997" s="27">
        <v>3500000</v>
      </c>
      <c r="AG997" s="27">
        <v>4235000</v>
      </c>
      <c r="AH997" s="145"/>
      <c r="AI997" s="145"/>
      <c r="AJ997" s="143">
        <f t="shared" si="2067"/>
        <v>0.13438228420739817</v>
      </c>
      <c r="AK997" s="27">
        <f t="shared" si="2139"/>
        <v>3867500</v>
      </c>
      <c r="AL997" s="28">
        <f t="shared" si="2140"/>
        <v>734825</v>
      </c>
      <c r="AM997" s="30">
        <f t="shared" si="2141"/>
        <v>4602325</v>
      </c>
      <c r="AN997" s="26">
        <v>1</v>
      </c>
      <c r="AO997" s="27">
        <v>3500000</v>
      </c>
      <c r="AP997" s="27">
        <v>4548600</v>
      </c>
      <c r="AQ997" s="145"/>
      <c r="AR997" s="145"/>
      <c r="AS997" s="143">
        <f t="shared" si="2068"/>
        <v>0.18424873164332026</v>
      </c>
      <c r="AT997" s="27">
        <f t="shared" si="2142"/>
        <v>4024300</v>
      </c>
      <c r="AU997" s="28">
        <f t="shared" si="2143"/>
        <v>764617</v>
      </c>
      <c r="AV997" s="30">
        <f t="shared" si="2144"/>
        <v>4788917</v>
      </c>
      <c r="AW997" s="26">
        <v>1</v>
      </c>
      <c r="AX997" s="27">
        <v>3500000</v>
      </c>
      <c r="AY997" s="27">
        <v>3990000</v>
      </c>
      <c r="AZ997" s="145"/>
      <c r="BA997" s="145"/>
      <c r="BB997" s="143">
        <f t="shared" si="2069"/>
        <v>9.2518644267398739E-2</v>
      </c>
      <c r="BC997" s="27">
        <f t="shared" si="2145"/>
        <v>3745000</v>
      </c>
      <c r="BD997" s="27">
        <f t="shared" si="2146"/>
        <v>711550</v>
      </c>
      <c r="BE997" s="27">
        <f t="shared" si="2147"/>
        <v>4456550</v>
      </c>
      <c r="BF997" s="26">
        <v>1</v>
      </c>
      <c r="BG997" s="27">
        <v>2800000</v>
      </c>
      <c r="BH997" s="27">
        <v>2520000</v>
      </c>
      <c r="BI997" s="145"/>
      <c r="BJ997" s="145"/>
      <c r="BK997" s="143">
        <f t="shared" si="2070"/>
        <v>7.4432292756478682E-2</v>
      </c>
      <c r="BL997" s="27">
        <f t="shared" si="2104"/>
        <v>2660000</v>
      </c>
      <c r="BM997" s="27">
        <f t="shared" si="2105"/>
        <v>505400</v>
      </c>
      <c r="BN997" s="28">
        <f t="shared" si="2106"/>
        <v>3165400</v>
      </c>
      <c r="BO997" s="26">
        <v>1</v>
      </c>
      <c r="BP997" s="27">
        <v>2800000</v>
      </c>
      <c r="BQ997" s="27">
        <v>3192000</v>
      </c>
      <c r="BR997" s="148"/>
      <c r="BS997" s="148"/>
      <c r="BT997" s="143">
        <f t="shared" si="2071"/>
        <v>9.2518644267398739E-2</v>
      </c>
      <c r="BU997" s="27">
        <f t="shared" si="2107"/>
        <v>2996000</v>
      </c>
      <c r="BV997" s="28">
        <f t="shared" si="2108"/>
        <v>569240</v>
      </c>
      <c r="BW997" s="30">
        <f t="shared" si="2109"/>
        <v>3565240</v>
      </c>
      <c r="BX997" s="26">
        <v>1</v>
      </c>
      <c r="BY997" s="28">
        <v>2800000</v>
      </c>
      <c r="BZ997" s="28">
        <v>3192000</v>
      </c>
      <c r="CA997" s="156"/>
      <c r="CB997" s="156"/>
      <c r="CC997" s="177">
        <f t="shared" si="2072"/>
        <v>9.2518644267398739E-2</v>
      </c>
      <c r="CD997" s="28">
        <f t="shared" si="2110"/>
        <v>2996000</v>
      </c>
      <c r="CE997" s="28">
        <f t="shared" si="2111"/>
        <v>569240</v>
      </c>
      <c r="CF997" s="29">
        <f t="shared" si="2112"/>
        <v>3565240</v>
      </c>
      <c r="CG997" s="26">
        <v>1</v>
      </c>
      <c r="CH997" s="27">
        <v>2240000</v>
      </c>
      <c r="CI997" s="27">
        <v>1792000</v>
      </c>
      <c r="CJ997" s="148"/>
      <c r="CK997" s="148"/>
      <c r="CL997" s="143">
        <f t="shared" si="2113"/>
        <v>0.15713484026367722</v>
      </c>
      <c r="CM997" s="27">
        <f t="shared" si="2126"/>
        <v>2016000</v>
      </c>
      <c r="CN997" s="27">
        <f t="shared" si="2115"/>
        <v>383040</v>
      </c>
      <c r="CO997" s="28">
        <f t="shared" si="2116"/>
        <v>2399040</v>
      </c>
      <c r="CP997" s="26">
        <v>1</v>
      </c>
      <c r="CQ997" s="27">
        <v>2240000</v>
      </c>
      <c r="CR997" s="27">
        <v>1792000</v>
      </c>
      <c r="CS997" s="148"/>
      <c r="CT997" s="148"/>
      <c r="CU997" s="143">
        <f t="shared" si="2073"/>
        <v>0.15713484026367722</v>
      </c>
      <c r="CV997" s="27">
        <f t="shared" si="2117"/>
        <v>2016000</v>
      </c>
      <c r="CW997" s="28">
        <f t="shared" si="2118"/>
        <v>383040</v>
      </c>
      <c r="CX997" s="29">
        <f t="shared" si="2119"/>
        <v>2399040</v>
      </c>
      <c r="CY997" s="26">
        <v>1</v>
      </c>
      <c r="CZ997" s="27">
        <v>2240000</v>
      </c>
      <c r="DA997" s="27">
        <v>1904000</v>
      </c>
      <c r="DB997" s="181"/>
      <c r="DC997" s="181"/>
      <c r="DD997" s="143">
        <f t="shared" si="2074"/>
        <v>0.11466596451673744</v>
      </c>
      <c r="DE997" s="27">
        <f t="shared" si="2120"/>
        <v>2072000</v>
      </c>
      <c r="DF997" s="27">
        <f t="shared" si="2121"/>
        <v>393680</v>
      </c>
      <c r="DG997" s="28">
        <f t="shared" si="2122"/>
        <v>2465680</v>
      </c>
      <c r="DH997" s="26">
        <v>1</v>
      </c>
      <c r="DI997" s="28">
        <v>2240000</v>
      </c>
      <c r="DJ997" s="28">
        <v>2576000</v>
      </c>
      <c r="DK997" s="157"/>
      <c r="DL997" s="177">
        <f t="shared" si="2075"/>
        <v>9.8666062491146178E-2</v>
      </c>
      <c r="DM997" s="28">
        <f t="shared" si="2123"/>
        <v>2408000</v>
      </c>
      <c r="DN997" s="28">
        <f t="shared" si="2124"/>
        <v>457520</v>
      </c>
      <c r="DO997" s="30">
        <f t="shared" si="2125"/>
        <v>2865520</v>
      </c>
    </row>
    <row r="998" spans="1:119" ht="21" customHeight="1" x14ac:dyDescent="0.25">
      <c r="A998" s="66" t="s">
        <v>1931</v>
      </c>
      <c r="B998" s="67" t="s">
        <v>1853</v>
      </c>
      <c r="C998" s="68" t="s">
        <v>1932</v>
      </c>
      <c r="D998" s="26">
        <v>1</v>
      </c>
      <c r="E998" s="27">
        <v>3500000</v>
      </c>
      <c r="F998" s="27">
        <v>3325000</v>
      </c>
      <c r="G998" s="148"/>
      <c r="H998" s="148"/>
      <c r="I998" s="143">
        <f t="shared" si="2128"/>
        <v>3.6261886214694741E-2</v>
      </c>
      <c r="J998" s="27">
        <f t="shared" si="2129"/>
        <v>3412500</v>
      </c>
      <c r="K998" s="28">
        <f t="shared" si="2130"/>
        <v>648375</v>
      </c>
      <c r="L998" s="29">
        <f t="shared" si="2076"/>
        <v>4060875</v>
      </c>
      <c r="M998" s="26">
        <v>1</v>
      </c>
      <c r="N998" s="27">
        <v>3500000</v>
      </c>
      <c r="O998" s="27">
        <v>3780000</v>
      </c>
      <c r="P998" s="145"/>
      <c r="Q998" s="145"/>
      <c r="R998" s="143">
        <f t="shared" si="2131"/>
        <v>5.4392829322042112E-2</v>
      </c>
      <c r="S998" s="27">
        <f t="shared" si="2132"/>
        <v>3640000</v>
      </c>
      <c r="T998" s="28">
        <f t="shared" si="2133"/>
        <v>691600</v>
      </c>
      <c r="U998" s="30">
        <f t="shared" si="2134"/>
        <v>4331600</v>
      </c>
      <c r="V998" s="26">
        <v>1</v>
      </c>
      <c r="W998" s="27">
        <v>3500000</v>
      </c>
      <c r="X998" s="27">
        <v>4025000</v>
      </c>
      <c r="Y998" s="145"/>
      <c r="Z998" s="145"/>
      <c r="AA998" s="143">
        <f t="shared" si="2135"/>
        <v>9.8666062491146164E-2</v>
      </c>
      <c r="AB998" s="27">
        <f t="shared" si="2136"/>
        <v>3762500</v>
      </c>
      <c r="AC998" s="28">
        <f t="shared" si="2137"/>
        <v>714875</v>
      </c>
      <c r="AD998" s="29">
        <f t="shared" si="2138"/>
        <v>4477375</v>
      </c>
      <c r="AE998" s="26">
        <v>1</v>
      </c>
      <c r="AF998" s="27">
        <v>3500000</v>
      </c>
      <c r="AG998" s="27">
        <v>4235000</v>
      </c>
      <c r="AH998" s="145"/>
      <c r="AI998" s="145"/>
      <c r="AJ998" s="143">
        <f t="shared" si="2067"/>
        <v>0.13438228420739817</v>
      </c>
      <c r="AK998" s="27">
        <f t="shared" si="2139"/>
        <v>3867500</v>
      </c>
      <c r="AL998" s="28">
        <f t="shared" si="2140"/>
        <v>734825</v>
      </c>
      <c r="AM998" s="30">
        <f t="shared" si="2141"/>
        <v>4602325</v>
      </c>
      <c r="AN998" s="26">
        <v>1</v>
      </c>
      <c r="AO998" s="27">
        <v>3500000</v>
      </c>
      <c r="AP998" s="27">
        <v>4548600</v>
      </c>
      <c r="AQ998" s="145"/>
      <c r="AR998" s="145"/>
      <c r="AS998" s="143">
        <f t="shared" si="2068"/>
        <v>0.18424873164332026</v>
      </c>
      <c r="AT998" s="27">
        <f t="shared" si="2142"/>
        <v>4024300</v>
      </c>
      <c r="AU998" s="28">
        <f t="shared" si="2143"/>
        <v>764617</v>
      </c>
      <c r="AV998" s="30">
        <f t="shared" si="2144"/>
        <v>4788917</v>
      </c>
      <c r="AW998" s="26">
        <v>1</v>
      </c>
      <c r="AX998" s="27">
        <v>3500000</v>
      </c>
      <c r="AY998" s="27">
        <v>3990000</v>
      </c>
      <c r="AZ998" s="145"/>
      <c r="BA998" s="145"/>
      <c r="BB998" s="143">
        <f t="shared" si="2069"/>
        <v>9.2518644267398739E-2</v>
      </c>
      <c r="BC998" s="27">
        <f t="shared" si="2145"/>
        <v>3745000</v>
      </c>
      <c r="BD998" s="27">
        <f t="shared" si="2146"/>
        <v>711550</v>
      </c>
      <c r="BE998" s="27">
        <f t="shared" si="2147"/>
        <v>4456550</v>
      </c>
      <c r="BF998" s="26">
        <v>1</v>
      </c>
      <c r="BG998" s="27">
        <v>2800000</v>
      </c>
      <c r="BH998" s="27">
        <v>2520000</v>
      </c>
      <c r="BI998" s="145"/>
      <c r="BJ998" s="145"/>
      <c r="BK998" s="143">
        <f t="shared" si="2070"/>
        <v>7.4432292756478682E-2</v>
      </c>
      <c r="BL998" s="27">
        <f t="shared" si="2104"/>
        <v>2660000</v>
      </c>
      <c r="BM998" s="27">
        <f t="shared" si="2105"/>
        <v>505400</v>
      </c>
      <c r="BN998" s="28">
        <f t="shared" si="2106"/>
        <v>3165400</v>
      </c>
      <c r="BO998" s="26">
        <v>1</v>
      </c>
      <c r="BP998" s="27">
        <v>2800000</v>
      </c>
      <c r="BQ998" s="27">
        <v>3192000</v>
      </c>
      <c r="BR998" s="148"/>
      <c r="BS998" s="148"/>
      <c r="BT998" s="143">
        <f t="shared" si="2071"/>
        <v>9.2518644267398739E-2</v>
      </c>
      <c r="BU998" s="27">
        <f t="shared" si="2107"/>
        <v>2996000</v>
      </c>
      <c r="BV998" s="28">
        <f t="shared" si="2108"/>
        <v>569240</v>
      </c>
      <c r="BW998" s="30">
        <f t="shared" si="2109"/>
        <v>3565240</v>
      </c>
      <c r="BX998" s="26">
        <v>1</v>
      </c>
      <c r="BY998" s="28">
        <v>2800000</v>
      </c>
      <c r="BZ998" s="28">
        <v>3192000</v>
      </c>
      <c r="CA998" s="156"/>
      <c r="CB998" s="156"/>
      <c r="CC998" s="177">
        <f t="shared" si="2072"/>
        <v>9.2518644267398739E-2</v>
      </c>
      <c r="CD998" s="28">
        <f t="shared" si="2110"/>
        <v>2996000</v>
      </c>
      <c r="CE998" s="28">
        <f t="shared" si="2111"/>
        <v>569240</v>
      </c>
      <c r="CF998" s="29">
        <f t="shared" si="2112"/>
        <v>3565240</v>
      </c>
      <c r="CG998" s="26">
        <v>1</v>
      </c>
      <c r="CH998" s="27">
        <v>2240000</v>
      </c>
      <c r="CI998" s="27">
        <v>1792000</v>
      </c>
      <c r="CJ998" s="148"/>
      <c r="CK998" s="148"/>
      <c r="CL998" s="143">
        <f t="shared" si="2113"/>
        <v>0.15713484026367722</v>
      </c>
      <c r="CM998" s="27">
        <f t="shared" si="2126"/>
        <v>2016000</v>
      </c>
      <c r="CN998" s="27">
        <f t="shared" si="2115"/>
        <v>383040</v>
      </c>
      <c r="CO998" s="28">
        <f t="shared" si="2116"/>
        <v>2399040</v>
      </c>
      <c r="CP998" s="26">
        <v>1</v>
      </c>
      <c r="CQ998" s="27">
        <v>2240000</v>
      </c>
      <c r="CR998" s="27">
        <v>1792000</v>
      </c>
      <c r="CS998" s="148"/>
      <c r="CT998" s="148"/>
      <c r="CU998" s="143">
        <f t="shared" si="2073"/>
        <v>0.15713484026367722</v>
      </c>
      <c r="CV998" s="27">
        <f t="shared" si="2117"/>
        <v>2016000</v>
      </c>
      <c r="CW998" s="28">
        <f t="shared" si="2118"/>
        <v>383040</v>
      </c>
      <c r="CX998" s="29">
        <f>+CW998+CV998</f>
        <v>2399040</v>
      </c>
      <c r="CY998" s="26">
        <v>1</v>
      </c>
      <c r="CZ998" s="27">
        <v>2240000</v>
      </c>
      <c r="DA998" s="27">
        <v>1904000</v>
      </c>
      <c r="DB998" s="181"/>
      <c r="DC998" s="181"/>
      <c r="DD998" s="143">
        <f t="shared" si="2074"/>
        <v>0.11466596451673744</v>
      </c>
      <c r="DE998" s="27">
        <f t="shared" si="2120"/>
        <v>2072000</v>
      </c>
      <c r="DF998" s="27">
        <f t="shared" si="2121"/>
        <v>393680</v>
      </c>
      <c r="DG998" s="28">
        <f t="shared" si="2122"/>
        <v>2465680</v>
      </c>
      <c r="DH998" s="26">
        <v>1</v>
      </c>
      <c r="DI998" s="28">
        <v>2240000</v>
      </c>
      <c r="DJ998" s="28">
        <v>2576000</v>
      </c>
      <c r="DK998" s="157"/>
      <c r="DL998" s="177">
        <f t="shared" si="2075"/>
        <v>9.8666062491146178E-2</v>
      </c>
      <c r="DM998" s="28">
        <f t="shared" si="2123"/>
        <v>2408000</v>
      </c>
      <c r="DN998" s="28">
        <f t="shared" si="2124"/>
        <v>457520</v>
      </c>
      <c r="DO998" s="30">
        <f t="shared" si="2125"/>
        <v>2865520</v>
      </c>
    </row>
    <row r="999" spans="1:119" ht="21" customHeight="1" x14ac:dyDescent="0.25">
      <c r="A999" s="66" t="s">
        <v>1933</v>
      </c>
      <c r="B999" s="67" t="s">
        <v>1853</v>
      </c>
      <c r="C999" s="68" t="s">
        <v>1934</v>
      </c>
      <c r="D999" s="26">
        <v>1</v>
      </c>
      <c r="E999" s="27">
        <v>4500000</v>
      </c>
      <c r="F999" s="27">
        <v>4275000</v>
      </c>
      <c r="G999" s="148"/>
      <c r="H999" s="148"/>
      <c r="I999" s="143">
        <f t="shared" si="2128"/>
        <v>3.6261886214694741E-2</v>
      </c>
      <c r="J999" s="27">
        <f t="shared" si="2129"/>
        <v>4387500</v>
      </c>
      <c r="K999" s="28">
        <f t="shared" si="2130"/>
        <v>833625</v>
      </c>
      <c r="L999" s="29">
        <f t="shared" si="2076"/>
        <v>5221125</v>
      </c>
      <c r="M999" s="26">
        <v>1</v>
      </c>
      <c r="N999" s="27">
        <v>4500000</v>
      </c>
      <c r="O999" s="27">
        <v>4860000</v>
      </c>
      <c r="P999" s="145"/>
      <c r="Q999" s="145"/>
      <c r="R999" s="143">
        <f t="shared" si="2131"/>
        <v>5.4392829322042119E-2</v>
      </c>
      <c r="S999" s="27">
        <f t="shared" si="2132"/>
        <v>4680000</v>
      </c>
      <c r="T999" s="28">
        <f t="shared" si="2133"/>
        <v>889200</v>
      </c>
      <c r="U999" s="30">
        <f t="shared" si="2134"/>
        <v>5569200</v>
      </c>
      <c r="V999" s="26">
        <v>1</v>
      </c>
      <c r="W999" s="27">
        <v>4500000</v>
      </c>
      <c r="X999" s="27">
        <v>5175000</v>
      </c>
      <c r="Y999" s="145"/>
      <c r="Z999" s="145"/>
      <c r="AA999" s="143">
        <f t="shared" si="2135"/>
        <v>9.8666062491146164E-2</v>
      </c>
      <c r="AB999" s="27">
        <f t="shared" si="2136"/>
        <v>4837500</v>
      </c>
      <c r="AC999" s="28">
        <f t="shared" si="2137"/>
        <v>919125</v>
      </c>
      <c r="AD999" s="29">
        <f t="shared" si="2138"/>
        <v>5756625</v>
      </c>
      <c r="AE999" s="26">
        <v>1</v>
      </c>
      <c r="AF999" s="27">
        <v>4500000</v>
      </c>
      <c r="AG999" s="27">
        <v>5445000</v>
      </c>
      <c r="AH999" s="145"/>
      <c r="AI999" s="145"/>
      <c r="AJ999" s="143">
        <f t="shared" si="2067"/>
        <v>0.13438228420739817</v>
      </c>
      <c r="AK999" s="27">
        <f t="shared" si="2139"/>
        <v>4972500</v>
      </c>
      <c r="AL999" s="28">
        <f t="shared" si="2140"/>
        <v>944775</v>
      </c>
      <c r="AM999" s="30">
        <f t="shared" si="2141"/>
        <v>5917275</v>
      </c>
      <c r="AN999" s="26">
        <v>1</v>
      </c>
      <c r="AO999" s="27">
        <v>4500000</v>
      </c>
      <c r="AP999" s="27">
        <v>5848200</v>
      </c>
      <c r="AQ999" s="145"/>
      <c r="AR999" s="145"/>
      <c r="AS999" s="143">
        <f t="shared" si="2068"/>
        <v>0.18424873164332026</v>
      </c>
      <c r="AT999" s="27">
        <f t="shared" si="2142"/>
        <v>5174100</v>
      </c>
      <c r="AU999" s="28">
        <f t="shared" si="2143"/>
        <v>983079</v>
      </c>
      <c r="AV999" s="30">
        <f t="shared" si="2144"/>
        <v>6157179</v>
      </c>
      <c r="AW999" s="26">
        <v>1</v>
      </c>
      <c r="AX999" s="27">
        <v>4500000</v>
      </c>
      <c r="AY999" s="27">
        <v>5130000</v>
      </c>
      <c r="AZ999" s="145"/>
      <c r="BA999" s="145"/>
      <c r="BB999" s="143">
        <f t="shared" si="2069"/>
        <v>9.2518644267398739E-2</v>
      </c>
      <c r="BC999" s="27">
        <f t="shared" si="2145"/>
        <v>4815000</v>
      </c>
      <c r="BD999" s="27">
        <f t="shared" si="2146"/>
        <v>914850</v>
      </c>
      <c r="BE999" s="27">
        <f t="shared" si="2147"/>
        <v>5729850</v>
      </c>
      <c r="BF999" s="26">
        <v>1</v>
      </c>
      <c r="BG999" s="27">
        <v>3600000</v>
      </c>
      <c r="BH999" s="27">
        <v>3240000</v>
      </c>
      <c r="BI999" s="145"/>
      <c r="BJ999" s="145"/>
      <c r="BK999" s="143">
        <f t="shared" si="2070"/>
        <v>7.4432292756478682E-2</v>
      </c>
      <c r="BL999" s="27">
        <f t="shared" si="2104"/>
        <v>3420000</v>
      </c>
      <c r="BM999" s="27">
        <f t="shared" si="2105"/>
        <v>649800</v>
      </c>
      <c r="BN999" s="28">
        <f t="shared" si="2106"/>
        <v>4069800</v>
      </c>
      <c r="BO999" s="26">
        <v>1</v>
      </c>
      <c r="BP999" s="27">
        <v>3600000</v>
      </c>
      <c r="BQ999" s="27">
        <v>4104000</v>
      </c>
      <c r="BR999" s="148"/>
      <c r="BS999" s="148"/>
      <c r="BT999" s="143">
        <f t="shared" si="2071"/>
        <v>9.2518644267398739E-2</v>
      </c>
      <c r="BU999" s="27">
        <f t="shared" si="2107"/>
        <v>3852000</v>
      </c>
      <c r="BV999" s="28">
        <f t="shared" si="2108"/>
        <v>731880</v>
      </c>
      <c r="BW999" s="30">
        <f t="shared" si="2109"/>
        <v>4583880</v>
      </c>
      <c r="BX999" s="26">
        <v>1</v>
      </c>
      <c r="BY999" s="28">
        <v>3600000</v>
      </c>
      <c r="BZ999" s="28">
        <v>4104000</v>
      </c>
      <c r="CA999" s="156"/>
      <c r="CB999" s="156"/>
      <c r="CC999" s="177">
        <f t="shared" si="2072"/>
        <v>9.2518644267398739E-2</v>
      </c>
      <c r="CD999" s="28">
        <f t="shared" si="2110"/>
        <v>3852000</v>
      </c>
      <c r="CE999" s="28">
        <f t="shared" si="2111"/>
        <v>731880</v>
      </c>
      <c r="CF999" s="29">
        <f t="shared" si="2112"/>
        <v>4583880</v>
      </c>
      <c r="CG999" s="26">
        <v>1</v>
      </c>
      <c r="CH999" s="27">
        <v>2880000</v>
      </c>
      <c r="CI999" s="27">
        <v>2304000</v>
      </c>
      <c r="CJ999" s="148"/>
      <c r="CK999" s="148"/>
      <c r="CL999" s="143">
        <f t="shared" si="2113"/>
        <v>0.15713484026367722</v>
      </c>
      <c r="CM999" s="27">
        <f t="shared" si="2126"/>
        <v>2592000</v>
      </c>
      <c r="CN999" s="27">
        <f t="shared" si="2115"/>
        <v>492480</v>
      </c>
      <c r="CO999" s="28">
        <f t="shared" si="2116"/>
        <v>3084480</v>
      </c>
      <c r="CP999" s="26">
        <v>1</v>
      </c>
      <c r="CQ999" s="27">
        <v>2880000</v>
      </c>
      <c r="CR999" s="27">
        <v>2304000</v>
      </c>
      <c r="CS999" s="148"/>
      <c r="CT999" s="148"/>
      <c r="CU999" s="143">
        <f t="shared" si="2073"/>
        <v>0.15713484026367722</v>
      </c>
      <c r="CV999" s="27">
        <f t="shared" si="2117"/>
        <v>2592000</v>
      </c>
      <c r="CW999" s="28">
        <f t="shared" si="2118"/>
        <v>492480</v>
      </c>
      <c r="CX999" s="29">
        <f t="shared" si="2119"/>
        <v>3084480</v>
      </c>
      <c r="CY999" s="26">
        <v>1</v>
      </c>
      <c r="CZ999" s="27">
        <v>2880000</v>
      </c>
      <c r="DA999" s="27">
        <v>2448000</v>
      </c>
      <c r="DB999" s="181"/>
      <c r="DC999" s="181"/>
      <c r="DD999" s="143">
        <f t="shared" si="2074"/>
        <v>0.11466596451673744</v>
      </c>
      <c r="DE999" s="27">
        <f t="shared" si="2120"/>
        <v>2664000</v>
      </c>
      <c r="DF999" s="27">
        <f t="shared" si="2121"/>
        <v>506160</v>
      </c>
      <c r="DG999" s="28">
        <f t="shared" si="2122"/>
        <v>3170160</v>
      </c>
      <c r="DH999" s="26">
        <v>1</v>
      </c>
      <c r="DI999" s="28">
        <v>2880000</v>
      </c>
      <c r="DJ999" s="28">
        <v>3312000</v>
      </c>
      <c r="DK999" s="157"/>
      <c r="DL999" s="177">
        <f t="shared" si="2075"/>
        <v>9.8666062491146164E-2</v>
      </c>
      <c r="DM999" s="28">
        <f t="shared" si="2123"/>
        <v>3096000</v>
      </c>
      <c r="DN999" s="28">
        <f t="shared" si="2124"/>
        <v>588240</v>
      </c>
      <c r="DO999" s="30">
        <f t="shared" si="2125"/>
        <v>3684240</v>
      </c>
    </row>
    <row r="1000" spans="1:119" ht="21" customHeight="1" x14ac:dyDescent="0.25">
      <c r="A1000" s="66" t="s">
        <v>1935</v>
      </c>
      <c r="B1000" s="67" t="s">
        <v>1853</v>
      </c>
      <c r="C1000" s="68" t="s">
        <v>1936</v>
      </c>
      <c r="D1000" s="26">
        <v>1</v>
      </c>
      <c r="E1000" s="27">
        <v>4500000</v>
      </c>
      <c r="F1000" s="27">
        <v>4275000</v>
      </c>
      <c r="G1000" s="148"/>
      <c r="H1000" s="148"/>
      <c r="I1000" s="143">
        <f t="shared" si="2128"/>
        <v>3.6261886214694741E-2</v>
      </c>
      <c r="J1000" s="27">
        <f t="shared" si="2129"/>
        <v>4387500</v>
      </c>
      <c r="K1000" s="28">
        <f t="shared" si="2130"/>
        <v>833625</v>
      </c>
      <c r="L1000" s="29">
        <f t="shared" si="2076"/>
        <v>5221125</v>
      </c>
      <c r="M1000" s="26">
        <v>1</v>
      </c>
      <c r="N1000" s="27">
        <v>4500000</v>
      </c>
      <c r="O1000" s="27">
        <v>4860000</v>
      </c>
      <c r="P1000" s="145"/>
      <c r="Q1000" s="145"/>
      <c r="R1000" s="143">
        <f t="shared" si="2131"/>
        <v>5.4392829322042119E-2</v>
      </c>
      <c r="S1000" s="27">
        <f t="shared" si="2132"/>
        <v>4680000</v>
      </c>
      <c r="T1000" s="28">
        <f t="shared" si="2133"/>
        <v>889200</v>
      </c>
      <c r="U1000" s="30">
        <f t="shared" si="2134"/>
        <v>5569200</v>
      </c>
      <c r="V1000" s="26">
        <v>1</v>
      </c>
      <c r="W1000" s="27">
        <v>4500000</v>
      </c>
      <c r="X1000" s="27">
        <v>5175000</v>
      </c>
      <c r="Y1000" s="145"/>
      <c r="Z1000" s="145"/>
      <c r="AA1000" s="143">
        <f t="shared" si="2135"/>
        <v>9.8666062491146164E-2</v>
      </c>
      <c r="AB1000" s="27">
        <f t="shared" si="2136"/>
        <v>4837500</v>
      </c>
      <c r="AC1000" s="28">
        <f t="shared" si="2137"/>
        <v>919125</v>
      </c>
      <c r="AD1000" s="29">
        <f t="shared" si="2138"/>
        <v>5756625</v>
      </c>
      <c r="AE1000" s="26">
        <v>1</v>
      </c>
      <c r="AF1000" s="27">
        <v>4500000</v>
      </c>
      <c r="AG1000" s="27">
        <v>5445000</v>
      </c>
      <c r="AH1000" s="145"/>
      <c r="AI1000" s="145"/>
      <c r="AJ1000" s="143">
        <f t="shared" si="2067"/>
        <v>0.13438228420739817</v>
      </c>
      <c r="AK1000" s="27">
        <f t="shared" si="2139"/>
        <v>4972500</v>
      </c>
      <c r="AL1000" s="28">
        <f t="shared" si="2140"/>
        <v>944775</v>
      </c>
      <c r="AM1000" s="30">
        <f t="shared" si="2141"/>
        <v>5917275</v>
      </c>
      <c r="AN1000" s="26">
        <v>1</v>
      </c>
      <c r="AO1000" s="27">
        <v>4500000</v>
      </c>
      <c r="AP1000" s="27">
        <v>5848200</v>
      </c>
      <c r="AQ1000" s="145"/>
      <c r="AR1000" s="145"/>
      <c r="AS1000" s="143">
        <f t="shared" si="2068"/>
        <v>0.18424873164332026</v>
      </c>
      <c r="AT1000" s="27">
        <f t="shared" si="2142"/>
        <v>5174100</v>
      </c>
      <c r="AU1000" s="28">
        <f t="shared" si="2143"/>
        <v>983079</v>
      </c>
      <c r="AV1000" s="30">
        <f t="shared" si="2144"/>
        <v>6157179</v>
      </c>
      <c r="AW1000" s="26">
        <v>1</v>
      </c>
      <c r="AX1000" s="27">
        <v>4500000</v>
      </c>
      <c r="AY1000" s="27">
        <v>5130000</v>
      </c>
      <c r="AZ1000" s="145"/>
      <c r="BA1000" s="145"/>
      <c r="BB1000" s="143">
        <f t="shared" si="2069"/>
        <v>9.2518644267398739E-2</v>
      </c>
      <c r="BC1000" s="27">
        <f t="shared" si="2145"/>
        <v>4815000</v>
      </c>
      <c r="BD1000" s="27">
        <f t="shared" si="2146"/>
        <v>914850</v>
      </c>
      <c r="BE1000" s="27">
        <f t="shared" si="2147"/>
        <v>5729850</v>
      </c>
      <c r="BF1000" s="26">
        <v>1</v>
      </c>
      <c r="BG1000" s="27">
        <v>3600000</v>
      </c>
      <c r="BH1000" s="27">
        <v>3240000</v>
      </c>
      <c r="BI1000" s="145"/>
      <c r="BJ1000" s="145"/>
      <c r="BK1000" s="143">
        <f t="shared" si="2070"/>
        <v>7.4432292756478682E-2</v>
      </c>
      <c r="BL1000" s="27">
        <f t="shared" si="2104"/>
        <v>3420000</v>
      </c>
      <c r="BM1000" s="27">
        <f t="shared" si="2105"/>
        <v>649800</v>
      </c>
      <c r="BN1000" s="28">
        <f t="shared" si="2106"/>
        <v>4069800</v>
      </c>
      <c r="BO1000" s="26">
        <v>1</v>
      </c>
      <c r="BP1000" s="27">
        <v>3600000</v>
      </c>
      <c r="BQ1000" s="27">
        <v>4104000</v>
      </c>
      <c r="BR1000" s="148"/>
      <c r="BS1000" s="148"/>
      <c r="BT1000" s="143">
        <f t="shared" si="2071"/>
        <v>9.2518644267398739E-2</v>
      </c>
      <c r="BU1000" s="27">
        <f t="shared" si="2107"/>
        <v>3852000</v>
      </c>
      <c r="BV1000" s="28">
        <f t="shared" si="2108"/>
        <v>731880</v>
      </c>
      <c r="BW1000" s="30">
        <f t="shared" si="2109"/>
        <v>4583880</v>
      </c>
      <c r="BX1000" s="26">
        <v>1</v>
      </c>
      <c r="BY1000" s="28">
        <v>3600000</v>
      </c>
      <c r="BZ1000" s="28">
        <v>4104000</v>
      </c>
      <c r="CA1000" s="156"/>
      <c r="CB1000" s="156"/>
      <c r="CC1000" s="177">
        <f t="shared" si="2072"/>
        <v>9.2518644267398739E-2</v>
      </c>
      <c r="CD1000" s="28">
        <f t="shared" si="2110"/>
        <v>3852000</v>
      </c>
      <c r="CE1000" s="28">
        <f t="shared" si="2111"/>
        <v>731880</v>
      </c>
      <c r="CF1000" s="29">
        <f t="shared" si="2112"/>
        <v>4583880</v>
      </c>
      <c r="CG1000" s="26">
        <v>1</v>
      </c>
      <c r="CH1000" s="27">
        <v>2880000</v>
      </c>
      <c r="CI1000" s="27">
        <v>2304000</v>
      </c>
      <c r="CJ1000" s="148"/>
      <c r="CK1000" s="148"/>
      <c r="CL1000" s="143">
        <f t="shared" si="2113"/>
        <v>0.15713484026367722</v>
      </c>
      <c r="CM1000" s="27">
        <f t="shared" si="2126"/>
        <v>2592000</v>
      </c>
      <c r="CN1000" s="27">
        <f t="shared" si="2115"/>
        <v>492480</v>
      </c>
      <c r="CO1000" s="28">
        <f t="shared" si="2116"/>
        <v>3084480</v>
      </c>
      <c r="CP1000" s="26">
        <v>1</v>
      </c>
      <c r="CQ1000" s="27">
        <v>2880000</v>
      </c>
      <c r="CR1000" s="27">
        <v>2304000</v>
      </c>
      <c r="CS1000" s="148"/>
      <c r="CT1000" s="148"/>
      <c r="CU1000" s="143">
        <f t="shared" si="2073"/>
        <v>0.15713484026367722</v>
      </c>
      <c r="CV1000" s="27">
        <f t="shared" si="2117"/>
        <v>2592000</v>
      </c>
      <c r="CW1000" s="28">
        <f t="shared" si="2118"/>
        <v>492480</v>
      </c>
      <c r="CX1000" s="29">
        <f t="shared" si="2119"/>
        <v>3084480</v>
      </c>
      <c r="CY1000" s="26">
        <v>1</v>
      </c>
      <c r="CZ1000" s="27">
        <v>2880000</v>
      </c>
      <c r="DA1000" s="27">
        <v>2448000</v>
      </c>
      <c r="DB1000" s="181"/>
      <c r="DC1000" s="181"/>
      <c r="DD1000" s="143">
        <f t="shared" si="2074"/>
        <v>0.11466596451673744</v>
      </c>
      <c r="DE1000" s="27">
        <f t="shared" si="2120"/>
        <v>2664000</v>
      </c>
      <c r="DF1000" s="27">
        <f t="shared" si="2121"/>
        <v>506160</v>
      </c>
      <c r="DG1000" s="28">
        <f t="shared" si="2122"/>
        <v>3170160</v>
      </c>
      <c r="DH1000" s="26">
        <v>1</v>
      </c>
      <c r="DI1000" s="28">
        <v>2880000</v>
      </c>
      <c r="DJ1000" s="28">
        <v>3312000</v>
      </c>
      <c r="DK1000" s="157"/>
      <c r="DL1000" s="177">
        <f t="shared" si="2075"/>
        <v>9.8666062491146164E-2</v>
      </c>
      <c r="DM1000" s="28">
        <f t="shared" si="2123"/>
        <v>3096000</v>
      </c>
      <c r="DN1000" s="28">
        <f t="shared" si="2124"/>
        <v>588240</v>
      </c>
      <c r="DO1000" s="30">
        <f t="shared" si="2125"/>
        <v>3684240</v>
      </c>
    </row>
    <row r="1001" spans="1:119" ht="21" customHeight="1" x14ac:dyDescent="0.25">
      <c r="A1001" s="66" t="s">
        <v>1937</v>
      </c>
      <c r="B1001" s="67" t="s">
        <v>1853</v>
      </c>
      <c r="C1001" s="68" t="s">
        <v>1938</v>
      </c>
      <c r="D1001" s="26">
        <v>1</v>
      </c>
      <c r="E1001" s="27">
        <v>4500000</v>
      </c>
      <c r="F1001" s="27">
        <v>4275000</v>
      </c>
      <c r="G1001" s="148"/>
      <c r="H1001" s="148"/>
      <c r="I1001" s="143">
        <f t="shared" si="2128"/>
        <v>3.6261886214694741E-2</v>
      </c>
      <c r="J1001" s="27">
        <f t="shared" si="2129"/>
        <v>4387500</v>
      </c>
      <c r="K1001" s="28">
        <f t="shared" si="2130"/>
        <v>833625</v>
      </c>
      <c r="L1001" s="29">
        <f t="shared" si="2076"/>
        <v>5221125</v>
      </c>
      <c r="M1001" s="26">
        <v>1</v>
      </c>
      <c r="N1001" s="27">
        <v>4500000</v>
      </c>
      <c r="O1001" s="27">
        <v>4860000</v>
      </c>
      <c r="P1001" s="145"/>
      <c r="Q1001" s="145"/>
      <c r="R1001" s="143">
        <f t="shared" si="2131"/>
        <v>5.4392829322042119E-2</v>
      </c>
      <c r="S1001" s="27">
        <f t="shared" si="2132"/>
        <v>4680000</v>
      </c>
      <c r="T1001" s="28">
        <f t="shared" si="2133"/>
        <v>889200</v>
      </c>
      <c r="U1001" s="30">
        <f t="shared" si="2134"/>
        <v>5569200</v>
      </c>
      <c r="V1001" s="26">
        <v>1</v>
      </c>
      <c r="W1001" s="27">
        <v>4500000</v>
      </c>
      <c r="X1001" s="27">
        <v>5175000</v>
      </c>
      <c r="Y1001" s="145"/>
      <c r="Z1001" s="145"/>
      <c r="AA1001" s="143">
        <f t="shared" si="2135"/>
        <v>9.8666062491146164E-2</v>
      </c>
      <c r="AB1001" s="27">
        <f t="shared" si="2136"/>
        <v>4837500</v>
      </c>
      <c r="AC1001" s="28">
        <f t="shared" si="2137"/>
        <v>919125</v>
      </c>
      <c r="AD1001" s="29">
        <f t="shared" si="2138"/>
        <v>5756625</v>
      </c>
      <c r="AE1001" s="26">
        <v>1</v>
      </c>
      <c r="AF1001" s="27">
        <v>4500000</v>
      </c>
      <c r="AG1001" s="27">
        <v>5445000</v>
      </c>
      <c r="AH1001" s="145"/>
      <c r="AI1001" s="145"/>
      <c r="AJ1001" s="143">
        <f t="shared" si="2067"/>
        <v>0.13438228420739817</v>
      </c>
      <c r="AK1001" s="27">
        <f t="shared" si="2139"/>
        <v>4972500</v>
      </c>
      <c r="AL1001" s="28">
        <f t="shared" si="2140"/>
        <v>944775</v>
      </c>
      <c r="AM1001" s="30">
        <f t="shared" si="2141"/>
        <v>5917275</v>
      </c>
      <c r="AN1001" s="26">
        <v>1</v>
      </c>
      <c r="AO1001" s="27">
        <v>4500000</v>
      </c>
      <c r="AP1001" s="27">
        <v>5848200</v>
      </c>
      <c r="AQ1001" s="145"/>
      <c r="AR1001" s="145"/>
      <c r="AS1001" s="143">
        <f t="shared" si="2068"/>
        <v>0.18424873164332026</v>
      </c>
      <c r="AT1001" s="27">
        <f t="shared" si="2142"/>
        <v>5174100</v>
      </c>
      <c r="AU1001" s="28">
        <f t="shared" si="2143"/>
        <v>983079</v>
      </c>
      <c r="AV1001" s="30">
        <f t="shared" si="2144"/>
        <v>6157179</v>
      </c>
      <c r="AW1001" s="26">
        <v>1</v>
      </c>
      <c r="AX1001" s="27">
        <v>4500000</v>
      </c>
      <c r="AY1001" s="27">
        <v>5130000</v>
      </c>
      <c r="AZ1001" s="145"/>
      <c r="BA1001" s="145"/>
      <c r="BB1001" s="143">
        <f t="shared" si="2069"/>
        <v>9.2518644267398739E-2</v>
      </c>
      <c r="BC1001" s="27">
        <f t="shared" si="2145"/>
        <v>4815000</v>
      </c>
      <c r="BD1001" s="27">
        <f t="shared" si="2146"/>
        <v>914850</v>
      </c>
      <c r="BE1001" s="27">
        <f t="shared" si="2147"/>
        <v>5729850</v>
      </c>
      <c r="BF1001" s="26">
        <v>1</v>
      </c>
      <c r="BG1001" s="27">
        <v>3600000</v>
      </c>
      <c r="BH1001" s="27">
        <v>3240000</v>
      </c>
      <c r="BI1001" s="145"/>
      <c r="BJ1001" s="145"/>
      <c r="BK1001" s="143">
        <f t="shared" si="2070"/>
        <v>7.4432292756478682E-2</v>
      </c>
      <c r="BL1001" s="27">
        <f t="shared" si="2104"/>
        <v>3420000</v>
      </c>
      <c r="BM1001" s="27">
        <f t="shared" si="2105"/>
        <v>649800</v>
      </c>
      <c r="BN1001" s="28">
        <f t="shared" si="2106"/>
        <v>4069800</v>
      </c>
      <c r="BO1001" s="26">
        <v>1</v>
      </c>
      <c r="BP1001" s="27">
        <v>3600000</v>
      </c>
      <c r="BQ1001" s="27">
        <v>4104000</v>
      </c>
      <c r="BR1001" s="148"/>
      <c r="BS1001" s="148"/>
      <c r="BT1001" s="143">
        <f t="shared" si="2071"/>
        <v>9.2518644267398739E-2</v>
      </c>
      <c r="BU1001" s="27">
        <f t="shared" si="2107"/>
        <v>3852000</v>
      </c>
      <c r="BV1001" s="28">
        <f t="shared" si="2108"/>
        <v>731880</v>
      </c>
      <c r="BW1001" s="30">
        <f t="shared" si="2109"/>
        <v>4583880</v>
      </c>
      <c r="BX1001" s="26">
        <v>1</v>
      </c>
      <c r="BY1001" s="28">
        <v>3600000</v>
      </c>
      <c r="BZ1001" s="28">
        <v>4104000</v>
      </c>
      <c r="CA1001" s="156"/>
      <c r="CB1001" s="156"/>
      <c r="CC1001" s="177">
        <f t="shared" si="2072"/>
        <v>9.2518644267398739E-2</v>
      </c>
      <c r="CD1001" s="28">
        <f t="shared" si="2110"/>
        <v>3852000</v>
      </c>
      <c r="CE1001" s="28">
        <f t="shared" si="2111"/>
        <v>731880</v>
      </c>
      <c r="CF1001" s="29">
        <f t="shared" si="2112"/>
        <v>4583880</v>
      </c>
      <c r="CG1001" s="26">
        <v>1</v>
      </c>
      <c r="CH1001" s="27">
        <v>2880000</v>
      </c>
      <c r="CI1001" s="27">
        <v>2304000</v>
      </c>
      <c r="CJ1001" s="148"/>
      <c r="CK1001" s="148"/>
      <c r="CL1001" s="143">
        <f t="shared" si="2113"/>
        <v>0.15713484026367722</v>
      </c>
      <c r="CM1001" s="27">
        <f t="shared" si="2126"/>
        <v>2592000</v>
      </c>
      <c r="CN1001" s="27">
        <f t="shared" si="2115"/>
        <v>492480</v>
      </c>
      <c r="CO1001" s="28">
        <f t="shared" si="2116"/>
        <v>3084480</v>
      </c>
      <c r="CP1001" s="26">
        <v>1</v>
      </c>
      <c r="CQ1001" s="27">
        <v>2880000</v>
      </c>
      <c r="CR1001" s="27">
        <v>2304000</v>
      </c>
      <c r="CS1001" s="148"/>
      <c r="CT1001" s="148"/>
      <c r="CU1001" s="143">
        <f t="shared" si="2073"/>
        <v>0.15713484026367722</v>
      </c>
      <c r="CV1001" s="27">
        <f t="shared" si="2117"/>
        <v>2592000</v>
      </c>
      <c r="CW1001" s="28">
        <f t="shared" si="2118"/>
        <v>492480</v>
      </c>
      <c r="CX1001" s="29">
        <f t="shared" si="2119"/>
        <v>3084480</v>
      </c>
      <c r="CY1001" s="26">
        <v>1</v>
      </c>
      <c r="CZ1001" s="27">
        <v>2880000</v>
      </c>
      <c r="DA1001" s="27">
        <v>2448000</v>
      </c>
      <c r="DB1001" s="181"/>
      <c r="DC1001" s="181"/>
      <c r="DD1001" s="143">
        <f t="shared" si="2074"/>
        <v>0.11466596451673744</v>
      </c>
      <c r="DE1001" s="27">
        <f t="shared" si="2120"/>
        <v>2664000</v>
      </c>
      <c r="DF1001" s="27">
        <f t="shared" si="2121"/>
        <v>506160</v>
      </c>
      <c r="DG1001" s="28">
        <f t="shared" si="2122"/>
        <v>3170160</v>
      </c>
      <c r="DH1001" s="26">
        <v>1</v>
      </c>
      <c r="DI1001" s="28">
        <v>2880000</v>
      </c>
      <c r="DJ1001" s="28">
        <v>3312000</v>
      </c>
      <c r="DK1001" s="157"/>
      <c r="DL1001" s="177">
        <f t="shared" si="2075"/>
        <v>9.8666062491146164E-2</v>
      </c>
      <c r="DM1001" s="28">
        <f t="shared" si="2123"/>
        <v>3096000</v>
      </c>
      <c r="DN1001" s="28">
        <f t="shared" si="2124"/>
        <v>588240</v>
      </c>
      <c r="DO1001" s="30">
        <f t="shared" si="2125"/>
        <v>3684240</v>
      </c>
    </row>
    <row r="1002" spans="1:119" ht="21" customHeight="1" x14ac:dyDescent="0.25">
      <c r="A1002" s="66" t="s">
        <v>1939</v>
      </c>
      <c r="B1002" s="67" t="s">
        <v>1853</v>
      </c>
      <c r="C1002" s="68" t="s">
        <v>1940</v>
      </c>
      <c r="D1002" s="26">
        <v>1</v>
      </c>
      <c r="E1002" s="27">
        <v>6500000</v>
      </c>
      <c r="F1002" s="27">
        <v>6175000</v>
      </c>
      <c r="G1002" s="148"/>
      <c r="H1002" s="148"/>
      <c r="I1002" s="143">
        <f t="shared" si="2128"/>
        <v>3.6261886214694741E-2</v>
      </c>
      <c r="J1002" s="27">
        <f t="shared" si="2129"/>
        <v>6337500</v>
      </c>
      <c r="K1002" s="28">
        <f t="shared" si="2130"/>
        <v>1204125</v>
      </c>
      <c r="L1002" s="29">
        <f t="shared" si="2076"/>
        <v>7541625</v>
      </c>
      <c r="M1002" s="26">
        <v>1</v>
      </c>
      <c r="N1002" s="27">
        <v>6500000</v>
      </c>
      <c r="O1002" s="27">
        <v>7020000</v>
      </c>
      <c r="P1002" s="145"/>
      <c r="Q1002" s="145"/>
      <c r="R1002" s="143">
        <f t="shared" si="2131"/>
        <v>5.4392829322042112E-2</v>
      </c>
      <c r="S1002" s="27">
        <f t="shared" si="2132"/>
        <v>6760000</v>
      </c>
      <c r="T1002" s="28">
        <f t="shared" si="2133"/>
        <v>1284400</v>
      </c>
      <c r="U1002" s="30">
        <f t="shared" si="2134"/>
        <v>8044400</v>
      </c>
      <c r="V1002" s="26">
        <v>1</v>
      </c>
      <c r="W1002" s="27">
        <v>6500000</v>
      </c>
      <c r="X1002" s="27">
        <v>7475000</v>
      </c>
      <c r="Y1002" s="145"/>
      <c r="Z1002" s="145"/>
      <c r="AA1002" s="143">
        <f t="shared" si="2135"/>
        <v>9.8666062491146164E-2</v>
      </c>
      <c r="AB1002" s="27">
        <f t="shared" si="2136"/>
        <v>6987500</v>
      </c>
      <c r="AC1002" s="28">
        <f t="shared" si="2137"/>
        <v>1327625</v>
      </c>
      <c r="AD1002" s="29">
        <f t="shared" si="2138"/>
        <v>8315125</v>
      </c>
      <c r="AE1002" s="26">
        <v>1</v>
      </c>
      <c r="AF1002" s="27">
        <v>6500000</v>
      </c>
      <c r="AG1002" s="27">
        <v>7865000</v>
      </c>
      <c r="AH1002" s="145"/>
      <c r="AI1002" s="145"/>
      <c r="AJ1002" s="143">
        <f t="shared" si="2067"/>
        <v>0.13438228420739817</v>
      </c>
      <c r="AK1002" s="27">
        <f t="shared" si="2139"/>
        <v>7182500</v>
      </c>
      <c r="AL1002" s="28">
        <f t="shared" si="2140"/>
        <v>1364675</v>
      </c>
      <c r="AM1002" s="30">
        <f t="shared" si="2141"/>
        <v>8547175</v>
      </c>
      <c r="AN1002" s="26">
        <v>1</v>
      </c>
      <c r="AO1002" s="27">
        <v>6500000</v>
      </c>
      <c r="AP1002" s="27">
        <v>8447400</v>
      </c>
      <c r="AQ1002" s="145"/>
      <c r="AR1002" s="145"/>
      <c r="AS1002" s="143">
        <f t="shared" si="2068"/>
        <v>0.18424873164332026</v>
      </c>
      <c r="AT1002" s="27">
        <f t="shared" si="2142"/>
        <v>7473700</v>
      </c>
      <c r="AU1002" s="28">
        <f t="shared" si="2143"/>
        <v>1420003</v>
      </c>
      <c r="AV1002" s="30">
        <f t="shared" si="2144"/>
        <v>8893703</v>
      </c>
      <c r="AW1002" s="26">
        <v>1</v>
      </c>
      <c r="AX1002" s="27">
        <v>6500000</v>
      </c>
      <c r="AY1002" s="27">
        <v>7410000</v>
      </c>
      <c r="AZ1002" s="145"/>
      <c r="BA1002" s="145"/>
      <c r="BB1002" s="143">
        <f t="shared" si="2069"/>
        <v>9.2518644267398739E-2</v>
      </c>
      <c r="BC1002" s="27">
        <f t="shared" si="2145"/>
        <v>6955000</v>
      </c>
      <c r="BD1002" s="27">
        <f t="shared" si="2146"/>
        <v>1321450</v>
      </c>
      <c r="BE1002" s="27">
        <f t="shared" si="2147"/>
        <v>8276450</v>
      </c>
      <c r="BF1002" s="26">
        <v>1</v>
      </c>
      <c r="BG1002" s="27">
        <v>5200000</v>
      </c>
      <c r="BH1002" s="27">
        <v>4680000</v>
      </c>
      <c r="BI1002" s="145"/>
      <c r="BJ1002" s="145"/>
      <c r="BK1002" s="143">
        <f t="shared" si="2070"/>
        <v>7.4432292756478682E-2</v>
      </c>
      <c r="BL1002" s="27">
        <f t="shared" si="2104"/>
        <v>4940000</v>
      </c>
      <c r="BM1002" s="27">
        <f t="shared" si="2105"/>
        <v>938600</v>
      </c>
      <c r="BN1002" s="28">
        <f t="shared" si="2106"/>
        <v>5878600</v>
      </c>
      <c r="BO1002" s="26">
        <v>1</v>
      </c>
      <c r="BP1002" s="27">
        <v>5200000</v>
      </c>
      <c r="BQ1002" s="27">
        <v>5928000</v>
      </c>
      <c r="BR1002" s="148"/>
      <c r="BS1002" s="148"/>
      <c r="BT1002" s="143">
        <f t="shared" si="2071"/>
        <v>9.2518644267398739E-2</v>
      </c>
      <c r="BU1002" s="27">
        <f t="shared" si="2107"/>
        <v>5564000</v>
      </c>
      <c r="BV1002" s="28">
        <f t="shared" si="2108"/>
        <v>1057160</v>
      </c>
      <c r="BW1002" s="30">
        <f t="shared" si="2109"/>
        <v>6621160</v>
      </c>
      <c r="BX1002" s="26">
        <v>1</v>
      </c>
      <c r="BY1002" s="28">
        <v>5200000</v>
      </c>
      <c r="BZ1002" s="28">
        <v>5928000</v>
      </c>
      <c r="CA1002" s="156"/>
      <c r="CB1002" s="156"/>
      <c r="CC1002" s="177">
        <f t="shared" si="2072"/>
        <v>9.2518644267398739E-2</v>
      </c>
      <c r="CD1002" s="28">
        <f t="shared" si="2110"/>
        <v>5564000</v>
      </c>
      <c r="CE1002" s="28">
        <f t="shared" si="2111"/>
        <v>1057160</v>
      </c>
      <c r="CF1002" s="29">
        <f t="shared" si="2112"/>
        <v>6621160</v>
      </c>
      <c r="CG1002" s="26">
        <v>1</v>
      </c>
      <c r="CH1002" s="27">
        <v>4160000</v>
      </c>
      <c r="CI1002" s="27">
        <v>3328000</v>
      </c>
      <c r="CJ1002" s="148"/>
      <c r="CK1002" s="148"/>
      <c r="CL1002" s="143">
        <f t="shared" si="2113"/>
        <v>0.15713484026367724</v>
      </c>
      <c r="CM1002" s="27">
        <f t="shared" si="2126"/>
        <v>3744000</v>
      </c>
      <c r="CN1002" s="27">
        <f t="shared" si="2115"/>
        <v>711360</v>
      </c>
      <c r="CO1002" s="28">
        <f t="shared" si="2116"/>
        <v>4455360</v>
      </c>
      <c r="CP1002" s="26">
        <v>1</v>
      </c>
      <c r="CQ1002" s="27">
        <v>4160000</v>
      </c>
      <c r="CR1002" s="27">
        <v>3328000</v>
      </c>
      <c r="CS1002" s="148"/>
      <c r="CT1002" s="148"/>
      <c r="CU1002" s="143">
        <f t="shared" si="2073"/>
        <v>0.15713484026367724</v>
      </c>
      <c r="CV1002" s="27">
        <f t="shared" si="2117"/>
        <v>3744000</v>
      </c>
      <c r="CW1002" s="28">
        <f t="shared" si="2118"/>
        <v>711360</v>
      </c>
      <c r="CX1002" s="29">
        <f t="shared" si="2119"/>
        <v>4455360</v>
      </c>
      <c r="CY1002" s="26">
        <v>1</v>
      </c>
      <c r="CZ1002" s="27">
        <v>4160000</v>
      </c>
      <c r="DA1002" s="27">
        <v>3536000</v>
      </c>
      <c r="DB1002" s="181"/>
      <c r="DC1002" s="181"/>
      <c r="DD1002" s="143">
        <f t="shared" si="2074"/>
        <v>0.11466596451673744</v>
      </c>
      <c r="DE1002" s="27">
        <f t="shared" si="2120"/>
        <v>3848000</v>
      </c>
      <c r="DF1002" s="27">
        <f t="shared" si="2121"/>
        <v>731120</v>
      </c>
      <c r="DG1002" s="28">
        <f t="shared" si="2122"/>
        <v>4579120</v>
      </c>
      <c r="DH1002" s="26">
        <v>1</v>
      </c>
      <c r="DI1002" s="28">
        <v>4160000</v>
      </c>
      <c r="DJ1002" s="28">
        <v>4784000</v>
      </c>
      <c r="DK1002" s="157"/>
      <c r="DL1002" s="177">
        <f t="shared" si="2075"/>
        <v>9.8666062491146164E-2</v>
      </c>
      <c r="DM1002" s="28">
        <f t="shared" si="2123"/>
        <v>4472000</v>
      </c>
      <c r="DN1002" s="28">
        <f t="shared" si="2124"/>
        <v>849680</v>
      </c>
      <c r="DO1002" s="30">
        <f t="shared" si="2125"/>
        <v>5321680</v>
      </c>
    </row>
    <row r="1003" spans="1:119" ht="21" customHeight="1" x14ac:dyDescent="0.25">
      <c r="A1003" s="66" t="s">
        <v>1941</v>
      </c>
      <c r="B1003" s="67" t="s">
        <v>1853</v>
      </c>
      <c r="C1003" s="68" t="s">
        <v>1942</v>
      </c>
      <c r="D1003" s="26">
        <v>1</v>
      </c>
      <c r="E1003" s="27">
        <v>6500000</v>
      </c>
      <c r="F1003" s="27">
        <v>6175000</v>
      </c>
      <c r="G1003" s="148"/>
      <c r="H1003" s="148"/>
      <c r="I1003" s="143">
        <f t="shared" si="2128"/>
        <v>3.6261886214694741E-2</v>
      </c>
      <c r="J1003" s="27">
        <f t="shared" si="2129"/>
        <v>6337500</v>
      </c>
      <c r="K1003" s="28">
        <f t="shared" si="2130"/>
        <v>1204125</v>
      </c>
      <c r="L1003" s="29">
        <f t="shared" si="2076"/>
        <v>7541625</v>
      </c>
      <c r="M1003" s="26">
        <v>1</v>
      </c>
      <c r="N1003" s="27">
        <v>6500000</v>
      </c>
      <c r="O1003" s="27">
        <v>7020000</v>
      </c>
      <c r="P1003" s="145"/>
      <c r="Q1003" s="145"/>
      <c r="R1003" s="143">
        <f t="shared" si="2131"/>
        <v>5.4392829322042112E-2</v>
      </c>
      <c r="S1003" s="27">
        <f t="shared" si="2132"/>
        <v>6760000</v>
      </c>
      <c r="T1003" s="28">
        <f t="shared" si="2133"/>
        <v>1284400</v>
      </c>
      <c r="U1003" s="30">
        <f t="shared" si="2134"/>
        <v>8044400</v>
      </c>
      <c r="V1003" s="26">
        <v>1</v>
      </c>
      <c r="W1003" s="27">
        <v>6500000</v>
      </c>
      <c r="X1003" s="27">
        <v>7475000</v>
      </c>
      <c r="Y1003" s="145"/>
      <c r="Z1003" s="145"/>
      <c r="AA1003" s="143">
        <f t="shared" si="2135"/>
        <v>9.8666062491146164E-2</v>
      </c>
      <c r="AB1003" s="27">
        <f t="shared" si="2136"/>
        <v>6987500</v>
      </c>
      <c r="AC1003" s="28">
        <f t="shared" si="2137"/>
        <v>1327625</v>
      </c>
      <c r="AD1003" s="29">
        <f t="shared" si="2138"/>
        <v>8315125</v>
      </c>
      <c r="AE1003" s="26">
        <v>1</v>
      </c>
      <c r="AF1003" s="27">
        <v>6500000</v>
      </c>
      <c r="AG1003" s="27">
        <v>7865000</v>
      </c>
      <c r="AH1003" s="145"/>
      <c r="AI1003" s="145"/>
      <c r="AJ1003" s="143">
        <f t="shared" si="2067"/>
        <v>0.13438228420739817</v>
      </c>
      <c r="AK1003" s="27">
        <f t="shared" si="2139"/>
        <v>7182500</v>
      </c>
      <c r="AL1003" s="28">
        <f t="shared" si="2140"/>
        <v>1364675</v>
      </c>
      <c r="AM1003" s="30">
        <f t="shared" si="2141"/>
        <v>8547175</v>
      </c>
      <c r="AN1003" s="26">
        <v>1</v>
      </c>
      <c r="AO1003" s="27">
        <v>6500000</v>
      </c>
      <c r="AP1003" s="27">
        <v>8447400</v>
      </c>
      <c r="AQ1003" s="145"/>
      <c r="AR1003" s="145"/>
      <c r="AS1003" s="143">
        <f t="shared" si="2068"/>
        <v>0.18424873164332026</v>
      </c>
      <c r="AT1003" s="27">
        <f t="shared" si="2142"/>
        <v>7473700</v>
      </c>
      <c r="AU1003" s="28">
        <f t="shared" si="2143"/>
        <v>1420003</v>
      </c>
      <c r="AV1003" s="30">
        <f t="shared" si="2144"/>
        <v>8893703</v>
      </c>
      <c r="AW1003" s="26">
        <v>1</v>
      </c>
      <c r="AX1003" s="27">
        <v>6500000</v>
      </c>
      <c r="AY1003" s="27">
        <v>7410000</v>
      </c>
      <c r="AZ1003" s="145"/>
      <c r="BA1003" s="145"/>
      <c r="BB1003" s="143">
        <f t="shared" si="2069"/>
        <v>9.2518644267398739E-2</v>
      </c>
      <c r="BC1003" s="27">
        <f t="shared" si="2145"/>
        <v>6955000</v>
      </c>
      <c r="BD1003" s="27">
        <f t="shared" si="2146"/>
        <v>1321450</v>
      </c>
      <c r="BE1003" s="27">
        <f t="shared" si="2147"/>
        <v>8276450</v>
      </c>
      <c r="BF1003" s="26">
        <v>1</v>
      </c>
      <c r="BG1003" s="27">
        <v>5200000</v>
      </c>
      <c r="BH1003" s="27">
        <v>4680000</v>
      </c>
      <c r="BI1003" s="145"/>
      <c r="BJ1003" s="145"/>
      <c r="BK1003" s="143">
        <f t="shared" si="2070"/>
        <v>7.4432292756478682E-2</v>
      </c>
      <c r="BL1003" s="27">
        <f t="shared" si="2104"/>
        <v>4940000</v>
      </c>
      <c r="BM1003" s="27">
        <f t="shared" si="2105"/>
        <v>938600</v>
      </c>
      <c r="BN1003" s="28">
        <f t="shared" si="2106"/>
        <v>5878600</v>
      </c>
      <c r="BO1003" s="26">
        <v>1</v>
      </c>
      <c r="BP1003" s="27">
        <v>5200000</v>
      </c>
      <c r="BQ1003" s="27">
        <v>5928000</v>
      </c>
      <c r="BR1003" s="148"/>
      <c r="BS1003" s="148"/>
      <c r="BT1003" s="143">
        <f t="shared" si="2071"/>
        <v>9.2518644267398739E-2</v>
      </c>
      <c r="BU1003" s="27">
        <f t="shared" si="2107"/>
        <v>5564000</v>
      </c>
      <c r="BV1003" s="28">
        <f t="shared" si="2108"/>
        <v>1057160</v>
      </c>
      <c r="BW1003" s="30">
        <f t="shared" si="2109"/>
        <v>6621160</v>
      </c>
      <c r="BX1003" s="26">
        <v>1</v>
      </c>
      <c r="BY1003" s="28">
        <v>5200000</v>
      </c>
      <c r="BZ1003" s="28">
        <v>5928000</v>
      </c>
      <c r="CA1003" s="156"/>
      <c r="CB1003" s="156"/>
      <c r="CC1003" s="177">
        <f t="shared" si="2072"/>
        <v>9.2518644267398739E-2</v>
      </c>
      <c r="CD1003" s="28">
        <f t="shared" si="2110"/>
        <v>5564000</v>
      </c>
      <c r="CE1003" s="28">
        <f t="shared" si="2111"/>
        <v>1057160</v>
      </c>
      <c r="CF1003" s="29">
        <f t="shared" si="2112"/>
        <v>6621160</v>
      </c>
      <c r="CG1003" s="26">
        <v>1</v>
      </c>
      <c r="CH1003" s="27">
        <v>4160000</v>
      </c>
      <c r="CI1003" s="27">
        <v>3328000</v>
      </c>
      <c r="CJ1003" s="148"/>
      <c r="CK1003" s="148"/>
      <c r="CL1003" s="143">
        <f t="shared" si="2113"/>
        <v>0.15713484026367724</v>
      </c>
      <c r="CM1003" s="27">
        <f t="shared" si="2126"/>
        <v>3744000</v>
      </c>
      <c r="CN1003" s="27">
        <f t="shared" si="2115"/>
        <v>711360</v>
      </c>
      <c r="CO1003" s="28">
        <f t="shared" si="2116"/>
        <v>4455360</v>
      </c>
      <c r="CP1003" s="26">
        <v>1</v>
      </c>
      <c r="CQ1003" s="27">
        <v>4160000</v>
      </c>
      <c r="CR1003" s="27">
        <v>3328000</v>
      </c>
      <c r="CS1003" s="148"/>
      <c r="CT1003" s="148"/>
      <c r="CU1003" s="143">
        <f t="shared" si="2073"/>
        <v>0.15713484026367724</v>
      </c>
      <c r="CV1003" s="27">
        <f t="shared" si="2117"/>
        <v>3744000</v>
      </c>
      <c r="CW1003" s="28">
        <f t="shared" si="2118"/>
        <v>711360</v>
      </c>
      <c r="CX1003" s="29">
        <f t="shared" si="2119"/>
        <v>4455360</v>
      </c>
      <c r="CY1003" s="26">
        <v>1</v>
      </c>
      <c r="CZ1003" s="27">
        <v>4160000</v>
      </c>
      <c r="DA1003" s="27">
        <v>3536000</v>
      </c>
      <c r="DB1003" s="181"/>
      <c r="DC1003" s="181"/>
      <c r="DD1003" s="143">
        <f t="shared" si="2074"/>
        <v>0.11466596451673744</v>
      </c>
      <c r="DE1003" s="27">
        <f t="shared" si="2120"/>
        <v>3848000</v>
      </c>
      <c r="DF1003" s="27">
        <f t="shared" si="2121"/>
        <v>731120</v>
      </c>
      <c r="DG1003" s="28">
        <f t="shared" si="2122"/>
        <v>4579120</v>
      </c>
      <c r="DH1003" s="26">
        <v>1</v>
      </c>
      <c r="DI1003" s="28">
        <v>4160000</v>
      </c>
      <c r="DJ1003" s="28">
        <v>4784000</v>
      </c>
      <c r="DK1003" s="157"/>
      <c r="DL1003" s="177">
        <f t="shared" si="2075"/>
        <v>9.8666062491146164E-2</v>
      </c>
      <c r="DM1003" s="28">
        <f t="shared" si="2123"/>
        <v>4472000</v>
      </c>
      <c r="DN1003" s="28">
        <f t="shared" si="2124"/>
        <v>849680</v>
      </c>
      <c r="DO1003" s="30">
        <f t="shared" si="2125"/>
        <v>5321680</v>
      </c>
    </row>
    <row r="1004" spans="1:119" ht="21" customHeight="1" x14ac:dyDescent="0.25">
      <c r="A1004" s="66" t="s">
        <v>1943</v>
      </c>
      <c r="B1004" s="67" t="s">
        <v>1853</v>
      </c>
      <c r="C1004" s="68" t="s">
        <v>1944</v>
      </c>
      <c r="D1004" s="26">
        <v>1</v>
      </c>
      <c r="E1004" s="27">
        <v>4500000</v>
      </c>
      <c r="F1004" s="27">
        <v>4275000</v>
      </c>
      <c r="G1004" s="148"/>
      <c r="H1004" s="148"/>
      <c r="I1004" s="143">
        <f t="shared" si="2128"/>
        <v>3.6261886214694741E-2</v>
      </c>
      <c r="J1004" s="27">
        <f t="shared" si="2129"/>
        <v>4387500</v>
      </c>
      <c r="K1004" s="28">
        <f t="shared" si="2130"/>
        <v>833625</v>
      </c>
      <c r="L1004" s="29">
        <f t="shared" si="2076"/>
        <v>5221125</v>
      </c>
      <c r="M1004" s="26">
        <v>1</v>
      </c>
      <c r="N1004" s="27">
        <v>4500000</v>
      </c>
      <c r="O1004" s="27">
        <v>4860000</v>
      </c>
      <c r="P1004" s="145"/>
      <c r="Q1004" s="145"/>
      <c r="R1004" s="143">
        <f t="shared" si="2131"/>
        <v>5.4392829322042119E-2</v>
      </c>
      <c r="S1004" s="27">
        <f t="shared" si="2132"/>
        <v>4680000</v>
      </c>
      <c r="T1004" s="28">
        <f t="shared" si="2133"/>
        <v>889200</v>
      </c>
      <c r="U1004" s="30">
        <f t="shared" si="2134"/>
        <v>5569200</v>
      </c>
      <c r="V1004" s="26">
        <v>1</v>
      </c>
      <c r="W1004" s="27">
        <v>4500000</v>
      </c>
      <c r="X1004" s="27">
        <v>5175000</v>
      </c>
      <c r="Y1004" s="145"/>
      <c r="Z1004" s="145"/>
      <c r="AA1004" s="143">
        <f t="shared" si="2135"/>
        <v>9.8666062491146164E-2</v>
      </c>
      <c r="AB1004" s="27">
        <f t="shared" si="2136"/>
        <v>4837500</v>
      </c>
      <c r="AC1004" s="28">
        <f t="shared" si="2137"/>
        <v>919125</v>
      </c>
      <c r="AD1004" s="29">
        <f t="shared" si="2138"/>
        <v>5756625</v>
      </c>
      <c r="AE1004" s="26">
        <v>1</v>
      </c>
      <c r="AF1004" s="27">
        <v>4500000</v>
      </c>
      <c r="AG1004" s="27">
        <v>5445000</v>
      </c>
      <c r="AH1004" s="145"/>
      <c r="AI1004" s="145"/>
      <c r="AJ1004" s="143">
        <f t="shared" si="2067"/>
        <v>0.13438228420739817</v>
      </c>
      <c r="AK1004" s="27">
        <f t="shared" si="2139"/>
        <v>4972500</v>
      </c>
      <c r="AL1004" s="28">
        <f t="shared" si="2140"/>
        <v>944775</v>
      </c>
      <c r="AM1004" s="30">
        <f t="shared" si="2141"/>
        <v>5917275</v>
      </c>
      <c r="AN1004" s="26">
        <v>1</v>
      </c>
      <c r="AO1004" s="27">
        <v>4500000</v>
      </c>
      <c r="AP1004" s="27">
        <v>5848200</v>
      </c>
      <c r="AQ1004" s="145"/>
      <c r="AR1004" s="145"/>
      <c r="AS1004" s="143">
        <f t="shared" si="2068"/>
        <v>0.18424873164332026</v>
      </c>
      <c r="AT1004" s="27">
        <f t="shared" si="2142"/>
        <v>5174100</v>
      </c>
      <c r="AU1004" s="28">
        <f t="shared" si="2143"/>
        <v>983079</v>
      </c>
      <c r="AV1004" s="30">
        <f t="shared" si="2144"/>
        <v>6157179</v>
      </c>
      <c r="AW1004" s="26">
        <v>1</v>
      </c>
      <c r="AX1004" s="27">
        <v>4500000</v>
      </c>
      <c r="AY1004" s="27">
        <v>5130000</v>
      </c>
      <c r="AZ1004" s="145"/>
      <c r="BA1004" s="145"/>
      <c r="BB1004" s="143">
        <f t="shared" si="2069"/>
        <v>9.2518644267398739E-2</v>
      </c>
      <c r="BC1004" s="27">
        <f t="shared" si="2145"/>
        <v>4815000</v>
      </c>
      <c r="BD1004" s="27">
        <f t="shared" si="2146"/>
        <v>914850</v>
      </c>
      <c r="BE1004" s="27">
        <f t="shared" si="2147"/>
        <v>5729850</v>
      </c>
      <c r="BF1004" s="26">
        <v>1</v>
      </c>
      <c r="BG1004" s="27">
        <v>3600000</v>
      </c>
      <c r="BH1004" s="27">
        <v>3240000</v>
      </c>
      <c r="BI1004" s="145"/>
      <c r="BJ1004" s="145"/>
      <c r="BK1004" s="143">
        <f t="shared" si="2070"/>
        <v>7.4432292756478682E-2</v>
      </c>
      <c r="BL1004" s="27">
        <f t="shared" si="2104"/>
        <v>3420000</v>
      </c>
      <c r="BM1004" s="27">
        <f t="shared" si="2105"/>
        <v>649800</v>
      </c>
      <c r="BN1004" s="28">
        <f t="shared" si="2106"/>
        <v>4069800</v>
      </c>
      <c r="BO1004" s="26">
        <v>1</v>
      </c>
      <c r="BP1004" s="27">
        <v>3600000</v>
      </c>
      <c r="BQ1004" s="27">
        <v>4104000</v>
      </c>
      <c r="BR1004" s="148"/>
      <c r="BS1004" s="148"/>
      <c r="BT1004" s="143">
        <f t="shared" si="2071"/>
        <v>9.2518644267398739E-2</v>
      </c>
      <c r="BU1004" s="27">
        <f t="shared" si="2107"/>
        <v>3852000</v>
      </c>
      <c r="BV1004" s="28">
        <f t="shared" si="2108"/>
        <v>731880</v>
      </c>
      <c r="BW1004" s="30">
        <f t="shared" si="2109"/>
        <v>4583880</v>
      </c>
      <c r="BX1004" s="26">
        <v>1</v>
      </c>
      <c r="BY1004" s="28">
        <v>3600000</v>
      </c>
      <c r="BZ1004" s="28">
        <v>4104000</v>
      </c>
      <c r="CA1004" s="156"/>
      <c r="CB1004" s="156"/>
      <c r="CC1004" s="177">
        <f t="shared" si="2072"/>
        <v>9.2518644267398739E-2</v>
      </c>
      <c r="CD1004" s="28">
        <f t="shared" si="2110"/>
        <v>3852000</v>
      </c>
      <c r="CE1004" s="28">
        <f t="shared" si="2111"/>
        <v>731880</v>
      </c>
      <c r="CF1004" s="29">
        <f t="shared" si="2112"/>
        <v>4583880</v>
      </c>
      <c r="CG1004" s="26">
        <v>1</v>
      </c>
      <c r="CH1004" s="27">
        <v>2880000</v>
      </c>
      <c r="CI1004" s="27">
        <v>2304000</v>
      </c>
      <c r="CJ1004" s="148"/>
      <c r="CK1004" s="148"/>
      <c r="CL1004" s="143">
        <f t="shared" ref="CL1004:CL1025" si="2148">+STDEVA(CH1004:CI1004)/AVERAGE(CH1004:CI1004)</f>
        <v>0.15713484026367722</v>
      </c>
      <c r="CM1004" s="27">
        <f t="shared" si="2126"/>
        <v>2592000</v>
      </c>
      <c r="CN1004" s="27">
        <f t="shared" si="2115"/>
        <v>492480</v>
      </c>
      <c r="CO1004" s="28">
        <f t="shared" si="2116"/>
        <v>3084480</v>
      </c>
      <c r="CP1004" s="26">
        <v>1</v>
      </c>
      <c r="CQ1004" s="27">
        <v>2880000</v>
      </c>
      <c r="CR1004" s="27">
        <v>2304000</v>
      </c>
      <c r="CS1004" s="148"/>
      <c r="CT1004" s="148"/>
      <c r="CU1004" s="143">
        <f t="shared" si="2073"/>
        <v>0.15713484026367722</v>
      </c>
      <c r="CV1004" s="27">
        <f t="shared" si="2117"/>
        <v>2592000</v>
      </c>
      <c r="CW1004" s="28">
        <f t="shared" si="2118"/>
        <v>492480</v>
      </c>
      <c r="CX1004" s="29">
        <f t="shared" si="2119"/>
        <v>3084480</v>
      </c>
      <c r="CY1004" s="26">
        <v>1</v>
      </c>
      <c r="CZ1004" s="27">
        <v>2880000</v>
      </c>
      <c r="DA1004" s="27">
        <v>2448000</v>
      </c>
      <c r="DB1004" s="181"/>
      <c r="DC1004" s="181"/>
      <c r="DD1004" s="143">
        <f t="shared" si="2074"/>
        <v>0.11466596451673744</v>
      </c>
      <c r="DE1004" s="27">
        <f t="shared" si="2120"/>
        <v>2664000</v>
      </c>
      <c r="DF1004" s="27">
        <f t="shared" si="2121"/>
        <v>506160</v>
      </c>
      <c r="DG1004" s="28">
        <f t="shared" si="2122"/>
        <v>3170160</v>
      </c>
      <c r="DH1004" s="26">
        <v>1</v>
      </c>
      <c r="DI1004" s="28">
        <v>2880000</v>
      </c>
      <c r="DJ1004" s="28">
        <v>3312000</v>
      </c>
      <c r="DK1004" s="157"/>
      <c r="DL1004" s="177">
        <f t="shared" si="2075"/>
        <v>9.8666062491146164E-2</v>
      </c>
      <c r="DM1004" s="28">
        <f t="shared" si="2123"/>
        <v>3096000</v>
      </c>
      <c r="DN1004" s="28">
        <f t="shared" si="2124"/>
        <v>588240</v>
      </c>
      <c r="DO1004" s="30">
        <f t="shared" si="2125"/>
        <v>3684240</v>
      </c>
    </row>
    <row r="1005" spans="1:119" ht="21" customHeight="1" x14ac:dyDescent="0.25">
      <c r="A1005" s="66" t="s">
        <v>1945</v>
      </c>
      <c r="B1005" s="67" t="s">
        <v>1853</v>
      </c>
      <c r="C1005" s="68" t="s">
        <v>1946</v>
      </c>
      <c r="D1005" s="26">
        <v>1</v>
      </c>
      <c r="E1005" s="27">
        <v>4500000</v>
      </c>
      <c r="F1005" s="27">
        <v>4275000</v>
      </c>
      <c r="G1005" s="148"/>
      <c r="H1005" s="148"/>
      <c r="I1005" s="143">
        <f t="shared" si="2128"/>
        <v>3.6261886214694741E-2</v>
      </c>
      <c r="J1005" s="27">
        <f t="shared" si="2129"/>
        <v>4387500</v>
      </c>
      <c r="K1005" s="28">
        <f t="shared" si="2130"/>
        <v>833625</v>
      </c>
      <c r="L1005" s="29">
        <f t="shared" si="2076"/>
        <v>5221125</v>
      </c>
      <c r="M1005" s="26">
        <v>1</v>
      </c>
      <c r="N1005" s="27">
        <v>4500000</v>
      </c>
      <c r="O1005" s="27">
        <v>4860000</v>
      </c>
      <c r="P1005" s="145"/>
      <c r="Q1005" s="145"/>
      <c r="R1005" s="143">
        <f t="shared" si="2131"/>
        <v>5.4392829322042119E-2</v>
      </c>
      <c r="S1005" s="27">
        <f t="shared" si="2132"/>
        <v>4680000</v>
      </c>
      <c r="T1005" s="28">
        <f t="shared" si="2133"/>
        <v>889200</v>
      </c>
      <c r="U1005" s="30">
        <f t="shared" si="2134"/>
        <v>5569200</v>
      </c>
      <c r="V1005" s="26">
        <v>1</v>
      </c>
      <c r="W1005" s="27">
        <v>4500000</v>
      </c>
      <c r="X1005" s="27">
        <v>5175000</v>
      </c>
      <c r="Y1005" s="145"/>
      <c r="Z1005" s="145"/>
      <c r="AA1005" s="143">
        <f t="shared" si="2135"/>
        <v>9.8666062491146164E-2</v>
      </c>
      <c r="AB1005" s="27">
        <f t="shared" si="2136"/>
        <v>4837500</v>
      </c>
      <c r="AC1005" s="28">
        <f t="shared" si="2137"/>
        <v>919125</v>
      </c>
      <c r="AD1005" s="29">
        <f t="shared" si="2138"/>
        <v>5756625</v>
      </c>
      <c r="AE1005" s="26">
        <v>1</v>
      </c>
      <c r="AF1005" s="27">
        <v>4500000</v>
      </c>
      <c r="AG1005" s="27">
        <v>5445000</v>
      </c>
      <c r="AH1005" s="145"/>
      <c r="AI1005" s="145"/>
      <c r="AJ1005" s="143">
        <f t="shared" si="2067"/>
        <v>0.13438228420739817</v>
      </c>
      <c r="AK1005" s="27">
        <f t="shared" si="2139"/>
        <v>4972500</v>
      </c>
      <c r="AL1005" s="28">
        <f t="shared" si="2140"/>
        <v>944775</v>
      </c>
      <c r="AM1005" s="30">
        <f t="shared" si="2141"/>
        <v>5917275</v>
      </c>
      <c r="AN1005" s="26">
        <v>1</v>
      </c>
      <c r="AO1005" s="27">
        <v>4500000</v>
      </c>
      <c r="AP1005" s="27">
        <v>5848200</v>
      </c>
      <c r="AQ1005" s="145"/>
      <c r="AR1005" s="145"/>
      <c r="AS1005" s="143">
        <f t="shared" si="2068"/>
        <v>0.18424873164332026</v>
      </c>
      <c r="AT1005" s="27">
        <f t="shared" si="2142"/>
        <v>5174100</v>
      </c>
      <c r="AU1005" s="28">
        <f t="shared" si="2143"/>
        <v>983079</v>
      </c>
      <c r="AV1005" s="30">
        <f t="shared" si="2144"/>
        <v>6157179</v>
      </c>
      <c r="AW1005" s="26">
        <v>1</v>
      </c>
      <c r="AX1005" s="27">
        <v>4500000</v>
      </c>
      <c r="AY1005" s="27">
        <v>5130000</v>
      </c>
      <c r="AZ1005" s="145"/>
      <c r="BA1005" s="145"/>
      <c r="BB1005" s="143">
        <f t="shared" si="2069"/>
        <v>9.2518644267398739E-2</v>
      </c>
      <c r="BC1005" s="27">
        <f t="shared" si="2145"/>
        <v>4815000</v>
      </c>
      <c r="BD1005" s="27">
        <f t="shared" si="2146"/>
        <v>914850</v>
      </c>
      <c r="BE1005" s="27">
        <f t="shared" si="2147"/>
        <v>5729850</v>
      </c>
      <c r="BF1005" s="26">
        <v>1</v>
      </c>
      <c r="BG1005" s="27">
        <v>3600000</v>
      </c>
      <c r="BH1005" s="27">
        <v>3240000</v>
      </c>
      <c r="BI1005" s="145"/>
      <c r="BJ1005" s="145"/>
      <c r="BK1005" s="143">
        <f t="shared" si="2070"/>
        <v>7.4432292756478682E-2</v>
      </c>
      <c r="BL1005" s="27">
        <f t="shared" si="2104"/>
        <v>3420000</v>
      </c>
      <c r="BM1005" s="27">
        <f t="shared" si="2105"/>
        <v>649800</v>
      </c>
      <c r="BN1005" s="28">
        <f t="shared" si="2106"/>
        <v>4069800</v>
      </c>
      <c r="BO1005" s="26">
        <v>1</v>
      </c>
      <c r="BP1005" s="27">
        <v>3600000</v>
      </c>
      <c r="BQ1005" s="27">
        <v>4104000</v>
      </c>
      <c r="BR1005" s="148"/>
      <c r="BS1005" s="148"/>
      <c r="BT1005" s="143">
        <f t="shared" si="2071"/>
        <v>9.2518644267398739E-2</v>
      </c>
      <c r="BU1005" s="27">
        <f t="shared" si="2107"/>
        <v>3852000</v>
      </c>
      <c r="BV1005" s="28">
        <f t="shared" si="2108"/>
        <v>731880</v>
      </c>
      <c r="BW1005" s="30">
        <f t="shared" si="2109"/>
        <v>4583880</v>
      </c>
      <c r="BX1005" s="26">
        <v>1</v>
      </c>
      <c r="BY1005" s="28">
        <v>3600000</v>
      </c>
      <c r="BZ1005" s="28">
        <v>4104000</v>
      </c>
      <c r="CA1005" s="156"/>
      <c r="CB1005" s="156"/>
      <c r="CC1005" s="177">
        <f t="shared" si="2072"/>
        <v>9.2518644267398739E-2</v>
      </c>
      <c r="CD1005" s="28">
        <f t="shared" si="2110"/>
        <v>3852000</v>
      </c>
      <c r="CE1005" s="28">
        <f t="shared" si="2111"/>
        <v>731880</v>
      </c>
      <c r="CF1005" s="29">
        <f t="shared" si="2112"/>
        <v>4583880</v>
      </c>
      <c r="CG1005" s="26">
        <v>1</v>
      </c>
      <c r="CH1005" s="27">
        <v>2880000</v>
      </c>
      <c r="CI1005" s="27">
        <v>2304000</v>
      </c>
      <c r="CJ1005" s="148"/>
      <c r="CK1005" s="148"/>
      <c r="CL1005" s="143">
        <f t="shared" si="2148"/>
        <v>0.15713484026367722</v>
      </c>
      <c r="CM1005" s="27">
        <f t="shared" si="2126"/>
        <v>2592000</v>
      </c>
      <c r="CN1005" s="27">
        <f t="shared" si="2115"/>
        <v>492480</v>
      </c>
      <c r="CO1005" s="28">
        <f t="shared" si="2116"/>
        <v>3084480</v>
      </c>
      <c r="CP1005" s="26">
        <v>1</v>
      </c>
      <c r="CQ1005" s="27">
        <v>2880000</v>
      </c>
      <c r="CR1005" s="27">
        <v>2304000</v>
      </c>
      <c r="CS1005" s="148"/>
      <c r="CT1005" s="148"/>
      <c r="CU1005" s="143">
        <f t="shared" si="2073"/>
        <v>0.15713484026367722</v>
      </c>
      <c r="CV1005" s="27">
        <f t="shared" si="2117"/>
        <v>2592000</v>
      </c>
      <c r="CW1005" s="28">
        <f t="shared" si="2118"/>
        <v>492480</v>
      </c>
      <c r="CX1005" s="29">
        <f t="shared" si="2119"/>
        <v>3084480</v>
      </c>
      <c r="CY1005" s="26">
        <v>1</v>
      </c>
      <c r="CZ1005" s="27">
        <v>2880000</v>
      </c>
      <c r="DA1005" s="27">
        <v>2448000</v>
      </c>
      <c r="DB1005" s="181"/>
      <c r="DC1005" s="181"/>
      <c r="DD1005" s="143">
        <f t="shared" si="2074"/>
        <v>0.11466596451673744</v>
      </c>
      <c r="DE1005" s="27">
        <f t="shared" si="2120"/>
        <v>2664000</v>
      </c>
      <c r="DF1005" s="27">
        <f t="shared" si="2121"/>
        <v>506160</v>
      </c>
      <c r="DG1005" s="28">
        <f t="shared" si="2122"/>
        <v>3170160</v>
      </c>
      <c r="DH1005" s="26">
        <v>1</v>
      </c>
      <c r="DI1005" s="28">
        <v>2880000</v>
      </c>
      <c r="DJ1005" s="28">
        <v>3312000</v>
      </c>
      <c r="DK1005" s="157"/>
      <c r="DL1005" s="177">
        <f t="shared" si="2075"/>
        <v>9.8666062491146164E-2</v>
      </c>
      <c r="DM1005" s="28">
        <f t="shared" si="2123"/>
        <v>3096000</v>
      </c>
      <c r="DN1005" s="28">
        <f t="shared" si="2124"/>
        <v>588240</v>
      </c>
      <c r="DO1005" s="30">
        <f t="shared" si="2125"/>
        <v>3684240</v>
      </c>
    </row>
    <row r="1006" spans="1:119" ht="21" customHeight="1" x14ac:dyDescent="0.25">
      <c r="A1006" s="66" t="s">
        <v>1947</v>
      </c>
      <c r="B1006" s="67" t="s">
        <v>1853</v>
      </c>
      <c r="C1006" s="68" t="s">
        <v>1948</v>
      </c>
      <c r="D1006" s="26">
        <v>1</v>
      </c>
      <c r="E1006" s="27">
        <v>4500000</v>
      </c>
      <c r="F1006" s="27">
        <v>4275000</v>
      </c>
      <c r="G1006" s="148"/>
      <c r="H1006" s="148"/>
      <c r="I1006" s="143">
        <f t="shared" si="2128"/>
        <v>3.6261886214694741E-2</v>
      </c>
      <c r="J1006" s="27">
        <f t="shared" si="2129"/>
        <v>4387500</v>
      </c>
      <c r="K1006" s="28">
        <f t="shared" si="2130"/>
        <v>833625</v>
      </c>
      <c r="L1006" s="29">
        <f t="shared" si="2076"/>
        <v>5221125</v>
      </c>
      <c r="M1006" s="26">
        <v>1</v>
      </c>
      <c r="N1006" s="27">
        <v>4500000</v>
      </c>
      <c r="O1006" s="27">
        <v>4860000</v>
      </c>
      <c r="P1006" s="145"/>
      <c r="Q1006" s="145"/>
      <c r="R1006" s="143">
        <f t="shared" si="2131"/>
        <v>5.4392829322042119E-2</v>
      </c>
      <c r="S1006" s="27">
        <f t="shared" si="2132"/>
        <v>4680000</v>
      </c>
      <c r="T1006" s="28">
        <f t="shared" si="2133"/>
        <v>889200</v>
      </c>
      <c r="U1006" s="30">
        <f t="shared" si="2134"/>
        <v>5569200</v>
      </c>
      <c r="V1006" s="26">
        <v>1</v>
      </c>
      <c r="W1006" s="27">
        <v>4500000</v>
      </c>
      <c r="X1006" s="27">
        <v>5175000</v>
      </c>
      <c r="Y1006" s="145"/>
      <c r="Z1006" s="145"/>
      <c r="AA1006" s="143">
        <f t="shared" si="2135"/>
        <v>9.8666062491146164E-2</v>
      </c>
      <c r="AB1006" s="27">
        <f t="shared" si="2136"/>
        <v>4837500</v>
      </c>
      <c r="AC1006" s="28">
        <f t="shared" si="2137"/>
        <v>919125</v>
      </c>
      <c r="AD1006" s="29">
        <f t="shared" si="2138"/>
        <v>5756625</v>
      </c>
      <c r="AE1006" s="26">
        <v>1</v>
      </c>
      <c r="AF1006" s="27">
        <v>4500000</v>
      </c>
      <c r="AG1006" s="27">
        <v>5445000</v>
      </c>
      <c r="AH1006" s="145"/>
      <c r="AI1006" s="145"/>
      <c r="AJ1006" s="143">
        <f t="shared" si="2067"/>
        <v>0.13438228420739817</v>
      </c>
      <c r="AK1006" s="27">
        <f t="shared" si="2139"/>
        <v>4972500</v>
      </c>
      <c r="AL1006" s="28">
        <f t="shared" si="2140"/>
        <v>944775</v>
      </c>
      <c r="AM1006" s="30">
        <f t="shared" si="2141"/>
        <v>5917275</v>
      </c>
      <c r="AN1006" s="26">
        <v>1</v>
      </c>
      <c r="AO1006" s="27">
        <v>4500000</v>
      </c>
      <c r="AP1006" s="27">
        <v>5848200</v>
      </c>
      <c r="AQ1006" s="145"/>
      <c r="AR1006" s="145"/>
      <c r="AS1006" s="143">
        <f t="shared" si="2068"/>
        <v>0.18424873164332026</v>
      </c>
      <c r="AT1006" s="27">
        <f t="shared" si="2142"/>
        <v>5174100</v>
      </c>
      <c r="AU1006" s="28">
        <f t="shared" si="2143"/>
        <v>983079</v>
      </c>
      <c r="AV1006" s="30">
        <f t="shared" si="2144"/>
        <v>6157179</v>
      </c>
      <c r="AW1006" s="26">
        <v>1</v>
      </c>
      <c r="AX1006" s="27">
        <v>4500000</v>
      </c>
      <c r="AY1006" s="27">
        <v>5130000</v>
      </c>
      <c r="AZ1006" s="145"/>
      <c r="BA1006" s="145"/>
      <c r="BB1006" s="143">
        <f t="shared" si="2069"/>
        <v>9.2518644267398739E-2</v>
      </c>
      <c r="BC1006" s="27">
        <f t="shared" si="2145"/>
        <v>4815000</v>
      </c>
      <c r="BD1006" s="27">
        <f t="shared" si="2146"/>
        <v>914850</v>
      </c>
      <c r="BE1006" s="27">
        <f t="shared" si="2147"/>
        <v>5729850</v>
      </c>
      <c r="BF1006" s="26">
        <v>1</v>
      </c>
      <c r="BG1006" s="27">
        <v>3600000</v>
      </c>
      <c r="BH1006" s="27">
        <v>3240000</v>
      </c>
      <c r="BI1006" s="145"/>
      <c r="BJ1006" s="145"/>
      <c r="BK1006" s="143">
        <f t="shared" si="2070"/>
        <v>7.4432292756478682E-2</v>
      </c>
      <c r="BL1006" s="27">
        <f t="shared" si="2104"/>
        <v>3420000</v>
      </c>
      <c r="BM1006" s="27">
        <f t="shared" si="2105"/>
        <v>649800</v>
      </c>
      <c r="BN1006" s="28">
        <f t="shared" si="2106"/>
        <v>4069800</v>
      </c>
      <c r="BO1006" s="26">
        <v>1</v>
      </c>
      <c r="BP1006" s="27">
        <v>3600000</v>
      </c>
      <c r="BQ1006" s="27">
        <v>4104000</v>
      </c>
      <c r="BR1006" s="148"/>
      <c r="BS1006" s="148"/>
      <c r="BT1006" s="143">
        <f t="shared" si="2071"/>
        <v>9.2518644267398739E-2</v>
      </c>
      <c r="BU1006" s="27">
        <f t="shared" si="2107"/>
        <v>3852000</v>
      </c>
      <c r="BV1006" s="28">
        <f t="shared" si="2108"/>
        <v>731880</v>
      </c>
      <c r="BW1006" s="30">
        <f t="shared" si="2109"/>
        <v>4583880</v>
      </c>
      <c r="BX1006" s="26">
        <v>1</v>
      </c>
      <c r="BY1006" s="28">
        <v>3600000</v>
      </c>
      <c r="BZ1006" s="28">
        <v>4104000</v>
      </c>
      <c r="CA1006" s="156"/>
      <c r="CB1006" s="156"/>
      <c r="CC1006" s="177">
        <f t="shared" si="2072"/>
        <v>9.2518644267398739E-2</v>
      </c>
      <c r="CD1006" s="28">
        <f t="shared" si="2110"/>
        <v>3852000</v>
      </c>
      <c r="CE1006" s="28">
        <f t="shared" si="2111"/>
        <v>731880</v>
      </c>
      <c r="CF1006" s="29">
        <f t="shared" si="2112"/>
        <v>4583880</v>
      </c>
      <c r="CG1006" s="26">
        <v>1</v>
      </c>
      <c r="CH1006" s="27">
        <v>2880000</v>
      </c>
      <c r="CI1006" s="27">
        <v>2304000</v>
      </c>
      <c r="CJ1006" s="148"/>
      <c r="CK1006" s="148"/>
      <c r="CL1006" s="143">
        <f t="shared" si="2148"/>
        <v>0.15713484026367722</v>
      </c>
      <c r="CM1006" s="27">
        <f t="shared" si="2126"/>
        <v>2592000</v>
      </c>
      <c r="CN1006" s="27">
        <f t="shared" si="2115"/>
        <v>492480</v>
      </c>
      <c r="CO1006" s="28">
        <f t="shared" si="2116"/>
        <v>3084480</v>
      </c>
      <c r="CP1006" s="26">
        <v>1</v>
      </c>
      <c r="CQ1006" s="27">
        <v>2880000</v>
      </c>
      <c r="CR1006" s="27">
        <v>2304000</v>
      </c>
      <c r="CS1006" s="148"/>
      <c r="CT1006" s="148"/>
      <c r="CU1006" s="143">
        <f t="shared" si="2073"/>
        <v>0.15713484026367722</v>
      </c>
      <c r="CV1006" s="27">
        <f t="shared" si="2117"/>
        <v>2592000</v>
      </c>
      <c r="CW1006" s="28">
        <f t="shared" si="2118"/>
        <v>492480</v>
      </c>
      <c r="CX1006" s="29">
        <f t="shared" si="2119"/>
        <v>3084480</v>
      </c>
      <c r="CY1006" s="26">
        <v>1</v>
      </c>
      <c r="CZ1006" s="27">
        <v>2880000</v>
      </c>
      <c r="DA1006" s="27">
        <v>2448000</v>
      </c>
      <c r="DB1006" s="181"/>
      <c r="DC1006" s="181"/>
      <c r="DD1006" s="143">
        <f t="shared" si="2074"/>
        <v>0.11466596451673744</v>
      </c>
      <c r="DE1006" s="27">
        <f t="shared" si="2120"/>
        <v>2664000</v>
      </c>
      <c r="DF1006" s="27">
        <f t="shared" si="2121"/>
        <v>506160</v>
      </c>
      <c r="DG1006" s="28">
        <f t="shared" si="2122"/>
        <v>3170160</v>
      </c>
      <c r="DH1006" s="26">
        <v>1</v>
      </c>
      <c r="DI1006" s="28">
        <v>2880000</v>
      </c>
      <c r="DJ1006" s="28">
        <v>3312000</v>
      </c>
      <c r="DK1006" s="157"/>
      <c r="DL1006" s="177">
        <f t="shared" si="2075"/>
        <v>9.8666062491146164E-2</v>
      </c>
      <c r="DM1006" s="28">
        <f t="shared" si="2123"/>
        <v>3096000</v>
      </c>
      <c r="DN1006" s="28">
        <f t="shared" si="2124"/>
        <v>588240</v>
      </c>
      <c r="DO1006" s="30">
        <f t="shared" si="2125"/>
        <v>3684240</v>
      </c>
    </row>
    <row r="1007" spans="1:119" ht="21" customHeight="1" x14ac:dyDescent="0.25">
      <c r="A1007" s="66" t="s">
        <v>1949</v>
      </c>
      <c r="B1007" s="67" t="s">
        <v>1853</v>
      </c>
      <c r="C1007" s="68" t="s">
        <v>1950</v>
      </c>
      <c r="D1007" s="26">
        <v>1</v>
      </c>
      <c r="E1007" s="27">
        <v>4500000</v>
      </c>
      <c r="F1007" s="27">
        <v>4275000</v>
      </c>
      <c r="G1007" s="148"/>
      <c r="H1007" s="148"/>
      <c r="I1007" s="143">
        <f t="shared" si="2128"/>
        <v>3.6261886214694741E-2</v>
      </c>
      <c r="J1007" s="27">
        <f t="shared" si="2129"/>
        <v>4387500</v>
      </c>
      <c r="K1007" s="28">
        <f t="shared" si="2130"/>
        <v>833625</v>
      </c>
      <c r="L1007" s="29">
        <f t="shared" si="2076"/>
        <v>5221125</v>
      </c>
      <c r="M1007" s="26">
        <v>1</v>
      </c>
      <c r="N1007" s="27">
        <v>4500000</v>
      </c>
      <c r="O1007" s="27">
        <v>4860000</v>
      </c>
      <c r="P1007" s="145"/>
      <c r="Q1007" s="145"/>
      <c r="R1007" s="143">
        <f t="shared" si="2131"/>
        <v>5.4392829322042119E-2</v>
      </c>
      <c r="S1007" s="27">
        <f t="shared" si="2132"/>
        <v>4680000</v>
      </c>
      <c r="T1007" s="28">
        <f t="shared" si="2133"/>
        <v>889200</v>
      </c>
      <c r="U1007" s="30">
        <f t="shared" si="2134"/>
        <v>5569200</v>
      </c>
      <c r="V1007" s="26">
        <v>1</v>
      </c>
      <c r="W1007" s="27">
        <v>4500000</v>
      </c>
      <c r="X1007" s="27">
        <v>5175000</v>
      </c>
      <c r="Y1007" s="145"/>
      <c r="Z1007" s="145"/>
      <c r="AA1007" s="143">
        <f t="shared" si="2135"/>
        <v>9.8666062491146164E-2</v>
      </c>
      <c r="AB1007" s="27">
        <f t="shared" si="2136"/>
        <v>4837500</v>
      </c>
      <c r="AC1007" s="28">
        <f t="shared" si="2137"/>
        <v>919125</v>
      </c>
      <c r="AD1007" s="29">
        <f t="shared" si="2138"/>
        <v>5756625</v>
      </c>
      <c r="AE1007" s="26">
        <v>1</v>
      </c>
      <c r="AF1007" s="27">
        <v>4500000</v>
      </c>
      <c r="AG1007" s="27">
        <v>5445000</v>
      </c>
      <c r="AH1007" s="145"/>
      <c r="AI1007" s="145"/>
      <c r="AJ1007" s="143">
        <f t="shared" si="2067"/>
        <v>0.13438228420739817</v>
      </c>
      <c r="AK1007" s="27">
        <f t="shared" si="2139"/>
        <v>4972500</v>
      </c>
      <c r="AL1007" s="28">
        <f t="shared" si="2140"/>
        <v>944775</v>
      </c>
      <c r="AM1007" s="30">
        <f t="shared" si="2141"/>
        <v>5917275</v>
      </c>
      <c r="AN1007" s="26">
        <v>1</v>
      </c>
      <c r="AO1007" s="27">
        <v>4500000</v>
      </c>
      <c r="AP1007" s="27">
        <v>5848200</v>
      </c>
      <c r="AQ1007" s="145"/>
      <c r="AR1007" s="145"/>
      <c r="AS1007" s="143">
        <f t="shared" si="2068"/>
        <v>0.18424873164332026</v>
      </c>
      <c r="AT1007" s="27">
        <f t="shared" si="2142"/>
        <v>5174100</v>
      </c>
      <c r="AU1007" s="28">
        <f t="shared" si="2143"/>
        <v>983079</v>
      </c>
      <c r="AV1007" s="30">
        <f t="shared" si="2144"/>
        <v>6157179</v>
      </c>
      <c r="AW1007" s="26">
        <v>1</v>
      </c>
      <c r="AX1007" s="27">
        <v>4500000</v>
      </c>
      <c r="AY1007" s="27">
        <v>5130000</v>
      </c>
      <c r="AZ1007" s="145"/>
      <c r="BA1007" s="145"/>
      <c r="BB1007" s="143">
        <f t="shared" si="2069"/>
        <v>9.2518644267398739E-2</v>
      </c>
      <c r="BC1007" s="27">
        <f t="shared" si="2145"/>
        <v>4815000</v>
      </c>
      <c r="BD1007" s="27">
        <f t="shared" si="2146"/>
        <v>914850</v>
      </c>
      <c r="BE1007" s="27">
        <f t="shared" si="2147"/>
        <v>5729850</v>
      </c>
      <c r="BF1007" s="26">
        <v>1</v>
      </c>
      <c r="BG1007" s="27">
        <v>3600000</v>
      </c>
      <c r="BH1007" s="27">
        <v>3240000</v>
      </c>
      <c r="BI1007" s="145"/>
      <c r="BJ1007" s="145"/>
      <c r="BK1007" s="143">
        <f t="shared" si="2070"/>
        <v>7.4432292756478682E-2</v>
      </c>
      <c r="BL1007" s="27">
        <f t="shared" si="2104"/>
        <v>3420000</v>
      </c>
      <c r="BM1007" s="27">
        <f t="shared" si="2105"/>
        <v>649800</v>
      </c>
      <c r="BN1007" s="28">
        <f t="shared" si="2106"/>
        <v>4069800</v>
      </c>
      <c r="BO1007" s="26">
        <v>1</v>
      </c>
      <c r="BP1007" s="27">
        <v>3600000</v>
      </c>
      <c r="BQ1007" s="27">
        <v>4104000</v>
      </c>
      <c r="BR1007" s="148"/>
      <c r="BS1007" s="148"/>
      <c r="BT1007" s="143">
        <f t="shared" si="2071"/>
        <v>9.2518644267398739E-2</v>
      </c>
      <c r="BU1007" s="27">
        <f t="shared" si="2107"/>
        <v>3852000</v>
      </c>
      <c r="BV1007" s="28">
        <f t="shared" si="2108"/>
        <v>731880</v>
      </c>
      <c r="BW1007" s="30">
        <f t="shared" si="2109"/>
        <v>4583880</v>
      </c>
      <c r="BX1007" s="26">
        <v>1</v>
      </c>
      <c r="BY1007" s="28">
        <v>3600000</v>
      </c>
      <c r="BZ1007" s="28">
        <v>4104000</v>
      </c>
      <c r="CA1007" s="156"/>
      <c r="CB1007" s="156"/>
      <c r="CC1007" s="177">
        <f t="shared" si="2072"/>
        <v>9.2518644267398739E-2</v>
      </c>
      <c r="CD1007" s="28">
        <f t="shared" si="2110"/>
        <v>3852000</v>
      </c>
      <c r="CE1007" s="28">
        <f t="shared" si="2111"/>
        <v>731880</v>
      </c>
      <c r="CF1007" s="29">
        <f t="shared" si="2112"/>
        <v>4583880</v>
      </c>
      <c r="CG1007" s="26">
        <v>1</v>
      </c>
      <c r="CH1007" s="27">
        <v>2880000</v>
      </c>
      <c r="CI1007" s="27">
        <v>2304000</v>
      </c>
      <c r="CJ1007" s="148"/>
      <c r="CK1007" s="148"/>
      <c r="CL1007" s="143">
        <f t="shared" si="2148"/>
        <v>0.15713484026367722</v>
      </c>
      <c r="CM1007" s="27">
        <f t="shared" si="2126"/>
        <v>2592000</v>
      </c>
      <c r="CN1007" s="27">
        <f t="shared" si="2115"/>
        <v>492480</v>
      </c>
      <c r="CO1007" s="28">
        <f t="shared" si="2116"/>
        <v>3084480</v>
      </c>
      <c r="CP1007" s="26">
        <v>1</v>
      </c>
      <c r="CQ1007" s="27">
        <v>2880000</v>
      </c>
      <c r="CR1007" s="27">
        <v>2304000</v>
      </c>
      <c r="CS1007" s="148"/>
      <c r="CT1007" s="148"/>
      <c r="CU1007" s="143">
        <f t="shared" si="2073"/>
        <v>0.15713484026367722</v>
      </c>
      <c r="CV1007" s="27">
        <f t="shared" si="2117"/>
        <v>2592000</v>
      </c>
      <c r="CW1007" s="28">
        <f t="shared" si="2118"/>
        <v>492480</v>
      </c>
      <c r="CX1007" s="29">
        <f t="shared" si="2119"/>
        <v>3084480</v>
      </c>
      <c r="CY1007" s="26">
        <v>1</v>
      </c>
      <c r="CZ1007" s="27">
        <v>2880000</v>
      </c>
      <c r="DA1007" s="27">
        <v>2448000</v>
      </c>
      <c r="DB1007" s="181"/>
      <c r="DC1007" s="181"/>
      <c r="DD1007" s="143">
        <f t="shared" si="2074"/>
        <v>0.11466596451673744</v>
      </c>
      <c r="DE1007" s="27">
        <f t="shared" si="2120"/>
        <v>2664000</v>
      </c>
      <c r="DF1007" s="27">
        <f t="shared" si="2121"/>
        <v>506160</v>
      </c>
      <c r="DG1007" s="28">
        <f t="shared" si="2122"/>
        <v>3170160</v>
      </c>
      <c r="DH1007" s="26">
        <v>1</v>
      </c>
      <c r="DI1007" s="28">
        <v>2880000</v>
      </c>
      <c r="DJ1007" s="28">
        <v>3312000</v>
      </c>
      <c r="DK1007" s="157"/>
      <c r="DL1007" s="177">
        <f t="shared" si="2075"/>
        <v>9.8666062491146164E-2</v>
      </c>
      <c r="DM1007" s="28">
        <f t="shared" si="2123"/>
        <v>3096000</v>
      </c>
      <c r="DN1007" s="28">
        <f t="shared" si="2124"/>
        <v>588240</v>
      </c>
      <c r="DO1007" s="30">
        <f t="shared" si="2125"/>
        <v>3684240</v>
      </c>
    </row>
    <row r="1008" spans="1:119" ht="21" customHeight="1" x14ac:dyDescent="0.25">
      <c r="A1008" s="66" t="s">
        <v>1951</v>
      </c>
      <c r="B1008" s="67" t="s">
        <v>1853</v>
      </c>
      <c r="C1008" s="68" t="s">
        <v>1952</v>
      </c>
      <c r="D1008" s="26">
        <v>1</v>
      </c>
      <c r="E1008" s="27">
        <v>4500000</v>
      </c>
      <c r="F1008" s="27">
        <v>4275000</v>
      </c>
      <c r="G1008" s="148"/>
      <c r="H1008" s="148"/>
      <c r="I1008" s="143">
        <f t="shared" si="2128"/>
        <v>3.6261886214694741E-2</v>
      </c>
      <c r="J1008" s="27">
        <f t="shared" si="2129"/>
        <v>4387500</v>
      </c>
      <c r="K1008" s="28">
        <f t="shared" si="2130"/>
        <v>833625</v>
      </c>
      <c r="L1008" s="29">
        <f t="shared" si="2076"/>
        <v>5221125</v>
      </c>
      <c r="M1008" s="26">
        <v>1</v>
      </c>
      <c r="N1008" s="27">
        <v>4500000</v>
      </c>
      <c r="O1008" s="27">
        <v>4860000</v>
      </c>
      <c r="P1008" s="145"/>
      <c r="Q1008" s="145"/>
      <c r="R1008" s="143">
        <f t="shared" si="2131"/>
        <v>5.4392829322042119E-2</v>
      </c>
      <c r="S1008" s="27">
        <f t="shared" si="2132"/>
        <v>4680000</v>
      </c>
      <c r="T1008" s="28">
        <f t="shared" si="2133"/>
        <v>889200</v>
      </c>
      <c r="U1008" s="30">
        <f t="shared" si="2134"/>
        <v>5569200</v>
      </c>
      <c r="V1008" s="26">
        <v>1</v>
      </c>
      <c r="W1008" s="27">
        <v>4500000</v>
      </c>
      <c r="X1008" s="27">
        <v>5175000</v>
      </c>
      <c r="Y1008" s="145"/>
      <c r="Z1008" s="145"/>
      <c r="AA1008" s="143">
        <f t="shared" si="2135"/>
        <v>9.8666062491146164E-2</v>
      </c>
      <c r="AB1008" s="27">
        <f t="shared" si="2136"/>
        <v>4837500</v>
      </c>
      <c r="AC1008" s="28">
        <f t="shared" si="2137"/>
        <v>919125</v>
      </c>
      <c r="AD1008" s="29">
        <f t="shared" si="2138"/>
        <v>5756625</v>
      </c>
      <c r="AE1008" s="26">
        <v>1</v>
      </c>
      <c r="AF1008" s="27">
        <v>4500000</v>
      </c>
      <c r="AG1008" s="27">
        <v>5445000</v>
      </c>
      <c r="AH1008" s="145"/>
      <c r="AI1008" s="145"/>
      <c r="AJ1008" s="143">
        <f t="shared" si="2067"/>
        <v>0.13438228420739817</v>
      </c>
      <c r="AK1008" s="27">
        <f t="shared" si="2139"/>
        <v>4972500</v>
      </c>
      <c r="AL1008" s="28">
        <f t="shared" si="2140"/>
        <v>944775</v>
      </c>
      <c r="AM1008" s="30">
        <f t="shared" si="2141"/>
        <v>5917275</v>
      </c>
      <c r="AN1008" s="26">
        <v>1</v>
      </c>
      <c r="AO1008" s="27">
        <v>4500000</v>
      </c>
      <c r="AP1008" s="27">
        <v>5848200</v>
      </c>
      <c r="AQ1008" s="145"/>
      <c r="AR1008" s="145"/>
      <c r="AS1008" s="143">
        <f t="shared" si="2068"/>
        <v>0.18424873164332026</v>
      </c>
      <c r="AT1008" s="27">
        <f t="shared" si="2142"/>
        <v>5174100</v>
      </c>
      <c r="AU1008" s="28">
        <f t="shared" si="2143"/>
        <v>983079</v>
      </c>
      <c r="AV1008" s="30">
        <f t="shared" si="2144"/>
        <v>6157179</v>
      </c>
      <c r="AW1008" s="26">
        <v>1</v>
      </c>
      <c r="AX1008" s="27">
        <v>4500000</v>
      </c>
      <c r="AY1008" s="27">
        <v>5130000</v>
      </c>
      <c r="AZ1008" s="145"/>
      <c r="BA1008" s="145"/>
      <c r="BB1008" s="143">
        <f t="shared" si="2069"/>
        <v>9.2518644267398739E-2</v>
      </c>
      <c r="BC1008" s="27">
        <f t="shared" si="2145"/>
        <v>4815000</v>
      </c>
      <c r="BD1008" s="27">
        <f t="shared" si="2146"/>
        <v>914850</v>
      </c>
      <c r="BE1008" s="27">
        <f t="shared" si="2147"/>
        <v>5729850</v>
      </c>
      <c r="BF1008" s="26">
        <v>1</v>
      </c>
      <c r="BG1008" s="27">
        <v>3600000</v>
      </c>
      <c r="BH1008" s="27">
        <v>3240000</v>
      </c>
      <c r="BI1008" s="145"/>
      <c r="BJ1008" s="145"/>
      <c r="BK1008" s="143">
        <f t="shared" si="2070"/>
        <v>7.4432292756478682E-2</v>
      </c>
      <c r="BL1008" s="27">
        <f t="shared" si="2104"/>
        <v>3420000</v>
      </c>
      <c r="BM1008" s="27">
        <f t="shared" si="2105"/>
        <v>649800</v>
      </c>
      <c r="BN1008" s="28">
        <f t="shared" si="2106"/>
        <v>4069800</v>
      </c>
      <c r="BO1008" s="26">
        <v>1</v>
      </c>
      <c r="BP1008" s="27">
        <v>3600000</v>
      </c>
      <c r="BQ1008" s="27">
        <v>4104000</v>
      </c>
      <c r="BR1008" s="148"/>
      <c r="BS1008" s="148"/>
      <c r="BT1008" s="143">
        <f t="shared" si="2071"/>
        <v>9.2518644267398739E-2</v>
      </c>
      <c r="BU1008" s="27">
        <f t="shared" si="2107"/>
        <v>3852000</v>
      </c>
      <c r="BV1008" s="28">
        <f t="shared" si="2108"/>
        <v>731880</v>
      </c>
      <c r="BW1008" s="30">
        <f t="shared" si="2109"/>
        <v>4583880</v>
      </c>
      <c r="BX1008" s="26">
        <v>1</v>
      </c>
      <c r="BY1008" s="28">
        <v>3600000</v>
      </c>
      <c r="BZ1008" s="28">
        <v>4104000</v>
      </c>
      <c r="CA1008" s="156"/>
      <c r="CB1008" s="156"/>
      <c r="CC1008" s="177">
        <f t="shared" si="2072"/>
        <v>9.2518644267398739E-2</v>
      </c>
      <c r="CD1008" s="28">
        <f t="shared" si="2110"/>
        <v>3852000</v>
      </c>
      <c r="CE1008" s="28">
        <f t="shared" si="2111"/>
        <v>731880</v>
      </c>
      <c r="CF1008" s="29">
        <f t="shared" si="2112"/>
        <v>4583880</v>
      </c>
      <c r="CG1008" s="26">
        <v>1</v>
      </c>
      <c r="CH1008" s="27">
        <v>2880000</v>
      </c>
      <c r="CI1008" s="27">
        <v>2304000</v>
      </c>
      <c r="CJ1008" s="148"/>
      <c r="CK1008" s="148"/>
      <c r="CL1008" s="143">
        <f t="shared" si="2148"/>
        <v>0.15713484026367722</v>
      </c>
      <c r="CM1008" s="27">
        <f t="shared" si="2126"/>
        <v>2592000</v>
      </c>
      <c r="CN1008" s="27">
        <f t="shared" si="2115"/>
        <v>492480</v>
      </c>
      <c r="CO1008" s="28">
        <f t="shared" si="2116"/>
        <v>3084480</v>
      </c>
      <c r="CP1008" s="26">
        <v>1</v>
      </c>
      <c r="CQ1008" s="27">
        <v>2880000</v>
      </c>
      <c r="CR1008" s="27">
        <v>2304000</v>
      </c>
      <c r="CS1008" s="148"/>
      <c r="CT1008" s="148"/>
      <c r="CU1008" s="143">
        <f t="shared" si="2073"/>
        <v>0.15713484026367722</v>
      </c>
      <c r="CV1008" s="27">
        <f t="shared" si="2117"/>
        <v>2592000</v>
      </c>
      <c r="CW1008" s="28">
        <f t="shared" si="2118"/>
        <v>492480</v>
      </c>
      <c r="CX1008" s="29">
        <f t="shared" si="2119"/>
        <v>3084480</v>
      </c>
      <c r="CY1008" s="26">
        <v>1</v>
      </c>
      <c r="CZ1008" s="27">
        <v>2880000</v>
      </c>
      <c r="DA1008" s="27">
        <v>2448000</v>
      </c>
      <c r="DB1008" s="181"/>
      <c r="DC1008" s="181"/>
      <c r="DD1008" s="143">
        <f t="shared" si="2074"/>
        <v>0.11466596451673744</v>
      </c>
      <c r="DE1008" s="27">
        <f t="shared" si="2120"/>
        <v>2664000</v>
      </c>
      <c r="DF1008" s="27">
        <f t="shared" si="2121"/>
        <v>506160</v>
      </c>
      <c r="DG1008" s="28">
        <f t="shared" si="2122"/>
        <v>3170160</v>
      </c>
      <c r="DH1008" s="26">
        <v>1</v>
      </c>
      <c r="DI1008" s="28">
        <v>2880000</v>
      </c>
      <c r="DJ1008" s="28">
        <v>3312000</v>
      </c>
      <c r="DK1008" s="157"/>
      <c r="DL1008" s="177">
        <f t="shared" si="2075"/>
        <v>9.8666062491146164E-2</v>
      </c>
      <c r="DM1008" s="28">
        <f t="shared" si="2123"/>
        <v>3096000</v>
      </c>
      <c r="DN1008" s="28">
        <f t="shared" si="2124"/>
        <v>588240</v>
      </c>
      <c r="DO1008" s="30">
        <f t="shared" si="2125"/>
        <v>3684240</v>
      </c>
    </row>
    <row r="1009" spans="1:119" ht="21" customHeight="1" x14ac:dyDescent="0.25">
      <c r="A1009" s="66" t="s">
        <v>1953</v>
      </c>
      <c r="B1009" s="67" t="s">
        <v>1853</v>
      </c>
      <c r="C1009" s="68" t="s">
        <v>1954</v>
      </c>
      <c r="D1009" s="26">
        <v>1</v>
      </c>
      <c r="E1009" s="27">
        <v>4500000</v>
      </c>
      <c r="F1009" s="27">
        <v>4275000</v>
      </c>
      <c r="G1009" s="148"/>
      <c r="H1009" s="148"/>
      <c r="I1009" s="143">
        <f t="shared" si="2128"/>
        <v>3.6261886214694741E-2</v>
      </c>
      <c r="J1009" s="27">
        <f t="shared" si="2129"/>
        <v>4387500</v>
      </c>
      <c r="K1009" s="28">
        <f t="shared" si="2130"/>
        <v>833625</v>
      </c>
      <c r="L1009" s="29">
        <f t="shared" si="2076"/>
        <v>5221125</v>
      </c>
      <c r="M1009" s="26">
        <v>1</v>
      </c>
      <c r="N1009" s="27">
        <v>4500000</v>
      </c>
      <c r="O1009" s="27">
        <v>4860000</v>
      </c>
      <c r="P1009" s="145"/>
      <c r="Q1009" s="145"/>
      <c r="R1009" s="143">
        <f t="shared" si="2131"/>
        <v>5.4392829322042119E-2</v>
      </c>
      <c r="S1009" s="27">
        <f t="shared" si="2132"/>
        <v>4680000</v>
      </c>
      <c r="T1009" s="28">
        <f t="shared" si="2133"/>
        <v>889200</v>
      </c>
      <c r="U1009" s="30">
        <f t="shared" si="2134"/>
        <v>5569200</v>
      </c>
      <c r="V1009" s="26">
        <v>1</v>
      </c>
      <c r="W1009" s="27">
        <v>4500000</v>
      </c>
      <c r="X1009" s="27">
        <v>5175000</v>
      </c>
      <c r="Y1009" s="145"/>
      <c r="Z1009" s="145"/>
      <c r="AA1009" s="143">
        <f t="shared" si="2135"/>
        <v>9.8666062491146164E-2</v>
      </c>
      <c r="AB1009" s="27">
        <f t="shared" si="2136"/>
        <v>4837500</v>
      </c>
      <c r="AC1009" s="28">
        <f t="shared" si="2137"/>
        <v>919125</v>
      </c>
      <c r="AD1009" s="29">
        <f t="shared" si="2138"/>
        <v>5756625</v>
      </c>
      <c r="AE1009" s="26">
        <v>1</v>
      </c>
      <c r="AF1009" s="27">
        <v>4500000</v>
      </c>
      <c r="AG1009" s="27">
        <v>5445000</v>
      </c>
      <c r="AH1009" s="145"/>
      <c r="AI1009" s="145"/>
      <c r="AJ1009" s="143">
        <f t="shared" si="2067"/>
        <v>0.13438228420739817</v>
      </c>
      <c r="AK1009" s="27">
        <f t="shared" si="2139"/>
        <v>4972500</v>
      </c>
      <c r="AL1009" s="28">
        <f t="shared" si="2140"/>
        <v>944775</v>
      </c>
      <c r="AM1009" s="30">
        <f t="shared" si="2141"/>
        <v>5917275</v>
      </c>
      <c r="AN1009" s="26">
        <v>1</v>
      </c>
      <c r="AO1009" s="27">
        <v>4500000</v>
      </c>
      <c r="AP1009" s="27">
        <v>5848200</v>
      </c>
      <c r="AQ1009" s="145"/>
      <c r="AR1009" s="145"/>
      <c r="AS1009" s="143">
        <f t="shared" si="2068"/>
        <v>0.18424873164332026</v>
      </c>
      <c r="AT1009" s="27">
        <f t="shared" si="2142"/>
        <v>5174100</v>
      </c>
      <c r="AU1009" s="28">
        <f t="shared" si="2143"/>
        <v>983079</v>
      </c>
      <c r="AV1009" s="30">
        <f t="shared" si="2144"/>
        <v>6157179</v>
      </c>
      <c r="AW1009" s="26">
        <v>1</v>
      </c>
      <c r="AX1009" s="27">
        <v>4500000</v>
      </c>
      <c r="AY1009" s="27">
        <v>5130000</v>
      </c>
      <c r="AZ1009" s="145"/>
      <c r="BA1009" s="145"/>
      <c r="BB1009" s="143">
        <f t="shared" si="2069"/>
        <v>9.2518644267398739E-2</v>
      </c>
      <c r="BC1009" s="27">
        <f t="shared" si="2145"/>
        <v>4815000</v>
      </c>
      <c r="BD1009" s="27">
        <f t="shared" si="2146"/>
        <v>914850</v>
      </c>
      <c r="BE1009" s="27">
        <f t="shared" si="2147"/>
        <v>5729850</v>
      </c>
      <c r="BF1009" s="26">
        <v>1</v>
      </c>
      <c r="BG1009" s="27">
        <v>3600000</v>
      </c>
      <c r="BH1009" s="27">
        <v>3240000</v>
      </c>
      <c r="BI1009" s="145"/>
      <c r="BJ1009" s="145"/>
      <c r="BK1009" s="143">
        <f t="shared" si="2070"/>
        <v>7.4432292756478682E-2</v>
      </c>
      <c r="BL1009" s="27">
        <f t="shared" si="2104"/>
        <v>3420000</v>
      </c>
      <c r="BM1009" s="27">
        <f t="shared" si="2105"/>
        <v>649800</v>
      </c>
      <c r="BN1009" s="28">
        <f t="shared" si="2106"/>
        <v>4069800</v>
      </c>
      <c r="BO1009" s="26">
        <v>1</v>
      </c>
      <c r="BP1009" s="27">
        <v>3600000</v>
      </c>
      <c r="BQ1009" s="27">
        <v>4104000</v>
      </c>
      <c r="BR1009" s="148"/>
      <c r="BS1009" s="148"/>
      <c r="BT1009" s="143">
        <f t="shared" si="2071"/>
        <v>9.2518644267398739E-2</v>
      </c>
      <c r="BU1009" s="27">
        <f t="shared" si="2107"/>
        <v>3852000</v>
      </c>
      <c r="BV1009" s="28">
        <f t="shared" si="2108"/>
        <v>731880</v>
      </c>
      <c r="BW1009" s="30">
        <f t="shared" si="2109"/>
        <v>4583880</v>
      </c>
      <c r="BX1009" s="26">
        <v>1</v>
      </c>
      <c r="BY1009" s="28">
        <v>3600000</v>
      </c>
      <c r="BZ1009" s="28">
        <v>4104000</v>
      </c>
      <c r="CA1009" s="156"/>
      <c r="CB1009" s="156"/>
      <c r="CC1009" s="177">
        <f t="shared" si="2072"/>
        <v>9.2518644267398739E-2</v>
      </c>
      <c r="CD1009" s="28">
        <f t="shared" si="2110"/>
        <v>3852000</v>
      </c>
      <c r="CE1009" s="28">
        <f t="shared" si="2111"/>
        <v>731880</v>
      </c>
      <c r="CF1009" s="29">
        <f t="shared" si="2112"/>
        <v>4583880</v>
      </c>
      <c r="CG1009" s="26">
        <v>1</v>
      </c>
      <c r="CH1009" s="27">
        <v>2880000</v>
      </c>
      <c r="CI1009" s="27">
        <v>2304000</v>
      </c>
      <c r="CJ1009" s="148"/>
      <c r="CK1009" s="148"/>
      <c r="CL1009" s="143">
        <f t="shared" si="2148"/>
        <v>0.15713484026367722</v>
      </c>
      <c r="CM1009" s="27">
        <f t="shared" si="2126"/>
        <v>2592000</v>
      </c>
      <c r="CN1009" s="27">
        <f t="shared" si="2115"/>
        <v>492480</v>
      </c>
      <c r="CO1009" s="28">
        <f t="shared" si="2116"/>
        <v>3084480</v>
      </c>
      <c r="CP1009" s="26">
        <v>1</v>
      </c>
      <c r="CQ1009" s="27">
        <v>2880000</v>
      </c>
      <c r="CR1009" s="27">
        <v>2304000</v>
      </c>
      <c r="CS1009" s="148"/>
      <c r="CT1009" s="148"/>
      <c r="CU1009" s="143">
        <f t="shared" si="2073"/>
        <v>0.15713484026367722</v>
      </c>
      <c r="CV1009" s="27">
        <f t="shared" si="2117"/>
        <v>2592000</v>
      </c>
      <c r="CW1009" s="28">
        <f t="shared" si="2118"/>
        <v>492480</v>
      </c>
      <c r="CX1009" s="29">
        <f t="shared" si="2119"/>
        <v>3084480</v>
      </c>
      <c r="CY1009" s="26">
        <v>1</v>
      </c>
      <c r="CZ1009" s="27">
        <v>2880000</v>
      </c>
      <c r="DA1009" s="27">
        <v>2448000</v>
      </c>
      <c r="DB1009" s="181"/>
      <c r="DC1009" s="181"/>
      <c r="DD1009" s="143">
        <f t="shared" si="2074"/>
        <v>0.11466596451673744</v>
      </c>
      <c r="DE1009" s="27">
        <f t="shared" si="2120"/>
        <v>2664000</v>
      </c>
      <c r="DF1009" s="27">
        <f t="shared" si="2121"/>
        <v>506160</v>
      </c>
      <c r="DG1009" s="28">
        <f t="shared" si="2122"/>
        <v>3170160</v>
      </c>
      <c r="DH1009" s="26">
        <v>1</v>
      </c>
      <c r="DI1009" s="28">
        <v>2880000</v>
      </c>
      <c r="DJ1009" s="28">
        <v>3312000</v>
      </c>
      <c r="DK1009" s="157"/>
      <c r="DL1009" s="177">
        <f t="shared" si="2075"/>
        <v>9.8666062491146164E-2</v>
      </c>
      <c r="DM1009" s="28">
        <f t="shared" si="2123"/>
        <v>3096000</v>
      </c>
      <c r="DN1009" s="28">
        <f t="shared" si="2124"/>
        <v>588240</v>
      </c>
      <c r="DO1009" s="30">
        <f t="shared" si="2125"/>
        <v>3684240</v>
      </c>
    </row>
    <row r="1010" spans="1:119" ht="21" customHeight="1" x14ac:dyDescent="0.25">
      <c r="A1010" s="66" t="s">
        <v>1955</v>
      </c>
      <c r="B1010" s="67" t="s">
        <v>1853</v>
      </c>
      <c r="C1010" s="68" t="s">
        <v>1956</v>
      </c>
      <c r="D1010" s="26">
        <v>1</v>
      </c>
      <c r="E1010" s="27">
        <v>4500000</v>
      </c>
      <c r="F1010" s="27">
        <v>4275000</v>
      </c>
      <c r="G1010" s="148"/>
      <c r="H1010" s="148"/>
      <c r="I1010" s="143">
        <f t="shared" si="2128"/>
        <v>3.6261886214694741E-2</v>
      </c>
      <c r="J1010" s="27">
        <f t="shared" si="2129"/>
        <v>4387500</v>
      </c>
      <c r="K1010" s="28">
        <f t="shared" si="2130"/>
        <v>833625</v>
      </c>
      <c r="L1010" s="29">
        <f t="shared" si="2076"/>
        <v>5221125</v>
      </c>
      <c r="M1010" s="26">
        <v>1</v>
      </c>
      <c r="N1010" s="27">
        <v>4500000</v>
      </c>
      <c r="O1010" s="27">
        <v>4860000</v>
      </c>
      <c r="P1010" s="145"/>
      <c r="Q1010" s="145"/>
      <c r="R1010" s="143">
        <f t="shared" si="2131"/>
        <v>5.4392829322042119E-2</v>
      </c>
      <c r="S1010" s="27">
        <f t="shared" si="2132"/>
        <v>4680000</v>
      </c>
      <c r="T1010" s="28">
        <f t="shared" si="2133"/>
        <v>889200</v>
      </c>
      <c r="U1010" s="30">
        <f t="shared" si="2134"/>
        <v>5569200</v>
      </c>
      <c r="V1010" s="26">
        <v>1</v>
      </c>
      <c r="W1010" s="27">
        <v>4500000</v>
      </c>
      <c r="X1010" s="27">
        <v>5175000</v>
      </c>
      <c r="Y1010" s="145"/>
      <c r="Z1010" s="145"/>
      <c r="AA1010" s="143">
        <f t="shared" si="2135"/>
        <v>9.8666062491146164E-2</v>
      </c>
      <c r="AB1010" s="27">
        <f t="shared" si="2136"/>
        <v>4837500</v>
      </c>
      <c r="AC1010" s="28">
        <f t="shared" si="2137"/>
        <v>919125</v>
      </c>
      <c r="AD1010" s="29">
        <f t="shared" si="2138"/>
        <v>5756625</v>
      </c>
      <c r="AE1010" s="26">
        <v>1</v>
      </c>
      <c r="AF1010" s="27">
        <v>4500000</v>
      </c>
      <c r="AG1010" s="27">
        <v>5445000</v>
      </c>
      <c r="AH1010" s="145"/>
      <c r="AI1010" s="145"/>
      <c r="AJ1010" s="143">
        <f t="shared" si="2067"/>
        <v>0.13438228420739817</v>
      </c>
      <c r="AK1010" s="27">
        <f t="shared" si="2139"/>
        <v>4972500</v>
      </c>
      <c r="AL1010" s="28">
        <f t="shared" si="2140"/>
        <v>944775</v>
      </c>
      <c r="AM1010" s="30">
        <f t="shared" si="2141"/>
        <v>5917275</v>
      </c>
      <c r="AN1010" s="26">
        <v>1</v>
      </c>
      <c r="AO1010" s="27">
        <v>4500000</v>
      </c>
      <c r="AP1010" s="27">
        <v>5848200</v>
      </c>
      <c r="AQ1010" s="145"/>
      <c r="AR1010" s="145"/>
      <c r="AS1010" s="143">
        <f t="shared" si="2068"/>
        <v>0.18424873164332026</v>
      </c>
      <c r="AT1010" s="27">
        <f t="shared" si="2142"/>
        <v>5174100</v>
      </c>
      <c r="AU1010" s="28">
        <f t="shared" si="2143"/>
        <v>983079</v>
      </c>
      <c r="AV1010" s="30">
        <f t="shared" si="2144"/>
        <v>6157179</v>
      </c>
      <c r="AW1010" s="26">
        <v>1</v>
      </c>
      <c r="AX1010" s="27">
        <v>4500000</v>
      </c>
      <c r="AY1010" s="27">
        <v>5130000</v>
      </c>
      <c r="AZ1010" s="145"/>
      <c r="BA1010" s="145"/>
      <c r="BB1010" s="143">
        <f t="shared" si="2069"/>
        <v>9.2518644267398739E-2</v>
      </c>
      <c r="BC1010" s="27">
        <f t="shared" si="2145"/>
        <v>4815000</v>
      </c>
      <c r="BD1010" s="27">
        <f t="shared" si="2146"/>
        <v>914850</v>
      </c>
      <c r="BE1010" s="27">
        <f t="shared" si="2147"/>
        <v>5729850</v>
      </c>
      <c r="BF1010" s="26">
        <v>1</v>
      </c>
      <c r="BG1010" s="27">
        <v>3600000</v>
      </c>
      <c r="BH1010" s="27">
        <v>3240000</v>
      </c>
      <c r="BI1010" s="145"/>
      <c r="BJ1010" s="145"/>
      <c r="BK1010" s="143">
        <f t="shared" si="2070"/>
        <v>7.4432292756478682E-2</v>
      </c>
      <c r="BL1010" s="27">
        <f t="shared" si="2104"/>
        <v>3420000</v>
      </c>
      <c r="BM1010" s="27">
        <f t="shared" si="2105"/>
        <v>649800</v>
      </c>
      <c r="BN1010" s="28">
        <f t="shared" si="2106"/>
        <v>4069800</v>
      </c>
      <c r="BO1010" s="26">
        <v>1</v>
      </c>
      <c r="BP1010" s="27">
        <v>3600000</v>
      </c>
      <c r="BQ1010" s="27">
        <v>4104000</v>
      </c>
      <c r="BR1010" s="148"/>
      <c r="BS1010" s="148"/>
      <c r="BT1010" s="143">
        <f t="shared" si="2071"/>
        <v>9.2518644267398739E-2</v>
      </c>
      <c r="BU1010" s="27">
        <f t="shared" si="2107"/>
        <v>3852000</v>
      </c>
      <c r="BV1010" s="28">
        <f t="shared" si="2108"/>
        <v>731880</v>
      </c>
      <c r="BW1010" s="30">
        <f t="shared" si="2109"/>
        <v>4583880</v>
      </c>
      <c r="BX1010" s="26">
        <v>1</v>
      </c>
      <c r="BY1010" s="28">
        <v>3600000</v>
      </c>
      <c r="BZ1010" s="28">
        <v>4104000</v>
      </c>
      <c r="CA1010" s="156"/>
      <c r="CB1010" s="156"/>
      <c r="CC1010" s="177">
        <f t="shared" si="2072"/>
        <v>9.2518644267398739E-2</v>
      </c>
      <c r="CD1010" s="28">
        <f t="shared" si="2110"/>
        <v>3852000</v>
      </c>
      <c r="CE1010" s="28">
        <f t="shared" si="2111"/>
        <v>731880</v>
      </c>
      <c r="CF1010" s="29">
        <f t="shared" si="2112"/>
        <v>4583880</v>
      </c>
      <c r="CG1010" s="26">
        <v>1</v>
      </c>
      <c r="CH1010" s="27">
        <v>2880000</v>
      </c>
      <c r="CI1010" s="27">
        <v>2304000</v>
      </c>
      <c r="CJ1010" s="148"/>
      <c r="CK1010" s="148"/>
      <c r="CL1010" s="143">
        <f t="shared" si="2148"/>
        <v>0.15713484026367722</v>
      </c>
      <c r="CM1010" s="27">
        <f t="shared" si="2126"/>
        <v>2592000</v>
      </c>
      <c r="CN1010" s="27">
        <f t="shared" si="2115"/>
        <v>492480</v>
      </c>
      <c r="CO1010" s="28">
        <f t="shared" si="2116"/>
        <v>3084480</v>
      </c>
      <c r="CP1010" s="26">
        <v>1</v>
      </c>
      <c r="CQ1010" s="27">
        <v>2880000</v>
      </c>
      <c r="CR1010" s="27">
        <v>2304000</v>
      </c>
      <c r="CS1010" s="148"/>
      <c r="CT1010" s="148"/>
      <c r="CU1010" s="143">
        <f t="shared" si="2073"/>
        <v>0.15713484026367722</v>
      </c>
      <c r="CV1010" s="27">
        <f t="shared" si="2117"/>
        <v>2592000</v>
      </c>
      <c r="CW1010" s="28">
        <f t="shared" si="2118"/>
        <v>492480</v>
      </c>
      <c r="CX1010" s="29">
        <f t="shared" si="2119"/>
        <v>3084480</v>
      </c>
      <c r="CY1010" s="26">
        <v>1</v>
      </c>
      <c r="CZ1010" s="27">
        <v>2880000</v>
      </c>
      <c r="DA1010" s="27">
        <v>2448000</v>
      </c>
      <c r="DB1010" s="181"/>
      <c r="DC1010" s="181"/>
      <c r="DD1010" s="143">
        <f t="shared" si="2074"/>
        <v>0.11466596451673744</v>
      </c>
      <c r="DE1010" s="27">
        <f t="shared" si="2120"/>
        <v>2664000</v>
      </c>
      <c r="DF1010" s="27">
        <f t="shared" si="2121"/>
        <v>506160</v>
      </c>
      <c r="DG1010" s="28">
        <f t="shared" si="2122"/>
        <v>3170160</v>
      </c>
      <c r="DH1010" s="26">
        <v>1</v>
      </c>
      <c r="DI1010" s="28">
        <v>2880000</v>
      </c>
      <c r="DJ1010" s="28">
        <v>3312000</v>
      </c>
      <c r="DK1010" s="157"/>
      <c r="DL1010" s="177">
        <f t="shared" si="2075"/>
        <v>9.8666062491146164E-2</v>
      </c>
      <c r="DM1010" s="28">
        <f t="shared" si="2123"/>
        <v>3096000</v>
      </c>
      <c r="DN1010" s="28">
        <f t="shared" si="2124"/>
        <v>588240</v>
      </c>
      <c r="DO1010" s="30">
        <f t="shared" si="2125"/>
        <v>3684240</v>
      </c>
    </row>
    <row r="1011" spans="1:119" ht="21" customHeight="1" x14ac:dyDescent="0.25">
      <c r="A1011" s="66" t="s">
        <v>1957</v>
      </c>
      <c r="B1011" s="67" t="s">
        <v>1853</v>
      </c>
      <c r="C1011" s="68" t="s">
        <v>1958</v>
      </c>
      <c r="D1011" s="26">
        <v>1</v>
      </c>
      <c r="E1011" s="27">
        <v>4500000</v>
      </c>
      <c r="F1011" s="27">
        <v>4275000</v>
      </c>
      <c r="G1011" s="148"/>
      <c r="H1011" s="148"/>
      <c r="I1011" s="143">
        <f t="shared" si="2128"/>
        <v>3.6261886214694741E-2</v>
      </c>
      <c r="J1011" s="27">
        <f t="shared" si="2129"/>
        <v>4387500</v>
      </c>
      <c r="K1011" s="28">
        <f t="shared" si="2130"/>
        <v>833625</v>
      </c>
      <c r="L1011" s="29">
        <f t="shared" si="2076"/>
        <v>5221125</v>
      </c>
      <c r="M1011" s="26">
        <v>1</v>
      </c>
      <c r="N1011" s="27">
        <v>4500000</v>
      </c>
      <c r="O1011" s="27">
        <v>4860000</v>
      </c>
      <c r="P1011" s="145"/>
      <c r="Q1011" s="145"/>
      <c r="R1011" s="143">
        <f t="shared" si="2131"/>
        <v>5.4392829322042119E-2</v>
      </c>
      <c r="S1011" s="27">
        <f t="shared" si="2132"/>
        <v>4680000</v>
      </c>
      <c r="T1011" s="28">
        <f t="shared" si="2133"/>
        <v>889200</v>
      </c>
      <c r="U1011" s="30">
        <f t="shared" si="2134"/>
        <v>5569200</v>
      </c>
      <c r="V1011" s="26">
        <v>1</v>
      </c>
      <c r="W1011" s="27">
        <v>4500000</v>
      </c>
      <c r="X1011" s="27">
        <v>5175000</v>
      </c>
      <c r="Y1011" s="145"/>
      <c r="Z1011" s="145"/>
      <c r="AA1011" s="143">
        <f t="shared" si="2135"/>
        <v>9.8666062491146164E-2</v>
      </c>
      <c r="AB1011" s="27">
        <f t="shared" si="2136"/>
        <v>4837500</v>
      </c>
      <c r="AC1011" s="28">
        <f t="shared" si="2137"/>
        <v>919125</v>
      </c>
      <c r="AD1011" s="29">
        <f t="shared" si="2138"/>
        <v>5756625</v>
      </c>
      <c r="AE1011" s="26">
        <v>1</v>
      </c>
      <c r="AF1011" s="27">
        <v>4500000</v>
      </c>
      <c r="AG1011" s="27">
        <v>5445000</v>
      </c>
      <c r="AH1011" s="145"/>
      <c r="AI1011" s="145"/>
      <c r="AJ1011" s="143">
        <f t="shared" si="2067"/>
        <v>0.13438228420739817</v>
      </c>
      <c r="AK1011" s="27">
        <f t="shared" si="2139"/>
        <v>4972500</v>
      </c>
      <c r="AL1011" s="28">
        <f t="shared" si="2140"/>
        <v>944775</v>
      </c>
      <c r="AM1011" s="30">
        <f t="shared" si="2141"/>
        <v>5917275</v>
      </c>
      <c r="AN1011" s="26">
        <v>1</v>
      </c>
      <c r="AO1011" s="27">
        <v>4500000</v>
      </c>
      <c r="AP1011" s="27">
        <v>5848200</v>
      </c>
      <c r="AQ1011" s="145"/>
      <c r="AR1011" s="145"/>
      <c r="AS1011" s="143">
        <f t="shared" si="2068"/>
        <v>0.18424873164332026</v>
      </c>
      <c r="AT1011" s="27">
        <f t="shared" si="2142"/>
        <v>5174100</v>
      </c>
      <c r="AU1011" s="28">
        <f t="shared" si="2143"/>
        <v>983079</v>
      </c>
      <c r="AV1011" s="30">
        <f t="shared" si="2144"/>
        <v>6157179</v>
      </c>
      <c r="AW1011" s="26">
        <v>1</v>
      </c>
      <c r="AX1011" s="27">
        <v>4500000</v>
      </c>
      <c r="AY1011" s="27">
        <v>5130000</v>
      </c>
      <c r="AZ1011" s="145"/>
      <c r="BA1011" s="145"/>
      <c r="BB1011" s="143">
        <f t="shared" si="2069"/>
        <v>9.2518644267398739E-2</v>
      </c>
      <c r="BC1011" s="27">
        <f t="shared" si="2145"/>
        <v>4815000</v>
      </c>
      <c r="BD1011" s="27">
        <f t="shared" si="2146"/>
        <v>914850</v>
      </c>
      <c r="BE1011" s="27">
        <f t="shared" si="2147"/>
        <v>5729850</v>
      </c>
      <c r="BF1011" s="26">
        <v>1</v>
      </c>
      <c r="BG1011" s="27">
        <v>3600000</v>
      </c>
      <c r="BH1011" s="27">
        <v>3240000</v>
      </c>
      <c r="BI1011" s="145"/>
      <c r="BJ1011" s="145"/>
      <c r="BK1011" s="143">
        <f t="shared" si="2070"/>
        <v>7.4432292756478682E-2</v>
      </c>
      <c r="BL1011" s="27">
        <f t="shared" si="2104"/>
        <v>3420000</v>
      </c>
      <c r="BM1011" s="27">
        <f t="shared" si="2105"/>
        <v>649800</v>
      </c>
      <c r="BN1011" s="28">
        <f t="shared" si="2106"/>
        <v>4069800</v>
      </c>
      <c r="BO1011" s="26">
        <v>1</v>
      </c>
      <c r="BP1011" s="27">
        <v>3600000</v>
      </c>
      <c r="BQ1011" s="27">
        <v>4104000</v>
      </c>
      <c r="BR1011" s="148"/>
      <c r="BS1011" s="148"/>
      <c r="BT1011" s="143">
        <f t="shared" si="2071"/>
        <v>9.2518644267398739E-2</v>
      </c>
      <c r="BU1011" s="27">
        <f t="shared" si="2107"/>
        <v>3852000</v>
      </c>
      <c r="BV1011" s="28">
        <f t="shared" si="2108"/>
        <v>731880</v>
      </c>
      <c r="BW1011" s="30">
        <f t="shared" si="2109"/>
        <v>4583880</v>
      </c>
      <c r="BX1011" s="26">
        <v>1</v>
      </c>
      <c r="BY1011" s="28">
        <v>3600000</v>
      </c>
      <c r="BZ1011" s="28">
        <v>4104000</v>
      </c>
      <c r="CA1011" s="156"/>
      <c r="CB1011" s="156"/>
      <c r="CC1011" s="177">
        <f t="shared" si="2072"/>
        <v>9.2518644267398739E-2</v>
      </c>
      <c r="CD1011" s="28">
        <f t="shared" si="2110"/>
        <v>3852000</v>
      </c>
      <c r="CE1011" s="28">
        <f t="shared" si="2111"/>
        <v>731880</v>
      </c>
      <c r="CF1011" s="29">
        <f t="shared" si="2112"/>
        <v>4583880</v>
      </c>
      <c r="CG1011" s="26">
        <v>1</v>
      </c>
      <c r="CH1011" s="27">
        <v>2880000</v>
      </c>
      <c r="CI1011" s="27">
        <v>2304000</v>
      </c>
      <c r="CJ1011" s="148"/>
      <c r="CK1011" s="148"/>
      <c r="CL1011" s="143">
        <f t="shared" si="2148"/>
        <v>0.15713484026367722</v>
      </c>
      <c r="CM1011" s="27">
        <f t="shared" si="2126"/>
        <v>2592000</v>
      </c>
      <c r="CN1011" s="27">
        <f t="shared" si="2115"/>
        <v>492480</v>
      </c>
      <c r="CO1011" s="28">
        <f t="shared" si="2116"/>
        <v>3084480</v>
      </c>
      <c r="CP1011" s="26">
        <v>1</v>
      </c>
      <c r="CQ1011" s="27">
        <v>2880000</v>
      </c>
      <c r="CR1011" s="27">
        <v>2304000</v>
      </c>
      <c r="CS1011" s="148"/>
      <c r="CT1011" s="148"/>
      <c r="CU1011" s="143">
        <f t="shared" si="2073"/>
        <v>0.15713484026367722</v>
      </c>
      <c r="CV1011" s="27">
        <f t="shared" si="2117"/>
        <v>2592000</v>
      </c>
      <c r="CW1011" s="28">
        <f t="shared" si="2118"/>
        <v>492480</v>
      </c>
      <c r="CX1011" s="29">
        <f t="shared" si="2119"/>
        <v>3084480</v>
      </c>
      <c r="CY1011" s="26">
        <v>1</v>
      </c>
      <c r="CZ1011" s="27">
        <v>2880000</v>
      </c>
      <c r="DA1011" s="27">
        <v>2448000</v>
      </c>
      <c r="DB1011" s="181"/>
      <c r="DC1011" s="181"/>
      <c r="DD1011" s="143">
        <f t="shared" si="2074"/>
        <v>0.11466596451673744</v>
      </c>
      <c r="DE1011" s="27">
        <f t="shared" si="2120"/>
        <v>2664000</v>
      </c>
      <c r="DF1011" s="27">
        <f t="shared" si="2121"/>
        <v>506160</v>
      </c>
      <c r="DG1011" s="28">
        <f t="shared" si="2122"/>
        <v>3170160</v>
      </c>
      <c r="DH1011" s="26">
        <v>1</v>
      </c>
      <c r="DI1011" s="28">
        <v>2880000</v>
      </c>
      <c r="DJ1011" s="28">
        <v>3312000</v>
      </c>
      <c r="DK1011" s="157"/>
      <c r="DL1011" s="177">
        <f t="shared" si="2075"/>
        <v>9.8666062491146164E-2</v>
      </c>
      <c r="DM1011" s="28">
        <f t="shared" si="2123"/>
        <v>3096000</v>
      </c>
      <c r="DN1011" s="28">
        <f t="shared" si="2124"/>
        <v>588240</v>
      </c>
      <c r="DO1011" s="30">
        <f t="shared" si="2125"/>
        <v>3684240</v>
      </c>
    </row>
    <row r="1012" spans="1:119" ht="21" customHeight="1" x14ac:dyDescent="0.25">
      <c r="A1012" s="66" t="s">
        <v>1959</v>
      </c>
      <c r="B1012" s="67" t="s">
        <v>1853</v>
      </c>
      <c r="C1012" s="68" t="s">
        <v>1960</v>
      </c>
      <c r="D1012" s="26">
        <v>1</v>
      </c>
      <c r="E1012" s="27">
        <v>4500000</v>
      </c>
      <c r="F1012" s="27">
        <v>4275000</v>
      </c>
      <c r="G1012" s="148"/>
      <c r="H1012" s="148"/>
      <c r="I1012" s="143">
        <f t="shared" si="2128"/>
        <v>3.6261886214694741E-2</v>
      </c>
      <c r="J1012" s="27">
        <f t="shared" si="2129"/>
        <v>4387500</v>
      </c>
      <c r="K1012" s="28">
        <f t="shared" si="2130"/>
        <v>833625</v>
      </c>
      <c r="L1012" s="29">
        <f t="shared" si="2076"/>
        <v>5221125</v>
      </c>
      <c r="M1012" s="26">
        <v>1</v>
      </c>
      <c r="N1012" s="27">
        <v>4500000</v>
      </c>
      <c r="O1012" s="27">
        <v>4860000</v>
      </c>
      <c r="P1012" s="145"/>
      <c r="Q1012" s="145"/>
      <c r="R1012" s="143">
        <f t="shared" si="2131"/>
        <v>5.4392829322042119E-2</v>
      </c>
      <c r="S1012" s="27">
        <f t="shared" si="2132"/>
        <v>4680000</v>
      </c>
      <c r="T1012" s="28">
        <f t="shared" si="2133"/>
        <v>889200</v>
      </c>
      <c r="U1012" s="30">
        <f t="shared" si="2134"/>
        <v>5569200</v>
      </c>
      <c r="V1012" s="26">
        <v>1</v>
      </c>
      <c r="W1012" s="27">
        <v>4500000</v>
      </c>
      <c r="X1012" s="27">
        <v>5175000</v>
      </c>
      <c r="Y1012" s="145"/>
      <c r="Z1012" s="145"/>
      <c r="AA1012" s="143">
        <f t="shared" si="2135"/>
        <v>9.8666062491146164E-2</v>
      </c>
      <c r="AB1012" s="27">
        <f t="shared" si="2136"/>
        <v>4837500</v>
      </c>
      <c r="AC1012" s="28">
        <f t="shared" si="2137"/>
        <v>919125</v>
      </c>
      <c r="AD1012" s="29">
        <f t="shared" si="2138"/>
        <v>5756625</v>
      </c>
      <c r="AE1012" s="26">
        <v>1</v>
      </c>
      <c r="AF1012" s="27">
        <v>4500000</v>
      </c>
      <c r="AG1012" s="27">
        <v>5445000</v>
      </c>
      <c r="AH1012" s="145"/>
      <c r="AI1012" s="145"/>
      <c r="AJ1012" s="143">
        <f t="shared" si="2067"/>
        <v>0.13438228420739817</v>
      </c>
      <c r="AK1012" s="27">
        <f t="shared" si="2139"/>
        <v>4972500</v>
      </c>
      <c r="AL1012" s="28">
        <f t="shared" si="2140"/>
        <v>944775</v>
      </c>
      <c r="AM1012" s="30">
        <f t="shared" si="2141"/>
        <v>5917275</v>
      </c>
      <c r="AN1012" s="26">
        <v>1</v>
      </c>
      <c r="AO1012" s="27">
        <v>4500000</v>
      </c>
      <c r="AP1012" s="27">
        <v>5848200</v>
      </c>
      <c r="AQ1012" s="145"/>
      <c r="AR1012" s="145"/>
      <c r="AS1012" s="143">
        <f t="shared" si="2068"/>
        <v>0.18424873164332026</v>
      </c>
      <c r="AT1012" s="27">
        <f t="shared" si="2142"/>
        <v>5174100</v>
      </c>
      <c r="AU1012" s="28">
        <f t="shared" si="2143"/>
        <v>983079</v>
      </c>
      <c r="AV1012" s="30">
        <f t="shared" si="2144"/>
        <v>6157179</v>
      </c>
      <c r="AW1012" s="26">
        <v>1</v>
      </c>
      <c r="AX1012" s="27">
        <v>4500000</v>
      </c>
      <c r="AY1012" s="27">
        <v>5130000</v>
      </c>
      <c r="AZ1012" s="145"/>
      <c r="BA1012" s="145"/>
      <c r="BB1012" s="143">
        <f t="shared" si="2069"/>
        <v>9.2518644267398739E-2</v>
      </c>
      <c r="BC1012" s="27">
        <f t="shared" si="2145"/>
        <v>4815000</v>
      </c>
      <c r="BD1012" s="27">
        <f t="shared" si="2146"/>
        <v>914850</v>
      </c>
      <c r="BE1012" s="27">
        <f t="shared" si="2147"/>
        <v>5729850</v>
      </c>
      <c r="BF1012" s="26">
        <v>1</v>
      </c>
      <c r="BG1012" s="27">
        <v>3600000</v>
      </c>
      <c r="BH1012" s="27">
        <v>3240000</v>
      </c>
      <c r="BI1012" s="145"/>
      <c r="BJ1012" s="145"/>
      <c r="BK1012" s="143">
        <f t="shared" si="2070"/>
        <v>7.4432292756478682E-2</v>
      </c>
      <c r="BL1012" s="27">
        <f t="shared" si="2104"/>
        <v>3420000</v>
      </c>
      <c r="BM1012" s="27">
        <f t="shared" si="2105"/>
        <v>649800</v>
      </c>
      <c r="BN1012" s="28">
        <f t="shared" si="2106"/>
        <v>4069800</v>
      </c>
      <c r="BO1012" s="26">
        <v>1</v>
      </c>
      <c r="BP1012" s="27">
        <v>3600000</v>
      </c>
      <c r="BQ1012" s="27">
        <v>4104000</v>
      </c>
      <c r="BR1012" s="148"/>
      <c r="BS1012" s="148"/>
      <c r="BT1012" s="143">
        <f t="shared" si="2071"/>
        <v>9.2518644267398739E-2</v>
      </c>
      <c r="BU1012" s="27">
        <f t="shared" si="2107"/>
        <v>3852000</v>
      </c>
      <c r="BV1012" s="28">
        <f t="shared" si="2108"/>
        <v>731880</v>
      </c>
      <c r="BW1012" s="30">
        <f t="shared" si="2109"/>
        <v>4583880</v>
      </c>
      <c r="BX1012" s="26">
        <v>1</v>
      </c>
      <c r="BY1012" s="28">
        <v>3600000</v>
      </c>
      <c r="BZ1012" s="28">
        <v>4104000</v>
      </c>
      <c r="CA1012" s="156"/>
      <c r="CB1012" s="156"/>
      <c r="CC1012" s="177">
        <f t="shared" si="2072"/>
        <v>9.2518644267398739E-2</v>
      </c>
      <c r="CD1012" s="28">
        <f t="shared" si="2110"/>
        <v>3852000</v>
      </c>
      <c r="CE1012" s="28">
        <f t="shared" si="2111"/>
        <v>731880</v>
      </c>
      <c r="CF1012" s="29">
        <f t="shared" si="2112"/>
        <v>4583880</v>
      </c>
      <c r="CG1012" s="26">
        <v>1</v>
      </c>
      <c r="CH1012" s="27">
        <v>2880000</v>
      </c>
      <c r="CI1012" s="27">
        <v>2304000</v>
      </c>
      <c r="CJ1012" s="148"/>
      <c r="CK1012" s="148"/>
      <c r="CL1012" s="143">
        <f t="shared" si="2148"/>
        <v>0.15713484026367722</v>
      </c>
      <c r="CM1012" s="27">
        <f t="shared" si="2126"/>
        <v>2592000</v>
      </c>
      <c r="CN1012" s="27">
        <f t="shared" si="2115"/>
        <v>492480</v>
      </c>
      <c r="CO1012" s="28">
        <f t="shared" si="2116"/>
        <v>3084480</v>
      </c>
      <c r="CP1012" s="26">
        <v>1</v>
      </c>
      <c r="CQ1012" s="27">
        <v>2880000</v>
      </c>
      <c r="CR1012" s="27">
        <v>2304000</v>
      </c>
      <c r="CS1012" s="148"/>
      <c r="CT1012" s="148"/>
      <c r="CU1012" s="143">
        <f t="shared" si="2073"/>
        <v>0.15713484026367722</v>
      </c>
      <c r="CV1012" s="27">
        <f t="shared" si="2117"/>
        <v>2592000</v>
      </c>
      <c r="CW1012" s="28">
        <f t="shared" si="2118"/>
        <v>492480</v>
      </c>
      <c r="CX1012" s="29">
        <f t="shared" si="2119"/>
        <v>3084480</v>
      </c>
      <c r="CY1012" s="26">
        <v>1</v>
      </c>
      <c r="CZ1012" s="27">
        <v>2880000</v>
      </c>
      <c r="DA1012" s="27">
        <v>2448000</v>
      </c>
      <c r="DB1012" s="181"/>
      <c r="DC1012" s="181"/>
      <c r="DD1012" s="143">
        <f t="shared" si="2074"/>
        <v>0.11466596451673744</v>
      </c>
      <c r="DE1012" s="27">
        <f t="shared" si="2120"/>
        <v>2664000</v>
      </c>
      <c r="DF1012" s="27">
        <f t="shared" si="2121"/>
        <v>506160</v>
      </c>
      <c r="DG1012" s="28">
        <f t="shared" si="2122"/>
        <v>3170160</v>
      </c>
      <c r="DH1012" s="26">
        <v>1</v>
      </c>
      <c r="DI1012" s="28">
        <v>2880000</v>
      </c>
      <c r="DJ1012" s="28">
        <v>3312000</v>
      </c>
      <c r="DK1012" s="157"/>
      <c r="DL1012" s="177">
        <f t="shared" si="2075"/>
        <v>9.8666062491146164E-2</v>
      </c>
      <c r="DM1012" s="28">
        <f t="shared" si="2123"/>
        <v>3096000</v>
      </c>
      <c r="DN1012" s="28">
        <f t="shared" si="2124"/>
        <v>588240</v>
      </c>
      <c r="DO1012" s="30">
        <f t="shared" si="2125"/>
        <v>3684240</v>
      </c>
    </row>
    <row r="1013" spans="1:119" ht="28.5" customHeight="1" x14ac:dyDescent="0.25">
      <c r="A1013" s="66" t="s">
        <v>1961</v>
      </c>
      <c r="B1013" s="67" t="s">
        <v>1853</v>
      </c>
      <c r="C1013" s="68" t="s">
        <v>1962</v>
      </c>
      <c r="D1013" s="26">
        <v>1</v>
      </c>
      <c r="E1013" s="27">
        <v>4500000</v>
      </c>
      <c r="F1013" s="27">
        <v>4275000</v>
      </c>
      <c r="G1013" s="148"/>
      <c r="H1013" s="148"/>
      <c r="I1013" s="143">
        <f t="shared" si="2128"/>
        <v>3.6261886214694741E-2</v>
      </c>
      <c r="J1013" s="27">
        <f t="shared" si="2129"/>
        <v>4387500</v>
      </c>
      <c r="K1013" s="28">
        <f t="shared" si="2130"/>
        <v>833625</v>
      </c>
      <c r="L1013" s="29">
        <f t="shared" si="2076"/>
        <v>5221125</v>
      </c>
      <c r="M1013" s="26">
        <v>1</v>
      </c>
      <c r="N1013" s="27">
        <v>4500000</v>
      </c>
      <c r="O1013" s="27">
        <v>4860000</v>
      </c>
      <c r="P1013" s="145"/>
      <c r="Q1013" s="145"/>
      <c r="R1013" s="143">
        <f t="shared" si="2131"/>
        <v>5.4392829322042119E-2</v>
      </c>
      <c r="S1013" s="27">
        <f t="shared" si="2132"/>
        <v>4680000</v>
      </c>
      <c r="T1013" s="28">
        <f t="shared" si="2133"/>
        <v>889200</v>
      </c>
      <c r="U1013" s="30">
        <f t="shared" si="2134"/>
        <v>5569200</v>
      </c>
      <c r="V1013" s="26">
        <v>1</v>
      </c>
      <c r="W1013" s="27">
        <v>4500000</v>
      </c>
      <c r="X1013" s="27">
        <v>5175000</v>
      </c>
      <c r="Y1013" s="145"/>
      <c r="Z1013" s="145"/>
      <c r="AA1013" s="143">
        <f t="shared" si="2135"/>
        <v>9.8666062491146164E-2</v>
      </c>
      <c r="AB1013" s="27">
        <f t="shared" si="2136"/>
        <v>4837500</v>
      </c>
      <c r="AC1013" s="28">
        <f t="shared" si="2137"/>
        <v>919125</v>
      </c>
      <c r="AD1013" s="29">
        <f t="shared" si="2138"/>
        <v>5756625</v>
      </c>
      <c r="AE1013" s="26">
        <v>1</v>
      </c>
      <c r="AF1013" s="27">
        <v>4500000</v>
      </c>
      <c r="AG1013" s="27">
        <v>5445000</v>
      </c>
      <c r="AH1013" s="145"/>
      <c r="AI1013" s="145"/>
      <c r="AJ1013" s="143">
        <f t="shared" si="2067"/>
        <v>0.13438228420739817</v>
      </c>
      <c r="AK1013" s="27">
        <f t="shared" si="2139"/>
        <v>4972500</v>
      </c>
      <c r="AL1013" s="28">
        <f t="shared" si="2140"/>
        <v>944775</v>
      </c>
      <c r="AM1013" s="30">
        <f t="shared" si="2141"/>
        <v>5917275</v>
      </c>
      <c r="AN1013" s="26">
        <v>1</v>
      </c>
      <c r="AO1013" s="27">
        <v>4500000</v>
      </c>
      <c r="AP1013" s="27">
        <v>5848200</v>
      </c>
      <c r="AQ1013" s="145"/>
      <c r="AR1013" s="145"/>
      <c r="AS1013" s="143">
        <f t="shared" si="2068"/>
        <v>0.18424873164332026</v>
      </c>
      <c r="AT1013" s="27">
        <f t="shared" si="2142"/>
        <v>5174100</v>
      </c>
      <c r="AU1013" s="28">
        <f t="shared" si="2143"/>
        <v>983079</v>
      </c>
      <c r="AV1013" s="30">
        <f t="shared" si="2144"/>
        <v>6157179</v>
      </c>
      <c r="AW1013" s="26">
        <v>1</v>
      </c>
      <c r="AX1013" s="27">
        <v>4500000</v>
      </c>
      <c r="AY1013" s="27">
        <v>5130000</v>
      </c>
      <c r="AZ1013" s="145"/>
      <c r="BA1013" s="145"/>
      <c r="BB1013" s="143">
        <f t="shared" si="2069"/>
        <v>9.2518644267398739E-2</v>
      </c>
      <c r="BC1013" s="27">
        <f t="shared" si="2145"/>
        <v>4815000</v>
      </c>
      <c r="BD1013" s="27">
        <f t="shared" si="2146"/>
        <v>914850</v>
      </c>
      <c r="BE1013" s="27">
        <f t="shared" si="2147"/>
        <v>5729850</v>
      </c>
      <c r="BF1013" s="26">
        <v>1</v>
      </c>
      <c r="BG1013" s="27">
        <v>3600000</v>
      </c>
      <c r="BH1013" s="27">
        <v>3240000</v>
      </c>
      <c r="BI1013" s="145"/>
      <c r="BJ1013" s="145"/>
      <c r="BK1013" s="143">
        <f t="shared" si="2070"/>
        <v>7.4432292756478682E-2</v>
      </c>
      <c r="BL1013" s="27">
        <f t="shared" si="2104"/>
        <v>3420000</v>
      </c>
      <c r="BM1013" s="27">
        <f t="shared" si="2105"/>
        <v>649800</v>
      </c>
      <c r="BN1013" s="28">
        <f t="shared" si="2106"/>
        <v>4069800</v>
      </c>
      <c r="BO1013" s="26">
        <v>1</v>
      </c>
      <c r="BP1013" s="27">
        <v>3600000</v>
      </c>
      <c r="BQ1013" s="27">
        <v>4104000</v>
      </c>
      <c r="BR1013" s="148"/>
      <c r="BS1013" s="148"/>
      <c r="BT1013" s="143">
        <f t="shared" si="2071"/>
        <v>9.2518644267398739E-2</v>
      </c>
      <c r="BU1013" s="27">
        <f t="shared" si="2107"/>
        <v>3852000</v>
      </c>
      <c r="BV1013" s="28">
        <f t="shared" si="2108"/>
        <v>731880</v>
      </c>
      <c r="BW1013" s="30">
        <f t="shared" si="2109"/>
        <v>4583880</v>
      </c>
      <c r="BX1013" s="26">
        <v>1</v>
      </c>
      <c r="BY1013" s="28">
        <v>3600000</v>
      </c>
      <c r="BZ1013" s="28">
        <v>4104000</v>
      </c>
      <c r="CA1013" s="156"/>
      <c r="CB1013" s="156"/>
      <c r="CC1013" s="177">
        <f t="shared" si="2072"/>
        <v>9.2518644267398739E-2</v>
      </c>
      <c r="CD1013" s="28">
        <f t="shared" si="2110"/>
        <v>3852000</v>
      </c>
      <c r="CE1013" s="28">
        <f t="shared" si="2111"/>
        <v>731880</v>
      </c>
      <c r="CF1013" s="29">
        <f t="shared" si="2112"/>
        <v>4583880</v>
      </c>
      <c r="CG1013" s="26">
        <v>1</v>
      </c>
      <c r="CH1013" s="27">
        <v>2880000</v>
      </c>
      <c r="CI1013" s="27">
        <v>2304000</v>
      </c>
      <c r="CJ1013" s="148"/>
      <c r="CK1013" s="148"/>
      <c r="CL1013" s="143">
        <f t="shared" si="2148"/>
        <v>0.15713484026367722</v>
      </c>
      <c r="CM1013" s="27">
        <f t="shared" si="2126"/>
        <v>2592000</v>
      </c>
      <c r="CN1013" s="27">
        <f t="shared" si="2115"/>
        <v>492480</v>
      </c>
      <c r="CO1013" s="28">
        <f t="shared" si="2116"/>
        <v>3084480</v>
      </c>
      <c r="CP1013" s="26">
        <v>1</v>
      </c>
      <c r="CQ1013" s="27">
        <v>2880000</v>
      </c>
      <c r="CR1013" s="27">
        <v>2304000</v>
      </c>
      <c r="CS1013" s="148"/>
      <c r="CT1013" s="148"/>
      <c r="CU1013" s="143">
        <f t="shared" si="2073"/>
        <v>0.15713484026367722</v>
      </c>
      <c r="CV1013" s="27">
        <f t="shared" si="2117"/>
        <v>2592000</v>
      </c>
      <c r="CW1013" s="28">
        <f t="shared" si="2118"/>
        <v>492480</v>
      </c>
      <c r="CX1013" s="29">
        <f t="shared" si="2119"/>
        <v>3084480</v>
      </c>
      <c r="CY1013" s="26">
        <v>1</v>
      </c>
      <c r="CZ1013" s="27">
        <v>2880000</v>
      </c>
      <c r="DA1013" s="27">
        <v>2448000</v>
      </c>
      <c r="DB1013" s="181"/>
      <c r="DC1013" s="181"/>
      <c r="DD1013" s="143">
        <f t="shared" si="2074"/>
        <v>0.11466596451673744</v>
      </c>
      <c r="DE1013" s="27">
        <f t="shared" si="2120"/>
        <v>2664000</v>
      </c>
      <c r="DF1013" s="27">
        <f t="shared" si="2121"/>
        <v>506160</v>
      </c>
      <c r="DG1013" s="28">
        <f t="shared" si="2122"/>
        <v>3170160</v>
      </c>
      <c r="DH1013" s="26">
        <v>1</v>
      </c>
      <c r="DI1013" s="28">
        <v>2880000</v>
      </c>
      <c r="DJ1013" s="28">
        <v>3312000</v>
      </c>
      <c r="DK1013" s="157"/>
      <c r="DL1013" s="177">
        <f t="shared" si="2075"/>
        <v>9.8666062491146164E-2</v>
      </c>
      <c r="DM1013" s="28">
        <f t="shared" si="2123"/>
        <v>3096000</v>
      </c>
      <c r="DN1013" s="28">
        <f t="shared" si="2124"/>
        <v>588240</v>
      </c>
      <c r="DO1013" s="30">
        <f t="shared" si="2125"/>
        <v>3684240</v>
      </c>
    </row>
    <row r="1014" spans="1:119" ht="32.25" customHeight="1" x14ac:dyDescent="0.25">
      <c r="A1014" s="66" t="s">
        <v>1963</v>
      </c>
      <c r="B1014" s="67" t="s">
        <v>1853</v>
      </c>
      <c r="C1014" s="68" t="s">
        <v>1964</v>
      </c>
      <c r="D1014" s="26">
        <v>1</v>
      </c>
      <c r="E1014" s="27">
        <v>4500000</v>
      </c>
      <c r="F1014" s="27">
        <v>4275000</v>
      </c>
      <c r="G1014" s="148"/>
      <c r="H1014" s="148"/>
      <c r="I1014" s="143">
        <f t="shared" si="2128"/>
        <v>3.6261886214694741E-2</v>
      </c>
      <c r="J1014" s="27">
        <f t="shared" si="2129"/>
        <v>4387500</v>
      </c>
      <c r="K1014" s="28">
        <f t="shared" si="2130"/>
        <v>833625</v>
      </c>
      <c r="L1014" s="29">
        <f t="shared" si="2076"/>
        <v>5221125</v>
      </c>
      <c r="M1014" s="26">
        <v>1</v>
      </c>
      <c r="N1014" s="27">
        <v>4500000</v>
      </c>
      <c r="O1014" s="27">
        <v>4860000</v>
      </c>
      <c r="P1014" s="145"/>
      <c r="Q1014" s="145"/>
      <c r="R1014" s="143">
        <f t="shared" si="2131"/>
        <v>5.4392829322042119E-2</v>
      </c>
      <c r="S1014" s="27">
        <f t="shared" si="2132"/>
        <v>4680000</v>
      </c>
      <c r="T1014" s="28">
        <f t="shared" si="2133"/>
        <v>889200</v>
      </c>
      <c r="U1014" s="30">
        <f t="shared" si="2134"/>
        <v>5569200</v>
      </c>
      <c r="V1014" s="26">
        <v>1</v>
      </c>
      <c r="W1014" s="27">
        <v>4500000</v>
      </c>
      <c r="X1014" s="27">
        <v>5175000</v>
      </c>
      <c r="Y1014" s="145"/>
      <c r="Z1014" s="145"/>
      <c r="AA1014" s="143">
        <f t="shared" si="2135"/>
        <v>9.8666062491146164E-2</v>
      </c>
      <c r="AB1014" s="27">
        <f t="shared" si="2136"/>
        <v>4837500</v>
      </c>
      <c r="AC1014" s="28">
        <f t="shared" si="2137"/>
        <v>919125</v>
      </c>
      <c r="AD1014" s="29">
        <f t="shared" si="2138"/>
        <v>5756625</v>
      </c>
      <c r="AE1014" s="26">
        <v>1</v>
      </c>
      <c r="AF1014" s="27">
        <v>4500000</v>
      </c>
      <c r="AG1014" s="27">
        <v>5445000</v>
      </c>
      <c r="AH1014" s="145"/>
      <c r="AI1014" s="145"/>
      <c r="AJ1014" s="143">
        <f t="shared" si="2067"/>
        <v>0.13438228420739817</v>
      </c>
      <c r="AK1014" s="27">
        <f t="shared" si="2139"/>
        <v>4972500</v>
      </c>
      <c r="AL1014" s="28">
        <f t="shared" si="2140"/>
        <v>944775</v>
      </c>
      <c r="AM1014" s="30">
        <f t="shared" si="2141"/>
        <v>5917275</v>
      </c>
      <c r="AN1014" s="26">
        <v>1</v>
      </c>
      <c r="AO1014" s="27">
        <v>4500000</v>
      </c>
      <c r="AP1014" s="27">
        <v>5848200</v>
      </c>
      <c r="AQ1014" s="145"/>
      <c r="AR1014" s="145"/>
      <c r="AS1014" s="143">
        <f t="shared" si="2068"/>
        <v>0.18424873164332026</v>
      </c>
      <c r="AT1014" s="27">
        <f t="shared" si="2142"/>
        <v>5174100</v>
      </c>
      <c r="AU1014" s="28">
        <f t="shared" si="2143"/>
        <v>983079</v>
      </c>
      <c r="AV1014" s="30">
        <f t="shared" si="2144"/>
        <v>6157179</v>
      </c>
      <c r="AW1014" s="26">
        <v>1</v>
      </c>
      <c r="AX1014" s="27">
        <v>4500000</v>
      </c>
      <c r="AY1014" s="27">
        <v>5130000</v>
      </c>
      <c r="AZ1014" s="145"/>
      <c r="BA1014" s="145"/>
      <c r="BB1014" s="143">
        <f t="shared" si="2069"/>
        <v>9.2518644267398739E-2</v>
      </c>
      <c r="BC1014" s="27">
        <f t="shared" si="2145"/>
        <v>4815000</v>
      </c>
      <c r="BD1014" s="27">
        <f t="shared" si="2146"/>
        <v>914850</v>
      </c>
      <c r="BE1014" s="27">
        <f t="shared" si="2147"/>
        <v>5729850</v>
      </c>
      <c r="BF1014" s="26">
        <v>1</v>
      </c>
      <c r="BG1014" s="27">
        <v>3600000</v>
      </c>
      <c r="BH1014" s="27">
        <v>3240000</v>
      </c>
      <c r="BI1014" s="145"/>
      <c r="BJ1014" s="145"/>
      <c r="BK1014" s="143">
        <f t="shared" si="2070"/>
        <v>7.4432292756478682E-2</v>
      </c>
      <c r="BL1014" s="27">
        <f t="shared" si="2104"/>
        <v>3420000</v>
      </c>
      <c r="BM1014" s="27">
        <f t="shared" si="2105"/>
        <v>649800</v>
      </c>
      <c r="BN1014" s="28">
        <f t="shared" si="2106"/>
        <v>4069800</v>
      </c>
      <c r="BO1014" s="26">
        <v>1</v>
      </c>
      <c r="BP1014" s="27">
        <v>3600000</v>
      </c>
      <c r="BQ1014" s="27">
        <v>4104000</v>
      </c>
      <c r="BR1014" s="148"/>
      <c r="BS1014" s="148"/>
      <c r="BT1014" s="143">
        <f t="shared" si="2071"/>
        <v>9.2518644267398739E-2</v>
      </c>
      <c r="BU1014" s="27">
        <f t="shared" si="2107"/>
        <v>3852000</v>
      </c>
      <c r="BV1014" s="28">
        <f t="shared" si="2108"/>
        <v>731880</v>
      </c>
      <c r="BW1014" s="30">
        <f t="shared" si="2109"/>
        <v>4583880</v>
      </c>
      <c r="BX1014" s="26">
        <v>1</v>
      </c>
      <c r="BY1014" s="28">
        <v>3600000</v>
      </c>
      <c r="BZ1014" s="28">
        <v>4104000</v>
      </c>
      <c r="CA1014" s="156"/>
      <c r="CB1014" s="156"/>
      <c r="CC1014" s="177">
        <f t="shared" si="2072"/>
        <v>9.2518644267398739E-2</v>
      </c>
      <c r="CD1014" s="28">
        <f t="shared" si="2110"/>
        <v>3852000</v>
      </c>
      <c r="CE1014" s="28">
        <f t="shared" si="2111"/>
        <v>731880</v>
      </c>
      <c r="CF1014" s="29">
        <f t="shared" si="2112"/>
        <v>4583880</v>
      </c>
      <c r="CG1014" s="26">
        <v>1</v>
      </c>
      <c r="CH1014" s="27">
        <v>2880000</v>
      </c>
      <c r="CI1014" s="27">
        <v>2304000</v>
      </c>
      <c r="CJ1014" s="148"/>
      <c r="CK1014" s="148"/>
      <c r="CL1014" s="143">
        <f t="shared" si="2148"/>
        <v>0.15713484026367722</v>
      </c>
      <c r="CM1014" s="27">
        <f t="shared" si="2126"/>
        <v>2592000</v>
      </c>
      <c r="CN1014" s="27">
        <f t="shared" si="2115"/>
        <v>492480</v>
      </c>
      <c r="CO1014" s="28">
        <f t="shared" si="2116"/>
        <v>3084480</v>
      </c>
      <c r="CP1014" s="26">
        <v>1</v>
      </c>
      <c r="CQ1014" s="27">
        <v>2880000</v>
      </c>
      <c r="CR1014" s="27">
        <v>2304000</v>
      </c>
      <c r="CS1014" s="148"/>
      <c r="CT1014" s="148"/>
      <c r="CU1014" s="143">
        <f t="shared" si="2073"/>
        <v>0.15713484026367722</v>
      </c>
      <c r="CV1014" s="27">
        <f t="shared" si="2117"/>
        <v>2592000</v>
      </c>
      <c r="CW1014" s="28">
        <f t="shared" si="2118"/>
        <v>492480</v>
      </c>
      <c r="CX1014" s="29">
        <f t="shared" si="2119"/>
        <v>3084480</v>
      </c>
      <c r="CY1014" s="26">
        <v>1</v>
      </c>
      <c r="CZ1014" s="27">
        <v>2880000</v>
      </c>
      <c r="DA1014" s="27">
        <v>2448000</v>
      </c>
      <c r="DB1014" s="181"/>
      <c r="DC1014" s="181"/>
      <c r="DD1014" s="143">
        <f t="shared" si="2074"/>
        <v>0.11466596451673744</v>
      </c>
      <c r="DE1014" s="27">
        <f t="shared" si="2120"/>
        <v>2664000</v>
      </c>
      <c r="DF1014" s="27">
        <f t="shared" si="2121"/>
        <v>506160</v>
      </c>
      <c r="DG1014" s="28">
        <f t="shared" si="2122"/>
        <v>3170160</v>
      </c>
      <c r="DH1014" s="26">
        <v>1</v>
      </c>
      <c r="DI1014" s="28">
        <v>2880000</v>
      </c>
      <c r="DJ1014" s="28">
        <v>3312000</v>
      </c>
      <c r="DK1014" s="157"/>
      <c r="DL1014" s="177">
        <f t="shared" si="2075"/>
        <v>9.8666062491146164E-2</v>
      </c>
      <c r="DM1014" s="28">
        <f t="shared" si="2123"/>
        <v>3096000</v>
      </c>
      <c r="DN1014" s="28">
        <f t="shared" si="2124"/>
        <v>588240</v>
      </c>
      <c r="DO1014" s="30">
        <f t="shared" si="2125"/>
        <v>3684240</v>
      </c>
    </row>
    <row r="1015" spans="1:119" ht="21" customHeight="1" x14ac:dyDescent="0.25">
      <c r="A1015" s="66" t="s">
        <v>1965</v>
      </c>
      <c r="B1015" s="67" t="s">
        <v>1853</v>
      </c>
      <c r="C1015" s="68" t="s">
        <v>1966</v>
      </c>
      <c r="D1015" s="26">
        <v>1</v>
      </c>
      <c r="E1015" s="27">
        <v>4500000</v>
      </c>
      <c r="F1015" s="27">
        <v>4275000</v>
      </c>
      <c r="G1015" s="148"/>
      <c r="H1015" s="148"/>
      <c r="I1015" s="143">
        <f t="shared" si="2128"/>
        <v>3.6261886214694741E-2</v>
      </c>
      <c r="J1015" s="27">
        <f t="shared" si="2129"/>
        <v>4387500</v>
      </c>
      <c r="K1015" s="28">
        <f t="shared" si="2130"/>
        <v>833625</v>
      </c>
      <c r="L1015" s="29">
        <f t="shared" si="2076"/>
        <v>5221125</v>
      </c>
      <c r="M1015" s="26">
        <v>1</v>
      </c>
      <c r="N1015" s="27">
        <v>4500000</v>
      </c>
      <c r="O1015" s="27">
        <v>4860000</v>
      </c>
      <c r="P1015" s="145"/>
      <c r="Q1015" s="145"/>
      <c r="R1015" s="143">
        <f t="shared" si="2131"/>
        <v>5.4392829322042119E-2</v>
      </c>
      <c r="S1015" s="27">
        <f t="shared" si="2132"/>
        <v>4680000</v>
      </c>
      <c r="T1015" s="28">
        <f t="shared" si="2133"/>
        <v>889200</v>
      </c>
      <c r="U1015" s="30">
        <f t="shared" si="2134"/>
        <v>5569200</v>
      </c>
      <c r="V1015" s="26">
        <v>1</v>
      </c>
      <c r="W1015" s="27">
        <v>4500000</v>
      </c>
      <c r="X1015" s="27">
        <v>5175000</v>
      </c>
      <c r="Y1015" s="145"/>
      <c r="Z1015" s="145"/>
      <c r="AA1015" s="143">
        <f t="shared" si="2135"/>
        <v>9.8666062491146164E-2</v>
      </c>
      <c r="AB1015" s="27">
        <f t="shared" si="2136"/>
        <v>4837500</v>
      </c>
      <c r="AC1015" s="28">
        <f t="shared" si="2137"/>
        <v>919125</v>
      </c>
      <c r="AD1015" s="29">
        <f t="shared" si="2138"/>
        <v>5756625</v>
      </c>
      <c r="AE1015" s="26">
        <v>1</v>
      </c>
      <c r="AF1015" s="27">
        <v>4500000</v>
      </c>
      <c r="AG1015" s="27">
        <v>5445000</v>
      </c>
      <c r="AH1015" s="145"/>
      <c r="AI1015" s="145"/>
      <c r="AJ1015" s="143">
        <f t="shared" si="2067"/>
        <v>0.13438228420739817</v>
      </c>
      <c r="AK1015" s="27">
        <f t="shared" si="2139"/>
        <v>4972500</v>
      </c>
      <c r="AL1015" s="28">
        <f t="shared" si="2140"/>
        <v>944775</v>
      </c>
      <c r="AM1015" s="30">
        <f t="shared" si="2141"/>
        <v>5917275</v>
      </c>
      <c r="AN1015" s="26">
        <v>1</v>
      </c>
      <c r="AO1015" s="27">
        <v>4500000</v>
      </c>
      <c r="AP1015" s="27">
        <v>5848200</v>
      </c>
      <c r="AQ1015" s="145"/>
      <c r="AR1015" s="145"/>
      <c r="AS1015" s="143">
        <f t="shared" si="2068"/>
        <v>0.18424873164332026</v>
      </c>
      <c r="AT1015" s="27">
        <f t="shared" si="2142"/>
        <v>5174100</v>
      </c>
      <c r="AU1015" s="28">
        <f t="shared" si="2143"/>
        <v>983079</v>
      </c>
      <c r="AV1015" s="30">
        <f t="shared" si="2144"/>
        <v>6157179</v>
      </c>
      <c r="AW1015" s="26">
        <v>1</v>
      </c>
      <c r="AX1015" s="27">
        <v>4500000</v>
      </c>
      <c r="AY1015" s="27">
        <v>5130000</v>
      </c>
      <c r="AZ1015" s="145"/>
      <c r="BA1015" s="145"/>
      <c r="BB1015" s="143">
        <f t="shared" si="2069"/>
        <v>9.2518644267398739E-2</v>
      </c>
      <c r="BC1015" s="27">
        <f t="shared" si="2145"/>
        <v>4815000</v>
      </c>
      <c r="BD1015" s="27">
        <f t="shared" si="2146"/>
        <v>914850</v>
      </c>
      <c r="BE1015" s="27">
        <f t="shared" si="2147"/>
        <v>5729850</v>
      </c>
      <c r="BF1015" s="26">
        <v>1</v>
      </c>
      <c r="BG1015" s="27">
        <v>3600000</v>
      </c>
      <c r="BH1015" s="27">
        <v>3240000</v>
      </c>
      <c r="BI1015" s="145"/>
      <c r="BJ1015" s="145"/>
      <c r="BK1015" s="143">
        <f t="shared" si="2070"/>
        <v>7.4432292756478682E-2</v>
      </c>
      <c r="BL1015" s="27">
        <f t="shared" si="2104"/>
        <v>3420000</v>
      </c>
      <c r="BM1015" s="27">
        <f t="shared" si="2105"/>
        <v>649800</v>
      </c>
      <c r="BN1015" s="28">
        <f t="shared" si="2106"/>
        <v>4069800</v>
      </c>
      <c r="BO1015" s="26">
        <v>1</v>
      </c>
      <c r="BP1015" s="27">
        <v>3600000</v>
      </c>
      <c r="BQ1015" s="27">
        <v>4104000</v>
      </c>
      <c r="BR1015" s="148"/>
      <c r="BS1015" s="148"/>
      <c r="BT1015" s="143">
        <f t="shared" si="2071"/>
        <v>9.2518644267398739E-2</v>
      </c>
      <c r="BU1015" s="27">
        <f t="shared" si="2107"/>
        <v>3852000</v>
      </c>
      <c r="BV1015" s="28">
        <f t="shared" si="2108"/>
        <v>731880</v>
      </c>
      <c r="BW1015" s="30">
        <f>+BV1015+BU1015</f>
        <v>4583880</v>
      </c>
      <c r="BX1015" s="26">
        <v>1</v>
      </c>
      <c r="BY1015" s="28">
        <v>3600000</v>
      </c>
      <c r="BZ1015" s="28">
        <v>4104000</v>
      </c>
      <c r="CA1015" s="156"/>
      <c r="CB1015" s="156"/>
      <c r="CC1015" s="177">
        <f t="shared" si="2072"/>
        <v>9.2518644267398739E-2</v>
      </c>
      <c r="CD1015" s="28">
        <f t="shared" si="2110"/>
        <v>3852000</v>
      </c>
      <c r="CE1015" s="28">
        <f t="shared" si="2111"/>
        <v>731880</v>
      </c>
      <c r="CF1015" s="29">
        <f t="shared" si="2112"/>
        <v>4583880</v>
      </c>
      <c r="CG1015" s="26">
        <v>1</v>
      </c>
      <c r="CH1015" s="27">
        <v>2880000</v>
      </c>
      <c r="CI1015" s="27">
        <v>2304000</v>
      </c>
      <c r="CJ1015" s="148"/>
      <c r="CK1015" s="148"/>
      <c r="CL1015" s="143">
        <f t="shared" si="2148"/>
        <v>0.15713484026367722</v>
      </c>
      <c r="CM1015" s="27">
        <f t="shared" si="2126"/>
        <v>2592000</v>
      </c>
      <c r="CN1015" s="27">
        <f t="shared" si="2115"/>
        <v>492480</v>
      </c>
      <c r="CO1015" s="28">
        <f t="shared" si="2116"/>
        <v>3084480</v>
      </c>
      <c r="CP1015" s="26">
        <v>1</v>
      </c>
      <c r="CQ1015" s="27">
        <v>2880000</v>
      </c>
      <c r="CR1015" s="27">
        <v>2304000</v>
      </c>
      <c r="CS1015" s="148"/>
      <c r="CT1015" s="148"/>
      <c r="CU1015" s="143">
        <f t="shared" si="2073"/>
        <v>0.15713484026367722</v>
      </c>
      <c r="CV1015" s="27">
        <f t="shared" si="2117"/>
        <v>2592000</v>
      </c>
      <c r="CW1015" s="28">
        <f t="shared" si="2118"/>
        <v>492480</v>
      </c>
      <c r="CX1015" s="29">
        <f t="shared" si="2119"/>
        <v>3084480</v>
      </c>
      <c r="CY1015" s="26">
        <v>1</v>
      </c>
      <c r="CZ1015" s="27">
        <v>2880000</v>
      </c>
      <c r="DA1015" s="27">
        <v>2448000</v>
      </c>
      <c r="DB1015" s="181"/>
      <c r="DC1015" s="181"/>
      <c r="DD1015" s="143">
        <f t="shared" si="2074"/>
        <v>0.11466596451673744</v>
      </c>
      <c r="DE1015" s="27">
        <f t="shared" si="2120"/>
        <v>2664000</v>
      </c>
      <c r="DF1015" s="27">
        <f t="shared" si="2121"/>
        <v>506160</v>
      </c>
      <c r="DG1015" s="28">
        <f t="shared" si="2122"/>
        <v>3170160</v>
      </c>
      <c r="DH1015" s="26">
        <v>1</v>
      </c>
      <c r="DI1015" s="28">
        <v>2880000</v>
      </c>
      <c r="DJ1015" s="28">
        <v>3312000</v>
      </c>
      <c r="DK1015" s="157"/>
      <c r="DL1015" s="177">
        <f t="shared" si="2075"/>
        <v>9.8666062491146164E-2</v>
      </c>
      <c r="DM1015" s="28">
        <f t="shared" si="2123"/>
        <v>3096000</v>
      </c>
      <c r="DN1015" s="28">
        <f t="shared" si="2124"/>
        <v>588240</v>
      </c>
      <c r="DO1015" s="30">
        <f t="shared" si="2125"/>
        <v>3684240</v>
      </c>
    </row>
    <row r="1016" spans="1:119" ht="21" customHeight="1" x14ac:dyDescent="0.25">
      <c r="A1016" s="66" t="s">
        <v>1967</v>
      </c>
      <c r="B1016" s="67" t="s">
        <v>1853</v>
      </c>
      <c r="C1016" s="68" t="s">
        <v>1968</v>
      </c>
      <c r="D1016" s="31" t="s">
        <v>30</v>
      </c>
      <c r="E1016" s="32" t="s">
        <v>30</v>
      </c>
      <c r="F1016" s="32" t="s">
        <v>30</v>
      </c>
      <c r="G1016" s="32" t="s">
        <v>30</v>
      </c>
      <c r="H1016" s="32" t="s">
        <v>30</v>
      </c>
      <c r="I1016" s="32" t="s">
        <v>30</v>
      </c>
      <c r="J1016" s="32" t="s">
        <v>30</v>
      </c>
      <c r="K1016" s="32" t="s">
        <v>30</v>
      </c>
      <c r="L1016" s="32" t="s">
        <v>30</v>
      </c>
      <c r="M1016" s="31" t="s">
        <v>30</v>
      </c>
      <c r="N1016" s="43" t="s">
        <v>30</v>
      </c>
      <c r="O1016" s="32" t="s">
        <v>30</v>
      </c>
      <c r="P1016" s="32" t="s">
        <v>30</v>
      </c>
      <c r="Q1016" s="32" t="s">
        <v>30</v>
      </c>
      <c r="R1016" s="32" t="s">
        <v>30</v>
      </c>
      <c r="S1016" s="32" t="s">
        <v>30</v>
      </c>
      <c r="T1016" s="32" t="s">
        <v>30</v>
      </c>
      <c r="U1016" s="33" t="s">
        <v>30</v>
      </c>
      <c r="V1016" s="31" t="s">
        <v>30</v>
      </c>
      <c r="W1016" s="32" t="s">
        <v>30</v>
      </c>
      <c r="X1016" s="32" t="s">
        <v>30</v>
      </c>
      <c r="Y1016" s="32" t="s">
        <v>30</v>
      </c>
      <c r="Z1016" s="32" t="s">
        <v>30</v>
      </c>
      <c r="AA1016" s="32" t="s">
        <v>30</v>
      </c>
      <c r="AB1016" s="32" t="s">
        <v>30</v>
      </c>
      <c r="AC1016" s="32" t="s">
        <v>30</v>
      </c>
      <c r="AD1016" s="34" t="s">
        <v>30</v>
      </c>
      <c r="AE1016" s="26">
        <v>1</v>
      </c>
      <c r="AF1016" s="27">
        <v>4500000</v>
      </c>
      <c r="AG1016" s="27">
        <v>5445000</v>
      </c>
      <c r="AH1016" s="27"/>
      <c r="AI1016" s="27"/>
      <c r="AJ1016" s="143">
        <f t="shared" si="2067"/>
        <v>0.13438228420739817</v>
      </c>
      <c r="AK1016" s="27">
        <f t="shared" si="2139"/>
        <v>4972500</v>
      </c>
      <c r="AL1016" s="28">
        <f t="shared" si="2140"/>
        <v>944775</v>
      </c>
      <c r="AM1016" s="30">
        <f t="shared" si="2141"/>
        <v>5917275</v>
      </c>
      <c r="AN1016" s="26">
        <v>1</v>
      </c>
      <c r="AO1016" s="27">
        <v>4500000</v>
      </c>
      <c r="AP1016" s="27">
        <v>5848200</v>
      </c>
      <c r="AQ1016" s="27"/>
      <c r="AR1016" s="27"/>
      <c r="AS1016" s="143">
        <f t="shared" si="2068"/>
        <v>0.18424873164332026</v>
      </c>
      <c r="AT1016" s="27">
        <f t="shared" si="2142"/>
        <v>5174100</v>
      </c>
      <c r="AU1016" s="28">
        <f t="shared" si="2143"/>
        <v>983079</v>
      </c>
      <c r="AV1016" s="30">
        <f t="shared" si="2144"/>
        <v>6157179</v>
      </c>
      <c r="AW1016" s="26">
        <v>1</v>
      </c>
      <c r="AX1016" s="27">
        <v>4500000</v>
      </c>
      <c r="AY1016" s="27">
        <v>5130000</v>
      </c>
      <c r="AZ1016" s="27"/>
      <c r="BA1016" s="27"/>
      <c r="BB1016" s="143">
        <f t="shared" si="2069"/>
        <v>9.2518644267398739E-2</v>
      </c>
      <c r="BC1016" s="27">
        <f t="shared" si="2145"/>
        <v>4815000</v>
      </c>
      <c r="BD1016" s="27">
        <f t="shared" si="2146"/>
        <v>914850</v>
      </c>
      <c r="BE1016" s="27">
        <f t="shared" si="2147"/>
        <v>5729850</v>
      </c>
      <c r="BF1016" s="26">
        <v>1</v>
      </c>
      <c r="BG1016" s="27">
        <v>3600000</v>
      </c>
      <c r="BH1016" s="27">
        <v>3240000</v>
      </c>
      <c r="BI1016" s="27"/>
      <c r="BJ1016" s="27"/>
      <c r="BK1016" s="143">
        <f t="shared" si="2070"/>
        <v>7.4432292756478682E-2</v>
      </c>
      <c r="BL1016" s="27">
        <f t="shared" si="2104"/>
        <v>3420000</v>
      </c>
      <c r="BM1016" s="27">
        <f t="shared" si="2105"/>
        <v>649800</v>
      </c>
      <c r="BN1016" s="28">
        <f t="shared" si="2106"/>
        <v>4069800</v>
      </c>
      <c r="BO1016" s="31" t="s">
        <v>30</v>
      </c>
      <c r="BP1016" s="32" t="s">
        <v>30</v>
      </c>
      <c r="BQ1016" s="32" t="s">
        <v>30</v>
      </c>
      <c r="BR1016" s="32" t="s">
        <v>30</v>
      </c>
      <c r="BS1016" s="32" t="s">
        <v>30</v>
      </c>
      <c r="BT1016" s="32" t="s">
        <v>30</v>
      </c>
      <c r="BU1016" s="32" t="s">
        <v>30</v>
      </c>
      <c r="BV1016" s="32" t="s">
        <v>30</v>
      </c>
      <c r="BW1016" s="33" t="s">
        <v>30</v>
      </c>
      <c r="BX1016" s="31" t="s">
        <v>30</v>
      </c>
      <c r="BY1016" s="32" t="s">
        <v>30</v>
      </c>
      <c r="BZ1016" s="32" t="s">
        <v>30</v>
      </c>
      <c r="CA1016" s="32" t="s">
        <v>30</v>
      </c>
      <c r="CB1016" s="32" t="s">
        <v>30</v>
      </c>
      <c r="CC1016" s="32" t="s">
        <v>30</v>
      </c>
      <c r="CD1016" s="32" t="s">
        <v>30</v>
      </c>
      <c r="CE1016" s="32" t="s">
        <v>30</v>
      </c>
      <c r="CF1016" s="34" t="s">
        <v>30</v>
      </c>
      <c r="CG1016" s="26">
        <v>1</v>
      </c>
      <c r="CH1016" s="27">
        <v>2880000</v>
      </c>
      <c r="CI1016" s="27">
        <v>2304000</v>
      </c>
      <c r="CJ1016" s="27"/>
      <c r="CK1016" s="27"/>
      <c r="CL1016" s="143">
        <f t="shared" si="2148"/>
        <v>0.15713484026367722</v>
      </c>
      <c r="CM1016" s="27">
        <f t="shared" si="2126"/>
        <v>2592000</v>
      </c>
      <c r="CN1016" s="27">
        <f t="shared" si="2115"/>
        <v>492480</v>
      </c>
      <c r="CO1016" s="28">
        <f t="shared" si="2116"/>
        <v>3084480</v>
      </c>
      <c r="CP1016" s="26">
        <v>1</v>
      </c>
      <c r="CQ1016" s="27">
        <v>2880000</v>
      </c>
      <c r="CR1016" s="27">
        <v>2304000</v>
      </c>
      <c r="CS1016" s="27"/>
      <c r="CT1016" s="27"/>
      <c r="CU1016" s="143">
        <f t="shared" si="2073"/>
        <v>0.15713484026367722</v>
      </c>
      <c r="CV1016" s="27">
        <f t="shared" si="2117"/>
        <v>2592000</v>
      </c>
      <c r="CW1016" s="28">
        <f t="shared" si="2118"/>
        <v>492480</v>
      </c>
      <c r="CX1016" s="29">
        <f t="shared" si="2119"/>
        <v>3084480</v>
      </c>
      <c r="CY1016" s="26">
        <v>1</v>
      </c>
      <c r="CZ1016" s="27">
        <v>2880000</v>
      </c>
      <c r="DA1016" s="27">
        <v>2448000</v>
      </c>
      <c r="DB1016" s="27"/>
      <c r="DC1016" s="27"/>
      <c r="DD1016" s="143">
        <f t="shared" si="2074"/>
        <v>0.11466596451673744</v>
      </c>
      <c r="DE1016" s="27">
        <f t="shared" si="2120"/>
        <v>2664000</v>
      </c>
      <c r="DF1016" s="27">
        <f t="shared" si="2121"/>
        <v>506160</v>
      </c>
      <c r="DG1016" s="28">
        <f t="shared" si="2122"/>
        <v>3170160</v>
      </c>
      <c r="DH1016" s="26">
        <v>1</v>
      </c>
      <c r="DI1016" s="28">
        <v>2880000</v>
      </c>
      <c r="DJ1016" s="28">
        <v>3312000</v>
      </c>
      <c r="DK1016" s="28"/>
      <c r="DL1016" s="177">
        <f t="shared" si="2075"/>
        <v>9.8666062491146164E-2</v>
      </c>
      <c r="DM1016" s="28">
        <f t="shared" si="2123"/>
        <v>3096000</v>
      </c>
      <c r="DN1016" s="28">
        <f t="shared" si="2124"/>
        <v>588240</v>
      </c>
      <c r="DO1016" s="30">
        <f t="shared" si="2125"/>
        <v>3684240</v>
      </c>
    </row>
    <row r="1017" spans="1:119" ht="21" customHeight="1" x14ac:dyDescent="0.25">
      <c r="A1017" s="66" t="s">
        <v>1969</v>
      </c>
      <c r="B1017" s="67" t="s">
        <v>1853</v>
      </c>
      <c r="C1017" s="68" t="s">
        <v>1970</v>
      </c>
      <c r="D1017" s="31" t="s">
        <v>30</v>
      </c>
      <c r="E1017" s="32" t="s">
        <v>30</v>
      </c>
      <c r="F1017" s="32" t="s">
        <v>30</v>
      </c>
      <c r="G1017" s="32" t="s">
        <v>30</v>
      </c>
      <c r="H1017" s="32" t="s">
        <v>30</v>
      </c>
      <c r="I1017" s="32" t="s">
        <v>30</v>
      </c>
      <c r="J1017" s="32" t="s">
        <v>30</v>
      </c>
      <c r="K1017" s="32" t="s">
        <v>30</v>
      </c>
      <c r="L1017" s="32" t="s">
        <v>30</v>
      </c>
      <c r="M1017" s="31" t="s">
        <v>30</v>
      </c>
      <c r="N1017" s="43" t="s">
        <v>30</v>
      </c>
      <c r="O1017" s="32" t="s">
        <v>30</v>
      </c>
      <c r="P1017" s="32" t="s">
        <v>30</v>
      </c>
      <c r="Q1017" s="32" t="s">
        <v>30</v>
      </c>
      <c r="R1017" s="32" t="s">
        <v>30</v>
      </c>
      <c r="S1017" s="32" t="s">
        <v>30</v>
      </c>
      <c r="T1017" s="32" t="s">
        <v>30</v>
      </c>
      <c r="U1017" s="33" t="s">
        <v>30</v>
      </c>
      <c r="V1017" s="31" t="s">
        <v>30</v>
      </c>
      <c r="W1017" s="32" t="s">
        <v>30</v>
      </c>
      <c r="X1017" s="32" t="s">
        <v>30</v>
      </c>
      <c r="Y1017" s="32" t="s">
        <v>30</v>
      </c>
      <c r="Z1017" s="32" t="s">
        <v>30</v>
      </c>
      <c r="AA1017" s="32" t="s">
        <v>30</v>
      </c>
      <c r="AB1017" s="32" t="s">
        <v>30</v>
      </c>
      <c r="AC1017" s="32" t="s">
        <v>30</v>
      </c>
      <c r="AD1017" s="34" t="s">
        <v>30</v>
      </c>
      <c r="AE1017" s="26">
        <v>1</v>
      </c>
      <c r="AF1017" s="27">
        <v>4500000</v>
      </c>
      <c r="AG1017" s="27">
        <v>5445000</v>
      </c>
      <c r="AH1017" s="27"/>
      <c r="AI1017" s="27"/>
      <c r="AJ1017" s="143">
        <f t="shared" si="2067"/>
        <v>0.13438228420739817</v>
      </c>
      <c r="AK1017" s="27">
        <f t="shared" si="2139"/>
        <v>4972500</v>
      </c>
      <c r="AL1017" s="28">
        <f t="shared" si="2140"/>
        <v>944775</v>
      </c>
      <c r="AM1017" s="30">
        <f t="shared" si="2141"/>
        <v>5917275</v>
      </c>
      <c r="AN1017" s="26">
        <v>1</v>
      </c>
      <c r="AO1017" s="27">
        <v>4500000</v>
      </c>
      <c r="AP1017" s="27">
        <v>5848200</v>
      </c>
      <c r="AQ1017" s="27"/>
      <c r="AR1017" s="27"/>
      <c r="AS1017" s="143">
        <f t="shared" si="2068"/>
        <v>0.18424873164332026</v>
      </c>
      <c r="AT1017" s="27">
        <f t="shared" si="2142"/>
        <v>5174100</v>
      </c>
      <c r="AU1017" s="28">
        <f t="shared" si="2143"/>
        <v>983079</v>
      </c>
      <c r="AV1017" s="30">
        <f t="shared" si="2144"/>
        <v>6157179</v>
      </c>
      <c r="AW1017" s="26">
        <v>1</v>
      </c>
      <c r="AX1017" s="27">
        <v>4500000</v>
      </c>
      <c r="AY1017" s="27">
        <v>5130000</v>
      </c>
      <c r="AZ1017" s="27"/>
      <c r="BA1017" s="27"/>
      <c r="BB1017" s="143">
        <f t="shared" si="2069"/>
        <v>9.2518644267398739E-2</v>
      </c>
      <c r="BC1017" s="27">
        <f t="shared" si="2145"/>
        <v>4815000</v>
      </c>
      <c r="BD1017" s="27">
        <f t="shared" si="2146"/>
        <v>914850</v>
      </c>
      <c r="BE1017" s="27">
        <f t="shared" si="2147"/>
        <v>5729850</v>
      </c>
      <c r="BF1017" s="26">
        <v>1</v>
      </c>
      <c r="BG1017" s="27">
        <v>3600000</v>
      </c>
      <c r="BH1017" s="27">
        <v>3240000</v>
      </c>
      <c r="BI1017" s="27"/>
      <c r="BJ1017" s="27"/>
      <c r="BK1017" s="143">
        <f t="shared" si="2070"/>
        <v>7.4432292756478682E-2</v>
      </c>
      <c r="BL1017" s="27">
        <f t="shared" si="2104"/>
        <v>3420000</v>
      </c>
      <c r="BM1017" s="27">
        <f t="shared" si="2105"/>
        <v>649800</v>
      </c>
      <c r="BN1017" s="28">
        <f t="shared" si="2106"/>
        <v>4069800</v>
      </c>
      <c r="BO1017" s="31" t="s">
        <v>30</v>
      </c>
      <c r="BP1017" s="32" t="s">
        <v>30</v>
      </c>
      <c r="BQ1017" s="32" t="s">
        <v>30</v>
      </c>
      <c r="BR1017" s="32" t="s">
        <v>30</v>
      </c>
      <c r="BS1017" s="32" t="s">
        <v>30</v>
      </c>
      <c r="BT1017" s="32" t="s">
        <v>30</v>
      </c>
      <c r="BU1017" s="32" t="s">
        <v>30</v>
      </c>
      <c r="BV1017" s="32" t="s">
        <v>30</v>
      </c>
      <c r="BW1017" s="33" t="s">
        <v>30</v>
      </c>
      <c r="BX1017" s="31" t="s">
        <v>30</v>
      </c>
      <c r="BY1017" s="32" t="s">
        <v>30</v>
      </c>
      <c r="BZ1017" s="32" t="s">
        <v>30</v>
      </c>
      <c r="CA1017" s="32" t="s">
        <v>30</v>
      </c>
      <c r="CB1017" s="32" t="s">
        <v>30</v>
      </c>
      <c r="CC1017" s="32" t="s">
        <v>30</v>
      </c>
      <c r="CD1017" s="32" t="s">
        <v>30</v>
      </c>
      <c r="CE1017" s="32" t="s">
        <v>30</v>
      </c>
      <c r="CF1017" s="34" t="s">
        <v>30</v>
      </c>
      <c r="CG1017" s="26">
        <v>1</v>
      </c>
      <c r="CH1017" s="27">
        <v>2880000</v>
      </c>
      <c r="CI1017" s="27">
        <v>2304000</v>
      </c>
      <c r="CJ1017" s="27"/>
      <c r="CK1017" s="27"/>
      <c r="CL1017" s="143">
        <f t="shared" si="2148"/>
        <v>0.15713484026367722</v>
      </c>
      <c r="CM1017" s="27">
        <f t="shared" si="2126"/>
        <v>2592000</v>
      </c>
      <c r="CN1017" s="27">
        <f t="shared" si="2115"/>
        <v>492480</v>
      </c>
      <c r="CO1017" s="28">
        <f t="shared" si="2116"/>
        <v>3084480</v>
      </c>
      <c r="CP1017" s="26">
        <v>1</v>
      </c>
      <c r="CQ1017" s="27">
        <v>2880000</v>
      </c>
      <c r="CR1017" s="27">
        <v>2304000</v>
      </c>
      <c r="CS1017" s="27"/>
      <c r="CT1017" s="27"/>
      <c r="CU1017" s="143">
        <f t="shared" si="2073"/>
        <v>0.15713484026367722</v>
      </c>
      <c r="CV1017" s="27">
        <f t="shared" si="2117"/>
        <v>2592000</v>
      </c>
      <c r="CW1017" s="28">
        <f t="shared" si="2118"/>
        <v>492480</v>
      </c>
      <c r="CX1017" s="29">
        <f t="shared" si="2119"/>
        <v>3084480</v>
      </c>
      <c r="CY1017" s="26">
        <v>1</v>
      </c>
      <c r="CZ1017" s="27">
        <v>2880000</v>
      </c>
      <c r="DA1017" s="27">
        <v>2448000</v>
      </c>
      <c r="DB1017" s="27"/>
      <c r="DC1017" s="27"/>
      <c r="DD1017" s="143">
        <f t="shared" si="2074"/>
        <v>0.11466596451673744</v>
      </c>
      <c r="DE1017" s="27">
        <f t="shared" si="2120"/>
        <v>2664000</v>
      </c>
      <c r="DF1017" s="27">
        <f t="shared" si="2121"/>
        <v>506160</v>
      </c>
      <c r="DG1017" s="28">
        <f t="shared" si="2122"/>
        <v>3170160</v>
      </c>
      <c r="DH1017" s="26">
        <v>1</v>
      </c>
      <c r="DI1017" s="28">
        <v>2880000</v>
      </c>
      <c r="DJ1017" s="28">
        <v>3312000</v>
      </c>
      <c r="DK1017" s="28"/>
      <c r="DL1017" s="177">
        <f t="shared" si="2075"/>
        <v>9.8666062491146164E-2</v>
      </c>
      <c r="DM1017" s="28">
        <f t="shared" si="2123"/>
        <v>3096000</v>
      </c>
      <c r="DN1017" s="28">
        <f t="shared" si="2124"/>
        <v>588240</v>
      </c>
      <c r="DO1017" s="30">
        <f t="shared" si="2125"/>
        <v>3684240</v>
      </c>
    </row>
    <row r="1018" spans="1:119" ht="27.75" customHeight="1" x14ac:dyDescent="0.25">
      <c r="A1018" s="66" t="s">
        <v>1971</v>
      </c>
      <c r="B1018" s="67" t="s">
        <v>1853</v>
      </c>
      <c r="C1018" s="68" t="s">
        <v>1972</v>
      </c>
      <c r="D1018" s="31" t="s">
        <v>30</v>
      </c>
      <c r="E1018" s="32" t="s">
        <v>30</v>
      </c>
      <c r="F1018" s="32" t="s">
        <v>30</v>
      </c>
      <c r="G1018" s="32" t="s">
        <v>30</v>
      </c>
      <c r="H1018" s="32" t="s">
        <v>30</v>
      </c>
      <c r="I1018" s="32" t="s">
        <v>30</v>
      </c>
      <c r="J1018" s="32" t="s">
        <v>30</v>
      </c>
      <c r="K1018" s="32" t="s">
        <v>30</v>
      </c>
      <c r="L1018" s="32" t="s">
        <v>30</v>
      </c>
      <c r="M1018" s="31" t="s">
        <v>30</v>
      </c>
      <c r="N1018" s="43" t="s">
        <v>30</v>
      </c>
      <c r="O1018" s="32" t="s">
        <v>30</v>
      </c>
      <c r="P1018" s="32" t="s">
        <v>30</v>
      </c>
      <c r="Q1018" s="32" t="s">
        <v>30</v>
      </c>
      <c r="R1018" s="32" t="s">
        <v>30</v>
      </c>
      <c r="S1018" s="32" t="s">
        <v>30</v>
      </c>
      <c r="T1018" s="32" t="s">
        <v>30</v>
      </c>
      <c r="U1018" s="33" t="s">
        <v>30</v>
      </c>
      <c r="V1018" s="31" t="s">
        <v>30</v>
      </c>
      <c r="W1018" s="32" t="s">
        <v>30</v>
      </c>
      <c r="X1018" s="32" t="s">
        <v>30</v>
      </c>
      <c r="Y1018" s="32" t="s">
        <v>30</v>
      </c>
      <c r="Z1018" s="32" t="s">
        <v>30</v>
      </c>
      <c r="AA1018" s="32" t="s">
        <v>30</v>
      </c>
      <c r="AB1018" s="32" t="s">
        <v>30</v>
      </c>
      <c r="AC1018" s="32" t="s">
        <v>30</v>
      </c>
      <c r="AD1018" s="34" t="s">
        <v>30</v>
      </c>
      <c r="AE1018" s="26">
        <v>1</v>
      </c>
      <c r="AF1018" s="27">
        <v>3500000</v>
      </c>
      <c r="AG1018" s="27">
        <v>4235000</v>
      </c>
      <c r="AH1018" s="27"/>
      <c r="AI1018" s="27"/>
      <c r="AJ1018" s="143">
        <f t="shared" si="2067"/>
        <v>0.13438228420739817</v>
      </c>
      <c r="AK1018" s="27">
        <f t="shared" si="2139"/>
        <v>3867500</v>
      </c>
      <c r="AL1018" s="28">
        <f t="shared" si="2140"/>
        <v>734825</v>
      </c>
      <c r="AM1018" s="30">
        <f t="shared" si="2141"/>
        <v>4602325</v>
      </c>
      <c r="AN1018" s="26">
        <v>1</v>
      </c>
      <c r="AO1018" s="27">
        <v>3500000</v>
      </c>
      <c r="AP1018" s="27">
        <v>4548600</v>
      </c>
      <c r="AQ1018" s="27"/>
      <c r="AR1018" s="27"/>
      <c r="AS1018" s="143">
        <f t="shared" si="2068"/>
        <v>0.18424873164332026</v>
      </c>
      <c r="AT1018" s="27">
        <f t="shared" si="2142"/>
        <v>4024300</v>
      </c>
      <c r="AU1018" s="28">
        <f t="shared" si="2143"/>
        <v>764617</v>
      </c>
      <c r="AV1018" s="30">
        <f t="shared" si="2144"/>
        <v>4788917</v>
      </c>
      <c r="AW1018" s="26">
        <v>1</v>
      </c>
      <c r="AX1018" s="27">
        <v>3500000</v>
      </c>
      <c r="AY1018" s="27">
        <v>3990000</v>
      </c>
      <c r="AZ1018" s="27"/>
      <c r="BA1018" s="27"/>
      <c r="BB1018" s="143">
        <f t="shared" si="2069"/>
        <v>9.2518644267398739E-2</v>
      </c>
      <c r="BC1018" s="27">
        <f t="shared" si="2145"/>
        <v>3745000</v>
      </c>
      <c r="BD1018" s="27">
        <f t="shared" si="2146"/>
        <v>711550</v>
      </c>
      <c r="BE1018" s="27">
        <f t="shared" si="2147"/>
        <v>4456550</v>
      </c>
      <c r="BF1018" s="26">
        <v>1</v>
      </c>
      <c r="BG1018" s="27">
        <v>2800000</v>
      </c>
      <c r="BH1018" s="27">
        <v>2520000</v>
      </c>
      <c r="BI1018" s="27"/>
      <c r="BJ1018" s="27"/>
      <c r="BK1018" s="143">
        <f t="shared" si="2070"/>
        <v>7.4432292756478682E-2</v>
      </c>
      <c r="BL1018" s="27">
        <f t="shared" si="2104"/>
        <v>2660000</v>
      </c>
      <c r="BM1018" s="27">
        <f t="shared" si="2105"/>
        <v>505400</v>
      </c>
      <c r="BN1018" s="28">
        <f t="shared" si="2106"/>
        <v>3165400</v>
      </c>
      <c r="BO1018" s="31" t="s">
        <v>30</v>
      </c>
      <c r="BP1018" s="32" t="s">
        <v>30</v>
      </c>
      <c r="BQ1018" s="32" t="s">
        <v>30</v>
      </c>
      <c r="BR1018" s="32" t="s">
        <v>30</v>
      </c>
      <c r="BS1018" s="32" t="s">
        <v>30</v>
      </c>
      <c r="BT1018" s="32" t="s">
        <v>30</v>
      </c>
      <c r="BU1018" s="32" t="s">
        <v>30</v>
      </c>
      <c r="BV1018" s="32" t="s">
        <v>30</v>
      </c>
      <c r="BW1018" s="33" t="s">
        <v>30</v>
      </c>
      <c r="BX1018" s="31" t="s">
        <v>30</v>
      </c>
      <c r="BY1018" s="32" t="s">
        <v>30</v>
      </c>
      <c r="BZ1018" s="32" t="s">
        <v>30</v>
      </c>
      <c r="CA1018" s="32" t="s">
        <v>30</v>
      </c>
      <c r="CB1018" s="32" t="s">
        <v>30</v>
      </c>
      <c r="CC1018" s="32" t="s">
        <v>30</v>
      </c>
      <c r="CD1018" s="32" t="s">
        <v>30</v>
      </c>
      <c r="CE1018" s="32" t="s">
        <v>30</v>
      </c>
      <c r="CF1018" s="34" t="s">
        <v>30</v>
      </c>
      <c r="CG1018" s="26">
        <v>1</v>
      </c>
      <c r="CH1018" s="27">
        <v>2240000</v>
      </c>
      <c r="CI1018" s="27">
        <v>1792000</v>
      </c>
      <c r="CJ1018" s="27"/>
      <c r="CK1018" s="27"/>
      <c r="CL1018" s="143">
        <f t="shared" si="2148"/>
        <v>0.15713484026367722</v>
      </c>
      <c r="CM1018" s="27">
        <f t="shared" si="2126"/>
        <v>2016000</v>
      </c>
      <c r="CN1018" s="27">
        <f t="shared" si="2115"/>
        <v>383040</v>
      </c>
      <c r="CO1018" s="28">
        <f t="shared" si="2116"/>
        <v>2399040</v>
      </c>
      <c r="CP1018" s="26">
        <v>1</v>
      </c>
      <c r="CQ1018" s="27">
        <v>2240000</v>
      </c>
      <c r="CR1018" s="27">
        <v>1792000</v>
      </c>
      <c r="CS1018" s="27"/>
      <c r="CT1018" s="27"/>
      <c r="CU1018" s="143">
        <f t="shared" si="2073"/>
        <v>0.15713484026367722</v>
      </c>
      <c r="CV1018" s="27">
        <f t="shared" si="2117"/>
        <v>2016000</v>
      </c>
      <c r="CW1018" s="28">
        <f t="shared" si="2118"/>
        <v>383040</v>
      </c>
      <c r="CX1018" s="29">
        <f t="shared" si="2119"/>
        <v>2399040</v>
      </c>
      <c r="CY1018" s="26">
        <v>1</v>
      </c>
      <c r="CZ1018" s="27">
        <v>2240000</v>
      </c>
      <c r="DA1018" s="27">
        <v>1904000</v>
      </c>
      <c r="DB1018" s="27"/>
      <c r="DC1018" s="27"/>
      <c r="DD1018" s="143">
        <f t="shared" si="2074"/>
        <v>0.11466596451673744</v>
      </c>
      <c r="DE1018" s="27">
        <f t="shared" si="2120"/>
        <v>2072000</v>
      </c>
      <c r="DF1018" s="27">
        <f t="shared" si="2121"/>
        <v>393680</v>
      </c>
      <c r="DG1018" s="28">
        <f t="shared" si="2122"/>
        <v>2465680</v>
      </c>
      <c r="DH1018" s="26">
        <v>1</v>
      </c>
      <c r="DI1018" s="28">
        <v>2240000</v>
      </c>
      <c r="DJ1018" s="28">
        <v>2576000</v>
      </c>
      <c r="DK1018" s="28"/>
      <c r="DL1018" s="177">
        <f t="shared" si="2075"/>
        <v>9.8666062491146178E-2</v>
      </c>
      <c r="DM1018" s="28">
        <f t="shared" si="2123"/>
        <v>2408000</v>
      </c>
      <c r="DN1018" s="28">
        <f t="shared" si="2124"/>
        <v>457520</v>
      </c>
      <c r="DO1018" s="30">
        <f t="shared" si="2125"/>
        <v>2865520</v>
      </c>
    </row>
    <row r="1019" spans="1:119" ht="21" customHeight="1" x14ac:dyDescent="0.25">
      <c r="A1019" s="66" t="s">
        <v>1973</v>
      </c>
      <c r="B1019" s="67" t="s">
        <v>1853</v>
      </c>
      <c r="C1019" s="68" t="s">
        <v>1974</v>
      </c>
      <c r="D1019" s="31" t="s">
        <v>30</v>
      </c>
      <c r="E1019" s="32" t="s">
        <v>30</v>
      </c>
      <c r="F1019" s="32" t="s">
        <v>30</v>
      </c>
      <c r="G1019" s="32" t="s">
        <v>30</v>
      </c>
      <c r="H1019" s="32" t="s">
        <v>30</v>
      </c>
      <c r="I1019" s="32" t="s">
        <v>30</v>
      </c>
      <c r="J1019" s="32" t="s">
        <v>30</v>
      </c>
      <c r="K1019" s="32" t="s">
        <v>30</v>
      </c>
      <c r="L1019" s="32" t="s">
        <v>30</v>
      </c>
      <c r="M1019" s="31" t="s">
        <v>30</v>
      </c>
      <c r="N1019" s="43" t="s">
        <v>30</v>
      </c>
      <c r="O1019" s="32" t="s">
        <v>30</v>
      </c>
      <c r="P1019" s="32" t="s">
        <v>30</v>
      </c>
      <c r="Q1019" s="32" t="s">
        <v>30</v>
      </c>
      <c r="R1019" s="32" t="s">
        <v>30</v>
      </c>
      <c r="S1019" s="32" t="s">
        <v>30</v>
      </c>
      <c r="T1019" s="32" t="s">
        <v>30</v>
      </c>
      <c r="U1019" s="33" t="s">
        <v>30</v>
      </c>
      <c r="V1019" s="31" t="s">
        <v>30</v>
      </c>
      <c r="W1019" s="32" t="s">
        <v>30</v>
      </c>
      <c r="X1019" s="32" t="s">
        <v>30</v>
      </c>
      <c r="Y1019" s="32" t="s">
        <v>30</v>
      </c>
      <c r="Z1019" s="32" t="s">
        <v>30</v>
      </c>
      <c r="AA1019" s="32" t="s">
        <v>30</v>
      </c>
      <c r="AB1019" s="32" t="s">
        <v>30</v>
      </c>
      <c r="AC1019" s="32" t="s">
        <v>30</v>
      </c>
      <c r="AD1019" s="34" t="s">
        <v>30</v>
      </c>
      <c r="AE1019" s="26">
        <v>1</v>
      </c>
      <c r="AF1019" s="27">
        <v>6500000</v>
      </c>
      <c r="AG1019" s="27">
        <v>7865000</v>
      </c>
      <c r="AH1019" s="27"/>
      <c r="AI1019" s="27"/>
      <c r="AJ1019" s="143">
        <f t="shared" si="2067"/>
        <v>0.13438228420739817</v>
      </c>
      <c r="AK1019" s="27">
        <f t="shared" si="2139"/>
        <v>7182500</v>
      </c>
      <c r="AL1019" s="28">
        <f t="shared" si="2140"/>
        <v>1364675</v>
      </c>
      <c r="AM1019" s="30">
        <f t="shared" si="2141"/>
        <v>8547175</v>
      </c>
      <c r="AN1019" s="26">
        <v>1</v>
      </c>
      <c r="AO1019" s="27">
        <v>6500000</v>
      </c>
      <c r="AP1019" s="27">
        <v>8447400</v>
      </c>
      <c r="AQ1019" s="27"/>
      <c r="AR1019" s="27"/>
      <c r="AS1019" s="143">
        <f t="shared" si="2068"/>
        <v>0.18424873164332026</v>
      </c>
      <c r="AT1019" s="27">
        <f t="shared" si="2142"/>
        <v>7473700</v>
      </c>
      <c r="AU1019" s="28">
        <f t="shared" si="2143"/>
        <v>1420003</v>
      </c>
      <c r="AV1019" s="30">
        <f t="shared" si="2144"/>
        <v>8893703</v>
      </c>
      <c r="AW1019" s="26">
        <v>1</v>
      </c>
      <c r="AX1019" s="27">
        <v>6500000</v>
      </c>
      <c r="AY1019" s="27">
        <v>7410000</v>
      </c>
      <c r="AZ1019" s="27"/>
      <c r="BA1019" s="27"/>
      <c r="BB1019" s="143">
        <f t="shared" si="2069"/>
        <v>9.2518644267398739E-2</v>
      </c>
      <c r="BC1019" s="27">
        <f t="shared" si="2145"/>
        <v>6955000</v>
      </c>
      <c r="BD1019" s="27">
        <f t="shared" si="2146"/>
        <v>1321450</v>
      </c>
      <c r="BE1019" s="27">
        <f t="shared" si="2147"/>
        <v>8276450</v>
      </c>
      <c r="BF1019" s="26">
        <v>1</v>
      </c>
      <c r="BG1019" s="27">
        <v>5200000</v>
      </c>
      <c r="BH1019" s="27">
        <v>4680000</v>
      </c>
      <c r="BI1019" s="27"/>
      <c r="BJ1019" s="27"/>
      <c r="BK1019" s="143">
        <f t="shared" si="2070"/>
        <v>7.4432292756478682E-2</v>
      </c>
      <c r="BL1019" s="27">
        <f t="shared" si="2104"/>
        <v>4940000</v>
      </c>
      <c r="BM1019" s="27">
        <f t="shared" si="2105"/>
        <v>938600</v>
      </c>
      <c r="BN1019" s="28">
        <f t="shared" si="2106"/>
        <v>5878600</v>
      </c>
      <c r="BO1019" s="31" t="s">
        <v>30</v>
      </c>
      <c r="BP1019" s="32" t="s">
        <v>30</v>
      </c>
      <c r="BQ1019" s="32" t="s">
        <v>30</v>
      </c>
      <c r="BR1019" s="32" t="s">
        <v>30</v>
      </c>
      <c r="BS1019" s="32" t="s">
        <v>30</v>
      </c>
      <c r="BT1019" s="32" t="s">
        <v>30</v>
      </c>
      <c r="BU1019" s="32" t="s">
        <v>30</v>
      </c>
      <c r="BV1019" s="32" t="s">
        <v>30</v>
      </c>
      <c r="BW1019" s="33" t="s">
        <v>30</v>
      </c>
      <c r="BX1019" s="31" t="s">
        <v>30</v>
      </c>
      <c r="BY1019" s="32" t="s">
        <v>30</v>
      </c>
      <c r="BZ1019" s="32" t="s">
        <v>30</v>
      </c>
      <c r="CA1019" s="32" t="s">
        <v>30</v>
      </c>
      <c r="CB1019" s="32" t="s">
        <v>30</v>
      </c>
      <c r="CC1019" s="32" t="s">
        <v>30</v>
      </c>
      <c r="CD1019" s="32" t="s">
        <v>30</v>
      </c>
      <c r="CE1019" s="32" t="s">
        <v>30</v>
      </c>
      <c r="CF1019" s="34" t="s">
        <v>30</v>
      </c>
      <c r="CG1019" s="26">
        <v>1</v>
      </c>
      <c r="CH1019" s="27">
        <v>4160000</v>
      </c>
      <c r="CI1019" s="27">
        <v>3328000</v>
      </c>
      <c r="CJ1019" s="27"/>
      <c r="CK1019" s="27"/>
      <c r="CL1019" s="143">
        <f t="shared" si="2148"/>
        <v>0.15713484026367724</v>
      </c>
      <c r="CM1019" s="27">
        <f t="shared" si="2126"/>
        <v>3744000</v>
      </c>
      <c r="CN1019" s="27">
        <f t="shared" si="2115"/>
        <v>711360</v>
      </c>
      <c r="CO1019" s="28">
        <f t="shared" si="2116"/>
        <v>4455360</v>
      </c>
      <c r="CP1019" s="26">
        <v>1</v>
      </c>
      <c r="CQ1019" s="27">
        <v>4160000</v>
      </c>
      <c r="CR1019" s="27">
        <v>3328000</v>
      </c>
      <c r="CS1019" s="27"/>
      <c r="CT1019" s="27"/>
      <c r="CU1019" s="143">
        <f t="shared" si="2073"/>
        <v>0.15713484026367724</v>
      </c>
      <c r="CV1019" s="27">
        <f t="shared" si="2117"/>
        <v>3744000</v>
      </c>
      <c r="CW1019" s="28">
        <f t="shared" si="2118"/>
        <v>711360</v>
      </c>
      <c r="CX1019" s="29">
        <f t="shared" si="2119"/>
        <v>4455360</v>
      </c>
      <c r="CY1019" s="26">
        <v>1</v>
      </c>
      <c r="CZ1019" s="27">
        <v>4160000</v>
      </c>
      <c r="DA1019" s="27">
        <v>3536000</v>
      </c>
      <c r="DB1019" s="27"/>
      <c r="DC1019" s="27"/>
      <c r="DD1019" s="143">
        <f t="shared" si="2074"/>
        <v>0.11466596451673744</v>
      </c>
      <c r="DE1019" s="27">
        <f t="shared" si="2120"/>
        <v>3848000</v>
      </c>
      <c r="DF1019" s="27">
        <f t="shared" si="2121"/>
        <v>731120</v>
      </c>
      <c r="DG1019" s="28">
        <f t="shared" si="2122"/>
        <v>4579120</v>
      </c>
      <c r="DH1019" s="26">
        <v>1</v>
      </c>
      <c r="DI1019" s="28">
        <v>4160000</v>
      </c>
      <c r="DJ1019" s="28">
        <v>4784000</v>
      </c>
      <c r="DK1019" s="28"/>
      <c r="DL1019" s="177">
        <f t="shared" si="2075"/>
        <v>9.8666062491146164E-2</v>
      </c>
      <c r="DM1019" s="28">
        <f t="shared" si="2123"/>
        <v>4472000</v>
      </c>
      <c r="DN1019" s="28">
        <f t="shared" si="2124"/>
        <v>849680</v>
      </c>
      <c r="DO1019" s="30">
        <f t="shared" si="2125"/>
        <v>5321680</v>
      </c>
    </row>
    <row r="1020" spans="1:119" ht="21" customHeight="1" x14ac:dyDescent="0.25">
      <c r="A1020" s="66" t="s">
        <v>1975</v>
      </c>
      <c r="B1020" s="67" t="s">
        <v>1853</v>
      </c>
      <c r="C1020" s="68" t="s">
        <v>1976</v>
      </c>
      <c r="D1020" s="26">
        <v>1</v>
      </c>
      <c r="E1020" s="27">
        <v>15000000</v>
      </c>
      <c r="F1020" s="27">
        <v>14250000</v>
      </c>
      <c r="G1020" s="148"/>
      <c r="H1020" s="148"/>
      <c r="I1020" s="143">
        <f t="shared" ref="I1020:I1025" si="2149">+STDEVA(E1020:F1020)/AVERAGE(E1020:F1020)</f>
        <v>3.6261886214694748E-2</v>
      </c>
      <c r="J1020" s="27">
        <f t="shared" ref="J1020:J1025" si="2150">+AVERAGE(E1020:F1020)</f>
        <v>14625000</v>
      </c>
      <c r="K1020" s="28">
        <f t="shared" ref="K1020:K1025" si="2151">J1020*19%</f>
        <v>2778750</v>
      </c>
      <c r="L1020" s="29">
        <f t="shared" si="2076"/>
        <v>17403750</v>
      </c>
      <c r="M1020" s="26">
        <v>1</v>
      </c>
      <c r="N1020" s="27">
        <v>15000000</v>
      </c>
      <c r="O1020" s="27">
        <v>16200000</v>
      </c>
      <c r="P1020" s="145"/>
      <c r="Q1020" s="145"/>
      <c r="R1020" s="143">
        <f t="shared" ref="R1020:R1025" si="2152">+STDEVA(N1020:O1020)/AVERAGE(N1020:O1020)</f>
        <v>5.4392829322042112E-2</v>
      </c>
      <c r="S1020" s="27">
        <f t="shared" ref="S1020:S1025" si="2153">+AVERAGE(N1020:P1020)</f>
        <v>15600000</v>
      </c>
      <c r="T1020" s="28">
        <f t="shared" ref="T1020:T1025" si="2154">+S1020*19%</f>
        <v>2964000</v>
      </c>
      <c r="U1020" s="30">
        <f t="shared" ref="U1020:U1025" si="2155">+T1020+S1020</f>
        <v>18564000</v>
      </c>
      <c r="V1020" s="26">
        <v>1</v>
      </c>
      <c r="W1020" s="27">
        <v>15000000</v>
      </c>
      <c r="X1020" s="27">
        <v>17250000</v>
      </c>
      <c r="Y1020" s="145"/>
      <c r="Z1020" s="145"/>
      <c r="AA1020" s="143">
        <f t="shared" ref="AA1020:AA1025" si="2156">+STDEVA(W1020:X1020)/AVERAGE(W1020:X1020)</f>
        <v>9.8666062491146164E-2</v>
      </c>
      <c r="AB1020" s="27">
        <f t="shared" ref="AB1020:AB1025" si="2157">+AVERAGE(W1020:Y1020)</f>
        <v>16125000</v>
      </c>
      <c r="AC1020" s="28">
        <f t="shared" ref="AC1020:AC1025" si="2158">+AB1020*19%</f>
        <v>3063750</v>
      </c>
      <c r="AD1020" s="29">
        <f t="shared" ref="AD1020:AD1025" si="2159">+AC1020+AB1020</f>
        <v>19188750</v>
      </c>
      <c r="AE1020" s="26">
        <v>1</v>
      </c>
      <c r="AF1020" s="27">
        <v>15000000</v>
      </c>
      <c r="AG1020" s="27">
        <v>18150000</v>
      </c>
      <c r="AH1020" s="145"/>
      <c r="AI1020" s="145"/>
      <c r="AJ1020" s="143">
        <f t="shared" si="2067"/>
        <v>0.13438228420739817</v>
      </c>
      <c r="AK1020" s="27">
        <f t="shared" si="2139"/>
        <v>16575000</v>
      </c>
      <c r="AL1020" s="28">
        <f t="shared" si="2140"/>
        <v>3149250</v>
      </c>
      <c r="AM1020" s="30">
        <f t="shared" si="2141"/>
        <v>19724250</v>
      </c>
      <c r="AN1020" s="26">
        <v>1</v>
      </c>
      <c r="AO1020" s="27">
        <v>15000000</v>
      </c>
      <c r="AP1020" s="27">
        <v>19494000</v>
      </c>
      <c r="AQ1020" s="145"/>
      <c r="AR1020" s="145"/>
      <c r="AS1020" s="143">
        <f t="shared" si="2068"/>
        <v>0.18424873164332028</v>
      </c>
      <c r="AT1020" s="27">
        <f t="shared" si="2142"/>
        <v>17247000</v>
      </c>
      <c r="AU1020" s="28">
        <f t="shared" si="2143"/>
        <v>3276930</v>
      </c>
      <c r="AV1020" s="30">
        <f t="shared" si="2144"/>
        <v>20523930</v>
      </c>
      <c r="AW1020" s="26">
        <v>1</v>
      </c>
      <c r="AX1020" s="27">
        <v>15000000</v>
      </c>
      <c r="AY1020" s="27">
        <v>17100000</v>
      </c>
      <c r="AZ1020" s="145"/>
      <c r="BA1020" s="145"/>
      <c r="BB1020" s="143">
        <f t="shared" si="2069"/>
        <v>9.2518644267398739E-2</v>
      </c>
      <c r="BC1020" s="27">
        <f t="shared" si="2145"/>
        <v>16050000</v>
      </c>
      <c r="BD1020" s="27">
        <f t="shared" si="2146"/>
        <v>3049500</v>
      </c>
      <c r="BE1020" s="27">
        <f t="shared" si="2147"/>
        <v>19099500</v>
      </c>
      <c r="BF1020" s="26">
        <v>1</v>
      </c>
      <c r="BG1020" s="27">
        <v>12000000</v>
      </c>
      <c r="BH1020" s="27">
        <v>10800000</v>
      </c>
      <c r="BI1020" s="145"/>
      <c r="BJ1020" s="145"/>
      <c r="BK1020" s="143">
        <f t="shared" si="2070"/>
        <v>7.4432292756478682E-2</v>
      </c>
      <c r="BL1020" s="27">
        <f t="shared" si="2104"/>
        <v>11400000</v>
      </c>
      <c r="BM1020" s="27">
        <f t="shared" si="2105"/>
        <v>2166000</v>
      </c>
      <c r="BN1020" s="28">
        <f t="shared" si="2106"/>
        <v>13566000</v>
      </c>
      <c r="BO1020" s="26">
        <v>1</v>
      </c>
      <c r="BP1020" s="27">
        <v>12000000</v>
      </c>
      <c r="BQ1020" s="27">
        <v>13680000</v>
      </c>
      <c r="BR1020" s="148"/>
      <c r="BS1020" s="148"/>
      <c r="BT1020" s="143">
        <f t="shared" si="2071"/>
        <v>9.2518644267398739E-2</v>
      </c>
      <c r="BU1020" s="27">
        <f t="shared" ref="BU1020:BU1025" si="2160">+AVERAGE(BP1020:BR1020)</f>
        <v>12840000</v>
      </c>
      <c r="BV1020" s="28">
        <f t="shared" ref="BV1020:BV1025" si="2161">+BU1020*19%</f>
        <v>2439600</v>
      </c>
      <c r="BW1020" s="30">
        <f t="shared" ref="BW1020:BW1025" si="2162">+BV1020+BU1020</f>
        <v>15279600</v>
      </c>
      <c r="BX1020" s="26">
        <v>1</v>
      </c>
      <c r="BY1020" s="28">
        <v>12000000</v>
      </c>
      <c r="BZ1020" s="28">
        <v>13680000</v>
      </c>
      <c r="CA1020" s="156"/>
      <c r="CB1020" s="156"/>
      <c r="CC1020" s="177">
        <f t="shared" si="2072"/>
        <v>9.2518644267398739E-2</v>
      </c>
      <c r="CD1020" s="28">
        <f t="shared" ref="CD1020:CD1025" si="2163">+AVERAGE(BY1020:CA1020)</f>
        <v>12840000</v>
      </c>
      <c r="CE1020" s="28">
        <f t="shared" ref="CE1020:CE1025" si="2164">+CD1020*19%</f>
        <v>2439600</v>
      </c>
      <c r="CF1020" s="29">
        <f t="shared" ref="CF1020:CF1025" si="2165">+CE1020+CD1020</f>
        <v>15279600</v>
      </c>
      <c r="CG1020" s="26">
        <v>1</v>
      </c>
      <c r="CH1020" s="27">
        <v>9600000</v>
      </c>
      <c r="CI1020" s="27">
        <v>7680000</v>
      </c>
      <c r="CJ1020" s="148"/>
      <c r="CK1020" s="148"/>
      <c r="CL1020" s="143">
        <f t="shared" si="2148"/>
        <v>0.15713484026367722</v>
      </c>
      <c r="CM1020" s="27">
        <f t="shared" si="2126"/>
        <v>8640000</v>
      </c>
      <c r="CN1020" s="27">
        <f t="shared" si="2115"/>
        <v>1641600</v>
      </c>
      <c r="CO1020" s="28">
        <f t="shared" si="2116"/>
        <v>10281600</v>
      </c>
      <c r="CP1020" s="26">
        <v>1</v>
      </c>
      <c r="CQ1020" s="27">
        <v>9600000</v>
      </c>
      <c r="CR1020" s="27">
        <v>7680000</v>
      </c>
      <c r="CS1020" s="148"/>
      <c r="CT1020" s="148"/>
      <c r="CU1020" s="143">
        <f t="shared" si="2073"/>
        <v>0.15713484026367722</v>
      </c>
      <c r="CV1020" s="27">
        <f t="shared" si="2117"/>
        <v>8640000</v>
      </c>
      <c r="CW1020" s="28">
        <f t="shared" si="2118"/>
        <v>1641600</v>
      </c>
      <c r="CX1020" s="29">
        <f t="shared" si="2119"/>
        <v>10281600</v>
      </c>
      <c r="CY1020" s="26">
        <v>1</v>
      </c>
      <c r="CZ1020" s="27">
        <v>9600000</v>
      </c>
      <c r="DA1020" s="27">
        <v>8160000</v>
      </c>
      <c r="DB1020" s="181"/>
      <c r="DC1020" s="181"/>
      <c r="DD1020" s="143">
        <f t="shared" si="2074"/>
        <v>0.11466596451673744</v>
      </c>
      <c r="DE1020" s="27">
        <f t="shared" si="2120"/>
        <v>8880000</v>
      </c>
      <c r="DF1020" s="27">
        <f t="shared" si="2121"/>
        <v>1687200</v>
      </c>
      <c r="DG1020" s="28">
        <f t="shared" si="2122"/>
        <v>10567200</v>
      </c>
      <c r="DH1020" s="26">
        <v>1</v>
      </c>
      <c r="DI1020" s="28">
        <v>9600000</v>
      </c>
      <c r="DJ1020" s="28">
        <v>11040000</v>
      </c>
      <c r="DK1020" s="157"/>
      <c r="DL1020" s="177">
        <f t="shared" si="2075"/>
        <v>9.8666062491146164E-2</v>
      </c>
      <c r="DM1020" s="28">
        <f t="shared" si="2123"/>
        <v>10320000</v>
      </c>
      <c r="DN1020" s="28">
        <f t="shared" si="2124"/>
        <v>1960800</v>
      </c>
      <c r="DO1020" s="30">
        <f t="shared" si="2125"/>
        <v>12280800</v>
      </c>
    </row>
    <row r="1021" spans="1:119" ht="21" customHeight="1" x14ac:dyDescent="0.25">
      <c r="A1021" s="66" t="s">
        <v>1977</v>
      </c>
      <c r="B1021" s="67" t="s">
        <v>1853</v>
      </c>
      <c r="C1021" s="68" t="s">
        <v>1978</v>
      </c>
      <c r="D1021" s="26">
        <v>1</v>
      </c>
      <c r="E1021" s="27">
        <v>12000000</v>
      </c>
      <c r="F1021" s="27">
        <v>11400000</v>
      </c>
      <c r="G1021" s="148"/>
      <c r="H1021" s="148"/>
      <c r="I1021" s="143">
        <f t="shared" si="2149"/>
        <v>3.6261886214694741E-2</v>
      </c>
      <c r="J1021" s="27">
        <f>+AVERAGE(E1021:F1021)</f>
        <v>11700000</v>
      </c>
      <c r="K1021" s="28">
        <f t="shared" si="2151"/>
        <v>2223000</v>
      </c>
      <c r="L1021" s="29">
        <f t="shared" si="2076"/>
        <v>13923000</v>
      </c>
      <c r="M1021" s="26">
        <v>1</v>
      </c>
      <c r="N1021" s="27">
        <v>12000000</v>
      </c>
      <c r="O1021" s="27">
        <v>12960000</v>
      </c>
      <c r="P1021" s="145"/>
      <c r="Q1021" s="145"/>
      <c r="R1021" s="143">
        <f t="shared" si="2152"/>
        <v>5.4392829322042112E-2</v>
      </c>
      <c r="S1021" s="27">
        <f t="shared" si="2153"/>
        <v>12480000</v>
      </c>
      <c r="T1021" s="28">
        <f t="shared" si="2154"/>
        <v>2371200</v>
      </c>
      <c r="U1021" s="30">
        <f t="shared" si="2155"/>
        <v>14851200</v>
      </c>
      <c r="V1021" s="26">
        <v>1</v>
      </c>
      <c r="W1021" s="27">
        <v>12000000</v>
      </c>
      <c r="X1021" s="27">
        <v>13800000</v>
      </c>
      <c r="Y1021" s="145"/>
      <c r="Z1021" s="145"/>
      <c r="AA1021" s="143">
        <f t="shared" si="2156"/>
        <v>9.8666062491146164E-2</v>
      </c>
      <c r="AB1021" s="27">
        <f t="shared" si="2157"/>
        <v>12900000</v>
      </c>
      <c r="AC1021" s="28">
        <f t="shared" si="2158"/>
        <v>2451000</v>
      </c>
      <c r="AD1021" s="29">
        <f t="shared" si="2159"/>
        <v>15351000</v>
      </c>
      <c r="AE1021" s="26">
        <v>1</v>
      </c>
      <c r="AF1021" s="27">
        <v>12000000</v>
      </c>
      <c r="AG1021" s="27">
        <v>14520000</v>
      </c>
      <c r="AH1021" s="145"/>
      <c r="AI1021" s="145"/>
      <c r="AJ1021" s="143">
        <f t="shared" si="2067"/>
        <v>0.13438228420739817</v>
      </c>
      <c r="AK1021" s="27">
        <f t="shared" si="2139"/>
        <v>13260000</v>
      </c>
      <c r="AL1021" s="28">
        <f t="shared" si="2140"/>
        <v>2519400</v>
      </c>
      <c r="AM1021" s="30">
        <f t="shared" si="2141"/>
        <v>15779400</v>
      </c>
      <c r="AN1021" s="26">
        <v>1</v>
      </c>
      <c r="AO1021" s="27">
        <v>12000000</v>
      </c>
      <c r="AP1021" s="27">
        <v>15595200</v>
      </c>
      <c r="AQ1021" s="145"/>
      <c r="AR1021" s="145"/>
      <c r="AS1021" s="143">
        <f t="shared" si="2068"/>
        <v>0.18424873164332026</v>
      </c>
      <c r="AT1021" s="27">
        <f t="shared" si="2142"/>
        <v>13797600</v>
      </c>
      <c r="AU1021" s="28">
        <f t="shared" si="2143"/>
        <v>2621544</v>
      </c>
      <c r="AV1021" s="30">
        <f t="shared" si="2144"/>
        <v>16419144</v>
      </c>
      <c r="AW1021" s="26">
        <v>1</v>
      </c>
      <c r="AX1021" s="27">
        <v>12000000</v>
      </c>
      <c r="AY1021" s="27">
        <v>13680000</v>
      </c>
      <c r="AZ1021" s="145"/>
      <c r="BA1021" s="145"/>
      <c r="BB1021" s="143">
        <f t="shared" si="2069"/>
        <v>9.2518644267398739E-2</v>
      </c>
      <c r="BC1021" s="27">
        <f t="shared" si="2145"/>
        <v>12840000</v>
      </c>
      <c r="BD1021" s="27">
        <f t="shared" si="2146"/>
        <v>2439600</v>
      </c>
      <c r="BE1021" s="27">
        <f t="shared" si="2147"/>
        <v>15279600</v>
      </c>
      <c r="BF1021" s="26">
        <v>1</v>
      </c>
      <c r="BG1021" s="27">
        <v>9600000</v>
      </c>
      <c r="BH1021" s="27">
        <v>8640000</v>
      </c>
      <c r="BI1021" s="145"/>
      <c r="BJ1021" s="145"/>
      <c r="BK1021" s="143">
        <f t="shared" si="2070"/>
        <v>7.4432292756478682E-2</v>
      </c>
      <c r="BL1021" s="27">
        <f t="shared" si="2104"/>
        <v>9120000</v>
      </c>
      <c r="BM1021" s="27">
        <f t="shared" si="2105"/>
        <v>1732800</v>
      </c>
      <c r="BN1021" s="28">
        <f t="shared" si="2106"/>
        <v>10852800</v>
      </c>
      <c r="BO1021" s="26">
        <v>1</v>
      </c>
      <c r="BP1021" s="27">
        <v>9600000</v>
      </c>
      <c r="BQ1021" s="27">
        <v>10944000</v>
      </c>
      <c r="BR1021" s="148"/>
      <c r="BS1021" s="148"/>
      <c r="BT1021" s="143">
        <f t="shared" si="2071"/>
        <v>9.2518644267398753E-2</v>
      </c>
      <c r="BU1021" s="27">
        <f t="shared" si="2160"/>
        <v>10272000</v>
      </c>
      <c r="BV1021" s="28">
        <f t="shared" si="2161"/>
        <v>1951680</v>
      </c>
      <c r="BW1021" s="30">
        <f t="shared" si="2162"/>
        <v>12223680</v>
      </c>
      <c r="BX1021" s="26">
        <v>1</v>
      </c>
      <c r="BY1021" s="28">
        <v>9600000</v>
      </c>
      <c r="BZ1021" s="28">
        <v>10944000</v>
      </c>
      <c r="CA1021" s="156"/>
      <c r="CB1021" s="156"/>
      <c r="CC1021" s="177">
        <f t="shared" si="2072"/>
        <v>9.2518644267398753E-2</v>
      </c>
      <c r="CD1021" s="28">
        <f t="shared" si="2163"/>
        <v>10272000</v>
      </c>
      <c r="CE1021" s="28">
        <f t="shared" si="2164"/>
        <v>1951680</v>
      </c>
      <c r="CF1021" s="29">
        <f t="shared" si="2165"/>
        <v>12223680</v>
      </c>
      <c r="CG1021" s="26">
        <v>1</v>
      </c>
      <c r="CH1021" s="27">
        <v>7680000</v>
      </c>
      <c r="CI1021" s="27">
        <v>6144000</v>
      </c>
      <c r="CJ1021" s="148"/>
      <c r="CK1021" s="148"/>
      <c r="CL1021" s="143">
        <f t="shared" si="2148"/>
        <v>0.15713484026367722</v>
      </c>
      <c r="CM1021" s="27">
        <f t="shared" si="2126"/>
        <v>6912000</v>
      </c>
      <c r="CN1021" s="27">
        <f t="shared" si="2115"/>
        <v>1313280</v>
      </c>
      <c r="CO1021" s="28">
        <f t="shared" si="2116"/>
        <v>8225280</v>
      </c>
      <c r="CP1021" s="26">
        <v>1</v>
      </c>
      <c r="CQ1021" s="27">
        <v>7680000</v>
      </c>
      <c r="CR1021" s="27">
        <v>6144000</v>
      </c>
      <c r="CS1021" s="148"/>
      <c r="CT1021" s="148"/>
      <c r="CU1021" s="143">
        <f t="shared" si="2073"/>
        <v>0.15713484026367722</v>
      </c>
      <c r="CV1021" s="27">
        <f t="shared" si="2117"/>
        <v>6912000</v>
      </c>
      <c r="CW1021" s="28">
        <f t="shared" si="2118"/>
        <v>1313280</v>
      </c>
      <c r="CX1021" s="29">
        <f t="shared" si="2119"/>
        <v>8225280</v>
      </c>
      <c r="CY1021" s="26">
        <v>1</v>
      </c>
      <c r="CZ1021" s="27">
        <v>7680000</v>
      </c>
      <c r="DA1021" s="27">
        <v>6528000</v>
      </c>
      <c r="DB1021" s="181"/>
      <c r="DC1021" s="181"/>
      <c r="DD1021" s="143">
        <f t="shared" si="2074"/>
        <v>0.11466596451673743</v>
      </c>
      <c r="DE1021" s="27">
        <f t="shared" si="2120"/>
        <v>7104000</v>
      </c>
      <c r="DF1021" s="27">
        <f t="shared" si="2121"/>
        <v>1349760</v>
      </c>
      <c r="DG1021" s="28">
        <f t="shared" si="2122"/>
        <v>8453760</v>
      </c>
      <c r="DH1021" s="26">
        <v>1</v>
      </c>
      <c r="DI1021" s="28">
        <v>7680000</v>
      </c>
      <c r="DJ1021" s="28">
        <v>8832000</v>
      </c>
      <c r="DK1021" s="157"/>
      <c r="DL1021" s="177">
        <f t="shared" si="2075"/>
        <v>9.8666062491146164E-2</v>
      </c>
      <c r="DM1021" s="28">
        <f t="shared" si="2123"/>
        <v>8256000</v>
      </c>
      <c r="DN1021" s="28">
        <f t="shared" si="2124"/>
        <v>1568640</v>
      </c>
      <c r="DO1021" s="30">
        <f t="shared" si="2125"/>
        <v>9824640</v>
      </c>
    </row>
    <row r="1022" spans="1:119" ht="21" customHeight="1" x14ac:dyDescent="0.25">
      <c r="A1022" s="66" t="s">
        <v>1979</v>
      </c>
      <c r="B1022" s="67" t="s">
        <v>1853</v>
      </c>
      <c r="C1022" s="68" t="s">
        <v>1980</v>
      </c>
      <c r="D1022" s="26">
        <v>1</v>
      </c>
      <c r="E1022" s="27">
        <v>8000000</v>
      </c>
      <c r="F1022" s="27">
        <v>7600000</v>
      </c>
      <c r="G1022" s="148"/>
      <c r="H1022" s="148"/>
      <c r="I1022" s="143">
        <f t="shared" si="2149"/>
        <v>3.6261886214694748E-2</v>
      </c>
      <c r="J1022" s="27">
        <f t="shared" si="2150"/>
        <v>7800000</v>
      </c>
      <c r="K1022" s="28">
        <f t="shared" si="2151"/>
        <v>1482000</v>
      </c>
      <c r="L1022" s="29">
        <f t="shared" si="2076"/>
        <v>9282000</v>
      </c>
      <c r="M1022" s="26">
        <v>1</v>
      </c>
      <c r="N1022" s="27">
        <v>8000000</v>
      </c>
      <c r="O1022" s="27">
        <v>8640000</v>
      </c>
      <c r="P1022" s="145"/>
      <c r="Q1022" s="145"/>
      <c r="R1022" s="143">
        <f t="shared" si="2152"/>
        <v>5.4392829322042119E-2</v>
      </c>
      <c r="S1022" s="27">
        <f t="shared" si="2153"/>
        <v>8320000</v>
      </c>
      <c r="T1022" s="28">
        <f t="shared" si="2154"/>
        <v>1580800</v>
      </c>
      <c r="U1022" s="30">
        <f t="shared" si="2155"/>
        <v>9900800</v>
      </c>
      <c r="V1022" s="26">
        <v>1</v>
      </c>
      <c r="W1022" s="27">
        <v>8000000</v>
      </c>
      <c r="X1022" s="27">
        <v>9200000</v>
      </c>
      <c r="Y1022" s="145"/>
      <c r="Z1022" s="145"/>
      <c r="AA1022" s="143">
        <f t="shared" si="2156"/>
        <v>9.8666062491146164E-2</v>
      </c>
      <c r="AB1022" s="27">
        <f t="shared" si="2157"/>
        <v>8600000</v>
      </c>
      <c r="AC1022" s="28">
        <f t="shared" si="2158"/>
        <v>1634000</v>
      </c>
      <c r="AD1022" s="29">
        <f t="shared" si="2159"/>
        <v>10234000</v>
      </c>
      <c r="AE1022" s="26">
        <v>1</v>
      </c>
      <c r="AF1022" s="27">
        <v>8000000</v>
      </c>
      <c r="AG1022" s="27">
        <v>9680000</v>
      </c>
      <c r="AH1022" s="145"/>
      <c r="AI1022" s="145"/>
      <c r="AJ1022" s="143">
        <f t="shared" si="2067"/>
        <v>0.13438228420739817</v>
      </c>
      <c r="AK1022" s="27">
        <f t="shared" si="2139"/>
        <v>8840000</v>
      </c>
      <c r="AL1022" s="28">
        <f t="shared" si="2140"/>
        <v>1679600</v>
      </c>
      <c r="AM1022" s="30">
        <f t="shared" si="2141"/>
        <v>10519600</v>
      </c>
      <c r="AN1022" s="26">
        <v>1</v>
      </c>
      <c r="AO1022" s="27">
        <v>8000000</v>
      </c>
      <c r="AP1022" s="27">
        <v>10396800</v>
      </c>
      <c r="AQ1022" s="145"/>
      <c r="AR1022" s="145"/>
      <c r="AS1022" s="143">
        <f t="shared" si="2068"/>
        <v>0.18424873164332026</v>
      </c>
      <c r="AT1022" s="27">
        <f t="shared" si="2142"/>
        <v>9198400</v>
      </c>
      <c r="AU1022" s="28">
        <f t="shared" si="2143"/>
        <v>1747696</v>
      </c>
      <c r="AV1022" s="30">
        <f t="shared" si="2144"/>
        <v>10946096</v>
      </c>
      <c r="AW1022" s="26">
        <v>1</v>
      </c>
      <c r="AX1022" s="27">
        <v>8000000</v>
      </c>
      <c r="AY1022" s="27">
        <v>9120000</v>
      </c>
      <c r="AZ1022" s="145"/>
      <c r="BA1022" s="145"/>
      <c r="BB1022" s="143">
        <f t="shared" si="2069"/>
        <v>9.2518644267398739E-2</v>
      </c>
      <c r="BC1022" s="27">
        <f t="shared" si="2145"/>
        <v>8560000</v>
      </c>
      <c r="BD1022" s="27">
        <f t="shared" si="2146"/>
        <v>1626400</v>
      </c>
      <c r="BE1022" s="27">
        <f t="shared" si="2147"/>
        <v>10186400</v>
      </c>
      <c r="BF1022" s="26">
        <v>1</v>
      </c>
      <c r="BG1022" s="27">
        <v>6400000</v>
      </c>
      <c r="BH1022" s="27">
        <v>5760000</v>
      </c>
      <c r="BI1022" s="145"/>
      <c r="BJ1022" s="145"/>
      <c r="BK1022" s="143">
        <f t="shared" si="2070"/>
        <v>7.4432292756478682E-2</v>
      </c>
      <c r="BL1022" s="27">
        <f t="shared" si="2104"/>
        <v>6080000</v>
      </c>
      <c r="BM1022" s="27">
        <f t="shared" si="2105"/>
        <v>1155200</v>
      </c>
      <c r="BN1022" s="28">
        <f t="shared" si="2106"/>
        <v>7235200</v>
      </c>
      <c r="BO1022" s="26">
        <v>1</v>
      </c>
      <c r="BP1022" s="27">
        <v>6400000</v>
      </c>
      <c r="BQ1022" s="27">
        <v>7296000</v>
      </c>
      <c r="BR1022" s="148"/>
      <c r="BS1022" s="148"/>
      <c r="BT1022" s="143">
        <f t="shared" si="2071"/>
        <v>9.2518644267398739E-2</v>
      </c>
      <c r="BU1022" s="27">
        <f t="shared" si="2160"/>
        <v>6848000</v>
      </c>
      <c r="BV1022" s="28">
        <f t="shared" si="2161"/>
        <v>1301120</v>
      </c>
      <c r="BW1022" s="30">
        <f t="shared" si="2162"/>
        <v>8149120</v>
      </c>
      <c r="BX1022" s="26">
        <v>1</v>
      </c>
      <c r="BY1022" s="28">
        <v>6400000</v>
      </c>
      <c r="BZ1022" s="28">
        <v>7296000</v>
      </c>
      <c r="CA1022" s="156"/>
      <c r="CB1022" s="156"/>
      <c r="CC1022" s="177">
        <f t="shared" si="2072"/>
        <v>9.2518644267398739E-2</v>
      </c>
      <c r="CD1022" s="28">
        <f t="shared" si="2163"/>
        <v>6848000</v>
      </c>
      <c r="CE1022" s="28">
        <f t="shared" si="2164"/>
        <v>1301120</v>
      </c>
      <c r="CF1022" s="29">
        <f t="shared" si="2165"/>
        <v>8149120</v>
      </c>
      <c r="CG1022" s="26">
        <v>1</v>
      </c>
      <c r="CH1022" s="27">
        <v>5120000</v>
      </c>
      <c r="CI1022" s="27">
        <v>4096000</v>
      </c>
      <c r="CJ1022" s="148"/>
      <c r="CK1022" s="148"/>
      <c r="CL1022" s="143">
        <f t="shared" si="2148"/>
        <v>0.15713484026367724</v>
      </c>
      <c r="CM1022" s="27">
        <f t="shared" si="2126"/>
        <v>4608000</v>
      </c>
      <c r="CN1022" s="27">
        <f t="shared" si="2115"/>
        <v>875520</v>
      </c>
      <c r="CO1022" s="28">
        <f t="shared" si="2116"/>
        <v>5483520</v>
      </c>
      <c r="CP1022" s="26">
        <v>1</v>
      </c>
      <c r="CQ1022" s="27">
        <v>5120000</v>
      </c>
      <c r="CR1022" s="27">
        <v>4096000</v>
      </c>
      <c r="CS1022" s="148"/>
      <c r="CT1022" s="148"/>
      <c r="CU1022" s="143">
        <f t="shared" si="2073"/>
        <v>0.15713484026367724</v>
      </c>
      <c r="CV1022" s="27">
        <f t="shared" si="2117"/>
        <v>4608000</v>
      </c>
      <c r="CW1022" s="28">
        <f t="shared" si="2118"/>
        <v>875520</v>
      </c>
      <c r="CX1022" s="29">
        <f t="shared" si="2119"/>
        <v>5483520</v>
      </c>
      <c r="CY1022" s="26">
        <v>1</v>
      </c>
      <c r="CZ1022" s="27">
        <v>5120000</v>
      </c>
      <c r="DA1022" s="27">
        <v>4352000</v>
      </c>
      <c r="DB1022" s="181"/>
      <c r="DC1022" s="181"/>
      <c r="DD1022" s="143">
        <f t="shared" si="2074"/>
        <v>0.11466596451673743</v>
      </c>
      <c r="DE1022" s="27">
        <f t="shared" si="2120"/>
        <v>4736000</v>
      </c>
      <c r="DF1022" s="27">
        <f t="shared" si="2121"/>
        <v>899840</v>
      </c>
      <c r="DG1022" s="28">
        <f t="shared" si="2122"/>
        <v>5635840</v>
      </c>
      <c r="DH1022" s="26">
        <v>1</v>
      </c>
      <c r="DI1022" s="28">
        <v>5120000</v>
      </c>
      <c r="DJ1022" s="28">
        <v>5888000</v>
      </c>
      <c r="DK1022" s="157"/>
      <c r="DL1022" s="177">
        <f t="shared" si="2075"/>
        <v>9.8666062491146164E-2</v>
      </c>
      <c r="DM1022" s="28">
        <f t="shared" si="2123"/>
        <v>5504000</v>
      </c>
      <c r="DN1022" s="28">
        <f t="shared" si="2124"/>
        <v>1045760</v>
      </c>
      <c r="DO1022" s="30">
        <f t="shared" si="2125"/>
        <v>6549760</v>
      </c>
    </row>
    <row r="1023" spans="1:119" ht="21" customHeight="1" x14ac:dyDescent="0.25">
      <c r="A1023" s="66" t="s">
        <v>1981</v>
      </c>
      <c r="B1023" s="67" t="s">
        <v>1853</v>
      </c>
      <c r="C1023" s="68" t="s">
        <v>1982</v>
      </c>
      <c r="D1023" s="26">
        <v>1</v>
      </c>
      <c r="E1023" s="27">
        <v>15000000</v>
      </c>
      <c r="F1023" s="27">
        <v>14250000</v>
      </c>
      <c r="G1023" s="148"/>
      <c r="H1023" s="148"/>
      <c r="I1023" s="143">
        <f t="shared" si="2149"/>
        <v>3.6261886214694748E-2</v>
      </c>
      <c r="J1023" s="27">
        <f t="shared" si="2150"/>
        <v>14625000</v>
      </c>
      <c r="K1023" s="28">
        <f t="shared" si="2151"/>
        <v>2778750</v>
      </c>
      <c r="L1023" s="29">
        <f t="shared" si="2076"/>
        <v>17403750</v>
      </c>
      <c r="M1023" s="26">
        <v>1</v>
      </c>
      <c r="N1023" s="27">
        <v>15000000</v>
      </c>
      <c r="O1023" s="27">
        <v>16200000</v>
      </c>
      <c r="P1023" s="145"/>
      <c r="Q1023" s="145"/>
      <c r="R1023" s="143">
        <f t="shared" si="2152"/>
        <v>5.4392829322042112E-2</v>
      </c>
      <c r="S1023" s="27">
        <f t="shared" si="2153"/>
        <v>15600000</v>
      </c>
      <c r="T1023" s="28">
        <f t="shared" si="2154"/>
        <v>2964000</v>
      </c>
      <c r="U1023" s="30">
        <f t="shared" si="2155"/>
        <v>18564000</v>
      </c>
      <c r="V1023" s="26">
        <v>1</v>
      </c>
      <c r="W1023" s="27">
        <v>15000000</v>
      </c>
      <c r="X1023" s="27">
        <v>17250000</v>
      </c>
      <c r="Y1023" s="145"/>
      <c r="Z1023" s="145"/>
      <c r="AA1023" s="143">
        <f t="shared" si="2156"/>
        <v>9.8666062491146164E-2</v>
      </c>
      <c r="AB1023" s="27">
        <f t="shared" si="2157"/>
        <v>16125000</v>
      </c>
      <c r="AC1023" s="28">
        <f t="shared" si="2158"/>
        <v>3063750</v>
      </c>
      <c r="AD1023" s="29">
        <f t="shared" si="2159"/>
        <v>19188750</v>
      </c>
      <c r="AE1023" s="26">
        <v>1</v>
      </c>
      <c r="AF1023" s="27">
        <v>15000000</v>
      </c>
      <c r="AG1023" s="27">
        <v>18150000</v>
      </c>
      <c r="AH1023" s="145"/>
      <c r="AI1023" s="145"/>
      <c r="AJ1023" s="143">
        <f t="shared" si="2067"/>
        <v>0.13438228420739817</v>
      </c>
      <c r="AK1023" s="27">
        <f t="shared" si="2139"/>
        <v>16575000</v>
      </c>
      <c r="AL1023" s="28">
        <f t="shared" si="2140"/>
        <v>3149250</v>
      </c>
      <c r="AM1023" s="30">
        <f t="shared" si="2141"/>
        <v>19724250</v>
      </c>
      <c r="AN1023" s="26">
        <v>1</v>
      </c>
      <c r="AO1023" s="27">
        <v>15000000</v>
      </c>
      <c r="AP1023" s="27">
        <v>19494000</v>
      </c>
      <c r="AQ1023" s="145"/>
      <c r="AR1023" s="145"/>
      <c r="AS1023" s="143">
        <f t="shared" si="2068"/>
        <v>0.18424873164332028</v>
      </c>
      <c r="AT1023" s="27">
        <f t="shared" si="2142"/>
        <v>17247000</v>
      </c>
      <c r="AU1023" s="28">
        <f t="shared" si="2143"/>
        <v>3276930</v>
      </c>
      <c r="AV1023" s="30">
        <f t="shared" si="2144"/>
        <v>20523930</v>
      </c>
      <c r="AW1023" s="26">
        <v>1</v>
      </c>
      <c r="AX1023" s="27">
        <v>15000000</v>
      </c>
      <c r="AY1023" s="27">
        <v>17100000</v>
      </c>
      <c r="AZ1023" s="145"/>
      <c r="BA1023" s="145"/>
      <c r="BB1023" s="143">
        <f t="shared" si="2069"/>
        <v>9.2518644267398739E-2</v>
      </c>
      <c r="BC1023" s="27">
        <f t="shared" si="2145"/>
        <v>16050000</v>
      </c>
      <c r="BD1023" s="27">
        <f t="shared" si="2146"/>
        <v>3049500</v>
      </c>
      <c r="BE1023" s="27">
        <f t="shared" si="2147"/>
        <v>19099500</v>
      </c>
      <c r="BF1023" s="26">
        <v>1</v>
      </c>
      <c r="BG1023" s="27">
        <v>12000000</v>
      </c>
      <c r="BH1023" s="27">
        <v>10800000</v>
      </c>
      <c r="BI1023" s="145"/>
      <c r="BJ1023" s="145"/>
      <c r="BK1023" s="143">
        <f t="shared" si="2070"/>
        <v>7.4432292756478682E-2</v>
      </c>
      <c r="BL1023" s="27">
        <f t="shared" si="2104"/>
        <v>11400000</v>
      </c>
      <c r="BM1023" s="27">
        <f t="shared" si="2105"/>
        <v>2166000</v>
      </c>
      <c r="BN1023" s="28">
        <f t="shared" si="2106"/>
        <v>13566000</v>
      </c>
      <c r="BO1023" s="26">
        <v>1</v>
      </c>
      <c r="BP1023" s="27">
        <v>12000000</v>
      </c>
      <c r="BQ1023" s="27">
        <v>13680000</v>
      </c>
      <c r="BR1023" s="148"/>
      <c r="BS1023" s="148"/>
      <c r="BT1023" s="143">
        <f t="shared" si="2071"/>
        <v>9.2518644267398739E-2</v>
      </c>
      <c r="BU1023" s="27">
        <f t="shared" si="2160"/>
        <v>12840000</v>
      </c>
      <c r="BV1023" s="28">
        <f t="shared" si="2161"/>
        <v>2439600</v>
      </c>
      <c r="BW1023" s="30">
        <f t="shared" si="2162"/>
        <v>15279600</v>
      </c>
      <c r="BX1023" s="26">
        <v>1</v>
      </c>
      <c r="BY1023" s="28">
        <v>12000000</v>
      </c>
      <c r="BZ1023" s="28">
        <v>13680000</v>
      </c>
      <c r="CA1023" s="156"/>
      <c r="CB1023" s="156"/>
      <c r="CC1023" s="177">
        <f t="shared" si="2072"/>
        <v>9.2518644267398739E-2</v>
      </c>
      <c r="CD1023" s="28">
        <f t="shared" si="2163"/>
        <v>12840000</v>
      </c>
      <c r="CE1023" s="28">
        <f t="shared" si="2164"/>
        <v>2439600</v>
      </c>
      <c r="CF1023" s="29">
        <f t="shared" si="2165"/>
        <v>15279600</v>
      </c>
      <c r="CG1023" s="26">
        <v>1</v>
      </c>
      <c r="CH1023" s="27">
        <v>9600000</v>
      </c>
      <c r="CI1023" s="27">
        <v>7680000</v>
      </c>
      <c r="CJ1023" s="148"/>
      <c r="CK1023" s="148"/>
      <c r="CL1023" s="143">
        <f t="shared" si="2148"/>
        <v>0.15713484026367722</v>
      </c>
      <c r="CM1023" s="27">
        <f t="shared" si="2126"/>
        <v>8640000</v>
      </c>
      <c r="CN1023" s="27">
        <f t="shared" si="2115"/>
        <v>1641600</v>
      </c>
      <c r="CO1023" s="28">
        <f t="shared" si="2116"/>
        <v>10281600</v>
      </c>
      <c r="CP1023" s="26">
        <v>1</v>
      </c>
      <c r="CQ1023" s="27">
        <v>9600000</v>
      </c>
      <c r="CR1023" s="27">
        <v>7680000</v>
      </c>
      <c r="CS1023" s="148"/>
      <c r="CT1023" s="148"/>
      <c r="CU1023" s="143">
        <f t="shared" si="2073"/>
        <v>0.15713484026367722</v>
      </c>
      <c r="CV1023" s="27">
        <f t="shared" si="2117"/>
        <v>8640000</v>
      </c>
      <c r="CW1023" s="28">
        <f t="shared" si="2118"/>
        <v>1641600</v>
      </c>
      <c r="CX1023" s="29">
        <f t="shared" si="2119"/>
        <v>10281600</v>
      </c>
      <c r="CY1023" s="26">
        <v>1</v>
      </c>
      <c r="CZ1023" s="27">
        <v>9600000</v>
      </c>
      <c r="DA1023" s="27">
        <v>8160000</v>
      </c>
      <c r="DB1023" s="181"/>
      <c r="DC1023" s="181"/>
      <c r="DD1023" s="143">
        <f t="shared" si="2074"/>
        <v>0.11466596451673744</v>
      </c>
      <c r="DE1023" s="27">
        <f t="shared" si="2120"/>
        <v>8880000</v>
      </c>
      <c r="DF1023" s="27">
        <f t="shared" si="2121"/>
        <v>1687200</v>
      </c>
      <c r="DG1023" s="28">
        <f t="shared" si="2122"/>
        <v>10567200</v>
      </c>
      <c r="DH1023" s="26">
        <v>1</v>
      </c>
      <c r="DI1023" s="28">
        <v>9600000</v>
      </c>
      <c r="DJ1023" s="28">
        <v>11040000</v>
      </c>
      <c r="DK1023" s="157"/>
      <c r="DL1023" s="177">
        <f t="shared" si="2075"/>
        <v>9.8666062491146164E-2</v>
      </c>
      <c r="DM1023" s="28">
        <f t="shared" si="2123"/>
        <v>10320000</v>
      </c>
      <c r="DN1023" s="28">
        <f t="shared" si="2124"/>
        <v>1960800</v>
      </c>
      <c r="DO1023" s="30">
        <f t="shared" si="2125"/>
        <v>12280800</v>
      </c>
    </row>
    <row r="1024" spans="1:119" ht="25.5" customHeight="1" x14ac:dyDescent="0.25">
      <c r="A1024" s="66" t="s">
        <v>1983</v>
      </c>
      <c r="B1024" s="67" t="s">
        <v>1853</v>
      </c>
      <c r="C1024" s="68" t="s">
        <v>1984</v>
      </c>
      <c r="D1024" s="26">
        <v>1</v>
      </c>
      <c r="E1024" s="27">
        <v>8000000</v>
      </c>
      <c r="F1024" s="27">
        <v>7600000</v>
      </c>
      <c r="G1024" s="148"/>
      <c r="H1024" s="148"/>
      <c r="I1024" s="143">
        <f t="shared" si="2149"/>
        <v>3.6261886214694748E-2</v>
      </c>
      <c r="J1024" s="27">
        <f t="shared" si="2150"/>
        <v>7800000</v>
      </c>
      <c r="K1024" s="28">
        <f t="shared" si="2151"/>
        <v>1482000</v>
      </c>
      <c r="L1024" s="29">
        <f t="shared" si="2076"/>
        <v>9282000</v>
      </c>
      <c r="M1024" s="26">
        <v>1</v>
      </c>
      <c r="N1024" s="27">
        <v>8000000</v>
      </c>
      <c r="O1024" s="27">
        <v>8640000</v>
      </c>
      <c r="P1024" s="145"/>
      <c r="Q1024" s="145"/>
      <c r="R1024" s="143">
        <f t="shared" si="2152"/>
        <v>5.4392829322042119E-2</v>
      </c>
      <c r="S1024" s="27">
        <f t="shared" si="2153"/>
        <v>8320000</v>
      </c>
      <c r="T1024" s="28">
        <f t="shared" si="2154"/>
        <v>1580800</v>
      </c>
      <c r="U1024" s="30">
        <f t="shared" si="2155"/>
        <v>9900800</v>
      </c>
      <c r="V1024" s="26">
        <v>1</v>
      </c>
      <c r="W1024" s="27">
        <v>8000000</v>
      </c>
      <c r="X1024" s="27">
        <v>9200000</v>
      </c>
      <c r="Y1024" s="145"/>
      <c r="Z1024" s="145"/>
      <c r="AA1024" s="143">
        <f t="shared" si="2156"/>
        <v>9.8666062491146164E-2</v>
      </c>
      <c r="AB1024" s="27">
        <f t="shared" si="2157"/>
        <v>8600000</v>
      </c>
      <c r="AC1024" s="28">
        <f t="shared" si="2158"/>
        <v>1634000</v>
      </c>
      <c r="AD1024" s="29">
        <f t="shared" si="2159"/>
        <v>10234000</v>
      </c>
      <c r="AE1024" s="26">
        <v>1</v>
      </c>
      <c r="AF1024" s="27">
        <v>8000000</v>
      </c>
      <c r="AG1024" s="27">
        <v>9680000</v>
      </c>
      <c r="AH1024" s="145"/>
      <c r="AI1024" s="145"/>
      <c r="AJ1024" s="143">
        <f t="shared" si="2067"/>
        <v>0.13438228420739817</v>
      </c>
      <c r="AK1024" s="27">
        <f t="shared" si="2139"/>
        <v>8840000</v>
      </c>
      <c r="AL1024" s="28">
        <f t="shared" si="2140"/>
        <v>1679600</v>
      </c>
      <c r="AM1024" s="30">
        <f t="shared" si="2141"/>
        <v>10519600</v>
      </c>
      <c r="AN1024" s="26">
        <v>1</v>
      </c>
      <c r="AO1024" s="27">
        <v>8000000</v>
      </c>
      <c r="AP1024" s="27">
        <v>10396800</v>
      </c>
      <c r="AQ1024" s="145"/>
      <c r="AR1024" s="145"/>
      <c r="AS1024" s="143">
        <f t="shared" si="2068"/>
        <v>0.18424873164332026</v>
      </c>
      <c r="AT1024" s="27">
        <f t="shared" si="2142"/>
        <v>9198400</v>
      </c>
      <c r="AU1024" s="28">
        <f t="shared" si="2143"/>
        <v>1747696</v>
      </c>
      <c r="AV1024" s="30">
        <f t="shared" si="2144"/>
        <v>10946096</v>
      </c>
      <c r="AW1024" s="26">
        <v>1</v>
      </c>
      <c r="AX1024" s="27">
        <v>8000000</v>
      </c>
      <c r="AY1024" s="27">
        <v>9120000</v>
      </c>
      <c r="AZ1024" s="145"/>
      <c r="BA1024" s="145"/>
      <c r="BB1024" s="143">
        <f t="shared" si="2069"/>
        <v>9.2518644267398739E-2</v>
      </c>
      <c r="BC1024" s="27">
        <f t="shared" si="2145"/>
        <v>8560000</v>
      </c>
      <c r="BD1024" s="27">
        <f t="shared" si="2146"/>
        <v>1626400</v>
      </c>
      <c r="BE1024" s="27">
        <f t="shared" si="2147"/>
        <v>10186400</v>
      </c>
      <c r="BF1024" s="26">
        <v>1</v>
      </c>
      <c r="BG1024" s="27">
        <v>6400000</v>
      </c>
      <c r="BH1024" s="27">
        <v>5760000</v>
      </c>
      <c r="BI1024" s="145"/>
      <c r="BJ1024" s="145"/>
      <c r="BK1024" s="143">
        <f t="shared" si="2070"/>
        <v>7.4432292756478682E-2</v>
      </c>
      <c r="BL1024" s="27">
        <f t="shared" si="2104"/>
        <v>6080000</v>
      </c>
      <c r="BM1024" s="27">
        <f t="shared" si="2105"/>
        <v>1155200</v>
      </c>
      <c r="BN1024" s="28">
        <f t="shared" si="2106"/>
        <v>7235200</v>
      </c>
      <c r="BO1024" s="26">
        <v>1</v>
      </c>
      <c r="BP1024" s="27">
        <v>6400000</v>
      </c>
      <c r="BQ1024" s="27">
        <v>7296000</v>
      </c>
      <c r="BR1024" s="148"/>
      <c r="BS1024" s="148"/>
      <c r="BT1024" s="143">
        <f t="shared" si="2071"/>
        <v>9.2518644267398739E-2</v>
      </c>
      <c r="BU1024" s="27">
        <f t="shared" si="2160"/>
        <v>6848000</v>
      </c>
      <c r="BV1024" s="28">
        <f t="shared" si="2161"/>
        <v>1301120</v>
      </c>
      <c r="BW1024" s="30">
        <f t="shared" si="2162"/>
        <v>8149120</v>
      </c>
      <c r="BX1024" s="26">
        <v>1</v>
      </c>
      <c r="BY1024" s="28">
        <v>6400000</v>
      </c>
      <c r="BZ1024" s="28">
        <v>7296000</v>
      </c>
      <c r="CA1024" s="156"/>
      <c r="CB1024" s="156"/>
      <c r="CC1024" s="177">
        <f t="shared" si="2072"/>
        <v>9.2518644267398739E-2</v>
      </c>
      <c r="CD1024" s="28">
        <f t="shared" si="2163"/>
        <v>6848000</v>
      </c>
      <c r="CE1024" s="28">
        <f t="shared" si="2164"/>
        <v>1301120</v>
      </c>
      <c r="CF1024" s="29">
        <f t="shared" si="2165"/>
        <v>8149120</v>
      </c>
      <c r="CG1024" s="26">
        <v>1</v>
      </c>
      <c r="CH1024" s="27">
        <v>5120000</v>
      </c>
      <c r="CI1024" s="27">
        <v>4096000</v>
      </c>
      <c r="CJ1024" s="148"/>
      <c r="CK1024" s="148"/>
      <c r="CL1024" s="143">
        <f t="shared" si="2148"/>
        <v>0.15713484026367724</v>
      </c>
      <c r="CM1024" s="27">
        <f t="shared" si="2126"/>
        <v>4608000</v>
      </c>
      <c r="CN1024" s="27">
        <f t="shared" si="2115"/>
        <v>875520</v>
      </c>
      <c r="CO1024" s="28">
        <f t="shared" si="2116"/>
        <v>5483520</v>
      </c>
      <c r="CP1024" s="26">
        <v>1</v>
      </c>
      <c r="CQ1024" s="27">
        <v>5120000</v>
      </c>
      <c r="CR1024" s="27">
        <v>4096000</v>
      </c>
      <c r="CS1024" s="148"/>
      <c r="CT1024" s="148"/>
      <c r="CU1024" s="143">
        <f t="shared" si="2073"/>
        <v>0.15713484026367724</v>
      </c>
      <c r="CV1024" s="27">
        <f t="shared" si="2117"/>
        <v>4608000</v>
      </c>
      <c r="CW1024" s="28">
        <f t="shared" si="2118"/>
        <v>875520</v>
      </c>
      <c r="CX1024" s="29">
        <f t="shared" si="2119"/>
        <v>5483520</v>
      </c>
      <c r="CY1024" s="26">
        <v>1</v>
      </c>
      <c r="CZ1024" s="27">
        <v>5120000</v>
      </c>
      <c r="DA1024" s="27">
        <v>4352000</v>
      </c>
      <c r="DB1024" s="181"/>
      <c r="DC1024" s="181"/>
      <c r="DD1024" s="143">
        <f t="shared" si="2074"/>
        <v>0.11466596451673743</v>
      </c>
      <c r="DE1024" s="27">
        <f t="shared" si="2120"/>
        <v>4736000</v>
      </c>
      <c r="DF1024" s="27">
        <f t="shared" si="2121"/>
        <v>899840</v>
      </c>
      <c r="DG1024" s="28">
        <f t="shared" si="2122"/>
        <v>5635840</v>
      </c>
      <c r="DH1024" s="26">
        <v>1</v>
      </c>
      <c r="DI1024" s="28">
        <v>5120000</v>
      </c>
      <c r="DJ1024" s="28">
        <v>5888000</v>
      </c>
      <c r="DK1024" s="157"/>
      <c r="DL1024" s="177">
        <f t="shared" si="2075"/>
        <v>9.8666062491146164E-2</v>
      </c>
      <c r="DM1024" s="28">
        <f t="shared" si="2123"/>
        <v>5504000</v>
      </c>
      <c r="DN1024" s="28">
        <f t="shared" si="2124"/>
        <v>1045760</v>
      </c>
      <c r="DO1024" s="30">
        <f t="shared" si="2125"/>
        <v>6549760</v>
      </c>
    </row>
    <row r="1025" spans="1:119" ht="21" customHeight="1" x14ac:dyDescent="0.25">
      <c r="A1025" s="66" t="s">
        <v>1985</v>
      </c>
      <c r="B1025" s="67" t="s">
        <v>1853</v>
      </c>
      <c r="C1025" s="68" t="s">
        <v>1986</v>
      </c>
      <c r="D1025" s="26">
        <v>1</v>
      </c>
      <c r="E1025" s="27">
        <v>5000000</v>
      </c>
      <c r="F1025" s="27">
        <v>4750000</v>
      </c>
      <c r="G1025" s="148"/>
      <c r="H1025" s="148"/>
      <c r="I1025" s="143">
        <f t="shared" si="2149"/>
        <v>3.6261886214694741E-2</v>
      </c>
      <c r="J1025" s="27">
        <f t="shared" si="2150"/>
        <v>4875000</v>
      </c>
      <c r="K1025" s="28">
        <f t="shared" si="2151"/>
        <v>926250</v>
      </c>
      <c r="L1025" s="29">
        <f t="shared" si="2076"/>
        <v>5801250</v>
      </c>
      <c r="M1025" s="26">
        <v>1</v>
      </c>
      <c r="N1025" s="27">
        <v>5000000</v>
      </c>
      <c r="O1025" s="27">
        <v>5400000</v>
      </c>
      <c r="P1025" s="145"/>
      <c r="Q1025" s="145"/>
      <c r="R1025" s="143">
        <f t="shared" si="2152"/>
        <v>5.4392829322042126E-2</v>
      </c>
      <c r="S1025" s="27">
        <f t="shared" si="2153"/>
        <v>5200000</v>
      </c>
      <c r="T1025" s="28">
        <f t="shared" si="2154"/>
        <v>988000</v>
      </c>
      <c r="U1025" s="30">
        <f t="shared" si="2155"/>
        <v>6188000</v>
      </c>
      <c r="V1025" s="26">
        <v>1</v>
      </c>
      <c r="W1025" s="27">
        <v>5000000</v>
      </c>
      <c r="X1025" s="27">
        <v>5750000</v>
      </c>
      <c r="Y1025" s="145"/>
      <c r="Z1025" s="145"/>
      <c r="AA1025" s="143">
        <f t="shared" si="2156"/>
        <v>9.8666062491146178E-2</v>
      </c>
      <c r="AB1025" s="27">
        <f t="shared" si="2157"/>
        <v>5375000</v>
      </c>
      <c r="AC1025" s="28">
        <f t="shared" si="2158"/>
        <v>1021250</v>
      </c>
      <c r="AD1025" s="29">
        <f t="shared" si="2159"/>
        <v>6396250</v>
      </c>
      <c r="AE1025" s="26">
        <v>1</v>
      </c>
      <c r="AF1025" s="27">
        <v>5000000</v>
      </c>
      <c r="AG1025" s="27">
        <v>6050000</v>
      </c>
      <c r="AH1025" s="145"/>
      <c r="AI1025" s="145"/>
      <c r="AJ1025" s="143">
        <f t="shared" si="2067"/>
        <v>0.13438228420739817</v>
      </c>
      <c r="AK1025" s="27">
        <f t="shared" si="2139"/>
        <v>5525000</v>
      </c>
      <c r="AL1025" s="28">
        <f t="shared" si="2140"/>
        <v>1049750</v>
      </c>
      <c r="AM1025" s="30">
        <f t="shared" si="2141"/>
        <v>6574750</v>
      </c>
      <c r="AN1025" s="26">
        <v>1</v>
      </c>
      <c r="AO1025" s="27">
        <v>5000000</v>
      </c>
      <c r="AP1025" s="27">
        <v>6498000</v>
      </c>
      <c r="AQ1025" s="145"/>
      <c r="AR1025" s="145"/>
      <c r="AS1025" s="143">
        <f t="shared" si="2068"/>
        <v>0.18424873164332026</v>
      </c>
      <c r="AT1025" s="27">
        <f t="shared" si="2142"/>
        <v>5749000</v>
      </c>
      <c r="AU1025" s="28">
        <f t="shared" si="2143"/>
        <v>1092310</v>
      </c>
      <c r="AV1025" s="30">
        <f t="shared" si="2144"/>
        <v>6841310</v>
      </c>
      <c r="AW1025" s="26">
        <v>1</v>
      </c>
      <c r="AX1025" s="27">
        <v>5000000</v>
      </c>
      <c r="AY1025" s="27">
        <v>5700000</v>
      </c>
      <c r="AZ1025" s="145"/>
      <c r="BA1025" s="145"/>
      <c r="BB1025" s="143">
        <f t="shared" si="2069"/>
        <v>9.2518644267398739E-2</v>
      </c>
      <c r="BC1025" s="27">
        <f t="shared" si="2145"/>
        <v>5350000</v>
      </c>
      <c r="BD1025" s="27">
        <f t="shared" si="2146"/>
        <v>1016500</v>
      </c>
      <c r="BE1025" s="27">
        <f t="shared" si="2147"/>
        <v>6366500</v>
      </c>
      <c r="BF1025" s="26">
        <v>1</v>
      </c>
      <c r="BG1025" s="27">
        <v>4000000</v>
      </c>
      <c r="BH1025" s="27">
        <v>3600000</v>
      </c>
      <c r="BI1025" s="145"/>
      <c r="BJ1025" s="145"/>
      <c r="BK1025" s="143">
        <f t="shared" si="2070"/>
        <v>7.4432292756478696E-2</v>
      </c>
      <c r="BL1025" s="27">
        <f t="shared" si="2104"/>
        <v>3800000</v>
      </c>
      <c r="BM1025" s="27">
        <f t="shared" si="2105"/>
        <v>722000</v>
      </c>
      <c r="BN1025" s="28">
        <f t="shared" si="2106"/>
        <v>4522000</v>
      </c>
      <c r="BO1025" s="26">
        <v>1</v>
      </c>
      <c r="BP1025" s="27">
        <v>4000000</v>
      </c>
      <c r="BQ1025" s="27">
        <v>4560000</v>
      </c>
      <c r="BR1025" s="148"/>
      <c r="BS1025" s="148"/>
      <c r="BT1025" s="143">
        <f t="shared" si="2071"/>
        <v>9.2518644267398739E-2</v>
      </c>
      <c r="BU1025" s="27">
        <f t="shared" si="2160"/>
        <v>4280000</v>
      </c>
      <c r="BV1025" s="28">
        <f t="shared" si="2161"/>
        <v>813200</v>
      </c>
      <c r="BW1025" s="30">
        <f t="shared" si="2162"/>
        <v>5093200</v>
      </c>
      <c r="BX1025" s="26">
        <v>1</v>
      </c>
      <c r="BY1025" s="28">
        <v>4000000</v>
      </c>
      <c r="BZ1025" s="28">
        <v>4560000</v>
      </c>
      <c r="CA1025" s="156"/>
      <c r="CB1025" s="156"/>
      <c r="CC1025" s="177">
        <f t="shared" si="2072"/>
        <v>9.2518644267398739E-2</v>
      </c>
      <c r="CD1025" s="28">
        <f t="shared" si="2163"/>
        <v>4280000</v>
      </c>
      <c r="CE1025" s="28">
        <f t="shared" si="2164"/>
        <v>813200</v>
      </c>
      <c r="CF1025" s="29">
        <f t="shared" si="2165"/>
        <v>5093200</v>
      </c>
      <c r="CG1025" s="26">
        <v>1</v>
      </c>
      <c r="CH1025" s="27">
        <v>3200000</v>
      </c>
      <c r="CI1025" s="27">
        <v>2560000</v>
      </c>
      <c r="CJ1025" s="148"/>
      <c r="CK1025" s="148"/>
      <c r="CL1025" s="143">
        <f t="shared" si="2148"/>
        <v>0.15713484026367722</v>
      </c>
      <c r="CM1025" s="27">
        <f t="shared" si="2126"/>
        <v>2880000</v>
      </c>
      <c r="CN1025" s="27">
        <f t="shared" si="2115"/>
        <v>547200</v>
      </c>
      <c r="CO1025" s="28">
        <f t="shared" si="2116"/>
        <v>3427200</v>
      </c>
      <c r="CP1025" s="26">
        <v>1</v>
      </c>
      <c r="CQ1025" s="27">
        <v>3200000</v>
      </c>
      <c r="CR1025" s="27">
        <v>2560000</v>
      </c>
      <c r="CS1025" s="148"/>
      <c r="CT1025" s="148"/>
      <c r="CU1025" s="143">
        <f t="shared" si="2073"/>
        <v>0.15713484026367722</v>
      </c>
      <c r="CV1025" s="27">
        <f t="shared" si="2117"/>
        <v>2880000</v>
      </c>
      <c r="CW1025" s="28">
        <f t="shared" si="2118"/>
        <v>547200</v>
      </c>
      <c r="CX1025" s="29">
        <f t="shared" si="2119"/>
        <v>3427200</v>
      </c>
      <c r="CY1025" s="26">
        <v>1</v>
      </c>
      <c r="CZ1025" s="27">
        <v>3200000</v>
      </c>
      <c r="DA1025" s="27">
        <v>2720000</v>
      </c>
      <c r="DB1025" s="181"/>
      <c r="DC1025" s="181"/>
      <c r="DD1025" s="143">
        <f t="shared" si="2074"/>
        <v>0.11466596451673743</v>
      </c>
      <c r="DE1025" s="27">
        <f t="shared" si="2120"/>
        <v>2960000</v>
      </c>
      <c r="DF1025" s="27">
        <f t="shared" si="2121"/>
        <v>562400</v>
      </c>
      <c r="DG1025" s="28">
        <f t="shared" si="2122"/>
        <v>3522400</v>
      </c>
      <c r="DH1025" s="26">
        <v>1</v>
      </c>
      <c r="DI1025" s="28">
        <v>3200000</v>
      </c>
      <c r="DJ1025" s="28">
        <v>3680000</v>
      </c>
      <c r="DK1025" s="157"/>
      <c r="DL1025" s="177">
        <f t="shared" si="2075"/>
        <v>9.8666062491146164E-2</v>
      </c>
      <c r="DM1025" s="28">
        <f t="shared" si="2123"/>
        <v>3440000</v>
      </c>
      <c r="DN1025" s="28">
        <f t="shared" si="2124"/>
        <v>653600</v>
      </c>
      <c r="DO1025" s="30">
        <f t="shared" si="2125"/>
        <v>4093600</v>
      </c>
    </row>
    <row r="1026" spans="1:119" ht="21" customHeight="1" x14ac:dyDescent="0.25">
      <c r="A1026" s="66" t="s">
        <v>1987</v>
      </c>
      <c r="B1026" s="67" t="s">
        <v>1853</v>
      </c>
      <c r="C1026" s="68" t="s">
        <v>1988</v>
      </c>
      <c r="D1026" s="31" t="s">
        <v>30</v>
      </c>
      <c r="E1026" s="32" t="s">
        <v>30</v>
      </c>
      <c r="F1026" s="32" t="s">
        <v>30</v>
      </c>
      <c r="G1026" s="32" t="s">
        <v>30</v>
      </c>
      <c r="H1026" s="32" t="s">
        <v>30</v>
      </c>
      <c r="I1026" s="32" t="s">
        <v>30</v>
      </c>
      <c r="J1026" s="32" t="s">
        <v>30</v>
      </c>
      <c r="K1026" s="32" t="s">
        <v>30</v>
      </c>
      <c r="L1026" s="32" t="s">
        <v>30</v>
      </c>
      <c r="M1026" s="31" t="s">
        <v>30</v>
      </c>
      <c r="N1026" s="43" t="s">
        <v>30</v>
      </c>
      <c r="O1026" s="32" t="s">
        <v>30</v>
      </c>
      <c r="P1026" s="32" t="s">
        <v>30</v>
      </c>
      <c r="Q1026" s="32" t="s">
        <v>30</v>
      </c>
      <c r="R1026" s="32" t="s">
        <v>30</v>
      </c>
      <c r="S1026" s="32" t="s">
        <v>30</v>
      </c>
      <c r="T1026" s="32" t="s">
        <v>30</v>
      </c>
      <c r="U1026" s="33" t="s">
        <v>30</v>
      </c>
      <c r="V1026" s="31" t="s">
        <v>30</v>
      </c>
      <c r="W1026" s="32" t="s">
        <v>30</v>
      </c>
      <c r="X1026" s="32" t="s">
        <v>30</v>
      </c>
      <c r="Y1026" s="32" t="s">
        <v>30</v>
      </c>
      <c r="Z1026" s="32" t="s">
        <v>30</v>
      </c>
      <c r="AA1026" s="32" t="s">
        <v>30</v>
      </c>
      <c r="AB1026" s="32" t="s">
        <v>30</v>
      </c>
      <c r="AC1026" s="32" t="s">
        <v>30</v>
      </c>
      <c r="AD1026" s="34" t="s">
        <v>30</v>
      </c>
      <c r="AE1026" s="31" t="s">
        <v>30</v>
      </c>
      <c r="AF1026" s="32" t="s">
        <v>30</v>
      </c>
      <c r="AG1026" s="32" t="s">
        <v>30</v>
      </c>
      <c r="AH1026" s="32" t="s">
        <v>30</v>
      </c>
      <c r="AI1026" s="32" t="s">
        <v>30</v>
      </c>
      <c r="AJ1026" s="165" t="s">
        <v>30</v>
      </c>
      <c r="AK1026" s="32" t="s">
        <v>30</v>
      </c>
      <c r="AL1026" s="32" t="s">
        <v>30</v>
      </c>
      <c r="AM1026" s="33" t="s">
        <v>30</v>
      </c>
      <c r="AN1026" s="31" t="s">
        <v>30</v>
      </c>
      <c r="AO1026" s="32" t="s">
        <v>30</v>
      </c>
      <c r="AP1026" s="32" t="s">
        <v>30</v>
      </c>
      <c r="AQ1026" s="32" t="s">
        <v>30</v>
      </c>
      <c r="AR1026" s="32" t="s">
        <v>30</v>
      </c>
      <c r="AS1026" s="32" t="s">
        <v>30</v>
      </c>
      <c r="AT1026" s="32" t="s">
        <v>30</v>
      </c>
      <c r="AU1026" s="32" t="s">
        <v>30</v>
      </c>
      <c r="AV1026" s="33" t="s">
        <v>30</v>
      </c>
      <c r="AW1026" s="31" t="s">
        <v>30</v>
      </c>
      <c r="AX1026" s="32" t="s">
        <v>30</v>
      </c>
      <c r="AY1026" s="32" t="s">
        <v>30</v>
      </c>
      <c r="AZ1026" s="32" t="s">
        <v>30</v>
      </c>
      <c r="BA1026" s="32" t="s">
        <v>30</v>
      </c>
      <c r="BB1026" s="32" t="s">
        <v>30</v>
      </c>
      <c r="BC1026" s="32" t="s">
        <v>30</v>
      </c>
      <c r="BD1026" s="32" t="s">
        <v>30</v>
      </c>
      <c r="BE1026" s="32" t="s">
        <v>30</v>
      </c>
      <c r="BF1026" s="31" t="s">
        <v>30</v>
      </c>
      <c r="BG1026" s="32" t="s">
        <v>30</v>
      </c>
      <c r="BH1026" s="32" t="s">
        <v>30</v>
      </c>
      <c r="BI1026" s="32" t="s">
        <v>30</v>
      </c>
      <c r="BJ1026" s="32" t="s">
        <v>30</v>
      </c>
      <c r="BK1026" s="32" t="s">
        <v>30</v>
      </c>
      <c r="BL1026" s="32" t="s">
        <v>30</v>
      </c>
      <c r="BM1026" s="32" t="s">
        <v>30</v>
      </c>
      <c r="BN1026" s="32" t="s">
        <v>30</v>
      </c>
      <c r="BO1026" s="31" t="s">
        <v>30</v>
      </c>
      <c r="BP1026" s="32" t="s">
        <v>30</v>
      </c>
      <c r="BQ1026" s="32" t="s">
        <v>30</v>
      </c>
      <c r="BR1026" s="32" t="s">
        <v>30</v>
      </c>
      <c r="BS1026" s="32" t="s">
        <v>30</v>
      </c>
      <c r="BT1026" s="32" t="s">
        <v>30</v>
      </c>
      <c r="BU1026" s="32" t="s">
        <v>30</v>
      </c>
      <c r="BV1026" s="32" t="s">
        <v>30</v>
      </c>
      <c r="BW1026" s="33" t="s">
        <v>30</v>
      </c>
      <c r="BX1026" s="31" t="s">
        <v>30</v>
      </c>
      <c r="BY1026" s="32" t="s">
        <v>30</v>
      </c>
      <c r="BZ1026" s="32" t="s">
        <v>30</v>
      </c>
      <c r="CA1026" s="32" t="s">
        <v>30</v>
      </c>
      <c r="CB1026" s="32" t="s">
        <v>30</v>
      </c>
      <c r="CC1026" s="32" t="s">
        <v>30</v>
      </c>
      <c r="CD1026" s="32" t="s">
        <v>30</v>
      </c>
      <c r="CE1026" s="32" t="s">
        <v>30</v>
      </c>
      <c r="CF1026" s="34" t="s">
        <v>30</v>
      </c>
      <c r="CG1026" s="31" t="s">
        <v>30</v>
      </c>
      <c r="CH1026" s="32" t="s">
        <v>30</v>
      </c>
      <c r="CI1026" s="32" t="s">
        <v>30</v>
      </c>
      <c r="CJ1026" s="32" t="s">
        <v>30</v>
      </c>
      <c r="CK1026" s="32" t="s">
        <v>30</v>
      </c>
      <c r="CL1026" s="32" t="s">
        <v>30</v>
      </c>
      <c r="CM1026" s="32" t="s">
        <v>30</v>
      </c>
      <c r="CN1026" s="32" t="s">
        <v>30</v>
      </c>
      <c r="CO1026" s="32" t="s">
        <v>30</v>
      </c>
      <c r="CP1026" s="31" t="s">
        <v>30</v>
      </c>
      <c r="CQ1026" s="32" t="s">
        <v>30</v>
      </c>
      <c r="CR1026" s="32" t="s">
        <v>30</v>
      </c>
      <c r="CS1026" s="32" t="s">
        <v>30</v>
      </c>
      <c r="CT1026" s="32" t="s">
        <v>30</v>
      </c>
      <c r="CU1026" s="32" t="s">
        <v>30</v>
      </c>
      <c r="CV1026" s="32" t="s">
        <v>30</v>
      </c>
      <c r="CW1026" s="32" t="s">
        <v>30</v>
      </c>
      <c r="CX1026" s="34" t="s">
        <v>30</v>
      </c>
      <c r="CY1026" s="31" t="s">
        <v>30</v>
      </c>
      <c r="CZ1026" s="32" t="s">
        <v>30</v>
      </c>
      <c r="DA1026" s="32" t="s">
        <v>30</v>
      </c>
      <c r="DB1026" s="32" t="s">
        <v>30</v>
      </c>
      <c r="DC1026" s="32" t="s">
        <v>30</v>
      </c>
      <c r="DD1026" s="32" t="s">
        <v>30</v>
      </c>
      <c r="DE1026" s="32" t="s">
        <v>30</v>
      </c>
      <c r="DF1026" s="32" t="s">
        <v>30</v>
      </c>
      <c r="DG1026" s="32" t="s">
        <v>30</v>
      </c>
      <c r="DH1026" s="26">
        <v>1</v>
      </c>
      <c r="DI1026" s="28">
        <v>4160000</v>
      </c>
      <c r="DJ1026" s="28">
        <v>4784000</v>
      </c>
      <c r="DK1026" s="28"/>
      <c r="DL1026" s="177">
        <f t="shared" si="2075"/>
        <v>9.8666062491146164E-2</v>
      </c>
      <c r="DM1026" s="28">
        <f t="shared" si="2123"/>
        <v>4472000</v>
      </c>
      <c r="DN1026" s="28">
        <f t="shared" si="2124"/>
        <v>849680</v>
      </c>
      <c r="DO1026" s="30">
        <f t="shared" si="2125"/>
        <v>5321680</v>
      </c>
    </row>
    <row r="1027" spans="1:119" ht="21" customHeight="1" x14ac:dyDescent="0.25">
      <c r="A1027" s="66" t="s">
        <v>1989</v>
      </c>
      <c r="B1027" s="67" t="s">
        <v>1853</v>
      </c>
      <c r="C1027" s="68" t="s">
        <v>1990</v>
      </c>
      <c r="D1027" s="31" t="s">
        <v>30</v>
      </c>
      <c r="E1027" s="32" t="s">
        <v>30</v>
      </c>
      <c r="F1027" s="32" t="s">
        <v>30</v>
      </c>
      <c r="G1027" s="32" t="s">
        <v>30</v>
      </c>
      <c r="H1027" s="32" t="s">
        <v>30</v>
      </c>
      <c r="I1027" s="32" t="s">
        <v>30</v>
      </c>
      <c r="J1027" s="32" t="s">
        <v>30</v>
      </c>
      <c r="K1027" s="32" t="s">
        <v>30</v>
      </c>
      <c r="L1027" s="32" t="s">
        <v>30</v>
      </c>
      <c r="M1027" s="31" t="s">
        <v>30</v>
      </c>
      <c r="N1027" s="43" t="s">
        <v>30</v>
      </c>
      <c r="O1027" s="32" t="s">
        <v>30</v>
      </c>
      <c r="P1027" s="32" t="s">
        <v>30</v>
      </c>
      <c r="Q1027" s="32" t="s">
        <v>30</v>
      </c>
      <c r="R1027" s="32" t="s">
        <v>30</v>
      </c>
      <c r="S1027" s="32" t="s">
        <v>30</v>
      </c>
      <c r="T1027" s="32" t="s">
        <v>30</v>
      </c>
      <c r="U1027" s="33" t="s">
        <v>30</v>
      </c>
      <c r="V1027" s="31" t="s">
        <v>30</v>
      </c>
      <c r="W1027" s="32" t="s">
        <v>30</v>
      </c>
      <c r="X1027" s="32" t="s">
        <v>30</v>
      </c>
      <c r="Y1027" s="32" t="s">
        <v>30</v>
      </c>
      <c r="Z1027" s="32" t="s">
        <v>30</v>
      </c>
      <c r="AA1027" s="32" t="s">
        <v>30</v>
      </c>
      <c r="AB1027" s="32" t="s">
        <v>30</v>
      </c>
      <c r="AC1027" s="32" t="s">
        <v>30</v>
      </c>
      <c r="AD1027" s="34" t="s">
        <v>30</v>
      </c>
      <c r="AE1027" s="31" t="s">
        <v>30</v>
      </c>
      <c r="AF1027" s="32" t="s">
        <v>30</v>
      </c>
      <c r="AG1027" s="32" t="s">
        <v>30</v>
      </c>
      <c r="AH1027" s="32" t="s">
        <v>30</v>
      </c>
      <c r="AI1027" s="32" t="s">
        <v>30</v>
      </c>
      <c r="AJ1027" s="165" t="s">
        <v>30</v>
      </c>
      <c r="AK1027" s="32" t="s">
        <v>30</v>
      </c>
      <c r="AL1027" s="32" t="s">
        <v>30</v>
      </c>
      <c r="AM1027" s="33" t="s">
        <v>30</v>
      </c>
      <c r="AN1027" s="31" t="s">
        <v>30</v>
      </c>
      <c r="AO1027" s="32" t="s">
        <v>30</v>
      </c>
      <c r="AP1027" s="32" t="s">
        <v>30</v>
      </c>
      <c r="AQ1027" s="32" t="s">
        <v>30</v>
      </c>
      <c r="AR1027" s="32" t="s">
        <v>30</v>
      </c>
      <c r="AS1027" s="32" t="s">
        <v>30</v>
      </c>
      <c r="AT1027" s="32" t="s">
        <v>30</v>
      </c>
      <c r="AU1027" s="32" t="s">
        <v>30</v>
      </c>
      <c r="AV1027" s="33" t="s">
        <v>30</v>
      </c>
      <c r="AW1027" s="31" t="s">
        <v>30</v>
      </c>
      <c r="AX1027" s="32" t="s">
        <v>30</v>
      </c>
      <c r="AY1027" s="32" t="s">
        <v>30</v>
      </c>
      <c r="AZ1027" s="32" t="s">
        <v>30</v>
      </c>
      <c r="BA1027" s="32" t="s">
        <v>30</v>
      </c>
      <c r="BB1027" s="32" t="s">
        <v>30</v>
      </c>
      <c r="BC1027" s="32" t="s">
        <v>30</v>
      </c>
      <c r="BD1027" s="32" t="s">
        <v>30</v>
      </c>
      <c r="BE1027" s="32" t="s">
        <v>30</v>
      </c>
      <c r="BF1027" s="31" t="s">
        <v>30</v>
      </c>
      <c r="BG1027" s="32" t="s">
        <v>30</v>
      </c>
      <c r="BH1027" s="32" t="s">
        <v>30</v>
      </c>
      <c r="BI1027" s="32" t="s">
        <v>30</v>
      </c>
      <c r="BJ1027" s="32" t="s">
        <v>30</v>
      </c>
      <c r="BK1027" s="32" t="s">
        <v>30</v>
      </c>
      <c r="BL1027" s="32" t="s">
        <v>30</v>
      </c>
      <c r="BM1027" s="32" t="s">
        <v>30</v>
      </c>
      <c r="BN1027" s="32" t="s">
        <v>30</v>
      </c>
      <c r="BO1027" s="31" t="s">
        <v>30</v>
      </c>
      <c r="BP1027" s="32" t="s">
        <v>30</v>
      </c>
      <c r="BQ1027" s="32" t="s">
        <v>30</v>
      </c>
      <c r="BR1027" s="32" t="s">
        <v>30</v>
      </c>
      <c r="BS1027" s="32" t="s">
        <v>30</v>
      </c>
      <c r="BT1027" s="32" t="s">
        <v>30</v>
      </c>
      <c r="BU1027" s="32" t="s">
        <v>30</v>
      </c>
      <c r="BV1027" s="32" t="s">
        <v>30</v>
      </c>
      <c r="BW1027" s="33" t="s">
        <v>30</v>
      </c>
      <c r="BX1027" s="31" t="s">
        <v>30</v>
      </c>
      <c r="BY1027" s="32" t="s">
        <v>30</v>
      </c>
      <c r="BZ1027" s="32" t="s">
        <v>30</v>
      </c>
      <c r="CA1027" s="32" t="s">
        <v>30</v>
      </c>
      <c r="CB1027" s="32" t="s">
        <v>30</v>
      </c>
      <c r="CC1027" s="32" t="s">
        <v>30</v>
      </c>
      <c r="CD1027" s="32" t="s">
        <v>30</v>
      </c>
      <c r="CE1027" s="32" t="s">
        <v>30</v>
      </c>
      <c r="CF1027" s="34" t="s">
        <v>30</v>
      </c>
      <c r="CG1027" s="26">
        <v>1</v>
      </c>
      <c r="CH1027" s="27">
        <v>4160000</v>
      </c>
      <c r="CI1027" s="27">
        <v>3328000</v>
      </c>
      <c r="CJ1027" s="27"/>
      <c r="CK1027" s="27"/>
      <c r="CL1027" s="143">
        <f>+STDEVA(CH1027:CI1027)/AVERAGE(CH1027:CI1027)</f>
        <v>0.15713484026367724</v>
      </c>
      <c r="CM1027" s="27">
        <f>+AVERAGE(CH1027:CJ1027)</f>
        <v>3744000</v>
      </c>
      <c r="CN1027" s="27">
        <f t="shared" ref="CN1027:CN1028" si="2166">+CM1027*19%</f>
        <v>711360</v>
      </c>
      <c r="CO1027" s="28">
        <f t="shared" ref="CO1027:CO1028" si="2167">+CN1027+CM1027</f>
        <v>4455360</v>
      </c>
      <c r="CP1027" s="26">
        <v>1</v>
      </c>
      <c r="CQ1027" s="27">
        <v>4160000</v>
      </c>
      <c r="CR1027" s="27">
        <v>3328000</v>
      </c>
      <c r="CS1027" s="27"/>
      <c r="CT1027" s="27"/>
      <c r="CU1027" s="143">
        <f t="shared" ref="CU1027:CU1090" si="2168">+STDEVA(CQ1027:CR1027)/AVERAGE(CQ1027:CR1027)</f>
        <v>0.15713484026367724</v>
      </c>
      <c r="CV1027" s="27">
        <f t="shared" ref="CV1027:CV1028" si="2169">+AVERAGE(CQ1027:CS1027)</f>
        <v>3744000</v>
      </c>
      <c r="CW1027" s="28">
        <f t="shared" ref="CW1027:CW1028" si="2170">+CV1027*19%</f>
        <v>711360</v>
      </c>
      <c r="CX1027" s="29">
        <f t="shared" ref="CX1027:CX1028" si="2171">+CW1027+CV1027</f>
        <v>4455360</v>
      </c>
      <c r="CY1027" s="26">
        <v>1</v>
      </c>
      <c r="CZ1027" s="27">
        <v>4160000</v>
      </c>
      <c r="DA1027" s="27">
        <v>3536000</v>
      </c>
      <c r="DB1027" s="27"/>
      <c r="DC1027" s="27"/>
      <c r="DD1027" s="143">
        <f t="shared" ref="DD1027:DD1090" si="2172">+STDEVA(CZ1027:DA1027)/AVERAGE(CZ1027:DA1027)</f>
        <v>0.11466596451673744</v>
      </c>
      <c r="DE1027" s="27">
        <f t="shared" ref="DE1027:DE1028" si="2173">+AVERAGE(CZ1027:DB1027)</f>
        <v>3848000</v>
      </c>
      <c r="DF1027" s="27">
        <f t="shared" ref="DF1027:DF1028" si="2174">+DE1027*19%</f>
        <v>731120</v>
      </c>
      <c r="DG1027" s="28">
        <f t="shared" ref="DG1027:DG1028" si="2175">+DF1027+DE1027</f>
        <v>4579120</v>
      </c>
      <c r="DH1027" s="26">
        <v>1</v>
      </c>
      <c r="DI1027" s="28">
        <v>4160000</v>
      </c>
      <c r="DJ1027" s="28">
        <v>4784000</v>
      </c>
      <c r="DK1027" s="28"/>
      <c r="DL1027" s="177">
        <f t="shared" ref="DL1027:DL1090" si="2176">+STDEVA(DI1027:DJ1027)/AVERAGE(DI1027:DJ1027)</f>
        <v>9.8666062491146164E-2</v>
      </c>
      <c r="DM1027" s="28">
        <f t="shared" si="2123"/>
        <v>4472000</v>
      </c>
      <c r="DN1027" s="28">
        <f t="shared" si="2124"/>
        <v>849680</v>
      </c>
      <c r="DO1027" s="30">
        <f t="shared" si="2125"/>
        <v>5321680</v>
      </c>
    </row>
    <row r="1028" spans="1:119" ht="21" customHeight="1" x14ac:dyDescent="0.25">
      <c r="A1028" s="66" t="s">
        <v>1991</v>
      </c>
      <c r="B1028" s="67" t="s">
        <v>1853</v>
      </c>
      <c r="C1028" s="68" t="s">
        <v>1992</v>
      </c>
      <c r="D1028" s="31" t="s">
        <v>30</v>
      </c>
      <c r="E1028" s="32" t="s">
        <v>30</v>
      </c>
      <c r="F1028" s="32" t="s">
        <v>30</v>
      </c>
      <c r="G1028" s="32" t="s">
        <v>30</v>
      </c>
      <c r="H1028" s="32" t="s">
        <v>30</v>
      </c>
      <c r="I1028" s="32" t="s">
        <v>30</v>
      </c>
      <c r="J1028" s="32" t="s">
        <v>30</v>
      </c>
      <c r="K1028" s="32" t="s">
        <v>30</v>
      </c>
      <c r="L1028" s="32" t="s">
        <v>30</v>
      </c>
      <c r="M1028" s="31" t="s">
        <v>30</v>
      </c>
      <c r="N1028" s="43" t="s">
        <v>30</v>
      </c>
      <c r="O1028" s="32" t="s">
        <v>30</v>
      </c>
      <c r="P1028" s="32" t="s">
        <v>30</v>
      </c>
      <c r="Q1028" s="32" t="s">
        <v>30</v>
      </c>
      <c r="R1028" s="32" t="s">
        <v>30</v>
      </c>
      <c r="S1028" s="32" t="s">
        <v>30</v>
      </c>
      <c r="T1028" s="32" t="s">
        <v>30</v>
      </c>
      <c r="U1028" s="33" t="s">
        <v>30</v>
      </c>
      <c r="V1028" s="31" t="s">
        <v>30</v>
      </c>
      <c r="W1028" s="32" t="s">
        <v>30</v>
      </c>
      <c r="X1028" s="32" t="s">
        <v>30</v>
      </c>
      <c r="Y1028" s="32" t="s">
        <v>30</v>
      </c>
      <c r="Z1028" s="32" t="s">
        <v>30</v>
      </c>
      <c r="AA1028" s="32" t="s">
        <v>30</v>
      </c>
      <c r="AB1028" s="32" t="s">
        <v>30</v>
      </c>
      <c r="AC1028" s="32" t="s">
        <v>30</v>
      </c>
      <c r="AD1028" s="34" t="s">
        <v>30</v>
      </c>
      <c r="AE1028" s="31" t="s">
        <v>30</v>
      </c>
      <c r="AF1028" s="32" t="s">
        <v>30</v>
      </c>
      <c r="AG1028" s="32" t="s">
        <v>30</v>
      </c>
      <c r="AH1028" s="32" t="s">
        <v>30</v>
      </c>
      <c r="AI1028" s="32" t="s">
        <v>30</v>
      </c>
      <c r="AJ1028" s="165" t="s">
        <v>30</v>
      </c>
      <c r="AK1028" s="32" t="s">
        <v>30</v>
      </c>
      <c r="AL1028" s="32" t="s">
        <v>30</v>
      </c>
      <c r="AM1028" s="33" t="s">
        <v>30</v>
      </c>
      <c r="AN1028" s="31" t="s">
        <v>30</v>
      </c>
      <c r="AO1028" s="32" t="s">
        <v>30</v>
      </c>
      <c r="AP1028" s="32" t="s">
        <v>30</v>
      </c>
      <c r="AQ1028" s="32" t="s">
        <v>30</v>
      </c>
      <c r="AR1028" s="32" t="s">
        <v>30</v>
      </c>
      <c r="AS1028" s="32" t="s">
        <v>30</v>
      </c>
      <c r="AT1028" s="32" t="s">
        <v>30</v>
      </c>
      <c r="AU1028" s="32" t="s">
        <v>30</v>
      </c>
      <c r="AV1028" s="33" t="s">
        <v>30</v>
      </c>
      <c r="AW1028" s="31" t="s">
        <v>30</v>
      </c>
      <c r="AX1028" s="32" t="s">
        <v>30</v>
      </c>
      <c r="AY1028" s="32" t="s">
        <v>30</v>
      </c>
      <c r="AZ1028" s="32" t="s">
        <v>30</v>
      </c>
      <c r="BA1028" s="32" t="s">
        <v>30</v>
      </c>
      <c r="BB1028" s="32" t="s">
        <v>30</v>
      </c>
      <c r="BC1028" s="32" t="s">
        <v>30</v>
      </c>
      <c r="BD1028" s="32" t="s">
        <v>30</v>
      </c>
      <c r="BE1028" s="32" t="s">
        <v>30</v>
      </c>
      <c r="BF1028" s="26">
        <v>1</v>
      </c>
      <c r="BG1028" s="27">
        <v>5200000</v>
      </c>
      <c r="BH1028" s="27">
        <v>4680000</v>
      </c>
      <c r="BI1028" s="27"/>
      <c r="BJ1028" s="27"/>
      <c r="BK1028" s="143">
        <f t="shared" ref="BK1028:BK1090" si="2177">+STDEVA(BG1028:BH1028)/AVERAGE(BG1028:BH1028)</f>
        <v>7.4432292756478682E-2</v>
      </c>
      <c r="BL1028" s="27">
        <f t="shared" ref="BL1028:BL1041" si="2178">+AVERAGE(BG1028:BI1028)</f>
        <v>4940000</v>
      </c>
      <c r="BM1028" s="27">
        <f t="shared" ref="BM1028:BM1041" si="2179">+BL1028*19%</f>
        <v>938600</v>
      </c>
      <c r="BN1028" s="28">
        <f t="shared" ref="BN1028:BN1041" si="2180">+BM1028+BL1028</f>
        <v>5878600</v>
      </c>
      <c r="BO1028" s="26">
        <v>1</v>
      </c>
      <c r="BP1028" s="27">
        <v>5200000</v>
      </c>
      <c r="BQ1028" s="27">
        <v>5928000</v>
      </c>
      <c r="BR1028" s="27"/>
      <c r="BS1028" s="27"/>
      <c r="BT1028" s="143">
        <f t="shared" ref="BT1028:BT1090" si="2181">+STDEVA(BP1028:BQ1028)/AVERAGE(BP1028:BQ1028)</f>
        <v>9.2518644267398739E-2</v>
      </c>
      <c r="BU1028" s="27">
        <f t="shared" ref="BU1028:BU1030" si="2182">+AVERAGE(BP1028:BR1028)</f>
        <v>5564000</v>
      </c>
      <c r="BV1028" s="28">
        <f t="shared" ref="BV1028:BV1030" si="2183">+BU1028*19%</f>
        <v>1057160</v>
      </c>
      <c r="BW1028" s="30">
        <f t="shared" ref="BW1028:BW1030" si="2184">+BV1028+BU1028</f>
        <v>6621160</v>
      </c>
      <c r="BX1028" s="26">
        <v>1</v>
      </c>
      <c r="BY1028" s="28">
        <v>5200000</v>
      </c>
      <c r="BZ1028" s="28">
        <v>5928000</v>
      </c>
      <c r="CA1028" s="28"/>
      <c r="CB1028" s="28"/>
      <c r="CC1028" s="177">
        <f t="shared" ref="CC1028:CC1090" si="2185">+STDEVA(BY1028:BZ1028)/AVERAGE(BY1028:BZ1028)</f>
        <v>9.2518644267398739E-2</v>
      </c>
      <c r="CD1028" s="28">
        <f t="shared" ref="CD1028:CD1030" si="2186">+AVERAGE(BY1028:CA1028)</f>
        <v>5564000</v>
      </c>
      <c r="CE1028" s="28">
        <f t="shared" ref="CE1028:CE1030" si="2187">+CD1028*19%</f>
        <v>1057160</v>
      </c>
      <c r="CF1028" s="29">
        <f t="shared" ref="CF1028:CF1030" si="2188">+CE1028+CD1028</f>
        <v>6621160</v>
      </c>
      <c r="CG1028" s="26">
        <v>1</v>
      </c>
      <c r="CH1028" s="27">
        <v>4160000</v>
      </c>
      <c r="CI1028" s="27">
        <v>3328000</v>
      </c>
      <c r="CJ1028" s="27"/>
      <c r="CK1028" s="27"/>
      <c r="CL1028" s="143">
        <f>+STDEVA(CH1028:CI1028)/AVERAGE(CH1028:CI1028)</f>
        <v>0.15713484026367724</v>
      </c>
      <c r="CM1028" s="27">
        <f>+AVERAGE(CH1028:CJ1028)</f>
        <v>3744000</v>
      </c>
      <c r="CN1028" s="27">
        <f t="shared" si="2166"/>
        <v>711360</v>
      </c>
      <c r="CO1028" s="28">
        <f t="shared" si="2167"/>
        <v>4455360</v>
      </c>
      <c r="CP1028" s="26">
        <v>1</v>
      </c>
      <c r="CQ1028" s="27">
        <v>4160000</v>
      </c>
      <c r="CR1028" s="27">
        <v>3328000</v>
      </c>
      <c r="CS1028" s="27"/>
      <c r="CT1028" s="27"/>
      <c r="CU1028" s="143">
        <f t="shared" si="2168"/>
        <v>0.15713484026367724</v>
      </c>
      <c r="CV1028" s="27">
        <f t="shared" si="2169"/>
        <v>3744000</v>
      </c>
      <c r="CW1028" s="28">
        <f t="shared" si="2170"/>
        <v>711360</v>
      </c>
      <c r="CX1028" s="29">
        <f t="shared" si="2171"/>
        <v>4455360</v>
      </c>
      <c r="CY1028" s="26">
        <v>1</v>
      </c>
      <c r="CZ1028" s="27">
        <v>4160000</v>
      </c>
      <c r="DA1028" s="27">
        <v>3536000</v>
      </c>
      <c r="DB1028" s="27"/>
      <c r="DC1028" s="27"/>
      <c r="DD1028" s="143">
        <f t="shared" si="2172"/>
        <v>0.11466596451673744</v>
      </c>
      <c r="DE1028" s="27">
        <f t="shared" si="2173"/>
        <v>3848000</v>
      </c>
      <c r="DF1028" s="27">
        <f t="shared" si="2174"/>
        <v>731120</v>
      </c>
      <c r="DG1028" s="28">
        <f t="shared" si="2175"/>
        <v>4579120</v>
      </c>
      <c r="DH1028" s="26">
        <v>1</v>
      </c>
      <c r="DI1028" s="28">
        <v>4160000</v>
      </c>
      <c r="DJ1028" s="28">
        <v>4784000</v>
      </c>
      <c r="DK1028" s="28"/>
      <c r="DL1028" s="177">
        <f t="shared" si="2176"/>
        <v>9.8666062491146164E-2</v>
      </c>
      <c r="DM1028" s="28">
        <f t="shared" si="2123"/>
        <v>4472000</v>
      </c>
      <c r="DN1028" s="28">
        <f t="shared" si="2124"/>
        <v>849680</v>
      </c>
      <c r="DO1028" s="30">
        <f t="shared" si="2125"/>
        <v>5321680</v>
      </c>
    </row>
    <row r="1029" spans="1:119" ht="21" customHeight="1" x14ac:dyDescent="0.25">
      <c r="A1029" s="66" t="s">
        <v>1993</v>
      </c>
      <c r="B1029" s="67" t="s">
        <v>1853</v>
      </c>
      <c r="C1029" s="68" t="s">
        <v>1994</v>
      </c>
      <c r="D1029" s="26">
        <v>1</v>
      </c>
      <c r="E1029" s="27">
        <v>4800000</v>
      </c>
      <c r="F1029" s="27">
        <v>5200000</v>
      </c>
      <c r="G1029" s="148"/>
      <c r="H1029" s="148"/>
      <c r="I1029" s="143">
        <f t="shared" ref="I1029:I1092" si="2189">+STDEVA(E1029:F1029)/AVERAGE(E1029:F1029)</f>
        <v>5.656854249492381E-2</v>
      </c>
      <c r="J1029" s="27">
        <f t="shared" ref="J1029:J1030" si="2190">+AVERAGE(E1029:F1029)</f>
        <v>5000000</v>
      </c>
      <c r="K1029" s="28">
        <f t="shared" ref="K1029:K1030" si="2191">J1029*19%</f>
        <v>950000</v>
      </c>
      <c r="L1029" s="29">
        <f t="shared" ref="L1029:L1091" si="2192">+J1029+K1029</f>
        <v>5950000</v>
      </c>
      <c r="M1029" s="31" t="s">
        <v>30</v>
      </c>
      <c r="N1029" s="32" t="s">
        <v>30</v>
      </c>
      <c r="O1029" s="32" t="s">
        <v>30</v>
      </c>
      <c r="P1029" s="32" t="s">
        <v>30</v>
      </c>
      <c r="Q1029" s="32" t="s">
        <v>30</v>
      </c>
      <c r="R1029" s="32" t="s">
        <v>30</v>
      </c>
      <c r="S1029" s="32" t="s">
        <v>30</v>
      </c>
      <c r="T1029" s="32" t="s">
        <v>30</v>
      </c>
      <c r="U1029" s="33" t="s">
        <v>30</v>
      </c>
      <c r="V1029" s="26">
        <v>1</v>
      </c>
      <c r="W1029" s="27">
        <v>4800000</v>
      </c>
      <c r="X1029" s="27">
        <v>5520000</v>
      </c>
      <c r="Y1029" s="145"/>
      <c r="Z1029" s="145"/>
      <c r="AA1029" s="143">
        <f t="shared" ref="AA1029:AA1038" si="2193">+STDEVA(W1029:X1029)/AVERAGE(W1029:X1029)</f>
        <v>9.8666062491146164E-2</v>
      </c>
      <c r="AB1029" s="27">
        <f t="shared" ref="AB1029:AB1030" si="2194">+AVERAGE(W1029:Y1029)</f>
        <v>5160000</v>
      </c>
      <c r="AC1029" s="28">
        <f t="shared" ref="AC1029:AC1030" si="2195">+AB1029*19%</f>
        <v>980400</v>
      </c>
      <c r="AD1029" s="29">
        <f t="shared" ref="AD1029:AD1030" si="2196">+AC1029+AB1029</f>
        <v>6140400</v>
      </c>
      <c r="AE1029" s="26">
        <v>1</v>
      </c>
      <c r="AF1029" s="27">
        <v>4800000</v>
      </c>
      <c r="AG1029" s="27">
        <v>5280000</v>
      </c>
      <c r="AH1029" s="145"/>
      <c r="AI1029" s="145"/>
      <c r="AJ1029" s="143">
        <f t="shared" ref="AJ1029:AJ1090" si="2197">+STDEVA(AF1029:AG1029)/AVERAGE(AF1029:AG1029)</f>
        <v>6.7343502970147379E-2</v>
      </c>
      <c r="AK1029" s="27">
        <f t="shared" ref="AK1029:AK1041" si="2198">+AVERAGE(AF1029:AH1029)</f>
        <v>5040000</v>
      </c>
      <c r="AL1029" s="28">
        <f t="shared" ref="AL1029:AL1092" si="2199">+AK1029*19%</f>
        <v>957600</v>
      </c>
      <c r="AM1029" s="30">
        <f t="shared" ref="AM1029:AM1041" si="2200">+AL1029+AK1029</f>
        <v>5997600</v>
      </c>
      <c r="AN1029" s="26">
        <v>1</v>
      </c>
      <c r="AO1029" s="27">
        <v>4800000</v>
      </c>
      <c r="AP1029" s="27">
        <v>6238080</v>
      </c>
      <c r="AQ1029" s="145"/>
      <c r="AR1029" s="145"/>
      <c r="AS1029" s="143">
        <f t="shared" ref="AS1029:AS1090" si="2201">+STDEVA(AO1029:AP1029)/AVERAGE(AO1029:AP1029)</f>
        <v>0.18424873164332026</v>
      </c>
      <c r="AT1029" s="27">
        <f t="shared" ref="AT1029:AT1041" si="2202">+AVERAGE(AO1029:AQ1029)</f>
        <v>5519040</v>
      </c>
      <c r="AU1029" s="28">
        <f t="shared" ref="AU1029:AU1041" si="2203">+AT1029*19%</f>
        <v>1048617.6000000001</v>
      </c>
      <c r="AV1029" s="30">
        <f t="shared" ref="AV1029:AV1041" si="2204">+AU1029+AT1029</f>
        <v>6567657.5999999996</v>
      </c>
      <c r="AW1029" s="26">
        <v>1</v>
      </c>
      <c r="AX1029" s="27">
        <v>4800000</v>
      </c>
      <c r="AY1029" s="27">
        <v>5472000</v>
      </c>
      <c r="AZ1029" s="145"/>
      <c r="BA1029" s="145"/>
      <c r="BB1029" s="143">
        <f t="shared" ref="BB1029:BB1090" si="2205">+STDEVA(AX1029:AY1029)/AVERAGE(AX1029:AY1029)</f>
        <v>9.2518644267398753E-2</v>
      </c>
      <c r="BC1029" s="27">
        <f t="shared" ref="BC1029:BC1041" si="2206">+AVERAGE(AX1029:AZ1029)</f>
        <v>5136000</v>
      </c>
      <c r="BD1029" s="27">
        <f t="shared" ref="BD1029:BD1041" si="2207">+BC1029*19%</f>
        <v>975840</v>
      </c>
      <c r="BE1029" s="27">
        <f t="shared" ref="BE1029:BE1041" si="2208">+BD1029+BC1029</f>
        <v>6111840</v>
      </c>
      <c r="BF1029" s="26">
        <v>1</v>
      </c>
      <c r="BG1029" s="27">
        <v>3840000</v>
      </c>
      <c r="BH1029" s="27">
        <v>3456000</v>
      </c>
      <c r="BI1029" s="145"/>
      <c r="BJ1029" s="145"/>
      <c r="BK1029" s="143">
        <f t="shared" si="2177"/>
        <v>7.4432292756478682E-2</v>
      </c>
      <c r="BL1029" s="27">
        <f t="shared" si="2178"/>
        <v>3648000</v>
      </c>
      <c r="BM1029" s="27">
        <f t="shared" si="2179"/>
        <v>693120</v>
      </c>
      <c r="BN1029" s="28">
        <f t="shared" si="2180"/>
        <v>4341120</v>
      </c>
      <c r="BO1029" s="26">
        <v>1</v>
      </c>
      <c r="BP1029" s="27">
        <v>3840000</v>
      </c>
      <c r="BQ1029" s="27">
        <v>4377600</v>
      </c>
      <c r="BR1029" s="148"/>
      <c r="BS1029" s="148"/>
      <c r="BT1029" s="143">
        <f t="shared" si="2181"/>
        <v>9.2518644267398739E-2</v>
      </c>
      <c r="BU1029" s="27">
        <f t="shared" si="2182"/>
        <v>4108800</v>
      </c>
      <c r="BV1029" s="28">
        <f t="shared" si="2183"/>
        <v>780672</v>
      </c>
      <c r="BW1029" s="30">
        <f t="shared" si="2184"/>
        <v>4889472</v>
      </c>
      <c r="BX1029" s="26">
        <v>1</v>
      </c>
      <c r="BY1029" s="28">
        <v>3840000</v>
      </c>
      <c r="BZ1029" s="28">
        <v>4377600</v>
      </c>
      <c r="CA1029" s="156"/>
      <c r="CB1029" s="156"/>
      <c r="CC1029" s="177">
        <f t="shared" si="2185"/>
        <v>9.2518644267398739E-2</v>
      </c>
      <c r="CD1029" s="28">
        <f t="shared" si="2186"/>
        <v>4108800</v>
      </c>
      <c r="CE1029" s="28">
        <f t="shared" si="2187"/>
        <v>780672</v>
      </c>
      <c r="CF1029" s="29">
        <f t="shared" si="2188"/>
        <v>4889472</v>
      </c>
      <c r="CG1029" s="31" t="s">
        <v>30</v>
      </c>
      <c r="CH1029" s="32" t="s">
        <v>30</v>
      </c>
      <c r="CI1029" s="32" t="s">
        <v>30</v>
      </c>
      <c r="CJ1029" s="32" t="s">
        <v>30</v>
      </c>
      <c r="CK1029" s="32" t="s">
        <v>30</v>
      </c>
      <c r="CL1029" s="32" t="s">
        <v>30</v>
      </c>
      <c r="CM1029" s="32" t="s">
        <v>30</v>
      </c>
      <c r="CN1029" s="32" t="s">
        <v>30</v>
      </c>
      <c r="CO1029" s="32" t="s">
        <v>30</v>
      </c>
      <c r="CP1029" s="31" t="s">
        <v>30</v>
      </c>
      <c r="CQ1029" s="32" t="s">
        <v>30</v>
      </c>
      <c r="CR1029" s="32" t="s">
        <v>30</v>
      </c>
      <c r="CS1029" s="32" t="s">
        <v>30</v>
      </c>
      <c r="CT1029" s="32" t="s">
        <v>30</v>
      </c>
      <c r="CU1029" s="32" t="s">
        <v>30</v>
      </c>
      <c r="CV1029" s="32" t="s">
        <v>30</v>
      </c>
      <c r="CW1029" s="32" t="s">
        <v>30</v>
      </c>
      <c r="CX1029" s="34" t="s">
        <v>30</v>
      </c>
      <c r="CY1029" s="31" t="s">
        <v>30</v>
      </c>
      <c r="CZ1029" s="32" t="s">
        <v>30</v>
      </c>
      <c r="DA1029" s="32" t="s">
        <v>30</v>
      </c>
      <c r="DB1029" s="32" t="s">
        <v>30</v>
      </c>
      <c r="DC1029" s="32" t="s">
        <v>30</v>
      </c>
      <c r="DD1029" s="32" t="s">
        <v>30</v>
      </c>
      <c r="DE1029" s="32" t="s">
        <v>30</v>
      </c>
      <c r="DF1029" s="32" t="s">
        <v>30</v>
      </c>
      <c r="DG1029" s="32" t="s">
        <v>30</v>
      </c>
      <c r="DH1029" s="31" t="s">
        <v>30</v>
      </c>
      <c r="DI1029" s="32" t="s">
        <v>30</v>
      </c>
      <c r="DJ1029" s="32" t="s">
        <v>30</v>
      </c>
      <c r="DK1029" s="32" t="s">
        <v>30</v>
      </c>
      <c r="DL1029" s="32" t="s">
        <v>30</v>
      </c>
      <c r="DM1029" s="32" t="s">
        <v>30</v>
      </c>
      <c r="DN1029" s="32" t="s">
        <v>30</v>
      </c>
      <c r="DO1029" s="33" t="s">
        <v>30</v>
      </c>
    </row>
    <row r="1030" spans="1:119" ht="21" customHeight="1" x14ac:dyDescent="0.25">
      <c r="A1030" s="66" t="s">
        <v>1995</v>
      </c>
      <c r="B1030" s="67" t="s">
        <v>1853</v>
      </c>
      <c r="C1030" s="68" t="s">
        <v>1996</v>
      </c>
      <c r="D1030" s="26">
        <v>1</v>
      </c>
      <c r="E1030" s="27">
        <v>4800000</v>
      </c>
      <c r="F1030" s="27">
        <v>5200000</v>
      </c>
      <c r="G1030" s="148"/>
      <c r="H1030" s="148"/>
      <c r="I1030" s="143">
        <f t="shared" si="2189"/>
        <v>5.656854249492381E-2</v>
      </c>
      <c r="J1030" s="27">
        <f t="shared" si="2190"/>
        <v>5000000</v>
      </c>
      <c r="K1030" s="28">
        <f t="shared" si="2191"/>
        <v>950000</v>
      </c>
      <c r="L1030" s="29">
        <f t="shared" si="2192"/>
        <v>5950000</v>
      </c>
      <c r="M1030" s="26">
        <v>1</v>
      </c>
      <c r="N1030" s="27">
        <v>4800000</v>
      </c>
      <c r="O1030" s="27">
        <v>5598720</v>
      </c>
      <c r="P1030" s="145"/>
      <c r="Q1030" s="145"/>
      <c r="R1030" s="143">
        <f t="shared" ref="R1030:R1038" si="2209">+STDEVA(N1030:O1030)/AVERAGE(N1030:O1030)</f>
        <v>0.10862497081743124</v>
      </c>
      <c r="S1030" s="27">
        <f t="shared" ref="S1030" si="2210">+AVERAGE(N1030:P1030)</f>
        <v>5199360</v>
      </c>
      <c r="T1030" s="28">
        <f t="shared" ref="T1030" si="2211">+S1030*19%</f>
        <v>987878.40000000002</v>
      </c>
      <c r="U1030" s="30">
        <f t="shared" ref="U1030" si="2212">+T1030+S1030</f>
        <v>6187238.4000000004</v>
      </c>
      <c r="V1030" s="26">
        <v>1</v>
      </c>
      <c r="W1030" s="27">
        <v>4800000</v>
      </c>
      <c r="X1030" s="27">
        <v>5520000</v>
      </c>
      <c r="Y1030" s="145"/>
      <c r="Z1030" s="145"/>
      <c r="AA1030" s="143">
        <f t="shared" si="2193"/>
        <v>9.8666062491146164E-2</v>
      </c>
      <c r="AB1030" s="27">
        <f t="shared" si="2194"/>
        <v>5160000</v>
      </c>
      <c r="AC1030" s="28">
        <f t="shared" si="2195"/>
        <v>980400</v>
      </c>
      <c r="AD1030" s="29">
        <f t="shared" si="2196"/>
        <v>6140400</v>
      </c>
      <c r="AE1030" s="26">
        <v>1</v>
      </c>
      <c r="AF1030" s="27">
        <v>4800000</v>
      </c>
      <c r="AG1030" s="27">
        <v>5280000</v>
      </c>
      <c r="AH1030" s="145"/>
      <c r="AI1030" s="145"/>
      <c r="AJ1030" s="143">
        <f t="shared" si="2197"/>
        <v>6.7343502970147379E-2</v>
      </c>
      <c r="AK1030" s="27">
        <f t="shared" si="2198"/>
        <v>5040000</v>
      </c>
      <c r="AL1030" s="28">
        <f t="shared" si="2199"/>
        <v>957600</v>
      </c>
      <c r="AM1030" s="30">
        <f t="shared" si="2200"/>
        <v>5997600</v>
      </c>
      <c r="AN1030" s="26">
        <v>1</v>
      </c>
      <c r="AO1030" s="27">
        <v>4800000</v>
      </c>
      <c r="AP1030" s="27">
        <v>6238080</v>
      </c>
      <c r="AQ1030" s="145"/>
      <c r="AR1030" s="145"/>
      <c r="AS1030" s="143">
        <f t="shared" si="2201"/>
        <v>0.18424873164332026</v>
      </c>
      <c r="AT1030" s="27">
        <f t="shared" si="2202"/>
        <v>5519040</v>
      </c>
      <c r="AU1030" s="28">
        <f t="shared" si="2203"/>
        <v>1048617.6000000001</v>
      </c>
      <c r="AV1030" s="30">
        <f t="shared" si="2204"/>
        <v>6567657.5999999996</v>
      </c>
      <c r="AW1030" s="26">
        <v>1</v>
      </c>
      <c r="AX1030" s="27">
        <v>4800000</v>
      </c>
      <c r="AY1030" s="27">
        <v>5472000</v>
      </c>
      <c r="AZ1030" s="145"/>
      <c r="BA1030" s="145"/>
      <c r="BB1030" s="143">
        <f t="shared" si="2205"/>
        <v>9.2518644267398753E-2</v>
      </c>
      <c r="BC1030" s="27">
        <f t="shared" si="2206"/>
        <v>5136000</v>
      </c>
      <c r="BD1030" s="27">
        <f t="shared" si="2207"/>
        <v>975840</v>
      </c>
      <c r="BE1030" s="27">
        <f t="shared" si="2208"/>
        <v>6111840</v>
      </c>
      <c r="BF1030" s="26">
        <v>1</v>
      </c>
      <c r="BG1030" s="27">
        <v>3840000</v>
      </c>
      <c r="BH1030" s="27">
        <v>3456000</v>
      </c>
      <c r="BI1030" s="145"/>
      <c r="BJ1030" s="145"/>
      <c r="BK1030" s="143">
        <f t="shared" si="2177"/>
        <v>7.4432292756478682E-2</v>
      </c>
      <c r="BL1030" s="27">
        <f t="shared" si="2178"/>
        <v>3648000</v>
      </c>
      <c r="BM1030" s="27">
        <f t="shared" si="2179"/>
        <v>693120</v>
      </c>
      <c r="BN1030" s="28">
        <f t="shared" si="2180"/>
        <v>4341120</v>
      </c>
      <c r="BO1030" s="26">
        <v>1</v>
      </c>
      <c r="BP1030" s="27">
        <v>3840000</v>
      </c>
      <c r="BQ1030" s="27">
        <v>4377600</v>
      </c>
      <c r="BR1030" s="148"/>
      <c r="BS1030" s="148"/>
      <c r="BT1030" s="143">
        <f t="shared" si="2181"/>
        <v>9.2518644267398739E-2</v>
      </c>
      <c r="BU1030" s="27">
        <f t="shared" si="2182"/>
        <v>4108800</v>
      </c>
      <c r="BV1030" s="28">
        <f t="shared" si="2183"/>
        <v>780672</v>
      </c>
      <c r="BW1030" s="30">
        <f t="shared" si="2184"/>
        <v>4889472</v>
      </c>
      <c r="BX1030" s="26">
        <v>1</v>
      </c>
      <c r="BY1030" s="28">
        <v>3840000</v>
      </c>
      <c r="BZ1030" s="28">
        <v>4377600</v>
      </c>
      <c r="CA1030" s="156"/>
      <c r="CB1030" s="156"/>
      <c r="CC1030" s="177">
        <f t="shared" si="2185"/>
        <v>9.2518644267398739E-2</v>
      </c>
      <c r="CD1030" s="28">
        <f t="shared" si="2186"/>
        <v>4108800</v>
      </c>
      <c r="CE1030" s="28">
        <f t="shared" si="2187"/>
        <v>780672</v>
      </c>
      <c r="CF1030" s="29">
        <f t="shared" si="2188"/>
        <v>4889472</v>
      </c>
      <c r="CG1030" s="26">
        <v>1</v>
      </c>
      <c r="CH1030" s="27">
        <v>3072000</v>
      </c>
      <c r="CI1030" s="27">
        <v>2457600</v>
      </c>
      <c r="CJ1030" s="148"/>
      <c r="CK1030" s="148"/>
      <c r="CL1030" s="143">
        <f>+STDEVA(CH1030:CI1030)/AVERAGE(CH1030:CI1030)</f>
        <v>0.15713484026367724</v>
      </c>
      <c r="CM1030" s="27">
        <f>+AVERAGE(CH1030:CJ1030)</f>
        <v>2764800</v>
      </c>
      <c r="CN1030" s="27">
        <f t="shared" ref="CN1030" si="2213">+CM1030*19%</f>
        <v>525312</v>
      </c>
      <c r="CO1030" s="28">
        <f t="shared" ref="CO1030" si="2214">+CN1030+CM1030</f>
        <v>3290112</v>
      </c>
      <c r="CP1030" s="26">
        <v>1</v>
      </c>
      <c r="CQ1030" s="27">
        <v>3072000</v>
      </c>
      <c r="CR1030" s="27">
        <v>2457600</v>
      </c>
      <c r="CS1030" s="148"/>
      <c r="CT1030" s="148"/>
      <c r="CU1030" s="143">
        <f t="shared" si="2168"/>
        <v>0.15713484026367724</v>
      </c>
      <c r="CV1030" s="27">
        <f>+AVERAGE(CQ1030:CS1030)</f>
        <v>2764800</v>
      </c>
      <c r="CW1030" s="28">
        <f>+CV1030*19%</f>
        <v>525312</v>
      </c>
      <c r="CX1030" s="29">
        <f>+CW1030+CV1030</f>
        <v>3290112</v>
      </c>
      <c r="CY1030" s="26">
        <v>1</v>
      </c>
      <c r="CZ1030" s="27">
        <v>3072000</v>
      </c>
      <c r="DA1030" s="27">
        <v>2611200</v>
      </c>
      <c r="DB1030" s="181"/>
      <c r="DC1030" s="181"/>
      <c r="DD1030" s="143">
        <f t="shared" si="2172"/>
        <v>0.11466596451673744</v>
      </c>
      <c r="DE1030" s="27">
        <f t="shared" ref="DE1030" si="2215">+AVERAGE(CZ1030:DB1030)</f>
        <v>2841600</v>
      </c>
      <c r="DF1030" s="27">
        <f t="shared" ref="DF1030" si="2216">+DE1030*19%</f>
        <v>539904</v>
      </c>
      <c r="DG1030" s="28">
        <f t="shared" ref="DG1030" si="2217">+DF1030+DE1030</f>
        <v>3381504</v>
      </c>
      <c r="DH1030" s="26">
        <v>1</v>
      </c>
      <c r="DI1030" s="28">
        <v>3072000</v>
      </c>
      <c r="DJ1030" s="28">
        <v>2611200</v>
      </c>
      <c r="DK1030" s="157"/>
      <c r="DL1030" s="177">
        <f t="shared" si="2176"/>
        <v>0.11466596451673744</v>
      </c>
      <c r="DM1030" s="28">
        <f t="shared" ref="DM1030" si="2218">+AVERAGE(DI1030:DK1030)</f>
        <v>2841600</v>
      </c>
      <c r="DN1030" s="28">
        <f t="shared" ref="DN1030" si="2219">DM1030*19%</f>
        <v>539904</v>
      </c>
      <c r="DO1030" s="30">
        <f t="shared" ref="DO1030" si="2220">+DM1030+DN1030</f>
        <v>3381504</v>
      </c>
    </row>
    <row r="1031" spans="1:119" ht="21" customHeight="1" x14ac:dyDescent="0.25">
      <c r="A1031" s="66" t="s">
        <v>1997</v>
      </c>
      <c r="B1031" s="67" t="s">
        <v>1853</v>
      </c>
      <c r="C1031" s="68" t="s">
        <v>1998</v>
      </c>
      <c r="D1031" s="31" t="s">
        <v>30</v>
      </c>
      <c r="E1031" s="32" t="s">
        <v>30</v>
      </c>
      <c r="F1031" s="32" t="s">
        <v>30</v>
      </c>
      <c r="G1031" s="32" t="s">
        <v>30</v>
      </c>
      <c r="H1031" s="32" t="s">
        <v>30</v>
      </c>
      <c r="I1031" s="32" t="s">
        <v>30</v>
      </c>
      <c r="J1031" s="32" t="s">
        <v>30</v>
      </c>
      <c r="K1031" s="32" t="s">
        <v>30</v>
      </c>
      <c r="L1031" s="32" t="s">
        <v>30</v>
      </c>
      <c r="M1031" s="31" t="s">
        <v>30</v>
      </c>
      <c r="N1031" s="32" t="s">
        <v>30</v>
      </c>
      <c r="O1031" s="32" t="s">
        <v>30</v>
      </c>
      <c r="P1031" s="32" t="s">
        <v>30</v>
      </c>
      <c r="Q1031" s="32" t="s">
        <v>30</v>
      </c>
      <c r="R1031" s="32" t="s">
        <v>30</v>
      </c>
      <c r="S1031" s="32" t="s">
        <v>30</v>
      </c>
      <c r="T1031" s="32" t="s">
        <v>30</v>
      </c>
      <c r="U1031" s="33" t="s">
        <v>30</v>
      </c>
      <c r="V1031" s="31" t="s">
        <v>30</v>
      </c>
      <c r="W1031" s="32" t="s">
        <v>30</v>
      </c>
      <c r="X1031" s="32" t="s">
        <v>30</v>
      </c>
      <c r="Y1031" s="32" t="s">
        <v>30</v>
      </c>
      <c r="Z1031" s="32" t="s">
        <v>30</v>
      </c>
      <c r="AA1031" s="32" t="s">
        <v>30</v>
      </c>
      <c r="AB1031" s="32" t="s">
        <v>30</v>
      </c>
      <c r="AC1031" s="32" t="s">
        <v>30</v>
      </c>
      <c r="AD1031" s="34" t="s">
        <v>30</v>
      </c>
      <c r="AE1031" s="26">
        <v>1</v>
      </c>
      <c r="AF1031" s="27">
        <v>4800000</v>
      </c>
      <c r="AG1031" s="27">
        <v>5280000</v>
      </c>
      <c r="AH1031" s="27"/>
      <c r="AI1031" s="27"/>
      <c r="AJ1031" s="143">
        <f t="shared" si="2197"/>
        <v>6.7343502970147379E-2</v>
      </c>
      <c r="AK1031" s="27">
        <f t="shared" si="2198"/>
        <v>5040000</v>
      </c>
      <c r="AL1031" s="28">
        <f t="shared" si="2199"/>
        <v>957600</v>
      </c>
      <c r="AM1031" s="30">
        <f t="shared" si="2200"/>
        <v>5997600</v>
      </c>
      <c r="AN1031" s="26">
        <v>1</v>
      </c>
      <c r="AO1031" s="27">
        <v>4800000</v>
      </c>
      <c r="AP1031" s="27">
        <v>6238080</v>
      </c>
      <c r="AQ1031" s="27"/>
      <c r="AR1031" s="27"/>
      <c r="AS1031" s="143">
        <f t="shared" si="2201"/>
        <v>0.18424873164332026</v>
      </c>
      <c r="AT1031" s="27">
        <f t="shared" si="2202"/>
        <v>5519040</v>
      </c>
      <c r="AU1031" s="28">
        <f t="shared" si="2203"/>
        <v>1048617.6000000001</v>
      </c>
      <c r="AV1031" s="30">
        <f t="shared" si="2204"/>
        <v>6567657.5999999996</v>
      </c>
      <c r="AW1031" s="26">
        <v>1</v>
      </c>
      <c r="AX1031" s="27">
        <v>4800000</v>
      </c>
      <c r="AY1031" s="27">
        <v>5472000</v>
      </c>
      <c r="AZ1031" s="27"/>
      <c r="BA1031" s="27"/>
      <c r="BB1031" s="143">
        <f t="shared" si="2205"/>
        <v>9.2518644267398753E-2</v>
      </c>
      <c r="BC1031" s="27">
        <f t="shared" si="2206"/>
        <v>5136000</v>
      </c>
      <c r="BD1031" s="27">
        <f t="shared" si="2207"/>
        <v>975840</v>
      </c>
      <c r="BE1031" s="27">
        <f t="shared" si="2208"/>
        <v>6111840</v>
      </c>
      <c r="BF1031" s="26">
        <v>1</v>
      </c>
      <c r="BG1031" s="27">
        <v>3840000</v>
      </c>
      <c r="BH1031" s="27">
        <v>3456000</v>
      </c>
      <c r="BI1031" s="27"/>
      <c r="BJ1031" s="27"/>
      <c r="BK1031" s="143">
        <f t="shared" si="2177"/>
        <v>7.4432292756478682E-2</v>
      </c>
      <c r="BL1031" s="27">
        <f t="shared" si="2178"/>
        <v>3648000</v>
      </c>
      <c r="BM1031" s="27">
        <f t="shared" si="2179"/>
        <v>693120</v>
      </c>
      <c r="BN1031" s="28">
        <f t="shared" si="2180"/>
        <v>4341120</v>
      </c>
      <c r="BO1031" s="31" t="s">
        <v>30</v>
      </c>
      <c r="BP1031" s="32" t="s">
        <v>30</v>
      </c>
      <c r="BQ1031" s="32" t="s">
        <v>30</v>
      </c>
      <c r="BR1031" s="32" t="s">
        <v>30</v>
      </c>
      <c r="BS1031" s="32" t="s">
        <v>30</v>
      </c>
      <c r="BT1031" s="32" t="s">
        <v>30</v>
      </c>
      <c r="BU1031" s="32" t="s">
        <v>30</v>
      </c>
      <c r="BV1031" s="32" t="s">
        <v>30</v>
      </c>
      <c r="BW1031" s="33" t="s">
        <v>30</v>
      </c>
      <c r="BX1031" s="31" t="s">
        <v>30</v>
      </c>
      <c r="BY1031" s="32" t="s">
        <v>30</v>
      </c>
      <c r="BZ1031" s="32" t="s">
        <v>30</v>
      </c>
      <c r="CA1031" s="32" t="s">
        <v>30</v>
      </c>
      <c r="CB1031" s="32" t="s">
        <v>30</v>
      </c>
      <c r="CC1031" s="32" t="s">
        <v>30</v>
      </c>
      <c r="CD1031" s="32" t="s">
        <v>30</v>
      </c>
      <c r="CE1031" s="32" t="s">
        <v>30</v>
      </c>
      <c r="CF1031" s="34" t="s">
        <v>30</v>
      </c>
      <c r="CG1031" s="31" t="s">
        <v>30</v>
      </c>
      <c r="CH1031" s="32" t="s">
        <v>30</v>
      </c>
      <c r="CI1031" s="32" t="s">
        <v>30</v>
      </c>
      <c r="CJ1031" s="32" t="s">
        <v>30</v>
      </c>
      <c r="CK1031" s="32" t="s">
        <v>30</v>
      </c>
      <c r="CL1031" s="32" t="s">
        <v>30</v>
      </c>
      <c r="CM1031" s="32" t="s">
        <v>30</v>
      </c>
      <c r="CN1031" s="32" t="s">
        <v>30</v>
      </c>
      <c r="CO1031" s="32" t="s">
        <v>30</v>
      </c>
      <c r="CP1031" s="31" t="s">
        <v>30</v>
      </c>
      <c r="CQ1031" s="32" t="s">
        <v>30</v>
      </c>
      <c r="CR1031" s="32" t="s">
        <v>30</v>
      </c>
      <c r="CS1031" s="32" t="s">
        <v>30</v>
      </c>
      <c r="CT1031" s="32" t="s">
        <v>30</v>
      </c>
      <c r="CU1031" s="32" t="s">
        <v>30</v>
      </c>
      <c r="CV1031" s="32" t="s">
        <v>30</v>
      </c>
      <c r="CW1031" s="32" t="s">
        <v>30</v>
      </c>
      <c r="CX1031" s="34" t="s">
        <v>30</v>
      </c>
      <c r="CY1031" s="31" t="s">
        <v>30</v>
      </c>
      <c r="CZ1031" s="32" t="s">
        <v>30</v>
      </c>
      <c r="DA1031" s="32" t="s">
        <v>30</v>
      </c>
      <c r="DB1031" s="32" t="s">
        <v>30</v>
      </c>
      <c r="DC1031" s="32" t="s">
        <v>30</v>
      </c>
      <c r="DD1031" s="32" t="s">
        <v>30</v>
      </c>
      <c r="DE1031" s="32" t="s">
        <v>30</v>
      </c>
      <c r="DF1031" s="32" t="s">
        <v>30</v>
      </c>
      <c r="DG1031" s="32" t="s">
        <v>30</v>
      </c>
      <c r="DH1031" s="31" t="s">
        <v>30</v>
      </c>
      <c r="DI1031" s="32" t="s">
        <v>30</v>
      </c>
      <c r="DJ1031" s="32" t="s">
        <v>30</v>
      </c>
      <c r="DK1031" s="32" t="s">
        <v>30</v>
      </c>
      <c r="DL1031" s="32" t="s">
        <v>30</v>
      </c>
      <c r="DM1031" s="32" t="s">
        <v>30</v>
      </c>
      <c r="DN1031" s="32" t="s">
        <v>30</v>
      </c>
      <c r="DO1031" s="33" t="s">
        <v>30</v>
      </c>
    </row>
    <row r="1032" spans="1:119" ht="21" customHeight="1" x14ac:dyDescent="0.25">
      <c r="A1032" s="66" t="s">
        <v>1999</v>
      </c>
      <c r="B1032" s="67" t="s">
        <v>1853</v>
      </c>
      <c r="C1032" s="68" t="s">
        <v>2000</v>
      </c>
      <c r="D1032" s="26">
        <v>1</v>
      </c>
      <c r="E1032" s="27">
        <v>2000000</v>
      </c>
      <c r="F1032" s="27">
        <v>1900000</v>
      </c>
      <c r="G1032" s="148"/>
      <c r="H1032" s="148"/>
      <c r="I1032" s="143">
        <f t="shared" si="2189"/>
        <v>3.6261886214694748E-2</v>
      </c>
      <c r="J1032" s="27">
        <f t="shared" ref="J1032:J1041" si="2221">+AVERAGE(E1032:F1032)</f>
        <v>1950000</v>
      </c>
      <c r="K1032" s="28">
        <f t="shared" ref="K1032:K1041" si="2222">J1032*19%</f>
        <v>370500</v>
      </c>
      <c r="L1032" s="29">
        <f t="shared" si="2192"/>
        <v>2320500</v>
      </c>
      <c r="M1032" s="26">
        <v>1</v>
      </c>
      <c r="N1032" s="27">
        <v>2000000</v>
      </c>
      <c r="O1032" s="27">
        <v>2160000</v>
      </c>
      <c r="P1032" s="145"/>
      <c r="Q1032" s="145"/>
      <c r="R1032" s="143">
        <f t="shared" si="2209"/>
        <v>5.4392829322042119E-2</v>
      </c>
      <c r="S1032" s="27">
        <f t="shared" ref="S1032:S1038" si="2223">+AVERAGE(N1032:P1032)</f>
        <v>2080000</v>
      </c>
      <c r="T1032" s="28">
        <f t="shared" ref="T1032:T1038" si="2224">+S1032*19%</f>
        <v>395200</v>
      </c>
      <c r="U1032" s="30">
        <f t="shared" ref="U1032:U1038" si="2225">+T1032+S1032</f>
        <v>2475200</v>
      </c>
      <c r="V1032" s="26">
        <v>1</v>
      </c>
      <c r="W1032" s="27">
        <v>2000000</v>
      </c>
      <c r="X1032" s="27">
        <v>2300000</v>
      </c>
      <c r="Y1032" s="145"/>
      <c r="Z1032" s="145"/>
      <c r="AA1032" s="143">
        <f t="shared" si="2193"/>
        <v>9.8666062491146164E-2</v>
      </c>
      <c r="AB1032" s="27">
        <f t="shared" ref="AB1032:AB1038" si="2226">+AVERAGE(W1032:Y1032)</f>
        <v>2150000</v>
      </c>
      <c r="AC1032" s="28">
        <f t="shared" ref="AC1032:AC1038" si="2227">+AB1032*19%</f>
        <v>408500</v>
      </c>
      <c r="AD1032" s="29">
        <f t="shared" ref="AD1032:AD1038" si="2228">+AC1032+AB1032</f>
        <v>2558500</v>
      </c>
      <c r="AE1032" s="26">
        <v>1</v>
      </c>
      <c r="AF1032" s="27">
        <v>2000000</v>
      </c>
      <c r="AG1032" s="27">
        <v>2200000</v>
      </c>
      <c r="AH1032" s="145"/>
      <c r="AI1032" s="145"/>
      <c r="AJ1032" s="143">
        <f t="shared" si="2197"/>
        <v>6.7343502970147393E-2</v>
      </c>
      <c r="AK1032" s="27">
        <f t="shared" si="2198"/>
        <v>2100000</v>
      </c>
      <c r="AL1032" s="28">
        <f t="shared" si="2199"/>
        <v>399000</v>
      </c>
      <c r="AM1032" s="30">
        <f t="shared" si="2200"/>
        <v>2499000</v>
      </c>
      <c r="AN1032" s="26">
        <v>1</v>
      </c>
      <c r="AO1032" s="27">
        <v>2000000</v>
      </c>
      <c r="AP1032" s="27">
        <v>2599200</v>
      </c>
      <c r="AQ1032" s="145"/>
      <c r="AR1032" s="145"/>
      <c r="AS1032" s="143">
        <f t="shared" si="2201"/>
        <v>0.18424873164332026</v>
      </c>
      <c r="AT1032" s="27">
        <f t="shared" si="2202"/>
        <v>2299600</v>
      </c>
      <c r="AU1032" s="28">
        <f t="shared" si="2203"/>
        <v>436924</v>
      </c>
      <c r="AV1032" s="30">
        <f t="shared" si="2204"/>
        <v>2736524</v>
      </c>
      <c r="AW1032" s="26">
        <v>1</v>
      </c>
      <c r="AX1032" s="27">
        <v>2000000</v>
      </c>
      <c r="AY1032" s="27">
        <v>2280000</v>
      </c>
      <c r="AZ1032" s="145"/>
      <c r="BA1032" s="145"/>
      <c r="BB1032" s="143">
        <f t="shared" si="2205"/>
        <v>9.2518644267398739E-2</v>
      </c>
      <c r="BC1032" s="27">
        <f t="shared" si="2206"/>
        <v>2140000</v>
      </c>
      <c r="BD1032" s="27">
        <f t="shared" si="2207"/>
        <v>406600</v>
      </c>
      <c r="BE1032" s="27">
        <f t="shared" si="2208"/>
        <v>2546600</v>
      </c>
      <c r="BF1032" s="26">
        <v>1</v>
      </c>
      <c r="BG1032" s="27">
        <v>1600000</v>
      </c>
      <c r="BH1032" s="27">
        <v>1440000</v>
      </c>
      <c r="BI1032" s="145"/>
      <c r="BJ1032" s="145"/>
      <c r="BK1032" s="143">
        <f t="shared" si="2177"/>
        <v>7.4432292756478682E-2</v>
      </c>
      <c r="BL1032" s="27">
        <f t="shared" si="2178"/>
        <v>1520000</v>
      </c>
      <c r="BM1032" s="27">
        <f t="shared" si="2179"/>
        <v>288800</v>
      </c>
      <c r="BN1032" s="28">
        <f t="shared" si="2180"/>
        <v>1808800</v>
      </c>
      <c r="BO1032" s="26">
        <v>1</v>
      </c>
      <c r="BP1032" s="27">
        <v>1600000</v>
      </c>
      <c r="BQ1032" s="27">
        <v>1824000</v>
      </c>
      <c r="BR1032" s="148"/>
      <c r="BS1032" s="148"/>
      <c r="BT1032" s="143">
        <f t="shared" si="2181"/>
        <v>9.2518644267398739E-2</v>
      </c>
      <c r="BU1032" s="27">
        <f t="shared" ref="BU1032:BU1038" si="2229">+AVERAGE(BP1032:BR1032)</f>
        <v>1712000</v>
      </c>
      <c r="BV1032" s="28">
        <f t="shared" ref="BV1032:BV1038" si="2230">+BU1032*19%</f>
        <v>325280</v>
      </c>
      <c r="BW1032" s="30">
        <f t="shared" ref="BW1032:BW1038" si="2231">+BV1032+BU1032</f>
        <v>2037280</v>
      </c>
      <c r="BX1032" s="26">
        <v>1</v>
      </c>
      <c r="BY1032" s="28">
        <v>1600000</v>
      </c>
      <c r="BZ1032" s="28">
        <v>1824000</v>
      </c>
      <c r="CA1032" s="156"/>
      <c r="CB1032" s="156"/>
      <c r="CC1032" s="177">
        <f t="shared" si="2185"/>
        <v>9.2518644267398739E-2</v>
      </c>
      <c r="CD1032" s="28">
        <f t="shared" ref="CD1032:CD1038" si="2232">+AVERAGE(BY1032:CA1032)</f>
        <v>1712000</v>
      </c>
      <c r="CE1032" s="28">
        <f t="shared" ref="CE1032:CE1038" si="2233">+CD1032*19%</f>
        <v>325280</v>
      </c>
      <c r="CF1032" s="29">
        <f t="shared" ref="CF1032:CF1038" si="2234">+CE1032+CD1032</f>
        <v>2037280</v>
      </c>
      <c r="CG1032" s="26">
        <v>1</v>
      </c>
      <c r="CH1032" s="27">
        <v>1280000</v>
      </c>
      <c r="CI1032" s="27">
        <v>1024000</v>
      </c>
      <c r="CJ1032" s="148"/>
      <c r="CK1032" s="148"/>
      <c r="CL1032" s="143">
        <f t="shared" ref="CL1032:CL1063" si="2235">+STDEVA(CH1032:CI1032)/AVERAGE(CH1032:CI1032)</f>
        <v>0.15713484026367724</v>
      </c>
      <c r="CM1032" s="27">
        <f t="shared" ref="CM1032:CM1063" si="2236">+AVERAGE(CH1032:CJ1032)</f>
        <v>1152000</v>
      </c>
      <c r="CN1032" s="27">
        <f t="shared" ref="CN1032:CN1095" si="2237">+CM1032*19%</f>
        <v>218880</v>
      </c>
      <c r="CO1032" s="28">
        <f t="shared" ref="CO1032:CO1095" si="2238">+CN1032+CM1032</f>
        <v>1370880</v>
      </c>
      <c r="CP1032" s="26">
        <v>1</v>
      </c>
      <c r="CQ1032" s="27">
        <v>1280000</v>
      </c>
      <c r="CR1032" s="27">
        <v>1024000</v>
      </c>
      <c r="CS1032" s="148"/>
      <c r="CT1032" s="148"/>
      <c r="CU1032" s="143">
        <f t="shared" si="2168"/>
        <v>0.15713484026367724</v>
      </c>
      <c r="CV1032" s="27">
        <f t="shared" ref="CV1032:CV1095" si="2239">+AVERAGE(CQ1032:CS1032)</f>
        <v>1152000</v>
      </c>
      <c r="CW1032" s="28">
        <f t="shared" ref="CW1032:CW1095" si="2240">+CV1032*19%</f>
        <v>218880</v>
      </c>
      <c r="CX1032" s="29">
        <f t="shared" ref="CX1032:CX1094" si="2241">+CW1032+CV1032</f>
        <v>1370880</v>
      </c>
      <c r="CY1032" s="26">
        <v>1</v>
      </c>
      <c r="CZ1032" s="27">
        <v>1280000</v>
      </c>
      <c r="DA1032" s="27">
        <v>1088000</v>
      </c>
      <c r="DB1032" s="181"/>
      <c r="DC1032" s="181"/>
      <c r="DD1032" s="143">
        <f t="shared" si="2172"/>
        <v>0.11466596451673743</v>
      </c>
      <c r="DE1032" s="27">
        <f t="shared" ref="DE1032:DE1041" si="2242">+AVERAGE(CZ1032:DB1032)</f>
        <v>1184000</v>
      </c>
      <c r="DF1032" s="27">
        <f t="shared" ref="DF1032:DF1041" si="2243">+DE1032*19%</f>
        <v>224960</v>
      </c>
      <c r="DG1032" s="28">
        <f t="shared" ref="DG1032:DG1041" si="2244">+DF1032+DE1032</f>
        <v>1408960</v>
      </c>
      <c r="DH1032" s="26">
        <v>1</v>
      </c>
      <c r="DI1032" s="28">
        <v>1280000</v>
      </c>
      <c r="DJ1032" s="28">
        <v>1472000</v>
      </c>
      <c r="DK1032" s="157"/>
      <c r="DL1032" s="177">
        <f t="shared" si="2176"/>
        <v>9.8666062491146164E-2</v>
      </c>
      <c r="DM1032" s="28">
        <f t="shared" ref="DM1032:DM1040" si="2245">+AVERAGE(DI1032:DK1032)</f>
        <v>1376000</v>
      </c>
      <c r="DN1032" s="28">
        <f t="shared" ref="DN1032:DN1040" si="2246">DM1032*19%</f>
        <v>261440</v>
      </c>
      <c r="DO1032" s="30">
        <f t="shared" ref="DO1032:DO1040" si="2247">+DM1032+DN1032</f>
        <v>1637440</v>
      </c>
    </row>
    <row r="1033" spans="1:119" ht="21" customHeight="1" x14ac:dyDescent="0.25">
      <c r="A1033" s="66" t="s">
        <v>2001</v>
      </c>
      <c r="B1033" s="67" t="s">
        <v>1853</v>
      </c>
      <c r="C1033" s="68" t="s">
        <v>2002</v>
      </c>
      <c r="D1033" s="26">
        <v>1</v>
      </c>
      <c r="E1033" s="27">
        <v>2000000</v>
      </c>
      <c r="F1033" s="27">
        <v>1900000</v>
      </c>
      <c r="G1033" s="148"/>
      <c r="H1033" s="148"/>
      <c r="I1033" s="143">
        <f t="shared" si="2189"/>
        <v>3.6261886214694748E-2</v>
      </c>
      <c r="J1033" s="27">
        <f t="shared" si="2221"/>
        <v>1950000</v>
      </c>
      <c r="K1033" s="28">
        <f t="shared" si="2222"/>
        <v>370500</v>
      </c>
      <c r="L1033" s="29">
        <f t="shared" si="2192"/>
        <v>2320500</v>
      </c>
      <c r="M1033" s="26">
        <v>1</v>
      </c>
      <c r="N1033" s="27">
        <v>2000000</v>
      </c>
      <c r="O1033" s="27">
        <v>2160000</v>
      </c>
      <c r="P1033" s="145"/>
      <c r="Q1033" s="145"/>
      <c r="R1033" s="143">
        <f t="shared" si="2209"/>
        <v>5.4392829322042119E-2</v>
      </c>
      <c r="S1033" s="27">
        <f t="shared" si="2223"/>
        <v>2080000</v>
      </c>
      <c r="T1033" s="28">
        <f t="shared" si="2224"/>
        <v>395200</v>
      </c>
      <c r="U1033" s="30">
        <f t="shared" si="2225"/>
        <v>2475200</v>
      </c>
      <c r="V1033" s="26">
        <v>1</v>
      </c>
      <c r="W1033" s="27">
        <v>2000000</v>
      </c>
      <c r="X1033" s="27">
        <v>2300000</v>
      </c>
      <c r="Y1033" s="145"/>
      <c r="Z1033" s="145"/>
      <c r="AA1033" s="143">
        <f t="shared" si="2193"/>
        <v>9.8666062491146164E-2</v>
      </c>
      <c r="AB1033" s="27">
        <f t="shared" si="2226"/>
        <v>2150000</v>
      </c>
      <c r="AC1033" s="28">
        <f t="shared" si="2227"/>
        <v>408500</v>
      </c>
      <c r="AD1033" s="29">
        <f t="shared" si="2228"/>
        <v>2558500</v>
      </c>
      <c r="AE1033" s="26">
        <v>1</v>
      </c>
      <c r="AF1033" s="27">
        <v>2000000</v>
      </c>
      <c r="AG1033" s="27">
        <v>2200000</v>
      </c>
      <c r="AH1033" s="145"/>
      <c r="AI1033" s="145"/>
      <c r="AJ1033" s="143">
        <f t="shared" si="2197"/>
        <v>6.7343502970147393E-2</v>
      </c>
      <c r="AK1033" s="27">
        <f t="shared" si="2198"/>
        <v>2100000</v>
      </c>
      <c r="AL1033" s="28">
        <f t="shared" si="2199"/>
        <v>399000</v>
      </c>
      <c r="AM1033" s="30">
        <f t="shared" si="2200"/>
        <v>2499000</v>
      </c>
      <c r="AN1033" s="26">
        <v>1</v>
      </c>
      <c r="AO1033" s="27">
        <v>2000000</v>
      </c>
      <c r="AP1033" s="27">
        <v>2599200</v>
      </c>
      <c r="AQ1033" s="145"/>
      <c r="AR1033" s="145"/>
      <c r="AS1033" s="143">
        <f t="shared" si="2201"/>
        <v>0.18424873164332026</v>
      </c>
      <c r="AT1033" s="27">
        <f t="shared" si="2202"/>
        <v>2299600</v>
      </c>
      <c r="AU1033" s="28">
        <f t="shared" si="2203"/>
        <v>436924</v>
      </c>
      <c r="AV1033" s="30">
        <f t="shared" si="2204"/>
        <v>2736524</v>
      </c>
      <c r="AW1033" s="26">
        <v>1</v>
      </c>
      <c r="AX1033" s="27">
        <v>2000000</v>
      </c>
      <c r="AY1033" s="27">
        <v>2280000</v>
      </c>
      <c r="AZ1033" s="145"/>
      <c r="BA1033" s="145"/>
      <c r="BB1033" s="143">
        <f t="shared" si="2205"/>
        <v>9.2518644267398739E-2</v>
      </c>
      <c r="BC1033" s="27">
        <f t="shared" si="2206"/>
        <v>2140000</v>
      </c>
      <c r="BD1033" s="27">
        <f t="shared" si="2207"/>
        <v>406600</v>
      </c>
      <c r="BE1033" s="27">
        <f t="shared" si="2208"/>
        <v>2546600</v>
      </c>
      <c r="BF1033" s="26">
        <v>1</v>
      </c>
      <c r="BG1033" s="27">
        <v>1600000</v>
      </c>
      <c r="BH1033" s="27">
        <v>1440000</v>
      </c>
      <c r="BI1033" s="145"/>
      <c r="BJ1033" s="145"/>
      <c r="BK1033" s="143">
        <f t="shared" si="2177"/>
        <v>7.4432292756478682E-2</v>
      </c>
      <c r="BL1033" s="27">
        <f t="shared" si="2178"/>
        <v>1520000</v>
      </c>
      <c r="BM1033" s="27">
        <f t="shared" si="2179"/>
        <v>288800</v>
      </c>
      <c r="BN1033" s="28">
        <f t="shared" si="2180"/>
        <v>1808800</v>
      </c>
      <c r="BO1033" s="26">
        <v>1</v>
      </c>
      <c r="BP1033" s="27">
        <v>1600000</v>
      </c>
      <c r="BQ1033" s="27">
        <v>1824000</v>
      </c>
      <c r="BR1033" s="148"/>
      <c r="BS1033" s="148"/>
      <c r="BT1033" s="143">
        <f t="shared" si="2181"/>
        <v>9.2518644267398739E-2</v>
      </c>
      <c r="BU1033" s="27">
        <f t="shared" si="2229"/>
        <v>1712000</v>
      </c>
      <c r="BV1033" s="28">
        <f t="shared" si="2230"/>
        <v>325280</v>
      </c>
      <c r="BW1033" s="30">
        <f t="shared" si="2231"/>
        <v>2037280</v>
      </c>
      <c r="BX1033" s="26">
        <v>1</v>
      </c>
      <c r="BY1033" s="28">
        <v>1600000</v>
      </c>
      <c r="BZ1033" s="28">
        <v>1824000</v>
      </c>
      <c r="CA1033" s="156"/>
      <c r="CB1033" s="156"/>
      <c r="CC1033" s="177">
        <f t="shared" si="2185"/>
        <v>9.2518644267398739E-2</v>
      </c>
      <c r="CD1033" s="28">
        <f t="shared" si="2232"/>
        <v>1712000</v>
      </c>
      <c r="CE1033" s="28">
        <f t="shared" si="2233"/>
        <v>325280</v>
      </c>
      <c r="CF1033" s="29">
        <f t="shared" si="2234"/>
        <v>2037280</v>
      </c>
      <c r="CG1033" s="26">
        <v>1</v>
      </c>
      <c r="CH1033" s="27">
        <v>1280000</v>
      </c>
      <c r="CI1033" s="27">
        <v>1024000</v>
      </c>
      <c r="CJ1033" s="148"/>
      <c r="CK1033" s="148"/>
      <c r="CL1033" s="143">
        <f t="shared" si="2235"/>
        <v>0.15713484026367724</v>
      </c>
      <c r="CM1033" s="27">
        <f t="shared" si="2236"/>
        <v>1152000</v>
      </c>
      <c r="CN1033" s="27">
        <f t="shared" si="2237"/>
        <v>218880</v>
      </c>
      <c r="CO1033" s="28">
        <f t="shared" si="2238"/>
        <v>1370880</v>
      </c>
      <c r="CP1033" s="26">
        <v>1</v>
      </c>
      <c r="CQ1033" s="27">
        <v>1280000</v>
      </c>
      <c r="CR1033" s="27">
        <v>1024000</v>
      </c>
      <c r="CS1033" s="148"/>
      <c r="CT1033" s="148"/>
      <c r="CU1033" s="143">
        <f t="shared" si="2168"/>
        <v>0.15713484026367724</v>
      </c>
      <c r="CV1033" s="27">
        <f t="shared" si="2239"/>
        <v>1152000</v>
      </c>
      <c r="CW1033" s="28">
        <f t="shared" si="2240"/>
        <v>218880</v>
      </c>
      <c r="CX1033" s="29">
        <f t="shared" si="2241"/>
        <v>1370880</v>
      </c>
      <c r="CY1033" s="26">
        <v>1</v>
      </c>
      <c r="CZ1033" s="27">
        <v>1280000</v>
      </c>
      <c r="DA1033" s="27">
        <v>1088000</v>
      </c>
      <c r="DB1033" s="181"/>
      <c r="DC1033" s="181"/>
      <c r="DD1033" s="143">
        <f t="shared" si="2172"/>
        <v>0.11466596451673743</v>
      </c>
      <c r="DE1033" s="27">
        <f t="shared" si="2242"/>
        <v>1184000</v>
      </c>
      <c r="DF1033" s="27">
        <f t="shared" si="2243"/>
        <v>224960</v>
      </c>
      <c r="DG1033" s="28">
        <f t="shared" si="2244"/>
        <v>1408960</v>
      </c>
      <c r="DH1033" s="26">
        <v>1</v>
      </c>
      <c r="DI1033" s="28">
        <v>1280000</v>
      </c>
      <c r="DJ1033" s="28">
        <v>1472000</v>
      </c>
      <c r="DK1033" s="157"/>
      <c r="DL1033" s="177">
        <f t="shared" si="2176"/>
        <v>9.8666062491146164E-2</v>
      </c>
      <c r="DM1033" s="28">
        <f t="shared" si="2245"/>
        <v>1376000</v>
      </c>
      <c r="DN1033" s="28">
        <f t="shared" si="2246"/>
        <v>261440</v>
      </c>
      <c r="DO1033" s="30">
        <f t="shared" si="2247"/>
        <v>1637440</v>
      </c>
    </row>
    <row r="1034" spans="1:119" ht="21" customHeight="1" x14ac:dyDescent="0.25">
      <c r="A1034" s="66" t="s">
        <v>2003</v>
      </c>
      <c r="B1034" s="67" t="s">
        <v>1853</v>
      </c>
      <c r="C1034" s="68" t="s">
        <v>2004</v>
      </c>
      <c r="D1034" s="26">
        <v>1</v>
      </c>
      <c r="E1034" s="27">
        <v>2000000</v>
      </c>
      <c r="F1034" s="27">
        <v>1900000</v>
      </c>
      <c r="G1034" s="148"/>
      <c r="H1034" s="148"/>
      <c r="I1034" s="143">
        <f t="shared" si="2189"/>
        <v>3.6261886214694748E-2</v>
      </c>
      <c r="J1034" s="27">
        <f t="shared" si="2221"/>
        <v>1950000</v>
      </c>
      <c r="K1034" s="28">
        <f t="shared" si="2222"/>
        <v>370500</v>
      </c>
      <c r="L1034" s="29">
        <f t="shared" si="2192"/>
        <v>2320500</v>
      </c>
      <c r="M1034" s="26">
        <v>1</v>
      </c>
      <c r="N1034" s="27">
        <v>2000000</v>
      </c>
      <c r="O1034" s="27">
        <v>2160000</v>
      </c>
      <c r="P1034" s="145"/>
      <c r="Q1034" s="145"/>
      <c r="R1034" s="143">
        <f t="shared" si="2209"/>
        <v>5.4392829322042119E-2</v>
      </c>
      <c r="S1034" s="27">
        <f t="shared" si="2223"/>
        <v>2080000</v>
      </c>
      <c r="T1034" s="28">
        <f t="shared" si="2224"/>
        <v>395200</v>
      </c>
      <c r="U1034" s="30">
        <f t="shared" si="2225"/>
        <v>2475200</v>
      </c>
      <c r="V1034" s="26">
        <v>1</v>
      </c>
      <c r="W1034" s="27">
        <v>2000000</v>
      </c>
      <c r="X1034" s="27">
        <v>2300000</v>
      </c>
      <c r="Y1034" s="145"/>
      <c r="Z1034" s="145"/>
      <c r="AA1034" s="143">
        <f t="shared" si="2193"/>
        <v>9.8666062491146164E-2</v>
      </c>
      <c r="AB1034" s="27">
        <f t="shared" si="2226"/>
        <v>2150000</v>
      </c>
      <c r="AC1034" s="28">
        <f t="shared" si="2227"/>
        <v>408500</v>
      </c>
      <c r="AD1034" s="29">
        <f t="shared" si="2228"/>
        <v>2558500</v>
      </c>
      <c r="AE1034" s="26">
        <v>1</v>
      </c>
      <c r="AF1034" s="27">
        <v>2000000</v>
      </c>
      <c r="AG1034" s="27">
        <v>2200000</v>
      </c>
      <c r="AH1034" s="145"/>
      <c r="AI1034" s="145"/>
      <c r="AJ1034" s="143">
        <f t="shared" si="2197"/>
        <v>6.7343502970147393E-2</v>
      </c>
      <c r="AK1034" s="27">
        <f t="shared" si="2198"/>
        <v>2100000</v>
      </c>
      <c r="AL1034" s="28">
        <f t="shared" si="2199"/>
        <v>399000</v>
      </c>
      <c r="AM1034" s="30">
        <f t="shared" si="2200"/>
        <v>2499000</v>
      </c>
      <c r="AN1034" s="26">
        <v>1</v>
      </c>
      <c r="AO1034" s="27">
        <v>2000000</v>
      </c>
      <c r="AP1034" s="27">
        <v>2599200</v>
      </c>
      <c r="AQ1034" s="145"/>
      <c r="AR1034" s="145"/>
      <c r="AS1034" s="143">
        <f t="shared" si="2201"/>
        <v>0.18424873164332026</v>
      </c>
      <c r="AT1034" s="27">
        <f t="shared" si="2202"/>
        <v>2299600</v>
      </c>
      <c r="AU1034" s="28">
        <f t="shared" si="2203"/>
        <v>436924</v>
      </c>
      <c r="AV1034" s="30">
        <f t="shared" si="2204"/>
        <v>2736524</v>
      </c>
      <c r="AW1034" s="26">
        <v>1</v>
      </c>
      <c r="AX1034" s="27">
        <v>2000000</v>
      </c>
      <c r="AY1034" s="27">
        <v>2280000</v>
      </c>
      <c r="AZ1034" s="145"/>
      <c r="BA1034" s="145"/>
      <c r="BB1034" s="143">
        <f t="shared" si="2205"/>
        <v>9.2518644267398739E-2</v>
      </c>
      <c r="BC1034" s="27">
        <f t="shared" si="2206"/>
        <v>2140000</v>
      </c>
      <c r="BD1034" s="27">
        <f t="shared" si="2207"/>
        <v>406600</v>
      </c>
      <c r="BE1034" s="27">
        <f t="shared" si="2208"/>
        <v>2546600</v>
      </c>
      <c r="BF1034" s="26">
        <v>1</v>
      </c>
      <c r="BG1034" s="27">
        <v>1600000</v>
      </c>
      <c r="BH1034" s="27">
        <v>1440000</v>
      </c>
      <c r="BI1034" s="145"/>
      <c r="BJ1034" s="145"/>
      <c r="BK1034" s="143">
        <f t="shared" si="2177"/>
        <v>7.4432292756478682E-2</v>
      </c>
      <c r="BL1034" s="27">
        <f t="shared" si="2178"/>
        <v>1520000</v>
      </c>
      <c r="BM1034" s="27">
        <f t="shared" si="2179"/>
        <v>288800</v>
      </c>
      <c r="BN1034" s="28">
        <f t="shared" si="2180"/>
        <v>1808800</v>
      </c>
      <c r="BO1034" s="26">
        <v>1</v>
      </c>
      <c r="BP1034" s="27">
        <v>1600000</v>
      </c>
      <c r="BQ1034" s="27">
        <v>1824000</v>
      </c>
      <c r="BR1034" s="148"/>
      <c r="BS1034" s="148"/>
      <c r="BT1034" s="143">
        <f t="shared" si="2181"/>
        <v>9.2518644267398739E-2</v>
      </c>
      <c r="BU1034" s="27">
        <f t="shared" si="2229"/>
        <v>1712000</v>
      </c>
      <c r="BV1034" s="28">
        <f t="shared" si="2230"/>
        <v>325280</v>
      </c>
      <c r="BW1034" s="30">
        <f t="shared" si="2231"/>
        <v>2037280</v>
      </c>
      <c r="BX1034" s="26">
        <v>1</v>
      </c>
      <c r="BY1034" s="28">
        <v>1600000</v>
      </c>
      <c r="BZ1034" s="28">
        <v>1824000</v>
      </c>
      <c r="CA1034" s="156"/>
      <c r="CB1034" s="156"/>
      <c r="CC1034" s="177">
        <f t="shared" si="2185"/>
        <v>9.2518644267398739E-2</v>
      </c>
      <c r="CD1034" s="28">
        <f t="shared" si="2232"/>
        <v>1712000</v>
      </c>
      <c r="CE1034" s="28">
        <f t="shared" si="2233"/>
        <v>325280</v>
      </c>
      <c r="CF1034" s="29">
        <f t="shared" si="2234"/>
        <v>2037280</v>
      </c>
      <c r="CG1034" s="26">
        <v>1</v>
      </c>
      <c r="CH1034" s="27">
        <v>1280000</v>
      </c>
      <c r="CI1034" s="27">
        <v>1024000</v>
      </c>
      <c r="CJ1034" s="148"/>
      <c r="CK1034" s="148"/>
      <c r="CL1034" s="143">
        <f t="shared" si="2235"/>
        <v>0.15713484026367724</v>
      </c>
      <c r="CM1034" s="27">
        <f t="shared" si="2236"/>
        <v>1152000</v>
      </c>
      <c r="CN1034" s="27">
        <f t="shared" si="2237"/>
        <v>218880</v>
      </c>
      <c r="CO1034" s="28">
        <f t="shared" si="2238"/>
        <v>1370880</v>
      </c>
      <c r="CP1034" s="26">
        <v>1</v>
      </c>
      <c r="CQ1034" s="27">
        <v>1280000</v>
      </c>
      <c r="CR1034" s="27">
        <v>1024000</v>
      </c>
      <c r="CS1034" s="148"/>
      <c r="CT1034" s="148"/>
      <c r="CU1034" s="143">
        <f t="shared" si="2168"/>
        <v>0.15713484026367724</v>
      </c>
      <c r="CV1034" s="27">
        <f t="shared" si="2239"/>
        <v>1152000</v>
      </c>
      <c r="CW1034" s="28">
        <f t="shared" si="2240"/>
        <v>218880</v>
      </c>
      <c r="CX1034" s="29">
        <f t="shared" si="2241"/>
        <v>1370880</v>
      </c>
      <c r="CY1034" s="26">
        <v>1</v>
      </c>
      <c r="CZ1034" s="27">
        <v>1280000</v>
      </c>
      <c r="DA1034" s="27">
        <v>1088000</v>
      </c>
      <c r="DB1034" s="181"/>
      <c r="DC1034" s="181"/>
      <c r="DD1034" s="143">
        <f t="shared" si="2172"/>
        <v>0.11466596451673743</v>
      </c>
      <c r="DE1034" s="27">
        <f t="shared" si="2242"/>
        <v>1184000</v>
      </c>
      <c r="DF1034" s="27">
        <f t="shared" si="2243"/>
        <v>224960</v>
      </c>
      <c r="DG1034" s="28">
        <f t="shared" si="2244"/>
        <v>1408960</v>
      </c>
      <c r="DH1034" s="26">
        <v>1</v>
      </c>
      <c r="DI1034" s="28">
        <v>1280000</v>
      </c>
      <c r="DJ1034" s="28">
        <v>1472000</v>
      </c>
      <c r="DK1034" s="157"/>
      <c r="DL1034" s="177">
        <f t="shared" si="2176"/>
        <v>9.8666062491146164E-2</v>
      </c>
      <c r="DM1034" s="28">
        <f t="shared" si="2245"/>
        <v>1376000</v>
      </c>
      <c r="DN1034" s="28">
        <f t="shared" si="2246"/>
        <v>261440</v>
      </c>
      <c r="DO1034" s="30">
        <f t="shared" si="2247"/>
        <v>1637440</v>
      </c>
    </row>
    <row r="1035" spans="1:119" ht="21" customHeight="1" x14ac:dyDescent="0.25">
      <c r="A1035" s="66" t="s">
        <v>2005</v>
      </c>
      <c r="B1035" s="67" t="s">
        <v>1853</v>
      </c>
      <c r="C1035" s="68" t="s">
        <v>2006</v>
      </c>
      <c r="D1035" s="26">
        <v>1</v>
      </c>
      <c r="E1035" s="27">
        <v>2000000</v>
      </c>
      <c r="F1035" s="27">
        <v>1900000</v>
      </c>
      <c r="G1035" s="148"/>
      <c r="H1035" s="148"/>
      <c r="I1035" s="143">
        <f t="shared" si="2189"/>
        <v>3.6261886214694748E-2</v>
      </c>
      <c r="J1035" s="27">
        <f t="shared" si="2221"/>
        <v>1950000</v>
      </c>
      <c r="K1035" s="28">
        <f t="shared" si="2222"/>
        <v>370500</v>
      </c>
      <c r="L1035" s="29">
        <f t="shared" si="2192"/>
        <v>2320500</v>
      </c>
      <c r="M1035" s="26">
        <v>1</v>
      </c>
      <c r="N1035" s="27">
        <v>2000000</v>
      </c>
      <c r="O1035" s="27">
        <v>2160000</v>
      </c>
      <c r="P1035" s="145"/>
      <c r="Q1035" s="145"/>
      <c r="R1035" s="143">
        <f t="shared" si="2209"/>
        <v>5.4392829322042119E-2</v>
      </c>
      <c r="S1035" s="27">
        <f t="shared" si="2223"/>
        <v>2080000</v>
      </c>
      <c r="T1035" s="28">
        <f t="shared" si="2224"/>
        <v>395200</v>
      </c>
      <c r="U1035" s="30">
        <f t="shared" si="2225"/>
        <v>2475200</v>
      </c>
      <c r="V1035" s="26">
        <v>1</v>
      </c>
      <c r="W1035" s="27">
        <v>2000000</v>
      </c>
      <c r="X1035" s="27">
        <v>2300000</v>
      </c>
      <c r="Y1035" s="145"/>
      <c r="Z1035" s="145"/>
      <c r="AA1035" s="143">
        <f t="shared" si="2193"/>
        <v>9.8666062491146164E-2</v>
      </c>
      <c r="AB1035" s="27">
        <f t="shared" si="2226"/>
        <v>2150000</v>
      </c>
      <c r="AC1035" s="28">
        <f t="shared" si="2227"/>
        <v>408500</v>
      </c>
      <c r="AD1035" s="29">
        <f t="shared" si="2228"/>
        <v>2558500</v>
      </c>
      <c r="AE1035" s="26">
        <v>1</v>
      </c>
      <c r="AF1035" s="27">
        <v>2000000</v>
      </c>
      <c r="AG1035" s="27">
        <v>2200000</v>
      </c>
      <c r="AH1035" s="145"/>
      <c r="AI1035" s="145"/>
      <c r="AJ1035" s="143">
        <f t="shared" si="2197"/>
        <v>6.7343502970147393E-2</v>
      </c>
      <c r="AK1035" s="27">
        <f t="shared" si="2198"/>
        <v>2100000</v>
      </c>
      <c r="AL1035" s="28">
        <f t="shared" si="2199"/>
        <v>399000</v>
      </c>
      <c r="AM1035" s="30">
        <f t="shared" si="2200"/>
        <v>2499000</v>
      </c>
      <c r="AN1035" s="26">
        <v>1</v>
      </c>
      <c r="AO1035" s="27">
        <v>2000000</v>
      </c>
      <c r="AP1035" s="27">
        <v>2599200</v>
      </c>
      <c r="AQ1035" s="145"/>
      <c r="AR1035" s="145"/>
      <c r="AS1035" s="143">
        <f t="shared" si="2201"/>
        <v>0.18424873164332026</v>
      </c>
      <c r="AT1035" s="27">
        <f t="shared" si="2202"/>
        <v>2299600</v>
      </c>
      <c r="AU1035" s="28">
        <f t="shared" si="2203"/>
        <v>436924</v>
      </c>
      <c r="AV1035" s="30">
        <f t="shared" si="2204"/>
        <v>2736524</v>
      </c>
      <c r="AW1035" s="26">
        <v>1</v>
      </c>
      <c r="AX1035" s="27">
        <v>2000000</v>
      </c>
      <c r="AY1035" s="27">
        <v>2280000</v>
      </c>
      <c r="AZ1035" s="145"/>
      <c r="BA1035" s="145"/>
      <c r="BB1035" s="143">
        <f t="shared" si="2205"/>
        <v>9.2518644267398739E-2</v>
      </c>
      <c r="BC1035" s="27">
        <f t="shared" si="2206"/>
        <v>2140000</v>
      </c>
      <c r="BD1035" s="27">
        <f t="shared" si="2207"/>
        <v>406600</v>
      </c>
      <c r="BE1035" s="27">
        <f t="shared" si="2208"/>
        <v>2546600</v>
      </c>
      <c r="BF1035" s="26">
        <v>1</v>
      </c>
      <c r="BG1035" s="27">
        <v>1600000</v>
      </c>
      <c r="BH1035" s="27">
        <v>1440000</v>
      </c>
      <c r="BI1035" s="145"/>
      <c r="BJ1035" s="145"/>
      <c r="BK1035" s="143">
        <f t="shared" si="2177"/>
        <v>7.4432292756478682E-2</v>
      </c>
      <c r="BL1035" s="27">
        <f t="shared" si="2178"/>
        <v>1520000</v>
      </c>
      <c r="BM1035" s="27">
        <f t="shared" si="2179"/>
        <v>288800</v>
      </c>
      <c r="BN1035" s="28">
        <f t="shared" si="2180"/>
        <v>1808800</v>
      </c>
      <c r="BO1035" s="26">
        <v>1</v>
      </c>
      <c r="BP1035" s="27">
        <v>1600000</v>
      </c>
      <c r="BQ1035" s="27">
        <v>1824000</v>
      </c>
      <c r="BR1035" s="148"/>
      <c r="BS1035" s="148"/>
      <c r="BT1035" s="143">
        <f t="shared" si="2181"/>
        <v>9.2518644267398739E-2</v>
      </c>
      <c r="BU1035" s="27">
        <f t="shared" si="2229"/>
        <v>1712000</v>
      </c>
      <c r="BV1035" s="28">
        <f t="shared" si="2230"/>
        <v>325280</v>
      </c>
      <c r="BW1035" s="30">
        <f t="shared" si="2231"/>
        <v>2037280</v>
      </c>
      <c r="BX1035" s="26">
        <v>1</v>
      </c>
      <c r="BY1035" s="28">
        <v>1600000</v>
      </c>
      <c r="BZ1035" s="28">
        <v>1824000</v>
      </c>
      <c r="CA1035" s="156"/>
      <c r="CB1035" s="156"/>
      <c r="CC1035" s="177">
        <f t="shared" si="2185"/>
        <v>9.2518644267398739E-2</v>
      </c>
      <c r="CD1035" s="28">
        <f t="shared" si="2232"/>
        <v>1712000</v>
      </c>
      <c r="CE1035" s="28">
        <f t="shared" si="2233"/>
        <v>325280</v>
      </c>
      <c r="CF1035" s="29">
        <f t="shared" si="2234"/>
        <v>2037280</v>
      </c>
      <c r="CG1035" s="26">
        <v>1</v>
      </c>
      <c r="CH1035" s="27">
        <v>1280000</v>
      </c>
      <c r="CI1035" s="27">
        <v>1024000</v>
      </c>
      <c r="CJ1035" s="148"/>
      <c r="CK1035" s="148"/>
      <c r="CL1035" s="143">
        <f t="shared" si="2235"/>
        <v>0.15713484026367724</v>
      </c>
      <c r="CM1035" s="27">
        <f t="shared" si="2236"/>
        <v>1152000</v>
      </c>
      <c r="CN1035" s="27">
        <f t="shared" si="2237"/>
        <v>218880</v>
      </c>
      <c r="CO1035" s="28">
        <f t="shared" si="2238"/>
        <v>1370880</v>
      </c>
      <c r="CP1035" s="26">
        <v>1</v>
      </c>
      <c r="CQ1035" s="27">
        <v>1280000</v>
      </c>
      <c r="CR1035" s="27">
        <v>1024000</v>
      </c>
      <c r="CS1035" s="148"/>
      <c r="CT1035" s="148"/>
      <c r="CU1035" s="143">
        <f t="shared" si="2168"/>
        <v>0.15713484026367724</v>
      </c>
      <c r="CV1035" s="27">
        <f t="shared" si="2239"/>
        <v>1152000</v>
      </c>
      <c r="CW1035" s="28">
        <f t="shared" si="2240"/>
        <v>218880</v>
      </c>
      <c r="CX1035" s="29">
        <f t="shared" si="2241"/>
        <v>1370880</v>
      </c>
      <c r="CY1035" s="26">
        <v>1</v>
      </c>
      <c r="CZ1035" s="27">
        <v>1280000</v>
      </c>
      <c r="DA1035" s="27">
        <v>1088000</v>
      </c>
      <c r="DB1035" s="181"/>
      <c r="DC1035" s="181"/>
      <c r="DD1035" s="143">
        <f t="shared" si="2172"/>
        <v>0.11466596451673743</v>
      </c>
      <c r="DE1035" s="27">
        <f t="shared" si="2242"/>
        <v>1184000</v>
      </c>
      <c r="DF1035" s="27">
        <f t="shared" si="2243"/>
        <v>224960</v>
      </c>
      <c r="DG1035" s="28">
        <f t="shared" si="2244"/>
        <v>1408960</v>
      </c>
      <c r="DH1035" s="26">
        <v>1</v>
      </c>
      <c r="DI1035" s="28">
        <v>1280000</v>
      </c>
      <c r="DJ1035" s="28">
        <v>1472000</v>
      </c>
      <c r="DK1035" s="157"/>
      <c r="DL1035" s="177">
        <f t="shared" si="2176"/>
        <v>9.8666062491146164E-2</v>
      </c>
      <c r="DM1035" s="28">
        <f t="shared" si="2245"/>
        <v>1376000</v>
      </c>
      <c r="DN1035" s="28">
        <f t="shared" si="2246"/>
        <v>261440</v>
      </c>
      <c r="DO1035" s="30">
        <f t="shared" si="2247"/>
        <v>1637440</v>
      </c>
    </row>
    <row r="1036" spans="1:119" ht="21" customHeight="1" x14ac:dyDescent="0.25">
      <c r="A1036" s="66" t="s">
        <v>2007</v>
      </c>
      <c r="B1036" s="67" t="s">
        <v>1853</v>
      </c>
      <c r="C1036" s="68" t="s">
        <v>2008</v>
      </c>
      <c r="D1036" s="26">
        <v>1</v>
      </c>
      <c r="E1036" s="27">
        <v>2000000</v>
      </c>
      <c r="F1036" s="27">
        <v>1900000</v>
      </c>
      <c r="G1036" s="148"/>
      <c r="H1036" s="148"/>
      <c r="I1036" s="143">
        <f t="shared" si="2189"/>
        <v>3.6261886214694748E-2</v>
      </c>
      <c r="J1036" s="27">
        <f t="shared" si="2221"/>
        <v>1950000</v>
      </c>
      <c r="K1036" s="28">
        <f t="shared" si="2222"/>
        <v>370500</v>
      </c>
      <c r="L1036" s="29">
        <f t="shared" si="2192"/>
        <v>2320500</v>
      </c>
      <c r="M1036" s="26">
        <v>1</v>
      </c>
      <c r="N1036" s="27">
        <v>2000000</v>
      </c>
      <c r="O1036" s="27">
        <v>2160000</v>
      </c>
      <c r="P1036" s="145"/>
      <c r="Q1036" s="145"/>
      <c r="R1036" s="143">
        <f t="shared" si="2209"/>
        <v>5.4392829322042119E-2</v>
      </c>
      <c r="S1036" s="27">
        <f t="shared" si="2223"/>
        <v>2080000</v>
      </c>
      <c r="T1036" s="28">
        <f t="shared" si="2224"/>
        <v>395200</v>
      </c>
      <c r="U1036" s="30">
        <f t="shared" si="2225"/>
        <v>2475200</v>
      </c>
      <c r="V1036" s="26">
        <v>1</v>
      </c>
      <c r="W1036" s="27">
        <v>2000000</v>
      </c>
      <c r="X1036" s="27">
        <v>2300000</v>
      </c>
      <c r="Y1036" s="145"/>
      <c r="Z1036" s="145"/>
      <c r="AA1036" s="143">
        <f t="shared" si="2193"/>
        <v>9.8666062491146164E-2</v>
      </c>
      <c r="AB1036" s="27">
        <f t="shared" si="2226"/>
        <v>2150000</v>
      </c>
      <c r="AC1036" s="28">
        <f t="shared" si="2227"/>
        <v>408500</v>
      </c>
      <c r="AD1036" s="29">
        <f t="shared" si="2228"/>
        <v>2558500</v>
      </c>
      <c r="AE1036" s="26">
        <v>1</v>
      </c>
      <c r="AF1036" s="27">
        <v>2000000</v>
      </c>
      <c r="AG1036" s="27">
        <v>2200000</v>
      </c>
      <c r="AH1036" s="145"/>
      <c r="AI1036" s="145"/>
      <c r="AJ1036" s="143">
        <f t="shared" si="2197"/>
        <v>6.7343502970147393E-2</v>
      </c>
      <c r="AK1036" s="27">
        <f t="shared" si="2198"/>
        <v>2100000</v>
      </c>
      <c r="AL1036" s="28">
        <f t="shared" si="2199"/>
        <v>399000</v>
      </c>
      <c r="AM1036" s="30">
        <f t="shared" si="2200"/>
        <v>2499000</v>
      </c>
      <c r="AN1036" s="26">
        <v>1</v>
      </c>
      <c r="AO1036" s="27">
        <v>2000000</v>
      </c>
      <c r="AP1036" s="27">
        <v>2599200</v>
      </c>
      <c r="AQ1036" s="145"/>
      <c r="AR1036" s="145"/>
      <c r="AS1036" s="143">
        <f t="shared" si="2201"/>
        <v>0.18424873164332026</v>
      </c>
      <c r="AT1036" s="27">
        <f t="shared" si="2202"/>
        <v>2299600</v>
      </c>
      <c r="AU1036" s="28">
        <f t="shared" si="2203"/>
        <v>436924</v>
      </c>
      <c r="AV1036" s="30">
        <f t="shared" si="2204"/>
        <v>2736524</v>
      </c>
      <c r="AW1036" s="26">
        <v>1</v>
      </c>
      <c r="AX1036" s="27">
        <v>2000000</v>
      </c>
      <c r="AY1036" s="27">
        <v>2280000</v>
      </c>
      <c r="AZ1036" s="145"/>
      <c r="BA1036" s="145"/>
      <c r="BB1036" s="143">
        <f t="shared" si="2205"/>
        <v>9.2518644267398739E-2</v>
      </c>
      <c r="BC1036" s="27">
        <f t="shared" si="2206"/>
        <v>2140000</v>
      </c>
      <c r="BD1036" s="27">
        <f t="shared" si="2207"/>
        <v>406600</v>
      </c>
      <c r="BE1036" s="27">
        <f t="shared" si="2208"/>
        <v>2546600</v>
      </c>
      <c r="BF1036" s="26">
        <v>1</v>
      </c>
      <c r="BG1036" s="27">
        <v>1600000</v>
      </c>
      <c r="BH1036" s="27">
        <v>1440000</v>
      </c>
      <c r="BI1036" s="145"/>
      <c r="BJ1036" s="145"/>
      <c r="BK1036" s="143">
        <f t="shared" si="2177"/>
        <v>7.4432292756478682E-2</v>
      </c>
      <c r="BL1036" s="27">
        <f t="shared" si="2178"/>
        <v>1520000</v>
      </c>
      <c r="BM1036" s="27">
        <f t="shared" si="2179"/>
        <v>288800</v>
      </c>
      <c r="BN1036" s="28">
        <f t="shared" si="2180"/>
        <v>1808800</v>
      </c>
      <c r="BO1036" s="26">
        <v>1</v>
      </c>
      <c r="BP1036" s="27">
        <v>1600000</v>
      </c>
      <c r="BQ1036" s="27">
        <v>1824000</v>
      </c>
      <c r="BR1036" s="148"/>
      <c r="BS1036" s="148"/>
      <c r="BT1036" s="143">
        <f t="shared" si="2181"/>
        <v>9.2518644267398739E-2</v>
      </c>
      <c r="BU1036" s="27">
        <f t="shared" si="2229"/>
        <v>1712000</v>
      </c>
      <c r="BV1036" s="28">
        <f t="shared" si="2230"/>
        <v>325280</v>
      </c>
      <c r="BW1036" s="30">
        <f t="shared" si="2231"/>
        <v>2037280</v>
      </c>
      <c r="BX1036" s="26">
        <v>1</v>
      </c>
      <c r="BY1036" s="28">
        <v>1600000</v>
      </c>
      <c r="BZ1036" s="28">
        <v>1824000</v>
      </c>
      <c r="CA1036" s="156"/>
      <c r="CB1036" s="156"/>
      <c r="CC1036" s="177">
        <f t="shared" si="2185"/>
        <v>9.2518644267398739E-2</v>
      </c>
      <c r="CD1036" s="28">
        <f t="shared" si="2232"/>
        <v>1712000</v>
      </c>
      <c r="CE1036" s="28">
        <f t="shared" si="2233"/>
        <v>325280</v>
      </c>
      <c r="CF1036" s="29">
        <f t="shared" si="2234"/>
        <v>2037280</v>
      </c>
      <c r="CG1036" s="26">
        <v>1</v>
      </c>
      <c r="CH1036" s="27">
        <v>1280000</v>
      </c>
      <c r="CI1036" s="27">
        <v>1024000</v>
      </c>
      <c r="CJ1036" s="148"/>
      <c r="CK1036" s="148"/>
      <c r="CL1036" s="143">
        <f t="shared" si="2235"/>
        <v>0.15713484026367724</v>
      </c>
      <c r="CM1036" s="27">
        <f t="shared" si="2236"/>
        <v>1152000</v>
      </c>
      <c r="CN1036" s="27">
        <f t="shared" si="2237"/>
        <v>218880</v>
      </c>
      <c r="CO1036" s="28">
        <f t="shared" si="2238"/>
        <v>1370880</v>
      </c>
      <c r="CP1036" s="26">
        <v>1</v>
      </c>
      <c r="CQ1036" s="27">
        <v>1280000</v>
      </c>
      <c r="CR1036" s="27">
        <v>1024000</v>
      </c>
      <c r="CS1036" s="148"/>
      <c r="CT1036" s="148"/>
      <c r="CU1036" s="143">
        <f t="shared" si="2168"/>
        <v>0.15713484026367724</v>
      </c>
      <c r="CV1036" s="27">
        <f t="shared" si="2239"/>
        <v>1152000</v>
      </c>
      <c r="CW1036" s="28">
        <f t="shared" si="2240"/>
        <v>218880</v>
      </c>
      <c r="CX1036" s="29">
        <f t="shared" si="2241"/>
        <v>1370880</v>
      </c>
      <c r="CY1036" s="26">
        <v>1</v>
      </c>
      <c r="CZ1036" s="27">
        <v>1280000</v>
      </c>
      <c r="DA1036" s="27">
        <v>1088000</v>
      </c>
      <c r="DB1036" s="181"/>
      <c r="DC1036" s="181"/>
      <c r="DD1036" s="143">
        <f t="shared" si="2172"/>
        <v>0.11466596451673743</v>
      </c>
      <c r="DE1036" s="27">
        <f t="shared" si="2242"/>
        <v>1184000</v>
      </c>
      <c r="DF1036" s="27">
        <f t="shared" si="2243"/>
        <v>224960</v>
      </c>
      <c r="DG1036" s="28">
        <f t="shared" si="2244"/>
        <v>1408960</v>
      </c>
      <c r="DH1036" s="26">
        <v>1</v>
      </c>
      <c r="DI1036" s="28">
        <v>1280000</v>
      </c>
      <c r="DJ1036" s="28">
        <v>1472000</v>
      </c>
      <c r="DK1036" s="157"/>
      <c r="DL1036" s="177">
        <f t="shared" si="2176"/>
        <v>9.8666062491146164E-2</v>
      </c>
      <c r="DM1036" s="28">
        <f t="shared" si="2245"/>
        <v>1376000</v>
      </c>
      <c r="DN1036" s="28">
        <f t="shared" si="2246"/>
        <v>261440</v>
      </c>
      <c r="DO1036" s="30">
        <f t="shared" si="2247"/>
        <v>1637440</v>
      </c>
    </row>
    <row r="1037" spans="1:119" ht="21" customHeight="1" x14ac:dyDescent="0.25">
      <c r="A1037" s="66" t="s">
        <v>2009</v>
      </c>
      <c r="B1037" s="67" t="s">
        <v>1853</v>
      </c>
      <c r="C1037" s="68" t="s">
        <v>2010</v>
      </c>
      <c r="D1037" s="26">
        <v>1</v>
      </c>
      <c r="E1037" s="27">
        <v>2000000</v>
      </c>
      <c r="F1037" s="27">
        <v>1900000</v>
      </c>
      <c r="G1037" s="148"/>
      <c r="H1037" s="148"/>
      <c r="I1037" s="143">
        <f t="shared" si="2189"/>
        <v>3.6261886214694748E-2</v>
      </c>
      <c r="J1037" s="27">
        <f t="shared" si="2221"/>
        <v>1950000</v>
      </c>
      <c r="K1037" s="28">
        <f t="shared" si="2222"/>
        <v>370500</v>
      </c>
      <c r="L1037" s="29">
        <f t="shared" si="2192"/>
        <v>2320500</v>
      </c>
      <c r="M1037" s="26">
        <v>1</v>
      </c>
      <c r="N1037" s="27">
        <v>2000000</v>
      </c>
      <c r="O1037" s="27">
        <v>2160000</v>
      </c>
      <c r="P1037" s="145"/>
      <c r="Q1037" s="145"/>
      <c r="R1037" s="143">
        <f t="shared" si="2209"/>
        <v>5.4392829322042119E-2</v>
      </c>
      <c r="S1037" s="27">
        <f t="shared" si="2223"/>
        <v>2080000</v>
      </c>
      <c r="T1037" s="28">
        <f t="shared" si="2224"/>
        <v>395200</v>
      </c>
      <c r="U1037" s="30">
        <f t="shared" si="2225"/>
        <v>2475200</v>
      </c>
      <c r="V1037" s="26">
        <v>1</v>
      </c>
      <c r="W1037" s="27">
        <v>2000000</v>
      </c>
      <c r="X1037" s="27">
        <v>2300000</v>
      </c>
      <c r="Y1037" s="145"/>
      <c r="Z1037" s="145"/>
      <c r="AA1037" s="143">
        <f t="shared" si="2193"/>
        <v>9.8666062491146164E-2</v>
      </c>
      <c r="AB1037" s="27">
        <f t="shared" si="2226"/>
        <v>2150000</v>
      </c>
      <c r="AC1037" s="28">
        <f t="shared" si="2227"/>
        <v>408500</v>
      </c>
      <c r="AD1037" s="29">
        <f t="shared" si="2228"/>
        <v>2558500</v>
      </c>
      <c r="AE1037" s="26">
        <v>1</v>
      </c>
      <c r="AF1037" s="27">
        <v>2000000</v>
      </c>
      <c r="AG1037" s="27">
        <v>2200000</v>
      </c>
      <c r="AH1037" s="145"/>
      <c r="AI1037" s="145"/>
      <c r="AJ1037" s="143">
        <f t="shared" si="2197"/>
        <v>6.7343502970147393E-2</v>
      </c>
      <c r="AK1037" s="27">
        <f t="shared" si="2198"/>
        <v>2100000</v>
      </c>
      <c r="AL1037" s="28">
        <f t="shared" si="2199"/>
        <v>399000</v>
      </c>
      <c r="AM1037" s="30">
        <f t="shared" si="2200"/>
        <v>2499000</v>
      </c>
      <c r="AN1037" s="26">
        <v>1</v>
      </c>
      <c r="AO1037" s="27">
        <v>2000000</v>
      </c>
      <c r="AP1037" s="27">
        <v>2599200</v>
      </c>
      <c r="AQ1037" s="145"/>
      <c r="AR1037" s="145"/>
      <c r="AS1037" s="143">
        <f t="shared" si="2201"/>
        <v>0.18424873164332026</v>
      </c>
      <c r="AT1037" s="27">
        <f t="shared" si="2202"/>
        <v>2299600</v>
      </c>
      <c r="AU1037" s="28">
        <f t="shared" si="2203"/>
        <v>436924</v>
      </c>
      <c r="AV1037" s="30">
        <f t="shared" si="2204"/>
        <v>2736524</v>
      </c>
      <c r="AW1037" s="26">
        <v>1</v>
      </c>
      <c r="AX1037" s="27">
        <v>2000000</v>
      </c>
      <c r="AY1037" s="27">
        <v>2280000</v>
      </c>
      <c r="AZ1037" s="145"/>
      <c r="BA1037" s="145"/>
      <c r="BB1037" s="143">
        <f t="shared" si="2205"/>
        <v>9.2518644267398739E-2</v>
      </c>
      <c r="BC1037" s="27">
        <f t="shared" si="2206"/>
        <v>2140000</v>
      </c>
      <c r="BD1037" s="27">
        <f t="shared" si="2207"/>
        <v>406600</v>
      </c>
      <c r="BE1037" s="27">
        <f t="shared" si="2208"/>
        <v>2546600</v>
      </c>
      <c r="BF1037" s="26">
        <v>1</v>
      </c>
      <c r="BG1037" s="27">
        <v>1600000</v>
      </c>
      <c r="BH1037" s="27">
        <v>1440000</v>
      </c>
      <c r="BI1037" s="145"/>
      <c r="BJ1037" s="145"/>
      <c r="BK1037" s="143">
        <f t="shared" si="2177"/>
        <v>7.4432292756478682E-2</v>
      </c>
      <c r="BL1037" s="27">
        <f t="shared" si="2178"/>
        <v>1520000</v>
      </c>
      <c r="BM1037" s="27">
        <f t="shared" si="2179"/>
        <v>288800</v>
      </c>
      <c r="BN1037" s="28">
        <f t="shared" si="2180"/>
        <v>1808800</v>
      </c>
      <c r="BO1037" s="26">
        <v>1</v>
      </c>
      <c r="BP1037" s="27">
        <v>1600000</v>
      </c>
      <c r="BQ1037" s="27">
        <v>1824000</v>
      </c>
      <c r="BR1037" s="148"/>
      <c r="BS1037" s="148"/>
      <c r="BT1037" s="143">
        <f t="shared" si="2181"/>
        <v>9.2518644267398739E-2</v>
      </c>
      <c r="BU1037" s="27">
        <f t="shared" si="2229"/>
        <v>1712000</v>
      </c>
      <c r="BV1037" s="28">
        <f t="shared" si="2230"/>
        <v>325280</v>
      </c>
      <c r="BW1037" s="30">
        <f t="shared" si="2231"/>
        <v>2037280</v>
      </c>
      <c r="BX1037" s="26">
        <v>1</v>
      </c>
      <c r="BY1037" s="28">
        <v>1600000</v>
      </c>
      <c r="BZ1037" s="28">
        <v>1824000</v>
      </c>
      <c r="CA1037" s="156"/>
      <c r="CB1037" s="156"/>
      <c r="CC1037" s="177">
        <f t="shared" si="2185"/>
        <v>9.2518644267398739E-2</v>
      </c>
      <c r="CD1037" s="28">
        <f t="shared" si="2232"/>
        <v>1712000</v>
      </c>
      <c r="CE1037" s="28">
        <f t="shared" si="2233"/>
        <v>325280</v>
      </c>
      <c r="CF1037" s="29">
        <f t="shared" si="2234"/>
        <v>2037280</v>
      </c>
      <c r="CG1037" s="26">
        <v>1</v>
      </c>
      <c r="CH1037" s="27">
        <v>1280000</v>
      </c>
      <c r="CI1037" s="27">
        <v>1024000</v>
      </c>
      <c r="CJ1037" s="148"/>
      <c r="CK1037" s="148"/>
      <c r="CL1037" s="143">
        <f t="shared" si="2235"/>
        <v>0.15713484026367724</v>
      </c>
      <c r="CM1037" s="27">
        <f t="shared" si="2236"/>
        <v>1152000</v>
      </c>
      <c r="CN1037" s="27">
        <f t="shared" si="2237"/>
        <v>218880</v>
      </c>
      <c r="CO1037" s="28">
        <f t="shared" si="2238"/>
        <v>1370880</v>
      </c>
      <c r="CP1037" s="26">
        <v>1</v>
      </c>
      <c r="CQ1037" s="27">
        <v>1280000</v>
      </c>
      <c r="CR1037" s="27">
        <v>1024000</v>
      </c>
      <c r="CS1037" s="148"/>
      <c r="CT1037" s="148"/>
      <c r="CU1037" s="143">
        <f t="shared" si="2168"/>
        <v>0.15713484026367724</v>
      </c>
      <c r="CV1037" s="27">
        <f t="shared" si="2239"/>
        <v>1152000</v>
      </c>
      <c r="CW1037" s="28">
        <f t="shared" si="2240"/>
        <v>218880</v>
      </c>
      <c r="CX1037" s="29">
        <f t="shared" si="2241"/>
        <v>1370880</v>
      </c>
      <c r="CY1037" s="26">
        <v>1</v>
      </c>
      <c r="CZ1037" s="27">
        <v>1280000</v>
      </c>
      <c r="DA1037" s="27">
        <v>1088000</v>
      </c>
      <c r="DB1037" s="181"/>
      <c r="DC1037" s="181"/>
      <c r="DD1037" s="143">
        <f t="shared" si="2172"/>
        <v>0.11466596451673743</v>
      </c>
      <c r="DE1037" s="27">
        <f t="shared" si="2242"/>
        <v>1184000</v>
      </c>
      <c r="DF1037" s="27">
        <f t="shared" si="2243"/>
        <v>224960</v>
      </c>
      <c r="DG1037" s="28">
        <f t="shared" si="2244"/>
        <v>1408960</v>
      </c>
      <c r="DH1037" s="26">
        <v>1</v>
      </c>
      <c r="DI1037" s="28">
        <v>1280000</v>
      </c>
      <c r="DJ1037" s="28">
        <v>1472000</v>
      </c>
      <c r="DK1037" s="157"/>
      <c r="DL1037" s="177">
        <f t="shared" si="2176"/>
        <v>9.8666062491146164E-2</v>
      </c>
      <c r="DM1037" s="28">
        <f t="shared" si="2245"/>
        <v>1376000</v>
      </c>
      <c r="DN1037" s="28">
        <f t="shared" si="2246"/>
        <v>261440</v>
      </c>
      <c r="DO1037" s="30">
        <f t="shared" si="2247"/>
        <v>1637440</v>
      </c>
    </row>
    <row r="1038" spans="1:119" ht="21" customHeight="1" x14ac:dyDescent="0.25">
      <c r="A1038" s="66" t="s">
        <v>2011</v>
      </c>
      <c r="B1038" s="67" t="s">
        <v>1853</v>
      </c>
      <c r="C1038" s="68" t="s">
        <v>2012</v>
      </c>
      <c r="D1038" s="26">
        <v>1</v>
      </c>
      <c r="E1038" s="27">
        <v>2000000</v>
      </c>
      <c r="F1038" s="27">
        <v>1900000</v>
      </c>
      <c r="G1038" s="148"/>
      <c r="H1038" s="148"/>
      <c r="I1038" s="143">
        <f t="shared" si="2189"/>
        <v>3.6261886214694748E-2</v>
      </c>
      <c r="J1038" s="27">
        <f t="shared" si="2221"/>
        <v>1950000</v>
      </c>
      <c r="K1038" s="28">
        <f t="shared" si="2222"/>
        <v>370500</v>
      </c>
      <c r="L1038" s="29">
        <f t="shared" si="2192"/>
        <v>2320500</v>
      </c>
      <c r="M1038" s="26">
        <v>1</v>
      </c>
      <c r="N1038" s="27">
        <v>2000000</v>
      </c>
      <c r="O1038" s="27">
        <v>2160000</v>
      </c>
      <c r="P1038" s="145"/>
      <c r="Q1038" s="145"/>
      <c r="R1038" s="143">
        <f t="shared" si="2209"/>
        <v>5.4392829322042119E-2</v>
      </c>
      <c r="S1038" s="27">
        <f t="shared" si="2223"/>
        <v>2080000</v>
      </c>
      <c r="T1038" s="28">
        <f t="shared" si="2224"/>
        <v>395200</v>
      </c>
      <c r="U1038" s="30">
        <f t="shared" si="2225"/>
        <v>2475200</v>
      </c>
      <c r="V1038" s="26">
        <v>1</v>
      </c>
      <c r="W1038" s="27">
        <v>2000000</v>
      </c>
      <c r="X1038" s="27">
        <v>2300000</v>
      </c>
      <c r="Y1038" s="145"/>
      <c r="Z1038" s="145"/>
      <c r="AA1038" s="143">
        <f t="shared" si="2193"/>
        <v>9.8666062491146164E-2</v>
      </c>
      <c r="AB1038" s="27">
        <f t="shared" si="2226"/>
        <v>2150000</v>
      </c>
      <c r="AC1038" s="28">
        <f t="shared" si="2227"/>
        <v>408500</v>
      </c>
      <c r="AD1038" s="29">
        <f t="shared" si="2228"/>
        <v>2558500</v>
      </c>
      <c r="AE1038" s="26">
        <v>1</v>
      </c>
      <c r="AF1038" s="27">
        <v>2000000</v>
      </c>
      <c r="AG1038" s="27">
        <v>2200000</v>
      </c>
      <c r="AH1038" s="145"/>
      <c r="AI1038" s="145"/>
      <c r="AJ1038" s="143">
        <f t="shared" si="2197"/>
        <v>6.7343502970147393E-2</v>
      </c>
      <c r="AK1038" s="27">
        <f t="shared" si="2198"/>
        <v>2100000</v>
      </c>
      <c r="AL1038" s="28">
        <f t="shared" si="2199"/>
        <v>399000</v>
      </c>
      <c r="AM1038" s="30">
        <f t="shared" si="2200"/>
        <v>2499000</v>
      </c>
      <c r="AN1038" s="26">
        <v>1</v>
      </c>
      <c r="AO1038" s="27">
        <v>2000000</v>
      </c>
      <c r="AP1038" s="27">
        <v>2599200</v>
      </c>
      <c r="AQ1038" s="145"/>
      <c r="AR1038" s="145"/>
      <c r="AS1038" s="143">
        <f t="shared" si="2201"/>
        <v>0.18424873164332026</v>
      </c>
      <c r="AT1038" s="27">
        <f t="shared" si="2202"/>
        <v>2299600</v>
      </c>
      <c r="AU1038" s="28">
        <f t="shared" si="2203"/>
        <v>436924</v>
      </c>
      <c r="AV1038" s="30">
        <f t="shared" si="2204"/>
        <v>2736524</v>
      </c>
      <c r="AW1038" s="26">
        <v>1</v>
      </c>
      <c r="AX1038" s="27">
        <v>2000000</v>
      </c>
      <c r="AY1038" s="27">
        <v>2280000</v>
      </c>
      <c r="AZ1038" s="145"/>
      <c r="BA1038" s="145"/>
      <c r="BB1038" s="143">
        <f t="shared" si="2205"/>
        <v>9.2518644267398739E-2</v>
      </c>
      <c r="BC1038" s="27">
        <f t="shared" si="2206"/>
        <v>2140000</v>
      </c>
      <c r="BD1038" s="27">
        <f t="shared" si="2207"/>
        <v>406600</v>
      </c>
      <c r="BE1038" s="27">
        <f t="shared" si="2208"/>
        <v>2546600</v>
      </c>
      <c r="BF1038" s="26">
        <v>1</v>
      </c>
      <c r="BG1038" s="27">
        <v>1600000</v>
      </c>
      <c r="BH1038" s="27">
        <v>1440000</v>
      </c>
      <c r="BI1038" s="145"/>
      <c r="BJ1038" s="145"/>
      <c r="BK1038" s="143">
        <f t="shared" si="2177"/>
        <v>7.4432292756478682E-2</v>
      </c>
      <c r="BL1038" s="27">
        <f t="shared" si="2178"/>
        <v>1520000</v>
      </c>
      <c r="BM1038" s="27">
        <f t="shared" si="2179"/>
        <v>288800</v>
      </c>
      <c r="BN1038" s="28">
        <f t="shared" si="2180"/>
        <v>1808800</v>
      </c>
      <c r="BO1038" s="26">
        <v>1</v>
      </c>
      <c r="BP1038" s="27">
        <v>1600000</v>
      </c>
      <c r="BQ1038" s="27">
        <v>1824000</v>
      </c>
      <c r="BR1038" s="148"/>
      <c r="BS1038" s="148"/>
      <c r="BT1038" s="143">
        <f t="shared" si="2181"/>
        <v>9.2518644267398739E-2</v>
      </c>
      <c r="BU1038" s="27">
        <f t="shared" si="2229"/>
        <v>1712000</v>
      </c>
      <c r="BV1038" s="28">
        <f t="shared" si="2230"/>
        <v>325280</v>
      </c>
      <c r="BW1038" s="30">
        <f t="shared" si="2231"/>
        <v>2037280</v>
      </c>
      <c r="BX1038" s="26">
        <v>1</v>
      </c>
      <c r="BY1038" s="28">
        <v>1600000</v>
      </c>
      <c r="BZ1038" s="28">
        <v>1824000</v>
      </c>
      <c r="CA1038" s="156"/>
      <c r="CB1038" s="156"/>
      <c r="CC1038" s="177">
        <f t="shared" si="2185"/>
        <v>9.2518644267398739E-2</v>
      </c>
      <c r="CD1038" s="28">
        <f t="shared" si="2232"/>
        <v>1712000</v>
      </c>
      <c r="CE1038" s="28">
        <f t="shared" si="2233"/>
        <v>325280</v>
      </c>
      <c r="CF1038" s="29">
        <f t="shared" si="2234"/>
        <v>2037280</v>
      </c>
      <c r="CG1038" s="26">
        <v>1</v>
      </c>
      <c r="CH1038" s="27">
        <v>1280000</v>
      </c>
      <c r="CI1038" s="27">
        <v>1024000</v>
      </c>
      <c r="CJ1038" s="148"/>
      <c r="CK1038" s="148"/>
      <c r="CL1038" s="143">
        <f t="shared" si="2235"/>
        <v>0.15713484026367724</v>
      </c>
      <c r="CM1038" s="27">
        <f t="shared" si="2236"/>
        <v>1152000</v>
      </c>
      <c r="CN1038" s="27">
        <f t="shared" si="2237"/>
        <v>218880</v>
      </c>
      <c r="CO1038" s="28">
        <f t="shared" si="2238"/>
        <v>1370880</v>
      </c>
      <c r="CP1038" s="26">
        <v>1</v>
      </c>
      <c r="CQ1038" s="27">
        <v>1280000</v>
      </c>
      <c r="CR1038" s="27">
        <v>1024000</v>
      </c>
      <c r="CS1038" s="148"/>
      <c r="CT1038" s="148"/>
      <c r="CU1038" s="143">
        <f t="shared" si="2168"/>
        <v>0.15713484026367724</v>
      </c>
      <c r="CV1038" s="27">
        <f t="shared" si="2239"/>
        <v>1152000</v>
      </c>
      <c r="CW1038" s="28">
        <f t="shared" si="2240"/>
        <v>218880</v>
      </c>
      <c r="CX1038" s="29">
        <f t="shared" si="2241"/>
        <v>1370880</v>
      </c>
      <c r="CY1038" s="26">
        <v>1</v>
      </c>
      <c r="CZ1038" s="27">
        <v>1280000</v>
      </c>
      <c r="DA1038" s="27">
        <v>1088000</v>
      </c>
      <c r="DB1038" s="181"/>
      <c r="DC1038" s="181"/>
      <c r="DD1038" s="143">
        <f t="shared" si="2172"/>
        <v>0.11466596451673743</v>
      </c>
      <c r="DE1038" s="27">
        <f t="shared" si="2242"/>
        <v>1184000</v>
      </c>
      <c r="DF1038" s="27">
        <f t="shared" si="2243"/>
        <v>224960</v>
      </c>
      <c r="DG1038" s="28">
        <f t="shared" si="2244"/>
        <v>1408960</v>
      </c>
      <c r="DH1038" s="26">
        <v>1</v>
      </c>
      <c r="DI1038" s="28">
        <v>1280000</v>
      </c>
      <c r="DJ1038" s="28">
        <v>1472000</v>
      </c>
      <c r="DK1038" s="157"/>
      <c r="DL1038" s="177">
        <f t="shared" si="2176"/>
        <v>9.8666062491146164E-2</v>
      </c>
      <c r="DM1038" s="28">
        <f t="shared" si="2245"/>
        <v>1376000</v>
      </c>
      <c r="DN1038" s="28">
        <f t="shared" si="2246"/>
        <v>261440</v>
      </c>
      <c r="DO1038" s="30">
        <f t="shared" si="2247"/>
        <v>1637440</v>
      </c>
    </row>
    <row r="1039" spans="1:119" ht="21" customHeight="1" x14ac:dyDescent="0.25">
      <c r="A1039" s="66" t="s">
        <v>2013</v>
      </c>
      <c r="B1039" s="67" t="s">
        <v>1853</v>
      </c>
      <c r="C1039" s="68" t="s">
        <v>2014</v>
      </c>
      <c r="D1039" s="26">
        <v>1</v>
      </c>
      <c r="E1039" s="27">
        <v>18000000</v>
      </c>
      <c r="F1039" s="27">
        <v>17100000</v>
      </c>
      <c r="G1039" s="148"/>
      <c r="H1039" s="148"/>
      <c r="I1039" s="143">
        <f t="shared" si="2189"/>
        <v>3.6261886214694741E-2</v>
      </c>
      <c r="J1039" s="27">
        <f t="shared" si="2221"/>
        <v>17550000</v>
      </c>
      <c r="K1039" s="28">
        <f t="shared" si="2222"/>
        <v>3334500</v>
      </c>
      <c r="L1039" s="29">
        <f t="shared" si="2192"/>
        <v>20884500</v>
      </c>
      <c r="M1039" s="31" t="s">
        <v>30</v>
      </c>
      <c r="N1039" s="43" t="s">
        <v>30</v>
      </c>
      <c r="O1039" s="32" t="s">
        <v>30</v>
      </c>
      <c r="P1039" s="32" t="s">
        <v>30</v>
      </c>
      <c r="Q1039" s="32" t="s">
        <v>30</v>
      </c>
      <c r="R1039" s="32" t="s">
        <v>30</v>
      </c>
      <c r="S1039" s="32" t="s">
        <v>30</v>
      </c>
      <c r="T1039" s="32" t="s">
        <v>30</v>
      </c>
      <c r="U1039" s="33" t="s">
        <v>30</v>
      </c>
      <c r="V1039" s="31" t="s">
        <v>30</v>
      </c>
      <c r="W1039" s="32" t="s">
        <v>30</v>
      </c>
      <c r="X1039" s="32" t="s">
        <v>30</v>
      </c>
      <c r="Y1039" s="32" t="s">
        <v>30</v>
      </c>
      <c r="Z1039" s="32" t="s">
        <v>30</v>
      </c>
      <c r="AA1039" s="32" t="s">
        <v>30</v>
      </c>
      <c r="AB1039" s="32" t="s">
        <v>30</v>
      </c>
      <c r="AC1039" s="32" t="s">
        <v>30</v>
      </c>
      <c r="AD1039" s="34" t="s">
        <v>30</v>
      </c>
      <c r="AE1039" s="26">
        <v>1</v>
      </c>
      <c r="AF1039" s="27">
        <v>18000000</v>
      </c>
      <c r="AG1039" s="27">
        <v>19800000</v>
      </c>
      <c r="AH1039" s="145"/>
      <c r="AI1039" s="145"/>
      <c r="AJ1039" s="143">
        <f t="shared" si="2197"/>
        <v>6.7343502970147379E-2</v>
      </c>
      <c r="AK1039" s="27">
        <f t="shared" si="2198"/>
        <v>18900000</v>
      </c>
      <c r="AL1039" s="28">
        <f t="shared" si="2199"/>
        <v>3591000</v>
      </c>
      <c r="AM1039" s="30">
        <f t="shared" si="2200"/>
        <v>22491000</v>
      </c>
      <c r="AN1039" s="26">
        <v>1</v>
      </c>
      <c r="AO1039" s="27">
        <v>18000000</v>
      </c>
      <c r="AP1039" s="27">
        <v>23392800</v>
      </c>
      <c r="AQ1039" s="145"/>
      <c r="AR1039" s="145"/>
      <c r="AS1039" s="143">
        <f t="shared" si="2201"/>
        <v>0.18424873164332026</v>
      </c>
      <c r="AT1039" s="27">
        <f t="shared" si="2202"/>
        <v>20696400</v>
      </c>
      <c r="AU1039" s="28">
        <f t="shared" si="2203"/>
        <v>3932316</v>
      </c>
      <c r="AV1039" s="30">
        <f t="shared" si="2204"/>
        <v>24628716</v>
      </c>
      <c r="AW1039" s="26">
        <v>1</v>
      </c>
      <c r="AX1039" s="27">
        <v>18000000</v>
      </c>
      <c r="AY1039" s="27">
        <v>20520000</v>
      </c>
      <c r="AZ1039" s="145"/>
      <c r="BA1039" s="145"/>
      <c r="BB1039" s="143">
        <f t="shared" si="2205"/>
        <v>9.2518644267398739E-2</v>
      </c>
      <c r="BC1039" s="27">
        <f t="shared" si="2206"/>
        <v>19260000</v>
      </c>
      <c r="BD1039" s="27">
        <f t="shared" si="2207"/>
        <v>3659400</v>
      </c>
      <c r="BE1039" s="27">
        <f t="shared" si="2208"/>
        <v>22919400</v>
      </c>
      <c r="BF1039" s="26">
        <v>1</v>
      </c>
      <c r="BG1039" s="27">
        <v>14400000</v>
      </c>
      <c r="BH1039" s="27">
        <v>12960000</v>
      </c>
      <c r="BI1039" s="145"/>
      <c r="BJ1039" s="145"/>
      <c r="BK1039" s="143">
        <f t="shared" si="2177"/>
        <v>7.4432292756478682E-2</v>
      </c>
      <c r="BL1039" s="27">
        <f t="shared" si="2178"/>
        <v>13680000</v>
      </c>
      <c r="BM1039" s="27">
        <f t="shared" si="2179"/>
        <v>2599200</v>
      </c>
      <c r="BN1039" s="28">
        <f t="shared" si="2180"/>
        <v>16279200</v>
      </c>
      <c r="BO1039" s="31" t="s">
        <v>30</v>
      </c>
      <c r="BP1039" s="32" t="s">
        <v>30</v>
      </c>
      <c r="BQ1039" s="32" t="s">
        <v>30</v>
      </c>
      <c r="BR1039" s="32" t="s">
        <v>30</v>
      </c>
      <c r="BS1039" s="32" t="s">
        <v>30</v>
      </c>
      <c r="BT1039" s="32" t="s">
        <v>30</v>
      </c>
      <c r="BU1039" s="32" t="s">
        <v>30</v>
      </c>
      <c r="BV1039" s="32" t="s">
        <v>30</v>
      </c>
      <c r="BW1039" s="33" t="s">
        <v>30</v>
      </c>
      <c r="BX1039" s="31" t="s">
        <v>30</v>
      </c>
      <c r="BY1039" s="32" t="s">
        <v>30</v>
      </c>
      <c r="BZ1039" s="32" t="s">
        <v>30</v>
      </c>
      <c r="CA1039" s="32" t="s">
        <v>30</v>
      </c>
      <c r="CB1039" s="32" t="s">
        <v>30</v>
      </c>
      <c r="CC1039" s="32" t="s">
        <v>30</v>
      </c>
      <c r="CD1039" s="32" t="s">
        <v>30</v>
      </c>
      <c r="CE1039" s="32" t="s">
        <v>30</v>
      </c>
      <c r="CF1039" s="34" t="s">
        <v>30</v>
      </c>
      <c r="CG1039" s="26">
        <v>1</v>
      </c>
      <c r="CH1039" s="27">
        <v>11520000</v>
      </c>
      <c r="CI1039" s="27">
        <v>9216000</v>
      </c>
      <c r="CJ1039" s="148"/>
      <c r="CK1039" s="148"/>
      <c r="CL1039" s="143">
        <f t="shared" si="2235"/>
        <v>0.15713484026367722</v>
      </c>
      <c r="CM1039" s="27">
        <f t="shared" si="2236"/>
        <v>10368000</v>
      </c>
      <c r="CN1039" s="27">
        <f t="shared" si="2237"/>
        <v>1969920</v>
      </c>
      <c r="CO1039" s="28">
        <f t="shared" si="2238"/>
        <v>12337920</v>
      </c>
      <c r="CP1039" s="26">
        <v>1</v>
      </c>
      <c r="CQ1039" s="27">
        <v>11520000</v>
      </c>
      <c r="CR1039" s="27">
        <v>9216000</v>
      </c>
      <c r="CS1039" s="148"/>
      <c r="CT1039" s="148"/>
      <c r="CU1039" s="143">
        <f t="shared" si="2168"/>
        <v>0.15713484026367722</v>
      </c>
      <c r="CV1039" s="27">
        <f t="shared" si="2239"/>
        <v>10368000</v>
      </c>
      <c r="CW1039" s="28">
        <f t="shared" si="2240"/>
        <v>1969920</v>
      </c>
      <c r="CX1039" s="29">
        <f t="shared" si="2241"/>
        <v>12337920</v>
      </c>
      <c r="CY1039" s="26">
        <v>1</v>
      </c>
      <c r="CZ1039" s="27">
        <v>11520000</v>
      </c>
      <c r="DA1039" s="27">
        <v>9792000</v>
      </c>
      <c r="DB1039" s="181"/>
      <c r="DC1039" s="181"/>
      <c r="DD1039" s="143">
        <f t="shared" si="2172"/>
        <v>0.11466596451673744</v>
      </c>
      <c r="DE1039" s="27">
        <f t="shared" si="2242"/>
        <v>10656000</v>
      </c>
      <c r="DF1039" s="27">
        <f t="shared" si="2243"/>
        <v>2024640</v>
      </c>
      <c r="DG1039" s="28">
        <f t="shared" si="2244"/>
        <v>12680640</v>
      </c>
      <c r="DH1039" s="26">
        <v>1</v>
      </c>
      <c r="DI1039" s="28">
        <v>11520000</v>
      </c>
      <c r="DJ1039" s="28">
        <v>13248000</v>
      </c>
      <c r="DK1039" s="157"/>
      <c r="DL1039" s="177">
        <f t="shared" si="2176"/>
        <v>9.8666062491146164E-2</v>
      </c>
      <c r="DM1039" s="28">
        <f t="shared" si="2245"/>
        <v>12384000</v>
      </c>
      <c r="DN1039" s="28">
        <f t="shared" si="2246"/>
        <v>2352960</v>
      </c>
      <c r="DO1039" s="30">
        <f t="shared" si="2247"/>
        <v>14736960</v>
      </c>
    </row>
    <row r="1040" spans="1:119" ht="21" customHeight="1" x14ac:dyDescent="0.25">
      <c r="A1040" s="66" t="s">
        <v>2015</v>
      </c>
      <c r="B1040" s="67" t="s">
        <v>1853</v>
      </c>
      <c r="C1040" s="68" t="s">
        <v>2016</v>
      </c>
      <c r="D1040" s="26">
        <v>1</v>
      </c>
      <c r="E1040" s="27">
        <v>12000000</v>
      </c>
      <c r="F1040" s="27">
        <v>11400000</v>
      </c>
      <c r="G1040" s="148"/>
      <c r="H1040" s="148"/>
      <c r="I1040" s="143">
        <f t="shared" si="2189"/>
        <v>3.6261886214694741E-2</v>
      </c>
      <c r="J1040" s="27">
        <f t="shared" si="2221"/>
        <v>11700000</v>
      </c>
      <c r="K1040" s="28">
        <f t="shared" si="2222"/>
        <v>2223000</v>
      </c>
      <c r="L1040" s="29">
        <f t="shared" si="2192"/>
        <v>13923000</v>
      </c>
      <c r="M1040" s="31" t="s">
        <v>30</v>
      </c>
      <c r="N1040" s="43" t="s">
        <v>30</v>
      </c>
      <c r="O1040" s="32" t="s">
        <v>30</v>
      </c>
      <c r="P1040" s="32" t="s">
        <v>30</v>
      </c>
      <c r="Q1040" s="32" t="s">
        <v>30</v>
      </c>
      <c r="R1040" s="32" t="s">
        <v>30</v>
      </c>
      <c r="S1040" s="32" t="s">
        <v>30</v>
      </c>
      <c r="T1040" s="32" t="s">
        <v>30</v>
      </c>
      <c r="U1040" s="33" t="s">
        <v>30</v>
      </c>
      <c r="V1040" s="31" t="s">
        <v>30</v>
      </c>
      <c r="W1040" s="32" t="s">
        <v>30</v>
      </c>
      <c r="X1040" s="32" t="s">
        <v>30</v>
      </c>
      <c r="Y1040" s="32" t="s">
        <v>30</v>
      </c>
      <c r="Z1040" s="32" t="s">
        <v>30</v>
      </c>
      <c r="AA1040" s="32" t="s">
        <v>30</v>
      </c>
      <c r="AB1040" s="32" t="s">
        <v>30</v>
      </c>
      <c r="AC1040" s="32" t="s">
        <v>30</v>
      </c>
      <c r="AD1040" s="34" t="s">
        <v>30</v>
      </c>
      <c r="AE1040" s="26">
        <v>1</v>
      </c>
      <c r="AF1040" s="27">
        <v>12000000</v>
      </c>
      <c r="AG1040" s="27">
        <v>13200000</v>
      </c>
      <c r="AH1040" s="145"/>
      <c r="AI1040" s="145"/>
      <c r="AJ1040" s="143">
        <f t="shared" si="2197"/>
        <v>6.7343502970147379E-2</v>
      </c>
      <c r="AK1040" s="27">
        <f t="shared" si="2198"/>
        <v>12600000</v>
      </c>
      <c r="AL1040" s="28">
        <f t="shared" si="2199"/>
        <v>2394000</v>
      </c>
      <c r="AM1040" s="30">
        <f t="shared" si="2200"/>
        <v>14994000</v>
      </c>
      <c r="AN1040" s="26">
        <v>1</v>
      </c>
      <c r="AO1040" s="27">
        <v>12000000</v>
      </c>
      <c r="AP1040" s="27">
        <v>15595200</v>
      </c>
      <c r="AQ1040" s="145"/>
      <c r="AR1040" s="145"/>
      <c r="AS1040" s="143">
        <f t="shared" si="2201"/>
        <v>0.18424873164332026</v>
      </c>
      <c r="AT1040" s="27">
        <f t="shared" si="2202"/>
        <v>13797600</v>
      </c>
      <c r="AU1040" s="28">
        <f t="shared" si="2203"/>
        <v>2621544</v>
      </c>
      <c r="AV1040" s="30">
        <f t="shared" si="2204"/>
        <v>16419144</v>
      </c>
      <c r="AW1040" s="26">
        <v>1</v>
      </c>
      <c r="AX1040" s="27">
        <v>12000000</v>
      </c>
      <c r="AY1040" s="27">
        <v>13680000</v>
      </c>
      <c r="AZ1040" s="145"/>
      <c r="BA1040" s="145"/>
      <c r="BB1040" s="143">
        <f t="shared" si="2205"/>
        <v>9.2518644267398739E-2</v>
      </c>
      <c r="BC1040" s="27">
        <f t="shared" si="2206"/>
        <v>12840000</v>
      </c>
      <c r="BD1040" s="27">
        <f t="shared" si="2207"/>
        <v>2439600</v>
      </c>
      <c r="BE1040" s="27">
        <f t="shared" si="2208"/>
        <v>15279600</v>
      </c>
      <c r="BF1040" s="26">
        <v>1</v>
      </c>
      <c r="BG1040" s="27">
        <v>9600000</v>
      </c>
      <c r="BH1040" s="27">
        <v>8640000</v>
      </c>
      <c r="BI1040" s="145"/>
      <c r="BJ1040" s="145"/>
      <c r="BK1040" s="143">
        <f t="shared" si="2177"/>
        <v>7.4432292756478682E-2</v>
      </c>
      <c r="BL1040" s="27">
        <f t="shared" si="2178"/>
        <v>9120000</v>
      </c>
      <c r="BM1040" s="27">
        <f t="shared" si="2179"/>
        <v>1732800</v>
      </c>
      <c r="BN1040" s="28">
        <f t="shared" si="2180"/>
        <v>10852800</v>
      </c>
      <c r="BO1040" s="31" t="s">
        <v>30</v>
      </c>
      <c r="BP1040" s="32" t="s">
        <v>30</v>
      </c>
      <c r="BQ1040" s="32" t="s">
        <v>30</v>
      </c>
      <c r="BR1040" s="32" t="s">
        <v>30</v>
      </c>
      <c r="BS1040" s="32" t="s">
        <v>30</v>
      </c>
      <c r="BT1040" s="32" t="s">
        <v>30</v>
      </c>
      <c r="BU1040" s="32" t="s">
        <v>30</v>
      </c>
      <c r="BV1040" s="32" t="s">
        <v>30</v>
      </c>
      <c r="BW1040" s="33" t="s">
        <v>30</v>
      </c>
      <c r="BX1040" s="31" t="s">
        <v>30</v>
      </c>
      <c r="BY1040" s="32" t="s">
        <v>30</v>
      </c>
      <c r="BZ1040" s="32" t="s">
        <v>30</v>
      </c>
      <c r="CA1040" s="32" t="s">
        <v>30</v>
      </c>
      <c r="CB1040" s="32" t="s">
        <v>30</v>
      </c>
      <c r="CC1040" s="32" t="s">
        <v>30</v>
      </c>
      <c r="CD1040" s="32" t="s">
        <v>30</v>
      </c>
      <c r="CE1040" s="32" t="s">
        <v>30</v>
      </c>
      <c r="CF1040" s="34" t="s">
        <v>30</v>
      </c>
      <c r="CG1040" s="26">
        <v>1</v>
      </c>
      <c r="CH1040" s="27">
        <v>7680000</v>
      </c>
      <c r="CI1040" s="27">
        <v>6144000</v>
      </c>
      <c r="CJ1040" s="148"/>
      <c r="CK1040" s="148"/>
      <c r="CL1040" s="143">
        <f t="shared" si="2235"/>
        <v>0.15713484026367722</v>
      </c>
      <c r="CM1040" s="27">
        <f t="shared" si="2236"/>
        <v>6912000</v>
      </c>
      <c r="CN1040" s="27">
        <f t="shared" si="2237"/>
        <v>1313280</v>
      </c>
      <c r="CO1040" s="28">
        <f t="shared" si="2238"/>
        <v>8225280</v>
      </c>
      <c r="CP1040" s="26">
        <v>1</v>
      </c>
      <c r="CQ1040" s="27">
        <v>7680000</v>
      </c>
      <c r="CR1040" s="27">
        <v>6144000</v>
      </c>
      <c r="CS1040" s="148"/>
      <c r="CT1040" s="148"/>
      <c r="CU1040" s="143">
        <f t="shared" si="2168"/>
        <v>0.15713484026367722</v>
      </c>
      <c r="CV1040" s="27">
        <f t="shared" si="2239"/>
        <v>6912000</v>
      </c>
      <c r="CW1040" s="28">
        <f t="shared" si="2240"/>
        <v>1313280</v>
      </c>
      <c r="CX1040" s="29">
        <f t="shared" si="2241"/>
        <v>8225280</v>
      </c>
      <c r="CY1040" s="26">
        <v>1</v>
      </c>
      <c r="CZ1040" s="27">
        <v>7680000</v>
      </c>
      <c r="DA1040" s="27">
        <v>6528000</v>
      </c>
      <c r="DB1040" s="181"/>
      <c r="DC1040" s="181"/>
      <c r="DD1040" s="143">
        <f t="shared" si="2172"/>
        <v>0.11466596451673743</v>
      </c>
      <c r="DE1040" s="27">
        <f t="shared" si="2242"/>
        <v>7104000</v>
      </c>
      <c r="DF1040" s="27">
        <f t="shared" si="2243"/>
        <v>1349760</v>
      </c>
      <c r="DG1040" s="28">
        <f t="shared" si="2244"/>
        <v>8453760</v>
      </c>
      <c r="DH1040" s="26">
        <v>1</v>
      </c>
      <c r="DI1040" s="28">
        <v>7680000</v>
      </c>
      <c r="DJ1040" s="28">
        <v>8832000</v>
      </c>
      <c r="DK1040" s="157"/>
      <c r="DL1040" s="177">
        <f t="shared" si="2176"/>
        <v>9.8666062491146164E-2</v>
      </c>
      <c r="DM1040" s="28">
        <f t="shared" si="2245"/>
        <v>8256000</v>
      </c>
      <c r="DN1040" s="28">
        <f t="shared" si="2246"/>
        <v>1568640</v>
      </c>
      <c r="DO1040" s="30">
        <f t="shared" si="2247"/>
        <v>9824640</v>
      </c>
    </row>
    <row r="1041" spans="1:119" ht="27.75" customHeight="1" x14ac:dyDescent="0.25">
      <c r="A1041" s="66" t="s">
        <v>2017</v>
      </c>
      <c r="B1041" s="67" t="s">
        <v>2018</v>
      </c>
      <c r="C1041" s="68" t="s">
        <v>2019</v>
      </c>
      <c r="D1041" s="26">
        <v>1</v>
      </c>
      <c r="E1041" s="27">
        <v>7500000</v>
      </c>
      <c r="F1041" s="27">
        <v>7125000</v>
      </c>
      <c r="G1041" s="148"/>
      <c r="H1041" s="148"/>
      <c r="I1041" s="143">
        <f t="shared" si="2189"/>
        <v>3.6261886214694748E-2</v>
      </c>
      <c r="J1041" s="27">
        <f t="shared" si="2221"/>
        <v>7312500</v>
      </c>
      <c r="K1041" s="28">
        <f t="shared" si="2222"/>
        <v>1389375</v>
      </c>
      <c r="L1041" s="29">
        <f t="shared" si="2192"/>
        <v>8701875</v>
      </c>
      <c r="M1041" s="26">
        <v>1</v>
      </c>
      <c r="N1041" s="27">
        <v>7500000</v>
      </c>
      <c r="O1041" s="27">
        <v>8100000</v>
      </c>
      <c r="P1041" s="145"/>
      <c r="Q1041" s="145"/>
      <c r="R1041" s="143">
        <f t="shared" ref="R1041:R1066" si="2248">+STDEVA(N1041:O1041)/AVERAGE(N1041:O1041)</f>
        <v>5.4392829322042112E-2</v>
      </c>
      <c r="S1041" s="27">
        <f t="shared" ref="S1041" si="2249">+AVERAGE(N1041:P1041)</f>
        <v>7800000</v>
      </c>
      <c r="T1041" s="28">
        <f t="shared" ref="T1041" si="2250">+S1041*19%</f>
        <v>1482000</v>
      </c>
      <c r="U1041" s="30">
        <f t="shared" ref="U1041" si="2251">+T1041+S1041</f>
        <v>9282000</v>
      </c>
      <c r="V1041" s="26">
        <v>1</v>
      </c>
      <c r="W1041" s="27">
        <v>7500000</v>
      </c>
      <c r="X1041" s="27">
        <v>8625000</v>
      </c>
      <c r="Y1041" s="145"/>
      <c r="Z1041" s="145"/>
      <c r="AA1041" s="143">
        <f t="shared" ref="AA1041:AA1066" si="2252">+STDEVA(W1041:X1041)/AVERAGE(W1041:X1041)</f>
        <v>9.8666062491146164E-2</v>
      </c>
      <c r="AB1041" s="27">
        <f t="shared" ref="AB1041" si="2253">+AVERAGE(W1041:Y1041)</f>
        <v>8062500</v>
      </c>
      <c r="AC1041" s="28">
        <f t="shared" ref="AC1041" si="2254">+AB1041*19%</f>
        <v>1531875</v>
      </c>
      <c r="AD1041" s="29">
        <f t="shared" ref="AD1041" si="2255">+AC1041+AB1041</f>
        <v>9594375</v>
      </c>
      <c r="AE1041" s="26">
        <v>1</v>
      </c>
      <c r="AF1041" s="27">
        <v>7500000</v>
      </c>
      <c r="AG1041" s="27">
        <v>8250000</v>
      </c>
      <c r="AH1041" s="145"/>
      <c r="AI1041" s="145"/>
      <c r="AJ1041" s="143">
        <f t="shared" si="2197"/>
        <v>6.7343502970147393E-2</v>
      </c>
      <c r="AK1041" s="27">
        <f t="shared" si="2198"/>
        <v>7875000</v>
      </c>
      <c r="AL1041" s="28">
        <f t="shared" si="2199"/>
        <v>1496250</v>
      </c>
      <c r="AM1041" s="30">
        <f t="shared" si="2200"/>
        <v>9371250</v>
      </c>
      <c r="AN1041" s="26">
        <v>1</v>
      </c>
      <c r="AO1041" s="27">
        <v>7500000</v>
      </c>
      <c r="AP1041" s="27">
        <v>9747000</v>
      </c>
      <c r="AQ1041" s="145"/>
      <c r="AR1041" s="145"/>
      <c r="AS1041" s="143">
        <f t="shared" si="2201"/>
        <v>0.18424873164332028</v>
      </c>
      <c r="AT1041" s="27">
        <f t="shared" si="2202"/>
        <v>8623500</v>
      </c>
      <c r="AU1041" s="28">
        <f t="shared" si="2203"/>
        <v>1638465</v>
      </c>
      <c r="AV1041" s="30">
        <f t="shared" si="2204"/>
        <v>10261965</v>
      </c>
      <c r="AW1041" s="26">
        <v>1</v>
      </c>
      <c r="AX1041" s="27">
        <v>7500000</v>
      </c>
      <c r="AY1041" s="27">
        <v>8550000</v>
      </c>
      <c r="AZ1041" s="145"/>
      <c r="BA1041" s="145"/>
      <c r="BB1041" s="143">
        <f t="shared" si="2205"/>
        <v>9.2518644267398739E-2</v>
      </c>
      <c r="BC1041" s="27">
        <f t="shared" si="2206"/>
        <v>8025000</v>
      </c>
      <c r="BD1041" s="27">
        <f t="shared" si="2207"/>
        <v>1524750</v>
      </c>
      <c r="BE1041" s="27">
        <f t="shared" si="2208"/>
        <v>9549750</v>
      </c>
      <c r="BF1041" s="26">
        <v>1</v>
      </c>
      <c r="BG1041" s="27">
        <v>6000000</v>
      </c>
      <c r="BH1041" s="27">
        <v>5400000</v>
      </c>
      <c r="BI1041" s="145"/>
      <c r="BJ1041" s="145"/>
      <c r="BK1041" s="143">
        <f t="shared" si="2177"/>
        <v>7.4432292756478682E-2</v>
      </c>
      <c r="BL1041" s="27">
        <f t="shared" si="2178"/>
        <v>5700000</v>
      </c>
      <c r="BM1041" s="27">
        <f t="shared" si="2179"/>
        <v>1083000</v>
      </c>
      <c r="BN1041" s="28">
        <f t="shared" si="2180"/>
        <v>6783000</v>
      </c>
      <c r="BO1041" s="26">
        <v>1</v>
      </c>
      <c r="BP1041" s="27">
        <v>6000000</v>
      </c>
      <c r="BQ1041" s="27">
        <v>6840000</v>
      </c>
      <c r="BR1041" s="148"/>
      <c r="BS1041" s="148"/>
      <c r="BT1041" s="143">
        <f t="shared" si="2181"/>
        <v>9.2518644267398739E-2</v>
      </c>
      <c r="BU1041" s="27">
        <f t="shared" ref="BU1041" si="2256">+AVERAGE(BP1041:BR1041)</f>
        <v>6420000</v>
      </c>
      <c r="BV1041" s="28">
        <f t="shared" ref="BV1041" si="2257">+BU1041*19%</f>
        <v>1219800</v>
      </c>
      <c r="BW1041" s="30">
        <f t="shared" ref="BW1041" si="2258">+BV1041+BU1041</f>
        <v>7639800</v>
      </c>
      <c r="BX1041" s="26">
        <v>1</v>
      </c>
      <c r="BY1041" s="28">
        <v>6000000</v>
      </c>
      <c r="BZ1041" s="28">
        <v>6840000</v>
      </c>
      <c r="CA1041" s="156"/>
      <c r="CB1041" s="156"/>
      <c r="CC1041" s="177">
        <f t="shared" si="2185"/>
        <v>9.2518644267398739E-2</v>
      </c>
      <c r="CD1041" s="28">
        <f t="shared" ref="CD1041" si="2259">+AVERAGE(BY1041:CA1041)</f>
        <v>6420000</v>
      </c>
      <c r="CE1041" s="28">
        <f t="shared" ref="CE1041" si="2260">+CD1041*19%</f>
        <v>1219800</v>
      </c>
      <c r="CF1041" s="29">
        <f t="shared" ref="CF1041" si="2261">+CE1041+CD1041</f>
        <v>7639800</v>
      </c>
      <c r="CG1041" s="26">
        <v>1</v>
      </c>
      <c r="CH1041" s="27">
        <v>4800000</v>
      </c>
      <c r="CI1041" s="27">
        <v>3840000</v>
      </c>
      <c r="CJ1041" s="148"/>
      <c r="CK1041" s="148"/>
      <c r="CL1041" s="143">
        <f t="shared" si="2235"/>
        <v>0.15713484026367722</v>
      </c>
      <c r="CM1041" s="27">
        <f t="shared" si="2236"/>
        <v>4320000</v>
      </c>
      <c r="CN1041" s="27">
        <f t="shared" si="2237"/>
        <v>820800</v>
      </c>
      <c r="CO1041" s="28">
        <f t="shared" si="2238"/>
        <v>5140800</v>
      </c>
      <c r="CP1041" s="26">
        <v>1</v>
      </c>
      <c r="CQ1041" s="27">
        <v>4800000</v>
      </c>
      <c r="CR1041" s="27">
        <v>3840000</v>
      </c>
      <c r="CS1041" s="148"/>
      <c r="CT1041" s="148"/>
      <c r="CU1041" s="143">
        <f t="shared" si="2168"/>
        <v>0.15713484026367722</v>
      </c>
      <c r="CV1041" s="27">
        <f t="shared" si="2239"/>
        <v>4320000</v>
      </c>
      <c r="CW1041" s="28">
        <f t="shared" si="2240"/>
        <v>820800</v>
      </c>
      <c r="CX1041" s="29">
        <f t="shared" si="2241"/>
        <v>5140800</v>
      </c>
      <c r="CY1041" s="26">
        <v>1</v>
      </c>
      <c r="CZ1041" s="27">
        <v>4800000</v>
      </c>
      <c r="DA1041" s="27">
        <v>4080000</v>
      </c>
      <c r="DB1041" s="181"/>
      <c r="DC1041" s="181"/>
      <c r="DD1041" s="143">
        <f t="shared" si="2172"/>
        <v>0.11466596451673744</v>
      </c>
      <c r="DE1041" s="27">
        <f t="shared" si="2242"/>
        <v>4440000</v>
      </c>
      <c r="DF1041" s="27">
        <f t="shared" si="2243"/>
        <v>843600</v>
      </c>
      <c r="DG1041" s="28">
        <f t="shared" si="2244"/>
        <v>5283600</v>
      </c>
      <c r="DH1041" s="31" t="s">
        <v>30</v>
      </c>
      <c r="DI1041" s="32" t="s">
        <v>30</v>
      </c>
      <c r="DJ1041" s="32" t="s">
        <v>30</v>
      </c>
      <c r="DK1041" s="32" t="s">
        <v>30</v>
      </c>
      <c r="DL1041" s="32" t="s">
        <v>30</v>
      </c>
      <c r="DM1041" s="32" t="s">
        <v>30</v>
      </c>
      <c r="DN1041" s="32" t="s">
        <v>30</v>
      </c>
      <c r="DO1041" s="33" t="s">
        <v>30</v>
      </c>
    </row>
    <row r="1042" spans="1:119" ht="21" customHeight="1" x14ac:dyDescent="0.25">
      <c r="A1042" s="66" t="s">
        <v>2020</v>
      </c>
      <c r="B1042" s="67" t="s">
        <v>2018</v>
      </c>
      <c r="C1042" s="68" t="s">
        <v>2021</v>
      </c>
      <c r="D1042" s="31" t="s">
        <v>30</v>
      </c>
      <c r="E1042" s="32" t="s">
        <v>30</v>
      </c>
      <c r="F1042" s="32" t="s">
        <v>30</v>
      </c>
      <c r="G1042" s="32" t="s">
        <v>30</v>
      </c>
      <c r="H1042" s="32" t="s">
        <v>30</v>
      </c>
      <c r="I1042" s="32" t="s">
        <v>30</v>
      </c>
      <c r="J1042" s="32" t="s">
        <v>30</v>
      </c>
      <c r="K1042" s="32" t="s">
        <v>30</v>
      </c>
      <c r="L1042" s="32" t="s">
        <v>30</v>
      </c>
      <c r="M1042" s="31" t="s">
        <v>30</v>
      </c>
      <c r="N1042" s="43" t="s">
        <v>30</v>
      </c>
      <c r="O1042" s="32" t="s">
        <v>30</v>
      </c>
      <c r="P1042" s="32" t="s">
        <v>30</v>
      </c>
      <c r="Q1042" s="32" t="s">
        <v>30</v>
      </c>
      <c r="R1042" s="32" t="s">
        <v>30</v>
      </c>
      <c r="S1042" s="32" t="s">
        <v>30</v>
      </c>
      <c r="T1042" s="32" t="s">
        <v>30</v>
      </c>
      <c r="U1042" s="33" t="s">
        <v>30</v>
      </c>
      <c r="V1042" s="31" t="s">
        <v>30</v>
      </c>
      <c r="W1042" s="32" t="s">
        <v>30</v>
      </c>
      <c r="X1042" s="32" t="s">
        <v>30</v>
      </c>
      <c r="Y1042" s="32" t="s">
        <v>30</v>
      </c>
      <c r="Z1042" s="32" t="s">
        <v>30</v>
      </c>
      <c r="AA1042" s="32" t="s">
        <v>30</v>
      </c>
      <c r="AB1042" s="32" t="s">
        <v>30</v>
      </c>
      <c r="AC1042" s="32" t="s">
        <v>30</v>
      </c>
      <c r="AD1042" s="34" t="s">
        <v>30</v>
      </c>
      <c r="AE1042" s="31" t="s">
        <v>30</v>
      </c>
      <c r="AF1042" s="32" t="s">
        <v>30</v>
      </c>
      <c r="AG1042" s="32" t="s">
        <v>30</v>
      </c>
      <c r="AH1042" s="32" t="s">
        <v>30</v>
      </c>
      <c r="AI1042" s="32" t="s">
        <v>30</v>
      </c>
      <c r="AJ1042" s="165" t="s">
        <v>30</v>
      </c>
      <c r="AK1042" s="32" t="s">
        <v>30</v>
      </c>
      <c r="AL1042" s="32" t="s">
        <v>30</v>
      </c>
      <c r="AM1042" s="33" t="s">
        <v>30</v>
      </c>
      <c r="AN1042" s="31" t="s">
        <v>30</v>
      </c>
      <c r="AO1042" s="32" t="s">
        <v>30</v>
      </c>
      <c r="AP1042" s="32" t="s">
        <v>30</v>
      </c>
      <c r="AQ1042" s="32" t="s">
        <v>30</v>
      </c>
      <c r="AR1042" s="32" t="s">
        <v>30</v>
      </c>
      <c r="AS1042" s="32" t="s">
        <v>30</v>
      </c>
      <c r="AT1042" s="32" t="s">
        <v>30</v>
      </c>
      <c r="AU1042" s="32" t="s">
        <v>30</v>
      </c>
      <c r="AV1042" s="33" t="s">
        <v>30</v>
      </c>
      <c r="AW1042" s="31" t="s">
        <v>30</v>
      </c>
      <c r="AX1042" s="32" t="s">
        <v>30</v>
      </c>
      <c r="AY1042" s="32" t="s">
        <v>30</v>
      </c>
      <c r="AZ1042" s="32" t="s">
        <v>30</v>
      </c>
      <c r="BA1042" s="32" t="s">
        <v>30</v>
      </c>
      <c r="BB1042" s="32" t="s">
        <v>30</v>
      </c>
      <c r="BC1042" s="32" t="s">
        <v>30</v>
      </c>
      <c r="BD1042" s="32" t="s">
        <v>30</v>
      </c>
      <c r="BE1042" s="32" t="s">
        <v>30</v>
      </c>
      <c r="BF1042" s="31" t="s">
        <v>30</v>
      </c>
      <c r="BG1042" s="32" t="s">
        <v>30</v>
      </c>
      <c r="BH1042" s="32" t="s">
        <v>30</v>
      </c>
      <c r="BI1042" s="32" t="s">
        <v>30</v>
      </c>
      <c r="BJ1042" s="32" t="s">
        <v>30</v>
      </c>
      <c r="BK1042" s="32" t="s">
        <v>30</v>
      </c>
      <c r="BL1042" s="32" t="s">
        <v>30</v>
      </c>
      <c r="BM1042" s="32" t="s">
        <v>30</v>
      </c>
      <c r="BN1042" s="32" t="s">
        <v>30</v>
      </c>
      <c r="BO1042" s="31" t="s">
        <v>30</v>
      </c>
      <c r="BP1042" s="32" t="s">
        <v>30</v>
      </c>
      <c r="BQ1042" s="32" t="s">
        <v>30</v>
      </c>
      <c r="BR1042" s="32" t="s">
        <v>30</v>
      </c>
      <c r="BS1042" s="32" t="s">
        <v>30</v>
      </c>
      <c r="BT1042" s="32" t="s">
        <v>30</v>
      </c>
      <c r="BU1042" s="32" t="s">
        <v>30</v>
      </c>
      <c r="BV1042" s="32" t="s">
        <v>30</v>
      </c>
      <c r="BW1042" s="33" t="s">
        <v>30</v>
      </c>
      <c r="BX1042" s="31" t="s">
        <v>30</v>
      </c>
      <c r="BY1042" s="32" t="s">
        <v>30</v>
      </c>
      <c r="BZ1042" s="32" t="s">
        <v>30</v>
      </c>
      <c r="CA1042" s="32" t="s">
        <v>30</v>
      </c>
      <c r="CB1042" s="32" t="s">
        <v>30</v>
      </c>
      <c r="CC1042" s="32" t="s">
        <v>30</v>
      </c>
      <c r="CD1042" s="32" t="s">
        <v>30</v>
      </c>
      <c r="CE1042" s="32" t="s">
        <v>30</v>
      </c>
      <c r="CF1042" s="34" t="s">
        <v>30</v>
      </c>
      <c r="CG1042" s="26">
        <v>1</v>
      </c>
      <c r="CH1042" s="27">
        <v>2560000</v>
      </c>
      <c r="CI1042" s="27">
        <v>2048000</v>
      </c>
      <c r="CJ1042" s="27"/>
      <c r="CK1042" s="27"/>
      <c r="CL1042" s="143">
        <f t="shared" si="2235"/>
        <v>0.15713484026367724</v>
      </c>
      <c r="CM1042" s="27">
        <f t="shared" si="2236"/>
        <v>2304000</v>
      </c>
      <c r="CN1042" s="27">
        <f t="shared" si="2237"/>
        <v>437760</v>
      </c>
      <c r="CO1042" s="28">
        <f t="shared" si="2238"/>
        <v>2741760</v>
      </c>
      <c r="CP1042" s="26">
        <v>1</v>
      </c>
      <c r="CQ1042" s="27">
        <v>2560000</v>
      </c>
      <c r="CR1042" s="27">
        <v>2048000</v>
      </c>
      <c r="CS1042" s="27"/>
      <c r="CT1042" s="27"/>
      <c r="CU1042" s="143">
        <f t="shared" si="2168"/>
        <v>0.15713484026367724</v>
      </c>
      <c r="CV1042" s="27">
        <f t="shared" si="2239"/>
        <v>2304000</v>
      </c>
      <c r="CW1042" s="28">
        <f t="shared" si="2240"/>
        <v>437760</v>
      </c>
      <c r="CX1042" s="29">
        <f t="shared" si="2241"/>
        <v>2741760</v>
      </c>
      <c r="CY1042" s="31" t="s">
        <v>30</v>
      </c>
      <c r="CZ1042" s="32" t="s">
        <v>30</v>
      </c>
      <c r="DA1042" s="32" t="s">
        <v>30</v>
      </c>
      <c r="DB1042" s="32" t="s">
        <v>30</v>
      </c>
      <c r="DC1042" s="32" t="s">
        <v>30</v>
      </c>
      <c r="DD1042" s="32" t="s">
        <v>30</v>
      </c>
      <c r="DE1042" s="32" t="s">
        <v>30</v>
      </c>
      <c r="DF1042" s="32" t="s">
        <v>30</v>
      </c>
      <c r="DG1042" s="32" t="s">
        <v>30</v>
      </c>
      <c r="DH1042" s="31" t="s">
        <v>30</v>
      </c>
      <c r="DI1042" s="32" t="s">
        <v>30</v>
      </c>
      <c r="DJ1042" s="32" t="s">
        <v>30</v>
      </c>
      <c r="DK1042" s="32" t="s">
        <v>30</v>
      </c>
      <c r="DL1042" s="32" t="s">
        <v>30</v>
      </c>
      <c r="DM1042" s="32" t="s">
        <v>30</v>
      </c>
      <c r="DN1042" s="32" t="s">
        <v>30</v>
      </c>
      <c r="DO1042" s="33" t="s">
        <v>30</v>
      </c>
    </row>
    <row r="1043" spans="1:119" ht="21" customHeight="1" x14ac:dyDescent="0.25">
      <c r="A1043" s="66" t="s">
        <v>2022</v>
      </c>
      <c r="B1043" s="67" t="s">
        <v>2018</v>
      </c>
      <c r="C1043" s="68" t="s">
        <v>2023</v>
      </c>
      <c r="D1043" s="26">
        <v>1</v>
      </c>
      <c r="E1043" s="27">
        <v>4500000</v>
      </c>
      <c r="F1043" s="27">
        <v>4275000</v>
      </c>
      <c r="G1043" s="148"/>
      <c r="H1043" s="148"/>
      <c r="I1043" s="143">
        <f t="shared" si="2189"/>
        <v>3.6261886214694741E-2</v>
      </c>
      <c r="J1043" s="27">
        <f t="shared" ref="J1043:J1106" si="2262">+AVERAGE(E1043:F1043)</f>
        <v>4387500</v>
      </c>
      <c r="K1043" s="28">
        <f t="shared" ref="K1043:K1099" si="2263">J1043*19%</f>
        <v>833625</v>
      </c>
      <c r="L1043" s="29">
        <f t="shared" si="2192"/>
        <v>5221125</v>
      </c>
      <c r="M1043" s="26">
        <v>1</v>
      </c>
      <c r="N1043" s="27">
        <v>4500000</v>
      </c>
      <c r="O1043" s="27">
        <v>4860000</v>
      </c>
      <c r="P1043" s="145"/>
      <c r="Q1043" s="145"/>
      <c r="R1043" s="143">
        <f t="shared" si="2248"/>
        <v>5.4392829322042119E-2</v>
      </c>
      <c r="S1043" s="27">
        <f t="shared" ref="S1043:S1066" si="2264">+AVERAGE(N1043:P1043)</f>
        <v>4680000</v>
      </c>
      <c r="T1043" s="28">
        <f t="shared" ref="T1043:T1066" si="2265">+S1043*19%</f>
        <v>889200</v>
      </c>
      <c r="U1043" s="30">
        <f t="shared" ref="U1043:U1066" si="2266">+T1043+S1043</f>
        <v>5569200</v>
      </c>
      <c r="V1043" s="26">
        <v>1</v>
      </c>
      <c r="W1043" s="27">
        <v>4500000</v>
      </c>
      <c r="X1043" s="27">
        <v>5175000</v>
      </c>
      <c r="Y1043" s="145"/>
      <c r="Z1043" s="145"/>
      <c r="AA1043" s="143">
        <f t="shared" si="2252"/>
        <v>9.8666062491146164E-2</v>
      </c>
      <c r="AB1043" s="27">
        <f t="shared" ref="AB1043:AB1066" si="2267">+AVERAGE(W1043:Y1043)</f>
        <v>4837500</v>
      </c>
      <c r="AC1043" s="28">
        <f t="shared" ref="AC1043:AC1066" si="2268">+AB1043*19%</f>
        <v>919125</v>
      </c>
      <c r="AD1043" s="29">
        <f t="shared" ref="AD1043:AD1066" si="2269">+AC1043+AB1043</f>
        <v>5756625</v>
      </c>
      <c r="AE1043" s="26">
        <v>1</v>
      </c>
      <c r="AF1043" s="27">
        <v>4500000</v>
      </c>
      <c r="AG1043" s="27">
        <v>4950000</v>
      </c>
      <c r="AH1043" s="145"/>
      <c r="AI1043" s="145"/>
      <c r="AJ1043" s="143">
        <f t="shared" si="2197"/>
        <v>6.7343502970147379E-2</v>
      </c>
      <c r="AK1043" s="27">
        <f t="shared" ref="AK1043:AK1099" si="2270">+AVERAGE(AF1043:AH1043)</f>
        <v>4725000</v>
      </c>
      <c r="AL1043" s="28">
        <f t="shared" si="2199"/>
        <v>897750</v>
      </c>
      <c r="AM1043" s="30">
        <f t="shared" ref="AM1043:AM1099" si="2271">+AL1043+AK1043</f>
        <v>5622750</v>
      </c>
      <c r="AN1043" s="26">
        <v>1</v>
      </c>
      <c r="AO1043" s="27">
        <v>4500000</v>
      </c>
      <c r="AP1043" s="27">
        <v>5848200</v>
      </c>
      <c r="AQ1043" s="145"/>
      <c r="AR1043" s="145"/>
      <c r="AS1043" s="143">
        <f t="shared" si="2201"/>
        <v>0.18424873164332026</v>
      </c>
      <c r="AT1043" s="27">
        <f t="shared" ref="AT1043:AT1099" si="2272">+AVERAGE(AO1043:AQ1043)</f>
        <v>5174100</v>
      </c>
      <c r="AU1043" s="28">
        <f t="shared" ref="AU1043:AU1099" si="2273">+AT1043*19%</f>
        <v>983079</v>
      </c>
      <c r="AV1043" s="30">
        <f t="shared" ref="AV1043:AV1099" si="2274">+AU1043+AT1043</f>
        <v>6157179</v>
      </c>
      <c r="AW1043" s="26">
        <v>1</v>
      </c>
      <c r="AX1043" s="27">
        <v>4500000</v>
      </c>
      <c r="AY1043" s="27">
        <v>5130000</v>
      </c>
      <c r="AZ1043" s="145"/>
      <c r="BA1043" s="145"/>
      <c r="BB1043" s="143">
        <f t="shared" si="2205"/>
        <v>9.2518644267398739E-2</v>
      </c>
      <c r="BC1043" s="27">
        <f t="shared" ref="BC1043:BC1099" si="2275">+AVERAGE(AX1043:AZ1043)</f>
        <v>4815000</v>
      </c>
      <c r="BD1043" s="27">
        <f t="shared" ref="BD1043:BD1099" si="2276">+BC1043*19%</f>
        <v>914850</v>
      </c>
      <c r="BE1043" s="27">
        <f t="shared" ref="BE1043:BE1099" si="2277">+BD1043+BC1043</f>
        <v>5729850</v>
      </c>
      <c r="BF1043" s="26">
        <v>1</v>
      </c>
      <c r="BG1043" s="27">
        <v>3600000</v>
      </c>
      <c r="BH1043" s="27">
        <v>3240000</v>
      </c>
      <c r="BI1043" s="145"/>
      <c r="BJ1043" s="145"/>
      <c r="BK1043" s="143">
        <f t="shared" si="2177"/>
        <v>7.4432292756478682E-2</v>
      </c>
      <c r="BL1043" s="27">
        <f t="shared" ref="BL1043:BL1099" si="2278">+AVERAGE(BG1043:BI1043)</f>
        <v>3420000</v>
      </c>
      <c r="BM1043" s="27">
        <f t="shared" ref="BM1043:BM1099" si="2279">+BL1043*19%</f>
        <v>649800</v>
      </c>
      <c r="BN1043" s="28">
        <f t="shared" ref="BN1043:BN1099" si="2280">+BM1043+BL1043</f>
        <v>4069800</v>
      </c>
      <c r="BO1043" s="26">
        <v>1</v>
      </c>
      <c r="BP1043" s="27">
        <v>3600000</v>
      </c>
      <c r="BQ1043" s="27">
        <v>4104000</v>
      </c>
      <c r="BR1043" s="148"/>
      <c r="BS1043" s="148"/>
      <c r="BT1043" s="143">
        <f t="shared" si="2181"/>
        <v>9.2518644267398739E-2</v>
      </c>
      <c r="BU1043" s="27">
        <f t="shared" ref="BU1043:BU1067" si="2281">+AVERAGE(BP1043:BR1043)</f>
        <v>3852000</v>
      </c>
      <c r="BV1043" s="28">
        <f t="shared" ref="BV1043:BV1067" si="2282">+BU1043*19%</f>
        <v>731880</v>
      </c>
      <c r="BW1043" s="30">
        <f t="shared" ref="BW1043:BW1067" si="2283">+BV1043+BU1043</f>
        <v>4583880</v>
      </c>
      <c r="BX1043" s="26">
        <v>1</v>
      </c>
      <c r="BY1043" s="28">
        <v>3600000</v>
      </c>
      <c r="BZ1043" s="28">
        <v>4104000</v>
      </c>
      <c r="CA1043" s="156"/>
      <c r="CB1043" s="156"/>
      <c r="CC1043" s="177">
        <f t="shared" si="2185"/>
        <v>9.2518644267398739E-2</v>
      </c>
      <c r="CD1043" s="28">
        <f t="shared" ref="CD1043:CD1067" si="2284">+AVERAGE(BY1043:CA1043)</f>
        <v>3852000</v>
      </c>
      <c r="CE1043" s="28">
        <f t="shared" ref="CE1043:CE1067" si="2285">+CD1043*19%</f>
        <v>731880</v>
      </c>
      <c r="CF1043" s="29">
        <f t="shared" ref="CF1043:CF1067" si="2286">+CE1043+CD1043</f>
        <v>4583880</v>
      </c>
      <c r="CG1043" s="26">
        <v>1</v>
      </c>
      <c r="CH1043" s="27">
        <v>2880000</v>
      </c>
      <c r="CI1043" s="27">
        <v>2304000</v>
      </c>
      <c r="CJ1043" s="148"/>
      <c r="CK1043" s="148"/>
      <c r="CL1043" s="143">
        <f t="shared" si="2235"/>
        <v>0.15713484026367722</v>
      </c>
      <c r="CM1043" s="27">
        <f t="shared" si="2236"/>
        <v>2592000</v>
      </c>
      <c r="CN1043" s="27">
        <f t="shared" si="2237"/>
        <v>492480</v>
      </c>
      <c r="CO1043" s="28">
        <f t="shared" si="2238"/>
        <v>3084480</v>
      </c>
      <c r="CP1043" s="26">
        <v>1</v>
      </c>
      <c r="CQ1043" s="27">
        <v>2880000</v>
      </c>
      <c r="CR1043" s="27">
        <v>2304000</v>
      </c>
      <c r="CS1043" s="148"/>
      <c r="CT1043" s="148"/>
      <c r="CU1043" s="143">
        <f t="shared" si="2168"/>
        <v>0.15713484026367722</v>
      </c>
      <c r="CV1043" s="27">
        <f t="shared" si="2239"/>
        <v>2592000</v>
      </c>
      <c r="CW1043" s="28">
        <f t="shared" si="2240"/>
        <v>492480</v>
      </c>
      <c r="CX1043" s="29">
        <f t="shared" si="2241"/>
        <v>3084480</v>
      </c>
      <c r="CY1043" s="26">
        <v>1</v>
      </c>
      <c r="CZ1043" s="27">
        <v>2880000</v>
      </c>
      <c r="DA1043" s="27">
        <v>2448000</v>
      </c>
      <c r="DB1043" s="181"/>
      <c r="DC1043" s="181"/>
      <c r="DD1043" s="143">
        <f t="shared" si="2172"/>
        <v>0.11466596451673744</v>
      </c>
      <c r="DE1043" s="27">
        <f t="shared" ref="DE1043:DE1067" si="2287">+AVERAGE(CZ1043:DB1043)</f>
        <v>2664000</v>
      </c>
      <c r="DF1043" s="27">
        <f t="shared" ref="DF1043:DF1067" si="2288">+DE1043*19%</f>
        <v>506160</v>
      </c>
      <c r="DG1043" s="28">
        <f t="shared" ref="DG1043:DG1067" si="2289">+DF1043+DE1043</f>
        <v>3170160</v>
      </c>
      <c r="DH1043" s="26">
        <v>1</v>
      </c>
      <c r="DI1043" s="28">
        <v>2880000</v>
      </c>
      <c r="DJ1043" s="28">
        <v>3312000</v>
      </c>
      <c r="DK1043" s="157"/>
      <c r="DL1043" s="177">
        <f t="shared" si="2176"/>
        <v>9.8666062491146164E-2</v>
      </c>
      <c r="DM1043" s="28">
        <f t="shared" ref="DM1043:DM1044" si="2290">+AVERAGE(DI1043:DK1043)</f>
        <v>3096000</v>
      </c>
      <c r="DN1043" s="28">
        <f t="shared" ref="DN1043:DN1044" si="2291">DM1043*19%</f>
        <v>588240</v>
      </c>
      <c r="DO1043" s="30">
        <f t="shared" ref="DO1043:DO1044" si="2292">+DM1043+DN1043</f>
        <v>3684240</v>
      </c>
    </row>
    <row r="1044" spans="1:119" ht="21" customHeight="1" x14ac:dyDescent="0.25">
      <c r="A1044" s="66" t="s">
        <v>2024</v>
      </c>
      <c r="B1044" s="67" t="s">
        <v>2018</v>
      </c>
      <c r="C1044" s="68" t="s">
        <v>2025</v>
      </c>
      <c r="D1044" s="26">
        <v>1</v>
      </c>
      <c r="E1044" s="27">
        <v>2500000</v>
      </c>
      <c r="F1044" s="27">
        <v>2375000</v>
      </c>
      <c r="G1044" s="148"/>
      <c r="H1044" s="148"/>
      <c r="I1044" s="143">
        <f t="shared" si="2189"/>
        <v>3.6261886214694741E-2</v>
      </c>
      <c r="J1044" s="27">
        <f t="shared" si="2262"/>
        <v>2437500</v>
      </c>
      <c r="K1044" s="28">
        <f t="shared" si="2263"/>
        <v>463125</v>
      </c>
      <c r="L1044" s="29">
        <f t="shared" si="2192"/>
        <v>2900625</v>
      </c>
      <c r="M1044" s="26">
        <v>1</v>
      </c>
      <c r="N1044" s="27">
        <v>2500000</v>
      </c>
      <c r="O1044" s="27">
        <v>2700000</v>
      </c>
      <c r="P1044" s="145"/>
      <c r="Q1044" s="145"/>
      <c r="R1044" s="143">
        <f t="shared" si="2248"/>
        <v>5.4392829322042126E-2</v>
      </c>
      <c r="S1044" s="27">
        <f t="shared" si="2264"/>
        <v>2600000</v>
      </c>
      <c r="T1044" s="28">
        <f t="shared" si="2265"/>
        <v>494000</v>
      </c>
      <c r="U1044" s="30">
        <f t="shared" si="2266"/>
        <v>3094000</v>
      </c>
      <c r="V1044" s="26">
        <v>1</v>
      </c>
      <c r="W1044" s="27">
        <v>2500000</v>
      </c>
      <c r="X1044" s="27">
        <v>2875000</v>
      </c>
      <c r="Y1044" s="145"/>
      <c r="Z1044" s="145"/>
      <c r="AA1044" s="143">
        <f t="shared" si="2252"/>
        <v>9.8666062491146178E-2</v>
      </c>
      <c r="AB1044" s="27">
        <f t="shared" si="2267"/>
        <v>2687500</v>
      </c>
      <c r="AC1044" s="28">
        <f t="shared" si="2268"/>
        <v>510625</v>
      </c>
      <c r="AD1044" s="29">
        <f t="shared" si="2269"/>
        <v>3198125</v>
      </c>
      <c r="AE1044" s="26">
        <v>1</v>
      </c>
      <c r="AF1044" s="27">
        <v>2500000</v>
      </c>
      <c r="AG1044" s="27">
        <v>2750000</v>
      </c>
      <c r="AH1044" s="145"/>
      <c r="AI1044" s="145"/>
      <c r="AJ1044" s="143">
        <f t="shared" si="2197"/>
        <v>6.7343502970147379E-2</v>
      </c>
      <c r="AK1044" s="27">
        <f t="shared" si="2270"/>
        <v>2625000</v>
      </c>
      <c r="AL1044" s="28">
        <f t="shared" si="2199"/>
        <v>498750</v>
      </c>
      <c r="AM1044" s="30">
        <f t="shared" si="2271"/>
        <v>3123750</v>
      </c>
      <c r="AN1044" s="26">
        <v>1</v>
      </c>
      <c r="AO1044" s="27">
        <v>2500000</v>
      </c>
      <c r="AP1044" s="27">
        <v>3249000</v>
      </c>
      <c r="AQ1044" s="145"/>
      <c r="AR1044" s="145"/>
      <c r="AS1044" s="143">
        <f t="shared" si="2201"/>
        <v>0.18424873164332026</v>
      </c>
      <c r="AT1044" s="27">
        <f t="shared" si="2272"/>
        <v>2874500</v>
      </c>
      <c r="AU1044" s="28">
        <f t="shared" si="2273"/>
        <v>546155</v>
      </c>
      <c r="AV1044" s="30">
        <f t="shared" si="2274"/>
        <v>3420655</v>
      </c>
      <c r="AW1044" s="26">
        <v>1</v>
      </c>
      <c r="AX1044" s="27">
        <v>2500000</v>
      </c>
      <c r="AY1044" s="27">
        <v>2850000</v>
      </c>
      <c r="AZ1044" s="145"/>
      <c r="BA1044" s="145"/>
      <c r="BB1044" s="143">
        <f t="shared" si="2205"/>
        <v>9.2518644267398739E-2</v>
      </c>
      <c r="BC1044" s="27">
        <f t="shared" si="2275"/>
        <v>2675000</v>
      </c>
      <c r="BD1044" s="27">
        <f t="shared" si="2276"/>
        <v>508250</v>
      </c>
      <c r="BE1044" s="27">
        <f t="shared" si="2277"/>
        <v>3183250</v>
      </c>
      <c r="BF1044" s="26">
        <v>1</v>
      </c>
      <c r="BG1044" s="27">
        <v>2000000</v>
      </c>
      <c r="BH1044" s="27">
        <v>1800000</v>
      </c>
      <c r="BI1044" s="145"/>
      <c r="BJ1044" s="145"/>
      <c r="BK1044" s="143">
        <f t="shared" si="2177"/>
        <v>7.4432292756478696E-2</v>
      </c>
      <c r="BL1044" s="27">
        <f t="shared" si="2278"/>
        <v>1900000</v>
      </c>
      <c r="BM1044" s="27">
        <f t="shared" si="2279"/>
        <v>361000</v>
      </c>
      <c r="BN1044" s="28">
        <f t="shared" si="2280"/>
        <v>2261000</v>
      </c>
      <c r="BO1044" s="26">
        <v>1</v>
      </c>
      <c r="BP1044" s="27">
        <v>2000000</v>
      </c>
      <c r="BQ1044" s="27">
        <v>2280000</v>
      </c>
      <c r="BR1044" s="148"/>
      <c r="BS1044" s="148"/>
      <c r="BT1044" s="143">
        <f t="shared" si="2181"/>
        <v>9.2518644267398739E-2</v>
      </c>
      <c r="BU1044" s="27">
        <f t="shared" si="2281"/>
        <v>2140000</v>
      </c>
      <c r="BV1044" s="28">
        <f t="shared" si="2282"/>
        <v>406600</v>
      </c>
      <c r="BW1044" s="30">
        <f t="shared" si="2283"/>
        <v>2546600</v>
      </c>
      <c r="BX1044" s="26">
        <v>1</v>
      </c>
      <c r="BY1044" s="28">
        <v>2000000</v>
      </c>
      <c r="BZ1044" s="28">
        <v>2280000</v>
      </c>
      <c r="CA1044" s="156"/>
      <c r="CB1044" s="156"/>
      <c r="CC1044" s="177">
        <f t="shared" si="2185"/>
        <v>9.2518644267398739E-2</v>
      </c>
      <c r="CD1044" s="28">
        <f t="shared" si="2284"/>
        <v>2140000</v>
      </c>
      <c r="CE1044" s="28">
        <f t="shared" si="2285"/>
        <v>406600</v>
      </c>
      <c r="CF1044" s="29">
        <f t="shared" si="2286"/>
        <v>2546600</v>
      </c>
      <c r="CG1044" s="26">
        <v>1</v>
      </c>
      <c r="CH1044" s="27">
        <v>1600000</v>
      </c>
      <c r="CI1044" s="27">
        <v>1280000</v>
      </c>
      <c r="CJ1044" s="148"/>
      <c r="CK1044" s="148"/>
      <c r="CL1044" s="143">
        <f t="shared" si="2235"/>
        <v>0.15713484026367722</v>
      </c>
      <c r="CM1044" s="27">
        <f t="shared" si="2236"/>
        <v>1440000</v>
      </c>
      <c r="CN1044" s="27">
        <f t="shared" si="2237"/>
        <v>273600</v>
      </c>
      <c r="CO1044" s="28">
        <f t="shared" si="2238"/>
        <v>1713600</v>
      </c>
      <c r="CP1044" s="26">
        <v>1</v>
      </c>
      <c r="CQ1044" s="27">
        <v>1600000</v>
      </c>
      <c r="CR1044" s="27">
        <v>1280000</v>
      </c>
      <c r="CS1044" s="148"/>
      <c r="CT1044" s="148"/>
      <c r="CU1044" s="143">
        <f t="shared" si="2168"/>
        <v>0.15713484026367722</v>
      </c>
      <c r="CV1044" s="27">
        <f t="shared" si="2239"/>
        <v>1440000</v>
      </c>
      <c r="CW1044" s="28">
        <f t="shared" si="2240"/>
        <v>273600</v>
      </c>
      <c r="CX1044" s="29">
        <f t="shared" si="2241"/>
        <v>1713600</v>
      </c>
      <c r="CY1044" s="26">
        <v>1</v>
      </c>
      <c r="CZ1044" s="27">
        <v>1600000</v>
      </c>
      <c r="DA1044" s="27">
        <v>1360000</v>
      </c>
      <c r="DB1044" s="181"/>
      <c r="DC1044" s="181"/>
      <c r="DD1044" s="143">
        <f t="shared" si="2172"/>
        <v>0.11466596451673743</v>
      </c>
      <c r="DE1044" s="27">
        <f t="shared" si="2287"/>
        <v>1480000</v>
      </c>
      <c r="DF1044" s="27">
        <f t="shared" si="2288"/>
        <v>281200</v>
      </c>
      <c r="DG1044" s="28">
        <f t="shared" si="2289"/>
        <v>1761200</v>
      </c>
      <c r="DH1044" s="26">
        <v>1</v>
      </c>
      <c r="DI1044" s="28">
        <v>1600000</v>
      </c>
      <c r="DJ1044" s="28">
        <v>1840000</v>
      </c>
      <c r="DK1044" s="157"/>
      <c r="DL1044" s="177">
        <f t="shared" si="2176"/>
        <v>9.8666062491146164E-2</v>
      </c>
      <c r="DM1044" s="28">
        <f t="shared" si="2290"/>
        <v>1720000</v>
      </c>
      <c r="DN1044" s="28">
        <f t="shared" si="2291"/>
        <v>326800</v>
      </c>
      <c r="DO1044" s="30">
        <f t="shared" si="2292"/>
        <v>2046800</v>
      </c>
    </row>
    <row r="1045" spans="1:119" ht="39" customHeight="1" x14ac:dyDescent="0.25">
      <c r="A1045" s="66" t="s">
        <v>2026</v>
      </c>
      <c r="B1045" s="67" t="s">
        <v>2018</v>
      </c>
      <c r="C1045" s="68" t="s">
        <v>2027</v>
      </c>
      <c r="D1045" s="26">
        <v>1</v>
      </c>
      <c r="E1045" s="27">
        <v>2500000</v>
      </c>
      <c r="F1045" s="27">
        <v>2375000</v>
      </c>
      <c r="G1045" s="148"/>
      <c r="H1045" s="148"/>
      <c r="I1045" s="143">
        <f t="shared" si="2189"/>
        <v>3.6261886214694741E-2</v>
      </c>
      <c r="J1045" s="27">
        <f t="shared" si="2262"/>
        <v>2437500</v>
      </c>
      <c r="K1045" s="28">
        <f t="shared" si="2263"/>
        <v>463125</v>
      </c>
      <c r="L1045" s="29">
        <f t="shared" si="2192"/>
        <v>2900625</v>
      </c>
      <c r="M1045" s="26">
        <v>1</v>
      </c>
      <c r="N1045" s="27">
        <v>2500000</v>
      </c>
      <c r="O1045" s="27">
        <v>2700000</v>
      </c>
      <c r="P1045" s="145"/>
      <c r="Q1045" s="145"/>
      <c r="R1045" s="143">
        <f t="shared" si="2248"/>
        <v>5.4392829322042126E-2</v>
      </c>
      <c r="S1045" s="27">
        <f t="shared" si="2264"/>
        <v>2600000</v>
      </c>
      <c r="T1045" s="28">
        <f t="shared" si="2265"/>
        <v>494000</v>
      </c>
      <c r="U1045" s="30">
        <f t="shared" si="2266"/>
        <v>3094000</v>
      </c>
      <c r="V1045" s="26">
        <v>1</v>
      </c>
      <c r="W1045" s="27">
        <v>2500000</v>
      </c>
      <c r="X1045" s="27">
        <v>2875000</v>
      </c>
      <c r="Y1045" s="145"/>
      <c r="Z1045" s="145"/>
      <c r="AA1045" s="143">
        <f t="shared" si="2252"/>
        <v>9.8666062491146178E-2</v>
      </c>
      <c r="AB1045" s="27">
        <f t="shared" si="2267"/>
        <v>2687500</v>
      </c>
      <c r="AC1045" s="28">
        <f t="shared" si="2268"/>
        <v>510625</v>
      </c>
      <c r="AD1045" s="29">
        <f t="shared" si="2269"/>
        <v>3198125</v>
      </c>
      <c r="AE1045" s="26">
        <v>1</v>
      </c>
      <c r="AF1045" s="27">
        <v>2500000</v>
      </c>
      <c r="AG1045" s="27">
        <v>2750000</v>
      </c>
      <c r="AH1045" s="145"/>
      <c r="AI1045" s="145"/>
      <c r="AJ1045" s="143">
        <f t="shared" si="2197"/>
        <v>6.7343502970147379E-2</v>
      </c>
      <c r="AK1045" s="27">
        <f t="shared" si="2270"/>
        <v>2625000</v>
      </c>
      <c r="AL1045" s="28">
        <f t="shared" si="2199"/>
        <v>498750</v>
      </c>
      <c r="AM1045" s="30">
        <f t="shared" si="2271"/>
        <v>3123750</v>
      </c>
      <c r="AN1045" s="26">
        <v>1</v>
      </c>
      <c r="AO1045" s="27">
        <v>2500000</v>
      </c>
      <c r="AP1045" s="27">
        <v>3249000</v>
      </c>
      <c r="AQ1045" s="145"/>
      <c r="AR1045" s="145"/>
      <c r="AS1045" s="143">
        <f t="shared" si="2201"/>
        <v>0.18424873164332026</v>
      </c>
      <c r="AT1045" s="27">
        <f t="shared" si="2272"/>
        <v>2874500</v>
      </c>
      <c r="AU1045" s="28">
        <f t="shared" si="2273"/>
        <v>546155</v>
      </c>
      <c r="AV1045" s="30">
        <f t="shared" si="2274"/>
        <v>3420655</v>
      </c>
      <c r="AW1045" s="26">
        <v>1</v>
      </c>
      <c r="AX1045" s="27">
        <v>2500000</v>
      </c>
      <c r="AY1045" s="27">
        <v>2850000</v>
      </c>
      <c r="AZ1045" s="145"/>
      <c r="BA1045" s="145"/>
      <c r="BB1045" s="143">
        <f t="shared" si="2205"/>
        <v>9.2518644267398739E-2</v>
      </c>
      <c r="BC1045" s="27">
        <f t="shared" si="2275"/>
        <v>2675000</v>
      </c>
      <c r="BD1045" s="27">
        <f t="shared" si="2276"/>
        <v>508250</v>
      </c>
      <c r="BE1045" s="27">
        <f t="shared" si="2277"/>
        <v>3183250</v>
      </c>
      <c r="BF1045" s="26">
        <v>1</v>
      </c>
      <c r="BG1045" s="27">
        <v>2000000</v>
      </c>
      <c r="BH1045" s="27">
        <v>1800000</v>
      </c>
      <c r="BI1045" s="145"/>
      <c r="BJ1045" s="145"/>
      <c r="BK1045" s="143">
        <f t="shared" si="2177"/>
        <v>7.4432292756478696E-2</v>
      </c>
      <c r="BL1045" s="27">
        <f t="shared" si="2278"/>
        <v>1900000</v>
      </c>
      <c r="BM1045" s="27">
        <f t="shared" si="2279"/>
        <v>361000</v>
      </c>
      <c r="BN1045" s="28">
        <f t="shared" si="2280"/>
        <v>2261000</v>
      </c>
      <c r="BO1045" s="26">
        <v>1</v>
      </c>
      <c r="BP1045" s="27">
        <v>2000000</v>
      </c>
      <c r="BQ1045" s="27">
        <v>2280000</v>
      </c>
      <c r="BR1045" s="148"/>
      <c r="BS1045" s="148"/>
      <c r="BT1045" s="143">
        <f t="shared" si="2181"/>
        <v>9.2518644267398739E-2</v>
      </c>
      <c r="BU1045" s="27">
        <f t="shared" si="2281"/>
        <v>2140000</v>
      </c>
      <c r="BV1045" s="28">
        <f t="shared" si="2282"/>
        <v>406600</v>
      </c>
      <c r="BW1045" s="30">
        <f t="shared" si="2283"/>
        <v>2546600</v>
      </c>
      <c r="BX1045" s="26">
        <v>1</v>
      </c>
      <c r="BY1045" s="28">
        <v>2000000</v>
      </c>
      <c r="BZ1045" s="28">
        <v>2280000</v>
      </c>
      <c r="CA1045" s="156"/>
      <c r="CB1045" s="156"/>
      <c r="CC1045" s="177">
        <f t="shared" si="2185"/>
        <v>9.2518644267398739E-2</v>
      </c>
      <c r="CD1045" s="28">
        <f t="shared" si="2284"/>
        <v>2140000</v>
      </c>
      <c r="CE1045" s="28">
        <f t="shared" si="2285"/>
        <v>406600</v>
      </c>
      <c r="CF1045" s="29">
        <f t="shared" si="2286"/>
        <v>2546600</v>
      </c>
      <c r="CG1045" s="26">
        <v>1</v>
      </c>
      <c r="CH1045" s="27">
        <v>1600000</v>
      </c>
      <c r="CI1045" s="27">
        <v>1280000</v>
      </c>
      <c r="CJ1045" s="148"/>
      <c r="CK1045" s="148"/>
      <c r="CL1045" s="143">
        <f t="shared" si="2235"/>
        <v>0.15713484026367722</v>
      </c>
      <c r="CM1045" s="27">
        <f t="shared" si="2236"/>
        <v>1440000</v>
      </c>
      <c r="CN1045" s="27">
        <f t="shared" si="2237"/>
        <v>273600</v>
      </c>
      <c r="CO1045" s="28">
        <f t="shared" si="2238"/>
        <v>1713600</v>
      </c>
      <c r="CP1045" s="26">
        <v>1</v>
      </c>
      <c r="CQ1045" s="27">
        <v>1600000</v>
      </c>
      <c r="CR1045" s="27">
        <v>1280000</v>
      </c>
      <c r="CS1045" s="148"/>
      <c r="CT1045" s="148"/>
      <c r="CU1045" s="143">
        <f t="shared" si="2168"/>
        <v>0.15713484026367722</v>
      </c>
      <c r="CV1045" s="27">
        <f t="shared" si="2239"/>
        <v>1440000</v>
      </c>
      <c r="CW1045" s="28">
        <f t="shared" si="2240"/>
        <v>273600</v>
      </c>
      <c r="CX1045" s="29">
        <f t="shared" si="2241"/>
        <v>1713600</v>
      </c>
      <c r="CY1045" s="26">
        <v>1</v>
      </c>
      <c r="CZ1045" s="27">
        <v>1600000</v>
      </c>
      <c r="DA1045" s="27">
        <v>1360000</v>
      </c>
      <c r="DB1045" s="181"/>
      <c r="DC1045" s="181"/>
      <c r="DD1045" s="143">
        <f t="shared" si="2172"/>
        <v>0.11466596451673743</v>
      </c>
      <c r="DE1045" s="27">
        <f t="shared" si="2287"/>
        <v>1480000</v>
      </c>
      <c r="DF1045" s="27">
        <f t="shared" si="2288"/>
        <v>281200</v>
      </c>
      <c r="DG1045" s="28">
        <f t="shared" si="2289"/>
        <v>1761200</v>
      </c>
      <c r="DH1045" s="31" t="s">
        <v>30</v>
      </c>
      <c r="DI1045" s="32" t="s">
        <v>30</v>
      </c>
      <c r="DJ1045" s="32" t="s">
        <v>30</v>
      </c>
      <c r="DK1045" s="32" t="s">
        <v>30</v>
      </c>
      <c r="DL1045" s="32" t="s">
        <v>30</v>
      </c>
      <c r="DM1045" s="32" t="s">
        <v>30</v>
      </c>
      <c r="DN1045" s="32" t="s">
        <v>30</v>
      </c>
      <c r="DO1045" s="33" t="s">
        <v>30</v>
      </c>
    </row>
    <row r="1046" spans="1:119" ht="39" customHeight="1" x14ac:dyDescent="0.25">
      <c r="A1046" s="66" t="s">
        <v>2028</v>
      </c>
      <c r="B1046" s="67" t="s">
        <v>2018</v>
      </c>
      <c r="C1046" s="68" t="s">
        <v>2029</v>
      </c>
      <c r="D1046" s="26">
        <v>1</v>
      </c>
      <c r="E1046" s="27">
        <v>2000000</v>
      </c>
      <c r="F1046" s="27">
        <v>1900000</v>
      </c>
      <c r="G1046" s="148"/>
      <c r="H1046" s="148"/>
      <c r="I1046" s="143">
        <f t="shared" si="2189"/>
        <v>3.6261886214694748E-2</v>
      </c>
      <c r="J1046" s="27">
        <f t="shared" si="2262"/>
        <v>1950000</v>
      </c>
      <c r="K1046" s="28">
        <f t="shared" si="2263"/>
        <v>370500</v>
      </c>
      <c r="L1046" s="29">
        <f t="shared" si="2192"/>
        <v>2320500</v>
      </c>
      <c r="M1046" s="26">
        <v>1</v>
      </c>
      <c r="N1046" s="27">
        <v>2000000</v>
      </c>
      <c r="O1046" s="27">
        <v>2160000</v>
      </c>
      <c r="P1046" s="145"/>
      <c r="Q1046" s="145"/>
      <c r="R1046" s="143">
        <f t="shared" si="2248"/>
        <v>5.4392829322042119E-2</v>
      </c>
      <c r="S1046" s="27">
        <f t="shared" si="2264"/>
        <v>2080000</v>
      </c>
      <c r="T1046" s="28">
        <f t="shared" si="2265"/>
        <v>395200</v>
      </c>
      <c r="U1046" s="30">
        <f t="shared" si="2266"/>
        <v>2475200</v>
      </c>
      <c r="V1046" s="26">
        <v>1</v>
      </c>
      <c r="W1046" s="27">
        <v>2000000</v>
      </c>
      <c r="X1046" s="27">
        <v>2300000</v>
      </c>
      <c r="Y1046" s="145"/>
      <c r="Z1046" s="145"/>
      <c r="AA1046" s="143">
        <f t="shared" si="2252"/>
        <v>9.8666062491146164E-2</v>
      </c>
      <c r="AB1046" s="27">
        <f t="shared" si="2267"/>
        <v>2150000</v>
      </c>
      <c r="AC1046" s="28">
        <f t="shared" si="2268"/>
        <v>408500</v>
      </c>
      <c r="AD1046" s="29">
        <f t="shared" si="2269"/>
        <v>2558500</v>
      </c>
      <c r="AE1046" s="26">
        <v>1</v>
      </c>
      <c r="AF1046" s="27">
        <v>2000000</v>
      </c>
      <c r="AG1046" s="27">
        <v>2200000</v>
      </c>
      <c r="AH1046" s="145"/>
      <c r="AI1046" s="145"/>
      <c r="AJ1046" s="143">
        <f t="shared" si="2197"/>
        <v>6.7343502970147393E-2</v>
      </c>
      <c r="AK1046" s="27">
        <f t="shared" si="2270"/>
        <v>2100000</v>
      </c>
      <c r="AL1046" s="28">
        <f t="shared" si="2199"/>
        <v>399000</v>
      </c>
      <c r="AM1046" s="30">
        <f t="shared" si="2271"/>
        <v>2499000</v>
      </c>
      <c r="AN1046" s="26">
        <v>1</v>
      </c>
      <c r="AO1046" s="27">
        <v>2000000</v>
      </c>
      <c r="AP1046" s="27">
        <v>2599200</v>
      </c>
      <c r="AQ1046" s="145"/>
      <c r="AR1046" s="145"/>
      <c r="AS1046" s="143">
        <f t="shared" si="2201"/>
        <v>0.18424873164332026</v>
      </c>
      <c r="AT1046" s="27">
        <f t="shared" si="2272"/>
        <v>2299600</v>
      </c>
      <c r="AU1046" s="28">
        <f t="shared" si="2273"/>
        <v>436924</v>
      </c>
      <c r="AV1046" s="30">
        <f t="shared" si="2274"/>
        <v>2736524</v>
      </c>
      <c r="AW1046" s="26">
        <v>1</v>
      </c>
      <c r="AX1046" s="27">
        <v>2000000</v>
      </c>
      <c r="AY1046" s="27">
        <v>2280000</v>
      </c>
      <c r="AZ1046" s="145"/>
      <c r="BA1046" s="145"/>
      <c r="BB1046" s="143">
        <f t="shared" si="2205"/>
        <v>9.2518644267398739E-2</v>
      </c>
      <c r="BC1046" s="27">
        <f t="shared" si="2275"/>
        <v>2140000</v>
      </c>
      <c r="BD1046" s="27">
        <f t="shared" si="2276"/>
        <v>406600</v>
      </c>
      <c r="BE1046" s="27">
        <f t="shared" si="2277"/>
        <v>2546600</v>
      </c>
      <c r="BF1046" s="26">
        <v>1</v>
      </c>
      <c r="BG1046" s="27">
        <v>1600000</v>
      </c>
      <c r="BH1046" s="27">
        <v>1440000</v>
      </c>
      <c r="BI1046" s="145"/>
      <c r="BJ1046" s="145"/>
      <c r="BK1046" s="143">
        <f t="shared" si="2177"/>
        <v>7.4432292756478682E-2</v>
      </c>
      <c r="BL1046" s="27">
        <f t="shared" si="2278"/>
        <v>1520000</v>
      </c>
      <c r="BM1046" s="27">
        <f t="shared" si="2279"/>
        <v>288800</v>
      </c>
      <c r="BN1046" s="28">
        <f t="shared" si="2280"/>
        <v>1808800</v>
      </c>
      <c r="BO1046" s="26">
        <v>1</v>
      </c>
      <c r="BP1046" s="27">
        <v>1600000</v>
      </c>
      <c r="BQ1046" s="27">
        <v>1824000</v>
      </c>
      <c r="BR1046" s="148"/>
      <c r="BS1046" s="148"/>
      <c r="BT1046" s="143">
        <f t="shared" si="2181"/>
        <v>9.2518644267398739E-2</v>
      </c>
      <c r="BU1046" s="27">
        <f t="shared" si="2281"/>
        <v>1712000</v>
      </c>
      <c r="BV1046" s="28">
        <f t="shared" si="2282"/>
        <v>325280</v>
      </c>
      <c r="BW1046" s="30">
        <f t="shared" si="2283"/>
        <v>2037280</v>
      </c>
      <c r="BX1046" s="26">
        <v>1</v>
      </c>
      <c r="BY1046" s="28">
        <v>1600000</v>
      </c>
      <c r="BZ1046" s="28">
        <v>1824000</v>
      </c>
      <c r="CA1046" s="156"/>
      <c r="CB1046" s="156"/>
      <c r="CC1046" s="177">
        <f t="shared" si="2185"/>
        <v>9.2518644267398739E-2</v>
      </c>
      <c r="CD1046" s="28">
        <f t="shared" si="2284"/>
        <v>1712000</v>
      </c>
      <c r="CE1046" s="28">
        <f t="shared" si="2285"/>
        <v>325280</v>
      </c>
      <c r="CF1046" s="29">
        <f t="shared" si="2286"/>
        <v>2037280</v>
      </c>
      <c r="CG1046" s="26">
        <v>1</v>
      </c>
      <c r="CH1046" s="27">
        <v>1280000</v>
      </c>
      <c r="CI1046" s="27">
        <v>1024000</v>
      </c>
      <c r="CJ1046" s="148"/>
      <c r="CK1046" s="148"/>
      <c r="CL1046" s="143">
        <f t="shared" si="2235"/>
        <v>0.15713484026367724</v>
      </c>
      <c r="CM1046" s="27">
        <f t="shared" si="2236"/>
        <v>1152000</v>
      </c>
      <c r="CN1046" s="27">
        <f t="shared" si="2237"/>
        <v>218880</v>
      </c>
      <c r="CO1046" s="28">
        <f t="shared" si="2238"/>
        <v>1370880</v>
      </c>
      <c r="CP1046" s="26">
        <v>1</v>
      </c>
      <c r="CQ1046" s="27">
        <v>1280000</v>
      </c>
      <c r="CR1046" s="27">
        <v>1024000</v>
      </c>
      <c r="CS1046" s="148"/>
      <c r="CT1046" s="148"/>
      <c r="CU1046" s="143">
        <f t="shared" si="2168"/>
        <v>0.15713484026367724</v>
      </c>
      <c r="CV1046" s="27">
        <f t="shared" si="2239"/>
        <v>1152000</v>
      </c>
      <c r="CW1046" s="28">
        <f t="shared" si="2240"/>
        <v>218880</v>
      </c>
      <c r="CX1046" s="29">
        <f t="shared" si="2241"/>
        <v>1370880</v>
      </c>
      <c r="CY1046" s="26">
        <v>1</v>
      </c>
      <c r="CZ1046" s="27">
        <v>1280000</v>
      </c>
      <c r="DA1046" s="27">
        <v>1088000</v>
      </c>
      <c r="DB1046" s="181"/>
      <c r="DC1046" s="181"/>
      <c r="DD1046" s="143">
        <f t="shared" si="2172"/>
        <v>0.11466596451673743</v>
      </c>
      <c r="DE1046" s="27">
        <f t="shared" si="2287"/>
        <v>1184000</v>
      </c>
      <c r="DF1046" s="27">
        <f t="shared" si="2288"/>
        <v>224960</v>
      </c>
      <c r="DG1046" s="28">
        <f t="shared" si="2289"/>
        <v>1408960</v>
      </c>
      <c r="DH1046" s="31" t="s">
        <v>30</v>
      </c>
      <c r="DI1046" s="32" t="s">
        <v>30</v>
      </c>
      <c r="DJ1046" s="32" t="s">
        <v>30</v>
      </c>
      <c r="DK1046" s="32" t="s">
        <v>30</v>
      </c>
      <c r="DL1046" s="32" t="s">
        <v>30</v>
      </c>
      <c r="DM1046" s="32" t="s">
        <v>30</v>
      </c>
      <c r="DN1046" s="32" t="s">
        <v>30</v>
      </c>
      <c r="DO1046" s="33" t="s">
        <v>30</v>
      </c>
    </row>
    <row r="1047" spans="1:119" ht="21" customHeight="1" x14ac:dyDescent="0.25">
      <c r="A1047" s="66" t="s">
        <v>2030</v>
      </c>
      <c r="B1047" s="67" t="s">
        <v>2018</v>
      </c>
      <c r="C1047" s="68" t="s">
        <v>2031</v>
      </c>
      <c r="D1047" s="26">
        <v>1</v>
      </c>
      <c r="E1047" s="27">
        <v>8000000</v>
      </c>
      <c r="F1047" s="27">
        <v>7600000</v>
      </c>
      <c r="G1047" s="148"/>
      <c r="H1047" s="148"/>
      <c r="I1047" s="143">
        <f t="shared" si="2189"/>
        <v>3.6261886214694748E-2</v>
      </c>
      <c r="J1047" s="27">
        <f t="shared" si="2262"/>
        <v>7800000</v>
      </c>
      <c r="K1047" s="28">
        <f t="shared" si="2263"/>
        <v>1482000</v>
      </c>
      <c r="L1047" s="29">
        <f t="shared" si="2192"/>
        <v>9282000</v>
      </c>
      <c r="M1047" s="26">
        <v>1</v>
      </c>
      <c r="N1047" s="27">
        <v>8000000</v>
      </c>
      <c r="O1047" s="27">
        <v>8640000</v>
      </c>
      <c r="P1047" s="145"/>
      <c r="Q1047" s="145"/>
      <c r="R1047" s="143">
        <f t="shared" si="2248"/>
        <v>5.4392829322042119E-2</v>
      </c>
      <c r="S1047" s="27">
        <f t="shared" si="2264"/>
        <v>8320000</v>
      </c>
      <c r="T1047" s="28">
        <f t="shared" si="2265"/>
        <v>1580800</v>
      </c>
      <c r="U1047" s="30">
        <f t="shared" si="2266"/>
        <v>9900800</v>
      </c>
      <c r="V1047" s="26">
        <v>1</v>
      </c>
      <c r="W1047" s="27">
        <v>8000000</v>
      </c>
      <c r="X1047" s="27">
        <v>9200000</v>
      </c>
      <c r="Y1047" s="145"/>
      <c r="Z1047" s="145"/>
      <c r="AA1047" s="143">
        <f t="shared" si="2252"/>
        <v>9.8666062491146164E-2</v>
      </c>
      <c r="AB1047" s="27">
        <f t="shared" si="2267"/>
        <v>8600000</v>
      </c>
      <c r="AC1047" s="28">
        <f t="shared" si="2268"/>
        <v>1634000</v>
      </c>
      <c r="AD1047" s="29">
        <f t="shared" si="2269"/>
        <v>10234000</v>
      </c>
      <c r="AE1047" s="26">
        <v>1</v>
      </c>
      <c r="AF1047" s="27">
        <v>8000000</v>
      </c>
      <c r="AG1047" s="27">
        <v>8800000</v>
      </c>
      <c r="AH1047" s="145"/>
      <c r="AI1047" s="145"/>
      <c r="AJ1047" s="143">
        <f t="shared" si="2197"/>
        <v>6.7343502970147393E-2</v>
      </c>
      <c r="AK1047" s="27">
        <f t="shared" si="2270"/>
        <v>8400000</v>
      </c>
      <c r="AL1047" s="28">
        <f t="shared" si="2199"/>
        <v>1596000</v>
      </c>
      <c r="AM1047" s="30">
        <f t="shared" si="2271"/>
        <v>9996000</v>
      </c>
      <c r="AN1047" s="26">
        <v>1</v>
      </c>
      <c r="AO1047" s="27">
        <v>8000000</v>
      </c>
      <c r="AP1047" s="27">
        <v>10396800</v>
      </c>
      <c r="AQ1047" s="145"/>
      <c r="AR1047" s="145"/>
      <c r="AS1047" s="143">
        <f t="shared" si="2201"/>
        <v>0.18424873164332026</v>
      </c>
      <c r="AT1047" s="27">
        <f t="shared" si="2272"/>
        <v>9198400</v>
      </c>
      <c r="AU1047" s="28">
        <f t="shared" si="2273"/>
        <v>1747696</v>
      </c>
      <c r="AV1047" s="30">
        <f t="shared" si="2274"/>
        <v>10946096</v>
      </c>
      <c r="AW1047" s="26">
        <v>1</v>
      </c>
      <c r="AX1047" s="27">
        <v>8000000</v>
      </c>
      <c r="AY1047" s="27">
        <v>9120000</v>
      </c>
      <c r="AZ1047" s="145"/>
      <c r="BA1047" s="145"/>
      <c r="BB1047" s="143">
        <f t="shared" si="2205"/>
        <v>9.2518644267398739E-2</v>
      </c>
      <c r="BC1047" s="27">
        <f t="shared" si="2275"/>
        <v>8560000</v>
      </c>
      <c r="BD1047" s="27">
        <f t="shared" si="2276"/>
        <v>1626400</v>
      </c>
      <c r="BE1047" s="27">
        <f t="shared" si="2277"/>
        <v>10186400</v>
      </c>
      <c r="BF1047" s="26">
        <v>1</v>
      </c>
      <c r="BG1047" s="27">
        <v>6400000</v>
      </c>
      <c r="BH1047" s="27">
        <v>5760000</v>
      </c>
      <c r="BI1047" s="145"/>
      <c r="BJ1047" s="145"/>
      <c r="BK1047" s="143">
        <f t="shared" si="2177"/>
        <v>7.4432292756478682E-2</v>
      </c>
      <c r="BL1047" s="27">
        <f t="shared" si="2278"/>
        <v>6080000</v>
      </c>
      <c r="BM1047" s="27">
        <f t="shared" si="2279"/>
        <v>1155200</v>
      </c>
      <c r="BN1047" s="28">
        <f t="shared" si="2280"/>
        <v>7235200</v>
      </c>
      <c r="BO1047" s="26">
        <v>1</v>
      </c>
      <c r="BP1047" s="27">
        <v>6400000</v>
      </c>
      <c r="BQ1047" s="27">
        <v>7296000</v>
      </c>
      <c r="BR1047" s="148"/>
      <c r="BS1047" s="148"/>
      <c r="BT1047" s="143">
        <f t="shared" si="2181"/>
        <v>9.2518644267398739E-2</v>
      </c>
      <c r="BU1047" s="27">
        <f t="shared" si="2281"/>
        <v>6848000</v>
      </c>
      <c r="BV1047" s="28">
        <f t="shared" si="2282"/>
        <v>1301120</v>
      </c>
      <c r="BW1047" s="30">
        <f t="shared" si="2283"/>
        <v>8149120</v>
      </c>
      <c r="BX1047" s="26">
        <v>1</v>
      </c>
      <c r="BY1047" s="28">
        <v>6400000</v>
      </c>
      <c r="BZ1047" s="28">
        <v>7296000</v>
      </c>
      <c r="CA1047" s="156"/>
      <c r="CB1047" s="156"/>
      <c r="CC1047" s="177">
        <f t="shared" si="2185"/>
        <v>9.2518644267398739E-2</v>
      </c>
      <c r="CD1047" s="28">
        <f t="shared" si="2284"/>
        <v>6848000</v>
      </c>
      <c r="CE1047" s="28">
        <f t="shared" si="2285"/>
        <v>1301120</v>
      </c>
      <c r="CF1047" s="29">
        <f t="shared" si="2286"/>
        <v>8149120</v>
      </c>
      <c r="CG1047" s="26">
        <v>1</v>
      </c>
      <c r="CH1047" s="27">
        <v>5120000</v>
      </c>
      <c r="CI1047" s="27">
        <v>4096000</v>
      </c>
      <c r="CJ1047" s="148"/>
      <c r="CK1047" s="148"/>
      <c r="CL1047" s="143">
        <f t="shared" si="2235"/>
        <v>0.15713484026367724</v>
      </c>
      <c r="CM1047" s="27">
        <f t="shared" si="2236"/>
        <v>4608000</v>
      </c>
      <c r="CN1047" s="27">
        <f t="shared" si="2237"/>
        <v>875520</v>
      </c>
      <c r="CO1047" s="28">
        <f t="shared" si="2238"/>
        <v>5483520</v>
      </c>
      <c r="CP1047" s="26">
        <v>1</v>
      </c>
      <c r="CQ1047" s="27">
        <v>5120000</v>
      </c>
      <c r="CR1047" s="27">
        <v>4096000</v>
      </c>
      <c r="CS1047" s="148"/>
      <c r="CT1047" s="148"/>
      <c r="CU1047" s="143">
        <f t="shared" si="2168"/>
        <v>0.15713484026367724</v>
      </c>
      <c r="CV1047" s="27">
        <f t="shared" si="2239"/>
        <v>4608000</v>
      </c>
      <c r="CW1047" s="28">
        <f t="shared" si="2240"/>
        <v>875520</v>
      </c>
      <c r="CX1047" s="29">
        <f t="shared" si="2241"/>
        <v>5483520</v>
      </c>
      <c r="CY1047" s="26">
        <v>1</v>
      </c>
      <c r="CZ1047" s="27">
        <v>5120000</v>
      </c>
      <c r="DA1047" s="27">
        <v>4352000</v>
      </c>
      <c r="DB1047" s="181"/>
      <c r="DC1047" s="181"/>
      <c r="DD1047" s="143">
        <f t="shared" si="2172"/>
        <v>0.11466596451673743</v>
      </c>
      <c r="DE1047" s="27">
        <f t="shared" si="2287"/>
        <v>4736000</v>
      </c>
      <c r="DF1047" s="27">
        <f t="shared" si="2288"/>
        <v>899840</v>
      </c>
      <c r="DG1047" s="28">
        <f t="shared" si="2289"/>
        <v>5635840</v>
      </c>
      <c r="DH1047" s="31" t="s">
        <v>30</v>
      </c>
      <c r="DI1047" s="32" t="s">
        <v>30</v>
      </c>
      <c r="DJ1047" s="32" t="s">
        <v>30</v>
      </c>
      <c r="DK1047" s="32" t="s">
        <v>30</v>
      </c>
      <c r="DL1047" s="32" t="s">
        <v>30</v>
      </c>
      <c r="DM1047" s="32" t="s">
        <v>30</v>
      </c>
      <c r="DN1047" s="32" t="s">
        <v>30</v>
      </c>
      <c r="DO1047" s="33" t="s">
        <v>30</v>
      </c>
    </row>
    <row r="1048" spans="1:119" ht="21" customHeight="1" x14ac:dyDescent="0.25">
      <c r="A1048" s="66" t="s">
        <v>2032</v>
      </c>
      <c r="B1048" s="67" t="s">
        <v>2018</v>
      </c>
      <c r="C1048" s="68" t="s">
        <v>2033</v>
      </c>
      <c r="D1048" s="26">
        <v>1</v>
      </c>
      <c r="E1048" s="27">
        <v>6000000</v>
      </c>
      <c r="F1048" s="27">
        <v>5700000</v>
      </c>
      <c r="G1048" s="148"/>
      <c r="H1048" s="148"/>
      <c r="I1048" s="143">
        <f t="shared" si="2189"/>
        <v>3.6261886214694741E-2</v>
      </c>
      <c r="J1048" s="27">
        <f t="shared" si="2262"/>
        <v>5850000</v>
      </c>
      <c r="K1048" s="28">
        <f t="shared" si="2263"/>
        <v>1111500</v>
      </c>
      <c r="L1048" s="29">
        <f t="shared" si="2192"/>
        <v>6961500</v>
      </c>
      <c r="M1048" s="26">
        <v>1</v>
      </c>
      <c r="N1048" s="27">
        <v>6000000</v>
      </c>
      <c r="O1048" s="27">
        <v>6480000</v>
      </c>
      <c r="P1048" s="145"/>
      <c r="Q1048" s="145"/>
      <c r="R1048" s="143">
        <f t="shared" si="2248"/>
        <v>5.4392829322042112E-2</v>
      </c>
      <c r="S1048" s="27">
        <f t="shared" si="2264"/>
        <v>6240000</v>
      </c>
      <c r="T1048" s="28">
        <f t="shared" si="2265"/>
        <v>1185600</v>
      </c>
      <c r="U1048" s="30">
        <f t="shared" si="2266"/>
        <v>7425600</v>
      </c>
      <c r="V1048" s="26">
        <v>1</v>
      </c>
      <c r="W1048" s="27">
        <v>6000000</v>
      </c>
      <c r="X1048" s="27">
        <v>6900000</v>
      </c>
      <c r="Y1048" s="145"/>
      <c r="Z1048" s="145"/>
      <c r="AA1048" s="143">
        <f t="shared" si="2252"/>
        <v>9.8666062491146164E-2</v>
      </c>
      <c r="AB1048" s="27">
        <f t="shared" si="2267"/>
        <v>6450000</v>
      </c>
      <c r="AC1048" s="28">
        <f t="shared" si="2268"/>
        <v>1225500</v>
      </c>
      <c r="AD1048" s="29">
        <f t="shared" si="2269"/>
        <v>7675500</v>
      </c>
      <c r="AE1048" s="26">
        <v>1</v>
      </c>
      <c r="AF1048" s="27">
        <v>6000000</v>
      </c>
      <c r="AG1048" s="27">
        <v>6600000</v>
      </c>
      <c r="AH1048" s="145"/>
      <c r="AI1048" s="145"/>
      <c r="AJ1048" s="143">
        <f t="shared" si="2197"/>
        <v>6.7343502970147379E-2</v>
      </c>
      <c r="AK1048" s="27">
        <f t="shared" si="2270"/>
        <v>6300000</v>
      </c>
      <c r="AL1048" s="28">
        <f t="shared" si="2199"/>
        <v>1197000</v>
      </c>
      <c r="AM1048" s="30">
        <f t="shared" si="2271"/>
        <v>7497000</v>
      </c>
      <c r="AN1048" s="26">
        <v>1</v>
      </c>
      <c r="AO1048" s="27">
        <v>6000000</v>
      </c>
      <c r="AP1048" s="27">
        <v>7797600</v>
      </c>
      <c r="AQ1048" s="145"/>
      <c r="AR1048" s="145"/>
      <c r="AS1048" s="143">
        <f t="shared" si="2201"/>
        <v>0.18424873164332026</v>
      </c>
      <c r="AT1048" s="27">
        <f t="shared" si="2272"/>
        <v>6898800</v>
      </c>
      <c r="AU1048" s="28">
        <f t="shared" si="2273"/>
        <v>1310772</v>
      </c>
      <c r="AV1048" s="30">
        <f t="shared" si="2274"/>
        <v>8209572</v>
      </c>
      <c r="AW1048" s="26">
        <v>1</v>
      </c>
      <c r="AX1048" s="27">
        <v>6000000</v>
      </c>
      <c r="AY1048" s="27">
        <v>6840000</v>
      </c>
      <c r="AZ1048" s="145"/>
      <c r="BA1048" s="145"/>
      <c r="BB1048" s="143">
        <f t="shared" si="2205"/>
        <v>9.2518644267398739E-2</v>
      </c>
      <c r="BC1048" s="27">
        <f t="shared" si="2275"/>
        <v>6420000</v>
      </c>
      <c r="BD1048" s="27">
        <f t="shared" si="2276"/>
        <v>1219800</v>
      </c>
      <c r="BE1048" s="27">
        <f t="shared" si="2277"/>
        <v>7639800</v>
      </c>
      <c r="BF1048" s="26">
        <v>1</v>
      </c>
      <c r="BG1048" s="27">
        <v>4800000</v>
      </c>
      <c r="BH1048" s="27">
        <v>4320000</v>
      </c>
      <c r="BI1048" s="145"/>
      <c r="BJ1048" s="145"/>
      <c r="BK1048" s="143">
        <f t="shared" si="2177"/>
        <v>7.4432292756478682E-2</v>
      </c>
      <c r="BL1048" s="27">
        <f t="shared" si="2278"/>
        <v>4560000</v>
      </c>
      <c r="BM1048" s="27">
        <f t="shared" si="2279"/>
        <v>866400</v>
      </c>
      <c r="BN1048" s="28">
        <f t="shared" si="2280"/>
        <v>5426400</v>
      </c>
      <c r="BO1048" s="26">
        <v>1</v>
      </c>
      <c r="BP1048" s="27">
        <v>4800000</v>
      </c>
      <c r="BQ1048" s="27">
        <v>5472000</v>
      </c>
      <c r="BR1048" s="148"/>
      <c r="BS1048" s="148"/>
      <c r="BT1048" s="143">
        <f t="shared" si="2181"/>
        <v>9.2518644267398753E-2</v>
      </c>
      <c r="BU1048" s="27">
        <f t="shared" si="2281"/>
        <v>5136000</v>
      </c>
      <c r="BV1048" s="28">
        <f t="shared" si="2282"/>
        <v>975840</v>
      </c>
      <c r="BW1048" s="30">
        <f t="shared" si="2283"/>
        <v>6111840</v>
      </c>
      <c r="BX1048" s="26">
        <v>1</v>
      </c>
      <c r="BY1048" s="28">
        <v>4800000</v>
      </c>
      <c r="BZ1048" s="28">
        <v>5472000</v>
      </c>
      <c r="CA1048" s="156"/>
      <c r="CB1048" s="156"/>
      <c r="CC1048" s="177">
        <f t="shared" si="2185"/>
        <v>9.2518644267398753E-2</v>
      </c>
      <c r="CD1048" s="28">
        <f t="shared" si="2284"/>
        <v>5136000</v>
      </c>
      <c r="CE1048" s="28">
        <f t="shared" si="2285"/>
        <v>975840</v>
      </c>
      <c r="CF1048" s="29">
        <f t="shared" si="2286"/>
        <v>6111840</v>
      </c>
      <c r="CG1048" s="26">
        <v>1</v>
      </c>
      <c r="CH1048" s="27">
        <v>3840000</v>
      </c>
      <c r="CI1048" s="27">
        <v>3072000</v>
      </c>
      <c r="CJ1048" s="148"/>
      <c r="CK1048" s="148"/>
      <c r="CL1048" s="143">
        <f t="shared" si="2235"/>
        <v>0.15713484026367722</v>
      </c>
      <c r="CM1048" s="27">
        <f t="shared" si="2236"/>
        <v>3456000</v>
      </c>
      <c r="CN1048" s="27">
        <f t="shared" si="2237"/>
        <v>656640</v>
      </c>
      <c r="CO1048" s="28">
        <f t="shared" si="2238"/>
        <v>4112640</v>
      </c>
      <c r="CP1048" s="26">
        <v>1</v>
      </c>
      <c r="CQ1048" s="27">
        <v>3840000</v>
      </c>
      <c r="CR1048" s="27">
        <v>3072000</v>
      </c>
      <c r="CS1048" s="148"/>
      <c r="CT1048" s="148"/>
      <c r="CU1048" s="143">
        <f t="shared" si="2168"/>
        <v>0.15713484026367722</v>
      </c>
      <c r="CV1048" s="27">
        <f t="shared" si="2239"/>
        <v>3456000</v>
      </c>
      <c r="CW1048" s="28">
        <f t="shared" si="2240"/>
        <v>656640</v>
      </c>
      <c r="CX1048" s="29">
        <f t="shared" si="2241"/>
        <v>4112640</v>
      </c>
      <c r="CY1048" s="26">
        <v>1</v>
      </c>
      <c r="CZ1048" s="27">
        <v>3840000</v>
      </c>
      <c r="DA1048" s="27">
        <v>3264000</v>
      </c>
      <c r="DB1048" s="181"/>
      <c r="DC1048" s="181"/>
      <c r="DD1048" s="143">
        <f t="shared" si="2172"/>
        <v>0.11466596451673743</v>
      </c>
      <c r="DE1048" s="27">
        <f t="shared" si="2287"/>
        <v>3552000</v>
      </c>
      <c r="DF1048" s="27">
        <f t="shared" si="2288"/>
        <v>674880</v>
      </c>
      <c r="DG1048" s="28">
        <f t="shared" si="2289"/>
        <v>4226880</v>
      </c>
      <c r="DH1048" s="31" t="s">
        <v>30</v>
      </c>
      <c r="DI1048" s="32" t="s">
        <v>30</v>
      </c>
      <c r="DJ1048" s="32" t="s">
        <v>30</v>
      </c>
      <c r="DK1048" s="32" t="s">
        <v>30</v>
      </c>
      <c r="DL1048" s="32" t="s">
        <v>30</v>
      </c>
      <c r="DM1048" s="32" t="s">
        <v>30</v>
      </c>
      <c r="DN1048" s="32" t="s">
        <v>30</v>
      </c>
      <c r="DO1048" s="33" t="s">
        <v>30</v>
      </c>
    </row>
    <row r="1049" spans="1:119" ht="21" customHeight="1" x14ac:dyDescent="0.25">
      <c r="A1049" s="66" t="s">
        <v>2034</v>
      </c>
      <c r="B1049" s="67" t="s">
        <v>2018</v>
      </c>
      <c r="C1049" s="68" t="s">
        <v>2035</v>
      </c>
      <c r="D1049" s="26">
        <v>1</v>
      </c>
      <c r="E1049" s="27">
        <v>6000000</v>
      </c>
      <c r="F1049" s="27">
        <v>5700000</v>
      </c>
      <c r="G1049" s="148"/>
      <c r="H1049" s="148"/>
      <c r="I1049" s="143">
        <f t="shared" si="2189"/>
        <v>3.6261886214694741E-2</v>
      </c>
      <c r="J1049" s="27">
        <f t="shared" si="2262"/>
        <v>5850000</v>
      </c>
      <c r="K1049" s="28">
        <f t="shared" si="2263"/>
        <v>1111500</v>
      </c>
      <c r="L1049" s="29">
        <f t="shared" si="2192"/>
        <v>6961500</v>
      </c>
      <c r="M1049" s="26">
        <v>1</v>
      </c>
      <c r="N1049" s="27">
        <v>6000000</v>
      </c>
      <c r="O1049" s="27">
        <v>6480000</v>
      </c>
      <c r="P1049" s="145"/>
      <c r="Q1049" s="145"/>
      <c r="R1049" s="143">
        <f t="shared" si="2248"/>
        <v>5.4392829322042112E-2</v>
      </c>
      <c r="S1049" s="27">
        <f t="shared" si="2264"/>
        <v>6240000</v>
      </c>
      <c r="T1049" s="28">
        <f t="shared" si="2265"/>
        <v>1185600</v>
      </c>
      <c r="U1049" s="30">
        <f t="shared" si="2266"/>
        <v>7425600</v>
      </c>
      <c r="V1049" s="26">
        <v>1</v>
      </c>
      <c r="W1049" s="27">
        <v>6000000</v>
      </c>
      <c r="X1049" s="27">
        <v>6900000</v>
      </c>
      <c r="Y1049" s="145"/>
      <c r="Z1049" s="145"/>
      <c r="AA1049" s="143">
        <f t="shared" si="2252"/>
        <v>9.8666062491146164E-2</v>
      </c>
      <c r="AB1049" s="27">
        <f t="shared" si="2267"/>
        <v>6450000</v>
      </c>
      <c r="AC1049" s="28">
        <f t="shared" si="2268"/>
        <v>1225500</v>
      </c>
      <c r="AD1049" s="29">
        <f t="shared" si="2269"/>
        <v>7675500</v>
      </c>
      <c r="AE1049" s="26">
        <v>1</v>
      </c>
      <c r="AF1049" s="27">
        <v>6000000</v>
      </c>
      <c r="AG1049" s="27">
        <v>6600000</v>
      </c>
      <c r="AH1049" s="145"/>
      <c r="AI1049" s="145"/>
      <c r="AJ1049" s="143">
        <f t="shared" si="2197"/>
        <v>6.7343502970147379E-2</v>
      </c>
      <c r="AK1049" s="27">
        <f t="shared" si="2270"/>
        <v>6300000</v>
      </c>
      <c r="AL1049" s="28">
        <f t="shared" si="2199"/>
        <v>1197000</v>
      </c>
      <c r="AM1049" s="30">
        <f t="shared" si="2271"/>
        <v>7497000</v>
      </c>
      <c r="AN1049" s="26">
        <v>1</v>
      </c>
      <c r="AO1049" s="27">
        <v>6000000</v>
      </c>
      <c r="AP1049" s="27">
        <v>7797600</v>
      </c>
      <c r="AQ1049" s="145"/>
      <c r="AR1049" s="145"/>
      <c r="AS1049" s="143">
        <f t="shared" si="2201"/>
        <v>0.18424873164332026</v>
      </c>
      <c r="AT1049" s="27">
        <f t="shared" si="2272"/>
        <v>6898800</v>
      </c>
      <c r="AU1049" s="28">
        <f t="shared" si="2273"/>
        <v>1310772</v>
      </c>
      <c r="AV1049" s="30">
        <f t="shared" si="2274"/>
        <v>8209572</v>
      </c>
      <c r="AW1049" s="26">
        <v>1</v>
      </c>
      <c r="AX1049" s="27">
        <v>6000000</v>
      </c>
      <c r="AY1049" s="27">
        <v>6840000</v>
      </c>
      <c r="AZ1049" s="145"/>
      <c r="BA1049" s="145"/>
      <c r="BB1049" s="143">
        <f t="shared" si="2205"/>
        <v>9.2518644267398739E-2</v>
      </c>
      <c r="BC1049" s="27">
        <f t="shared" si="2275"/>
        <v>6420000</v>
      </c>
      <c r="BD1049" s="27">
        <f t="shared" si="2276"/>
        <v>1219800</v>
      </c>
      <c r="BE1049" s="27">
        <f t="shared" si="2277"/>
        <v>7639800</v>
      </c>
      <c r="BF1049" s="26">
        <v>1</v>
      </c>
      <c r="BG1049" s="27">
        <v>4800000</v>
      </c>
      <c r="BH1049" s="27">
        <v>4320000</v>
      </c>
      <c r="BI1049" s="145"/>
      <c r="BJ1049" s="145"/>
      <c r="BK1049" s="143">
        <f t="shared" si="2177"/>
        <v>7.4432292756478682E-2</v>
      </c>
      <c r="BL1049" s="27">
        <f t="shared" si="2278"/>
        <v>4560000</v>
      </c>
      <c r="BM1049" s="27">
        <f t="shared" si="2279"/>
        <v>866400</v>
      </c>
      <c r="BN1049" s="28">
        <f t="shared" si="2280"/>
        <v>5426400</v>
      </c>
      <c r="BO1049" s="26">
        <v>1</v>
      </c>
      <c r="BP1049" s="27">
        <v>4800000</v>
      </c>
      <c r="BQ1049" s="27">
        <v>5472000</v>
      </c>
      <c r="BR1049" s="148"/>
      <c r="BS1049" s="148"/>
      <c r="BT1049" s="143">
        <f t="shared" si="2181"/>
        <v>9.2518644267398753E-2</v>
      </c>
      <c r="BU1049" s="27">
        <f t="shared" si="2281"/>
        <v>5136000</v>
      </c>
      <c r="BV1049" s="28">
        <f t="shared" si="2282"/>
        <v>975840</v>
      </c>
      <c r="BW1049" s="30">
        <f t="shared" si="2283"/>
        <v>6111840</v>
      </c>
      <c r="BX1049" s="26">
        <v>1</v>
      </c>
      <c r="BY1049" s="28">
        <v>4800000</v>
      </c>
      <c r="BZ1049" s="28">
        <v>5472000</v>
      </c>
      <c r="CA1049" s="156"/>
      <c r="CB1049" s="156"/>
      <c r="CC1049" s="177">
        <f t="shared" si="2185"/>
        <v>9.2518644267398753E-2</v>
      </c>
      <c r="CD1049" s="28">
        <f t="shared" si="2284"/>
        <v>5136000</v>
      </c>
      <c r="CE1049" s="28">
        <f t="shared" si="2285"/>
        <v>975840</v>
      </c>
      <c r="CF1049" s="29">
        <f t="shared" si="2286"/>
        <v>6111840</v>
      </c>
      <c r="CG1049" s="26">
        <v>1</v>
      </c>
      <c r="CH1049" s="27">
        <v>3840000</v>
      </c>
      <c r="CI1049" s="27">
        <v>3072000</v>
      </c>
      <c r="CJ1049" s="148"/>
      <c r="CK1049" s="148"/>
      <c r="CL1049" s="143">
        <f t="shared" si="2235"/>
        <v>0.15713484026367722</v>
      </c>
      <c r="CM1049" s="27">
        <f t="shared" si="2236"/>
        <v>3456000</v>
      </c>
      <c r="CN1049" s="27">
        <f t="shared" si="2237"/>
        <v>656640</v>
      </c>
      <c r="CO1049" s="28">
        <f t="shared" si="2238"/>
        <v>4112640</v>
      </c>
      <c r="CP1049" s="26">
        <v>1</v>
      </c>
      <c r="CQ1049" s="27">
        <v>3840000</v>
      </c>
      <c r="CR1049" s="27">
        <v>3072000</v>
      </c>
      <c r="CS1049" s="148"/>
      <c r="CT1049" s="148"/>
      <c r="CU1049" s="143">
        <f t="shared" si="2168"/>
        <v>0.15713484026367722</v>
      </c>
      <c r="CV1049" s="27">
        <f t="shared" si="2239"/>
        <v>3456000</v>
      </c>
      <c r="CW1049" s="28">
        <f t="shared" si="2240"/>
        <v>656640</v>
      </c>
      <c r="CX1049" s="29">
        <f t="shared" si="2241"/>
        <v>4112640</v>
      </c>
      <c r="CY1049" s="26">
        <v>1</v>
      </c>
      <c r="CZ1049" s="27">
        <v>3840000</v>
      </c>
      <c r="DA1049" s="27">
        <v>3264000</v>
      </c>
      <c r="DB1049" s="181"/>
      <c r="DC1049" s="181"/>
      <c r="DD1049" s="143">
        <f t="shared" si="2172"/>
        <v>0.11466596451673743</v>
      </c>
      <c r="DE1049" s="27">
        <f t="shared" si="2287"/>
        <v>3552000</v>
      </c>
      <c r="DF1049" s="27">
        <f t="shared" si="2288"/>
        <v>674880</v>
      </c>
      <c r="DG1049" s="28">
        <f t="shared" si="2289"/>
        <v>4226880</v>
      </c>
      <c r="DH1049" s="31" t="s">
        <v>30</v>
      </c>
      <c r="DI1049" s="32" t="s">
        <v>30</v>
      </c>
      <c r="DJ1049" s="32" t="s">
        <v>30</v>
      </c>
      <c r="DK1049" s="32" t="s">
        <v>30</v>
      </c>
      <c r="DL1049" s="32" t="s">
        <v>30</v>
      </c>
      <c r="DM1049" s="32" t="s">
        <v>30</v>
      </c>
      <c r="DN1049" s="32" t="s">
        <v>30</v>
      </c>
      <c r="DO1049" s="33" t="s">
        <v>30</v>
      </c>
    </row>
    <row r="1050" spans="1:119" ht="36" customHeight="1" x14ac:dyDescent="0.25">
      <c r="A1050" s="66" t="s">
        <v>2036</v>
      </c>
      <c r="B1050" s="67" t="s">
        <v>2018</v>
      </c>
      <c r="C1050" s="68" t="s">
        <v>2037</v>
      </c>
      <c r="D1050" s="26">
        <v>1</v>
      </c>
      <c r="E1050" s="27">
        <v>2500000</v>
      </c>
      <c r="F1050" s="27">
        <v>2375000</v>
      </c>
      <c r="G1050" s="148"/>
      <c r="H1050" s="148"/>
      <c r="I1050" s="143">
        <f t="shared" si="2189"/>
        <v>3.6261886214694741E-2</v>
      </c>
      <c r="J1050" s="27">
        <f t="shared" si="2262"/>
        <v>2437500</v>
      </c>
      <c r="K1050" s="28">
        <f t="shared" si="2263"/>
        <v>463125</v>
      </c>
      <c r="L1050" s="29">
        <f t="shared" si="2192"/>
        <v>2900625</v>
      </c>
      <c r="M1050" s="26">
        <v>1</v>
      </c>
      <c r="N1050" s="27">
        <v>2500000</v>
      </c>
      <c r="O1050" s="27">
        <v>2700000</v>
      </c>
      <c r="P1050" s="145"/>
      <c r="Q1050" s="145"/>
      <c r="R1050" s="143">
        <f t="shared" si="2248"/>
        <v>5.4392829322042126E-2</v>
      </c>
      <c r="S1050" s="27">
        <f t="shared" si="2264"/>
        <v>2600000</v>
      </c>
      <c r="T1050" s="28">
        <f t="shared" si="2265"/>
        <v>494000</v>
      </c>
      <c r="U1050" s="30">
        <f t="shared" si="2266"/>
        <v>3094000</v>
      </c>
      <c r="V1050" s="26">
        <v>1</v>
      </c>
      <c r="W1050" s="27">
        <v>2500000</v>
      </c>
      <c r="X1050" s="27">
        <v>2875000</v>
      </c>
      <c r="Y1050" s="145"/>
      <c r="Z1050" s="145"/>
      <c r="AA1050" s="143">
        <f t="shared" si="2252"/>
        <v>9.8666062491146178E-2</v>
      </c>
      <c r="AB1050" s="27">
        <f t="shared" si="2267"/>
        <v>2687500</v>
      </c>
      <c r="AC1050" s="28">
        <f t="shared" si="2268"/>
        <v>510625</v>
      </c>
      <c r="AD1050" s="29">
        <f t="shared" si="2269"/>
        <v>3198125</v>
      </c>
      <c r="AE1050" s="26">
        <v>1</v>
      </c>
      <c r="AF1050" s="27">
        <v>2500000</v>
      </c>
      <c r="AG1050" s="27">
        <v>2750000</v>
      </c>
      <c r="AH1050" s="145"/>
      <c r="AI1050" s="145"/>
      <c r="AJ1050" s="143">
        <f t="shared" si="2197"/>
        <v>6.7343502970147379E-2</v>
      </c>
      <c r="AK1050" s="27">
        <f t="shared" si="2270"/>
        <v>2625000</v>
      </c>
      <c r="AL1050" s="28">
        <f t="shared" si="2199"/>
        <v>498750</v>
      </c>
      <c r="AM1050" s="30">
        <f t="shared" si="2271"/>
        <v>3123750</v>
      </c>
      <c r="AN1050" s="26">
        <v>1</v>
      </c>
      <c r="AO1050" s="27">
        <v>2500000</v>
      </c>
      <c r="AP1050" s="27">
        <v>3249000</v>
      </c>
      <c r="AQ1050" s="145"/>
      <c r="AR1050" s="145"/>
      <c r="AS1050" s="143">
        <f t="shared" si="2201"/>
        <v>0.18424873164332026</v>
      </c>
      <c r="AT1050" s="27">
        <f t="shared" si="2272"/>
        <v>2874500</v>
      </c>
      <c r="AU1050" s="28">
        <f t="shared" si="2273"/>
        <v>546155</v>
      </c>
      <c r="AV1050" s="30">
        <f t="shared" si="2274"/>
        <v>3420655</v>
      </c>
      <c r="AW1050" s="26">
        <v>1</v>
      </c>
      <c r="AX1050" s="27">
        <v>2500000</v>
      </c>
      <c r="AY1050" s="27">
        <v>2850000</v>
      </c>
      <c r="AZ1050" s="145"/>
      <c r="BA1050" s="145"/>
      <c r="BB1050" s="143">
        <f t="shared" si="2205"/>
        <v>9.2518644267398739E-2</v>
      </c>
      <c r="BC1050" s="27">
        <f t="shared" si="2275"/>
        <v>2675000</v>
      </c>
      <c r="BD1050" s="27">
        <f t="shared" si="2276"/>
        <v>508250</v>
      </c>
      <c r="BE1050" s="27">
        <f t="shared" si="2277"/>
        <v>3183250</v>
      </c>
      <c r="BF1050" s="26">
        <v>1</v>
      </c>
      <c r="BG1050" s="27">
        <v>2000000</v>
      </c>
      <c r="BH1050" s="27">
        <v>1800000</v>
      </c>
      <c r="BI1050" s="145"/>
      <c r="BJ1050" s="145"/>
      <c r="BK1050" s="143">
        <f t="shared" si="2177"/>
        <v>7.4432292756478696E-2</v>
      </c>
      <c r="BL1050" s="27">
        <f t="shared" si="2278"/>
        <v>1900000</v>
      </c>
      <c r="BM1050" s="27">
        <f t="shared" si="2279"/>
        <v>361000</v>
      </c>
      <c r="BN1050" s="28">
        <f t="shared" si="2280"/>
        <v>2261000</v>
      </c>
      <c r="BO1050" s="26">
        <v>1</v>
      </c>
      <c r="BP1050" s="27">
        <v>2000000</v>
      </c>
      <c r="BQ1050" s="27">
        <v>2280000</v>
      </c>
      <c r="BR1050" s="148"/>
      <c r="BS1050" s="148"/>
      <c r="BT1050" s="143">
        <f t="shared" si="2181"/>
        <v>9.2518644267398739E-2</v>
      </c>
      <c r="BU1050" s="27">
        <f t="shared" si="2281"/>
        <v>2140000</v>
      </c>
      <c r="BV1050" s="28">
        <f t="shared" si="2282"/>
        <v>406600</v>
      </c>
      <c r="BW1050" s="30">
        <f t="shared" si="2283"/>
        <v>2546600</v>
      </c>
      <c r="BX1050" s="26">
        <v>1</v>
      </c>
      <c r="BY1050" s="28">
        <v>2000000</v>
      </c>
      <c r="BZ1050" s="28">
        <v>2280000</v>
      </c>
      <c r="CA1050" s="156"/>
      <c r="CB1050" s="156"/>
      <c r="CC1050" s="177">
        <f t="shared" si="2185"/>
        <v>9.2518644267398739E-2</v>
      </c>
      <c r="CD1050" s="28">
        <f t="shared" si="2284"/>
        <v>2140000</v>
      </c>
      <c r="CE1050" s="28">
        <f t="shared" si="2285"/>
        <v>406600</v>
      </c>
      <c r="CF1050" s="29">
        <f t="shared" si="2286"/>
        <v>2546600</v>
      </c>
      <c r="CG1050" s="26">
        <v>1</v>
      </c>
      <c r="CH1050" s="27">
        <v>1600000</v>
      </c>
      <c r="CI1050" s="27">
        <v>1280000</v>
      </c>
      <c r="CJ1050" s="148"/>
      <c r="CK1050" s="148"/>
      <c r="CL1050" s="143">
        <f t="shared" si="2235"/>
        <v>0.15713484026367722</v>
      </c>
      <c r="CM1050" s="27">
        <f t="shared" si="2236"/>
        <v>1440000</v>
      </c>
      <c r="CN1050" s="27">
        <f t="shared" si="2237"/>
        <v>273600</v>
      </c>
      <c r="CO1050" s="28">
        <f t="shared" si="2238"/>
        <v>1713600</v>
      </c>
      <c r="CP1050" s="26">
        <v>1</v>
      </c>
      <c r="CQ1050" s="27">
        <v>1600000</v>
      </c>
      <c r="CR1050" s="27">
        <v>1280000</v>
      </c>
      <c r="CS1050" s="148"/>
      <c r="CT1050" s="148"/>
      <c r="CU1050" s="143">
        <f t="shared" si="2168"/>
        <v>0.15713484026367722</v>
      </c>
      <c r="CV1050" s="27">
        <f t="shared" si="2239"/>
        <v>1440000</v>
      </c>
      <c r="CW1050" s="28">
        <f t="shared" si="2240"/>
        <v>273600</v>
      </c>
      <c r="CX1050" s="29">
        <f t="shared" si="2241"/>
        <v>1713600</v>
      </c>
      <c r="CY1050" s="26">
        <v>1</v>
      </c>
      <c r="CZ1050" s="27">
        <v>1600000</v>
      </c>
      <c r="DA1050" s="27">
        <v>1360000</v>
      </c>
      <c r="DB1050" s="181"/>
      <c r="DC1050" s="181"/>
      <c r="DD1050" s="143">
        <f t="shared" si="2172"/>
        <v>0.11466596451673743</v>
      </c>
      <c r="DE1050" s="27">
        <f t="shared" si="2287"/>
        <v>1480000</v>
      </c>
      <c r="DF1050" s="27">
        <f t="shared" si="2288"/>
        <v>281200</v>
      </c>
      <c r="DG1050" s="28">
        <f t="shared" si="2289"/>
        <v>1761200</v>
      </c>
      <c r="DH1050" s="31" t="s">
        <v>30</v>
      </c>
      <c r="DI1050" s="32" t="s">
        <v>30</v>
      </c>
      <c r="DJ1050" s="32" t="s">
        <v>30</v>
      </c>
      <c r="DK1050" s="32" t="s">
        <v>30</v>
      </c>
      <c r="DL1050" s="32" t="s">
        <v>30</v>
      </c>
      <c r="DM1050" s="32" t="s">
        <v>30</v>
      </c>
      <c r="DN1050" s="32" t="s">
        <v>30</v>
      </c>
      <c r="DO1050" s="33" t="s">
        <v>30</v>
      </c>
    </row>
    <row r="1051" spans="1:119" ht="36" customHeight="1" x14ac:dyDescent="0.25">
      <c r="A1051" s="66" t="s">
        <v>2038</v>
      </c>
      <c r="B1051" s="67" t="s">
        <v>2018</v>
      </c>
      <c r="C1051" s="68" t="s">
        <v>2039</v>
      </c>
      <c r="D1051" s="26">
        <v>1</v>
      </c>
      <c r="E1051" s="27">
        <v>2000000</v>
      </c>
      <c r="F1051" s="27">
        <v>1900000</v>
      </c>
      <c r="G1051" s="148"/>
      <c r="H1051" s="148"/>
      <c r="I1051" s="143">
        <f t="shared" si="2189"/>
        <v>3.6261886214694748E-2</v>
      </c>
      <c r="J1051" s="27">
        <f t="shared" si="2262"/>
        <v>1950000</v>
      </c>
      <c r="K1051" s="28">
        <f t="shared" si="2263"/>
        <v>370500</v>
      </c>
      <c r="L1051" s="29">
        <f t="shared" si="2192"/>
        <v>2320500</v>
      </c>
      <c r="M1051" s="26">
        <v>1</v>
      </c>
      <c r="N1051" s="27">
        <v>2000000</v>
      </c>
      <c r="O1051" s="27">
        <v>2160000</v>
      </c>
      <c r="P1051" s="145"/>
      <c r="Q1051" s="145"/>
      <c r="R1051" s="143">
        <f t="shared" si="2248"/>
        <v>5.4392829322042119E-2</v>
      </c>
      <c r="S1051" s="27">
        <f t="shared" si="2264"/>
        <v>2080000</v>
      </c>
      <c r="T1051" s="28">
        <f t="shared" si="2265"/>
        <v>395200</v>
      </c>
      <c r="U1051" s="30">
        <f t="shared" si="2266"/>
        <v>2475200</v>
      </c>
      <c r="V1051" s="26">
        <v>1</v>
      </c>
      <c r="W1051" s="27">
        <v>2000000</v>
      </c>
      <c r="X1051" s="27">
        <v>2300000</v>
      </c>
      <c r="Y1051" s="145"/>
      <c r="Z1051" s="145"/>
      <c r="AA1051" s="143">
        <f t="shared" si="2252"/>
        <v>9.8666062491146164E-2</v>
      </c>
      <c r="AB1051" s="27">
        <f t="shared" si="2267"/>
        <v>2150000</v>
      </c>
      <c r="AC1051" s="28">
        <f t="shared" si="2268"/>
        <v>408500</v>
      </c>
      <c r="AD1051" s="29">
        <f t="shared" si="2269"/>
        <v>2558500</v>
      </c>
      <c r="AE1051" s="26">
        <v>1</v>
      </c>
      <c r="AF1051" s="27">
        <v>2000000</v>
      </c>
      <c r="AG1051" s="27">
        <v>2200000</v>
      </c>
      <c r="AH1051" s="145"/>
      <c r="AI1051" s="145"/>
      <c r="AJ1051" s="143">
        <f t="shared" si="2197"/>
        <v>6.7343502970147393E-2</v>
      </c>
      <c r="AK1051" s="27">
        <f t="shared" si="2270"/>
        <v>2100000</v>
      </c>
      <c r="AL1051" s="28">
        <f t="shared" si="2199"/>
        <v>399000</v>
      </c>
      <c r="AM1051" s="30">
        <f t="shared" si="2271"/>
        <v>2499000</v>
      </c>
      <c r="AN1051" s="26">
        <v>1</v>
      </c>
      <c r="AO1051" s="27">
        <v>2000000</v>
      </c>
      <c r="AP1051" s="27">
        <v>2599200</v>
      </c>
      <c r="AQ1051" s="145"/>
      <c r="AR1051" s="145"/>
      <c r="AS1051" s="143">
        <f t="shared" si="2201"/>
        <v>0.18424873164332026</v>
      </c>
      <c r="AT1051" s="27">
        <f t="shared" si="2272"/>
        <v>2299600</v>
      </c>
      <c r="AU1051" s="28">
        <f t="shared" si="2273"/>
        <v>436924</v>
      </c>
      <c r="AV1051" s="30">
        <f t="shared" si="2274"/>
        <v>2736524</v>
      </c>
      <c r="AW1051" s="26">
        <v>1</v>
      </c>
      <c r="AX1051" s="27">
        <v>2000000</v>
      </c>
      <c r="AY1051" s="27">
        <v>2280000</v>
      </c>
      <c r="AZ1051" s="145"/>
      <c r="BA1051" s="145"/>
      <c r="BB1051" s="143">
        <f t="shared" si="2205"/>
        <v>9.2518644267398739E-2</v>
      </c>
      <c r="BC1051" s="27">
        <f t="shared" si="2275"/>
        <v>2140000</v>
      </c>
      <c r="BD1051" s="27">
        <f t="shared" si="2276"/>
        <v>406600</v>
      </c>
      <c r="BE1051" s="27">
        <f t="shared" si="2277"/>
        <v>2546600</v>
      </c>
      <c r="BF1051" s="26">
        <v>1</v>
      </c>
      <c r="BG1051" s="27">
        <v>1600000</v>
      </c>
      <c r="BH1051" s="27">
        <v>1440000</v>
      </c>
      <c r="BI1051" s="145"/>
      <c r="BJ1051" s="145"/>
      <c r="BK1051" s="143">
        <f t="shared" si="2177"/>
        <v>7.4432292756478682E-2</v>
      </c>
      <c r="BL1051" s="27">
        <f t="shared" si="2278"/>
        <v>1520000</v>
      </c>
      <c r="BM1051" s="27">
        <f t="shared" si="2279"/>
        <v>288800</v>
      </c>
      <c r="BN1051" s="28">
        <f t="shared" si="2280"/>
        <v>1808800</v>
      </c>
      <c r="BO1051" s="26">
        <v>1</v>
      </c>
      <c r="BP1051" s="27">
        <v>1600000</v>
      </c>
      <c r="BQ1051" s="27">
        <v>1824000</v>
      </c>
      <c r="BR1051" s="148"/>
      <c r="BS1051" s="148"/>
      <c r="BT1051" s="143">
        <f t="shared" si="2181"/>
        <v>9.2518644267398739E-2</v>
      </c>
      <c r="BU1051" s="27">
        <f t="shared" si="2281"/>
        <v>1712000</v>
      </c>
      <c r="BV1051" s="28">
        <f t="shared" si="2282"/>
        <v>325280</v>
      </c>
      <c r="BW1051" s="30">
        <f t="shared" si="2283"/>
        <v>2037280</v>
      </c>
      <c r="BX1051" s="26">
        <v>1</v>
      </c>
      <c r="BY1051" s="28">
        <v>1600000</v>
      </c>
      <c r="BZ1051" s="28">
        <v>1824000</v>
      </c>
      <c r="CA1051" s="156"/>
      <c r="CB1051" s="156"/>
      <c r="CC1051" s="177">
        <f t="shared" si="2185"/>
        <v>9.2518644267398739E-2</v>
      </c>
      <c r="CD1051" s="28">
        <f t="shared" si="2284"/>
        <v>1712000</v>
      </c>
      <c r="CE1051" s="28">
        <f t="shared" si="2285"/>
        <v>325280</v>
      </c>
      <c r="CF1051" s="29">
        <f t="shared" si="2286"/>
        <v>2037280</v>
      </c>
      <c r="CG1051" s="26">
        <v>1</v>
      </c>
      <c r="CH1051" s="27">
        <v>1280000</v>
      </c>
      <c r="CI1051" s="27">
        <v>1024000</v>
      </c>
      <c r="CJ1051" s="148"/>
      <c r="CK1051" s="148"/>
      <c r="CL1051" s="143">
        <f t="shared" si="2235"/>
        <v>0.15713484026367724</v>
      </c>
      <c r="CM1051" s="27">
        <f t="shared" si="2236"/>
        <v>1152000</v>
      </c>
      <c r="CN1051" s="27">
        <f t="shared" si="2237"/>
        <v>218880</v>
      </c>
      <c r="CO1051" s="28">
        <f t="shared" si="2238"/>
        <v>1370880</v>
      </c>
      <c r="CP1051" s="26">
        <v>1</v>
      </c>
      <c r="CQ1051" s="27">
        <v>1280000</v>
      </c>
      <c r="CR1051" s="27">
        <v>1024000</v>
      </c>
      <c r="CS1051" s="148"/>
      <c r="CT1051" s="148"/>
      <c r="CU1051" s="143">
        <f t="shared" si="2168"/>
        <v>0.15713484026367724</v>
      </c>
      <c r="CV1051" s="27">
        <f t="shared" si="2239"/>
        <v>1152000</v>
      </c>
      <c r="CW1051" s="28">
        <f t="shared" si="2240"/>
        <v>218880</v>
      </c>
      <c r="CX1051" s="29">
        <f t="shared" si="2241"/>
        <v>1370880</v>
      </c>
      <c r="CY1051" s="26">
        <v>1</v>
      </c>
      <c r="CZ1051" s="27">
        <v>1280000</v>
      </c>
      <c r="DA1051" s="27">
        <v>1088000</v>
      </c>
      <c r="DB1051" s="181"/>
      <c r="DC1051" s="181"/>
      <c r="DD1051" s="143">
        <f t="shared" si="2172"/>
        <v>0.11466596451673743</v>
      </c>
      <c r="DE1051" s="27">
        <f t="shared" si="2287"/>
        <v>1184000</v>
      </c>
      <c r="DF1051" s="27">
        <f t="shared" si="2288"/>
        <v>224960</v>
      </c>
      <c r="DG1051" s="28">
        <f t="shared" si="2289"/>
        <v>1408960</v>
      </c>
      <c r="DH1051" s="31" t="s">
        <v>30</v>
      </c>
      <c r="DI1051" s="32" t="s">
        <v>30</v>
      </c>
      <c r="DJ1051" s="32" t="s">
        <v>30</v>
      </c>
      <c r="DK1051" s="32" t="s">
        <v>30</v>
      </c>
      <c r="DL1051" s="32" t="s">
        <v>30</v>
      </c>
      <c r="DM1051" s="32" t="s">
        <v>30</v>
      </c>
      <c r="DN1051" s="32" t="s">
        <v>30</v>
      </c>
      <c r="DO1051" s="33" t="s">
        <v>30</v>
      </c>
    </row>
    <row r="1052" spans="1:119" ht="21" customHeight="1" x14ac:dyDescent="0.25">
      <c r="A1052" s="66" t="s">
        <v>2040</v>
      </c>
      <c r="B1052" s="67" t="s">
        <v>2018</v>
      </c>
      <c r="C1052" s="68" t="s">
        <v>2041</v>
      </c>
      <c r="D1052" s="26">
        <v>1</v>
      </c>
      <c r="E1052" s="27">
        <v>8000000</v>
      </c>
      <c r="F1052" s="27">
        <v>7600000</v>
      </c>
      <c r="G1052" s="148"/>
      <c r="H1052" s="148"/>
      <c r="I1052" s="143">
        <f t="shared" si="2189"/>
        <v>3.6261886214694748E-2</v>
      </c>
      <c r="J1052" s="27">
        <f t="shared" si="2262"/>
        <v>7800000</v>
      </c>
      <c r="K1052" s="28">
        <f t="shared" si="2263"/>
        <v>1482000</v>
      </c>
      <c r="L1052" s="29">
        <f t="shared" si="2192"/>
        <v>9282000</v>
      </c>
      <c r="M1052" s="26">
        <v>1</v>
      </c>
      <c r="N1052" s="27">
        <v>8000000</v>
      </c>
      <c r="O1052" s="27">
        <v>8640000</v>
      </c>
      <c r="P1052" s="145"/>
      <c r="Q1052" s="145"/>
      <c r="R1052" s="143">
        <f t="shared" si="2248"/>
        <v>5.4392829322042119E-2</v>
      </c>
      <c r="S1052" s="27">
        <f t="shared" si="2264"/>
        <v>8320000</v>
      </c>
      <c r="T1052" s="28">
        <f t="shared" si="2265"/>
        <v>1580800</v>
      </c>
      <c r="U1052" s="30">
        <f t="shared" si="2266"/>
        <v>9900800</v>
      </c>
      <c r="V1052" s="26">
        <v>1</v>
      </c>
      <c r="W1052" s="27">
        <v>8000000</v>
      </c>
      <c r="X1052" s="27">
        <v>9200000</v>
      </c>
      <c r="Y1052" s="145"/>
      <c r="Z1052" s="145"/>
      <c r="AA1052" s="143">
        <f t="shared" si="2252"/>
        <v>9.8666062491146164E-2</v>
      </c>
      <c r="AB1052" s="27">
        <f t="shared" si="2267"/>
        <v>8600000</v>
      </c>
      <c r="AC1052" s="28">
        <f t="shared" si="2268"/>
        <v>1634000</v>
      </c>
      <c r="AD1052" s="29">
        <f t="shared" si="2269"/>
        <v>10234000</v>
      </c>
      <c r="AE1052" s="26">
        <v>1</v>
      </c>
      <c r="AF1052" s="27">
        <v>8000000</v>
      </c>
      <c r="AG1052" s="27">
        <v>8800000</v>
      </c>
      <c r="AH1052" s="145"/>
      <c r="AI1052" s="145"/>
      <c r="AJ1052" s="143">
        <f t="shared" si="2197"/>
        <v>6.7343502970147393E-2</v>
      </c>
      <c r="AK1052" s="27">
        <f t="shared" si="2270"/>
        <v>8400000</v>
      </c>
      <c r="AL1052" s="28">
        <f t="shared" si="2199"/>
        <v>1596000</v>
      </c>
      <c r="AM1052" s="30">
        <f t="shared" si="2271"/>
        <v>9996000</v>
      </c>
      <c r="AN1052" s="26">
        <v>1</v>
      </c>
      <c r="AO1052" s="27">
        <v>8000000</v>
      </c>
      <c r="AP1052" s="27">
        <v>10396800</v>
      </c>
      <c r="AQ1052" s="145"/>
      <c r="AR1052" s="145"/>
      <c r="AS1052" s="143">
        <f t="shared" si="2201"/>
        <v>0.18424873164332026</v>
      </c>
      <c r="AT1052" s="27">
        <f t="shared" si="2272"/>
        <v>9198400</v>
      </c>
      <c r="AU1052" s="28">
        <f t="shared" si="2273"/>
        <v>1747696</v>
      </c>
      <c r="AV1052" s="30">
        <f t="shared" si="2274"/>
        <v>10946096</v>
      </c>
      <c r="AW1052" s="26">
        <v>1</v>
      </c>
      <c r="AX1052" s="27">
        <v>8000000</v>
      </c>
      <c r="AY1052" s="27">
        <v>9120000</v>
      </c>
      <c r="AZ1052" s="145"/>
      <c r="BA1052" s="145"/>
      <c r="BB1052" s="143">
        <f t="shared" si="2205"/>
        <v>9.2518644267398739E-2</v>
      </c>
      <c r="BC1052" s="27">
        <f t="shared" si="2275"/>
        <v>8560000</v>
      </c>
      <c r="BD1052" s="27">
        <f t="shared" si="2276"/>
        <v>1626400</v>
      </c>
      <c r="BE1052" s="27">
        <f t="shared" si="2277"/>
        <v>10186400</v>
      </c>
      <c r="BF1052" s="26">
        <v>1</v>
      </c>
      <c r="BG1052" s="27">
        <v>6400000</v>
      </c>
      <c r="BH1052" s="27">
        <v>5760000</v>
      </c>
      <c r="BI1052" s="145"/>
      <c r="BJ1052" s="145"/>
      <c r="BK1052" s="143">
        <f t="shared" si="2177"/>
        <v>7.4432292756478682E-2</v>
      </c>
      <c r="BL1052" s="27">
        <f t="shared" si="2278"/>
        <v>6080000</v>
      </c>
      <c r="BM1052" s="27">
        <f t="shared" si="2279"/>
        <v>1155200</v>
      </c>
      <c r="BN1052" s="28">
        <f t="shared" si="2280"/>
        <v>7235200</v>
      </c>
      <c r="BO1052" s="26">
        <v>1</v>
      </c>
      <c r="BP1052" s="27">
        <v>6400000</v>
      </c>
      <c r="BQ1052" s="27">
        <v>7296000</v>
      </c>
      <c r="BR1052" s="148"/>
      <c r="BS1052" s="148"/>
      <c r="BT1052" s="143">
        <f t="shared" si="2181"/>
        <v>9.2518644267398739E-2</v>
      </c>
      <c r="BU1052" s="27">
        <f t="shared" si="2281"/>
        <v>6848000</v>
      </c>
      <c r="BV1052" s="28">
        <f t="shared" si="2282"/>
        <v>1301120</v>
      </c>
      <c r="BW1052" s="30">
        <f t="shared" si="2283"/>
        <v>8149120</v>
      </c>
      <c r="BX1052" s="26">
        <v>1</v>
      </c>
      <c r="BY1052" s="28">
        <v>6400000</v>
      </c>
      <c r="BZ1052" s="28">
        <v>7296000</v>
      </c>
      <c r="CA1052" s="156"/>
      <c r="CB1052" s="156"/>
      <c r="CC1052" s="177">
        <f t="shared" si="2185"/>
        <v>9.2518644267398739E-2</v>
      </c>
      <c r="CD1052" s="28">
        <f t="shared" si="2284"/>
        <v>6848000</v>
      </c>
      <c r="CE1052" s="28">
        <f t="shared" si="2285"/>
        <v>1301120</v>
      </c>
      <c r="CF1052" s="29">
        <f t="shared" si="2286"/>
        <v>8149120</v>
      </c>
      <c r="CG1052" s="26">
        <v>1</v>
      </c>
      <c r="CH1052" s="27">
        <v>5120000</v>
      </c>
      <c r="CI1052" s="27">
        <v>4096000</v>
      </c>
      <c r="CJ1052" s="148"/>
      <c r="CK1052" s="148"/>
      <c r="CL1052" s="143">
        <f t="shared" si="2235"/>
        <v>0.15713484026367724</v>
      </c>
      <c r="CM1052" s="27">
        <f t="shared" si="2236"/>
        <v>4608000</v>
      </c>
      <c r="CN1052" s="27">
        <f t="shared" si="2237"/>
        <v>875520</v>
      </c>
      <c r="CO1052" s="28">
        <f t="shared" si="2238"/>
        <v>5483520</v>
      </c>
      <c r="CP1052" s="26">
        <v>1</v>
      </c>
      <c r="CQ1052" s="27">
        <v>5120000</v>
      </c>
      <c r="CR1052" s="27">
        <v>4096000</v>
      </c>
      <c r="CS1052" s="148"/>
      <c r="CT1052" s="148"/>
      <c r="CU1052" s="143">
        <f t="shared" si="2168"/>
        <v>0.15713484026367724</v>
      </c>
      <c r="CV1052" s="27">
        <f t="shared" si="2239"/>
        <v>4608000</v>
      </c>
      <c r="CW1052" s="28">
        <f t="shared" si="2240"/>
        <v>875520</v>
      </c>
      <c r="CX1052" s="29">
        <f t="shared" si="2241"/>
        <v>5483520</v>
      </c>
      <c r="CY1052" s="26">
        <v>1</v>
      </c>
      <c r="CZ1052" s="27">
        <v>5120000</v>
      </c>
      <c r="DA1052" s="27">
        <v>4352000</v>
      </c>
      <c r="DB1052" s="181"/>
      <c r="DC1052" s="181"/>
      <c r="DD1052" s="143">
        <f t="shared" si="2172"/>
        <v>0.11466596451673743</v>
      </c>
      <c r="DE1052" s="27">
        <f t="shared" si="2287"/>
        <v>4736000</v>
      </c>
      <c r="DF1052" s="27">
        <f t="shared" si="2288"/>
        <v>899840</v>
      </c>
      <c r="DG1052" s="28">
        <f t="shared" si="2289"/>
        <v>5635840</v>
      </c>
      <c r="DH1052" s="26">
        <v>1</v>
      </c>
      <c r="DI1052" s="28">
        <v>5120000</v>
      </c>
      <c r="DJ1052" s="28">
        <v>5888000</v>
      </c>
      <c r="DK1052" s="157"/>
      <c r="DL1052" s="177">
        <f t="shared" si="2176"/>
        <v>9.8666062491146164E-2</v>
      </c>
      <c r="DM1052" s="28">
        <f t="shared" ref="DM1052" si="2293">+AVERAGE(DI1052:DK1052)</f>
        <v>5504000</v>
      </c>
      <c r="DN1052" s="28">
        <f t="shared" ref="DN1052" si="2294">DM1052*19%</f>
        <v>1045760</v>
      </c>
      <c r="DO1052" s="30">
        <f t="shared" ref="DO1052" si="2295">+DM1052+DN1052</f>
        <v>6549760</v>
      </c>
    </row>
    <row r="1053" spans="1:119" ht="37.5" customHeight="1" x14ac:dyDescent="0.25">
      <c r="A1053" s="66" t="s">
        <v>2042</v>
      </c>
      <c r="B1053" s="67" t="s">
        <v>2018</v>
      </c>
      <c r="C1053" s="68" t="s">
        <v>2043</v>
      </c>
      <c r="D1053" s="26">
        <v>1</v>
      </c>
      <c r="E1053" s="27">
        <v>2500000</v>
      </c>
      <c r="F1053" s="27">
        <v>2375000</v>
      </c>
      <c r="G1053" s="148"/>
      <c r="H1053" s="148"/>
      <c r="I1053" s="143">
        <f t="shared" si="2189"/>
        <v>3.6261886214694741E-2</v>
      </c>
      <c r="J1053" s="27">
        <f t="shared" si="2262"/>
        <v>2437500</v>
      </c>
      <c r="K1053" s="28">
        <f t="shared" si="2263"/>
        <v>463125</v>
      </c>
      <c r="L1053" s="29">
        <f t="shared" si="2192"/>
        <v>2900625</v>
      </c>
      <c r="M1053" s="26">
        <v>1</v>
      </c>
      <c r="N1053" s="27">
        <v>2500000</v>
      </c>
      <c r="O1053" s="27">
        <v>2700000</v>
      </c>
      <c r="P1053" s="145"/>
      <c r="Q1053" s="145"/>
      <c r="R1053" s="143">
        <f t="shared" si="2248"/>
        <v>5.4392829322042126E-2</v>
      </c>
      <c r="S1053" s="27">
        <f t="shared" si="2264"/>
        <v>2600000</v>
      </c>
      <c r="T1053" s="28">
        <f t="shared" si="2265"/>
        <v>494000</v>
      </c>
      <c r="U1053" s="30">
        <f t="shared" si="2266"/>
        <v>3094000</v>
      </c>
      <c r="V1053" s="26">
        <v>1</v>
      </c>
      <c r="W1053" s="27">
        <v>2500000</v>
      </c>
      <c r="X1053" s="27">
        <v>2875000</v>
      </c>
      <c r="Y1053" s="145"/>
      <c r="Z1053" s="145"/>
      <c r="AA1053" s="143">
        <f t="shared" si="2252"/>
        <v>9.8666062491146178E-2</v>
      </c>
      <c r="AB1053" s="27">
        <f t="shared" si="2267"/>
        <v>2687500</v>
      </c>
      <c r="AC1053" s="28">
        <f t="shared" si="2268"/>
        <v>510625</v>
      </c>
      <c r="AD1053" s="29">
        <f t="shared" si="2269"/>
        <v>3198125</v>
      </c>
      <c r="AE1053" s="26">
        <v>1</v>
      </c>
      <c r="AF1053" s="27">
        <v>2500000</v>
      </c>
      <c r="AG1053" s="27">
        <v>2750000</v>
      </c>
      <c r="AH1053" s="145"/>
      <c r="AI1053" s="145"/>
      <c r="AJ1053" s="143">
        <f t="shared" si="2197"/>
        <v>6.7343502970147379E-2</v>
      </c>
      <c r="AK1053" s="27">
        <f t="shared" si="2270"/>
        <v>2625000</v>
      </c>
      <c r="AL1053" s="28">
        <f t="shared" si="2199"/>
        <v>498750</v>
      </c>
      <c r="AM1053" s="30">
        <f t="shared" si="2271"/>
        <v>3123750</v>
      </c>
      <c r="AN1053" s="26">
        <v>1</v>
      </c>
      <c r="AO1053" s="27">
        <v>2500000</v>
      </c>
      <c r="AP1053" s="27">
        <v>3249000</v>
      </c>
      <c r="AQ1053" s="145"/>
      <c r="AR1053" s="145"/>
      <c r="AS1053" s="143">
        <f t="shared" si="2201"/>
        <v>0.18424873164332026</v>
      </c>
      <c r="AT1053" s="27">
        <f t="shared" si="2272"/>
        <v>2874500</v>
      </c>
      <c r="AU1053" s="28">
        <f t="shared" si="2273"/>
        <v>546155</v>
      </c>
      <c r="AV1053" s="30">
        <f t="shared" si="2274"/>
        <v>3420655</v>
      </c>
      <c r="AW1053" s="26">
        <v>1</v>
      </c>
      <c r="AX1053" s="27">
        <v>2500000</v>
      </c>
      <c r="AY1053" s="27">
        <v>2850000</v>
      </c>
      <c r="AZ1053" s="145"/>
      <c r="BA1053" s="145"/>
      <c r="BB1053" s="143">
        <f t="shared" si="2205"/>
        <v>9.2518644267398739E-2</v>
      </c>
      <c r="BC1053" s="27">
        <f t="shared" si="2275"/>
        <v>2675000</v>
      </c>
      <c r="BD1053" s="27">
        <f t="shared" si="2276"/>
        <v>508250</v>
      </c>
      <c r="BE1053" s="27">
        <f t="shared" si="2277"/>
        <v>3183250</v>
      </c>
      <c r="BF1053" s="26">
        <v>1</v>
      </c>
      <c r="BG1053" s="27">
        <v>2000000</v>
      </c>
      <c r="BH1053" s="27">
        <v>1800000</v>
      </c>
      <c r="BI1053" s="145"/>
      <c r="BJ1053" s="145"/>
      <c r="BK1053" s="143">
        <f t="shared" si="2177"/>
        <v>7.4432292756478696E-2</v>
      </c>
      <c r="BL1053" s="27">
        <f t="shared" si="2278"/>
        <v>1900000</v>
      </c>
      <c r="BM1053" s="27">
        <f t="shared" si="2279"/>
        <v>361000</v>
      </c>
      <c r="BN1053" s="28">
        <f t="shared" si="2280"/>
        <v>2261000</v>
      </c>
      <c r="BO1053" s="26">
        <v>1</v>
      </c>
      <c r="BP1053" s="27">
        <v>2000000</v>
      </c>
      <c r="BQ1053" s="27">
        <v>2280000</v>
      </c>
      <c r="BR1053" s="148"/>
      <c r="BS1053" s="148"/>
      <c r="BT1053" s="143">
        <f t="shared" si="2181"/>
        <v>9.2518644267398739E-2</v>
      </c>
      <c r="BU1053" s="27">
        <f t="shared" si="2281"/>
        <v>2140000</v>
      </c>
      <c r="BV1053" s="28">
        <f t="shared" si="2282"/>
        <v>406600</v>
      </c>
      <c r="BW1053" s="30">
        <f t="shared" si="2283"/>
        <v>2546600</v>
      </c>
      <c r="BX1053" s="26">
        <v>1</v>
      </c>
      <c r="BY1053" s="28">
        <v>2000000</v>
      </c>
      <c r="BZ1053" s="28">
        <v>2280000</v>
      </c>
      <c r="CA1053" s="156"/>
      <c r="CB1053" s="156"/>
      <c r="CC1053" s="177">
        <f t="shared" si="2185"/>
        <v>9.2518644267398739E-2</v>
      </c>
      <c r="CD1053" s="28">
        <f t="shared" si="2284"/>
        <v>2140000</v>
      </c>
      <c r="CE1053" s="28">
        <f t="shared" si="2285"/>
        <v>406600</v>
      </c>
      <c r="CF1053" s="29">
        <f t="shared" si="2286"/>
        <v>2546600</v>
      </c>
      <c r="CG1053" s="26">
        <v>1</v>
      </c>
      <c r="CH1053" s="27">
        <v>1600000</v>
      </c>
      <c r="CI1053" s="27">
        <v>1280000</v>
      </c>
      <c r="CJ1053" s="148"/>
      <c r="CK1053" s="148"/>
      <c r="CL1053" s="143">
        <f t="shared" si="2235"/>
        <v>0.15713484026367722</v>
      </c>
      <c r="CM1053" s="27">
        <f t="shared" si="2236"/>
        <v>1440000</v>
      </c>
      <c r="CN1053" s="27">
        <f t="shared" si="2237"/>
        <v>273600</v>
      </c>
      <c r="CO1053" s="28">
        <f t="shared" si="2238"/>
        <v>1713600</v>
      </c>
      <c r="CP1053" s="26">
        <v>1</v>
      </c>
      <c r="CQ1053" s="27">
        <v>1600000</v>
      </c>
      <c r="CR1053" s="27">
        <v>1280000</v>
      </c>
      <c r="CS1053" s="148"/>
      <c r="CT1053" s="148"/>
      <c r="CU1053" s="143">
        <f t="shared" si="2168"/>
        <v>0.15713484026367722</v>
      </c>
      <c r="CV1053" s="27">
        <f t="shared" si="2239"/>
        <v>1440000</v>
      </c>
      <c r="CW1053" s="28">
        <f t="shared" si="2240"/>
        <v>273600</v>
      </c>
      <c r="CX1053" s="29">
        <f t="shared" si="2241"/>
        <v>1713600</v>
      </c>
      <c r="CY1053" s="26">
        <v>1</v>
      </c>
      <c r="CZ1053" s="27">
        <v>1600000</v>
      </c>
      <c r="DA1053" s="27">
        <v>1360000</v>
      </c>
      <c r="DB1053" s="181"/>
      <c r="DC1053" s="181"/>
      <c r="DD1053" s="143">
        <f t="shared" si="2172"/>
        <v>0.11466596451673743</v>
      </c>
      <c r="DE1053" s="27">
        <f t="shared" si="2287"/>
        <v>1480000</v>
      </c>
      <c r="DF1053" s="27">
        <f t="shared" si="2288"/>
        <v>281200</v>
      </c>
      <c r="DG1053" s="28">
        <f t="shared" si="2289"/>
        <v>1761200</v>
      </c>
      <c r="DH1053" s="31" t="s">
        <v>30</v>
      </c>
      <c r="DI1053" s="32" t="s">
        <v>30</v>
      </c>
      <c r="DJ1053" s="32" t="s">
        <v>30</v>
      </c>
      <c r="DK1053" s="32" t="s">
        <v>30</v>
      </c>
      <c r="DL1053" s="32" t="s">
        <v>30</v>
      </c>
      <c r="DM1053" s="32" t="s">
        <v>30</v>
      </c>
      <c r="DN1053" s="32" t="s">
        <v>30</v>
      </c>
      <c r="DO1053" s="33" t="s">
        <v>30</v>
      </c>
    </row>
    <row r="1054" spans="1:119" ht="37.5" customHeight="1" x14ac:dyDescent="0.25">
      <c r="A1054" s="66" t="s">
        <v>2044</v>
      </c>
      <c r="B1054" s="67" t="s">
        <v>2018</v>
      </c>
      <c r="C1054" s="68" t="s">
        <v>2045</v>
      </c>
      <c r="D1054" s="26">
        <v>1</v>
      </c>
      <c r="E1054" s="27">
        <v>2000000</v>
      </c>
      <c r="F1054" s="27">
        <v>1900000</v>
      </c>
      <c r="G1054" s="148"/>
      <c r="H1054" s="148"/>
      <c r="I1054" s="143">
        <f t="shared" si="2189"/>
        <v>3.6261886214694748E-2</v>
      </c>
      <c r="J1054" s="27">
        <f t="shared" si="2262"/>
        <v>1950000</v>
      </c>
      <c r="K1054" s="28">
        <f t="shared" si="2263"/>
        <v>370500</v>
      </c>
      <c r="L1054" s="29">
        <f t="shared" si="2192"/>
        <v>2320500</v>
      </c>
      <c r="M1054" s="26">
        <v>1</v>
      </c>
      <c r="N1054" s="27">
        <v>2000000</v>
      </c>
      <c r="O1054" s="27">
        <v>2160000</v>
      </c>
      <c r="P1054" s="145"/>
      <c r="Q1054" s="145"/>
      <c r="R1054" s="143">
        <f t="shared" si="2248"/>
        <v>5.4392829322042119E-2</v>
      </c>
      <c r="S1054" s="27">
        <f t="shared" si="2264"/>
        <v>2080000</v>
      </c>
      <c r="T1054" s="28">
        <f t="shared" si="2265"/>
        <v>395200</v>
      </c>
      <c r="U1054" s="30">
        <f t="shared" si="2266"/>
        <v>2475200</v>
      </c>
      <c r="V1054" s="26">
        <v>1</v>
      </c>
      <c r="W1054" s="27">
        <v>2000000</v>
      </c>
      <c r="X1054" s="27">
        <v>2300000</v>
      </c>
      <c r="Y1054" s="145"/>
      <c r="Z1054" s="145"/>
      <c r="AA1054" s="143">
        <f t="shared" si="2252"/>
        <v>9.8666062491146164E-2</v>
      </c>
      <c r="AB1054" s="27">
        <f t="shared" si="2267"/>
        <v>2150000</v>
      </c>
      <c r="AC1054" s="28">
        <f t="shared" si="2268"/>
        <v>408500</v>
      </c>
      <c r="AD1054" s="29">
        <f t="shared" si="2269"/>
        <v>2558500</v>
      </c>
      <c r="AE1054" s="26">
        <v>1</v>
      </c>
      <c r="AF1054" s="27">
        <v>2000000</v>
      </c>
      <c r="AG1054" s="27">
        <v>2200000</v>
      </c>
      <c r="AH1054" s="145"/>
      <c r="AI1054" s="145"/>
      <c r="AJ1054" s="143">
        <f t="shared" si="2197"/>
        <v>6.7343502970147393E-2</v>
      </c>
      <c r="AK1054" s="27">
        <f t="shared" si="2270"/>
        <v>2100000</v>
      </c>
      <c r="AL1054" s="28">
        <f t="shared" si="2199"/>
        <v>399000</v>
      </c>
      <c r="AM1054" s="30">
        <f t="shared" si="2271"/>
        <v>2499000</v>
      </c>
      <c r="AN1054" s="26">
        <v>1</v>
      </c>
      <c r="AO1054" s="27">
        <v>2000000</v>
      </c>
      <c r="AP1054" s="27">
        <v>2599200</v>
      </c>
      <c r="AQ1054" s="145"/>
      <c r="AR1054" s="145"/>
      <c r="AS1054" s="143">
        <f t="shared" si="2201"/>
        <v>0.18424873164332026</v>
      </c>
      <c r="AT1054" s="27">
        <f t="shared" si="2272"/>
        <v>2299600</v>
      </c>
      <c r="AU1054" s="28">
        <f t="shared" si="2273"/>
        <v>436924</v>
      </c>
      <c r="AV1054" s="30">
        <f t="shared" si="2274"/>
        <v>2736524</v>
      </c>
      <c r="AW1054" s="26">
        <v>1</v>
      </c>
      <c r="AX1054" s="27">
        <v>2000000</v>
      </c>
      <c r="AY1054" s="27">
        <v>2280000</v>
      </c>
      <c r="AZ1054" s="145"/>
      <c r="BA1054" s="145"/>
      <c r="BB1054" s="143">
        <f t="shared" si="2205"/>
        <v>9.2518644267398739E-2</v>
      </c>
      <c r="BC1054" s="27">
        <f t="shared" si="2275"/>
        <v>2140000</v>
      </c>
      <c r="BD1054" s="27">
        <f t="shared" si="2276"/>
        <v>406600</v>
      </c>
      <c r="BE1054" s="27">
        <f t="shared" si="2277"/>
        <v>2546600</v>
      </c>
      <c r="BF1054" s="26">
        <v>1</v>
      </c>
      <c r="BG1054" s="27">
        <v>1600000</v>
      </c>
      <c r="BH1054" s="27">
        <v>1440000</v>
      </c>
      <c r="BI1054" s="145"/>
      <c r="BJ1054" s="145"/>
      <c r="BK1054" s="143">
        <f t="shared" si="2177"/>
        <v>7.4432292756478682E-2</v>
      </c>
      <c r="BL1054" s="27">
        <f t="shared" si="2278"/>
        <v>1520000</v>
      </c>
      <c r="BM1054" s="27">
        <f t="shared" si="2279"/>
        <v>288800</v>
      </c>
      <c r="BN1054" s="28">
        <f t="shared" si="2280"/>
        <v>1808800</v>
      </c>
      <c r="BO1054" s="26">
        <v>1</v>
      </c>
      <c r="BP1054" s="27">
        <v>1600000</v>
      </c>
      <c r="BQ1054" s="27">
        <v>1824000</v>
      </c>
      <c r="BR1054" s="148"/>
      <c r="BS1054" s="148"/>
      <c r="BT1054" s="143">
        <f t="shared" si="2181"/>
        <v>9.2518644267398739E-2</v>
      </c>
      <c r="BU1054" s="27">
        <f t="shared" si="2281"/>
        <v>1712000</v>
      </c>
      <c r="BV1054" s="28">
        <f t="shared" si="2282"/>
        <v>325280</v>
      </c>
      <c r="BW1054" s="30">
        <f t="shared" si="2283"/>
        <v>2037280</v>
      </c>
      <c r="BX1054" s="26">
        <v>1</v>
      </c>
      <c r="BY1054" s="28">
        <v>1600000</v>
      </c>
      <c r="BZ1054" s="28">
        <v>1824000</v>
      </c>
      <c r="CA1054" s="156"/>
      <c r="CB1054" s="156"/>
      <c r="CC1054" s="177">
        <f t="shared" si="2185"/>
        <v>9.2518644267398739E-2</v>
      </c>
      <c r="CD1054" s="28">
        <f t="shared" si="2284"/>
        <v>1712000</v>
      </c>
      <c r="CE1054" s="28">
        <f t="shared" si="2285"/>
        <v>325280</v>
      </c>
      <c r="CF1054" s="29">
        <f t="shared" si="2286"/>
        <v>2037280</v>
      </c>
      <c r="CG1054" s="26">
        <v>1</v>
      </c>
      <c r="CH1054" s="27">
        <v>1280000</v>
      </c>
      <c r="CI1054" s="27">
        <v>1024000</v>
      </c>
      <c r="CJ1054" s="148"/>
      <c r="CK1054" s="148"/>
      <c r="CL1054" s="143">
        <f t="shared" si="2235"/>
        <v>0.15713484026367724</v>
      </c>
      <c r="CM1054" s="27">
        <f t="shared" si="2236"/>
        <v>1152000</v>
      </c>
      <c r="CN1054" s="27">
        <f t="shared" si="2237"/>
        <v>218880</v>
      </c>
      <c r="CO1054" s="28">
        <f t="shared" si="2238"/>
        <v>1370880</v>
      </c>
      <c r="CP1054" s="26">
        <v>1</v>
      </c>
      <c r="CQ1054" s="27">
        <v>1280000</v>
      </c>
      <c r="CR1054" s="27">
        <v>1024000</v>
      </c>
      <c r="CS1054" s="148"/>
      <c r="CT1054" s="148"/>
      <c r="CU1054" s="143">
        <f t="shared" si="2168"/>
        <v>0.15713484026367724</v>
      </c>
      <c r="CV1054" s="27">
        <f t="shared" si="2239"/>
        <v>1152000</v>
      </c>
      <c r="CW1054" s="28">
        <f t="shared" si="2240"/>
        <v>218880</v>
      </c>
      <c r="CX1054" s="29">
        <f t="shared" si="2241"/>
        <v>1370880</v>
      </c>
      <c r="CY1054" s="26">
        <v>1</v>
      </c>
      <c r="CZ1054" s="27">
        <v>1280000</v>
      </c>
      <c r="DA1054" s="27">
        <v>1088000</v>
      </c>
      <c r="DB1054" s="181"/>
      <c r="DC1054" s="181"/>
      <c r="DD1054" s="143">
        <f t="shared" si="2172"/>
        <v>0.11466596451673743</v>
      </c>
      <c r="DE1054" s="27">
        <f t="shared" si="2287"/>
        <v>1184000</v>
      </c>
      <c r="DF1054" s="27">
        <f t="shared" si="2288"/>
        <v>224960</v>
      </c>
      <c r="DG1054" s="28">
        <f t="shared" si="2289"/>
        <v>1408960</v>
      </c>
      <c r="DH1054" s="31" t="s">
        <v>30</v>
      </c>
      <c r="DI1054" s="32" t="s">
        <v>30</v>
      </c>
      <c r="DJ1054" s="32" t="s">
        <v>30</v>
      </c>
      <c r="DK1054" s="32" t="s">
        <v>30</v>
      </c>
      <c r="DL1054" s="32" t="s">
        <v>30</v>
      </c>
      <c r="DM1054" s="32" t="s">
        <v>30</v>
      </c>
      <c r="DN1054" s="32" t="s">
        <v>30</v>
      </c>
      <c r="DO1054" s="33" t="s">
        <v>30</v>
      </c>
    </row>
    <row r="1055" spans="1:119" ht="21" customHeight="1" x14ac:dyDescent="0.25">
      <c r="A1055" s="66" t="s">
        <v>2046</v>
      </c>
      <c r="B1055" s="67" t="s">
        <v>2018</v>
      </c>
      <c r="C1055" s="68" t="s">
        <v>2047</v>
      </c>
      <c r="D1055" s="26">
        <v>1</v>
      </c>
      <c r="E1055" s="27">
        <v>6000000</v>
      </c>
      <c r="F1055" s="27">
        <v>5700000</v>
      </c>
      <c r="G1055" s="148"/>
      <c r="H1055" s="148"/>
      <c r="I1055" s="143">
        <f t="shared" si="2189"/>
        <v>3.6261886214694741E-2</v>
      </c>
      <c r="J1055" s="27">
        <f t="shared" si="2262"/>
        <v>5850000</v>
      </c>
      <c r="K1055" s="28">
        <f t="shared" si="2263"/>
        <v>1111500</v>
      </c>
      <c r="L1055" s="29">
        <f t="shared" si="2192"/>
        <v>6961500</v>
      </c>
      <c r="M1055" s="26">
        <v>1</v>
      </c>
      <c r="N1055" s="27">
        <v>6000000</v>
      </c>
      <c r="O1055" s="27">
        <v>6480000</v>
      </c>
      <c r="P1055" s="145"/>
      <c r="Q1055" s="145"/>
      <c r="R1055" s="143">
        <f t="shared" si="2248"/>
        <v>5.4392829322042112E-2</v>
      </c>
      <c r="S1055" s="27">
        <f t="shared" si="2264"/>
        <v>6240000</v>
      </c>
      <c r="T1055" s="28">
        <f t="shared" si="2265"/>
        <v>1185600</v>
      </c>
      <c r="U1055" s="30">
        <f t="shared" si="2266"/>
        <v>7425600</v>
      </c>
      <c r="V1055" s="26">
        <v>1</v>
      </c>
      <c r="W1055" s="27">
        <v>6000000</v>
      </c>
      <c r="X1055" s="27">
        <v>6900000</v>
      </c>
      <c r="Y1055" s="145"/>
      <c r="Z1055" s="145"/>
      <c r="AA1055" s="143">
        <f t="shared" si="2252"/>
        <v>9.8666062491146164E-2</v>
      </c>
      <c r="AB1055" s="27">
        <f t="shared" si="2267"/>
        <v>6450000</v>
      </c>
      <c r="AC1055" s="28">
        <f t="shared" si="2268"/>
        <v>1225500</v>
      </c>
      <c r="AD1055" s="29">
        <f t="shared" si="2269"/>
        <v>7675500</v>
      </c>
      <c r="AE1055" s="26">
        <v>1</v>
      </c>
      <c r="AF1055" s="27">
        <v>6000000</v>
      </c>
      <c r="AG1055" s="27">
        <v>6600000</v>
      </c>
      <c r="AH1055" s="145"/>
      <c r="AI1055" s="145"/>
      <c r="AJ1055" s="143">
        <f t="shared" si="2197"/>
        <v>6.7343502970147379E-2</v>
      </c>
      <c r="AK1055" s="27">
        <f t="shared" si="2270"/>
        <v>6300000</v>
      </c>
      <c r="AL1055" s="28">
        <f t="shared" si="2199"/>
        <v>1197000</v>
      </c>
      <c r="AM1055" s="30">
        <f t="shared" si="2271"/>
        <v>7497000</v>
      </c>
      <c r="AN1055" s="26">
        <v>1</v>
      </c>
      <c r="AO1055" s="27">
        <v>6000000</v>
      </c>
      <c r="AP1055" s="27">
        <v>7797600</v>
      </c>
      <c r="AQ1055" s="145"/>
      <c r="AR1055" s="145"/>
      <c r="AS1055" s="143">
        <f t="shared" si="2201"/>
        <v>0.18424873164332026</v>
      </c>
      <c r="AT1055" s="27">
        <f t="shared" si="2272"/>
        <v>6898800</v>
      </c>
      <c r="AU1055" s="28">
        <f t="shared" si="2273"/>
        <v>1310772</v>
      </c>
      <c r="AV1055" s="30">
        <f t="shared" si="2274"/>
        <v>8209572</v>
      </c>
      <c r="AW1055" s="26">
        <v>1</v>
      </c>
      <c r="AX1055" s="27">
        <v>6000000</v>
      </c>
      <c r="AY1055" s="27">
        <v>6840000</v>
      </c>
      <c r="AZ1055" s="145"/>
      <c r="BA1055" s="145"/>
      <c r="BB1055" s="143">
        <f t="shared" si="2205"/>
        <v>9.2518644267398739E-2</v>
      </c>
      <c r="BC1055" s="27">
        <f t="shared" si="2275"/>
        <v>6420000</v>
      </c>
      <c r="BD1055" s="27">
        <f t="shared" si="2276"/>
        <v>1219800</v>
      </c>
      <c r="BE1055" s="27">
        <f t="shared" si="2277"/>
        <v>7639800</v>
      </c>
      <c r="BF1055" s="26">
        <v>1</v>
      </c>
      <c r="BG1055" s="27">
        <v>4800000</v>
      </c>
      <c r="BH1055" s="27">
        <v>4320000</v>
      </c>
      <c r="BI1055" s="145"/>
      <c r="BJ1055" s="145"/>
      <c r="BK1055" s="143">
        <f t="shared" si="2177"/>
        <v>7.4432292756478682E-2</v>
      </c>
      <c r="BL1055" s="27">
        <f t="shared" si="2278"/>
        <v>4560000</v>
      </c>
      <c r="BM1055" s="27">
        <f t="shared" si="2279"/>
        <v>866400</v>
      </c>
      <c r="BN1055" s="28">
        <f t="shared" si="2280"/>
        <v>5426400</v>
      </c>
      <c r="BO1055" s="26">
        <v>1</v>
      </c>
      <c r="BP1055" s="27">
        <v>4800000</v>
      </c>
      <c r="BQ1055" s="27">
        <v>5472000</v>
      </c>
      <c r="BR1055" s="148"/>
      <c r="BS1055" s="148"/>
      <c r="BT1055" s="143">
        <f t="shared" si="2181"/>
        <v>9.2518644267398753E-2</v>
      </c>
      <c r="BU1055" s="27">
        <f t="shared" si="2281"/>
        <v>5136000</v>
      </c>
      <c r="BV1055" s="28">
        <f t="shared" si="2282"/>
        <v>975840</v>
      </c>
      <c r="BW1055" s="30">
        <f t="shared" si="2283"/>
        <v>6111840</v>
      </c>
      <c r="BX1055" s="26">
        <v>1</v>
      </c>
      <c r="BY1055" s="28">
        <v>4800000</v>
      </c>
      <c r="BZ1055" s="28">
        <v>5472000</v>
      </c>
      <c r="CA1055" s="156"/>
      <c r="CB1055" s="156"/>
      <c r="CC1055" s="177">
        <f t="shared" si="2185"/>
        <v>9.2518644267398753E-2</v>
      </c>
      <c r="CD1055" s="28">
        <f t="shared" si="2284"/>
        <v>5136000</v>
      </c>
      <c r="CE1055" s="28">
        <f t="shared" si="2285"/>
        <v>975840</v>
      </c>
      <c r="CF1055" s="29">
        <f t="shared" si="2286"/>
        <v>6111840</v>
      </c>
      <c r="CG1055" s="26">
        <v>1</v>
      </c>
      <c r="CH1055" s="27">
        <v>3840000</v>
      </c>
      <c r="CI1055" s="27">
        <v>3072000</v>
      </c>
      <c r="CJ1055" s="148"/>
      <c r="CK1055" s="148"/>
      <c r="CL1055" s="143">
        <f t="shared" si="2235"/>
        <v>0.15713484026367722</v>
      </c>
      <c r="CM1055" s="27">
        <f t="shared" si="2236"/>
        <v>3456000</v>
      </c>
      <c r="CN1055" s="27">
        <f t="shared" si="2237"/>
        <v>656640</v>
      </c>
      <c r="CO1055" s="28">
        <f t="shared" si="2238"/>
        <v>4112640</v>
      </c>
      <c r="CP1055" s="26">
        <v>1</v>
      </c>
      <c r="CQ1055" s="27">
        <v>3840000</v>
      </c>
      <c r="CR1055" s="27">
        <v>3072000</v>
      </c>
      <c r="CS1055" s="148"/>
      <c r="CT1055" s="148"/>
      <c r="CU1055" s="143">
        <f t="shared" si="2168"/>
        <v>0.15713484026367722</v>
      </c>
      <c r="CV1055" s="27">
        <f t="shared" si="2239"/>
        <v>3456000</v>
      </c>
      <c r="CW1055" s="28">
        <f t="shared" si="2240"/>
        <v>656640</v>
      </c>
      <c r="CX1055" s="29">
        <f t="shared" si="2241"/>
        <v>4112640</v>
      </c>
      <c r="CY1055" s="26">
        <v>1</v>
      </c>
      <c r="CZ1055" s="27">
        <v>3840000</v>
      </c>
      <c r="DA1055" s="27">
        <v>3264000</v>
      </c>
      <c r="DB1055" s="181"/>
      <c r="DC1055" s="181"/>
      <c r="DD1055" s="143">
        <f t="shared" si="2172"/>
        <v>0.11466596451673743</v>
      </c>
      <c r="DE1055" s="27">
        <f t="shared" si="2287"/>
        <v>3552000</v>
      </c>
      <c r="DF1055" s="27">
        <f t="shared" si="2288"/>
        <v>674880</v>
      </c>
      <c r="DG1055" s="28">
        <f t="shared" si="2289"/>
        <v>4226880</v>
      </c>
      <c r="DH1055" s="31" t="s">
        <v>30</v>
      </c>
      <c r="DI1055" s="32" t="s">
        <v>30</v>
      </c>
      <c r="DJ1055" s="32" t="s">
        <v>30</v>
      </c>
      <c r="DK1055" s="32" t="s">
        <v>30</v>
      </c>
      <c r="DL1055" s="32" t="s">
        <v>30</v>
      </c>
      <c r="DM1055" s="32" t="s">
        <v>30</v>
      </c>
      <c r="DN1055" s="32" t="s">
        <v>30</v>
      </c>
      <c r="DO1055" s="33" t="s">
        <v>30</v>
      </c>
    </row>
    <row r="1056" spans="1:119" ht="21" customHeight="1" x14ac:dyDescent="0.25">
      <c r="A1056" s="66" t="s">
        <v>2048</v>
      </c>
      <c r="B1056" s="67" t="s">
        <v>2018</v>
      </c>
      <c r="C1056" s="68" t="s">
        <v>2049</v>
      </c>
      <c r="D1056" s="26">
        <v>1</v>
      </c>
      <c r="E1056" s="27">
        <v>4500000</v>
      </c>
      <c r="F1056" s="27">
        <v>4275000</v>
      </c>
      <c r="G1056" s="148"/>
      <c r="H1056" s="148"/>
      <c r="I1056" s="143">
        <f t="shared" si="2189"/>
        <v>3.6261886214694741E-2</v>
      </c>
      <c r="J1056" s="27">
        <f t="shared" si="2262"/>
        <v>4387500</v>
      </c>
      <c r="K1056" s="28">
        <f t="shared" si="2263"/>
        <v>833625</v>
      </c>
      <c r="L1056" s="29">
        <f t="shared" si="2192"/>
        <v>5221125</v>
      </c>
      <c r="M1056" s="26">
        <v>1</v>
      </c>
      <c r="N1056" s="27">
        <v>4500000</v>
      </c>
      <c r="O1056" s="27">
        <v>4860000</v>
      </c>
      <c r="P1056" s="145"/>
      <c r="Q1056" s="145"/>
      <c r="R1056" s="143">
        <f t="shared" si="2248"/>
        <v>5.4392829322042119E-2</v>
      </c>
      <c r="S1056" s="27">
        <f t="shared" si="2264"/>
        <v>4680000</v>
      </c>
      <c r="T1056" s="28">
        <f t="shared" si="2265"/>
        <v>889200</v>
      </c>
      <c r="U1056" s="30">
        <f t="shared" si="2266"/>
        <v>5569200</v>
      </c>
      <c r="V1056" s="26">
        <v>1</v>
      </c>
      <c r="W1056" s="27">
        <v>4500000</v>
      </c>
      <c r="X1056" s="27">
        <v>5175000</v>
      </c>
      <c r="Y1056" s="145"/>
      <c r="Z1056" s="145"/>
      <c r="AA1056" s="143">
        <f t="shared" si="2252"/>
        <v>9.8666062491146164E-2</v>
      </c>
      <c r="AB1056" s="27">
        <f t="shared" si="2267"/>
        <v>4837500</v>
      </c>
      <c r="AC1056" s="28">
        <f t="shared" si="2268"/>
        <v>919125</v>
      </c>
      <c r="AD1056" s="29">
        <f t="shared" si="2269"/>
        <v>5756625</v>
      </c>
      <c r="AE1056" s="26">
        <v>1</v>
      </c>
      <c r="AF1056" s="27">
        <v>4500000</v>
      </c>
      <c r="AG1056" s="27">
        <v>4950000</v>
      </c>
      <c r="AH1056" s="145"/>
      <c r="AI1056" s="145"/>
      <c r="AJ1056" s="143">
        <f t="shared" si="2197"/>
        <v>6.7343502970147379E-2</v>
      </c>
      <c r="AK1056" s="27">
        <f t="shared" si="2270"/>
        <v>4725000</v>
      </c>
      <c r="AL1056" s="28">
        <f t="shared" si="2199"/>
        <v>897750</v>
      </c>
      <c r="AM1056" s="30">
        <f t="shared" si="2271"/>
        <v>5622750</v>
      </c>
      <c r="AN1056" s="26">
        <v>1</v>
      </c>
      <c r="AO1056" s="27">
        <v>4500000</v>
      </c>
      <c r="AP1056" s="27">
        <v>5848200</v>
      </c>
      <c r="AQ1056" s="145"/>
      <c r="AR1056" s="145"/>
      <c r="AS1056" s="143">
        <f t="shared" si="2201"/>
        <v>0.18424873164332026</v>
      </c>
      <c r="AT1056" s="27">
        <f t="shared" si="2272"/>
        <v>5174100</v>
      </c>
      <c r="AU1056" s="28">
        <f t="shared" si="2273"/>
        <v>983079</v>
      </c>
      <c r="AV1056" s="30">
        <f t="shared" si="2274"/>
        <v>6157179</v>
      </c>
      <c r="AW1056" s="26">
        <v>1</v>
      </c>
      <c r="AX1056" s="27">
        <v>4500000</v>
      </c>
      <c r="AY1056" s="27">
        <v>5130000</v>
      </c>
      <c r="AZ1056" s="145"/>
      <c r="BA1056" s="145"/>
      <c r="BB1056" s="143">
        <f t="shared" si="2205"/>
        <v>9.2518644267398739E-2</v>
      </c>
      <c r="BC1056" s="27">
        <f t="shared" si="2275"/>
        <v>4815000</v>
      </c>
      <c r="BD1056" s="27">
        <f t="shared" si="2276"/>
        <v>914850</v>
      </c>
      <c r="BE1056" s="27">
        <f t="shared" si="2277"/>
        <v>5729850</v>
      </c>
      <c r="BF1056" s="26">
        <v>1</v>
      </c>
      <c r="BG1056" s="27">
        <v>3600000</v>
      </c>
      <c r="BH1056" s="27">
        <v>3240000</v>
      </c>
      <c r="BI1056" s="145"/>
      <c r="BJ1056" s="145"/>
      <c r="BK1056" s="143">
        <f t="shared" si="2177"/>
        <v>7.4432292756478682E-2</v>
      </c>
      <c r="BL1056" s="27">
        <f t="shared" si="2278"/>
        <v>3420000</v>
      </c>
      <c r="BM1056" s="27">
        <f t="shared" si="2279"/>
        <v>649800</v>
      </c>
      <c r="BN1056" s="28">
        <f t="shared" si="2280"/>
        <v>4069800</v>
      </c>
      <c r="BO1056" s="26">
        <v>1</v>
      </c>
      <c r="BP1056" s="27">
        <v>3600000</v>
      </c>
      <c r="BQ1056" s="27">
        <v>4104000</v>
      </c>
      <c r="BR1056" s="148"/>
      <c r="BS1056" s="148"/>
      <c r="BT1056" s="143">
        <f t="shared" si="2181"/>
        <v>9.2518644267398739E-2</v>
      </c>
      <c r="BU1056" s="27">
        <f t="shared" si="2281"/>
        <v>3852000</v>
      </c>
      <c r="BV1056" s="28">
        <f t="shared" si="2282"/>
        <v>731880</v>
      </c>
      <c r="BW1056" s="30">
        <f t="shared" si="2283"/>
        <v>4583880</v>
      </c>
      <c r="BX1056" s="26">
        <v>1</v>
      </c>
      <c r="BY1056" s="28">
        <v>3600000</v>
      </c>
      <c r="BZ1056" s="28">
        <v>4104000</v>
      </c>
      <c r="CA1056" s="156"/>
      <c r="CB1056" s="156"/>
      <c r="CC1056" s="177">
        <f t="shared" si="2185"/>
        <v>9.2518644267398739E-2</v>
      </c>
      <c r="CD1056" s="28">
        <f t="shared" si="2284"/>
        <v>3852000</v>
      </c>
      <c r="CE1056" s="28">
        <f t="shared" si="2285"/>
        <v>731880</v>
      </c>
      <c r="CF1056" s="29">
        <f t="shared" si="2286"/>
        <v>4583880</v>
      </c>
      <c r="CG1056" s="26">
        <v>1</v>
      </c>
      <c r="CH1056" s="27">
        <v>2880000</v>
      </c>
      <c r="CI1056" s="27">
        <v>2304000</v>
      </c>
      <c r="CJ1056" s="148"/>
      <c r="CK1056" s="148"/>
      <c r="CL1056" s="143">
        <f t="shared" si="2235"/>
        <v>0.15713484026367722</v>
      </c>
      <c r="CM1056" s="27">
        <f t="shared" si="2236"/>
        <v>2592000</v>
      </c>
      <c r="CN1056" s="27">
        <f t="shared" si="2237"/>
        <v>492480</v>
      </c>
      <c r="CO1056" s="28">
        <f t="shared" si="2238"/>
        <v>3084480</v>
      </c>
      <c r="CP1056" s="26">
        <v>1</v>
      </c>
      <c r="CQ1056" s="27">
        <v>2880000</v>
      </c>
      <c r="CR1056" s="27">
        <v>2304000</v>
      </c>
      <c r="CS1056" s="148"/>
      <c r="CT1056" s="148"/>
      <c r="CU1056" s="143">
        <f t="shared" si="2168"/>
        <v>0.15713484026367722</v>
      </c>
      <c r="CV1056" s="27">
        <f t="shared" si="2239"/>
        <v>2592000</v>
      </c>
      <c r="CW1056" s="28">
        <f t="shared" si="2240"/>
        <v>492480</v>
      </c>
      <c r="CX1056" s="29">
        <f t="shared" si="2241"/>
        <v>3084480</v>
      </c>
      <c r="CY1056" s="26">
        <v>1</v>
      </c>
      <c r="CZ1056" s="27">
        <v>2880000</v>
      </c>
      <c r="DA1056" s="27">
        <v>2448000</v>
      </c>
      <c r="DB1056" s="181"/>
      <c r="DC1056" s="181"/>
      <c r="DD1056" s="143">
        <f t="shared" si="2172"/>
        <v>0.11466596451673744</v>
      </c>
      <c r="DE1056" s="27">
        <f t="shared" si="2287"/>
        <v>2664000</v>
      </c>
      <c r="DF1056" s="27">
        <f t="shared" si="2288"/>
        <v>506160</v>
      </c>
      <c r="DG1056" s="28">
        <f t="shared" si="2289"/>
        <v>3170160</v>
      </c>
      <c r="DH1056" s="31" t="s">
        <v>30</v>
      </c>
      <c r="DI1056" s="32" t="s">
        <v>30</v>
      </c>
      <c r="DJ1056" s="32" t="s">
        <v>30</v>
      </c>
      <c r="DK1056" s="32" t="s">
        <v>30</v>
      </c>
      <c r="DL1056" s="32" t="s">
        <v>30</v>
      </c>
      <c r="DM1056" s="32" t="s">
        <v>30</v>
      </c>
      <c r="DN1056" s="32" t="s">
        <v>30</v>
      </c>
      <c r="DO1056" s="33" t="s">
        <v>30</v>
      </c>
    </row>
    <row r="1057" spans="1:119" ht="21" customHeight="1" x14ac:dyDescent="0.25">
      <c r="A1057" s="66" t="s">
        <v>2050</v>
      </c>
      <c r="B1057" s="67" t="s">
        <v>2018</v>
      </c>
      <c r="C1057" s="68" t="s">
        <v>2051</v>
      </c>
      <c r="D1057" s="26">
        <v>1</v>
      </c>
      <c r="E1057" s="27">
        <v>4500000</v>
      </c>
      <c r="F1057" s="27">
        <v>4275000</v>
      </c>
      <c r="G1057" s="148"/>
      <c r="H1057" s="148"/>
      <c r="I1057" s="143">
        <f t="shared" si="2189"/>
        <v>3.6261886214694741E-2</v>
      </c>
      <c r="J1057" s="27">
        <f t="shared" si="2262"/>
        <v>4387500</v>
      </c>
      <c r="K1057" s="28">
        <f t="shared" si="2263"/>
        <v>833625</v>
      </c>
      <c r="L1057" s="29">
        <f t="shared" si="2192"/>
        <v>5221125</v>
      </c>
      <c r="M1057" s="26">
        <v>1</v>
      </c>
      <c r="N1057" s="27">
        <v>4500000</v>
      </c>
      <c r="O1057" s="27">
        <v>4860000</v>
      </c>
      <c r="P1057" s="145"/>
      <c r="Q1057" s="145"/>
      <c r="R1057" s="143">
        <f t="shared" si="2248"/>
        <v>5.4392829322042119E-2</v>
      </c>
      <c r="S1057" s="27">
        <f t="shared" si="2264"/>
        <v>4680000</v>
      </c>
      <c r="T1057" s="28">
        <f t="shared" si="2265"/>
        <v>889200</v>
      </c>
      <c r="U1057" s="30">
        <f t="shared" si="2266"/>
        <v>5569200</v>
      </c>
      <c r="V1057" s="26">
        <v>1</v>
      </c>
      <c r="W1057" s="27">
        <v>4500000</v>
      </c>
      <c r="X1057" s="27">
        <v>5175000</v>
      </c>
      <c r="Y1057" s="145"/>
      <c r="Z1057" s="145"/>
      <c r="AA1057" s="143">
        <f t="shared" si="2252"/>
        <v>9.8666062491146164E-2</v>
      </c>
      <c r="AB1057" s="27">
        <f t="shared" si="2267"/>
        <v>4837500</v>
      </c>
      <c r="AC1057" s="28">
        <f t="shared" si="2268"/>
        <v>919125</v>
      </c>
      <c r="AD1057" s="29">
        <f t="shared" si="2269"/>
        <v>5756625</v>
      </c>
      <c r="AE1057" s="26">
        <v>1</v>
      </c>
      <c r="AF1057" s="27">
        <v>4500000</v>
      </c>
      <c r="AG1057" s="27">
        <v>4950000</v>
      </c>
      <c r="AH1057" s="145"/>
      <c r="AI1057" s="145"/>
      <c r="AJ1057" s="143">
        <f t="shared" si="2197"/>
        <v>6.7343502970147379E-2</v>
      </c>
      <c r="AK1057" s="27">
        <f t="shared" si="2270"/>
        <v>4725000</v>
      </c>
      <c r="AL1057" s="28">
        <f t="shared" si="2199"/>
        <v>897750</v>
      </c>
      <c r="AM1057" s="30">
        <f t="shared" si="2271"/>
        <v>5622750</v>
      </c>
      <c r="AN1057" s="26">
        <v>1</v>
      </c>
      <c r="AO1057" s="27">
        <v>4500000</v>
      </c>
      <c r="AP1057" s="27">
        <v>5848200</v>
      </c>
      <c r="AQ1057" s="145"/>
      <c r="AR1057" s="145"/>
      <c r="AS1057" s="143">
        <f t="shared" si="2201"/>
        <v>0.18424873164332026</v>
      </c>
      <c r="AT1057" s="27">
        <f t="shared" si="2272"/>
        <v>5174100</v>
      </c>
      <c r="AU1057" s="28">
        <f t="shared" si="2273"/>
        <v>983079</v>
      </c>
      <c r="AV1057" s="30">
        <f t="shared" si="2274"/>
        <v>6157179</v>
      </c>
      <c r="AW1057" s="26">
        <v>1</v>
      </c>
      <c r="AX1057" s="27">
        <v>4500000</v>
      </c>
      <c r="AY1057" s="27">
        <v>5130000</v>
      </c>
      <c r="AZ1057" s="145"/>
      <c r="BA1057" s="145"/>
      <c r="BB1057" s="143">
        <f t="shared" si="2205"/>
        <v>9.2518644267398739E-2</v>
      </c>
      <c r="BC1057" s="27">
        <f t="shared" si="2275"/>
        <v>4815000</v>
      </c>
      <c r="BD1057" s="27">
        <f t="shared" si="2276"/>
        <v>914850</v>
      </c>
      <c r="BE1057" s="27">
        <f t="shared" si="2277"/>
        <v>5729850</v>
      </c>
      <c r="BF1057" s="26">
        <v>1</v>
      </c>
      <c r="BG1057" s="27">
        <v>3600000</v>
      </c>
      <c r="BH1057" s="27">
        <v>3240000</v>
      </c>
      <c r="BI1057" s="145"/>
      <c r="BJ1057" s="145"/>
      <c r="BK1057" s="143">
        <f t="shared" si="2177"/>
        <v>7.4432292756478682E-2</v>
      </c>
      <c r="BL1057" s="27">
        <f t="shared" si="2278"/>
        <v>3420000</v>
      </c>
      <c r="BM1057" s="27">
        <f t="shared" si="2279"/>
        <v>649800</v>
      </c>
      <c r="BN1057" s="28">
        <f t="shared" si="2280"/>
        <v>4069800</v>
      </c>
      <c r="BO1057" s="26">
        <v>1</v>
      </c>
      <c r="BP1057" s="27">
        <v>3600000</v>
      </c>
      <c r="BQ1057" s="27">
        <v>4104000</v>
      </c>
      <c r="BR1057" s="148"/>
      <c r="BS1057" s="148"/>
      <c r="BT1057" s="143">
        <f t="shared" si="2181"/>
        <v>9.2518644267398739E-2</v>
      </c>
      <c r="BU1057" s="27">
        <f t="shared" si="2281"/>
        <v>3852000</v>
      </c>
      <c r="BV1057" s="28">
        <f t="shared" si="2282"/>
        <v>731880</v>
      </c>
      <c r="BW1057" s="30">
        <f t="shared" si="2283"/>
        <v>4583880</v>
      </c>
      <c r="BX1057" s="26">
        <v>1</v>
      </c>
      <c r="BY1057" s="28">
        <v>3600000</v>
      </c>
      <c r="BZ1057" s="28">
        <v>4104000</v>
      </c>
      <c r="CA1057" s="156"/>
      <c r="CB1057" s="156"/>
      <c r="CC1057" s="177">
        <f t="shared" si="2185"/>
        <v>9.2518644267398739E-2</v>
      </c>
      <c r="CD1057" s="28">
        <f t="shared" si="2284"/>
        <v>3852000</v>
      </c>
      <c r="CE1057" s="28">
        <f t="shared" si="2285"/>
        <v>731880</v>
      </c>
      <c r="CF1057" s="29">
        <f t="shared" si="2286"/>
        <v>4583880</v>
      </c>
      <c r="CG1057" s="26">
        <v>1</v>
      </c>
      <c r="CH1057" s="27">
        <v>2880000</v>
      </c>
      <c r="CI1057" s="27">
        <v>2304000</v>
      </c>
      <c r="CJ1057" s="148"/>
      <c r="CK1057" s="148"/>
      <c r="CL1057" s="143">
        <f t="shared" si="2235"/>
        <v>0.15713484026367722</v>
      </c>
      <c r="CM1057" s="27">
        <f t="shared" si="2236"/>
        <v>2592000</v>
      </c>
      <c r="CN1057" s="27">
        <f t="shared" si="2237"/>
        <v>492480</v>
      </c>
      <c r="CO1057" s="28">
        <f t="shared" si="2238"/>
        <v>3084480</v>
      </c>
      <c r="CP1057" s="26">
        <v>1</v>
      </c>
      <c r="CQ1057" s="27">
        <v>2880000</v>
      </c>
      <c r="CR1057" s="27">
        <v>2304000</v>
      </c>
      <c r="CS1057" s="148"/>
      <c r="CT1057" s="148"/>
      <c r="CU1057" s="143">
        <f t="shared" si="2168"/>
        <v>0.15713484026367722</v>
      </c>
      <c r="CV1057" s="27">
        <f t="shared" si="2239"/>
        <v>2592000</v>
      </c>
      <c r="CW1057" s="28">
        <f t="shared" si="2240"/>
        <v>492480</v>
      </c>
      <c r="CX1057" s="29">
        <f t="shared" si="2241"/>
        <v>3084480</v>
      </c>
      <c r="CY1057" s="26">
        <v>1</v>
      </c>
      <c r="CZ1057" s="27">
        <v>2880000</v>
      </c>
      <c r="DA1057" s="27">
        <v>2448000</v>
      </c>
      <c r="DB1057" s="181"/>
      <c r="DC1057" s="181"/>
      <c r="DD1057" s="143">
        <f t="shared" si="2172"/>
        <v>0.11466596451673744</v>
      </c>
      <c r="DE1057" s="27">
        <f t="shared" si="2287"/>
        <v>2664000</v>
      </c>
      <c r="DF1057" s="27">
        <f t="shared" si="2288"/>
        <v>506160</v>
      </c>
      <c r="DG1057" s="28">
        <f t="shared" si="2289"/>
        <v>3170160</v>
      </c>
      <c r="DH1057" s="31" t="s">
        <v>30</v>
      </c>
      <c r="DI1057" s="32" t="s">
        <v>30</v>
      </c>
      <c r="DJ1057" s="32" t="s">
        <v>30</v>
      </c>
      <c r="DK1057" s="32" t="s">
        <v>30</v>
      </c>
      <c r="DL1057" s="32" t="s">
        <v>30</v>
      </c>
      <c r="DM1057" s="32" t="s">
        <v>30</v>
      </c>
      <c r="DN1057" s="32" t="s">
        <v>30</v>
      </c>
      <c r="DO1057" s="33" t="s">
        <v>30</v>
      </c>
    </row>
    <row r="1058" spans="1:119" ht="21" customHeight="1" x14ac:dyDescent="0.25">
      <c r="A1058" s="66" t="s">
        <v>2052</v>
      </c>
      <c r="B1058" s="67" t="s">
        <v>2018</v>
      </c>
      <c r="C1058" s="68" t="s">
        <v>2053</v>
      </c>
      <c r="D1058" s="26">
        <v>1</v>
      </c>
      <c r="E1058" s="27">
        <v>4500000</v>
      </c>
      <c r="F1058" s="27">
        <v>4275000</v>
      </c>
      <c r="G1058" s="148"/>
      <c r="H1058" s="148"/>
      <c r="I1058" s="143">
        <f t="shared" si="2189"/>
        <v>3.6261886214694741E-2</v>
      </c>
      <c r="J1058" s="27">
        <f t="shared" si="2262"/>
        <v>4387500</v>
      </c>
      <c r="K1058" s="28">
        <f t="shared" si="2263"/>
        <v>833625</v>
      </c>
      <c r="L1058" s="29">
        <f t="shared" si="2192"/>
        <v>5221125</v>
      </c>
      <c r="M1058" s="26">
        <v>1</v>
      </c>
      <c r="N1058" s="27">
        <v>4500000</v>
      </c>
      <c r="O1058" s="27">
        <v>4860000</v>
      </c>
      <c r="P1058" s="145"/>
      <c r="Q1058" s="145"/>
      <c r="R1058" s="143">
        <f t="shared" si="2248"/>
        <v>5.4392829322042119E-2</v>
      </c>
      <c r="S1058" s="27">
        <f t="shared" si="2264"/>
        <v>4680000</v>
      </c>
      <c r="T1058" s="28">
        <f t="shared" si="2265"/>
        <v>889200</v>
      </c>
      <c r="U1058" s="30">
        <f t="shared" si="2266"/>
        <v>5569200</v>
      </c>
      <c r="V1058" s="26">
        <v>1</v>
      </c>
      <c r="W1058" s="27">
        <v>4500000</v>
      </c>
      <c r="X1058" s="27">
        <v>5175000</v>
      </c>
      <c r="Y1058" s="145"/>
      <c r="Z1058" s="145"/>
      <c r="AA1058" s="143">
        <f t="shared" si="2252"/>
        <v>9.8666062491146164E-2</v>
      </c>
      <c r="AB1058" s="27">
        <f t="shared" si="2267"/>
        <v>4837500</v>
      </c>
      <c r="AC1058" s="28">
        <f t="shared" si="2268"/>
        <v>919125</v>
      </c>
      <c r="AD1058" s="29">
        <f t="shared" si="2269"/>
        <v>5756625</v>
      </c>
      <c r="AE1058" s="26">
        <v>1</v>
      </c>
      <c r="AF1058" s="27">
        <v>4500000</v>
      </c>
      <c r="AG1058" s="27">
        <v>4950000</v>
      </c>
      <c r="AH1058" s="145"/>
      <c r="AI1058" s="145"/>
      <c r="AJ1058" s="143">
        <f t="shared" si="2197"/>
        <v>6.7343502970147379E-2</v>
      </c>
      <c r="AK1058" s="27">
        <f t="shared" si="2270"/>
        <v>4725000</v>
      </c>
      <c r="AL1058" s="28">
        <f t="shared" si="2199"/>
        <v>897750</v>
      </c>
      <c r="AM1058" s="30">
        <f t="shared" si="2271"/>
        <v>5622750</v>
      </c>
      <c r="AN1058" s="26">
        <v>1</v>
      </c>
      <c r="AO1058" s="27">
        <v>4500000</v>
      </c>
      <c r="AP1058" s="27">
        <v>5848200</v>
      </c>
      <c r="AQ1058" s="145"/>
      <c r="AR1058" s="145"/>
      <c r="AS1058" s="143">
        <f t="shared" si="2201"/>
        <v>0.18424873164332026</v>
      </c>
      <c r="AT1058" s="27">
        <f t="shared" si="2272"/>
        <v>5174100</v>
      </c>
      <c r="AU1058" s="28">
        <f t="shared" si="2273"/>
        <v>983079</v>
      </c>
      <c r="AV1058" s="30">
        <f t="shared" si="2274"/>
        <v>6157179</v>
      </c>
      <c r="AW1058" s="26">
        <v>1</v>
      </c>
      <c r="AX1058" s="27">
        <v>4500000</v>
      </c>
      <c r="AY1058" s="27">
        <v>5130000</v>
      </c>
      <c r="AZ1058" s="145"/>
      <c r="BA1058" s="145"/>
      <c r="BB1058" s="143">
        <f t="shared" si="2205"/>
        <v>9.2518644267398739E-2</v>
      </c>
      <c r="BC1058" s="27">
        <f t="shared" si="2275"/>
        <v>4815000</v>
      </c>
      <c r="BD1058" s="27">
        <f t="shared" si="2276"/>
        <v>914850</v>
      </c>
      <c r="BE1058" s="27">
        <f t="shared" si="2277"/>
        <v>5729850</v>
      </c>
      <c r="BF1058" s="26">
        <v>1</v>
      </c>
      <c r="BG1058" s="27">
        <v>3600000</v>
      </c>
      <c r="BH1058" s="27">
        <v>3240000</v>
      </c>
      <c r="BI1058" s="145"/>
      <c r="BJ1058" s="145"/>
      <c r="BK1058" s="143">
        <f t="shared" si="2177"/>
        <v>7.4432292756478682E-2</v>
      </c>
      <c r="BL1058" s="27">
        <f t="shared" si="2278"/>
        <v>3420000</v>
      </c>
      <c r="BM1058" s="27">
        <f t="shared" si="2279"/>
        <v>649800</v>
      </c>
      <c r="BN1058" s="28">
        <f t="shared" si="2280"/>
        <v>4069800</v>
      </c>
      <c r="BO1058" s="26">
        <v>1</v>
      </c>
      <c r="BP1058" s="27">
        <v>3600000</v>
      </c>
      <c r="BQ1058" s="27">
        <v>4104000</v>
      </c>
      <c r="BR1058" s="148"/>
      <c r="BS1058" s="148"/>
      <c r="BT1058" s="143">
        <f t="shared" si="2181"/>
        <v>9.2518644267398739E-2</v>
      </c>
      <c r="BU1058" s="27">
        <f t="shared" si="2281"/>
        <v>3852000</v>
      </c>
      <c r="BV1058" s="28">
        <f t="shared" si="2282"/>
        <v>731880</v>
      </c>
      <c r="BW1058" s="30">
        <f t="shared" si="2283"/>
        <v>4583880</v>
      </c>
      <c r="BX1058" s="26">
        <v>1</v>
      </c>
      <c r="BY1058" s="28">
        <v>3600000</v>
      </c>
      <c r="BZ1058" s="28">
        <v>4104000</v>
      </c>
      <c r="CA1058" s="156"/>
      <c r="CB1058" s="156"/>
      <c r="CC1058" s="177">
        <f t="shared" si="2185"/>
        <v>9.2518644267398739E-2</v>
      </c>
      <c r="CD1058" s="28">
        <f t="shared" si="2284"/>
        <v>3852000</v>
      </c>
      <c r="CE1058" s="28">
        <f t="shared" si="2285"/>
        <v>731880</v>
      </c>
      <c r="CF1058" s="29">
        <f t="shared" si="2286"/>
        <v>4583880</v>
      </c>
      <c r="CG1058" s="26">
        <v>1</v>
      </c>
      <c r="CH1058" s="27">
        <v>2880000</v>
      </c>
      <c r="CI1058" s="27">
        <v>2304000</v>
      </c>
      <c r="CJ1058" s="148"/>
      <c r="CK1058" s="148"/>
      <c r="CL1058" s="143">
        <f t="shared" si="2235"/>
        <v>0.15713484026367722</v>
      </c>
      <c r="CM1058" s="27">
        <f t="shared" si="2236"/>
        <v>2592000</v>
      </c>
      <c r="CN1058" s="27">
        <f t="shared" si="2237"/>
        <v>492480</v>
      </c>
      <c r="CO1058" s="28">
        <f t="shared" si="2238"/>
        <v>3084480</v>
      </c>
      <c r="CP1058" s="26">
        <v>1</v>
      </c>
      <c r="CQ1058" s="27">
        <v>2880000</v>
      </c>
      <c r="CR1058" s="27">
        <v>2304000</v>
      </c>
      <c r="CS1058" s="148"/>
      <c r="CT1058" s="148"/>
      <c r="CU1058" s="143">
        <f t="shared" si="2168"/>
        <v>0.15713484026367722</v>
      </c>
      <c r="CV1058" s="27">
        <f t="shared" si="2239"/>
        <v>2592000</v>
      </c>
      <c r="CW1058" s="28">
        <f t="shared" si="2240"/>
        <v>492480</v>
      </c>
      <c r="CX1058" s="29">
        <f t="shared" si="2241"/>
        <v>3084480</v>
      </c>
      <c r="CY1058" s="26">
        <v>1</v>
      </c>
      <c r="CZ1058" s="27">
        <v>2880000</v>
      </c>
      <c r="DA1058" s="27">
        <v>2448000</v>
      </c>
      <c r="DB1058" s="181"/>
      <c r="DC1058" s="181"/>
      <c r="DD1058" s="143">
        <f t="shared" si="2172"/>
        <v>0.11466596451673744</v>
      </c>
      <c r="DE1058" s="27">
        <f t="shared" si="2287"/>
        <v>2664000</v>
      </c>
      <c r="DF1058" s="27">
        <f t="shared" si="2288"/>
        <v>506160</v>
      </c>
      <c r="DG1058" s="28">
        <f t="shared" si="2289"/>
        <v>3170160</v>
      </c>
      <c r="DH1058" s="31" t="s">
        <v>30</v>
      </c>
      <c r="DI1058" s="32" t="s">
        <v>30</v>
      </c>
      <c r="DJ1058" s="32" t="s">
        <v>30</v>
      </c>
      <c r="DK1058" s="32" t="s">
        <v>30</v>
      </c>
      <c r="DL1058" s="32" t="s">
        <v>30</v>
      </c>
      <c r="DM1058" s="32" t="s">
        <v>30</v>
      </c>
      <c r="DN1058" s="32" t="s">
        <v>30</v>
      </c>
      <c r="DO1058" s="33" t="s">
        <v>30</v>
      </c>
    </row>
    <row r="1059" spans="1:119" ht="21" customHeight="1" x14ac:dyDescent="0.25">
      <c r="A1059" s="66" t="s">
        <v>2054</v>
      </c>
      <c r="B1059" s="67" t="s">
        <v>2018</v>
      </c>
      <c r="C1059" s="68" t="s">
        <v>2055</v>
      </c>
      <c r="D1059" s="26">
        <v>1</v>
      </c>
      <c r="E1059" s="27">
        <v>4500000</v>
      </c>
      <c r="F1059" s="27">
        <v>4275000</v>
      </c>
      <c r="G1059" s="148"/>
      <c r="H1059" s="148"/>
      <c r="I1059" s="143">
        <f t="shared" si="2189"/>
        <v>3.6261886214694741E-2</v>
      </c>
      <c r="J1059" s="27">
        <f t="shared" si="2262"/>
        <v>4387500</v>
      </c>
      <c r="K1059" s="28">
        <f t="shared" si="2263"/>
        <v>833625</v>
      </c>
      <c r="L1059" s="29">
        <f t="shared" si="2192"/>
        <v>5221125</v>
      </c>
      <c r="M1059" s="26">
        <v>1</v>
      </c>
      <c r="N1059" s="27">
        <v>4500000</v>
      </c>
      <c r="O1059" s="27">
        <v>4860000</v>
      </c>
      <c r="P1059" s="145"/>
      <c r="Q1059" s="145"/>
      <c r="R1059" s="143">
        <f t="shared" si="2248"/>
        <v>5.4392829322042119E-2</v>
      </c>
      <c r="S1059" s="27">
        <f t="shared" si="2264"/>
        <v>4680000</v>
      </c>
      <c r="T1059" s="28">
        <f t="shared" si="2265"/>
        <v>889200</v>
      </c>
      <c r="U1059" s="30">
        <f t="shared" si="2266"/>
        <v>5569200</v>
      </c>
      <c r="V1059" s="26">
        <v>1</v>
      </c>
      <c r="W1059" s="27">
        <v>4500000</v>
      </c>
      <c r="X1059" s="27">
        <v>5175000</v>
      </c>
      <c r="Y1059" s="145"/>
      <c r="Z1059" s="145"/>
      <c r="AA1059" s="143">
        <f t="shared" si="2252"/>
        <v>9.8666062491146164E-2</v>
      </c>
      <c r="AB1059" s="27">
        <f t="shared" si="2267"/>
        <v>4837500</v>
      </c>
      <c r="AC1059" s="28">
        <f t="shared" si="2268"/>
        <v>919125</v>
      </c>
      <c r="AD1059" s="29">
        <f t="shared" si="2269"/>
        <v>5756625</v>
      </c>
      <c r="AE1059" s="26">
        <v>1</v>
      </c>
      <c r="AF1059" s="27">
        <v>4500000</v>
      </c>
      <c r="AG1059" s="27">
        <v>4950000</v>
      </c>
      <c r="AH1059" s="145"/>
      <c r="AI1059" s="145"/>
      <c r="AJ1059" s="143">
        <f t="shared" si="2197"/>
        <v>6.7343502970147379E-2</v>
      </c>
      <c r="AK1059" s="27">
        <f t="shared" si="2270"/>
        <v>4725000</v>
      </c>
      <c r="AL1059" s="28">
        <f t="shared" si="2199"/>
        <v>897750</v>
      </c>
      <c r="AM1059" s="30">
        <f t="shared" si="2271"/>
        <v>5622750</v>
      </c>
      <c r="AN1059" s="26">
        <v>1</v>
      </c>
      <c r="AO1059" s="27">
        <v>4500000</v>
      </c>
      <c r="AP1059" s="27">
        <v>5848200</v>
      </c>
      <c r="AQ1059" s="145"/>
      <c r="AR1059" s="145"/>
      <c r="AS1059" s="143">
        <f t="shared" si="2201"/>
        <v>0.18424873164332026</v>
      </c>
      <c r="AT1059" s="27">
        <f t="shared" si="2272"/>
        <v>5174100</v>
      </c>
      <c r="AU1059" s="28">
        <f t="shared" si="2273"/>
        <v>983079</v>
      </c>
      <c r="AV1059" s="30">
        <f t="shared" si="2274"/>
        <v>6157179</v>
      </c>
      <c r="AW1059" s="26">
        <v>1</v>
      </c>
      <c r="AX1059" s="27">
        <v>4500000</v>
      </c>
      <c r="AY1059" s="27">
        <v>5130000</v>
      </c>
      <c r="AZ1059" s="145"/>
      <c r="BA1059" s="145"/>
      <c r="BB1059" s="143">
        <f t="shared" si="2205"/>
        <v>9.2518644267398739E-2</v>
      </c>
      <c r="BC1059" s="27">
        <f t="shared" si="2275"/>
        <v>4815000</v>
      </c>
      <c r="BD1059" s="27">
        <f t="shared" si="2276"/>
        <v>914850</v>
      </c>
      <c r="BE1059" s="27">
        <f t="shared" si="2277"/>
        <v>5729850</v>
      </c>
      <c r="BF1059" s="26">
        <v>1</v>
      </c>
      <c r="BG1059" s="27">
        <v>3600000</v>
      </c>
      <c r="BH1059" s="27">
        <v>3240000</v>
      </c>
      <c r="BI1059" s="145"/>
      <c r="BJ1059" s="145"/>
      <c r="BK1059" s="143">
        <f t="shared" si="2177"/>
        <v>7.4432292756478682E-2</v>
      </c>
      <c r="BL1059" s="27">
        <f t="shared" si="2278"/>
        <v>3420000</v>
      </c>
      <c r="BM1059" s="27">
        <f t="shared" si="2279"/>
        <v>649800</v>
      </c>
      <c r="BN1059" s="28">
        <f t="shared" si="2280"/>
        <v>4069800</v>
      </c>
      <c r="BO1059" s="26">
        <v>1</v>
      </c>
      <c r="BP1059" s="27">
        <v>3600000</v>
      </c>
      <c r="BQ1059" s="27">
        <v>4104000</v>
      </c>
      <c r="BR1059" s="148"/>
      <c r="BS1059" s="148"/>
      <c r="BT1059" s="143">
        <f t="shared" si="2181"/>
        <v>9.2518644267398739E-2</v>
      </c>
      <c r="BU1059" s="27">
        <f t="shared" si="2281"/>
        <v>3852000</v>
      </c>
      <c r="BV1059" s="28">
        <f t="shared" si="2282"/>
        <v>731880</v>
      </c>
      <c r="BW1059" s="30">
        <f t="shared" si="2283"/>
        <v>4583880</v>
      </c>
      <c r="BX1059" s="26">
        <v>1</v>
      </c>
      <c r="BY1059" s="28">
        <v>3600000</v>
      </c>
      <c r="BZ1059" s="28">
        <v>4104000</v>
      </c>
      <c r="CA1059" s="156"/>
      <c r="CB1059" s="156"/>
      <c r="CC1059" s="177">
        <f t="shared" si="2185"/>
        <v>9.2518644267398739E-2</v>
      </c>
      <c r="CD1059" s="28">
        <f t="shared" si="2284"/>
        <v>3852000</v>
      </c>
      <c r="CE1059" s="28">
        <f t="shared" si="2285"/>
        <v>731880</v>
      </c>
      <c r="CF1059" s="29">
        <f t="shared" si="2286"/>
        <v>4583880</v>
      </c>
      <c r="CG1059" s="26">
        <v>1</v>
      </c>
      <c r="CH1059" s="27">
        <v>2880000</v>
      </c>
      <c r="CI1059" s="27">
        <v>2304000</v>
      </c>
      <c r="CJ1059" s="148"/>
      <c r="CK1059" s="148"/>
      <c r="CL1059" s="143">
        <f t="shared" si="2235"/>
        <v>0.15713484026367722</v>
      </c>
      <c r="CM1059" s="27">
        <f t="shared" si="2236"/>
        <v>2592000</v>
      </c>
      <c r="CN1059" s="27">
        <f t="shared" si="2237"/>
        <v>492480</v>
      </c>
      <c r="CO1059" s="28">
        <f t="shared" si="2238"/>
        <v>3084480</v>
      </c>
      <c r="CP1059" s="26">
        <v>1</v>
      </c>
      <c r="CQ1059" s="27">
        <v>2880000</v>
      </c>
      <c r="CR1059" s="27">
        <v>2304000</v>
      </c>
      <c r="CS1059" s="148"/>
      <c r="CT1059" s="148"/>
      <c r="CU1059" s="143">
        <f t="shared" si="2168"/>
        <v>0.15713484026367722</v>
      </c>
      <c r="CV1059" s="27">
        <f t="shared" si="2239"/>
        <v>2592000</v>
      </c>
      <c r="CW1059" s="28">
        <f t="shared" si="2240"/>
        <v>492480</v>
      </c>
      <c r="CX1059" s="29">
        <f t="shared" si="2241"/>
        <v>3084480</v>
      </c>
      <c r="CY1059" s="26">
        <v>1</v>
      </c>
      <c r="CZ1059" s="27">
        <v>2880000</v>
      </c>
      <c r="DA1059" s="27">
        <v>2448000</v>
      </c>
      <c r="DB1059" s="181"/>
      <c r="DC1059" s="181"/>
      <c r="DD1059" s="143">
        <f t="shared" si="2172"/>
        <v>0.11466596451673744</v>
      </c>
      <c r="DE1059" s="27">
        <f t="shared" si="2287"/>
        <v>2664000</v>
      </c>
      <c r="DF1059" s="27">
        <f t="shared" si="2288"/>
        <v>506160</v>
      </c>
      <c r="DG1059" s="28">
        <f t="shared" si="2289"/>
        <v>3170160</v>
      </c>
      <c r="DH1059" s="31" t="s">
        <v>30</v>
      </c>
      <c r="DI1059" s="32" t="s">
        <v>30</v>
      </c>
      <c r="DJ1059" s="32" t="s">
        <v>30</v>
      </c>
      <c r="DK1059" s="32" t="s">
        <v>30</v>
      </c>
      <c r="DL1059" s="32" t="s">
        <v>30</v>
      </c>
      <c r="DM1059" s="32" t="s">
        <v>30</v>
      </c>
      <c r="DN1059" s="32" t="s">
        <v>30</v>
      </c>
      <c r="DO1059" s="33" t="s">
        <v>30</v>
      </c>
    </row>
    <row r="1060" spans="1:119" ht="21" customHeight="1" x14ac:dyDescent="0.25">
      <c r="A1060" s="66" t="s">
        <v>2056</v>
      </c>
      <c r="B1060" s="67" t="s">
        <v>2018</v>
      </c>
      <c r="C1060" s="68" t="s">
        <v>2057</v>
      </c>
      <c r="D1060" s="26">
        <v>1</v>
      </c>
      <c r="E1060" s="27">
        <v>4500000</v>
      </c>
      <c r="F1060" s="27">
        <v>4275000</v>
      </c>
      <c r="G1060" s="148"/>
      <c r="H1060" s="148"/>
      <c r="I1060" s="143">
        <f t="shared" si="2189"/>
        <v>3.6261886214694741E-2</v>
      </c>
      <c r="J1060" s="27">
        <f t="shared" si="2262"/>
        <v>4387500</v>
      </c>
      <c r="K1060" s="28">
        <f t="shared" si="2263"/>
        <v>833625</v>
      </c>
      <c r="L1060" s="29">
        <f t="shared" si="2192"/>
        <v>5221125</v>
      </c>
      <c r="M1060" s="26">
        <v>1</v>
      </c>
      <c r="N1060" s="27">
        <v>4500000</v>
      </c>
      <c r="O1060" s="27">
        <v>4860000</v>
      </c>
      <c r="P1060" s="145"/>
      <c r="Q1060" s="145"/>
      <c r="R1060" s="143">
        <f t="shared" si="2248"/>
        <v>5.4392829322042119E-2</v>
      </c>
      <c r="S1060" s="27">
        <f t="shared" si="2264"/>
        <v>4680000</v>
      </c>
      <c r="T1060" s="28">
        <f t="shared" si="2265"/>
        <v>889200</v>
      </c>
      <c r="U1060" s="30">
        <f t="shared" si="2266"/>
        <v>5569200</v>
      </c>
      <c r="V1060" s="26">
        <v>1</v>
      </c>
      <c r="W1060" s="27">
        <v>4500000</v>
      </c>
      <c r="X1060" s="27">
        <v>5175000</v>
      </c>
      <c r="Y1060" s="145"/>
      <c r="Z1060" s="145"/>
      <c r="AA1060" s="143">
        <f t="shared" si="2252"/>
        <v>9.8666062491146164E-2</v>
      </c>
      <c r="AB1060" s="27">
        <f t="shared" si="2267"/>
        <v>4837500</v>
      </c>
      <c r="AC1060" s="28">
        <f t="shared" si="2268"/>
        <v>919125</v>
      </c>
      <c r="AD1060" s="29">
        <f t="shared" si="2269"/>
        <v>5756625</v>
      </c>
      <c r="AE1060" s="26">
        <v>1</v>
      </c>
      <c r="AF1060" s="27">
        <v>4500000</v>
      </c>
      <c r="AG1060" s="27">
        <v>4950000</v>
      </c>
      <c r="AH1060" s="145"/>
      <c r="AI1060" s="145"/>
      <c r="AJ1060" s="143">
        <f t="shared" si="2197"/>
        <v>6.7343502970147379E-2</v>
      </c>
      <c r="AK1060" s="27">
        <f t="shared" si="2270"/>
        <v>4725000</v>
      </c>
      <c r="AL1060" s="28">
        <f t="shared" si="2199"/>
        <v>897750</v>
      </c>
      <c r="AM1060" s="30">
        <f t="shared" si="2271"/>
        <v>5622750</v>
      </c>
      <c r="AN1060" s="26">
        <v>1</v>
      </c>
      <c r="AO1060" s="27">
        <v>4500000</v>
      </c>
      <c r="AP1060" s="27">
        <v>5848200</v>
      </c>
      <c r="AQ1060" s="145"/>
      <c r="AR1060" s="145"/>
      <c r="AS1060" s="143">
        <f t="shared" si="2201"/>
        <v>0.18424873164332026</v>
      </c>
      <c r="AT1060" s="27">
        <f t="shared" si="2272"/>
        <v>5174100</v>
      </c>
      <c r="AU1060" s="28">
        <f t="shared" si="2273"/>
        <v>983079</v>
      </c>
      <c r="AV1060" s="30">
        <f t="shared" si="2274"/>
        <v>6157179</v>
      </c>
      <c r="AW1060" s="26">
        <v>1</v>
      </c>
      <c r="AX1060" s="27">
        <v>4500000</v>
      </c>
      <c r="AY1060" s="27">
        <v>5130000</v>
      </c>
      <c r="AZ1060" s="145"/>
      <c r="BA1060" s="145"/>
      <c r="BB1060" s="143">
        <f t="shared" si="2205"/>
        <v>9.2518644267398739E-2</v>
      </c>
      <c r="BC1060" s="27">
        <f t="shared" si="2275"/>
        <v>4815000</v>
      </c>
      <c r="BD1060" s="27">
        <f t="shared" si="2276"/>
        <v>914850</v>
      </c>
      <c r="BE1060" s="27">
        <f t="shared" si="2277"/>
        <v>5729850</v>
      </c>
      <c r="BF1060" s="26">
        <v>1</v>
      </c>
      <c r="BG1060" s="27">
        <v>3600000</v>
      </c>
      <c r="BH1060" s="27">
        <v>3240000</v>
      </c>
      <c r="BI1060" s="145"/>
      <c r="BJ1060" s="145"/>
      <c r="BK1060" s="143">
        <f t="shared" si="2177"/>
        <v>7.4432292756478682E-2</v>
      </c>
      <c r="BL1060" s="27">
        <f t="shared" si="2278"/>
        <v>3420000</v>
      </c>
      <c r="BM1060" s="27">
        <f t="shared" si="2279"/>
        <v>649800</v>
      </c>
      <c r="BN1060" s="28">
        <f t="shared" si="2280"/>
        <v>4069800</v>
      </c>
      <c r="BO1060" s="26">
        <v>1</v>
      </c>
      <c r="BP1060" s="27">
        <v>3600000</v>
      </c>
      <c r="BQ1060" s="27">
        <v>4104000</v>
      </c>
      <c r="BR1060" s="148"/>
      <c r="BS1060" s="148"/>
      <c r="BT1060" s="143">
        <f t="shared" si="2181"/>
        <v>9.2518644267398739E-2</v>
      </c>
      <c r="BU1060" s="27">
        <f t="shared" si="2281"/>
        <v>3852000</v>
      </c>
      <c r="BV1060" s="28">
        <f t="shared" si="2282"/>
        <v>731880</v>
      </c>
      <c r="BW1060" s="30">
        <f t="shared" si="2283"/>
        <v>4583880</v>
      </c>
      <c r="BX1060" s="26">
        <v>1</v>
      </c>
      <c r="BY1060" s="28">
        <v>3600000</v>
      </c>
      <c r="BZ1060" s="28">
        <v>4104000</v>
      </c>
      <c r="CA1060" s="156"/>
      <c r="CB1060" s="156"/>
      <c r="CC1060" s="177">
        <f t="shared" si="2185"/>
        <v>9.2518644267398739E-2</v>
      </c>
      <c r="CD1060" s="28">
        <f t="shared" si="2284"/>
        <v>3852000</v>
      </c>
      <c r="CE1060" s="28">
        <f t="shared" si="2285"/>
        <v>731880</v>
      </c>
      <c r="CF1060" s="29">
        <f t="shared" si="2286"/>
        <v>4583880</v>
      </c>
      <c r="CG1060" s="26">
        <v>1</v>
      </c>
      <c r="CH1060" s="27">
        <v>2880000</v>
      </c>
      <c r="CI1060" s="27">
        <v>2304000</v>
      </c>
      <c r="CJ1060" s="148"/>
      <c r="CK1060" s="148"/>
      <c r="CL1060" s="143">
        <f t="shared" si="2235"/>
        <v>0.15713484026367722</v>
      </c>
      <c r="CM1060" s="27">
        <f t="shared" si="2236"/>
        <v>2592000</v>
      </c>
      <c r="CN1060" s="27">
        <f t="shared" si="2237"/>
        <v>492480</v>
      </c>
      <c r="CO1060" s="28">
        <f t="shared" si="2238"/>
        <v>3084480</v>
      </c>
      <c r="CP1060" s="26">
        <v>1</v>
      </c>
      <c r="CQ1060" s="27">
        <v>2880000</v>
      </c>
      <c r="CR1060" s="27">
        <v>2304000</v>
      </c>
      <c r="CS1060" s="148"/>
      <c r="CT1060" s="148"/>
      <c r="CU1060" s="143">
        <f t="shared" si="2168"/>
        <v>0.15713484026367722</v>
      </c>
      <c r="CV1060" s="27">
        <f t="shared" si="2239"/>
        <v>2592000</v>
      </c>
      <c r="CW1060" s="28">
        <f t="shared" si="2240"/>
        <v>492480</v>
      </c>
      <c r="CX1060" s="29">
        <f t="shared" si="2241"/>
        <v>3084480</v>
      </c>
      <c r="CY1060" s="26">
        <v>1</v>
      </c>
      <c r="CZ1060" s="27">
        <v>2880000</v>
      </c>
      <c r="DA1060" s="27">
        <v>2448000</v>
      </c>
      <c r="DB1060" s="181"/>
      <c r="DC1060" s="181"/>
      <c r="DD1060" s="143">
        <f t="shared" si="2172"/>
        <v>0.11466596451673744</v>
      </c>
      <c r="DE1060" s="27">
        <f t="shared" si="2287"/>
        <v>2664000</v>
      </c>
      <c r="DF1060" s="27">
        <f t="shared" si="2288"/>
        <v>506160</v>
      </c>
      <c r="DG1060" s="28">
        <f t="shared" si="2289"/>
        <v>3170160</v>
      </c>
      <c r="DH1060" s="31" t="s">
        <v>30</v>
      </c>
      <c r="DI1060" s="32" t="s">
        <v>30</v>
      </c>
      <c r="DJ1060" s="32" t="s">
        <v>30</v>
      </c>
      <c r="DK1060" s="32" t="s">
        <v>30</v>
      </c>
      <c r="DL1060" s="32" t="s">
        <v>30</v>
      </c>
      <c r="DM1060" s="32" t="s">
        <v>30</v>
      </c>
      <c r="DN1060" s="32" t="s">
        <v>30</v>
      </c>
      <c r="DO1060" s="33" t="s">
        <v>30</v>
      </c>
    </row>
    <row r="1061" spans="1:119" ht="21" customHeight="1" x14ac:dyDescent="0.25">
      <c r="A1061" s="66" t="s">
        <v>2058</v>
      </c>
      <c r="B1061" s="67" t="s">
        <v>2018</v>
      </c>
      <c r="C1061" s="68" t="s">
        <v>2059</v>
      </c>
      <c r="D1061" s="26">
        <v>1</v>
      </c>
      <c r="E1061" s="27">
        <v>4500000</v>
      </c>
      <c r="F1061" s="27">
        <v>4275000</v>
      </c>
      <c r="G1061" s="148"/>
      <c r="H1061" s="148"/>
      <c r="I1061" s="143">
        <f t="shared" si="2189"/>
        <v>3.6261886214694741E-2</v>
      </c>
      <c r="J1061" s="27">
        <f t="shared" si="2262"/>
        <v>4387500</v>
      </c>
      <c r="K1061" s="28">
        <f t="shared" si="2263"/>
        <v>833625</v>
      </c>
      <c r="L1061" s="29">
        <f t="shared" si="2192"/>
        <v>5221125</v>
      </c>
      <c r="M1061" s="26">
        <v>1</v>
      </c>
      <c r="N1061" s="27">
        <v>4500000</v>
      </c>
      <c r="O1061" s="27">
        <v>4860000</v>
      </c>
      <c r="P1061" s="145"/>
      <c r="Q1061" s="145"/>
      <c r="R1061" s="143">
        <f t="shared" si="2248"/>
        <v>5.4392829322042119E-2</v>
      </c>
      <c r="S1061" s="27">
        <f t="shared" si="2264"/>
        <v>4680000</v>
      </c>
      <c r="T1061" s="28">
        <f t="shared" si="2265"/>
        <v>889200</v>
      </c>
      <c r="U1061" s="30">
        <f t="shared" si="2266"/>
        <v>5569200</v>
      </c>
      <c r="V1061" s="26">
        <v>1</v>
      </c>
      <c r="W1061" s="27">
        <v>4500000</v>
      </c>
      <c r="X1061" s="27">
        <v>5175000</v>
      </c>
      <c r="Y1061" s="145"/>
      <c r="Z1061" s="145"/>
      <c r="AA1061" s="143">
        <f t="shared" si="2252"/>
        <v>9.8666062491146164E-2</v>
      </c>
      <c r="AB1061" s="27">
        <f t="shared" si="2267"/>
        <v>4837500</v>
      </c>
      <c r="AC1061" s="28">
        <f t="shared" si="2268"/>
        <v>919125</v>
      </c>
      <c r="AD1061" s="29">
        <f t="shared" si="2269"/>
        <v>5756625</v>
      </c>
      <c r="AE1061" s="26">
        <v>1</v>
      </c>
      <c r="AF1061" s="27">
        <v>4500000</v>
      </c>
      <c r="AG1061" s="27">
        <v>4950000</v>
      </c>
      <c r="AH1061" s="145"/>
      <c r="AI1061" s="145"/>
      <c r="AJ1061" s="143">
        <f t="shared" si="2197"/>
        <v>6.7343502970147379E-2</v>
      </c>
      <c r="AK1061" s="27">
        <f t="shared" si="2270"/>
        <v>4725000</v>
      </c>
      <c r="AL1061" s="28">
        <f t="shared" si="2199"/>
        <v>897750</v>
      </c>
      <c r="AM1061" s="30">
        <f t="shared" si="2271"/>
        <v>5622750</v>
      </c>
      <c r="AN1061" s="26">
        <v>1</v>
      </c>
      <c r="AO1061" s="27">
        <v>4500000</v>
      </c>
      <c r="AP1061" s="27">
        <v>5848200</v>
      </c>
      <c r="AQ1061" s="145"/>
      <c r="AR1061" s="145"/>
      <c r="AS1061" s="143">
        <f t="shared" si="2201"/>
        <v>0.18424873164332026</v>
      </c>
      <c r="AT1061" s="27">
        <f t="shared" si="2272"/>
        <v>5174100</v>
      </c>
      <c r="AU1061" s="28">
        <f t="shared" si="2273"/>
        <v>983079</v>
      </c>
      <c r="AV1061" s="30">
        <f t="shared" si="2274"/>
        <v>6157179</v>
      </c>
      <c r="AW1061" s="26">
        <v>1</v>
      </c>
      <c r="AX1061" s="27">
        <v>4500000</v>
      </c>
      <c r="AY1061" s="27">
        <v>5130000</v>
      </c>
      <c r="AZ1061" s="145"/>
      <c r="BA1061" s="145"/>
      <c r="BB1061" s="143">
        <f t="shared" si="2205"/>
        <v>9.2518644267398739E-2</v>
      </c>
      <c r="BC1061" s="27">
        <f t="shared" si="2275"/>
        <v>4815000</v>
      </c>
      <c r="BD1061" s="27">
        <f t="shared" si="2276"/>
        <v>914850</v>
      </c>
      <c r="BE1061" s="27">
        <f t="shared" si="2277"/>
        <v>5729850</v>
      </c>
      <c r="BF1061" s="26">
        <v>1</v>
      </c>
      <c r="BG1061" s="27">
        <v>3600000</v>
      </c>
      <c r="BH1061" s="27">
        <v>3240000</v>
      </c>
      <c r="BI1061" s="145"/>
      <c r="BJ1061" s="145"/>
      <c r="BK1061" s="143">
        <f t="shared" si="2177"/>
        <v>7.4432292756478682E-2</v>
      </c>
      <c r="BL1061" s="27">
        <f t="shared" si="2278"/>
        <v>3420000</v>
      </c>
      <c r="BM1061" s="27">
        <f t="shared" si="2279"/>
        <v>649800</v>
      </c>
      <c r="BN1061" s="28">
        <f>+BM1061+BL1061</f>
        <v>4069800</v>
      </c>
      <c r="BO1061" s="26">
        <v>1</v>
      </c>
      <c r="BP1061" s="27">
        <v>3600000</v>
      </c>
      <c r="BQ1061" s="27">
        <v>4104000</v>
      </c>
      <c r="BR1061" s="148"/>
      <c r="BS1061" s="148"/>
      <c r="BT1061" s="143">
        <f t="shared" si="2181"/>
        <v>9.2518644267398739E-2</v>
      </c>
      <c r="BU1061" s="27">
        <f t="shared" si="2281"/>
        <v>3852000</v>
      </c>
      <c r="BV1061" s="28">
        <f t="shared" si="2282"/>
        <v>731880</v>
      </c>
      <c r="BW1061" s="30">
        <f t="shared" si="2283"/>
        <v>4583880</v>
      </c>
      <c r="BX1061" s="26">
        <v>1</v>
      </c>
      <c r="BY1061" s="28">
        <v>3600000</v>
      </c>
      <c r="BZ1061" s="28">
        <v>4104000</v>
      </c>
      <c r="CA1061" s="156"/>
      <c r="CB1061" s="156"/>
      <c r="CC1061" s="177">
        <f t="shared" si="2185"/>
        <v>9.2518644267398739E-2</v>
      </c>
      <c r="CD1061" s="28">
        <f t="shared" si="2284"/>
        <v>3852000</v>
      </c>
      <c r="CE1061" s="28">
        <f t="shared" si="2285"/>
        <v>731880</v>
      </c>
      <c r="CF1061" s="29">
        <f t="shared" si="2286"/>
        <v>4583880</v>
      </c>
      <c r="CG1061" s="26">
        <v>1</v>
      </c>
      <c r="CH1061" s="27">
        <v>2880000</v>
      </c>
      <c r="CI1061" s="27">
        <v>2304000</v>
      </c>
      <c r="CJ1061" s="148"/>
      <c r="CK1061" s="148"/>
      <c r="CL1061" s="143">
        <f t="shared" si="2235"/>
        <v>0.15713484026367722</v>
      </c>
      <c r="CM1061" s="27">
        <f t="shared" si="2236"/>
        <v>2592000</v>
      </c>
      <c r="CN1061" s="27">
        <f t="shared" si="2237"/>
        <v>492480</v>
      </c>
      <c r="CO1061" s="28">
        <f t="shared" si="2238"/>
        <v>3084480</v>
      </c>
      <c r="CP1061" s="26">
        <v>1</v>
      </c>
      <c r="CQ1061" s="27">
        <v>2880000</v>
      </c>
      <c r="CR1061" s="27">
        <v>2304000</v>
      </c>
      <c r="CS1061" s="148"/>
      <c r="CT1061" s="148"/>
      <c r="CU1061" s="143">
        <f t="shared" si="2168"/>
        <v>0.15713484026367722</v>
      </c>
      <c r="CV1061" s="27">
        <f t="shared" si="2239"/>
        <v>2592000</v>
      </c>
      <c r="CW1061" s="28">
        <f t="shared" si="2240"/>
        <v>492480</v>
      </c>
      <c r="CX1061" s="29">
        <f t="shared" si="2241"/>
        <v>3084480</v>
      </c>
      <c r="CY1061" s="26">
        <v>1</v>
      </c>
      <c r="CZ1061" s="27">
        <v>2880000</v>
      </c>
      <c r="DA1061" s="27">
        <v>2448000</v>
      </c>
      <c r="DB1061" s="181"/>
      <c r="DC1061" s="181"/>
      <c r="DD1061" s="143">
        <f t="shared" si="2172"/>
        <v>0.11466596451673744</v>
      </c>
      <c r="DE1061" s="27">
        <f t="shared" si="2287"/>
        <v>2664000</v>
      </c>
      <c r="DF1061" s="27">
        <f t="shared" si="2288"/>
        <v>506160</v>
      </c>
      <c r="DG1061" s="28">
        <f t="shared" si="2289"/>
        <v>3170160</v>
      </c>
      <c r="DH1061" s="31" t="s">
        <v>30</v>
      </c>
      <c r="DI1061" s="32" t="s">
        <v>30</v>
      </c>
      <c r="DJ1061" s="32" t="s">
        <v>30</v>
      </c>
      <c r="DK1061" s="32" t="s">
        <v>30</v>
      </c>
      <c r="DL1061" s="32" t="s">
        <v>30</v>
      </c>
      <c r="DM1061" s="32" t="s">
        <v>30</v>
      </c>
      <c r="DN1061" s="32" t="s">
        <v>30</v>
      </c>
      <c r="DO1061" s="33" t="s">
        <v>30</v>
      </c>
    </row>
    <row r="1062" spans="1:119" ht="21" customHeight="1" x14ac:dyDescent="0.25">
      <c r="A1062" s="66" t="s">
        <v>2060</v>
      </c>
      <c r="B1062" s="67" t="s">
        <v>2018</v>
      </c>
      <c r="C1062" s="68" t="s">
        <v>2061</v>
      </c>
      <c r="D1062" s="26">
        <v>1</v>
      </c>
      <c r="E1062" s="27">
        <v>4500000</v>
      </c>
      <c r="F1062" s="27">
        <v>4275000</v>
      </c>
      <c r="G1062" s="148"/>
      <c r="H1062" s="148"/>
      <c r="I1062" s="143">
        <f t="shared" si="2189"/>
        <v>3.6261886214694741E-2</v>
      </c>
      <c r="J1062" s="27">
        <f t="shared" si="2262"/>
        <v>4387500</v>
      </c>
      <c r="K1062" s="28">
        <f t="shared" si="2263"/>
        <v>833625</v>
      </c>
      <c r="L1062" s="29">
        <f t="shared" si="2192"/>
        <v>5221125</v>
      </c>
      <c r="M1062" s="26">
        <v>1</v>
      </c>
      <c r="N1062" s="27">
        <v>4500000</v>
      </c>
      <c r="O1062" s="27">
        <v>4860000</v>
      </c>
      <c r="P1062" s="145"/>
      <c r="Q1062" s="145"/>
      <c r="R1062" s="143">
        <f t="shared" si="2248"/>
        <v>5.4392829322042119E-2</v>
      </c>
      <c r="S1062" s="27">
        <f t="shared" si="2264"/>
        <v>4680000</v>
      </c>
      <c r="T1062" s="28">
        <f t="shared" si="2265"/>
        <v>889200</v>
      </c>
      <c r="U1062" s="30">
        <f t="shared" si="2266"/>
        <v>5569200</v>
      </c>
      <c r="V1062" s="26">
        <v>1</v>
      </c>
      <c r="W1062" s="27">
        <v>4500000</v>
      </c>
      <c r="X1062" s="27">
        <v>5175000</v>
      </c>
      <c r="Y1062" s="145"/>
      <c r="Z1062" s="145"/>
      <c r="AA1062" s="143">
        <f t="shared" si="2252"/>
        <v>9.8666062491146164E-2</v>
      </c>
      <c r="AB1062" s="27">
        <f t="shared" si="2267"/>
        <v>4837500</v>
      </c>
      <c r="AC1062" s="28">
        <f t="shared" si="2268"/>
        <v>919125</v>
      </c>
      <c r="AD1062" s="29">
        <f t="shared" si="2269"/>
        <v>5756625</v>
      </c>
      <c r="AE1062" s="26">
        <v>1</v>
      </c>
      <c r="AF1062" s="27">
        <v>4500000</v>
      </c>
      <c r="AG1062" s="27">
        <v>4950000</v>
      </c>
      <c r="AH1062" s="145"/>
      <c r="AI1062" s="145"/>
      <c r="AJ1062" s="143">
        <f t="shared" si="2197"/>
        <v>6.7343502970147379E-2</v>
      </c>
      <c r="AK1062" s="27">
        <f t="shared" si="2270"/>
        <v>4725000</v>
      </c>
      <c r="AL1062" s="28">
        <f t="shared" si="2199"/>
        <v>897750</v>
      </c>
      <c r="AM1062" s="30">
        <f t="shared" si="2271"/>
        <v>5622750</v>
      </c>
      <c r="AN1062" s="26">
        <v>1</v>
      </c>
      <c r="AO1062" s="27">
        <v>4500000</v>
      </c>
      <c r="AP1062" s="27">
        <v>5848200</v>
      </c>
      <c r="AQ1062" s="145"/>
      <c r="AR1062" s="145"/>
      <c r="AS1062" s="143">
        <f t="shared" si="2201"/>
        <v>0.18424873164332026</v>
      </c>
      <c r="AT1062" s="27">
        <f t="shared" si="2272"/>
        <v>5174100</v>
      </c>
      <c r="AU1062" s="28">
        <f t="shared" si="2273"/>
        <v>983079</v>
      </c>
      <c r="AV1062" s="30">
        <f t="shared" si="2274"/>
        <v>6157179</v>
      </c>
      <c r="AW1062" s="26">
        <v>1</v>
      </c>
      <c r="AX1062" s="27">
        <v>4500000</v>
      </c>
      <c r="AY1062" s="27">
        <v>5130000</v>
      </c>
      <c r="AZ1062" s="145"/>
      <c r="BA1062" s="145"/>
      <c r="BB1062" s="143">
        <f t="shared" si="2205"/>
        <v>9.2518644267398739E-2</v>
      </c>
      <c r="BC1062" s="27">
        <f t="shared" si="2275"/>
        <v>4815000</v>
      </c>
      <c r="BD1062" s="27">
        <f t="shared" si="2276"/>
        <v>914850</v>
      </c>
      <c r="BE1062" s="27">
        <f t="shared" si="2277"/>
        <v>5729850</v>
      </c>
      <c r="BF1062" s="26">
        <v>1</v>
      </c>
      <c r="BG1062" s="27">
        <v>3600000</v>
      </c>
      <c r="BH1062" s="27">
        <v>3240000</v>
      </c>
      <c r="BI1062" s="145"/>
      <c r="BJ1062" s="145"/>
      <c r="BK1062" s="143">
        <f t="shared" si="2177"/>
        <v>7.4432292756478682E-2</v>
      </c>
      <c r="BL1062" s="27">
        <f t="shared" si="2278"/>
        <v>3420000</v>
      </c>
      <c r="BM1062" s="27">
        <f t="shared" si="2279"/>
        <v>649800</v>
      </c>
      <c r="BN1062" s="28">
        <f t="shared" si="2280"/>
        <v>4069800</v>
      </c>
      <c r="BO1062" s="26">
        <v>1</v>
      </c>
      <c r="BP1062" s="27">
        <v>3600000</v>
      </c>
      <c r="BQ1062" s="27">
        <v>4104000</v>
      </c>
      <c r="BR1062" s="148"/>
      <c r="BS1062" s="148"/>
      <c r="BT1062" s="143">
        <f t="shared" si="2181"/>
        <v>9.2518644267398739E-2</v>
      </c>
      <c r="BU1062" s="27">
        <f t="shared" si="2281"/>
        <v>3852000</v>
      </c>
      <c r="BV1062" s="28">
        <f t="shared" si="2282"/>
        <v>731880</v>
      </c>
      <c r="BW1062" s="30">
        <f t="shared" si="2283"/>
        <v>4583880</v>
      </c>
      <c r="BX1062" s="26">
        <v>1</v>
      </c>
      <c r="BY1062" s="28">
        <v>3600000</v>
      </c>
      <c r="BZ1062" s="28">
        <v>4104000</v>
      </c>
      <c r="CA1062" s="156"/>
      <c r="CB1062" s="156"/>
      <c r="CC1062" s="177">
        <f t="shared" si="2185"/>
        <v>9.2518644267398739E-2</v>
      </c>
      <c r="CD1062" s="28">
        <f t="shared" si="2284"/>
        <v>3852000</v>
      </c>
      <c r="CE1062" s="28">
        <f t="shared" si="2285"/>
        <v>731880</v>
      </c>
      <c r="CF1062" s="29">
        <f t="shared" si="2286"/>
        <v>4583880</v>
      </c>
      <c r="CG1062" s="26">
        <v>1</v>
      </c>
      <c r="CH1062" s="27">
        <v>2880000</v>
      </c>
      <c r="CI1062" s="27">
        <v>2304000</v>
      </c>
      <c r="CJ1062" s="148"/>
      <c r="CK1062" s="148"/>
      <c r="CL1062" s="143">
        <f t="shared" si="2235"/>
        <v>0.15713484026367722</v>
      </c>
      <c r="CM1062" s="27">
        <f t="shared" si="2236"/>
        <v>2592000</v>
      </c>
      <c r="CN1062" s="27">
        <f t="shared" si="2237"/>
        <v>492480</v>
      </c>
      <c r="CO1062" s="28">
        <f t="shared" si="2238"/>
        <v>3084480</v>
      </c>
      <c r="CP1062" s="26">
        <v>1</v>
      </c>
      <c r="CQ1062" s="27">
        <v>2880000</v>
      </c>
      <c r="CR1062" s="27">
        <v>2304000</v>
      </c>
      <c r="CS1062" s="148"/>
      <c r="CT1062" s="148"/>
      <c r="CU1062" s="143">
        <f t="shared" si="2168"/>
        <v>0.15713484026367722</v>
      </c>
      <c r="CV1062" s="27">
        <f t="shared" si="2239"/>
        <v>2592000</v>
      </c>
      <c r="CW1062" s="28">
        <f t="shared" si="2240"/>
        <v>492480</v>
      </c>
      <c r="CX1062" s="29">
        <f t="shared" si="2241"/>
        <v>3084480</v>
      </c>
      <c r="CY1062" s="26">
        <v>1</v>
      </c>
      <c r="CZ1062" s="27">
        <v>2880000</v>
      </c>
      <c r="DA1062" s="27">
        <v>2448000</v>
      </c>
      <c r="DB1062" s="181"/>
      <c r="DC1062" s="181"/>
      <c r="DD1062" s="143">
        <f t="shared" si="2172"/>
        <v>0.11466596451673744</v>
      </c>
      <c r="DE1062" s="27">
        <f t="shared" si="2287"/>
        <v>2664000</v>
      </c>
      <c r="DF1062" s="27">
        <f t="shared" si="2288"/>
        <v>506160</v>
      </c>
      <c r="DG1062" s="28">
        <f t="shared" si="2289"/>
        <v>3170160</v>
      </c>
      <c r="DH1062" s="31" t="s">
        <v>30</v>
      </c>
      <c r="DI1062" s="32" t="s">
        <v>30</v>
      </c>
      <c r="DJ1062" s="32" t="s">
        <v>30</v>
      </c>
      <c r="DK1062" s="32" t="s">
        <v>30</v>
      </c>
      <c r="DL1062" s="32" t="s">
        <v>30</v>
      </c>
      <c r="DM1062" s="32" t="s">
        <v>30</v>
      </c>
      <c r="DN1062" s="32" t="s">
        <v>30</v>
      </c>
      <c r="DO1062" s="33" t="s">
        <v>30</v>
      </c>
    </row>
    <row r="1063" spans="1:119" ht="21" customHeight="1" x14ac:dyDescent="0.25">
      <c r="A1063" s="66" t="s">
        <v>2062</v>
      </c>
      <c r="B1063" s="67" t="s">
        <v>2018</v>
      </c>
      <c r="C1063" s="68" t="s">
        <v>2063</v>
      </c>
      <c r="D1063" s="26">
        <v>1</v>
      </c>
      <c r="E1063" s="27">
        <v>4500000</v>
      </c>
      <c r="F1063" s="27">
        <v>4275000</v>
      </c>
      <c r="G1063" s="148"/>
      <c r="H1063" s="148"/>
      <c r="I1063" s="143">
        <f t="shared" si="2189"/>
        <v>3.6261886214694741E-2</v>
      </c>
      <c r="J1063" s="27">
        <f t="shared" si="2262"/>
        <v>4387500</v>
      </c>
      <c r="K1063" s="28">
        <f t="shared" si="2263"/>
        <v>833625</v>
      </c>
      <c r="L1063" s="29">
        <f t="shared" si="2192"/>
        <v>5221125</v>
      </c>
      <c r="M1063" s="26">
        <v>1</v>
      </c>
      <c r="N1063" s="27">
        <v>4500000</v>
      </c>
      <c r="O1063" s="27">
        <v>4860000</v>
      </c>
      <c r="P1063" s="145"/>
      <c r="Q1063" s="145"/>
      <c r="R1063" s="143">
        <f t="shared" si="2248"/>
        <v>5.4392829322042119E-2</v>
      </c>
      <c r="S1063" s="27">
        <f t="shared" si="2264"/>
        <v>4680000</v>
      </c>
      <c r="T1063" s="28">
        <f t="shared" si="2265"/>
        <v>889200</v>
      </c>
      <c r="U1063" s="30">
        <f t="shared" si="2266"/>
        <v>5569200</v>
      </c>
      <c r="V1063" s="26">
        <v>1</v>
      </c>
      <c r="W1063" s="27">
        <v>4500000</v>
      </c>
      <c r="X1063" s="27">
        <v>5175000</v>
      </c>
      <c r="Y1063" s="145"/>
      <c r="Z1063" s="145"/>
      <c r="AA1063" s="143">
        <f t="shared" si="2252"/>
        <v>9.8666062491146164E-2</v>
      </c>
      <c r="AB1063" s="27">
        <f t="shared" si="2267"/>
        <v>4837500</v>
      </c>
      <c r="AC1063" s="28">
        <f t="shared" si="2268"/>
        <v>919125</v>
      </c>
      <c r="AD1063" s="29">
        <f t="shared" si="2269"/>
        <v>5756625</v>
      </c>
      <c r="AE1063" s="26">
        <v>1</v>
      </c>
      <c r="AF1063" s="27">
        <v>4500000</v>
      </c>
      <c r="AG1063" s="27">
        <v>4950000</v>
      </c>
      <c r="AH1063" s="145"/>
      <c r="AI1063" s="145"/>
      <c r="AJ1063" s="143">
        <f t="shared" si="2197"/>
        <v>6.7343502970147379E-2</v>
      </c>
      <c r="AK1063" s="27">
        <f t="shared" si="2270"/>
        <v>4725000</v>
      </c>
      <c r="AL1063" s="28">
        <f t="shared" si="2199"/>
        <v>897750</v>
      </c>
      <c r="AM1063" s="30">
        <f t="shared" si="2271"/>
        <v>5622750</v>
      </c>
      <c r="AN1063" s="26">
        <v>1</v>
      </c>
      <c r="AO1063" s="27">
        <v>4500000</v>
      </c>
      <c r="AP1063" s="27">
        <v>5848200</v>
      </c>
      <c r="AQ1063" s="145"/>
      <c r="AR1063" s="145"/>
      <c r="AS1063" s="143">
        <f t="shared" si="2201"/>
        <v>0.18424873164332026</v>
      </c>
      <c r="AT1063" s="27">
        <f t="shared" si="2272"/>
        <v>5174100</v>
      </c>
      <c r="AU1063" s="28">
        <f t="shared" si="2273"/>
        <v>983079</v>
      </c>
      <c r="AV1063" s="30">
        <f t="shared" si="2274"/>
        <v>6157179</v>
      </c>
      <c r="AW1063" s="26">
        <v>1</v>
      </c>
      <c r="AX1063" s="27">
        <v>4500000</v>
      </c>
      <c r="AY1063" s="27">
        <v>5130000</v>
      </c>
      <c r="AZ1063" s="145"/>
      <c r="BA1063" s="145"/>
      <c r="BB1063" s="143">
        <f t="shared" si="2205"/>
        <v>9.2518644267398739E-2</v>
      </c>
      <c r="BC1063" s="27">
        <f t="shared" si="2275"/>
        <v>4815000</v>
      </c>
      <c r="BD1063" s="27">
        <f t="shared" si="2276"/>
        <v>914850</v>
      </c>
      <c r="BE1063" s="27">
        <f t="shared" si="2277"/>
        <v>5729850</v>
      </c>
      <c r="BF1063" s="26">
        <v>1</v>
      </c>
      <c r="BG1063" s="27">
        <v>3600000</v>
      </c>
      <c r="BH1063" s="27">
        <v>3240000</v>
      </c>
      <c r="BI1063" s="145"/>
      <c r="BJ1063" s="145"/>
      <c r="BK1063" s="143">
        <f t="shared" si="2177"/>
        <v>7.4432292756478682E-2</v>
      </c>
      <c r="BL1063" s="27">
        <f t="shared" si="2278"/>
        <v>3420000</v>
      </c>
      <c r="BM1063" s="27">
        <f t="shared" si="2279"/>
        <v>649800</v>
      </c>
      <c r="BN1063" s="28">
        <f t="shared" si="2280"/>
        <v>4069800</v>
      </c>
      <c r="BO1063" s="26">
        <v>1</v>
      </c>
      <c r="BP1063" s="27">
        <v>3600000</v>
      </c>
      <c r="BQ1063" s="27">
        <v>4104000</v>
      </c>
      <c r="BR1063" s="148"/>
      <c r="BS1063" s="148"/>
      <c r="BT1063" s="143">
        <f t="shared" si="2181"/>
        <v>9.2518644267398739E-2</v>
      </c>
      <c r="BU1063" s="27">
        <f t="shared" si="2281"/>
        <v>3852000</v>
      </c>
      <c r="BV1063" s="28">
        <f t="shared" si="2282"/>
        <v>731880</v>
      </c>
      <c r="BW1063" s="30">
        <f t="shared" si="2283"/>
        <v>4583880</v>
      </c>
      <c r="BX1063" s="26">
        <v>1</v>
      </c>
      <c r="BY1063" s="28">
        <v>3600000</v>
      </c>
      <c r="BZ1063" s="28">
        <v>4104000</v>
      </c>
      <c r="CA1063" s="156"/>
      <c r="CB1063" s="156"/>
      <c r="CC1063" s="177">
        <f t="shared" si="2185"/>
        <v>9.2518644267398739E-2</v>
      </c>
      <c r="CD1063" s="28">
        <f t="shared" si="2284"/>
        <v>3852000</v>
      </c>
      <c r="CE1063" s="28">
        <f t="shared" si="2285"/>
        <v>731880</v>
      </c>
      <c r="CF1063" s="29">
        <f t="shared" si="2286"/>
        <v>4583880</v>
      </c>
      <c r="CG1063" s="26">
        <v>1</v>
      </c>
      <c r="CH1063" s="27">
        <v>2880000</v>
      </c>
      <c r="CI1063" s="27">
        <v>2304000</v>
      </c>
      <c r="CJ1063" s="148"/>
      <c r="CK1063" s="148"/>
      <c r="CL1063" s="143">
        <f t="shared" si="2235"/>
        <v>0.15713484026367722</v>
      </c>
      <c r="CM1063" s="27">
        <f t="shared" si="2236"/>
        <v>2592000</v>
      </c>
      <c r="CN1063" s="27">
        <f t="shared" si="2237"/>
        <v>492480</v>
      </c>
      <c r="CO1063" s="28">
        <f t="shared" si="2238"/>
        <v>3084480</v>
      </c>
      <c r="CP1063" s="26">
        <v>1</v>
      </c>
      <c r="CQ1063" s="27">
        <v>2880000</v>
      </c>
      <c r="CR1063" s="27">
        <v>2304000</v>
      </c>
      <c r="CS1063" s="148"/>
      <c r="CT1063" s="148"/>
      <c r="CU1063" s="143">
        <f t="shared" si="2168"/>
        <v>0.15713484026367722</v>
      </c>
      <c r="CV1063" s="27">
        <f t="shared" si="2239"/>
        <v>2592000</v>
      </c>
      <c r="CW1063" s="28">
        <f t="shared" si="2240"/>
        <v>492480</v>
      </c>
      <c r="CX1063" s="29">
        <f t="shared" si="2241"/>
        <v>3084480</v>
      </c>
      <c r="CY1063" s="26">
        <v>1</v>
      </c>
      <c r="CZ1063" s="27">
        <v>2880000</v>
      </c>
      <c r="DA1063" s="27">
        <v>2448000</v>
      </c>
      <c r="DB1063" s="181"/>
      <c r="DC1063" s="181"/>
      <c r="DD1063" s="143">
        <f t="shared" si="2172"/>
        <v>0.11466596451673744</v>
      </c>
      <c r="DE1063" s="27">
        <f t="shared" si="2287"/>
        <v>2664000</v>
      </c>
      <c r="DF1063" s="27">
        <f t="shared" si="2288"/>
        <v>506160</v>
      </c>
      <c r="DG1063" s="28">
        <f t="shared" si="2289"/>
        <v>3170160</v>
      </c>
      <c r="DH1063" s="31" t="s">
        <v>30</v>
      </c>
      <c r="DI1063" s="32" t="s">
        <v>30</v>
      </c>
      <c r="DJ1063" s="32" t="s">
        <v>30</v>
      </c>
      <c r="DK1063" s="32" t="s">
        <v>30</v>
      </c>
      <c r="DL1063" s="32" t="s">
        <v>30</v>
      </c>
      <c r="DM1063" s="32" t="s">
        <v>30</v>
      </c>
      <c r="DN1063" s="32" t="s">
        <v>30</v>
      </c>
      <c r="DO1063" s="33" t="s">
        <v>30</v>
      </c>
    </row>
    <row r="1064" spans="1:119" ht="21" customHeight="1" x14ac:dyDescent="0.25">
      <c r="A1064" s="66" t="s">
        <v>2064</v>
      </c>
      <c r="B1064" s="67" t="s">
        <v>2018</v>
      </c>
      <c r="C1064" s="68" t="s">
        <v>2065</v>
      </c>
      <c r="D1064" s="26">
        <v>1</v>
      </c>
      <c r="E1064" s="27">
        <v>4500000</v>
      </c>
      <c r="F1064" s="27">
        <v>4275000</v>
      </c>
      <c r="G1064" s="148"/>
      <c r="H1064" s="148"/>
      <c r="I1064" s="143">
        <f t="shared" si="2189"/>
        <v>3.6261886214694741E-2</v>
      </c>
      <c r="J1064" s="27">
        <f t="shared" si="2262"/>
        <v>4387500</v>
      </c>
      <c r="K1064" s="28">
        <f t="shared" si="2263"/>
        <v>833625</v>
      </c>
      <c r="L1064" s="29">
        <f t="shared" si="2192"/>
        <v>5221125</v>
      </c>
      <c r="M1064" s="26">
        <v>1</v>
      </c>
      <c r="N1064" s="27">
        <v>4500000</v>
      </c>
      <c r="O1064" s="27">
        <v>4860000</v>
      </c>
      <c r="P1064" s="145"/>
      <c r="Q1064" s="145"/>
      <c r="R1064" s="143">
        <f t="shared" si="2248"/>
        <v>5.4392829322042119E-2</v>
      </c>
      <c r="S1064" s="27">
        <f t="shared" si="2264"/>
        <v>4680000</v>
      </c>
      <c r="T1064" s="28">
        <f t="shared" si="2265"/>
        <v>889200</v>
      </c>
      <c r="U1064" s="30">
        <f t="shared" si="2266"/>
        <v>5569200</v>
      </c>
      <c r="V1064" s="26">
        <v>1</v>
      </c>
      <c r="W1064" s="27">
        <v>4500000</v>
      </c>
      <c r="X1064" s="27">
        <v>5175000</v>
      </c>
      <c r="Y1064" s="145"/>
      <c r="Z1064" s="145"/>
      <c r="AA1064" s="143">
        <f t="shared" si="2252"/>
        <v>9.8666062491146164E-2</v>
      </c>
      <c r="AB1064" s="27">
        <f t="shared" si="2267"/>
        <v>4837500</v>
      </c>
      <c r="AC1064" s="28">
        <f t="shared" si="2268"/>
        <v>919125</v>
      </c>
      <c r="AD1064" s="29">
        <f t="shared" si="2269"/>
        <v>5756625</v>
      </c>
      <c r="AE1064" s="26">
        <v>1</v>
      </c>
      <c r="AF1064" s="27">
        <v>4500000</v>
      </c>
      <c r="AG1064" s="27">
        <v>4950000</v>
      </c>
      <c r="AH1064" s="145"/>
      <c r="AI1064" s="145"/>
      <c r="AJ1064" s="143">
        <f t="shared" si="2197"/>
        <v>6.7343502970147379E-2</v>
      </c>
      <c r="AK1064" s="27">
        <f t="shared" si="2270"/>
        <v>4725000</v>
      </c>
      <c r="AL1064" s="28">
        <f t="shared" si="2199"/>
        <v>897750</v>
      </c>
      <c r="AM1064" s="30">
        <f t="shared" si="2271"/>
        <v>5622750</v>
      </c>
      <c r="AN1064" s="26">
        <v>1</v>
      </c>
      <c r="AO1064" s="27">
        <v>4500000</v>
      </c>
      <c r="AP1064" s="27">
        <v>5848200</v>
      </c>
      <c r="AQ1064" s="145"/>
      <c r="AR1064" s="145"/>
      <c r="AS1064" s="143">
        <f t="shared" si="2201"/>
        <v>0.18424873164332026</v>
      </c>
      <c r="AT1064" s="27">
        <f t="shared" si="2272"/>
        <v>5174100</v>
      </c>
      <c r="AU1064" s="28">
        <f t="shared" si="2273"/>
        <v>983079</v>
      </c>
      <c r="AV1064" s="30">
        <f t="shared" si="2274"/>
        <v>6157179</v>
      </c>
      <c r="AW1064" s="26">
        <v>1</v>
      </c>
      <c r="AX1064" s="27">
        <v>4500000</v>
      </c>
      <c r="AY1064" s="27">
        <v>5130000</v>
      </c>
      <c r="AZ1064" s="145"/>
      <c r="BA1064" s="145"/>
      <c r="BB1064" s="143">
        <f t="shared" si="2205"/>
        <v>9.2518644267398739E-2</v>
      </c>
      <c r="BC1064" s="27">
        <f t="shared" si="2275"/>
        <v>4815000</v>
      </c>
      <c r="BD1064" s="27">
        <f t="shared" si="2276"/>
        <v>914850</v>
      </c>
      <c r="BE1064" s="27">
        <f t="shared" si="2277"/>
        <v>5729850</v>
      </c>
      <c r="BF1064" s="26">
        <v>1</v>
      </c>
      <c r="BG1064" s="27">
        <v>3600000</v>
      </c>
      <c r="BH1064" s="27">
        <v>3240000</v>
      </c>
      <c r="BI1064" s="145"/>
      <c r="BJ1064" s="145"/>
      <c r="BK1064" s="143">
        <f t="shared" si="2177"/>
        <v>7.4432292756478682E-2</v>
      </c>
      <c r="BL1064" s="27">
        <f t="shared" si="2278"/>
        <v>3420000</v>
      </c>
      <c r="BM1064" s="27">
        <f t="shared" si="2279"/>
        <v>649800</v>
      </c>
      <c r="BN1064" s="28">
        <f t="shared" si="2280"/>
        <v>4069800</v>
      </c>
      <c r="BO1064" s="26">
        <v>1</v>
      </c>
      <c r="BP1064" s="27">
        <v>3600000</v>
      </c>
      <c r="BQ1064" s="27">
        <v>4104000</v>
      </c>
      <c r="BR1064" s="148"/>
      <c r="BS1064" s="148"/>
      <c r="BT1064" s="143">
        <f t="shared" si="2181"/>
        <v>9.2518644267398739E-2</v>
      </c>
      <c r="BU1064" s="27">
        <f t="shared" si="2281"/>
        <v>3852000</v>
      </c>
      <c r="BV1064" s="28">
        <f t="shared" si="2282"/>
        <v>731880</v>
      </c>
      <c r="BW1064" s="30">
        <f t="shared" si="2283"/>
        <v>4583880</v>
      </c>
      <c r="BX1064" s="26">
        <v>1</v>
      </c>
      <c r="BY1064" s="28">
        <v>3600000</v>
      </c>
      <c r="BZ1064" s="28">
        <v>4104000</v>
      </c>
      <c r="CA1064" s="156"/>
      <c r="CB1064" s="156"/>
      <c r="CC1064" s="177">
        <f t="shared" si="2185"/>
        <v>9.2518644267398739E-2</v>
      </c>
      <c r="CD1064" s="28">
        <f t="shared" si="2284"/>
        <v>3852000</v>
      </c>
      <c r="CE1064" s="28">
        <f t="shared" si="2285"/>
        <v>731880</v>
      </c>
      <c r="CF1064" s="29">
        <f t="shared" si="2286"/>
        <v>4583880</v>
      </c>
      <c r="CG1064" s="26">
        <v>1</v>
      </c>
      <c r="CH1064" s="27">
        <v>2880000</v>
      </c>
      <c r="CI1064" s="27">
        <v>2304000</v>
      </c>
      <c r="CJ1064" s="148"/>
      <c r="CK1064" s="148"/>
      <c r="CL1064" s="143">
        <f t="shared" ref="CL1064:CL1099" si="2296">+STDEVA(CH1064:CI1064)/AVERAGE(CH1064:CI1064)</f>
        <v>0.15713484026367722</v>
      </c>
      <c r="CM1064" s="27">
        <f t="shared" ref="CM1064:CM1099" si="2297">+AVERAGE(CH1064:CJ1064)</f>
        <v>2592000</v>
      </c>
      <c r="CN1064" s="27">
        <f t="shared" si="2237"/>
        <v>492480</v>
      </c>
      <c r="CO1064" s="28">
        <f t="shared" si="2238"/>
        <v>3084480</v>
      </c>
      <c r="CP1064" s="26">
        <v>1</v>
      </c>
      <c r="CQ1064" s="27">
        <v>2880000</v>
      </c>
      <c r="CR1064" s="27">
        <v>2304000</v>
      </c>
      <c r="CS1064" s="148"/>
      <c r="CT1064" s="148"/>
      <c r="CU1064" s="143">
        <f t="shared" si="2168"/>
        <v>0.15713484026367722</v>
      </c>
      <c r="CV1064" s="27">
        <f t="shared" si="2239"/>
        <v>2592000</v>
      </c>
      <c r="CW1064" s="28">
        <f t="shared" si="2240"/>
        <v>492480</v>
      </c>
      <c r="CX1064" s="29">
        <f t="shared" si="2241"/>
        <v>3084480</v>
      </c>
      <c r="CY1064" s="26">
        <v>1</v>
      </c>
      <c r="CZ1064" s="27">
        <v>2880000</v>
      </c>
      <c r="DA1064" s="27">
        <v>2448000</v>
      </c>
      <c r="DB1064" s="181"/>
      <c r="DC1064" s="181"/>
      <c r="DD1064" s="143">
        <f t="shared" si="2172"/>
        <v>0.11466596451673744</v>
      </c>
      <c r="DE1064" s="27">
        <f t="shared" si="2287"/>
        <v>2664000</v>
      </c>
      <c r="DF1064" s="27">
        <f t="shared" si="2288"/>
        <v>506160</v>
      </c>
      <c r="DG1064" s="28">
        <f t="shared" si="2289"/>
        <v>3170160</v>
      </c>
      <c r="DH1064" s="31" t="s">
        <v>30</v>
      </c>
      <c r="DI1064" s="32" t="s">
        <v>30</v>
      </c>
      <c r="DJ1064" s="32" t="s">
        <v>30</v>
      </c>
      <c r="DK1064" s="32" t="s">
        <v>30</v>
      </c>
      <c r="DL1064" s="32" t="s">
        <v>30</v>
      </c>
      <c r="DM1064" s="32" t="s">
        <v>30</v>
      </c>
      <c r="DN1064" s="32" t="s">
        <v>30</v>
      </c>
      <c r="DO1064" s="33" t="s">
        <v>30</v>
      </c>
    </row>
    <row r="1065" spans="1:119" ht="21" customHeight="1" x14ac:dyDescent="0.25">
      <c r="A1065" s="66" t="s">
        <v>2066</v>
      </c>
      <c r="B1065" s="67" t="s">
        <v>2018</v>
      </c>
      <c r="C1065" s="68" t="s">
        <v>2067</v>
      </c>
      <c r="D1065" s="26">
        <v>1</v>
      </c>
      <c r="E1065" s="27">
        <v>4500000</v>
      </c>
      <c r="F1065" s="27">
        <v>4275000</v>
      </c>
      <c r="G1065" s="148"/>
      <c r="H1065" s="148"/>
      <c r="I1065" s="143">
        <f t="shared" si="2189"/>
        <v>3.6261886214694741E-2</v>
      </c>
      <c r="J1065" s="27">
        <f t="shared" si="2262"/>
        <v>4387500</v>
      </c>
      <c r="K1065" s="28">
        <f t="shared" si="2263"/>
        <v>833625</v>
      </c>
      <c r="L1065" s="29">
        <f t="shared" si="2192"/>
        <v>5221125</v>
      </c>
      <c r="M1065" s="26">
        <v>1</v>
      </c>
      <c r="N1065" s="27">
        <v>4500000</v>
      </c>
      <c r="O1065" s="27">
        <v>4860000</v>
      </c>
      <c r="P1065" s="145"/>
      <c r="Q1065" s="145"/>
      <c r="R1065" s="143">
        <f t="shared" si="2248"/>
        <v>5.4392829322042119E-2</v>
      </c>
      <c r="S1065" s="27">
        <f t="shared" si="2264"/>
        <v>4680000</v>
      </c>
      <c r="T1065" s="28">
        <f t="shared" si="2265"/>
        <v>889200</v>
      </c>
      <c r="U1065" s="30">
        <f t="shared" si="2266"/>
        <v>5569200</v>
      </c>
      <c r="V1065" s="26">
        <v>1</v>
      </c>
      <c r="W1065" s="27">
        <v>4500000</v>
      </c>
      <c r="X1065" s="27">
        <v>5175000</v>
      </c>
      <c r="Y1065" s="145"/>
      <c r="Z1065" s="145"/>
      <c r="AA1065" s="143">
        <f t="shared" si="2252"/>
        <v>9.8666062491146164E-2</v>
      </c>
      <c r="AB1065" s="27">
        <f t="shared" si="2267"/>
        <v>4837500</v>
      </c>
      <c r="AC1065" s="28">
        <f t="shared" si="2268"/>
        <v>919125</v>
      </c>
      <c r="AD1065" s="29">
        <f t="shared" si="2269"/>
        <v>5756625</v>
      </c>
      <c r="AE1065" s="26">
        <v>1</v>
      </c>
      <c r="AF1065" s="27">
        <v>4500000</v>
      </c>
      <c r="AG1065" s="27">
        <v>4950000</v>
      </c>
      <c r="AH1065" s="145"/>
      <c r="AI1065" s="145"/>
      <c r="AJ1065" s="143">
        <f t="shared" si="2197"/>
        <v>6.7343502970147379E-2</v>
      </c>
      <c r="AK1065" s="27">
        <f t="shared" si="2270"/>
        <v>4725000</v>
      </c>
      <c r="AL1065" s="28">
        <f t="shared" si="2199"/>
        <v>897750</v>
      </c>
      <c r="AM1065" s="30">
        <f t="shared" si="2271"/>
        <v>5622750</v>
      </c>
      <c r="AN1065" s="26">
        <v>1</v>
      </c>
      <c r="AO1065" s="27">
        <v>4500000</v>
      </c>
      <c r="AP1065" s="27">
        <v>5848200</v>
      </c>
      <c r="AQ1065" s="145"/>
      <c r="AR1065" s="145"/>
      <c r="AS1065" s="143">
        <f t="shared" si="2201"/>
        <v>0.18424873164332026</v>
      </c>
      <c r="AT1065" s="27">
        <f t="shared" si="2272"/>
        <v>5174100</v>
      </c>
      <c r="AU1065" s="28">
        <f t="shared" si="2273"/>
        <v>983079</v>
      </c>
      <c r="AV1065" s="30">
        <f t="shared" si="2274"/>
        <v>6157179</v>
      </c>
      <c r="AW1065" s="26">
        <v>1</v>
      </c>
      <c r="AX1065" s="27">
        <v>4500000</v>
      </c>
      <c r="AY1065" s="27">
        <v>5130000</v>
      </c>
      <c r="AZ1065" s="145"/>
      <c r="BA1065" s="145"/>
      <c r="BB1065" s="143">
        <f t="shared" si="2205"/>
        <v>9.2518644267398739E-2</v>
      </c>
      <c r="BC1065" s="27">
        <f t="shared" si="2275"/>
        <v>4815000</v>
      </c>
      <c r="BD1065" s="27">
        <f t="shared" si="2276"/>
        <v>914850</v>
      </c>
      <c r="BE1065" s="27">
        <f t="shared" si="2277"/>
        <v>5729850</v>
      </c>
      <c r="BF1065" s="26">
        <v>1</v>
      </c>
      <c r="BG1065" s="27">
        <v>3600000</v>
      </c>
      <c r="BH1065" s="27">
        <v>3240000</v>
      </c>
      <c r="BI1065" s="145"/>
      <c r="BJ1065" s="145"/>
      <c r="BK1065" s="143">
        <f t="shared" si="2177"/>
        <v>7.4432292756478682E-2</v>
      </c>
      <c r="BL1065" s="27">
        <f t="shared" si="2278"/>
        <v>3420000</v>
      </c>
      <c r="BM1065" s="27">
        <f t="shared" si="2279"/>
        <v>649800</v>
      </c>
      <c r="BN1065" s="28">
        <f t="shared" si="2280"/>
        <v>4069800</v>
      </c>
      <c r="BO1065" s="26">
        <v>1</v>
      </c>
      <c r="BP1065" s="27">
        <v>3600000</v>
      </c>
      <c r="BQ1065" s="27">
        <v>4104000</v>
      </c>
      <c r="BR1065" s="148"/>
      <c r="BS1065" s="148"/>
      <c r="BT1065" s="143">
        <f t="shared" si="2181"/>
        <v>9.2518644267398739E-2</v>
      </c>
      <c r="BU1065" s="27">
        <f t="shared" si="2281"/>
        <v>3852000</v>
      </c>
      <c r="BV1065" s="28">
        <f t="shared" si="2282"/>
        <v>731880</v>
      </c>
      <c r="BW1065" s="30">
        <f t="shared" si="2283"/>
        <v>4583880</v>
      </c>
      <c r="BX1065" s="26">
        <v>1</v>
      </c>
      <c r="BY1065" s="28">
        <v>3600000</v>
      </c>
      <c r="BZ1065" s="28">
        <v>4104000</v>
      </c>
      <c r="CA1065" s="156"/>
      <c r="CB1065" s="156"/>
      <c r="CC1065" s="177">
        <f t="shared" si="2185"/>
        <v>9.2518644267398739E-2</v>
      </c>
      <c r="CD1065" s="28">
        <f t="shared" si="2284"/>
        <v>3852000</v>
      </c>
      <c r="CE1065" s="28">
        <f t="shared" si="2285"/>
        <v>731880</v>
      </c>
      <c r="CF1065" s="29">
        <f t="shared" si="2286"/>
        <v>4583880</v>
      </c>
      <c r="CG1065" s="26">
        <v>1</v>
      </c>
      <c r="CH1065" s="27">
        <v>2880000</v>
      </c>
      <c r="CI1065" s="27">
        <v>2304000</v>
      </c>
      <c r="CJ1065" s="148"/>
      <c r="CK1065" s="148"/>
      <c r="CL1065" s="143">
        <f t="shared" si="2296"/>
        <v>0.15713484026367722</v>
      </c>
      <c r="CM1065" s="27">
        <f t="shared" si="2297"/>
        <v>2592000</v>
      </c>
      <c r="CN1065" s="27">
        <f t="shared" si="2237"/>
        <v>492480</v>
      </c>
      <c r="CO1065" s="28">
        <f t="shared" si="2238"/>
        <v>3084480</v>
      </c>
      <c r="CP1065" s="26">
        <v>1</v>
      </c>
      <c r="CQ1065" s="27">
        <v>2880000</v>
      </c>
      <c r="CR1065" s="27">
        <v>2304000</v>
      </c>
      <c r="CS1065" s="148"/>
      <c r="CT1065" s="148"/>
      <c r="CU1065" s="143">
        <f t="shared" si="2168"/>
        <v>0.15713484026367722</v>
      </c>
      <c r="CV1065" s="27">
        <f t="shared" si="2239"/>
        <v>2592000</v>
      </c>
      <c r="CW1065" s="28">
        <f t="shared" si="2240"/>
        <v>492480</v>
      </c>
      <c r="CX1065" s="29">
        <f t="shared" si="2241"/>
        <v>3084480</v>
      </c>
      <c r="CY1065" s="26">
        <v>1</v>
      </c>
      <c r="CZ1065" s="27">
        <v>2880000</v>
      </c>
      <c r="DA1065" s="27">
        <v>2448000</v>
      </c>
      <c r="DB1065" s="181"/>
      <c r="DC1065" s="181"/>
      <c r="DD1065" s="143">
        <f t="shared" si="2172"/>
        <v>0.11466596451673744</v>
      </c>
      <c r="DE1065" s="27">
        <f t="shared" si="2287"/>
        <v>2664000</v>
      </c>
      <c r="DF1065" s="27">
        <f t="shared" si="2288"/>
        <v>506160</v>
      </c>
      <c r="DG1065" s="28">
        <f t="shared" si="2289"/>
        <v>3170160</v>
      </c>
      <c r="DH1065" s="31" t="s">
        <v>30</v>
      </c>
      <c r="DI1065" s="32" t="s">
        <v>30</v>
      </c>
      <c r="DJ1065" s="32" t="s">
        <v>30</v>
      </c>
      <c r="DK1065" s="32" t="s">
        <v>30</v>
      </c>
      <c r="DL1065" s="32" t="s">
        <v>30</v>
      </c>
      <c r="DM1065" s="32" t="s">
        <v>30</v>
      </c>
      <c r="DN1065" s="32" t="s">
        <v>30</v>
      </c>
      <c r="DO1065" s="33" t="s">
        <v>30</v>
      </c>
    </row>
    <row r="1066" spans="1:119" ht="21" customHeight="1" x14ac:dyDescent="0.25">
      <c r="A1066" s="66" t="s">
        <v>2068</v>
      </c>
      <c r="B1066" s="67" t="s">
        <v>2018</v>
      </c>
      <c r="C1066" s="68" t="s">
        <v>2069</v>
      </c>
      <c r="D1066" s="26">
        <v>1</v>
      </c>
      <c r="E1066" s="27">
        <v>9000000</v>
      </c>
      <c r="F1066" s="27">
        <v>8550000</v>
      </c>
      <c r="G1066" s="148"/>
      <c r="H1066" s="148"/>
      <c r="I1066" s="143">
        <f t="shared" si="2189"/>
        <v>3.6261886214694741E-2</v>
      </c>
      <c r="J1066" s="27">
        <f t="shared" si="2262"/>
        <v>8775000</v>
      </c>
      <c r="K1066" s="28">
        <f t="shared" si="2263"/>
        <v>1667250</v>
      </c>
      <c r="L1066" s="29">
        <f t="shared" si="2192"/>
        <v>10442250</v>
      </c>
      <c r="M1066" s="26">
        <v>1</v>
      </c>
      <c r="N1066" s="27">
        <v>9000000</v>
      </c>
      <c r="O1066" s="27">
        <v>9720000</v>
      </c>
      <c r="P1066" s="145"/>
      <c r="Q1066" s="145"/>
      <c r="R1066" s="143">
        <f t="shared" si="2248"/>
        <v>5.4392829322042119E-2</v>
      </c>
      <c r="S1066" s="27">
        <f t="shared" si="2264"/>
        <v>9360000</v>
      </c>
      <c r="T1066" s="28">
        <f t="shared" si="2265"/>
        <v>1778400</v>
      </c>
      <c r="U1066" s="30">
        <f t="shared" si="2266"/>
        <v>11138400</v>
      </c>
      <c r="V1066" s="26">
        <v>1</v>
      </c>
      <c r="W1066" s="27">
        <v>9000000</v>
      </c>
      <c r="X1066" s="27">
        <v>10350000</v>
      </c>
      <c r="Y1066" s="145"/>
      <c r="Z1066" s="145"/>
      <c r="AA1066" s="143">
        <f t="shared" si="2252"/>
        <v>9.8666062491146164E-2</v>
      </c>
      <c r="AB1066" s="27">
        <f t="shared" si="2267"/>
        <v>9675000</v>
      </c>
      <c r="AC1066" s="28">
        <f t="shared" si="2268"/>
        <v>1838250</v>
      </c>
      <c r="AD1066" s="29">
        <f t="shared" si="2269"/>
        <v>11513250</v>
      </c>
      <c r="AE1066" s="26">
        <v>1</v>
      </c>
      <c r="AF1066" s="27">
        <v>9000000</v>
      </c>
      <c r="AG1066" s="27">
        <v>9900000</v>
      </c>
      <c r="AH1066" s="145"/>
      <c r="AI1066" s="145"/>
      <c r="AJ1066" s="143">
        <f t="shared" si="2197"/>
        <v>6.7343502970147379E-2</v>
      </c>
      <c r="AK1066" s="27">
        <f t="shared" si="2270"/>
        <v>9450000</v>
      </c>
      <c r="AL1066" s="28">
        <f t="shared" si="2199"/>
        <v>1795500</v>
      </c>
      <c r="AM1066" s="30">
        <f t="shared" si="2271"/>
        <v>11245500</v>
      </c>
      <c r="AN1066" s="26">
        <v>1</v>
      </c>
      <c r="AO1066" s="27">
        <v>9000000</v>
      </c>
      <c r="AP1066" s="27">
        <v>11696400</v>
      </c>
      <c r="AQ1066" s="145"/>
      <c r="AR1066" s="145"/>
      <c r="AS1066" s="143">
        <f t="shared" si="2201"/>
        <v>0.18424873164332026</v>
      </c>
      <c r="AT1066" s="27">
        <f t="shared" si="2272"/>
        <v>10348200</v>
      </c>
      <c r="AU1066" s="28">
        <f t="shared" si="2273"/>
        <v>1966158</v>
      </c>
      <c r="AV1066" s="30">
        <f t="shared" si="2274"/>
        <v>12314358</v>
      </c>
      <c r="AW1066" s="26">
        <v>1</v>
      </c>
      <c r="AX1066" s="27">
        <v>9000000</v>
      </c>
      <c r="AY1066" s="27">
        <v>10260000</v>
      </c>
      <c r="AZ1066" s="145"/>
      <c r="BA1066" s="145"/>
      <c r="BB1066" s="143">
        <f t="shared" si="2205"/>
        <v>9.2518644267398739E-2</v>
      </c>
      <c r="BC1066" s="27">
        <f t="shared" si="2275"/>
        <v>9630000</v>
      </c>
      <c r="BD1066" s="27">
        <f t="shared" si="2276"/>
        <v>1829700</v>
      </c>
      <c r="BE1066" s="27">
        <f t="shared" si="2277"/>
        <v>11459700</v>
      </c>
      <c r="BF1066" s="26">
        <v>1</v>
      </c>
      <c r="BG1066" s="27">
        <v>7200000</v>
      </c>
      <c r="BH1066" s="27">
        <v>6480000</v>
      </c>
      <c r="BI1066" s="145"/>
      <c r="BJ1066" s="145"/>
      <c r="BK1066" s="143">
        <f t="shared" si="2177"/>
        <v>7.4432292756478682E-2</v>
      </c>
      <c r="BL1066" s="27">
        <f t="shared" si="2278"/>
        <v>6840000</v>
      </c>
      <c r="BM1066" s="27">
        <f t="shared" si="2279"/>
        <v>1299600</v>
      </c>
      <c r="BN1066" s="28">
        <f t="shared" si="2280"/>
        <v>8139600</v>
      </c>
      <c r="BO1066" s="26">
        <v>1</v>
      </c>
      <c r="BP1066" s="27">
        <v>7200000</v>
      </c>
      <c r="BQ1066" s="27">
        <v>8208000</v>
      </c>
      <c r="BR1066" s="148"/>
      <c r="BS1066" s="148"/>
      <c r="BT1066" s="143">
        <f t="shared" si="2181"/>
        <v>9.2518644267398739E-2</v>
      </c>
      <c r="BU1066" s="27">
        <f t="shared" si="2281"/>
        <v>7704000</v>
      </c>
      <c r="BV1066" s="28">
        <f t="shared" si="2282"/>
        <v>1463760</v>
      </c>
      <c r="BW1066" s="30">
        <f t="shared" si="2283"/>
        <v>9167760</v>
      </c>
      <c r="BX1066" s="26">
        <v>1</v>
      </c>
      <c r="BY1066" s="28">
        <v>7200000</v>
      </c>
      <c r="BZ1066" s="28">
        <v>8208000</v>
      </c>
      <c r="CA1066" s="156"/>
      <c r="CB1066" s="156"/>
      <c r="CC1066" s="177">
        <f t="shared" si="2185"/>
        <v>9.2518644267398739E-2</v>
      </c>
      <c r="CD1066" s="28">
        <f t="shared" si="2284"/>
        <v>7704000</v>
      </c>
      <c r="CE1066" s="28">
        <f t="shared" si="2285"/>
        <v>1463760</v>
      </c>
      <c r="CF1066" s="29">
        <f t="shared" si="2286"/>
        <v>9167760</v>
      </c>
      <c r="CG1066" s="26">
        <v>1</v>
      </c>
      <c r="CH1066" s="27">
        <v>5760000</v>
      </c>
      <c r="CI1066" s="27">
        <v>4608000</v>
      </c>
      <c r="CJ1066" s="148"/>
      <c r="CK1066" s="148"/>
      <c r="CL1066" s="143">
        <f t="shared" si="2296"/>
        <v>0.15713484026367722</v>
      </c>
      <c r="CM1066" s="27">
        <f t="shared" si="2297"/>
        <v>5184000</v>
      </c>
      <c r="CN1066" s="27">
        <f t="shared" si="2237"/>
        <v>984960</v>
      </c>
      <c r="CO1066" s="28">
        <f t="shared" si="2238"/>
        <v>6168960</v>
      </c>
      <c r="CP1066" s="26">
        <v>1</v>
      </c>
      <c r="CQ1066" s="27">
        <v>5760000</v>
      </c>
      <c r="CR1066" s="27">
        <v>4608000</v>
      </c>
      <c r="CS1066" s="148"/>
      <c r="CT1066" s="148"/>
      <c r="CU1066" s="143">
        <f t="shared" si="2168"/>
        <v>0.15713484026367722</v>
      </c>
      <c r="CV1066" s="27">
        <f t="shared" si="2239"/>
        <v>5184000</v>
      </c>
      <c r="CW1066" s="28">
        <f t="shared" si="2240"/>
        <v>984960</v>
      </c>
      <c r="CX1066" s="29">
        <f t="shared" si="2241"/>
        <v>6168960</v>
      </c>
      <c r="CY1066" s="26">
        <v>1</v>
      </c>
      <c r="CZ1066" s="27">
        <v>5760000</v>
      </c>
      <c r="DA1066" s="27">
        <v>4896000</v>
      </c>
      <c r="DB1066" s="181"/>
      <c r="DC1066" s="181"/>
      <c r="DD1066" s="143">
        <f t="shared" si="2172"/>
        <v>0.11466596451673744</v>
      </c>
      <c r="DE1066" s="27">
        <f t="shared" si="2287"/>
        <v>5328000</v>
      </c>
      <c r="DF1066" s="27">
        <f t="shared" si="2288"/>
        <v>1012320</v>
      </c>
      <c r="DG1066" s="28">
        <f t="shared" si="2289"/>
        <v>6340320</v>
      </c>
      <c r="DH1066" s="31" t="s">
        <v>30</v>
      </c>
      <c r="DI1066" s="32" t="s">
        <v>30</v>
      </c>
      <c r="DJ1066" s="32" t="s">
        <v>30</v>
      </c>
      <c r="DK1066" s="32" t="s">
        <v>30</v>
      </c>
      <c r="DL1066" s="32" t="s">
        <v>30</v>
      </c>
      <c r="DM1066" s="32" t="s">
        <v>30</v>
      </c>
      <c r="DN1066" s="32" t="s">
        <v>30</v>
      </c>
      <c r="DO1066" s="33" t="s">
        <v>30</v>
      </c>
    </row>
    <row r="1067" spans="1:119" ht="21" customHeight="1" x14ac:dyDescent="0.25">
      <c r="A1067" s="66" t="s">
        <v>2070</v>
      </c>
      <c r="B1067" s="67" t="s">
        <v>2018</v>
      </c>
      <c r="C1067" s="68" t="s">
        <v>2071</v>
      </c>
      <c r="D1067" s="26">
        <v>1</v>
      </c>
      <c r="E1067" s="27">
        <v>20000000</v>
      </c>
      <c r="F1067" s="27">
        <v>19000000</v>
      </c>
      <c r="G1067" s="148"/>
      <c r="H1067" s="148"/>
      <c r="I1067" s="143">
        <f t="shared" si="2189"/>
        <v>3.6261886214694741E-2</v>
      </c>
      <c r="J1067" s="27">
        <f t="shared" si="2262"/>
        <v>19500000</v>
      </c>
      <c r="K1067" s="28">
        <f t="shared" si="2263"/>
        <v>3705000</v>
      </c>
      <c r="L1067" s="29">
        <f t="shared" si="2192"/>
        <v>23205000</v>
      </c>
      <c r="M1067" s="31" t="s">
        <v>30</v>
      </c>
      <c r="N1067" s="43" t="s">
        <v>30</v>
      </c>
      <c r="O1067" s="32" t="s">
        <v>30</v>
      </c>
      <c r="P1067" s="32" t="s">
        <v>30</v>
      </c>
      <c r="Q1067" s="32" t="s">
        <v>30</v>
      </c>
      <c r="R1067" s="32" t="s">
        <v>30</v>
      </c>
      <c r="S1067" s="32" t="s">
        <v>30</v>
      </c>
      <c r="T1067" s="32" t="s">
        <v>30</v>
      </c>
      <c r="U1067" s="33" t="s">
        <v>30</v>
      </c>
      <c r="V1067" s="31" t="s">
        <v>30</v>
      </c>
      <c r="W1067" s="32" t="s">
        <v>30</v>
      </c>
      <c r="X1067" s="32" t="s">
        <v>30</v>
      </c>
      <c r="Y1067" s="32" t="s">
        <v>30</v>
      </c>
      <c r="Z1067" s="32" t="s">
        <v>30</v>
      </c>
      <c r="AA1067" s="32" t="s">
        <v>30</v>
      </c>
      <c r="AB1067" s="32" t="s">
        <v>30</v>
      </c>
      <c r="AC1067" s="32" t="s">
        <v>30</v>
      </c>
      <c r="AD1067" s="34" t="s">
        <v>30</v>
      </c>
      <c r="AE1067" s="26">
        <v>1</v>
      </c>
      <c r="AF1067" s="27">
        <v>20000000</v>
      </c>
      <c r="AG1067" s="27">
        <v>22000000</v>
      </c>
      <c r="AH1067" s="145"/>
      <c r="AI1067" s="145"/>
      <c r="AJ1067" s="143">
        <f t="shared" si="2197"/>
        <v>6.7343502970147379E-2</v>
      </c>
      <c r="AK1067" s="27">
        <f t="shared" si="2270"/>
        <v>21000000</v>
      </c>
      <c r="AL1067" s="28">
        <f t="shared" si="2199"/>
        <v>3990000</v>
      </c>
      <c r="AM1067" s="30">
        <f t="shared" si="2271"/>
        <v>24990000</v>
      </c>
      <c r="AN1067" s="26">
        <v>1</v>
      </c>
      <c r="AO1067" s="27">
        <v>20000000</v>
      </c>
      <c r="AP1067" s="27">
        <v>25992000</v>
      </c>
      <c r="AQ1067" s="145"/>
      <c r="AR1067" s="145"/>
      <c r="AS1067" s="143">
        <f t="shared" si="2201"/>
        <v>0.18424873164332026</v>
      </c>
      <c r="AT1067" s="27">
        <f t="shared" si="2272"/>
        <v>22996000</v>
      </c>
      <c r="AU1067" s="28">
        <f t="shared" si="2273"/>
        <v>4369240</v>
      </c>
      <c r="AV1067" s="30">
        <f t="shared" si="2274"/>
        <v>27365240</v>
      </c>
      <c r="AW1067" s="26">
        <v>1</v>
      </c>
      <c r="AX1067" s="27">
        <v>20000000</v>
      </c>
      <c r="AY1067" s="27">
        <v>22800000</v>
      </c>
      <c r="AZ1067" s="145"/>
      <c r="BA1067" s="145"/>
      <c r="BB1067" s="143">
        <f t="shared" si="2205"/>
        <v>9.2518644267398739E-2</v>
      </c>
      <c r="BC1067" s="27">
        <f t="shared" si="2275"/>
        <v>21400000</v>
      </c>
      <c r="BD1067" s="27">
        <f t="shared" si="2276"/>
        <v>4066000</v>
      </c>
      <c r="BE1067" s="27">
        <f t="shared" si="2277"/>
        <v>25466000</v>
      </c>
      <c r="BF1067" s="26">
        <v>1</v>
      </c>
      <c r="BG1067" s="27">
        <v>16000000</v>
      </c>
      <c r="BH1067" s="27">
        <v>14400000</v>
      </c>
      <c r="BI1067" s="145"/>
      <c r="BJ1067" s="145"/>
      <c r="BK1067" s="143">
        <f t="shared" si="2177"/>
        <v>7.4432292756478696E-2</v>
      </c>
      <c r="BL1067" s="27">
        <f t="shared" si="2278"/>
        <v>15200000</v>
      </c>
      <c r="BM1067" s="27">
        <f t="shared" si="2279"/>
        <v>2888000</v>
      </c>
      <c r="BN1067" s="28">
        <f t="shared" si="2280"/>
        <v>18088000</v>
      </c>
      <c r="BO1067" s="26">
        <v>1</v>
      </c>
      <c r="BP1067" s="27">
        <v>16000000</v>
      </c>
      <c r="BQ1067" s="27">
        <v>18240000</v>
      </c>
      <c r="BR1067" s="148"/>
      <c r="BS1067" s="148"/>
      <c r="BT1067" s="143">
        <f t="shared" si="2181"/>
        <v>9.2518644267398739E-2</v>
      </c>
      <c r="BU1067" s="27">
        <f t="shared" si="2281"/>
        <v>17120000</v>
      </c>
      <c r="BV1067" s="28">
        <f t="shared" si="2282"/>
        <v>3252800</v>
      </c>
      <c r="BW1067" s="30">
        <f t="shared" si="2283"/>
        <v>20372800</v>
      </c>
      <c r="BX1067" s="26">
        <v>1</v>
      </c>
      <c r="BY1067" s="28">
        <v>16000000</v>
      </c>
      <c r="BZ1067" s="28">
        <v>18240000</v>
      </c>
      <c r="CA1067" s="156"/>
      <c r="CB1067" s="156"/>
      <c r="CC1067" s="177">
        <f t="shared" si="2185"/>
        <v>9.2518644267398739E-2</v>
      </c>
      <c r="CD1067" s="28">
        <f t="shared" si="2284"/>
        <v>17120000</v>
      </c>
      <c r="CE1067" s="28">
        <f t="shared" si="2285"/>
        <v>3252800</v>
      </c>
      <c r="CF1067" s="29">
        <f t="shared" si="2286"/>
        <v>20372800</v>
      </c>
      <c r="CG1067" s="26">
        <v>1</v>
      </c>
      <c r="CH1067" s="27">
        <v>12800000</v>
      </c>
      <c r="CI1067" s="27">
        <v>10240000</v>
      </c>
      <c r="CJ1067" s="148"/>
      <c r="CK1067" s="148"/>
      <c r="CL1067" s="143">
        <f t="shared" si="2296"/>
        <v>0.15713484026367722</v>
      </c>
      <c r="CM1067" s="27">
        <f t="shared" si="2297"/>
        <v>11520000</v>
      </c>
      <c r="CN1067" s="27">
        <f t="shared" si="2237"/>
        <v>2188800</v>
      </c>
      <c r="CO1067" s="28">
        <f t="shared" si="2238"/>
        <v>13708800</v>
      </c>
      <c r="CP1067" s="26">
        <v>1</v>
      </c>
      <c r="CQ1067" s="27">
        <v>12800000</v>
      </c>
      <c r="CR1067" s="27">
        <v>10240000</v>
      </c>
      <c r="CS1067" s="148"/>
      <c r="CT1067" s="148"/>
      <c r="CU1067" s="143">
        <f t="shared" si="2168"/>
        <v>0.15713484026367722</v>
      </c>
      <c r="CV1067" s="27">
        <f t="shared" si="2239"/>
        <v>11520000</v>
      </c>
      <c r="CW1067" s="28">
        <f t="shared" si="2240"/>
        <v>2188800</v>
      </c>
      <c r="CX1067" s="29">
        <f t="shared" si="2241"/>
        <v>13708800</v>
      </c>
      <c r="CY1067" s="26">
        <v>1</v>
      </c>
      <c r="CZ1067" s="27">
        <v>12800000</v>
      </c>
      <c r="DA1067" s="27">
        <v>10880000</v>
      </c>
      <c r="DB1067" s="181"/>
      <c r="DC1067" s="181"/>
      <c r="DD1067" s="143">
        <f t="shared" si="2172"/>
        <v>0.11466596451673743</v>
      </c>
      <c r="DE1067" s="27">
        <f t="shared" si="2287"/>
        <v>11840000</v>
      </c>
      <c r="DF1067" s="27">
        <f t="shared" si="2288"/>
        <v>2249600</v>
      </c>
      <c r="DG1067" s="28">
        <f t="shared" si="2289"/>
        <v>14089600</v>
      </c>
      <c r="DH1067" s="26">
        <v>1</v>
      </c>
      <c r="DI1067" s="28">
        <v>12800000</v>
      </c>
      <c r="DJ1067" s="28">
        <v>14720000</v>
      </c>
      <c r="DK1067" s="157"/>
      <c r="DL1067" s="177">
        <f t="shared" si="2176"/>
        <v>9.8666062491146164E-2</v>
      </c>
      <c r="DM1067" s="28">
        <f t="shared" ref="DM1067:DM1069" si="2298">+AVERAGE(DI1067:DK1067)</f>
        <v>13760000</v>
      </c>
      <c r="DN1067" s="28">
        <f t="shared" ref="DN1067:DN1069" si="2299">DM1067*19%</f>
        <v>2614400</v>
      </c>
      <c r="DO1067" s="30">
        <f t="shared" ref="DO1067:DO1069" si="2300">+DM1067+DN1067</f>
        <v>16374400</v>
      </c>
    </row>
    <row r="1068" spans="1:119" ht="21" customHeight="1" x14ac:dyDescent="0.25">
      <c r="A1068" s="66" t="s">
        <v>2072</v>
      </c>
      <c r="B1068" s="67" t="s">
        <v>2018</v>
      </c>
      <c r="C1068" s="68" t="s">
        <v>2073</v>
      </c>
      <c r="D1068" s="26">
        <v>1</v>
      </c>
      <c r="E1068" s="27">
        <v>20000000</v>
      </c>
      <c r="F1068" s="27">
        <v>19000000</v>
      </c>
      <c r="G1068" s="148"/>
      <c r="H1068" s="148"/>
      <c r="I1068" s="143">
        <f t="shared" si="2189"/>
        <v>3.6261886214694741E-2</v>
      </c>
      <c r="J1068" s="27">
        <f t="shared" si="2262"/>
        <v>19500000</v>
      </c>
      <c r="K1068" s="28">
        <f t="shared" si="2263"/>
        <v>3705000</v>
      </c>
      <c r="L1068" s="29">
        <f t="shared" si="2192"/>
        <v>23205000</v>
      </c>
      <c r="M1068" s="31" t="s">
        <v>30</v>
      </c>
      <c r="N1068" s="43" t="s">
        <v>30</v>
      </c>
      <c r="O1068" s="32" t="s">
        <v>30</v>
      </c>
      <c r="P1068" s="32" t="s">
        <v>30</v>
      </c>
      <c r="Q1068" s="32" t="s">
        <v>30</v>
      </c>
      <c r="R1068" s="32" t="s">
        <v>30</v>
      </c>
      <c r="S1068" s="32" t="s">
        <v>30</v>
      </c>
      <c r="T1068" s="32" t="s">
        <v>30</v>
      </c>
      <c r="U1068" s="33" t="s">
        <v>30</v>
      </c>
      <c r="V1068" s="31" t="s">
        <v>30</v>
      </c>
      <c r="W1068" s="32" t="s">
        <v>30</v>
      </c>
      <c r="X1068" s="32" t="s">
        <v>30</v>
      </c>
      <c r="Y1068" s="32" t="s">
        <v>30</v>
      </c>
      <c r="Z1068" s="32" t="s">
        <v>30</v>
      </c>
      <c r="AA1068" s="32" t="s">
        <v>30</v>
      </c>
      <c r="AB1068" s="32" t="s">
        <v>30</v>
      </c>
      <c r="AC1068" s="32" t="s">
        <v>30</v>
      </c>
      <c r="AD1068" s="34" t="s">
        <v>30</v>
      </c>
      <c r="AE1068" s="26">
        <v>1</v>
      </c>
      <c r="AF1068" s="27">
        <v>20000000</v>
      </c>
      <c r="AG1068" s="27">
        <v>22000000</v>
      </c>
      <c r="AH1068" s="145"/>
      <c r="AI1068" s="145"/>
      <c r="AJ1068" s="143">
        <f t="shared" si="2197"/>
        <v>6.7343502970147379E-2</v>
      </c>
      <c r="AK1068" s="27">
        <f t="shared" si="2270"/>
        <v>21000000</v>
      </c>
      <c r="AL1068" s="28">
        <f t="shared" si="2199"/>
        <v>3990000</v>
      </c>
      <c r="AM1068" s="30">
        <f t="shared" si="2271"/>
        <v>24990000</v>
      </c>
      <c r="AN1068" s="26">
        <v>1</v>
      </c>
      <c r="AO1068" s="27">
        <v>20000000</v>
      </c>
      <c r="AP1068" s="27">
        <v>25992000</v>
      </c>
      <c r="AQ1068" s="145"/>
      <c r="AR1068" s="145"/>
      <c r="AS1068" s="143">
        <f t="shared" si="2201"/>
        <v>0.18424873164332026</v>
      </c>
      <c r="AT1068" s="27">
        <f t="shared" si="2272"/>
        <v>22996000</v>
      </c>
      <c r="AU1068" s="28">
        <f t="shared" si="2273"/>
        <v>4369240</v>
      </c>
      <c r="AV1068" s="30">
        <f t="shared" si="2274"/>
        <v>27365240</v>
      </c>
      <c r="AW1068" s="26">
        <v>1</v>
      </c>
      <c r="AX1068" s="27">
        <v>20000000</v>
      </c>
      <c r="AY1068" s="27">
        <v>22800000</v>
      </c>
      <c r="AZ1068" s="145"/>
      <c r="BA1068" s="145"/>
      <c r="BB1068" s="143">
        <f t="shared" si="2205"/>
        <v>9.2518644267398739E-2</v>
      </c>
      <c r="BC1068" s="27">
        <f t="shared" si="2275"/>
        <v>21400000</v>
      </c>
      <c r="BD1068" s="27">
        <f t="shared" si="2276"/>
        <v>4066000</v>
      </c>
      <c r="BE1068" s="27">
        <f t="shared" si="2277"/>
        <v>25466000</v>
      </c>
      <c r="BF1068" s="26">
        <v>1</v>
      </c>
      <c r="BG1068" s="27">
        <v>16000000</v>
      </c>
      <c r="BH1068" s="27">
        <v>14400000</v>
      </c>
      <c r="BI1068" s="145"/>
      <c r="BJ1068" s="145"/>
      <c r="BK1068" s="143">
        <f t="shared" si="2177"/>
        <v>7.4432292756478696E-2</v>
      </c>
      <c r="BL1068" s="27">
        <f t="shared" si="2278"/>
        <v>15200000</v>
      </c>
      <c r="BM1068" s="27">
        <f t="shared" si="2279"/>
        <v>2888000</v>
      </c>
      <c r="BN1068" s="28">
        <f t="shared" si="2280"/>
        <v>18088000</v>
      </c>
      <c r="BO1068" s="31" t="s">
        <v>30</v>
      </c>
      <c r="BP1068" s="32" t="s">
        <v>30</v>
      </c>
      <c r="BQ1068" s="32" t="s">
        <v>30</v>
      </c>
      <c r="BR1068" s="32" t="s">
        <v>30</v>
      </c>
      <c r="BS1068" s="32" t="s">
        <v>30</v>
      </c>
      <c r="BT1068" s="32" t="s">
        <v>30</v>
      </c>
      <c r="BU1068" s="32" t="s">
        <v>30</v>
      </c>
      <c r="BV1068" s="32" t="s">
        <v>30</v>
      </c>
      <c r="BW1068" s="33" t="s">
        <v>30</v>
      </c>
      <c r="BX1068" s="31" t="s">
        <v>30</v>
      </c>
      <c r="BY1068" s="32" t="s">
        <v>30</v>
      </c>
      <c r="BZ1068" s="32" t="s">
        <v>30</v>
      </c>
      <c r="CA1068" s="32" t="s">
        <v>30</v>
      </c>
      <c r="CB1068" s="32" t="s">
        <v>30</v>
      </c>
      <c r="CC1068" s="32" t="s">
        <v>30</v>
      </c>
      <c r="CD1068" s="32" t="s">
        <v>30</v>
      </c>
      <c r="CE1068" s="32" t="s">
        <v>30</v>
      </c>
      <c r="CF1068" s="34" t="s">
        <v>30</v>
      </c>
      <c r="CG1068" s="26">
        <v>1</v>
      </c>
      <c r="CH1068" s="27">
        <v>12800000</v>
      </c>
      <c r="CI1068" s="27">
        <v>10240000</v>
      </c>
      <c r="CJ1068" s="148"/>
      <c r="CK1068" s="148"/>
      <c r="CL1068" s="143">
        <f t="shared" si="2296"/>
        <v>0.15713484026367722</v>
      </c>
      <c r="CM1068" s="27">
        <f t="shared" si="2297"/>
        <v>11520000</v>
      </c>
      <c r="CN1068" s="27">
        <f t="shared" si="2237"/>
        <v>2188800</v>
      </c>
      <c r="CO1068" s="28">
        <f t="shared" si="2238"/>
        <v>13708800</v>
      </c>
      <c r="CP1068" s="26">
        <v>1</v>
      </c>
      <c r="CQ1068" s="27">
        <v>12800000</v>
      </c>
      <c r="CR1068" s="27">
        <v>10240000</v>
      </c>
      <c r="CS1068" s="148"/>
      <c r="CT1068" s="148"/>
      <c r="CU1068" s="143">
        <f t="shared" si="2168"/>
        <v>0.15713484026367722</v>
      </c>
      <c r="CV1068" s="27">
        <f t="shared" si="2239"/>
        <v>11520000</v>
      </c>
      <c r="CW1068" s="28">
        <f t="shared" si="2240"/>
        <v>2188800</v>
      </c>
      <c r="CX1068" s="29">
        <f t="shared" si="2241"/>
        <v>13708800</v>
      </c>
      <c r="CY1068" s="31" t="s">
        <v>30</v>
      </c>
      <c r="CZ1068" s="32" t="s">
        <v>30</v>
      </c>
      <c r="DA1068" s="32" t="s">
        <v>30</v>
      </c>
      <c r="DB1068" s="32" t="s">
        <v>30</v>
      </c>
      <c r="DC1068" s="32" t="s">
        <v>30</v>
      </c>
      <c r="DD1068" s="32" t="s">
        <v>30</v>
      </c>
      <c r="DE1068" s="32" t="s">
        <v>30</v>
      </c>
      <c r="DF1068" s="32" t="s">
        <v>30</v>
      </c>
      <c r="DG1068" s="32" t="s">
        <v>30</v>
      </c>
      <c r="DH1068" s="26">
        <v>1</v>
      </c>
      <c r="DI1068" s="28">
        <v>12800000</v>
      </c>
      <c r="DJ1068" s="28">
        <v>14720000</v>
      </c>
      <c r="DK1068" s="157"/>
      <c r="DL1068" s="177">
        <f t="shared" si="2176"/>
        <v>9.8666062491146164E-2</v>
      </c>
      <c r="DM1068" s="28">
        <f t="shared" si="2298"/>
        <v>13760000</v>
      </c>
      <c r="DN1068" s="28">
        <f t="shared" si="2299"/>
        <v>2614400</v>
      </c>
      <c r="DO1068" s="30">
        <f t="shared" si="2300"/>
        <v>16374400</v>
      </c>
    </row>
    <row r="1069" spans="1:119" ht="21" customHeight="1" x14ac:dyDescent="0.25">
      <c r="A1069" s="66" t="s">
        <v>2074</v>
      </c>
      <c r="B1069" s="67" t="s">
        <v>2018</v>
      </c>
      <c r="C1069" s="68" t="s">
        <v>2075</v>
      </c>
      <c r="D1069" s="26">
        <v>1</v>
      </c>
      <c r="E1069" s="27">
        <v>12000000</v>
      </c>
      <c r="F1069" s="27">
        <v>11400000</v>
      </c>
      <c r="G1069" s="148"/>
      <c r="H1069" s="148"/>
      <c r="I1069" s="143">
        <f t="shared" si="2189"/>
        <v>3.6261886214694741E-2</v>
      </c>
      <c r="J1069" s="27">
        <f t="shared" si="2262"/>
        <v>11700000</v>
      </c>
      <c r="K1069" s="28">
        <f t="shared" si="2263"/>
        <v>2223000</v>
      </c>
      <c r="L1069" s="29">
        <f t="shared" si="2192"/>
        <v>13923000</v>
      </c>
      <c r="M1069" s="31" t="s">
        <v>30</v>
      </c>
      <c r="N1069" s="43" t="s">
        <v>30</v>
      </c>
      <c r="O1069" s="32" t="s">
        <v>30</v>
      </c>
      <c r="P1069" s="32" t="s">
        <v>30</v>
      </c>
      <c r="Q1069" s="32" t="s">
        <v>30</v>
      </c>
      <c r="R1069" s="32" t="s">
        <v>30</v>
      </c>
      <c r="S1069" s="32" t="s">
        <v>30</v>
      </c>
      <c r="T1069" s="32" t="s">
        <v>30</v>
      </c>
      <c r="U1069" s="33" t="s">
        <v>30</v>
      </c>
      <c r="V1069" s="31" t="s">
        <v>30</v>
      </c>
      <c r="W1069" s="32" t="s">
        <v>30</v>
      </c>
      <c r="X1069" s="32" t="s">
        <v>30</v>
      </c>
      <c r="Y1069" s="32" t="s">
        <v>30</v>
      </c>
      <c r="Z1069" s="32" t="s">
        <v>30</v>
      </c>
      <c r="AA1069" s="32" t="s">
        <v>30</v>
      </c>
      <c r="AB1069" s="32" t="s">
        <v>30</v>
      </c>
      <c r="AC1069" s="32" t="s">
        <v>30</v>
      </c>
      <c r="AD1069" s="34" t="s">
        <v>30</v>
      </c>
      <c r="AE1069" s="26">
        <v>1</v>
      </c>
      <c r="AF1069" s="27">
        <v>12000000</v>
      </c>
      <c r="AG1069" s="27">
        <v>13200000</v>
      </c>
      <c r="AH1069" s="145"/>
      <c r="AI1069" s="145"/>
      <c r="AJ1069" s="143">
        <f t="shared" si="2197"/>
        <v>6.7343502970147379E-2</v>
      </c>
      <c r="AK1069" s="27">
        <f t="shared" si="2270"/>
        <v>12600000</v>
      </c>
      <c r="AL1069" s="28">
        <f t="shared" si="2199"/>
        <v>2394000</v>
      </c>
      <c r="AM1069" s="30">
        <f t="shared" si="2271"/>
        <v>14994000</v>
      </c>
      <c r="AN1069" s="26">
        <v>1</v>
      </c>
      <c r="AO1069" s="27">
        <v>12000000</v>
      </c>
      <c r="AP1069" s="27">
        <v>15595200</v>
      </c>
      <c r="AQ1069" s="145"/>
      <c r="AR1069" s="145"/>
      <c r="AS1069" s="143">
        <f t="shared" si="2201"/>
        <v>0.18424873164332026</v>
      </c>
      <c r="AT1069" s="27">
        <f t="shared" si="2272"/>
        <v>13797600</v>
      </c>
      <c r="AU1069" s="28">
        <f t="shared" si="2273"/>
        <v>2621544</v>
      </c>
      <c r="AV1069" s="30">
        <f t="shared" si="2274"/>
        <v>16419144</v>
      </c>
      <c r="AW1069" s="26">
        <v>1</v>
      </c>
      <c r="AX1069" s="27">
        <v>12000000</v>
      </c>
      <c r="AY1069" s="27">
        <v>13680000</v>
      </c>
      <c r="AZ1069" s="145"/>
      <c r="BA1069" s="145"/>
      <c r="BB1069" s="143">
        <f t="shared" si="2205"/>
        <v>9.2518644267398739E-2</v>
      </c>
      <c r="BC1069" s="27">
        <f t="shared" si="2275"/>
        <v>12840000</v>
      </c>
      <c r="BD1069" s="27">
        <f t="shared" si="2276"/>
        <v>2439600</v>
      </c>
      <c r="BE1069" s="27">
        <f t="shared" si="2277"/>
        <v>15279600</v>
      </c>
      <c r="BF1069" s="26">
        <v>1</v>
      </c>
      <c r="BG1069" s="27">
        <v>9600000</v>
      </c>
      <c r="BH1069" s="27">
        <v>8640000</v>
      </c>
      <c r="BI1069" s="145"/>
      <c r="BJ1069" s="145"/>
      <c r="BK1069" s="143">
        <f t="shared" si="2177"/>
        <v>7.4432292756478682E-2</v>
      </c>
      <c r="BL1069" s="27">
        <f t="shared" si="2278"/>
        <v>9120000</v>
      </c>
      <c r="BM1069" s="27">
        <f t="shared" si="2279"/>
        <v>1732800</v>
      </c>
      <c r="BN1069" s="28">
        <f t="shared" si="2280"/>
        <v>10852800</v>
      </c>
      <c r="BO1069" s="31" t="s">
        <v>30</v>
      </c>
      <c r="BP1069" s="32" t="s">
        <v>30</v>
      </c>
      <c r="BQ1069" s="32" t="s">
        <v>30</v>
      </c>
      <c r="BR1069" s="32" t="s">
        <v>30</v>
      </c>
      <c r="BS1069" s="32" t="s">
        <v>30</v>
      </c>
      <c r="BT1069" s="32" t="s">
        <v>30</v>
      </c>
      <c r="BU1069" s="32" t="s">
        <v>30</v>
      </c>
      <c r="BV1069" s="32" t="s">
        <v>30</v>
      </c>
      <c r="BW1069" s="33" t="s">
        <v>30</v>
      </c>
      <c r="BX1069" s="31" t="s">
        <v>30</v>
      </c>
      <c r="BY1069" s="32" t="s">
        <v>30</v>
      </c>
      <c r="BZ1069" s="32" t="s">
        <v>30</v>
      </c>
      <c r="CA1069" s="32" t="s">
        <v>30</v>
      </c>
      <c r="CB1069" s="32" t="s">
        <v>30</v>
      </c>
      <c r="CC1069" s="32" t="s">
        <v>30</v>
      </c>
      <c r="CD1069" s="32" t="s">
        <v>30</v>
      </c>
      <c r="CE1069" s="32" t="s">
        <v>30</v>
      </c>
      <c r="CF1069" s="34" t="s">
        <v>30</v>
      </c>
      <c r="CG1069" s="26">
        <v>1</v>
      </c>
      <c r="CH1069" s="27">
        <v>7680000</v>
      </c>
      <c r="CI1069" s="27">
        <v>6144000</v>
      </c>
      <c r="CJ1069" s="148"/>
      <c r="CK1069" s="148"/>
      <c r="CL1069" s="143">
        <f t="shared" si="2296"/>
        <v>0.15713484026367722</v>
      </c>
      <c r="CM1069" s="27">
        <f t="shared" si="2297"/>
        <v>6912000</v>
      </c>
      <c r="CN1069" s="27">
        <f t="shared" si="2237"/>
        <v>1313280</v>
      </c>
      <c r="CO1069" s="28">
        <f t="shared" si="2238"/>
        <v>8225280</v>
      </c>
      <c r="CP1069" s="26">
        <v>1</v>
      </c>
      <c r="CQ1069" s="27">
        <v>7680000</v>
      </c>
      <c r="CR1069" s="27">
        <v>6144000</v>
      </c>
      <c r="CS1069" s="148"/>
      <c r="CT1069" s="148"/>
      <c r="CU1069" s="143">
        <f t="shared" si="2168"/>
        <v>0.15713484026367722</v>
      </c>
      <c r="CV1069" s="27">
        <f t="shared" si="2239"/>
        <v>6912000</v>
      </c>
      <c r="CW1069" s="28">
        <f t="shared" si="2240"/>
        <v>1313280</v>
      </c>
      <c r="CX1069" s="29">
        <f t="shared" si="2241"/>
        <v>8225280</v>
      </c>
      <c r="CY1069" s="26">
        <v>1</v>
      </c>
      <c r="CZ1069" s="27">
        <v>7680000</v>
      </c>
      <c r="DA1069" s="27">
        <v>6528000</v>
      </c>
      <c r="DB1069" s="181"/>
      <c r="DC1069" s="181"/>
      <c r="DD1069" s="143">
        <f t="shared" si="2172"/>
        <v>0.11466596451673743</v>
      </c>
      <c r="DE1069" s="27">
        <f t="shared" ref="DE1069:DE1099" si="2301">+AVERAGE(CZ1069:DB1069)</f>
        <v>7104000</v>
      </c>
      <c r="DF1069" s="27">
        <f t="shared" ref="DF1069:DF1099" si="2302">+DE1069*19%</f>
        <v>1349760</v>
      </c>
      <c r="DG1069" s="28">
        <f t="shared" ref="DG1069:DG1099" si="2303">+DF1069+DE1069</f>
        <v>8453760</v>
      </c>
      <c r="DH1069" s="26">
        <v>1</v>
      </c>
      <c r="DI1069" s="28">
        <v>7680000</v>
      </c>
      <c r="DJ1069" s="28">
        <v>8832000</v>
      </c>
      <c r="DK1069" s="157"/>
      <c r="DL1069" s="177">
        <f t="shared" si="2176"/>
        <v>9.8666062491146164E-2</v>
      </c>
      <c r="DM1069" s="28">
        <f t="shared" si="2298"/>
        <v>8256000</v>
      </c>
      <c r="DN1069" s="28">
        <f t="shared" si="2299"/>
        <v>1568640</v>
      </c>
      <c r="DO1069" s="30">
        <f t="shared" si="2300"/>
        <v>9824640</v>
      </c>
    </row>
    <row r="1070" spans="1:119" ht="21" customHeight="1" x14ac:dyDescent="0.25">
      <c r="A1070" s="66" t="s">
        <v>2076</v>
      </c>
      <c r="B1070" s="67" t="s">
        <v>2018</v>
      </c>
      <c r="C1070" s="68" t="s">
        <v>2077</v>
      </c>
      <c r="D1070" s="26">
        <v>1</v>
      </c>
      <c r="E1070" s="27">
        <v>6500000</v>
      </c>
      <c r="F1070" s="27">
        <v>6175000</v>
      </c>
      <c r="G1070" s="148"/>
      <c r="H1070" s="148"/>
      <c r="I1070" s="143">
        <f t="shared" si="2189"/>
        <v>3.6261886214694741E-2</v>
      </c>
      <c r="J1070" s="27">
        <f t="shared" si="2262"/>
        <v>6337500</v>
      </c>
      <c r="K1070" s="28">
        <f t="shared" si="2263"/>
        <v>1204125</v>
      </c>
      <c r="L1070" s="29">
        <f t="shared" si="2192"/>
        <v>7541625</v>
      </c>
      <c r="M1070" s="26">
        <v>1</v>
      </c>
      <c r="N1070" s="27">
        <v>6500000</v>
      </c>
      <c r="O1070" s="27">
        <v>7020000</v>
      </c>
      <c r="P1070" s="145"/>
      <c r="Q1070" s="145"/>
      <c r="R1070" s="143">
        <f t="shared" ref="R1070:R1125" si="2304">+STDEVA(N1070:O1070)/AVERAGE(N1070:O1070)</f>
        <v>5.4392829322042112E-2</v>
      </c>
      <c r="S1070" s="27">
        <f t="shared" ref="S1070:S1099" si="2305">+AVERAGE(N1070:P1070)</f>
        <v>6760000</v>
      </c>
      <c r="T1070" s="28">
        <f t="shared" ref="T1070:T1099" si="2306">+S1070*19%</f>
        <v>1284400</v>
      </c>
      <c r="U1070" s="30">
        <f t="shared" ref="U1070:U1099" si="2307">+T1070+S1070</f>
        <v>8044400</v>
      </c>
      <c r="V1070" s="26">
        <v>1</v>
      </c>
      <c r="W1070" s="27">
        <v>6500000</v>
      </c>
      <c r="X1070" s="27">
        <v>7475000</v>
      </c>
      <c r="Y1070" s="145"/>
      <c r="Z1070" s="145"/>
      <c r="AA1070" s="143">
        <f t="shared" ref="AA1070:AA1125" si="2308">+STDEVA(W1070:X1070)/AVERAGE(W1070:X1070)</f>
        <v>9.8666062491146164E-2</v>
      </c>
      <c r="AB1070" s="27">
        <f t="shared" ref="AB1070:AB1099" si="2309">+AVERAGE(W1070:Y1070)</f>
        <v>6987500</v>
      </c>
      <c r="AC1070" s="28">
        <f t="shared" ref="AC1070:AC1099" si="2310">+AB1070*19%</f>
        <v>1327625</v>
      </c>
      <c r="AD1070" s="29">
        <f t="shared" ref="AD1070:AD1099" si="2311">+AC1070+AB1070</f>
        <v>8315125</v>
      </c>
      <c r="AE1070" s="26">
        <v>1</v>
      </c>
      <c r="AF1070" s="27">
        <v>6500000</v>
      </c>
      <c r="AG1070" s="27">
        <v>7150000</v>
      </c>
      <c r="AH1070" s="145"/>
      <c r="AI1070" s="145"/>
      <c r="AJ1070" s="143">
        <f t="shared" si="2197"/>
        <v>6.7343502970147379E-2</v>
      </c>
      <c r="AK1070" s="27">
        <f t="shared" si="2270"/>
        <v>6825000</v>
      </c>
      <c r="AL1070" s="28">
        <f t="shared" si="2199"/>
        <v>1296750</v>
      </c>
      <c r="AM1070" s="30">
        <f t="shared" si="2271"/>
        <v>8121750</v>
      </c>
      <c r="AN1070" s="26">
        <v>1</v>
      </c>
      <c r="AO1070" s="27">
        <v>6500000</v>
      </c>
      <c r="AP1070" s="27">
        <v>8447400</v>
      </c>
      <c r="AQ1070" s="145"/>
      <c r="AR1070" s="145"/>
      <c r="AS1070" s="143">
        <f t="shared" si="2201"/>
        <v>0.18424873164332026</v>
      </c>
      <c r="AT1070" s="27">
        <f t="shared" si="2272"/>
        <v>7473700</v>
      </c>
      <c r="AU1070" s="28">
        <f t="shared" si="2273"/>
        <v>1420003</v>
      </c>
      <c r="AV1070" s="30">
        <f t="shared" si="2274"/>
        <v>8893703</v>
      </c>
      <c r="AW1070" s="26">
        <v>1</v>
      </c>
      <c r="AX1070" s="27">
        <v>6500000</v>
      </c>
      <c r="AY1070" s="27">
        <v>7410000</v>
      </c>
      <c r="AZ1070" s="145"/>
      <c r="BA1070" s="145"/>
      <c r="BB1070" s="143">
        <f t="shared" si="2205"/>
        <v>9.2518644267398739E-2</v>
      </c>
      <c r="BC1070" s="27">
        <f t="shared" si="2275"/>
        <v>6955000</v>
      </c>
      <c r="BD1070" s="27">
        <f t="shared" si="2276"/>
        <v>1321450</v>
      </c>
      <c r="BE1070" s="27">
        <f t="shared" si="2277"/>
        <v>8276450</v>
      </c>
      <c r="BF1070" s="26">
        <v>1</v>
      </c>
      <c r="BG1070" s="27">
        <v>5200000</v>
      </c>
      <c r="BH1070" s="27">
        <v>4680000</v>
      </c>
      <c r="BI1070" s="145"/>
      <c r="BJ1070" s="145"/>
      <c r="BK1070" s="143">
        <f t="shared" si="2177"/>
        <v>7.4432292756478682E-2</v>
      </c>
      <c r="BL1070" s="27">
        <f t="shared" si="2278"/>
        <v>4940000</v>
      </c>
      <c r="BM1070" s="27">
        <f t="shared" si="2279"/>
        <v>938600</v>
      </c>
      <c r="BN1070" s="28">
        <f t="shared" si="2280"/>
        <v>5878600</v>
      </c>
      <c r="BO1070" s="26">
        <v>1</v>
      </c>
      <c r="BP1070" s="27">
        <v>5200000</v>
      </c>
      <c r="BQ1070" s="27">
        <v>5928000</v>
      </c>
      <c r="BR1070" s="148"/>
      <c r="BS1070" s="148"/>
      <c r="BT1070" s="143">
        <f t="shared" si="2181"/>
        <v>9.2518644267398739E-2</v>
      </c>
      <c r="BU1070" s="27">
        <f t="shared" ref="BU1070:BU1099" si="2312">+AVERAGE(BP1070:BR1070)</f>
        <v>5564000</v>
      </c>
      <c r="BV1070" s="28">
        <f t="shared" ref="BV1070:BV1099" si="2313">+BU1070*19%</f>
        <v>1057160</v>
      </c>
      <c r="BW1070" s="30">
        <f t="shared" ref="BW1070:BW1099" si="2314">+BV1070+BU1070</f>
        <v>6621160</v>
      </c>
      <c r="BX1070" s="26">
        <v>1</v>
      </c>
      <c r="BY1070" s="28">
        <v>5200000</v>
      </c>
      <c r="BZ1070" s="28">
        <v>5928000</v>
      </c>
      <c r="CA1070" s="156"/>
      <c r="CB1070" s="156"/>
      <c r="CC1070" s="177">
        <f t="shared" si="2185"/>
        <v>9.2518644267398739E-2</v>
      </c>
      <c r="CD1070" s="28">
        <f t="shared" ref="CD1070:CD1099" si="2315">+AVERAGE(BY1070:CA1070)</f>
        <v>5564000</v>
      </c>
      <c r="CE1070" s="28">
        <f t="shared" ref="CE1070:CE1099" si="2316">+CD1070*19%</f>
        <v>1057160</v>
      </c>
      <c r="CF1070" s="29">
        <f t="shared" ref="CF1070:CF1099" si="2317">+CE1070+CD1070</f>
        <v>6621160</v>
      </c>
      <c r="CG1070" s="26">
        <v>1</v>
      </c>
      <c r="CH1070" s="27">
        <v>4160000</v>
      </c>
      <c r="CI1070" s="27">
        <v>3328000</v>
      </c>
      <c r="CJ1070" s="148"/>
      <c r="CK1070" s="148"/>
      <c r="CL1070" s="143">
        <f t="shared" si="2296"/>
        <v>0.15713484026367724</v>
      </c>
      <c r="CM1070" s="27">
        <f t="shared" si="2297"/>
        <v>3744000</v>
      </c>
      <c r="CN1070" s="27">
        <f t="shared" si="2237"/>
        <v>711360</v>
      </c>
      <c r="CO1070" s="28">
        <f t="shared" si="2238"/>
        <v>4455360</v>
      </c>
      <c r="CP1070" s="26">
        <v>1</v>
      </c>
      <c r="CQ1070" s="27">
        <v>4160000</v>
      </c>
      <c r="CR1070" s="27">
        <v>3328000</v>
      </c>
      <c r="CS1070" s="148"/>
      <c r="CT1070" s="148"/>
      <c r="CU1070" s="143">
        <f t="shared" si="2168"/>
        <v>0.15713484026367724</v>
      </c>
      <c r="CV1070" s="27">
        <f t="shared" si="2239"/>
        <v>3744000</v>
      </c>
      <c r="CW1070" s="28">
        <f t="shared" si="2240"/>
        <v>711360</v>
      </c>
      <c r="CX1070" s="29">
        <f t="shared" si="2241"/>
        <v>4455360</v>
      </c>
      <c r="CY1070" s="26">
        <v>1</v>
      </c>
      <c r="CZ1070" s="27">
        <v>4160000</v>
      </c>
      <c r="DA1070" s="27">
        <v>3536000</v>
      </c>
      <c r="DB1070" s="181"/>
      <c r="DC1070" s="181"/>
      <c r="DD1070" s="143">
        <f t="shared" si="2172"/>
        <v>0.11466596451673744</v>
      </c>
      <c r="DE1070" s="27">
        <f t="shared" si="2301"/>
        <v>3848000</v>
      </c>
      <c r="DF1070" s="27">
        <f t="shared" si="2302"/>
        <v>731120</v>
      </c>
      <c r="DG1070" s="28">
        <f t="shared" si="2303"/>
        <v>4579120</v>
      </c>
      <c r="DH1070" s="31" t="s">
        <v>30</v>
      </c>
      <c r="DI1070" s="32" t="s">
        <v>30</v>
      </c>
      <c r="DJ1070" s="32" t="s">
        <v>30</v>
      </c>
      <c r="DK1070" s="32" t="s">
        <v>30</v>
      </c>
      <c r="DL1070" s="32" t="s">
        <v>30</v>
      </c>
      <c r="DM1070" s="32" t="s">
        <v>30</v>
      </c>
      <c r="DN1070" s="32" t="s">
        <v>30</v>
      </c>
      <c r="DO1070" s="33" t="s">
        <v>30</v>
      </c>
    </row>
    <row r="1071" spans="1:119" ht="21" customHeight="1" x14ac:dyDescent="0.25">
      <c r="A1071" s="66" t="s">
        <v>2078</v>
      </c>
      <c r="B1071" s="67" t="s">
        <v>2018</v>
      </c>
      <c r="C1071" s="68" t="s">
        <v>2079</v>
      </c>
      <c r="D1071" s="26">
        <v>1</v>
      </c>
      <c r="E1071" s="27">
        <v>4500000</v>
      </c>
      <c r="F1071" s="27">
        <v>4275000</v>
      </c>
      <c r="G1071" s="148"/>
      <c r="H1071" s="148"/>
      <c r="I1071" s="143">
        <f t="shared" si="2189"/>
        <v>3.6261886214694741E-2</v>
      </c>
      <c r="J1071" s="27">
        <f t="shared" si="2262"/>
        <v>4387500</v>
      </c>
      <c r="K1071" s="28">
        <f t="shared" si="2263"/>
        <v>833625</v>
      </c>
      <c r="L1071" s="29">
        <f t="shared" si="2192"/>
        <v>5221125</v>
      </c>
      <c r="M1071" s="26">
        <v>1</v>
      </c>
      <c r="N1071" s="27">
        <v>4500000</v>
      </c>
      <c r="O1071" s="27">
        <v>4860000</v>
      </c>
      <c r="P1071" s="145"/>
      <c r="Q1071" s="145"/>
      <c r="R1071" s="143">
        <f t="shared" si="2304"/>
        <v>5.4392829322042119E-2</v>
      </c>
      <c r="S1071" s="27">
        <f t="shared" si="2305"/>
        <v>4680000</v>
      </c>
      <c r="T1071" s="28">
        <f t="shared" si="2306"/>
        <v>889200</v>
      </c>
      <c r="U1071" s="30">
        <f t="shared" si="2307"/>
        <v>5569200</v>
      </c>
      <c r="V1071" s="26">
        <v>1</v>
      </c>
      <c r="W1071" s="27">
        <v>4500000</v>
      </c>
      <c r="X1071" s="27">
        <v>5175000</v>
      </c>
      <c r="Y1071" s="145"/>
      <c r="Z1071" s="145"/>
      <c r="AA1071" s="143">
        <f t="shared" si="2308"/>
        <v>9.8666062491146164E-2</v>
      </c>
      <c r="AB1071" s="27">
        <f t="shared" si="2309"/>
        <v>4837500</v>
      </c>
      <c r="AC1071" s="28">
        <f t="shared" si="2310"/>
        <v>919125</v>
      </c>
      <c r="AD1071" s="29">
        <f t="shared" si="2311"/>
        <v>5756625</v>
      </c>
      <c r="AE1071" s="26">
        <v>1</v>
      </c>
      <c r="AF1071" s="27">
        <v>4500000</v>
      </c>
      <c r="AG1071" s="27">
        <v>4950000</v>
      </c>
      <c r="AH1071" s="145"/>
      <c r="AI1071" s="145"/>
      <c r="AJ1071" s="143">
        <f t="shared" si="2197"/>
        <v>6.7343502970147379E-2</v>
      </c>
      <c r="AK1071" s="27">
        <f t="shared" si="2270"/>
        <v>4725000</v>
      </c>
      <c r="AL1071" s="28">
        <f t="shared" si="2199"/>
        <v>897750</v>
      </c>
      <c r="AM1071" s="30">
        <f t="shared" si="2271"/>
        <v>5622750</v>
      </c>
      <c r="AN1071" s="26">
        <v>1</v>
      </c>
      <c r="AO1071" s="27">
        <v>4500000</v>
      </c>
      <c r="AP1071" s="27">
        <v>5848200</v>
      </c>
      <c r="AQ1071" s="145"/>
      <c r="AR1071" s="145"/>
      <c r="AS1071" s="143">
        <f t="shared" si="2201"/>
        <v>0.18424873164332026</v>
      </c>
      <c r="AT1071" s="27">
        <f t="shared" si="2272"/>
        <v>5174100</v>
      </c>
      <c r="AU1071" s="28">
        <f t="shared" si="2273"/>
        <v>983079</v>
      </c>
      <c r="AV1071" s="30">
        <f t="shared" si="2274"/>
        <v>6157179</v>
      </c>
      <c r="AW1071" s="26">
        <v>1</v>
      </c>
      <c r="AX1071" s="27">
        <v>4500000</v>
      </c>
      <c r="AY1071" s="27">
        <v>5130000</v>
      </c>
      <c r="AZ1071" s="145"/>
      <c r="BA1071" s="145"/>
      <c r="BB1071" s="143">
        <f t="shared" si="2205"/>
        <v>9.2518644267398739E-2</v>
      </c>
      <c r="BC1071" s="27">
        <f t="shared" si="2275"/>
        <v>4815000</v>
      </c>
      <c r="BD1071" s="27">
        <f t="shared" si="2276"/>
        <v>914850</v>
      </c>
      <c r="BE1071" s="27">
        <f t="shared" si="2277"/>
        <v>5729850</v>
      </c>
      <c r="BF1071" s="26">
        <v>1</v>
      </c>
      <c r="BG1071" s="27">
        <v>3600000</v>
      </c>
      <c r="BH1071" s="27">
        <v>3240000</v>
      </c>
      <c r="BI1071" s="145"/>
      <c r="BJ1071" s="145"/>
      <c r="BK1071" s="143">
        <f t="shared" si="2177"/>
        <v>7.4432292756478682E-2</v>
      </c>
      <c r="BL1071" s="27">
        <f t="shared" si="2278"/>
        <v>3420000</v>
      </c>
      <c r="BM1071" s="27">
        <f t="shared" si="2279"/>
        <v>649800</v>
      </c>
      <c r="BN1071" s="28">
        <f t="shared" si="2280"/>
        <v>4069800</v>
      </c>
      <c r="BO1071" s="26">
        <v>1</v>
      </c>
      <c r="BP1071" s="27">
        <v>3600000</v>
      </c>
      <c r="BQ1071" s="27">
        <v>4104000</v>
      </c>
      <c r="BR1071" s="148"/>
      <c r="BS1071" s="148"/>
      <c r="BT1071" s="143">
        <f t="shared" si="2181"/>
        <v>9.2518644267398739E-2</v>
      </c>
      <c r="BU1071" s="27">
        <f t="shared" si="2312"/>
        <v>3852000</v>
      </c>
      <c r="BV1071" s="28">
        <f t="shared" si="2313"/>
        <v>731880</v>
      </c>
      <c r="BW1071" s="30">
        <f t="shared" si="2314"/>
        <v>4583880</v>
      </c>
      <c r="BX1071" s="26">
        <v>1</v>
      </c>
      <c r="BY1071" s="28">
        <v>3600000</v>
      </c>
      <c r="BZ1071" s="28">
        <v>4104000</v>
      </c>
      <c r="CA1071" s="156"/>
      <c r="CB1071" s="156"/>
      <c r="CC1071" s="177">
        <f t="shared" si="2185"/>
        <v>9.2518644267398739E-2</v>
      </c>
      <c r="CD1071" s="28">
        <f t="shared" si="2315"/>
        <v>3852000</v>
      </c>
      <c r="CE1071" s="28">
        <f t="shared" si="2316"/>
        <v>731880</v>
      </c>
      <c r="CF1071" s="29">
        <f t="shared" si="2317"/>
        <v>4583880</v>
      </c>
      <c r="CG1071" s="26">
        <v>1</v>
      </c>
      <c r="CH1071" s="27">
        <v>2880000</v>
      </c>
      <c r="CI1071" s="27">
        <v>2304000</v>
      </c>
      <c r="CJ1071" s="148"/>
      <c r="CK1071" s="148"/>
      <c r="CL1071" s="143">
        <f t="shared" si="2296"/>
        <v>0.15713484026367722</v>
      </c>
      <c r="CM1071" s="27">
        <f t="shared" si="2297"/>
        <v>2592000</v>
      </c>
      <c r="CN1071" s="27">
        <f t="shared" si="2237"/>
        <v>492480</v>
      </c>
      <c r="CO1071" s="28">
        <f t="shared" si="2238"/>
        <v>3084480</v>
      </c>
      <c r="CP1071" s="26">
        <v>1</v>
      </c>
      <c r="CQ1071" s="27">
        <v>2880000</v>
      </c>
      <c r="CR1071" s="27">
        <v>2304000</v>
      </c>
      <c r="CS1071" s="148"/>
      <c r="CT1071" s="148"/>
      <c r="CU1071" s="143">
        <f t="shared" si="2168"/>
        <v>0.15713484026367722</v>
      </c>
      <c r="CV1071" s="27">
        <f t="shared" si="2239"/>
        <v>2592000</v>
      </c>
      <c r="CW1071" s="28">
        <f t="shared" si="2240"/>
        <v>492480</v>
      </c>
      <c r="CX1071" s="29">
        <f t="shared" si="2241"/>
        <v>3084480</v>
      </c>
      <c r="CY1071" s="26">
        <v>1</v>
      </c>
      <c r="CZ1071" s="27">
        <v>2880000</v>
      </c>
      <c r="DA1071" s="27">
        <v>2448000</v>
      </c>
      <c r="DB1071" s="181"/>
      <c r="DC1071" s="181"/>
      <c r="DD1071" s="143">
        <f t="shared" si="2172"/>
        <v>0.11466596451673744</v>
      </c>
      <c r="DE1071" s="27">
        <f t="shared" si="2301"/>
        <v>2664000</v>
      </c>
      <c r="DF1071" s="27">
        <f t="shared" si="2302"/>
        <v>506160</v>
      </c>
      <c r="DG1071" s="28">
        <f t="shared" si="2303"/>
        <v>3170160</v>
      </c>
      <c r="DH1071" s="31" t="s">
        <v>30</v>
      </c>
      <c r="DI1071" s="32" t="s">
        <v>30</v>
      </c>
      <c r="DJ1071" s="32" t="s">
        <v>30</v>
      </c>
      <c r="DK1071" s="32" t="s">
        <v>30</v>
      </c>
      <c r="DL1071" s="32" t="s">
        <v>30</v>
      </c>
      <c r="DM1071" s="32" t="s">
        <v>30</v>
      </c>
      <c r="DN1071" s="32" t="s">
        <v>30</v>
      </c>
      <c r="DO1071" s="33" t="s">
        <v>30</v>
      </c>
    </row>
    <row r="1072" spans="1:119" ht="21" customHeight="1" x14ac:dyDescent="0.25">
      <c r="A1072" s="66" t="s">
        <v>2080</v>
      </c>
      <c r="B1072" s="67" t="s">
        <v>2018</v>
      </c>
      <c r="C1072" s="68" t="s">
        <v>2081</v>
      </c>
      <c r="D1072" s="26">
        <v>1</v>
      </c>
      <c r="E1072" s="27">
        <v>4500000</v>
      </c>
      <c r="F1072" s="27">
        <v>4275000</v>
      </c>
      <c r="G1072" s="148"/>
      <c r="H1072" s="148"/>
      <c r="I1072" s="143">
        <f t="shared" si="2189"/>
        <v>3.6261886214694741E-2</v>
      </c>
      <c r="J1072" s="27">
        <f t="shared" si="2262"/>
        <v>4387500</v>
      </c>
      <c r="K1072" s="28">
        <f t="shared" si="2263"/>
        <v>833625</v>
      </c>
      <c r="L1072" s="29">
        <f t="shared" si="2192"/>
        <v>5221125</v>
      </c>
      <c r="M1072" s="26">
        <v>1</v>
      </c>
      <c r="N1072" s="27">
        <v>4500000</v>
      </c>
      <c r="O1072" s="27">
        <v>4860000</v>
      </c>
      <c r="P1072" s="145"/>
      <c r="Q1072" s="145"/>
      <c r="R1072" s="143">
        <f t="shared" si="2304"/>
        <v>5.4392829322042119E-2</v>
      </c>
      <c r="S1072" s="27">
        <f t="shared" si="2305"/>
        <v>4680000</v>
      </c>
      <c r="T1072" s="28">
        <f t="shared" si="2306"/>
        <v>889200</v>
      </c>
      <c r="U1072" s="30">
        <f t="shared" si="2307"/>
        <v>5569200</v>
      </c>
      <c r="V1072" s="26">
        <v>1</v>
      </c>
      <c r="W1072" s="27">
        <v>4500000</v>
      </c>
      <c r="X1072" s="27">
        <v>5175000</v>
      </c>
      <c r="Y1072" s="145"/>
      <c r="Z1072" s="145"/>
      <c r="AA1072" s="143">
        <f t="shared" si="2308"/>
        <v>9.8666062491146164E-2</v>
      </c>
      <c r="AB1072" s="27">
        <f t="shared" si="2309"/>
        <v>4837500</v>
      </c>
      <c r="AC1072" s="28">
        <f t="shared" si="2310"/>
        <v>919125</v>
      </c>
      <c r="AD1072" s="29">
        <f t="shared" si="2311"/>
        <v>5756625</v>
      </c>
      <c r="AE1072" s="26">
        <v>1</v>
      </c>
      <c r="AF1072" s="27">
        <v>4500000</v>
      </c>
      <c r="AG1072" s="27">
        <v>4950000</v>
      </c>
      <c r="AH1072" s="145"/>
      <c r="AI1072" s="145"/>
      <c r="AJ1072" s="143">
        <f t="shared" si="2197"/>
        <v>6.7343502970147379E-2</v>
      </c>
      <c r="AK1072" s="27">
        <f t="shared" si="2270"/>
        <v>4725000</v>
      </c>
      <c r="AL1072" s="28">
        <f t="shared" si="2199"/>
        <v>897750</v>
      </c>
      <c r="AM1072" s="30">
        <f t="shared" si="2271"/>
        <v>5622750</v>
      </c>
      <c r="AN1072" s="26">
        <v>1</v>
      </c>
      <c r="AO1072" s="27">
        <v>4500000</v>
      </c>
      <c r="AP1072" s="27">
        <v>5848200</v>
      </c>
      <c r="AQ1072" s="145"/>
      <c r="AR1072" s="145"/>
      <c r="AS1072" s="143">
        <f t="shared" si="2201"/>
        <v>0.18424873164332026</v>
      </c>
      <c r="AT1072" s="27">
        <f t="shared" si="2272"/>
        <v>5174100</v>
      </c>
      <c r="AU1072" s="28">
        <f t="shared" si="2273"/>
        <v>983079</v>
      </c>
      <c r="AV1072" s="30">
        <f t="shared" si="2274"/>
        <v>6157179</v>
      </c>
      <c r="AW1072" s="26">
        <v>1</v>
      </c>
      <c r="AX1072" s="27">
        <v>4500000</v>
      </c>
      <c r="AY1072" s="27">
        <v>5130000</v>
      </c>
      <c r="AZ1072" s="145"/>
      <c r="BA1072" s="145"/>
      <c r="BB1072" s="143">
        <f t="shared" si="2205"/>
        <v>9.2518644267398739E-2</v>
      </c>
      <c r="BC1072" s="27">
        <f t="shared" si="2275"/>
        <v>4815000</v>
      </c>
      <c r="BD1072" s="27">
        <f t="shared" si="2276"/>
        <v>914850</v>
      </c>
      <c r="BE1072" s="27">
        <f t="shared" si="2277"/>
        <v>5729850</v>
      </c>
      <c r="BF1072" s="26">
        <v>1</v>
      </c>
      <c r="BG1072" s="27">
        <v>3600000</v>
      </c>
      <c r="BH1072" s="27">
        <v>3240000</v>
      </c>
      <c r="BI1072" s="145"/>
      <c r="BJ1072" s="145"/>
      <c r="BK1072" s="143">
        <f t="shared" si="2177"/>
        <v>7.4432292756478682E-2</v>
      </c>
      <c r="BL1072" s="27">
        <f t="shared" si="2278"/>
        <v>3420000</v>
      </c>
      <c r="BM1072" s="27">
        <f t="shared" si="2279"/>
        <v>649800</v>
      </c>
      <c r="BN1072" s="28">
        <f t="shared" si="2280"/>
        <v>4069800</v>
      </c>
      <c r="BO1072" s="26">
        <v>1</v>
      </c>
      <c r="BP1072" s="27">
        <v>3600000</v>
      </c>
      <c r="BQ1072" s="27">
        <v>4104000</v>
      </c>
      <c r="BR1072" s="148"/>
      <c r="BS1072" s="148"/>
      <c r="BT1072" s="143">
        <f t="shared" si="2181"/>
        <v>9.2518644267398739E-2</v>
      </c>
      <c r="BU1072" s="27">
        <f t="shared" si="2312"/>
        <v>3852000</v>
      </c>
      <c r="BV1072" s="28">
        <f t="shared" si="2313"/>
        <v>731880</v>
      </c>
      <c r="BW1072" s="30">
        <f t="shared" si="2314"/>
        <v>4583880</v>
      </c>
      <c r="BX1072" s="26">
        <v>1</v>
      </c>
      <c r="BY1072" s="28">
        <v>3600000</v>
      </c>
      <c r="BZ1072" s="28">
        <v>4104000</v>
      </c>
      <c r="CA1072" s="156"/>
      <c r="CB1072" s="156"/>
      <c r="CC1072" s="177">
        <f t="shared" si="2185"/>
        <v>9.2518644267398739E-2</v>
      </c>
      <c r="CD1072" s="28">
        <f t="shared" si="2315"/>
        <v>3852000</v>
      </c>
      <c r="CE1072" s="28">
        <f t="shared" si="2316"/>
        <v>731880</v>
      </c>
      <c r="CF1072" s="29">
        <f t="shared" si="2317"/>
        <v>4583880</v>
      </c>
      <c r="CG1072" s="26">
        <v>1</v>
      </c>
      <c r="CH1072" s="27">
        <v>2880000</v>
      </c>
      <c r="CI1072" s="27">
        <v>2304000</v>
      </c>
      <c r="CJ1072" s="148"/>
      <c r="CK1072" s="148"/>
      <c r="CL1072" s="143">
        <f t="shared" si="2296"/>
        <v>0.15713484026367722</v>
      </c>
      <c r="CM1072" s="27">
        <f t="shared" si="2297"/>
        <v>2592000</v>
      </c>
      <c r="CN1072" s="27">
        <f t="shared" si="2237"/>
        <v>492480</v>
      </c>
      <c r="CO1072" s="28">
        <f t="shared" si="2238"/>
        <v>3084480</v>
      </c>
      <c r="CP1072" s="26">
        <v>1</v>
      </c>
      <c r="CQ1072" s="27">
        <v>2880000</v>
      </c>
      <c r="CR1072" s="27">
        <v>2304000</v>
      </c>
      <c r="CS1072" s="148"/>
      <c r="CT1072" s="148"/>
      <c r="CU1072" s="143">
        <f t="shared" si="2168"/>
        <v>0.15713484026367722</v>
      </c>
      <c r="CV1072" s="27">
        <f t="shared" si="2239"/>
        <v>2592000</v>
      </c>
      <c r="CW1072" s="28">
        <f t="shared" si="2240"/>
        <v>492480</v>
      </c>
      <c r="CX1072" s="29">
        <f t="shared" si="2241"/>
        <v>3084480</v>
      </c>
      <c r="CY1072" s="26">
        <v>1</v>
      </c>
      <c r="CZ1072" s="27">
        <v>2880000</v>
      </c>
      <c r="DA1072" s="27">
        <v>2448000</v>
      </c>
      <c r="DB1072" s="181"/>
      <c r="DC1072" s="181"/>
      <c r="DD1072" s="143">
        <f t="shared" si="2172"/>
        <v>0.11466596451673744</v>
      </c>
      <c r="DE1072" s="27">
        <f t="shared" si="2301"/>
        <v>2664000</v>
      </c>
      <c r="DF1072" s="27">
        <f t="shared" si="2302"/>
        <v>506160</v>
      </c>
      <c r="DG1072" s="28">
        <f t="shared" si="2303"/>
        <v>3170160</v>
      </c>
      <c r="DH1072" s="31" t="s">
        <v>30</v>
      </c>
      <c r="DI1072" s="32" t="s">
        <v>30</v>
      </c>
      <c r="DJ1072" s="32" t="s">
        <v>30</v>
      </c>
      <c r="DK1072" s="32" t="s">
        <v>30</v>
      </c>
      <c r="DL1072" s="32" t="s">
        <v>30</v>
      </c>
      <c r="DM1072" s="32" t="s">
        <v>30</v>
      </c>
      <c r="DN1072" s="32" t="s">
        <v>30</v>
      </c>
      <c r="DO1072" s="33" t="s">
        <v>30</v>
      </c>
    </row>
    <row r="1073" spans="1:119" ht="21" customHeight="1" x14ac:dyDescent="0.25">
      <c r="A1073" s="66" t="s">
        <v>2082</v>
      </c>
      <c r="B1073" s="67" t="s">
        <v>2018</v>
      </c>
      <c r="C1073" s="68" t="s">
        <v>2083</v>
      </c>
      <c r="D1073" s="26">
        <v>1</v>
      </c>
      <c r="E1073" s="27">
        <v>4500000</v>
      </c>
      <c r="F1073" s="27">
        <v>4275000</v>
      </c>
      <c r="G1073" s="148"/>
      <c r="H1073" s="148"/>
      <c r="I1073" s="143">
        <f t="shared" si="2189"/>
        <v>3.6261886214694741E-2</v>
      </c>
      <c r="J1073" s="27">
        <f t="shared" si="2262"/>
        <v>4387500</v>
      </c>
      <c r="K1073" s="28">
        <f t="shared" si="2263"/>
        <v>833625</v>
      </c>
      <c r="L1073" s="29">
        <f t="shared" si="2192"/>
        <v>5221125</v>
      </c>
      <c r="M1073" s="26">
        <v>1</v>
      </c>
      <c r="N1073" s="27">
        <v>4500000</v>
      </c>
      <c r="O1073" s="27">
        <v>4860000</v>
      </c>
      <c r="P1073" s="145"/>
      <c r="Q1073" s="145"/>
      <c r="R1073" s="143">
        <f t="shared" si="2304"/>
        <v>5.4392829322042119E-2</v>
      </c>
      <c r="S1073" s="27">
        <f t="shared" si="2305"/>
        <v>4680000</v>
      </c>
      <c r="T1073" s="28">
        <f t="shared" si="2306"/>
        <v>889200</v>
      </c>
      <c r="U1073" s="30">
        <f t="shared" si="2307"/>
        <v>5569200</v>
      </c>
      <c r="V1073" s="26">
        <v>1</v>
      </c>
      <c r="W1073" s="27">
        <v>4500000</v>
      </c>
      <c r="X1073" s="27">
        <v>5175000</v>
      </c>
      <c r="Y1073" s="145"/>
      <c r="Z1073" s="145"/>
      <c r="AA1073" s="143">
        <f t="shared" si="2308"/>
        <v>9.8666062491146164E-2</v>
      </c>
      <c r="AB1073" s="27">
        <f t="shared" si="2309"/>
        <v>4837500</v>
      </c>
      <c r="AC1073" s="28">
        <f t="shared" si="2310"/>
        <v>919125</v>
      </c>
      <c r="AD1073" s="29">
        <f t="shared" si="2311"/>
        <v>5756625</v>
      </c>
      <c r="AE1073" s="26">
        <v>1</v>
      </c>
      <c r="AF1073" s="27">
        <v>4500000</v>
      </c>
      <c r="AG1073" s="27">
        <v>4950000</v>
      </c>
      <c r="AH1073" s="145"/>
      <c r="AI1073" s="145"/>
      <c r="AJ1073" s="143">
        <f t="shared" si="2197"/>
        <v>6.7343502970147379E-2</v>
      </c>
      <c r="AK1073" s="27">
        <f t="shared" si="2270"/>
        <v>4725000</v>
      </c>
      <c r="AL1073" s="28">
        <f t="shared" si="2199"/>
        <v>897750</v>
      </c>
      <c r="AM1073" s="30">
        <f t="shared" si="2271"/>
        <v>5622750</v>
      </c>
      <c r="AN1073" s="26">
        <v>1</v>
      </c>
      <c r="AO1073" s="27">
        <v>4500000</v>
      </c>
      <c r="AP1073" s="27">
        <v>5848200</v>
      </c>
      <c r="AQ1073" s="145"/>
      <c r="AR1073" s="145"/>
      <c r="AS1073" s="143">
        <f t="shared" si="2201"/>
        <v>0.18424873164332026</v>
      </c>
      <c r="AT1073" s="27">
        <f t="shared" si="2272"/>
        <v>5174100</v>
      </c>
      <c r="AU1073" s="28">
        <f t="shared" si="2273"/>
        <v>983079</v>
      </c>
      <c r="AV1073" s="30">
        <f t="shared" si="2274"/>
        <v>6157179</v>
      </c>
      <c r="AW1073" s="26">
        <v>1</v>
      </c>
      <c r="AX1073" s="27">
        <v>4500000</v>
      </c>
      <c r="AY1073" s="27">
        <v>5130000</v>
      </c>
      <c r="AZ1073" s="145"/>
      <c r="BA1073" s="145"/>
      <c r="BB1073" s="143">
        <f t="shared" si="2205"/>
        <v>9.2518644267398739E-2</v>
      </c>
      <c r="BC1073" s="27">
        <f t="shared" si="2275"/>
        <v>4815000</v>
      </c>
      <c r="BD1073" s="27">
        <f t="shared" si="2276"/>
        <v>914850</v>
      </c>
      <c r="BE1073" s="27">
        <f t="shared" si="2277"/>
        <v>5729850</v>
      </c>
      <c r="BF1073" s="26">
        <v>1</v>
      </c>
      <c r="BG1073" s="27">
        <v>3600000</v>
      </c>
      <c r="BH1073" s="27">
        <v>3240000</v>
      </c>
      <c r="BI1073" s="145"/>
      <c r="BJ1073" s="145"/>
      <c r="BK1073" s="143">
        <f t="shared" si="2177"/>
        <v>7.4432292756478682E-2</v>
      </c>
      <c r="BL1073" s="27">
        <f t="shared" si="2278"/>
        <v>3420000</v>
      </c>
      <c r="BM1073" s="27">
        <f t="shared" si="2279"/>
        <v>649800</v>
      </c>
      <c r="BN1073" s="28">
        <f t="shared" si="2280"/>
        <v>4069800</v>
      </c>
      <c r="BO1073" s="26">
        <v>1</v>
      </c>
      <c r="BP1073" s="27">
        <v>3600000</v>
      </c>
      <c r="BQ1073" s="27">
        <v>4104000</v>
      </c>
      <c r="BR1073" s="148"/>
      <c r="BS1073" s="148"/>
      <c r="BT1073" s="143">
        <f t="shared" si="2181"/>
        <v>9.2518644267398739E-2</v>
      </c>
      <c r="BU1073" s="27">
        <f t="shared" si="2312"/>
        <v>3852000</v>
      </c>
      <c r="BV1073" s="28">
        <f t="shared" si="2313"/>
        <v>731880</v>
      </c>
      <c r="BW1073" s="30">
        <f t="shared" si="2314"/>
        <v>4583880</v>
      </c>
      <c r="BX1073" s="26">
        <v>1</v>
      </c>
      <c r="BY1073" s="28">
        <v>3600000</v>
      </c>
      <c r="BZ1073" s="28">
        <v>4104000</v>
      </c>
      <c r="CA1073" s="156"/>
      <c r="CB1073" s="156"/>
      <c r="CC1073" s="177">
        <f t="shared" si="2185"/>
        <v>9.2518644267398739E-2</v>
      </c>
      <c r="CD1073" s="28">
        <f t="shared" si="2315"/>
        <v>3852000</v>
      </c>
      <c r="CE1073" s="28">
        <f t="shared" si="2316"/>
        <v>731880</v>
      </c>
      <c r="CF1073" s="29">
        <f t="shared" si="2317"/>
        <v>4583880</v>
      </c>
      <c r="CG1073" s="26">
        <v>1</v>
      </c>
      <c r="CH1073" s="27">
        <v>2880000</v>
      </c>
      <c r="CI1073" s="27">
        <v>2304000</v>
      </c>
      <c r="CJ1073" s="148"/>
      <c r="CK1073" s="148"/>
      <c r="CL1073" s="143">
        <f t="shared" si="2296"/>
        <v>0.15713484026367722</v>
      </c>
      <c r="CM1073" s="27">
        <f t="shared" si="2297"/>
        <v>2592000</v>
      </c>
      <c r="CN1073" s="27">
        <f t="shared" si="2237"/>
        <v>492480</v>
      </c>
      <c r="CO1073" s="28">
        <f t="shared" si="2238"/>
        <v>3084480</v>
      </c>
      <c r="CP1073" s="26">
        <v>1</v>
      </c>
      <c r="CQ1073" s="27">
        <v>2880000</v>
      </c>
      <c r="CR1073" s="27">
        <v>2304000</v>
      </c>
      <c r="CS1073" s="148"/>
      <c r="CT1073" s="148"/>
      <c r="CU1073" s="143">
        <f t="shared" si="2168"/>
        <v>0.15713484026367722</v>
      </c>
      <c r="CV1073" s="27">
        <f t="shared" si="2239"/>
        <v>2592000</v>
      </c>
      <c r="CW1073" s="28">
        <f t="shared" si="2240"/>
        <v>492480</v>
      </c>
      <c r="CX1073" s="29">
        <f t="shared" si="2241"/>
        <v>3084480</v>
      </c>
      <c r="CY1073" s="26">
        <v>1</v>
      </c>
      <c r="CZ1073" s="27">
        <v>2880000</v>
      </c>
      <c r="DA1073" s="27">
        <v>2448000</v>
      </c>
      <c r="DB1073" s="181"/>
      <c r="DC1073" s="181"/>
      <c r="DD1073" s="143">
        <f t="shared" si="2172"/>
        <v>0.11466596451673744</v>
      </c>
      <c r="DE1073" s="27">
        <f t="shared" si="2301"/>
        <v>2664000</v>
      </c>
      <c r="DF1073" s="27">
        <f t="shared" si="2302"/>
        <v>506160</v>
      </c>
      <c r="DG1073" s="28">
        <f t="shared" si="2303"/>
        <v>3170160</v>
      </c>
      <c r="DH1073" s="31" t="s">
        <v>30</v>
      </c>
      <c r="DI1073" s="32" t="s">
        <v>30</v>
      </c>
      <c r="DJ1073" s="32" t="s">
        <v>30</v>
      </c>
      <c r="DK1073" s="32" t="s">
        <v>30</v>
      </c>
      <c r="DL1073" s="32" t="s">
        <v>30</v>
      </c>
      <c r="DM1073" s="32" t="s">
        <v>30</v>
      </c>
      <c r="DN1073" s="32" t="s">
        <v>30</v>
      </c>
      <c r="DO1073" s="33" t="s">
        <v>30</v>
      </c>
    </row>
    <row r="1074" spans="1:119" ht="21" customHeight="1" x14ac:dyDescent="0.25">
      <c r="A1074" s="66" t="s">
        <v>2084</v>
      </c>
      <c r="B1074" s="67" t="s">
        <v>2018</v>
      </c>
      <c r="C1074" s="68" t="s">
        <v>2085</v>
      </c>
      <c r="D1074" s="26">
        <v>1</v>
      </c>
      <c r="E1074" s="27">
        <v>8000000</v>
      </c>
      <c r="F1074" s="27">
        <v>7600000</v>
      </c>
      <c r="G1074" s="148"/>
      <c r="H1074" s="148"/>
      <c r="I1074" s="143">
        <f t="shared" si="2189"/>
        <v>3.6261886214694748E-2</v>
      </c>
      <c r="J1074" s="27">
        <f t="shared" si="2262"/>
        <v>7800000</v>
      </c>
      <c r="K1074" s="28">
        <f t="shared" si="2263"/>
        <v>1482000</v>
      </c>
      <c r="L1074" s="29">
        <f t="shared" si="2192"/>
        <v>9282000</v>
      </c>
      <c r="M1074" s="26">
        <v>1</v>
      </c>
      <c r="N1074" s="27">
        <v>8000000</v>
      </c>
      <c r="O1074" s="27">
        <v>8640000</v>
      </c>
      <c r="P1074" s="145"/>
      <c r="Q1074" s="145"/>
      <c r="R1074" s="143">
        <f t="shared" si="2304"/>
        <v>5.4392829322042119E-2</v>
      </c>
      <c r="S1074" s="27">
        <f t="shared" si="2305"/>
        <v>8320000</v>
      </c>
      <c r="T1074" s="28">
        <f t="shared" si="2306"/>
        <v>1580800</v>
      </c>
      <c r="U1074" s="30">
        <f t="shared" si="2307"/>
        <v>9900800</v>
      </c>
      <c r="V1074" s="26">
        <v>1</v>
      </c>
      <c r="W1074" s="27">
        <v>8000000</v>
      </c>
      <c r="X1074" s="27">
        <v>9200000</v>
      </c>
      <c r="Y1074" s="145"/>
      <c r="Z1074" s="145"/>
      <c r="AA1074" s="143">
        <f t="shared" si="2308"/>
        <v>9.8666062491146164E-2</v>
      </c>
      <c r="AB1074" s="27">
        <f t="shared" si="2309"/>
        <v>8600000</v>
      </c>
      <c r="AC1074" s="28">
        <f t="shared" si="2310"/>
        <v>1634000</v>
      </c>
      <c r="AD1074" s="29">
        <f t="shared" si="2311"/>
        <v>10234000</v>
      </c>
      <c r="AE1074" s="26">
        <v>1</v>
      </c>
      <c r="AF1074" s="27">
        <v>8000000</v>
      </c>
      <c r="AG1074" s="27">
        <v>8800000</v>
      </c>
      <c r="AH1074" s="145"/>
      <c r="AI1074" s="145"/>
      <c r="AJ1074" s="143">
        <f t="shared" si="2197"/>
        <v>6.7343502970147393E-2</v>
      </c>
      <c r="AK1074" s="27">
        <f t="shared" si="2270"/>
        <v>8400000</v>
      </c>
      <c r="AL1074" s="28">
        <f t="shared" si="2199"/>
        <v>1596000</v>
      </c>
      <c r="AM1074" s="30">
        <f t="shared" si="2271"/>
        <v>9996000</v>
      </c>
      <c r="AN1074" s="26">
        <v>1</v>
      </c>
      <c r="AO1074" s="27">
        <v>8000000</v>
      </c>
      <c r="AP1074" s="27">
        <v>10396800</v>
      </c>
      <c r="AQ1074" s="145"/>
      <c r="AR1074" s="145"/>
      <c r="AS1074" s="143">
        <f t="shared" si="2201"/>
        <v>0.18424873164332026</v>
      </c>
      <c r="AT1074" s="27">
        <f t="shared" si="2272"/>
        <v>9198400</v>
      </c>
      <c r="AU1074" s="28">
        <f t="shared" si="2273"/>
        <v>1747696</v>
      </c>
      <c r="AV1074" s="30">
        <f t="shared" si="2274"/>
        <v>10946096</v>
      </c>
      <c r="AW1074" s="26">
        <v>1</v>
      </c>
      <c r="AX1074" s="27">
        <v>8000000</v>
      </c>
      <c r="AY1074" s="27">
        <v>9120000</v>
      </c>
      <c r="AZ1074" s="145"/>
      <c r="BA1074" s="145"/>
      <c r="BB1074" s="143">
        <f t="shared" si="2205"/>
        <v>9.2518644267398739E-2</v>
      </c>
      <c r="BC1074" s="27">
        <f t="shared" si="2275"/>
        <v>8560000</v>
      </c>
      <c r="BD1074" s="27">
        <f t="shared" si="2276"/>
        <v>1626400</v>
      </c>
      <c r="BE1074" s="27">
        <f t="shared" si="2277"/>
        <v>10186400</v>
      </c>
      <c r="BF1074" s="26">
        <v>1</v>
      </c>
      <c r="BG1074" s="27">
        <v>6400000</v>
      </c>
      <c r="BH1074" s="27">
        <v>5760000</v>
      </c>
      <c r="BI1074" s="145"/>
      <c r="BJ1074" s="145"/>
      <c r="BK1074" s="143">
        <f t="shared" si="2177"/>
        <v>7.4432292756478682E-2</v>
      </c>
      <c r="BL1074" s="27">
        <f t="shared" si="2278"/>
        <v>6080000</v>
      </c>
      <c r="BM1074" s="27">
        <f t="shared" si="2279"/>
        <v>1155200</v>
      </c>
      <c r="BN1074" s="28">
        <f t="shared" si="2280"/>
        <v>7235200</v>
      </c>
      <c r="BO1074" s="26">
        <v>1</v>
      </c>
      <c r="BP1074" s="27">
        <v>6400000</v>
      </c>
      <c r="BQ1074" s="27">
        <v>7296000</v>
      </c>
      <c r="BR1074" s="148"/>
      <c r="BS1074" s="148"/>
      <c r="BT1074" s="143">
        <f t="shared" si="2181"/>
        <v>9.2518644267398739E-2</v>
      </c>
      <c r="BU1074" s="27">
        <f t="shared" si="2312"/>
        <v>6848000</v>
      </c>
      <c r="BV1074" s="28">
        <f t="shared" si="2313"/>
        <v>1301120</v>
      </c>
      <c r="BW1074" s="30">
        <f t="shared" si="2314"/>
        <v>8149120</v>
      </c>
      <c r="BX1074" s="26">
        <v>1</v>
      </c>
      <c r="BY1074" s="28">
        <v>6400000</v>
      </c>
      <c r="BZ1074" s="28">
        <v>7296000</v>
      </c>
      <c r="CA1074" s="156"/>
      <c r="CB1074" s="156"/>
      <c r="CC1074" s="177">
        <f t="shared" si="2185"/>
        <v>9.2518644267398739E-2</v>
      </c>
      <c r="CD1074" s="28">
        <f t="shared" si="2315"/>
        <v>6848000</v>
      </c>
      <c r="CE1074" s="28">
        <f t="shared" si="2316"/>
        <v>1301120</v>
      </c>
      <c r="CF1074" s="29">
        <f t="shared" si="2317"/>
        <v>8149120</v>
      </c>
      <c r="CG1074" s="26">
        <v>1</v>
      </c>
      <c r="CH1074" s="27">
        <v>5120000</v>
      </c>
      <c r="CI1074" s="27">
        <v>4096000</v>
      </c>
      <c r="CJ1074" s="148"/>
      <c r="CK1074" s="148"/>
      <c r="CL1074" s="143">
        <f t="shared" si="2296"/>
        <v>0.15713484026367724</v>
      </c>
      <c r="CM1074" s="27">
        <f t="shared" si="2297"/>
        <v>4608000</v>
      </c>
      <c r="CN1074" s="27">
        <f t="shared" si="2237"/>
        <v>875520</v>
      </c>
      <c r="CO1074" s="28">
        <f t="shared" si="2238"/>
        <v>5483520</v>
      </c>
      <c r="CP1074" s="26">
        <v>1</v>
      </c>
      <c r="CQ1074" s="27">
        <v>5120000</v>
      </c>
      <c r="CR1074" s="27">
        <v>4096000</v>
      </c>
      <c r="CS1074" s="148"/>
      <c r="CT1074" s="148"/>
      <c r="CU1074" s="143">
        <f t="shared" si="2168"/>
        <v>0.15713484026367724</v>
      </c>
      <c r="CV1074" s="27">
        <f t="shared" si="2239"/>
        <v>4608000</v>
      </c>
      <c r="CW1074" s="28">
        <f t="shared" si="2240"/>
        <v>875520</v>
      </c>
      <c r="CX1074" s="29">
        <f t="shared" si="2241"/>
        <v>5483520</v>
      </c>
      <c r="CY1074" s="26">
        <v>1</v>
      </c>
      <c r="CZ1074" s="27">
        <v>5120000</v>
      </c>
      <c r="DA1074" s="27">
        <v>4352000</v>
      </c>
      <c r="DB1074" s="181"/>
      <c r="DC1074" s="181"/>
      <c r="DD1074" s="143">
        <f t="shared" si="2172"/>
        <v>0.11466596451673743</v>
      </c>
      <c r="DE1074" s="27">
        <f t="shared" si="2301"/>
        <v>4736000</v>
      </c>
      <c r="DF1074" s="27">
        <f t="shared" si="2302"/>
        <v>899840</v>
      </c>
      <c r="DG1074" s="28">
        <f t="shared" si="2303"/>
        <v>5635840</v>
      </c>
      <c r="DH1074" s="31" t="s">
        <v>30</v>
      </c>
      <c r="DI1074" s="32" t="s">
        <v>30</v>
      </c>
      <c r="DJ1074" s="32" t="s">
        <v>30</v>
      </c>
      <c r="DK1074" s="32" t="s">
        <v>30</v>
      </c>
      <c r="DL1074" s="32" t="s">
        <v>30</v>
      </c>
      <c r="DM1074" s="32" t="s">
        <v>30</v>
      </c>
      <c r="DN1074" s="32" t="s">
        <v>30</v>
      </c>
      <c r="DO1074" s="33" t="s">
        <v>30</v>
      </c>
    </row>
    <row r="1075" spans="1:119" ht="21" customHeight="1" x14ac:dyDescent="0.25">
      <c r="A1075" s="66" t="s">
        <v>2086</v>
      </c>
      <c r="B1075" s="67" t="s">
        <v>2018</v>
      </c>
      <c r="C1075" s="68" t="s">
        <v>2087</v>
      </c>
      <c r="D1075" s="26">
        <v>1</v>
      </c>
      <c r="E1075" s="27">
        <v>6000000</v>
      </c>
      <c r="F1075" s="27">
        <v>5700000</v>
      </c>
      <c r="G1075" s="148"/>
      <c r="H1075" s="148"/>
      <c r="I1075" s="143">
        <f t="shared" si="2189"/>
        <v>3.6261886214694741E-2</v>
      </c>
      <c r="J1075" s="27">
        <f t="shared" si="2262"/>
        <v>5850000</v>
      </c>
      <c r="K1075" s="28">
        <f t="shared" si="2263"/>
        <v>1111500</v>
      </c>
      <c r="L1075" s="29">
        <f t="shared" si="2192"/>
        <v>6961500</v>
      </c>
      <c r="M1075" s="26">
        <v>1</v>
      </c>
      <c r="N1075" s="27">
        <v>6000000</v>
      </c>
      <c r="O1075" s="27">
        <v>6480000</v>
      </c>
      <c r="P1075" s="145"/>
      <c r="Q1075" s="145"/>
      <c r="R1075" s="143">
        <f t="shared" si="2304"/>
        <v>5.4392829322042112E-2</v>
      </c>
      <c r="S1075" s="27">
        <f t="shared" si="2305"/>
        <v>6240000</v>
      </c>
      <c r="T1075" s="28">
        <f t="shared" si="2306"/>
        <v>1185600</v>
      </c>
      <c r="U1075" s="30">
        <f t="shared" si="2307"/>
        <v>7425600</v>
      </c>
      <c r="V1075" s="26">
        <v>1</v>
      </c>
      <c r="W1075" s="27">
        <v>6000000</v>
      </c>
      <c r="X1075" s="27">
        <v>6900000</v>
      </c>
      <c r="Y1075" s="145"/>
      <c r="Z1075" s="145"/>
      <c r="AA1075" s="143">
        <f t="shared" si="2308"/>
        <v>9.8666062491146164E-2</v>
      </c>
      <c r="AB1075" s="27">
        <f t="shared" si="2309"/>
        <v>6450000</v>
      </c>
      <c r="AC1075" s="28">
        <f t="shared" si="2310"/>
        <v>1225500</v>
      </c>
      <c r="AD1075" s="29">
        <f t="shared" si="2311"/>
        <v>7675500</v>
      </c>
      <c r="AE1075" s="26">
        <v>1</v>
      </c>
      <c r="AF1075" s="27">
        <v>6000000</v>
      </c>
      <c r="AG1075" s="27">
        <v>6600000</v>
      </c>
      <c r="AH1075" s="145"/>
      <c r="AI1075" s="145"/>
      <c r="AJ1075" s="143">
        <f t="shared" si="2197"/>
        <v>6.7343502970147379E-2</v>
      </c>
      <c r="AK1075" s="27">
        <f t="shared" si="2270"/>
        <v>6300000</v>
      </c>
      <c r="AL1075" s="28">
        <f t="shared" si="2199"/>
        <v>1197000</v>
      </c>
      <c r="AM1075" s="30">
        <f t="shared" si="2271"/>
        <v>7497000</v>
      </c>
      <c r="AN1075" s="26">
        <v>1</v>
      </c>
      <c r="AO1075" s="27">
        <v>6000000</v>
      </c>
      <c r="AP1075" s="27">
        <v>7797600</v>
      </c>
      <c r="AQ1075" s="145"/>
      <c r="AR1075" s="145"/>
      <c r="AS1075" s="143">
        <f t="shared" si="2201"/>
        <v>0.18424873164332026</v>
      </c>
      <c r="AT1075" s="27">
        <f t="shared" si="2272"/>
        <v>6898800</v>
      </c>
      <c r="AU1075" s="28">
        <f t="shared" si="2273"/>
        <v>1310772</v>
      </c>
      <c r="AV1075" s="30">
        <f t="shared" si="2274"/>
        <v>8209572</v>
      </c>
      <c r="AW1075" s="26">
        <v>1</v>
      </c>
      <c r="AX1075" s="27">
        <v>6000000</v>
      </c>
      <c r="AY1075" s="27">
        <v>6840000</v>
      </c>
      <c r="AZ1075" s="145"/>
      <c r="BA1075" s="145"/>
      <c r="BB1075" s="143">
        <f t="shared" si="2205"/>
        <v>9.2518644267398739E-2</v>
      </c>
      <c r="BC1075" s="27">
        <f t="shared" si="2275"/>
        <v>6420000</v>
      </c>
      <c r="BD1075" s="27">
        <f t="shared" si="2276"/>
        <v>1219800</v>
      </c>
      <c r="BE1075" s="27">
        <f t="shared" si="2277"/>
        <v>7639800</v>
      </c>
      <c r="BF1075" s="26">
        <v>1</v>
      </c>
      <c r="BG1075" s="27">
        <v>4800000</v>
      </c>
      <c r="BH1075" s="27">
        <v>4320000</v>
      </c>
      <c r="BI1075" s="145"/>
      <c r="BJ1075" s="145"/>
      <c r="BK1075" s="143">
        <f t="shared" si="2177"/>
        <v>7.4432292756478682E-2</v>
      </c>
      <c r="BL1075" s="27">
        <f t="shared" si="2278"/>
        <v>4560000</v>
      </c>
      <c r="BM1075" s="27">
        <f t="shared" si="2279"/>
        <v>866400</v>
      </c>
      <c r="BN1075" s="28">
        <f t="shared" si="2280"/>
        <v>5426400</v>
      </c>
      <c r="BO1075" s="26">
        <v>1</v>
      </c>
      <c r="BP1075" s="27">
        <v>4800000</v>
      </c>
      <c r="BQ1075" s="27">
        <v>5472000</v>
      </c>
      <c r="BR1075" s="148"/>
      <c r="BS1075" s="148"/>
      <c r="BT1075" s="143">
        <f t="shared" si="2181"/>
        <v>9.2518644267398753E-2</v>
      </c>
      <c r="BU1075" s="27">
        <f t="shared" si="2312"/>
        <v>5136000</v>
      </c>
      <c r="BV1075" s="28">
        <f t="shared" si="2313"/>
        <v>975840</v>
      </c>
      <c r="BW1075" s="30">
        <f t="shared" si="2314"/>
        <v>6111840</v>
      </c>
      <c r="BX1075" s="26">
        <v>1</v>
      </c>
      <c r="BY1075" s="28">
        <v>4800000</v>
      </c>
      <c r="BZ1075" s="28">
        <v>5472000</v>
      </c>
      <c r="CA1075" s="156"/>
      <c r="CB1075" s="156"/>
      <c r="CC1075" s="177">
        <f t="shared" si="2185"/>
        <v>9.2518644267398753E-2</v>
      </c>
      <c r="CD1075" s="28">
        <f t="shared" si="2315"/>
        <v>5136000</v>
      </c>
      <c r="CE1075" s="28">
        <f t="shared" si="2316"/>
        <v>975840</v>
      </c>
      <c r="CF1075" s="29">
        <f t="shared" si="2317"/>
        <v>6111840</v>
      </c>
      <c r="CG1075" s="26">
        <v>1</v>
      </c>
      <c r="CH1075" s="27">
        <v>3840000</v>
      </c>
      <c r="CI1075" s="27">
        <v>3072000</v>
      </c>
      <c r="CJ1075" s="148"/>
      <c r="CK1075" s="148"/>
      <c r="CL1075" s="143">
        <f t="shared" si="2296"/>
        <v>0.15713484026367722</v>
      </c>
      <c r="CM1075" s="27">
        <f t="shared" si="2297"/>
        <v>3456000</v>
      </c>
      <c r="CN1075" s="27">
        <f t="shared" si="2237"/>
        <v>656640</v>
      </c>
      <c r="CO1075" s="28">
        <f t="shared" si="2238"/>
        <v>4112640</v>
      </c>
      <c r="CP1075" s="26">
        <v>1</v>
      </c>
      <c r="CQ1075" s="27">
        <v>3840000</v>
      </c>
      <c r="CR1075" s="27">
        <v>3072000</v>
      </c>
      <c r="CS1075" s="148"/>
      <c r="CT1075" s="148"/>
      <c r="CU1075" s="143">
        <f t="shared" si="2168"/>
        <v>0.15713484026367722</v>
      </c>
      <c r="CV1075" s="27">
        <f t="shared" si="2239"/>
        <v>3456000</v>
      </c>
      <c r="CW1075" s="28">
        <f t="shared" si="2240"/>
        <v>656640</v>
      </c>
      <c r="CX1075" s="29">
        <f t="shared" si="2241"/>
        <v>4112640</v>
      </c>
      <c r="CY1075" s="26">
        <v>1</v>
      </c>
      <c r="CZ1075" s="27">
        <v>3840000</v>
      </c>
      <c r="DA1075" s="27">
        <v>3264000</v>
      </c>
      <c r="DB1075" s="181"/>
      <c r="DC1075" s="181"/>
      <c r="DD1075" s="143">
        <f t="shared" si="2172"/>
        <v>0.11466596451673743</v>
      </c>
      <c r="DE1075" s="27">
        <f t="shared" si="2301"/>
        <v>3552000</v>
      </c>
      <c r="DF1075" s="27">
        <f t="shared" si="2302"/>
        <v>674880</v>
      </c>
      <c r="DG1075" s="28">
        <f t="shared" si="2303"/>
        <v>4226880</v>
      </c>
      <c r="DH1075" s="31" t="s">
        <v>30</v>
      </c>
      <c r="DI1075" s="32" t="s">
        <v>30</v>
      </c>
      <c r="DJ1075" s="32" t="s">
        <v>30</v>
      </c>
      <c r="DK1075" s="32" t="s">
        <v>30</v>
      </c>
      <c r="DL1075" s="32" t="s">
        <v>30</v>
      </c>
      <c r="DM1075" s="32" t="s">
        <v>30</v>
      </c>
      <c r="DN1075" s="32" t="s">
        <v>30</v>
      </c>
      <c r="DO1075" s="33" t="s">
        <v>30</v>
      </c>
    </row>
    <row r="1076" spans="1:119" ht="21" customHeight="1" x14ac:dyDescent="0.25">
      <c r="A1076" s="66" t="s">
        <v>2088</v>
      </c>
      <c r="B1076" s="67" t="s">
        <v>2018</v>
      </c>
      <c r="C1076" s="68" t="s">
        <v>2089</v>
      </c>
      <c r="D1076" s="26">
        <v>1</v>
      </c>
      <c r="E1076" s="27">
        <v>4500000</v>
      </c>
      <c r="F1076" s="27">
        <v>4275000</v>
      </c>
      <c r="G1076" s="148"/>
      <c r="H1076" s="148"/>
      <c r="I1076" s="143">
        <f t="shared" si="2189"/>
        <v>3.6261886214694741E-2</v>
      </c>
      <c r="J1076" s="27">
        <f t="shared" si="2262"/>
        <v>4387500</v>
      </c>
      <c r="K1076" s="28">
        <f t="shared" si="2263"/>
        <v>833625</v>
      </c>
      <c r="L1076" s="29">
        <f t="shared" si="2192"/>
        <v>5221125</v>
      </c>
      <c r="M1076" s="26">
        <v>1</v>
      </c>
      <c r="N1076" s="27">
        <v>4500000</v>
      </c>
      <c r="O1076" s="27">
        <v>4860000</v>
      </c>
      <c r="P1076" s="145"/>
      <c r="Q1076" s="145"/>
      <c r="R1076" s="143">
        <f t="shared" si="2304"/>
        <v>5.4392829322042119E-2</v>
      </c>
      <c r="S1076" s="27">
        <f t="shared" si="2305"/>
        <v>4680000</v>
      </c>
      <c r="T1076" s="28">
        <f t="shared" si="2306"/>
        <v>889200</v>
      </c>
      <c r="U1076" s="30">
        <f t="shared" si="2307"/>
        <v>5569200</v>
      </c>
      <c r="V1076" s="26">
        <v>1</v>
      </c>
      <c r="W1076" s="27">
        <v>4500000</v>
      </c>
      <c r="X1076" s="27">
        <v>5175000</v>
      </c>
      <c r="Y1076" s="145"/>
      <c r="Z1076" s="145"/>
      <c r="AA1076" s="143">
        <f t="shared" si="2308"/>
        <v>9.8666062491146164E-2</v>
      </c>
      <c r="AB1076" s="27">
        <f t="shared" si="2309"/>
        <v>4837500</v>
      </c>
      <c r="AC1076" s="28">
        <f t="shared" si="2310"/>
        <v>919125</v>
      </c>
      <c r="AD1076" s="29">
        <f t="shared" si="2311"/>
        <v>5756625</v>
      </c>
      <c r="AE1076" s="26">
        <v>1</v>
      </c>
      <c r="AF1076" s="27">
        <v>4500000</v>
      </c>
      <c r="AG1076" s="27">
        <v>4950000</v>
      </c>
      <c r="AH1076" s="145"/>
      <c r="AI1076" s="145"/>
      <c r="AJ1076" s="143">
        <f t="shared" si="2197"/>
        <v>6.7343502970147379E-2</v>
      </c>
      <c r="AK1076" s="27">
        <f t="shared" si="2270"/>
        <v>4725000</v>
      </c>
      <c r="AL1076" s="28">
        <f t="shared" si="2199"/>
        <v>897750</v>
      </c>
      <c r="AM1076" s="30">
        <f t="shared" si="2271"/>
        <v>5622750</v>
      </c>
      <c r="AN1076" s="26">
        <v>1</v>
      </c>
      <c r="AO1076" s="27">
        <v>4500000</v>
      </c>
      <c r="AP1076" s="27">
        <v>5848200</v>
      </c>
      <c r="AQ1076" s="145"/>
      <c r="AR1076" s="145"/>
      <c r="AS1076" s="143">
        <f t="shared" si="2201"/>
        <v>0.18424873164332026</v>
      </c>
      <c r="AT1076" s="27">
        <f t="shared" si="2272"/>
        <v>5174100</v>
      </c>
      <c r="AU1076" s="28">
        <f t="shared" si="2273"/>
        <v>983079</v>
      </c>
      <c r="AV1076" s="30">
        <f t="shared" si="2274"/>
        <v>6157179</v>
      </c>
      <c r="AW1076" s="26">
        <v>1</v>
      </c>
      <c r="AX1076" s="27">
        <v>4500000</v>
      </c>
      <c r="AY1076" s="27">
        <v>5130000</v>
      </c>
      <c r="AZ1076" s="145"/>
      <c r="BA1076" s="145"/>
      <c r="BB1076" s="143">
        <f t="shared" si="2205"/>
        <v>9.2518644267398739E-2</v>
      </c>
      <c r="BC1076" s="27">
        <f t="shared" si="2275"/>
        <v>4815000</v>
      </c>
      <c r="BD1076" s="27">
        <f t="shared" si="2276"/>
        <v>914850</v>
      </c>
      <c r="BE1076" s="27">
        <f t="shared" si="2277"/>
        <v>5729850</v>
      </c>
      <c r="BF1076" s="26">
        <v>1</v>
      </c>
      <c r="BG1076" s="27">
        <v>3600000</v>
      </c>
      <c r="BH1076" s="27">
        <v>3240000</v>
      </c>
      <c r="BI1076" s="145"/>
      <c r="BJ1076" s="145"/>
      <c r="BK1076" s="143">
        <f t="shared" si="2177"/>
        <v>7.4432292756478682E-2</v>
      </c>
      <c r="BL1076" s="27">
        <f t="shared" si="2278"/>
        <v>3420000</v>
      </c>
      <c r="BM1076" s="27">
        <f t="shared" si="2279"/>
        <v>649800</v>
      </c>
      <c r="BN1076" s="28">
        <f t="shared" si="2280"/>
        <v>4069800</v>
      </c>
      <c r="BO1076" s="26">
        <v>1</v>
      </c>
      <c r="BP1076" s="27">
        <v>3600000</v>
      </c>
      <c r="BQ1076" s="27">
        <v>4104000</v>
      </c>
      <c r="BR1076" s="148"/>
      <c r="BS1076" s="148"/>
      <c r="BT1076" s="143">
        <f t="shared" si="2181"/>
        <v>9.2518644267398739E-2</v>
      </c>
      <c r="BU1076" s="27">
        <f t="shared" si="2312"/>
        <v>3852000</v>
      </c>
      <c r="BV1076" s="28">
        <f t="shared" si="2313"/>
        <v>731880</v>
      </c>
      <c r="BW1076" s="30">
        <f t="shared" si="2314"/>
        <v>4583880</v>
      </c>
      <c r="BX1076" s="26">
        <v>1</v>
      </c>
      <c r="BY1076" s="28">
        <v>3600000</v>
      </c>
      <c r="BZ1076" s="28">
        <v>4104000</v>
      </c>
      <c r="CA1076" s="156"/>
      <c r="CB1076" s="156"/>
      <c r="CC1076" s="177">
        <f t="shared" si="2185"/>
        <v>9.2518644267398739E-2</v>
      </c>
      <c r="CD1076" s="28">
        <f t="shared" si="2315"/>
        <v>3852000</v>
      </c>
      <c r="CE1076" s="28">
        <f t="shared" si="2316"/>
        <v>731880</v>
      </c>
      <c r="CF1076" s="29">
        <f t="shared" si="2317"/>
        <v>4583880</v>
      </c>
      <c r="CG1076" s="26">
        <v>1</v>
      </c>
      <c r="CH1076" s="27">
        <v>2880000</v>
      </c>
      <c r="CI1076" s="27">
        <v>2304000</v>
      </c>
      <c r="CJ1076" s="148"/>
      <c r="CK1076" s="148"/>
      <c r="CL1076" s="143">
        <f t="shared" si="2296"/>
        <v>0.15713484026367722</v>
      </c>
      <c r="CM1076" s="27">
        <f t="shared" si="2297"/>
        <v>2592000</v>
      </c>
      <c r="CN1076" s="27">
        <f t="shared" si="2237"/>
        <v>492480</v>
      </c>
      <c r="CO1076" s="28">
        <f t="shared" si="2238"/>
        <v>3084480</v>
      </c>
      <c r="CP1076" s="26">
        <v>1</v>
      </c>
      <c r="CQ1076" s="27">
        <v>2880000</v>
      </c>
      <c r="CR1076" s="27">
        <v>2304000</v>
      </c>
      <c r="CS1076" s="148"/>
      <c r="CT1076" s="148"/>
      <c r="CU1076" s="143">
        <f t="shared" si="2168"/>
        <v>0.15713484026367722</v>
      </c>
      <c r="CV1076" s="27">
        <f t="shared" si="2239"/>
        <v>2592000</v>
      </c>
      <c r="CW1076" s="28">
        <f t="shared" si="2240"/>
        <v>492480</v>
      </c>
      <c r="CX1076" s="29">
        <f t="shared" si="2241"/>
        <v>3084480</v>
      </c>
      <c r="CY1076" s="26">
        <v>1</v>
      </c>
      <c r="CZ1076" s="27">
        <v>2880000</v>
      </c>
      <c r="DA1076" s="27">
        <v>2448000</v>
      </c>
      <c r="DB1076" s="181"/>
      <c r="DC1076" s="181"/>
      <c r="DD1076" s="143">
        <f t="shared" si="2172"/>
        <v>0.11466596451673744</v>
      </c>
      <c r="DE1076" s="27">
        <f t="shared" si="2301"/>
        <v>2664000</v>
      </c>
      <c r="DF1076" s="27">
        <f t="shared" si="2302"/>
        <v>506160</v>
      </c>
      <c r="DG1076" s="28">
        <f t="shared" si="2303"/>
        <v>3170160</v>
      </c>
      <c r="DH1076" s="31" t="s">
        <v>30</v>
      </c>
      <c r="DI1076" s="32" t="s">
        <v>30</v>
      </c>
      <c r="DJ1076" s="32" t="s">
        <v>30</v>
      </c>
      <c r="DK1076" s="32" t="s">
        <v>30</v>
      </c>
      <c r="DL1076" s="32" t="s">
        <v>30</v>
      </c>
      <c r="DM1076" s="32" t="s">
        <v>30</v>
      </c>
      <c r="DN1076" s="32" t="s">
        <v>30</v>
      </c>
      <c r="DO1076" s="33" t="s">
        <v>30</v>
      </c>
    </row>
    <row r="1077" spans="1:119" ht="21" customHeight="1" x14ac:dyDescent="0.25">
      <c r="A1077" s="66" t="s">
        <v>2090</v>
      </c>
      <c r="B1077" s="67" t="s">
        <v>2018</v>
      </c>
      <c r="C1077" s="68" t="s">
        <v>2091</v>
      </c>
      <c r="D1077" s="26">
        <v>1</v>
      </c>
      <c r="E1077" s="27">
        <v>4500000</v>
      </c>
      <c r="F1077" s="27">
        <v>4275000</v>
      </c>
      <c r="G1077" s="148"/>
      <c r="H1077" s="148"/>
      <c r="I1077" s="143">
        <f t="shared" si="2189"/>
        <v>3.6261886214694741E-2</v>
      </c>
      <c r="J1077" s="27">
        <f t="shared" si="2262"/>
        <v>4387500</v>
      </c>
      <c r="K1077" s="28">
        <f t="shared" si="2263"/>
        <v>833625</v>
      </c>
      <c r="L1077" s="29">
        <f t="shared" si="2192"/>
        <v>5221125</v>
      </c>
      <c r="M1077" s="26">
        <v>1</v>
      </c>
      <c r="N1077" s="27">
        <v>4500000</v>
      </c>
      <c r="O1077" s="27">
        <v>4860000</v>
      </c>
      <c r="P1077" s="145"/>
      <c r="Q1077" s="145"/>
      <c r="R1077" s="143">
        <f t="shared" si="2304"/>
        <v>5.4392829322042119E-2</v>
      </c>
      <c r="S1077" s="27">
        <f t="shared" si="2305"/>
        <v>4680000</v>
      </c>
      <c r="T1077" s="28">
        <f t="shared" si="2306"/>
        <v>889200</v>
      </c>
      <c r="U1077" s="30">
        <f t="shared" si="2307"/>
        <v>5569200</v>
      </c>
      <c r="V1077" s="26">
        <v>1</v>
      </c>
      <c r="W1077" s="27">
        <v>4500000</v>
      </c>
      <c r="X1077" s="27">
        <v>5175000</v>
      </c>
      <c r="Y1077" s="145"/>
      <c r="Z1077" s="145"/>
      <c r="AA1077" s="143">
        <f t="shared" si="2308"/>
        <v>9.8666062491146164E-2</v>
      </c>
      <c r="AB1077" s="27">
        <f t="shared" si="2309"/>
        <v>4837500</v>
      </c>
      <c r="AC1077" s="28">
        <f t="shared" si="2310"/>
        <v>919125</v>
      </c>
      <c r="AD1077" s="29">
        <f t="shared" si="2311"/>
        <v>5756625</v>
      </c>
      <c r="AE1077" s="26">
        <v>1</v>
      </c>
      <c r="AF1077" s="27">
        <v>4500000</v>
      </c>
      <c r="AG1077" s="27">
        <v>4950000</v>
      </c>
      <c r="AH1077" s="145"/>
      <c r="AI1077" s="145"/>
      <c r="AJ1077" s="143">
        <f t="shared" si="2197"/>
        <v>6.7343502970147379E-2</v>
      </c>
      <c r="AK1077" s="27">
        <f t="shared" si="2270"/>
        <v>4725000</v>
      </c>
      <c r="AL1077" s="28">
        <f t="shared" si="2199"/>
        <v>897750</v>
      </c>
      <c r="AM1077" s="30">
        <f t="shared" si="2271"/>
        <v>5622750</v>
      </c>
      <c r="AN1077" s="26">
        <v>1</v>
      </c>
      <c r="AO1077" s="27">
        <v>4500000</v>
      </c>
      <c r="AP1077" s="27">
        <v>5848200</v>
      </c>
      <c r="AQ1077" s="145"/>
      <c r="AR1077" s="145"/>
      <c r="AS1077" s="143">
        <f t="shared" si="2201"/>
        <v>0.18424873164332026</v>
      </c>
      <c r="AT1077" s="27">
        <f t="shared" si="2272"/>
        <v>5174100</v>
      </c>
      <c r="AU1077" s="28">
        <f t="shared" si="2273"/>
        <v>983079</v>
      </c>
      <c r="AV1077" s="30">
        <f t="shared" si="2274"/>
        <v>6157179</v>
      </c>
      <c r="AW1077" s="26">
        <v>1</v>
      </c>
      <c r="AX1077" s="27">
        <v>4500000</v>
      </c>
      <c r="AY1077" s="27">
        <v>5130000</v>
      </c>
      <c r="AZ1077" s="145"/>
      <c r="BA1077" s="145"/>
      <c r="BB1077" s="143">
        <f t="shared" si="2205"/>
        <v>9.2518644267398739E-2</v>
      </c>
      <c r="BC1077" s="27">
        <f t="shared" si="2275"/>
        <v>4815000</v>
      </c>
      <c r="BD1077" s="27">
        <f t="shared" si="2276"/>
        <v>914850</v>
      </c>
      <c r="BE1077" s="27">
        <f>+BD1077+BC1077</f>
        <v>5729850</v>
      </c>
      <c r="BF1077" s="26">
        <v>1</v>
      </c>
      <c r="BG1077" s="27">
        <v>3600000</v>
      </c>
      <c r="BH1077" s="27">
        <v>3240000</v>
      </c>
      <c r="BI1077" s="145"/>
      <c r="BJ1077" s="145"/>
      <c r="BK1077" s="143">
        <f t="shared" si="2177"/>
        <v>7.4432292756478682E-2</v>
      </c>
      <c r="BL1077" s="27">
        <f t="shared" si="2278"/>
        <v>3420000</v>
      </c>
      <c r="BM1077" s="27">
        <f t="shared" si="2279"/>
        <v>649800</v>
      </c>
      <c r="BN1077" s="28">
        <f t="shared" si="2280"/>
        <v>4069800</v>
      </c>
      <c r="BO1077" s="26">
        <v>1</v>
      </c>
      <c r="BP1077" s="27">
        <v>3600000</v>
      </c>
      <c r="BQ1077" s="27">
        <v>4104000</v>
      </c>
      <c r="BR1077" s="148"/>
      <c r="BS1077" s="148"/>
      <c r="BT1077" s="143">
        <f t="shared" si="2181"/>
        <v>9.2518644267398739E-2</v>
      </c>
      <c r="BU1077" s="27">
        <f t="shared" si="2312"/>
        <v>3852000</v>
      </c>
      <c r="BV1077" s="28">
        <f t="shared" si="2313"/>
        <v>731880</v>
      </c>
      <c r="BW1077" s="30">
        <f t="shared" si="2314"/>
        <v>4583880</v>
      </c>
      <c r="BX1077" s="26">
        <v>1</v>
      </c>
      <c r="BY1077" s="28">
        <v>3600000</v>
      </c>
      <c r="BZ1077" s="28">
        <v>4104000</v>
      </c>
      <c r="CA1077" s="156"/>
      <c r="CB1077" s="156"/>
      <c r="CC1077" s="177">
        <f t="shared" si="2185"/>
        <v>9.2518644267398739E-2</v>
      </c>
      <c r="CD1077" s="28">
        <f t="shared" si="2315"/>
        <v>3852000</v>
      </c>
      <c r="CE1077" s="28">
        <f t="shared" si="2316"/>
        <v>731880</v>
      </c>
      <c r="CF1077" s="29">
        <f t="shared" si="2317"/>
        <v>4583880</v>
      </c>
      <c r="CG1077" s="26">
        <v>1</v>
      </c>
      <c r="CH1077" s="27">
        <v>2880000</v>
      </c>
      <c r="CI1077" s="27">
        <v>2304000</v>
      </c>
      <c r="CJ1077" s="148"/>
      <c r="CK1077" s="148"/>
      <c r="CL1077" s="143">
        <f t="shared" si="2296"/>
        <v>0.15713484026367722</v>
      </c>
      <c r="CM1077" s="27">
        <f t="shared" si="2297"/>
        <v>2592000</v>
      </c>
      <c r="CN1077" s="27">
        <f t="shared" si="2237"/>
        <v>492480</v>
      </c>
      <c r="CO1077" s="28">
        <f t="shared" si="2238"/>
        <v>3084480</v>
      </c>
      <c r="CP1077" s="26">
        <v>1</v>
      </c>
      <c r="CQ1077" s="27">
        <v>2880000</v>
      </c>
      <c r="CR1077" s="27">
        <v>2304000</v>
      </c>
      <c r="CS1077" s="148"/>
      <c r="CT1077" s="148"/>
      <c r="CU1077" s="143">
        <f t="shared" si="2168"/>
        <v>0.15713484026367722</v>
      </c>
      <c r="CV1077" s="27">
        <f t="shared" si="2239"/>
        <v>2592000</v>
      </c>
      <c r="CW1077" s="28">
        <f t="shared" si="2240"/>
        <v>492480</v>
      </c>
      <c r="CX1077" s="29">
        <f t="shared" si="2241"/>
        <v>3084480</v>
      </c>
      <c r="CY1077" s="26">
        <v>1</v>
      </c>
      <c r="CZ1077" s="27">
        <v>2880000</v>
      </c>
      <c r="DA1077" s="27">
        <v>2448000</v>
      </c>
      <c r="DB1077" s="181"/>
      <c r="DC1077" s="181"/>
      <c r="DD1077" s="143">
        <f t="shared" si="2172"/>
        <v>0.11466596451673744</v>
      </c>
      <c r="DE1077" s="27">
        <f t="shared" si="2301"/>
        <v>2664000</v>
      </c>
      <c r="DF1077" s="27">
        <f t="shared" si="2302"/>
        <v>506160</v>
      </c>
      <c r="DG1077" s="28">
        <f t="shared" si="2303"/>
        <v>3170160</v>
      </c>
      <c r="DH1077" s="31" t="s">
        <v>30</v>
      </c>
      <c r="DI1077" s="32" t="s">
        <v>30</v>
      </c>
      <c r="DJ1077" s="32" t="s">
        <v>30</v>
      </c>
      <c r="DK1077" s="32" t="s">
        <v>30</v>
      </c>
      <c r="DL1077" s="32" t="s">
        <v>30</v>
      </c>
      <c r="DM1077" s="32" t="s">
        <v>30</v>
      </c>
      <c r="DN1077" s="32" t="s">
        <v>30</v>
      </c>
      <c r="DO1077" s="33" t="s">
        <v>30</v>
      </c>
    </row>
    <row r="1078" spans="1:119" ht="21" customHeight="1" x14ac:dyDescent="0.25">
      <c r="A1078" s="66" t="s">
        <v>2092</v>
      </c>
      <c r="B1078" s="67" t="s">
        <v>2018</v>
      </c>
      <c r="C1078" s="68" t="s">
        <v>2093</v>
      </c>
      <c r="D1078" s="26">
        <v>1</v>
      </c>
      <c r="E1078" s="27">
        <v>9000000</v>
      </c>
      <c r="F1078" s="27">
        <v>8550000</v>
      </c>
      <c r="G1078" s="148"/>
      <c r="H1078" s="148"/>
      <c r="I1078" s="143">
        <f t="shared" si="2189"/>
        <v>3.6261886214694741E-2</v>
      </c>
      <c r="J1078" s="27">
        <f t="shared" si="2262"/>
        <v>8775000</v>
      </c>
      <c r="K1078" s="28">
        <f t="shared" si="2263"/>
        <v>1667250</v>
      </c>
      <c r="L1078" s="29">
        <f t="shared" si="2192"/>
        <v>10442250</v>
      </c>
      <c r="M1078" s="26">
        <v>1</v>
      </c>
      <c r="N1078" s="27">
        <v>9000000</v>
      </c>
      <c r="O1078" s="27">
        <v>9720000</v>
      </c>
      <c r="P1078" s="145"/>
      <c r="Q1078" s="145"/>
      <c r="R1078" s="143">
        <f t="shared" si="2304"/>
        <v>5.4392829322042119E-2</v>
      </c>
      <c r="S1078" s="27">
        <f t="shared" si="2305"/>
        <v>9360000</v>
      </c>
      <c r="T1078" s="28">
        <f t="shared" si="2306"/>
        <v>1778400</v>
      </c>
      <c r="U1078" s="30">
        <f t="shared" si="2307"/>
        <v>11138400</v>
      </c>
      <c r="V1078" s="26">
        <v>1</v>
      </c>
      <c r="W1078" s="27">
        <v>9000000</v>
      </c>
      <c r="X1078" s="27">
        <v>10350000</v>
      </c>
      <c r="Y1078" s="145"/>
      <c r="Z1078" s="145"/>
      <c r="AA1078" s="143">
        <f t="shared" si="2308"/>
        <v>9.8666062491146164E-2</v>
      </c>
      <c r="AB1078" s="27">
        <f t="shared" si="2309"/>
        <v>9675000</v>
      </c>
      <c r="AC1078" s="28">
        <f t="shared" si="2310"/>
        <v>1838250</v>
      </c>
      <c r="AD1078" s="29">
        <f t="shared" si="2311"/>
        <v>11513250</v>
      </c>
      <c r="AE1078" s="26">
        <v>1</v>
      </c>
      <c r="AF1078" s="27">
        <v>9000000</v>
      </c>
      <c r="AG1078" s="27">
        <v>9900000</v>
      </c>
      <c r="AH1078" s="145"/>
      <c r="AI1078" s="145"/>
      <c r="AJ1078" s="143">
        <f t="shared" si="2197"/>
        <v>6.7343502970147379E-2</v>
      </c>
      <c r="AK1078" s="27">
        <f t="shared" si="2270"/>
        <v>9450000</v>
      </c>
      <c r="AL1078" s="28">
        <f t="shared" si="2199"/>
        <v>1795500</v>
      </c>
      <c r="AM1078" s="30">
        <f t="shared" si="2271"/>
        <v>11245500</v>
      </c>
      <c r="AN1078" s="26">
        <v>1</v>
      </c>
      <c r="AO1078" s="27">
        <v>9000000</v>
      </c>
      <c r="AP1078" s="27">
        <v>11696400</v>
      </c>
      <c r="AQ1078" s="145"/>
      <c r="AR1078" s="145"/>
      <c r="AS1078" s="143">
        <f t="shared" si="2201"/>
        <v>0.18424873164332026</v>
      </c>
      <c r="AT1078" s="27">
        <f t="shared" si="2272"/>
        <v>10348200</v>
      </c>
      <c r="AU1078" s="28">
        <f t="shared" si="2273"/>
        <v>1966158</v>
      </c>
      <c r="AV1078" s="30">
        <f t="shared" si="2274"/>
        <v>12314358</v>
      </c>
      <c r="AW1078" s="26">
        <v>1</v>
      </c>
      <c r="AX1078" s="27">
        <v>9000000</v>
      </c>
      <c r="AY1078" s="27">
        <v>10260000</v>
      </c>
      <c r="AZ1078" s="145"/>
      <c r="BA1078" s="145"/>
      <c r="BB1078" s="143">
        <f t="shared" si="2205"/>
        <v>9.2518644267398739E-2</v>
      </c>
      <c r="BC1078" s="27">
        <f t="shared" si="2275"/>
        <v>9630000</v>
      </c>
      <c r="BD1078" s="27">
        <f t="shared" si="2276"/>
        <v>1829700</v>
      </c>
      <c r="BE1078" s="27">
        <f t="shared" si="2277"/>
        <v>11459700</v>
      </c>
      <c r="BF1078" s="26">
        <v>1</v>
      </c>
      <c r="BG1078" s="27">
        <v>7200000</v>
      </c>
      <c r="BH1078" s="27">
        <v>6480000</v>
      </c>
      <c r="BI1078" s="145"/>
      <c r="BJ1078" s="145"/>
      <c r="BK1078" s="143">
        <f t="shared" si="2177"/>
        <v>7.4432292756478682E-2</v>
      </c>
      <c r="BL1078" s="27">
        <f t="shared" si="2278"/>
        <v>6840000</v>
      </c>
      <c r="BM1078" s="27">
        <f t="shared" si="2279"/>
        <v>1299600</v>
      </c>
      <c r="BN1078" s="28">
        <f t="shared" si="2280"/>
        <v>8139600</v>
      </c>
      <c r="BO1078" s="26">
        <v>1</v>
      </c>
      <c r="BP1078" s="27">
        <v>7200000</v>
      </c>
      <c r="BQ1078" s="27">
        <v>8208000</v>
      </c>
      <c r="BR1078" s="148"/>
      <c r="BS1078" s="148"/>
      <c r="BT1078" s="143">
        <f t="shared" si="2181"/>
        <v>9.2518644267398739E-2</v>
      </c>
      <c r="BU1078" s="27">
        <f t="shared" si="2312"/>
        <v>7704000</v>
      </c>
      <c r="BV1078" s="28">
        <f t="shared" si="2313"/>
        <v>1463760</v>
      </c>
      <c r="BW1078" s="30">
        <f t="shared" si="2314"/>
        <v>9167760</v>
      </c>
      <c r="BX1078" s="26">
        <v>1</v>
      </c>
      <c r="BY1078" s="28">
        <v>7200000</v>
      </c>
      <c r="BZ1078" s="28">
        <v>8208000</v>
      </c>
      <c r="CA1078" s="156"/>
      <c r="CB1078" s="156"/>
      <c r="CC1078" s="177">
        <f t="shared" si="2185"/>
        <v>9.2518644267398739E-2</v>
      </c>
      <c r="CD1078" s="28">
        <f t="shared" si="2315"/>
        <v>7704000</v>
      </c>
      <c r="CE1078" s="28">
        <f t="shared" si="2316"/>
        <v>1463760</v>
      </c>
      <c r="CF1078" s="29">
        <f t="shared" si="2317"/>
        <v>9167760</v>
      </c>
      <c r="CG1078" s="26">
        <v>1</v>
      </c>
      <c r="CH1078" s="27">
        <v>5760000</v>
      </c>
      <c r="CI1078" s="27">
        <v>4608000</v>
      </c>
      <c r="CJ1078" s="148"/>
      <c r="CK1078" s="148"/>
      <c r="CL1078" s="143">
        <f t="shared" si="2296"/>
        <v>0.15713484026367722</v>
      </c>
      <c r="CM1078" s="27">
        <f t="shared" si="2297"/>
        <v>5184000</v>
      </c>
      <c r="CN1078" s="27">
        <f t="shared" si="2237"/>
        <v>984960</v>
      </c>
      <c r="CO1078" s="28">
        <f t="shared" si="2238"/>
        <v>6168960</v>
      </c>
      <c r="CP1078" s="26">
        <v>1</v>
      </c>
      <c r="CQ1078" s="27">
        <v>5760000</v>
      </c>
      <c r="CR1078" s="27">
        <v>4608000</v>
      </c>
      <c r="CS1078" s="148"/>
      <c r="CT1078" s="148"/>
      <c r="CU1078" s="143">
        <f t="shared" si="2168"/>
        <v>0.15713484026367722</v>
      </c>
      <c r="CV1078" s="27">
        <f t="shared" si="2239"/>
        <v>5184000</v>
      </c>
      <c r="CW1078" s="28">
        <f t="shared" si="2240"/>
        <v>984960</v>
      </c>
      <c r="CX1078" s="29">
        <f t="shared" si="2241"/>
        <v>6168960</v>
      </c>
      <c r="CY1078" s="26">
        <v>1</v>
      </c>
      <c r="CZ1078" s="27">
        <v>5760000</v>
      </c>
      <c r="DA1078" s="27">
        <v>4896000</v>
      </c>
      <c r="DB1078" s="181"/>
      <c r="DC1078" s="181"/>
      <c r="DD1078" s="143">
        <f t="shared" si="2172"/>
        <v>0.11466596451673744</v>
      </c>
      <c r="DE1078" s="27">
        <f t="shared" si="2301"/>
        <v>5328000</v>
      </c>
      <c r="DF1078" s="27">
        <f t="shared" si="2302"/>
        <v>1012320</v>
      </c>
      <c r="DG1078" s="28">
        <f t="shared" si="2303"/>
        <v>6340320</v>
      </c>
      <c r="DH1078" s="31" t="s">
        <v>30</v>
      </c>
      <c r="DI1078" s="32" t="s">
        <v>30</v>
      </c>
      <c r="DJ1078" s="32" t="s">
        <v>30</v>
      </c>
      <c r="DK1078" s="32" t="s">
        <v>30</v>
      </c>
      <c r="DL1078" s="32" t="s">
        <v>30</v>
      </c>
      <c r="DM1078" s="32" t="s">
        <v>30</v>
      </c>
      <c r="DN1078" s="32" t="s">
        <v>30</v>
      </c>
      <c r="DO1078" s="33" t="s">
        <v>30</v>
      </c>
    </row>
    <row r="1079" spans="1:119" ht="21" customHeight="1" x14ac:dyDescent="0.25">
      <c r="A1079" s="66" t="s">
        <v>2094</v>
      </c>
      <c r="B1079" s="67" t="s">
        <v>2018</v>
      </c>
      <c r="C1079" s="68" t="s">
        <v>2095</v>
      </c>
      <c r="D1079" s="26">
        <v>1</v>
      </c>
      <c r="E1079" s="27">
        <v>11000000</v>
      </c>
      <c r="F1079" s="27">
        <v>10450000</v>
      </c>
      <c r="G1079" s="148"/>
      <c r="H1079" s="148"/>
      <c r="I1079" s="143">
        <f t="shared" si="2189"/>
        <v>3.6261886214694741E-2</v>
      </c>
      <c r="J1079" s="27">
        <f t="shared" si="2262"/>
        <v>10725000</v>
      </c>
      <c r="K1079" s="28">
        <f t="shared" si="2263"/>
        <v>2037750</v>
      </c>
      <c r="L1079" s="29">
        <f t="shared" si="2192"/>
        <v>12762750</v>
      </c>
      <c r="M1079" s="26">
        <v>1</v>
      </c>
      <c r="N1079" s="27">
        <v>11000000</v>
      </c>
      <c r="O1079" s="27">
        <v>11880000</v>
      </c>
      <c r="P1079" s="145"/>
      <c r="Q1079" s="145"/>
      <c r="R1079" s="143">
        <f t="shared" si="2304"/>
        <v>5.4392829322042112E-2</v>
      </c>
      <c r="S1079" s="27">
        <f t="shared" si="2305"/>
        <v>11440000</v>
      </c>
      <c r="T1079" s="28">
        <f t="shared" si="2306"/>
        <v>2173600</v>
      </c>
      <c r="U1079" s="30">
        <f t="shared" si="2307"/>
        <v>13613600</v>
      </c>
      <c r="V1079" s="26">
        <v>1</v>
      </c>
      <c r="W1079" s="27">
        <v>11000000</v>
      </c>
      <c r="X1079" s="27">
        <v>12650000</v>
      </c>
      <c r="Y1079" s="145"/>
      <c r="Z1079" s="145"/>
      <c r="AA1079" s="143">
        <f t="shared" si="2308"/>
        <v>9.8666062491146164E-2</v>
      </c>
      <c r="AB1079" s="27">
        <f t="shared" si="2309"/>
        <v>11825000</v>
      </c>
      <c r="AC1079" s="28">
        <f t="shared" si="2310"/>
        <v>2246750</v>
      </c>
      <c r="AD1079" s="29">
        <f t="shared" si="2311"/>
        <v>14071750</v>
      </c>
      <c r="AE1079" s="26">
        <v>1</v>
      </c>
      <c r="AF1079" s="27">
        <v>11000000</v>
      </c>
      <c r="AG1079" s="27">
        <v>12100000</v>
      </c>
      <c r="AH1079" s="145"/>
      <c r="AI1079" s="145"/>
      <c r="AJ1079" s="143">
        <f t="shared" si="2197"/>
        <v>6.7343502970147379E-2</v>
      </c>
      <c r="AK1079" s="27">
        <f t="shared" si="2270"/>
        <v>11550000</v>
      </c>
      <c r="AL1079" s="28">
        <f t="shared" si="2199"/>
        <v>2194500</v>
      </c>
      <c r="AM1079" s="30">
        <f t="shared" si="2271"/>
        <v>13744500</v>
      </c>
      <c r="AN1079" s="26">
        <v>1</v>
      </c>
      <c r="AO1079" s="27">
        <v>11000000</v>
      </c>
      <c r="AP1079" s="27">
        <v>14295600</v>
      </c>
      <c r="AQ1079" s="145"/>
      <c r="AR1079" s="145"/>
      <c r="AS1079" s="143">
        <f t="shared" si="2201"/>
        <v>0.18424873164332028</v>
      </c>
      <c r="AT1079" s="27">
        <f t="shared" si="2272"/>
        <v>12647800</v>
      </c>
      <c r="AU1079" s="28">
        <f t="shared" si="2273"/>
        <v>2403082</v>
      </c>
      <c r="AV1079" s="30">
        <f t="shared" si="2274"/>
        <v>15050882</v>
      </c>
      <c r="AW1079" s="26">
        <v>1</v>
      </c>
      <c r="AX1079" s="27">
        <v>11000000</v>
      </c>
      <c r="AY1079" s="27">
        <v>12540000</v>
      </c>
      <c r="AZ1079" s="145"/>
      <c r="BA1079" s="145"/>
      <c r="BB1079" s="143">
        <f t="shared" si="2205"/>
        <v>9.2518644267398753E-2</v>
      </c>
      <c r="BC1079" s="27">
        <f t="shared" si="2275"/>
        <v>11770000</v>
      </c>
      <c r="BD1079" s="27">
        <f t="shared" si="2276"/>
        <v>2236300</v>
      </c>
      <c r="BE1079" s="27">
        <f t="shared" si="2277"/>
        <v>14006300</v>
      </c>
      <c r="BF1079" s="26">
        <v>1</v>
      </c>
      <c r="BG1079" s="27">
        <v>8800000</v>
      </c>
      <c r="BH1079" s="27">
        <v>7920000</v>
      </c>
      <c r="BI1079" s="145"/>
      <c r="BJ1079" s="145"/>
      <c r="BK1079" s="143">
        <f t="shared" si="2177"/>
        <v>7.4432292756478682E-2</v>
      </c>
      <c r="BL1079" s="27">
        <f t="shared" si="2278"/>
        <v>8360000</v>
      </c>
      <c r="BM1079" s="27">
        <f t="shared" si="2279"/>
        <v>1588400</v>
      </c>
      <c r="BN1079" s="28">
        <f t="shared" si="2280"/>
        <v>9948400</v>
      </c>
      <c r="BO1079" s="26">
        <v>1</v>
      </c>
      <c r="BP1079" s="27">
        <v>8800000</v>
      </c>
      <c r="BQ1079" s="27">
        <v>10032000</v>
      </c>
      <c r="BR1079" s="148"/>
      <c r="BS1079" s="148"/>
      <c r="BT1079" s="143">
        <f t="shared" si="2181"/>
        <v>9.2518644267398739E-2</v>
      </c>
      <c r="BU1079" s="27">
        <f t="shared" si="2312"/>
        <v>9416000</v>
      </c>
      <c r="BV1079" s="28">
        <f t="shared" si="2313"/>
        <v>1789040</v>
      </c>
      <c r="BW1079" s="30">
        <f t="shared" si="2314"/>
        <v>11205040</v>
      </c>
      <c r="BX1079" s="26">
        <v>1</v>
      </c>
      <c r="BY1079" s="28">
        <v>8800000</v>
      </c>
      <c r="BZ1079" s="28">
        <v>10032000</v>
      </c>
      <c r="CA1079" s="156"/>
      <c r="CB1079" s="156"/>
      <c r="CC1079" s="177">
        <f t="shared" si="2185"/>
        <v>9.2518644267398739E-2</v>
      </c>
      <c r="CD1079" s="28">
        <f t="shared" si="2315"/>
        <v>9416000</v>
      </c>
      <c r="CE1079" s="28">
        <f t="shared" si="2316"/>
        <v>1789040</v>
      </c>
      <c r="CF1079" s="29">
        <f t="shared" si="2317"/>
        <v>11205040</v>
      </c>
      <c r="CG1079" s="26">
        <v>1</v>
      </c>
      <c r="CH1079" s="27">
        <v>7040000</v>
      </c>
      <c r="CI1079" s="27">
        <v>5632000</v>
      </c>
      <c r="CJ1079" s="148"/>
      <c r="CK1079" s="148"/>
      <c r="CL1079" s="143">
        <f t="shared" si="2296"/>
        <v>0.15713484026367722</v>
      </c>
      <c r="CM1079" s="27">
        <f t="shared" si="2297"/>
        <v>6336000</v>
      </c>
      <c r="CN1079" s="27">
        <f t="shared" si="2237"/>
        <v>1203840</v>
      </c>
      <c r="CO1079" s="28">
        <f t="shared" si="2238"/>
        <v>7539840</v>
      </c>
      <c r="CP1079" s="26">
        <v>1</v>
      </c>
      <c r="CQ1079" s="27">
        <v>7040000</v>
      </c>
      <c r="CR1079" s="27">
        <v>5632000</v>
      </c>
      <c r="CS1079" s="148"/>
      <c r="CT1079" s="148"/>
      <c r="CU1079" s="143">
        <f t="shared" si="2168"/>
        <v>0.15713484026367722</v>
      </c>
      <c r="CV1079" s="27">
        <f t="shared" si="2239"/>
        <v>6336000</v>
      </c>
      <c r="CW1079" s="28">
        <f t="shared" si="2240"/>
        <v>1203840</v>
      </c>
      <c r="CX1079" s="29">
        <f t="shared" si="2241"/>
        <v>7539840</v>
      </c>
      <c r="CY1079" s="26">
        <v>1</v>
      </c>
      <c r="CZ1079" s="27">
        <v>7040000</v>
      </c>
      <c r="DA1079" s="27">
        <v>5984000</v>
      </c>
      <c r="DB1079" s="181"/>
      <c r="DC1079" s="181"/>
      <c r="DD1079" s="143">
        <f t="shared" si="2172"/>
        <v>0.11466596451673744</v>
      </c>
      <c r="DE1079" s="27">
        <f t="shared" si="2301"/>
        <v>6512000</v>
      </c>
      <c r="DF1079" s="27">
        <f t="shared" si="2302"/>
        <v>1237280</v>
      </c>
      <c r="DG1079" s="28">
        <f t="shared" si="2303"/>
        <v>7749280</v>
      </c>
      <c r="DH1079" s="26">
        <v>1</v>
      </c>
      <c r="DI1079" s="28">
        <v>7040000</v>
      </c>
      <c r="DJ1079" s="28">
        <v>8096000</v>
      </c>
      <c r="DK1079" s="157"/>
      <c r="DL1079" s="177">
        <f t="shared" si="2176"/>
        <v>9.8666062491146164E-2</v>
      </c>
      <c r="DM1079" s="28">
        <f t="shared" ref="DM1079:DM1081" si="2318">+AVERAGE(DI1079:DK1079)</f>
        <v>7568000</v>
      </c>
      <c r="DN1079" s="28">
        <f t="shared" ref="DN1079:DN1081" si="2319">DM1079*19%</f>
        <v>1437920</v>
      </c>
      <c r="DO1079" s="30">
        <f t="shared" ref="DO1079:DO1081" si="2320">+DM1079+DN1079</f>
        <v>9005920</v>
      </c>
    </row>
    <row r="1080" spans="1:119" ht="21" customHeight="1" x14ac:dyDescent="0.25">
      <c r="A1080" s="66" t="s">
        <v>2096</v>
      </c>
      <c r="B1080" s="67" t="s">
        <v>2018</v>
      </c>
      <c r="C1080" s="68" t="s">
        <v>2097</v>
      </c>
      <c r="D1080" s="26">
        <v>1</v>
      </c>
      <c r="E1080" s="27">
        <v>4500000</v>
      </c>
      <c r="F1080" s="27">
        <v>4275000</v>
      </c>
      <c r="G1080" s="148"/>
      <c r="H1080" s="148"/>
      <c r="I1080" s="143">
        <f t="shared" si="2189"/>
        <v>3.6261886214694741E-2</v>
      </c>
      <c r="J1080" s="27">
        <f t="shared" si="2262"/>
        <v>4387500</v>
      </c>
      <c r="K1080" s="28">
        <f t="shared" si="2263"/>
        <v>833625</v>
      </c>
      <c r="L1080" s="29">
        <f t="shared" si="2192"/>
        <v>5221125</v>
      </c>
      <c r="M1080" s="26">
        <v>1</v>
      </c>
      <c r="N1080" s="27">
        <v>4500000</v>
      </c>
      <c r="O1080" s="27">
        <v>4860000</v>
      </c>
      <c r="P1080" s="145"/>
      <c r="Q1080" s="145"/>
      <c r="R1080" s="143">
        <f t="shared" si="2304"/>
        <v>5.4392829322042119E-2</v>
      </c>
      <c r="S1080" s="27">
        <f t="shared" si="2305"/>
        <v>4680000</v>
      </c>
      <c r="T1080" s="28">
        <f t="shared" si="2306"/>
        <v>889200</v>
      </c>
      <c r="U1080" s="30">
        <f t="shared" si="2307"/>
        <v>5569200</v>
      </c>
      <c r="V1080" s="26">
        <v>1</v>
      </c>
      <c r="W1080" s="27">
        <v>4500000</v>
      </c>
      <c r="X1080" s="27">
        <v>5175000</v>
      </c>
      <c r="Y1080" s="145"/>
      <c r="Z1080" s="145"/>
      <c r="AA1080" s="143">
        <f t="shared" si="2308"/>
        <v>9.8666062491146164E-2</v>
      </c>
      <c r="AB1080" s="27">
        <f t="shared" si="2309"/>
        <v>4837500</v>
      </c>
      <c r="AC1080" s="28">
        <f t="shared" si="2310"/>
        <v>919125</v>
      </c>
      <c r="AD1080" s="29">
        <f t="shared" si="2311"/>
        <v>5756625</v>
      </c>
      <c r="AE1080" s="26">
        <v>1</v>
      </c>
      <c r="AF1080" s="27">
        <v>4500000</v>
      </c>
      <c r="AG1080" s="27">
        <v>4950000</v>
      </c>
      <c r="AH1080" s="145"/>
      <c r="AI1080" s="145"/>
      <c r="AJ1080" s="143">
        <f t="shared" si="2197"/>
        <v>6.7343502970147379E-2</v>
      </c>
      <c r="AK1080" s="27">
        <f t="shared" si="2270"/>
        <v>4725000</v>
      </c>
      <c r="AL1080" s="28">
        <f t="shared" si="2199"/>
        <v>897750</v>
      </c>
      <c r="AM1080" s="30">
        <f t="shared" si="2271"/>
        <v>5622750</v>
      </c>
      <c r="AN1080" s="26">
        <v>1</v>
      </c>
      <c r="AO1080" s="27">
        <v>4500000</v>
      </c>
      <c r="AP1080" s="27">
        <v>5848200</v>
      </c>
      <c r="AQ1080" s="145"/>
      <c r="AR1080" s="145"/>
      <c r="AS1080" s="143">
        <f t="shared" si="2201"/>
        <v>0.18424873164332026</v>
      </c>
      <c r="AT1080" s="27">
        <f t="shared" si="2272"/>
        <v>5174100</v>
      </c>
      <c r="AU1080" s="28">
        <f t="shared" si="2273"/>
        <v>983079</v>
      </c>
      <c r="AV1080" s="30">
        <f t="shared" si="2274"/>
        <v>6157179</v>
      </c>
      <c r="AW1080" s="26">
        <v>1</v>
      </c>
      <c r="AX1080" s="27">
        <v>4500000</v>
      </c>
      <c r="AY1080" s="27">
        <v>5130000</v>
      </c>
      <c r="AZ1080" s="145"/>
      <c r="BA1080" s="145"/>
      <c r="BB1080" s="143">
        <f t="shared" si="2205"/>
        <v>9.2518644267398739E-2</v>
      </c>
      <c r="BC1080" s="27">
        <f t="shared" si="2275"/>
        <v>4815000</v>
      </c>
      <c r="BD1080" s="27">
        <f t="shared" si="2276"/>
        <v>914850</v>
      </c>
      <c r="BE1080" s="27">
        <f t="shared" si="2277"/>
        <v>5729850</v>
      </c>
      <c r="BF1080" s="26">
        <v>1</v>
      </c>
      <c r="BG1080" s="27">
        <v>3600000</v>
      </c>
      <c r="BH1080" s="27">
        <v>3240000</v>
      </c>
      <c r="BI1080" s="145"/>
      <c r="BJ1080" s="145"/>
      <c r="BK1080" s="143">
        <f t="shared" si="2177"/>
        <v>7.4432292756478682E-2</v>
      </c>
      <c r="BL1080" s="27">
        <f t="shared" si="2278"/>
        <v>3420000</v>
      </c>
      <c r="BM1080" s="27">
        <f t="shared" si="2279"/>
        <v>649800</v>
      </c>
      <c r="BN1080" s="28">
        <f t="shared" si="2280"/>
        <v>4069800</v>
      </c>
      <c r="BO1080" s="26">
        <v>1</v>
      </c>
      <c r="BP1080" s="27">
        <v>3600000</v>
      </c>
      <c r="BQ1080" s="27">
        <v>4104000</v>
      </c>
      <c r="BR1080" s="148"/>
      <c r="BS1080" s="148"/>
      <c r="BT1080" s="143">
        <f t="shared" si="2181"/>
        <v>9.2518644267398739E-2</v>
      </c>
      <c r="BU1080" s="27">
        <f t="shared" si="2312"/>
        <v>3852000</v>
      </c>
      <c r="BV1080" s="28">
        <f t="shared" si="2313"/>
        <v>731880</v>
      </c>
      <c r="BW1080" s="30">
        <f t="shared" si="2314"/>
        <v>4583880</v>
      </c>
      <c r="BX1080" s="26">
        <v>1</v>
      </c>
      <c r="BY1080" s="28">
        <v>3600000</v>
      </c>
      <c r="BZ1080" s="28">
        <v>4104000</v>
      </c>
      <c r="CA1080" s="156"/>
      <c r="CB1080" s="156"/>
      <c r="CC1080" s="177">
        <f t="shared" si="2185"/>
        <v>9.2518644267398739E-2</v>
      </c>
      <c r="CD1080" s="28">
        <f t="shared" si="2315"/>
        <v>3852000</v>
      </c>
      <c r="CE1080" s="28">
        <f t="shared" si="2316"/>
        <v>731880</v>
      </c>
      <c r="CF1080" s="29">
        <f t="shared" si="2317"/>
        <v>4583880</v>
      </c>
      <c r="CG1080" s="26">
        <v>1</v>
      </c>
      <c r="CH1080" s="27">
        <v>2880000</v>
      </c>
      <c r="CI1080" s="27">
        <v>2304000</v>
      </c>
      <c r="CJ1080" s="148"/>
      <c r="CK1080" s="148"/>
      <c r="CL1080" s="143">
        <f t="shared" si="2296"/>
        <v>0.15713484026367722</v>
      </c>
      <c r="CM1080" s="27">
        <f t="shared" si="2297"/>
        <v>2592000</v>
      </c>
      <c r="CN1080" s="27">
        <f t="shared" si="2237"/>
        <v>492480</v>
      </c>
      <c r="CO1080" s="28">
        <f t="shared" si="2238"/>
        <v>3084480</v>
      </c>
      <c r="CP1080" s="26">
        <v>1</v>
      </c>
      <c r="CQ1080" s="27">
        <v>2880000</v>
      </c>
      <c r="CR1080" s="27">
        <v>2304000</v>
      </c>
      <c r="CS1080" s="148"/>
      <c r="CT1080" s="148"/>
      <c r="CU1080" s="143">
        <f t="shared" si="2168"/>
        <v>0.15713484026367722</v>
      </c>
      <c r="CV1080" s="27">
        <f t="shared" si="2239"/>
        <v>2592000</v>
      </c>
      <c r="CW1080" s="28">
        <f t="shared" si="2240"/>
        <v>492480</v>
      </c>
      <c r="CX1080" s="29">
        <f t="shared" si="2241"/>
        <v>3084480</v>
      </c>
      <c r="CY1080" s="26">
        <v>1</v>
      </c>
      <c r="CZ1080" s="27">
        <v>2880000</v>
      </c>
      <c r="DA1080" s="27">
        <v>2448000</v>
      </c>
      <c r="DB1080" s="181"/>
      <c r="DC1080" s="181"/>
      <c r="DD1080" s="143">
        <f t="shared" si="2172"/>
        <v>0.11466596451673744</v>
      </c>
      <c r="DE1080" s="27">
        <f t="shared" si="2301"/>
        <v>2664000</v>
      </c>
      <c r="DF1080" s="27">
        <f t="shared" si="2302"/>
        <v>506160</v>
      </c>
      <c r="DG1080" s="28">
        <f t="shared" si="2303"/>
        <v>3170160</v>
      </c>
      <c r="DH1080" s="26">
        <v>1</v>
      </c>
      <c r="DI1080" s="28">
        <v>2880000</v>
      </c>
      <c r="DJ1080" s="28">
        <v>3312000</v>
      </c>
      <c r="DK1080" s="157"/>
      <c r="DL1080" s="177">
        <f t="shared" si="2176"/>
        <v>9.8666062491146164E-2</v>
      </c>
      <c r="DM1080" s="28">
        <f t="shared" si="2318"/>
        <v>3096000</v>
      </c>
      <c r="DN1080" s="28">
        <f t="shared" si="2319"/>
        <v>588240</v>
      </c>
      <c r="DO1080" s="30">
        <f t="shared" si="2320"/>
        <v>3684240</v>
      </c>
    </row>
    <row r="1081" spans="1:119" ht="21" customHeight="1" x14ac:dyDescent="0.25">
      <c r="A1081" s="66" t="s">
        <v>2098</v>
      </c>
      <c r="B1081" s="67" t="s">
        <v>2018</v>
      </c>
      <c r="C1081" s="68" t="s">
        <v>2099</v>
      </c>
      <c r="D1081" s="26">
        <v>1</v>
      </c>
      <c r="E1081" s="27">
        <v>3000000</v>
      </c>
      <c r="F1081" s="27">
        <v>2850000</v>
      </c>
      <c r="G1081" s="148"/>
      <c r="H1081" s="148"/>
      <c r="I1081" s="143">
        <f t="shared" si="2189"/>
        <v>3.6261886214694741E-2</v>
      </c>
      <c r="J1081" s="27">
        <f t="shared" si="2262"/>
        <v>2925000</v>
      </c>
      <c r="K1081" s="28">
        <f t="shared" si="2263"/>
        <v>555750</v>
      </c>
      <c r="L1081" s="29">
        <f t="shared" si="2192"/>
        <v>3480750</v>
      </c>
      <c r="M1081" s="26">
        <v>1</v>
      </c>
      <c r="N1081" s="27">
        <v>3000000</v>
      </c>
      <c r="O1081" s="27">
        <v>3240000</v>
      </c>
      <c r="P1081" s="145"/>
      <c r="Q1081" s="145"/>
      <c r="R1081" s="143">
        <f t="shared" si="2304"/>
        <v>5.4392829322042112E-2</v>
      </c>
      <c r="S1081" s="27">
        <f t="shared" si="2305"/>
        <v>3120000</v>
      </c>
      <c r="T1081" s="28">
        <f t="shared" si="2306"/>
        <v>592800</v>
      </c>
      <c r="U1081" s="30">
        <f t="shared" si="2307"/>
        <v>3712800</v>
      </c>
      <c r="V1081" s="26">
        <v>1</v>
      </c>
      <c r="W1081" s="27">
        <v>3000000</v>
      </c>
      <c r="X1081" s="27">
        <v>3450000</v>
      </c>
      <c r="Y1081" s="145"/>
      <c r="Z1081" s="145"/>
      <c r="AA1081" s="143">
        <f t="shared" si="2308"/>
        <v>9.8666062491146164E-2</v>
      </c>
      <c r="AB1081" s="27">
        <f t="shared" si="2309"/>
        <v>3225000</v>
      </c>
      <c r="AC1081" s="28">
        <f t="shared" si="2310"/>
        <v>612750</v>
      </c>
      <c r="AD1081" s="29">
        <f t="shared" si="2311"/>
        <v>3837750</v>
      </c>
      <c r="AE1081" s="26">
        <v>1</v>
      </c>
      <c r="AF1081" s="27">
        <v>3000000</v>
      </c>
      <c r="AG1081" s="27">
        <v>3300000</v>
      </c>
      <c r="AH1081" s="145"/>
      <c r="AI1081" s="145"/>
      <c r="AJ1081" s="143">
        <f t="shared" si="2197"/>
        <v>6.7343502970147379E-2</v>
      </c>
      <c r="AK1081" s="27">
        <f t="shared" si="2270"/>
        <v>3150000</v>
      </c>
      <c r="AL1081" s="28">
        <f t="shared" si="2199"/>
        <v>598500</v>
      </c>
      <c r="AM1081" s="30">
        <f t="shared" si="2271"/>
        <v>3748500</v>
      </c>
      <c r="AN1081" s="26">
        <v>1</v>
      </c>
      <c r="AO1081" s="27">
        <v>3000000</v>
      </c>
      <c r="AP1081" s="27">
        <v>3898800</v>
      </c>
      <c r="AQ1081" s="145"/>
      <c r="AR1081" s="145"/>
      <c r="AS1081" s="143">
        <f t="shared" si="2201"/>
        <v>0.18424873164332026</v>
      </c>
      <c r="AT1081" s="27">
        <f t="shared" si="2272"/>
        <v>3449400</v>
      </c>
      <c r="AU1081" s="28">
        <f t="shared" si="2273"/>
        <v>655386</v>
      </c>
      <c r="AV1081" s="30">
        <f t="shared" si="2274"/>
        <v>4104786</v>
      </c>
      <c r="AW1081" s="26">
        <v>1</v>
      </c>
      <c r="AX1081" s="27">
        <v>3000000</v>
      </c>
      <c r="AY1081" s="27">
        <v>3420000</v>
      </c>
      <c r="AZ1081" s="145"/>
      <c r="BA1081" s="145"/>
      <c r="BB1081" s="143">
        <f t="shared" si="2205"/>
        <v>9.2518644267398739E-2</v>
      </c>
      <c r="BC1081" s="27">
        <f t="shared" si="2275"/>
        <v>3210000</v>
      </c>
      <c r="BD1081" s="27">
        <f t="shared" si="2276"/>
        <v>609900</v>
      </c>
      <c r="BE1081" s="27">
        <f t="shared" si="2277"/>
        <v>3819900</v>
      </c>
      <c r="BF1081" s="26">
        <v>1</v>
      </c>
      <c r="BG1081" s="27">
        <v>2400000</v>
      </c>
      <c r="BH1081" s="27">
        <v>2160000</v>
      </c>
      <c r="BI1081" s="145"/>
      <c r="BJ1081" s="145"/>
      <c r="BK1081" s="143">
        <f t="shared" si="2177"/>
        <v>7.4432292756478682E-2</v>
      </c>
      <c r="BL1081" s="27">
        <f t="shared" si="2278"/>
        <v>2280000</v>
      </c>
      <c r="BM1081" s="27">
        <f t="shared" si="2279"/>
        <v>433200</v>
      </c>
      <c r="BN1081" s="28">
        <f t="shared" si="2280"/>
        <v>2713200</v>
      </c>
      <c r="BO1081" s="26">
        <v>1</v>
      </c>
      <c r="BP1081" s="27">
        <v>2400000</v>
      </c>
      <c r="BQ1081" s="27">
        <v>2736000</v>
      </c>
      <c r="BR1081" s="148"/>
      <c r="BS1081" s="148"/>
      <c r="BT1081" s="143">
        <f t="shared" si="2181"/>
        <v>9.2518644267398753E-2</v>
      </c>
      <c r="BU1081" s="27">
        <f t="shared" si="2312"/>
        <v>2568000</v>
      </c>
      <c r="BV1081" s="28">
        <f t="shared" si="2313"/>
        <v>487920</v>
      </c>
      <c r="BW1081" s="30">
        <f t="shared" si="2314"/>
        <v>3055920</v>
      </c>
      <c r="BX1081" s="26">
        <v>1</v>
      </c>
      <c r="BY1081" s="28">
        <v>2400000</v>
      </c>
      <c r="BZ1081" s="28">
        <v>2736000</v>
      </c>
      <c r="CA1081" s="156"/>
      <c r="CB1081" s="156"/>
      <c r="CC1081" s="177">
        <f t="shared" si="2185"/>
        <v>9.2518644267398753E-2</v>
      </c>
      <c r="CD1081" s="28">
        <f t="shared" si="2315"/>
        <v>2568000</v>
      </c>
      <c r="CE1081" s="28">
        <f t="shared" si="2316"/>
        <v>487920</v>
      </c>
      <c r="CF1081" s="29">
        <f t="shared" si="2317"/>
        <v>3055920</v>
      </c>
      <c r="CG1081" s="26">
        <v>1</v>
      </c>
      <c r="CH1081" s="27">
        <v>1920000</v>
      </c>
      <c r="CI1081" s="27">
        <v>1536000</v>
      </c>
      <c r="CJ1081" s="148"/>
      <c r="CK1081" s="148"/>
      <c r="CL1081" s="143">
        <f t="shared" si="2296"/>
        <v>0.15713484026367722</v>
      </c>
      <c r="CM1081" s="27">
        <f t="shared" si="2297"/>
        <v>1728000</v>
      </c>
      <c r="CN1081" s="27">
        <f t="shared" si="2237"/>
        <v>328320</v>
      </c>
      <c r="CO1081" s="28">
        <f t="shared" si="2238"/>
        <v>2056320</v>
      </c>
      <c r="CP1081" s="26">
        <v>1</v>
      </c>
      <c r="CQ1081" s="27">
        <v>1920000</v>
      </c>
      <c r="CR1081" s="27">
        <v>1536000</v>
      </c>
      <c r="CS1081" s="148"/>
      <c r="CT1081" s="148"/>
      <c r="CU1081" s="143">
        <f t="shared" si="2168"/>
        <v>0.15713484026367722</v>
      </c>
      <c r="CV1081" s="27">
        <f t="shared" si="2239"/>
        <v>1728000</v>
      </c>
      <c r="CW1081" s="28">
        <f t="shared" si="2240"/>
        <v>328320</v>
      </c>
      <c r="CX1081" s="29">
        <f t="shared" si="2241"/>
        <v>2056320</v>
      </c>
      <c r="CY1081" s="26">
        <v>1</v>
      </c>
      <c r="CZ1081" s="27">
        <v>1920000</v>
      </c>
      <c r="DA1081" s="27">
        <v>1632000</v>
      </c>
      <c r="DB1081" s="181"/>
      <c r="DC1081" s="181"/>
      <c r="DD1081" s="143">
        <f t="shared" si="2172"/>
        <v>0.11466596451673743</v>
      </c>
      <c r="DE1081" s="27">
        <f t="shared" si="2301"/>
        <v>1776000</v>
      </c>
      <c r="DF1081" s="27">
        <f t="shared" si="2302"/>
        <v>337440</v>
      </c>
      <c r="DG1081" s="28">
        <f t="shared" si="2303"/>
        <v>2113440</v>
      </c>
      <c r="DH1081" s="26">
        <v>1</v>
      </c>
      <c r="DI1081" s="28">
        <v>1920000</v>
      </c>
      <c r="DJ1081" s="28">
        <v>2208000</v>
      </c>
      <c r="DK1081" s="157"/>
      <c r="DL1081" s="177">
        <f t="shared" si="2176"/>
        <v>9.8666062491146164E-2</v>
      </c>
      <c r="DM1081" s="28">
        <f t="shared" si="2318"/>
        <v>2064000</v>
      </c>
      <c r="DN1081" s="28">
        <f t="shared" si="2319"/>
        <v>392160</v>
      </c>
      <c r="DO1081" s="30">
        <f t="shared" si="2320"/>
        <v>2456160</v>
      </c>
    </row>
    <row r="1082" spans="1:119" ht="21" customHeight="1" x14ac:dyDescent="0.25">
      <c r="A1082" s="66" t="s">
        <v>2100</v>
      </c>
      <c r="B1082" s="67" t="s">
        <v>2018</v>
      </c>
      <c r="C1082" s="68" t="s">
        <v>2101</v>
      </c>
      <c r="D1082" s="26">
        <v>1</v>
      </c>
      <c r="E1082" s="27">
        <v>6000000</v>
      </c>
      <c r="F1082" s="27">
        <v>5700000</v>
      </c>
      <c r="G1082" s="148"/>
      <c r="H1082" s="148"/>
      <c r="I1082" s="143">
        <f t="shared" si="2189"/>
        <v>3.6261886214694741E-2</v>
      </c>
      <c r="J1082" s="27">
        <f t="shared" si="2262"/>
        <v>5850000</v>
      </c>
      <c r="K1082" s="28">
        <f t="shared" si="2263"/>
        <v>1111500</v>
      </c>
      <c r="L1082" s="29">
        <f t="shared" si="2192"/>
        <v>6961500</v>
      </c>
      <c r="M1082" s="26">
        <v>1</v>
      </c>
      <c r="N1082" s="27">
        <v>6000000</v>
      </c>
      <c r="O1082" s="27">
        <v>6480000</v>
      </c>
      <c r="P1082" s="145"/>
      <c r="Q1082" s="145"/>
      <c r="R1082" s="143">
        <f t="shared" si="2304"/>
        <v>5.4392829322042112E-2</v>
      </c>
      <c r="S1082" s="27">
        <f t="shared" si="2305"/>
        <v>6240000</v>
      </c>
      <c r="T1082" s="28">
        <f t="shared" si="2306"/>
        <v>1185600</v>
      </c>
      <c r="U1082" s="30">
        <f t="shared" si="2307"/>
        <v>7425600</v>
      </c>
      <c r="V1082" s="26">
        <v>1</v>
      </c>
      <c r="W1082" s="27">
        <v>6000000</v>
      </c>
      <c r="X1082" s="27">
        <v>6900000</v>
      </c>
      <c r="Y1082" s="145"/>
      <c r="Z1082" s="145"/>
      <c r="AA1082" s="143">
        <f t="shared" si="2308"/>
        <v>9.8666062491146164E-2</v>
      </c>
      <c r="AB1082" s="27">
        <f t="shared" si="2309"/>
        <v>6450000</v>
      </c>
      <c r="AC1082" s="28">
        <f t="shared" si="2310"/>
        <v>1225500</v>
      </c>
      <c r="AD1082" s="29">
        <f t="shared" si="2311"/>
        <v>7675500</v>
      </c>
      <c r="AE1082" s="26">
        <v>1</v>
      </c>
      <c r="AF1082" s="27">
        <v>6000000</v>
      </c>
      <c r="AG1082" s="27">
        <v>6600000</v>
      </c>
      <c r="AH1082" s="145"/>
      <c r="AI1082" s="145"/>
      <c r="AJ1082" s="143">
        <f t="shared" si="2197"/>
        <v>6.7343502970147379E-2</v>
      </c>
      <c r="AK1082" s="27">
        <f t="shared" si="2270"/>
        <v>6300000</v>
      </c>
      <c r="AL1082" s="28">
        <f t="shared" si="2199"/>
        <v>1197000</v>
      </c>
      <c r="AM1082" s="30">
        <f t="shared" si="2271"/>
        <v>7497000</v>
      </c>
      <c r="AN1082" s="26">
        <v>1</v>
      </c>
      <c r="AO1082" s="27">
        <v>6000000</v>
      </c>
      <c r="AP1082" s="27">
        <v>7797600</v>
      </c>
      <c r="AQ1082" s="145"/>
      <c r="AR1082" s="145"/>
      <c r="AS1082" s="143">
        <f t="shared" si="2201"/>
        <v>0.18424873164332026</v>
      </c>
      <c r="AT1082" s="27">
        <f t="shared" si="2272"/>
        <v>6898800</v>
      </c>
      <c r="AU1082" s="28">
        <f t="shared" si="2273"/>
        <v>1310772</v>
      </c>
      <c r="AV1082" s="30">
        <f t="shared" si="2274"/>
        <v>8209572</v>
      </c>
      <c r="AW1082" s="26">
        <v>1</v>
      </c>
      <c r="AX1082" s="27">
        <v>6000000</v>
      </c>
      <c r="AY1082" s="27">
        <v>6840000</v>
      </c>
      <c r="AZ1082" s="145"/>
      <c r="BA1082" s="145"/>
      <c r="BB1082" s="143">
        <f t="shared" si="2205"/>
        <v>9.2518644267398739E-2</v>
      </c>
      <c r="BC1082" s="27">
        <f t="shared" si="2275"/>
        <v>6420000</v>
      </c>
      <c r="BD1082" s="27">
        <f t="shared" si="2276"/>
        <v>1219800</v>
      </c>
      <c r="BE1082" s="27">
        <f t="shared" si="2277"/>
        <v>7639800</v>
      </c>
      <c r="BF1082" s="26">
        <v>1</v>
      </c>
      <c r="BG1082" s="27">
        <v>4800000</v>
      </c>
      <c r="BH1082" s="27">
        <v>4320000</v>
      </c>
      <c r="BI1082" s="145"/>
      <c r="BJ1082" s="145"/>
      <c r="BK1082" s="143">
        <f t="shared" si="2177"/>
        <v>7.4432292756478682E-2</v>
      </c>
      <c r="BL1082" s="27">
        <f t="shared" si="2278"/>
        <v>4560000</v>
      </c>
      <c r="BM1082" s="27">
        <f t="shared" si="2279"/>
        <v>866400</v>
      </c>
      <c r="BN1082" s="28">
        <f t="shared" si="2280"/>
        <v>5426400</v>
      </c>
      <c r="BO1082" s="26">
        <v>1</v>
      </c>
      <c r="BP1082" s="27">
        <v>4800000</v>
      </c>
      <c r="BQ1082" s="27">
        <v>5472000</v>
      </c>
      <c r="BR1082" s="148"/>
      <c r="BS1082" s="148"/>
      <c r="BT1082" s="143">
        <f t="shared" si="2181"/>
        <v>9.2518644267398753E-2</v>
      </c>
      <c r="BU1082" s="27">
        <f t="shared" si="2312"/>
        <v>5136000</v>
      </c>
      <c r="BV1082" s="28">
        <f t="shared" si="2313"/>
        <v>975840</v>
      </c>
      <c r="BW1082" s="30">
        <f t="shared" si="2314"/>
        <v>6111840</v>
      </c>
      <c r="BX1082" s="26">
        <v>1</v>
      </c>
      <c r="BY1082" s="28">
        <v>4800000</v>
      </c>
      <c r="BZ1082" s="28">
        <v>5472000</v>
      </c>
      <c r="CA1082" s="156"/>
      <c r="CB1082" s="156"/>
      <c r="CC1082" s="177">
        <f t="shared" si="2185"/>
        <v>9.2518644267398753E-2</v>
      </c>
      <c r="CD1082" s="28">
        <f t="shared" si="2315"/>
        <v>5136000</v>
      </c>
      <c r="CE1082" s="28">
        <f t="shared" si="2316"/>
        <v>975840</v>
      </c>
      <c r="CF1082" s="29">
        <f t="shared" si="2317"/>
        <v>6111840</v>
      </c>
      <c r="CG1082" s="26">
        <v>1</v>
      </c>
      <c r="CH1082" s="27">
        <v>3840000</v>
      </c>
      <c r="CI1082" s="27">
        <v>3072000</v>
      </c>
      <c r="CJ1082" s="148"/>
      <c r="CK1082" s="148"/>
      <c r="CL1082" s="143">
        <f t="shared" si="2296"/>
        <v>0.15713484026367722</v>
      </c>
      <c r="CM1082" s="27">
        <f t="shared" si="2297"/>
        <v>3456000</v>
      </c>
      <c r="CN1082" s="27">
        <f t="shared" si="2237"/>
        <v>656640</v>
      </c>
      <c r="CO1082" s="28">
        <f t="shared" si="2238"/>
        <v>4112640</v>
      </c>
      <c r="CP1082" s="26">
        <v>1</v>
      </c>
      <c r="CQ1082" s="27">
        <v>3840000</v>
      </c>
      <c r="CR1082" s="27">
        <v>3072000</v>
      </c>
      <c r="CS1082" s="148"/>
      <c r="CT1082" s="148"/>
      <c r="CU1082" s="143">
        <f t="shared" si="2168"/>
        <v>0.15713484026367722</v>
      </c>
      <c r="CV1082" s="27">
        <f t="shared" si="2239"/>
        <v>3456000</v>
      </c>
      <c r="CW1082" s="28">
        <f t="shared" si="2240"/>
        <v>656640</v>
      </c>
      <c r="CX1082" s="29">
        <f t="shared" si="2241"/>
        <v>4112640</v>
      </c>
      <c r="CY1082" s="26">
        <v>1</v>
      </c>
      <c r="CZ1082" s="27">
        <v>3840000</v>
      </c>
      <c r="DA1082" s="27">
        <v>3264000</v>
      </c>
      <c r="DB1082" s="181"/>
      <c r="DC1082" s="181"/>
      <c r="DD1082" s="143">
        <f t="shared" si="2172"/>
        <v>0.11466596451673743</v>
      </c>
      <c r="DE1082" s="27">
        <f t="shared" si="2301"/>
        <v>3552000</v>
      </c>
      <c r="DF1082" s="27">
        <f t="shared" si="2302"/>
        <v>674880</v>
      </c>
      <c r="DG1082" s="28">
        <f t="shared" si="2303"/>
        <v>4226880</v>
      </c>
      <c r="DH1082" s="31" t="s">
        <v>30</v>
      </c>
      <c r="DI1082" s="32" t="s">
        <v>30</v>
      </c>
      <c r="DJ1082" s="32" t="s">
        <v>30</v>
      </c>
      <c r="DK1082" s="32" t="s">
        <v>30</v>
      </c>
      <c r="DL1082" s="32" t="s">
        <v>30</v>
      </c>
      <c r="DM1082" s="32" t="s">
        <v>30</v>
      </c>
      <c r="DN1082" s="32" t="s">
        <v>30</v>
      </c>
      <c r="DO1082" s="33" t="s">
        <v>30</v>
      </c>
    </row>
    <row r="1083" spans="1:119" ht="21" customHeight="1" x14ac:dyDescent="0.25">
      <c r="A1083" s="66" t="s">
        <v>2102</v>
      </c>
      <c r="B1083" s="67" t="s">
        <v>2103</v>
      </c>
      <c r="C1083" s="68" t="s">
        <v>2104</v>
      </c>
      <c r="D1083" s="26">
        <v>1</v>
      </c>
      <c r="E1083" s="27">
        <v>5800000</v>
      </c>
      <c r="F1083" s="27">
        <v>5510000</v>
      </c>
      <c r="G1083" s="148"/>
      <c r="H1083" s="148"/>
      <c r="I1083" s="143">
        <f t="shared" si="2189"/>
        <v>3.6261886214694741E-2</v>
      </c>
      <c r="J1083" s="27">
        <f t="shared" si="2262"/>
        <v>5655000</v>
      </c>
      <c r="K1083" s="28">
        <f t="shared" si="2263"/>
        <v>1074450</v>
      </c>
      <c r="L1083" s="29">
        <f t="shared" si="2192"/>
        <v>6729450</v>
      </c>
      <c r="M1083" s="26">
        <v>1</v>
      </c>
      <c r="N1083" s="27">
        <v>5800000</v>
      </c>
      <c r="O1083" s="27">
        <v>6264000</v>
      </c>
      <c r="P1083" s="145"/>
      <c r="Q1083" s="145"/>
      <c r="R1083" s="143">
        <f t="shared" si="2304"/>
        <v>5.4392829322042112E-2</v>
      </c>
      <c r="S1083" s="27">
        <f t="shared" si="2305"/>
        <v>6032000</v>
      </c>
      <c r="T1083" s="28">
        <f t="shared" si="2306"/>
        <v>1146080</v>
      </c>
      <c r="U1083" s="30">
        <f t="shared" si="2307"/>
        <v>7178080</v>
      </c>
      <c r="V1083" s="26">
        <v>1</v>
      </c>
      <c r="W1083" s="27">
        <v>5800000</v>
      </c>
      <c r="X1083" s="27">
        <v>6670000</v>
      </c>
      <c r="Y1083" s="145"/>
      <c r="Z1083" s="145"/>
      <c r="AA1083" s="143">
        <f t="shared" si="2308"/>
        <v>9.8666062491146164E-2</v>
      </c>
      <c r="AB1083" s="27">
        <f t="shared" si="2309"/>
        <v>6235000</v>
      </c>
      <c r="AC1083" s="28">
        <f t="shared" si="2310"/>
        <v>1184650</v>
      </c>
      <c r="AD1083" s="29">
        <f t="shared" si="2311"/>
        <v>7419650</v>
      </c>
      <c r="AE1083" s="26">
        <v>1</v>
      </c>
      <c r="AF1083" s="27">
        <v>5800000</v>
      </c>
      <c r="AG1083" s="27">
        <v>6380000</v>
      </c>
      <c r="AH1083" s="145"/>
      <c r="AI1083" s="145"/>
      <c r="AJ1083" s="143">
        <f t="shared" si="2197"/>
        <v>6.7343502970147379E-2</v>
      </c>
      <c r="AK1083" s="27">
        <f t="shared" si="2270"/>
        <v>6090000</v>
      </c>
      <c r="AL1083" s="28">
        <f t="shared" si="2199"/>
        <v>1157100</v>
      </c>
      <c r="AM1083" s="30">
        <f t="shared" si="2271"/>
        <v>7247100</v>
      </c>
      <c r="AN1083" s="26">
        <v>1</v>
      </c>
      <c r="AO1083" s="27">
        <v>5800000</v>
      </c>
      <c r="AP1083" s="27">
        <v>7537680</v>
      </c>
      <c r="AQ1083" s="145"/>
      <c r="AR1083" s="145"/>
      <c r="AS1083" s="143">
        <f t="shared" si="2201"/>
        <v>0.18424873164332026</v>
      </c>
      <c r="AT1083" s="27">
        <f t="shared" si="2272"/>
        <v>6668840</v>
      </c>
      <c r="AU1083" s="28">
        <f t="shared" si="2273"/>
        <v>1267079.6000000001</v>
      </c>
      <c r="AV1083" s="30">
        <f t="shared" si="2274"/>
        <v>7935919.5999999996</v>
      </c>
      <c r="AW1083" s="26">
        <v>1</v>
      </c>
      <c r="AX1083" s="27">
        <v>5800000</v>
      </c>
      <c r="AY1083" s="27">
        <v>6612000</v>
      </c>
      <c r="AZ1083" s="145"/>
      <c r="BA1083" s="145"/>
      <c r="BB1083" s="143">
        <f t="shared" si="2205"/>
        <v>9.2518644267398753E-2</v>
      </c>
      <c r="BC1083" s="27">
        <f t="shared" si="2275"/>
        <v>6206000</v>
      </c>
      <c r="BD1083" s="27">
        <f t="shared" si="2276"/>
        <v>1179140</v>
      </c>
      <c r="BE1083" s="27">
        <f t="shared" si="2277"/>
        <v>7385140</v>
      </c>
      <c r="BF1083" s="26">
        <v>1</v>
      </c>
      <c r="BG1083" s="27">
        <v>4640000</v>
      </c>
      <c r="BH1083" s="27">
        <v>4176000</v>
      </c>
      <c r="BI1083" s="145"/>
      <c r="BJ1083" s="145"/>
      <c r="BK1083" s="143">
        <f t="shared" si="2177"/>
        <v>7.4432292756478682E-2</v>
      </c>
      <c r="BL1083" s="27">
        <f t="shared" si="2278"/>
        <v>4408000</v>
      </c>
      <c r="BM1083" s="27">
        <f t="shared" si="2279"/>
        <v>837520</v>
      </c>
      <c r="BN1083" s="28">
        <f t="shared" si="2280"/>
        <v>5245520</v>
      </c>
      <c r="BO1083" s="26">
        <v>1</v>
      </c>
      <c r="BP1083" s="27">
        <v>4640000</v>
      </c>
      <c r="BQ1083" s="27">
        <v>5289600</v>
      </c>
      <c r="BR1083" s="148"/>
      <c r="BS1083" s="148"/>
      <c r="BT1083" s="143">
        <f t="shared" si="2181"/>
        <v>9.2518644267398753E-2</v>
      </c>
      <c r="BU1083" s="27">
        <f t="shared" si="2312"/>
        <v>4964800</v>
      </c>
      <c r="BV1083" s="28">
        <f t="shared" si="2313"/>
        <v>943312</v>
      </c>
      <c r="BW1083" s="30">
        <f t="shared" si="2314"/>
        <v>5908112</v>
      </c>
      <c r="BX1083" s="26">
        <v>1</v>
      </c>
      <c r="BY1083" s="28">
        <v>4640000</v>
      </c>
      <c r="BZ1083" s="28">
        <v>5289600</v>
      </c>
      <c r="CA1083" s="156"/>
      <c r="CB1083" s="156"/>
      <c r="CC1083" s="177">
        <f t="shared" si="2185"/>
        <v>9.2518644267398753E-2</v>
      </c>
      <c r="CD1083" s="28">
        <f t="shared" si="2315"/>
        <v>4964800</v>
      </c>
      <c r="CE1083" s="28">
        <f t="shared" si="2316"/>
        <v>943312</v>
      </c>
      <c r="CF1083" s="29">
        <f t="shared" si="2317"/>
        <v>5908112</v>
      </c>
      <c r="CG1083" s="26">
        <v>1</v>
      </c>
      <c r="CH1083" s="27">
        <v>3712000</v>
      </c>
      <c r="CI1083" s="27">
        <v>2969600</v>
      </c>
      <c r="CJ1083" s="148"/>
      <c r="CK1083" s="148"/>
      <c r="CL1083" s="143">
        <f t="shared" si="2296"/>
        <v>0.15713484026367724</v>
      </c>
      <c r="CM1083" s="27">
        <f t="shared" si="2297"/>
        <v>3340800</v>
      </c>
      <c r="CN1083" s="27">
        <f t="shared" si="2237"/>
        <v>634752</v>
      </c>
      <c r="CO1083" s="28">
        <f t="shared" si="2238"/>
        <v>3975552</v>
      </c>
      <c r="CP1083" s="26">
        <v>1</v>
      </c>
      <c r="CQ1083" s="27">
        <v>3712000</v>
      </c>
      <c r="CR1083" s="27">
        <v>2969600</v>
      </c>
      <c r="CS1083" s="148"/>
      <c r="CT1083" s="148"/>
      <c r="CU1083" s="143">
        <f t="shared" si="2168"/>
        <v>0.15713484026367724</v>
      </c>
      <c r="CV1083" s="27">
        <f t="shared" si="2239"/>
        <v>3340800</v>
      </c>
      <c r="CW1083" s="28">
        <f t="shared" si="2240"/>
        <v>634752</v>
      </c>
      <c r="CX1083" s="29">
        <f t="shared" si="2241"/>
        <v>3975552</v>
      </c>
      <c r="CY1083" s="26">
        <v>1</v>
      </c>
      <c r="CZ1083" s="27">
        <v>3712000</v>
      </c>
      <c r="DA1083" s="27">
        <v>3155200</v>
      </c>
      <c r="DB1083" s="181"/>
      <c r="DC1083" s="181"/>
      <c r="DD1083" s="143">
        <f t="shared" si="2172"/>
        <v>0.11466596451673744</v>
      </c>
      <c r="DE1083" s="27">
        <f t="shared" si="2301"/>
        <v>3433600</v>
      </c>
      <c r="DF1083" s="27">
        <f t="shared" si="2302"/>
        <v>652384</v>
      </c>
      <c r="DG1083" s="28">
        <f t="shared" si="2303"/>
        <v>4085984</v>
      </c>
      <c r="DH1083" s="26">
        <v>1</v>
      </c>
      <c r="DI1083" s="28">
        <v>3712000</v>
      </c>
      <c r="DJ1083" s="28">
        <v>4268800</v>
      </c>
      <c r="DK1083" s="157"/>
      <c r="DL1083" s="177">
        <f t="shared" si="2176"/>
        <v>9.8666062491146164E-2</v>
      </c>
      <c r="DM1083" s="28">
        <f t="shared" ref="DM1083:DM1116" si="2321">+AVERAGE(DI1083:DK1083)</f>
        <v>3990400</v>
      </c>
      <c r="DN1083" s="28">
        <f t="shared" ref="DN1083:DN1116" si="2322">DM1083*19%</f>
        <v>758176</v>
      </c>
      <c r="DO1083" s="30">
        <f t="shared" ref="DO1083:DO1116" si="2323">+DM1083+DN1083</f>
        <v>4748576</v>
      </c>
    </row>
    <row r="1084" spans="1:119" ht="21" customHeight="1" x14ac:dyDescent="0.25">
      <c r="A1084" s="66" t="s">
        <v>2105</v>
      </c>
      <c r="B1084" s="67" t="s">
        <v>2103</v>
      </c>
      <c r="C1084" s="68" t="s">
        <v>2106</v>
      </c>
      <c r="D1084" s="26">
        <v>1</v>
      </c>
      <c r="E1084" s="27">
        <v>5800000</v>
      </c>
      <c r="F1084" s="27">
        <v>5510000</v>
      </c>
      <c r="G1084" s="148"/>
      <c r="H1084" s="148"/>
      <c r="I1084" s="143">
        <f t="shared" si="2189"/>
        <v>3.6261886214694741E-2</v>
      </c>
      <c r="J1084" s="27">
        <f t="shared" si="2262"/>
        <v>5655000</v>
      </c>
      <c r="K1084" s="28">
        <f t="shared" si="2263"/>
        <v>1074450</v>
      </c>
      <c r="L1084" s="29">
        <f t="shared" si="2192"/>
        <v>6729450</v>
      </c>
      <c r="M1084" s="26">
        <v>1</v>
      </c>
      <c r="N1084" s="27">
        <v>5800000</v>
      </c>
      <c r="O1084" s="27">
        <v>6264000</v>
      </c>
      <c r="P1084" s="145"/>
      <c r="Q1084" s="145"/>
      <c r="R1084" s="143">
        <f t="shared" si="2304"/>
        <v>5.4392829322042112E-2</v>
      </c>
      <c r="S1084" s="27">
        <f t="shared" si="2305"/>
        <v>6032000</v>
      </c>
      <c r="T1084" s="28">
        <f t="shared" si="2306"/>
        <v>1146080</v>
      </c>
      <c r="U1084" s="30">
        <f t="shared" si="2307"/>
        <v>7178080</v>
      </c>
      <c r="V1084" s="26">
        <v>1</v>
      </c>
      <c r="W1084" s="27">
        <v>5800000</v>
      </c>
      <c r="X1084" s="27">
        <v>6670000</v>
      </c>
      <c r="Y1084" s="145"/>
      <c r="Z1084" s="145"/>
      <c r="AA1084" s="143">
        <f t="shared" si="2308"/>
        <v>9.8666062491146164E-2</v>
      </c>
      <c r="AB1084" s="27">
        <f t="shared" si="2309"/>
        <v>6235000</v>
      </c>
      <c r="AC1084" s="28">
        <f t="shared" si="2310"/>
        <v>1184650</v>
      </c>
      <c r="AD1084" s="29">
        <f t="shared" si="2311"/>
        <v>7419650</v>
      </c>
      <c r="AE1084" s="26">
        <v>1</v>
      </c>
      <c r="AF1084" s="27">
        <v>5800000</v>
      </c>
      <c r="AG1084" s="27">
        <v>6380000</v>
      </c>
      <c r="AH1084" s="145"/>
      <c r="AI1084" s="145"/>
      <c r="AJ1084" s="143">
        <f t="shared" si="2197"/>
        <v>6.7343502970147379E-2</v>
      </c>
      <c r="AK1084" s="27">
        <f t="shared" si="2270"/>
        <v>6090000</v>
      </c>
      <c r="AL1084" s="28">
        <f t="shared" si="2199"/>
        <v>1157100</v>
      </c>
      <c r="AM1084" s="30">
        <f t="shared" si="2271"/>
        <v>7247100</v>
      </c>
      <c r="AN1084" s="26">
        <v>1</v>
      </c>
      <c r="AO1084" s="27">
        <v>5800000</v>
      </c>
      <c r="AP1084" s="27">
        <v>7537680</v>
      </c>
      <c r="AQ1084" s="145"/>
      <c r="AR1084" s="145"/>
      <c r="AS1084" s="143">
        <f t="shared" si="2201"/>
        <v>0.18424873164332026</v>
      </c>
      <c r="AT1084" s="27">
        <f t="shared" si="2272"/>
        <v>6668840</v>
      </c>
      <c r="AU1084" s="28">
        <f t="shared" si="2273"/>
        <v>1267079.6000000001</v>
      </c>
      <c r="AV1084" s="30">
        <f t="shared" si="2274"/>
        <v>7935919.5999999996</v>
      </c>
      <c r="AW1084" s="26">
        <v>1</v>
      </c>
      <c r="AX1084" s="27">
        <v>5800000</v>
      </c>
      <c r="AY1084" s="27">
        <v>6612000</v>
      </c>
      <c r="AZ1084" s="145"/>
      <c r="BA1084" s="145"/>
      <c r="BB1084" s="143">
        <f t="shared" si="2205"/>
        <v>9.2518644267398753E-2</v>
      </c>
      <c r="BC1084" s="27">
        <f t="shared" si="2275"/>
        <v>6206000</v>
      </c>
      <c r="BD1084" s="27">
        <f t="shared" si="2276"/>
        <v>1179140</v>
      </c>
      <c r="BE1084" s="27">
        <f t="shared" si="2277"/>
        <v>7385140</v>
      </c>
      <c r="BF1084" s="26">
        <v>1</v>
      </c>
      <c r="BG1084" s="27">
        <v>4640000</v>
      </c>
      <c r="BH1084" s="27">
        <v>4176000</v>
      </c>
      <c r="BI1084" s="145"/>
      <c r="BJ1084" s="145"/>
      <c r="BK1084" s="143">
        <f t="shared" si="2177"/>
        <v>7.4432292756478682E-2</v>
      </c>
      <c r="BL1084" s="27">
        <f t="shared" si="2278"/>
        <v>4408000</v>
      </c>
      <c r="BM1084" s="27">
        <f t="shared" si="2279"/>
        <v>837520</v>
      </c>
      <c r="BN1084" s="28">
        <f t="shared" si="2280"/>
        <v>5245520</v>
      </c>
      <c r="BO1084" s="26">
        <v>1</v>
      </c>
      <c r="BP1084" s="27">
        <v>4640000</v>
      </c>
      <c r="BQ1084" s="27">
        <v>5289600</v>
      </c>
      <c r="BR1084" s="148"/>
      <c r="BS1084" s="148"/>
      <c r="BT1084" s="143">
        <f t="shared" si="2181"/>
        <v>9.2518644267398753E-2</v>
      </c>
      <c r="BU1084" s="27">
        <f t="shared" si="2312"/>
        <v>4964800</v>
      </c>
      <c r="BV1084" s="28">
        <f t="shared" si="2313"/>
        <v>943312</v>
      </c>
      <c r="BW1084" s="30">
        <f t="shared" si="2314"/>
        <v>5908112</v>
      </c>
      <c r="BX1084" s="26">
        <v>1</v>
      </c>
      <c r="BY1084" s="28">
        <v>4640000</v>
      </c>
      <c r="BZ1084" s="28">
        <v>5289600</v>
      </c>
      <c r="CA1084" s="156"/>
      <c r="CB1084" s="156"/>
      <c r="CC1084" s="177">
        <f t="shared" si="2185"/>
        <v>9.2518644267398753E-2</v>
      </c>
      <c r="CD1084" s="28">
        <f t="shared" si="2315"/>
        <v>4964800</v>
      </c>
      <c r="CE1084" s="28">
        <f t="shared" si="2316"/>
        <v>943312</v>
      </c>
      <c r="CF1084" s="29">
        <f t="shared" si="2317"/>
        <v>5908112</v>
      </c>
      <c r="CG1084" s="26">
        <v>1</v>
      </c>
      <c r="CH1084" s="27">
        <v>3712000</v>
      </c>
      <c r="CI1084" s="27">
        <v>2969600</v>
      </c>
      <c r="CJ1084" s="148"/>
      <c r="CK1084" s="148"/>
      <c r="CL1084" s="143">
        <f t="shared" si="2296"/>
        <v>0.15713484026367724</v>
      </c>
      <c r="CM1084" s="27">
        <f t="shared" si="2297"/>
        <v>3340800</v>
      </c>
      <c r="CN1084" s="27">
        <f t="shared" si="2237"/>
        <v>634752</v>
      </c>
      <c r="CO1084" s="28">
        <f t="shared" si="2238"/>
        <v>3975552</v>
      </c>
      <c r="CP1084" s="26">
        <v>1</v>
      </c>
      <c r="CQ1084" s="27">
        <v>3712000</v>
      </c>
      <c r="CR1084" s="27">
        <v>2969600</v>
      </c>
      <c r="CS1084" s="148"/>
      <c r="CT1084" s="148"/>
      <c r="CU1084" s="143">
        <f t="shared" si="2168"/>
        <v>0.15713484026367724</v>
      </c>
      <c r="CV1084" s="27">
        <f t="shared" si="2239"/>
        <v>3340800</v>
      </c>
      <c r="CW1084" s="28">
        <f t="shared" si="2240"/>
        <v>634752</v>
      </c>
      <c r="CX1084" s="29">
        <f t="shared" si="2241"/>
        <v>3975552</v>
      </c>
      <c r="CY1084" s="26">
        <v>1</v>
      </c>
      <c r="CZ1084" s="27">
        <v>3712000</v>
      </c>
      <c r="DA1084" s="27">
        <v>3155200</v>
      </c>
      <c r="DB1084" s="181"/>
      <c r="DC1084" s="181"/>
      <c r="DD1084" s="143">
        <f t="shared" si="2172"/>
        <v>0.11466596451673744</v>
      </c>
      <c r="DE1084" s="27">
        <f t="shared" si="2301"/>
        <v>3433600</v>
      </c>
      <c r="DF1084" s="27">
        <f t="shared" si="2302"/>
        <v>652384</v>
      </c>
      <c r="DG1084" s="28">
        <f t="shared" si="2303"/>
        <v>4085984</v>
      </c>
      <c r="DH1084" s="26">
        <v>1</v>
      </c>
      <c r="DI1084" s="28">
        <v>3712000</v>
      </c>
      <c r="DJ1084" s="28">
        <v>4268800</v>
      </c>
      <c r="DK1084" s="157"/>
      <c r="DL1084" s="177">
        <f t="shared" si="2176"/>
        <v>9.8666062491146164E-2</v>
      </c>
      <c r="DM1084" s="28">
        <f t="shared" si="2321"/>
        <v>3990400</v>
      </c>
      <c r="DN1084" s="28">
        <f t="shared" si="2322"/>
        <v>758176</v>
      </c>
      <c r="DO1084" s="30">
        <f t="shared" si="2323"/>
        <v>4748576</v>
      </c>
    </row>
    <row r="1085" spans="1:119" ht="21" customHeight="1" x14ac:dyDescent="0.25">
      <c r="A1085" s="66" t="s">
        <v>2107</v>
      </c>
      <c r="B1085" s="67" t="s">
        <v>2103</v>
      </c>
      <c r="C1085" s="68" t="s">
        <v>2108</v>
      </c>
      <c r="D1085" s="26">
        <v>1</v>
      </c>
      <c r="E1085" s="27">
        <v>6500000</v>
      </c>
      <c r="F1085" s="27">
        <v>6175000</v>
      </c>
      <c r="G1085" s="148"/>
      <c r="H1085" s="148"/>
      <c r="I1085" s="143">
        <f t="shared" si="2189"/>
        <v>3.6261886214694741E-2</v>
      </c>
      <c r="J1085" s="27">
        <f t="shared" si="2262"/>
        <v>6337500</v>
      </c>
      <c r="K1085" s="28">
        <f t="shared" si="2263"/>
        <v>1204125</v>
      </c>
      <c r="L1085" s="29">
        <f t="shared" si="2192"/>
        <v>7541625</v>
      </c>
      <c r="M1085" s="26">
        <v>1</v>
      </c>
      <c r="N1085" s="27">
        <v>6500000</v>
      </c>
      <c r="O1085" s="27">
        <v>7020000</v>
      </c>
      <c r="P1085" s="145"/>
      <c r="Q1085" s="145"/>
      <c r="R1085" s="143">
        <f t="shared" si="2304"/>
        <v>5.4392829322042112E-2</v>
      </c>
      <c r="S1085" s="27">
        <f t="shared" si="2305"/>
        <v>6760000</v>
      </c>
      <c r="T1085" s="28">
        <f t="shared" si="2306"/>
        <v>1284400</v>
      </c>
      <c r="U1085" s="30">
        <f t="shared" si="2307"/>
        <v>8044400</v>
      </c>
      <c r="V1085" s="26">
        <v>1</v>
      </c>
      <c r="W1085" s="27">
        <v>6500000</v>
      </c>
      <c r="X1085" s="27">
        <v>7475000</v>
      </c>
      <c r="Y1085" s="145"/>
      <c r="Z1085" s="145"/>
      <c r="AA1085" s="143">
        <f t="shared" si="2308"/>
        <v>9.8666062491146164E-2</v>
      </c>
      <c r="AB1085" s="27">
        <f t="shared" si="2309"/>
        <v>6987500</v>
      </c>
      <c r="AC1085" s="28">
        <f t="shared" si="2310"/>
        <v>1327625</v>
      </c>
      <c r="AD1085" s="29">
        <f t="shared" si="2311"/>
        <v>8315125</v>
      </c>
      <c r="AE1085" s="26">
        <v>1</v>
      </c>
      <c r="AF1085" s="27">
        <v>6500000</v>
      </c>
      <c r="AG1085" s="27">
        <v>7150000</v>
      </c>
      <c r="AH1085" s="145"/>
      <c r="AI1085" s="145"/>
      <c r="AJ1085" s="143">
        <f t="shared" si="2197"/>
        <v>6.7343502970147379E-2</v>
      </c>
      <c r="AK1085" s="27">
        <f t="shared" si="2270"/>
        <v>6825000</v>
      </c>
      <c r="AL1085" s="28">
        <f t="shared" si="2199"/>
        <v>1296750</v>
      </c>
      <c r="AM1085" s="30">
        <f t="shared" si="2271"/>
        <v>8121750</v>
      </c>
      <c r="AN1085" s="26">
        <v>1</v>
      </c>
      <c r="AO1085" s="27">
        <v>6500000</v>
      </c>
      <c r="AP1085" s="27">
        <v>8447400</v>
      </c>
      <c r="AQ1085" s="145"/>
      <c r="AR1085" s="145"/>
      <c r="AS1085" s="143">
        <f t="shared" si="2201"/>
        <v>0.18424873164332026</v>
      </c>
      <c r="AT1085" s="27">
        <f t="shared" si="2272"/>
        <v>7473700</v>
      </c>
      <c r="AU1085" s="28">
        <f t="shared" si="2273"/>
        <v>1420003</v>
      </c>
      <c r="AV1085" s="30">
        <f t="shared" si="2274"/>
        <v>8893703</v>
      </c>
      <c r="AW1085" s="26">
        <v>1</v>
      </c>
      <c r="AX1085" s="27">
        <v>6500000</v>
      </c>
      <c r="AY1085" s="27">
        <v>7410000</v>
      </c>
      <c r="AZ1085" s="145"/>
      <c r="BA1085" s="145"/>
      <c r="BB1085" s="143">
        <f t="shared" si="2205"/>
        <v>9.2518644267398739E-2</v>
      </c>
      <c r="BC1085" s="27">
        <f t="shared" si="2275"/>
        <v>6955000</v>
      </c>
      <c r="BD1085" s="27">
        <f t="shared" si="2276"/>
        <v>1321450</v>
      </c>
      <c r="BE1085" s="27">
        <f t="shared" si="2277"/>
        <v>8276450</v>
      </c>
      <c r="BF1085" s="26">
        <v>1</v>
      </c>
      <c r="BG1085" s="27">
        <v>5200000</v>
      </c>
      <c r="BH1085" s="27">
        <v>4680000</v>
      </c>
      <c r="BI1085" s="145"/>
      <c r="BJ1085" s="145"/>
      <c r="BK1085" s="143">
        <f t="shared" si="2177"/>
        <v>7.4432292756478682E-2</v>
      </c>
      <c r="BL1085" s="27">
        <f t="shared" si="2278"/>
        <v>4940000</v>
      </c>
      <c r="BM1085" s="27">
        <f t="shared" si="2279"/>
        <v>938600</v>
      </c>
      <c r="BN1085" s="28">
        <f t="shared" si="2280"/>
        <v>5878600</v>
      </c>
      <c r="BO1085" s="26">
        <v>1</v>
      </c>
      <c r="BP1085" s="27">
        <v>5200000</v>
      </c>
      <c r="BQ1085" s="27">
        <v>5928000</v>
      </c>
      <c r="BR1085" s="148"/>
      <c r="BS1085" s="148"/>
      <c r="BT1085" s="143">
        <f t="shared" si="2181"/>
        <v>9.2518644267398739E-2</v>
      </c>
      <c r="BU1085" s="27">
        <f t="shared" si="2312"/>
        <v>5564000</v>
      </c>
      <c r="BV1085" s="28">
        <f t="shared" si="2313"/>
        <v>1057160</v>
      </c>
      <c r="BW1085" s="30">
        <f t="shared" si="2314"/>
        <v>6621160</v>
      </c>
      <c r="BX1085" s="26">
        <v>1</v>
      </c>
      <c r="BY1085" s="28">
        <v>5200000</v>
      </c>
      <c r="BZ1085" s="28">
        <v>5928000</v>
      </c>
      <c r="CA1085" s="156"/>
      <c r="CB1085" s="156"/>
      <c r="CC1085" s="177">
        <f t="shared" si="2185"/>
        <v>9.2518644267398739E-2</v>
      </c>
      <c r="CD1085" s="28">
        <f t="shared" si="2315"/>
        <v>5564000</v>
      </c>
      <c r="CE1085" s="28">
        <f t="shared" si="2316"/>
        <v>1057160</v>
      </c>
      <c r="CF1085" s="29">
        <f t="shared" si="2317"/>
        <v>6621160</v>
      </c>
      <c r="CG1085" s="26">
        <v>1</v>
      </c>
      <c r="CH1085" s="27">
        <v>4160000</v>
      </c>
      <c r="CI1085" s="27">
        <v>3328000</v>
      </c>
      <c r="CJ1085" s="148"/>
      <c r="CK1085" s="148"/>
      <c r="CL1085" s="143">
        <f t="shared" si="2296"/>
        <v>0.15713484026367724</v>
      </c>
      <c r="CM1085" s="27">
        <f t="shared" si="2297"/>
        <v>3744000</v>
      </c>
      <c r="CN1085" s="27">
        <f t="shared" si="2237"/>
        <v>711360</v>
      </c>
      <c r="CO1085" s="28">
        <f t="shared" si="2238"/>
        <v>4455360</v>
      </c>
      <c r="CP1085" s="26">
        <v>1</v>
      </c>
      <c r="CQ1085" s="27">
        <v>4160000</v>
      </c>
      <c r="CR1085" s="27">
        <v>3328000</v>
      </c>
      <c r="CS1085" s="148"/>
      <c r="CT1085" s="148"/>
      <c r="CU1085" s="143">
        <f t="shared" si="2168"/>
        <v>0.15713484026367724</v>
      </c>
      <c r="CV1085" s="27">
        <f t="shared" si="2239"/>
        <v>3744000</v>
      </c>
      <c r="CW1085" s="28">
        <f t="shared" si="2240"/>
        <v>711360</v>
      </c>
      <c r="CX1085" s="29">
        <f t="shared" si="2241"/>
        <v>4455360</v>
      </c>
      <c r="CY1085" s="26">
        <v>1</v>
      </c>
      <c r="CZ1085" s="27">
        <v>4160000</v>
      </c>
      <c r="DA1085" s="27">
        <v>3536000</v>
      </c>
      <c r="DB1085" s="181"/>
      <c r="DC1085" s="181"/>
      <c r="DD1085" s="143">
        <f t="shared" si="2172"/>
        <v>0.11466596451673744</v>
      </c>
      <c r="DE1085" s="27">
        <f t="shared" si="2301"/>
        <v>3848000</v>
      </c>
      <c r="DF1085" s="27">
        <f t="shared" si="2302"/>
        <v>731120</v>
      </c>
      <c r="DG1085" s="28">
        <f t="shared" si="2303"/>
        <v>4579120</v>
      </c>
      <c r="DH1085" s="26">
        <v>1</v>
      </c>
      <c r="DI1085" s="28">
        <v>4160000</v>
      </c>
      <c r="DJ1085" s="28">
        <v>4784000</v>
      </c>
      <c r="DK1085" s="157"/>
      <c r="DL1085" s="177">
        <f t="shared" si="2176"/>
        <v>9.8666062491146164E-2</v>
      </c>
      <c r="DM1085" s="28">
        <f t="shared" si="2321"/>
        <v>4472000</v>
      </c>
      <c r="DN1085" s="28">
        <f t="shared" si="2322"/>
        <v>849680</v>
      </c>
      <c r="DO1085" s="30">
        <f t="shared" si="2323"/>
        <v>5321680</v>
      </c>
    </row>
    <row r="1086" spans="1:119" ht="21" customHeight="1" x14ac:dyDescent="0.25">
      <c r="A1086" s="66" t="s">
        <v>2109</v>
      </c>
      <c r="B1086" s="67" t="s">
        <v>2103</v>
      </c>
      <c r="C1086" s="68" t="s">
        <v>2110</v>
      </c>
      <c r="D1086" s="26">
        <v>1</v>
      </c>
      <c r="E1086" s="27">
        <v>6500000</v>
      </c>
      <c r="F1086" s="27">
        <v>6175000</v>
      </c>
      <c r="G1086" s="148"/>
      <c r="H1086" s="148"/>
      <c r="I1086" s="143">
        <f t="shared" si="2189"/>
        <v>3.6261886214694741E-2</v>
      </c>
      <c r="J1086" s="27">
        <f t="shared" si="2262"/>
        <v>6337500</v>
      </c>
      <c r="K1086" s="28">
        <f t="shared" si="2263"/>
        <v>1204125</v>
      </c>
      <c r="L1086" s="29">
        <f t="shared" si="2192"/>
        <v>7541625</v>
      </c>
      <c r="M1086" s="26">
        <v>1</v>
      </c>
      <c r="N1086" s="27">
        <v>6500000</v>
      </c>
      <c r="O1086" s="27">
        <v>7020000</v>
      </c>
      <c r="P1086" s="145"/>
      <c r="Q1086" s="145"/>
      <c r="R1086" s="143">
        <f t="shared" si="2304"/>
        <v>5.4392829322042112E-2</v>
      </c>
      <c r="S1086" s="27">
        <f t="shared" si="2305"/>
        <v>6760000</v>
      </c>
      <c r="T1086" s="28">
        <f t="shared" si="2306"/>
        <v>1284400</v>
      </c>
      <c r="U1086" s="30">
        <f t="shared" si="2307"/>
        <v>8044400</v>
      </c>
      <c r="V1086" s="26">
        <v>1</v>
      </c>
      <c r="W1086" s="27">
        <v>6500000</v>
      </c>
      <c r="X1086" s="27">
        <v>7475000</v>
      </c>
      <c r="Y1086" s="145"/>
      <c r="Z1086" s="145"/>
      <c r="AA1086" s="143">
        <f t="shared" si="2308"/>
        <v>9.8666062491146164E-2</v>
      </c>
      <c r="AB1086" s="27">
        <f t="shared" si="2309"/>
        <v>6987500</v>
      </c>
      <c r="AC1086" s="28">
        <f t="shared" si="2310"/>
        <v>1327625</v>
      </c>
      <c r="AD1086" s="29">
        <f t="shared" si="2311"/>
        <v>8315125</v>
      </c>
      <c r="AE1086" s="26">
        <v>1</v>
      </c>
      <c r="AF1086" s="27">
        <v>6500000</v>
      </c>
      <c r="AG1086" s="27">
        <v>7150000</v>
      </c>
      <c r="AH1086" s="145"/>
      <c r="AI1086" s="145"/>
      <c r="AJ1086" s="143">
        <f t="shared" si="2197"/>
        <v>6.7343502970147379E-2</v>
      </c>
      <c r="AK1086" s="27">
        <f t="shared" si="2270"/>
        <v>6825000</v>
      </c>
      <c r="AL1086" s="28">
        <f t="shared" si="2199"/>
        <v>1296750</v>
      </c>
      <c r="AM1086" s="30">
        <f t="shared" si="2271"/>
        <v>8121750</v>
      </c>
      <c r="AN1086" s="26">
        <v>1</v>
      </c>
      <c r="AO1086" s="27">
        <v>6500000</v>
      </c>
      <c r="AP1086" s="27">
        <v>8447400</v>
      </c>
      <c r="AQ1086" s="145"/>
      <c r="AR1086" s="145"/>
      <c r="AS1086" s="143">
        <f t="shared" si="2201"/>
        <v>0.18424873164332026</v>
      </c>
      <c r="AT1086" s="27">
        <f t="shared" si="2272"/>
        <v>7473700</v>
      </c>
      <c r="AU1086" s="28">
        <f t="shared" si="2273"/>
        <v>1420003</v>
      </c>
      <c r="AV1086" s="30">
        <f t="shared" si="2274"/>
        <v>8893703</v>
      </c>
      <c r="AW1086" s="26">
        <v>1</v>
      </c>
      <c r="AX1086" s="27">
        <v>6500000</v>
      </c>
      <c r="AY1086" s="27">
        <v>7410000</v>
      </c>
      <c r="AZ1086" s="145"/>
      <c r="BA1086" s="145"/>
      <c r="BB1086" s="143">
        <f t="shared" si="2205"/>
        <v>9.2518644267398739E-2</v>
      </c>
      <c r="BC1086" s="27">
        <f t="shared" si="2275"/>
        <v>6955000</v>
      </c>
      <c r="BD1086" s="27">
        <f t="shared" si="2276"/>
        <v>1321450</v>
      </c>
      <c r="BE1086" s="27">
        <f t="shared" si="2277"/>
        <v>8276450</v>
      </c>
      <c r="BF1086" s="26">
        <v>1</v>
      </c>
      <c r="BG1086" s="27">
        <v>5200000</v>
      </c>
      <c r="BH1086" s="27">
        <v>4680000</v>
      </c>
      <c r="BI1086" s="145"/>
      <c r="BJ1086" s="145"/>
      <c r="BK1086" s="143">
        <f t="shared" si="2177"/>
        <v>7.4432292756478682E-2</v>
      </c>
      <c r="BL1086" s="27">
        <f t="shared" si="2278"/>
        <v>4940000</v>
      </c>
      <c r="BM1086" s="27">
        <f t="shared" si="2279"/>
        <v>938600</v>
      </c>
      <c r="BN1086" s="28">
        <f t="shared" si="2280"/>
        <v>5878600</v>
      </c>
      <c r="BO1086" s="26">
        <v>1</v>
      </c>
      <c r="BP1086" s="27">
        <v>5200000</v>
      </c>
      <c r="BQ1086" s="27">
        <v>5928000</v>
      </c>
      <c r="BR1086" s="148"/>
      <c r="BS1086" s="148"/>
      <c r="BT1086" s="143">
        <f t="shared" si="2181"/>
        <v>9.2518644267398739E-2</v>
      </c>
      <c r="BU1086" s="27">
        <f t="shared" si="2312"/>
        <v>5564000</v>
      </c>
      <c r="BV1086" s="28">
        <f t="shared" si="2313"/>
        <v>1057160</v>
      </c>
      <c r="BW1086" s="30">
        <f t="shared" si="2314"/>
        <v>6621160</v>
      </c>
      <c r="BX1086" s="26">
        <v>1</v>
      </c>
      <c r="BY1086" s="28">
        <v>5200000</v>
      </c>
      <c r="BZ1086" s="28">
        <v>5928000</v>
      </c>
      <c r="CA1086" s="156"/>
      <c r="CB1086" s="156"/>
      <c r="CC1086" s="177">
        <f t="shared" si="2185"/>
        <v>9.2518644267398739E-2</v>
      </c>
      <c r="CD1086" s="28">
        <f t="shared" si="2315"/>
        <v>5564000</v>
      </c>
      <c r="CE1086" s="28">
        <f t="shared" si="2316"/>
        <v>1057160</v>
      </c>
      <c r="CF1086" s="29">
        <f t="shared" si="2317"/>
        <v>6621160</v>
      </c>
      <c r="CG1086" s="26">
        <v>1</v>
      </c>
      <c r="CH1086" s="27">
        <v>4160000</v>
      </c>
      <c r="CI1086" s="27">
        <v>3328000</v>
      </c>
      <c r="CJ1086" s="148"/>
      <c r="CK1086" s="148"/>
      <c r="CL1086" s="143">
        <f t="shared" si="2296"/>
        <v>0.15713484026367724</v>
      </c>
      <c r="CM1086" s="27">
        <f t="shared" si="2297"/>
        <v>3744000</v>
      </c>
      <c r="CN1086" s="27">
        <f t="shared" si="2237"/>
        <v>711360</v>
      </c>
      <c r="CO1086" s="28">
        <f t="shared" si="2238"/>
        <v>4455360</v>
      </c>
      <c r="CP1086" s="26">
        <v>1</v>
      </c>
      <c r="CQ1086" s="27">
        <v>4160000</v>
      </c>
      <c r="CR1086" s="27">
        <v>3328000</v>
      </c>
      <c r="CS1086" s="148"/>
      <c r="CT1086" s="148"/>
      <c r="CU1086" s="143">
        <f t="shared" si="2168"/>
        <v>0.15713484026367724</v>
      </c>
      <c r="CV1086" s="27">
        <f t="shared" si="2239"/>
        <v>3744000</v>
      </c>
      <c r="CW1086" s="28">
        <f t="shared" si="2240"/>
        <v>711360</v>
      </c>
      <c r="CX1086" s="29">
        <f t="shared" si="2241"/>
        <v>4455360</v>
      </c>
      <c r="CY1086" s="26">
        <v>1</v>
      </c>
      <c r="CZ1086" s="27">
        <v>4160000</v>
      </c>
      <c r="DA1086" s="27">
        <v>3536000</v>
      </c>
      <c r="DB1086" s="181"/>
      <c r="DC1086" s="181"/>
      <c r="DD1086" s="143">
        <f t="shared" si="2172"/>
        <v>0.11466596451673744</v>
      </c>
      <c r="DE1086" s="27">
        <f t="shared" si="2301"/>
        <v>3848000</v>
      </c>
      <c r="DF1086" s="27">
        <f t="shared" si="2302"/>
        <v>731120</v>
      </c>
      <c r="DG1086" s="28">
        <f t="shared" si="2303"/>
        <v>4579120</v>
      </c>
      <c r="DH1086" s="26">
        <v>1</v>
      </c>
      <c r="DI1086" s="28">
        <v>4160000</v>
      </c>
      <c r="DJ1086" s="28">
        <v>4784000</v>
      </c>
      <c r="DK1086" s="157"/>
      <c r="DL1086" s="177">
        <f t="shared" si="2176"/>
        <v>9.8666062491146164E-2</v>
      </c>
      <c r="DM1086" s="28">
        <f t="shared" si="2321"/>
        <v>4472000</v>
      </c>
      <c r="DN1086" s="28">
        <f t="shared" si="2322"/>
        <v>849680</v>
      </c>
      <c r="DO1086" s="30">
        <f t="shared" si="2323"/>
        <v>5321680</v>
      </c>
    </row>
    <row r="1087" spans="1:119" ht="21" customHeight="1" x14ac:dyDescent="0.25">
      <c r="A1087" s="66" t="s">
        <v>2111</v>
      </c>
      <c r="B1087" s="67" t="s">
        <v>2103</v>
      </c>
      <c r="C1087" s="68" t="s">
        <v>2112</v>
      </c>
      <c r="D1087" s="26">
        <v>1</v>
      </c>
      <c r="E1087" s="27">
        <v>2000000</v>
      </c>
      <c r="F1087" s="27">
        <v>1900000</v>
      </c>
      <c r="G1087" s="148"/>
      <c r="H1087" s="148"/>
      <c r="I1087" s="143">
        <f t="shared" si="2189"/>
        <v>3.6261886214694748E-2</v>
      </c>
      <c r="J1087" s="27">
        <f t="shared" si="2262"/>
        <v>1950000</v>
      </c>
      <c r="K1087" s="28">
        <f t="shared" si="2263"/>
        <v>370500</v>
      </c>
      <c r="L1087" s="29">
        <f t="shared" si="2192"/>
        <v>2320500</v>
      </c>
      <c r="M1087" s="26">
        <v>1</v>
      </c>
      <c r="N1087" s="27">
        <v>2000000</v>
      </c>
      <c r="O1087" s="27">
        <v>2160000</v>
      </c>
      <c r="P1087" s="145"/>
      <c r="Q1087" s="145"/>
      <c r="R1087" s="143">
        <f t="shared" si="2304"/>
        <v>5.4392829322042119E-2</v>
      </c>
      <c r="S1087" s="27">
        <f t="shared" si="2305"/>
        <v>2080000</v>
      </c>
      <c r="T1087" s="28">
        <f t="shared" si="2306"/>
        <v>395200</v>
      </c>
      <c r="U1087" s="30">
        <f t="shared" si="2307"/>
        <v>2475200</v>
      </c>
      <c r="V1087" s="26">
        <v>1</v>
      </c>
      <c r="W1087" s="27">
        <v>2000000</v>
      </c>
      <c r="X1087" s="27">
        <v>2300000</v>
      </c>
      <c r="Y1087" s="145"/>
      <c r="Z1087" s="145"/>
      <c r="AA1087" s="143">
        <f t="shared" si="2308"/>
        <v>9.8666062491146164E-2</v>
      </c>
      <c r="AB1087" s="27">
        <f t="shared" si="2309"/>
        <v>2150000</v>
      </c>
      <c r="AC1087" s="28">
        <f t="shared" si="2310"/>
        <v>408500</v>
      </c>
      <c r="AD1087" s="29">
        <f t="shared" si="2311"/>
        <v>2558500</v>
      </c>
      <c r="AE1087" s="26">
        <v>1</v>
      </c>
      <c r="AF1087" s="27">
        <v>2000000</v>
      </c>
      <c r="AG1087" s="27">
        <v>2200000</v>
      </c>
      <c r="AH1087" s="145"/>
      <c r="AI1087" s="145"/>
      <c r="AJ1087" s="143">
        <f t="shared" si="2197"/>
        <v>6.7343502970147393E-2</v>
      </c>
      <c r="AK1087" s="27">
        <f t="shared" si="2270"/>
        <v>2100000</v>
      </c>
      <c r="AL1087" s="28">
        <f t="shared" si="2199"/>
        <v>399000</v>
      </c>
      <c r="AM1087" s="30">
        <f t="shared" si="2271"/>
        <v>2499000</v>
      </c>
      <c r="AN1087" s="26">
        <v>1</v>
      </c>
      <c r="AO1087" s="27">
        <v>2000000</v>
      </c>
      <c r="AP1087" s="27">
        <v>2599200</v>
      </c>
      <c r="AQ1087" s="145"/>
      <c r="AR1087" s="145"/>
      <c r="AS1087" s="143">
        <f t="shared" si="2201"/>
        <v>0.18424873164332026</v>
      </c>
      <c r="AT1087" s="27">
        <f t="shared" si="2272"/>
        <v>2299600</v>
      </c>
      <c r="AU1087" s="28">
        <f t="shared" si="2273"/>
        <v>436924</v>
      </c>
      <c r="AV1087" s="30">
        <f t="shared" si="2274"/>
        <v>2736524</v>
      </c>
      <c r="AW1087" s="26">
        <v>1</v>
      </c>
      <c r="AX1087" s="27">
        <v>2000000</v>
      </c>
      <c r="AY1087" s="27">
        <v>2280000</v>
      </c>
      <c r="AZ1087" s="145"/>
      <c r="BA1087" s="145"/>
      <c r="BB1087" s="143">
        <f t="shared" si="2205"/>
        <v>9.2518644267398739E-2</v>
      </c>
      <c r="BC1087" s="27">
        <f t="shared" si="2275"/>
        <v>2140000</v>
      </c>
      <c r="BD1087" s="27">
        <f t="shared" si="2276"/>
        <v>406600</v>
      </c>
      <c r="BE1087" s="27">
        <f t="shared" si="2277"/>
        <v>2546600</v>
      </c>
      <c r="BF1087" s="26">
        <v>1</v>
      </c>
      <c r="BG1087" s="27">
        <v>1600000</v>
      </c>
      <c r="BH1087" s="27">
        <v>1440000</v>
      </c>
      <c r="BI1087" s="145"/>
      <c r="BJ1087" s="145"/>
      <c r="BK1087" s="143">
        <f t="shared" si="2177"/>
        <v>7.4432292756478682E-2</v>
      </c>
      <c r="BL1087" s="27">
        <f t="shared" si="2278"/>
        <v>1520000</v>
      </c>
      <c r="BM1087" s="27">
        <f t="shared" si="2279"/>
        <v>288800</v>
      </c>
      <c r="BN1087" s="28">
        <f t="shared" si="2280"/>
        <v>1808800</v>
      </c>
      <c r="BO1087" s="26">
        <v>1</v>
      </c>
      <c r="BP1087" s="27">
        <v>1600000</v>
      </c>
      <c r="BQ1087" s="27">
        <v>1824000</v>
      </c>
      <c r="BR1087" s="148"/>
      <c r="BS1087" s="148"/>
      <c r="BT1087" s="143">
        <f t="shared" si="2181"/>
        <v>9.2518644267398739E-2</v>
      </c>
      <c r="BU1087" s="27">
        <f t="shared" si="2312"/>
        <v>1712000</v>
      </c>
      <c r="BV1087" s="28">
        <f t="shared" si="2313"/>
        <v>325280</v>
      </c>
      <c r="BW1087" s="30">
        <f t="shared" si="2314"/>
        <v>2037280</v>
      </c>
      <c r="BX1087" s="26">
        <v>1</v>
      </c>
      <c r="BY1087" s="28">
        <v>1600000</v>
      </c>
      <c r="BZ1087" s="28">
        <v>1824000</v>
      </c>
      <c r="CA1087" s="156"/>
      <c r="CB1087" s="156"/>
      <c r="CC1087" s="177">
        <f t="shared" si="2185"/>
        <v>9.2518644267398739E-2</v>
      </c>
      <c r="CD1087" s="28">
        <f t="shared" si="2315"/>
        <v>1712000</v>
      </c>
      <c r="CE1087" s="28">
        <f t="shared" si="2316"/>
        <v>325280</v>
      </c>
      <c r="CF1087" s="29">
        <f t="shared" si="2317"/>
        <v>2037280</v>
      </c>
      <c r="CG1087" s="26">
        <v>1</v>
      </c>
      <c r="CH1087" s="27">
        <v>1280000</v>
      </c>
      <c r="CI1087" s="27">
        <v>1024000</v>
      </c>
      <c r="CJ1087" s="148"/>
      <c r="CK1087" s="148"/>
      <c r="CL1087" s="143">
        <f t="shared" si="2296"/>
        <v>0.15713484026367724</v>
      </c>
      <c r="CM1087" s="27">
        <f t="shared" si="2297"/>
        <v>1152000</v>
      </c>
      <c r="CN1087" s="27">
        <f t="shared" si="2237"/>
        <v>218880</v>
      </c>
      <c r="CO1087" s="28">
        <f t="shared" si="2238"/>
        <v>1370880</v>
      </c>
      <c r="CP1087" s="26">
        <v>1</v>
      </c>
      <c r="CQ1087" s="27">
        <v>1280000</v>
      </c>
      <c r="CR1087" s="27">
        <v>1024000</v>
      </c>
      <c r="CS1087" s="148"/>
      <c r="CT1087" s="148"/>
      <c r="CU1087" s="143">
        <f t="shared" si="2168"/>
        <v>0.15713484026367724</v>
      </c>
      <c r="CV1087" s="27">
        <f t="shared" si="2239"/>
        <v>1152000</v>
      </c>
      <c r="CW1087" s="28">
        <f t="shared" si="2240"/>
        <v>218880</v>
      </c>
      <c r="CX1087" s="29">
        <f t="shared" si="2241"/>
        <v>1370880</v>
      </c>
      <c r="CY1087" s="26">
        <v>1</v>
      </c>
      <c r="CZ1087" s="27">
        <v>1280000</v>
      </c>
      <c r="DA1087" s="27">
        <v>1088000</v>
      </c>
      <c r="DB1087" s="181"/>
      <c r="DC1087" s="181"/>
      <c r="DD1087" s="143">
        <f t="shared" si="2172"/>
        <v>0.11466596451673743</v>
      </c>
      <c r="DE1087" s="27">
        <f t="shared" si="2301"/>
        <v>1184000</v>
      </c>
      <c r="DF1087" s="27">
        <f t="shared" si="2302"/>
        <v>224960</v>
      </c>
      <c r="DG1087" s="28">
        <f t="shared" si="2303"/>
        <v>1408960</v>
      </c>
      <c r="DH1087" s="26">
        <v>1</v>
      </c>
      <c r="DI1087" s="28">
        <v>1280000</v>
      </c>
      <c r="DJ1087" s="28">
        <v>1472000</v>
      </c>
      <c r="DK1087" s="157"/>
      <c r="DL1087" s="177">
        <f t="shared" si="2176"/>
        <v>9.8666062491146164E-2</v>
      </c>
      <c r="DM1087" s="28">
        <f t="shared" si="2321"/>
        <v>1376000</v>
      </c>
      <c r="DN1087" s="28">
        <f t="shared" si="2322"/>
        <v>261440</v>
      </c>
      <c r="DO1087" s="30">
        <f t="shared" si="2323"/>
        <v>1637440</v>
      </c>
    </row>
    <row r="1088" spans="1:119" ht="21" customHeight="1" x14ac:dyDescent="0.25">
      <c r="A1088" s="66" t="s">
        <v>2113</v>
      </c>
      <c r="B1088" s="67" t="s">
        <v>2103</v>
      </c>
      <c r="C1088" s="68" t="s">
        <v>2114</v>
      </c>
      <c r="D1088" s="26">
        <v>1</v>
      </c>
      <c r="E1088" s="27">
        <v>200000</v>
      </c>
      <c r="F1088" s="27">
        <v>190000</v>
      </c>
      <c r="G1088" s="148"/>
      <c r="H1088" s="148"/>
      <c r="I1088" s="143">
        <f t="shared" si="2189"/>
        <v>3.6261886214694741E-2</v>
      </c>
      <c r="J1088" s="27">
        <f t="shared" si="2262"/>
        <v>195000</v>
      </c>
      <c r="K1088" s="28">
        <f t="shared" si="2263"/>
        <v>37050</v>
      </c>
      <c r="L1088" s="29">
        <f t="shared" si="2192"/>
        <v>232050</v>
      </c>
      <c r="M1088" s="26">
        <v>1</v>
      </c>
      <c r="N1088" s="27">
        <v>200000</v>
      </c>
      <c r="O1088" s="27">
        <v>216000</v>
      </c>
      <c r="P1088" s="145"/>
      <c r="Q1088" s="145"/>
      <c r="R1088" s="143">
        <f t="shared" si="2304"/>
        <v>5.4392829322042119E-2</v>
      </c>
      <c r="S1088" s="27">
        <f t="shared" si="2305"/>
        <v>208000</v>
      </c>
      <c r="T1088" s="28">
        <f t="shared" si="2306"/>
        <v>39520</v>
      </c>
      <c r="U1088" s="30">
        <f t="shared" si="2307"/>
        <v>247520</v>
      </c>
      <c r="V1088" s="26">
        <v>1</v>
      </c>
      <c r="W1088" s="27">
        <v>200000</v>
      </c>
      <c r="X1088" s="27">
        <v>230000</v>
      </c>
      <c r="Y1088" s="145"/>
      <c r="Z1088" s="145"/>
      <c r="AA1088" s="143">
        <f t="shared" si="2308"/>
        <v>9.8666062491146164E-2</v>
      </c>
      <c r="AB1088" s="27">
        <f t="shared" si="2309"/>
        <v>215000</v>
      </c>
      <c r="AC1088" s="28">
        <f t="shared" si="2310"/>
        <v>40850</v>
      </c>
      <c r="AD1088" s="29">
        <f t="shared" si="2311"/>
        <v>255850</v>
      </c>
      <c r="AE1088" s="26">
        <v>1</v>
      </c>
      <c r="AF1088" s="27">
        <v>200000</v>
      </c>
      <c r="AG1088" s="27">
        <v>220000</v>
      </c>
      <c r="AH1088" s="145"/>
      <c r="AI1088" s="145"/>
      <c r="AJ1088" s="143">
        <f t="shared" si="2197"/>
        <v>6.7343502970147379E-2</v>
      </c>
      <c r="AK1088" s="27">
        <f t="shared" si="2270"/>
        <v>210000</v>
      </c>
      <c r="AL1088" s="28">
        <f t="shared" si="2199"/>
        <v>39900</v>
      </c>
      <c r="AM1088" s="30">
        <f t="shared" si="2271"/>
        <v>249900</v>
      </c>
      <c r="AN1088" s="26">
        <v>1</v>
      </c>
      <c r="AO1088" s="27">
        <v>200000</v>
      </c>
      <c r="AP1088" s="27">
        <v>259920</v>
      </c>
      <c r="AQ1088" s="145"/>
      <c r="AR1088" s="145"/>
      <c r="AS1088" s="143">
        <f t="shared" si="2201"/>
        <v>0.18424873164332028</v>
      </c>
      <c r="AT1088" s="27">
        <f t="shared" si="2272"/>
        <v>229960</v>
      </c>
      <c r="AU1088" s="28">
        <f t="shared" si="2273"/>
        <v>43692.4</v>
      </c>
      <c r="AV1088" s="30">
        <f t="shared" si="2274"/>
        <v>273652.40000000002</v>
      </c>
      <c r="AW1088" s="26">
        <v>1</v>
      </c>
      <c r="AX1088" s="27">
        <v>200000</v>
      </c>
      <c r="AY1088" s="27">
        <v>228000</v>
      </c>
      <c r="AZ1088" s="145"/>
      <c r="BA1088" s="145"/>
      <c r="BB1088" s="143">
        <f t="shared" si="2205"/>
        <v>9.2518644267398739E-2</v>
      </c>
      <c r="BC1088" s="27">
        <f t="shared" si="2275"/>
        <v>214000</v>
      </c>
      <c r="BD1088" s="27">
        <f t="shared" si="2276"/>
        <v>40660</v>
      </c>
      <c r="BE1088" s="27">
        <f t="shared" si="2277"/>
        <v>254660</v>
      </c>
      <c r="BF1088" s="26">
        <v>1</v>
      </c>
      <c r="BG1088" s="27">
        <v>160000</v>
      </c>
      <c r="BH1088" s="27">
        <v>144000</v>
      </c>
      <c r="BI1088" s="145"/>
      <c r="BJ1088" s="145"/>
      <c r="BK1088" s="143">
        <f t="shared" si="2177"/>
        <v>7.4432292756478696E-2</v>
      </c>
      <c r="BL1088" s="27">
        <f t="shared" si="2278"/>
        <v>152000</v>
      </c>
      <c r="BM1088" s="27">
        <f t="shared" si="2279"/>
        <v>28880</v>
      </c>
      <c r="BN1088" s="28">
        <f t="shared" si="2280"/>
        <v>180880</v>
      </c>
      <c r="BO1088" s="26">
        <v>1</v>
      </c>
      <c r="BP1088" s="27">
        <v>160000</v>
      </c>
      <c r="BQ1088" s="27">
        <v>182400</v>
      </c>
      <c r="BR1088" s="148"/>
      <c r="BS1088" s="148"/>
      <c r="BT1088" s="143">
        <f t="shared" si="2181"/>
        <v>9.2518644267398739E-2</v>
      </c>
      <c r="BU1088" s="27">
        <f t="shared" si="2312"/>
        <v>171200</v>
      </c>
      <c r="BV1088" s="28">
        <f t="shared" si="2313"/>
        <v>32528</v>
      </c>
      <c r="BW1088" s="30">
        <f t="shared" si="2314"/>
        <v>203728</v>
      </c>
      <c r="BX1088" s="26">
        <v>1</v>
      </c>
      <c r="BY1088" s="28">
        <v>160000</v>
      </c>
      <c r="BZ1088" s="28">
        <v>182400</v>
      </c>
      <c r="CA1088" s="156"/>
      <c r="CB1088" s="156"/>
      <c r="CC1088" s="177">
        <f t="shared" si="2185"/>
        <v>9.2518644267398739E-2</v>
      </c>
      <c r="CD1088" s="28">
        <f t="shared" si="2315"/>
        <v>171200</v>
      </c>
      <c r="CE1088" s="28">
        <f t="shared" si="2316"/>
        <v>32528</v>
      </c>
      <c r="CF1088" s="29">
        <f t="shared" si="2317"/>
        <v>203728</v>
      </c>
      <c r="CG1088" s="26">
        <v>1</v>
      </c>
      <c r="CH1088" s="27">
        <v>128000</v>
      </c>
      <c r="CI1088" s="27">
        <v>102400</v>
      </c>
      <c r="CJ1088" s="148"/>
      <c r="CK1088" s="148"/>
      <c r="CL1088" s="143">
        <f t="shared" si="2296"/>
        <v>0.15713484026367724</v>
      </c>
      <c r="CM1088" s="27">
        <f t="shared" si="2297"/>
        <v>115200</v>
      </c>
      <c r="CN1088" s="27">
        <f t="shared" si="2237"/>
        <v>21888</v>
      </c>
      <c r="CO1088" s="28">
        <f t="shared" si="2238"/>
        <v>137088</v>
      </c>
      <c r="CP1088" s="26">
        <v>1</v>
      </c>
      <c r="CQ1088" s="27">
        <v>128000</v>
      </c>
      <c r="CR1088" s="27">
        <v>102400</v>
      </c>
      <c r="CS1088" s="148"/>
      <c r="CT1088" s="148"/>
      <c r="CU1088" s="143">
        <f t="shared" si="2168"/>
        <v>0.15713484026367724</v>
      </c>
      <c r="CV1088" s="27">
        <f t="shared" si="2239"/>
        <v>115200</v>
      </c>
      <c r="CW1088" s="28">
        <f t="shared" si="2240"/>
        <v>21888</v>
      </c>
      <c r="CX1088" s="29">
        <f t="shared" si="2241"/>
        <v>137088</v>
      </c>
      <c r="CY1088" s="26">
        <v>1</v>
      </c>
      <c r="CZ1088" s="27">
        <v>128000</v>
      </c>
      <c r="DA1088" s="27">
        <v>108800</v>
      </c>
      <c r="DB1088" s="181"/>
      <c r="DC1088" s="181"/>
      <c r="DD1088" s="143">
        <f t="shared" si="2172"/>
        <v>0.11466596451673744</v>
      </c>
      <c r="DE1088" s="27">
        <f t="shared" si="2301"/>
        <v>118400</v>
      </c>
      <c r="DF1088" s="27">
        <f t="shared" si="2302"/>
        <v>22496</v>
      </c>
      <c r="DG1088" s="28">
        <f t="shared" si="2303"/>
        <v>140896</v>
      </c>
      <c r="DH1088" s="26">
        <v>1</v>
      </c>
      <c r="DI1088" s="28">
        <v>128000</v>
      </c>
      <c r="DJ1088" s="28">
        <v>147200</v>
      </c>
      <c r="DK1088" s="157"/>
      <c r="DL1088" s="177">
        <f t="shared" si="2176"/>
        <v>9.8666062491146164E-2</v>
      </c>
      <c r="DM1088" s="28">
        <f t="shared" si="2321"/>
        <v>137600</v>
      </c>
      <c r="DN1088" s="28">
        <f t="shared" si="2322"/>
        <v>26144</v>
      </c>
      <c r="DO1088" s="30">
        <f t="shared" si="2323"/>
        <v>163744</v>
      </c>
    </row>
    <row r="1089" spans="1:119" ht="21" customHeight="1" x14ac:dyDescent="0.25">
      <c r="A1089" s="66" t="s">
        <v>2115</v>
      </c>
      <c r="B1089" s="67" t="s">
        <v>2103</v>
      </c>
      <c r="C1089" s="68" t="s">
        <v>2116</v>
      </c>
      <c r="D1089" s="26">
        <v>1</v>
      </c>
      <c r="E1089" s="27">
        <v>200000</v>
      </c>
      <c r="F1089" s="27">
        <v>190000</v>
      </c>
      <c r="G1089" s="148"/>
      <c r="H1089" s="148"/>
      <c r="I1089" s="143">
        <f t="shared" si="2189"/>
        <v>3.6261886214694741E-2</v>
      </c>
      <c r="J1089" s="27">
        <f t="shared" si="2262"/>
        <v>195000</v>
      </c>
      <c r="K1089" s="28">
        <f t="shared" si="2263"/>
        <v>37050</v>
      </c>
      <c r="L1089" s="29">
        <f t="shared" si="2192"/>
        <v>232050</v>
      </c>
      <c r="M1089" s="26">
        <v>1</v>
      </c>
      <c r="N1089" s="27">
        <v>200000</v>
      </c>
      <c r="O1089" s="27">
        <v>216000</v>
      </c>
      <c r="P1089" s="145"/>
      <c r="Q1089" s="145"/>
      <c r="R1089" s="143">
        <f t="shared" si="2304"/>
        <v>5.4392829322042119E-2</v>
      </c>
      <c r="S1089" s="27">
        <f t="shared" si="2305"/>
        <v>208000</v>
      </c>
      <c r="T1089" s="28">
        <f t="shared" si="2306"/>
        <v>39520</v>
      </c>
      <c r="U1089" s="30">
        <f t="shared" si="2307"/>
        <v>247520</v>
      </c>
      <c r="V1089" s="26">
        <v>1</v>
      </c>
      <c r="W1089" s="27">
        <v>200000</v>
      </c>
      <c r="X1089" s="27">
        <v>230000</v>
      </c>
      <c r="Y1089" s="145"/>
      <c r="Z1089" s="145"/>
      <c r="AA1089" s="143">
        <f t="shared" si="2308"/>
        <v>9.8666062491146164E-2</v>
      </c>
      <c r="AB1089" s="27">
        <f t="shared" si="2309"/>
        <v>215000</v>
      </c>
      <c r="AC1089" s="28">
        <f t="shared" si="2310"/>
        <v>40850</v>
      </c>
      <c r="AD1089" s="29">
        <f t="shared" si="2311"/>
        <v>255850</v>
      </c>
      <c r="AE1089" s="26">
        <v>1</v>
      </c>
      <c r="AF1089" s="27">
        <v>200000</v>
      </c>
      <c r="AG1089" s="27">
        <v>220000</v>
      </c>
      <c r="AH1089" s="145"/>
      <c r="AI1089" s="145"/>
      <c r="AJ1089" s="143">
        <f t="shared" si="2197"/>
        <v>6.7343502970147379E-2</v>
      </c>
      <c r="AK1089" s="27">
        <f t="shared" si="2270"/>
        <v>210000</v>
      </c>
      <c r="AL1089" s="28">
        <f t="shared" si="2199"/>
        <v>39900</v>
      </c>
      <c r="AM1089" s="30">
        <f t="shared" si="2271"/>
        <v>249900</v>
      </c>
      <c r="AN1089" s="26">
        <v>1</v>
      </c>
      <c r="AO1089" s="27">
        <v>200000</v>
      </c>
      <c r="AP1089" s="27">
        <v>259920</v>
      </c>
      <c r="AQ1089" s="145"/>
      <c r="AR1089" s="145"/>
      <c r="AS1089" s="143">
        <f t="shared" si="2201"/>
        <v>0.18424873164332028</v>
      </c>
      <c r="AT1089" s="27">
        <f t="shared" si="2272"/>
        <v>229960</v>
      </c>
      <c r="AU1089" s="28">
        <f t="shared" si="2273"/>
        <v>43692.4</v>
      </c>
      <c r="AV1089" s="30">
        <f t="shared" si="2274"/>
        <v>273652.40000000002</v>
      </c>
      <c r="AW1089" s="26">
        <v>1</v>
      </c>
      <c r="AX1089" s="27">
        <v>200000</v>
      </c>
      <c r="AY1089" s="27">
        <v>228000</v>
      </c>
      <c r="AZ1089" s="145"/>
      <c r="BA1089" s="145"/>
      <c r="BB1089" s="143">
        <f t="shared" si="2205"/>
        <v>9.2518644267398739E-2</v>
      </c>
      <c r="BC1089" s="27">
        <f t="shared" si="2275"/>
        <v>214000</v>
      </c>
      <c r="BD1089" s="27">
        <f t="shared" si="2276"/>
        <v>40660</v>
      </c>
      <c r="BE1089" s="27">
        <f t="shared" si="2277"/>
        <v>254660</v>
      </c>
      <c r="BF1089" s="26">
        <v>1</v>
      </c>
      <c r="BG1089" s="27">
        <v>160000</v>
      </c>
      <c r="BH1089" s="27">
        <v>144000</v>
      </c>
      <c r="BI1089" s="145"/>
      <c r="BJ1089" s="145"/>
      <c r="BK1089" s="143">
        <f t="shared" si="2177"/>
        <v>7.4432292756478696E-2</v>
      </c>
      <c r="BL1089" s="27">
        <f t="shared" si="2278"/>
        <v>152000</v>
      </c>
      <c r="BM1089" s="27">
        <f t="shared" si="2279"/>
        <v>28880</v>
      </c>
      <c r="BN1089" s="28">
        <f t="shared" si="2280"/>
        <v>180880</v>
      </c>
      <c r="BO1089" s="26">
        <v>1</v>
      </c>
      <c r="BP1089" s="27">
        <v>160000</v>
      </c>
      <c r="BQ1089" s="27">
        <v>182400</v>
      </c>
      <c r="BR1089" s="148"/>
      <c r="BS1089" s="148"/>
      <c r="BT1089" s="143">
        <f t="shared" si="2181"/>
        <v>9.2518644267398739E-2</v>
      </c>
      <c r="BU1089" s="27">
        <f t="shared" si="2312"/>
        <v>171200</v>
      </c>
      <c r="BV1089" s="28">
        <f t="shared" si="2313"/>
        <v>32528</v>
      </c>
      <c r="BW1089" s="30">
        <f t="shared" si="2314"/>
        <v>203728</v>
      </c>
      <c r="BX1089" s="26">
        <v>1</v>
      </c>
      <c r="BY1089" s="28">
        <v>160000</v>
      </c>
      <c r="BZ1089" s="28">
        <v>182400</v>
      </c>
      <c r="CA1089" s="156"/>
      <c r="CB1089" s="156"/>
      <c r="CC1089" s="177">
        <f t="shared" si="2185"/>
        <v>9.2518644267398739E-2</v>
      </c>
      <c r="CD1089" s="28">
        <f t="shared" si="2315"/>
        <v>171200</v>
      </c>
      <c r="CE1089" s="28">
        <f t="shared" si="2316"/>
        <v>32528</v>
      </c>
      <c r="CF1089" s="29">
        <f t="shared" si="2317"/>
        <v>203728</v>
      </c>
      <c r="CG1089" s="26">
        <v>1</v>
      </c>
      <c r="CH1089" s="27">
        <v>128000</v>
      </c>
      <c r="CI1089" s="27">
        <v>102400</v>
      </c>
      <c r="CJ1089" s="148"/>
      <c r="CK1089" s="148"/>
      <c r="CL1089" s="143">
        <f t="shared" si="2296"/>
        <v>0.15713484026367724</v>
      </c>
      <c r="CM1089" s="27">
        <f t="shared" si="2297"/>
        <v>115200</v>
      </c>
      <c r="CN1089" s="27">
        <f t="shared" si="2237"/>
        <v>21888</v>
      </c>
      <c r="CO1089" s="28">
        <f t="shared" si="2238"/>
        <v>137088</v>
      </c>
      <c r="CP1089" s="26">
        <v>1</v>
      </c>
      <c r="CQ1089" s="27">
        <v>128000</v>
      </c>
      <c r="CR1089" s="27">
        <v>102400</v>
      </c>
      <c r="CS1089" s="148"/>
      <c r="CT1089" s="148"/>
      <c r="CU1089" s="143">
        <f t="shared" si="2168"/>
        <v>0.15713484026367724</v>
      </c>
      <c r="CV1089" s="27">
        <f t="shared" si="2239"/>
        <v>115200</v>
      </c>
      <c r="CW1089" s="28">
        <f t="shared" si="2240"/>
        <v>21888</v>
      </c>
      <c r="CX1089" s="29">
        <f t="shared" si="2241"/>
        <v>137088</v>
      </c>
      <c r="CY1089" s="26">
        <v>1</v>
      </c>
      <c r="CZ1089" s="27">
        <v>128000</v>
      </c>
      <c r="DA1089" s="27">
        <v>108800</v>
      </c>
      <c r="DB1089" s="181"/>
      <c r="DC1089" s="181"/>
      <c r="DD1089" s="143">
        <f t="shared" si="2172"/>
        <v>0.11466596451673744</v>
      </c>
      <c r="DE1089" s="27">
        <f t="shared" si="2301"/>
        <v>118400</v>
      </c>
      <c r="DF1089" s="27">
        <f t="shared" si="2302"/>
        <v>22496</v>
      </c>
      <c r="DG1089" s="28">
        <f t="shared" si="2303"/>
        <v>140896</v>
      </c>
      <c r="DH1089" s="26">
        <v>1</v>
      </c>
      <c r="DI1089" s="28">
        <v>128000</v>
      </c>
      <c r="DJ1089" s="28">
        <v>147200</v>
      </c>
      <c r="DK1089" s="157"/>
      <c r="DL1089" s="177">
        <f t="shared" si="2176"/>
        <v>9.8666062491146164E-2</v>
      </c>
      <c r="DM1089" s="28">
        <f t="shared" si="2321"/>
        <v>137600</v>
      </c>
      <c r="DN1089" s="28">
        <f t="shared" si="2322"/>
        <v>26144</v>
      </c>
      <c r="DO1089" s="30">
        <f t="shared" si="2323"/>
        <v>163744</v>
      </c>
    </row>
    <row r="1090" spans="1:119" ht="21" customHeight="1" x14ac:dyDescent="0.25">
      <c r="A1090" s="66" t="s">
        <v>2117</v>
      </c>
      <c r="B1090" s="67" t="s">
        <v>2103</v>
      </c>
      <c r="C1090" s="68" t="s">
        <v>2118</v>
      </c>
      <c r="D1090" s="26">
        <v>1</v>
      </c>
      <c r="E1090" s="27">
        <v>4800000</v>
      </c>
      <c r="F1090" s="27">
        <v>4560000</v>
      </c>
      <c r="G1090" s="148"/>
      <c r="H1090" s="148"/>
      <c r="I1090" s="143">
        <f t="shared" si="2189"/>
        <v>3.6261886214694741E-2</v>
      </c>
      <c r="J1090" s="27">
        <f t="shared" si="2262"/>
        <v>4680000</v>
      </c>
      <c r="K1090" s="28">
        <f t="shared" si="2263"/>
        <v>889200</v>
      </c>
      <c r="L1090" s="29">
        <f t="shared" si="2192"/>
        <v>5569200</v>
      </c>
      <c r="M1090" s="26">
        <v>1</v>
      </c>
      <c r="N1090" s="27">
        <v>4800000</v>
      </c>
      <c r="O1090" s="27">
        <v>5184000</v>
      </c>
      <c r="P1090" s="145"/>
      <c r="Q1090" s="145"/>
      <c r="R1090" s="143">
        <f t="shared" si="2304"/>
        <v>5.4392829322042112E-2</v>
      </c>
      <c r="S1090" s="27">
        <f t="shared" si="2305"/>
        <v>4992000</v>
      </c>
      <c r="T1090" s="28">
        <f t="shared" si="2306"/>
        <v>948480</v>
      </c>
      <c r="U1090" s="30">
        <f t="shared" si="2307"/>
        <v>5940480</v>
      </c>
      <c r="V1090" s="26">
        <v>1</v>
      </c>
      <c r="W1090" s="27">
        <v>4800000</v>
      </c>
      <c r="X1090" s="27">
        <v>5520000</v>
      </c>
      <c r="Y1090" s="145"/>
      <c r="Z1090" s="145"/>
      <c r="AA1090" s="143">
        <f t="shared" si="2308"/>
        <v>9.8666062491146164E-2</v>
      </c>
      <c r="AB1090" s="27">
        <f t="shared" si="2309"/>
        <v>5160000</v>
      </c>
      <c r="AC1090" s="28">
        <f t="shared" si="2310"/>
        <v>980400</v>
      </c>
      <c r="AD1090" s="29">
        <f t="shared" si="2311"/>
        <v>6140400</v>
      </c>
      <c r="AE1090" s="26">
        <v>1</v>
      </c>
      <c r="AF1090" s="27">
        <v>4800000</v>
      </c>
      <c r="AG1090" s="27">
        <v>5280000</v>
      </c>
      <c r="AH1090" s="145"/>
      <c r="AI1090" s="145"/>
      <c r="AJ1090" s="143">
        <f t="shared" si="2197"/>
        <v>6.7343502970147379E-2</v>
      </c>
      <c r="AK1090" s="27">
        <f t="shared" si="2270"/>
        <v>5040000</v>
      </c>
      <c r="AL1090" s="28">
        <f t="shared" si="2199"/>
        <v>957600</v>
      </c>
      <c r="AM1090" s="30">
        <f t="shared" si="2271"/>
        <v>5997600</v>
      </c>
      <c r="AN1090" s="26">
        <v>1</v>
      </c>
      <c r="AO1090" s="27">
        <v>4800000</v>
      </c>
      <c r="AP1090" s="27">
        <v>6238080</v>
      </c>
      <c r="AQ1090" s="145"/>
      <c r="AR1090" s="145"/>
      <c r="AS1090" s="143">
        <f t="shared" si="2201"/>
        <v>0.18424873164332026</v>
      </c>
      <c r="AT1090" s="27">
        <f t="shared" si="2272"/>
        <v>5519040</v>
      </c>
      <c r="AU1090" s="28">
        <f t="shared" si="2273"/>
        <v>1048617.6000000001</v>
      </c>
      <c r="AV1090" s="30">
        <f t="shared" si="2274"/>
        <v>6567657.5999999996</v>
      </c>
      <c r="AW1090" s="26">
        <v>1</v>
      </c>
      <c r="AX1090" s="27">
        <v>4800000</v>
      </c>
      <c r="AY1090" s="27">
        <v>5472000</v>
      </c>
      <c r="AZ1090" s="145"/>
      <c r="BA1090" s="145"/>
      <c r="BB1090" s="143">
        <f t="shared" si="2205"/>
        <v>9.2518644267398753E-2</v>
      </c>
      <c r="BC1090" s="27">
        <f t="shared" si="2275"/>
        <v>5136000</v>
      </c>
      <c r="BD1090" s="27">
        <f t="shared" si="2276"/>
        <v>975840</v>
      </c>
      <c r="BE1090" s="27">
        <f t="shared" si="2277"/>
        <v>6111840</v>
      </c>
      <c r="BF1090" s="26">
        <v>1</v>
      </c>
      <c r="BG1090" s="27">
        <v>3840000</v>
      </c>
      <c r="BH1090" s="27">
        <v>3456000</v>
      </c>
      <c r="BI1090" s="145"/>
      <c r="BJ1090" s="145"/>
      <c r="BK1090" s="143">
        <f t="shared" si="2177"/>
        <v>7.4432292756478682E-2</v>
      </c>
      <c r="BL1090" s="27">
        <f t="shared" si="2278"/>
        <v>3648000</v>
      </c>
      <c r="BM1090" s="27">
        <f t="shared" si="2279"/>
        <v>693120</v>
      </c>
      <c r="BN1090" s="28">
        <f t="shared" si="2280"/>
        <v>4341120</v>
      </c>
      <c r="BO1090" s="26">
        <v>1</v>
      </c>
      <c r="BP1090" s="27">
        <v>3840000</v>
      </c>
      <c r="BQ1090" s="27">
        <v>4377600</v>
      </c>
      <c r="BR1090" s="148"/>
      <c r="BS1090" s="148"/>
      <c r="BT1090" s="143">
        <f t="shared" si="2181"/>
        <v>9.2518644267398739E-2</v>
      </c>
      <c r="BU1090" s="27">
        <f t="shared" si="2312"/>
        <v>4108800</v>
      </c>
      <c r="BV1090" s="28">
        <f t="shared" si="2313"/>
        <v>780672</v>
      </c>
      <c r="BW1090" s="30">
        <f t="shared" si="2314"/>
        <v>4889472</v>
      </c>
      <c r="BX1090" s="26">
        <v>1</v>
      </c>
      <c r="BY1090" s="28">
        <v>3840000</v>
      </c>
      <c r="BZ1090" s="28">
        <v>4377600</v>
      </c>
      <c r="CA1090" s="156"/>
      <c r="CB1090" s="156"/>
      <c r="CC1090" s="177">
        <f t="shared" si="2185"/>
        <v>9.2518644267398739E-2</v>
      </c>
      <c r="CD1090" s="28">
        <f t="shared" si="2315"/>
        <v>4108800</v>
      </c>
      <c r="CE1090" s="28">
        <f t="shared" si="2316"/>
        <v>780672</v>
      </c>
      <c r="CF1090" s="29">
        <f t="shared" si="2317"/>
        <v>4889472</v>
      </c>
      <c r="CG1090" s="26">
        <v>1</v>
      </c>
      <c r="CH1090" s="27">
        <v>3072000</v>
      </c>
      <c r="CI1090" s="27">
        <v>2457600</v>
      </c>
      <c r="CJ1090" s="148"/>
      <c r="CK1090" s="148"/>
      <c r="CL1090" s="143">
        <f t="shared" si="2296"/>
        <v>0.15713484026367724</v>
      </c>
      <c r="CM1090" s="27">
        <f t="shared" si="2297"/>
        <v>2764800</v>
      </c>
      <c r="CN1090" s="27">
        <f t="shared" si="2237"/>
        <v>525312</v>
      </c>
      <c r="CO1090" s="28">
        <f t="shared" si="2238"/>
        <v>3290112</v>
      </c>
      <c r="CP1090" s="26">
        <v>1</v>
      </c>
      <c r="CQ1090" s="27">
        <v>3072000</v>
      </c>
      <c r="CR1090" s="27">
        <v>2457600</v>
      </c>
      <c r="CS1090" s="148"/>
      <c r="CT1090" s="148"/>
      <c r="CU1090" s="143">
        <f t="shared" si="2168"/>
        <v>0.15713484026367724</v>
      </c>
      <c r="CV1090" s="27">
        <f t="shared" si="2239"/>
        <v>2764800</v>
      </c>
      <c r="CW1090" s="28">
        <f t="shared" si="2240"/>
        <v>525312</v>
      </c>
      <c r="CX1090" s="29">
        <f t="shared" si="2241"/>
        <v>3290112</v>
      </c>
      <c r="CY1090" s="26">
        <v>1</v>
      </c>
      <c r="CZ1090" s="27">
        <v>3072000</v>
      </c>
      <c r="DA1090" s="27">
        <v>2611200</v>
      </c>
      <c r="DB1090" s="181"/>
      <c r="DC1090" s="181"/>
      <c r="DD1090" s="143">
        <f t="shared" si="2172"/>
        <v>0.11466596451673744</v>
      </c>
      <c r="DE1090" s="27">
        <f t="shared" si="2301"/>
        <v>2841600</v>
      </c>
      <c r="DF1090" s="27">
        <f t="shared" si="2302"/>
        <v>539904</v>
      </c>
      <c r="DG1090" s="28">
        <f t="shared" si="2303"/>
        <v>3381504</v>
      </c>
      <c r="DH1090" s="26">
        <v>1</v>
      </c>
      <c r="DI1090" s="28">
        <v>3072000</v>
      </c>
      <c r="DJ1090" s="28">
        <v>3532800</v>
      </c>
      <c r="DK1090" s="157"/>
      <c r="DL1090" s="177">
        <f t="shared" si="2176"/>
        <v>9.8666062491146164E-2</v>
      </c>
      <c r="DM1090" s="28">
        <f t="shared" si="2321"/>
        <v>3302400</v>
      </c>
      <c r="DN1090" s="28">
        <f t="shared" si="2322"/>
        <v>627456</v>
      </c>
      <c r="DO1090" s="30">
        <f t="shared" si="2323"/>
        <v>3929856</v>
      </c>
    </row>
    <row r="1091" spans="1:119" ht="21" customHeight="1" x14ac:dyDescent="0.25">
      <c r="A1091" s="66" t="s">
        <v>2119</v>
      </c>
      <c r="B1091" s="67" t="s">
        <v>2103</v>
      </c>
      <c r="C1091" s="68" t="s">
        <v>2120</v>
      </c>
      <c r="D1091" s="26">
        <v>1</v>
      </c>
      <c r="E1091" s="27">
        <v>4800000</v>
      </c>
      <c r="F1091" s="27">
        <v>4560000</v>
      </c>
      <c r="G1091" s="148"/>
      <c r="H1091" s="148"/>
      <c r="I1091" s="143">
        <f t="shared" si="2189"/>
        <v>3.6261886214694741E-2</v>
      </c>
      <c r="J1091" s="27">
        <f t="shared" si="2262"/>
        <v>4680000</v>
      </c>
      <c r="K1091" s="28">
        <f t="shared" si="2263"/>
        <v>889200</v>
      </c>
      <c r="L1091" s="29">
        <f t="shared" si="2192"/>
        <v>5569200</v>
      </c>
      <c r="M1091" s="26">
        <v>1</v>
      </c>
      <c r="N1091" s="27">
        <v>4800000</v>
      </c>
      <c r="O1091" s="27">
        <v>5184000</v>
      </c>
      <c r="P1091" s="145"/>
      <c r="Q1091" s="145"/>
      <c r="R1091" s="143">
        <f t="shared" si="2304"/>
        <v>5.4392829322042112E-2</v>
      </c>
      <c r="S1091" s="27">
        <f t="shared" si="2305"/>
        <v>4992000</v>
      </c>
      <c r="T1091" s="28">
        <f t="shared" si="2306"/>
        <v>948480</v>
      </c>
      <c r="U1091" s="30">
        <f t="shared" si="2307"/>
        <v>5940480</v>
      </c>
      <c r="V1091" s="26">
        <v>1</v>
      </c>
      <c r="W1091" s="27">
        <v>4800000</v>
      </c>
      <c r="X1091" s="27">
        <v>5520000</v>
      </c>
      <c r="Y1091" s="145"/>
      <c r="Z1091" s="145"/>
      <c r="AA1091" s="143">
        <f t="shared" si="2308"/>
        <v>9.8666062491146164E-2</v>
      </c>
      <c r="AB1091" s="27">
        <f t="shared" si="2309"/>
        <v>5160000</v>
      </c>
      <c r="AC1091" s="28">
        <f t="shared" si="2310"/>
        <v>980400</v>
      </c>
      <c r="AD1091" s="29">
        <f t="shared" si="2311"/>
        <v>6140400</v>
      </c>
      <c r="AE1091" s="26">
        <v>1</v>
      </c>
      <c r="AF1091" s="27">
        <v>4800000</v>
      </c>
      <c r="AG1091" s="27">
        <v>5280000</v>
      </c>
      <c r="AH1091" s="145"/>
      <c r="AI1091" s="145"/>
      <c r="AJ1091" s="143">
        <f t="shared" ref="AJ1091:AJ1154" si="2324">+STDEVA(AF1091:AG1091)/AVERAGE(AF1091:AG1091)</f>
        <v>6.7343502970147379E-2</v>
      </c>
      <c r="AK1091" s="27">
        <f t="shared" si="2270"/>
        <v>5040000</v>
      </c>
      <c r="AL1091" s="28">
        <f t="shared" si="2199"/>
        <v>957600</v>
      </c>
      <c r="AM1091" s="30">
        <f t="shared" si="2271"/>
        <v>5997600</v>
      </c>
      <c r="AN1091" s="26">
        <v>1</v>
      </c>
      <c r="AO1091" s="27">
        <v>4800000</v>
      </c>
      <c r="AP1091" s="27">
        <v>6238080</v>
      </c>
      <c r="AQ1091" s="145"/>
      <c r="AR1091" s="145"/>
      <c r="AS1091" s="143">
        <f t="shared" ref="AS1091:AS1154" si="2325">+STDEVA(AO1091:AP1091)/AVERAGE(AO1091:AP1091)</f>
        <v>0.18424873164332026</v>
      </c>
      <c r="AT1091" s="27">
        <f t="shared" si="2272"/>
        <v>5519040</v>
      </c>
      <c r="AU1091" s="28">
        <f t="shared" si="2273"/>
        <v>1048617.6000000001</v>
      </c>
      <c r="AV1091" s="30">
        <f t="shared" si="2274"/>
        <v>6567657.5999999996</v>
      </c>
      <c r="AW1091" s="26">
        <v>1</v>
      </c>
      <c r="AX1091" s="27">
        <v>4800000</v>
      </c>
      <c r="AY1091" s="27">
        <v>5472000</v>
      </c>
      <c r="AZ1091" s="145"/>
      <c r="BA1091" s="145"/>
      <c r="BB1091" s="143">
        <f t="shared" ref="BB1091:BB1154" si="2326">+STDEVA(AX1091:AY1091)/AVERAGE(AX1091:AY1091)</f>
        <v>9.2518644267398753E-2</v>
      </c>
      <c r="BC1091" s="27">
        <f t="shared" si="2275"/>
        <v>5136000</v>
      </c>
      <c r="BD1091" s="27">
        <f t="shared" si="2276"/>
        <v>975840</v>
      </c>
      <c r="BE1091" s="27">
        <f t="shared" si="2277"/>
        <v>6111840</v>
      </c>
      <c r="BF1091" s="26">
        <v>1</v>
      </c>
      <c r="BG1091" s="27">
        <v>3840000</v>
      </c>
      <c r="BH1091" s="27">
        <v>3456000</v>
      </c>
      <c r="BI1091" s="145"/>
      <c r="BJ1091" s="145"/>
      <c r="BK1091" s="143">
        <f t="shared" ref="BK1091:BK1148" si="2327">+STDEVA(BG1091:BH1091)/AVERAGE(BG1091:BH1091)</f>
        <v>7.4432292756478682E-2</v>
      </c>
      <c r="BL1091" s="27">
        <f t="shared" si="2278"/>
        <v>3648000</v>
      </c>
      <c r="BM1091" s="27">
        <f t="shared" si="2279"/>
        <v>693120</v>
      </c>
      <c r="BN1091" s="28">
        <f t="shared" si="2280"/>
        <v>4341120</v>
      </c>
      <c r="BO1091" s="26">
        <v>1</v>
      </c>
      <c r="BP1091" s="27">
        <v>3840000</v>
      </c>
      <c r="BQ1091" s="27">
        <v>4377600</v>
      </c>
      <c r="BR1091" s="148"/>
      <c r="BS1091" s="148"/>
      <c r="BT1091" s="143">
        <f t="shared" ref="BT1091:BT1148" si="2328">+STDEVA(BP1091:BQ1091)/AVERAGE(BP1091:BQ1091)</f>
        <v>9.2518644267398739E-2</v>
      </c>
      <c r="BU1091" s="27">
        <f t="shared" si="2312"/>
        <v>4108800</v>
      </c>
      <c r="BV1091" s="28">
        <f t="shared" si="2313"/>
        <v>780672</v>
      </c>
      <c r="BW1091" s="30">
        <f t="shared" si="2314"/>
        <v>4889472</v>
      </c>
      <c r="BX1091" s="26">
        <v>1</v>
      </c>
      <c r="BY1091" s="28">
        <v>3840000</v>
      </c>
      <c r="BZ1091" s="28">
        <v>4377600</v>
      </c>
      <c r="CA1091" s="156"/>
      <c r="CB1091" s="156"/>
      <c r="CC1091" s="177">
        <f t="shared" ref="CC1091:CC1148" si="2329">+STDEVA(BY1091:BZ1091)/AVERAGE(BY1091:BZ1091)</f>
        <v>9.2518644267398739E-2</v>
      </c>
      <c r="CD1091" s="28">
        <f t="shared" si="2315"/>
        <v>4108800</v>
      </c>
      <c r="CE1091" s="28">
        <f t="shared" si="2316"/>
        <v>780672</v>
      </c>
      <c r="CF1091" s="29">
        <f t="shared" si="2317"/>
        <v>4889472</v>
      </c>
      <c r="CG1091" s="26">
        <v>1</v>
      </c>
      <c r="CH1091" s="27">
        <v>3072000</v>
      </c>
      <c r="CI1091" s="27">
        <v>2457600</v>
      </c>
      <c r="CJ1091" s="148"/>
      <c r="CK1091" s="148"/>
      <c r="CL1091" s="143">
        <f t="shared" si="2296"/>
        <v>0.15713484026367724</v>
      </c>
      <c r="CM1091" s="27">
        <f t="shared" si="2297"/>
        <v>2764800</v>
      </c>
      <c r="CN1091" s="27">
        <f t="shared" si="2237"/>
        <v>525312</v>
      </c>
      <c r="CO1091" s="28">
        <f t="shared" si="2238"/>
        <v>3290112</v>
      </c>
      <c r="CP1091" s="26">
        <v>1</v>
      </c>
      <c r="CQ1091" s="27">
        <v>3072000</v>
      </c>
      <c r="CR1091" s="27">
        <v>2457600</v>
      </c>
      <c r="CS1091" s="148"/>
      <c r="CT1091" s="148"/>
      <c r="CU1091" s="143">
        <f t="shared" ref="CU1091:CU1141" si="2330">+STDEVA(CQ1091:CR1091)/AVERAGE(CQ1091:CR1091)</f>
        <v>0.15713484026367724</v>
      </c>
      <c r="CV1091" s="27">
        <f t="shared" si="2239"/>
        <v>2764800</v>
      </c>
      <c r="CW1091" s="28">
        <f t="shared" si="2240"/>
        <v>525312</v>
      </c>
      <c r="CX1091" s="29">
        <f t="shared" si="2241"/>
        <v>3290112</v>
      </c>
      <c r="CY1091" s="26">
        <v>1</v>
      </c>
      <c r="CZ1091" s="27">
        <v>3072000</v>
      </c>
      <c r="DA1091" s="27">
        <v>2611200</v>
      </c>
      <c r="DB1091" s="181"/>
      <c r="DC1091" s="181"/>
      <c r="DD1091" s="143">
        <f t="shared" ref="DD1091:DD1142" si="2331">+STDEVA(CZ1091:DA1091)/AVERAGE(CZ1091:DA1091)</f>
        <v>0.11466596451673744</v>
      </c>
      <c r="DE1091" s="27">
        <f t="shared" si="2301"/>
        <v>2841600</v>
      </c>
      <c r="DF1091" s="27">
        <f t="shared" si="2302"/>
        <v>539904</v>
      </c>
      <c r="DG1091" s="28">
        <f t="shared" si="2303"/>
        <v>3381504</v>
      </c>
      <c r="DH1091" s="26">
        <v>1</v>
      </c>
      <c r="DI1091" s="28">
        <v>3072000</v>
      </c>
      <c r="DJ1091" s="28">
        <v>3532800</v>
      </c>
      <c r="DK1091" s="157"/>
      <c r="DL1091" s="177">
        <f t="shared" ref="DL1091:DL1141" si="2332">+STDEVA(DI1091:DJ1091)/AVERAGE(DI1091:DJ1091)</f>
        <v>9.8666062491146164E-2</v>
      </c>
      <c r="DM1091" s="28">
        <f t="shared" si="2321"/>
        <v>3302400</v>
      </c>
      <c r="DN1091" s="28">
        <f t="shared" si="2322"/>
        <v>627456</v>
      </c>
      <c r="DO1091" s="30">
        <f t="shared" si="2323"/>
        <v>3929856</v>
      </c>
    </row>
    <row r="1092" spans="1:119" ht="21" customHeight="1" x14ac:dyDescent="0.25">
      <c r="A1092" s="66" t="s">
        <v>2121</v>
      </c>
      <c r="B1092" s="67" t="s">
        <v>2103</v>
      </c>
      <c r="C1092" s="68" t="s">
        <v>2122</v>
      </c>
      <c r="D1092" s="26">
        <v>1</v>
      </c>
      <c r="E1092" s="27">
        <v>6500000</v>
      </c>
      <c r="F1092" s="27">
        <v>6175000</v>
      </c>
      <c r="G1092" s="148"/>
      <c r="H1092" s="148"/>
      <c r="I1092" s="143">
        <f t="shared" si="2189"/>
        <v>3.6261886214694741E-2</v>
      </c>
      <c r="J1092" s="27">
        <f t="shared" si="2262"/>
        <v>6337500</v>
      </c>
      <c r="K1092" s="28">
        <f t="shared" si="2263"/>
        <v>1204125</v>
      </c>
      <c r="L1092" s="29">
        <f t="shared" ref="L1092:L1155" si="2333">+J1092+K1092</f>
        <v>7541625</v>
      </c>
      <c r="M1092" s="26">
        <v>1</v>
      </c>
      <c r="N1092" s="27">
        <v>6500000</v>
      </c>
      <c r="O1092" s="27">
        <v>7020000</v>
      </c>
      <c r="P1092" s="145"/>
      <c r="Q1092" s="145"/>
      <c r="R1092" s="143">
        <f t="shared" si="2304"/>
        <v>5.4392829322042112E-2</v>
      </c>
      <c r="S1092" s="27">
        <f t="shared" si="2305"/>
        <v>6760000</v>
      </c>
      <c r="T1092" s="28">
        <f t="shared" si="2306"/>
        <v>1284400</v>
      </c>
      <c r="U1092" s="30">
        <f t="shared" si="2307"/>
        <v>8044400</v>
      </c>
      <c r="V1092" s="26">
        <v>1</v>
      </c>
      <c r="W1092" s="27">
        <v>6500000</v>
      </c>
      <c r="X1092" s="27">
        <v>7475000</v>
      </c>
      <c r="Y1092" s="145"/>
      <c r="Z1092" s="145"/>
      <c r="AA1092" s="143">
        <f t="shared" si="2308"/>
        <v>9.8666062491146164E-2</v>
      </c>
      <c r="AB1092" s="27">
        <f t="shared" si="2309"/>
        <v>6987500</v>
      </c>
      <c r="AC1092" s="28">
        <f t="shared" si="2310"/>
        <v>1327625</v>
      </c>
      <c r="AD1092" s="29">
        <f t="shared" si="2311"/>
        <v>8315125</v>
      </c>
      <c r="AE1092" s="26">
        <v>1</v>
      </c>
      <c r="AF1092" s="27">
        <v>6500000</v>
      </c>
      <c r="AG1092" s="27">
        <v>7150000</v>
      </c>
      <c r="AH1092" s="145"/>
      <c r="AI1092" s="145"/>
      <c r="AJ1092" s="143">
        <f t="shared" si="2324"/>
        <v>6.7343502970147379E-2</v>
      </c>
      <c r="AK1092" s="27">
        <f t="shared" si="2270"/>
        <v>6825000</v>
      </c>
      <c r="AL1092" s="28">
        <f t="shared" si="2199"/>
        <v>1296750</v>
      </c>
      <c r="AM1092" s="30">
        <f t="shared" si="2271"/>
        <v>8121750</v>
      </c>
      <c r="AN1092" s="26">
        <v>1</v>
      </c>
      <c r="AO1092" s="27">
        <v>6500000</v>
      </c>
      <c r="AP1092" s="27">
        <v>8447400</v>
      </c>
      <c r="AQ1092" s="145"/>
      <c r="AR1092" s="145"/>
      <c r="AS1092" s="143">
        <f t="shared" si="2325"/>
        <v>0.18424873164332026</v>
      </c>
      <c r="AT1092" s="27">
        <f t="shared" si="2272"/>
        <v>7473700</v>
      </c>
      <c r="AU1092" s="28">
        <f t="shared" si="2273"/>
        <v>1420003</v>
      </c>
      <c r="AV1092" s="30">
        <f t="shared" si="2274"/>
        <v>8893703</v>
      </c>
      <c r="AW1092" s="26">
        <v>1</v>
      </c>
      <c r="AX1092" s="27">
        <v>6500000</v>
      </c>
      <c r="AY1092" s="27">
        <v>7410000</v>
      </c>
      <c r="AZ1092" s="145"/>
      <c r="BA1092" s="145"/>
      <c r="BB1092" s="143">
        <f t="shared" si="2326"/>
        <v>9.2518644267398739E-2</v>
      </c>
      <c r="BC1092" s="27">
        <f t="shared" si="2275"/>
        <v>6955000</v>
      </c>
      <c r="BD1092" s="27">
        <f t="shared" si="2276"/>
        <v>1321450</v>
      </c>
      <c r="BE1092" s="27">
        <f t="shared" si="2277"/>
        <v>8276450</v>
      </c>
      <c r="BF1092" s="26">
        <v>1</v>
      </c>
      <c r="BG1092" s="27">
        <v>5200000</v>
      </c>
      <c r="BH1092" s="27">
        <v>4680000</v>
      </c>
      <c r="BI1092" s="145"/>
      <c r="BJ1092" s="145"/>
      <c r="BK1092" s="143">
        <f t="shared" si="2327"/>
        <v>7.4432292756478682E-2</v>
      </c>
      <c r="BL1092" s="27">
        <f t="shared" si="2278"/>
        <v>4940000</v>
      </c>
      <c r="BM1092" s="27">
        <f t="shared" si="2279"/>
        <v>938600</v>
      </c>
      <c r="BN1092" s="28">
        <f t="shared" si="2280"/>
        <v>5878600</v>
      </c>
      <c r="BO1092" s="26">
        <v>1</v>
      </c>
      <c r="BP1092" s="27">
        <v>5200000</v>
      </c>
      <c r="BQ1092" s="27">
        <v>5928000</v>
      </c>
      <c r="BR1092" s="148"/>
      <c r="BS1092" s="148"/>
      <c r="BT1092" s="143">
        <f t="shared" si="2328"/>
        <v>9.2518644267398739E-2</v>
      </c>
      <c r="BU1092" s="27">
        <f t="shared" si="2312"/>
        <v>5564000</v>
      </c>
      <c r="BV1092" s="28">
        <f t="shared" si="2313"/>
        <v>1057160</v>
      </c>
      <c r="BW1092" s="30">
        <f t="shared" si="2314"/>
        <v>6621160</v>
      </c>
      <c r="BX1092" s="26">
        <v>1</v>
      </c>
      <c r="BY1092" s="28">
        <v>5200000</v>
      </c>
      <c r="BZ1092" s="28">
        <v>5928000</v>
      </c>
      <c r="CA1092" s="156"/>
      <c r="CB1092" s="156"/>
      <c r="CC1092" s="177">
        <f t="shared" si="2329"/>
        <v>9.2518644267398739E-2</v>
      </c>
      <c r="CD1092" s="28">
        <f t="shared" si="2315"/>
        <v>5564000</v>
      </c>
      <c r="CE1092" s="28">
        <f t="shared" si="2316"/>
        <v>1057160</v>
      </c>
      <c r="CF1092" s="29">
        <f t="shared" si="2317"/>
        <v>6621160</v>
      </c>
      <c r="CG1092" s="26">
        <v>1</v>
      </c>
      <c r="CH1092" s="27">
        <v>4160000</v>
      </c>
      <c r="CI1092" s="27">
        <v>3328000</v>
      </c>
      <c r="CJ1092" s="148"/>
      <c r="CK1092" s="148"/>
      <c r="CL1092" s="143">
        <f t="shared" si="2296"/>
        <v>0.15713484026367724</v>
      </c>
      <c r="CM1092" s="27">
        <f t="shared" si="2297"/>
        <v>3744000</v>
      </c>
      <c r="CN1092" s="27">
        <f t="shared" si="2237"/>
        <v>711360</v>
      </c>
      <c r="CO1092" s="28">
        <f t="shared" si="2238"/>
        <v>4455360</v>
      </c>
      <c r="CP1092" s="26">
        <v>1</v>
      </c>
      <c r="CQ1092" s="27">
        <v>4160000</v>
      </c>
      <c r="CR1092" s="27">
        <v>3328000</v>
      </c>
      <c r="CS1092" s="148"/>
      <c r="CT1092" s="148"/>
      <c r="CU1092" s="143">
        <f t="shared" si="2330"/>
        <v>0.15713484026367724</v>
      </c>
      <c r="CV1092" s="27">
        <f t="shared" si="2239"/>
        <v>3744000</v>
      </c>
      <c r="CW1092" s="28">
        <f t="shared" si="2240"/>
        <v>711360</v>
      </c>
      <c r="CX1092" s="29">
        <f t="shared" si="2241"/>
        <v>4455360</v>
      </c>
      <c r="CY1092" s="26">
        <v>1</v>
      </c>
      <c r="CZ1092" s="27">
        <v>4160000</v>
      </c>
      <c r="DA1092" s="27">
        <v>3536000</v>
      </c>
      <c r="DB1092" s="181"/>
      <c r="DC1092" s="181"/>
      <c r="DD1092" s="143">
        <f t="shared" si="2331"/>
        <v>0.11466596451673744</v>
      </c>
      <c r="DE1092" s="27">
        <f t="shared" si="2301"/>
        <v>3848000</v>
      </c>
      <c r="DF1092" s="27">
        <f t="shared" si="2302"/>
        <v>731120</v>
      </c>
      <c r="DG1092" s="28">
        <f t="shared" si="2303"/>
        <v>4579120</v>
      </c>
      <c r="DH1092" s="26">
        <v>1</v>
      </c>
      <c r="DI1092" s="28">
        <v>4160000</v>
      </c>
      <c r="DJ1092" s="28">
        <v>4784000</v>
      </c>
      <c r="DK1092" s="157"/>
      <c r="DL1092" s="177">
        <f t="shared" si="2332"/>
        <v>9.8666062491146164E-2</v>
      </c>
      <c r="DM1092" s="28">
        <f t="shared" si="2321"/>
        <v>4472000</v>
      </c>
      <c r="DN1092" s="28">
        <f t="shared" si="2322"/>
        <v>849680</v>
      </c>
      <c r="DO1092" s="30">
        <f t="shared" si="2323"/>
        <v>5321680</v>
      </c>
    </row>
    <row r="1093" spans="1:119" ht="21" customHeight="1" x14ac:dyDescent="0.25">
      <c r="A1093" s="66" t="s">
        <v>2123</v>
      </c>
      <c r="B1093" s="67" t="s">
        <v>2103</v>
      </c>
      <c r="C1093" s="68" t="s">
        <v>2124</v>
      </c>
      <c r="D1093" s="26">
        <v>1</v>
      </c>
      <c r="E1093" s="27">
        <v>4800000</v>
      </c>
      <c r="F1093" s="27">
        <v>4560000</v>
      </c>
      <c r="G1093" s="148"/>
      <c r="H1093" s="148"/>
      <c r="I1093" s="143">
        <f t="shared" ref="I1093:I1116" si="2334">+STDEVA(E1093:F1093)/AVERAGE(E1093:F1093)</f>
        <v>3.6261886214694741E-2</v>
      </c>
      <c r="J1093" s="27">
        <f t="shared" si="2262"/>
        <v>4680000</v>
      </c>
      <c r="K1093" s="28">
        <f t="shared" si="2263"/>
        <v>889200</v>
      </c>
      <c r="L1093" s="29">
        <f t="shared" si="2333"/>
        <v>5569200</v>
      </c>
      <c r="M1093" s="26">
        <v>1</v>
      </c>
      <c r="N1093" s="27">
        <v>4800000</v>
      </c>
      <c r="O1093" s="27">
        <v>5184000</v>
      </c>
      <c r="P1093" s="145"/>
      <c r="Q1093" s="145"/>
      <c r="R1093" s="143">
        <f t="shared" si="2304"/>
        <v>5.4392829322042112E-2</v>
      </c>
      <c r="S1093" s="27">
        <f t="shared" si="2305"/>
        <v>4992000</v>
      </c>
      <c r="T1093" s="28">
        <f t="shared" si="2306"/>
        <v>948480</v>
      </c>
      <c r="U1093" s="30">
        <f t="shared" si="2307"/>
        <v>5940480</v>
      </c>
      <c r="V1093" s="26">
        <v>1</v>
      </c>
      <c r="W1093" s="27">
        <v>4800000</v>
      </c>
      <c r="X1093" s="27">
        <v>5520000</v>
      </c>
      <c r="Y1093" s="145"/>
      <c r="Z1093" s="145"/>
      <c r="AA1093" s="143">
        <f t="shared" si="2308"/>
        <v>9.8666062491146164E-2</v>
      </c>
      <c r="AB1093" s="27">
        <f t="shared" si="2309"/>
        <v>5160000</v>
      </c>
      <c r="AC1093" s="28">
        <f t="shared" si="2310"/>
        <v>980400</v>
      </c>
      <c r="AD1093" s="29">
        <f t="shared" si="2311"/>
        <v>6140400</v>
      </c>
      <c r="AE1093" s="26">
        <v>1</v>
      </c>
      <c r="AF1093" s="27">
        <v>4800000</v>
      </c>
      <c r="AG1093" s="27">
        <v>5280000</v>
      </c>
      <c r="AH1093" s="145"/>
      <c r="AI1093" s="145"/>
      <c r="AJ1093" s="143">
        <f t="shared" si="2324"/>
        <v>6.7343502970147379E-2</v>
      </c>
      <c r="AK1093" s="27">
        <f t="shared" si="2270"/>
        <v>5040000</v>
      </c>
      <c r="AL1093" s="28">
        <f t="shared" ref="AL1093:AL1116" si="2335">+AK1093*19%</f>
        <v>957600</v>
      </c>
      <c r="AM1093" s="30">
        <f t="shared" si="2271"/>
        <v>5997600</v>
      </c>
      <c r="AN1093" s="26">
        <v>1</v>
      </c>
      <c r="AO1093" s="27">
        <v>4800000</v>
      </c>
      <c r="AP1093" s="27">
        <v>6238080</v>
      </c>
      <c r="AQ1093" s="145"/>
      <c r="AR1093" s="145"/>
      <c r="AS1093" s="143">
        <f t="shared" si="2325"/>
        <v>0.18424873164332026</v>
      </c>
      <c r="AT1093" s="27">
        <f t="shared" si="2272"/>
        <v>5519040</v>
      </c>
      <c r="AU1093" s="28">
        <f t="shared" si="2273"/>
        <v>1048617.6000000001</v>
      </c>
      <c r="AV1093" s="30">
        <f t="shared" si="2274"/>
        <v>6567657.5999999996</v>
      </c>
      <c r="AW1093" s="26">
        <v>1</v>
      </c>
      <c r="AX1093" s="27">
        <v>4800000</v>
      </c>
      <c r="AY1093" s="27">
        <v>5472000</v>
      </c>
      <c r="AZ1093" s="145"/>
      <c r="BA1093" s="145"/>
      <c r="BB1093" s="143">
        <f t="shared" si="2326"/>
        <v>9.2518644267398753E-2</v>
      </c>
      <c r="BC1093" s="27">
        <f t="shared" si="2275"/>
        <v>5136000</v>
      </c>
      <c r="BD1093" s="27">
        <f t="shared" si="2276"/>
        <v>975840</v>
      </c>
      <c r="BE1093" s="27">
        <f t="shared" si="2277"/>
        <v>6111840</v>
      </c>
      <c r="BF1093" s="26">
        <v>1</v>
      </c>
      <c r="BG1093" s="27">
        <v>3840000</v>
      </c>
      <c r="BH1093" s="27">
        <v>3456000</v>
      </c>
      <c r="BI1093" s="145"/>
      <c r="BJ1093" s="145"/>
      <c r="BK1093" s="143">
        <f t="shared" si="2327"/>
        <v>7.4432292756478682E-2</v>
      </c>
      <c r="BL1093" s="27">
        <f t="shared" si="2278"/>
        <v>3648000</v>
      </c>
      <c r="BM1093" s="27">
        <f t="shared" si="2279"/>
        <v>693120</v>
      </c>
      <c r="BN1093" s="28">
        <f t="shared" si="2280"/>
        <v>4341120</v>
      </c>
      <c r="BO1093" s="26">
        <v>1</v>
      </c>
      <c r="BP1093" s="27">
        <v>3840000</v>
      </c>
      <c r="BQ1093" s="27">
        <v>4377600</v>
      </c>
      <c r="BR1093" s="148"/>
      <c r="BS1093" s="148"/>
      <c r="BT1093" s="143">
        <f t="shared" si="2328"/>
        <v>9.2518644267398739E-2</v>
      </c>
      <c r="BU1093" s="27">
        <f t="shared" si="2312"/>
        <v>4108800</v>
      </c>
      <c r="BV1093" s="28">
        <f t="shared" si="2313"/>
        <v>780672</v>
      </c>
      <c r="BW1093" s="30">
        <f t="shared" si="2314"/>
        <v>4889472</v>
      </c>
      <c r="BX1093" s="26">
        <v>1</v>
      </c>
      <c r="BY1093" s="28">
        <v>3840000</v>
      </c>
      <c r="BZ1093" s="28">
        <v>4377600</v>
      </c>
      <c r="CA1093" s="156"/>
      <c r="CB1093" s="156"/>
      <c r="CC1093" s="177">
        <f t="shared" si="2329"/>
        <v>9.2518644267398739E-2</v>
      </c>
      <c r="CD1093" s="28">
        <f t="shared" si="2315"/>
        <v>4108800</v>
      </c>
      <c r="CE1093" s="28">
        <f t="shared" si="2316"/>
        <v>780672</v>
      </c>
      <c r="CF1093" s="29">
        <f t="shared" si="2317"/>
        <v>4889472</v>
      </c>
      <c r="CG1093" s="26">
        <v>1</v>
      </c>
      <c r="CH1093" s="27">
        <v>3072000</v>
      </c>
      <c r="CI1093" s="27">
        <v>2457600</v>
      </c>
      <c r="CJ1093" s="148"/>
      <c r="CK1093" s="148"/>
      <c r="CL1093" s="143">
        <f t="shared" si="2296"/>
        <v>0.15713484026367724</v>
      </c>
      <c r="CM1093" s="27">
        <f t="shared" si="2297"/>
        <v>2764800</v>
      </c>
      <c r="CN1093" s="27">
        <f t="shared" si="2237"/>
        <v>525312</v>
      </c>
      <c r="CO1093" s="28">
        <f t="shared" si="2238"/>
        <v>3290112</v>
      </c>
      <c r="CP1093" s="26">
        <v>1</v>
      </c>
      <c r="CQ1093" s="27">
        <v>3072000</v>
      </c>
      <c r="CR1093" s="27">
        <v>2457600</v>
      </c>
      <c r="CS1093" s="148"/>
      <c r="CT1093" s="148"/>
      <c r="CU1093" s="143">
        <f t="shared" si="2330"/>
        <v>0.15713484026367724</v>
      </c>
      <c r="CV1093" s="27">
        <f t="shared" si="2239"/>
        <v>2764800</v>
      </c>
      <c r="CW1093" s="28">
        <f t="shared" si="2240"/>
        <v>525312</v>
      </c>
      <c r="CX1093" s="29">
        <f t="shared" si="2241"/>
        <v>3290112</v>
      </c>
      <c r="CY1093" s="26">
        <v>1</v>
      </c>
      <c r="CZ1093" s="27">
        <v>3072000</v>
      </c>
      <c r="DA1093" s="27">
        <v>2611200</v>
      </c>
      <c r="DB1093" s="181"/>
      <c r="DC1093" s="181"/>
      <c r="DD1093" s="143">
        <f t="shared" si="2331"/>
        <v>0.11466596451673744</v>
      </c>
      <c r="DE1093" s="27">
        <f t="shared" si="2301"/>
        <v>2841600</v>
      </c>
      <c r="DF1093" s="27">
        <f t="shared" si="2302"/>
        <v>539904</v>
      </c>
      <c r="DG1093" s="28">
        <f t="shared" si="2303"/>
        <v>3381504</v>
      </c>
      <c r="DH1093" s="26">
        <v>1</v>
      </c>
      <c r="DI1093" s="28">
        <v>3072000</v>
      </c>
      <c r="DJ1093" s="28">
        <v>3532800</v>
      </c>
      <c r="DK1093" s="157"/>
      <c r="DL1093" s="177">
        <f t="shared" si="2332"/>
        <v>9.8666062491146164E-2</v>
      </c>
      <c r="DM1093" s="28">
        <f t="shared" si="2321"/>
        <v>3302400</v>
      </c>
      <c r="DN1093" s="28">
        <f t="shared" si="2322"/>
        <v>627456</v>
      </c>
      <c r="DO1093" s="30">
        <f t="shared" si="2323"/>
        <v>3929856</v>
      </c>
    </row>
    <row r="1094" spans="1:119" ht="21" customHeight="1" x14ac:dyDescent="0.25">
      <c r="A1094" s="66" t="s">
        <v>2125</v>
      </c>
      <c r="B1094" s="67" t="s">
        <v>2103</v>
      </c>
      <c r="C1094" s="68" t="s">
        <v>2126</v>
      </c>
      <c r="D1094" s="26">
        <v>1</v>
      </c>
      <c r="E1094" s="27">
        <v>200000</v>
      </c>
      <c r="F1094" s="27">
        <v>190000</v>
      </c>
      <c r="G1094" s="148"/>
      <c r="H1094" s="148"/>
      <c r="I1094" s="143">
        <f t="shared" si="2334"/>
        <v>3.6261886214694741E-2</v>
      </c>
      <c r="J1094" s="27">
        <f t="shared" si="2262"/>
        <v>195000</v>
      </c>
      <c r="K1094" s="28">
        <f t="shared" si="2263"/>
        <v>37050</v>
      </c>
      <c r="L1094" s="29">
        <f t="shared" si="2333"/>
        <v>232050</v>
      </c>
      <c r="M1094" s="26">
        <v>1</v>
      </c>
      <c r="N1094" s="27">
        <v>200000</v>
      </c>
      <c r="O1094" s="27">
        <v>950000</v>
      </c>
      <c r="P1094" s="145"/>
      <c r="Q1094" s="145"/>
      <c r="R1094" s="163">
        <f t="shared" si="2304"/>
        <v>0.92231319285201863</v>
      </c>
      <c r="S1094" s="205">
        <f t="shared" si="2305"/>
        <v>575000</v>
      </c>
      <c r="T1094" s="28">
        <f t="shared" si="2306"/>
        <v>109250</v>
      </c>
      <c r="U1094" s="30">
        <f t="shared" si="2307"/>
        <v>684250</v>
      </c>
      <c r="V1094" s="26">
        <v>1</v>
      </c>
      <c r="W1094" s="27">
        <v>200000</v>
      </c>
      <c r="X1094" s="27">
        <v>1050000</v>
      </c>
      <c r="Y1094" s="145"/>
      <c r="Z1094" s="145"/>
      <c r="AA1094" s="163">
        <f t="shared" si="2308"/>
        <v>0.96166522241370456</v>
      </c>
      <c r="AB1094" s="205">
        <f>+AVERAGE(W1094:X1094)</f>
        <v>625000</v>
      </c>
      <c r="AC1094" s="28">
        <f t="shared" si="2310"/>
        <v>118750</v>
      </c>
      <c r="AD1094" s="29">
        <f t="shared" si="2311"/>
        <v>743750</v>
      </c>
      <c r="AE1094" s="26">
        <v>1</v>
      </c>
      <c r="AF1094" s="27">
        <v>200000</v>
      </c>
      <c r="AG1094" s="27">
        <v>220000</v>
      </c>
      <c r="AH1094" s="145"/>
      <c r="AI1094" s="145"/>
      <c r="AJ1094" s="143">
        <f t="shared" si="2324"/>
        <v>6.7343502970147379E-2</v>
      </c>
      <c r="AK1094" s="27">
        <f t="shared" si="2270"/>
        <v>210000</v>
      </c>
      <c r="AL1094" s="28">
        <f t="shared" si="2335"/>
        <v>39900</v>
      </c>
      <c r="AM1094" s="30">
        <f t="shared" si="2271"/>
        <v>249900</v>
      </c>
      <c r="AN1094" s="26">
        <v>1</v>
      </c>
      <c r="AO1094" s="27">
        <v>200000</v>
      </c>
      <c r="AP1094" s="27">
        <v>259920</v>
      </c>
      <c r="AQ1094" s="145"/>
      <c r="AR1094" s="145"/>
      <c r="AS1094" s="143">
        <f t="shared" si="2325"/>
        <v>0.18424873164332028</v>
      </c>
      <c r="AT1094" s="27">
        <f t="shared" si="2272"/>
        <v>229960</v>
      </c>
      <c r="AU1094" s="28">
        <f t="shared" si="2273"/>
        <v>43692.4</v>
      </c>
      <c r="AV1094" s="30">
        <f t="shared" si="2274"/>
        <v>273652.40000000002</v>
      </c>
      <c r="AW1094" s="26">
        <v>1</v>
      </c>
      <c r="AX1094" s="27">
        <v>200000</v>
      </c>
      <c r="AY1094" s="27">
        <v>228000</v>
      </c>
      <c r="AZ1094" s="145"/>
      <c r="BA1094" s="145"/>
      <c r="BB1094" s="143">
        <f t="shared" si="2326"/>
        <v>9.2518644267398739E-2</v>
      </c>
      <c r="BC1094" s="27">
        <f t="shared" si="2275"/>
        <v>214000</v>
      </c>
      <c r="BD1094" s="27">
        <f t="shared" si="2276"/>
        <v>40660</v>
      </c>
      <c r="BE1094" s="27">
        <f t="shared" si="2277"/>
        <v>254660</v>
      </c>
      <c r="BF1094" s="26">
        <v>1</v>
      </c>
      <c r="BG1094" s="27">
        <v>160000</v>
      </c>
      <c r="BH1094" s="27">
        <v>144000</v>
      </c>
      <c r="BI1094" s="145"/>
      <c r="BJ1094" s="145"/>
      <c r="BK1094" s="143">
        <f t="shared" si="2327"/>
        <v>7.4432292756478696E-2</v>
      </c>
      <c r="BL1094" s="27">
        <f t="shared" si="2278"/>
        <v>152000</v>
      </c>
      <c r="BM1094" s="27">
        <f t="shared" si="2279"/>
        <v>28880</v>
      </c>
      <c r="BN1094" s="28">
        <f t="shared" si="2280"/>
        <v>180880</v>
      </c>
      <c r="BO1094" s="26">
        <v>1</v>
      </c>
      <c r="BP1094" s="27">
        <v>160000</v>
      </c>
      <c r="BQ1094" s="27">
        <v>182400</v>
      </c>
      <c r="BR1094" s="148"/>
      <c r="BS1094" s="148"/>
      <c r="BT1094" s="143">
        <f t="shared" si="2328"/>
        <v>9.2518644267398739E-2</v>
      </c>
      <c r="BU1094" s="27">
        <f t="shared" si="2312"/>
        <v>171200</v>
      </c>
      <c r="BV1094" s="28">
        <f t="shared" si="2313"/>
        <v>32528</v>
      </c>
      <c r="BW1094" s="30">
        <f t="shared" si="2314"/>
        <v>203728</v>
      </c>
      <c r="BX1094" s="26">
        <v>1</v>
      </c>
      <c r="BY1094" s="28">
        <v>160000</v>
      </c>
      <c r="BZ1094" s="28">
        <v>182400</v>
      </c>
      <c r="CA1094" s="156"/>
      <c r="CB1094" s="156"/>
      <c r="CC1094" s="177">
        <f t="shared" si="2329"/>
        <v>9.2518644267398739E-2</v>
      </c>
      <c r="CD1094" s="28">
        <f t="shared" si="2315"/>
        <v>171200</v>
      </c>
      <c r="CE1094" s="28">
        <f t="shared" si="2316"/>
        <v>32528</v>
      </c>
      <c r="CF1094" s="29">
        <f t="shared" si="2317"/>
        <v>203728</v>
      </c>
      <c r="CG1094" s="26">
        <v>1</v>
      </c>
      <c r="CH1094" s="27">
        <v>128000</v>
      </c>
      <c r="CI1094" s="27">
        <v>102400</v>
      </c>
      <c r="CJ1094" s="148"/>
      <c r="CK1094" s="148"/>
      <c r="CL1094" s="143">
        <f t="shared" si="2296"/>
        <v>0.15713484026367724</v>
      </c>
      <c r="CM1094" s="27">
        <f t="shared" si="2297"/>
        <v>115200</v>
      </c>
      <c r="CN1094" s="27">
        <f t="shared" si="2237"/>
        <v>21888</v>
      </c>
      <c r="CO1094" s="28">
        <f t="shared" si="2238"/>
        <v>137088</v>
      </c>
      <c r="CP1094" s="26">
        <v>1</v>
      </c>
      <c r="CQ1094" s="27">
        <v>128000</v>
      </c>
      <c r="CR1094" s="27">
        <v>102400</v>
      </c>
      <c r="CS1094" s="148"/>
      <c r="CT1094" s="148"/>
      <c r="CU1094" s="143">
        <f t="shared" si="2330"/>
        <v>0.15713484026367724</v>
      </c>
      <c r="CV1094" s="27">
        <f t="shared" si="2239"/>
        <v>115200</v>
      </c>
      <c r="CW1094" s="28">
        <f t="shared" si="2240"/>
        <v>21888</v>
      </c>
      <c r="CX1094" s="29">
        <f t="shared" si="2241"/>
        <v>137088</v>
      </c>
      <c r="CY1094" s="26">
        <v>1</v>
      </c>
      <c r="CZ1094" s="27">
        <v>128000</v>
      </c>
      <c r="DA1094" s="27">
        <v>108800</v>
      </c>
      <c r="DB1094" s="181"/>
      <c r="DC1094" s="181"/>
      <c r="DD1094" s="143">
        <f t="shared" si="2331"/>
        <v>0.11466596451673744</v>
      </c>
      <c r="DE1094" s="27">
        <f t="shared" si="2301"/>
        <v>118400</v>
      </c>
      <c r="DF1094" s="27">
        <f t="shared" si="2302"/>
        <v>22496</v>
      </c>
      <c r="DG1094" s="28">
        <f t="shared" si="2303"/>
        <v>140896</v>
      </c>
      <c r="DH1094" s="26">
        <v>1</v>
      </c>
      <c r="DI1094" s="28">
        <v>128000</v>
      </c>
      <c r="DJ1094" s="28">
        <v>147200</v>
      </c>
      <c r="DK1094" s="157"/>
      <c r="DL1094" s="177">
        <f t="shared" si="2332"/>
        <v>9.8666062491146164E-2</v>
      </c>
      <c r="DM1094" s="28">
        <f t="shared" si="2321"/>
        <v>137600</v>
      </c>
      <c r="DN1094" s="28">
        <f t="shared" si="2322"/>
        <v>26144</v>
      </c>
      <c r="DO1094" s="30">
        <f t="shared" si="2323"/>
        <v>163744</v>
      </c>
    </row>
    <row r="1095" spans="1:119" ht="21" customHeight="1" x14ac:dyDescent="0.25">
      <c r="A1095" s="66" t="s">
        <v>2127</v>
      </c>
      <c r="B1095" s="67" t="s">
        <v>2103</v>
      </c>
      <c r="C1095" s="68" t="s">
        <v>2128</v>
      </c>
      <c r="D1095" s="26">
        <v>1</v>
      </c>
      <c r="E1095" s="27">
        <v>6500000</v>
      </c>
      <c r="F1095" s="27">
        <v>6175000</v>
      </c>
      <c r="G1095" s="148"/>
      <c r="H1095" s="148"/>
      <c r="I1095" s="143">
        <f t="shared" si="2334"/>
        <v>3.6261886214694741E-2</v>
      </c>
      <c r="J1095" s="27">
        <f t="shared" si="2262"/>
        <v>6337500</v>
      </c>
      <c r="K1095" s="28">
        <f t="shared" si="2263"/>
        <v>1204125</v>
      </c>
      <c r="L1095" s="29">
        <f t="shared" si="2333"/>
        <v>7541625</v>
      </c>
      <c r="M1095" s="26">
        <v>1</v>
      </c>
      <c r="N1095" s="27">
        <v>6500000</v>
      </c>
      <c r="O1095" s="27">
        <v>7020000</v>
      </c>
      <c r="P1095" s="145"/>
      <c r="Q1095" s="145"/>
      <c r="R1095" s="143">
        <f t="shared" si="2304"/>
        <v>5.4392829322042112E-2</v>
      </c>
      <c r="S1095" s="27">
        <f t="shared" si="2305"/>
        <v>6760000</v>
      </c>
      <c r="T1095" s="28">
        <f t="shared" si="2306"/>
        <v>1284400</v>
      </c>
      <c r="U1095" s="30">
        <f t="shared" si="2307"/>
        <v>8044400</v>
      </c>
      <c r="V1095" s="26">
        <v>1</v>
      </c>
      <c r="W1095" s="27">
        <v>6500000</v>
      </c>
      <c r="X1095" s="27">
        <v>7475000</v>
      </c>
      <c r="Y1095" s="145"/>
      <c r="Z1095" s="145"/>
      <c r="AA1095" s="143">
        <f t="shared" si="2308"/>
        <v>9.8666062491146164E-2</v>
      </c>
      <c r="AB1095" s="27">
        <f t="shared" si="2309"/>
        <v>6987500</v>
      </c>
      <c r="AC1095" s="28">
        <f t="shared" si="2310"/>
        <v>1327625</v>
      </c>
      <c r="AD1095" s="29">
        <f t="shared" si="2311"/>
        <v>8315125</v>
      </c>
      <c r="AE1095" s="26">
        <v>1</v>
      </c>
      <c r="AF1095" s="27">
        <v>6500000</v>
      </c>
      <c r="AG1095" s="27">
        <v>7150000</v>
      </c>
      <c r="AH1095" s="145"/>
      <c r="AI1095" s="145"/>
      <c r="AJ1095" s="143">
        <f t="shared" si="2324"/>
        <v>6.7343502970147379E-2</v>
      </c>
      <c r="AK1095" s="27">
        <f t="shared" si="2270"/>
        <v>6825000</v>
      </c>
      <c r="AL1095" s="28">
        <f t="shared" si="2335"/>
        <v>1296750</v>
      </c>
      <c r="AM1095" s="30">
        <f t="shared" si="2271"/>
        <v>8121750</v>
      </c>
      <c r="AN1095" s="26">
        <v>1</v>
      </c>
      <c r="AO1095" s="27">
        <v>6500000</v>
      </c>
      <c r="AP1095" s="27">
        <v>8447400</v>
      </c>
      <c r="AQ1095" s="145"/>
      <c r="AR1095" s="145"/>
      <c r="AS1095" s="143">
        <f t="shared" si="2325"/>
        <v>0.18424873164332026</v>
      </c>
      <c r="AT1095" s="27">
        <f t="shared" si="2272"/>
        <v>7473700</v>
      </c>
      <c r="AU1095" s="28">
        <f t="shared" si="2273"/>
        <v>1420003</v>
      </c>
      <c r="AV1095" s="30">
        <f t="shared" si="2274"/>
        <v>8893703</v>
      </c>
      <c r="AW1095" s="26">
        <v>1</v>
      </c>
      <c r="AX1095" s="27">
        <v>6500000</v>
      </c>
      <c r="AY1095" s="27">
        <v>7410000</v>
      </c>
      <c r="AZ1095" s="145"/>
      <c r="BA1095" s="145"/>
      <c r="BB1095" s="143">
        <f t="shared" si="2326"/>
        <v>9.2518644267398739E-2</v>
      </c>
      <c r="BC1095" s="27">
        <f t="shared" si="2275"/>
        <v>6955000</v>
      </c>
      <c r="BD1095" s="27">
        <f t="shared" si="2276"/>
        <v>1321450</v>
      </c>
      <c r="BE1095" s="27">
        <f t="shared" si="2277"/>
        <v>8276450</v>
      </c>
      <c r="BF1095" s="26">
        <v>1</v>
      </c>
      <c r="BG1095" s="27">
        <v>5200000</v>
      </c>
      <c r="BH1095" s="27">
        <v>4680000</v>
      </c>
      <c r="BI1095" s="145"/>
      <c r="BJ1095" s="145"/>
      <c r="BK1095" s="143">
        <f t="shared" si="2327"/>
        <v>7.4432292756478682E-2</v>
      </c>
      <c r="BL1095" s="27">
        <f t="shared" si="2278"/>
        <v>4940000</v>
      </c>
      <c r="BM1095" s="27">
        <f t="shared" si="2279"/>
        <v>938600</v>
      </c>
      <c r="BN1095" s="28">
        <f t="shared" si="2280"/>
        <v>5878600</v>
      </c>
      <c r="BO1095" s="26">
        <v>1</v>
      </c>
      <c r="BP1095" s="27">
        <v>5200000</v>
      </c>
      <c r="BQ1095" s="27">
        <v>5928000</v>
      </c>
      <c r="BR1095" s="148"/>
      <c r="BS1095" s="148"/>
      <c r="BT1095" s="143">
        <f t="shared" si="2328"/>
        <v>9.2518644267398739E-2</v>
      </c>
      <c r="BU1095" s="27">
        <f t="shared" si="2312"/>
        <v>5564000</v>
      </c>
      <c r="BV1095" s="28">
        <f t="shared" si="2313"/>
        <v>1057160</v>
      </c>
      <c r="BW1095" s="30">
        <f t="shared" si="2314"/>
        <v>6621160</v>
      </c>
      <c r="BX1095" s="26">
        <v>1</v>
      </c>
      <c r="BY1095" s="28">
        <v>5200000</v>
      </c>
      <c r="BZ1095" s="28">
        <v>5928000</v>
      </c>
      <c r="CA1095" s="156"/>
      <c r="CB1095" s="156"/>
      <c r="CC1095" s="177">
        <f t="shared" si="2329"/>
        <v>9.2518644267398739E-2</v>
      </c>
      <c r="CD1095" s="28">
        <f t="shared" si="2315"/>
        <v>5564000</v>
      </c>
      <c r="CE1095" s="28">
        <f t="shared" si="2316"/>
        <v>1057160</v>
      </c>
      <c r="CF1095" s="29">
        <f t="shared" si="2317"/>
        <v>6621160</v>
      </c>
      <c r="CG1095" s="26">
        <v>1</v>
      </c>
      <c r="CH1095" s="27">
        <v>4160000</v>
      </c>
      <c r="CI1095" s="27">
        <v>3328000</v>
      </c>
      <c r="CJ1095" s="148"/>
      <c r="CK1095" s="148"/>
      <c r="CL1095" s="143">
        <f t="shared" si="2296"/>
        <v>0.15713484026367724</v>
      </c>
      <c r="CM1095" s="27">
        <f t="shared" si="2297"/>
        <v>3744000</v>
      </c>
      <c r="CN1095" s="27">
        <f t="shared" si="2237"/>
        <v>711360</v>
      </c>
      <c r="CO1095" s="28">
        <f t="shared" si="2238"/>
        <v>4455360</v>
      </c>
      <c r="CP1095" s="26">
        <v>1</v>
      </c>
      <c r="CQ1095" s="27">
        <v>4160000</v>
      </c>
      <c r="CR1095" s="27">
        <v>3328000</v>
      </c>
      <c r="CS1095" s="148"/>
      <c r="CT1095" s="148"/>
      <c r="CU1095" s="143">
        <f t="shared" si="2330"/>
        <v>0.15713484026367724</v>
      </c>
      <c r="CV1095" s="27">
        <f t="shared" si="2239"/>
        <v>3744000</v>
      </c>
      <c r="CW1095" s="28">
        <f t="shared" si="2240"/>
        <v>711360</v>
      </c>
      <c r="CX1095" s="29">
        <f>+CW1095+CV1095</f>
        <v>4455360</v>
      </c>
      <c r="CY1095" s="26">
        <v>1</v>
      </c>
      <c r="CZ1095" s="27">
        <v>4160000</v>
      </c>
      <c r="DA1095" s="27">
        <v>3536000</v>
      </c>
      <c r="DB1095" s="181"/>
      <c r="DC1095" s="181"/>
      <c r="DD1095" s="143">
        <f t="shared" si="2331"/>
        <v>0.11466596451673744</v>
      </c>
      <c r="DE1095" s="27">
        <f t="shared" si="2301"/>
        <v>3848000</v>
      </c>
      <c r="DF1095" s="27">
        <f t="shared" si="2302"/>
        <v>731120</v>
      </c>
      <c r="DG1095" s="28">
        <f t="shared" si="2303"/>
        <v>4579120</v>
      </c>
      <c r="DH1095" s="26">
        <v>1</v>
      </c>
      <c r="DI1095" s="28">
        <v>4160000</v>
      </c>
      <c r="DJ1095" s="28">
        <v>4784000</v>
      </c>
      <c r="DK1095" s="157"/>
      <c r="DL1095" s="177">
        <f t="shared" si="2332"/>
        <v>9.8666062491146164E-2</v>
      </c>
      <c r="DM1095" s="28">
        <f t="shared" si="2321"/>
        <v>4472000</v>
      </c>
      <c r="DN1095" s="28">
        <f t="shared" si="2322"/>
        <v>849680</v>
      </c>
      <c r="DO1095" s="30">
        <f t="shared" si="2323"/>
        <v>5321680</v>
      </c>
    </row>
    <row r="1096" spans="1:119" ht="21" customHeight="1" x14ac:dyDescent="0.25">
      <c r="A1096" s="66" t="s">
        <v>2129</v>
      </c>
      <c r="B1096" s="67" t="s">
        <v>2103</v>
      </c>
      <c r="C1096" s="68" t="s">
        <v>2130</v>
      </c>
      <c r="D1096" s="26">
        <v>1</v>
      </c>
      <c r="E1096" s="27">
        <v>4500000</v>
      </c>
      <c r="F1096" s="27">
        <v>4275000</v>
      </c>
      <c r="G1096" s="148"/>
      <c r="H1096" s="148"/>
      <c r="I1096" s="143">
        <f t="shared" si="2334"/>
        <v>3.6261886214694741E-2</v>
      </c>
      <c r="J1096" s="27">
        <f t="shared" si="2262"/>
        <v>4387500</v>
      </c>
      <c r="K1096" s="28">
        <f t="shared" si="2263"/>
        <v>833625</v>
      </c>
      <c r="L1096" s="29">
        <f t="shared" si="2333"/>
        <v>5221125</v>
      </c>
      <c r="M1096" s="26">
        <v>1</v>
      </c>
      <c r="N1096" s="27">
        <v>4500000</v>
      </c>
      <c r="O1096" s="27">
        <v>4860000</v>
      </c>
      <c r="P1096" s="145"/>
      <c r="Q1096" s="145"/>
      <c r="R1096" s="143">
        <f t="shared" si="2304"/>
        <v>5.4392829322042119E-2</v>
      </c>
      <c r="S1096" s="27">
        <f t="shared" si="2305"/>
        <v>4680000</v>
      </c>
      <c r="T1096" s="28">
        <f t="shared" si="2306"/>
        <v>889200</v>
      </c>
      <c r="U1096" s="30">
        <f t="shared" si="2307"/>
        <v>5569200</v>
      </c>
      <c r="V1096" s="26">
        <v>1</v>
      </c>
      <c r="W1096" s="27">
        <v>4500000</v>
      </c>
      <c r="X1096" s="27">
        <v>5175000</v>
      </c>
      <c r="Y1096" s="145"/>
      <c r="Z1096" s="145"/>
      <c r="AA1096" s="143">
        <f t="shared" si="2308"/>
        <v>9.8666062491146164E-2</v>
      </c>
      <c r="AB1096" s="27">
        <f t="shared" si="2309"/>
        <v>4837500</v>
      </c>
      <c r="AC1096" s="28">
        <f t="shared" si="2310"/>
        <v>919125</v>
      </c>
      <c r="AD1096" s="29">
        <f t="shared" si="2311"/>
        <v>5756625</v>
      </c>
      <c r="AE1096" s="26">
        <v>1</v>
      </c>
      <c r="AF1096" s="27">
        <v>4500000</v>
      </c>
      <c r="AG1096" s="27">
        <v>4950000</v>
      </c>
      <c r="AH1096" s="145"/>
      <c r="AI1096" s="145"/>
      <c r="AJ1096" s="143">
        <f t="shared" si="2324"/>
        <v>6.7343502970147379E-2</v>
      </c>
      <c r="AK1096" s="27">
        <f t="shared" si="2270"/>
        <v>4725000</v>
      </c>
      <c r="AL1096" s="28">
        <f t="shared" si="2335"/>
        <v>897750</v>
      </c>
      <c r="AM1096" s="30">
        <f t="shared" si="2271"/>
        <v>5622750</v>
      </c>
      <c r="AN1096" s="26">
        <v>1</v>
      </c>
      <c r="AO1096" s="27">
        <v>4500000</v>
      </c>
      <c r="AP1096" s="27">
        <v>5848200</v>
      </c>
      <c r="AQ1096" s="145"/>
      <c r="AR1096" s="145"/>
      <c r="AS1096" s="143">
        <f t="shared" si="2325"/>
        <v>0.18424873164332026</v>
      </c>
      <c r="AT1096" s="27">
        <f t="shared" si="2272"/>
        <v>5174100</v>
      </c>
      <c r="AU1096" s="28">
        <f t="shared" si="2273"/>
        <v>983079</v>
      </c>
      <c r="AV1096" s="30">
        <f t="shared" si="2274"/>
        <v>6157179</v>
      </c>
      <c r="AW1096" s="26">
        <v>1</v>
      </c>
      <c r="AX1096" s="27">
        <v>4500000</v>
      </c>
      <c r="AY1096" s="27">
        <v>5130000</v>
      </c>
      <c r="AZ1096" s="145"/>
      <c r="BA1096" s="145"/>
      <c r="BB1096" s="143">
        <f t="shared" si="2326"/>
        <v>9.2518644267398739E-2</v>
      </c>
      <c r="BC1096" s="27">
        <f t="shared" si="2275"/>
        <v>4815000</v>
      </c>
      <c r="BD1096" s="27">
        <f t="shared" si="2276"/>
        <v>914850</v>
      </c>
      <c r="BE1096" s="27">
        <f t="shared" si="2277"/>
        <v>5729850</v>
      </c>
      <c r="BF1096" s="26">
        <v>1</v>
      </c>
      <c r="BG1096" s="27">
        <v>3600000</v>
      </c>
      <c r="BH1096" s="27">
        <v>3240000</v>
      </c>
      <c r="BI1096" s="145"/>
      <c r="BJ1096" s="145"/>
      <c r="BK1096" s="143">
        <f t="shared" si="2327"/>
        <v>7.4432292756478682E-2</v>
      </c>
      <c r="BL1096" s="27">
        <f t="shared" si="2278"/>
        <v>3420000</v>
      </c>
      <c r="BM1096" s="27">
        <f t="shared" si="2279"/>
        <v>649800</v>
      </c>
      <c r="BN1096" s="28">
        <f t="shared" si="2280"/>
        <v>4069800</v>
      </c>
      <c r="BO1096" s="26">
        <v>1</v>
      </c>
      <c r="BP1096" s="27">
        <v>3600000</v>
      </c>
      <c r="BQ1096" s="27">
        <v>4104000</v>
      </c>
      <c r="BR1096" s="148"/>
      <c r="BS1096" s="148"/>
      <c r="BT1096" s="143">
        <f t="shared" si="2328"/>
        <v>9.2518644267398739E-2</v>
      </c>
      <c r="BU1096" s="27">
        <f t="shared" si="2312"/>
        <v>3852000</v>
      </c>
      <c r="BV1096" s="28">
        <f t="shared" si="2313"/>
        <v>731880</v>
      </c>
      <c r="BW1096" s="30">
        <f t="shared" si="2314"/>
        <v>4583880</v>
      </c>
      <c r="BX1096" s="26">
        <v>1</v>
      </c>
      <c r="BY1096" s="28">
        <v>3600000</v>
      </c>
      <c r="BZ1096" s="28">
        <v>4104000</v>
      </c>
      <c r="CA1096" s="156"/>
      <c r="CB1096" s="156"/>
      <c r="CC1096" s="177">
        <f t="shared" si="2329"/>
        <v>9.2518644267398739E-2</v>
      </c>
      <c r="CD1096" s="28">
        <f t="shared" si="2315"/>
        <v>3852000</v>
      </c>
      <c r="CE1096" s="28">
        <f t="shared" si="2316"/>
        <v>731880</v>
      </c>
      <c r="CF1096" s="29">
        <f t="shared" si="2317"/>
        <v>4583880</v>
      </c>
      <c r="CG1096" s="26">
        <v>1</v>
      </c>
      <c r="CH1096" s="27">
        <v>2880000</v>
      </c>
      <c r="CI1096" s="27">
        <v>2304000</v>
      </c>
      <c r="CJ1096" s="148"/>
      <c r="CK1096" s="148"/>
      <c r="CL1096" s="143">
        <f t="shared" si="2296"/>
        <v>0.15713484026367722</v>
      </c>
      <c r="CM1096" s="27">
        <f t="shared" si="2297"/>
        <v>2592000</v>
      </c>
      <c r="CN1096" s="27">
        <f t="shared" ref="CN1096:CN1099" si="2336">+CM1096*19%</f>
        <v>492480</v>
      </c>
      <c r="CO1096" s="28">
        <f t="shared" ref="CO1096:CO1099" si="2337">+CN1096+CM1096</f>
        <v>3084480</v>
      </c>
      <c r="CP1096" s="26">
        <v>1</v>
      </c>
      <c r="CQ1096" s="27">
        <v>2880000</v>
      </c>
      <c r="CR1096" s="27">
        <v>2304000</v>
      </c>
      <c r="CS1096" s="148"/>
      <c r="CT1096" s="148"/>
      <c r="CU1096" s="143">
        <f t="shared" si="2330"/>
        <v>0.15713484026367722</v>
      </c>
      <c r="CV1096" s="27">
        <f t="shared" ref="CV1096:CV1141" si="2338">+AVERAGE(CQ1096:CS1096)</f>
        <v>2592000</v>
      </c>
      <c r="CW1096" s="28">
        <f t="shared" ref="CW1096:CW1141" si="2339">+CV1096*19%</f>
        <v>492480</v>
      </c>
      <c r="CX1096" s="29">
        <f t="shared" ref="CX1096:CX1141" si="2340">+CW1096+CV1096</f>
        <v>3084480</v>
      </c>
      <c r="CY1096" s="26">
        <v>1</v>
      </c>
      <c r="CZ1096" s="27">
        <v>2880000</v>
      </c>
      <c r="DA1096" s="27">
        <v>2448000</v>
      </c>
      <c r="DB1096" s="181"/>
      <c r="DC1096" s="181"/>
      <c r="DD1096" s="143">
        <f t="shared" si="2331"/>
        <v>0.11466596451673744</v>
      </c>
      <c r="DE1096" s="27">
        <f t="shared" si="2301"/>
        <v>2664000</v>
      </c>
      <c r="DF1096" s="27">
        <f t="shared" si="2302"/>
        <v>506160</v>
      </c>
      <c r="DG1096" s="28">
        <f t="shared" si="2303"/>
        <v>3170160</v>
      </c>
      <c r="DH1096" s="26">
        <v>1</v>
      </c>
      <c r="DI1096" s="28">
        <v>2880000</v>
      </c>
      <c r="DJ1096" s="28">
        <v>3312000</v>
      </c>
      <c r="DK1096" s="157"/>
      <c r="DL1096" s="177">
        <f t="shared" si="2332"/>
        <v>9.8666062491146164E-2</v>
      </c>
      <c r="DM1096" s="28">
        <f t="shared" si="2321"/>
        <v>3096000</v>
      </c>
      <c r="DN1096" s="28">
        <f t="shared" si="2322"/>
        <v>588240</v>
      </c>
      <c r="DO1096" s="30">
        <f t="shared" si="2323"/>
        <v>3684240</v>
      </c>
    </row>
    <row r="1097" spans="1:119" ht="21" customHeight="1" x14ac:dyDescent="0.25">
      <c r="A1097" s="66" t="s">
        <v>2131</v>
      </c>
      <c r="B1097" s="67" t="s">
        <v>2103</v>
      </c>
      <c r="C1097" s="68" t="s">
        <v>2132</v>
      </c>
      <c r="D1097" s="26">
        <v>1</v>
      </c>
      <c r="E1097" s="27">
        <v>7500000</v>
      </c>
      <c r="F1097" s="27">
        <v>7125000</v>
      </c>
      <c r="G1097" s="148"/>
      <c r="H1097" s="148"/>
      <c r="I1097" s="143">
        <f t="shared" si="2334"/>
        <v>3.6261886214694748E-2</v>
      </c>
      <c r="J1097" s="27">
        <f t="shared" si="2262"/>
        <v>7312500</v>
      </c>
      <c r="K1097" s="28">
        <f t="shared" si="2263"/>
        <v>1389375</v>
      </c>
      <c r="L1097" s="29">
        <f t="shared" si="2333"/>
        <v>8701875</v>
      </c>
      <c r="M1097" s="26">
        <v>1</v>
      </c>
      <c r="N1097" s="27">
        <v>7500000</v>
      </c>
      <c r="O1097" s="27">
        <v>8100000</v>
      </c>
      <c r="P1097" s="145"/>
      <c r="Q1097" s="145"/>
      <c r="R1097" s="143">
        <f t="shared" si="2304"/>
        <v>5.4392829322042112E-2</v>
      </c>
      <c r="S1097" s="27">
        <f t="shared" si="2305"/>
        <v>7800000</v>
      </c>
      <c r="T1097" s="28">
        <f t="shared" si="2306"/>
        <v>1482000</v>
      </c>
      <c r="U1097" s="30">
        <f t="shared" si="2307"/>
        <v>9282000</v>
      </c>
      <c r="V1097" s="26">
        <v>1</v>
      </c>
      <c r="W1097" s="27">
        <v>7500000</v>
      </c>
      <c r="X1097" s="27">
        <v>8625000</v>
      </c>
      <c r="Y1097" s="145"/>
      <c r="Z1097" s="145"/>
      <c r="AA1097" s="143">
        <f t="shared" si="2308"/>
        <v>9.8666062491146164E-2</v>
      </c>
      <c r="AB1097" s="27">
        <f t="shared" si="2309"/>
        <v>8062500</v>
      </c>
      <c r="AC1097" s="28">
        <f t="shared" si="2310"/>
        <v>1531875</v>
      </c>
      <c r="AD1097" s="29">
        <f t="shared" si="2311"/>
        <v>9594375</v>
      </c>
      <c r="AE1097" s="26">
        <v>1</v>
      </c>
      <c r="AF1097" s="27">
        <v>7500000</v>
      </c>
      <c r="AG1097" s="27">
        <v>8250000</v>
      </c>
      <c r="AH1097" s="145"/>
      <c r="AI1097" s="145"/>
      <c r="AJ1097" s="143">
        <f t="shared" si="2324"/>
        <v>6.7343502970147393E-2</v>
      </c>
      <c r="AK1097" s="27">
        <f t="shared" si="2270"/>
        <v>7875000</v>
      </c>
      <c r="AL1097" s="28">
        <f t="shared" si="2335"/>
        <v>1496250</v>
      </c>
      <c r="AM1097" s="30">
        <f t="shared" si="2271"/>
        <v>9371250</v>
      </c>
      <c r="AN1097" s="26">
        <v>1</v>
      </c>
      <c r="AO1097" s="27">
        <v>7500000</v>
      </c>
      <c r="AP1097" s="27">
        <v>9747000</v>
      </c>
      <c r="AQ1097" s="145"/>
      <c r="AR1097" s="145"/>
      <c r="AS1097" s="143">
        <f t="shared" si="2325"/>
        <v>0.18424873164332028</v>
      </c>
      <c r="AT1097" s="27">
        <f t="shared" si="2272"/>
        <v>8623500</v>
      </c>
      <c r="AU1097" s="28">
        <f t="shared" si="2273"/>
        <v>1638465</v>
      </c>
      <c r="AV1097" s="30">
        <f t="shared" si="2274"/>
        <v>10261965</v>
      </c>
      <c r="AW1097" s="26">
        <v>1</v>
      </c>
      <c r="AX1097" s="27">
        <v>7500000</v>
      </c>
      <c r="AY1097" s="27">
        <v>8550000</v>
      </c>
      <c r="AZ1097" s="145"/>
      <c r="BA1097" s="145"/>
      <c r="BB1097" s="143">
        <f t="shared" si="2326"/>
        <v>9.2518644267398739E-2</v>
      </c>
      <c r="BC1097" s="27">
        <f t="shared" si="2275"/>
        <v>8025000</v>
      </c>
      <c r="BD1097" s="27">
        <f t="shared" si="2276"/>
        <v>1524750</v>
      </c>
      <c r="BE1097" s="27">
        <f t="shared" si="2277"/>
        <v>9549750</v>
      </c>
      <c r="BF1097" s="26">
        <v>1</v>
      </c>
      <c r="BG1097" s="27">
        <v>6000000</v>
      </c>
      <c r="BH1097" s="27">
        <v>5400000</v>
      </c>
      <c r="BI1097" s="145"/>
      <c r="BJ1097" s="145"/>
      <c r="BK1097" s="143">
        <f t="shared" si="2327"/>
        <v>7.4432292756478682E-2</v>
      </c>
      <c r="BL1097" s="27">
        <f t="shared" si="2278"/>
        <v>5700000</v>
      </c>
      <c r="BM1097" s="27">
        <f t="shared" si="2279"/>
        <v>1083000</v>
      </c>
      <c r="BN1097" s="28">
        <f t="shared" si="2280"/>
        <v>6783000</v>
      </c>
      <c r="BO1097" s="26">
        <v>1</v>
      </c>
      <c r="BP1097" s="27">
        <v>6000000</v>
      </c>
      <c r="BQ1097" s="27">
        <v>6840000</v>
      </c>
      <c r="BR1097" s="148"/>
      <c r="BS1097" s="148"/>
      <c r="BT1097" s="143">
        <f t="shared" si="2328"/>
        <v>9.2518644267398739E-2</v>
      </c>
      <c r="BU1097" s="27">
        <f t="shared" si="2312"/>
        <v>6420000</v>
      </c>
      <c r="BV1097" s="28">
        <f t="shared" si="2313"/>
        <v>1219800</v>
      </c>
      <c r="BW1097" s="30">
        <f t="shared" si="2314"/>
        <v>7639800</v>
      </c>
      <c r="BX1097" s="26">
        <v>1</v>
      </c>
      <c r="BY1097" s="28">
        <v>6000000</v>
      </c>
      <c r="BZ1097" s="28">
        <v>6840000</v>
      </c>
      <c r="CA1097" s="156"/>
      <c r="CB1097" s="156"/>
      <c r="CC1097" s="177">
        <f t="shared" si="2329"/>
        <v>9.2518644267398739E-2</v>
      </c>
      <c r="CD1097" s="28">
        <f t="shared" si="2315"/>
        <v>6420000</v>
      </c>
      <c r="CE1097" s="28">
        <f t="shared" si="2316"/>
        <v>1219800</v>
      </c>
      <c r="CF1097" s="29">
        <f t="shared" si="2317"/>
        <v>7639800</v>
      </c>
      <c r="CG1097" s="26">
        <v>1</v>
      </c>
      <c r="CH1097" s="27">
        <v>4800000</v>
      </c>
      <c r="CI1097" s="27">
        <v>3840000</v>
      </c>
      <c r="CJ1097" s="148"/>
      <c r="CK1097" s="148"/>
      <c r="CL1097" s="143">
        <f t="shared" si="2296"/>
        <v>0.15713484026367722</v>
      </c>
      <c r="CM1097" s="27">
        <f t="shared" si="2297"/>
        <v>4320000</v>
      </c>
      <c r="CN1097" s="27">
        <f t="shared" si="2336"/>
        <v>820800</v>
      </c>
      <c r="CO1097" s="28">
        <f t="shared" si="2337"/>
        <v>5140800</v>
      </c>
      <c r="CP1097" s="26">
        <v>1</v>
      </c>
      <c r="CQ1097" s="27">
        <v>4800000</v>
      </c>
      <c r="CR1097" s="27">
        <v>3840000</v>
      </c>
      <c r="CS1097" s="148"/>
      <c r="CT1097" s="148"/>
      <c r="CU1097" s="143">
        <f t="shared" si="2330"/>
        <v>0.15713484026367722</v>
      </c>
      <c r="CV1097" s="27">
        <f t="shared" si="2338"/>
        <v>4320000</v>
      </c>
      <c r="CW1097" s="28">
        <f t="shared" si="2339"/>
        <v>820800</v>
      </c>
      <c r="CX1097" s="29">
        <f t="shared" si="2340"/>
        <v>5140800</v>
      </c>
      <c r="CY1097" s="26">
        <v>1</v>
      </c>
      <c r="CZ1097" s="27">
        <v>4800000</v>
      </c>
      <c r="DA1097" s="27">
        <v>4080000</v>
      </c>
      <c r="DB1097" s="181"/>
      <c r="DC1097" s="181"/>
      <c r="DD1097" s="143">
        <f t="shared" si="2331"/>
        <v>0.11466596451673744</v>
      </c>
      <c r="DE1097" s="27">
        <f t="shared" si="2301"/>
        <v>4440000</v>
      </c>
      <c r="DF1097" s="27">
        <f t="shared" si="2302"/>
        <v>843600</v>
      </c>
      <c r="DG1097" s="28">
        <f t="shared" si="2303"/>
        <v>5283600</v>
      </c>
      <c r="DH1097" s="26">
        <v>1</v>
      </c>
      <c r="DI1097" s="28">
        <v>4800000</v>
      </c>
      <c r="DJ1097" s="28">
        <v>5520000</v>
      </c>
      <c r="DK1097" s="157"/>
      <c r="DL1097" s="177">
        <f t="shared" si="2332"/>
        <v>9.8666062491146164E-2</v>
      </c>
      <c r="DM1097" s="28">
        <f t="shared" si="2321"/>
        <v>5160000</v>
      </c>
      <c r="DN1097" s="28">
        <f t="shared" si="2322"/>
        <v>980400</v>
      </c>
      <c r="DO1097" s="30">
        <f t="shared" si="2323"/>
        <v>6140400</v>
      </c>
    </row>
    <row r="1098" spans="1:119" ht="25.5" customHeight="1" x14ac:dyDescent="0.25">
      <c r="A1098" s="66" t="s">
        <v>2133</v>
      </c>
      <c r="B1098" s="67" t="s">
        <v>2103</v>
      </c>
      <c r="C1098" s="68" t="s">
        <v>2134</v>
      </c>
      <c r="D1098" s="26">
        <v>1</v>
      </c>
      <c r="E1098" s="27">
        <v>9000000</v>
      </c>
      <c r="F1098" s="27">
        <v>8550000</v>
      </c>
      <c r="G1098" s="148"/>
      <c r="H1098" s="148"/>
      <c r="I1098" s="143">
        <f t="shared" si="2334"/>
        <v>3.6261886214694741E-2</v>
      </c>
      <c r="J1098" s="27">
        <f t="shared" si="2262"/>
        <v>8775000</v>
      </c>
      <c r="K1098" s="28">
        <f t="shared" si="2263"/>
        <v>1667250</v>
      </c>
      <c r="L1098" s="29">
        <f t="shared" si="2333"/>
        <v>10442250</v>
      </c>
      <c r="M1098" s="26">
        <v>1</v>
      </c>
      <c r="N1098" s="27">
        <v>9000000</v>
      </c>
      <c r="O1098" s="27">
        <v>9720000</v>
      </c>
      <c r="P1098" s="145"/>
      <c r="Q1098" s="145"/>
      <c r="R1098" s="143">
        <f t="shared" si="2304"/>
        <v>5.4392829322042119E-2</v>
      </c>
      <c r="S1098" s="27">
        <f t="shared" si="2305"/>
        <v>9360000</v>
      </c>
      <c r="T1098" s="28">
        <f t="shared" si="2306"/>
        <v>1778400</v>
      </c>
      <c r="U1098" s="30">
        <f t="shared" si="2307"/>
        <v>11138400</v>
      </c>
      <c r="V1098" s="26">
        <v>1</v>
      </c>
      <c r="W1098" s="27">
        <v>9000000</v>
      </c>
      <c r="X1098" s="27">
        <v>10350000</v>
      </c>
      <c r="Y1098" s="145"/>
      <c r="Z1098" s="145"/>
      <c r="AA1098" s="143">
        <f t="shared" si="2308"/>
        <v>9.8666062491146164E-2</v>
      </c>
      <c r="AB1098" s="27">
        <f t="shared" si="2309"/>
        <v>9675000</v>
      </c>
      <c r="AC1098" s="28">
        <f t="shared" si="2310"/>
        <v>1838250</v>
      </c>
      <c r="AD1098" s="29">
        <f t="shared" si="2311"/>
        <v>11513250</v>
      </c>
      <c r="AE1098" s="26">
        <v>1</v>
      </c>
      <c r="AF1098" s="27">
        <v>9000000</v>
      </c>
      <c r="AG1098" s="27">
        <v>9900000</v>
      </c>
      <c r="AH1098" s="145"/>
      <c r="AI1098" s="145"/>
      <c r="AJ1098" s="143">
        <f t="shared" si="2324"/>
        <v>6.7343502970147379E-2</v>
      </c>
      <c r="AK1098" s="27">
        <f t="shared" si="2270"/>
        <v>9450000</v>
      </c>
      <c r="AL1098" s="28">
        <f t="shared" si="2335"/>
        <v>1795500</v>
      </c>
      <c r="AM1098" s="30">
        <f t="shared" si="2271"/>
        <v>11245500</v>
      </c>
      <c r="AN1098" s="26">
        <v>1</v>
      </c>
      <c r="AO1098" s="27">
        <v>9000000</v>
      </c>
      <c r="AP1098" s="27">
        <v>11696400</v>
      </c>
      <c r="AQ1098" s="145"/>
      <c r="AR1098" s="145"/>
      <c r="AS1098" s="143">
        <f t="shared" si="2325"/>
        <v>0.18424873164332026</v>
      </c>
      <c r="AT1098" s="27">
        <f t="shared" si="2272"/>
        <v>10348200</v>
      </c>
      <c r="AU1098" s="28">
        <f t="shared" si="2273"/>
        <v>1966158</v>
      </c>
      <c r="AV1098" s="30">
        <f t="shared" si="2274"/>
        <v>12314358</v>
      </c>
      <c r="AW1098" s="26">
        <v>1</v>
      </c>
      <c r="AX1098" s="27">
        <v>9000000</v>
      </c>
      <c r="AY1098" s="27">
        <v>10260000</v>
      </c>
      <c r="AZ1098" s="145"/>
      <c r="BA1098" s="145"/>
      <c r="BB1098" s="143">
        <f t="shared" si="2326"/>
        <v>9.2518644267398739E-2</v>
      </c>
      <c r="BC1098" s="27">
        <f t="shared" si="2275"/>
        <v>9630000</v>
      </c>
      <c r="BD1098" s="27">
        <f t="shared" si="2276"/>
        <v>1829700</v>
      </c>
      <c r="BE1098" s="27">
        <f t="shared" si="2277"/>
        <v>11459700</v>
      </c>
      <c r="BF1098" s="26">
        <v>1</v>
      </c>
      <c r="BG1098" s="27">
        <v>7200000</v>
      </c>
      <c r="BH1098" s="27">
        <v>6480000</v>
      </c>
      <c r="BI1098" s="145"/>
      <c r="BJ1098" s="145"/>
      <c r="BK1098" s="143">
        <f t="shared" si="2327"/>
        <v>7.4432292756478682E-2</v>
      </c>
      <c r="BL1098" s="27">
        <f t="shared" si="2278"/>
        <v>6840000</v>
      </c>
      <c r="BM1098" s="27">
        <f t="shared" si="2279"/>
        <v>1299600</v>
      </c>
      <c r="BN1098" s="28">
        <f t="shared" si="2280"/>
        <v>8139600</v>
      </c>
      <c r="BO1098" s="26">
        <v>1</v>
      </c>
      <c r="BP1098" s="27">
        <v>7200000</v>
      </c>
      <c r="BQ1098" s="27">
        <v>8208000</v>
      </c>
      <c r="BR1098" s="148"/>
      <c r="BS1098" s="148"/>
      <c r="BT1098" s="143">
        <f t="shared" si="2328"/>
        <v>9.2518644267398739E-2</v>
      </c>
      <c r="BU1098" s="27">
        <f t="shared" si="2312"/>
        <v>7704000</v>
      </c>
      <c r="BV1098" s="28">
        <f t="shared" si="2313"/>
        <v>1463760</v>
      </c>
      <c r="BW1098" s="30">
        <f t="shared" si="2314"/>
        <v>9167760</v>
      </c>
      <c r="BX1098" s="26">
        <v>1</v>
      </c>
      <c r="BY1098" s="28">
        <v>7200000</v>
      </c>
      <c r="BZ1098" s="28">
        <v>8208000</v>
      </c>
      <c r="CA1098" s="156"/>
      <c r="CB1098" s="156"/>
      <c r="CC1098" s="177">
        <f t="shared" si="2329"/>
        <v>9.2518644267398739E-2</v>
      </c>
      <c r="CD1098" s="28">
        <f t="shared" si="2315"/>
        <v>7704000</v>
      </c>
      <c r="CE1098" s="28">
        <f t="shared" si="2316"/>
        <v>1463760</v>
      </c>
      <c r="CF1098" s="29">
        <f t="shared" si="2317"/>
        <v>9167760</v>
      </c>
      <c r="CG1098" s="26">
        <v>1</v>
      </c>
      <c r="CH1098" s="27">
        <v>5760000</v>
      </c>
      <c r="CI1098" s="27">
        <v>4608000</v>
      </c>
      <c r="CJ1098" s="148"/>
      <c r="CK1098" s="148"/>
      <c r="CL1098" s="143">
        <f t="shared" si="2296"/>
        <v>0.15713484026367722</v>
      </c>
      <c r="CM1098" s="27">
        <f t="shared" si="2297"/>
        <v>5184000</v>
      </c>
      <c r="CN1098" s="27">
        <f t="shared" si="2336"/>
        <v>984960</v>
      </c>
      <c r="CO1098" s="28">
        <f t="shared" si="2337"/>
        <v>6168960</v>
      </c>
      <c r="CP1098" s="26">
        <v>1</v>
      </c>
      <c r="CQ1098" s="27">
        <v>5760000</v>
      </c>
      <c r="CR1098" s="27">
        <v>4608000</v>
      </c>
      <c r="CS1098" s="148"/>
      <c r="CT1098" s="148"/>
      <c r="CU1098" s="143">
        <f t="shared" si="2330"/>
        <v>0.15713484026367722</v>
      </c>
      <c r="CV1098" s="27">
        <f t="shared" si="2338"/>
        <v>5184000</v>
      </c>
      <c r="CW1098" s="28">
        <f t="shared" si="2339"/>
        <v>984960</v>
      </c>
      <c r="CX1098" s="29">
        <f t="shared" si="2340"/>
        <v>6168960</v>
      </c>
      <c r="CY1098" s="26">
        <v>1</v>
      </c>
      <c r="CZ1098" s="27">
        <v>5760000</v>
      </c>
      <c r="DA1098" s="27">
        <v>4896000</v>
      </c>
      <c r="DB1098" s="181"/>
      <c r="DC1098" s="181"/>
      <c r="DD1098" s="143">
        <f t="shared" si="2331"/>
        <v>0.11466596451673744</v>
      </c>
      <c r="DE1098" s="27">
        <f t="shared" si="2301"/>
        <v>5328000</v>
      </c>
      <c r="DF1098" s="27">
        <f t="shared" si="2302"/>
        <v>1012320</v>
      </c>
      <c r="DG1098" s="28">
        <f t="shared" si="2303"/>
        <v>6340320</v>
      </c>
      <c r="DH1098" s="26">
        <v>1</v>
      </c>
      <c r="DI1098" s="28">
        <v>5760000</v>
      </c>
      <c r="DJ1098" s="28">
        <v>6624000</v>
      </c>
      <c r="DK1098" s="157"/>
      <c r="DL1098" s="177">
        <f t="shared" si="2332"/>
        <v>9.8666062491146164E-2</v>
      </c>
      <c r="DM1098" s="28">
        <f t="shared" si="2321"/>
        <v>6192000</v>
      </c>
      <c r="DN1098" s="28">
        <f t="shared" si="2322"/>
        <v>1176480</v>
      </c>
      <c r="DO1098" s="30">
        <f t="shared" si="2323"/>
        <v>7368480</v>
      </c>
    </row>
    <row r="1099" spans="1:119" ht="25.5" customHeight="1" x14ac:dyDescent="0.25">
      <c r="A1099" s="66" t="s">
        <v>2135</v>
      </c>
      <c r="B1099" s="67" t="s">
        <v>2103</v>
      </c>
      <c r="C1099" s="68" t="s">
        <v>2136</v>
      </c>
      <c r="D1099" s="26">
        <v>1</v>
      </c>
      <c r="E1099" s="27">
        <v>9000000</v>
      </c>
      <c r="F1099" s="27">
        <v>8550000</v>
      </c>
      <c r="G1099" s="148"/>
      <c r="H1099" s="148"/>
      <c r="I1099" s="143">
        <f t="shared" si="2334"/>
        <v>3.6261886214694741E-2</v>
      </c>
      <c r="J1099" s="27">
        <f t="shared" si="2262"/>
        <v>8775000</v>
      </c>
      <c r="K1099" s="28">
        <f t="shared" si="2263"/>
        <v>1667250</v>
      </c>
      <c r="L1099" s="29">
        <f t="shared" si="2333"/>
        <v>10442250</v>
      </c>
      <c r="M1099" s="26">
        <v>1</v>
      </c>
      <c r="N1099" s="27">
        <v>9000000</v>
      </c>
      <c r="O1099" s="27">
        <v>9720000</v>
      </c>
      <c r="P1099" s="145"/>
      <c r="Q1099" s="145"/>
      <c r="R1099" s="143">
        <f t="shared" si="2304"/>
        <v>5.4392829322042119E-2</v>
      </c>
      <c r="S1099" s="27">
        <f t="shared" si="2305"/>
        <v>9360000</v>
      </c>
      <c r="T1099" s="28">
        <f t="shared" si="2306"/>
        <v>1778400</v>
      </c>
      <c r="U1099" s="30">
        <f t="shared" si="2307"/>
        <v>11138400</v>
      </c>
      <c r="V1099" s="26">
        <v>1</v>
      </c>
      <c r="W1099" s="27">
        <v>9000000</v>
      </c>
      <c r="X1099" s="27">
        <v>10350000</v>
      </c>
      <c r="Y1099" s="145"/>
      <c r="Z1099" s="145"/>
      <c r="AA1099" s="143">
        <f t="shared" si="2308"/>
        <v>9.8666062491146164E-2</v>
      </c>
      <c r="AB1099" s="27">
        <f t="shared" si="2309"/>
        <v>9675000</v>
      </c>
      <c r="AC1099" s="28">
        <f t="shared" si="2310"/>
        <v>1838250</v>
      </c>
      <c r="AD1099" s="29">
        <f t="shared" si="2311"/>
        <v>11513250</v>
      </c>
      <c r="AE1099" s="26">
        <v>1</v>
      </c>
      <c r="AF1099" s="27">
        <v>9000000</v>
      </c>
      <c r="AG1099" s="27">
        <v>9900000</v>
      </c>
      <c r="AH1099" s="145"/>
      <c r="AI1099" s="145"/>
      <c r="AJ1099" s="143">
        <f t="shared" si="2324"/>
        <v>6.7343502970147379E-2</v>
      </c>
      <c r="AK1099" s="27">
        <f t="shared" si="2270"/>
        <v>9450000</v>
      </c>
      <c r="AL1099" s="28">
        <f t="shared" si="2335"/>
        <v>1795500</v>
      </c>
      <c r="AM1099" s="30">
        <f t="shared" si="2271"/>
        <v>11245500</v>
      </c>
      <c r="AN1099" s="26">
        <v>1</v>
      </c>
      <c r="AO1099" s="27">
        <v>9000000</v>
      </c>
      <c r="AP1099" s="27">
        <v>11696400</v>
      </c>
      <c r="AQ1099" s="145"/>
      <c r="AR1099" s="145"/>
      <c r="AS1099" s="143">
        <f t="shared" si="2325"/>
        <v>0.18424873164332026</v>
      </c>
      <c r="AT1099" s="27">
        <f t="shared" si="2272"/>
        <v>10348200</v>
      </c>
      <c r="AU1099" s="28">
        <f t="shared" si="2273"/>
        <v>1966158</v>
      </c>
      <c r="AV1099" s="30">
        <f t="shared" si="2274"/>
        <v>12314358</v>
      </c>
      <c r="AW1099" s="26">
        <v>1</v>
      </c>
      <c r="AX1099" s="27">
        <v>9000000</v>
      </c>
      <c r="AY1099" s="27">
        <v>10260000</v>
      </c>
      <c r="AZ1099" s="145"/>
      <c r="BA1099" s="145"/>
      <c r="BB1099" s="143">
        <f t="shared" si="2326"/>
        <v>9.2518644267398739E-2</v>
      </c>
      <c r="BC1099" s="27">
        <f t="shared" si="2275"/>
        <v>9630000</v>
      </c>
      <c r="BD1099" s="27">
        <f t="shared" si="2276"/>
        <v>1829700</v>
      </c>
      <c r="BE1099" s="27">
        <f t="shared" si="2277"/>
        <v>11459700</v>
      </c>
      <c r="BF1099" s="26">
        <v>1</v>
      </c>
      <c r="BG1099" s="27">
        <v>7200000</v>
      </c>
      <c r="BH1099" s="27">
        <v>6480000</v>
      </c>
      <c r="BI1099" s="145"/>
      <c r="BJ1099" s="145"/>
      <c r="BK1099" s="143">
        <f t="shared" si="2327"/>
        <v>7.4432292756478682E-2</v>
      </c>
      <c r="BL1099" s="27">
        <f t="shared" si="2278"/>
        <v>6840000</v>
      </c>
      <c r="BM1099" s="27">
        <f t="shared" si="2279"/>
        <v>1299600</v>
      </c>
      <c r="BN1099" s="28">
        <f t="shared" si="2280"/>
        <v>8139600</v>
      </c>
      <c r="BO1099" s="26">
        <v>1</v>
      </c>
      <c r="BP1099" s="27">
        <v>7200000</v>
      </c>
      <c r="BQ1099" s="27">
        <v>8208000</v>
      </c>
      <c r="BR1099" s="148"/>
      <c r="BS1099" s="148"/>
      <c r="BT1099" s="143">
        <f t="shared" si="2328"/>
        <v>9.2518644267398739E-2</v>
      </c>
      <c r="BU1099" s="27">
        <f t="shared" si="2312"/>
        <v>7704000</v>
      </c>
      <c r="BV1099" s="28">
        <f t="shared" si="2313"/>
        <v>1463760</v>
      </c>
      <c r="BW1099" s="30">
        <f t="shared" si="2314"/>
        <v>9167760</v>
      </c>
      <c r="BX1099" s="26">
        <v>1</v>
      </c>
      <c r="BY1099" s="28">
        <v>7200000</v>
      </c>
      <c r="BZ1099" s="28">
        <v>8208000</v>
      </c>
      <c r="CA1099" s="156"/>
      <c r="CB1099" s="156"/>
      <c r="CC1099" s="177">
        <f t="shared" si="2329"/>
        <v>9.2518644267398739E-2</v>
      </c>
      <c r="CD1099" s="28">
        <f t="shared" si="2315"/>
        <v>7704000</v>
      </c>
      <c r="CE1099" s="28">
        <f t="shared" si="2316"/>
        <v>1463760</v>
      </c>
      <c r="CF1099" s="29">
        <f t="shared" si="2317"/>
        <v>9167760</v>
      </c>
      <c r="CG1099" s="26">
        <v>1</v>
      </c>
      <c r="CH1099" s="27">
        <v>5760000</v>
      </c>
      <c r="CI1099" s="27">
        <v>4608000</v>
      </c>
      <c r="CJ1099" s="148"/>
      <c r="CK1099" s="148"/>
      <c r="CL1099" s="143">
        <f t="shared" si="2296"/>
        <v>0.15713484026367722</v>
      </c>
      <c r="CM1099" s="27">
        <f t="shared" si="2297"/>
        <v>5184000</v>
      </c>
      <c r="CN1099" s="27">
        <f t="shared" si="2336"/>
        <v>984960</v>
      </c>
      <c r="CO1099" s="28">
        <f t="shared" si="2337"/>
        <v>6168960</v>
      </c>
      <c r="CP1099" s="26">
        <v>1</v>
      </c>
      <c r="CQ1099" s="27">
        <v>5760000</v>
      </c>
      <c r="CR1099" s="27">
        <v>4608000</v>
      </c>
      <c r="CS1099" s="148"/>
      <c r="CT1099" s="148"/>
      <c r="CU1099" s="143">
        <f t="shared" si="2330"/>
        <v>0.15713484026367722</v>
      </c>
      <c r="CV1099" s="27">
        <f t="shared" si="2338"/>
        <v>5184000</v>
      </c>
      <c r="CW1099" s="28">
        <f t="shared" si="2339"/>
        <v>984960</v>
      </c>
      <c r="CX1099" s="29">
        <f t="shared" si="2340"/>
        <v>6168960</v>
      </c>
      <c r="CY1099" s="26">
        <v>1</v>
      </c>
      <c r="CZ1099" s="27">
        <v>5760000</v>
      </c>
      <c r="DA1099" s="27">
        <v>4896000</v>
      </c>
      <c r="DB1099" s="181"/>
      <c r="DC1099" s="181"/>
      <c r="DD1099" s="143">
        <f t="shared" si="2331"/>
        <v>0.11466596451673744</v>
      </c>
      <c r="DE1099" s="27">
        <f t="shared" si="2301"/>
        <v>5328000</v>
      </c>
      <c r="DF1099" s="27">
        <f t="shared" si="2302"/>
        <v>1012320</v>
      </c>
      <c r="DG1099" s="28">
        <f t="shared" si="2303"/>
        <v>6340320</v>
      </c>
      <c r="DH1099" s="26">
        <v>1</v>
      </c>
      <c r="DI1099" s="28">
        <v>5760000</v>
      </c>
      <c r="DJ1099" s="28">
        <v>6624000</v>
      </c>
      <c r="DK1099" s="157"/>
      <c r="DL1099" s="177">
        <f t="shared" si="2332"/>
        <v>9.8666062491146164E-2</v>
      </c>
      <c r="DM1099" s="28">
        <f t="shared" si="2321"/>
        <v>6192000</v>
      </c>
      <c r="DN1099" s="28">
        <f t="shared" si="2322"/>
        <v>1176480</v>
      </c>
      <c r="DO1099" s="30">
        <f t="shared" si="2323"/>
        <v>7368480</v>
      </c>
    </row>
    <row r="1100" spans="1:119" ht="25.5" customHeight="1" x14ac:dyDescent="0.25">
      <c r="A1100" s="66" t="s">
        <v>2137</v>
      </c>
      <c r="B1100" s="67" t="s">
        <v>2103</v>
      </c>
      <c r="C1100" s="68" t="s">
        <v>2138</v>
      </c>
      <c r="D1100" s="31" t="s">
        <v>30</v>
      </c>
      <c r="E1100" s="32" t="s">
        <v>30</v>
      </c>
      <c r="F1100" s="32" t="s">
        <v>30</v>
      </c>
      <c r="G1100" s="32" t="s">
        <v>30</v>
      </c>
      <c r="H1100" s="32" t="s">
        <v>30</v>
      </c>
      <c r="I1100" s="32" t="s">
        <v>30</v>
      </c>
      <c r="J1100" s="32" t="s">
        <v>30</v>
      </c>
      <c r="K1100" s="32" t="s">
        <v>30</v>
      </c>
      <c r="L1100" s="32" t="s">
        <v>30</v>
      </c>
      <c r="M1100" s="31" t="s">
        <v>30</v>
      </c>
      <c r="N1100" s="43" t="s">
        <v>30</v>
      </c>
      <c r="O1100" s="32" t="s">
        <v>30</v>
      </c>
      <c r="P1100" s="32" t="s">
        <v>30</v>
      </c>
      <c r="Q1100" s="32" t="s">
        <v>30</v>
      </c>
      <c r="R1100" s="32" t="s">
        <v>30</v>
      </c>
      <c r="S1100" s="32" t="s">
        <v>30</v>
      </c>
      <c r="T1100" s="32" t="s">
        <v>30</v>
      </c>
      <c r="U1100" s="33" t="s">
        <v>30</v>
      </c>
      <c r="V1100" s="31" t="s">
        <v>30</v>
      </c>
      <c r="W1100" s="32" t="s">
        <v>30</v>
      </c>
      <c r="X1100" s="32" t="s">
        <v>30</v>
      </c>
      <c r="Y1100" s="32" t="s">
        <v>30</v>
      </c>
      <c r="Z1100" s="32" t="s">
        <v>30</v>
      </c>
      <c r="AA1100" s="32" t="s">
        <v>30</v>
      </c>
      <c r="AB1100" s="32" t="s">
        <v>30</v>
      </c>
      <c r="AC1100" s="32" t="s">
        <v>30</v>
      </c>
      <c r="AD1100" s="34" t="s">
        <v>30</v>
      </c>
      <c r="AE1100" s="31" t="s">
        <v>30</v>
      </c>
      <c r="AF1100" s="32" t="s">
        <v>30</v>
      </c>
      <c r="AG1100" s="32" t="s">
        <v>30</v>
      </c>
      <c r="AH1100" s="32" t="s">
        <v>30</v>
      </c>
      <c r="AI1100" s="32" t="s">
        <v>30</v>
      </c>
      <c r="AJ1100" s="165" t="s">
        <v>30</v>
      </c>
      <c r="AK1100" s="32" t="s">
        <v>30</v>
      </c>
      <c r="AL1100" s="32" t="s">
        <v>30</v>
      </c>
      <c r="AM1100" s="33" t="s">
        <v>30</v>
      </c>
      <c r="AN1100" s="31" t="s">
        <v>30</v>
      </c>
      <c r="AO1100" s="32" t="s">
        <v>30</v>
      </c>
      <c r="AP1100" s="32" t="s">
        <v>30</v>
      </c>
      <c r="AQ1100" s="32" t="s">
        <v>30</v>
      </c>
      <c r="AR1100" s="32" t="s">
        <v>30</v>
      </c>
      <c r="AS1100" s="32" t="s">
        <v>30</v>
      </c>
      <c r="AT1100" s="32" t="s">
        <v>30</v>
      </c>
      <c r="AU1100" s="32" t="s">
        <v>30</v>
      </c>
      <c r="AV1100" s="33" t="s">
        <v>30</v>
      </c>
      <c r="AW1100" s="31" t="s">
        <v>30</v>
      </c>
      <c r="AX1100" s="32" t="s">
        <v>30</v>
      </c>
      <c r="AY1100" s="32" t="s">
        <v>30</v>
      </c>
      <c r="AZ1100" s="32" t="s">
        <v>30</v>
      </c>
      <c r="BA1100" s="32" t="s">
        <v>30</v>
      </c>
      <c r="BB1100" s="32" t="s">
        <v>30</v>
      </c>
      <c r="BC1100" s="32" t="s">
        <v>30</v>
      </c>
      <c r="BD1100" s="32" t="s">
        <v>30</v>
      </c>
      <c r="BE1100" s="32" t="s">
        <v>30</v>
      </c>
      <c r="BF1100" s="31" t="s">
        <v>30</v>
      </c>
      <c r="BG1100" s="32" t="s">
        <v>30</v>
      </c>
      <c r="BH1100" s="32" t="s">
        <v>30</v>
      </c>
      <c r="BI1100" s="32" t="s">
        <v>30</v>
      </c>
      <c r="BJ1100" s="32" t="s">
        <v>30</v>
      </c>
      <c r="BK1100" s="32" t="s">
        <v>30</v>
      </c>
      <c r="BL1100" s="32" t="s">
        <v>30</v>
      </c>
      <c r="BM1100" s="32" t="s">
        <v>30</v>
      </c>
      <c r="BN1100" s="32" t="s">
        <v>30</v>
      </c>
      <c r="BO1100" s="31" t="s">
        <v>30</v>
      </c>
      <c r="BP1100" s="32" t="s">
        <v>30</v>
      </c>
      <c r="BQ1100" s="32" t="s">
        <v>30</v>
      </c>
      <c r="BR1100" s="32" t="s">
        <v>30</v>
      </c>
      <c r="BS1100" s="32" t="s">
        <v>30</v>
      </c>
      <c r="BT1100" s="32" t="s">
        <v>30</v>
      </c>
      <c r="BU1100" s="32" t="s">
        <v>30</v>
      </c>
      <c r="BV1100" s="32" t="s">
        <v>30</v>
      </c>
      <c r="BW1100" s="33" t="s">
        <v>30</v>
      </c>
      <c r="BX1100" s="31" t="s">
        <v>30</v>
      </c>
      <c r="BY1100" s="32" t="s">
        <v>30</v>
      </c>
      <c r="BZ1100" s="32" t="s">
        <v>30</v>
      </c>
      <c r="CA1100" s="32" t="s">
        <v>30</v>
      </c>
      <c r="CB1100" s="32" t="s">
        <v>30</v>
      </c>
      <c r="CC1100" s="32" t="s">
        <v>30</v>
      </c>
      <c r="CD1100" s="32" t="s">
        <v>30</v>
      </c>
      <c r="CE1100" s="32" t="s">
        <v>30</v>
      </c>
      <c r="CF1100" s="34" t="s">
        <v>30</v>
      </c>
      <c r="CG1100" s="31" t="s">
        <v>30</v>
      </c>
      <c r="CH1100" s="32" t="s">
        <v>30</v>
      </c>
      <c r="CI1100" s="32" t="s">
        <v>30</v>
      </c>
      <c r="CJ1100" s="32" t="s">
        <v>30</v>
      </c>
      <c r="CK1100" s="32" t="s">
        <v>30</v>
      </c>
      <c r="CL1100" s="32" t="s">
        <v>30</v>
      </c>
      <c r="CM1100" s="32" t="s">
        <v>30</v>
      </c>
      <c r="CN1100" s="32" t="s">
        <v>30</v>
      </c>
      <c r="CO1100" s="32" t="s">
        <v>30</v>
      </c>
      <c r="CP1100" s="26">
        <v>1</v>
      </c>
      <c r="CQ1100" s="27">
        <v>5760000</v>
      </c>
      <c r="CR1100" s="27">
        <v>5760000</v>
      </c>
      <c r="CS1100" s="27"/>
      <c r="CT1100" s="27"/>
      <c r="CU1100" s="143">
        <f t="shared" si="2330"/>
        <v>0</v>
      </c>
      <c r="CV1100" s="27">
        <f t="shared" si="2338"/>
        <v>5760000</v>
      </c>
      <c r="CW1100" s="28">
        <f t="shared" si="2339"/>
        <v>1094400</v>
      </c>
      <c r="CX1100" s="29">
        <f t="shared" si="2340"/>
        <v>6854400</v>
      </c>
      <c r="CY1100" s="31" t="s">
        <v>30</v>
      </c>
      <c r="CZ1100" s="32" t="s">
        <v>30</v>
      </c>
      <c r="DA1100" s="32" t="s">
        <v>30</v>
      </c>
      <c r="DB1100" s="32" t="s">
        <v>30</v>
      </c>
      <c r="DC1100" s="32" t="s">
        <v>30</v>
      </c>
      <c r="DD1100" s="32" t="s">
        <v>30</v>
      </c>
      <c r="DE1100" s="32" t="s">
        <v>30</v>
      </c>
      <c r="DF1100" s="32" t="s">
        <v>30</v>
      </c>
      <c r="DG1100" s="32" t="s">
        <v>30</v>
      </c>
      <c r="DH1100" s="26">
        <v>1</v>
      </c>
      <c r="DI1100" s="28">
        <v>5760000</v>
      </c>
      <c r="DJ1100" s="28">
        <v>6624000</v>
      </c>
      <c r="DK1100" s="28"/>
      <c r="DL1100" s="177">
        <f t="shared" si="2332"/>
        <v>9.8666062491146164E-2</v>
      </c>
      <c r="DM1100" s="28">
        <f t="shared" si="2321"/>
        <v>6192000</v>
      </c>
      <c r="DN1100" s="28">
        <f t="shared" si="2322"/>
        <v>1176480</v>
      </c>
      <c r="DO1100" s="30">
        <f t="shared" si="2323"/>
        <v>7368480</v>
      </c>
    </row>
    <row r="1101" spans="1:119" ht="21" customHeight="1" x14ac:dyDescent="0.25">
      <c r="A1101" s="66" t="s">
        <v>2139</v>
      </c>
      <c r="B1101" s="67" t="s">
        <v>2103</v>
      </c>
      <c r="C1101" s="68" t="s">
        <v>2140</v>
      </c>
      <c r="D1101" s="26">
        <v>1</v>
      </c>
      <c r="E1101" s="27">
        <v>4800000</v>
      </c>
      <c r="F1101" s="27">
        <v>4560000</v>
      </c>
      <c r="G1101" s="148"/>
      <c r="H1101" s="148"/>
      <c r="I1101" s="143">
        <f t="shared" si="2334"/>
        <v>3.6261886214694741E-2</v>
      </c>
      <c r="J1101" s="27">
        <f t="shared" si="2262"/>
        <v>4680000</v>
      </c>
      <c r="K1101" s="28">
        <f t="shared" ref="K1101:K1116" si="2341">J1101*19%</f>
        <v>889200</v>
      </c>
      <c r="L1101" s="29">
        <f t="shared" si="2333"/>
        <v>5569200</v>
      </c>
      <c r="M1101" s="26">
        <v>1</v>
      </c>
      <c r="N1101" s="27">
        <v>4800000</v>
      </c>
      <c r="O1101" s="27">
        <v>5184000</v>
      </c>
      <c r="P1101" s="145"/>
      <c r="Q1101" s="145"/>
      <c r="R1101" s="143">
        <f t="shared" si="2304"/>
        <v>5.4392829322042112E-2</v>
      </c>
      <c r="S1101" s="27">
        <f t="shared" ref="S1101:S1125" si="2342">+AVERAGE(N1101:P1101)</f>
        <v>4992000</v>
      </c>
      <c r="T1101" s="28">
        <f t="shared" ref="T1101:T1125" si="2343">+S1101*19%</f>
        <v>948480</v>
      </c>
      <c r="U1101" s="30">
        <f t="shared" ref="U1101:U1125" si="2344">+T1101+S1101</f>
        <v>5940480</v>
      </c>
      <c r="V1101" s="26">
        <v>1</v>
      </c>
      <c r="W1101" s="27">
        <v>4800000</v>
      </c>
      <c r="X1101" s="27">
        <v>5520000</v>
      </c>
      <c r="Y1101" s="145"/>
      <c r="Z1101" s="145"/>
      <c r="AA1101" s="143">
        <f t="shared" si="2308"/>
        <v>9.8666062491146164E-2</v>
      </c>
      <c r="AB1101" s="27">
        <f t="shared" ref="AB1101:AB1125" si="2345">+AVERAGE(W1101:Y1101)</f>
        <v>5160000</v>
      </c>
      <c r="AC1101" s="28">
        <f t="shared" ref="AC1101:AC1125" si="2346">+AB1101*19%</f>
        <v>980400</v>
      </c>
      <c r="AD1101" s="29">
        <f t="shared" ref="AD1101:AD1125" si="2347">+AC1101+AB1101</f>
        <v>6140400</v>
      </c>
      <c r="AE1101" s="26">
        <v>1</v>
      </c>
      <c r="AF1101" s="27">
        <v>4800000</v>
      </c>
      <c r="AG1101" s="27">
        <v>5280000</v>
      </c>
      <c r="AH1101" s="145"/>
      <c r="AI1101" s="145"/>
      <c r="AJ1101" s="143">
        <f t="shared" si="2324"/>
        <v>6.7343502970147379E-2</v>
      </c>
      <c r="AK1101" s="27">
        <f t="shared" ref="AK1101:AK1116" si="2348">+AVERAGE(AF1101:AH1101)</f>
        <v>5040000</v>
      </c>
      <c r="AL1101" s="28">
        <f t="shared" si="2335"/>
        <v>957600</v>
      </c>
      <c r="AM1101" s="30">
        <f t="shared" ref="AM1101:AM1116" si="2349">+AL1101+AK1101</f>
        <v>5997600</v>
      </c>
      <c r="AN1101" s="26">
        <v>1</v>
      </c>
      <c r="AO1101" s="27">
        <v>4800000</v>
      </c>
      <c r="AP1101" s="27">
        <v>6238080</v>
      </c>
      <c r="AQ1101" s="145"/>
      <c r="AR1101" s="145"/>
      <c r="AS1101" s="143">
        <f t="shared" si="2325"/>
        <v>0.18424873164332026</v>
      </c>
      <c r="AT1101" s="27">
        <f t="shared" ref="AT1101:AT1116" si="2350">+AVERAGE(AO1101:AQ1101)</f>
        <v>5519040</v>
      </c>
      <c r="AU1101" s="28">
        <f t="shared" ref="AU1101:AU1116" si="2351">+AT1101*19%</f>
        <v>1048617.6000000001</v>
      </c>
      <c r="AV1101" s="30">
        <f t="shared" ref="AV1101:AV1116" si="2352">+AU1101+AT1101</f>
        <v>6567657.5999999996</v>
      </c>
      <c r="AW1101" s="26">
        <v>1</v>
      </c>
      <c r="AX1101" s="27">
        <v>4800000</v>
      </c>
      <c r="AY1101" s="27">
        <v>5472000</v>
      </c>
      <c r="AZ1101" s="145"/>
      <c r="BA1101" s="145"/>
      <c r="BB1101" s="143">
        <f t="shared" si="2326"/>
        <v>9.2518644267398753E-2</v>
      </c>
      <c r="BC1101" s="27">
        <f t="shared" ref="BC1101:BC1116" si="2353">+AVERAGE(AX1101:AZ1101)</f>
        <v>5136000</v>
      </c>
      <c r="BD1101" s="27">
        <f t="shared" ref="BD1101:BD1116" si="2354">+BC1101*19%</f>
        <v>975840</v>
      </c>
      <c r="BE1101" s="27">
        <f t="shared" ref="BE1101:BE1116" si="2355">+BD1101+BC1101</f>
        <v>6111840</v>
      </c>
      <c r="BF1101" s="26">
        <v>1</v>
      </c>
      <c r="BG1101" s="27">
        <v>3840000</v>
      </c>
      <c r="BH1101" s="27">
        <v>3456000</v>
      </c>
      <c r="BI1101" s="145"/>
      <c r="BJ1101" s="145"/>
      <c r="BK1101" s="143">
        <f t="shared" si="2327"/>
        <v>7.4432292756478682E-2</v>
      </c>
      <c r="BL1101" s="27">
        <f t="shared" ref="BL1101:BL1116" si="2356">+AVERAGE(BG1101:BI1101)</f>
        <v>3648000</v>
      </c>
      <c r="BM1101" s="27">
        <f t="shared" ref="BM1101:BM1116" si="2357">+BL1101*19%</f>
        <v>693120</v>
      </c>
      <c r="BN1101" s="28">
        <f t="shared" ref="BN1101:BN1116" si="2358">+BM1101+BL1101</f>
        <v>4341120</v>
      </c>
      <c r="BO1101" s="26">
        <v>1</v>
      </c>
      <c r="BP1101" s="27">
        <v>3840000</v>
      </c>
      <c r="BQ1101" s="27">
        <v>4377600</v>
      </c>
      <c r="BR1101" s="148"/>
      <c r="BS1101" s="148"/>
      <c r="BT1101" s="143">
        <f t="shared" si="2328"/>
        <v>9.2518644267398739E-2</v>
      </c>
      <c r="BU1101" s="27">
        <f t="shared" ref="BU1101:BU1142" si="2359">+AVERAGE(BP1101:BR1101)</f>
        <v>4108800</v>
      </c>
      <c r="BV1101" s="28">
        <f t="shared" ref="BV1101:BV1142" si="2360">+BU1101*19%</f>
        <v>780672</v>
      </c>
      <c r="BW1101" s="30">
        <f t="shared" ref="BW1101:BW1142" si="2361">+BV1101+BU1101</f>
        <v>4889472</v>
      </c>
      <c r="BX1101" s="26">
        <v>1</v>
      </c>
      <c r="BY1101" s="28">
        <v>3840000</v>
      </c>
      <c r="BZ1101" s="28">
        <v>4377600</v>
      </c>
      <c r="CA1101" s="156"/>
      <c r="CB1101" s="156"/>
      <c r="CC1101" s="177">
        <f t="shared" si="2329"/>
        <v>9.2518644267398739E-2</v>
      </c>
      <c r="CD1101" s="28">
        <f t="shared" ref="CD1101:CD1142" si="2362">+AVERAGE(BY1101:CA1101)</f>
        <v>4108800</v>
      </c>
      <c r="CE1101" s="28">
        <f t="shared" ref="CE1101:CE1142" si="2363">+CD1101*19%</f>
        <v>780672</v>
      </c>
      <c r="CF1101" s="29">
        <f t="shared" ref="CF1101:CF1142" si="2364">+CE1101+CD1101</f>
        <v>4889472</v>
      </c>
      <c r="CG1101" s="26">
        <v>1</v>
      </c>
      <c r="CH1101" s="27">
        <v>3072000</v>
      </c>
      <c r="CI1101" s="27">
        <v>2457600</v>
      </c>
      <c r="CJ1101" s="148"/>
      <c r="CK1101" s="148"/>
      <c r="CL1101" s="143">
        <f t="shared" ref="CL1101:CL1116" si="2365">+STDEVA(CH1101:CI1101)/AVERAGE(CH1101:CI1101)</f>
        <v>0.15713484026367724</v>
      </c>
      <c r="CM1101" s="27">
        <f t="shared" ref="CM1101:CM1116" si="2366">+AVERAGE(CH1101:CJ1101)</f>
        <v>2764800</v>
      </c>
      <c r="CN1101" s="27">
        <f t="shared" ref="CN1101:CN1116" si="2367">+CM1101*19%</f>
        <v>525312</v>
      </c>
      <c r="CO1101" s="28">
        <f t="shared" ref="CO1101:CO1116" si="2368">+CN1101+CM1101</f>
        <v>3290112</v>
      </c>
      <c r="CP1101" s="26">
        <v>1</v>
      </c>
      <c r="CQ1101" s="27">
        <v>3072000</v>
      </c>
      <c r="CR1101" s="27">
        <v>2457600</v>
      </c>
      <c r="CS1101" s="148"/>
      <c r="CT1101" s="148"/>
      <c r="CU1101" s="143">
        <f t="shared" si="2330"/>
        <v>0.15713484026367724</v>
      </c>
      <c r="CV1101" s="27">
        <f t="shared" si="2338"/>
        <v>2764800</v>
      </c>
      <c r="CW1101" s="28">
        <f t="shared" si="2339"/>
        <v>525312</v>
      </c>
      <c r="CX1101" s="29">
        <f t="shared" si="2340"/>
        <v>3290112</v>
      </c>
      <c r="CY1101" s="26">
        <v>1</v>
      </c>
      <c r="CZ1101" s="27">
        <v>3072000</v>
      </c>
      <c r="DA1101" s="27">
        <v>2611200</v>
      </c>
      <c r="DB1101" s="181"/>
      <c r="DC1101" s="181"/>
      <c r="DD1101" s="143">
        <f t="shared" si="2331"/>
        <v>0.11466596451673744</v>
      </c>
      <c r="DE1101" s="27">
        <f t="shared" ref="DE1101:DE1116" si="2369">+AVERAGE(CZ1101:DB1101)</f>
        <v>2841600</v>
      </c>
      <c r="DF1101" s="27">
        <f t="shared" ref="DF1101:DF1116" si="2370">+DE1101*19%</f>
        <v>539904</v>
      </c>
      <c r="DG1101" s="28">
        <f t="shared" ref="DG1101:DG1116" si="2371">+DF1101+DE1101</f>
        <v>3381504</v>
      </c>
      <c r="DH1101" s="26">
        <v>1</v>
      </c>
      <c r="DI1101" s="28">
        <v>3072000</v>
      </c>
      <c r="DJ1101" s="28">
        <v>3532800</v>
      </c>
      <c r="DK1101" s="157"/>
      <c r="DL1101" s="177">
        <f t="shared" si="2332"/>
        <v>9.8666062491146164E-2</v>
      </c>
      <c r="DM1101" s="28">
        <f t="shared" si="2321"/>
        <v>3302400</v>
      </c>
      <c r="DN1101" s="28">
        <f t="shared" si="2322"/>
        <v>627456</v>
      </c>
      <c r="DO1101" s="30">
        <f t="shared" si="2323"/>
        <v>3929856</v>
      </c>
    </row>
    <row r="1102" spans="1:119" ht="21" customHeight="1" x14ac:dyDescent="0.25">
      <c r="A1102" s="66" t="s">
        <v>2141</v>
      </c>
      <c r="B1102" s="67" t="s">
        <v>2103</v>
      </c>
      <c r="C1102" s="68" t="s">
        <v>2142</v>
      </c>
      <c r="D1102" s="26">
        <v>1</v>
      </c>
      <c r="E1102" s="27">
        <v>3800000</v>
      </c>
      <c r="F1102" s="27">
        <v>3610000</v>
      </c>
      <c r="G1102" s="148"/>
      <c r="H1102" s="148"/>
      <c r="I1102" s="143">
        <f t="shared" si="2334"/>
        <v>3.6261886214694748E-2</v>
      </c>
      <c r="J1102" s="27">
        <f t="shared" si="2262"/>
        <v>3705000</v>
      </c>
      <c r="K1102" s="28">
        <f t="shared" si="2341"/>
        <v>703950</v>
      </c>
      <c r="L1102" s="29">
        <f t="shared" si="2333"/>
        <v>4408950</v>
      </c>
      <c r="M1102" s="26">
        <v>1</v>
      </c>
      <c r="N1102" s="27">
        <v>3800000</v>
      </c>
      <c r="O1102" s="27">
        <v>4104000</v>
      </c>
      <c r="P1102" s="145"/>
      <c r="Q1102" s="145"/>
      <c r="R1102" s="143">
        <f t="shared" si="2304"/>
        <v>5.4392829322042119E-2</v>
      </c>
      <c r="S1102" s="27">
        <f t="shared" si="2342"/>
        <v>3952000</v>
      </c>
      <c r="T1102" s="28">
        <f t="shared" si="2343"/>
        <v>750880</v>
      </c>
      <c r="U1102" s="30">
        <f t="shared" si="2344"/>
        <v>4702880</v>
      </c>
      <c r="V1102" s="26">
        <v>1</v>
      </c>
      <c r="W1102" s="27">
        <v>3800000</v>
      </c>
      <c r="X1102" s="27">
        <v>4370000</v>
      </c>
      <c r="Y1102" s="145"/>
      <c r="Z1102" s="145"/>
      <c r="AA1102" s="143">
        <f t="shared" si="2308"/>
        <v>9.8666062491146164E-2</v>
      </c>
      <c r="AB1102" s="27">
        <f t="shared" si="2345"/>
        <v>4085000</v>
      </c>
      <c r="AC1102" s="28">
        <f t="shared" si="2346"/>
        <v>776150</v>
      </c>
      <c r="AD1102" s="29">
        <f t="shared" si="2347"/>
        <v>4861150</v>
      </c>
      <c r="AE1102" s="26">
        <v>1</v>
      </c>
      <c r="AF1102" s="27">
        <v>3800000</v>
      </c>
      <c r="AG1102" s="27">
        <v>4180000</v>
      </c>
      <c r="AH1102" s="145"/>
      <c r="AI1102" s="145"/>
      <c r="AJ1102" s="143">
        <f t="shared" si="2324"/>
        <v>6.7343502970147393E-2</v>
      </c>
      <c r="AK1102" s="27">
        <f t="shared" si="2348"/>
        <v>3990000</v>
      </c>
      <c r="AL1102" s="28">
        <f t="shared" si="2335"/>
        <v>758100</v>
      </c>
      <c r="AM1102" s="30">
        <f t="shared" si="2349"/>
        <v>4748100</v>
      </c>
      <c r="AN1102" s="26">
        <v>1</v>
      </c>
      <c r="AO1102" s="27">
        <v>3800000</v>
      </c>
      <c r="AP1102" s="27">
        <v>4938480</v>
      </c>
      <c r="AQ1102" s="145"/>
      <c r="AR1102" s="145"/>
      <c r="AS1102" s="143">
        <f t="shared" si="2325"/>
        <v>0.18424873164332026</v>
      </c>
      <c r="AT1102" s="27">
        <f t="shared" si="2350"/>
        <v>4369240</v>
      </c>
      <c r="AU1102" s="28">
        <f t="shared" si="2351"/>
        <v>830155.6</v>
      </c>
      <c r="AV1102" s="30">
        <f t="shared" si="2352"/>
        <v>5199395.5999999996</v>
      </c>
      <c r="AW1102" s="26">
        <v>1</v>
      </c>
      <c r="AX1102" s="27">
        <v>3800000</v>
      </c>
      <c r="AY1102" s="27">
        <v>4332000</v>
      </c>
      <c r="AZ1102" s="145"/>
      <c r="BA1102" s="145"/>
      <c r="BB1102" s="143">
        <f t="shared" si="2326"/>
        <v>9.2518644267398739E-2</v>
      </c>
      <c r="BC1102" s="27">
        <f t="shared" si="2353"/>
        <v>4066000</v>
      </c>
      <c r="BD1102" s="27">
        <f t="shared" si="2354"/>
        <v>772540</v>
      </c>
      <c r="BE1102" s="27">
        <f t="shared" si="2355"/>
        <v>4838540</v>
      </c>
      <c r="BF1102" s="26">
        <v>1</v>
      </c>
      <c r="BG1102" s="27">
        <v>3040000</v>
      </c>
      <c r="BH1102" s="27">
        <v>2736000</v>
      </c>
      <c r="BI1102" s="145"/>
      <c r="BJ1102" s="145"/>
      <c r="BK1102" s="143">
        <f t="shared" si="2327"/>
        <v>7.4432292756478682E-2</v>
      </c>
      <c r="BL1102" s="27">
        <f t="shared" si="2356"/>
        <v>2888000</v>
      </c>
      <c r="BM1102" s="27">
        <f t="shared" si="2357"/>
        <v>548720</v>
      </c>
      <c r="BN1102" s="28">
        <f t="shared" si="2358"/>
        <v>3436720</v>
      </c>
      <c r="BO1102" s="26">
        <v>1</v>
      </c>
      <c r="BP1102" s="27">
        <v>3040000</v>
      </c>
      <c r="BQ1102" s="27">
        <v>3465600</v>
      </c>
      <c r="BR1102" s="148"/>
      <c r="BS1102" s="148"/>
      <c r="BT1102" s="143">
        <f t="shared" si="2328"/>
        <v>9.2518644267398739E-2</v>
      </c>
      <c r="BU1102" s="27">
        <f t="shared" si="2359"/>
        <v>3252800</v>
      </c>
      <c r="BV1102" s="28">
        <f t="shared" si="2360"/>
        <v>618032</v>
      </c>
      <c r="BW1102" s="30">
        <f t="shared" si="2361"/>
        <v>3870832</v>
      </c>
      <c r="BX1102" s="26">
        <v>1</v>
      </c>
      <c r="BY1102" s="28">
        <v>3040000</v>
      </c>
      <c r="BZ1102" s="28">
        <v>3465600</v>
      </c>
      <c r="CA1102" s="156"/>
      <c r="CB1102" s="156"/>
      <c r="CC1102" s="177">
        <f t="shared" si="2329"/>
        <v>9.2518644267398739E-2</v>
      </c>
      <c r="CD1102" s="28">
        <f t="shared" si="2362"/>
        <v>3252800</v>
      </c>
      <c r="CE1102" s="28">
        <f t="shared" si="2363"/>
        <v>618032</v>
      </c>
      <c r="CF1102" s="29">
        <f t="shared" si="2364"/>
        <v>3870832</v>
      </c>
      <c r="CG1102" s="26">
        <v>1</v>
      </c>
      <c r="CH1102" s="27">
        <v>2432000</v>
      </c>
      <c r="CI1102" s="27">
        <v>1945600</v>
      </c>
      <c r="CJ1102" s="148"/>
      <c r="CK1102" s="148"/>
      <c r="CL1102" s="143">
        <f t="shared" si="2365"/>
        <v>0.15713484026367722</v>
      </c>
      <c r="CM1102" s="27">
        <f t="shared" si="2366"/>
        <v>2188800</v>
      </c>
      <c r="CN1102" s="27">
        <f t="shared" si="2367"/>
        <v>415872</v>
      </c>
      <c r="CO1102" s="28">
        <f t="shared" si="2368"/>
        <v>2604672</v>
      </c>
      <c r="CP1102" s="26">
        <v>1</v>
      </c>
      <c r="CQ1102" s="27">
        <v>2432000</v>
      </c>
      <c r="CR1102" s="27">
        <v>1945600</v>
      </c>
      <c r="CS1102" s="148"/>
      <c r="CT1102" s="148"/>
      <c r="CU1102" s="143">
        <f t="shared" si="2330"/>
        <v>0.15713484026367722</v>
      </c>
      <c r="CV1102" s="27">
        <f t="shared" si="2338"/>
        <v>2188800</v>
      </c>
      <c r="CW1102" s="28">
        <f t="shared" si="2339"/>
        <v>415872</v>
      </c>
      <c r="CX1102" s="29">
        <f t="shared" si="2340"/>
        <v>2604672</v>
      </c>
      <c r="CY1102" s="26">
        <v>1</v>
      </c>
      <c r="CZ1102" s="27">
        <v>2432000</v>
      </c>
      <c r="DA1102" s="27">
        <v>2067200</v>
      </c>
      <c r="DB1102" s="181"/>
      <c r="DC1102" s="181"/>
      <c r="DD1102" s="143">
        <f t="shared" si="2331"/>
        <v>0.11466596451673743</v>
      </c>
      <c r="DE1102" s="27">
        <f t="shared" si="2369"/>
        <v>2249600</v>
      </c>
      <c r="DF1102" s="27">
        <f t="shared" si="2370"/>
        <v>427424</v>
      </c>
      <c r="DG1102" s="28">
        <f t="shared" si="2371"/>
        <v>2677024</v>
      </c>
      <c r="DH1102" s="26">
        <v>1</v>
      </c>
      <c r="DI1102" s="28">
        <v>2432000</v>
      </c>
      <c r="DJ1102" s="28">
        <v>2796800</v>
      </c>
      <c r="DK1102" s="157"/>
      <c r="DL1102" s="177">
        <f t="shared" si="2332"/>
        <v>9.8666062491146164E-2</v>
      </c>
      <c r="DM1102" s="28">
        <f t="shared" si="2321"/>
        <v>2614400</v>
      </c>
      <c r="DN1102" s="28">
        <f t="shared" si="2322"/>
        <v>496736</v>
      </c>
      <c r="DO1102" s="30">
        <f t="shared" si="2323"/>
        <v>3111136</v>
      </c>
    </row>
    <row r="1103" spans="1:119" ht="21" customHeight="1" x14ac:dyDescent="0.25">
      <c r="A1103" s="66" t="s">
        <v>2143</v>
      </c>
      <c r="B1103" s="67" t="s">
        <v>2103</v>
      </c>
      <c r="C1103" s="68" t="s">
        <v>2144</v>
      </c>
      <c r="D1103" s="26">
        <v>1</v>
      </c>
      <c r="E1103" s="27">
        <v>1500000</v>
      </c>
      <c r="F1103" s="27">
        <v>1425000</v>
      </c>
      <c r="G1103" s="148"/>
      <c r="H1103" s="148"/>
      <c r="I1103" s="143">
        <f t="shared" si="2334"/>
        <v>3.6261886214694741E-2</v>
      </c>
      <c r="J1103" s="27">
        <f t="shared" si="2262"/>
        <v>1462500</v>
      </c>
      <c r="K1103" s="28">
        <f t="shared" si="2341"/>
        <v>277875</v>
      </c>
      <c r="L1103" s="29">
        <f t="shared" si="2333"/>
        <v>1740375</v>
      </c>
      <c r="M1103" s="26">
        <v>1</v>
      </c>
      <c r="N1103" s="27">
        <v>1500000</v>
      </c>
      <c r="O1103" s="27">
        <v>1620000</v>
      </c>
      <c r="P1103" s="145"/>
      <c r="Q1103" s="145"/>
      <c r="R1103" s="143">
        <f t="shared" si="2304"/>
        <v>5.4392829322042112E-2</v>
      </c>
      <c r="S1103" s="27">
        <f t="shared" si="2342"/>
        <v>1560000</v>
      </c>
      <c r="T1103" s="28">
        <f t="shared" si="2343"/>
        <v>296400</v>
      </c>
      <c r="U1103" s="30">
        <f t="shared" si="2344"/>
        <v>1856400</v>
      </c>
      <c r="V1103" s="26">
        <v>1</v>
      </c>
      <c r="W1103" s="27">
        <v>1500000</v>
      </c>
      <c r="X1103" s="27">
        <v>1725000</v>
      </c>
      <c r="Y1103" s="145"/>
      <c r="Z1103" s="145"/>
      <c r="AA1103" s="143">
        <f t="shared" si="2308"/>
        <v>9.8666062491146164E-2</v>
      </c>
      <c r="AB1103" s="27">
        <f t="shared" si="2345"/>
        <v>1612500</v>
      </c>
      <c r="AC1103" s="28">
        <f t="shared" si="2346"/>
        <v>306375</v>
      </c>
      <c r="AD1103" s="29">
        <f t="shared" si="2347"/>
        <v>1918875</v>
      </c>
      <c r="AE1103" s="26">
        <v>1</v>
      </c>
      <c r="AF1103" s="27">
        <v>1500000</v>
      </c>
      <c r="AG1103" s="27">
        <v>1650000</v>
      </c>
      <c r="AH1103" s="145"/>
      <c r="AI1103" s="145"/>
      <c r="AJ1103" s="143">
        <f t="shared" si="2324"/>
        <v>6.7343502970147379E-2</v>
      </c>
      <c r="AK1103" s="27">
        <f t="shared" si="2348"/>
        <v>1575000</v>
      </c>
      <c r="AL1103" s="28">
        <f t="shared" si="2335"/>
        <v>299250</v>
      </c>
      <c r="AM1103" s="30">
        <f t="shared" si="2349"/>
        <v>1874250</v>
      </c>
      <c r="AN1103" s="26">
        <v>1</v>
      </c>
      <c r="AO1103" s="27">
        <v>1500000</v>
      </c>
      <c r="AP1103" s="27">
        <v>1949400</v>
      </c>
      <c r="AQ1103" s="145"/>
      <c r="AR1103" s="145"/>
      <c r="AS1103" s="143">
        <f t="shared" si="2325"/>
        <v>0.18424873164332026</v>
      </c>
      <c r="AT1103" s="27">
        <f t="shared" si="2350"/>
        <v>1724700</v>
      </c>
      <c r="AU1103" s="28">
        <f t="shared" si="2351"/>
        <v>327693</v>
      </c>
      <c r="AV1103" s="30">
        <f t="shared" si="2352"/>
        <v>2052393</v>
      </c>
      <c r="AW1103" s="26">
        <v>1</v>
      </c>
      <c r="AX1103" s="27">
        <v>1500000</v>
      </c>
      <c r="AY1103" s="27">
        <v>1710000</v>
      </c>
      <c r="AZ1103" s="145"/>
      <c r="BA1103" s="145"/>
      <c r="BB1103" s="143">
        <f t="shared" si="2326"/>
        <v>9.2518644267398739E-2</v>
      </c>
      <c r="BC1103" s="27">
        <f t="shared" si="2353"/>
        <v>1605000</v>
      </c>
      <c r="BD1103" s="27">
        <f t="shared" si="2354"/>
        <v>304950</v>
      </c>
      <c r="BE1103" s="27">
        <f t="shared" si="2355"/>
        <v>1909950</v>
      </c>
      <c r="BF1103" s="26">
        <v>1</v>
      </c>
      <c r="BG1103" s="27">
        <v>1200000</v>
      </c>
      <c r="BH1103" s="27">
        <v>1080000</v>
      </c>
      <c r="BI1103" s="145"/>
      <c r="BJ1103" s="145"/>
      <c r="BK1103" s="143">
        <f t="shared" si="2327"/>
        <v>7.4432292756478682E-2</v>
      </c>
      <c r="BL1103" s="27">
        <f t="shared" si="2356"/>
        <v>1140000</v>
      </c>
      <c r="BM1103" s="27">
        <f t="shared" si="2357"/>
        <v>216600</v>
      </c>
      <c r="BN1103" s="28">
        <f t="shared" si="2358"/>
        <v>1356600</v>
      </c>
      <c r="BO1103" s="26">
        <v>1</v>
      </c>
      <c r="BP1103" s="27">
        <v>1200000</v>
      </c>
      <c r="BQ1103" s="27">
        <v>1368000</v>
      </c>
      <c r="BR1103" s="148"/>
      <c r="BS1103" s="148"/>
      <c r="BT1103" s="143">
        <f t="shared" si="2328"/>
        <v>9.2518644267398753E-2</v>
      </c>
      <c r="BU1103" s="27">
        <f t="shared" si="2359"/>
        <v>1284000</v>
      </c>
      <c r="BV1103" s="28">
        <f t="shared" si="2360"/>
        <v>243960</v>
      </c>
      <c r="BW1103" s="30">
        <f t="shared" si="2361"/>
        <v>1527960</v>
      </c>
      <c r="BX1103" s="26">
        <v>1</v>
      </c>
      <c r="BY1103" s="28">
        <v>1200000</v>
      </c>
      <c r="BZ1103" s="28">
        <v>1368000</v>
      </c>
      <c r="CA1103" s="156"/>
      <c r="CB1103" s="156"/>
      <c r="CC1103" s="177">
        <f t="shared" si="2329"/>
        <v>9.2518644267398753E-2</v>
      </c>
      <c r="CD1103" s="28">
        <f t="shared" si="2362"/>
        <v>1284000</v>
      </c>
      <c r="CE1103" s="28">
        <f t="shared" si="2363"/>
        <v>243960</v>
      </c>
      <c r="CF1103" s="29">
        <f t="shared" si="2364"/>
        <v>1527960</v>
      </c>
      <c r="CG1103" s="26">
        <v>1</v>
      </c>
      <c r="CH1103" s="27">
        <v>960000</v>
      </c>
      <c r="CI1103" s="27">
        <v>768000</v>
      </c>
      <c r="CJ1103" s="148"/>
      <c r="CK1103" s="148"/>
      <c r="CL1103" s="143">
        <f t="shared" si="2365"/>
        <v>0.15713484026367722</v>
      </c>
      <c r="CM1103" s="27">
        <f t="shared" si="2366"/>
        <v>864000</v>
      </c>
      <c r="CN1103" s="27">
        <f t="shared" si="2367"/>
        <v>164160</v>
      </c>
      <c r="CO1103" s="28">
        <f t="shared" si="2368"/>
        <v>1028160</v>
      </c>
      <c r="CP1103" s="26">
        <v>1</v>
      </c>
      <c r="CQ1103" s="27">
        <v>960000</v>
      </c>
      <c r="CR1103" s="27">
        <v>768000</v>
      </c>
      <c r="CS1103" s="148"/>
      <c r="CT1103" s="148"/>
      <c r="CU1103" s="143">
        <f t="shared" si="2330"/>
        <v>0.15713484026367722</v>
      </c>
      <c r="CV1103" s="27">
        <f t="shared" si="2338"/>
        <v>864000</v>
      </c>
      <c r="CW1103" s="28">
        <f t="shared" si="2339"/>
        <v>164160</v>
      </c>
      <c r="CX1103" s="29">
        <f t="shared" si="2340"/>
        <v>1028160</v>
      </c>
      <c r="CY1103" s="26">
        <v>1</v>
      </c>
      <c r="CZ1103" s="27">
        <v>960000</v>
      </c>
      <c r="DA1103" s="27">
        <v>816000</v>
      </c>
      <c r="DB1103" s="181"/>
      <c r="DC1103" s="181"/>
      <c r="DD1103" s="143">
        <f t="shared" si="2331"/>
        <v>0.11466596451673743</v>
      </c>
      <c r="DE1103" s="27">
        <f t="shared" si="2369"/>
        <v>888000</v>
      </c>
      <c r="DF1103" s="27">
        <f t="shared" si="2370"/>
        <v>168720</v>
      </c>
      <c r="DG1103" s="28">
        <f t="shared" si="2371"/>
        <v>1056720</v>
      </c>
      <c r="DH1103" s="26">
        <v>1</v>
      </c>
      <c r="DI1103" s="28">
        <v>960000</v>
      </c>
      <c r="DJ1103" s="28">
        <v>1104000</v>
      </c>
      <c r="DK1103" s="157"/>
      <c r="DL1103" s="177">
        <f t="shared" si="2332"/>
        <v>9.8666062491146164E-2</v>
      </c>
      <c r="DM1103" s="28">
        <f t="shared" si="2321"/>
        <v>1032000</v>
      </c>
      <c r="DN1103" s="28">
        <f t="shared" si="2322"/>
        <v>196080</v>
      </c>
      <c r="DO1103" s="30">
        <f t="shared" si="2323"/>
        <v>1228080</v>
      </c>
    </row>
    <row r="1104" spans="1:119" ht="21" customHeight="1" x14ac:dyDescent="0.25">
      <c r="A1104" s="66" t="s">
        <v>2145</v>
      </c>
      <c r="B1104" s="67" t="s">
        <v>2103</v>
      </c>
      <c r="C1104" s="68" t="s">
        <v>2146</v>
      </c>
      <c r="D1104" s="26">
        <v>1</v>
      </c>
      <c r="E1104" s="27">
        <v>1500000</v>
      </c>
      <c r="F1104" s="27">
        <v>1425000</v>
      </c>
      <c r="G1104" s="148"/>
      <c r="H1104" s="148"/>
      <c r="I1104" s="143">
        <f t="shared" si="2334"/>
        <v>3.6261886214694741E-2</v>
      </c>
      <c r="J1104" s="27">
        <f t="shared" si="2262"/>
        <v>1462500</v>
      </c>
      <c r="K1104" s="28">
        <f t="shared" si="2341"/>
        <v>277875</v>
      </c>
      <c r="L1104" s="29">
        <f t="shared" si="2333"/>
        <v>1740375</v>
      </c>
      <c r="M1104" s="26">
        <v>1</v>
      </c>
      <c r="N1104" s="27">
        <v>1500000</v>
      </c>
      <c r="O1104" s="27">
        <v>1620000</v>
      </c>
      <c r="P1104" s="145"/>
      <c r="Q1104" s="145"/>
      <c r="R1104" s="143">
        <f t="shared" si="2304"/>
        <v>5.4392829322042112E-2</v>
      </c>
      <c r="S1104" s="27">
        <f t="shared" si="2342"/>
        <v>1560000</v>
      </c>
      <c r="T1104" s="28">
        <f t="shared" si="2343"/>
        <v>296400</v>
      </c>
      <c r="U1104" s="30">
        <f t="shared" si="2344"/>
        <v>1856400</v>
      </c>
      <c r="V1104" s="26">
        <v>1</v>
      </c>
      <c r="W1104" s="27">
        <v>1500000</v>
      </c>
      <c r="X1104" s="27">
        <v>1725000</v>
      </c>
      <c r="Y1104" s="145"/>
      <c r="Z1104" s="145"/>
      <c r="AA1104" s="143">
        <f t="shared" si="2308"/>
        <v>9.8666062491146164E-2</v>
      </c>
      <c r="AB1104" s="27">
        <f t="shared" si="2345"/>
        <v>1612500</v>
      </c>
      <c r="AC1104" s="28">
        <f t="shared" si="2346"/>
        <v>306375</v>
      </c>
      <c r="AD1104" s="29">
        <f t="shared" si="2347"/>
        <v>1918875</v>
      </c>
      <c r="AE1104" s="26">
        <v>1</v>
      </c>
      <c r="AF1104" s="27">
        <v>1500000</v>
      </c>
      <c r="AG1104" s="27">
        <v>1650000</v>
      </c>
      <c r="AH1104" s="145"/>
      <c r="AI1104" s="145"/>
      <c r="AJ1104" s="143">
        <f t="shared" si="2324"/>
        <v>6.7343502970147379E-2</v>
      </c>
      <c r="AK1104" s="27">
        <f t="shared" si="2348"/>
        <v>1575000</v>
      </c>
      <c r="AL1104" s="28">
        <f t="shared" si="2335"/>
        <v>299250</v>
      </c>
      <c r="AM1104" s="30">
        <f t="shared" si="2349"/>
        <v>1874250</v>
      </c>
      <c r="AN1104" s="26">
        <v>1</v>
      </c>
      <c r="AO1104" s="27">
        <v>1500000</v>
      </c>
      <c r="AP1104" s="27">
        <v>1949400</v>
      </c>
      <c r="AQ1104" s="145"/>
      <c r="AR1104" s="145"/>
      <c r="AS1104" s="143">
        <f t="shared" si="2325"/>
        <v>0.18424873164332026</v>
      </c>
      <c r="AT1104" s="27">
        <f t="shared" si="2350"/>
        <v>1724700</v>
      </c>
      <c r="AU1104" s="28">
        <f t="shared" si="2351"/>
        <v>327693</v>
      </c>
      <c r="AV1104" s="30">
        <f t="shared" si="2352"/>
        <v>2052393</v>
      </c>
      <c r="AW1104" s="26">
        <v>1</v>
      </c>
      <c r="AX1104" s="27">
        <v>1500000</v>
      </c>
      <c r="AY1104" s="27">
        <v>1710000</v>
      </c>
      <c r="AZ1104" s="145"/>
      <c r="BA1104" s="145"/>
      <c r="BB1104" s="143">
        <f t="shared" si="2326"/>
        <v>9.2518644267398739E-2</v>
      </c>
      <c r="BC1104" s="27">
        <f t="shared" si="2353"/>
        <v>1605000</v>
      </c>
      <c r="BD1104" s="27">
        <f t="shared" si="2354"/>
        <v>304950</v>
      </c>
      <c r="BE1104" s="27">
        <f t="shared" si="2355"/>
        <v>1909950</v>
      </c>
      <c r="BF1104" s="26">
        <v>1</v>
      </c>
      <c r="BG1104" s="27">
        <v>1200000</v>
      </c>
      <c r="BH1104" s="27">
        <v>1080000</v>
      </c>
      <c r="BI1104" s="145"/>
      <c r="BJ1104" s="145"/>
      <c r="BK1104" s="143">
        <f t="shared" si="2327"/>
        <v>7.4432292756478682E-2</v>
      </c>
      <c r="BL1104" s="27">
        <f t="shared" si="2356"/>
        <v>1140000</v>
      </c>
      <c r="BM1104" s="27">
        <f t="shared" si="2357"/>
        <v>216600</v>
      </c>
      <c r="BN1104" s="28">
        <f t="shared" si="2358"/>
        <v>1356600</v>
      </c>
      <c r="BO1104" s="26">
        <v>1</v>
      </c>
      <c r="BP1104" s="27">
        <v>1200000</v>
      </c>
      <c r="BQ1104" s="27">
        <v>1368000</v>
      </c>
      <c r="BR1104" s="148"/>
      <c r="BS1104" s="148"/>
      <c r="BT1104" s="143">
        <f t="shared" si="2328"/>
        <v>9.2518644267398753E-2</v>
      </c>
      <c r="BU1104" s="27">
        <f t="shared" si="2359"/>
        <v>1284000</v>
      </c>
      <c r="BV1104" s="28">
        <f t="shared" si="2360"/>
        <v>243960</v>
      </c>
      <c r="BW1104" s="30">
        <f t="shared" si="2361"/>
        <v>1527960</v>
      </c>
      <c r="BX1104" s="26">
        <v>1</v>
      </c>
      <c r="BY1104" s="28">
        <v>1200000</v>
      </c>
      <c r="BZ1104" s="28">
        <v>1368000</v>
      </c>
      <c r="CA1104" s="156"/>
      <c r="CB1104" s="156"/>
      <c r="CC1104" s="177">
        <f t="shared" si="2329"/>
        <v>9.2518644267398753E-2</v>
      </c>
      <c r="CD1104" s="28">
        <f t="shared" si="2362"/>
        <v>1284000</v>
      </c>
      <c r="CE1104" s="28">
        <f t="shared" si="2363"/>
        <v>243960</v>
      </c>
      <c r="CF1104" s="29">
        <f t="shared" si="2364"/>
        <v>1527960</v>
      </c>
      <c r="CG1104" s="26">
        <v>1</v>
      </c>
      <c r="CH1104" s="27">
        <v>960000</v>
      </c>
      <c r="CI1104" s="27">
        <v>768000</v>
      </c>
      <c r="CJ1104" s="148"/>
      <c r="CK1104" s="148"/>
      <c r="CL1104" s="143">
        <f t="shared" si="2365"/>
        <v>0.15713484026367722</v>
      </c>
      <c r="CM1104" s="27">
        <f t="shared" si="2366"/>
        <v>864000</v>
      </c>
      <c r="CN1104" s="27">
        <f t="shared" si="2367"/>
        <v>164160</v>
      </c>
      <c r="CO1104" s="28">
        <f t="shared" si="2368"/>
        <v>1028160</v>
      </c>
      <c r="CP1104" s="26">
        <v>1</v>
      </c>
      <c r="CQ1104" s="27">
        <v>960000</v>
      </c>
      <c r="CR1104" s="27">
        <v>768000</v>
      </c>
      <c r="CS1104" s="148"/>
      <c r="CT1104" s="148"/>
      <c r="CU1104" s="143">
        <f t="shared" si="2330"/>
        <v>0.15713484026367722</v>
      </c>
      <c r="CV1104" s="27">
        <f t="shared" si="2338"/>
        <v>864000</v>
      </c>
      <c r="CW1104" s="28">
        <f t="shared" si="2339"/>
        <v>164160</v>
      </c>
      <c r="CX1104" s="29">
        <f t="shared" si="2340"/>
        <v>1028160</v>
      </c>
      <c r="CY1104" s="26">
        <v>1</v>
      </c>
      <c r="CZ1104" s="27">
        <v>960000</v>
      </c>
      <c r="DA1104" s="27">
        <v>816000</v>
      </c>
      <c r="DB1104" s="181"/>
      <c r="DC1104" s="181"/>
      <c r="DD1104" s="143">
        <f t="shared" si="2331"/>
        <v>0.11466596451673743</v>
      </c>
      <c r="DE1104" s="27">
        <f t="shared" si="2369"/>
        <v>888000</v>
      </c>
      <c r="DF1104" s="27">
        <f t="shared" si="2370"/>
        <v>168720</v>
      </c>
      <c r="DG1104" s="28">
        <f t="shared" si="2371"/>
        <v>1056720</v>
      </c>
      <c r="DH1104" s="26">
        <v>1</v>
      </c>
      <c r="DI1104" s="28">
        <v>960000</v>
      </c>
      <c r="DJ1104" s="28">
        <v>1104000</v>
      </c>
      <c r="DK1104" s="157"/>
      <c r="DL1104" s="177">
        <f t="shared" si="2332"/>
        <v>9.8666062491146164E-2</v>
      </c>
      <c r="DM1104" s="28">
        <f t="shared" si="2321"/>
        <v>1032000</v>
      </c>
      <c r="DN1104" s="28">
        <f t="shared" si="2322"/>
        <v>196080</v>
      </c>
      <c r="DO1104" s="30">
        <f t="shared" si="2323"/>
        <v>1228080</v>
      </c>
    </row>
    <row r="1105" spans="1:119" ht="28.5" customHeight="1" x14ac:dyDescent="0.25">
      <c r="A1105" s="66" t="s">
        <v>2147</v>
      </c>
      <c r="B1105" s="67" t="s">
        <v>2103</v>
      </c>
      <c r="C1105" s="68" t="s">
        <v>2148</v>
      </c>
      <c r="D1105" s="26">
        <v>1</v>
      </c>
      <c r="E1105" s="27">
        <v>1500000</v>
      </c>
      <c r="F1105" s="27">
        <v>1425000</v>
      </c>
      <c r="G1105" s="148"/>
      <c r="H1105" s="148"/>
      <c r="I1105" s="143">
        <f t="shared" si="2334"/>
        <v>3.6261886214694741E-2</v>
      </c>
      <c r="J1105" s="27">
        <f t="shared" si="2262"/>
        <v>1462500</v>
      </c>
      <c r="K1105" s="28">
        <f t="shared" si="2341"/>
        <v>277875</v>
      </c>
      <c r="L1105" s="29">
        <f t="shared" si="2333"/>
        <v>1740375</v>
      </c>
      <c r="M1105" s="26">
        <v>1</v>
      </c>
      <c r="N1105" s="27">
        <v>1500000</v>
      </c>
      <c r="O1105" s="27">
        <v>1620000</v>
      </c>
      <c r="P1105" s="145"/>
      <c r="Q1105" s="145"/>
      <c r="R1105" s="143">
        <f t="shared" si="2304"/>
        <v>5.4392829322042112E-2</v>
      </c>
      <c r="S1105" s="27">
        <f t="shared" si="2342"/>
        <v>1560000</v>
      </c>
      <c r="T1105" s="28">
        <f t="shared" si="2343"/>
        <v>296400</v>
      </c>
      <c r="U1105" s="30">
        <f t="shared" si="2344"/>
        <v>1856400</v>
      </c>
      <c r="V1105" s="26">
        <v>1</v>
      </c>
      <c r="W1105" s="27">
        <v>1500000</v>
      </c>
      <c r="X1105" s="27">
        <v>1725000</v>
      </c>
      <c r="Y1105" s="145"/>
      <c r="Z1105" s="145"/>
      <c r="AA1105" s="143">
        <f t="shared" si="2308"/>
        <v>9.8666062491146164E-2</v>
      </c>
      <c r="AB1105" s="27">
        <f t="shared" si="2345"/>
        <v>1612500</v>
      </c>
      <c r="AC1105" s="28">
        <f t="shared" si="2346"/>
        <v>306375</v>
      </c>
      <c r="AD1105" s="29">
        <f t="shared" si="2347"/>
        <v>1918875</v>
      </c>
      <c r="AE1105" s="26">
        <v>1</v>
      </c>
      <c r="AF1105" s="27">
        <v>1500000</v>
      </c>
      <c r="AG1105" s="27">
        <v>1650000</v>
      </c>
      <c r="AH1105" s="145"/>
      <c r="AI1105" s="145"/>
      <c r="AJ1105" s="143">
        <f t="shared" si="2324"/>
        <v>6.7343502970147379E-2</v>
      </c>
      <c r="AK1105" s="27">
        <f t="shared" si="2348"/>
        <v>1575000</v>
      </c>
      <c r="AL1105" s="28">
        <f t="shared" si="2335"/>
        <v>299250</v>
      </c>
      <c r="AM1105" s="30">
        <f t="shared" si="2349"/>
        <v>1874250</v>
      </c>
      <c r="AN1105" s="26">
        <v>1</v>
      </c>
      <c r="AO1105" s="27">
        <v>1500000</v>
      </c>
      <c r="AP1105" s="27">
        <v>1949400</v>
      </c>
      <c r="AQ1105" s="145"/>
      <c r="AR1105" s="145"/>
      <c r="AS1105" s="143">
        <f t="shared" si="2325"/>
        <v>0.18424873164332026</v>
      </c>
      <c r="AT1105" s="27">
        <f t="shared" si="2350"/>
        <v>1724700</v>
      </c>
      <c r="AU1105" s="28">
        <f t="shared" si="2351"/>
        <v>327693</v>
      </c>
      <c r="AV1105" s="30">
        <f t="shared" si="2352"/>
        <v>2052393</v>
      </c>
      <c r="AW1105" s="26">
        <v>1</v>
      </c>
      <c r="AX1105" s="27">
        <v>1500000</v>
      </c>
      <c r="AY1105" s="27">
        <v>1710000</v>
      </c>
      <c r="AZ1105" s="145"/>
      <c r="BA1105" s="145"/>
      <c r="BB1105" s="143">
        <f t="shared" si="2326"/>
        <v>9.2518644267398739E-2</v>
      </c>
      <c r="BC1105" s="27">
        <f t="shared" si="2353"/>
        <v>1605000</v>
      </c>
      <c r="BD1105" s="27">
        <f t="shared" si="2354"/>
        <v>304950</v>
      </c>
      <c r="BE1105" s="27">
        <f t="shared" si="2355"/>
        <v>1909950</v>
      </c>
      <c r="BF1105" s="26">
        <v>1</v>
      </c>
      <c r="BG1105" s="27">
        <v>1200000</v>
      </c>
      <c r="BH1105" s="27">
        <v>1080000</v>
      </c>
      <c r="BI1105" s="145"/>
      <c r="BJ1105" s="145"/>
      <c r="BK1105" s="143">
        <f t="shared" si="2327"/>
        <v>7.4432292756478682E-2</v>
      </c>
      <c r="BL1105" s="27">
        <f t="shared" si="2356"/>
        <v>1140000</v>
      </c>
      <c r="BM1105" s="27">
        <f t="shared" si="2357"/>
        <v>216600</v>
      </c>
      <c r="BN1105" s="28">
        <f t="shared" si="2358"/>
        <v>1356600</v>
      </c>
      <c r="BO1105" s="26">
        <v>1</v>
      </c>
      <c r="BP1105" s="27">
        <v>1200000</v>
      </c>
      <c r="BQ1105" s="27">
        <v>1368000</v>
      </c>
      <c r="BR1105" s="148"/>
      <c r="BS1105" s="148"/>
      <c r="BT1105" s="143">
        <f t="shared" si="2328"/>
        <v>9.2518644267398753E-2</v>
      </c>
      <c r="BU1105" s="27">
        <f t="shared" si="2359"/>
        <v>1284000</v>
      </c>
      <c r="BV1105" s="28">
        <f t="shared" si="2360"/>
        <v>243960</v>
      </c>
      <c r="BW1105" s="30">
        <f t="shared" si="2361"/>
        <v>1527960</v>
      </c>
      <c r="BX1105" s="26">
        <v>1</v>
      </c>
      <c r="BY1105" s="28">
        <v>1200000</v>
      </c>
      <c r="BZ1105" s="28">
        <v>1368000</v>
      </c>
      <c r="CA1105" s="156"/>
      <c r="CB1105" s="156"/>
      <c r="CC1105" s="177">
        <f t="shared" si="2329"/>
        <v>9.2518644267398753E-2</v>
      </c>
      <c r="CD1105" s="28">
        <f t="shared" si="2362"/>
        <v>1284000</v>
      </c>
      <c r="CE1105" s="28">
        <f t="shared" si="2363"/>
        <v>243960</v>
      </c>
      <c r="CF1105" s="29">
        <f t="shared" si="2364"/>
        <v>1527960</v>
      </c>
      <c r="CG1105" s="26">
        <v>1</v>
      </c>
      <c r="CH1105" s="27">
        <v>960000</v>
      </c>
      <c r="CI1105" s="27">
        <v>768000</v>
      </c>
      <c r="CJ1105" s="148"/>
      <c r="CK1105" s="148"/>
      <c r="CL1105" s="143">
        <f t="shared" si="2365"/>
        <v>0.15713484026367722</v>
      </c>
      <c r="CM1105" s="27">
        <f t="shared" si="2366"/>
        <v>864000</v>
      </c>
      <c r="CN1105" s="27">
        <f t="shared" si="2367"/>
        <v>164160</v>
      </c>
      <c r="CO1105" s="28">
        <f t="shared" si="2368"/>
        <v>1028160</v>
      </c>
      <c r="CP1105" s="26">
        <v>1</v>
      </c>
      <c r="CQ1105" s="27">
        <v>960000</v>
      </c>
      <c r="CR1105" s="27">
        <v>768000</v>
      </c>
      <c r="CS1105" s="148"/>
      <c r="CT1105" s="148"/>
      <c r="CU1105" s="143">
        <f t="shared" si="2330"/>
        <v>0.15713484026367722</v>
      </c>
      <c r="CV1105" s="27">
        <f t="shared" si="2338"/>
        <v>864000</v>
      </c>
      <c r="CW1105" s="28">
        <f t="shared" si="2339"/>
        <v>164160</v>
      </c>
      <c r="CX1105" s="29">
        <f t="shared" si="2340"/>
        <v>1028160</v>
      </c>
      <c r="CY1105" s="26">
        <v>1</v>
      </c>
      <c r="CZ1105" s="27">
        <v>960000</v>
      </c>
      <c r="DA1105" s="27">
        <v>816000</v>
      </c>
      <c r="DB1105" s="181"/>
      <c r="DC1105" s="181"/>
      <c r="DD1105" s="143">
        <f t="shared" si="2331"/>
        <v>0.11466596451673743</v>
      </c>
      <c r="DE1105" s="27">
        <f t="shared" si="2369"/>
        <v>888000</v>
      </c>
      <c r="DF1105" s="27">
        <f t="shared" si="2370"/>
        <v>168720</v>
      </c>
      <c r="DG1105" s="28">
        <f t="shared" si="2371"/>
        <v>1056720</v>
      </c>
      <c r="DH1105" s="26">
        <v>1</v>
      </c>
      <c r="DI1105" s="28">
        <v>960000</v>
      </c>
      <c r="DJ1105" s="28">
        <v>1104000</v>
      </c>
      <c r="DK1105" s="157"/>
      <c r="DL1105" s="177">
        <f t="shared" si="2332"/>
        <v>9.8666062491146164E-2</v>
      </c>
      <c r="DM1105" s="28">
        <f t="shared" si="2321"/>
        <v>1032000</v>
      </c>
      <c r="DN1105" s="28">
        <f t="shared" si="2322"/>
        <v>196080</v>
      </c>
      <c r="DO1105" s="30">
        <f t="shared" si="2323"/>
        <v>1228080</v>
      </c>
    </row>
    <row r="1106" spans="1:119" ht="21" customHeight="1" x14ac:dyDescent="0.25">
      <c r="A1106" s="66" t="s">
        <v>2149</v>
      </c>
      <c r="B1106" s="67" t="s">
        <v>2103</v>
      </c>
      <c r="C1106" s="68" t="s">
        <v>2150</v>
      </c>
      <c r="D1106" s="26">
        <v>1</v>
      </c>
      <c r="E1106" s="27">
        <v>1000000</v>
      </c>
      <c r="F1106" s="27">
        <v>950000</v>
      </c>
      <c r="G1106" s="148"/>
      <c r="H1106" s="148"/>
      <c r="I1106" s="143">
        <f t="shared" si="2334"/>
        <v>3.6261886214694748E-2</v>
      </c>
      <c r="J1106" s="27">
        <f t="shared" si="2262"/>
        <v>975000</v>
      </c>
      <c r="K1106" s="28">
        <f t="shared" si="2341"/>
        <v>185250</v>
      </c>
      <c r="L1106" s="29">
        <f t="shared" si="2333"/>
        <v>1160250</v>
      </c>
      <c r="M1106" s="26">
        <v>1</v>
      </c>
      <c r="N1106" s="27">
        <v>1000000</v>
      </c>
      <c r="O1106" s="27">
        <v>1080000</v>
      </c>
      <c r="P1106" s="145"/>
      <c r="Q1106" s="145"/>
      <c r="R1106" s="143">
        <f t="shared" si="2304"/>
        <v>5.4392829322042119E-2</v>
      </c>
      <c r="S1106" s="27">
        <f t="shared" si="2342"/>
        <v>1040000</v>
      </c>
      <c r="T1106" s="28">
        <f t="shared" si="2343"/>
        <v>197600</v>
      </c>
      <c r="U1106" s="30">
        <f t="shared" si="2344"/>
        <v>1237600</v>
      </c>
      <c r="V1106" s="26">
        <v>1</v>
      </c>
      <c r="W1106" s="27">
        <v>1000000</v>
      </c>
      <c r="X1106" s="27">
        <v>1150000</v>
      </c>
      <c r="Y1106" s="145"/>
      <c r="Z1106" s="145"/>
      <c r="AA1106" s="143">
        <f t="shared" si="2308"/>
        <v>9.8666062491146164E-2</v>
      </c>
      <c r="AB1106" s="27">
        <f t="shared" si="2345"/>
        <v>1075000</v>
      </c>
      <c r="AC1106" s="28">
        <f t="shared" si="2346"/>
        <v>204250</v>
      </c>
      <c r="AD1106" s="29">
        <f t="shared" si="2347"/>
        <v>1279250</v>
      </c>
      <c r="AE1106" s="26">
        <v>1</v>
      </c>
      <c r="AF1106" s="27">
        <v>1000000</v>
      </c>
      <c r="AG1106" s="27">
        <v>1100000</v>
      </c>
      <c r="AH1106" s="145"/>
      <c r="AI1106" s="145"/>
      <c r="AJ1106" s="143">
        <f t="shared" si="2324"/>
        <v>6.7343502970147393E-2</v>
      </c>
      <c r="AK1106" s="27">
        <f t="shared" si="2348"/>
        <v>1050000</v>
      </c>
      <c r="AL1106" s="28">
        <f t="shared" si="2335"/>
        <v>199500</v>
      </c>
      <c r="AM1106" s="30">
        <f t="shared" si="2349"/>
        <v>1249500</v>
      </c>
      <c r="AN1106" s="26">
        <v>1</v>
      </c>
      <c r="AO1106" s="27">
        <v>1000000</v>
      </c>
      <c r="AP1106" s="27">
        <v>1299600</v>
      </c>
      <c r="AQ1106" s="145"/>
      <c r="AR1106" s="145"/>
      <c r="AS1106" s="143">
        <f t="shared" si="2325"/>
        <v>0.18424873164332026</v>
      </c>
      <c r="AT1106" s="27">
        <f t="shared" si="2350"/>
        <v>1149800</v>
      </c>
      <c r="AU1106" s="28">
        <f t="shared" si="2351"/>
        <v>218462</v>
      </c>
      <c r="AV1106" s="30">
        <f t="shared" si="2352"/>
        <v>1368262</v>
      </c>
      <c r="AW1106" s="26">
        <v>1</v>
      </c>
      <c r="AX1106" s="27">
        <v>1000000</v>
      </c>
      <c r="AY1106" s="27">
        <v>1140000</v>
      </c>
      <c r="AZ1106" s="145"/>
      <c r="BA1106" s="145"/>
      <c r="BB1106" s="143">
        <f t="shared" si="2326"/>
        <v>9.2518644267398739E-2</v>
      </c>
      <c r="BC1106" s="27">
        <f t="shared" si="2353"/>
        <v>1070000</v>
      </c>
      <c r="BD1106" s="27">
        <f t="shared" si="2354"/>
        <v>203300</v>
      </c>
      <c r="BE1106" s="27">
        <f t="shared" si="2355"/>
        <v>1273300</v>
      </c>
      <c r="BF1106" s="26">
        <v>1</v>
      </c>
      <c r="BG1106" s="27">
        <v>800000</v>
      </c>
      <c r="BH1106" s="27">
        <v>720000</v>
      </c>
      <c r="BI1106" s="145"/>
      <c r="BJ1106" s="145"/>
      <c r="BK1106" s="143">
        <f t="shared" si="2327"/>
        <v>7.4432292756478682E-2</v>
      </c>
      <c r="BL1106" s="27">
        <f t="shared" si="2356"/>
        <v>760000</v>
      </c>
      <c r="BM1106" s="27">
        <f t="shared" si="2357"/>
        <v>144400</v>
      </c>
      <c r="BN1106" s="28">
        <f t="shared" si="2358"/>
        <v>904400</v>
      </c>
      <c r="BO1106" s="26">
        <v>1</v>
      </c>
      <c r="BP1106" s="27">
        <v>800000</v>
      </c>
      <c r="BQ1106" s="27">
        <v>912000</v>
      </c>
      <c r="BR1106" s="148"/>
      <c r="BS1106" s="148"/>
      <c r="BT1106" s="143">
        <f t="shared" si="2328"/>
        <v>9.2518644267398739E-2</v>
      </c>
      <c r="BU1106" s="27">
        <f t="shared" si="2359"/>
        <v>856000</v>
      </c>
      <c r="BV1106" s="28">
        <f t="shared" si="2360"/>
        <v>162640</v>
      </c>
      <c r="BW1106" s="30">
        <f t="shared" si="2361"/>
        <v>1018640</v>
      </c>
      <c r="BX1106" s="26">
        <v>1</v>
      </c>
      <c r="BY1106" s="28">
        <v>800000</v>
      </c>
      <c r="BZ1106" s="28">
        <v>912000</v>
      </c>
      <c r="CA1106" s="156"/>
      <c r="CB1106" s="156"/>
      <c r="CC1106" s="177">
        <f t="shared" si="2329"/>
        <v>9.2518644267398739E-2</v>
      </c>
      <c r="CD1106" s="28">
        <f t="shared" si="2362"/>
        <v>856000</v>
      </c>
      <c r="CE1106" s="28">
        <f t="shared" si="2363"/>
        <v>162640</v>
      </c>
      <c r="CF1106" s="29">
        <f t="shared" si="2364"/>
        <v>1018640</v>
      </c>
      <c r="CG1106" s="26">
        <v>1</v>
      </c>
      <c r="CH1106" s="27">
        <v>640000</v>
      </c>
      <c r="CI1106" s="27">
        <v>512000</v>
      </c>
      <c r="CJ1106" s="148"/>
      <c r="CK1106" s="148"/>
      <c r="CL1106" s="143">
        <f t="shared" si="2365"/>
        <v>0.15713484026367724</v>
      </c>
      <c r="CM1106" s="27">
        <f t="shared" si="2366"/>
        <v>576000</v>
      </c>
      <c r="CN1106" s="27">
        <f t="shared" si="2367"/>
        <v>109440</v>
      </c>
      <c r="CO1106" s="28">
        <f t="shared" si="2368"/>
        <v>685440</v>
      </c>
      <c r="CP1106" s="26">
        <v>1</v>
      </c>
      <c r="CQ1106" s="27">
        <v>640000</v>
      </c>
      <c r="CR1106" s="27">
        <v>512000</v>
      </c>
      <c r="CS1106" s="148"/>
      <c r="CT1106" s="148"/>
      <c r="CU1106" s="143">
        <f t="shared" si="2330"/>
        <v>0.15713484026367724</v>
      </c>
      <c r="CV1106" s="27">
        <f t="shared" si="2338"/>
        <v>576000</v>
      </c>
      <c r="CW1106" s="28">
        <f t="shared" si="2339"/>
        <v>109440</v>
      </c>
      <c r="CX1106" s="29">
        <f t="shared" si="2340"/>
        <v>685440</v>
      </c>
      <c r="CY1106" s="26">
        <v>1</v>
      </c>
      <c r="CZ1106" s="27">
        <v>640000</v>
      </c>
      <c r="DA1106" s="27">
        <v>544000</v>
      </c>
      <c r="DB1106" s="181"/>
      <c r="DC1106" s="181"/>
      <c r="DD1106" s="143">
        <f t="shared" si="2331"/>
        <v>0.11466596451673743</v>
      </c>
      <c r="DE1106" s="27">
        <f t="shared" si="2369"/>
        <v>592000</v>
      </c>
      <c r="DF1106" s="27">
        <f t="shared" si="2370"/>
        <v>112480</v>
      </c>
      <c r="DG1106" s="28">
        <f t="shared" si="2371"/>
        <v>704480</v>
      </c>
      <c r="DH1106" s="26">
        <v>1</v>
      </c>
      <c r="DI1106" s="28">
        <v>640000</v>
      </c>
      <c r="DJ1106" s="28">
        <v>736000</v>
      </c>
      <c r="DK1106" s="157"/>
      <c r="DL1106" s="177">
        <f t="shared" si="2332"/>
        <v>9.8666062491146164E-2</v>
      </c>
      <c r="DM1106" s="28">
        <f t="shared" si="2321"/>
        <v>688000</v>
      </c>
      <c r="DN1106" s="28">
        <f t="shared" si="2322"/>
        <v>130720</v>
      </c>
      <c r="DO1106" s="30">
        <f t="shared" si="2323"/>
        <v>818720</v>
      </c>
    </row>
    <row r="1107" spans="1:119" ht="21" customHeight="1" x14ac:dyDescent="0.25">
      <c r="A1107" s="66" t="s">
        <v>2151</v>
      </c>
      <c r="B1107" s="67" t="s">
        <v>2103</v>
      </c>
      <c r="C1107" s="68" t="s">
        <v>2152</v>
      </c>
      <c r="D1107" s="26">
        <v>1</v>
      </c>
      <c r="E1107" s="27">
        <v>500000</v>
      </c>
      <c r="F1107" s="27">
        <v>475000</v>
      </c>
      <c r="G1107" s="148"/>
      <c r="H1107" s="148"/>
      <c r="I1107" s="143">
        <f t="shared" si="2334"/>
        <v>3.6261886214694748E-2</v>
      </c>
      <c r="J1107" s="27">
        <f t="shared" ref="J1107:J1116" si="2372">+AVERAGE(E1107:F1107)</f>
        <v>487500</v>
      </c>
      <c r="K1107" s="28">
        <f t="shared" si="2341"/>
        <v>92625</v>
      </c>
      <c r="L1107" s="29">
        <f t="shared" si="2333"/>
        <v>580125</v>
      </c>
      <c r="M1107" s="26">
        <v>1</v>
      </c>
      <c r="N1107" s="27">
        <v>500000</v>
      </c>
      <c r="O1107" s="27">
        <v>540000</v>
      </c>
      <c r="P1107" s="145"/>
      <c r="Q1107" s="145"/>
      <c r="R1107" s="143">
        <f t="shared" si="2304"/>
        <v>5.4392829322042119E-2</v>
      </c>
      <c r="S1107" s="27">
        <f t="shared" si="2342"/>
        <v>520000</v>
      </c>
      <c r="T1107" s="28">
        <f t="shared" si="2343"/>
        <v>98800</v>
      </c>
      <c r="U1107" s="30">
        <f t="shared" si="2344"/>
        <v>618800</v>
      </c>
      <c r="V1107" s="26">
        <v>1</v>
      </c>
      <c r="W1107" s="27">
        <v>500000</v>
      </c>
      <c r="X1107" s="27">
        <v>575000</v>
      </c>
      <c r="Y1107" s="145"/>
      <c r="Z1107" s="145"/>
      <c r="AA1107" s="143">
        <f t="shared" si="2308"/>
        <v>9.8666062491146164E-2</v>
      </c>
      <c r="AB1107" s="27">
        <f t="shared" si="2345"/>
        <v>537500</v>
      </c>
      <c r="AC1107" s="28">
        <f t="shared" si="2346"/>
        <v>102125</v>
      </c>
      <c r="AD1107" s="29">
        <f t="shared" si="2347"/>
        <v>639625</v>
      </c>
      <c r="AE1107" s="26">
        <v>1</v>
      </c>
      <c r="AF1107" s="27">
        <v>500000</v>
      </c>
      <c r="AG1107" s="27">
        <v>550000</v>
      </c>
      <c r="AH1107" s="145"/>
      <c r="AI1107" s="145"/>
      <c r="AJ1107" s="143">
        <f t="shared" si="2324"/>
        <v>6.7343502970147393E-2</v>
      </c>
      <c r="AK1107" s="27">
        <f t="shared" si="2348"/>
        <v>525000</v>
      </c>
      <c r="AL1107" s="28">
        <f t="shared" si="2335"/>
        <v>99750</v>
      </c>
      <c r="AM1107" s="30">
        <f t="shared" si="2349"/>
        <v>624750</v>
      </c>
      <c r="AN1107" s="26">
        <v>1</v>
      </c>
      <c r="AO1107" s="27">
        <v>500000</v>
      </c>
      <c r="AP1107" s="27">
        <v>649800</v>
      </c>
      <c r="AQ1107" s="145"/>
      <c r="AR1107" s="145"/>
      <c r="AS1107" s="143">
        <f t="shared" si="2325"/>
        <v>0.18424873164332026</v>
      </c>
      <c r="AT1107" s="27">
        <f t="shared" si="2350"/>
        <v>574900</v>
      </c>
      <c r="AU1107" s="28">
        <f t="shared" si="2351"/>
        <v>109231</v>
      </c>
      <c r="AV1107" s="30">
        <f t="shared" si="2352"/>
        <v>684131</v>
      </c>
      <c r="AW1107" s="26">
        <v>1</v>
      </c>
      <c r="AX1107" s="27">
        <v>500000</v>
      </c>
      <c r="AY1107" s="27">
        <v>570000</v>
      </c>
      <c r="AZ1107" s="145"/>
      <c r="BA1107" s="145"/>
      <c r="BB1107" s="143">
        <f t="shared" si="2326"/>
        <v>9.2518644267398739E-2</v>
      </c>
      <c r="BC1107" s="27">
        <f t="shared" si="2353"/>
        <v>535000</v>
      </c>
      <c r="BD1107" s="27">
        <f t="shared" si="2354"/>
        <v>101650</v>
      </c>
      <c r="BE1107" s="27">
        <f t="shared" si="2355"/>
        <v>636650</v>
      </c>
      <c r="BF1107" s="26">
        <v>1</v>
      </c>
      <c r="BG1107" s="27">
        <v>400000</v>
      </c>
      <c r="BH1107" s="27">
        <v>360000</v>
      </c>
      <c r="BI1107" s="145"/>
      <c r="BJ1107" s="145"/>
      <c r="BK1107" s="143">
        <f t="shared" si="2327"/>
        <v>7.4432292756478682E-2</v>
      </c>
      <c r="BL1107" s="27">
        <f t="shared" si="2356"/>
        <v>380000</v>
      </c>
      <c r="BM1107" s="27">
        <f t="shared" si="2357"/>
        <v>72200</v>
      </c>
      <c r="BN1107" s="28">
        <f t="shared" si="2358"/>
        <v>452200</v>
      </c>
      <c r="BO1107" s="26">
        <v>1</v>
      </c>
      <c r="BP1107" s="27">
        <v>400000</v>
      </c>
      <c r="BQ1107" s="27">
        <v>456000</v>
      </c>
      <c r="BR1107" s="148"/>
      <c r="BS1107" s="148"/>
      <c r="BT1107" s="143">
        <f t="shared" si="2328"/>
        <v>9.2518644267398739E-2</v>
      </c>
      <c r="BU1107" s="27">
        <f t="shared" si="2359"/>
        <v>428000</v>
      </c>
      <c r="BV1107" s="28">
        <f t="shared" si="2360"/>
        <v>81320</v>
      </c>
      <c r="BW1107" s="30">
        <f t="shared" si="2361"/>
        <v>509320</v>
      </c>
      <c r="BX1107" s="26">
        <v>1</v>
      </c>
      <c r="BY1107" s="28">
        <v>400000</v>
      </c>
      <c r="BZ1107" s="28">
        <v>456000</v>
      </c>
      <c r="CA1107" s="156"/>
      <c r="CB1107" s="156"/>
      <c r="CC1107" s="177">
        <f t="shared" si="2329"/>
        <v>9.2518644267398739E-2</v>
      </c>
      <c r="CD1107" s="28">
        <f t="shared" si="2362"/>
        <v>428000</v>
      </c>
      <c r="CE1107" s="28">
        <f t="shared" si="2363"/>
        <v>81320</v>
      </c>
      <c r="CF1107" s="29">
        <f t="shared" si="2364"/>
        <v>509320</v>
      </c>
      <c r="CG1107" s="26">
        <v>1</v>
      </c>
      <c r="CH1107" s="27">
        <v>320000</v>
      </c>
      <c r="CI1107" s="27">
        <v>256000</v>
      </c>
      <c r="CJ1107" s="148"/>
      <c r="CK1107" s="148"/>
      <c r="CL1107" s="143">
        <f t="shared" si="2365"/>
        <v>0.15713484026367724</v>
      </c>
      <c r="CM1107" s="27">
        <f t="shared" si="2366"/>
        <v>288000</v>
      </c>
      <c r="CN1107" s="27">
        <f t="shared" si="2367"/>
        <v>54720</v>
      </c>
      <c r="CO1107" s="28">
        <f t="shared" si="2368"/>
        <v>342720</v>
      </c>
      <c r="CP1107" s="26">
        <v>1</v>
      </c>
      <c r="CQ1107" s="27">
        <v>320000</v>
      </c>
      <c r="CR1107" s="27">
        <v>256000</v>
      </c>
      <c r="CS1107" s="148"/>
      <c r="CT1107" s="148"/>
      <c r="CU1107" s="143">
        <f t="shared" si="2330"/>
        <v>0.15713484026367724</v>
      </c>
      <c r="CV1107" s="27">
        <f t="shared" si="2338"/>
        <v>288000</v>
      </c>
      <c r="CW1107" s="28">
        <f t="shared" si="2339"/>
        <v>54720</v>
      </c>
      <c r="CX1107" s="29">
        <f t="shared" si="2340"/>
        <v>342720</v>
      </c>
      <c r="CY1107" s="26">
        <v>1</v>
      </c>
      <c r="CZ1107" s="27">
        <v>320000</v>
      </c>
      <c r="DA1107" s="27">
        <v>272000</v>
      </c>
      <c r="DB1107" s="181"/>
      <c r="DC1107" s="181"/>
      <c r="DD1107" s="143">
        <f t="shared" si="2331"/>
        <v>0.11466596451673743</v>
      </c>
      <c r="DE1107" s="27">
        <f t="shared" si="2369"/>
        <v>296000</v>
      </c>
      <c r="DF1107" s="27">
        <f t="shared" si="2370"/>
        <v>56240</v>
      </c>
      <c r="DG1107" s="28">
        <f t="shared" si="2371"/>
        <v>352240</v>
      </c>
      <c r="DH1107" s="26">
        <v>1</v>
      </c>
      <c r="DI1107" s="28">
        <v>320000</v>
      </c>
      <c r="DJ1107" s="28">
        <v>368000</v>
      </c>
      <c r="DK1107" s="157"/>
      <c r="DL1107" s="177">
        <f t="shared" si="2332"/>
        <v>9.8666062491146164E-2</v>
      </c>
      <c r="DM1107" s="28">
        <f t="shared" si="2321"/>
        <v>344000</v>
      </c>
      <c r="DN1107" s="28">
        <f t="shared" si="2322"/>
        <v>65360</v>
      </c>
      <c r="DO1107" s="30">
        <f t="shared" si="2323"/>
        <v>409360</v>
      </c>
    </row>
    <row r="1108" spans="1:119" ht="21" customHeight="1" x14ac:dyDescent="0.25">
      <c r="A1108" s="66" t="s">
        <v>2153</v>
      </c>
      <c r="B1108" s="67" t="s">
        <v>2103</v>
      </c>
      <c r="C1108" s="68" t="s">
        <v>2154</v>
      </c>
      <c r="D1108" s="26">
        <v>1</v>
      </c>
      <c r="E1108" s="27">
        <v>2000000</v>
      </c>
      <c r="F1108" s="27">
        <v>1900000</v>
      </c>
      <c r="G1108" s="148"/>
      <c r="H1108" s="148"/>
      <c r="I1108" s="143">
        <f t="shared" si="2334"/>
        <v>3.6261886214694748E-2</v>
      </c>
      <c r="J1108" s="27">
        <f t="shared" si="2372"/>
        <v>1950000</v>
      </c>
      <c r="K1108" s="28">
        <f t="shared" si="2341"/>
        <v>370500</v>
      </c>
      <c r="L1108" s="29">
        <f t="shared" si="2333"/>
        <v>2320500</v>
      </c>
      <c r="M1108" s="26">
        <v>1</v>
      </c>
      <c r="N1108" s="27">
        <v>2000000</v>
      </c>
      <c r="O1108" s="27">
        <v>2160000</v>
      </c>
      <c r="P1108" s="145"/>
      <c r="Q1108" s="145"/>
      <c r="R1108" s="143">
        <f t="shared" si="2304"/>
        <v>5.4392829322042119E-2</v>
      </c>
      <c r="S1108" s="27">
        <f t="shared" si="2342"/>
        <v>2080000</v>
      </c>
      <c r="T1108" s="28">
        <f t="shared" si="2343"/>
        <v>395200</v>
      </c>
      <c r="U1108" s="30">
        <f t="shared" si="2344"/>
        <v>2475200</v>
      </c>
      <c r="V1108" s="26">
        <v>1</v>
      </c>
      <c r="W1108" s="27">
        <v>2000000</v>
      </c>
      <c r="X1108" s="27">
        <v>2300000</v>
      </c>
      <c r="Y1108" s="145"/>
      <c r="Z1108" s="145"/>
      <c r="AA1108" s="143">
        <f t="shared" si="2308"/>
        <v>9.8666062491146164E-2</v>
      </c>
      <c r="AB1108" s="27">
        <f t="shared" si="2345"/>
        <v>2150000</v>
      </c>
      <c r="AC1108" s="28">
        <f t="shared" si="2346"/>
        <v>408500</v>
      </c>
      <c r="AD1108" s="29">
        <f t="shared" si="2347"/>
        <v>2558500</v>
      </c>
      <c r="AE1108" s="26">
        <v>1</v>
      </c>
      <c r="AF1108" s="27">
        <v>2000000</v>
      </c>
      <c r="AG1108" s="27">
        <v>2200000</v>
      </c>
      <c r="AH1108" s="145"/>
      <c r="AI1108" s="145"/>
      <c r="AJ1108" s="143">
        <f t="shared" si="2324"/>
        <v>6.7343502970147393E-2</v>
      </c>
      <c r="AK1108" s="27">
        <f t="shared" si="2348"/>
        <v>2100000</v>
      </c>
      <c r="AL1108" s="28">
        <f t="shared" si="2335"/>
        <v>399000</v>
      </c>
      <c r="AM1108" s="30">
        <f t="shared" si="2349"/>
        <v>2499000</v>
      </c>
      <c r="AN1108" s="26">
        <v>1</v>
      </c>
      <c r="AO1108" s="27">
        <v>2000000</v>
      </c>
      <c r="AP1108" s="27">
        <v>2599200</v>
      </c>
      <c r="AQ1108" s="145"/>
      <c r="AR1108" s="145"/>
      <c r="AS1108" s="143">
        <f t="shared" si="2325"/>
        <v>0.18424873164332026</v>
      </c>
      <c r="AT1108" s="27">
        <f t="shared" si="2350"/>
        <v>2299600</v>
      </c>
      <c r="AU1108" s="28">
        <f t="shared" si="2351"/>
        <v>436924</v>
      </c>
      <c r="AV1108" s="30">
        <f t="shared" si="2352"/>
        <v>2736524</v>
      </c>
      <c r="AW1108" s="26">
        <v>1</v>
      </c>
      <c r="AX1108" s="27">
        <v>2000000</v>
      </c>
      <c r="AY1108" s="27">
        <v>2280000</v>
      </c>
      <c r="AZ1108" s="145"/>
      <c r="BA1108" s="145"/>
      <c r="BB1108" s="143">
        <f t="shared" si="2326"/>
        <v>9.2518644267398739E-2</v>
      </c>
      <c r="BC1108" s="27">
        <f t="shared" si="2353"/>
        <v>2140000</v>
      </c>
      <c r="BD1108" s="27">
        <f t="shared" si="2354"/>
        <v>406600</v>
      </c>
      <c r="BE1108" s="27">
        <f t="shared" si="2355"/>
        <v>2546600</v>
      </c>
      <c r="BF1108" s="26">
        <v>1</v>
      </c>
      <c r="BG1108" s="27">
        <v>1600000</v>
      </c>
      <c r="BH1108" s="27">
        <v>1440000</v>
      </c>
      <c r="BI1108" s="145"/>
      <c r="BJ1108" s="145"/>
      <c r="BK1108" s="143">
        <f t="shared" si="2327"/>
        <v>7.4432292756478682E-2</v>
      </c>
      <c r="BL1108" s="27">
        <f t="shared" si="2356"/>
        <v>1520000</v>
      </c>
      <c r="BM1108" s="27">
        <f t="shared" si="2357"/>
        <v>288800</v>
      </c>
      <c r="BN1108" s="28">
        <f t="shared" si="2358"/>
        <v>1808800</v>
      </c>
      <c r="BO1108" s="26">
        <v>1</v>
      </c>
      <c r="BP1108" s="27">
        <v>1600000</v>
      </c>
      <c r="BQ1108" s="27">
        <v>1824000</v>
      </c>
      <c r="BR1108" s="148"/>
      <c r="BS1108" s="148"/>
      <c r="BT1108" s="143">
        <f t="shared" si="2328"/>
        <v>9.2518644267398739E-2</v>
      </c>
      <c r="BU1108" s="27">
        <f t="shared" si="2359"/>
        <v>1712000</v>
      </c>
      <c r="BV1108" s="28">
        <f t="shared" si="2360"/>
        <v>325280</v>
      </c>
      <c r="BW1108" s="30">
        <f t="shared" si="2361"/>
        <v>2037280</v>
      </c>
      <c r="BX1108" s="26">
        <v>1</v>
      </c>
      <c r="BY1108" s="28">
        <v>1600000</v>
      </c>
      <c r="BZ1108" s="28">
        <v>1824000</v>
      </c>
      <c r="CA1108" s="156"/>
      <c r="CB1108" s="156"/>
      <c r="CC1108" s="177">
        <f t="shared" si="2329"/>
        <v>9.2518644267398739E-2</v>
      </c>
      <c r="CD1108" s="28">
        <f t="shared" si="2362"/>
        <v>1712000</v>
      </c>
      <c r="CE1108" s="28">
        <f t="shared" si="2363"/>
        <v>325280</v>
      </c>
      <c r="CF1108" s="29">
        <f t="shared" si="2364"/>
        <v>2037280</v>
      </c>
      <c r="CG1108" s="26">
        <v>1</v>
      </c>
      <c r="CH1108" s="27">
        <v>1280000</v>
      </c>
      <c r="CI1108" s="27">
        <v>1024000</v>
      </c>
      <c r="CJ1108" s="148"/>
      <c r="CK1108" s="148"/>
      <c r="CL1108" s="143">
        <f t="shared" si="2365"/>
        <v>0.15713484026367724</v>
      </c>
      <c r="CM1108" s="27">
        <f t="shared" si="2366"/>
        <v>1152000</v>
      </c>
      <c r="CN1108" s="27">
        <f t="shared" si="2367"/>
        <v>218880</v>
      </c>
      <c r="CO1108" s="28">
        <f t="shared" si="2368"/>
        <v>1370880</v>
      </c>
      <c r="CP1108" s="26">
        <v>1</v>
      </c>
      <c r="CQ1108" s="27">
        <v>1280000</v>
      </c>
      <c r="CR1108" s="27">
        <v>1024000</v>
      </c>
      <c r="CS1108" s="148"/>
      <c r="CT1108" s="148"/>
      <c r="CU1108" s="143">
        <f t="shared" si="2330"/>
        <v>0.15713484026367724</v>
      </c>
      <c r="CV1108" s="27">
        <f t="shared" si="2338"/>
        <v>1152000</v>
      </c>
      <c r="CW1108" s="28">
        <f t="shared" si="2339"/>
        <v>218880</v>
      </c>
      <c r="CX1108" s="29">
        <f t="shared" si="2340"/>
        <v>1370880</v>
      </c>
      <c r="CY1108" s="26">
        <v>1</v>
      </c>
      <c r="CZ1108" s="27">
        <v>1280000</v>
      </c>
      <c r="DA1108" s="27">
        <v>1088000</v>
      </c>
      <c r="DB1108" s="181"/>
      <c r="DC1108" s="181"/>
      <c r="DD1108" s="143">
        <f t="shared" si="2331"/>
        <v>0.11466596451673743</v>
      </c>
      <c r="DE1108" s="27">
        <f t="shared" si="2369"/>
        <v>1184000</v>
      </c>
      <c r="DF1108" s="27">
        <f t="shared" si="2370"/>
        <v>224960</v>
      </c>
      <c r="DG1108" s="28">
        <f t="shared" si="2371"/>
        <v>1408960</v>
      </c>
      <c r="DH1108" s="26">
        <v>1</v>
      </c>
      <c r="DI1108" s="28">
        <v>1280000</v>
      </c>
      <c r="DJ1108" s="28">
        <v>1472000</v>
      </c>
      <c r="DK1108" s="157"/>
      <c r="DL1108" s="177">
        <f t="shared" si="2332"/>
        <v>9.8666062491146164E-2</v>
      </c>
      <c r="DM1108" s="28">
        <f t="shared" si="2321"/>
        <v>1376000</v>
      </c>
      <c r="DN1108" s="28">
        <f t="shared" si="2322"/>
        <v>261440</v>
      </c>
      <c r="DO1108" s="30">
        <f t="shared" si="2323"/>
        <v>1637440</v>
      </c>
    </row>
    <row r="1109" spans="1:119" ht="21" customHeight="1" x14ac:dyDescent="0.25">
      <c r="A1109" s="66" t="s">
        <v>2155</v>
      </c>
      <c r="B1109" s="67" t="s">
        <v>2103</v>
      </c>
      <c r="C1109" s="68" t="s">
        <v>2156</v>
      </c>
      <c r="D1109" s="26">
        <v>1</v>
      </c>
      <c r="E1109" s="27">
        <v>1500000</v>
      </c>
      <c r="F1109" s="27">
        <v>1425000</v>
      </c>
      <c r="G1109" s="148"/>
      <c r="H1109" s="148"/>
      <c r="I1109" s="143">
        <f t="shared" si="2334"/>
        <v>3.6261886214694741E-2</v>
      </c>
      <c r="J1109" s="27">
        <f t="shared" si="2372"/>
        <v>1462500</v>
      </c>
      <c r="K1109" s="28">
        <f t="shared" si="2341"/>
        <v>277875</v>
      </c>
      <c r="L1109" s="29">
        <f t="shared" si="2333"/>
        <v>1740375</v>
      </c>
      <c r="M1109" s="26">
        <v>1</v>
      </c>
      <c r="N1109" s="27">
        <v>1500000</v>
      </c>
      <c r="O1109" s="27">
        <v>1620000</v>
      </c>
      <c r="P1109" s="145"/>
      <c r="Q1109" s="145"/>
      <c r="R1109" s="143">
        <f t="shared" si="2304"/>
        <v>5.4392829322042112E-2</v>
      </c>
      <c r="S1109" s="27">
        <f t="shared" si="2342"/>
        <v>1560000</v>
      </c>
      <c r="T1109" s="28">
        <f t="shared" si="2343"/>
        <v>296400</v>
      </c>
      <c r="U1109" s="30">
        <f t="shared" si="2344"/>
        <v>1856400</v>
      </c>
      <c r="V1109" s="26">
        <v>1</v>
      </c>
      <c r="W1109" s="27">
        <v>1500000</v>
      </c>
      <c r="X1109" s="27">
        <v>1725000</v>
      </c>
      <c r="Y1109" s="145"/>
      <c r="Z1109" s="145"/>
      <c r="AA1109" s="143">
        <f t="shared" si="2308"/>
        <v>9.8666062491146164E-2</v>
      </c>
      <c r="AB1109" s="27">
        <f t="shared" si="2345"/>
        <v>1612500</v>
      </c>
      <c r="AC1109" s="28">
        <f t="shared" si="2346"/>
        <v>306375</v>
      </c>
      <c r="AD1109" s="29">
        <f t="shared" si="2347"/>
        <v>1918875</v>
      </c>
      <c r="AE1109" s="26">
        <v>1</v>
      </c>
      <c r="AF1109" s="27">
        <v>1500000</v>
      </c>
      <c r="AG1109" s="27">
        <v>1650000</v>
      </c>
      <c r="AH1109" s="145"/>
      <c r="AI1109" s="145"/>
      <c r="AJ1109" s="143">
        <f t="shared" si="2324"/>
        <v>6.7343502970147379E-2</v>
      </c>
      <c r="AK1109" s="27">
        <f t="shared" si="2348"/>
        <v>1575000</v>
      </c>
      <c r="AL1109" s="28">
        <f t="shared" si="2335"/>
        <v>299250</v>
      </c>
      <c r="AM1109" s="30">
        <f t="shared" si="2349"/>
        <v>1874250</v>
      </c>
      <c r="AN1109" s="26">
        <v>1</v>
      </c>
      <c r="AO1109" s="27">
        <v>1500000</v>
      </c>
      <c r="AP1109" s="27">
        <v>1949400</v>
      </c>
      <c r="AQ1109" s="145"/>
      <c r="AR1109" s="145"/>
      <c r="AS1109" s="143">
        <f t="shared" si="2325"/>
        <v>0.18424873164332026</v>
      </c>
      <c r="AT1109" s="27">
        <f t="shared" si="2350"/>
        <v>1724700</v>
      </c>
      <c r="AU1109" s="28">
        <f t="shared" si="2351"/>
        <v>327693</v>
      </c>
      <c r="AV1109" s="30">
        <f t="shared" si="2352"/>
        <v>2052393</v>
      </c>
      <c r="AW1109" s="26">
        <v>1</v>
      </c>
      <c r="AX1109" s="27">
        <v>1500000</v>
      </c>
      <c r="AY1109" s="27">
        <v>1710000</v>
      </c>
      <c r="AZ1109" s="145"/>
      <c r="BA1109" s="145"/>
      <c r="BB1109" s="143">
        <f t="shared" si="2326"/>
        <v>9.2518644267398739E-2</v>
      </c>
      <c r="BC1109" s="27">
        <f t="shared" si="2353"/>
        <v>1605000</v>
      </c>
      <c r="BD1109" s="27">
        <f t="shared" si="2354"/>
        <v>304950</v>
      </c>
      <c r="BE1109" s="27">
        <f t="shared" si="2355"/>
        <v>1909950</v>
      </c>
      <c r="BF1109" s="26">
        <v>1</v>
      </c>
      <c r="BG1109" s="27">
        <v>1200000</v>
      </c>
      <c r="BH1109" s="27">
        <v>1080000</v>
      </c>
      <c r="BI1109" s="145"/>
      <c r="BJ1109" s="145"/>
      <c r="BK1109" s="143">
        <f t="shared" si="2327"/>
        <v>7.4432292756478682E-2</v>
      </c>
      <c r="BL1109" s="27">
        <f t="shared" si="2356"/>
        <v>1140000</v>
      </c>
      <c r="BM1109" s="27">
        <f t="shared" si="2357"/>
        <v>216600</v>
      </c>
      <c r="BN1109" s="28">
        <f t="shared" si="2358"/>
        <v>1356600</v>
      </c>
      <c r="BO1109" s="26">
        <v>1</v>
      </c>
      <c r="BP1109" s="27">
        <v>1200000</v>
      </c>
      <c r="BQ1109" s="27">
        <v>1368000</v>
      </c>
      <c r="BR1109" s="148"/>
      <c r="BS1109" s="148"/>
      <c r="BT1109" s="143">
        <f t="shared" si="2328"/>
        <v>9.2518644267398753E-2</v>
      </c>
      <c r="BU1109" s="27">
        <f t="shared" si="2359"/>
        <v>1284000</v>
      </c>
      <c r="BV1109" s="28">
        <f t="shared" si="2360"/>
        <v>243960</v>
      </c>
      <c r="BW1109" s="30">
        <f t="shared" si="2361"/>
        <v>1527960</v>
      </c>
      <c r="BX1109" s="26">
        <v>1</v>
      </c>
      <c r="BY1109" s="28">
        <v>1200000</v>
      </c>
      <c r="BZ1109" s="28">
        <v>1368000</v>
      </c>
      <c r="CA1109" s="156"/>
      <c r="CB1109" s="156"/>
      <c r="CC1109" s="177">
        <f t="shared" si="2329"/>
        <v>9.2518644267398753E-2</v>
      </c>
      <c r="CD1109" s="28">
        <f t="shared" si="2362"/>
        <v>1284000</v>
      </c>
      <c r="CE1109" s="28">
        <f t="shared" si="2363"/>
        <v>243960</v>
      </c>
      <c r="CF1109" s="29">
        <f t="shared" si="2364"/>
        <v>1527960</v>
      </c>
      <c r="CG1109" s="26">
        <v>1</v>
      </c>
      <c r="CH1109" s="27">
        <v>960000</v>
      </c>
      <c r="CI1109" s="27">
        <v>768000</v>
      </c>
      <c r="CJ1109" s="148"/>
      <c r="CK1109" s="148"/>
      <c r="CL1109" s="143">
        <f t="shared" si="2365"/>
        <v>0.15713484026367722</v>
      </c>
      <c r="CM1109" s="27">
        <f t="shared" si="2366"/>
        <v>864000</v>
      </c>
      <c r="CN1109" s="27">
        <f t="shared" si="2367"/>
        <v>164160</v>
      </c>
      <c r="CO1109" s="28">
        <f t="shared" si="2368"/>
        <v>1028160</v>
      </c>
      <c r="CP1109" s="26">
        <v>1</v>
      </c>
      <c r="CQ1109" s="27">
        <v>960000</v>
      </c>
      <c r="CR1109" s="27">
        <v>768000</v>
      </c>
      <c r="CS1109" s="148"/>
      <c r="CT1109" s="148"/>
      <c r="CU1109" s="143">
        <f t="shared" si="2330"/>
        <v>0.15713484026367722</v>
      </c>
      <c r="CV1109" s="27">
        <f t="shared" si="2338"/>
        <v>864000</v>
      </c>
      <c r="CW1109" s="28">
        <f t="shared" si="2339"/>
        <v>164160</v>
      </c>
      <c r="CX1109" s="29">
        <f t="shared" si="2340"/>
        <v>1028160</v>
      </c>
      <c r="CY1109" s="26">
        <v>1</v>
      </c>
      <c r="CZ1109" s="27">
        <v>960000</v>
      </c>
      <c r="DA1109" s="27">
        <v>816000</v>
      </c>
      <c r="DB1109" s="181"/>
      <c r="DC1109" s="181"/>
      <c r="DD1109" s="143">
        <f t="shared" si="2331"/>
        <v>0.11466596451673743</v>
      </c>
      <c r="DE1109" s="27">
        <f t="shared" si="2369"/>
        <v>888000</v>
      </c>
      <c r="DF1109" s="27">
        <f t="shared" si="2370"/>
        <v>168720</v>
      </c>
      <c r="DG1109" s="28">
        <f t="shared" si="2371"/>
        <v>1056720</v>
      </c>
      <c r="DH1109" s="26">
        <v>1</v>
      </c>
      <c r="DI1109" s="28">
        <v>960000</v>
      </c>
      <c r="DJ1109" s="28">
        <v>1104000</v>
      </c>
      <c r="DK1109" s="157"/>
      <c r="DL1109" s="177">
        <f t="shared" si="2332"/>
        <v>9.8666062491146164E-2</v>
      </c>
      <c r="DM1109" s="28">
        <f t="shared" si="2321"/>
        <v>1032000</v>
      </c>
      <c r="DN1109" s="28">
        <f t="shared" si="2322"/>
        <v>196080</v>
      </c>
      <c r="DO1109" s="30">
        <f t="shared" si="2323"/>
        <v>1228080</v>
      </c>
    </row>
    <row r="1110" spans="1:119" ht="21" customHeight="1" x14ac:dyDescent="0.25">
      <c r="A1110" s="66" t="s">
        <v>2157</v>
      </c>
      <c r="B1110" s="67" t="s">
        <v>2103</v>
      </c>
      <c r="C1110" s="68" t="s">
        <v>2158</v>
      </c>
      <c r="D1110" s="26">
        <v>1</v>
      </c>
      <c r="E1110" s="27">
        <v>1500000</v>
      </c>
      <c r="F1110" s="27">
        <v>1425000</v>
      </c>
      <c r="G1110" s="148"/>
      <c r="H1110" s="148"/>
      <c r="I1110" s="143">
        <f t="shared" si="2334"/>
        <v>3.6261886214694741E-2</v>
      </c>
      <c r="J1110" s="27">
        <f t="shared" si="2372"/>
        <v>1462500</v>
      </c>
      <c r="K1110" s="28">
        <f t="shared" si="2341"/>
        <v>277875</v>
      </c>
      <c r="L1110" s="29">
        <f t="shared" si="2333"/>
        <v>1740375</v>
      </c>
      <c r="M1110" s="26">
        <v>1</v>
      </c>
      <c r="N1110" s="27">
        <v>1500000</v>
      </c>
      <c r="O1110" s="27">
        <v>1620000</v>
      </c>
      <c r="P1110" s="145"/>
      <c r="Q1110" s="145"/>
      <c r="R1110" s="143">
        <f t="shared" si="2304"/>
        <v>5.4392829322042112E-2</v>
      </c>
      <c r="S1110" s="27">
        <f t="shared" si="2342"/>
        <v>1560000</v>
      </c>
      <c r="T1110" s="28">
        <f t="shared" si="2343"/>
        <v>296400</v>
      </c>
      <c r="U1110" s="30">
        <f t="shared" si="2344"/>
        <v>1856400</v>
      </c>
      <c r="V1110" s="26">
        <v>1</v>
      </c>
      <c r="W1110" s="27">
        <v>1500000</v>
      </c>
      <c r="X1110" s="27">
        <v>1725000</v>
      </c>
      <c r="Y1110" s="145"/>
      <c r="Z1110" s="145"/>
      <c r="AA1110" s="143">
        <f t="shared" si="2308"/>
        <v>9.8666062491146164E-2</v>
      </c>
      <c r="AB1110" s="27">
        <f t="shared" si="2345"/>
        <v>1612500</v>
      </c>
      <c r="AC1110" s="28">
        <f t="shared" si="2346"/>
        <v>306375</v>
      </c>
      <c r="AD1110" s="29">
        <f t="shared" si="2347"/>
        <v>1918875</v>
      </c>
      <c r="AE1110" s="26">
        <v>1</v>
      </c>
      <c r="AF1110" s="27">
        <v>1500000</v>
      </c>
      <c r="AG1110" s="27">
        <v>1650000</v>
      </c>
      <c r="AH1110" s="145"/>
      <c r="AI1110" s="145"/>
      <c r="AJ1110" s="143">
        <f t="shared" si="2324"/>
        <v>6.7343502970147379E-2</v>
      </c>
      <c r="AK1110" s="27">
        <f t="shared" si="2348"/>
        <v>1575000</v>
      </c>
      <c r="AL1110" s="28">
        <f t="shared" si="2335"/>
        <v>299250</v>
      </c>
      <c r="AM1110" s="30">
        <f t="shared" si="2349"/>
        <v>1874250</v>
      </c>
      <c r="AN1110" s="26">
        <v>1</v>
      </c>
      <c r="AO1110" s="27">
        <v>1500000</v>
      </c>
      <c r="AP1110" s="27">
        <v>1949400</v>
      </c>
      <c r="AQ1110" s="145"/>
      <c r="AR1110" s="145"/>
      <c r="AS1110" s="143">
        <f t="shared" si="2325"/>
        <v>0.18424873164332026</v>
      </c>
      <c r="AT1110" s="27">
        <f t="shared" si="2350"/>
        <v>1724700</v>
      </c>
      <c r="AU1110" s="28">
        <f t="shared" si="2351"/>
        <v>327693</v>
      </c>
      <c r="AV1110" s="30">
        <f t="shared" si="2352"/>
        <v>2052393</v>
      </c>
      <c r="AW1110" s="26">
        <v>1</v>
      </c>
      <c r="AX1110" s="27">
        <v>1500000</v>
      </c>
      <c r="AY1110" s="27">
        <v>1710000</v>
      </c>
      <c r="AZ1110" s="145"/>
      <c r="BA1110" s="145"/>
      <c r="BB1110" s="143">
        <f t="shared" si="2326"/>
        <v>9.2518644267398739E-2</v>
      </c>
      <c r="BC1110" s="27">
        <f t="shared" si="2353"/>
        <v>1605000</v>
      </c>
      <c r="BD1110" s="27">
        <f t="shared" si="2354"/>
        <v>304950</v>
      </c>
      <c r="BE1110" s="27">
        <f t="shared" si="2355"/>
        <v>1909950</v>
      </c>
      <c r="BF1110" s="26">
        <v>1</v>
      </c>
      <c r="BG1110" s="27">
        <v>1200000</v>
      </c>
      <c r="BH1110" s="27">
        <v>1080000</v>
      </c>
      <c r="BI1110" s="145"/>
      <c r="BJ1110" s="145"/>
      <c r="BK1110" s="143">
        <f t="shared" si="2327"/>
        <v>7.4432292756478682E-2</v>
      </c>
      <c r="BL1110" s="27">
        <f t="shared" si="2356"/>
        <v>1140000</v>
      </c>
      <c r="BM1110" s="27">
        <f t="shared" si="2357"/>
        <v>216600</v>
      </c>
      <c r="BN1110" s="28">
        <f t="shared" si="2358"/>
        <v>1356600</v>
      </c>
      <c r="BO1110" s="26">
        <v>1</v>
      </c>
      <c r="BP1110" s="27">
        <v>1200000</v>
      </c>
      <c r="BQ1110" s="27">
        <v>1368000</v>
      </c>
      <c r="BR1110" s="148"/>
      <c r="BS1110" s="148"/>
      <c r="BT1110" s="143">
        <f t="shared" si="2328"/>
        <v>9.2518644267398753E-2</v>
      </c>
      <c r="BU1110" s="27">
        <f t="shared" si="2359"/>
        <v>1284000</v>
      </c>
      <c r="BV1110" s="28">
        <f t="shared" si="2360"/>
        <v>243960</v>
      </c>
      <c r="BW1110" s="30">
        <f t="shared" si="2361"/>
        <v>1527960</v>
      </c>
      <c r="BX1110" s="26">
        <v>1</v>
      </c>
      <c r="BY1110" s="28">
        <v>1200000</v>
      </c>
      <c r="BZ1110" s="28">
        <v>1368000</v>
      </c>
      <c r="CA1110" s="156"/>
      <c r="CB1110" s="156"/>
      <c r="CC1110" s="177">
        <f t="shared" si="2329"/>
        <v>9.2518644267398753E-2</v>
      </c>
      <c r="CD1110" s="28">
        <f t="shared" si="2362"/>
        <v>1284000</v>
      </c>
      <c r="CE1110" s="28">
        <f t="shared" si="2363"/>
        <v>243960</v>
      </c>
      <c r="CF1110" s="29">
        <f t="shared" si="2364"/>
        <v>1527960</v>
      </c>
      <c r="CG1110" s="26">
        <v>1</v>
      </c>
      <c r="CH1110" s="27">
        <v>960000</v>
      </c>
      <c r="CI1110" s="27">
        <v>768000</v>
      </c>
      <c r="CJ1110" s="148"/>
      <c r="CK1110" s="148"/>
      <c r="CL1110" s="143">
        <f t="shared" si="2365"/>
        <v>0.15713484026367722</v>
      </c>
      <c r="CM1110" s="27">
        <f t="shared" si="2366"/>
        <v>864000</v>
      </c>
      <c r="CN1110" s="27">
        <f t="shared" si="2367"/>
        <v>164160</v>
      </c>
      <c r="CO1110" s="28">
        <f t="shared" si="2368"/>
        <v>1028160</v>
      </c>
      <c r="CP1110" s="26">
        <v>1</v>
      </c>
      <c r="CQ1110" s="27">
        <v>960000</v>
      </c>
      <c r="CR1110" s="27">
        <v>768000</v>
      </c>
      <c r="CS1110" s="148"/>
      <c r="CT1110" s="148"/>
      <c r="CU1110" s="143">
        <f t="shared" si="2330"/>
        <v>0.15713484026367722</v>
      </c>
      <c r="CV1110" s="27">
        <f t="shared" si="2338"/>
        <v>864000</v>
      </c>
      <c r="CW1110" s="28">
        <f t="shared" si="2339"/>
        <v>164160</v>
      </c>
      <c r="CX1110" s="29">
        <f t="shared" si="2340"/>
        <v>1028160</v>
      </c>
      <c r="CY1110" s="26">
        <v>1</v>
      </c>
      <c r="CZ1110" s="27">
        <v>960000</v>
      </c>
      <c r="DA1110" s="27">
        <v>816000</v>
      </c>
      <c r="DB1110" s="181"/>
      <c r="DC1110" s="181"/>
      <c r="DD1110" s="143">
        <f t="shared" si="2331"/>
        <v>0.11466596451673743</v>
      </c>
      <c r="DE1110" s="27">
        <f t="shared" si="2369"/>
        <v>888000</v>
      </c>
      <c r="DF1110" s="27">
        <f t="shared" si="2370"/>
        <v>168720</v>
      </c>
      <c r="DG1110" s="28">
        <f t="shared" si="2371"/>
        <v>1056720</v>
      </c>
      <c r="DH1110" s="26">
        <v>1</v>
      </c>
      <c r="DI1110" s="28">
        <v>960000</v>
      </c>
      <c r="DJ1110" s="28">
        <v>1104000</v>
      </c>
      <c r="DK1110" s="157"/>
      <c r="DL1110" s="177">
        <f t="shared" si="2332"/>
        <v>9.8666062491146164E-2</v>
      </c>
      <c r="DM1110" s="28">
        <f t="shared" si="2321"/>
        <v>1032000</v>
      </c>
      <c r="DN1110" s="28">
        <f t="shared" si="2322"/>
        <v>196080</v>
      </c>
      <c r="DO1110" s="30">
        <f t="shared" si="2323"/>
        <v>1228080</v>
      </c>
    </row>
    <row r="1111" spans="1:119" ht="21" customHeight="1" x14ac:dyDescent="0.25">
      <c r="A1111" s="66" t="s">
        <v>2159</v>
      </c>
      <c r="B1111" s="67" t="s">
        <v>2103</v>
      </c>
      <c r="C1111" s="68" t="s">
        <v>2160</v>
      </c>
      <c r="D1111" s="26">
        <v>1</v>
      </c>
      <c r="E1111" s="27">
        <v>500000</v>
      </c>
      <c r="F1111" s="27">
        <v>475000</v>
      </c>
      <c r="G1111" s="148"/>
      <c r="H1111" s="148"/>
      <c r="I1111" s="143">
        <f t="shared" si="2334"/>
        <v>3.6261886214694748E-2</v>
      </c>
      <c r="J1111" s="27">
        <f t="shared" si="2372"/>
        <v>487500</v>
      </c>
      <c r="K1111" s="28">
        <f t="shared" si="2341"/>
        <v>92625</v>
      </c>
      <c r="L1111" s="29">
        <f t="shared" si="2333"/>
        <v>580125</v>
      </c>
      <c r="M1111" s="26">
        <v>1</v>
      </c>
      <c r="N1111" s="27">
        <v>500000</v>
      </c>
      <c r="O1111" s="27">
        <v>540000</v>
      </c>
      <c r="P1111" s="145"/>
      <c r="Q1111" s="145"/>
      <c r="R1111" s="143">
        <f t="shared" si="2304"/>
        <v>5.4392829322042119E-2</v>
      </c>
      <c r="S1111" s="27">
        <f t="shared" si="2342"/>
        <v>520000</v>
      </c>
      <c r="T1111" s="28">
        <f t="shared" si="2343"/>
        <v>98800</v>
      </c>
      <c r="U1111" s="30">
        <f t="shared" si="2344"/>
        <v>618800</v>
      </c>
      <c r="V1111" s="26">
        <v>1</v>
      </c>
      <c r="W1111" s="27">
        <v>500000</v>
      </c>
      <c r="X1111" s="27">
        <v>575000</v>
      </c>
      <c r="Y1111" s="145"/>
      <c r="Z1111" s="145"/>
      <c r="AA1111" s="143">
        <f t="shared" si="2308"/>
        <v>9.8666062491146164E-2</v>
      </c>
      <c r="AB1111" s="27">
        <f t="shared" si="2345"/>
        <v>537500</v>
      </c>
      <c r="AC1111" s="28">
        <f t="shared" si="2346"/>
        <v>102125</v>
      </c>
      <c r="AD1111" s="29">
        <f t="shared" si="2347"/>
        <v>639625</v>
      </c>
      <c r="AE1111" s="26">
        <v>1</v>
      </c>
      <c r="AF1111" s="27">
        <v>500000</v>
      </c>
      <c r="AG1111" s="27">
        <v>550000</v>
      </c>
      <c r="AH1111" s="145"/>
      <c r="AI1111" s="145"/>
      <c r="AJ1111" s="143">
        <f t="shared" si="2324"/>
        <v>6.7343502970147393E-2</v>
      </c>
      <c r="AK1111" s="27">
        <f t="shared" si="2348"/>
        <v>525000</v>
      </c>
      <c r="AL1111" s="28">
        <f t="shared" si="2335"/>
        <v>99750</v>
      </c>
      <c r="AM1111" s="30">
        <f t="shared" si="2349"/>
        <v>624750</v>
      </c>
      <c r="AN1111" s="26">
        <v>1</v>
      </c>
      <c r="AO1111" s="27">
        <v>500000</v>
      </c>
      <c r="AP1111" s="27">
        <v>649800</v>
      </c>
      <c r="AQ1111" s="145"/>
      <c r="AR1111" s="145"/>
      <c r="AS1111" s="143">
        <f t="shared" si="2325"/>
        <v>0.18424873164332026</v>
      </c>
      <c r="AT1111" s="27">
        <f t="shared" si="2350"/>
        <v>574900</v>
      </c>
      <c r="AU1111" s="28">
        <f t="shared" si="2351"/>
        <v>109231</v>
      </c>
      <c r="AV1111" s="30">
        <f t="shared" si="2352"/>
        <v>684131</v>
      </c>
      <c r="AW1111" s="26">
        <v>1</v>
      </c>
      <c r="AX1111" s="27">
        <v>500000</v>
      </c>
      <c r="AY1111" s="27">
        <v>570000</v>
      </c>
      <c r="AZ1111" s="145"/>
      <c r="BA1111" s="145"/>
      <c r="BB1111" s="143">
        <f t="shared" si="2326"/>
        <v>9.2518644267398739E-2</v>
      </c>
      <c r="BC1111" s="27">
        <f t="shared" si="2353"/>
        <v>535000</v>
      </c>
      <c r="BD1111" s="27">
        <f t="shared" si="2354"/>
        <v>101650</v>
      </c>
      <c r="BE1111" s="27">
        <f t="shared" si="2355"/>
        <v>636650</v>
      </c>
      <c r="BF1111" s="26">
        <v>1</v>
      </c>
      <c r="BG1111" s="27">
        <v>400000</v>
      </c>
      <c r="BH1111" s="27">
        <v>360000</v>
      </c>
      <c r="BI1111" s="145"/>
      <c r="BJ1111" s="145"/>
      <c r="BK1111" s="143">
        <f t="shared" si="2327"/>
        <v>7.4432292756478682E-2</v>
      </c>
      <c r="BL1111" s="27">
        <f t="shared" si="2356"/>
        <v>380000</v>
      </c>
      <c r="BM1111" s="27">
        <f t="shared" si="2357"/>
        <v>72200</v>
      </c>
      <c r="BN1111" s="28">
        <f t="shared" si="2358"/>
        <v>452200</v>
      </c>
      <c r="BO1111" s="26">
        <v>1</v>
      </c>
      <c r="BP1111" s="27">
        <v>400000</v>
      </c>
      <c r="BQ1111" s="27">
        <v>456000</v>
      </c>
      <c r="BR1111" s="148"/>
      <c r="BS1111" s="148"/>
      <c r="BT1111" s="143">
        <f t="shared" si="2328"/>
        <v>9.2518644267398739E-2</v>
      </c>
      <c r="BU1111" s="27">
        <f t="shared" si="2359"/>
        <v>428000</v>
      </c>
      <c r="BV1111" s="28">
        <f t="shared" si="2360"/>
        <v>81320</v>
      </c>
      <c r="BW1111" s="30">
        <f t="shared" si="2361"/>
        <v>509320</v>
      </c>
      <c r="BX1111" s="26">
        <v>1</v>
      </c>
      <c r="BY1111" s="28">
        <v>400000</v>
      </c>
      <c r="BZ1111" s="28">
        <v>456000</v>
      </c>
      <c r="CA1111" s="156"/>
      <c r="CB1111" s="156"/>
      <c r="CC1111" s="177">
        <f t="shared" si="2329"/>
        <v>9.2518644267398739E-2</v>
      </c>
      <c r="CD1111" s="28">
        <f t="shared" si="2362"/>
        <v>428000</v>
      </c>
      <c r="CE1111" s="28">
        <f t="shared" si="2363"/>
        <v>81320</v>
      </c>
      <c r="CF1111" s="29">
        <f t="shared" si="2364"/>
        <v>509320</v>
      </c>
      <c r="CG1111" s="26">
        <v>1</v>
      </c>
      <c r="CH1111" s="27">
        <v>320000</v>
      </c>
      <c r="CI1111" s="27">
        <v>256000</v>
      </c>
      <c r="CJ1111" s="148"/>
      <c r="CK1111" s="148"/>
      <c r="CL1111" s="143">
        <f t="shared" si="2365"/>
        <v>0.15713484026367724</v>
      </c>
      <c r="CM1111" s="27">
        <f t="shared" si="2366"/>
        <v>288000</v>
      </c>
      <c r="CN1111" s="27">
        <f t="shared" si="2367"/>
        <v>54720</v>
      </c>
      <c r="CO1111" s="28">
        <f t="shared" si="2368"/>
        <v>342720</v>
      </c>
      <c r="CP1111" s="26">
        <v>1</v>
      </c>
      <c r="CQ1111" s="27">
        <v>320000</v>
      </c>
      <c r="CR1111" s="27">
        <v>256000</v>
      </c>
      <c r="CS1111" s="148"/>
      <c r="CT1111" s="148"/>
      <c r="CU1111" s="143">
        <f t="shared" si="2330"/>
        <v>0.15713484026367724</v>
      </c>
      <c r="CV1111" s="27">
        <f t="shared" si="2338"/>
        <v>288000</v>
      </c>
      <c r="CW1111" s="28">
        <f t="shared" si="2339"/>
        <v>54720</v>
      </c>
      <c r="CX1111" s="29">
        <f t="shared" si="2340"/>
        <v>342720</v>
      </c>
      <c r="CY1111" s="26">
        <v>1</v>
      </c>
      <c r="CZ1111" s="27">
        <v>320000</v>
      </c>
      <c r="DA1111" s="27">
        <v>272000</v>
      </c>
      <c r="DB1111" s="181"/>
      <c r="DC1111" s="181"/>
      <c r="DD1111" s="143">
        <f t="shared" si="2331"/>
        <v>0.11466596451673743</v>
      </c>
      <c r="DE1111" s="27">
        <f t="shared" si="2369"/>
        <v>296000</v>
      </c>
      <c r="DF1111" s="27">
        <f t="shared" si="2370"/>
        <v>56240</v>
      </c>
      <c r="DG1111" s="28">
        <f t="shared" si="2371"/>
        <v>352240</v>
      </c>
      <c r="DH1111" s="26">
        <v>1</v>
      </c>
      <c r="DI1111" s="28">
        <v>320000</v>
      </c>
      <c r="DJ1111" s="28">
        <v>368000</v>
      </c>
      <c r="DK1111" s="157"/>
      <c r="DL1111" s="177">
        <f t="shared" si="2332"/>
        <v>9.8666062491146164E-2</v>
      </c>
      <c r="DM1111" s="28">
        <f t="shared" si="2321"/>
        <v>344000</v>
      </c>
      <c r="DN1111" s="28">
        <f t="shared" si="2322"/>
        <v>65360</v>
      </c>
      <c r="DO1111" s="30">
        <f t="shared" si="2323"/>
        <v>409360</v>
      </c>
    </row>
    <row r="1112" spans="1:119" ht="21" customHeight="1" x14ac:dyDescent="0.25">
      <c r="A1112" s="66" t="s">
        <v>2161</v>
      </c>
      <c r="B1112" s="67" t="s">
        <v>2103</v>
      </c>
      <c r="C1112" s="68" t="s">
        <v>2162</v>
      </c>
      <c r="D1112" s="26">
        <v>1</v>
      </c>
      <c r="E1112" s="27">
        <v>500000</v>
      </c>
      <c r="F1112" s="27">
        <v>475000</v>
      </c>
      <c r="G1112" s="148"/>
      <c r="H1112" s="148"/>
      <c r="I1112" s="143">
        <f t="shared" si="2334"/>
        <v>3.6261886214694748E-2</v>
      </c>
      <c r="J1112" s="27">
        <f t="shared" si="2372"/>
        <v>487500</v>
      </c>
      <c r="K1112" s="28">
        <f t="shared" si="2341"/>
        <v>92625</v>
      </c>
      <c r="L1112" s="29">
        <f t="shared" si="2333"/>
        <v>580125</v>
      </c>
      <c r="M1112" s="26">
        <v>1</v>
      </c>
      <c r="N1112" s="27">
        <v>500000</v>
      </c>
      <c r="O1112" s="27">
        <v>540000</v>
      </c>
      <c r="P1112" s="145"/>
      <c r="Q1112" s="145"/>
      <c r="R1112" s="143">
        <f t="shared" si="2304"/>
        <v>5.4392829322042119E-2</v>
      </c>
      <c r="S1112" s="27">
        <f t="shared" si="2342"/>
        <v>520000</v>
      </c>
      <c r="T1112" s="28">
        <f t="shared" si="2343"/>
        <v>98800</v>
      </c>
      <c r="U1112" s="30">
        <f t="shared" si="2344"/>
        <v>618800</v>
      </c>
      <c r="V1112" s="26">
        <v>1</v>
      </c>
      <c r="W1112" s="27">
        <v>500000</v>
      </c>
      <c r="X1112" s="27">
        <v>575000</v>
      </c>
      <c r="Y1112" s="145"/>
      <c r="Z1112" s="145"/>
      <c r="AA1112" s="143">
        <f t="shared" si="2308"/>
        <v>9.8666062491146164E-2</v>
      </c>
      <c r="AB1112" s="27">
        <f t="shared" si="2345"/>
        <v>537500</v>
      </c>
      <c r="AC1112" s="28">
        <f t="shared" si="2346"/>
        <v>102125</v>
      </c>
      <c r="AD1112" s="29">
        <f t="shared" si="2347"/>
        <v>639625</v>
      </c>
      <c r="AE1112" s="26">
        <v>1</v>
      </c>
      <c r="AF1112" s="27">
        <v>500000</v>
      </c>
      <c r="AG1112" s="27">
        <v>550000</v>
      </c>
      <c r="AH1112" s="145"/>
      <c r="AI1112" s="145"/>
      <c r="AJ1112" s="143">
        <f t="shared" si="2324"/>
        <v>6.7343502970147393E-2</v>
      </c>
      <c r="AK1112" s="27">
        <f t="shared" si="2348"/>
        <v>525000</v>
      </c>
      <c r="AL1112" s="28">
        <f t="shared" si="2335"/>
        <v>99750</v>
      </c>
      <c r="AM1112" s="30">
        <f t="shared" si="2349"/>
        <v>624750</v>
      </c>
      <c r="AN1112" s="26">
        <v>1</v>
      </c>
      <c r="AO1112" s="27">
        <v>500000</v>
      </c>
      <c r="AP1112" s="27">
        <v>649800</v>
      </c>
      <c r="AQ1112" s="145"/>
      <c r="AR1112" s="145"/>
      <c r="AS1112" s="143">
        <f t="shared" si="2325"/>
        <v>0.18424873164332026</v>
      </c>
      <c r="AT1112" s="27">
        <f t="shared" si="2350"/>
        <v>574900</v>
      </c>
      <c r="AU1112" s="28">
        <f t="shared" si="2351"/>
        <v>109231</v>
      </c>
      <c r="AV1112" s="30">
        <f t="shared" si="2352"/>
        <v>684131</v>
      </c>
      <c r="AW1112" s="26">
        <v>1</v>
      </c>
      <c r="AX1112" s="27">
        <v>500000</v>
      </c>
      <c r="AY1112" s="27">
        <v>570000</v>
      </c>
      <c r="AZ1112" s="145"/>
      <c r="BA1112" s="145"/>
      <c r="BB1112" s="143">
        <f t="shared" si="2326"/>
        <v>9.2518644267398739E-2</v>
      </c>
      <c r="BC1112" s="27">
        <f t="shared" si="2353"/>
        <v>535000</v>
      </c>
      <c r="BD1112" s="27">
        <f t="shared" si="2354"/>
        <v>101650</v>
      </c>
      <c r="BE1112" s="27">
        <f t="shared" si="2355"/>
        <v>636650</v>
      </c>
      <c r="BF1112" s="26">
        <v>1</v>
      </c>
      <c r="BG1112" s="27">
        <v>400000</v>
      </c>
      <c r="BH1112" s="27">
        <v>360000</v>
      </c>
      <c r="BI1112" s="145"/>
      <c r="BJ1112" s="145"/>
      <c r="BK1112" s="143">
        <f t="shared" si="2327"/>
        <v>7.4432292756478682E-2</v>
      </c>
      <c r="BL1112" s="27">
        <f t="shared" si="2356"/>
        <v>380000</v>
      </c>
      <c r="BM1112" s="27">
        <f t="shared" si="2357"/>
        <v>72200</v>
      </c>
      <c r="BN1112" s="28">
        <f t="shared" si="2358"/>
        <v>452200</v>
      </c>
      <c r="BO1112" s="26">
        <v>1</v>
      </c>
      <c r="BP1112" s="27">
        <v>400000</v>
      </c>
      <c r="BQ1112" s="27">
        <v>456000</v>
      </c>
      <c r="BR1112" s="148"/>
      <c r="BS1112" s="148"/>
      <c r="BT1112" s="143">
        <f t="shared" si="2328"/>
        <v>9.2518644267398739E-2</v>
      </c>
      <c r="BU1112" s="27">
        <f t="shared" si="2359"/>
        <v>428000</v>
      </c>
      <c r="BV1112" s="28">
        <f t="shared" si="2360"/>
        <v>81320</v>
      </c>
      <c r="BW1112" s="30">
        <f t="shared" si="2361"/>
        <v>509320</v>
      </c>
      <c r="BX1112" s="26">
        <v>1</v>
      </c>
      <c r="BY1112" s="28">
        <v>400000</v>
      </c>
      <c r="BZ1112" s="28">
        <v>456000</v>
      </c>
      <c r="CA1112" s="156"/>
      <c r="CB1112" s="156"/>
      <c r="CC1112" s="177">
        <f t="shared" si="2329"/>
        <v>9.2518644267398739E-2</v>
      </c>
      <c r="CD1112" s="28">
        <f t="shared" si="2362"/>
        <v>428000</v>
      </c>
      <c r="CE1112" s="28">
        <f t="shared" si="2363"/>
        <v>81320</v>
      </c>
      <c r="CF1112" s="29">
        <f t="shared" si="2364"/>
        <v>509320</v>
      </c>
      <c r="CG1112" s="26">
        <v>1</v>
      </c>
      <c r="CH1112" s="27">
        <v>320000</v>
      </c>
      <c r="CI1112" s="27">
        <v>256000</v>
      </c>
      <c r="CJ1112" s="148"/>
      <c r="CK1112" s="148"/>
      <c r="CL1112" s="143">
        <f t="shared" si="2365"/>
        <v>0.15713484026367724</v>
      </c>
      <c r="CM1112" s="27">
        <f t="shared" si="2366"/>
        <v>288000</v>
      </c>
      <c r="CN1112" s="27">
        <f t="shared" si="2367"/>
        <v>54720</v>
      </c>
      <c r="CO1112" s="28">
        <f t="shared" si="2368"/>
        <v>342720</v>
      </c>
      <c r="CP1112" s="26">
        <v>1</v>
      </c>
      <c r="CQ1112" s="27">
        <v>320000</v>
      </c>
      <c r="CR1112" s="27">
        <v>256000</v>
      </c>
      <c r="CS1112" s="148"/>
      <c r="CT1112" s="148"/>
      <c r="CU1112" s="143">
        <f t="shared" si="2330"/>
        <v>0.15713484026367724</v>
      </c>
      <c r="CV1112" s="27">
        <f t="shared" si="2338"/>
        <v>288000</v>
      </c>
      <c r="CW1112" s="28">
        <f t="shared" si="2339"/>
        <v>54720</v>
      </c>
      <c r="CX1112" s="29">
        <f t="shared" si="2340"/>
        <v>342720</v>
      </c>
      <c r="CY1112" s="26">
        <v>1</v>
      </c>
      <c r="CZ1112" s="27">
        <v>320000</v>
      </c>
      <c r="DA1112" s="27">
        <v>272000</v>
      </c>
      <c r="DB1112" s="181"/>
      <c r="DC1112" s="181"/>
      <c r="DD1112" s="143">
        <f t="shared" si="2331"/>
        <v>0.11466596451673743</v>
      </c>
      <c r="DE1112" s="27">
        <f t="shared" si="2369"/>
        <v>296000</v>
      </c>
      <c r="DF1112" s="27">
        <f t="shared" si="2370"/>
        <v>56240</v>
      </c>
      <c r="DG1112" s="28">
        <f t="shared" si="2371"/>
        <v>352240</v>
      </c>
      <c r="DH1112" s="26">
        <v>1</v>
      </c>
      <c r="DI1112" s="28">
        <v>320000</v>
      </c>
      <c r="DJ1112" s="28">
        <v>368000</v>
      </c>
      <c r="DK1112" s="157"/>
      <c r="DL1112" s="177">
        <f t="shared" si="2332"/>
        <v>9.8666062491146164E-2</v>
      </c>
      <c r="DM1112" s="28">
        <f t="shared" si="2321"/>
        <v>344000</v>
      </c>
      <c r="DN1112" s="28">
        <f t="shared" si="2322"/>
        <v>65360</v>
      </c>
      <c r="DO1112" s="30">
        <f t="shared" si="2323"/>
        <v>409360</v>
      </c>
    </row>
    <row r="1113" spans="1:119" ht="21" customHeight="1" x14ac:dyDescent="0.25">
      <c r="A1113" s="66" t="s">
        <v>2163</v>
      </c>
      <c r="B1113" s="67" t="s">
        <v>2103</v>
      </c>
      <c r="C1113" s="68" t="s">
        <v>2164</v>
      </c>
      <c r="D1113" s="26">
        <v>1</v>
      </c>
      <c r="E1113" s="27">
        <v>1500000</v>
      </c>
      <c r="F1113" s="27">
        <v>1425000</v>
      </c>
      <c r="G1113" s="148"/>
      <c r="H1113" s="148"/>
      <c r="I1113" s="143">
        <f t="shared" si="2334"/>
        <v>3.6261886214694741E-2</v>
      </c>
      <c r="J1113" s="27">
        <f t="shared" si="2372"/>
        <v>1462500</v>
      </c>
      <c r="K1113" s="28">
        <f t="shared" si="2341"/>
        <v>277875</v>
      </c>
      <c r="L1113" s="29">
        <f t="shared" si="2333"/>
        <v>1740375</v>
      </c>
      <c r="M1113" s="26">
        <v>1</v>
      </c>
      <c r="N1113" s="27">
        <v>1500000</v>
      </c>
      <c r="O1113" s="27">
        <v>1620000</v>
      </c>
      <c r="P1113" s="145"/>
      <c r="Q1113" s="145"/>
      <c r="R1113" s="143">
        <f t="shared" si="2304"/>
        <v>5.4392829322042112E-2</v>
      </c>
      <c r="S1113" s="27">
        <f t="shared" si="2342"/>
        <v>1560000</v>
      </c>
      <c r="T1113" s="28">
        <f t="shared" si="2343"/>
        <v>296400</v>
      </c>
      <c r="U1113" s="30">
        <f t="shared" si="2344"/>
        <v>1856400</v>
      </c>
      <c r="V1113" s="26">
        <v>1</v>
      </c>
      <c r="W1113" s="27">
        <v>1500000</v>
      </c>
      <c r="X1113" s="27">
        <v>1725000</v>
      </c>
      <c r="Y1113" s="145"/>
      <c r="Z1113" s="145"/>
      <c r="AA1113" s="143">
        <f t="shared" si="2308"/>
        <v>9.8666062491146164E-2</v>
      </c>
      <c r="AB1113" s="27">
        <f t="shared" si="2345"/>
        <v>1612500</v>
      </c>
      <c r="AC1113" s="28">
        <f t="shared" si="2346"/>
        <v>306375</v>
      </c>
      <c r="AD1113" s="29">
        <f t="shared" si="2347"/>
        <v>1918875</v>
      </c>
      <c r="AE1113" s="26">
        <v>1</v>
      </c>
      <c r="AF1113" s="27">
        <v>1500000</v>
      </c>
      <c r="AG1113" s="27">
        <v>1650000</v>
      </c>
      <c r="AH1113" s="145"/>
      <c r="AI1113" s="145"/>
      <c r="AJ1113" s="143">
        <f t="shared" si="2324"/>
        <v>6.7343502970147379E-2</v>
      </c>
      <c r="AK1113" s="27">
        <f t="shared" si="2348"/>
        <v>1575000</v>
      </c>
      <c r="AL1113" s="28">
        <f t="shared" si="2335"/>
        <v>299250</v>
      </c>
      <c r="AM1113" s="30">
        <f t="shared" si="2349"/>
        <v>1874250</v>
      </c>
      <c r="AN1113" s="26">
        <v>1</v>
      </c>
      <c r="AO1113" s="27">
        <v>1500000</v>
      </c>
      <c r="AP1113" s="27">
        <v>1949400</v>
      </c>
      <c r="AQ1113" s="145"/>
      <c r="AR1113" s="145"/>
      <c r="AS1113" s="143">
        <f t="shared" si="2325"/>
        <v>0.18424873164332026</v>
      </c>
      <c r="AT1113" s="27">
        <f t="shared" si="2350"/>
        <v>1724700</v>
      </c>
      <c r="AU1113" s="28">
        <f t="shared" si="2351"/>
        <v>327693</v>
      </c>
      <c r="AV1113" s="30">
        <f t="shared" si="2352"/>
        <v>2052393</v>
      </c>
      <c r="AW1113" s="26">
        <v>1</v>
      </c>
      <c r="AX1113" s="27">
        <v>1500000</v>
      </c>
      <c r="AY1113" s="27">
        <v>1710000</v>
      </c>
      <c r="AZ1113" s="145"/>
      <c r="BA1113" s="145"/>
      <c r="BB1113" s="143">
        <f t="shared" si="2326"/>
        <v>9.2518644267398739E-2</v>
      </c>
      <c r="BC1113" s="27">
        <f t="shared" si="2353"/>
        <v>1605000</v>
      </c>
      <c r="BD1113" s="27">
        <f t="shared" si="2354"/>
        <v>304950</v>
      </c>
      <c r="BE1113" s="27">
        <f t="shared" si="2355"/>
        <v>1909950</v>
      </c>
      <c r="BF1113" s="26">
        <v>1</v>
      </c>
      <c r="BG1113" s="27">
        <v>1200000</v>
      </c>
      <c r="BH1113" s="27">
        <v>1080000</v>
      </c>
      <c r="BI1113" s="145"/>
      <c r="BJ1113" s="145"/>
      <c r="BK1113" s="143">
        <f t="shared" si="2327"/>
        <v>7.4432292756478682E-2</v>
      </c>
      <c r="BL1113" s="27">
        <f t="shared" si="2356"/>
        <v>1140000</v>
      </c>
      <c r="BM1113" s="27">
        <f t="shared" si="2357"/>
        <v>216600</v>
      </c>
      <c r="BN1113" s="28">
        <f t="shared" si="2358"/>
        <v>1356600</v>
      </c>
      <c r="BO1113" s="26">
        <v>1</v>
      </c>
      <c r="BP1113" s="27">
        <v>1200000</v>
      </c>
      <c r="BQ1113" s="27">
        <v>1368000</v>
      </c>
      <c r="BR1113" s="148"/>
      <c r="BS1113" s="148"/>
      <c r="BT1113" s="143">
        <f t="shared" si="2328"/>
        <v>9.2518644267398753E-2</v>
      </c>
      <c r="BU1113" s="27">
        <f t="shared" si="2359"/>
        <v>1284000</v>
      </c>
      <c r="BV1113" s="28">
        <f t="shared" si="2360"/>
        <v>243960</v>
      </c>
      <c r="BW1113" s="30">
        <f t="shared" si="2361"/>
        <v>1527960</v>
      </c>
      <c r="BX1113" s="26">
        <v>1</v>
      </c>
      <c r="BY1113" s="28">
        <v>1200000</v>
      </c>
      <c r="BZ1113" s="28">
        <v>1368000</v>
      </c>
      <c r="CA1113" s="156"/>
      <c r="CB1113" s="156"/>
      <c r="CC1113" s="177">
        <f t="shared" si="2329"/>
        <v>9.2518644267398753E-2</v>
      </c>
      <c r="CD1113" s="28">
        <f t="shared" si="2362"/>
        <v>1284000</v>
      </c>
      <c r="CE1113" s="28">
        <f t="shared" si="2363"/>
        <v>243960</v>
      </c>
      <c r="CF1113" s="29">
        <f t="shared" si="2364"/>
        <v>1527960</v>
      </c>
      <c r="CG1113" s="26">
        <v>1</v>
      </c>
      <c r="CH1113" s="27">
        <v>960000</v>
      </c>
      <c r="CI1113" s="27">
        <v>768000</v>
      </c>
      <c r="CJ1113" s="148"/>
      <c r="CK1113" s="148"/>
      <c r="CL1113" s="143">
        <f t="shared" si="2365"/>
        <v>0.15713484026367722</v>
      </c>
      <c r="CM1113" s="27">
        <f t="shared" si="2366"/>
        <v>864000</v>
      </c>
      <c r="CN1113" s="27">
        <f t="shared" si="2367"/>
        <v>164160</v>
      </c>
      <c r="CO1113" s="28">
        <f t="shared" si="2368"/>
        <v>1028160</v>
      </c>
      <c r="CP1113" s="26">
        <v>1</v>
      </c>
      <c r="CQ1113" s="27">
        <v>960000</v>
      </c>
      <c r="CR1113" s="27">
        <v>768000</v>
      </c>
      <c r="CS1113" s="148"/>
      <c r="CT1113" s="148"/>
      <c r="CU1113" s="143">
        <f t="shared" si="2330"/>
        <v>0.15713484026367722</v>
      </c>
      <c r="CV1113" s="27">
        <f t="shared" si="2338"/>
        <v>864000</v>
      </c>
      <c r="CW1113" s="28">
        <f t="shared" si="2339"/>
        <v>164160</v>
      </c>
      <c r="CX1113" s="29">
        <f t="shared" si="2340"/>
        <v>1028160</v>
      </c>
      <c r="CY1113" s="26">
        <v>1</v>
      </c>
      <c r="CZ1113" s="27">
        <v>960000</v>
      </c>
      <c r="DA1113" s="27">
        <v>816000</v>
      </c>
      <c r="DB1113" s="181"/>
      <c r="DC1113" s="181"/>
      <c r="DD1113" s="143">
        <f t="shared" si="2331"/>
        <v>0.11466596451673743</v>
      </c>
      <c r="DE1113" s="27">
        <f t="shared" si="2369"/>
        <v>888000</v>
      </c>
      <c r="DF1113" s="27">
        <f t="shared" si="2370"/>
        <v>168720</v>
      </c>
      <c r="DG1113" s="28">
        <f t="shared" si="2371"/>
        <v>1056720</v>
      </c>
      <c r="DH1113" s="26">
        <v>1</v>
      </c>
      <c r="DI1113" s="28">
        <v>960000</v>
      </c>
      <c r="DJ1113" s="28">
        <v>1104000</v>
      </c>
      <c r="DK1113" s="157"/>
      <c r="DL1113" s="177">
        <f t="shared" si="2332"/>
        <v>9.8666062491146164E-2</v>
      </c>
      <c r="DM1113" s="28">
        <f t="shared" si="2321"/>
        <v>1032000</v>
      </c>
      <c r="DN1113" s="28">
        <f t="shared" si="2322"/>
        <v>196080</v>
      </c>
      <c r="DO1113" s="30">
        <f t="shared" si="2323"/>
        <v>1228080</v>
      </c>
    </row>
    <row r="1114" spans="1:119" ht="21" customHeight="1" x14ac:dyDescent="0.25">
      <c r="A1114" s="66" t="s">
        <v>2165</v>
      </c>
      <c r="B1114" s="67" t="s">
        <v>2103</v>
      </c>
      <c r="C1114" s="68" t="s">
        <v>2166</v>
      </c>
      <c r="D1114" s="26">
        <v>1</v>
      </c>
      <c r="E1114" s="27">
        <v>4500000</v>
      </c>
      <c r="F1114" s="27">
        <v>4275000</v>
      </c>
      <c r="G1114" s="148"/>
      <c r="H1114" s="148"/>
      <c r="I1114" s="143">
        <f t="shared" si="2334"/>
        <v>3.6261886214694741E-2</v>
      </c>
      <c r="J1114" s="27">
        <f t="shared" si="2372"/>
        <v>4387500</v>
      </c>
      <c r="K1114" s="28">
        <f t="shared" si="2341"/>
        <v>833625</v>
      </c>
      <c r="L1114" s="29">
        <f t="shared" si="2333"/>
        <v>5221125</v>
      </c>
      <c r="M1114" s="26">
        <v>1</v>
      </c>
      <c r="N1114" s="27">
        <v>4500000</v>
      </c>
      <c r="O1114" s="27">
        <v>4860000</v>
      </c>
      <c r="P1114" s="145"/>
      <c r="Q1114" s="145"/>
      <c r="R1114" s="143">
        <f t="shared" si="2304"/>
        <v>5.4392829322042119E-2</v>
      </c>
      <c r="S1114" s="27">
        <f t="shared" si="2342"/>
        <v>4680000</v>
      </c>
      <c r="T1114" s="28">
        <f t="shared" si="2343"/>
        <v>889200</v>
      </c>
      <c r="U1114" s="30">
        <f t="shared" si="2344"/>
        <v>5569200</v>
      </c>
      <c r="V1114" s="26">
        <v>1</v>
      </c>
      <c r="W1114" s="27">
        <v>4500000</v>
      </c>
      <c r="X1114" s="27">
        <v>5175000</v>
      </c>
      <c r="Y1114" s="145"/>
      <c r="Z1114" s="145"/>
      <c r="AA1114" s="143">
        <f t="shared" si="2308"/>
        <v>9.8666062491146164E-2</v>
      </c>
      <c r="AB1114" s="27">
        <f t="shared" si="2345"/>
        <v>4837500</v>
      </c>
      <c r="AC1114" s="28">
        <f t="shared" si="2346"/>
        <v>919125</v>
      </c>
      <c r="AD1114" s="29">
        <f t="shared" si="2347"/>
        <v>5756625</v>
      </c>
      <c r="AE1114" s="26">
        <v>1</v>
      </c>
      <c r="AF1114" s="27">
        <v>4500000</v>
      </c>
      <c r="AG1114" s="27">
        <v>4950000</v>
      </c>
      <c r="AH1114" s="145"/>
      <c r="AI1114" s="145"/>
      <c r="AJ1114" s="143">
        <f t="shared" si="2324"/>
        <v>6.7343502970147379E-2</v>
      </c>
      <c r="AK1114" s="27">
        <f t="shared" si="2348"/>
        <v>4725000</v>
      </c>
      <c r="AL1114" s="28">
        <f t="shared" si="2335"/>
        <v>897750</v>
      </c>
      <c r="AM1114" s="30">
        <f t="shared" si="2349"/>
        <v>5622750</v>
      </c>
      <c r="AN1114" s="26">
        <v>1</v>
      </c>
      <c r="AO1114" s="27">
        <v>4500000</v>
      </c>
      <c r="AP1114" s="27">
        <v>5848200</v>
      </c>
      <c r="AQ1114" s="145"/>
      <c r="AR1114" s="145"/>
      <c r="AS1114" s="143">
        <f t="shared" si="2325"/>
        <v>0.18424873164332026</v>
      </c>
      <c r="AT1114" s="27">
        <f t="shared" si="2350"/>
        <v>5174100</v>
      </c>
      <c r="AU1114" s="28">
        <f t="shared" si="2351"/>
        <v>983079</v>
      </c>
      <c r="AV1114" s="30">
        <f t="shared" si="2352"/>
        <v>6157179</v>
      </c>
      <c r="AW1114" s="26">
        <v>1</v>
      </c>
      <c r="AX1114" s="27">
        <v>4500000</v>
      </c>
      <c r="AY1114" s="27">
        <v>5130000</v>
      </c>
      <c r="AZ1114" s="145"/>
      <c r="BA1114" s="145"/>
      <c r="BB1114" s="143">
        <f t="shared" si="2326"/>
        <v>9.2518644267398739E-2</v>
      </c>
      <c r="BC1114" s="27">
        <f t="shared" si="2353"/>
        <v>4815000</v>
      </c>
      <c r="BD1114" s="27">
        <f t="shared" si="2354"/>
        <v>914850</v>
      </c>
      <c r="BE1114" s="27">
        <f t="shared" si="2355"/>
        <v>5729850</v>
      </c>
      <c r="BF1114" s="26">
        <v>1</v>
      </c>
      <c r="BG1114" s="27">
        <v>3600000</v>
      </c>
      <c r="BH1114" s="27">
        <v>3240000</v>
      </c>
      <c r="BI1114" s="145"/>
      <c r="BJ1114" s="145"/>
      <c r="BK1114" s="143">
        <f t="shared" si="2327"/>
        <v>7.4432292756478682E-2</v>
      </c>
      <c r="BL1114" s="27">
        <f t="shared" si="2356"/>
        <v>3420000</v>
      </c>
      <c r="BM1114" s="27">
        <f t="shared" si="2357"/>
        <v>649800</v>
      </c>
      <c r="BN1114" s="28">
        <f t="shared" si="2358"/>
        <v>4069800</v>
      </c>
      <c r="BO1114" s="26">
        <v>1</v>
      </c>
      <c r="BP1114" s="27">
        <v>3600000</v>
      </c>
      <c r="BQ1114" s="27">
        <v>4104000</v>
      </c>
      <c r="BR1114" s="148"/>
      <c r="BS1114" s="148"/>
      <c r="BT1114" s="143">
        <f t="shared" si="2328"/>
        <v>9.2518644267398739E-2</v>
      </c>
      <c r="BU1114" s="27">
        <f t="shared" si="2359"/>
        <v>3852000</v>
      </c>
      <c r="BV1114" s="28">
        <f t="shared" si="2360"/>
        <v>731880</v>
      </c>
      <c r="BW1114" s="30">
        <f t="shared" si="2361"/>
        <v>4583880</v>
      </c>
      <c r="BX1114" s="26">
        <v>1</v>
      </c>
      <c r="BY1114" s="28">
        <v>3600000</v>
      </c>
      <c r="BZ1114" s="28">
        <v>4104000</v>
      </c>
      <c r="CA1114" s="156"/>
      <c r="CB1114" s="156"/>
      <c r="CC1114" s="177">
        <f t="shared" si="2329"/>
        <v>9.2518644267398739E-2</v>
      </c>
      <c r="CD1114" s="28">
        <f t="shared" si="2362"/>
        <v>3852000</v>
      </c>
      <c r="CE1114" s="28">
        <f t="shared" si="2363"/>
        <v>731880</v>
      </c>
      <c r="CF1114" s="29">
        <f t="shared" si="2364"/>
        <v>4583880</v>
      </c>
      <c r="CG1114" s="26">
        <v>1</v>
      </c>
      <c r="CH1114" s="27">
        <v>2880000</v>
      </c>
      <c r="CI1114" s="27">
        <v>2304000</v>
      </c>
      <c r="CJ1114" s="148"/>
      <c r="CK1114" s="148"/>
      <c r="CL1114" s="143">
        <f t="shared" si="2365"/>
        <v>0.15713484026367722</v>
      </c>
      <c r="CM1114" s="27">
        <f t="shared" si="2366"/>
        <v>2592000</v>
      </c>
      <c r="CN1114" s="27">
        <f t="shared" si="2367"/>
        <v>492480</v>
      </c>
      <c r="CO1114" s="28">
        <f t="shared" si="2368"/>
        <v>3084480</v>
      </c>
      <c r="CP1114" s="26">
        <v>1</v>
      </c>
      <c r="CQ1114" s="27">
        <v>2880000</v>
      </c>
      <c r="CR1114" s="27">
        <v>2304000</v>
      </c>
      <c r="CS1114" s="148"/>
      <c r="CT1114" s="148"/>
      <c r="CU1114" s="143">
        <f t="shared" si="2330"/>
        <v>0.15713484026367722</v>
      </c>
      <c r="CV1114" s="27">
        <f t="shared" si="2338"/>
        <v>2592000</v>
      </c>
      <c r="CW1114" s="28">
        <f t="shared" si="2339"/>
        <v>492480</v>
      </c>
      <c r="CX1114" s="29">
        <f t="shared" si="2340"/>
        <v>3084480</v>
      </c>
      <c r="CY1114" s="26">
        <v>1</v>
      </c>
      <c r="CZ1114" s="27">
        <v>2880000</v>
      </c>
      <c r="DA1114" s="27">
        <v>2448000</v>
      </c>
      <c r="DB1114" s="181"/>
      <c r="DC1114" s="181"/>
      <c r="DD1114" s="143">
        <f t="shared" si="2331"/>
        <v>0.11466596451673744</v>
      </c>
      <c r="DE1114" s="27">
        <f t="shared" si="2369"/>
        <v>2664000</v>
      </c>
      <c r="DF1114" s="27">
        <f t="shared" si="2370"/>
        <v>506160</v>
      </c>
      <c r="DG1114" s="28">
        <f t="shared" si="2371"/>
        <v>3170160</v>
      </c>
      <c r="DH1114" s="26">
        <v>1</v>
      </c>
      <c r="DI1114" s="28">
        <v>2880000</v>
      </c>
      <c r="DJ1114" s="28">
        <v>3312000</v>
      </c>
      <c r="DK1114" s="157"/>
      <c r="DL1114" s="177">
        <f t="shared" si="2332"/>
        <v>9.8666062491146164E-2</v>
      </c>
      <c r="DM1114" s="28">
        <f t="shared" si="2321"/>
        <v>3096000</v>
      </c>
      <c r="DN1114" s="28">
        <f t="shared" si="2322"/>
        <v>588240</v>
      </c>
      <c r="DO1114" s="30">
        <f t="shared" si="2323"/>
        <v>3684240</v>
      </c>
    </row>
    <row r="1115" spans="1:119" ht="21" customHeight="1" x14ac:dyDescent="0.25">
      <c r="A1115" s="66" t="s">
        <v>2167</v>
      </c>
      <c r="B1115" s="67" t="s">
        <v>2103</v>
      </c>
      <c r="C1115" s="68" t="s">
        <v>2168</v>
      </c>
      <c r="D1115" s="26">
        <v>1</v>
      </c>
      <c r="E1115" s="27">
        <v>1500000</v>
      </c>
      <c r="F1115" s="27">
        <v>1425000</v>
      </c>
      <c r="G1115" s="148"/>
      <c r="H1115" s="148"/>
      <c r="I1115" s="143">
        <f t="shared" si="2334"/>
        <v>3.6261886214694741E-2</v>
      </c>
      <c r="J1115" s="27">
        <f t="shared" si="2372"/>
        <v>1462500</v>
      </c>
      <c r="K1115" s="28">
        <f t="shared" si="2341"/>
        <v>277875</v>
      </c>
      <c r="L1115" s="29">
        <f t="shared" si="2333"/>
        <v>1740375</v>
      </c>
      <c r="M1115" s="26">
        <v>1</v>
      </c>
      <c r="N1115" s="27">
        <v>1500000</v>
      </c>
      <c r="O1115" s="27">
        <v>1620000</v>
      </c>
      <c r="P1115" s="145"/>
      <c r="Q1115" s="145"/>
      <c r="R1115" s="143">
        <f t="shared" si="2304"/>
        <v>5.4392829322042112E-2</v>
      </c>
      <c r="S1115" s="27">
        <f t="shared" si="2342"/>
        <v>1560000</v>
      </c>
      <c r="T1115" s="28">
        <f t="shared" si="2343"/>
        <v>296400</v>
      </c>
      <c r="U1115" s="30">
        <f t="shared" si="2344"/>
        <v>1856400</v>
      </c>
      <c r="V1115" s="26">
        <v>1</v>
      </c>
      <c r="W1115" s="27">
        <v>1500000</v>
      </c>
      <c r="X1115" s="27">
        <v>1725000</v>
      </c>
      <c r="Y1115" s="145"/>
      <c r="Z1115" s="145"/>
      <c r="AA1115" s="143">
        <f t="shared" si="2308"/>
        <v>9.8666062491146164E-2</v>
      </c>
      <c r="AB1115" s="27">
        <f t="shared" si="2345"/>
        <v>1612500</v>
      </c>
      <c r="AC1115" s="28">
        <f t="shared" si="2346"/>
        <v>306375</v>
      </c>
      <c r="AD1115" s="29">
        <f t="shared" si="2347"/>
        <v>1918875</v>
      </c>
      <c r="AE1115" s="26">
        <v>1</v>
      </c>
      <c r="AF1115" s="27">
        <v>1500000</v>
      </c>
      <c r="AG1115" s="27">
        <v>1650000</v>
      </c>
      <c r="AH1115" s="145"/>
      <c r="AI1115" s="145"/>
      <c r="AJ1115" s="143">
        <f t="shared" si="2324"/>
        <v>6.7343502970147379E-2</v>
      </c>
      <c r="AK1115" s="27">
        <f t="shared" si="2348"/>
        <v>1575000</v>
      </c>
      <c r="AL1115" s="28">
        <f t="shared" si="2335"/>
        <v>299250</v>
      </c>
      <c r="AM1115" s="30">
        <f t="shared" si="2349"/>
        <v>1874250</v>
      </c>
      <c r="AN1115" s="26">
        <v>1</v>
      </c>
      <c r="AO1115" s="27">
        <v>1500000</v>
      </c>
      <c r="AP1115" s="27">
        <v>1949400</v>
      </c>
      <c r="AQ1115" s="145"/>
      <c r="AR1115" s="145"/>
      <c r="AS1115" s="143">
        <f t="shared" si="2325"/>
        <v>0.18424873164332026</v>
      </c>
      <c r="AT1115" s="27">
        <f t="shared" si="2350"/>
        <v>1724700</v>
      </c>
      <c r="AU1115" s="28">
        <f t="shared" si="2351"/>
        <v>327693</v>
      </c>
      <c r="AV1115" s="30">
        <f t="shared" si="2352"/>
        <v>2052393</v>
      </c>
      <c r="AW1115" s="26">
        <v>1</v>
      </c>
      <c r="AX1115" s="27">
        <v>1500000</v>
      </c>
      <c r="AY1115" s="27">
        <v>1710000</v>
      </c>
      <c r="AZ1115" s="145"/>
      <c r="BA1115" s="145"/>
      <c r="BB1115" s="143">
        <f t="shared" si="2326"/>
        <v>9.2518644267398739E-2</v>
      </c>
      <c r="BC1115" s="27">
        <f t="shared" si="2353"/>
        <v>1605000</v>
      </c>
      <c r="BD1115" s="27">
        <f t="shared" si="2354"/>
        <v>304950</v>
      </c>
      <c r="BE1115" s="27">
        <f t="shared" si="2355"/>
        <v>1909950</v>
      </c>
      <c r="BF1115" s="26">
        <v>1</v>
      </c>
      <c r="BG1115" s="27">
        <v>1200000</v>
      </c>
      <c r="BH1115" s="27">
        <v>1080000</v>
      </c>
      <c r="BI1115" s="145"/>
      <c r="BJ1115" s="145"/>
      <c r="BK1115" s="143">
        <f t="shared" si="2327"/>
        <v>7.4432292756478682E-2</v>
      </c>
      <c r="BL1115" s="27">
        <f t="shared" si="2356"/>
        <v>1140000</v>
      </c>
      <c r="BM1115" s="27">
        <f t="shared" si="2357"/>
        <v>216600</v>
      </c>
      <c r="BN1115" s="28">
        <f t="shared" si="2358"/>
        <v>1356600</v>
      </c>
      <c r="BO1115" s="26">
        <v>1</v>
      </c>
      <c r="BP1115" s="27">
        <v>1200000</v>
      </c>
      <c r="BQ1115" s="27">
        <v>1368000</v>
      </c>
      <c r="BR1115" s="148"/>
      <c r="BS1115" s="148"/>
      <c r="BT1115" s="143">
        <f t="shared" si="2328"/>
        <v>9.2518644267398753E-2</v>
      </c>
      <c r="BU1115" s="27">
        <f t="shared" si="2359"/>
        <v>1284000</v>
      </c>
      <c r="BV1115" s="28">
        <f t="shared" si="2360"/>
        <v>243960</v>
      </c>
      <c r="BW1115" s="30">
        <f t="shared" si="2361"/>
        <v>1527960</v>
      </c>
      <c r="BX1115" s="26">
        <v>1</v>
      </c>
      <c r="BY1115" s="28">
        <v>1200000</v>
      </c>
      <c r="BZ1115" s="28">
        <v>1368000</v>
      </c>
      <c r="CA1115" s="156"/>
      <c r="CB1115" s="156"/>
      <c r="CC1115" s="177">
        <f t="shared" si="2329"/>
        <v>9.2518644267398753E-2</v>
      </c>
      <c r="CD1115" s="28">
        <f t="shared" si="2362"/>
        <v>1284000</v>
      </c>
      <c r="CE1115" s="28">
        <f t="shared" si="2363"/>
        <v>243960</v>
      </c>
      <c r="CF1115" s="29">
        <f t="shared" si="2364"/>
        <v>1527960</v>
      </c>
      <c r="CG1115" s="26">
        <v>1</v>
      </c>
      <c r="CH1115" s="27">
        <v>960000</v>
      </c>
      <c r="CI1115" s="27">
        <v>768000</v>
      </c>
      <c r="CJ1115" s="148"/>
      <c r="CK1115" s="148"/>
      <c r="CL1115" s="143">
        <f t="shared" si="2365"/>
        <v>0.15713484026367722</v>
      </c>
      <c r="CM1115" s="27">
        <f t="shared" si="2366"/>
        <v>864000</v>
      </c>
      <c r="CN1115" s="27">
        <f t="shared" si="2367"/>
        <v>164160</v>
      </c>
      <c r="CO1115" s="28">
        <f t="shared" si="2368"/>
        <v>1028160</v>
      </c>
      <c r="CP1115" s="26">
        <v>1</v>
      </c>
      <c r="CQ1115" s="27">
        <v>960000</v>
      </c>
      <c r="CR1115" s="27">
        <v>768000</v>
      </c>
      <c r="CS1115" s="148"/>
      <c r="CT1115" s="148"/>
      <c r="CU1115" s="143">
        <f t="shared" si="2330"/>
        <v>0.15713484026367722</v>
      </c>
      <c r="CV1115" s="27">
        <f t="shared" si="2338"/>
        <v>864000</v>
      </c>
      <c r="CW1115" s="28">
        <f t="shared" si="2339"/>
        <v>164160</v>
      </c>
      <c r="CX1115" s="29">
        <f t="shared" si="2340"/>
        <v>1028160</v>
      </c>
      <c r="CY1115" s="26">
        <v>1</v>
      </c>
      <c r="CZ1115" s="27">
        <v>960000</v>
      </c>
      <c r="DA1115" s="27">
        <v>816000</v>
      </c>
      <c r="DB1115" s="181"/>
      <c r="DC1115" s="181"/>
      <c r="DD1115" s="143">
        <f t="shared" si="2331"/>
        <v>0.11466596451673743</v>
      </c>
      <c r="DE1115" s="27">
        <f t="shared" si="2369"/>
        <v>888000</v>
      </c>
      <c r="DF1115" s="27">
        <f t="shared" si="2370"/>
        <v>168720</v>
      </c>
      <c r="DG1115" s="28">
        <f t="shared" si="2371"/>
        <v>1056720</v>
      </c>
      <c r="DH1115" s="26">
        <v>1</v>
      </c>
      <c r="DI1115" s="28">
        <v>960000</v>
      </c>
      <c r="DJ1115" s="28">
        <v>1104000</v>
      </c>
      <c r="DK1115" s="157"/>
      <c r="DL1115" s="177">
        <f t="shared" si="2332"/>
        <v>9.8666062491146164E-2</v>
      </c>
      <c r="DM1115" s="28">
        <f t="shared" si="2321"/>
        <v>1032000</v>
      </c>
      <c r="DN1115" s="28">
        <f t="shared" si="2322"/>
        <v>196080</v>
      </c>
      <c r="DO1115" s="30">
        <f t="shared" si="2323"/>
        <v>1228080</v>
      </c>
    </row>
    <row r="1116" spans="1:119" ht="21" customHeight="1" x14ac:dyDescent="0.25">
      <c r="A1116" s="66" t="s">
        <v>2169</v>
      </c>
      <c r="B1116" s="67" t="s">
        <v>2103</v>
      </c>
      <c r="C1116" s="68" t="s">
        <v>2170</v>
      </c>
      <c r="D1116" s="26">
        <v>1</v>
      </c>
      <c r="E1116" s="27">
        <v>2500000</v>
      </c>
      <c r="F1116" s="27">
        <v>2375000</v>
      </c>
      <c r="G1116" s="148"/>
      <c r="H1116" s="148"/>
      <c r="I1116" s="143">
        <f t="shared" si="2334"/>
        <v>3.6261886214694741E-2</v>
      </c>
      <c r="J1116" s="27">
        <f t="shared" si="2372"/>
        <v>2437500</v>
      </c>
      <c r="K1116" s="28">
        <f t="shared" si="2341"/>
        <v>463125</v>
      </c>
      <c r="L1116" s="29">
        <f t="shared" si="2333"/>
        <v>2900625</v>
      </c>
      <c r="M1116" s="26">
        <v>1</v>
      </c>
      <c r="N1116" s="27">
        <v>2500000</v>
      </c>
      <c r="O1116" s="27">
        <v>2700000</v>
      </c>
      <c r="P1116" s="145"/>
      <c r="Q1116" s="145"/>
      <c r="R1116" s="143">
        <f t="shared" si="2304"/>
        <v>5.4392829322042126E-2</v>
      </c>
      <c r="S1116" s="27">
        <f t="shared" si="2342"/>
        <v>2600000</v>
      </c>
      <c r="T1116" s="28">
        <f t="shared" si="2343"/>
        <v>494000</v>
      </c>
      <c r="U1116" s="30">
        <f t="shared" si="2344"/>
        <v>3094000</v>
      </c>
      <c r="V1116" s="26">
        <v>1</v>
      </c>
      <c r="W1116" s="27">
        <v>2500000</v>
      </c>
      <c r="X1116" s="27">
        <v>2875000</v>
      </c>
      <c r="Y1116" s="145"/>
      <c r="Z1116" s="145"/>
      <c r="AA1116" s="143">
        <f t="shared" si="2308"/>
        <v>9.8666062491146178E-2</v>
      </c>
      <c r="AB1116" s="27">
        <f t="shared" si="2345"/>
        <v>2687500</v>
      </c>
      <c r="AC1116" s="28">
        <f t="shared" si="2346"/>
        <v>510625</v>
      </c>
      <c r="AD1116" s="29">
        <f t="shared" si="2347"/>
        <v>3198125</v>
      </c>
      <c r="AE1116" s="26">
        <v>1</v>
      </c>
      <c r="AF1116" s="27">
        <v>2500000</v>
      </c>
      <c r="AG1116" s="27">
        <v>2750000</v>
      </c>
      <c r="AH1116" s="145"/>
      <c r="AI1116" s="145"/>
      <c r="AJ1116" s="143">
        <f t="shared" si="2324"/>
        <v>6.7343502970147379E-2</v>
      </c>
      <c r="AK1116" s="27">
        <f t="shared" si="2348"/>
        <v>2625000</v>
      </c>
      <c r="AL1116" s="28">
        <f t="shared" si="2335"/>
        <v>498750</v>
      </c>
      <c r="AM1116" s="30">
        <f t="shared" si="2349"/>
        <v>3123750</v>
      </c>
      <c r="AN1116" s="26">
        <v>1</v>
      </c>
      <c r="AO1116" s="27">
        <v>2500000</v>
      </c>
      <c r="AP1116" s="27">
        <v>3249000</v>
      </c>
      <c r="AQ1116" s="145"/>
      <c r="AR1116" s="145"/>
      <c r="AS1116" s="143">
        <f t="shared" si="2325"/>
        <v>0.18424873164332026</v>
      </c>
      <c r="AT1116" s="27">
        <f t="shared" si="2350"/>
        <v>2874500</v>
      </c>
      <c r="AU1116" s="28">
        <f t="shared" si="2351"/>
        <v>546155</v>
      </c>
      <c r="AV1116" s="30">
        <f t="shared" si="2352"/>
        <v>3420655</v>
      </c>
      <c r="AW1116" s="26">
        <v>1</v>
      </c>
      <c r="AX1116" s="27">
        <v>2500000</v>
      </c>
      <c r="AY1116" s="27">
        <v>2850000</v>
      </c>
      <c r="AZ1116" s="145"/>
      <c r="BA1116" s="145"/>
      <c r="BB1116" s="143">
        <f t="shared" si="2326"/>
        <v>9.2518644267398739E-2</v>
      </c>
      <c r="BC1116" s="27">
        <f t="shared" si="2353"/>
        <v>2675000</v>
      </c>
      <c r="BD1116" s="27">
        <f t="shared" si="2354"/>
        <v>508250</v>
      </c>
      <c r="BE1116" s="27">
        <f t="shared" si="2355"/>
        <v>3183250</v>
      </c>
      <c r="BF1116" s="26">
        <v>1</v>
      </c>
      <c r="BG1116" s="27">
        <v>2000000</v>
      </c>
      <c r="BH1116" s="27">
        <v>1800000</v>
      </c>
      <c r="BI1116" s="145"/>
      <c r="BJ1116" s="145"/>
      <c r="BK1116" s="143">
        <f t="shared" si="2327"/>
        <v>7.4432292756478696E-2</v>
      </c>
      <c r="BL1116" s="27">
        <f t="shared" si="2356"/>
        <v>1900000</v>
      </c>
      <c r="BM1116" s="27">
        <f t="shared" si="2357"/>
        <v>361000</v>
      </c>
      <c r="BN1116" s="28">
        <f t="shared" si="2358"/>
        <v>2261000</v>
      </c>
      <c r="BO1116" s="26">
        <v>1</v>
      </c>
      <c r="BP1116" s="27">
        <v>2000000</v>
      </c>
      <c r="BQ1116" s="27">
        <v>2280000</v>
      </c>
      <c r="BR1116" s="148"/>
      <c r="BS1116" s="148"/>
      <c r="BT1116" s="143">
        <f t="shared" si="2328"/>
        <v>9.2518644267398739E-2</v>
      </c>
      <c r="BU1116" s="27">
        <f t="shared" si="2359"/>
        <v>2140000</v>
      </c>
      <c r="BV1116" s="28">
        <f t="shared" si="2360"/>
        <v>406600</v>
      </c>
      <c r="BW1116" s="30">
        <f t="shared" si="2361"/>
        <v>2546600</v>
      </c>
      <c r="BX1116" s="26">
        <v>1</v>
      </c>
      <c r="BY1116" s="28">
        <v>2000000</v>
      </c>
      <c r="BZ1116" s="28">
        <v>2280000</v>
      </c>
      <c r="CA1116" s="156"/>
      <c r="CB1116" s="156"/>
      <c r="CC1116" s="177">
        <f t="shared" si="2329"/>
        <v>9.2518644267398739E-2</v>
      </c>
      <c r="CD1116" s="28">
        <f t="shared" si="2362"/>
        <v>2140000</v>
      </c>
      <c r="CE1116" s="28">
        <f t="shared" si="2363"/>
        <v>406600</v>
      </c>
      <c r="CF1116" s="29">
        <f t="shared" si="2364"/>
        <v>2546600</v>
      </c>
      <c r="CG1116" s="26">
        <v>1</v>
      </c>
      <c r="CH1116" s="27">
        <v>1600000</v>
      </c>
      <c r="CI1116" s="27">
        <v>1280000</v>
      </c>
      <c r="CJ1116" s="148"/>
      <c r="CK1116" s="148"/>
      <c r="CL1116" s="143">
        <f t="shared" si="2365"/>
        <v>0.15713484026367722</v>
      </c>
      <c r="CM1116" s="27">
        <f t="shared" si="2366"/>
        <v>1440000</v>
      </c>
      <c r="CN1116" s="27">
        <f t="shared" si="2367"/>
        <v>273600</v>
      </c>
      <c r="CO1116" s="28">
        <f t="shared" si="2368"/>
        <v>1713600</v>
      </c>
      <c r="CP1116" s="26">
        <v>1</v>
      </c>
      <c r="CQ1116" s="27">
        <v>1600000</v>
      </c>
      <c r="CR1116" s="27">
        <v>1280000</v>
      </c>
      <c r="CS1116" s="148"/>
      <c r="CT1116" s="148"/>
      <c r="CU1116" s="143">
        <f t="shared" si="2330"/>
        <v>0.15713484026367722</v>
      </c>
      <c r="CV1116" s="27">
        <f t="shared" si="2338"/>
        <v>1440000</v>
      </c>
      <c r="CW1116" s="28">
        <f t="shared" si="2339"/>
        <v>273600</v>
      </c>
      <c r="CX1116" s="29">
        <f t="shared" si="2340"/>
        <v>1713600</v>
      </c>
      <c r="CY1116" s="26">
        <v>1</v>
      </c>
      <c r="CZ1116" s="27">
        <v>1600000</v>
      </c>
      <c r="DA1116" s="27">
        <v>1360000</v>
      </c>
      <c r="DB1116" s="181"/>
      <c r="DC1116" s="181"/>
      <c r="DD1116" s="143">
        <f t="shared" si="2331"/>
        <v>0.11466596451673743</v>
      </c>
      <c r="DE1116" s="27">
        <f t="shared" si="2369"/>
        <v>1480000</v>
      </c>
      <c r="DF1116" s="27">
        <f t="shared" si="2370"/>
        <v>281200</v>
      </c>
      <c r="DG1116" s="28">
        <f t="shared" si="2371"/>
        <v>1761200</v>
      </c>
      <c r="DH1116" s="26">
        <v>1</v>
      </c>
      <c r="DI1116" s="28">
        <v>1600000</v>
      </c>
      <c r="DJ1116" s="28">
        <v>1840000</v>
      </c>
      <c r="DK1116" s="157"/>
      <c r="DL1116" s="177">
        <f t="shared" si="2332"/>
        <v>9.8666062491146164E-2</v>
      </c>
      <c r="DM1116" s="28">
        <f t="shared" si="2321"/>
        <v>1720000</v>
      </c>
      <c r="DN1116" s="28">
        <f t="shared" si="2322"/>
        <v>326800</v>
      </c>
      <c r="DO1116" s="30">
        <f t="shared" si="2323"/>
        <v>2046800</v>
      </c>
    </row>
    <row r="1117" spans="1:119" ht="21" customHeight="1" x14ac:dyDescent="0.25">
      <c r="A1117" s="66" t="s">
        <v>2171</v>
      </c>
      <c r="B1117" s="67" t="s">
        <v>2103</v>
      </c>
      <c r="C1117" s="68" t="s">
        <v>2172</v>
      </c>
      <c r="D1117" s="31" t="s">
        <v>30</v>
      </c>
      <c r="E1117" s="32" t="s">
        <v>30</v>
      </c>
      <c r="F1117" s="32" t="s">
        <v>30</v>
      </c>
      <c r="G1117" s="32" t="s">
        <v>30</v>
      </c>
      <c r="H1117" s="32" t="s">
        <v>30</v>
      </c>
      <c r="I1117" s="32" t="s">
        <v>30</v>
      </c>
      <c r="J1117" s="32" t="s">
        <v>30</v>
      </c>
      <c r="K1117" s="32" t="s">
        <v>30</v>
      </c>
      <c r="L1117" s="32" t="s">
        <v>30</v>
      </c>
      <c r="M1117" s="26">
        <v>1</v>
      </c>
      <c r="N1117" s="27">
        <v>9500000</v>
      </c>
      <c r="O1117" s="27">
        <v>10260000</v>
      </c>
      <c r="P1117" s="145"/>
      <c r="Q1117" s="145"/>
      <c r="R1117" s="143">
        <f t="shared" si="2304"/>
        <v>5.4392829322042126E-2</v>
      </c>
      <c r="S1117" s="27">
        <f t="shared" si="2342"/>
        <v>9880000</v>
      </c>
      <c r="T1117" s="28">
        <f t="shared" si="2343"/>
        <v>1877200</v>
      </c>
      <c r="U1117" s="30">
        <f t="shared" si="2344"/>
        <v>11757200</v>
      </c>
      <c r="V1117" s="26">
        <v>1</v>
      </c>
      <c r="W1117" s="27">
        <v>9500000</v>
      </c>
      <c r="X1117" s="27">
        <v>10925000</v>
      </c>
      <c r="Y1117" s="145"/>
      <c r="Z1117" s="145"/>
      <c r="AA1117" s="143">
        <f t="shared" si="2308"/>
        <v>9.8666062491146164E-2</v>
      </c>
      <c r="AB1117" s="27">
        <f t="shared" si="2345"/>
        <v>10212500</v>
      </c>
      <c r="AC1117" s="28">
        <f t="shared" si="2346"/>
        <v>1940375</v>
      </c>
      <c r="AD1117" s="29">
        <f t="shared" si="2347"/>
        <v>12152875</v>
      </c>
      <c r="AE1117" s="31" t="s">
        <v>30</v>
      </c>
      <c r="AF1117" s="32" t="s">
        <v>30</v>
      </c>
      <c r="AG1117" s="32" t="s">
        <v>30</v>
      </c>
      <c r="AH1117" s="32" t="s">
        <v>30</v>
      </c>
      <c r="AI1117" s="32" t="s">
        <v>30</v>
      </c>
      <c r="AJ1117" s="165" t="s">
        <v>30</v>
      </c>
      <c r="AK1117" s="32" t="s">
        <v>30</v>
      </c>
      <c r="AL1117" s="32" t="s">
        <v>30</v>
      </c>
      <c r="AM1117" s="33" t="s">
        <v>30</v>
      </c>
      <c r="AN1117" s="31" t="s">
        <v>30</v>
      </c>
      <c r="AO1117" s="32" t="s">
        <v>30</v>
      </c>
      <c r="AP1117" s="32" t="s">
        <v>30</v>
      </c>
      <c r="AQ1117" s="32" t="s">
        <v>30</v>
      </c>
      <c r="AR1117" s="32" t="s">
        <v>30</v>
      </c>
      <c r="AS1117" s="32" t="s">
        <v>30</v>
      </c>
      <c r="AT1117" s="32" t="s">
        <v>30</v>
      </c>
      <c r="AU1117" s="32" t="s">
        <v>30</v>
      </c>
      <c r="AV1117" s="33" t="s">
        <v>30</v>
      </c>
      <c r="AW1117" s="31" t="s">
        <v>30</v>
      </c>
      <c r="AX1117" s="32" t="s">
        <v>30</v>
      </c>
      <c r="AY1117" s="32" t="s">
        <v>30</v>
      </c>
      <c r="AZ1117" s="32" t="s">
        <v>30</v>
      </c>
      <c r="BA1117" s="32" t="s">
        <v>30</v>
      </c>
      <c r="BB1117" s="32" t="s">
        <v>30</v>
      </c>
      <c r="BC1117" s="32" t="s">
        <v>30</v>
      </c>
      <c r="BD1117" s="32" t="s">
        <v>30</v>
      </c>
      <c r="BE1117" s="32" t="s">
        <v>30</v>
      </c>
      <c r="BF1117" s="31" t="s">
        <v>30</v>
      </c>
      <c r="BG1117" s="32" t="s">
        <v>30</v>
      </c>
      <c r="BH1117" s="32" t="s">
        <v>30</v>
      </c>
      <c r="BI1117" s="32" t="s">
        <v>30</v>
      </c>
      <c r="BJ1117" s="32" t="s">
        <v>30</v>
      </c>
      <c r="BK1117" s="32" t="s">
        <v>30</v>
      </c>
      <c r="BL1117" s="32" t="s">
        <v>30</v>
      </c>
      <c r="BM1117" s="32" t="s">
        <v>30</v>
      </c>
      <c r="BN1117" s="32" t="s">
        <v>30</v>
      </c>
      <c r="BO1117" s="26">
        <v>1</v>
      </c>
      <c r="BP1117" s="27">
        <v>7600000</v>
      </c>
      <c r="BQ1117" s="27">
        <v>9876960</v>
      </c>
      <c r="BR1117" s="27"/>
      <c r="BS1117" s="27"/>
      <c r="BT1117" s="143">
        <f t="shared" si="2328"/>
        <v>0.18424873164332026</v>
      </c>
      <c r="BU1117" s="27">
        <f t="shared" si="2359"/>
        <v>8738480</v>
      </c>
      <c r="BV1117" s="28">
        <f t="shared" si="2360"/>
        <v>1660311.2</v>
      </c>
      <c r="BW1117" s="30">
        <f t="shared" si="2361"/>
        <v>10398791.199999999</v>
      </c>
      <c r="BX1117" s="26">
        <v>1</v>
      </c>
      <c r="BY1117" s="28">
        <v>7600000</v>
      </c>
      <c r="BZ1117" s="28">
        <v>9876960</v>
      </c>
      <c r="CA1117" s="28"/>
      <c r="CB1117" s="28"/>
      <c r="CC1117" s="177">
        <f t="shared" si="2329"/>
        <v>0.18424873164332026</v>
      </c>
      <c r="CD1117" s="28">
        <f t="shared" si="2362"/>
        <v>8738480</v>
      </c>
      <c r="CE1117" s="28">
        <f t="shared" si="2363"/>
        <v>1660311.2</v>
      </c>
      <c r="CF1117" s="29">
        <f t="shared" si="2364"/>
        <v>10398791.199999999</v>
      </c>
      <c r="CG1117" s="31" t="s">
        <v>30</v>
      </c>
      <c r="CH1117" s="32" t="s">
        <v>30</v>
      </c>
      <c r="CI1117" s="32" t="s">
        <v>30</v>
      </c>
      <c r="CJ1117" s="32" t="s">
        <v>30</v>
      </c>
      <c r="CK1117" s="32" t="s">
        <v>30</v>
      </c>
      <c r="CL1117" s="32" t="s">
        <v>30</v>
      </c>
      <c r="CM1117" s="32" t="s">
        <v>30</v>
      </c>
      <c r="CN1117" s="32" t="s">
        <v>30</v>
      </c>
      <c r="CO1117" s="32" t="s">
        <v>30</v>
      </c>
      <c r="CP1117" s="26">
        <v>1</v>
      </c>
      <c r="CQ1117" s="27">
        <v>6080000</v>
      </c>
      <c r="CR1117" s="27">
        <v>6080000</v>
      </c>
      <c r="CS1117" s="27"/>
      <c r="CT1117" s="27"/>
      <c r="CU1117" s="143">
        <f t="shared" si="2330"/>
        <v>0</v>
      </c>
      <c r="CV1117" s="27">
        <f t="shared" si="2338"/>
        <v>6080000</v>
      </c>
      <c r="CW1117" s="28">
        <f t="shared" si="2339"/>
        <v>1155200</v>
      </c>
      <c r="CX1117" s="29">
        <f t="shared" si="2340"/>
        <v>7235200</v>
      </c>
      <c r="CY1117" s="31" t="s">
        <v>30</v>
      </c>
      <c r="CZ1117" s="32" t="s">
        <v>30</v>
      </c>
      <c r="DA1117" s="32" t="s">
        <v>30</v>
      </c>
      <c r="DB1117" s="32" t="s">
        <v>30</v>
      </c>
      <c r="DC1117" s="32" t="s">
        <v>30</v>
      </c>
      <c r="DD1117" s="32" t="s">
        <v>30</v>
      </c>
      <c r="DE1117" s="32" t="s">
        <v>30</v>
      </c>
      <c r="DF1117" s="32" t="s">
        <v>30</v>
      </c>
      <c r="DG1117" s="32" t="s">
        <v>30</v>
      </c>
      <c r="DH1117" s="31" t="s">
        <v>30</v>
      </c>
      <c r="DI1117" s="32" t="s">
        <v>30</v>
      </c>
      <c r="DJ1117" s="32" t="s">
        <v>30</v>
      </c>
      <c r="DK1117" s="32" t="s">
        <v>30</v>
      </c>
      <c r="DL1117" s="32" t="s">
        <v>30</v>
      </c>
      <c r="DM1117" s="32" t="s">
        <v>30</v>
      </c>
      <c r="DN1117" s="32" t="s">
        <v>30</v>
      </c>
      <c r="DO1117" s="33" t="s">
        <v>30</v>
      </c>
    </row>
    <row r="1118" spans="1:119" ht="21" customHeight="1" x14ac:dyDescent="0.25">
      <c r="A1118" s="66" t="s">
        <v>2173</v>
      </c>
      <c r="B1118" s="67" t="s">
        <v>2103</v>
      </c>
      <c r="C1118" s="68" t="s">
        <v>2174</v>
      </c>
      <c r="D1118" s="31" t="s">
        <v>30</v>
      </c>
      <c r="E1118" s="32" t="s">
        <v>30</v>
      </c>
      <c r="F1118" s="32" t="s">
        <v>30</v>
      </c>
      <c r="G1118" s="32" t="s">
        <v>30</v>
      </c>
      <c r="H1118" s="32" t="s">
        <v>30</v>
      </c>
      <c r="I1118" s="32" t="s">
        <v>30</v>
      </c>
      <c r="J1118" s="32" t="s">
        <v>30</v>
      </c>
      <c r="K1118" s="32" t="s">
        <v>30</v>
      </c>
      <c r="L1118" s="32" t="s">
        <v>30</v>
      </c>
      <c r="M1118" s="26">
        <v>1</v>
      </c>
      <c r="N1118" s="27">
        <v>9500000</v>
      </c>
      <c r="O1118" s="27">
        <v>10260000</v>
      </c>
      <c r="P1118" s="145"/>
      <c r="Q1118" s="145"/>
      <c r="R1118" s="143">
        <f t="shared" si="2304"/>
        <v>5.4392829322042126E-2</v>
      </c>
      <c r="S1118" s="27">
        <f t="shared" si="2342"/>
        <v>9880000</v>
      </c>
      <c r="T1118" s="28">
        <f t="shared" si="2343"/>
        <v>1877200</v>
      </c>
      <c r="U1118" s="30">
        <f t="shared" si="2344"/>
        <v>11757200</v>
      </c>
      <c r="V1118" s="26">
        <v>1</v>
      </c>
      <c r="W1118" s="27">
        <v>9500000</v>
      </c>
      <c r="X1118" s="27">
        <v>10925000</v>
      </c>
      <c r="Y1118" s="145"/>
      <c r="Z1118" s="145"/>
      <c r="AA1118" s="143">
        <f t="shared" si="2308"/>
        <v>9.8666062491146164E-2</v>
      </c>
      <c r="AB1118" s="27">
        <f t="shared" si="2345"/>
        <v>10212500</v>
      </c>
      <c r="AC1118" s="28">
        <f t="shared" si="2346"/>
        <v>1940375</v>
      </c>
      <c r="AD1118" s="29">
        <f t="shared" si="2347"/>
        <v>12152875</v>
      </c>
      <c r="AE1118" s="31" t="s">
        <v>30</v>
      </c>
      <c r="AF1118" s="32" t="s">
        <v>30</v>
      </c>
      <c r="AG1118" s="32" t="s">
        <v>30</v>
      </c>
      <c r="AH1118" s="32" t="s">
        <v>30</v>
      </c>
      <c r="AI1118" s="32" t="s">
        <v>30</v>
      </c>
      <c r="AJ1118" s="165" t="s">
        <v>30</v>
      </c>
      <c r="AK1118" s="32" t="s">
        <v>30</v>
      </c>
      <c r="AL1118" s="32" t="s">
        <v>30</v>
      </c>
      <c r="AM1118" s="33" t="s">
        <v>30</v>
      </c>
      <c r="AN1118" s="31" t="s">
        <v>30</v>
      </c>
      <c r="AO1118" s="32" t="s">
        <v>30</v>
      </c>
      <c r="AP1118" s="32" t="s">
        <v>30</v>
      </c>
      <c r="AQ1118" s="32" t="s">
        <v>30</v>
      </c>
      <c r="AR1118" s="32" t="s">
        <v>30</v>
      </c>
      <c r="AS1118" s="32" t="s">
        <v>30</v>
      </c>
      <c r="AT1118" s="32" t="s">
        <v>30</v>
      </c>
      <c r="AU1118" s="32" t="s">
        <v>30</v>
      </c>
      <c r="AV1118" s="33" t="s">
        <v>30</v>
      </c>
      <c r="AW1118" s="31" t="s">
        <v>30</v>
      </c>
      <c r="AX1118" s="32" t="s">
        <v>30</v>
      </c>
      <c r="AY1118" s="32" t="s">
        <v>30</v>
      </c>
      <c r="AZ1118" s="32" t="s">
        <v>30</v>
      </c>
      <c r="BA1118" s="32" t="s">
        <v>30</v>
      </c>
      <c r="BB1118" s="32" t="s">
        <v>30</v>
      </c>
      <c r="BC1118" s="32" t="s">
        <v>30</v>
      </c>
      <c r="BD1118" s="32" t="s">
        <v>30</v>
      </c>
      <c r="BE1118" s="32" t="s">
        <v>30</v>
      </c>
      <c r="BF1118" s="31" t="s">
        <v>30</v>
      </c>
      <c r="BG1118" s="32" t="s">
        <v>30</v>
      </c>
      <c r="BH1118" s="32" t="s">
        <v>30</v>
      </c>
      <c r="BI1118" s="32" t="s">
        <v>30</v>
      </c>
      <c r="BJ1118" s="32" t="s">
        <v>30</v>
      </c>
      <c r="BK1118" s="32" t="s">
        <v>30</v>
      </c>
      <c r="BL1118" s="32" t="s">
        <v>30</v>
      </c>
      <c r="BM1118" s="32" t="s">
        <v>30</v>
      </c>
      <c r="BN1118" s="32" t="s">
        <v>30</v>
      </c>
      <c r="BO1118" s="26">
        <v>1</v>
      </c>
      <c r="BP1118" s="27">
        <v>7600000</v>
      </c>
      <c r="BQ1118" s="27">
        <v>9876960</v>
      </c>
      <c r="BR1118" s="27"/>
      <c r="BS1118" s="27"/>
      <c r="BT1118" s="143">
        <f t="shared" si="2328"/>
        <v>0.18424873164332026</v>
      </c>
      <c r="BU1118" s="27">
        <f t="shared" si="2359"/>
        <v>8738480</v>
      </c>
      <c r="BV1118" s="28">
        <f t="shared" si="2360"/>
        <v>1660311.2</v>
      </c>
      <c r="BW1118" s="30">
        <f t="shared" si="2361"/>
        <v>10398791.199999999</v>
      </c>
      <c r="BX1118" s="26">
        <v>1</v>
      </c>
      <c r="BY1118" s="28">
        <v>7600000</v>
      </c>
      <c r="BZ1118" s="28">
        <v>9876960</v>
      </c>
      <c r="CA1118" s="28"/>
      <c r="CB1118" s="28"/>
      <c r="CC1118" s="177">
        <f t="shared" si="2329"/>
        <v>0.18424873164332026</v>
      </c>
      <c r="CD1118" s="28">
        <f t="shared" si="2362"/>
        <v>8738480</v>
      </c>
      <c r="CE1118" s="28">
        <f t="shared" si="2363"/>
        <v>1660311.2</v>
      </c>
      <c r="CF1118" s="29">
        <f t="shared" si="2364"/>
        <v>10398791.199999999</v>
      </c>
      <c r="CG1118" s="31" t="s">
        <v>30</v>
      </c>
      <c r="CH1118" s="32" t="s">
        <v>30</v>
      </c>
      <c r="CI1118" s="32" t="s">
        <v>30</v>
      </c>
      <c r="CJ1118" s="32" t="s">
        <v>30</v>
      </c>
      <c r="CK1118" s="32" t="s">
        <v>30</v>
      </c>
      <c r="CL1118" s="32" t="s">
        <v>30</v>
      </c>
      <c r="CM1118" s="32" t="s">
        <v>30</v>
      </c>
      <c r="CN1118" s="32" t="s">
        <v>30</v>
      </c>
      <c r="CO1118" s="32" t="s">
        <v>30</v>
      </c>
      <c r="CP1118" s="26">
        <v>1</v>
      </c>
      <c r="CQ1118" s="27">
        <v>6080000</v>
      </c>
      <c r="CR1118" s="27">
        <v>6080000</v>
      </c>
      <c r="CS1118" s="27"/>
      <c r="CT1118" s="27"/>
      <c r="CU1118" s="143">
        <f t="shared" si="2330"/>
        <v>0</v>
      </c>
      <c r="CV1118" s="27">
        <f t="shared" si="2338"/>
        <v>6080000</v>
      </c>
      <c r="CW1118" s="28">
        <f t="shared" si="2339"/>
        <v>1155200</v>
      </c>
      <c r="CX1118" s="29">
        <f t="shared" si="2340"/>
        <v>7235200</v>
      </c>
      <c r="CY1118" s="31" t="s">
        <v>30</v>
      </c>
      <c r="CZ1118" s="32" t="s">
        <v>30</v>
      </c>
      <c r="DA1118" s="32" t="s">
        <v>30</v>
      </c>
      <c r="DB1118" s="32" t="s">
        <v>30</v>
      </c>
      <c r="DC1118" s="32" t="s">
        <v>30</v>
      </c>
      <c r="DD1118" s="32" t="s">
        <v>30</v>
      </c>
      <c r="DE1118" s="32" t="s">
        <v>30</v>
      </c>
      <c r="DF1118" s="32" t="s">
        <v>30</v>
      </c>
      <c r="DG1118" s="32" t="s">
        <v>30</v>
      </c>
      <c r="DH1118" s="31" t="s">
        <v>30</v>
      </c>
      <c r="DI1118" s="32" t="s">
        <v>30</v>
      </c>
      <c r="DJ1118" s="32" t="s">
        <v>30</v>
      </c>
      <c r="DK1118" s="32" t="s">
        <v>30</v>
      </c>
      <c r="DL1118" s="32" t="s">
        <v>30</v>
      </c>
      <c r="DM1118" s="32" t="s">
        <v>30</v>
      </c>
      <c r="DN1118" s="32" t="s">
        <v>30</v>
      </c>
      <c r="DO1118" s="33" t="s">
        <v>30</v>
      </c>
    </row>
    <row r="1119" spans="1:119" ht="29.25" customHeight="1" x14ac:dyDescent="0.25">
      <c r="A1119" s="66" t="s">
        <v>2175</v>
      </c>
      <c r="B1119" s="67" t="s">
        <v>2103</v>
      </c>
      <c r="C1119" s="68" t="s">
        <v>2176</v>
      </c>
      <c r="D1119" s="31" t="s">
        <v>30</v>
      </c>
      <c r="E1119" s="32" t="s">
        <v>30</v>
      </c>
      <c r="F1119" s="32" t="s">
        <v>30</v>
      </c>
      <c r="G1119" s="32" t="s">
        <v>30</v>
      </c>
      <c r="H1119" s="32" t="s">
        <v>30</v>
      </c>
      <c r="I1119" s="32" t="s">
        <v>30</v>
      </c>
      <c r="J1119" s="32" t="s">
        <v>30</v>
      </c>
      <c r="K1119" s="32" t="s">
        <v>30</v>
      </c>
      <c r="L1119" s="32" t="s">
        <v>30</v>
      </c>
      <c r="M1119" s="26">
        <v>1</v>
      </c>
      <c r="N1119" s="27">
        <v>4000000</v>
      </c>
      <c r="O1119" s="27">
        <v>4320000</v>
      </c>
      <c r="P1119" s="145"/>
      <c r="Q1119" s="145"/>
      <c r="R1119" s="143">
        <f t="shared" si="2304"/>
        <v>5.4392829322042119E-2</v>
      </c>
      <c r="S1119" s="27">
        <f t="shared" si="2342"/>
        <v>4160000</v>
      </c>
      <c r="T1119" s="28">
        <f t="shared" si="2343"/>
        <v>790400</v>
      </c>
      <c r="U1119" s="30">
        <f t="shared" si="2344"/>
        <v>4950400</v>
      </c>
      <c r="V1119" s="26">
        <v>1</v>
      </c>
      <c r="W1119" s="27">
        <v>4000000</v>
      </c>
      <c r="X1119" s="27">
        <v>4600000</v>
      </c>
      <c r="Y1119" s="145"/>
      <c r="Z1119" s="145"/>
      <c r="AA1119" s="143">
        <f t="shared" si="2308"/>
        <v>9.8666062491146164E-2</v>
      </c>
      <c r="AB1119" s="27">
        <f t="shared" si="2345"/>
        <v>4300000</v>
      </c>
      <c r="AC1119" s="28">
        <f t="shared" si="2346"/>
        <v>817000</v>
      </c>
      <c r="AD1119" s="29">
        <f t="shared" si="2347"/>
        <v>5117000</v>
      </c>
      <c r="AE1119" s="31" t="s">
        <v>30</v>
      </c>
      <c r="AF1119" s="32" t="s">
        <v>30</v>
      </c>
      <c r="AG1119" s="32" t="s">
        <v>30</v>
      </c>
      <c r="AH1119" s="32" t="s">
        <v>30</v>
      </c>
      <c r="AI1119" s="32" t="s">
        <v>30</v>
      </c>
      <c r="AJ1119" s="165" t="s">
        <v>30</v>
      </c>
      <c r="AK1119" s="32" t="s">
        <v>30</v>
      </c>
      <c r="AL1119" s="32" t="s">
        <v>30</v>
      </c>
      <c r="AM1119" s="33" t="s">
        <v>30</v>
      </c>
      <c r="AN1119" s="31" t="s">
        <v>30</v>
      </c>
      <c r="AO1119" s="32" t="s">
        <v>30</v>
      </c>
      <c r="AP1119" s="32" t="s">
        <v>30</v>
      </c>
      <c r="AQ1119" s="32" t="s">
        <v>30</v>
      </c>
      <c r="AR1119" s="32" t="s">
        <v>30</v>
      </c>
      <c r="AS1119" s="32" t="s">
        <v>30</v>
      </c>
      <c r="AT1119" s="32" t="s">
        <v>30</v>
      </c>
      <c r="AU1119" s="32" t="s">
        <v>30</v>
      </c>
      <c r="AV1119" s="33" t="s">
        <v>30</v>
      </c>
      <c r="AW1119" s="31" t="s">
        <v>30</v>
      </c>
      <c r="AX1119" s="32" t="s">
        <v>30</v>
      </c>
      <c r="AY1119" s="32" t="s">
        <v>30</v>
      </c>
      <c r="AZ1119" s="32" t="s">
        <v>30</v>
      </c>
      <c r="BA1119" s="32" t="s">
        <v>30</v>
      </c>
      <c r="BB1119" s="32" t="s">
        <v>30</v>
      </c>
      <c r="BC1119" s="32" t="s">
        <v>30</v>
      </c>
      <c r="BD1119" s="32" t="s">
        <v>30</v>
      </c>
      <c r="BE1119" s="32" t="s">
        <v>30</v>
      </c>
      <c r="BF1119" s="31" t="s">
        <v>30</v>
      </c>
      <c r="BG1119" s="32" t="s">
        <v>30</v>
      </c>
      <c r="BH1119" s="32" t="s">
        <v>30</v>
      </c>
      <c r="BI1119" s="32" t="s">
        <v>30</v>
      </c>
      <c r="BJ1119" s="32" t="s">
        <v>30</v>
      </c>
      <c r="BK1119" s="32" t="s">
        <v>30</v>
      </c>
      <c r="BL1119" s="32" t="s">
        <v>30</v>
      </c>
      <c r="BM1119" s="32" t="s">
        <v>30</v>
      </c>
      <c r="BN1119" s="32" t="s">
        <v>30</v>
      </c>
      <c r="BO1119" s="26">
        <v>1</v>
      </c>
      <c r="BP1119" s="27">
        <v>3200000</v>
      </c>
      <c r="BQ1119" s="27">
        <v>4158720</v>
      </c>
      <c r="BR1119" s="27"/>
      <c r="BS1119" s="27"/>
      <c r="BT1119" s="143">
        <f t="shared" si="2328"/>
        <v>0.18424873164332028</v>
      </c>
      <c r="BU1119" s="27">
        <f t="shared" si="2359"/>
        <v>3679360</v>
      </c>
      <c r="BV1119" s="28">
        <f t="shared" si="2360"/>
        <v>699078.4</v>
      </c>
      <c r="BW1119" s="30">
        <f t="shared" si="2361"/>
        <v>4378438.4000000004</v>
      </c>
      <c r="BX1119" s="26">
        <v>1</v>
      </c>
      <c r="BY1119" s="28">
        <v>3200000</v>
      </c>
      <c r="BZ1119" s="28">
        <v>4158720</v>
      </c>
      <c r="CA1119" s="28"/>
      <c r="CB1119" s="28"/>
      <c r="CC1119" s="177">
        <f t="shared" si="2329"/>
        <v>0.18424873164332028</v>
      </c>
      <c r="CD1119" s="28">
        <f t="shared" si="2362"/>
        <v>3679360</v>
      </c>
      <c r="CE1119" s="28">
        <f t="shared" si="2363"/>
        <v>699078.4</v>
      </c>
      <c r="CF1119" s="29">
        <f t="shared" si="2364"/>
        <v>4378438.4000000004</v>
      </c>
      <c r="CG1119" s="31" t="s">
        <v>30</v>
      </c>
      <c r="CH1119" s="32" t="s">
        <v>30</v>
      </c>
      <c r="CI1119" s="32" t="s">
        <v>30</v>
      </c>
      <c r="CJ1119" s="32" t="s">
        <v>30</v>
      </c>
      <c r="CK1119" s="32" t="s">
        <v>30</v>
      </c>
      <c r="CL1119" s="32" t="s">
        <v>30</v>
      </c>
      <c r="CM1119" s="32" t="s">
        <v>30</v>
      </c>
      <c r="CN1119" s="32" t="s">
        <v>30</v>
      </c>
      <c r="CO1119" s="32" t="s">
        <v>30</v>
      </c>
      <c r="CP1119" s="26">
        <v>1</v>
      </c>
      <c r="CQ1119" s="27">
        <v>2560000</v>
      </c>
      <c r="CR1119" s="27">
        <v>2560000</v>
      </c>
      <c r="CS1119" s="27"/>
      <c r="CT1119" s="27"/>
      <c r="CU1119" s="143">
        <f t="shared" si="2330"/>
        <v>0</v>
      </c>
      <c r="CV1119" s="27">
        <f t="shared" si="2338"/>
        <v>2560000</v>
      </c>
      <c r="CW1119" s="28">
        <f t="shared" si="2339"/>
        <v>486400</v>
      </c>
      <c r="CX1119" s="29">
        <f t="shared" si="2340"/>
        <v>3046400</v>
      </c>
      <c r="CY1119" s="31" t="s">
        <v>30</v>
      </c>
      <c r="CZ1119" s="32" t="s">
        <v>30</v>
      </c>
      <c r="DA1119" s="32" t="s">
        <v>30</v>
      </c>
      <c r="DB1119" s="32" t="s">
        <v>30</v>
      </c>
      <c r="DC1119" s="32" t="s">
        <v>30</v>
      </c>
      <c r="DD1119" s="32" t="s">
        <v>30</v>
      </c>
      <c r="DE1119" s="32" t="s">
        <v>30</v>
      </c>
      <c r="DF1119" s="32" t="s">
        <v>30</v>
      </c>
      <c r="DG1119" s="32" t="s">
        <v>30</v>
      </c>
      <c r="DH1119" s="31" t="s">
        <v>30</v>
      </c>
      <c r="DI1119" s="32" t="s">
        <v>30</v>
      </c>
      <c r="DJ1119" s="32" t="s">
        <v>30</v>
      </c>
      <c r="DK1119" s="32" t="s">
        <v>30</v>
      </c>
      <c r="DL1119" s="32" t="s">
        <v>30</v>
      </c>
      <c r="DM1119" s="32" t="s">
        <v>30</v>
      </c>
      <c r="DN1119" s="32" t="s">
        <v>30</v>
      </c>
      <c r="DO1119" s="33" t="s">
        <v>30</v>
      </c>
    </row>
    <row r="1120" spans="1:119" ht="21" customHeight="1" x14ac:dyDescent="0.25">
      <c r="A1120" s="66" t="s">
        <v>2177</v>
      </c>
      <c r="B1120" s="67" t="s">
        <v>2103</v>
      </c>
      <c r="C1120" s="68" t="s">
        <v>2178</v>
      </c>
      <c r="D1120" s="26">
        <v>1</v>
      </c>
      <c r="E1120" s="27">
        <v>2000000</v>
      </c>
      <c r="F1120" s="27">
        <v>1900000</v>
      </c>
      <c r="G1120" s="148"/>
      <c r="H1120" s="148"/>
      <c r="I1120" s="143">
        <f t="shared" ref="I1120:I1125" si="2373">+STDEVA(E1120:F1120)/AVERAGE(E1120:F1120)</f>
        <v>3.6261886214694748E-2</v>
      </c>
      <c r="J1120" s="27">
        <f t="shared" ref="J1120:J1125" si="2374">+AVERAGE(E1120:F1120)</f>
        <v>1950000</v>
      </c>
      <c r="K1120" s="28">
        <f t="shared" ref="K1120:K1125" si="2375">J1120*19%</f>
        <v>370500</v>
      </c>
      <c r="L1120" s="29">
        <f t="shared" si="2333"/>
        <v>2320500</v>
      </c>
      <c r="M1120" s="26">
        <v>1</v>
      </c>
      <c r="N1120" s="27">
        <v>2000000</v>
      </c>
      <c r="O1120" s="27">
        <v>2160000</v>
      </c>
      <c r="P1120" s="145"/>
      <c r="Q1120" s="145"/>
      <c r="R1120" s="143">
        <f t="shared" si="2304"/>
        <v>5.4392829322042119E-2</v>
      </c>
      <c r="S1120" s="27">
        <f t="shared" si="2342"/>
        <v>2080000</v>
      </c>
      <c r="T1120" s="28">
        <f t="shared" si="2343"/>
        <v>395200</v>
      </c>
      <c r="U1120" s="30">
        <f t="shared" si="2344"/>
        <v>2475200</v>
      </c>
      <c r="V1120" s="26">
        <v>1</v>
      </c>
      <c r="W1120" s="27">
        <v>2000000</v>
      </c>
      <c r="X1120" s="27">
        <v>2300000</v>
      </c>
      <c r="Y1120" s="145"/>
      <c r="Z1120" s="145"/>
      <c r="AA1120" s="143">
        <f t="shared" si="2308"/>
        <v>9.8666062491146164E-2</v>
      </c>
      <c r="AB1120" s="27">
        <f t="shared" si="2345"/>
        <v>2150000</v>
      </c>
      <c r="AC1120" s="28">
        <f t="shared" si="2346"/>
        <v>408500</v>
      </c>
      <c r="AD1120" s="29">
        <f t="shared" si="2347"/>
        <v>2558500</v>
      </c>
      <c r="AE1120" s="26">
        <v>1</v>
      </c>
      <c r="AF1120" s="27">
        <v>2000000</v>
      </c>
      <c r="AG1120" s="27">
        <v>2200000</v>
      </c>
      <c r="AH1120" s="145"/>
      <c r="AI1120" s="145"/>
      <c r="AJ1120" s="143">
        <f t="shared" si="2324"/>
        <v>6.7343502970147393E-2</v>
      </c>
      <c r="AK1120" s="27">
        <f t="shared" ref="AK1120:AK1136" si="2376">+AVERAGE(AF1120:AH1120)</f>
        <v>2100000</v>
      </c>
      <c r="AL1120" s="28">
        <f t="shared" ref="AL1120:AL1136" si="2377">+AK1120*19%</f>
        <v>399000</v>
      </c>
      <c r="AM1120" s="30">
        <f t="shared" ref="AM1120:AM1136" si="2378">+AL1120+AK1120</f>
        <v>2499000</v>
      </c>
      <c r="AN1120" s="26">
        <v>1</v>
      </c>
      <c r="AO1120" s="27">
        <v>2000000</v>
      </c>
      <c r="AP1120" s="27">
        <v>2599200</v>
      </c>
      <c r="AQ1120" s="145"/>
      <c r="AR1120" s="145"/>
      <c r="AS1120" s="143">
        <f t="shared" si="2325"/>
        <v>0.18424873164332026</v>
      </c>
      <c r="AT1120" s="27">
        <f t="shared" ref="AT1120:AT1136" si="2379">+AVERAGE(AO1120:AQ1120)</f>
        <v>2299600</v>
      </c>
      <c r="AU1120" s="28">
        <f t="shared" ref="AU1120:AU1136" si="2380">+AT1120*19%</f>
        <v>436924</v>
      </c>
      <c r="AV1120" s="30">
        <f t="shared" ref="AV1120:AV1136" si="2381">+AU1120+AT1120</f>
        <v>2736524</v>
      </c>
      <c r="AW1120" s="26">
        <v>1</v>
      </c>
      <c r="AX1120" s="27">
        <v>2000000</v>
      </c>
      <c r="AY1120" s="27">
        <v>2280000</v>
      </c>
      <c r="AZ1120" s="145"/>
      <c r="BA1120" s="145"/>
      <c r="BB1120" s="143">
        <f t="shared" si="2326"/>
        <v>9.2518644267398739E-2</v>
      </c>
      <c r="BC1120" s="27">
        <f t="shared" ref="BC1120:BC1136" si="2382">+AVERAGE(AX1120:AZ1120)</f>
        <v>2140000</v>
      </c>
      <c r="BD1120" s="27">
        <f t="shared" ref="BD1120:BD1136" si="2383">+BC1120*19%</f>
        <v>406600</v>
      </c>
      <c r="BE1120" s="27">
        <f t="shared" ref="BE1120:BE1136" si="2384">+BD1120+BC1120</f>
        <v>2546600</v>
      </c>
      <c r="BF1120" s="26">
        <v>1</v>
      </c>
      <c r="BG1120" s="27">
        <v>1600000</v>
      </c>
      <c r="BH1120" s="27">
        <v>1440000</v>
      </c>
      <c r="BI1120" s="145"/>
      <c r="BJ1120" s="145"/>
      <c r="BK1120" s="143">
        <f t="shared" si="2327"/>
        <v>7.4432292756478682E-2</v>
      </c>
      <c r="BL1120" s="27">
        <f t="shared" ref="BL1120:BL1125" si="2385">+AVERAGE(BG1120:BI1120)</f>
        <v>1520000</v>
      </c>
      <c r="BM1120" s="27">
        <f t="shared" ref="BM1120:BM1125" si="2386">+BL1120*19%</f>
        <v>288800</v>
      </c>
      <c r="BN1120" s="28">
        <f t="shared" ref="BN1120:BN1125" si="2387">+BM1120+BL1120</f>
        <v>1808800</v>
      </c>
      <c r="BO1120" s="26">
        <v>1</v>
      </c>
      <c r="BP1120" s="27">
        <v>1600000</v>
      </c>
      <c r="BQ1120" s="27">
        <v>2079360</v>
      </c>
      <c r="BR1120" s="148"/>
      <c r="BS1120" s="148"/>
      <c r="BT1120" s="143">
        <f t="shared" si="2328"/>
        <v>0.18424873164332028</v>
      </c>
      <c r="BU1120" s="27">
        <f t="shared" si="2359"/>
        <v>1839680</v>
      </c>
      <c r="BV1120" s="28">
        <f t="shared" si="2360"/>
        <v>349539.2</v>
      </c>
      <c r="BW1120" s="30">
        <f t="shared" si="2361"/>
        <v>2189219.2000000002</v>
      </c>
      <c r="BX1120" s="26">
        <v>1</v>
      </c>
      <c r="BY1120" s="28">
        <v>1600000</v>
      </c>
      <c r="BZ1120" s="28">
        <v>2079360</v>
      </c>
      <c r="CA1120" s="156"/>
      <c r="CB1120" s="156"/>
      <c r="CC1120" s="177">
        <f t="shared" si="2329"/>
        <v>0.18424873164332028</v>
      </c>
      <c r="CD1120" s="28">
        <f t="shared" si="2362"/>
        <v>1839680</v>
      </c>
      <c r="CE1120" s="28">
        <f t="shared" si="2363"/>
        <v>349539.2</v>
      </c>
      <c r="CF1120" s="29">
        <f t="shared" si="2364"/>
        <v>2189219.2000000002</v>
      </c>
      <c r="CG1120" s="26">
        <v>1</v>
      </c>
      <c r="CH1120" s="27">
        <v>1280000</v>
      </c>
      <c r="CI1120" s="27">
        <v>1024000</v>
      </c>
      <c r="CJ1120" s="148"/>
      <c r="CK1120" s="148"/>
      <c r="CL1120" s="143">
        <f t="shared" ref="CL1120:CL1141" si="2388">+STDEVA(CH1120:CI1120)/AVERAGE(CH1120:CI1120)</f>
        <v>0.15713484026367724</v>
      </c>
      <c r="CM1120" s="27">
        <f t="shared" ref="CM1120:CM1141" si="2389">+AVERAGE(CH1120:CJ1120)</f>
        <v>1152000</v>
      </c>
      <c r="CN1120" s="27">
        <f t="shared" ref="CN1120:CN1141" si="2390">+CM1120*19%</f>
        <v>218880</v>
      </c>
      <c r="CO1120" s="28">
        <f t="shared" ref="CO1120:CO1141" si="2391">+CN1120+CM1120</f>
        <v>1370880</v>
      </c>
      <c r="CP1120" s="26">
        <v>1</v>
      </c>
      <c r="CQ1120" s="27">
        <v>1280000</v>
      </c>
      <c r="CR1120" s="27">
        <v>1024000</v>
      </c>
      <c r="CS1120" s="148"/>
      <c r="CT1120" s="148"/>
      <c r="CU1120" s="143">
        <f t="shared" si="2330"/>
        <v>0.15713484026367724</v>
      </c>
      <c r="CV1120" s="27">
        <f t="shared" si="2338"/>
        <v>1152000</v>
      </c>
      <c r="CW1120" s="28">
        <f t="shared" si="2339"/>
        <v>218880</v>
      </c>
      <c r="CX1120" s="29">
        <f t="shared" si="2340"/>
        <v>1370880</v>
      </c>
      <c r="CY1120" s="26">
        <v>1</v>
      </c>
      <c r="CZ1120" s="27">
        <v>1280000</v>
      </c>
      <c r="DA1120" s="27">
        <v>1088000</v>
      </c>
      <c r="DB1120" s="181"/>
      <c r="DC1120" s="181"/>
      <c r="DD1120" s="143">
        <f t="shared" si="2331"/>
        <v>0.11466596451673743</v>
      </c>
      <c r="DE1120" s="27">
        <f t="shared" ref="DE1120:DE1142" si="2392">+AVERAGE(CZ1120:DB1120)</f>
        <v>1184000</v>
      </c>
      <c r="DF1120" s="27">
        <f t="shared" ref="DF1120:DF1142" si="2393">+DE1120*19%</f>
        <v>224960</v>
      </c>
      <c r="DG1120" s="28">
        <f t="shared" ref="DG1120:DG1142" si="2394">+DF1120+DE1120</f>
        <v>1408960</v>
      </c>
      <c r="DH1120" s="26">
        <v>1</v>
      </c>
      <c r="DI1120" s="28">
        <v>1280000</v>
      </c>
      <c r="DJ1120" s="28">
        <v>1472000</v>
      </c>
      <c r="DK1120" s="157"/>
      <c r="DL1120" s="177">
        <f t="shared" si="2332"/>
        <v>9.8666062491146164E-2</v>
      </c>
      <c r="DM1120" s="28">
        <f t="shared" ref="DM1120:DM1141" si="2395">+AVERAGE(DI1120:DK1120)</f>
        <v>1376000</v>
      </c>
      <c r="DN1120" s="28">
        <f t="shared" ref="DN1120:DN1141" si="2396">DM1120*19%</f>
        <v>261440</v>
      </c>
      <c r="DO1120" s="30">
        <f t="shared" ref="DO1120:DO1140" si="2397">+DM1120+DN1120</f>
        <v>1637440</v>
      </c>
    </row>
    <row r="1121" spans="1:119" ht="21" customHeight="1" x14ac:dyDescent="0.25">
      <c r="A1121" s="66" t="s">
        <v>2179</v>
      </c>
      <c r="B1121" s="67" t="s">
        <v>2103</v>
      </c>
      <c r="C1121" s="68" t="s">
        <v>2180</v>
      </c>
      <c r="D1121" s="26">
        <v>1</v>
      </c>
      <c r="E1121" s="27">
        <v>6500000</v>
      </c>
      <c r="F1121" s="27">
        <v>6175000</v>
      </c>
      <c r="G1121" s="148"/>
      <c r="H1121" s="148"/>
      <c r="I1121" s="143">
        <f t="shared" si="2373"/>
        <v>3.6261886214694741E-2</v>
      </c>
      <c r="J1121" s="27">
        <f t="shared" si="2374"/>
        <v>6337500</v>
      </c>
      <c r="K1121" s="28">
        <f t="shared" si="2375"/>
        <v>1204125</v>
      </c>
      <c r="L1121" s="29">
        <f t="shared" si="2333"/>
        <v>7541625</v>
      </c>
      <c r="M1121" s="26">
        <v>1</v>
      </c>
      <c r="N1121" s="27">
        <v>6500000</v>
      </c>
      <c r="O1121" s="27">
        <v>7020000</v>
      </c>
      <c r="P1121" s="145"/>
      <c r="Q1121" s="145"/>
      <c r="R1121" s="143">
        <f t="shared" si="2304"/>
        <v>5.4392829322042112E-2</v>
      </c>
      <c r="S1121" s="27">
        <f t="shared" si="2342"/>
        <v>6760000</v>
      </c>
      <c r="T1121" s="28">
        <f t="shared" si="2343"/>
        <v>1284400</v>
      </c>
      <c r="U1121" s="30">
        <f t="shared" si="2344"/>
        <v>8044400</v>
      </c>
      <c r="V1121" s="26">
        <v>1</v>
      </c>
      <c r="W1121" s="27">
        <v>6500000</v>
      </c>
      <c r="X1121" s="27">
        <v>7475000</v>
      </c>
      <c r="Y1121" s="145"/>
      <c r="Z1121" s="145"/>
      <c r="AA1121" s="143">
        <f t="shared" si="2308"/>
        <v>9.8666062491146164E-2</v>
      </c>
      <c r="AB1121" s="27">
        <f t="shared" si="2345"/>
        <v>6987500</v>
      </c>
      <c r="AC1121" s="28">
        <f t="shared" si="2346"/>
        <v>1327625</v>
      </c>
      <c r="AD1121" s="29">
        <f t="shared" si="2347"/>
        <v>8315125</v>
      </c>
      <c r="AE1121" s="26">
        <v>1</v>
      </c>
      <c r="AF1121" s="27">
        <v>6500000</v>
      </c>
      <c r="AG1121" s="27">
        <v>7150000</v>
      </c>
      <c r="AH1121" s="145"/>
      <c r="AI1121" s="145"/>
      <c r="AJ1121" s="143">
        <f t="shared" si="2324"/>
        <v>6.7343502970147379E-2</v>
      </c>
      <c r="AK1121" s="27">
        <f t="shared" si="2376"/>
        <v>6825000</v>
      </c>
      <c r="AL1121" s="28">
        <f t="shared" si="2377"/>
        <v>1296750</v>
      </c>
      <c r="AM1121" s="30">
        <f t="shared" si="2378"/>
        <v>8121750</v>
      </c>
      <c r="AN1121" s="26">
        <v>1</v>
      </c>
      <c r="AO1121" s="27">
        <v>6500000</v>
      </c>
      <c r="AP1121" s="27">
        <v>8447400</v>
      </c>
      <c r="AQ1121" s="145"/>
      <c r="AR1121" s="145"/>
      <c r="AS1121" s="143">
        <f t="shared" si="2325"/>
        <v>0.18424873164332026</v>
      </c>
      <c r="AT1121" s="27">
        <f t="shared" si="2379"/>
        <v>7473700</v>
      </c>
      <c r="AU1121" s="28">
        <f t="shared" si="2380"/>
        <v>1420003</v>
      </c>
      <c r="AV1121" s="30">
        <f t="shared" si="2381"/>
        <v>8893703</v>
      </c>
      <c r="AW1121" s="26">
        <v>1</v>
      </c>
      <c r="AX1121" s="27">
        <v>6500000</v>
      </c>
      <c r="AY1121" s="27">
        <v>7410000</v>
      </c>
      <c r="AZ1121" s="145"/>
      <c r="BA1121" s="145"/>
      <c r="BB1121" s="143">
        <f t="shared" si="2326"/>
        <v>9.2518644267398739E-2</v>
      </c>
      <c r="BC1121" s="27">
        <f t="shared" si="2382"/>
        <v>6955000</v>
      </c>
      <c r="BD1121" s="27">
        <f t="shared" si="2383"/>
        <v>1321450</v>
      </c>
      <c r="BE1121" s="27">
        <f t="shared" si="2384"/>
        <v>8276450</v>
      </c>
      <c r="BF1121" s="26">
        <v>1</v>
      </c>
      <c r="BG1121" s="27">
        <v>5200000</v>
      </c>
      <c r="BH1121" s="27">
        <v>4680000</v>
      </c>
      <c r="BI1121" s="145"/>
      <c r="BJ1121" s="145"/>
      <c r="BK1121" s="143">
        <f t="shared" si="2327"/>
        <v>7.4432292756478682E-2</v>
      </c>
      <c r="BL1121" s="27">
        <f t="shared" si="2385"/>
        <v>4940000</v>
      </c>
      <c r="BM1121" s="27">
        <f t="shared" si="2386"/>
        <v>938600</v>
      </c>
      <c r="BN1121" s="28">
        <f t="shared" si="2387"/>
        <v>5878600</v>
      </c>
      <c r="BO1121" s="26">
        <v>1</v>
      </c>
      <c r="BP1121" s="27">
        <v>5200000</v>
      </c>
      <c r="BQ1121" s="27">
        <v>6757920</v>
      </c>
      <c r="BR1121" s="148"/>
      <c r="BS1121" s="148"/>
      <c r="BT1121" s="143">
        <f t="shared" si="2328"/>
        <v>0.18424873164332026</v>
      </c>
      <c r="BU1121" s="27">
        <f t="shared" si="2359"/>
        <v>5978960</v>
      </c>
      <c r="BV1121" s="28">
        <f t="shared" si="2360"/>
        <v>1136002.3999999999</v>
      </c>
      <c r="BW1121" s="30">
        <f t="shared" si="2361"/>
        <v>7114962.4000000004</v>
      </c>
      <c r="BX1121" s="26">
        <v>1</v>
      </c>
      <c r="BY1121" s="28">
        <v>5200000</v>
      </c>
      <c r="BZ1121" s="28">
        <v>6757920</v>
      </c>
      <c r="CA1121" s="156"/>
      <c r="CB1121" s="156"/>
      <c r="CC1121" s="177">
        <f t="shared" si="2329"/>
        <v>0.18424873164332026</v>
      </c>
      <c r="CD1121" s="28">
        <f t="shared" si="2362"/>
        <v>5978960</v>
      </c>
      <c r="CE1121" s="28">
        <f t="shared" si="2363"/>
        <v>1136002.3999999999</v>
      </c>
      <c r="CF1121" s="29">
        <f t="shared" si="2364"/>
        <v>7114962.4000000004</v>
      </c>
      <c r="CG1121" s="26">
        <v>1</v>
      </c>
      <c r="CH1121" s="27">
        <v>4160000</v>
      </c>
      <c r="CI1121" s="27">
        <v>3328000</v>
      </c>
      <c r="CJ1121" s="148"/>
      <c r="CK1121" s="148"/>
      <c r="CL1121" s="143">
        <f t="shared" si="2388"/>
        <v>0.15713484026367724</v>
      </c>
      <c r="CM1121" s="27">
        <f t="shared" si="2389"/>
        <v>3744000</v>
      </c>
      <c r="CN1121" s="27">
        <f t="shared" si="2390"/>
        <v>711360</v>
      </c>
      <c r="CO1121" s="28">
        <f t="shared" si="2391"/>
        <v>4455360</v>
      </c>
      <c r="CP1121" s="26">
        <v>1</v>
      </c>
      <c r="CQ1121" s="27">
        <v>4160000</v>
      </c>
      <c r="CR1121" s="27">
        <v>3328000</v>
      </c>
      <c r="CS1121" s="148"/>
      <c r="CT1121" s="148"/>
      <c r="CU1121" s="143">
        <f t="shared" si="2330"/>
        <v>0.15713484026367724</v>
      </c>
      <c r="CV1121" s="27">
        <f t="shared" si="2338"/>
        <v>3744000</v>
      </c>
      <c r="CW1121" s="28">
        <f t="shared" si="2339"/>
        <v>711360</v>
      </c>
      <c r="CX1121" s="29">
        <f t="shared" si="2340"/>
        <v>4455360</v>
      </c>
      <c r="CY1121" s="26">
        <v>1</v>
      </c>
      <c r="CZ1121" s="27">
        <v>4160000</v>
      </c>
      <c r="DA1121" s="27">
        <v>3536000</v>
      </c>
      <c r="DB1121" s="181"/>
      <c r="DC1121" s="181"/>
      <c r="DD1121" s="143">
        <f t="shared" si="2331"/>
        <v>0.11466596451673744</v>
      </c>
      <c r="DE1121" s="27">
        <f t="shared" si="2392"/>
        <v>3848000</v>
      </c>
      <c r="DF1121" s="27">
        <f t="shared" si="2393"/>
        <v>731120</v>
      </c>
      <c r="DG1121" s="28">
        <f t="shared" si="2394"/>
        <v>4579120</v>
      </c>
      <c r="DH1121" s="26">
        <v>1</v>
      </c>
      <c r="DI1121" s="28">
        <v>4160000</v>
      </c>
      <c r="DJ1121" s="28">
        <v>4784000</v>
      </c>
      <c r="DK1121" s="157"/>
      <c r="DL1121" s="177">
        <f t="shared" si="2332"/>
        <v>9.8666062491146164E-2</v>
      </c>
      <c r="DM1121" s="28">
        <f t="shared" si="2395"/>
        <v>4472000</v>
      </c>
      <c r="DN1121" s="28">
        <f t="shared" si="2396"/>
        <v>849680</v>
      </c>
      <c r="DO1121" s="30">
        <f t="shared" si="2397"/>
        <v>5321680</v>
      </c>
    </row>
    <row r="1122" spans="1:119" ht="25.5" customHeight="1" x14ac:dyDescent="0.25">
      <c r="A1122" s="66" t="s">
        <v>2181</v>
      </c>
      <c r="B1122" s="67" t="s">
        <v>2103</v>
      </c>
      <c r="C1122" s="68" t="s">
        <v>2182</v>
      </c>
      <c r="D1122" s="26">
        <v>1</v>
      </c>
      <c r="E1122" s="27">
        <v>4000000</v>
      </c>
      <c r="F1122" s="27">
        <v>3800000</v>
      </c>
      <c r="G1122" s="148"/>
      <c r="H1122" s="148"/>
      <c r="I1122" s="143">
        <f t="shared" si="2373"/>
        <v>3.6261886214694748E-2</v>
      </c>
      <c r="J1122" s="27">
        <f t="shared" si="2374"/>
        <v>3900000</v>
      </c>
      <c r="K1122" s="28">
        <f t="shared" si="2375"/>
        <v>741000</v>
      </c>
      <c r="L1122" s="29">
        <f t="shared" si="2333"/>
        <v>4641000</v>
      </c>
      <c r="M1122" s="26">
        <v>1</v>
      </c>
      <c r="N1122" s="27">
        <v>4000000</v>
      </c>
      <c r="O1122" s="27">
        <v>4320000</v>
      </c>
      <c r="P1122" s="145"/>
      <c r="Q1122" s="145"/>
      <c r="R1122" s="143">
        <f t="shared" si="2304"/>
        <v>5.4392829322042119E-2</v>
      </c>
      <c r="S1122" s="27">
        <f t="shared" si="2342"/>
        <v>4160000</v>
      </c>
      <c r="T1122" s="28">
        <f t="shared" si="2343"/>
        <v>790400</v>
      </c>
      <c r="U1122" s="30">
        <f t="shared" si="2344"/>
        <v>4950400</v>
      </c>
      <c r="V1122" s="26">
        <v>1</v>
      </c>
      <c r="W1122" s="27">
        <v>4000000</v>
      </c>
      <c r="X1122" s="27">
        <v>4600000</v>
      </c>
      <c r="Y1122" s="145"/>
      <c r="Z1122" s="145"/>
      <c r="AA1122" s="143">
        <f t="shared" si="2308"/>
        <v>9.8666062491146164E-2</v>
      </c>
      <c r="AB1122" s="27">
        <f t="shared" si="2345"/>
        <v>4300000</v>
      </c>
      <c r="AC1122" s="28">
        <f t="shared" si="2346"/>
        <v>817000</v>
      </c>
      <c r="AD1122" s="29">
        <f t="shared" si="2347"/>
        <v>5117000</v>
      </c>
      <c r="AE1122" s="26">
        <v>1</v>
      </c>
      <c r="AF1122" s="27">
        <v>4000000</v>
      </c>
      <c r="AG1122" s="27">
        <v>4400000</v>
      </c>
      <c r="AH1122" s="145"/>
      <c r="AI1122" s="145"/>
      <c r="AJ1122" s="143">
        <f t="shared" si="2324"/>
        <v>6.7343502970147393E-2</v>
      </c>
      <c r="AK1122" s="27">
        <f t="shared" si="2376"/>
        <v>4200000</v>
      </c>
      <c r="AL1122" s="28">
        <f t="shared" si="2377"/>
        <v>798000</v>
      </c>
      <c r="AM1122" s="30">
        <f t="shared" si="2378"/>
        <v>4998000</v>
      </c>
      <c r="AN1122" s="26">
        <v>1</v>
      </c>
      <c r="AO1122" s="27">
        <v>4000000</v>
      </c>
      <c r="AP1122" s="27">
        <v>5198400</v>
      </c>
      <c r="AQ1122" s="145"/>
      <c r="AR1122" s="145"/>
      <c r="AS1122" s="143">
        <f t="shared" si="2325"/>
        <v>0.18424873164332026</v>
      </c>
      <c r="AT1122" s="27">
        <f t="shared" si="2379"/>
        <v>4599200</v>
      </c>
      <c r="AU1122" s="28">
        <f t="shared" si="2380"/>
        <v>873848</v>
      </c>
      <c r="AV1122" s="30">
        <f t="shared" si="2381"/>
        <v>5473048</v>
      </c>
      <c r="AW1122" s="26">
        <v>1</v>
      </c>
      <c r="AX1122" s="27">
        <v>4000000</v>
      </c>
      <c r="AY1122" s="27">
        <v>4560000</v>
      </c>
      <c r="AZ1122" s="145"/>
      <c r="BA1122" s="145"/>
      <c r="BB1122" s="143">
        <f t="shared" si="2326"/>
        <v>9.2518644267398739E-2</v>
      </c>
      <c r="BC1122" s="27">
        <f t="shared" si="2382"/>
        <v>4280000</v>
      </c>
      <c r="BD1122" s="27">
        <f t="shared" si="2383"/>
        <v>813200</v>
      </c>
      <c r="BE1122" s="27">
        <f t="shared" si="2384"/>
        <v>5093200</v>
      </c>
      <c r="BF1122" s="26">
        <v>1</v>
      </c>
      <c r="BG1122" s="27">
        <v>3200000</v>
      </c>
      <c r="BH1122" s="27">
        <v>2880000</v>
      </c>
      <c r="BI1122" s="145"/>
      <c r="BJ1122" s="145"/>
      <c r="BK1122" s="143">
        <f t="shared" si="2327"/>
        <v>7.4432292756478682E-2</v>
      </c>
      <c r="BL1122" s="27">
        <f t="shared" si="2385"/>
        <v>3040000</v>
      </c>
      <c r="BM1122" s="27">
        <f t="shared" si="2386"/>
        <v>577600</v>
      </c>
      <c r="BN1122" s="28">
        <f t="shared" si="2387"/>
        <v>3617600</v>
      </c>
      <c r="BO1122" s="26">
        <v>1</v>
      </c>
      <c r="BP1122" s="27">
        <v>3200000</v>
      </c>
      <c r="BQ1122" s="27">
        <v>4158720</v>
      </c>
      <c r="BR1122" s="148"/>
      <c r="BS1122" s="148"/>
      <c r="BT1122" s="143">
        <f t="shared" si="2328"/>
        <v>0.18424873164332028</v>
      </c>
      <c r="BU1122" s="27">
        <f t="shared" si="2359"/>
        <v>3679360</v>
      </c>
      <c r="BV1122" s="28">
        <f t="shared" si="2360"/>
        <v>699078.4</v>
      </c>
      <c r="BW1122" s="30">
        <f t="shared" si="2361"/>
        <v>4378438.4000000004</v>
      </c>
      <c r="BX1122" s="26">
        <v>1</v>
      </c>
      <c r="BY1122" s="28">
        <v>3200000</v>
      </c>
      <c r="BZ1122" s="28">
        <v>4158720</v>
      </c>
      <c r="CA1122" s="156"/>
      <c r="CB1122" s="156"/>
      <c r="CC1122" s="177">
        <f t="shared" si="2329"/>
        <v>0.18424873164332028</v>
      </c>
      <c r="CD1122" s="28">
        <f t="shared" si="2362"/>
        <v>3679360</v>
      </c>
      <c r="CE1122" s="28">
        <f t="shared" si="2363"/>
        <v>699078.4</v>
      </c>
      <c r="CF1122" s="29">
        <f t="shared" si="2364"/>
        <v>4378438.4000000004</v>
      </c>
      <c r="CG1122" s="26">
        <v>1</v>
      </c>
      <c r="CH1122" s="27">
        <v>2560000</v>
      </c>
      <c r="CI1122" s="27">
        <v>2048000</v>
      </c>
      <c r="CJ1122" s="148"/>
      <c r="CK1122" s="148"/>
      <c r="CL1122" s="143">
        <f t="shared" si="2388"/>
        <v>0.15713484026367724</v>
      </c>
      <c r="CM1122" s="27">
        <f t="shared" si="2389"/>
        <v>2304000</v>
      </c>
      <c r="CN1122" s="27">
        <f t="shared" si="2390"/>
        <v>437760</v>
      </c>
      <c r="CO1122" s="28">
        <f t="shared" si="2391"/>
        <v>2741760</v>
      </c>
      <c r="CP1122" s="26">
        <v>1</v>
      </c>
      <c r="CQ1122" s="27">
        <v>2560000</v>
      </c>
      <c r="CR1122" s="27">
        <v>2048000</v>
      </c>
      <c r="CS1122" s="148"/>
      <c r="CT1122" s="148"/>
      <c r="CU1122" s="143">
        <f t="shared" si="2330"/>
        <v>0.15713484026367724</v>
      </c>
      <c r="CV1122" s="27">
        <f t="shared" si="2338"/>
        <v>2304000</v>
      </c>
      <c r="CW1122" s="28">
        <f t="shared" si="2339"/>
        <v>437760</v>
      </c>
      <c r="CX1122" s="29">
        <f t="shared" si="2340"/>
        <v>2741760</v>
      </c>
      <c r="CY1122" s="26">
        <v>1</v>
      </c>
      <c r="CZ1122" s="27">
        <v>2560000</v>
      </c>
      <c r="DA1122" s="27">
        <v>2176000</v>
      </c>
      <c r="DB1122" s="181"/>
      <c r="DC1122" s="181"/>
      <c r="DD1122" s="143">
        <f t="shared" si="2331"/>
        <v>0.11466596451673743</v>
      </c>
      <c r="DE1122" s="27">
        <f t="shared" si="2392"/>
        <v>2368000</v>
      </c>
      <c r="DF1122" s="27">
        <f t="shared" si="2393"/>
        <v>449920</v>
      </c>
      <c r="DG1122" s="28">
        <f t="shared" si="2394"/>
        <v>2817920</v>
      </c>
      <c r="DH1122" s="26">
        <v>1</v>
      </c>
      <c r="DI1122" s="28">
        <v>2560000</v>
      </c>
      <c r="DJ1122" s="28">
        <v>2944000</v>
      </c>
      <c r="DK1122" s="157"/>
      <c r="DL1122" s="177">
        <f t="shared" si="2332"/>
        <v>9.8666062491146164E-2</v>
      </c>
      <c r="DM1122" s="28">
        <f t="shared" si="2395"/>
        <v>2752000</v>
      </c>
      <c r="DN1122" s="28">
        <f t="shared" si="2396"/>
        <v>522880</v>
      </c>
      <c r="DO1122" s="30">
        <f t="shared" si="2397"/>
        <v>3274880</v>
      </c>
    </row>
    <row r="1123" spans="1:119" ht="21" customHeight="1" x14ac:dyDescent="0.25">
      <c r="A1123" s="66" t="s">
        <v>2183</v>
      </c>
      <c r="B1123" s="67" t="s">
        <v>2103</v>
      </c>
      <c r="C1123" s="68" t="s">
        <v>1840</v>
      </c>
      <c r="D1123" s="26">
        <v>1</v>
      </c>
      <c r="E1123" s="27">
        <v>6500000</v>
      </c>
      <c r="F1123" s="27">
        <v>6175000</v>
      </c>
      <c r="G1123" s="148"/>
      <c r="H1123" s="148"/>
      <c r="I1123" s="143">
        <f t="shared" si="2373"/>
        <v>3.6261886214694741E-2</v>
      </c>
      <c r="J1123" s="27">
        <f t="shared" si="2374"/>
        <v>6337500</v>
      </c>
      <c r="K1123" s="28">
        <f t="shared" si="2375"/>
        <v>1204125</v>
      </c>
      <c r="L1123" s="29">
        <f t="shared" si="2333"/>
        <v>7541625</v>
      </c>
      <c r="M1123" s="26">
        <v>1</v>
      </c>
      <c r="N1123" s="27">
        <v>6500000</v>
      </c>
      <c r="O1123" s="27">
        <v>7020000</v>
      </c>
      <c r="P1123" s="145"/>
      <c r="Q1123" s="145"/>
      <c r="R1123" s="143">
        <f t="shared" si="2304"/>
        <v>5.4392829322042112E-2</v>
      </c>
      <c r="S1123" s="27">
        <f t="shared" si="2342"/>
        <v>6760000</v>
      </c>
      <c r="T1123" s="28">
        <f t="shared" si="2343"/>
        <v>1284400</v>
      </c>
      <c r="U1123" s="30">
        <f t="shared" si="2344"/>
        <v>8044400</v>
      </c>
      <c r="V1123" s="26">
        <v>1</v>
      </c>
      <c r="W1123" s="27">
        <v>6500000</v>
      </c>
      <c r="X1123" s="27">
        <v>7475000</v>
      </c>
      <c r="Y1123" s="145"/>
      <c r="Z1123" s="145"/>
      <c r="AA1123" s="143">
        <f t="shared" si="2308"/>
        <v>9.8666062491146164E-2</v>
      </c>
      <c r="AB1123" s="27">
        <f t="shared" si="2345"/>
        <v>6987500</v>
      </c>
      <c r="AC1123" s="28">
        <f t="shared" si="2346"/>
        <v>1327625</v>
      </c>
      <c r="AD1123" s="29">
        <f t="shared" si="2347"/>
        <v>8315125</v>
      </c>
      <c r="AE1123" s="26">
        <v>1</v>
      </c>
      <c r="AF1123" s="27">
        <v>6500000</v>
      </c>
      <c r="AG1123" s="27">
        <v>7150000</v>
      </c>
      <c r="AH1123" s="145"/>
      <c r="AI1123" s="145"/>
      <c r="AJ1123" s="143">
        <f t="shared" si="2324"/>
        <v>6.7343502970147379E-2</v>
      </c>
      <c r="AK1123" s="27">
        <f t="shared" si="2376"/>
        <v>6825000</v>
      </c>
      <c r="AL1123" s="28">
        <f t="shared" si="2377"/>
        <v>1296750</v>
      </c>
      <c r="AM1123" s="30">
        <f t="shared" si="2378"/>
        <v>8121750</v>
      </c>
      <c r="AN1123" s="26">
        <v>1</v>
      </c>
      <c r="AO1123" s="27">
        <v>6500000</v>
      </c>
      <c r="AP1123" s="27">
        <v>8447400</v>
      </c>
      <c r="AQ1123" s="145"/>
      <c r="AR1123" s="145"/>
      <c r="AS1123" s="143">
        <f t="shared" si="2325"/>
        <v>0.18424873164332026</v>
      </c>
      <c r="AT1123" s="27">
        <f t="shared" si="2379"/>
        <v>7473700</v>
      </c>
      <c r="AU1123" s="28">
        <f t="shared" si="2380"/>
        <v>1420003</v>
      </c>
      <c r="AV1123" s="30">
        <f t="shared" si="2381"/>
        <v>8893703</v>
      </c>
      <c r="AW1123" s="26">
        <v>1</v>
      </c>
      <c r="AX1123" s="27">
        <v>6500000</v>
      </c>
      <c r="AY1123" s="27">
        <v>7410000</v>
      </c>
      <c r="AZ1123" s="145"/>
      <c r="BA1123" s="145"/>
      <c r="BB1123" s="143">
        <f t="shared" si="2326"/>
        <v>9.2518644267398739E-2</v>
      </c>
      <c r="BC1123" s="27">
        <f t="shared" si="2382"/>
        <v>6955000</v>
      </c>
      <c r="BD1123" s="27">
        <f t="shared" si="2383"/>
        <v>1321450</v>
      </c>
      <c r="BE1123" s="27">
        <f t="shared" si="2384"/>
        <v>8276450</v>
      </c>
      <c r="BF1123" s="26">
        <v>1</v>
      </c>
      <c r="BG1123" s="27">
        <v>5200000</v>
      </c>
      <c r="BH1123" s="27">
        <v>4680000</v>
      </c>
      <c r="BI1123" s="145"/>
      <c r="BJ1123" s="145"/>
      <c r="BK1123" s="143">
        <f t="shared" si="2327"/>
        <v>7.4432292756478682E-2</v>
      </c>
      <c r="BL1123" s="27">
        <f t="shared" si="2385"/>
        <v>4940000</v>
      </c>
      <c r="BM1123" s="27">
        <f t="shared" si="2386"/>
        <v>938600</v>
      </c>
      <c r="BN1123" s="28">
        <f t="shared" si="2387"/>
        <v>5878600</v>
      </c>
      <c r="BO1123" s="26">
        <v>1</v>
      </c>
      <c r="BP1123" s="27">
        <v>5200000</v>
      </c>
      <c r="BQ1123" s="27">
        <v>6757920</v>
      </c>
      <c r="BR1123" s="148"/>
      <c r="BS1123" s="148"/>
      <c r="BT1123" s="143">
        <f t="shared" si="2328"/>
        <v>0.18424873164332026</v>
      </c>
      <c r="BU1123" s="27">
        <f t="shared" si="2359"/>
        <v>5978960</v>
      </c>
      <c r="BV1123" s="28">
        <f t="shared" si="2360"/>
        <v>1136002.3999999999</v>
      </c>
      <c r="BW1123" s="30">
        <f t="shared" si="2361"/>
        <v>7114962.4000000004</v>
      </c>
      <c r="BX1123" s="26">
        <v>1</v>
      </c>
      <c r="BY1123" s="28">
        <v>5200000</v>
      </c>
      <c r="BZ1123" s="28">
        <v>6757920</v>
      </c>
      <c r="CA1123" s="156"/>
      <c r="CB1123" s="156"/>
      <c r="CC1123" s="177">
        <f t="shared" si="2329"/>
        <v>0.18424873164332026</v>
      </c>
      <c r="CD1123" s="28">
        <f t="shared" si="2362"/>
        <v>5978960</v>
      </c>
      <c r="CE1123" s="28">
        <f t="shared" si="2363"/>
        <v>1136002.3999999999</v>
      </c>
      <c r="CF1123" s="29">
        <f t="shared" si="2364"/>
        <v>7114962.4000000004</v>
      </c>
      <c r="CG1123" s="26">
        <v>1</v>
      </c>
      <c r="CH1123" s="27">
        <v>4160000</v>
      </c>
      <c r="CI1123" s="27">
        <v>3328000</v>
      </c>
      <c r="CJ1123" s="148"/>
      <c r="CK1123" s="148"/>
      <c r="CL1123" s="143">
        <f t="shared" si="2388"/>
        <v>0.15713484026367724</v>
      </c>
      <c r="CM1123" s="27">
        <f t="shared" si="2389"/>
        <v>3744000</v>
      </c>
      <c r="CN1123" s="27">
        <f t="shared" si="2390"/>
        <v>711360</v>
      </c>
      <c r="CO1123" s="28">
        <f t="shared" si="2391"/>
        <v>4455360</v>
      </c>
      <c r="CP1123" s="26">
        <v>1</v>
      </c>
      <c r="CQ1123" s="27">
        <v>4160000</v>
      </c>
      <c r="CR1123" s="27">
        <v>3328000</v>
      </c>
      <c r="CS1123" s="148"/>
      <c r="CT1123" s="148"/>
      <c r="CU1123" s="143">
        <f t="shared" si="2330"/>
        <v>0.15713484026367724</v>
      </c>
      <c r="CV1123" s="27">
        <f t="shared" si="2338"/>
        <v>3744000</v>
      </c>
      <c r="CW1123" s="28">
        <f t="shared" si="2339"/>
        <v>711360</v>
      </c>
      <c r="CX1123" s="29">
        <f t="shared" si="2340"/>
        <v>4455360</v>
      </c>
      <c r="CY1123" s="26">
        <v>1</v>
      </c>
      <c r="CZ1123" s="27">
        <v>4160000</v>
      </c>
      <c r="DA1123" s="27">
        <v>3536000</v>
      </c>
      <c r="DB1123" s="181"/>
      <c r="DC1123" s="181"/>
      <c r="DD1123" s="143">
        <f t="shared" si="2331"/>
        <v>0.11466596451673744</v>
      </c>
      <c r="DE1123" s="27">
        <f t="shared" si="2392"/>
        <v>3848000</v>
      </c>
      <c r="DF1123" s="27">
        <f t="shared" si="2393"/>
        <v>731120</v>
      </c>
      <c r="DG1123" s="28">
        <f t="shared" si="2394"/>
        <v>4579120</v>
      </c>
      <c r="DH1123" s="26">
        <v>1</v>
      </c>
      <c r="DI1123" s="28">
        <v>4160000</v>
      </c>
      <c r="DJ1123" s="28">
        <v>4784000</v>
      </c>
      <c r="DK1123" s="157"/>
      <c r="DL1123" s="177">
        <f t="shared" si="2332"/>
        <v>9.8666062491146164E-2</v>
      </c>
      <c r="DM1123" s="28">
        <f t="shared" si="2395"/>
        <v>4472000</v>
      </c>
      <c r="DN1123" s="28">
        <f t="shared" si="2396"/>
        <v>849680</v>
      </c>
      <c r="DO1123" s="30">
        <f t="shared" si="2397"/>
        <v>5321680</v>
      </c>
    </row>
    <row r="1124" spans="1:119" ht="25.5" customHeight="1" x14ac:dyDescent="0.25">
      <c r="A1124" s="66" t="s">
        <v>2184</v>
      </c>
      <c r="B1124" s="67" t="s">
        <v>2103</v>
      </c>
      <c r="C1124" s="68" t="s">
        <v>2185</v>
      </c>
      <c r="D1124" s="26">
        <v>1</v>
      </c>
      <c r="E1124" s="27">
        <v>4000000</v>
      </c>
      <c r="F1124" s="27">
        <v>3800000</v>
      </c>
      <c r="G1124" s="148"/>
      <c r="H1124" s="148"/>
      <c r="I1124" s="143">
        <f t="shared" si="2373"/>
        <v>3.6261886214694748E-2</v>
      </c>
      <c r="J1124" s="27">
        <f t="shared" si="2374"/>
        <v>3900000</v>
      </c>
      <c r="K1124" s="28">
        <f t="shared" si="2375"/>
        <v>741000</v>
      </c>
      <c r="L1124" s="29">
        <f t="shared" si="2333"/>
        <v>4641000</v>
      </c>
      <c r="M1124" s="26">
        <v>1</v>
      </c>
      <c r="N1124" s="27">
        <v>4000000</v>
      </c>
      <c r="O1124" s="27">
        <v>4320000</v>
      </c>
      <c r="P1124" s="145"/>
      <c r="Q1124" s="145"/>
      <c r="R1124" s="143">
        <f t="shared" si="2304"/>
        <v>5.4392829322042119E-2</v>
      </c>
      <c r="S1124" s="27">
        <f t="shared" si="2342"/>
        <v>4160000</v>
      </c>
      <c r="T1124" s="28">
        <f t="shared" si="2343"/>
        <v>790400</v>
      </c>
      <c r="U1124" s="30">
        <f t="shared" si="2344"/>
        <v>4950400</v>
      </c>
      <c r="V1124" s="26">
        <v>1</v>
      </c>
      <c r="W1124" s="27">
        <v>4000000</v>
      </c>
      <c r="X1124" s="27">
        <v>4600000</v>
      </c>
      <c r="Y1124" s="145"/>
      <c r="Z1124" s="145"/>
      <c r="AA1124" s="143">
        <f t="shared" si="2308"/>
        <v>9.8666062491146164E-2</v>
      </c>
      <c r="AB1124" s="27">
        <f t="shared" si="2345"/>
        <v>4300000</v>
      </c>
      <c r="AC1124" s="28">
        <f t="shared" si="2346"/>
        <v>817000</v>
      </c>
      <c r="AD1124" s="29">
        <f t="shared" si="2347"/>
        <v>5117000</v>
      </c>
      <c r="AE1124" s="26">
        <v>1</v>
      </c>
      <c r="AF1124" s="27">
        <v>4000000</v>
      </c>
      <c r="AG1124" s="27">
        <v>4400000</v>
      </c>
      <c r="AH1124" s="145"/>
      <c r="AI1124" s="145"/>
      <c r="AJ1124" s="143">
        <f t="shared" si="2324"/>
        <v>6.7343502970147393E-2</v>
      </c>
      <c r="AK1124" s="27">
        <f t="shared" si="2376"/>
        <v>4200000</v>
      </c>
      <c r="AL1124" s="28">
        <f t="shared" si="2377"/>
        <v>798000</v>
      </c>
      <c r="AM1124" s="30">
        <f t="shared" si="2378"/>
        <v>4998000</v>
      </c>
      <c r="AN1124" s="26">
        <v>1</v>
      </c>
      <c r="AO1124" s="27">
        <v>4000000</v>
      </c>
      <c r="AP1124" s="27">
        <v>5198400</v>
      </c>
      <c r="AQ1124" s="145"/>
      <c r="AR1124" s="145"/>
      <c r="AS1124" s="143">
        <f t="shared" si="2325"/>
        <v>0.18424873164332026</v>
      </c>
      <c r="AT1124" s="27">
        <f t="shared" si="2379"/>
        <v>4599200</v>
      </c>
      <c r="AU1124" s="28">
        <f t="shared" si="2380"/>
        <v>873848</v>
      </c>
      <c r="AV1124" s="30">
        <f t="shared" si="2381"/>
        <v>5473048</v>
      </c>
      <c r="AW1124" s="26">
        <v>1</v>
      </c>
      <c r="AX1124" s="27">
        <v>4000000</v>
      </c>
      <c r="AY1124" s="27">
        <v>4560000</v>
      </c>
      <c r="AZ1124" s="145"/>
      <c r="BA1124" s="145"/>
      <c r="BB1124" s="143">
        <f t="shared" si="2326"/>
        <v>9.2518644267398739E-2</v>
      </c>
      <c r="BC1124" s="27">
        <f t="shared" si="2382"/>
        <v>4280000</v>
      </c>
      <c r="BD1124" s="27">
        <f t="shared" si="2383"/>
        <v>813200</v>
      </c>
      <c r="BE1124" s="27">
        <f t="shared" si="2384"/>
        <v>5093200</v>
      </c>
      <c r="BF1124" s="26">
        <v>1</v>
      </c>
      <c r="BG1124" s="27">
        <v>3200000</v>
      </c>
      <c r="BH1124" s="27">
        <v>2880000</v>
      </c>
      <c r="BI1124" s="145"/>
      <c r="BJ1124" s="145"/>
      <c r="BK1124" s="143">
        <f t="shared" si="2327"/>
        <v>7.4432292756478682E-2</v>
      </c>
      <c r="BL1124" s="27">
        <f t="shared" si="2385"/>
        <v>3040000</v>
      </c>
      <c r="BM1124" s="27">
        <f t="shared" si="2386"/>
        <v>577600</v>
      </c>
      <c r="BN1124" s="28">
        <f t="shared" si="2387"/>
        <v>3617600</v>
      </c>
      <c r="BO1124" s="26">
        <v>1</v>
      </c>
      <c r="BP1124" s="27">
        <v>3200000</v>
      </c>
      <c r="BQ1124" s="27">
        <v>4158720</v>
      </c>
      <c r="BR1124" s="148"/>
      <c r="BS1124" s="148"/>
      <c r="BT1124" s="143">
        <f t="shared" si="2328"/>
        <v>0.18424873164332028</v>
      </c>
      <c r="BU1124" s="27">
        <f t="shared" si="2359"/>
        <v>3679360</v>
      </c>
      <c r="BV1124" s="28">
        <f t="shared" si="2360"/>
        <v>699078.4</v>
      </c>
      <c r="BW1124" s="30">
        <f t="shared" si="2361"/>
        <v>4378438.4000000004</v>
      </c>
      <c r="BX1124" s="26">
        <v>1</v>
      </c>
      <c r="BY1124" s="28">
        <v>3200000</v>
      </c>
      <c r="BZ1124" s="28">
        <v>4158720</v>
      </c>
      <c r="CA1124" s="156"/>
      <c r="CB1124" s="156"/>
      <c r="CC1124" s="177">
        <f t="shared" si="2329"/>
        <v>0.18424873164332028</v>
      </c>
      <c r="CD1124" s="28">
        <f t="shared" si="2362"/>
        <v>3679360</v>
      </c>
      <c r="CE1124" s="28">
        <f t="shared" si="2363"/>
        <v>699078.4</v>
      </c>
      <c r="CF1124" s="29">
        <f t="shared" si="2364"/>
        <v>4378438.4000000004</v>
      </c>
      <c r="CG1124" s="26">
        <v>1</v>
      </c>
      <c r="CH1124" s="27">
        <v>2560000</v>
      </c>
      <c r="CI1124" s="27">
        <v>2048000</v>
      </c>
      <c r="CJ1124" s="148"/>
      <c r="CK1124" s="148"/>
      <c r="CL1124" s="143">
        <f t="shared" si="2388"/>
        <v>0.15713484026367724</v>
      </c>
      <c r="CM1124" s="27">
        <f t="shared" si="2389"/>
        <v>2304000</v>
      </c>
      <c r="CN1124" s="27">
        <f t="shared" si="2390"/>
        <v>437760</v>
      </c>
      <c r="CO1124" s="28">
        <f t="shared" si="2391"/>
        <v>2741760</v>
      </c>
      <c r="CP1124" s="26">
        <v>1</v>
      </c>
      <c r="CQ1124" s="27">
        <v>2560000</v>
      </c>
      <c r="CR1124" s="27">
        <v>2048000</v>
      </c>
      <c r="CS1124" s="148"/>
      <c r="CT1124" s="148"/>
      <c r="CU1124" s="143">
        <f t="shared" si="2330"/>
        <v>0.15713484026367724</v>
      </c>
      <c r="CV1124" s="27">
        <f t="shared" si="2338"/>
        <v>2304000</v>
      </c>
      <c r="CW1124" s="28">
        <f t="shared" si="2339"/>
        <v>437760</v>
      </c>
      <c r="CX1124" s="29">
        <f t="shared" si="2340"/>
        <v>2741760</v>
      </c>
      <c r="CY1124" s="26">
        <v>1</v>
      </c>
      <c r="CZ1124" s="27">
        <v>2560000</v>
      </c>
      <c r="DA1124" s="27">
        <v>2176000</v>
      </c>
      <c r="DB1124" s="181"/>
      <c r="DC1124" s="181"/>
      <c r="DD1124" s="143">
        <f t="shared" si="2331"/>
        <v>0.11466596451673743</v>
      </c>
      <c r="DE1124" s="27">
        <f t="shared" si="2392"/>
        <v>2368000</v>
      </c>
      <c r="DF1124" s="27">
        <f t="shared" si="2393"/>
        <v>449920</v>
      </c>
      <c r="DG1124" s="28">
        <f t="shared" si="2394"/>
        <v>2817920</v>
      </c>
      <c r="DH1124" s="26">
        <v>1</v>
      </c>
      <c r="DI1124" s="28">
        <v>2560000</v>
      </c>
      <c r="DJ1124" s="28">
        <v>2944000</v>
      </c>
      <c r="DK1124" s="157"/>
      <c r="DL1124" s="177">
        <f t="shared" si="2332"/>
        <v>9.8666062491146164E-2</v>
      </c>
      <c r="DM1124" s="28">
        <f t="shared" si="2395"/>
        <v>2752000</v>
      </c>
      <c r="DN1124" s="28">
        <f t="shared" si="2396"/>
        <v>522880</v>
      </c>
      <c r="DO1124" s="30">
        <f t="shared" si="2397"/>
        <v>3274880</v>
      </c>
    </row>
    <row r="1125" spans="1:119" ht="21" customHeight="1" x14ac:dyDescent="0.25">
      <c r="A1125" s="66" t="s">
        <v>2186</v>
      </c>
      <c r="B1125" s="67" t="s">
        <v>2103</v>
      </c>
      <c r="C1125" s="68" t="s">
        <v>2187</v>
      </c>
      <c r="D1125" s="26">
        <v>1</v>
      </c>
      <c r="E1125" s="27">
        <v>4500000</v>
      </c>
      <c r="F1125" s="27">
        <v>4275000</v>
      </c>
      <c r="G1125" s="148"/>
      <c r="H1125" s="148"/>
      <c r="I1125" s="143">
        <f t="shared" si="2373"/>
        <v>3.6261886214694741E-2</v>
      </c>
      <c r="J1125" s="27">
        <f t="shared" si="2374"/>
        <v>4387500</v>
      </c>
      <c r="K1125" s="28">
        <f t="shared" si="2375"/>
        <v>833625</v>
      </c>
      <c r="L1125" s="29">
        <f t="shared" si="2333"/>
        <v>5221125</v>
      </c>
      <c r="M1125" s="26">
        <v>1</v>
      </c>
      <c r="N1125" s="27">
        <v>4500000</v>
      </c>
      <c r="O1125" s="27">
        <v>4860000</v>
      </c>
      <c r="P1125" s="145"/>
      <c r="Q1125" s="145"/>
      <c r="R1125" s="143">
        <f t="shared" si="2304"/>
        <v>5.4392829322042119E-2</v>
      </c>
      <c r="S1125" s="27">
        <f t="shared" si="2342"/>
        <v>4680000</v>
      </c>
      <c r="T1125" s="28">
        <f t="shared" si="2343"/>
        <v>889200</v>
      </c>
      <c r="U1125" s="30">
        <f t="shared" si="2344"/>
        <v>5569200</v>
      </c>
      <c r="V1125" s="26">
        <v>1</v>
      </c>
      <c r="W1125" s="27">
        <v>4500000</v>
      </c>
      <c r="X1125" s="27">
        <v>5175000</v>
      </c>
      <c r="Y1125" s="145"/>
      <c r="Z1125" s="145"/>
      <c r="AA1125" s="143">
        <f t="shared" si="2308"/>
        <v>9.8666062491146164E-2</v>
      </c>
      <c r="AB1125" s="27">
        <f t="shared" si="2345"/>
        <v>4837500</v>
      </c>
      <c r="AC1125" s="28">
        <f t="shared" si="2346"/>
        <v>919125</v>
      </c>
      <c r="AD1125" s="29">
        <f t="shared" si="2347"/>
        <v>5756625</v>
      </c>
      <c r="AE1125" s="26">
        <v>1</v>
      </c>
      <c r="AF1125" s="27">
        <v>4500000</v>
      </c>
      <c r="AG1125" s="27">
        <v>4950000</v>
      </c>
      <c r="AH1125" s="145"/>
      <c r="AI1125" s="145"/>
      <c r="AJ1125" s="143">
        <f t="shared" si="2324"/>
        <v>6.7343502970147379E-2</v>
      </c>
      <c r="AK1125" s="27">
        <f t="shared" si="2376"/>
        <v>4725000</v>
      </c>
      <c r="AL1125" s="28">
        <f t="shared" si="2377"/>
        <v>897750</v>
      </c>
      <c r="AM1125" s="30">
        <f t="shared" si="2378"/>
        <v>5622750</v>
      </c>
      <c r="AN1125" s="26">
        <v>1</v>
      </c>
      <c r="AO1125" s="27">
        <v>4500000</v>
      </c>
      <c r="AP1125" s="27">
        <v>5848200</v>
      </c>
      <c r="AQ1125" s="145"/>
      <c r="AR1125" s="145"/>
      <c r="AS1125" s="143">
        <f t="shared" si="2325"/>
        <v>0.18424873164332026</v>
      </c>
      <c r="AT1125" s="27">
        <f t="shared" si="2379"/>
        <v>5174100</v>
      </c>
      <c r="AU1125" s="28">
        <f t="shared" si="2380"/>
        <v>983079</v>
      </c>
      <c r="AV1125" s="30">
        <f t="shared" si="2381"/>
        <v>6157179</v>
      </c>
      <c r="AW1125" s="26">
        <v>1</v>
      </c>
      <c r="AX1125" s="27">
        <v>4500000</v>
      </c>
      <c r="AY1125" s="27">
        <v>5130000</v>
      </c>
      <c r="AZ1125" s="145"/>
      <c r="BA1125" s="145"/>
      <c r="BB1125" s="143">
        <f t="shared" si="2326"/>
        <v>9.2518644267398739E-2</v>
      </c>
      <c r="BC1125" s="27">
        <f t="shared" si="2382"/>
        <v>4815000</v>
      </c>
      <c r="BD1125" s="27">
        <f t="shared" si="2383"/>
        <v>914850</v>
      </c>
      <c r="BE1125" s="27">
        <f t="shared" si="2384"/>
        <v>5729850</v>
      </c>
      <c r="BF1125" s="26">
        <v>1</v>
      </c>
      <c r="BG1125" s="27">
        <v>3600000</v>
      </c>
      <c r="BH1125" s="27">
        <v>3240000</v>
      </c>
      <c r="BI1125" s="145"/>
      <c r="BJ1125" s="145"/>
      <c r="BK1125" s="143">
        <f t="shared" si="2327"/>
        <v>7.4432292756478682E-2</v>
      </c>
      <c r="BL1125" s="27">
        <f t="shared" si="2385"/>
        <v>3420000</v>
      </c>
      <c r="BM1125" s="27">
        <f t="shared" si="2386"/>
        <v>649800</v>
      </c>
      <c r="BN1125" s="28">
        <f t="shared" si="2387"/>
        <v>4069800</v>
      </c>
      <c r="BO1125" s="26">
        <v>1</v>
      </c>
      <c r="BP1125" s="27">
        <v>3600000</v>
      </c>
      <c r="BQ1125" s="27">
        <v>4678560</v>
      </c>
      <c r="BR1125" s="148"/>
      <c r="BS1125" s="148"/>
      <c r="BT1125" s="143">
        <f t="shared" si="2328"/>
        <v>0.18424873164332026</v>
      </c>
      <c r="BU1125" s="27">
        <f t="shared" si="2359"/>
        <v>4139280</v>
      </c>
      <c r="BV1125" s="28">
        <f t="shared" si="2360"/>
        <v>786463.2</v>
      </c>
      <c r="BW1125" s="30">
        <f t="shared" si="2361"/>
        <v>4925743.2</v>
      </c>
      <c r="BX1125" s="26">
        <v>1</v>
      </c>
      <c r="BY1125" s="28">
        <v>3600000</v>
      </c>
      <c r="BZ1125" s="28">
        <v>4678560</v>
      </c>
      <c r="CA1125" s="156"/>
      <c r="CB1125" s="156"/>
      <c r="CC1125" s="177">
        <f t="shared" si="2329"/>
        <v>0.18424873164332026</v>
      </c>
      <c r="CD1125" s="28">
        <f t="shared" si="2362"/>
        <v>4139280</v>
      </c>
      <c r="CE1125" s="28">
        <f t="shared" si="2363"/>
        <v>786463.2</v>
      </c>
      <c r="CF1125" s="29">
        <f t="shared" si="2364"/>
        <v>4925743.2</v>
      </c>
      <c r="CG1125" s="26">
        <v>1</v>
      </c>
      <c r="CH1125" s="27">
        <v>2880000</v>
      </c>
      <c r="CI1125" s="27">
        <v>2304000</v>
      </c>
      <c r="CJ1125" s="148"/>
      <c r="CK1125" s="148"/>
      <c r="CL1125" s="143">
        <f t="shared" si="2388"/>
        <v>0.15713484026367722</v>
      </c>
      <c r="CM1125" s="27">
        <f t="shared" si="2389"/>
        <v>2592000</v>
      </c>
      <c r="CN1125" s="27">
        <f t="shared" si="2390"/>
        <v>492480</v>
      </c>
      <c r="CO1125" s="28">
        <f t="shared" si="2391"/>
        <v>3084480</v>
      </c>
      <c r="CP1125" s="26">
        <v>1</v>
      </c>
      <c r="CQ1125" s="27">
        <v>2880000</v>
      </c>
      <c r="CR1125" s="27">
        <v>2304000</v>
      </c>
      <c r="CS1125" s="148"/>
      <c r="CT1125" s="148"/>
      <c r="CU1125" s="143">
        <f t="shared" si="2330"/>
        <v>0.15713484026367722</v>
      </c>
      <c r="CV1125" s="27">
        <f t="shared" si="2338"/>
        <v>2592000</v>
      </c>
      <c r="CW1125" s="28">
        <f t="shared" si="2339"/>
        <v>492480</v>
      </c>
      <c r="CX1125" s="29">
        <f t="shared" si="2340"/>
        <v>3084480</v>
      </c>
      <c r="CY1125" s="26">
        <v>1</v>
      </c>
      <c r="CZ1125" s="27">
        <v>2880000</v>
      </c>
      <c r="DA1125" s="27">
        <v>2448000</v>
      </c>
      <c r="DB1125" s="181"/>
      <c r="DC1125" s="181"/>
      <c r="DD1125" s="143">
        <f t="shared" si="2331"/>
        <v>0.11466596451673744</v>
      </c>
      <c r="DE1125" s="27">
        <f t="shared" si="2392"/>
        <v>2664000</v>
      </c>
      <c r="DF1125" s="27">
        <f t="shared" si="2393"/>
        <v>506160</v>
      </c>
      <c r="DG1125" s="28">
        <f t="shared" si="2394"/>
        <v>3170160</v>
      </c>
      <c r="DH1125" s="26">
        <v>1</v>
      </c>
      <c r="DI1125" s="28">
        <v>2880000</v>
      </c>
      <c r="DJ1125" s="28">
        <v>3312000</v>
      </c>
      <c r="DK1125" s="157"/>
      <c r="DL1125" s="177">
        <f t="shared" si="2332"/>
        <v>9.8666062491146164E-2</v>
      </c>
      <c r="DM1125" s="28">
        <f t="shared" si="2395"/>
        <v>3096000</v>
      </c>
      <c r="DN1125" s="28">
        <f t="shared" si="2396"/>
        <v>588240</v>
      </c>
      <c r="DO1125" s="30">
        <f t="shared" si="2397"/>
        <v>3684240</v>
      </c>
    </row>
    <row r="1126" spans="1:119" ht="21" customHeight="1" x14ac:dyDescent="0.25">
      <c r="A1126" s="66" t="s">
        <v>2188</v>
      </c>
      <c r="B1126" s="67" t="s">
        <v>2103</v>
      </c>
      <c r="C1126" s="68" t="s">
        <v>2189</v>
      </c>
      <c r="D1126" s="31" t="s">
        <v>30</v>
      </c>
      <c r="E1126" s="32" t="s">
        <v>30</v>
      </c>
      <c r="F1126" s="32" t="s">
        <v>30</v>
      </c>
      <c r="G1126" s="32" t="s">
        <v>30</v>
      </c>
      <c r="H1126" s="32" t="s">
        <v>30</v>
      </c>
      <c r="I1126" s="32" t="s">
        <v>30</v>
      </c>
      <c r="J1126" s="32" t="s">
        <v>30</v>
      </c>
      <c r="K1126" s="32" t="s">
        <v>30</v>
      </c>
      <c r="L1126" s="32" t="s">
        <v>30</v>
      </c>
      <c r="M1126" s="31" t="s">
        <v>30</v>
      </c>
      <c r="N1126" s="43" t="s">
        <v>30</v>
      </c>
      <c r="O1126" s="32" t="s">
        <v>30</v>
      </c>
      <c r="P1126" s="32" t="s">
        <v>30</v>
      </c>
      <c r="Q1126" s="32" t="s">
        <v>30</v>
      </c>
      <c r="R1126" s="32" t="s">
        <v>30</v>
      </c>
      <c r="S1126" s="32" t="s">
        <v>30</v>
      </c>
      <c r="T1126" s="32" t="s">
        <v>30</v>
      </c>
      <c r="U1126" s="33" t="s">
        <v>30</v>
      </c>
      <c r="V1126" s="31" t="s">
        <v>30</v>
      </c>
      <c r="W1126" s="32" t="s">
        <v>30</v>
      </c>
      <c r="X1126" s="32" t="s">
        <v>30</v>
      </c>
      <c r="Y1126" s="32" t="s">
        <v>30</v>
      </c>
      <c r="Z1126" s="32" t="s">
        <v>30</v>
      </c>
      <c r="AA1126" s="32" t="s">
        <v>30</v>
      </c>
      <c r="AB1126" s="32" t="s">
        <v>30</v>
      </c>
      <c r="AC1126" s="32" t="s">
        <v>30</v>
      </c>
      <c r="AD1126" s="34" t="s">
        <v>30</v>
      </c>
      <c r="AE1126" s="26">
        <v>1</v>
      </c>
      <c r="AF1126" s="27">
        <v>25000000</v>
      </c>
      <c r="AG1126" s="27">
        <v>27500000</v>
      </c>
      <c r="AH1126" s="27"/>
      <c r="AI1126" s="27"/>
      <c r="AJ1126" s="143">
        <f t="shared" si="2324"/>
        <v>6.7343502970147379E-2</v>
      </c>
      <c r="AK1126" s="27">
        <f t="shared" si="2376"/>
        <v>26250000</v>
      </c>
      <c r="AL1126" s="28">
        <f t="shared" si="2377"/>
        <v>4987500</v>
      </c>
      <c r="AM1126" s="30">
        <f t="shared" si="2378"/>
        <v>31237500</v>
      </c>
      <c r="AN1126" s="26">
        <v>1</v>
      </c>
      <c r="AO1126" s="27">
        <v>25000000</v>
      </c>
      <c r="AP1126" s="27">
        <v>32490000</v>
      </c>
      <c r="AQ1126" s="27"/>
      <c r="AR1126" s="27"/>
      <c r="AS1126" s="143">
        <f t="shared" si="2325"/>
        <v>0.18424873164332026</v>
      </c>
      <c r="AT1126" s="27">
        <f t="shared" si="2379"/>
        <v>28745000</v>
      </c>
      <c r="AU1126" s="28">
        <f t="shared" si="2380"/>
        <v>5461550</v>
      </c>
      <c r="AV1126" s="30">
        <f t="shared" si="2381"/>
        <v>34206550</v>
      </c>
      <c r="AW1126" s="26">
        <v>1</v>
      </c>
      <c r="AX1126" s="27">
        <v>25000000</v>
      </c>
      <c r="AY1126" s="27">
        <v>28500000</v>
      </c>
      <c r="AZ1126" s="27"/>
      <c r="BA1126" s="27"/>
      <c r="BB1126" s="143">
        <f t="shared" si="2326"/>
        <v>9.2518644267398739E-2</v>
      </c>
      <c r="BC1126" s="27">
        <f t="shared" si="2382"/>
        <v>26750000</v>
      </c>
      <c r="BD1126" s="27">
        <f t="shared" si="2383"/>
        <v>5082500</v>
      </c>
      <c r="BE1126" s="27">
        <f t="shared" si="2384"/>
        <v>31832500</v>
      </c>
      <c r="BF1126" s="31" t="s">
        <v>30</v>
      </c>
      <c r="BG1126" s="32" t="s">
        <v>30</v>
      </c>
      <c r="BH1126" s="32" t="s">
        <v>30</v>
      </c>
      <c r="BI1126" s="32" t="s">
        <v>30</v>
      </c>
      <c r="BJ1126" s="32" t="s">
        <v>30</v>
      </c>
      <c r="BK1126" s="32" t="s">
        <v>30</v>
      </c>
      <c r="BL1126" s="32" t="s">
        <v>30</v>
      </c>
      <c r="BM1126" s="32" t="s">
        <v>30</v>
      </c>
      <c r="BN1126" s="32" t="s">
        <v>30</v>
      </c>
      <c r="BO1126" s="26">
        <v>1</v>
      </c>
      <c r="BP1126" s="27">
        <v>20000000</v>
      </c>
      <c r="BQ1126" s="113"/>
      <c r="BR1126" s="27"/>
      <c r="BS1126" s="27"/>
      <c r="BT1126" s="163"/>
      <c r="BU1126" s="27">
        <f t="shared" si="2359"/>
        <v>20000000</v>
      </c>
      <c r="BV1126" s="28">
        <f t="shared" si="2360"/>
        <v>3800000</v>
      </c>
      <c r="BW1126" s="30">
        <f t="shared" si="2361"/>
        <v>23800000</v>
      </c>
      <c r="BX1126" s="26">
        <v>1</v>
      </c>
      <c r="BY1126" s="28">
        <v>20000000</v>
      </c>
      <c r="BZ1126" s="28">
        <v>22800000</v>
      </c>
      <c r="CA1126" s="28"/>
      <c r="CB1126" s="28"/>
      <c r="CC1126" s="177">
        <f t="shared" si="2329"/>
        <v>9.2518644267398739E-2</v>
      </c>
      <c r="CD1126" s="28">
        <f t="shared" si="2362"/>
        <v>21400000</v>
      </c>
      <c r="CE1126" s="28">
        <f t="shared" si="2363"/>
        <v>4066000</v>
      </c>
      <c r="CF1126" s="29">
        <f t="shared" si="2364"/>
        <v>25466000</v>
      </c>
      <c r="CG1126" s="26">
        <v>1</v>
      </c>
      <c r="CH1126" s="27">
        <v>16000000</v>
      </c>
      <c r="CI1126" s="27">
        <v>12800000</v>
      </c>
      <c r="CJ1126" s="27"/>
      <c r="CK1126" s="27"/>
      <c r="CL1126" s="143">
        <f t="shared" si="2388"/>
        <v>0.15713484026367724</v>
      </c>
      <c r="CM1126" s="27">
        <f t="shared" si="2389"/>
        <v>14400000</v>
      </c>
      <c r="CN1126" s="27">
        <f t="shared" si="2390"/>
        <v>2736000</v>
      </c>
      <c r="CO1126" s="28">
        <f t="shared" si="2391"/>
        <v>17136000</v>
      </c>
      <c r="CP1126" s="26">
        <v>1</v>
      </c>
      <c r="CQ1126" s="27">
        <v>16000000</v>
      </c>
      <c r="CR1126" s="27">
        <v>12800000</v>
      </c>
      <c r="CS1126" s="27"/>
      <c r="CT1126" s="27"/>
      <c r="CU1126" s="143">
        <f t="shared" si="2330"/>
        <v>0.15713484026367724</v>
      </c>
      <c r="CV1126" s="27">
        <f t="shared" si="2338"/>
        <v>14400000</v>
      </c>
      <c r="CW1126" s="28">
        <f t="shared" si="2339"/>
        <v>2736000</v>
      </c>
      <c r="CX1126" s="29">
        <f t="shared" si="2340"/>
        <v>17136000</v>
      </c>
      <c r="CY1126" s="26">
        <v>1</v>
      </c>
      <c r="CZ1126" s="27">
        <v>16000000</v>
      </c>
      <c r="DA1126" s="27">
        <v>13600000</v>
      </c>
      <c r="DB1126" s="27"/>
      <c r="DC1126" s="27"/>
      <c r="DD1126" s="143">
        <f t="shared" si="2331"/>
        <v>0.11466596451673743</v>
      </c>
      <c r="DE1126" s="27">
        <f t="shared" si="2392"/>
        <v>14800000</v>
      </c>
      <c r="DF1126" s="27">
        <f t="shared" si="2393"/>
        <v>2812000</v>
      </c>
      <c r="DG1126" s="28">
        <f t="shared" si="2394"/>
        <v>17612000</v>
      </c>
      <c r="DH1126" s="26">
        <v>1</v>
      </c>
      <c r="DI1126" s="28">
        <v>16000000</v>
      </c>
      <c r="DJ1126" s="28">
        <v>18400000</v>
      </c>
      <c r="DK1126" s="28"/>
      <c r="DL1126" s="177">
        <f t="shared" si="2332"/>
        <v>9.8666062491146164E-2</v>
      </c>
      <c r="DM1126" s="28">
        <f t="shared" si="2395"/>
        <v>17200000</v>
      </c>
      <c r="DN1126" s="28">
        <f t="shared" si="2396"/>
        <v>3268000</v>
      </c>
      <c r="DO1126" s="30">
        <f t="shared" si="2397"/>
        <v>20468000</v>
      </c>
    </row>
    <row r="1127" spans="1:119" ht="21" customHeight="1" x14ac:dyDescent="0.25">
      <c r="A1127" s="66" t="s">
        <v>2190</v>
      </c>
      <c r="B1127" s="67" t="s">
        <v>2103</v>
      </c>
      <c r="C1127" s="68" t="s">
        <v>2191</v>
      </c>
      <c r="D1127" s="31" t="s">
        <v>30</v>
      </c>
      <c r="E1127" s="32" t="s">
        <v>30</v>
      </c>
      <c r="F1127" s="32" t="s">
        <v>30</v>
      </c>
      <c r="G1127" s="32" t="s">
        <v>30</v>
      </c>
      <c r="H1127" s="32" t="s">
        <v>30</v>
      </c>
      <c r="I1127" s="32" t="s">
        <v>30</v>
      </c>
      <c r="J1127" s="32" t="s">
        <v>30</v>
      </c>
      <c r="K1127" s="32" t="s">
        <v>30</v>
      </c>
      <c r="L1127" s="32" t="s">
        <v>30</v>
      </c>
      <c r="M1127" s="31" t="s">
        <v>30</v>
      </c>
      <c r="N1127" s="43" t="s">
        <v>30</v>
      </c>
      <c r="O1127" s="32" t="s">
        <v>30</v>
      </c>
      <c r="P1127" s="32" t="s">
        <v>30</v>
      </c>
      <c r="Q1127" s="32" t="s">
        <v>30</v>
      </c>
      <c r="R1127" s="32" t="s">
        <v>30</v>
      </c>
      <c r="S1127" s="32" t="s">
        <v>30</v>
      </c>
      <c r="T1127" s="32" t="s">
        <v>30</v>
      </c>
      <c r="U1127" s="33" t="s">
        <v>30</v>
      </c>
      <c r="V1127" s="31" t="s">
        <v>30</v>
      </c>
      <c r="W1127" s="32" t="s">
        <v>30</v>
      </c>
      <c r="X1127" s="32" t="s">
        <v>30</v>
      </c>
      <c r="Y1127" s="32" t="s">
        <v>30</v>
      </c>
      <c r="Z1127" s="32" t="s">
        <v>30</v>
      </c>
      <c r="AA1127" s="32" t="s">
        <v>30</v>
      </c>
      <c r="AB1127" s="32" t="s">
        <v>30</v>
      </c>
      <c r="AC1127" s="32" t="s">
        <v>30</v>
      </c>
      <c r="AD1127" s="34" t="s">
        <v>30</v>
      </c>
      <c r="AE1127" s="26">
        <v>1</v>
      </c>
      <c r="AF1127" s="27">
        <v>6500000</v>
      </c>
      <c r="AG1127" s="27">
        <v>7150000</v>
      </c>
      <c r="AH1127" s="27"/>
      <c r="AI1127" s="27"/>
      <c r="AJ1127" s="143">
        <f t="shared" si="2324"/>
        <v>6.7343502970147379E-2</v>
      </c>
      <c r="AK1127" s="27">
        <f t="shared" si="2376"/>
        <v>6825000</v>
      </c>
      <c r="AL1127" s="28">
        <f t="shared" si="2377"/>
        <v>1296750</v>
      </c>
      <c r="AM1127" s="30">
        <f t="shared" si="2378"/>
        <v>8121750</v>
      </c>
      <c r="AN1127" s="26">
        <v>1</v>
      </c>
      <c r="AO1127" s="27">
        <v>6500000</v>
      </c>
      <c r="AP1127" s="27">
        <v>8447400</v>
      </c>
      <c r="AQ1127" s="27"/>
      <c r="AR1127" s="27"/>
      <c r="AS1127" s="143">
        <f t="shared" si="2325"/>
        <v>0.18424873164332026</v>
      </c>
      <c r="AT1127" s="27">
        <f t="shared" si="2379"/>
        <v>7473700</v>
      </c>
      <c r="AU1127" s="28">
        <f t="shared" si="2380"/>
        <v>1420003</v>
      </c>
      <c r="AV1127" s="30">
        <f t="shared" si="2381"/>
        <v>8893703</v>
      </c>
      <c r="AW1127" s="26">
        <v>1</v>
      </c>
      <c r="AX1127" s="27">
        <v>6500000</v>
      </c>
      <c r="AY1127" s="27">
        <v>7410000</v>
      </c>
      <c r="AZ1127" s="27"/>
      <c r="BA1127" s="27"/>
      <c r="BB1127" s="143">
        <f t="shared" si="2326"/>
        <v>9.2518644267398739E-2</v>
      </c>
      <c r="BC1127" s="27">
        <f t="shared" si="2382"/>
        <v>6955000</v>
      </c>
      <c r="BD1127" s="27">
        <f t="shared" si="2383"/>
        <v>1321450</v>
      </c>
      <c r="BE1127" s="27">
        <f t="shared" si="2384"/>
        <v>8276450</v>
      </c>
      <c r="BF1127" s="31" t="s">
        <v>30</v>
      </c>
      <c r="BG1127" s="32" t="s">
        <v>30</v>
      </c>
      <c r="BH1127" s="32" t="s">
        <v>30</v>
      </c>
      <c r="BI1127" s="32" t="s">
        <v>30</v>
      </c>
      <c r="BJ1127" s="32" t="s">
        <v>30</v>
      </c>
      <c r="BK1127" s="32" t="s">
        <v>30</v>
      </c>
      <c r="BL1127" s="32" t="s">
        <v>30</v>
      </c>
      <c r="BM1127" s="32" t="s">
        <v>30</v>
      </c>
      <c r="BN1127" s="32" t="s">
        <v>30</v>
      </c>
      <c r="BO1127" s="26">
        <v>1</v>
      </c>
      <c r="BP1127" s="27">
        <v>5200000</v>
      </c>
      <c r="BQ1127" s="113"/>
      <c r="BR1127" s="27"/>
      <c r="BS1127" s="27"/>
      <c r="BT1127" s="163"/>
      <c r="BU1127" s="27">
        <f t="shared" si="2359"/>
        <v>5200000</v>
      </c>
      <c r="BV1127" s="28">
        <f t="shared" si="2360"/>
        <v>988000</v>
      </c>
      <c r="BW1127" s="30">
        <f t="shared" si="2361"/>
        <v>6188000</v>
      </c>
      <c r="BX1127" s="26">
        <v>1</v>
      </c>
      <c r="BY1127" s="28">
        <v>5200000</v>
      </c>
      <c r="BZ1127" s="28">
        <v>5928000</v>
      </c>
      <c r="CA1127" s="28"/>
      <c r="CB1127" s="28"/>
      <c r="CC1127" s="177">
        <f t="shared" si="2329"/>
        <v>9.2518644267398739E-2</v>
      </c>
      <c r="CD1127" s="28">
        <f t="shared" si="2362"/>
        <v>5564000</v>
      </c>
      <c r="CE1127" s="28">
        <f t="shared" si="2363"/>
        <v>1057160</v>
      </c>
      <c r="CF1127" s="29">
        <f t="shared" si="2364"/>
        <v>6621160</v>
      </c>
      <c r="CG1127" s="26">
        <v>1</v>
      </c>
      <c r="CH1127" s="27">
        <v>4160000</v>
      </c>
      <c r="CI1127" s="27">
        <v>3328000</v>
      </c>
      <c r="CJ1127" s="27"/>
      <c r="CK1127" s="27"/>
      <c r="CL1127" s="143">
        <f t="shared" si="2388"/>
        <v>0.15713484026367724</v>
      </c>
      <c r="CM1127" s="27">
        <f t="shared" si="2389"/>
        <v>3744000</v>
      </c>
      <c r="CN1127" s="27">
        <f t="shared" si="2390"/>
        <v>711360</v>
      </c>
      <c r="CO1127" s="28">
        <f t="shared" si="2391"/>
        <v>4455360</v>
      </c>
      <c r="CP1127" s="26">
        <v>1</v>
      </c>
      <c r="CQ1127" s="27">
        <v>4160000</v>
      </c>
      <c r="CR1127" s="27">
        <v>3328000</v>
      </c>
      <c r="CS1127" s="27"/>
      <c r="CT1127" s="27"/>
      <c r="CU1127" s="143">
        <f t="shared" si="2330"/>
        <v>0.15713484026367724</v>
      </c>
      <c r="CV1127" s="27">
        <f t="shared" si="2338"/>
        <v>3744000</v>
      </c>
      <c r="CW1127" s="28">
        <f t="shared" si="2339"/>
        <v>711360</v>
      </c>
      <c r="CX1127" s="29">
        <f t="shared" si="2340"/>
        <v>4455360</v>
      </c>
      <c r="CY1127" s="26">
        <v>1</v>
      </c>
      <c r="CZ1127" s="27">
        <v>4160000</v>
      </c>
      <c r="DA1127" s="27">
        <v>3536000</v>
      </c>
      <c r="DB1127" s="27"/>
      <c r="DC1127" s="27"/>
      <c r="DD1127" s="143">
        <f t="shared" si="2331"/>
        <v>0.11466596451673744</v>
      </c>
      <c r="DE1127" s="27">
        <f t="shared" si="2392"/>
        <v>3848000</v>
      </c>
      <c r="DF1127" s="27">
        <f t="shared" si="2393"/>
        <v>731120</v>
      </c>
      <c r="DG1127" s="28">
        <f t="shared" si="2394"/>
        <v>4579120</v>
      </c>
      <c r="DH1127" s="26">
        <v>1</v>
      </c>
      <c r="DI1127" s="28">
        <v>4160000</v>
      </c>
      <c r="DJ1127" s="28">
        <v>4784000</v>
      </c>
      <c r="DK1127" s="28"/>
      <c r="DL1127" s="177">
        <f t="shared" si="2332"/>
        <v>9.8666062491146164E-2</v>
      </c>
      <c r="DM1127" s="28">
        <f t="shared" si="2395"/>
        <v>4472000</v>
      </c>
      <c r="DN1127" s="28">
        <f t="shared" si="2396"/>
        <v>849680</v>
      </c>
      <c r="DO1127" s="30">
        <f t="shared" si="2397"/>
        <v>5321680</v>
      </c>
    </row>
    <row r="1128" spans="1:119" ht="35.25" customHeight="1" x14ac:dyDescent="0.25">
      <c r="A1128" s="66" t="s">
        <v>2192</v>
      </c>
      <c r="B1128" s="67" t="s">
        <v>2103</v>
      </c>
      <c r="C1128" s="68" t="s">
        <v>2193</v>
      </c>
      <c r="D1128" s="31" t="s">
        <v>30</v>
      </c>
      <c r="E1128" s="32" t="s">
        <v>30</v>
      </c>
      <c r="F1128" s="32" t="s">
        <v>30</v>
      </c>
      <c r="G1128" s="32" t="s">
        <v>30</v>
      </c>
      <c r="H1128" s="32" t="s">
        <v>30</v>
      </c>
      <c r="I1128" s="32" t="s">
        <v>30</v>
      </c>
      <c r="J1128" s="32" t="s">
        <v>30</v>
      </c>
      <c r="K1128" s="32" t="s">
        <v>30</v>
      </c>
      <c r="L1128" s="32" t="s">
        <v>30</v>
      </c>
      <c r="M1128" s="31" t="s">
        <v>30</v>
      </c>
      <c r="N1128" s="43" t="s">
        <v>30</v>
      </c>
      <c r="O1128" s="32" t="s">
        <v>30</v>
      </c>
      <c r="P1128" s="32" t="s">
        <v>30</v>
      </c>
      <c r="Q1128" s="32" t="s">
        <v>30</v>
      </c>
      <c r="R1128" s="32" t="s">
        <v>30</v>
      </c>
      <c r="S1128" s="32" t="s">
        <v>30</v>
      </c>
      <c r="T1128" s="32" t="s">
        <v>30</v>
      </c>
      <c r="U1128" s="33" t="s">
        <v>30</v>
      </c>
      <c r="V1128" s="31" t="s">
        <v>30</v>
      </c>
      <c r="W1128" s="32" t="s">
        <v>30</v>
      </c>
      <c r="X1128" s="32" t="s">
        <v>30</v>
      </c>
      <c r="Y1128" s="32" t="s">
        <v>30</v>
      </c>
      <c r="Z1128" s="32" t="s">
        <v>30</v>
      </c>
      <c r="AA1128" s="32" t="s">
        <v>30</v>
      </c>
      <c r="AB1128" s="32" t="s">
        <v>30</v>
      </c>
      <c r="AC1128" s="32" t="s">
        <v>30</v>
      </c>
      <c r="AD1128" s="34" t="s">
        <v>30</v>
      </c>
      <c r="AE1128" s="26">
        <v>1</v>
      </c>
      <c r="AF1128" s="27">
        <v>9500000</v>
      </c>
      <c r="AG1128" s="27">
        <v>10450000</v>
      </c>
      <c r="AH1128" s="27"/>
      <c r="AI1128" s="27"/>
      <c r="AJ1128" s="143">
        <f t="shared" si="2324"/>
        <v>6.7343502970147379E-2</v>
      </c>
      <c r="AK1128" s="27">
        <f t="shared" si="2376"/>
        <v>9975000</v>
      </c>
      <c r="AL1128" s="28">
        <f t="shared" si="2377"/>
        <v>1895250</v>
      </c>
      <c r="AM1128" s="30">
        <f t="shared" si="2378"/>
        <v>11870250</v>
      </c>
      <c r="AN1128" s="26">
        <v>1</v>
      </c>
      <c r="AO1128" s="27">
        <v>9500000</v>
      </c>
      <c r="AP1128" s="27">
        <v>12346200</v>
      </c>
      <c r="AQ1128" s="27"/>
      <c r="AR1128" s="27"/>
      <c r="AS1128" s="143">
        <f t="shared" si="2325"/>
        <v>0.18424873164332026</v>
      </c>
      <c r="AT1128" s="27">
        <f t="shared" si="2379"/>
        <v>10923100</v>
      </c>
      <c r="AU1128" s="28">
        <f t="shared" si="2380"/>
        <v>2075389</v>
      </c>
      <c r="AV1128" s="30">
        <f t="shared" si="2381"/>
        <v>12998489</v>
      </c>
      <c r="AW1128" s="26">
        <v>1</v>
      </c>
      <c r="AX1128" s="27">
        <v>9500000</v>
      </c>
      <c r="AY1128" s="27">
        <v>10830000</v>
      </c>
      <c r="AZ1128" s="27"/>
      <c r="BA1128" s="27"/>
      <c r="BB1128" s="143">
        <f t="shared" si="2326"/>
        <v>9.2518644267398739E-2</v>
      </c>
      <c r="BC1128" s="27">
        <f t="shared" si="2382"/>
        <v>10165000</v>
      </c>
      <c r="BD1128" s="27">
        <f t="shared" si="2383"/>
        <v>1931350</v>
      </c>
      <c r="BE1128" s="27">
        <f t="shared" si="2384"/>
        <v>12096350</v>
      </c>
      <c r="BF1128" s="31" t="s">
        <v>30</v>
      </c>
      <c r="BG1128" s="32" t="s">
        <v>30</v>
      </c>
      <c r="BH1128" s="32" t="s">
        <v>30</v>
      </c>
      <c r="BI1128" s="32" t="s">
        <v>30</v>
      </c>
      <c r="BJ1128" s="32" t="s">
        <v>30</v>
      </c>
      <c r="BK1128" s="32" t="s">
        <v>30</v>
      </c>
      <c r="BL1128" s="32" t="s">
        <v>30</v>
      </c>
      <c r="BM1128" s="32" t="s">
        <v>30</v>
      </c>
      <c r="BN1128" s="32" t="s">
        <v>30</v>
      </c>
      <c r="BO1128" s="26">
        <v>1</v>
      </c>
      <c r="BP1128" s="27">
        <v>7600000</v>
      </c>
      <c r="BQ1128" s="113"/>
      <c r="BR1128" s="27"/>
      <c r="BS1128" s="27"/>
      <c r="BT1128" s="163"/>
      <c r="BU1128" s="27">
        <f t="shared" si="2359"/>
        <v>7600000</v>
      </c>
      <c r="BV1128" s="28">
        <f t="shared" si="2360"/>
        <v>1444000</v>
      </c>
      <c r="BW1128" s="30">
        <f t="shared" si="2361"/>
        <v>9044000</v>
      </c>
      <c r="BX1128" s="26">
        <v>1</v>
      </c>
      <c r="BY1128" s="28">
        <v>7600000</v>
      </c>
      <c r="BZ1128" s="28">
        <v>8664000</v>
      </c>
      <c r="CA1128" s="28"/>
      <c r="CB1128" s="28"/>
      <c r="CC1128" s="177">
        <f t="shared" si="2329"/>
        <v>9.2518644267398739E-2</v>
      </c>
      <c r="CD1128" s="28">
        <f t="shared" si="2362"/>
        <v>8132000</v>
      </c>
      <c r="CE1128" s="28">
        <f t="shared" si="2363"/>
        <v>1545080</v>
      </c>
      <c r="CF1128" s="29">
        <f t="shared" si="2364"/>
        <v>9677080</v>
      </c>
      <c r="CG1128" s="26">
        <v>1</v>
      </c>
      <c r="CH1128" s="27">
        <v>6080000</v>
      </c>
      <c r="CI1128" s="27">
        <v>4864000</v>
      </c>
      <c r="CJ1128" s="27"/>
      <c r="CK1128" s="27"/>
      <c r="CL1128" s="143">
        <f t="shared" si="2388"/>
        <v>0.15713484026367724</v>
      </c>
      <c r="CM1128" s="27">
        <f t="shared" si="2389"/>
        <v>5472000</v>
      </c>
      <c r="CN1128" s="27">
        <f t="shared" si="2390"/>
        <v>1039680</v>
      </c>
      <c r="CO1128" s="28">
        <f t="shared" si="2391"/>
        <v>6511680</v>
      </c>
      <c r="CP1128" s="26">
        <v>1</v>
      </c>
      <c r="CQ1128" s="27">
        <v>6080000</v>
      </c>
      <c r="CR1128" s="27">
        <v>4864000</v>
      </c>
      <c r="CS1128" s="27"/>
      <c r="CT1128" s="27"/>
      <c r="CU1128" s="143">
        <f t="shared" si="2330"/>
        <v>0.15713484026367724</v>
      </c>
      <c r="CV1128" s="27">
        <f t="shared" si="2338"/>
        <v>5472000</v>
      </c>
      <c r="CW1128" s="28">
        <f t="shared" si="2339"/>
        <v>1039680</v>
      </c>
      <c r="CX1128" s="29">
        <f t="shared" si="2340"/>
        <v>6511680</v>
      </c>
      <c r="CY1128" s="26">
        <v>1</v>
      </c>
      <c r="CZ1128" s="27">
        <v>6080000</v>
      </c>
      <c r="DA1128" s="27">
        <v>5168000</v>
      </c>
      <c r="DB1128" s="27"/>
      <c r="DC1128" s="27"/>
      <c r="DD1128" s="143">
        <f t="shared" si="2331"/>
        <v>0.11466596451673744</v>
      </c>
      <c r="DE1128" s="27">
        <f t="shared" si="2392"/>
        <v>5624000</v>
      </c>
      <c r="DF1128" s="27">
        <f t="shared" si="2393"/>
        <v>1068560</v>
      </c>
      <c r="DG1128" s="28">
        <f t="shared" si="2394"/>
        <v>6692560</v>
      </c>
      <c r="DH1128" s="26">
        <v>1</v>
      </c>
      <c r="DI1128" s="28">
        <v>6080000</v>
      </c>
      <c r="DJ1128" s="28">
        <v>6992000</v>
      </c>
      <c r="DK1128" s="28"/>
      <c r="DL1128" s="177">
        <f t="shared" si="2332"/>
        <v>9.8666062491146178E-2</v>
      </c>
      <c r="DM1128" s="28">
        <f t="shared" si="2395"/>
        <v>6536000</v>
      </c>
      <c r="DN1128" s="28">
        <f t="shared" si="2396"/>
        <v>1241840</v>
      </c>
      <c r="DO1128" s="30">
        <f t="shared" si="2397"/>
        <v>7777840</v>
      </c>
    </row>
    <row r="1129" spans="1:119" ht="30" customHeight="1" x14ac:dyDescent="0.25">
      <c r="A1129" s="66" t="s">
        <v>2194</v>
      </c>
      <c r="B1129" s="67" t="s">
        <v>2103</v>
      </c>
      <c r="C1129" s="68" t="s">
        <v>2195</v>
      </c>
      <c r="D1129" s="31" t="s">
        <v>30</v>
      </c>
      <c r="E1129" s="32" t="s">
        <v>30</v>
      </c>
      <c r="F1129" s="32" t="s">
        <v>30</v>
      </c>
      <c r="G1129" s="32" t="s">
        <v>30</v>
      </c>
      <c r="H1129" s="32" t="s">
        <v>30</v>
      </c>
      <c r="I1129" s="32" t="s">
        <v>30</v>
      </c>
      <c r="J1129" s="32" t="s">
        <v>30</v>
      </c>
      <c r="K1129" s="32" t="s">
        <v>30</v>
      </c>
      <c r="L1129" s="32" t="s">
        <v>30</v>
      </c>
      <c r="M1129" s="31" t="s">
        <v>30</v>
      </c>
      <c r="N1129" s="43" t="s">
        <v>30</v>
      </c>
      <c r="O1129" s="32" t="s">
        <v>30</v>
      </c>
      <c r="P1129" s="32" t="s">
        <v>30</v>
      </c>
      <c r="Q1129" s="32" t="s">
        <v>30</v>
      </c>
      <c r="R1129" s="32" t="s">
        <v>30</v>
      </c>
      <c r="S1129" s="32" t="s">
        <v>30</v>
      </c>
      <c r="T1129" s="32" t="s">
        <v>30</v>
      </c>
      <c r="U1129" s="33" t="s">
        <v>30</v>
      </c>
      <c r="V1129" s="31" t="s">
        <v>30</v>
      </c>
      <c r="W1129" s="32" t="s">
        <v>30</v>
      </c>
      <c r="X1129" s="32" t="s">
        <v>30</v>
      </c>
      <c r="Y1129" s="32" t="s">
        <v>30</v>
      </c>
      <c r="Z1129" s="32" t="s">
        <v>30</v>
      </c>
      <c r="AA1129" s="32" t="s">
        <v>30</v>
      </c>
      <c r="AB1129" s="32" t="s">
        <v>30</v>
      </c>
      <c r="AC1129" s="32" t="s">
        <v>30</v>
      </c>
      <c r="AD1129" s="34" t="s">
        <v>30</v>
      </c>
      <c r="AE1129" s="26">
        <v>1</v>
      </c>
      <c r="AF1129" s="27">
        <v>5000000</v>
      </c>
      <c r="AG1129" s="27">
        <v>5500000</v>
      </c>
      <c r="AH1129" s="27"/>
      <c r="AI1129" s="27"/>
      <c r="AJ1129" s="143">
        <f t="shared" si="2324"/>
        <v>6.7343502970147379E-2</v>
      </c>
      <c r="AK1129" s="27">
        <f t="shared" si="2376"/>
        <v>5250000</v>
      </c>
      <c r="AL1129" s="28">
        <f t="shared" si="2377"/>
        <v>997500</v>
      </c>
      <c r="AM1129" s="30">
        <f t="shared" si="2378"/>
        <v>6247500</v>
      </c>
      <c r="AN1129" s="26">
        <v>1</v>
      </c>
      <c r="AO1129" s="27">
        <v>5000000</v>
      </c>
      <c r="AP1129" s="27">
        <v>6498000</v>
      </c>
      <c r="AQ1129" s="27"/>
      <c r="AR1129" s="27"/>
      <c r="AS1129" s="143">
        <f t="shared" si="2325"/>
        <v>0.18424873164332026</v>
      </c>
      <c r="AT1129" s="27">
        <f t="shared" si="2379"/>
        <v>5749000</v>
      </c>
      <c r="AU1129" s="28">
        <f t="shared" si="2380"/>
        <v>1092310</v>
      </c>
      <c r="AV1129" s="30">
        <f t="shared" si="2381"/>
        <v>6841310</v>
      </c>
      <c r="AW1129" s="26">
        <v>1</v>
      </c>
      <c r="AX1129" s="27">
        <v>5000000</v>
      </c>
      <c r="AY1129" s="27">
        <v>5700000</v>
      </c>
      <c r="AZ1129" s="27"/>
      <c r="BA1129" s="27"/>
      <c r="BB1129" s="143">
        <f t="shared" si="2326"/>
        <v>9.2518644267398739E-2</v>
      </c>
      <c r="BC1129" s="27">
        <f t="shared" si="2382"/>
        <v>5350000</v>
      </c>
      <c r="BD1129" s="27">
        <f t="shared" si="2383"/>
        <v>1016500</v>
      </c>
      <c r="BE1129" s="27">
        <f t="shared" si="2384"/>
        <v>6366500</v>
      </c>
      <c r="BF1129" s="31" t="s">
        <v>30</v>
      </c>
      <c r="BG1129" s="32" t="s">
        <v>30</v>
      </c>
      <c r="BH1129" s="32" t="s">
        <v>30</v>
      </c>
      <c r="BI1129" s="32" t="s">
        <v>30</v>
      </c>
      <c r="BJ1129" s="32" t="s">
        <v>30</v>
      </c>
      <c r="BK1129" s="32" t="s">
        <v>30</v>
      </c>
      <c r="BL1129" s="32" t="s">
        <v>30</v>
      </c>
      <c r="BM1129" s="32" t="s">
        <v>30</v>
      </c>
      <c r="BN1129" s="32" t="s">
        <v>30</v>
      </c>
      <c r="BO1129" s="26">
        <v>1</v>
      </c>
      <c r="BP1129" s="27">
        <v>4000000</v>
      </c>
      <c r="BQ1129" s="113"/>
      <c r="BR1129" s="27"/>
      <c r="BS1129" s="27"/>
      <c r="BT1129" s="163"/>
      <c r="BU1129" s="27">
        <f t="shared" si="2359"/>
        <v>4000000</v>
      </c>
      <c r="BV1129" s="28">
        <f t="shared" si="2360"/>
        <v>760000</v>
      </c>
      <c r="BW1129" s="30">
        <f t="shared" si="2361"/>
        <v>4760000</v>
      </c>
      <c r="BX1129" s="26">
        <v>1</v>
      </c>
      <c r="BY1129" s="28">
        <v>4000000</v>
      </c>
      <c r="BZ1129" s="28">
        <v>4560000</v>
      </c>
      <c r="CA1129" s="28"/>
      <c r="CB1129" s="28"/>
      <c r="CC1129" s="177">
        <f t="shared" si="2329"/>
        <v>9.2518644267398739E-2</v>
      </c>
      <c r="CD1129" s="28">
        <f t="shared" si="2362"/>
        <v>4280000</v>
      </c>
      <c r="CE1129" s="28">
        <f t="shared" si="2363"/>
        <v>813200</v>
      </c>
      <c r="CF1129" s="29">
        <f t="shared" si="2364"/>
        <v>5093200</v>
      </c>
      <c r="CG1129" s="26">
        <v>1</v>
      </c>
      <c r="CH1129" s="27">
        <v>3200000</v>
      </c>
      <c r="CI1129" s="27">
        <v>2560000</v>
      </c>
      <c r="CJ1129" s="27"/>
      <c r="CK1129" s="27"/>
      <c r="CL1129" s="143">
        <f t="shared" si="2388"/>
        <v>0.15713484026367722</v>
      </c>
      <c r="CM1129" s="27">
        <f t="shared" si="2389"/>
        <v>2880000</v>
      </c>
      <c r="CN1129" s="27">
        <f t="shared" si="2390"/>
        <v>547200</v>
      </c>
      <c r="CO1129" s="28">
        <f t="shared" si="2391"/>
        <v>3427200</v>
      </c>
      <c r="CP1129" s="26">
        <v>1</v>
      </c>
      <c r="CQ1129" s="27">
        <v>3200000</v>
      </c>
      <c r="CR1129" s="27">
        <v>2560000</v>
      </c>
      <c r="CS1129" s="27"/>
      <c r="CT1129" s="27"/>
      <c r="CU1129" s="143">
        <f t="shared" si="2330"/>
        <v>0.15713484026367722</v>
      </c>
      <c r="CV1129" s="27">
        <f t="shared" si="2338"/>
        <v>2880000</v>
      </c>
      <c r="CW1129" s="28">
        <f t="shared" si="2339"/>
        <v>547200</v>
      </c>
      <c r="CX1129" s="29">
        <f t="shared" si="2340"/>
        <v>3427200</v>
      </c>
      <c r="CY1129" s="26">
        <v>1</v>
      </c>
      <c r="CZ1129" s="27">
        <v>3200000</v>
      </c>
      <c r="DA1129" s="27">
        <v>2720000</v>
      </c>
      <c r="DB1129" s="27"/>
      <c r="DC1129" s="27"/>
      <c r="DD1129" s="143">
        <f t="shared" si="2331"/>
        <v>0.11466596451673743</v>
      </c>
      <c r="DE1129" s="27">
        <f t="shared" si="2392"/>
        <v>2960000</v>
      </c>
      <c r="DF1129" s="27">
        <f t="shared" si="2393"/>
        <v>562400</v>
      </c>
      <c r="DG1129" s="28">
        <f t="shared" si="2394"/>
        <v>3522400</v>
      </c>
      <c r="DH1129" s="26">
        <v>1</v>
      </c>
      <c r="DI1129" s="28">
        <v>3200000</v>
      </c>
      <c r="DJ1129" s="28">
        <v>3680000</v>
      </c>
      <c r="DK1129" s="28"/>
      <c r="DL1129" s="177">
        <f t="shared" si="2332"/>
        <v>9.8666062491146164E-2</v>
      </c>
      <c r="DM1129" s="28">
        <f t="shared" si="2395"/>
        <v>3440000</v>
      </c>
      <c r="DN1129" s="28">
        <f t="shared" si="2396"/>
        <v>653600</v>
      </c>
      <c r="DO1129" s="30">
        <f t="shared" si="2397"/>
        <v>4093600</v>
      </c>
    </row>
    <row r="1130" spans="1:119" ht="21" customHeight="1" x14ac:dyDescent="0.25">
      <c r="A1130" s="66" t="s">
        <v>2196</v>
      </c>
      <c r="B1130" s="67" t="s">
        <v>2103</v>
      </c>
      <c r="C1130" s="68" t="s">
        <v>2197</v>
      </c>
      <c r="D1130" s="31" t="s">
        <v>30</v>
      </c>
      <c r="E1130" s="32" t="s">
        <v>30</v>
      </c>
      <c r="F1130" s="32" t="s">
        <v>30</v>
      </c>
      <c r="G1130" s="32" t="s">
        <v>30</v>
      </c>
      <c r="H1130" s="32" t="s">
        <v>30</v>
      </c>
      <c r="I1130" s="32" t="s">
        <v>30</v>
      </c>
      <c r="J1130" s="32" t="s">
        <v>30</v>
      </c>
      <c r="K1130" s="32" t="s">
        <v>30</v>
      </c>
      <c r="L1130" s="32" t="s">
        <v>30</v>
      </c>
      <c r="M1130" s="31" t="s">
        <v>30</v>
      </c>
      <c r="N1130" s="43" t="s">
        <v>30</v>
      </c>
      <c r="O1130" s="32" t="s">
        <v>30</v>
      </c>
      <c r="P1130" s="32" t="s">
        <v>30</v>
      </c>
      <c r="Q1130" s="32" t="s">
        <v>30</v>
      </c>
      <c r="R1130" s="32" t="s">
        <v>30</v>
      </c>
      <c r="S1130" s="32" t="s">
        <v>30</v>
      </c>
      <c r="T1130" s="32" t="s">
        <v>30</v>
      </c>
      <c r="U1130" s="33" t="s">
        <v>30</v>
      </c>
      <c r="V1130" s="31" t="s">
        <v>30</v>
      </c>
      <c r="W1130" s="32" t="s">
        <v>30</v>
      </c>
      <c r="X1130" s="32" t="s">
        <v>30</v>
      </c>
      <c r="Y1130" s="32" t="s">
        <v>30</v>
      </c>
      <c r="Z1130" s="32" t="s">
        <v>30</v>
      </c>
      <c r="AA1130" s="32" t="s">
        <v>30</v>
      </c>
      <c r="AB1130" s="32" t="s">
        <v>30</v>
      </c>
      <c r="AC1130" s="32" t="s">
        <v>30</v>
      </c>
      <c r="AD1130" s="34" t="s">
        <v>30</v>
      </c>
      <c r="AE1130" s="26">
        <v>1</v>
      </c>
      <c r="AF1130" s="27">
        <v>12000000</v>
      </c>
      <c r="AG1130" s="27">
        <v>13200000</v>
      </c>
      <c r="AH1130" s="27"/>
      <c r="AI1130" s="27"/>
      <c r="AJ1130" s="143">
        <f t="shared" si="2324"/>
        <v>6.7343502970147379E-2</v>
      </c>
      <c r="AK1130" s="27">
        <f t="shared" si="2376"/>
        <v>12600000</v>
      </c>
      <c r="AL1130" s="28">
        <f t="shared" si="2377"/>
        <v>2394000</v>
      </c>
      <c r="AM1130" s="30">
        <f t="shared" si="2378"/>
        <v>14994000</v>
      </c>
      <c r="AN1130" s="26">
        <v>1</v>
      </c>
      <c r="AO1130" s="27">
        <v>12000000</v>
      </c>
      <c r="AP1130" s="27">
        <v>15595200</v>
      </c>
      <c r="AQ1130" s="27"/>
      <c r="AR1130" s="27"/>
      <c r="AS1130" s="143">
        <f t="shared" si="2325"/>
        <v>0.18424873164332026</v>
      </c>
      <c r="AT1130" s="27">
        <f t="shared" si="2379"/>
        <v>13797600</v>
      </c>
      <c r="AU1130" s="28">
        <f t="shared" si="2380"/>
        <v>2621544</v>
      </c>
      <c r="AV1130" s="30">
        <f t="shared" si="2381"/>
        <v>16419144</v>
      </c>
      <c r="AW1130" s="26">
        <v>1</v>
      </c>
      <c r="AX1130" s="27">
        <v>12000000</v>
      </c>
      <c r="AY1130" s="27">
        <v>13680000</v>
      </c>
      <c r="AZ1130" s="27"/>
      <c r="BA1130" s="27"/>
      <c r="BB1130" s="143">
        <f t="shared" si="2326"/>
        <v>9.2518644267398739E-2</v>
      </c>
      <c r="BC1130" s="27">
        <f t="shared" si="2382"/>
        <v>12840000</v>
      </c>
      <c r="BD1130" s="27">
        <f t="shared" si="2383"/>
        <v>2439600</v>
      </c>
      <c r="BE1130" s="27">
        <f t="shared" si="2384"/>
        <v>15279600</v>
      </c>
      <c r="BF1130" s="31" t="s">
        <v>30</v>
      </c>
      <c r="BG1130" s="32" t="s">
        <v>30</v>
      </c>
      <c r="BH1130" s="32" t="s">
        <v>30</v>
      </c>
      <c r="BI1130" s="32" t="s">
        <v>30</v>
      </c>
      <c r="BJ1130" s="32" t="s">
        <v>30</v>
      </c>
      <c r="BK1130" s="32" t="s">
        <v>30</v>
      </c>
      <c r="BL1130" s="32" t="s">
        <v>30</v>
      </c>
      <c r="BM1130" s="32" t="s">
        <v>30</v>
      </c>
      <c r="BN1130" s="32" t="s">
        <v>30</v>
      </c>
      <c r="BO1130" s="26">
        <v>1</v>
      </c>
      <c r="BP1130" s="27">
        <v>9600000</v>
      </c>
      <c r="BQ1130" s="113"/>
      <c r="BR1130" s="27"/>
      <c r="BS1130" s="27"/>
      <c r="BT1130" s="163"/>
      <c r="BU1130" s="27">
        <f t="shared" si="2359"/>
        <v>9600000</v>
      </c>
      <c r="BV1130" s="28">
        <f t="shared" si="2360"/>
        <v>1824000</v>
      </c>
      <c r="BW1130" s="30">
        <f>+BV1130+BU1130</f>
        <v>11424000</v>
      </c>
      <c r="BX1130" s="26">
        <v>1</v>
      </c>
      <c r="BY1130" s="28">
        <v>9600000</v>
      </c>
      <c r="BZ1130" s="28">
        <v>10944000</v>
      </c>
      <c r="CA1130" s="28"/>
      <c r="CB1130" s="28"/>
      <c r="CC1130" s="177">
        <f t="shared" si="2329"/>
        <v>9.2518644267398753E-2</v>
      </c>
      <c r="CD1130" s="28">
        <f t="shared" si="2362"/>
        <v>10272000</v>
      </c>
      <c r="CE1130" s="28">
        <f t="shared" si="2363"/>
        <v>1951680</v>
      </c>
      <c r="CF1130" s="29">
        <f t="shared" si="2364"/>
        <v>12223680</v>
      </c>
      <c r="CG1130" s="26">
        <v>1</v>
      </c>
      <c r="CH1130" s="27">
        <v>7680000</v>
      </c>
      <c r="CI1130" s="27">
        <v>6144000</v>
      </c>
      <c r="CJ1130" s="27"/>
      <c r="CK1130" s="27"/>
      <c r="CL1130" s="143">
        <f t="shared" si="2388"/>
        <v>0.15713484026367722</v>
      </c>
      <c r="CM1130" s="27">
        <f t="shared" si="2389"/>
        <v>6912000</v>
      </c>
      <c r="CN1130" s="27">
        <f t="shared" si="2390"/>
        <v>1313280</v>
      </c>
      <c r="CO1130" s="28">
        <f t="shared" si="2391"/>
        <v>8225280</v>
      </c>
      <c r="CP1130" s="26">
        <v>1</v>
      </c>
      <c r="CQ1130" s="27">
        <v>7680000</v>
      </c>
      <c r="CR1130" s="27">
        <v>6144000</v>
      </c>
      <c r="CS1130" s="27"/>
      <c r="CT1130" s="27"/>
      <c r="CU1130" s="143">
        <f t="shared" si="2330"/>
        <v>0.15713484026367722</v>
      </c>
      <c r="CV1130" s="27">
        <f t="shared" si="2338"/>
        <v>6912000</v>
      </c>
      <c r="CW1130" s="28">
        <f t="shared" si="2339"/>
        <v>1313280</v>
      </c>
      <c r="CX1130" s="29">
        <f t="shared" si="2340"/>
        <v>8225280</v>
      </c>
      <c r="CY1130" s="26">
        <v>1</v>
      </c>
      <c r="CZ1130" s="27">
        <v>7680000</v>
      </c>
      <c r="DA1130" s="27">
        <v>6528000</v>
      </c>
      <c r="DB1130" s="27"/>
      <c r="DC1130" s="27"/>
      <c r="DD1130" s="143">
        <f t="shared" si="2331"/>
        <v>0.11466596451673743</v>
      </c>
      <c r="DE1130" s="27">
        <f t="shared" si="2392"/>
        <v>7104000</v>
      </c>
      <c r="DF1130" s="27">
        <f t="shared" si="2393"/>
        <v>1349760</v>
      </c>
      <c r="DG1130" s="28">
        <f t="shared" si="2394"/>
        <v>8453760</v>
      </c>
      <c r="DH1130" s="26">
        <v>1</v>
      </c>
      <c r="DI1130" s="28">
        <v>7680000</v>
      </c>
      <c r="DJ1130" s="28">
        <v>8832000</v>
      </c>
      <c r="DK1130" s="28"/>
      <c r="DL1130" s="177">
        <f t="shared" si="2332"/>
        <v>9.8666062491146164E-2</v>
      </c>
      <c r="DM1130" s="28">
        <f t="shared" si="2395"/>
        <v>8256000</v>
      </c>
      <c r="DN1130" s="28">
        <f t="shared" si="2396"/>
        <v>1568640</v>
      </c>
      <c r="DO1130" s="30">
        <f t="shared" si="2397"/>
        <v>9824640</v>
      </c>
    </row>
    <row r="1131" spans="1:119" ht="21" customHeight="1" x14ac:dyDescent="0.25">
      <c r="A1131" s="66" t="s">
        <v>2198</v>
      </c>
      <c r="B1131" s="67" t="s">
        <v>2103</v>
      </c>
      <c r="C1131" s="68" t="s">
        <v>2199</v>
      </c>
      <c r="D1131" s="31" t="s">
        <v>30</v>
      </c>
      <c r="E1131" s="32" t="s">
        <v>30</v>
      </c>
      <c r="F1131" s="32" t="s">
        <v>30</v>
      </c>
      <c r="G1131" s="32" t="s">
        <v>30</v>
      </c>
      <c r="H1131" s="32" t="s">
        <v>30</v>
      </c>
      <c r="I1131" s="32" t="s">
        <v>30</v>
      </c>
      <c r="J1131" s="32" t="s">
        <v>30</v>
      </c>
      <c r="K1131" s="32" t="s">
        <v>30</v>
      </c>
      <c r="L1131" s="32" t="s">
        <v>30</v>
      </c>
      <c r="M1131" s="31" t="s">
        <v>30</v>
      </c>
      <c r="N1131" s="43" t="s">
        <v>30</v>
      </c>
      <c r="O1131" s="32" t="s">
        <v>30</v>
      </c>
      <c r="P1131" s="32" t="s">
        <v>30</v>
      </c>
      <c r="Q1131" s="32" t="s">
        <v>30</v>
      </c>
      <c r="R1131" s="32" t="s">
        <v>30</v>
      </c>
      <c r="S1131" s="32" t="s">
        <v>30</v>
      </c>
      <c r="T1131" s="32" t="s">
        <v>30</v>
      </c>
      <c r="U1131" s="33" t="s">
        <v>30</v>
      </c>
      <c r="V1131" s="31" t="s">
        <v>30</v>
      </c>
      <c r="W1131" s="32" t="s">
        <v>30</v>
      </c>
      <c r="X1131" s="32" t="s">
        <v>30</v>
      </c>
      <c r="Y1131" s="32" t="s">
        <v>30</v>
      </c>
      <c r="Z1131" s="32" t="s">
        <v>30</v>
      </c>
      <c r="AA1131" s="32" t="s">
        <v>30</v>
      </c>
      <c r="AB1131" s="32" t="s">
        <v>30</v>
      </c>
      <c r="AC1131" s="32" t="s">
        <v>30</v>
      </c>
      <c r="AD1131" s="34" t="s">
        <v>30</v>
      </c>
      <c r="AE1131" s="26">
        <v>1</v>
      </c>
      <c r="AF1131" s="27">
        <v>6500000</v>
      </c>
      <c r="AG1131" s="27">
        <v>7150000</v>
      </c>
      <c r="AH1131" s="27"/>
      <c r="AI1131" s="27"/>
      <c r="AJ1131" s="143">
        <f t="shared" si="2324"/>
        <v>6.7343502970147379E-2</v>
      </c>
      <c r="AK1131" s="27">
        <f t="shared" si="2376"/>
        <v>6825000</v>
      </c>
      <c r="AL1131" s="28">
        <f t="shared" si="2377"/>
        <v>1296750</v>
      </c>
      <c r="AM1131" s="30">
        <f t="shared" si="2378"/>
        <v>8121750</v>
      </c>
      <c r="AN1131" s="26">
        <v>1</v>
      </c>
      <c r="AO1131" s="27">
        <v>6500000</v>
      </c>
      <c r="AP1131" s="27">
        <v>8447400</v>
      </c>
      <c r="AQ1131" s="27"/>
      <c r="AR1131" s="27"/>
      <c r="AS1131" s="143">
        <f t="shared" si="2325"/>
        <v>0.18424873164332026</v>
      </c>
      <c r="AT1131" s="27">
        <f t="shared" si="2379"/>
        <v>7473700</v>
      </c>
      <c r="AU1131" s="28">
        <f t="shared" si="2380"/>
        <v>1420003</v>
      </c>
      <c r="AV1131" s="30">
        <f t="shared" si="2381"/>
        <v>8893703</v>
      </c>
      <c r="AW1131" s="26">
        <v>1</v>
      </c>
      <c r="AX1131" s="27">
        <v>6500000</v>
      </c>
      <c r="AY1131" s="27">
        <v>7410000</v>
      </c>
      <c r="AZ1131" s="27"/>
      <c r="BA1131" s="27"/>
      <c r="BB1131" s="143">
        <f t="shared" si="2326"/>
        <v>9.2518644267398739E-2</v>
      </c>
      <c r="BC1131" s="27">
        <f t="shared" si="2382"/>
        <v>6955000</v>
      </c>
      <c r="BD1131" s="27">
        <f t="shared" si="2383"/>
        <v>1321450</v>
      </c>
      <c r="BE1131" s="27">
        <f t="shared" si="2384"/>
        <v>8276450</v>
      </c>
      <c r="BF1131" s="31" t="s">
        <v>30</v>
      </c>
      <c r="BG1131" s="32" t="s">
        <v>30</v>
      </c>
      <c r="BH1131" s="32" t="s">
        <v>30</v>
      </c>
      <c r="BI1131" s="32" t="s">
        <v>30</v>
      </c>
      <c r="BJ1131" s="32" t="s">
        <v>30</v>
      </c>
      <c r="BK1131" s="32" t="s">
        <v>30</v>
      </c>
      <c r="BL1131" s="32" t="s">
        <v>30</v>
      </c>
      <c r="BM1131" s="32" t="s">
        <v>30</v>
      </c>
      <c r="BN1131" s="32" t="s">
        <v>30</v>
      </c>
      <c r="BO1131" s="26">
        <v>1</v>
      </c>
      <c r="BP1131" s="27">
        <v>5200000</v>
      </c>
      <c r="BQ1131" s="113"/>
      <c r="BR1131" s="27"/>
      <c r="BS1131" s="27"/>
      <c r="BT1131" s="163"/>
      <c r="BU1131" s="27">
        <f t="shared" si="2359"/>
        <v>5200000</v>
      </c>
      <c r="BV1131" s="28">
        <f t="shared" si="2360"/>
        <v>988000</v>
      </c>
      <c r="BW1131" s="30">
        <f t="shared" si="2361"/>
        <v>6188000</v>
      </c>
      <c r="BX1131" s="26">
        <v>1</v>
      </c>
      <c r="BY1131" s="28">
        <v>5200000</v>
      </c>
      <c r="BZ1131" s="28">
        <v>5928000</v>
      </c>
      <c r="CA1131" s="28"/>
      <c r="CB1131" s="28"/>
      <c r="CC1131" s="177">
        <f t="shared" si="2329"/>
        <v>9.2518644267398739E-2</v>
      </c>
      <c r="CD1131" s="28">
        <f t="shared" si="2362"/>
        <v>5564000</v>
      </c>
      <c r="CE1131" s="28">
        <f t="shared" si="2363"/>
        <v>1057160</v>
      </c>
      <c r="CF1131" s="29">
        <f t="shared" si="2364"/>
        <v>6621160</v>
      </c>
      <c r="CG1131" s="26">
        <v>1</v>
      </c>
      <c r="CH1131" s="27">
        <v>4160000</v>
      </c>
      <c r="CI1131" s="27">
        <v>3328000</v>
      </c>
      <c r="CJ1131" s="27"/>
      <c r="CK1131" s="27"/>
      <c r="CL1131" s="143">
        <f t="shared" si="2388"/>
        <v>0.15713484026367724</v>
      </c>
      <c r="CM1131" s="27">
        <f t="shared" si="2389"/>
        <v>3744000</v>
      </c>
      <c r="CN1131" s="27">
        <f t="shared" si="2390"/>
        <v>711360</v>
      </c>
      <c r="CO1131" s="28">
        <f t="shared" si="2391"/>
        <v>4455360</v>
      </c>
      <c r="CP1131" s="26">
        <v>1</v>
      </c>
      <c r="CQ1131" s="27">
        <v>4160000</v>
      </c>
      <c r="CR1131" s="27">
        <v>3328000</v>
      </c>
      <c r="CS1131" s="27"/>
      <c r="CT1131" s="27"/>
      <c r="CU1131" s="143">
        <f t="shared" si="2330"/>
        <v>0.15713484026367724</v>
      </c>
      <c r="CV1131" s="27">
        <f t="shared" si="2338"/>
        <v>3744000</v>
      </c>
      <c r="CW1131" s="28">
        <f t="shared" si="2339"/>
        <v>711360</v>
      </c>
      <c r="CX1131" s="29">
        <f t="shared" si="2340"/>
        <v>4455360</v>
      </c>
      <c r="CY1131" s="26">
        <v>1</v>
      </c>
      <c r="CZ1131" s="27">
        <v>4160000</v>
      </c>
      <c r="DA1131" s="27">
        <v>3536000</v>
      </c>
      <c r="DB1131" s="27"/>
      <c r="DC1131" s="27"/>
      <c r="DD1131" s="143">
        <f t="shared" si="2331"/>
        <v>0.11466596451673744</v>
      </c>
      <c r="DE1131" s="27">
        <f t="shared" si="2392"/>
        <v>3848000</v>
      </c>
      <c r="DF1131" s="27">
        <f t="shared" si="2393"/>
        <v>731120</v>
      </c>
      <c r="DG1131" s="28">
        <f t="shared" si="2394"/>
        <v>4579120</v>
      </c>
      <c r="DH1131" s="26">
        <v>1</v>
      </c>
      <c r="DI1131" s="28">
        <v>4160000</v>
      </c>
      <c r="DJ1131" s="28">
        <v>4784000</v>
      </c>
      <c r="DK1131" s="28"/>
      <c r="DL1131" s="177">
        <f t="shared" si="2332"/>
        <v>9.8666062491146164E-2</v>
      </c>
      <c r="DM1131" s="28">
        <f t="shared" si="2395"/>
        <v>4472000</v>
      </c>
      <c r="DN1131" s="28">
        <f t="shared" si="2396"/>
        <v>849680</v>
      </c>
      <c r="DO1131" s="30">
        <f t="shared" si="2397"/>
        <v>5321680</v>
      </c>
    </row>
    <row r="1132" spans="1:119" ht="21" customHeight="1" x14ac:dyDescent="0.25">
      <c r="A1132" s="66" t="s">
        <v>2200</v>
      </c>
      <c r="B1132" s="67" t="s">
        <v>2103</v>
      </c>
      <c r="C1132" s="68" t="s">
        <v>2201</v>
      </c>
      <c r="D1132" s="31" t="s">
        <v>30</v>
      </c>
      <c r="E1132" s="32" t="s">
        <v>30</v>
      </c>
      <c r="F1132" s="32" t="s">
        <v>30</v>
      </c>
      <c r="G1132" s="32" t="s">
        <v>30</v>
      </c>
      <c r="H1132" s="32" t="s">
        <v>30</v>
      </c>
      <c r="I1132" s="32" t="s">
        <v>30</v>
      </c>
      <c r="J1132" s="32" t="s">
        <v>30</v>
      </c>
      <c r="K1132" s="32" t="s">
        <v>30</v>
      </c>
      <c r="L1132" s="32" t="s">
        <v>30</v>
      </c>
      <c r="M1132" s="31" t="s">
        <v>30</v>
      </c>
      <c r="N1132" s="43" t="s">
        <v>30</v>
      </c>
      <c r="O1132" s="32" t="s">
        <v>30</v>
      </c>
      <c r="P1132" s="32" t="s">
        <v>30</v>
      </c>
      <c r="Q1132" s="32" t="s">
        <v>30</v>
      </c>
      <c r="R1132" s="32" t="s">
        <v>30</v>
      </c>
      <c r="S1132" s="32" t="s">
        <v>30</v>
      </c>
      <c r="T1132" s="32" t="s">
        <v>30</v>
      </c>
      <c r="U1132" s="33" t="s">
        <v>30</v>
      </c>
      <c r="V1132" s="31" t="s">
        <v>30</v>
      </c>
      <c r="W1132" s="32" t="s">
        <v>30</v>
      </c>
      <c r="X1132" s="32" t="s">
        <v>30</v>
      </c>
      <c r="Y1132" s="32" t="s">
        <v>30</v>
      </c>
      <c r="Z1132" s="32" t="s">
        <v>30</v>
      </c>
      <c r="AA1132" s="32" t="s">
        <v>30</v>
      </c>
      <c r="AB1132" s="32" t="s">
        <v>30</v>
      </c>
      <c r="AC1132" s="32" t="s">
        <v>30</v>
      </c>
      <c r="AD1132" s="34" t="s">
        <v>30</v>
      </c>
      <c r="AE1132" s="26">
        <v>1</v>
      </c>
      <c r="AF1132" s="27">
        <v>6500000</v>
      </c>
      <c r="AG1132" s="27">
        <v>7150000</v>
      </c>
      <c r="AH1132" s="27"/>
      <c r="AI1132" s="27"/>
      <c r="AJ1132" s="143">
        <f t="shared" si="2324"/>
        <v>6.7343502970147379E-2</v>
      </c>
      <c r="AK1132" s="27">
        <f t="shared" si="2376"/>
        <v>6825000</v>
      </c>
      <c r="AL1132" s="28">
        <f t="shared" si="2377"/>
        <v>1296750</v>
      </c>
      <c r="AM1132" s="30">
        <f t="shared" si="2378"/>
        <v>8121750</v>
      </c>
      <c r="AN1132" s="26">
        <v>1</v>
      </c>
      <c r="AO1132" s="27">
        <v>6500000</v>
      </c>
      <c r="AP1132" s="27">
        <v>8447400</v>
      </c>
      <c r="AQ1132" s="27"/>
      <c r="AR1132" s="27"/>
      <c r="AS1132" s="143">
        <f t="shared" si="2325"/>
        <v>0.18424873164332026</v>
      </c>
      <c r="AT1132" s="27">
        <f t="shared" si="2379"/>
        <v>7473700</v>
      </c>
      <c r="AU1132" s="28">
        <f t="shared" si="2380"/>
        <v>1420003</v>
      </c>
      <c r="AV1132" s="30">
        <f t="shared" si="2381"/>
        <v>8893703</v>
      </c>
      <c r="AW1132" s="26">
        <v>1</v>
      </c>
      <c r="AX1132" s="27">
        <v>6500000</v>
      </c>
      <c r="AY1132" s="27">
        <v>7410000</v>
      </c>
      <c r="AZ1132" s="27"/>
      <c r="BA1132" s="27"/>
      <c r="BB1132" s="143">
        <f t="shared" si="2326"/>
        <v>9.2518644267398739E-2</v>
      </c>
      <c r="BC1132" s="27">
        <f t="shared" si="2382"/>
        <v>6955000</v>
      </c>
      <c r="BD1132" s="27">
        <f t="shared" si="2383"/>
        <v>1321450</v>
      </c>
      <c r="BE1132" s="27">
        <f t="shared" si="2384"/>
        <v>8276450</v>
      </c>
      <c r="BF1132" s="31" t="s">
        <v>30</v>
      </c>
      <c r="BG1132" s="32" t="s">
        <v>30</v>
      </c>
      <c r="BH1132" s="32" t="s">
        <v>30</v>
      </c>
      <c r="BI1132" s="32" t="s">
        <v>30</v>
      </c>
      <c r="BJ1132" s="32" t="s">
        <v>30</v>
      </c>
      <c r="BK1132" s="32" t="s">
        <v>30</v>
      </c>
      <c r="BL1132" s="32" t="s">
        <v>30</v>
      </c>
      <c r="BM1132" s="32" t="s">
        <v>30</v>
      </c>
      <c r="BN1132" s="32" t="s">
        <v>30</v>
      </c>
      <c r="BO1132" s="26">
        <v>1</v>
      </c>
      <c r="BP1132" s="27">
        <v>5200000</v>
      </c>
      <c r="BQ1132" s="113"/>
      <c r="BR1132" s="27"/>
      <c r="BS1132" s="27"/>
      <c r="BT1132" s="163"/>
      <c r="BU1132" s="27">
        <f t="shared" si="2359"/>
        <v>5200000</v>
      </c>
      <c r="BV1132" s="28">
        <f t="shared" si="2360"/>
        <v>988000</v>
      </c>
      <c r="BW1132" s="30">
        <f t="shared" si="2361"/>
        <v>6188000</v>
      </c>
      <c r="BX1132" s="26">
        <v>1</v>
      </c>
      <c r="BY1132" s="28">
        <v>5200000</v>
      </c>
      <c r="BZ1132" s="28">
        <v>5928000</v>
      </c>
      <c r="CA1132" s="28"/>
      <c r="CB1132" s="28"/>
      <c r="CC1132" s="177">
        <f t="shared" si="2329"/>
        <v>9.2518644267398739E-2</v>
      </c>
      <c r="CD1132" s="28">
        <f t="shared" si="2362"/>
        <v>5564000</v>
      </c>
      <c r="CE1132" s="28">
        <f t="shared" si="2363"/>
        <v>1057160</v>
      </c>
      <c r="CF1132" s="29">
        <f t="shared" si="2364"/>
        <v>6621160</v>
      </c>
      <c r="CG1132" s="26">
        <v>1</v>
      </c>
      <c r="CH1132" s="27">
        <v>4160000</v>
      </c>
      <c r="CI1132" s="27">
        <v>3328000</v>
      </c>
      <c r="CJ1132" s="27"/>
      <c r="CK1132" s="27"/>
      <c r="CL1132" s="143">
        <f t="shared" si="2388"/>
        <v>0.15713484026367724</v>
      </c>
      <c r="CM1132" s="27">
        <f t="shared" si="2389"/>
        <v>3744000</v>
      </c>
      <c r="CN1132" s="27">
        <f t="shared" si="2390"/>
        <v>711360</v>
      </c>
      <c r="CO1132" s="28">
        <f t="shared" si="2391"/>
        <v>4455360</v>
      </c>
      <c r="CP1132" s="26">
        <v>1</v>
      </c>
      <c r="CQ1132" s="27">
        <v>4160000</v>
      </c>
      <c r="CR1132" s="27">
        <v>3328000</v>
      </c>
      <c r="CS1132" s="27"/>
      <c r="CT1132" s="27"/>
      <c r="CU1132" s="143">
        <f t="shared" si="2330"/>
        <v>0.15713484026367724</v>
      </c>
      <c r="CV1132" s="27">
        <f t="shared" si="2338"/>
        <v>3744000</v>
      </c>
      <c r="CW1132" s="28">
        <f t="shared" si="2339"/>
        <v>711360</v>
      </c>
      <c r="CX1132" s="29">
        <f t="shared" si="2340"/>
        <v>4455360</v>
      </c>
      <c r="CY1132" s="26">
        <v>1</v>
      </c>
      <c r="CZ1132" s="27">
        <v>4160000</v>
      </c>
      <c r="DA1132" s="27">
        <v>3536000</v>
      </c>
      <c r="DB1132" s="27"/>
      <c r="DC1132" s="27"/>
      <c r="DD1132" s="143">
        <f t="shared" si="2331"/>
        <v>0.11466596451673744</v>
      </c>
      <c r="DE1132" s="27">
        <f t="shared" si="2392"/>
        <v>3848000</v>
      </c>
      <c r="DF1132" s="27">
        <f t="shared" si="2393"/>
        <v>731120</v>
      </c>
      <c r="DG1132" s="28">
        <f t="shared" si="2394"/>
        <v>4579120</v>
      </c>
      <c r="DH1132" s="26">
        <v>1</v>
      </c>
      <c r="DI1132" s="28">
        <v>4160000</v>
      </c>
      <c r="DJ1132" s="28">
        <v>4784000</v>
      </c>
      <c r="DK1132" s="28"/>
      <c r="DL1132" s="177">
        <f t="shared" si="2332"/>
        <v>9.8666062491146164E-2</v>
      </c>
      <c r="DM1132" s="28">
        <f t="shared" si="2395"/>
        <v>4472000</v>
      </c>
      <c r="DN1132" s="28">
        <f t="shared" si="2396"/>
        <v>849680</v>
      </c>
      <c r="DO1132" s="30">
        <f t="shared" si="2397"/>
        <v>5321680</v>
      </c>
    </row>
    <row r="1133" spans="1:119" ht="21" customHeight="1" x14ac:dyDescent="0.25">
      <c r="A1133" s="66" t="s">
        <v>2202</v>
      </c>
      <c r="B1133" s="67" t="s">
        <v>2103</v>
      </c>
      <c r="C1133" s="68" t="s">
        <v>2203</v>
      </c>
      <c r="D1133" s="31" t="s">
        <v>30</v>
      </c>
      <c r="E1133" s="32" t="s">
        <v>30</v>
      </c>
      <c r="F1133" s="32" t="s">
        <v>30</v>
      </c>
      <c r="G1133" s="32" t="s">
        <v>30</v>
      </c>
      <c r="H1133" s="32" t="s">
        <v>30</v>
      </c>
      <c r="I1133" s="32" t="s">
        <v>30</v>
      </c>
      <c r="J1133" s="32" t="s">
        <v>30</v>
      </c>
      <c r="K1133" s="32" t="s">
        <v>30</v>
      </c>
      <c r="L1133" s="32" t="s">
        <v>30</v>
      </c>
      <c r="M1133" s="31" t="s">
        <v>30</v>
      </c>
      <c r="N1133" s="43" t="s">
        <v>30</v>
      </c>
      <c r="O1133" s="32" t="s">
        <v>30</v>
      </c>
      <c r="P1133" s="32" t="s">
        <v>30</v>
      </c>
      <c r="Q1133" s="32" t="s">
        <v>30</v>
      </c>
      <c r="R1133" s="32" t="s">
        <v>30</v>
      </c>
      <c r="S1133" s="32" t="s">
        <v>30</v>
      </c>
      <c r="T1133" s="32" t="s">
        <v>30</v>
      </c>
      <c r="U1133" s="33" t="s">
        <v>30</v>
      </c>
      <c r="V1133" s="31" t="s">
        <v>30</v>
      </c>
      <c r="W1133" s="32" t="s">
        <v>30</v>
      </c>
      <c r="X1133" s="32" t="s">
        <v>30</v>
      </c>
      <c r="Y1133" s="32" t="s">
        <v>30</v>
      </c>
      <c r="Z1133" s="32" t="s">
        <v>30</v>
      </c>
      <c r="AA1133" s="32" t="s">
        <v>30</v>
      </c>
      <c r="AB1133" s="32" t="s">
        <v>30</v>
      </c>
      <c r="AC1133" s="32" t="s">
        <v>30</v>
      </c>
      <c r="AD1133" s="34" t="s">
        <v>30</v>
      </c>
      <c r="AE1133" s="26">
        <v>1</v>
      </c>
      <c r="AF1133" s="27">
        <v>15000000</v>
      </c>
      <c r="AG1133" s="27">
        <v>16500000</v>
      </c>
      <c r="AH1133" s="27"/>
      <c r="AI1133" s="27"/>
      <c r="AJ1133" s="143">
        <f t="shared" si="2324"/>
        <v>6.7343502970147393E-2</v>
      </c>
      <c r="AK1133" s="27">
        <f t="shared" si="2376"/>
        <v>15750000</v>
      </c>
      <c r="AL1133" s="28">
        <f t="shared" si="2377"/>
        <v>2992500</v>
      </c>
      <c r="AM1133" s="30">
        <f t="shared" si="2378"/>
        <v>18742500</v>
      </c>
      <c r="AN1133" s="26">
        <v>1</v>
      </c>
      <c r="AO1133" s="27">
        <v>15000000</v>
      </c>
      <c r="AP1133" s="27">
        <v>19494000</v>
      </c>
      <c r="AQ1133" s="27"/>
      <c r="AR1133" s="27"/>
      <c r="AS1133" s="143">
        <f t="shared" si="2325"/>
        <v>0.18424873164332028</v>
      </c>
      <c r="AT1133" s="27">
        <f t="shared" si="2379"/>
        <v>17247000</v>
      </c>
      <c r="AU1133" s="28">
        <f t="shared" si="2380"/>
        <v>3276930</v>
      </c>
      <c r="AV1133" s="30">
        <f t="shared" si="2381"/>
        <v>20523930</v>
      </c>
      <c r="AW1133" s="26">
        <v>1</v>
      </c>
      <c r="AX1133" s="27">
        <v>15000000</v>
      </c>
      <c r="AY1133" s="27">
        <v>17100000</v>
      </c>
      <c r="AZ1133" s="27"/>
      <c r="BA1133" s="27"/>
      <c r="BB1133" s="143">
        <f t="shared" si="2326"/>
        <v>9.2518644267398739E-2</v>
      </c>
      <c r="BC1133" s="27">
        <f t="shared" si="2382"/>
        <v>16050000</v>
      </c>
      <c r="BD1133" s="27">
        <f t="shared" si="2383"/>
        <v>3049500</v>
      </c>
      <c r="BE1133" s="27">
        <f t="shared" si="2384"/>
        <v>19099500</v>
      </c>
      <c r="BF1133" s="31" t="s">
        <v>30</v>
      </c>
      <c r="BG1133" s="32" t="s">
        <v>30</v>
      </c>
      <c r="BH1133" s="32" t="s">
        <v>30</v>
      </c>
      <c r="BI1133" s="32" t="s">
        <v>30</v>
      </c>
      <c r="BJ1133" s="32" t="s">
        <v>30</v>
      </c>
      <c r="BK1133" s="32" t="s">
        <v>30</v>
      </c>
      <c r="BL1133" s="32" t="s">
        <v>30</v>
      </c>
      <c r="BM1133" s="32" t="s">
        <v>30</v>
      </c>
      <c r="BN1133" s="32" t="s">
        <v>30</v>
      </c>
      <c r="BO1133" s="26">
        <v>1</v>
      </c>
      <c r="BP1133" s="27">
        <v>12000000</v>
      </c>
      <c r="BQ1133" s="113"/>
      <c r="BR1133" s="27"/>
      <c r="BS1133" s="27"/>
      <c r="BT1133" s="163"/>
      <c r="BU1133" s="27">
        <f t="shared" si="2359"/>
        <v>12000000</v>
      </c>
      <c r="BV1133" s="28">
        <f t="shared" si="2360"/>
        <v>2280000</v>
      </c>
      <c r="BW1133" s="30">
        <f t="shared" si="2361"/>
        <v>14280000</v>
      </c>
      <c r="BX1133" s="26">
        <v>1</v>
      </c>
      <c r="BY1133" s="28">
        <v>12000000</v>
      </c>
      <c r="BZ1133" s="28">
        <v>13680000</v>
      </c>
      <c r="CA1133" s="28"/>
      <c r="CB1133" s="28"/>
      <c r="CC1133" s="177">
        <f t="shared" si="2329"/>
        <v>9.2518644267398739E-2</v>
      </c>
      <c r="CD1133" s="28">
        <f t="shared" si="2362"/>
        <v>12840000</v>
      </c>
      <c r="CE1133" s="28">
        <f t="shared" si="2363"/>
        <v>2439600</v>
      </c>
      <c r="CF1133" s="29">
        <f t="shared" si="2364"/>
        <v>15279600</v>
      </c>
      <c r="CG1133" s="26">
        <v>1</v>
      </c>
      <c r="CH1133" s="27">
        <v>9600000</v>
      </c>
      <c r="CI1133" s="27">
        <v>7680000</v>
      </c>
      <c r="CJ1133" s="27"/>
      <c r="CK1133" s="27"/>
      <c r="CL1133" s="143">
        <f t="shared" si="2388"/>
        <v>0.15713484026367722</v>
      </c>
      <c r="CM1133" s="27">
        <f t="shared" si="2389"/>
        <v>8640000</v>
      </c>
      <c r="CN1133" s="27">
        <f t="shared" si="2390"/>
        <v>1641600</v>
      </c>
      <c r="CO1133" s="28">
        <f t="shared" si="2391"/>
        <v>10281600</v>
      </c>
      <c r="CP1133" s="26">
        <v>1</v>
      </c>
      <c r="CQ1133" s="27">
        <v>9600000</v>
      </c>
      <c r="CR1133" s="27">
        <v>7680000</v>
      </c>
      <c r="CS1133" s="27"/>
      <c r="CT1133" s="27"/>
      <c r="CU1133" s="143">
        <f t="shared" si="2330"/>
        <v>0.15713484026367722</v>
      </c>
      <c r="CV1133" s="27">
        <f t="shared" si="2338"/>
        <v>8640000</v>
      </c>
      <c r="CW1133" s="28">
        <f t="shared" si="2339"/>
        <v>1641600</v>
      </c>
      <c r="CX1133" s="29">
        <f t="shared" si="2340"/>
        <v>10281600</v>
      </c>
      <c r="CY1133" s="26">
        <v>1</v>
      </c>
      <c r="CZ1133" s="27">
        <v>9600000</v>
      </c>
      <c r="DA1133" s="27">
        <v>8160000</v>
      </c>
      <c r="DB1133" s="27"/>
      <c r="DC1133" s="27"/>
      <c r="DD1133" s="143">
        <f t="shared" si="2331"/>
        <v>0.11466596451673744</v>
      </c>
      <c r="DE1133" s="27">
        <f t="shared" si="2392"/>
        <v>8880000</v>
      </c>
      <c r="DF1133" s="27">
        <f t="shared" si="2393"/>
        <v>1687200</v>
      </c>
      <c r="DG1133" s="28">
        <f t="shared" si="2394"/>
        <v>10567200</v>
      </c>
      <c r="DH1133" s="26">
        <v>1</v>
      </c>
      <c r="DI1133" s="28">
        <v>9600000</v>
      </c>
      <c r="DJ1133" s="28">
        <v>11040000</v>
      </c>
      <c r="DK1133" s="28"/>
      <c r="DL1133" s="177">
        <f t="shared" si="2332"/>
        <v>9.8666062491146164E-2</v>
      </c>
      <c r="DM1133" s="28">
        <f t="shared" si="2395"/>
        <v>10320000</v>
      </c>
      <c r="DN1133" s="28">
        <f t="shared" si="2396"/>
        <v>1960800</v>
      </c>
      <c r="DO1133" s="30">
        <f t="shared" si="2397"/>
        <v>12280800</v>
      </c>
    </row>
    <row r="1134" spans="1:119" ht="21" customHeight="1" x14ac:dyDescent="0.25">
      <c r="A1134" s="66" t="s">
        <v>2204</v>
      </c>
      <c r="B1134" s="67" t="s">
        <v>2103</v>
      </c>
      <c r="C1134" s="68" t="s">
        <v>2205</v>
      </c>
      <c r="D1134" s="31" t="s">
        <v>30</v>
      </c>
      <c r="E1134" s="32" t="s">
        <v>30</v>
      </c>
      <c r="F1134" s="32" t="s">
        <v>30</v>
      </c>
      <c r="G1134" s="32" t="s">
        <v>30</v>
      </c>
      <c r="H1134" s="32" t="s">
        <v>30</v>
      </c>
      <c r="I1134" s="32" t="s">
        <v>30</v>
      </c>
      <c r="J1134" s="32" t="s">
        <v>30</v>
      </c>
      <c r="K1134" s="32" t="s">
        <v>30</v>
      </c>
      <c r="L1134" s="32" t="s">
        <v>30</v>
      </c>
      <c r="M1134" s="31" t="s">
        <v>30</v>
      </c>
      <c r="N1134" s="43" t="s">
        <v>30</v>
      </c>
      <c r="O1134" s="32" t="s">
        <v>30</v>
      </c>
      <c r="P1134" s="32" t="s">
        <v>30</v>
      </c>
      <c r="Q1134" s="32" t="s">
        <v>30</v>
      </c>
      <c r="R1134" s="32" t="s">
        <v>30</v>
      </c>
      <c r="S1134" s="32" t="s">
        <v>30</v>
      </c>
      <c r="T1134" s="32" t="s">
        <v>30</v>
      </c>
      <c r="U1134" s="33" t="s">
        <v>30</v>
      </c>
      <c r="V1134" s="31" t="s">
        <v>30</v>
      </c>
      <c r="W1134" s="32" t="s">
        <v>30</v>
      </c>
      <c r="X1134" s="32" t="s">
        <v>30</v>
      </c>
      <c r="Y1134" s="32" t="s">
        <v>30</v>
      </c>
      <c r="Z1134" s="32" t="s">
        <v>30</v>
      </c>
      <c r="AA1134" s="32" t="s">
        <v>30</v>
      </c>
      <c r="AB1134" s="32" t="s">
        <v>30</v>
      </c>
      <c r="AC1134" s="32" t="s">
        <v>30</v>
      </c>
      <c r="AD1134" s="34" t="s">
        <v>30</v>
      </c>
      <c r="AE1134" s="26">
        <v>1</v>
      </c>
      <c r="AF1134" s="27">
        <v>15000000</v>
      </c>
      <c r="AG1134" s="27">
        <v>16500000</v>
      </c>
      <c r="AH1134" s="27"/>
      <c r="AI1134" s="27"/>
      <c r="AJ1134" s="143">
        <f t="shared" si="2324"/>
        <v>6.7343502970147393E-2</v>
      </c>
      <c r="AK1134" s="27">
        <f t="shared" si="2376"/>
        <v>15750000</v>
      </c>
      <c r="AL1134" s="28">
        <f t="shared" si="2377"/>
        <v>2992500</v>
      </c>
      <c r="AM1134" s="30">
        <f t="shared" si="2378"/>
        <v>18742500</v>
      </c>
      <c r="AN1134" s="26">
        <v>1</v>
      </c>
      <c r="AO1134" s="27">
        <v>15000000</v>
      </c>
      <c r="AP1134" s="27">
        <v>19494000</v>
      </c>
      <c r="AQ1134" s="27"/>
      <c r="AR1134" s="27"/>
      <c r="AS1134" s="143">
        <f t="shared" si="2325"/>
        <v>0.18424873164332028</v>
      </c>
      <c r="AT1134" s="27">
        <f t="shared" si="2379"/>
        <v>17247000</v>
      </c>
      <c r="AU1134" s="28">
        <f t="shared" si="2380"/>
        <v>3276930</v>
      </c>
      <c r="AV1134" s="30">
        <f t="shared" si="2381"/>
        <v>20523930</v>
      </c>
      <c r="AW1134" s="26">
        <v>1</v>
      </c>
      <c r="AX1134" s="27">
        <v>15000000</v>
      </c>
      <c r="AY1134" s="27">
        <v>17100000</v>
      </c>
      <c r="AZ1134" s="27"/>
      <c r="BA1134" s="27"/>
      <c r="BB1134" s="143">
        <f t="shared" si="2326"/>
        <v>9.2518644267398739E-2</v>
      </c>
      <c r="BC1134" s="27">
        <f t="shared" si="2382"/>
        <v>16050000</v>
      </c>
      <c r="BD1134" s="27">
        <f t="shared" si="2383"/>
        <v>3049500</v>
      </c>
      <c r="BE1134" s="27">
        <f t="shared" si="2384"/>
        <v>19099500</v>
      </c>
      <c r="BF1134" s="31" t="s">
        <v>30</v>
      </c>
      <c r="BG1134" s="32" t="s">
        <v>30</v>
      </c>
      <c r="BH1134" s="32" t="s">
        <v>30</v>
      </c>
      <c r="BI1134" s="32" t="s">
        <v>30</v>
      </c>
      <c r="BJ1134" s="32" t="s">
        <v>30</v>
      </c>
      <c r="BK1134" s="32" t="s">
        <v>30</v>
      </c>
      <c r="BL1134" s="32" t="s">
        <v>30</v>
      </c>
      <c r="BM1134" s="32" t="s">
        <v>30</v>
      </c>
      <c r="BN1134" s="32" t="s">
        <v>30</v>
      </c>
      <c r="BO1134" s="26">
        <v>1</v>
      </c>
      <c r="BP1134" s="27">
        <v>12000000</v>
      </c>
      <c r="BQ1134" s="113"/>
      <c r="BR1134" s="27"/>
      <c r="BS1134" s="27"/>
      <c r="BT1134" s="163"/>
      <c r="BU1134" s="27">
        <f t="shared" si="2359"/>
        <v>12000000</v>
      </c>
      <c r="BV1134" s="28">
        <f t="shared" si="2360"/>
        <v>2280000</v>
      </c>
      <c r="BW1134" s="30">
        <f t="shared" si="2361"/>
        <v>14280000</v>
      </c>
      <c r="BX1134" s="26">
        <v>1</v>
      </c>
      <c r="BY1134" s="28">
        <v>12000000</v>
      </c>
      <c r="BZ1134" s="28">
        <v>13680000</v>
      </c>
      <c r="CA1134" s="28"/>
      <c r="CB1134" s="28"/>
      <c r="CC1134" s="177">
        <f t="shared" si="2329"/>
        <v>9.2518644267398739E-2</v>
      </c>
      <c r="CD1134" s="28">
        <f t="shared" si="2362"/>
        <v>12840000</v>
      </c>
      <c r="CE1134" s="28">
        <f t="shared" si="2363"/>
        <v>2439600</v>
      </c>
      <c r="CF1134" s="29">
        <f t="shared" si="2364"/>
        <v>15279600</v>
      </c>
      <c r="CG1134" s="26">
        <v>1</v>
      </c>
      <c r="CH1134" s="27">
        <v>9600000</v>
      </c>
      <c r="CI1134" s="27">
        <v>7680000</v>
      </c>
      <c r="CJ1134" s="27"/>
      <c r="CK1134" s="27"/>
      <c r="CL1134" s="143">
        <f t="shared" si="2388"/>
        <v>0.15713484026367722</v>
      </c>
      <c r="CM1134" s="27">
        <f t="shared" si="2389"/>
        <v>8640000</v>
      </c>
      <c r="CN1134" s="27">
        <f t="shared" si="2390"/>
        <v>1641600</v>
      </c>
      <c r="CO1134" s="28">
        <f t="shared" si="2391"/>
        <v>10281600</v>
      </c>
      <c r="CP1134" s="26">
        <v>1</v>
      </c>
      <c r="CQ1134" s="27">
        <v>9600000</v>
      </c>
      <c r="CR1134" s="27">
        <v>7680000</v>
      </c>
      <c r="CS1134" s="27"/>
      <c r="CT1134" s="27"/>
      <c r="CU1134" s="143">
        <f t="shared" si="2330"/>
        <v>0.15713484026367722</v>
      </c>
      <c r="CV1134" s="27">
        <f t="shared" si="2338"/>
        <v>8640000</v>
      </c>
      <c r="CW1134" s="28">
        <f t="shared" si="2339"/>
        <v>1641600</v>
      </c>
      <c r="CX1134" s="29">
        <f t="shared" si="2340"/>
        <v>10281600</v>
      </c>
      <c r="CY1134" s="26">
        <v>1</v>
      </c>
      <c r="CZ1134" s="27">
        <v>9600000</v>
      </c>
      <c r="DA1134" s="27">
        <v>8160000</v>
      </c>
      <c r="DB1134" s="27"/>
      <c r="DC1134" s="27"/>
      <c r="DD1134" s="143">
        <f t="shared" si="2331"/>
        <v>0.11466596451673744</v>
      </c>
      <c r="DE1134" s="27">
        <f t="shared" si="2392"/>
        <v>8880000</v>
      </c>
      <c r="DF1134" s="27">
        <f t="shared" si="2393"/>
        <v>1687200</v>
      </c>
      <c r="DG1134" s="28">
        <f t="shared" si="2394"/>
        <v>10567200</v>
      </c>
      <c r="DH1134" s="26">
        <v>1</v>
      </c>
      <c r="DI1134" s="28">
        <v>9600000</v>
      </c>
      <c r="DJ1134" s="28">
        <v>11040000</v>
      </c>
      <c r="DK1134" s="28"/>
      <c r="DL1134" s="177">
        <f t="shared" si="2332"/>
        <v>9.8666062491146164E-2</v>
      </c>
      <c r="DM1134" s="28">
        <f t="shared" si="2395"/>
        <v>10320000</v>
      </c>
      <c r="DN1134" s="28">
        <f t="shared" si="2396"/>
        <v>1960800</v>
      </c>
      <c r="DO1134" s="30">
        <f t="shared" si="2397"/>
        <v>12280800</v>
      </c>
    </row>
    <row r="1135" spans="1:119" ht="21" customHeight="1" x14ac:dyDescent="0.25">
      <c r="A1135" s="66" t="s">
        <v>2206</v>
      </c>
      <c r="B1135" s="67" t="s">
        <v>2103</v>
      </c>
      <c r="C1135" s="68" t="s">
        <v>2207</v>
      </c>
      <c r="D1135" s="31" t="s">
        <v>30</v>
      </c>
      <c r="E1135" s="32" t="s">
        <v>30</v>
      </c>
      <c r="F1135" s="32" t="s">
        <v>30</v>
      </c>
      <c r="G1135" s="32" t="s">
        <v>30</v>
      </c>
      <c r="H1135" s="32" t="s">
        <v>30</v>
      </c>
      <c r="I1135" s="32" t="s">
        <v>30</v>
      </c>
      <c r="J1135" s="32" t="s">
        <v>30</v>
      </c>
      <c r="K1135" s="32" t="s">
        <v>30</v>
      </c>
      <c r="L1135" s="32" t="s">
        <v>30</v>
      </c>
      <c r="M1135" s="31" t="s">
        <v>30</v>
      </c>
      <c r="N1135" s="43" t="s">
        <v>30</v>
      </c>
      <c r="O1135" s="32" t="s">
        <v>30</v>
      </c>
      <c r="P1135" s="32" t="s">
        <v>30</v>
      </c>
      <c r="Q1135" s="32" t="s">
        <v>30</v>
      </c>
      <c r="R1135" s="32" t="s">
        <v>30</v>
      </c>
      <c r="S1135" s="32" t="s">
        <v>30</v>
      </c>
      <c r="T1135" s="32" t="s">
        <v>30</v>
      </c>
      <c r="U1135" s="33" t="s">
        <v>30</v>
      </c>
      <c r="V1135" s="31" t="s">
        <v>30</v>
      </c>
      <c r="W1135" s="32" t="s">
        <v>30</v>
      </c>
      <c r="X1135" s="32" t="s">
        <v>30</v>
      </c>
      <c r="Y1135" s="32" t="s">
        <v>30</v>
      </c>
      <c r="Z1135" s="32" t="s">
        <v>30</v>
      </c>
      <c r="AA1135" s="32" t="s">
        <v>30</v>
      </c>
      <c r="AB1135" s="32" t="s">
        <v>30</v>
      </c>
      <c r="AC1135" s="32" t="s">
        <v>30</v>
      </c>
      <c r="AD1135" s="34" t="s">
        <v>30</v>
      </c>
      <c r="AE1135" s="26">
        <v>1</v>
      </c>
      <c r="AF1135" s="27">
        <v>8500000</v>
      </c>
      <c r="AG1135" s="27">
        <v>9350000</v>
      </c>
      <c r="AH1135" s="27"/>
      <c r="AI1135" s="27"/>
      <c r="AJ1135" s="143">
        <f t="shared" si="2324"/>
        <v>6.7343502970147379E-2</v>
      </c>
      <c r="AK1135" s="27">
        <f t="shared" si="2376"/>
        <v>8925000</v>
      </c>
      <c r="AL1135" s="28">
        <f t="shared" si="2377"/>
        <v>1695750</v>
      </c>
      <c r="AM1135" s="30">
        <f t="shared" si="2378"/>
        <v>10620750</v>
      </c>
      <c r="AN1135" s="26">
        <v>1</v>
      </c>
      <c r="AO1135" s="27">
        <v>8500000</v>
      </c>
      <c r="AP1135" s="27">
        <v>11046600</v>
      </c>
      <c r="AQ1135" s="27"/>
      <c r="AR1135" s="27"/>
      <c r="AS1135" s="143">
        <f t="shared" si="2325"/>
        <v>0.18424873164332026</v>
      </c>
      <c r="AT1135" s="27">
        <f t="shared" si="2379"/>
        <v>9773300</v>
      </c>
      <c r="AU1135" s="28">
        <f t="shared" si="2380"/>
        <v>1856927</v>
      </c>
      <c r="AV1135" s="30">
        <f t="shared" si="2381"/>
        <v>11630227</v>
      </c>
      <c r="AW1135" s="26">
        <v>1</v>
      </c>
      <c r="AX1135" s="27">
        <v>8500000</v>
      </c>
      <c r="AY1135" s="27">
        <v>9690000</v>
      </c>
      <c r="AZ1135" s="27"/>
      <c r="BA1135" s="27"/>
      <c r="BB1135" s="143">
        <f t="shared" si="2326"/>
        <v>9.2518644267398739E-2</v>
      </c>
      <c r="BC1135" s="27">
        <f t="shared" si="2382"/>
        <v>9095000</v>
      </c>
      <c r="BD1135" s="27">
        <f t="shared" si="2383"/>
        <v>1728050</v>
      </c>
      <c r="BE1135" s="27">
        <f t="shared" si="2384"/>
        <v>10823050</v>
      </c>
      <c r="BF1135" s="31" t="s">
        <v>30</v>
      </c>
      <c r="BG1135" s="32" t="s">
        <v>30</v>
      </c>
      <c r="BH1135" s="32" t="s">
        <v>30</v>
      </c>
      <c r="BI1135" s="32" t="s">
        <v>30</v>
      </c>
      <c r="BJ1135" s="32" t="s">
        <v>30</v>
      </c>
      <c r="BK1135" s="32" t="s">
        <v>30</v>
      </c>
      <c r="BL1135" s="32" t="s">
        <v>30</v>
      </c>
      <c r="BM1135" s="32" t="s">
        <v>30</v>
      </c>
      <c r="BN1135" s="32" t="s">
        <v>30</v>
      </c>
      <c r="BO1135" s="26">
        <v>1</v>
      </c>
      <c r="BP1135" s="27">
        <v>6800000</v>
      </c>
      <c r="BQ1135" s="113"/>
      <c r="BR1135" s="27"/>
      <c r="BS1135" s="27"/>
      <c r="BT1135" s="163"/>
      <c r="BU1135" s="27">
        <f t="shared" si="2359"/>
        <v>6800000</v>
      </c>
      <c r="BV1135" s="28">
        <f t="shared" si="2360"/>
        <v>1292000</v>
      </c>
      <c r="BW1135" s="30">
        <f t="shared" si="2361"/>
        <v>8092000</v>
      </c>
      <c r="BX1135" s="26">
        <v>1</v>
      </c>
      <c r="BY1135" s="28">
        <v>6800000</v>
      </c>
      <c r="BZ1135" s="28">
        <v>7752000</v>
      </c>
      <c r="CA1135" s="28"/>
      <c r="CB1135" s="28"/>
      <c r="CC1135" s="177">
        <f t="shared" si="2329"/>
        <v>9.2518644267398753E-2</v>
      </c>
      <c r="CD1135" s="28">
        <f t="shared" si="2362"/>
        <v>7276000</v>
      </c>
      <c r="CE1135" s="28">
        <f t="shared" si="2363"/>
        <v>1382440</v>
      </c>
      <c r="CF1135" s="29">
        <f t="shared" si="2364"/>
        <v>8658440</v>
      </c>
      <c r="CG1135" s="26">
        <v>1</v>
      </c>
      <c r="CH1135" s="27">
        <v>5440000</v>
      </c>
      <c r="CI1135" s="27">
        <v>4352000</v>
      </c>
      <c r="CJ1135" s="27"/>
      <c r="CK1135" s="27"/>
      <c r="CL1135" s="143">
        <f t="shared" si="2388"/>
        <v>0.15713484026367722</v>
      </c>
      <c r="CM1135" s="27">
        <f t="shared" si="2389"/>
        <v>4896000</v>
      </c>
      <c r="CN1135" s="27">
        <f t="shared" si="2390"/>
        <v>930240</v>
      </c>
      <c r="CO1135" s="28">
        <f t="shared" si="2391"/>
        <v>5826240</v>
      </c>
      <c r="CP1135" s="26">
        <v>1</v>
      </c>
      <c r="CQ1135" s="27">
        <v>5440000</v>
      </c>
      <c r="CR1135" s="27">
        <v>4352000</v>
      </c>
      <c r="CS1135" s="27"/>
      <c r="CT1135" s="27"/>
      <c r="CU1135" s="143">
        <f t="shared" si="2330"/>
        <v>0.15713484026367722</v>
      </c>
      <c r="CV1135" s="27">
        <f t="shared" si="2338"/>
        <v>4896000</v>
      </c>
      <c r="CW1135" s="28">
        <f t="shared" si="2339"/>
        <v>930240</v>
      </c>
      <c r="CX1135" s="29">
        <f t="shared" si="2340"/>
        <v>5826240</v>
      </c>
      <c r="CY1135" s="26">
        <v>1</v>
      </c>
      <c r="CZ1135" s="27">
        <v>5440000</v>
      </c>
      <c r="DA1135" s="27">
        <v>4624000</v>
      </c>
      <c r="DB1135" s="27"/>
      <c r="DC1135" s="27"/>
      <c r="DD1135" s="143">
        <f t="shared" si="2331"/>
        <v>0.11466596451673744</v>
      </c>
      <c r="DE1135" s="27">
        <f t="shared" si="2392"/>
        <v>5032000</v>
      </c>
      <c r="DF1135" s="27">
        <f t="shared" si="2393"/>
        <v>956080</v>
      </c>
      <c r="DG1135" s="28">
        <f t="shared" si="2394"/>
        <v>5988080</v>
      </c>
      <c r="DH1135" s="26">
        <v>1</v>
      </c>
      <c r="DI1135" s="28">
        <v>5440000</v>
      </c>
      <c r="DJ1135" s="28">
        <v>6256000</v>
      </c>
      <c r="DK1135" s="28"/>
      <c r="DL1135" s="177">
        <f t="shared" si="2332"/>
        <v>9.8666062491146164E-2</v>
      </c>
      <c r="DM1135" s="28">
        <f t="shared" si="2395"/>
        <v>5848000</v>
      </c>
      <c r="DN1135" s="28">
        <f t="shared" si="2396"/>
        <v>1111120</v>
      </c>
      <c r="DO1135" s="30">
        <f t="shared" si="2397"/>
        <v>6959120</v>
      </c>
    </row>
    <row r="1136" spans="1:119" ht="21" customHeight="1" x14ac:dyDescent="0.25">
      <c r="A1136" s="66" t="s">
        <v>2208</v>
      </c>
      <c r="B1136" s="67" t="s">
        <v>2103</v>
      </c>
      <c r="C1136" s="68" t="s">
        <v>2209</v>
      </c>
      <c r="D1136" s="31" t="s">
        <v>30</v>
      </c>
      <c r="E1136" s="32" t="s">
        <v>30</v>
      </c>
      <c r="F1136" s="32" t="s">
        <v>30</v>
      </c>
      <c r="G1136" s="32" t="s">
        <v>30</v>
      </c>
      <c r="H1136" s="32" t="s">
        <v>30</v>
      </c>
      <c r="I1136" s="32" t="s">
        <v>30</v>
      </c>
      <c r="J1136" s="32" t="s">
        <v>30</v>
      </c>
      <c r="K1136" s="32" t="s">
        <v>30</v>
      </c>
      <c r="L1136" s="32" t="s">
        <v>30</v>
      </c>
      <c r="M1136" s="31" t="s">
        <v>30</v>
      </c>
      <c r="N1136" s="43" t="s">
        <v>30</v>
      </c>
      <c r="O1136" s="32" t="s">
        <v>30</v>
      </c>
      <c r="P1136" s="32" t="s">
        <v>30</v>
      </c>
      <c r="Q1136" s="32" t="s">
        <v>30</v>
      </c>
      <c r="R1136" s="32" t="s">
        <v>30</v>
      </c>
      <c r="S1136" s="32" t="s">
        <v>30</v>
      </c>
      <c r="T1136" s="32" t="s">
        <v>30</v>
      </c>
      <c r="U1136" s="33" t="s">
        <v>30</v>
      </c>
      <c r="V1136" s="31" t="s">
        <v>30</v>
      </c>
      <c r="W1136" s="32" t="s">
        <v>30</v>
      </c>
      <c r="X1136" s="32" t="s">
        <v>30</v>
      </c>
      <c r="Y1136" s="32" t="s">
        <v>30</v>
      </c>
      <c r="Z1136" s="32" t="s">
        <v>30</v>
      </c>
      <c r="AA1136" s="32" t="s">
        <v>30</v>
      </c>
      <c r="AB1136" s="32" t="s">
        <v>30</v>
      </c>
      <c r="AC1136" s="32" t="s">
        <v>30</v>
      </c>
      <c r="AD1136" s="34" t="s">
        <v>30</v>
      </c>
      <c r="AE1136" s="26">
        <v>1</v>
      </c>
      <c r="AF1136" s="27">
        <v>8500000</v>
      </c>
      <c r="AG1136" s="27">
        <v>9350000</v>
      </c>
      <c r="AH1136" s="27"/>
      <c r="AI1136" s="27"/>
      <c r="AJ1136" s="143">
        <f t="shared" si="2324"/>
        <v>6.7343502970147379E-2</v>
      </c>
      <c r="AK1136" s="27">
        <f t="shared" si="2376"/>
        <v>8925000</v>
      </c>
      <c r="AL1136" s="28">
        <f t="shared" si="2377"/>
        <v>1695750</v>
      </c>
      <c r="AM1136" s="30">
        <f t="shared" si="2378"/>
        <v>10620750</v>
      </c>
      <c r="AN1136" s="26">
        <v>1</v>
      </c>
      <c r="AO1136" s="27">
        <v>8500000</v>
      </c>
      <c r="AP1136" s="27">
        <v>11046600</v>
      </c>
      <c r="AQ1136" s="27"/>
      <c r="AR1136" s="27"/>
      <c r="AS1136" s="143">
        <f t="shared" si="2325"/>
        <v>0.18424873164332026</v>
      </c>
      <c r="AT1136" s="27">
        <f t="shared" si="2379"/>
        <v>9773300</v>
      </c>
      <c r="AU1136" s="28">
        <f t="shared" si="2380"/>
        <v>1856927</v>
      </c>
      <c r="AV1136" s="30">
        <f t="shared" si="2381"/>
        <v>11630227</v>
      </c>
      <c r="AW1136" s="26">
        <v>1</v>
      </c>
      <c r="AX1136" s="27">
        <v>8500000</v>
      </c>
      <c r="AY1136" s="27">
        <v>9690000</v>
      </c>
      <c r="AZ1136" s="27"/>
      <c r="BA1136" s="27"/>
      <c r="BB1136" s="143">
        <f t="shared" si="2326"/>
        <v>9.2518644267398739E-2</v>
      </c>
      <c r="BC1136" s="27">
        <f t="shared" si="2382"/>
        <v>9095000</v>
      </c>
      <c r="BD1136" s="27">
        <f t="shared" si="2383"/>
        <v>1728050</v>
      </c>
      <c r="BE1136" s="27">
        <f t="shared" si="2384"/>
        <v>10823050</v>
      </c>
      <c r="BF1136" s="31" t="s">
        <v>30</v>
      </c>
      <c r="BG1136" s="32" t="s">
        <v>30</v>
      </c>
      <c r="BH1136" s="32" t="s">
        <v>30</v>
      </c>
      <c r="BI1136" s="32" t="s">
        <v>30</v>
      </c>
      <c r="BJ1136" s="32" t="s">
        <v>30</v>
      </c>
      <c r="BK1136" s="32" t="s">
        <v>30</v>
      </c>
      <c r="BL1136" s="32" t="s">
        <v>30</v>
      </c>
      <c r="BM1136" s="32" t="s">
        <v>30</v>
      </c>
      <c r="BN1136" s="32" t="s">
        <v>30</v>
      </c>
      <c r="BO1136" s="26">
        <v>1</v>
      </c>
      <c r="BP1136" s="27">
        <v>6800000</v>
      </c>
      <c r="BQ1136" s="113"/>
      <c r="BR1136" s="27"/>
      <c r="BS1136" s="27"/>
      <c r="BT1136" s="163"/>
      <c r="BU1136" s="27">
        <f t="shared" si="2359"/>
        <v>6800000</v>
      </c>
      <c r="BV1136" s="28">
        <f t="shared" si="2360"/>
        <v>1292000</v>
      </c>
      <c r="BW1136" s="30">
        <f t="shared" si="2361"/>
        <v>8092000</v>
      </c>
      <c r="BX1136" s="26">
        <v>1</v>
      </c>
      <c r="BY1136" s="28">
        <v>6800000</v>
      </c>
      <c r="BZ1136" s="28">
        <v>7752000</v>
      </c>
      <c r="CA1136" s="28"/>
      <c r="CB1136" s="28"/>
      <c r="CC1136" s="177">
        <f t="shared" si="2329"/>
        <v>9.2518644267398753E-2</v>
      </c>
      <c r="CD1136" s="28">
        <f t="shared" si="2362"/>
        <v>7276000</v>
      </c>
      <c r="CE1136" s="28">
        <f t="shared" si="2363"/>
        <v>1382440</v>
      </c>
      <c r="CF1136" s="29">
        <f t="shared" si="2364"/>
        <v>8658440</v>
      </c>
      <c r="CG1136" s="26">
        <v>1</v>
      </c>
      <c r="CH1136" s="27">
        <v>5440000</v>
      </c>
      <c r="CI1136" s="27">
        <v>4352000</v>
      </c>
      <c r="CJ1136" s="27"/>
      <c r="CK1136" s="27"/>
      <c r="CL1136" s="143">
        <f t="shared" si="2388"/>
        <v>0.15713484026367722</v>
      </c>
      <c r="CM1136" s="27">
        <f t="shared" si="2389"/>
        <v>4896000</v>
      </c>
      <c r="CN1136" s="27">
        <f t="shared" si="2390"/>
        <v>930240</v>
      </c>
      <c r="CO1136" s="28">
        <f t="shared" si="2391"/>
        <v>5826240</v>
      </c>
      <c r="CP1136" s="26">
        <v>1</v>
      </c>
      <c r="CQ1136" s="27">
        <v>5440000</v>
      </c>
      <c r="CR1136" s="27">
        <v>4352000</v>
      </c>
      <c r="CS1136" s="27"/>
      <c r="CT1136" s="27"/>
      <c r="CU1136" s="143">
        <f t="shared" si="2330"/>
        <v>0.15713484026367722</v>
      </c>
      <c r="CV1136" s="27">
        <f t="shared" si="2338"/>
        <v>4896000</v>
      </c>
      <c r="CW1136" s="28">
        <f t="shared" si="2339"/>
        <v>930240</v>
      </c>
      <c r="CX1136" s="29">
        <f t="shared" si="2340"/>
        <v>5826240</v>
      </c>
      <c r="CY1136" s="26">
        <v>1</v>
      </c>
      <c r="CZ1136" s="27">
        <v>5440000</v>
      </c>
      <c r="DA1136" s="27">
        <v>4624000</v>
      </c>
      <c r="DB1136" s="27"/>
      <c r="DC1136" s="27"/>
      <c r="DD1136" s="143">
        <f t="shared" si="2331"/>
        <v>0.11466596451673744</v>
      </c>
      <c r="DE1136" s="27">
        <f t="shared" si="2392"/>
        <v>5032000</v>
      </c>
      <c r="DF1136" s="27">
        <f t="shared" si="2393"/>
        <v>956080</v>
      </c>
      <c r="DG1136" s="28">
        <f t="shared" si="2394"/>
        <v>5988080</v>
      </c>
      <c r="DH1136" s="26">
        <v>1</v>
      </c>
      <c r="DI1136" s="28">
        <v>5440000</v>
      </c>
      <c r="DJ1136" s="28">
        <v>6256000</v>
      </c>
      <c r="DK1136" s="28"/>
      <c r="DL1136" s="177">
        <f t="shared" si="2332"/>
        <v>9.8666062491146164E-2</v>
      </c>
      <c r="DM1136" s="28">
        <f t="shared" si="2395"/>
        <v>5848000</v>
      </c>
      <c r="DN1136" s="28">
        <f t="shared" si="2396"/>
        <v>1111120</v>
      </c>
      <c r="DO1136" s="30">
        <f t="shared" si="2397"/>
        <v>6959120</v>
      </c>
    </row>
    <row r="1137" spans="1:119" ht="21" customHeight="1" x14ac:dyDescent="0.25">
      <c r="A1137" s="66" t="s">
        <v>2210</v>
      </c>
      <c r="B1137" s="67" t="s">
        <v>2211</v>
      </c>
      <c r="C1137" s="68" t="s">
        <v>2212</v>
      </c>
      <c r="D1137" s="31" t="s">
        <v>30</v>
      </c>
      <c r="E1137" s="32" t="s">
        <v>30</v>
      </c>
      <c r="F1137" s="32" t="s">
        <v>30</v>
      </c>
      <c r="G1137" s="32" t="s">
        <v>30</v>
      </c>
      <c r="H1137" s="32" t="s">
        <v>30</v>
      </c>
      <c r="I1137" s="32" t="s">
        <v>30</v>
      </c>
      <c r="J1137" s="32" t="s">
        <v>30</v>
      </c>
      <c r="K1137" s="32" t="s">
        <v>30</v>
      </c>
      <c r="L1137" s="32" t="s">
        <v>30</v>
      </c>
      <c r="M1137" s="31" t="s">
        <v>30</v>
      </c>
      <c r="N1137" s="43" t="s">
        <v>30</v>
      </c>
      <c r="O1137" s="32" t="s">
        <v>30</v>
      </c>
      <c r="P1137" s="32" t="s">
        <v>30</v>
      </c>
      <c r="Q1137" s="32" t="s">
        <v>30</v>
      </c>
      <c r="R1137" s="32" t="s">
        <v>30</v>
      </c>
      <c r="S1137" s="32" t="s">
        <v>30</v>
      </c>
      <c r="T1137" s="32" t="s">
        <v>30</v>
      </c>
      <c r="U1137" s="33" t="s">
        <v>30</v>
      </c>
      <c r="V1137" s="31" t="s">
        <v>30</v>
      </c>
      <c r="W1137" s="32" t="s">
        <v>30</v>
      </c>
      <c r="X1137" s="32" t="s">
        <v>30</v>
      </c>
      <c r="Y1137" s="32" t="s">
        <v>30</v>
      </c>
      <c r="Z1137" s="32" t="s">
        <v>30</v>
      </c>
      <c r="AA1137" s="32" t="s">
        <v>30</v>
      </c>
      <c r="AB1137" s="32" t="s">
        <v>30</v>
      </c>
      <c r="AC1137" s="32" t="s">
        <v>30</v>
      </c>
      <c r="AD1137" s="34" t="s">
        <v>30</v>
      </c>
      <c r="AE1137" s="31" t="s">
        <v>30</v>
      </c>
      <c r="AF1137" s="32" t="s">
        <v>30</v>
      </c>
      <c r="AG1137" s="32" t="s">
        <v>30</v>
      </c>
      <c r="AH1137" s="32" t="s">
        <v>30</v>
      </c>
      <c r="AI1137" s="32" t="s">
        <v>30</v>
      </c>
      <c r="AJ1137" s="165" t="s">
        <v>30</v>
      </c>
      <c r="AK1137" s="32" t="s">
        <v>30</v>
      </c>
      <c r="AL1137" s="32" t="s">
        <v>30</v>
      </c>
      <c r="AM1137" s="33" t="s">
        <v>30</v>
      </c>
      <c r="AN1137" s="31" t="s">
        <v>30</v>
      </c>
      <c r="AO1137" s="32" t="s">
        <v>30</v>
      </c>
      <c r="AP1137" s="32" t="s">
        <v>30</v>
      </c>
      <c r="AQ1137" s="32" t="s">
        <v>30</v>
      </c>
      <c r="AR1137" s="32" t="s">
        <v>30</v>
      </c>
      <c r="AS1137" s="32" t="s">
        <v>30</v>
      </c>
      <c r="AT1137" s="32" t="s">
        <v>30</v>
      </c>
      <c r="AU1137" s="32" t="s">
        <v>30</v>
      </c>
      <c r="AV1137" s="33" t="s">
        <v>30</v>
      </c>
      <c r="AW1137" s="31" t="s">
        <v>30</v>
      </c>
      <c r="AX1137" s="32" t="s">
        <v>30</v>
      </c>
      <c r="AY1137" s="32" t="s">
        <v>30</v>
      </c>
      <c r="AZ1137" s="32" t="s">
        <v>30</v>
      </c>
      <c r="BA1137" s="32" t="s">
        <v>30</v>
      </c>
      <c r="BB1137" s="32" t="s">
        <v>30</v>
      </c>
      <c r="BC1137" s="32" t="s">
        <v>30</v>
      </c>
      <c r="BD1137" s="32" t="s">
        <v>30</v>
      </c>
      <c r="BE1137" s="32" t="s">
        <v>30</v>
      </c>
      <c r="BF1137" s="26">
        <v>1</v>
      </c>
      <c r="BG1137" s="27">
        <v>12000000</v>
      </c>
      <c r="BH1137" s="27">
        <v>10800000</v>
      </c>
      <c r="BI1137" s="27"/>
      <c r="BJ1137" s="27"/>
      <c r="BK1137" s="143">
        <f t="shared" si="2327"/>
        <v>7.4432292756478682E-2</v>
      </c>
      <c r="BL1137" s="27">
        <f t="shared" ref="BL1137:BL1141" si="2398">+AVERAGE(BG1137:BI1137)</f>
        <v>11400000</v>
      </c>
      <c r="BM1137" s="27">
        <f t="shared" ref="BM1137:BM1141" si="2399">+BL1137*19%</f>
        <v>2166000</v>
      </c>
      <c r="BN1137" s="28">
        <f t="shared" ref="BN1137:BN1141" si="2400">+BM1137+BL1137</f>
        <v>13566000</v>
      </c>
      <c r="BO1137" s="26">
        <v>1</v>
      </c>
      <c r="BP1137" s="27">
        <v>12000000</v>
      </c>
      <c r="BQ1137" s="27">
        <v>13680000</v>
      </c>
      <c r="BR1137" s="27"/>
      <c r="BS1137" s="27"/>
      <c r="BT1137" s="143">
        <f t="shared" si="2328"/>
        <v>9.2518644267398739E-2</v>
      </c>
      <c r="BU1137" s="27">
        <f t="shared" si="2359"/>
        <v>12840000</v>
      </c>
      <c r="BV1137" s="28">
        <f t="shared" si="2360"/>
        <v>2439600</v>
      </c>
      <c r="BW1137" s="30">
        <f t="shared" si="2361"/>
        <v>15279600</v>
      </c>
      <c r="BX1137" s="26">
        <v>1</v>
      </c>
      <c r="BY1137" s="28">
        <v>12000000</v>
      </c>
      <c r="BZ1137" s="28">
        <v>15595200</v>
      </c>
      <c r="CA1137" s="28"/>
      <c r="CB1137" s="28"/>
      <c r="CC1137" s="177">
        <f t="shared" si="2329"/>
        <v>0.18424873164332026</v>
      </c>
      <c r="CD1137" s="28">
        <f t="shared" si="2362"/>
        <v>13797600</v>
      </c>
      <c r="CE1137" s="28">
        <f t="shared" si="2363"/>
        <v>2621544</v>
      </c>
      <c r="CF1137" s="29">
        <f t="shared" si="2364"/>
        <v>16419144</v>
      </c>
      <c r="CG1137" s="26">
        <v>1</v>
      </c>
      <c r="CH1137" s="27">
        <v>9600000</v>
      </c>
      <c r="CI1137" s="27">
        <v>7680000</v>
      </c>
      <c r="CJ1137" s="27"/>
      <c r="CK1137" s="27"/>
      <c r="CL1137" s="143">
        <f t="shared" si="2388"/>
        <v>0.15713484026367722</v>
      </c>
      <c r="CM1137" s="27">
        <f t="shared" si="2389"/>
        <v>8640000</v>
      </c>
      <c r="CN1137" s="27">
        <f t="shared" si="2390"/>
        <v>1641600</v>
      </c>
      <c r="CO1137" s="28">
        <f t="shared" si="2391"/>
        <v>10281600</v>
      </c>
      <c r="CP1137" s="26">
        <v>1</v>
      </c>
      <c r="CQ1137" s="27">
        <v>9600000</v>
      </c>
      <c r="CR1137" s="27">
        <v>7680000</v>
      </c>
      <c r="CS1137" s="27"/>
      <c r="CT1137" s="27"/>
      <c r="CU1137" s="143">
        <f t="shared" si="2330"/>
        <v>0.15713484026367722</v>
      </c>
      <c r="CV1137" s="27">
        <f t="shared" si="2338"/>
        <v>8640000</v>
      </c>
      <c r="CW1137" s="28">
        <f t="shared" si="2339"/>
        <v>1641600</v>
      </c>
      <c r="CX1137" s="29">
        <f t="shared" si="2340"/>
        <v>10281600</v>
      </c>
      <c r="CY1137" s="26">
        <v>1</v>
      </c>
      <c r="CZ1137" s="27">
        <v>9600000</v>
      </c>
      <c r="DA1137" s="27">
        <v>8160000</v>
      </c>
      <c r="DB1137" s="27"/>
      <c r="DC1137" s="27"/>
      <c r="DD1137" s="143">
        <f t="shared" si="2331"/>
        <v>0.11466596451673744</v>
      </c>
      <c r="DE1137" s="27">
        <f t="shared" si="2392"/>
        <v>8880000</v>
      </c>
      <c r="DF1137" s="27">
        <f t="shared" si="2393"/>
        <v>1687200</v>
      </c>
      <c r="DG1137" s="28">
        <f t="shared" si="2394"/>
        <v>10567200</v>
      </c>
      <c r="DH1137" s="26">
        <v>1</v>
      </c>
      <c r="DI1137" s="28">
        <v>9600000</v>
      </c>
      <c r="DJ1137" s="28">
        <v>11040000</v>
      </c>
      <c r="DK1137" s="28"/>
      <c r="DL1137" s="177">
        <f t="shared" si="2332"/>
        <v>9.8666062491146164E-2</v>
      </c>
      <c r="DM1137" s="28">
        <f t="shared" si="2395"/>
        <v>10320000</v>
      </c>
      <c r="DN1137" s="28">
        <f t="shared" si="2396"/>
        <v>1960800</v>
      </c>
      <c r="DO1137" s="30">
        <f t="shared" si="2397"/>
        <v>12280800</v>
      </c>
    </row>
    <row r="1138" spans="1:119" ht="21" customHeight="1" x14ac:dyDescent="0.25">
      <c r="A1138" s="66" t="s">
        <v>2213</v>
      </c>
      <c r="B1138" s="67" t="s">
        <v>2211</v>
      </c>
      <c r="C1138" s="68" t="s">
        <v>2214</v>
      </c>
      <c r="D1138" s="26">
        <v>1</v>
      </c>
      <c r="E1138" s="27">
        <v>9000000</v>
      </c>
      <c r="F1138" s="27">
        <v>8550000</v>
      </c>
      <c r="G1138" s="148"/>
      <c r="H1138" s="148"/>
      <c r="I1138" s="143">
        <f t="shared" ref="I1138:I1141" si="2401">+STDEVA(E1138:F1138)/AVERAGE(E1138:F1138)</f>
        <v>3.6261886214694741E-2</v>
      </c>
      <c r="J1138" s="27">
        <f t="shared" ref="J1138:J1141" si="2402">+AVERAGE(E1138:F1138)</f>
        <v>8775000</v>
      </c>
      <c r="K1138" s="28">
        <f t="shared" ref="K1138:K1141" si="2403">J1138*19%</f>
        <v>1667250</v>
      </c>
      <c r="L1138" s="29">
        <f t="shared" si="2333"/>
        <v>10442250</v>
      </c>
      <c r="M1138" s="26">
        <v>1</v>
      </c>
      <c r="N1138" s="27">
        <v>9000000</v>
      </c>
      <c r="O1138" s="27">
        <v>9720000</v>
      </c>
      <c r="P1138" s="145"/>
      <c r="Q1138" s="145"/>
      <c r="R1138" s="143">
        <f t="shared" ref="R1138:R1181" si="2404">+STDEVA(N1138:O1138)/AVERAGE(N1138:O1138)</f>
        <v>5.4392829322042119E-2</v>
      </c>
      <c r="S1138" s="27">
        <f t="shared" ref="S1138:S1141" si="2405">+AVERAGE(N1138:P1138)</f>
        <v>9360000</v>
      </c>
      <c r="T1138" s="28">
        <f t="shared" ref="T1138:T1141" si="2406">+S1138*19%</f>
        <v>1778400</v>
      </c>
      <c r="U1138" s="30">
        <f t="shared" ref="U1138:U1141" si="2407">+T1138+S1138</f>
        <v>11138400</v>
      </c>
      <c r="V1138" s="26">
        <v>1</v>
      </c>
      <c r="W1138" s="27">
        <v>9000000</v>
      </c>
      <c r="X1138" s="27">
        <v>10350000</v>
      </c>
      <c r="Y1138" s="145"/>
      <c r="Z1138" s="145"/>
      <c r="AA1138" s="143">
        <f t="shared" ref="AA1138:AA1181" si="2408">+STDEVA(W1138:X1138)/AVERAGE(W1138:X1138)</f>
        <v>9.8666062491146164E-2</v>
      </c>
      <c r="AB1138" s="27">
        <f t="shared" ref="AB1138:AB1141" si="2409">+AVERAGE(W1138:Y1138)</f>
        <v>9675000</v>
      </c>
      <c r="AC1138" s="28">
        <f t="shared" ref="AC1138:AC1141" si="2410">+AB1138*19%</f>
        <v>1838250</v>
      </c>
      <c r="AD1138" s="29">
        <f t="shared" ref="AD1138:AD1141" si="2411">+AC1138+AB1138</f>
        <v>11513250</v>
      </c>
      <c r="AE1138" s="26">
        <v>1</v>
      </c>
      <c r="AF1138" s="27">
        <v>9000000</v>
      </c>
      <c r="AG1138" s="27">
        <v>9900000</v>
      </c>
      <c r="AH1138" s="145"/>
      <c r="AI1138" s="145"/>
      <c r="AJ1138" s="143">
        <f t="shared" si="2324"/>
        <v>6.7343502970147379E-2</v>
      </c>
      <c r="AK1138" s="27">
        <f t="shared" ref="AK1138:AK1141" si="2412">+AVERAGE(AF1138:AH1138)</f>
        <v>9450000</v>
      </c>
      <c r="AL1138" s="28">
        <f t="shared" ref="AL1138:AL1141" si="2413">+AK1138*19%</f>
        <v>1795500</v>
      </c>
      <c r="AM1138" s="30">
        <f t="shared" ref="AM1138:AM1141" si="2414">+AL1138+AK1138</f>
        <v>11245500</v>
      </c>
      <c r="AN1138" s="26">
        <v>1</v>
      </c>
      <c r="AO1138" s="27">
        <v>9000000</v>
      </c>
      <c r="AP1138" s="27">
        <v>11696400</v>
      </c>
      <c r="AQ1138" s="145"/>
      <c r="AR1138" s="145"/>
      <c r="AS1138" s="143">
        <f t="shared" si="2325"/>
        <v>0.18424873164332026</v>
      </c>
      <c r="AT1138" s="27">
        <f t="shared" ref="AT1138:AT1141" si="2415">+AVERAGE(AO1138:AQ1138)</f>
        <v>10348200</v>
      </c>
      <c r="AU1138" s="28">
        <f t="shared" ref="AU1138:AU1141" si="2416">+AT1138*19%</f>
        <v>1966158</v>
      </c>
      <c r="AV1138" s="30">
        <f t="shared" ref="AV1138:AV1141" si="2417">+AU1138+AT1138</f>
        <v>12314358</v>
      </c>
      <c r="AW1138" s="26">
        <v>1</v>
      </c>
      <c r="AX1138" s="27">
        <v>9000000</v>
      </c>
      <c r="AY1138" s="27">
        <v>10260000</v>
      </c>
      <c r="AZ1138" s="145"/>
      <c r="BA1138" s="145"/>
      <c r="BB1138" s="143">
        <f t="shared" si="2326"/>
        <v>9.2518644267398739E-2</v>
      </c>
      <c r="BC1138" s="27">
        <f t="shared" ref="BC1138:BC1141" si="2418">+AVERAGE(AX1138:AZ1138)</f>
        <v>9630000</v>
      </c>
      <c r="BD1138" s="27">
        <f t="shared" ref="BD1138:BD1141" si="2419">+BC1138*19%</f>
        <v>1829700</v>
      </c>
      <c r="BE1138" s="27">
        <f t="shared" ref="BE1138:BE1141" si="2420">+BD1138+BC1138</f>
        <v>11459700</v>
      </c>
      <c r="BF1138" s="26">
        <v>1</v>
      </c>
      <c r="BG1138" s="27">
        <v>7200000</v>
      </c>
      <c r="BH1138" s="27">
        <v>6480000</v>
      </c>
      <c r="BI1138" s="145"/>
      <c r="BJ1138" s="145"/>
      <c r="BK1138" s="143">
        <f t="shared" si="2327"/>
        <v>7.4432292756478682E-2</v>
      </c>
      <c r="BL1138" s="27">
        <f t="shared" si="2398"/>
        <v>6840000</v>
      </c>
      <c r="BM1138" s="27">
        <f t="shared" si="2399"/>
        <v>1299600</v>
      </c>
      <c r="BN1138" s="28">
        <f t="shared" si="2400"/>
        <v>8139600</v>
      </c>
      <c r="BO1138" s="26">
        <v>1</v>
      </c>
      <c r="BP1138" s="27">
        <v>7200000</v>
      </c>
      <c r="BQ1138" s="27">
        <v>8208000</v>
      </c>
      <c r="BR1138" s="148"/>
      <c r="BS1138" s="148"/>
      <c r="BT1138" s="143">
        <f t="shared" si="2328"/>
        <v>9.2518644267398739E-2</v>
      </c>
      <c r="BU1138" s="27">
        <f t="shared" si="2359"/>
        <v>7704000</v>
      </c>
      <c r="BV1138" s="28">
        <f t="shared" si="2360"/>
        <v>1463760</v>
      </c>
      <c r="BW1138" s="30">
        <f t="shared" si="2361"/>
        <v>9167760</v>
      </c>
      <c r="BX1138" s="26">
        <v>1</v>
      </c>
      <c r="BY1138" s="28">
        <v>7200000</v>
      </c>
      <c r="BZ1138" s="28">
        <v>8208000</v>
      </c>
      <c r="CA1138" s="156"/>
      <c r="CB1138" s="156"/>
      <c r="CC1138" s="177">
        <f t="shared" si="2329"/>
        <v>9.2518644267398739E-2</v>
      </c>
      <c r="CD1138" s="28">
        <f t="shared" si="2362"/>
        <v>7704000</v>
      </c>
      <c r="CE1138" s="28">
        <f t="shared" si="2363"/>
        <v>1463760</v>
      </c>
      <c r="CF1138" s="29">
        <f t="shared" si="2364"/>
        <v>9167760</v>
      </c>
      <c r="CG1138" s="26">
        <v>1</v>
      </c>
      <c r="CH1138" s="27">
        <v>5760000</v>
      </c>
      <c r="CI1138" s="27">
        <v>4608000</v>
      </c>
      <c r="CJ1138" s="148"/>
      <c r="CK1138" s="148"/>
      <c r="CL1138" s="143">
        <f t="shared" si="2388"/>
        <v>0.15713484026367722</v>
      </c>
      <c r="CM1138" s="27">
        <f t="shared" si="2389"/>
        <v>5184000</v>
      </c>
      <c r="CN1138" s="27">
        <f t="shared" si="2390"/>
        <v>984960</v>
      </c>
      <c r="CO1138" s="28">
        <f t="shared" si="2391"/>
        <v>6168960</v>
      </c>
      <c r="CP1138" s="26">
        <v>1</v>
      </c>
      <c r="CQ1138" s="27">
        <v>5760000</v>
      </c>
      <c r="CR1138" s="27">
        <v>4608000</v>
      </c>
      <c r="CS1138" s="148"/>
      <c r="CT1138" s="148"/>
      <c r="CU1138" s="143">
        <f t="shared" si="2330"/>
        <v>0.15713484026367722</v>
      </c>
      <c r="CV1138" s="27">
        <f t="shared" si="2338"/>
        <v>5184000</v>
      </c>
      <c r="CW1138" s="28">
        <f t="shared" si="2339"/>
        <v>984960</v>
      </c>
      <c r="CX1138" s="29">
        <f t="shared" si="2340"/>
        <v>6168960</v>
      </c>
      <c r="CY1138" s="26">
        <v>1</v>
      </c>
      <c r="CZ1138" s="27">
        <v>5760000</v>
      </c>
      <c r="DA1138" s="27">
        <v>4896000</v>
      </c>
      <c r="DB1138" s="181"/>
      <c r="DC1138" s="181"/>
      <c r="DD1138" s="143">
        <f t="shared" si="2331"/>
        <v>0.11466596451673744</v>
      </c>
      <c r="DE1138" s="27">
        <f t="shared" si="2392"/>
        <v>5328000</v>
      </c>
      <c r="DF1138" s="27">
        <f t="shared" si="2393"/>
        <v>1012320</v>
      </c>
      <c r="DG1138" s="28">
        <f t="shared" si="2394"/>
        <v>6340320</v>
      </c>
      <c r="DH1138" s="26">
        <v>1</v>
      </c>
      <c r="DI1138" s="28">
        <v>5760000</v>
      </c>
      <c r="DJ1138" s="28">
        <v>6624000</v>
      </c>
      <c r="DK1138" s="157"/>
      <c r="DL1138" s="177">
        <f t="shared" si="2332"/>
        <v>9.8666062491146164E-2</v>
      </c>
      <c r="DM1138" s="28">
        <f t="shared" si="2395"/>
        <v>6192000</v>
      </c>
      <c r="DN1138" s="28">
        <f t="shared" si="2396"/>
        <v>1176480</v>
      </c>
      <c r="DO1138" s="30">
        <f t="shared" si="2397"/>
        <v>7368480</v>
      </c>
    </row>
    <row r="1139" spans="1:119" ht="21" customHeight="1" x14ac:dyDescent="0.25">
      <c r="A1139" s="66" t="s">
        <v>2215</v>
      </c>
      <c r="B1139" s="67" t="s">
        <v>2211</v>
      </c>
      <c r="C1139" s="68" t="s">
        <v>2216</v>
      </c>
      <c r="D1139" s="26">
        <v>1</v>
      </c>
      <c r="E1139" s="27">
        <v>6000000</v>
      </c>
      <c r="F1139" s="27">
        <v>5700000</v>
      </c>
      <c r="G1139" s="148"/>
      <c r="H1139" s="148"/>
      <c r="I1139" s="143">
        <f t="shared" si="2401"/>
        <v>3.6261886214694741E-2</v>
      </c>
      <c r="J1139" s="27">
        <f t="shared" si="2402"/>
        <v>5850000</v>
      </c>
      <c r="K1139" s="28">
        <f t="shared" si="2403"/>
        <v>1111500</v>
      </c>
      <c r="L1139" s="29">
        <f t="shared" si="2333"/>
        <v>6961500</v>
      </c>
      <c r="M1139" s="26">
        <v>1</v>
      </c>
      <c r="N1139" s="27">
        <v>6000000</v>
      </c>
      <c r="O1139" s="27">
        <v>6480000</v>
      </c>
      <c r="P1139" s="145"/>
      <c r="Q1139" s="145"/>
      <c r="R1139" s="143">
        <f t="shared" si="2404"/>
        <v>5.4392829322042112E-2</v>
      </c>
      <c r="S1139" s="27">
        <f t="shared" si="2405"/>
        <v>6240000</v>
      </c>
      <c r="T1139" s="28">
        <f t="shared" si="2406"/>
        <v>1185600</v>
      </c>
      <c r="U1139" s="30">
        <f t="shared" si="2407"/>
        <v>7425600</v>
      </c>
      <c r="V1139" s="26">
        <v>1</v>
      </c>
      <c r="W1139" s="27">
        <v>6000000</v>
      </c>
      <c r="X1139" s="27">
        <v>6900000</v>
      </c>
      <c r="Y1139" s="145"/>
      <c r="Z1139" s="145"/>
      <c r="AA1139" s="143">
        <f t="shared" si="2408"/>
        <v>9.8666062491146164E-2</v>
      </c>
      <c r="AB1139" s="27">
        <f t="shared" si="2409"/>
        <v>6450000</v>
      </c>
      <c r="AC1139" s="28">
        <f t="shared" si="2410"/>
        <v>1225500</v>
      </c>
      <c r="AD1139" s="29">
        <f t="shared" si="2411"/>
        <v>7675500</v>
      </c>
      <c r="AE1139" s="26">
        <v>1</v>
      </c>
      <c r="AF1139" s="27">
        <v>6000000</v>
      </c>
      <c r="AG1139" s="27">
        <v>6600000</v>
      </c>
      <c r="AH1139" s="145"/>
      <c r="AI1139" s="145"/>
      <c r="AJ1139" s="143">
        <f t="shared" si="2324"/>
        <v>6.7343502970147379E-2</v>
      </c>
      <c r="AK1139" s="27">
        <f t="shared" si="2412"/>
        <v>6300000</v>
      </c>
      <c r="AL1139" s="28">
        <f t="shared" si="2413"/>
        <v>1197000</v>
      </c>
      <c r="AM1139" s="30">
        <f t="shared" si="2414"/>
        <v>7497000</v>
      </c>
      <c r="AN1139" s="26">
        <v>1</v>
      </c>
      <c r="AO1139" s="27">
        <v>6000000</v>
      </c>
      <c r="AP1139" s="27">
        <v>7797600</v>
      </c>
      <c r="AQ1139" s="145"/>
      <c r="AR1139" s="145"/>
      <c r="AS1139" s="143">
        <f t="shared" si="2325"/>
        <v>0.18424873164332026</v>
      </c>
      <c r="AT1139" s="27">
        <f t="shared" si="2415"/>
        <v>6898800</v>
      </c>
      <c r="AU1139" s="28">
        <f t="shared" si="2416"/>
        <v>1310772</v>
      </c>
      <c r="AV1139" s="30">
        <f t="shared" si="2417"/>
        <v>8209572</v>
      </c>
      <c r="AW1139" s="26">
        <v>1</v>
      </c>
      <c r="AX1139" s="27">
        <v>6000000</v>
      </c>
      <c r="AY1139" s="27">
        <v>6840000</v>
      </c>
      <c r="AZ1139" s="145"/>
      <c r="BA1139" s="145"/>
      <c r="BB1139" s="143">
        <f t="shared" si="2326"/>
        <v>9.2518644267398739E-2</v>
      </c>
      <c r="BC1139" s="27">
        <f t="shared" si="2418"/>
        <v>6420000</v>
      </c>
      <c r="BD1139" s="27">
        <f t="shared" si="2419"/>
        <v>1219800</v>
      </c>
      <c r="BE1139" s="27">
        <f t="shared" si="2420"/>
        <v>7639800</v>
      </c>
      <c r="BF1139" s="26">
        <v>1</v>
      </c>
      <c r="BG1139" s="27">
        <v>4800000</v>
      </c>
      <c r="BH1139" s="27">
        <v>4320000</v>
      </c>
      <c r="BI1139" s="145"/>
      <c r="BJ1139" s="145"/>
      <c r="BK1139" s="143">
        <f t="shared" si="2327"/>
        <v>7.4432292756478682E-2</v>
      </c>
      <c r="BL1139" s="27">
        <f t="shared" si="2398"/>
        <v>4560000</v>
      </c>
      <c r="BM1139" s="27">
        <f t="shared" si="2399"/>
        <v>866400</v>
      </c>
      <c r="BN1139" s="28">
        <f t="shared" si="2400"/>
        <v>5426400</v>
      </c>
      <c r="BO1139" s="26">
        <v>1</v>
      </c>
      <c r="BP1139" s="27">
        <v>4800000</v>
      </c>
      <c r="BQ1139" s="27">
        <v>5472000</v>
      </c>
      <c r="BR1139" s="148"/>
      <c r="BS1139" s="148"/>
      <c r="BT1139" s="143">
        <f t="shared" si="2328"/>
        <v>9.2518644267398753E-2</v>
      </c>
      <c r="BU1139" s="27">
        <f t="shared" si="2359"/>
        <v>5136000</v>
      </c>
      <c r="BV1139" s="28">
        <f t="shared" si="2360"/>
        <v>975840</v>
      </c>
      <c r="BW1139" s="30">
        <f t="shared" si="2361"/>
        <v>6111840</v>
      </c>
      <c r="BX1139" s="26">
        <v>1</v>
      </c>
      <c r="BY1139" s="28">
        <v>4800000</v>
      </c>
      <c r="BZ1139" s="28">
        <v>5472000</v>
      </c>
      <c r="CA1139" s="156"/>
      <c r="CB1139" s="156"/>
      <c r="CC1139" s="177">
        <f t="shared" si="2329"/>
        <v>9.2518644267398753E-2</v>
      </c>
      <c r="CD1139" s="28">
        <f t="shared" si="2362"/>
        <v>5136000</v>
      </c>
      <c r="CE1139" s="28">
        <f t="shared" si="2363"/>
        <v>975840</v>
      </c>
      <c r="CF1139" s="29">
        <f t="shared" si="2364"/>
        <v>6111840</v>
      </c>
      <c r="CG1139" s="26">
        <v>1</v>
      </c>
      <c r="CH1139" s="27">
        <v>3840000</v>
      </c>
      <c r="CI1139" s="27">
        <v>3072000</v>
      </c>
      <c r="CJ1139" s="148"/>
      <c r="CK1139" s="148"/>
      <c r="CL1139" s="143">
        <f t="shared" si="2388"/>
        <v>0.15713484026367722</v>
      </c>
      <c r="CM1139" s="27">
        <f>+AVERAGE(CH1139:CJ1139)</f>
        <v>3456000</v>
      </c>
      <c r="CN1139" s="27">
        <f t="shared" si="2390"/>
        <v>656640</v>
      </c>
      <c r="CO1139" s="28">
        <f t="shared" si="2391"/>
        <v>4112640</v>
      </c>
      <c r="CP1139" s="26">
        <v>1</v>
      </c>
      <c r="CQ1139" s="27">
        <v>3840000</v>
      </c>
      <c r="CR1139" s="27">
        <v>3072000</v>
      </c>
      <c r="CS1139" s="148"/>
      <c r="CT1139" s="148"/>
      <c r="CU1139" s="143">
        <f t="shared" si="2330"/>
        <v>0.15713484026367722</v>
      </c>
      <c r="CV1139" s="27">
        <f t="shared" si="2338"/>
        <v>3456000</v>
      </c>
      <c r="CW1139" s="28">
        <f t="shared" si="2339"/>
        <v>656640</v>
      </c>
      <c r="CX1139" s="29">
        <f t="shared" si="2340"/>
        <v>4112640</v>
      </c>
      <c r="CY1139" s="26">
        <v>1</v>
      </c>
      <c r="CZ1139" s="27">
        <v>3840000</v>
      </c>
      <c r="DA1139" s="27">
        <v>3264000</v>
      </c>
      <c r="DB1139" s="181"/>
      <c r="DC1139" s="181"/>
      <c r="DD1139" s="143">
        <f t="shared" si="2331"/>
        <v>0.11466596451673743</v>
      </c>
      <c r="DE1139" s="27">
        <f t="shared" si="2392"/>
        <v>3552000</v>
      </c>
      <c r="DF1139" s="27">
        <f t="shared" si="2393"/>
        <v>674880</v>
      </c>
      <c r="DG1139" s="28">
        <f t="shared" si="2394"/>
        <v>4226880</v>
      </c>
      <c r="DH1139" s="26">
        <v>1</v>
      </c>
      <c r="DI1139" s="28">
        <v>3840000</v>
      </c>
      <c r="DJ1139" s="28">
        <v>4416000</v>
      </c>
      <c r="DK1139" s="157"/>
      <c r="DL1139" s="177">
        <f t="shared" si="2332"/>
        <v>9.8666062491146164E-2</v>
      </c>
      <c r="DM1139" s="28">
        <f t="shared" si="2395"/>
        <v>4128000</v>
      </c>
      <c r="DN1139" s="28">
        <f t="shared" si="2396"/>
        <v>784320</v>
      </c>
      <c r="DO1139" s="30">
        <f t="shared" si="2397"/>
        <v>4912320</v>
      </c>
    </row>
    <row r="1140" spans="1:119" ht="21" customHeight="1" x14ac:dyDescent="0.25">
      <c r="A1140" s="66" t="s">
        <v>2217</v>
      </c>
      <c r="B1140" s="67" t="s">
        <v>2211</v>
      </c>
      <c r="C1140" s="68" t="s">
        <v>2218</v>
      </c>
      <c r="D1140" s="26">
        <v>1</v>
      </c>
      <c r="E1140" s="27">
        <v>9000000</v>
      </c>
      <c r="F1140" s="27">
        <v>8550000</v>
      </c>
      <c r="G1140" s="148"/>
      <c r="H1140" s="148"/>
      <c r="I1140" s="143">
        <f t="shared" si="2401"/>
        <v>3.6261886214694741E-2</v>
      </c>
      <c r="J1140" s="27">
        <f t="shared" si="2402"/>
        <v>8775000</v>
      </c>
      <c r="K1140" s="28">
        <f t="shared" si="2403"/>
        <v>1667250</v>
      </c>
      <c r="L1140" s="29">
        <f t="shared" si="2333"/>
        <v>10442250</v>
      </c>
      <c r="M1140" s="26">
        <v>1</v>
      </c>
      <c r="N1140" s="27">
        <v>9000000</v>
      </c>
      <c r="O1140" s="27">
        <v>9720000</v>
      </c>
      <c r="P1140" s="145"/>
      <c r="Q1140" s="145"/>
      <c r="R1140" s="143">
        <f t="shared" si="2404"/>
        <v>5.4392829322042119E-2</v>
      </c>
      <c r="S1140" s="27">
        <f t="shared" si="2405"/>
        <v>9360000</v>
      </c>
      <c r="T1140" s="28">
        <f t="shared" si="2406"/>
        <v>1778400</v>
      </c>
      <c r="U1140" s="30">
        <f t="shared" si="2407"/>
        <v>11138400</v>
      </c>
      <c r="V1140" s="26">
        <v>1</v>
      </c>
      <c r="W1140" s="27">
        <v>9000000</v>
      </c>
      <c r="X1140" s="27">
        <v>10350000</v>
      </c>
      <c r="Y1140" s="145"/>
      <c r="Z1140" s="145"/>
      <c r="AA1140" s="143">
        <f t="shared" si="2408"/>
        <v>9.8666062491146164E-2</v>
      </c>
      <c r="AB1140" s="27">
        <f t="shared" si="2409"/>
        <v>9675000</v>
      </c>
      <c r="AC1140" s="28">
        <f t="shared" si="2410"/>
        <v>1838250</v>
      </c>
      <c r="AD1140" s="29">
        <f t="shared" si="2411"/>
        <v>11513250</v>
      </c>
      <c r="AE1140" s="26">
        <v>1</v>
      </c>
      <c r="AF1140" s="27">
        <v>9000000</v>
      </c>
      <c r="AG1140" s="27">
        <v>9900000</v>
      </c>
      <c r="AH1140" s="145"/>
      <c r="AI1140" s="145"/>
      <c r="AJ1140" s="143">
        <f t="shared" si="2324"/>
        <v>6.7343502970147379E-2</v>
      </c>
      <c r="AK1140" s="27">
        <f t="shared" si="2412"/>
        <v>9450000</v>
      </c>
      <c r="AL1140" s="28">
        <f t="shared" si="2413"/>
        <v>1795500</v>
      </c>
      <c r="AM1140" s="30">
        <f t="shared" si="2414"/>
        <v>11245500</v>
      </c>
      <c r="AN1140" s="26">
        <v>1</v>
      </c>
      <c r="AO1140" s="27">
        <v>9000000</v>
      </c>
      <c r="AP1140" s="27">
        <v>11696400</v>
      </c>
      <c r="AQ1140" s="145"/>
      <c r="AR1140" s="145"/>
      <c r="AS1140" s="143">
        <f t="shared" si="2325"/>
        <v>0.18424873164332026</v>
      </c>
      <c r="AT1140" s="27">
        <f t="shared" si="2415"/>
        <v>10348200</v>
      </c>
      <c r="AU1140" s="28">
        <f t="shared" si="2416"/>
        <v>1966158</v>
      </c>
      <c r="AV1140" s="30">
        <f t="shared" si="2417"/>
        <v>12314358</v>
      </c>
      <c r="AW1140" s="26">
        <v>1</v>
      </c>
      <c r="AX1140" s="27">
        <v>9000000</v>
      </c>
      <c r="AY1140" s="27">
        <v>10260000</v>
      </c>
      <c r="AZ1140" s="145"/>
      <c r="BA1140" s="145"/>
      <c r="BB1140" s="143">
        <f t="shared" si="2326"/>
        <v>9.2518644267398739E-2</v>
      </c>
      <c r="BC1140" s="27">
        <f t="shared" si="2418"/>
        <v>9630000</v>
      </c>
      <c r="BD1140" s="27">
        <f t="shared" si="2419"/>
        <v>1829700</v>
      </c>
      <c r="BE1140" s="27">
        <f t="shared" si="2420"/>
        <v>11459700</v>
      </c>
      <c r="BF1140" s="26">
        <v>1</v>
      </c>
      <c r="BG1140" s="27">
        <v>7200000</v>
      </c>
      <c r="BH1140" s="27">
        <v>6480000</v>
      </c>
      <c r="BI1140" s="145"/>
      <c r="BJ1140" s="145"/>
      <c r="BK1140" s="143">
        <f t="shared" si="2327"/>
        <v>7.4432292756478682E-2</v>
      </c>
      <c r="BL1140" s="27">
        <f t="shared" si="2398"/>
        <v>6840000</v>
      </c>
      <c r="BM1140" s="27">
        <f t="shared" si="2399"/>
        <v>1299600</v>
      </c>
      <c r="BN1140" s="28">
        <f t="shared" si="2400"/>
        <v>8139600</v>
      </c>
      <c r="BO1140" s="26">
        <v>1</v>
      </c>
      <c r="BP1140" s="27">
        <v>7200000</v>
      </c>
      <c r="BQ1140" s="27">
        <v>8208000</v>
      </c>
      <c r="BR1140" s="148"/>
      <c r="BS1140" s="148"/>
      <c r="BT1140" s="143">
        <f t="shared" si="2328"/>
        <v>9.2518644267398739E-2</v>
      </c>
      <c r="BU1140" s="27">
        <f t="shared" si="2359"/>
        <v>7704000</v>
      </c>
      <c r="BV1140" s="28">
        <f t="shared" si="2360"/>
        <v>1463760</v>
      </c>
      <c r="BW1140" s="30">
        <f t="shared" si="2361"/>
        <v>9167760</v>
      </c>
      <c r="BX1140" s="26">
        <v>1</v>
      </c>
      <c r="BY1140" s="28">
        <v>7200000</v>
      </c>
      <c r="BZ1140" s="28">
        <v>8208000</v>
      </c>
      <c r="CA1140" s="156"/>
      <c r="CB1140" s="156"/>
      <c r="CC1140" s="177">
        <f t="shared" si="2329"/>
        <v>9.2518644267398739E-2</v>
      </c>
      <c r="CD1140" s="28">
        <f t="shared" si="2362"/>
        <v>7704000</v>
      </c>
      <c r="CE1140" s="28">
        <f t="shared" si="2363"/>
        <v>1463760</v>
      </c>
      <c r="CF1140" s="29">
        <f t="shared" si="2364"/>
        <v>9167760</v>
      </c>
      <c r="CG1140" s="26">
        <v>1</v>
      </c>
      <c r="CH1140" s="27">
        <v>5760000</v>
      </c>
      <c r="CI1140" s="27">
        <v>4608000</v>
      </c>
      <c r="CJ1140" s="148"/>
      <c r="CK1140" s="148"/>
      <c r="CL1140" s="143">
        <f t="shared" si="2388"/>
        <v>0.15713484026367722</v>
      </c>
      <c r="CM1140" s="27">
        <f t="shared" si="2389"/>
        <v>5184000</v>
      </c>
      <c r="CN1140" s="27">
        <f t="shared" si="2390"/>
        <v>984960</v>
      </c>
      <c r="CO1140" s="28">
        <f t="shared" si="2391"/>
        <v>6168960</v>
      </c>
      <c r="CP1140" s="26">
        <v>1</v>
      </c>
      <c r="CQ1140" s="27">
        <v>5760000</v>
      </c>
      <c r="CR1140" s="27">
        <v>4608000</v>
      </c>
      <c r="CS1140" s="148"/>
      <c r="CT1140" s="148"/>
      <c r="CU1140" s="143">
        <f t="shared" si="2330"/>
        <v>0.15713484026367722</v>
      </c>
      <c r="CV1140" s="27">
        <f t="shared" si="2338"/>
        <v>5184000</v>
      </c>
      <c r="CW1140" s="28">
        <f t="shared" si="2339"/>
        <v>984960</v>
      </c>
      <c r="CX1140" s="29">
        <f t="shared" si="2340"/>
        <v>6168960</v>
      </c>
      <c r="CY1140" s="26">
        <v>1</v>
      </c>
      <c r="CZ1140" s="27">
        <v>5760000</v>
      </c>
      <c r="DA1140" s="27">
        <v>4896000</v>
      </c>
      <c r="DB1140" s="181"/>
      <c r="DC1140" s="181"/>
      <c r="DD1140" s="143">
        <f t="shared" si="2331"/>
        <v>0.11466596451673744</v>
      </c>
      <c r="DE1140" s="27">
        <f t="shared" si="2392"/>
        <v>5328000</v>
      </c>
      <c r="DF1140" s="27">
        <f t="shared" si="2393"/>
        <v>1012320</v>
      </c>
      <c r="DG1140" s="28">
        <f t="shared" si="2394"/>
        <v>6340320</v>
      </c>
      <c r="DH1140" s="26">
        <v>1</v>
      </c>
      <c r="DI1140" s="28">
        <v>5760000</v>
      </c>
      <c r="DJ1140" s="28">
        <v>6624000</v>
      </c>
      <c r="DK1140" s="157"/>
      <c r="DL1140" s="177">
        <f t="shared" si="2332"/>
        <v>9.8666062491146164E-2</v>
      </c>
      <c r="DM1140" s="28">
        <f t="shared" si="2395"/>
        <v>6192000</v>
      </c>
      <c r="DN1140" s="28">
        <f t="shared" si="2396"/>
        <v>1176480</v>
      </c>
      <c r="DO1140" s="30">
        <f t="shared" si="2397"/>
        <v>7368480</v>
      </c>
    </row>
    <row r="1141" spans="1:119" ht="21" customHeight="1" x14ac:dyDescent="0.25">
      <c r="A1141" s="66" t="s">
        <v>2219</v>
      </c>
      <c r="B1141" s="67" t="s">
        <v>2211</v>
      </c>
      <c r="C1141" s="68" t="s">
        <v>2220</v>
      </c>
      <c r="D1141" s="26">
        <v>1</v>
      </c>
      <c r="E1141" s="27">
        <v>9000000</v>
      </c>
      <c r="F1141" s="27">
        <v>8550000</v>
      </c>
      <c r="G1141" s="148"/>
      <c r="H1141" s="148"/>
      <c r="I1141" s="143">
        <f t="shared" si="2401"/>
        <v>3.6261886214694741E-2</v>
      </c>
      <c r="J1141" s="27">
        <f t="shared" si="2402"/>
        <v>8775000</v>
      </c>
      <c r="K1141" s="28">
        <f t="shared" si="2403"/>
        <v>1667250</v>
      </c>
      <c r="L1141" s="29">
        <f t="shared" si="2333"/>
        <v>10442250</v>
      </c>
      <c r="M1141" s="26">
        <v>1</v>
      </c>
      <c r="N1141" s="27">
        <v>9000000</v>
      </c>
      <c r="O1141" s="27">
        <v>9720000</v>
      </c>
      <c r="P1141" s="145"/>
      <c r="Q1141" s="145"/>
      <c r="R1141" s="143">
        <f t="shared" si="2404"/>
        <v>5.4392829322042119E-2</v>
      </c>
      <c r="S1141" s="27">
        <f t="shared" si="2405"/>
        <v>9360000</v>
      </c>
      <c r="T1141" s="28">
        <f t="shared" si="2406"/>
        <v>1778400</v>
      </c>
      <c r="U1141" s="30">
        <f t="shared" si="2407"/>
        <v>11138400</v>
      </c>
      <c r="V1141" s="26">
        <v>1</v>
      </c>
      <c r="W1141" s="27">
        <v>9000000</v>
      </c>
      <c r="X1141" s="27">
        <v>10350000</v>
      </c>
      <c r="Y1141" s="145"/>
      <c r="Z1141" s="145"/>
      <c r="AA1141" s="143">
        <f t="shared" si="2408"/>
        <v>9.8666062491146164E-2</v>
      </c>
      <c r="AB1141" s="27">
        <f t="shared" si="2409"/>
        <v>9675000</v>
      </c>
      <c r="AC1141" s="28">
        <f t="shared" si="2410"/>
        <v>1838250</v>
      </c>
      <c r="AD1141" s="29">
        <f t="shared" si="2411"/>
        <v>11513250</v>
      </c>
      <c r="AE1141" s="26">
        <v>1</v>
      </c>
      <c r="AF1141" s="27">
        <v>9000000</v>
      </c>
      <c r="AG1141" s="27">
        <v>9900000</v>
      </c>
      <c r="AH1141" s="145"/>
      <c r="AI1141" s="145"/>
      <c r="AJ1141" s="143">
        <f t="shared" si="2324"/>
        <v>6.7343502970147379E-2</v>
      </c>
      <c r="AK1141" s="27">
        <f t="shared" si="2412"/>
        <v>9450000</v>
      </c>
      <c r="AL1141" s="28">
        <f t="shared" si="2413"/>
        <v>1795500</v>
      </c>
      <c r="AM1141" s="30">
        <f t="shared" si="2414"/>
        <v>11245500</v>
      </c>
      <c r="AN1141" s="26">
        <v>1</v>
      </c>
      <c r="AO1141" s="27">
        <v>9000000</v>
      </c>
      <c r="AP1141" s="27">
        <v>11696400</v>
      </c>
      <c r="AQ1141" s="145"/>
      <c r="AR1141" s="145"/>
      <c r="AS1141" s="143">
        <f t="shared" si="2325"/>
        <v>0.18424873164332026</v>
      </c>
      <c r="AT1141" s="27">
        <f t="shared" si="2415"/>
        <v>10348200</v>
      </c>
      <c r="AU1141" s="28">
        <f t="shared" si="2416"/>
        <v>1966158</v>
      </c>
      <c r="AV1141" s="30">
        <f t="shared" si="2417"/>
        <v>12314358</v>
      </c>
      <c r="AW1141" s="26">
        <v>1</v>
      </c>
      <c r="AX1141" s="27">
        <v>9000000</v>
      </c>
      <c r="AY1141" s="27">
        <v>10260000</v>
      </c>
      <c r="AZ1141" s="145"/>
      <c r="BA1141" s="145"/>
      <c r="BB1141" s="143">
        <f t="shared" si="2326"/>
        <v>9.2518644267398739E-2</v>
      </c>
      <c r="BC1141" s="27">
        <f t="shared" si="2418"/>
        <v>9630000</v>
      </c>
      <c r="BD1141" s="27">
        <f t="shared" si="2419"/>
        <v>1829700</v>
      </c>
      <c r="BE1141" s="27">
        <f t="shared" si="2420"/>
        <v>11459700</v>
      </c>
      <c r="BF1141" s="26">
        <v>1</v>
      </c>
      <c r="BG1141" s="27">
        <v>7200000</v>
      </c>
      <c r="BH1141" s="27">
        <v>6480000</v>
      </c>
      <c r="BI1141" s="145"/>
      <c r="BJ1141" s="145"/>
      <c r="BK1141" s="143">
        <f t="shared" si="2327"/>
        <v>7.4432292756478682E-2</v>
      </c>
      <c r="BL1141" s="27">
        <f t="shared" si="2398"/>
        <v>6840000</v>
      </c>
      <c r="BM1141" s="27">
        <f t="shared" si="2399"/>
        <v>1299600</v>
      </c>
      <c r="BN1141" s="28">
        <f t="shared" si="2400"/>
        <v>8139600</v>
      </c>
      <c r="BO1141" s="26">
        <v>1</v>
      </c>
      <c r="BP1141" s="27">
        <v>7200000</v>
      </c>
      <c r="BQ1141" s="27">
        <v>8208000</v>
      </c>
      <c r="BR1141" s="148"/>
      <c r="BS1141" s="148"/>
      <c r="BT1141" s="143">
        <f t="shared" si="2328"/>
        <v>9.2518644267398739E-2</v>
      </c>
      <c r="BU1141" s="27">
        <f t="shared" si="2359"/>
        <v>7704000</v>
      </c>
      <c r="BV1141" s="28">
        <f t="shared" si="2360"/>
        <v>1463760</v>
      </c>
      <c r="BW1141" s="30">
        <f t="shared" si="2361"/>
        <v>9167760</v>
      </c>
      <c r="BX1141" s="26">
        <v>1</v>
      </c>
      <c r="BY1141" s="28">
        <v>7200000</v>
      </c>
      <c r="BZ1141" s="28">
        <v>8208000</v>
      </c>
      <c r="CA1141" s="156"/>
      <c r="CB1141" s="156"/>
      <c r="CC1141" s="177">
        <f t="shared" si="2329"/>
        <v>9.2518644267398739E-2</v>
      </c>
      <c r="CD1141" s="28">
        <f t="shared" si="2362"/>
        <v>7704000</v>
      </c>
      <c r="CE1141" s="28">
        <f t="shared" si="2363"/>
        <v>1463760</v>
      </c>
      <c r="CF1141" s="29">
        <f t="shared" si="2364"/>
        <v>9167760</v>
      </c>
      <c r="CG1141" s="26">
        <v>1</v>
      </c>
      <c r="CH1141" s="27">
        <v>5760000</v>
      </c>
      <c r="CI1141" s="27">
        <v>4608000</v>
      </c>
      <c r="CJ1141" s="148"/>
      <c r="CK1141" s="148"/>
      <c r="CL1141" s="143">
        <f t="shared" si="2388"/>
        <v>0.15713484026367722</v>
      </c>
      <c r="CM1141" s="27">
        <f t="shared" si="2389"/>
        <v>5184000</v>
      </c>
      <c r="CN1141" s="27">
        <f t="shared" si="2390"/>
        <v>984960</v>
      </c>
      <c r="CO1141" s="28">
        <f t="shared" si="2391"/>
        <v>6168960</v>
      </c>
      <c r="CP1141" s="26">
        <v>1</v>
      </c>
      <c r="CQ1141" s="27">
        <v>5760000</v>
      </c>
      <c r="CR1141" s="27">
        <v>4608000</v>
      </c>
      <c r="CS1141" s="148"/>
      <c r="CT1141" s="148"/>
      <c r="CU1141" s="143">
        <f t="shared" si="2330"/>
        <v>0.15713484026367722</v>
      </c>
      <c r="CV1141" s="27">
        <f t="shared" si="2338"/>
        <v>5184000</v>
      </c>
      <c r="CW1141" s="28">
        <f t="shared" si="2339"/>
        <v>984960</v>
      </c>
      <c r="CX1141" s="29">
        <f t="shared" si="2340"/>
        <v>6168960</v>
      </c>
      <c r="CY1141" s="26">
        <v>1</v>
      </c>
      <c r="CZ1141" s="27">
        <v>5760000</v>
      </c>
      <c r="DA1141" s="27">
        <v>4896000</v>
      </c>
      <c r="DB1141" s="181"/>
      <c r="DC1141" s="181"/>
      <c r="DD1141" s="143">
        <f t="shared" si="2331"/>
        <v>0.11466596451673744</v>
      </c>
      <c r="DE1141" s="27">
        <f t="shared" si="2392"/>
        <v>5328000</v>
      </c>
      <c r="DF1141" s="27">
        <f t="shared" si="2393"/>
        <v>1012320</v>
      </c>
      <c r="DG1141" s="28">
        <f t="shared" si="2394"/>
        <v>6340320</v>
      </c>
      <c r="DH1141" s="26">
        <v>1</v>
      </c>
      <c r="DI1141" s="28">
        <v>5760000</v>
      </c>
      <c r="DJ1141" s="28">
        <v>6624000</v>
      </c>
      <c r="DK1141" s="157"/>
      <c r="DL1141" s="177">
        <f t="shared" si="2332"/>
        <v>9.8666062491146164E-2</v>
      </c>
      <c r="DM1141" s="28">
        <f t="shared" si="2395"/>
        <v>6192000</v>
      </c>
      <c r="DN1141" s="28">
        <f t="shared" si="2396"/>
        <v>1176480</v>
      </c>
      <c r="DO1141" s="30">
        <f>+DM1141+DN1141</f>
        <v>7368480</v>
      </c>
    </row>
    <row r="1142" spans="1:119" ht="21" customHeight="1" x14ac:dyDescent="0.25">
      <c r="A1142" s="66" t="s">
        <v>2221</v>
      </c>
      <c r="B1142" s="67" t="s">
        <v>2211</v>
      </c>
      <c r="C1142" s="68" t="s">
        <v>2222</v>
      </c>
      <c r="D1142" s="31" t="s">
        <v>30</v>
      </c>
      <c r="E1142" s="32" t="s">
        <v>30</v>
      </c>
      <c r="F1142" s="32" t="s">
        <v>30</v>
      </c>
      <c r="G1142" s="32" t="s">
        <v>30</v>
      </c>
      <c r="H1142" s="32" t="s">
        <v>30</v>
      </c>
      <c r="I1142" s="32" t="s">
        <v>30</v>
      </c>
      <c r="J1142" s="32" t="s">
        <v>30</v>
      </c>
      <c r="K1142" s="32" t="s">
        <v>30</v>
      </c>
      <c r="L1142" s="32" t="s">
        <v>30</v>
      </c>
      <c r="M1142" s="31" t="s">
        <v>30</v>
      </c>
      <c r="N1142" s="43" t="s">
        <v>30</v>
      </c>
      <c r="O1142" s="32" t="s">
        <v>30</v>
      </c>
      <c r="P1142" s="32" t="s">
        <v>30</v>
      </c>
      <c r="Q1142" s="32"/>
      <c r="R1142" s="32" t="s">
        <v>30</v>
      </c>
      <c r="S1142" s="32" t="s">
        <v>30</v>
      </c>
      <c r="T1142" s="32" t="s">
        <v>30</v>
      </c>
      <c r="U1142" s="33" t="s">
        <v>30</v>
      </c>
      <c r="V1142" s="31" t="s">
        <v>30</v>
      </c>
      <c r="W1142" s="32" t="s">
        <v>30</v>
      </c>
      <c r="X1142" s="32" t="s">
        <v>30</v>
      </c>
      <c r="Y1142" s="32" t="s">
        <v>30</v>
      </c>
      <c r="Z1142" s="32" t="s">
        <v>30</v>
      </c>
      <c r="AA1142" s="32" t="s">
        <v>30</v>
      </c>
      <c r="AB1142" s="32" t="s">
        <v>30</v>
      </c>
      <c r="AC1142" s="32" t="s">
        <v>30</v>
      </c>
      <c r="AD1142" s="34" t="s">
        <v>30</v>
      </c>
      <c r="AE1142" s="31" t="s">
        <v>30</v>
      </c>
      <c r="AF1142" s="32" t="s">
        <v>30</v>
      </c>
      <c r="AG1142" s="32" t="s">
        <v>30</v>
      </c>
      <c r="AH1142" s="32" t="s">
        <v>30</v>
      </c>
      <c r="AI1142" s="32" t="s">
        <v>30</v>
      </c>
      <c r="AJ1142" s="165" t="s">
        <v>30</v>
      </c>
      <c r="AK1142" s="32" t="s">
        <v>30</v>
      </c>
      <c r="AL1142" s="32" t="s">
        <v>30</v>
      </c>
      <c r="AM1142" s="33" t="s">
        <v>30</v>
      </c>
      <c r="AN1142" s="31" t="s">
        <v>30</v>
      </c>
      <c r="AO1142" s="32" t="s">
        <v>30</v>
      </c>
      <c r="AP1142" s="32" t="s">
        <v>30</v>
      </c>
      <c r="AQ1142" s="32" t="s">
        <v>30</v>
      </c>
      <c r="AR1142" s="32" t="s">
        <v>30</v>
      </c>
      <c r="AS1142" s="32" t="s">
        <v>30</v>
      </c>
      <c r="AT1142" s="32" t="s">
        <v>30</v>
      </c>
      <c r="AU1142" s="32" t="s">
        <v>30</v>
      </c>
      <c r="AV1142" s="33" t="s">
        <v>30</v>
      </c>
      <c r="AW1142" s="31" t="s">
        <v>30</v>
      </c>
      <c r="AX1142" s="32" t="s">
        <v>30</v>
      </c>
      <c r="AY1142" s="32" t="s">
        <v>30</v>
      </c>
      <c r="AZ1142" s="32" t="s">
        <v>30</v>
      </c>
      <c r="BA1142" s="32" t="s">
        <v>30</v>
      </c>
      <c r="BB1142" s="32" t="s">
        <v>30</v>
      </c>
      <c r="BC1142" s="32" t="s">
        <v>30</v>
      </c>
      <c r="BD1142" s="32" t="s">
        <v>30</v>
      </c>
      <c r="BE1142" s="32" t="s">
        <v>30</v>
      </c>
      <c r="BF1142" s="31" t="s">
        <v>30</v>
      </c>
      <c r="BG1142" s="32" t="s">
        <v>30</v>
      </c>
      <c r="BH1142" s="32" t="s">
        <v>30</v>
      </c>
      <c r="BI1142" s="32" t="s">
        <v>30</v>
      </c>
      <c r="BJ1142" s="32" t="s">
        <v>30</v>
      </c>
      <c r="BK1142" s="32" t="s">
        <v>30</v>
      </c>
      <c r="BL1142" s="32" t="s">
        <v>30</v>
      </c>
      <c r="BM1142" s="32" t="s">
        <v>30</v>
      </c>
      <c r="BN1142" s="32" t="s">
        <v>30</v>
      </c>
      <c r="BO1142" s="45">
        <v>1</v>
      </c>
      <c r="BP1142" s="27">
        <v>80000</v>
      </c>
      <c r="BQ1142" s="27">
        <v>8208001</v>
      </c>
      <c r="BR1142" s="27"/>
      <c r="BS1142" s="27"/>
      <c r="BT1142" s="163">
        <f t="shared" si="2328"/>
        <v>1.3869121455441522</v>
      </c>
      <c r="BU1142" s="27">
        <f t="shared" si="2359"/>
        <v>4144000.5</v>
      </c>
      <c r="BV1142" s="28">
        <f t="shared" si="2360"/>
        <v>787360.09499999997</v>
      </c>
      <c r="BW1142" s="30">
        <f t="shared" si="2361"/>
        <v>4931360.5949999997</v>
      </c>
      <c r="BX1142" s="45">
        <v>1</v>
      </c>
      <c r="BY1142" s="28">
        <v>80000</v>
      </c>
      <c r="BZ1142" s="28">
        <v>8208001</v>
      </c>
      <c r="CA1142" s="28"/>
      <c r="CB1142" s="28"/>
      <c r="CC1142" s="178">
        <f t="shared" si="2329"/>
        <v>1.3869121455441522</v>
      </c>
      <c r="CD1142" s="174">
        <f t="shared" si="2362"/>
        <v>4144000.5</v>
      </c>
      <c r="CE1142" s="28">
        <f t="shared" si="2363"/>
        <v>787360.09499999997</v>
      </c>
      <c r="CF1142" s="29">
        <f t="shared" si="2364"/>
        <v>4931360.5949999997</v>
      </c>
      <c r="CG1142" s="31" t="s">
        <v>30</v>
      </c>
      <c r="CH1142" s="32" t="s">
        <v>30</v>
      </c>
      <c r="CI1142" s="32" t="s">
        <v>30</v>
      </c>
      <c r="CJ1142" s="32" t="s">
        <v>30</v>
      </c>
      <c r="CK1142" s="32" t="s">
        <v>30</v>
      </c>
      <c r="CL1142" s="32" t="s">
        <v>30</v>
      </c>
      <c r="CM1142" s="32" t="s">
        <v>30</v>
      </c>
      <c r="CN1142" s="32" t="s">
        <v>30</v>
      </c>
      <c r="CO1142" s="32" t="s">
        <v>30</v>
      </c>
      <c r="CP1142" s="31" t="s">
        <v>30</v>
      </c>
      <c r="CQ1142" s="32" t="s">
        <v>30</v>
      </c>
      <c r="CR1142" s="32" t="s">
        <v>30</v>
      </c>
      <c r="CS1142" s="32" t="s">
        <v>30</v>
      </c>
      <c r="CT1142" s="32" t="s">
        <v>30</v>
      </c>
      <c r="CU1142" s="32" t="s">
        <v>30</v>
      </c>
      <c r="CV1142" s="32" t="s">
        <v>30</v>
      </c>
      <c r="CW1142" s="32" t="s">
        <v>30</v>
      </c>
      <c r="CX1142" s="34" t="s">
        <v>30</v>
      </c>
      <c r="CY1142" s="26">
        <v>1</v>
      </c>
      <c r="CZ1142" s="27">
        <v>64000</v>
      </c>
      <c r="DA1142" s="27">
        <v>5500000</v>
      </c>
      <c r="DB1142" s="27">
        <f>71999*1.052</f>
        <v>75742.948000000004</v>
      </c>
      <c r="DC1142" s="27">
        <f>+(179000*1.0928)*1.052</f>
        <v>205782.98240000001</v>
      </c>
      <c r="DD1142" s="163">
        <f t="shared" si="2331"/>
        <v>1.3816795336197241</v>
      </c>
      <c r="DE1142" s="27">
        <f>+AVERAGE(CZ1142,DB1142)</f>
        <v>69871.474000000002</v>
      </c>
      <c r="DF1142" s="27">
        <f t="shared" si="2393"/>
        <v>13275.58006</v>
      </c>
      <c r="DG1142" s="28">
        <f t="shared" si="2394"/>
        <v>83147.054059999995</v>
      </c>
      <c r="DH1142" s="31" t="s">
        <v>30</v>
      </c>
      <c r="DI1142" s="32" t="s">
        <v>30</v>
      </c>
      <c r="DJ1142" s="32" t="s">
        <v>30</v>
      </c>
      <c r="DK1142" s="32" t="s">
        <v>30</v>
      </c>
      <c r="DL1142" s="32" t="s">
        <v>30</v>
      </c>
      <c r="DM1142" s="32" t="s">
        <v>30</v>
      </c>
      <c r="DN1142" s="32" t="s">
        <v>30</v>
      </c>
      <c r="DO1142" s="33" t="s">
        <v>30</v>
      </c>
    </row>
    <row r="1143" spans="1:119" ht="21" customHeight="1" x14ac:dyDescent="0.25">
      <c r="A1143" s="66" t="s">
        <v>2223</v>
      </c>
      <c r="B1143" s="67" t="s">
        <v>2211</v>
      </c>
      <c r="C1143" s="68" t="s">
        <v>2224</v>
      </c>
      <c r="D1143" s="31" t="s">
        <v>30</v>
      </c>
      <c r="E1143" s="32" t="s">
        <v>30</v>
      </c>
      <c r="F1143" s="32" t="s">
        <v>30</v>
      </c>
      <c r="G1143" s="32" t="s">
        <v>30</v>
      </c>
      <c r="H1143" s="32" t="s">
        <v>30</v>
      </c>
      <c r="I1143" s="32" t="s">
        <v>30</v>
      </c>
      <c r="J1143" s="32" t="s">
        <v>30</v>
      </c>
      <c r="K1143" s="32" t="s">
        <v>30</v>
      </c>
      <c r="L1143" s="32" t="s">
        <v>30</v>
      </c>
      <c r="M1143" s="45">
        <v>1</v>
      </c>
      <c r="N1143" s="27">
        <v>12000000</v>
      </c>
      <c r="O1143" s="27">
        <v>1000000</v>
      </c>
      <c r="P1143" s="27">
        <f>6722689*1.052</f>
        <v>7072268.8280000007</v>
      </c>
      <c r="Q1143" s="27"/>
      <c r="R1143" s="163">
        <f t="shared" si="2404"/>
        <v>1.1966422450849266</v>
      </c>
      <c r="S1143" s="27">
        <f>+MEDIAN(N1143:P1143)</f>
        <v>7072268.8280000007</v>
      </c>
      <c r="T1143" s="28">
        <f t="shared" ref="T1143" si="2421">+S1143*19%</f>
        <v>1343731.0773200002</v>
      </c>
      <c r="U1143" s="30">
        <f t="shared" ref="U1143" si="2422">+T1143+S1143</f>
        <v>8415999.9053199999</v>
      </c>
      <c r="V1143" s="207">
        <v>1</v>
      </c>
      <c r="W1143" s="27">
        <v>12000000</v>
      </c>
      <c r="X1143" s="27">
        <v>1846800</v>
      </c>
      <c r="Y1143" s="154">
        <f>6722689*1.052</f>
        <v>7072268.8280000007</v>
      </c>
      <c r="Z1143" s="154"/>
      <c r="AA1143" s="163">
        <f t="shared" si="2408"/>
        <v>1.036975556914703</v>
      </c>
      <c r="AB1143" s="27">
        <f>+MEDIAN(W1143:Y1143)</f>
        <v>7072268.8280000007</v>
      </c>
      <c r="AC1143" s="28">
        <f t="shared" ref="AC1143" si="2423">+AB1143*19%</f>
        <v>1343731.0773200002</v>
      </c>
      <c r="AD1143" s="29">
        <f t="shared" ref="AD1143" si="2424">+AC1143+AB1143</f>
        <v>8415999.9053199999</v>
      </c>
      <c r="AE1143" s="31" t="s">
        <v>30</v>
      </c>
      <c r="AF1143" s="32" t="s">
        <v>30</v>
      </c>
      <c r="AG1143" s="32" t="s">
        <v>30</v>
      </c>
      <c r="AH1143" s="32" t="s">
        <v>30</v>
      </c>
      <c r="AI1143" s="32" t="s">
        <v>30</v>
      </c>
      <c r="AJ1143" s="165" t="s">
        <v>30</v>
      </c>
      <c r="AK1143" s="32" t="s">
        <v>30</v>
      </c>
      <c r="AL1143" s="32" t="s">
        <v>30</v>
      </c>
      <c r="AM1143" s="33" t="s">
        <v>30</v>
      </c>
      <c r="AN1143" s="31" t="s">
        <v>30</v>
      </c>
      <c r="AO1143" s="32" t="s">
        <v>30</v>
      </c>
      <c r="AP1143" s="32" t="s">
        <v>30</v>
      </c>
      <c r="AQ1143" s="32" t="s">
        <v>30</v>
      </c>
      <c r="AR1143" s="32" t="s">
        <v>30</v>
      </c>
      <c r="AS1143" s="32" t="s">
        <v>30</v>
      </c>
      <c r="AT1143" s="32" t="s">
        <v>30</v>
      </c>
      <c r="AU1143" s="32" t="s">
        <v>30</v>
      </c>
      <c r="AV1143" s="33" t="s">
        <v>30</v>
      </c>
      <c r="AW1143" s="31" t="s">
        <v>30</v>
      </c>
      <c r="AX1143" s="32" t="s">
        <v>30</v>
      </c>
      <c r="AY1143" s="32" t="s">
        <v>30</v>
      </c>
      <c r="AZ1143" s="32" t="s">
        <v>30</v>
      </c>
      <c r="BA1143" s="32" t="s">
        <v>30</v>
      </c>
      <c r="BB1143" s="32" t="s">
        <v>30</v>
      </c>
      <c r="BC1143" s="32" t="s">
        <v>30</v>
      </c>
      <c r="BD1143" s="32" t="s">
        <v>30</v>
      </c>
      <c r="BE1143" s="32" t="s">
        <v>30</v>
      </c>
      <c r="BF1143" s="31" t="s">
        <v>30</v>
      </c>
      <c r="BG1143" s="32" t="s">
        <v>30</v>
      </c>
      <c r="BH1143" s="32" t="s">
        <v>30</v>
      </c>
      <c r="BI1143" s="32" t="s">
        <v>30</v>
      </c>
      <c r="BJ1143" s="32" t="s">
        <v>30</v>
      </c>
      <c r="BK1143" s="32" t="s">
        <v>30</v>
      </c>
      <c r="BL1143" s="32" t="s">
        <v>30</v>
      </c>
      <c r="BM1143" s="32" t="s">
        <v>30</v>
      </c>
      <c r="BN1143" s="32" t="s">
        <v>30</v>
      </c>
      <c r="BO1143" s="31" t="s">
        <v>30</v>
      </c>
      <c r="BP1143" s="32" t="s">
        <v>30</v>
      </c>
      <c r="BQ1143" s="32" t="s">
        <v>30</v>
      </c>
      <c r="BR1143" s="32" t="s">
        <v>30</v>
      </c>
      <c r="BS1143" s="32" t="s">
        <v>30</v>
      </c>
      <c r="BT1143" s="32" t="s">
        <v>30</v>
      </c>
      <c r="BU1143" s="32" t="s">
        <v>30</v>
      </c>
      <c r="BV1143" s="32" t="s">
        <v>30</v>
      </c>
      <c r="BW1143" s="33" t="s">
        <v>30</v>
      </c>
      <c r="BX1143" s="31" t="s">
        <v>30</v>
      </c>
      <c r="BY1143" s="32" t="s">
        <v>30</v>
      </c>
      <c r="BZ1143" s="32" t="s">
        <v>30</v>
      </c>
      <c r="CA1143" s="32" t="s">
        <v>30</v>
      </c>
      <c r="CB1143" s="32" t="s">
        <v>30</v>
      </c>
      <c r="CC1143" s="32" t="s">
        <v>30</v>
      </c>
      <c r="CD1143" s="32" t="s">
        <v>30</v>
      </c>
      <c r="CE1143" s="32" t="s">
        <v>30</v>
      </c>
      <c r="CF1143" s="34" t="s">
        <v>30</v>
      </c>
      <c r="CG1143" s="31" t="s">
        <v>30</v>
      </c>
      <c r="CH1143" s="32" t="s">
        <v>30</v>
      </c>
      <c r="CI1143" s="32" t="s">
        <v>30</v>
      </c>
      <c r="CJ1143" s="32" t="s">
        <v>30</v>
      </c>
      <c r="CK1143" s="32" t="s">
        <v>30</v>
      </c>
      <c r="CL1143" s="32" t="s">
        <v>30</v>
      </c>
      <c r="CM1143" s="32" t="s">
        <v>30</v>
      </c>
      <c r="CN1143" s="32" t="s">
        <v>30</v>
      </c>
      <c r="CO1143" s="32" t="s">
        <v>30</v>
      </c>
      <c r="CP1143" s="31" t="s">
        <v>30</v>
      </c>
      <c r="CQ1143" s="32" t="s">
        <v>30</v>
      </c>
      <c r="CR1143" s="32" t="s">
        <v>30</v>
      </c>
      <c r="CS1143" s="32" t="s">
        <v>30</v>
      </c>
      <c r="CT1143" s="32" t="s">
        <v>30</v>
      </c>
      <c r="CU1143" s="32" t="s">
        <v>30</v>
      </c>
      <c r="CV1143" s="32" t="s">
        <v>30</v>
      </c>
      <c r="CW1143" s="32" t="s">
        <v>30</v>
      </c>
      <c r="CX1143" s="34" t="s">
        <v>30</v>
      </c>
      <c r="CY1143" s="31" t="s">
        <v>30</v>
      </c>
      <c r="CZ1143" s="32" t="s">
        <v>30</v>
      </c>
      <c r="DA1143" s="32" t="s">
        <v>30</v>
      </c>
      <c r="DB1143" s="32" t="s">
        <v>30</v>
      </c>
      <c r="DC1143" s="32" t="s">
        <v>30</v>
      </c>
      <c r="DD1143" s="32" t="s">
        <v>30</v>
      </c>
      <c r="DE1143" s="32" t="s">
        <v>30</v>
      </c>
      <c r="DF1143" s="32" t="s">
        <v>30</v>
      </c>
      <c r="DG1143" s="32" t="s">
        <v>30</v>
      </c>
      <c r="DH1143" s="31" t="s">
        <v>30</v>
      </c>
      <c r="DI1143" s="32" t="s">
        <v>30</v>
      </c>
      <c r="DJ1143" s="32" t="s">
        <v>30</v>
      </c>
      <c r="DK1143" s="32" t="s">
        <v>30</v>
      </c>
      <c r="DL1143" s="32" t="s">
        <v>30</v>
      </c>
      <c r="DM1143" s="32" t="s">
        <v>30</v>
      </c>
      <c r="DN1143" s="32" t="s">
        <v>30</v>
      </c>
      <c r="DO1143" s="33" t="s">
        <v>30</v>
      </c>
    </row>
    <row r="1144" spans="1:119" ht="21" customHeight="1" x14ac:dyDescent="0.25">
      <c r="A1144" s="69" t="s">
        <v>2225</v>
      </c>
      <c r="B1144" s="67" t="s">
        <v>2211</v>
      </c>
      <c r="C1144" s="68" t="s">
        <v>2226</v>
      </c>
      <c r="D1144" s="31" t="s">
        <v>30</v>
      </c>
      <c r="E1144" s="32" t="s">
        <v>30</v>
      </c>
      <c r="F1144" s="32" t="s">
        <v>30</v>
      </c>
      <c r="G1144" s="32" t="s">
        <v>30</v>
      </c>
      <c r="H1144" s="32" t="s">
        <v>30</v>
      </c>
      <c r="I1144" s="32" t="s">
        <v>30</v>
      </c>
      <c r="J1144" s="32" t="s">
        <v>30</v>
      </c>
      <c r="K1144" s="32" t="s">
        <v>30</v>
      </c>
      <c r="L1144" s="32" t="s">
        <v>30</v>
      </c>
      <c r="M1144" s="31" t="s">
        <v>30</v>
      </c>
      <c r="N1144" s="43" t="s">
        <v>30</v>
      </c>
      <c r="O1144" s="32" t="s">
        <v>30</v>
      </c>
      <c r="P1144" s="32" t="s">
        <v>30</v>
      </c>
      <c r="Q1144" s="32"/>
      <c r="R1144" s="32"/>
      <c r="S1144" s="32" t="s">
        <v>30</v>
      </c>
      <c r="T1144" s="32" t="s">
        <v>30</v>
      </c>
      <c r="U1144" s="33" t="s">
        <v>30</v>
      </c>
      <c r="V1144" s="31" t="s">
        <v>30</v>
      </c>
      <c r="W1144" s="32" t="s">
        <v>30</v>
      </c>
      <c r="X1144" s="32" t="s">
        <v>30</v>
      </c>
      <c r="Y1144" s="32" t="s">
        <v>30</v>
      </c>
      <c r="Z1144" s="32" t="s">
        <v>30</v>
      </c>
      <c r="AA1144" s="32" t="s">
        <v>30</v>
      </c>
      <c r="AB1144" s="32" t="s">
        <v>30</v>
      </c>
      <c r="AC1144" s="32" t="s">
        <v>30</v>
      </c>
      <c r="AD1144" s="34" t="s">
        <v>30</v>
      </c>
      <c r="AE1144" s="26">
        <v>1</v>
      </c>
      <c r="AF1144" s="27">
        <v>2000000</v>
      </c>
      <c r="AG1144" s="27">
        <v>2200000</v>
      </c>
      <c r="AH1144" s="27"/>
      <c r="AI1144" s="27"/>
      <c r="AJ1144" s="143">
        <f t="shared" si="2324"/>
        <v>6.7343502970147393E-2</v>
      </c>
      <c r="AK1144" s="27">
        <f t="shared" ref="AK1144:AK1207" si="2425">+AVERAGE(AF1144:AH1144)</f>
        <v>2100000</v>
      </c>
      <c r="AL1144" s="28">
        <f t="shared" ref="AL1144:AL1207" si="2426">+AK1144*19%</f>
        <v>399000</v>
      </c>
      <c r="AM1144" s="30">
        <f t="shared" ref="AM1144:AM1207" si="2427">+AL1144+AK1144</f>
        <v>2499000</v>
      </c>
      <c r="AN1144" s="26">
        <v>1</v>
      </c>
      <c r="AO1144" s="27">
        <v>2000000</v>
      </c>
      <c r="AP1144" s="27">
        <v>2280000</v>
      </c>
      <c r="AQ1144" s="27"/>
      <c r="AR1144" s="27"/>
      <c r="AS1144" s="143">
        <f t="shared" si="2325"/>
        <v>9.2518644267398739E-2</v>
      </c>
      <c r="AT1144" s="27">
        <f t="shared" ref="AT1144:AT1207" si="2428">+AVERAGE(AO1144:AQ1144)</f>
        <v>2140000</v>
      </c>
      <c r="AU1144" s="28">
        <f t="shared" ref="AU1144:AU1207" si="2429">+AT1144*19%</f>
        <v>406600</v>
      </c>
      <c r="AV1144" s="30">
        <f t="shared" ref="AV1144:AV1207" si="2430">+AU1144+AT1144</f>
        <v>2546600</v>
      </c>
      <c r="AW1144" s="26">
        <v>1</v>
      </c>
      <c r="AX1144" s="27">
        <v>2000000</v>
      </c>
      <c r="AY1144" s="27">
        <v>2000000</v>
      </c>
      <c r="AZ1144" s="27"/>
      <c r="BA1144" s="27"/>
      <c r="BB1144" s="143">
        <f t="shared" si="2326"/>
        <v>0</v>
      </c>
      <c r="BC1144" s="27">
        <f t="shared" ref="BC1144:BC1207" si="2431">+AVERAGE(AX1144:AZ1144)</f>
        <v>2000000</v>
      </c>
      <c r="BD1144" s="27">
        <f t="shared" ref="BD1144:BD1207" si="2432">+BC1144*19%</f>
        <v>380000</v>
      </c>
      <c r="BE1144" s="27">
        <f t="shared" ref="BE1144:BE1207" si="2433">+BD1144+BC1144</f>
        <v>2380000</v>
      </c>
      <c r="BF1144" s="26">
        <v>1</v>
      </c>
      <c r="BG1144" s="27">
        <v>1600000</v>
      </c>
      <c r="BH1144" s="27">
        <v>1440000</v>
      </c>
      <c r="BI1144" s="27"/>
      <c r="BJ1144" s="27"/>
      <c r="BK1144" s="143">
        <f t="shared" si="2327"/>
        <v>7.4432292756478682E-2</v>
      </c>
      <c r="BL1144" s="27">
        <f t="shared" ref="BL1144" si="2434">+AVERAGE(BG1144:BI1144)</f>
        <v>1520000</v>
      </c>
      <c r="BM1144" s="27">
        <f t="shared" ref="BM1144" si="2435">+BL1144*19%</f>
        <v>288800</v>
      </c>
      <c r="BN1144" s="28">
        <f t="shared" ref="BN1144" si="2436">+BM1144+BL1144</f>
        <v>1808800</v>
      </c>
      <c r="BO1144" s="26">
        <v>1</v>
      </c>
      <c r="BP1144" s="27">
        <v>1600000</v>
      </c>
      <c r="BQ1144" s="27">
        <v>1824000</v>
      </c>
      <c r="BR1144" s="27"/>
      <c r="BS1144" s="27"/>
      <c r="BT1144" s="143">
        <f t="shared" si="2328"/>
        <v>9.2518644267398739E-2</v>
      </c>
      <c r="BU1144" s="27">
        <f t="shared" ref="BU1144" si="2437">+AVERAGE(BP1144:BR1144)</f>
        <v>1712000</v>
      </c>
      <c r="BV1144" s="28">
        <f t="shared" ref="BV1144" si="2438">+BU1144*19%</f>
        <v>325280</v>
      </c>
      <c r="BW1144" s="30">
        <f t="shared" ref="BW1144" si="2439">+BV1144+BU1144</f>
        <v>2037280</v>
      </c>
      <c r="BX1144" s="26">
        <v>1</v>
      </c>
      <c r="BY1144" s="28">
        <v>1600000</v>
      </c>
      <c r="BZ1144" s="28">
        <v>1824000</v>
      </c>
      <c r="CA1144" s="28"/>
      <c r="CB1144" s="28"/>
      <c r="CC1144" s="177">
        <f t="shared" si="2329"/>
        <v>9.2518644267398739E-2</v>
      </c>
      <c r="CD1144" s="28">
        <f t="shared" ref="CD1144" si="2440">+AVERAGE(BY1144:CA1144)</f>
        <v>1712000</v>
      </c>
      <c r="CE1144" s="28">
        <f t="shared" ref="CE1144" si="2441">+CD1144*19%</f>
        <v>325280</v>
      </c>
      <c r="CF1144" s="29">
        <f t="shared" ref="CF1144" si="2442">+CE1144+CD1144</f>
        <v>2037280</v>
      </c>
      <c r="CG1144" s="31" t="s">
        <v>30</v>
      </c>
      <c r="CH1144" s="32" t="s">
        <v>30</v>
      </c>
      <c r="CI1144" s="32" t="s">
        <v>30</v>
      </c>
      <c r="CJ1144" s="32" t="s">
        <v>30</v>
      </c>
      <c r="CK1144" s="32" t="s">
        <v>30</v>
      </c>
      <c r="CL1144" s="32" t="s">
        <v>30</v>
      </c>
      <c r="CM1144" s="32" t="s">
        <v>30</v>
      </c>
      <c r="CN1144" s="32" t="s">
        <v>30</v>
      </c>
      <c r="CO1144" s="32" t="s">
        <v>30</v>
      </c>
      <c r="CP1144" s="31" t="s">
        <v>30</v>
      </c>
      <c r="CQ1144" s="32" t="s">
        <v>30</v>
      </c>
      <c r="CR1144" s="32" t="s">
        <v>30</v>
      </c>
      <c r="CS1144" s="32" t="s">
        <v>30</v>
      </c>
      <c r="CT1144" s="32" t="s">
        <v>30</v>
      </c>
      <c r="CU1144" s="32" t="s">
        <v>30</v>
      </c>
      <c r="CV1144" s="32" t="s">
        <v>30</v>
      </c>
      <c r="CW1144" s="32" t="s">
        <v>30</v>
      </c>
      <c r="CX1144" s="34" t="s">
        <v>30</v>
      </c>
      <c r="CY1144" s="31" t="s">
        <v>30</v>
      </c>
      <c r="CZ1144" s="32" t="s">
        <v>30</v>
      </c>
      <c r="DA1144" s="32" t="s">
        <v>30</v>
      </c>
      <c r="DB1144" s="32" t="s">
        <v>30</v>
      </c>
      <c r="DC1144" s="32" t="s">
        <v>30</v>
      </c>
      <c r="DD1144" s="32" t="s">
        <v>30</v>
      </c>
      <c r="DE1144" s="32" t="s">
        <v>30</v>
      </c>
      <c r="DF1144" s="32" t="s">
        <v>30</v>
      </c>
      <c r="DG1144" s="32" t="s">
        <v>30</v>
      </c>
      <c r="DH1144" s="31" t="s">
        <v>30</v>
      </c>
      <c r="DI1144" s="32" t="s">
        <v>30</v>
      </c>
      <c r="DJ1144" s="32" t="s">
        <v>30</v>
      </c>
      <c r="DK1144" s="32" t="s">
        <v>30</v>
      </c>
      <c r="DL1144" s="32" t="s">
        <v>30</v>
      </c>
      <c r="DM1144" s="32" t="s">
        <v>30</v>
      </c>
      <c r="DN1144" s="32" t="s">
        <v>30</v>
      </c>
      <c r="DO1144" s="33" t="s">
        <v>30</v>
      </c>
    </row>
    <row r="1145" spans="1:119" ht="21" customHeight="1" x14ac:dyDescent="0.25">
      <c r="A1145" s="66" t="s">
        <v>2227</v>
      </c>
      <c r="B1145" s="67" t="s">
        <v>2228</v>
      </c>
      <c r="C1145" s="68" t="s">
        <v>2229</v>
      </c>
      <c r="D1145" s="26">
        <v>1</v>
      </c>
      <c r="E1145" s="27">
        <v>9800000</v>
      </c>
      <c r="F1145" s="27">
        <v>9310000</v>
      </c>
      <c r="G1145" s="148"/>
      <c r="H1145" s="148"/>
      <c r="I1145" s="143">
        <f t="shared" ref="I1145:I1181" si="2443">+STDEVA(E1145:F1145)/AVERAGE(E1145:F1145)</f>
        <v>3.6261886214694741E-2</v>
      </c>
      <c r="J1145" s="27">
        <f t="shared" ref="J1145:J1181" si="2444">+AVERAGE(E1145:F1145)</f>
        <v>9555000</v>
      </c>
      <c r="K1145" s="28">
        <f t="shared" ref="K1145:K1181" si="2445">J1145*19%</f>
        <v>1815450</v>
      </c>
      <c r="L1145" s="29">
        <f t="shared" si="2333"/>
        <v>11370450</v>
      </c>
      <c r="M1145" s="26">
        <v>1</v>
      </c>
      <c r="N1145" s="27">
        <v>9800000</v>
      </c>
      <c r="O1145" s="27">
        <v>10584000</v>
      </c>
      <c r="P1145" s="145"/>
      <c r="Q1145" s="145"/>
      <c r="R1145" s="143">
        <f t="shared" si="2404"/>
        <v>5.4392829322042119E-2</v>
      </c>
      <c r="S1145" s="27">
        <f t="shared" ref="S1145:S1181" si="2446">+AVERAGE(N1145:P1145)</f>
        <v>10192000</v>
      </c>
      <c r="T1145" s="28">
        <f t="shared" ref="T1145:T1181" si="2447">+S1145*19%</f>
        <v>1936480</v>
      </c>
      <c r="U1145" s="30">
        <f t="shared" ref="U1145:U1181" si="2448">+T1145+S1145</f>
        <v>12128480</v>
      </c>
      <c r="V1145" s="26">
        <v>1</v>
      </c>
      <c r="W1145" s="27">
        <v>9800000</v>
      </c>
      <c r="X1145" s="27">
        <v>1846800</v>
      </c>
      <c r="Y1145" s="145"/>
      <c r="Z1145" s="145"/>
      <c r="AA1145" s="169">
        <f t="shared" si="2408"/>
        <v>0.96571790571364668</v>
      </c>
      <c r="AB1145" s="205">
        <f t="shared" ref="AB1145:AB1181" si="2449">+AVERAGE(W1145:Y1145)</f>
        <v>5823400</v>
      </c>
      <c r="AC1145" s="28">
        <f t="shared" ref="AC1145:AC1181" si="2450">+AB1145*19%</f>
        <v>1106446</v>
      </c>
      <c r="AD1145" s="29">
        <f t="shared" ref="AD1145:AD1181" si="2451">+AC1145+AB1145</f>
        <v>6929846</v>
      </c>
      <c r="AE1145" s="26">
        <v>1</v>
      </c>
      <c r="AF1145" s="27">
        <v>9800000</v>
      </c>
      <c r="AG1145" s="27">
        <v>10780000</v>
      </c>
      <c r="AH1145" s="145"/>
      <c r="AI1145" s="145"/>
      <c r="AJ1145" s="143">
        <f t="shared" si="2324"/>
        <v>6.7343502970147379E-2</v>
      </c>
      <c r="AK1145" s="27">
        <f t="shared" si="2425"/>
        <v>10290000</v>
      </c>
      <c r="AL1145" s="28">
        <f t="shared" si="2426"/>
        <v>1955100</v>
      </c>
      <c r="AM1145" s="30">
        <f t="shared" si="2427"/>
        <v>12245100</v>
      </c>
      <c r="AN1145" s="26">
        <v>1</v>
      </c>
      <c r="AO1145" s="27">
        <v>9800000</v>
      </c>
      <c r="AP1145" s="27">
        <v>11172000</v>
      </c>
      <c r="AQ1145" s="145"/>
      <c r="AR1145" s="145"/>
      <c r="AS1145" s="143">
        <f t="shared" si="2325"/>
        <v>9.2518644267398739E-2</v>
      </c>
      <c r="AT1145" s="27">
        <f t="shared" si="2428"/>
        <v>10486000</v>
      </c>
      <c r="AU1145" s="28">
        <f t="shared" si="2429"/>
        <v>1992340</v>
      </c>
      <c r="AV1145" s="30">
        <f>+AT1145+AU1145</f>
        <v>12478340</v>
      </c>
      <c r="AW1145" s="26">
        <v>1</v>
      </c>
      <c r="AX1145" s="27">
        <v>9800000</v>
      </c>
      <c r="AY1145" s="27">
        <v>9800000</v>
      </c>
      <c r="AZ1145" s="145"/>
      <c r="BA1145" s="145"/>
      <c r="BB1145" s="143">
        <f t="shared" si="2326"/>
        <v>0</v>
      </c>
      <c r="BC1145" s="27">
        <f t="shared" si="2431"/>
        <v>9800000</v>
      </c>
      <c r="BD1145" s="27">
        <f t="shared" si="2432"/>
        <v>1862000</v>
      </c>
      <c r="BE1145" s="27">
        <f t="shared" si="2433"/>
        <v>11662000</v>
      </c>
      <c r="BF1145" s="31" t="s">
        <v>30</v>
      </c>
      <c r="BG1145" s="32" t="s">
        <v>30</v>
      </c>
      <c r="BH1145" s="32" t="s">
        <v>30</v>
      </c>
      <c r="BI1145" s="32" t="s">
        <v>30</v>
      </c>
      <c r="BJ1145" s="32" t="s">
        <v>30</v>
      </c>
      <c r="BK1145" s="32" t="s">
        <v>30</v>
      </c>
      <c r="BL1145" s="32" t="s">
        <v>30</v>
      </c>
      <c r="BM1145" s="32" t="s">
        <v>30</v>
      </c>
      <c r="BN1145" s="32" t="s">
        <v>30</v>
      </c>
      <c r="BO1145" s="31" t="s">
        <v>30</v>
      </c>
      <c r="BP1145" s="32" t="s">
        <v>30</v>
      </c>
      <c r="BQ1145" s="32" t="s">
        <v>30</v>
      </c>
      <c r="BR1145" s="32" t="s">
        <v>30</v>
      </c>
      <c r="BS1145" s="32" t="s">
        <v>30</v>
      </c>
      <c r="BT1145" s="32" t="s">
        <v>30</v>
      </c>
      <c r="BU1145" s="32" t="s">
        <v>30</v>
      </c>
      <c r="BV1145" s="32" t="s">
        <v>30</v>
      </c>
      <c r="BW1145" s="33" t="s">
        <v>30</v>
      </c>
      <c r="BX1145" s="31" t="s">
        <v>30</v>
      </c>
      <c r="BY1145" s="32" t="s">
        <v>30</v>
      </c>
      <c r="BZ1145" s="32" t="s">
        <v>30</v>
      </c>
      <c r="CA1145" s="32" t="s">
        <v>30</v>
      </c>
      <c r="CB1145" s="32" t="s">
        <v>30</v>
      </c>
      <c r="CC1145" s="32" t="s">
        <v>30</v>
      </c>
      <c r="CD1145" s="32" t="s">
        <v>30</v>
      </c>
      <c r="CE1145" s="32" t="s">
        <v>30</v>
      </c>
      <c r="CF1145" s="34" t="s">
        <v>30</v>
      </c>
      <c r="CG1145" s="31" t="s">
        <v>30</v>
      </c>
      <c r="CH1145" s="32" t="s">
        <v>30</v>
      </c>
      <c r="CI1145" s="32" t="s">
        <v>30</v>
      </c>
      <c r="CJ1145" s="32" t="s">
        <v>30</v>
      </c>
      <c r="CK1145" s="32" t="s">
        <v>30</v>
      </c>
      <c r="CL1145" s="32" t="s">
        <v>30</v>
      </c>
      <c r="CM1145" s="32" t="s">
        <v>30</v>
      </c>
      <c r="CN1145" s="32" t="s">
        <v>30</v>
      </c>
      <c r="CO1145" s="32" t="s">
        <v>30</v>
      </c>
      <c r="CP1145" s="31" t="s">
        <v>30</v>
      </c>
      <c r="CQ1145" s="32" t="s">
        <v>30</v>
      </c>
      <c r="CR1145" s="32" t="s">
        <v>30</v>
      </c>
      <c r="CS1145" s="32" t="s">
        <v>30</v>
      </c>
      <c r="CT1145" s="32" t="s">
        <v>30</v>
      </c>
      <c r="CU1145" s="32" t="s">
        <v>30</v>
      </c>
      <c r="CV1145" s="32" t="s">
        <v>30</v>
      </c>
      <c r="CW1145" s="32" t="s">
        <v>30</v>
      </c>
      <c r="CX1145" s="34" t="s">
        <v>30</v>
      </c>
      <c r="CY1145" s="31" t="s">
        <v>30</v>
      </c>
      <c r="CZ1145" s="32" t="s">
        <v>30</v>
      </c>
      <c r="DA1145" s="32" t="s">
        <v>30</v>
      </c>
      <c r="DB1145" s="32" t="s">
        <v>30</v>
      </c>
      <c r="DC1145" s="32" t="s">
        <v>30</v>
      </c>
      <c r="DD1145" s="32" t="s">
        <v>30</v>
      </c>
      <c r="DE1145" s="32" t="s">
        <v>30</v>
      </c>
      <c r="DF1145" s="32" t="s">
        <v>30</v>
      </c>
      <c r="DG1145" s="32" t="s">
        <v>30</v>
      </c>
      <c r="DH1145" s="31" t="s">
        <v>30</v>
      </c>
      <c r="DI1145" s="32" t="s">
        <v>30</v>
      </c>
      <c r="DJ1145" s="32" t="s">
        <v>30</v>
      </c>
      <c r="DK1145" s="32" t="s">
        <v>30</v>
      </c>
      <c r="DL1145" s="32" t="s">
        <v>30</v>
      </c>
      <c r="DM1145" s="32" t="s">
        <v>30</v>
      </c>
      <c r="DN1145" s="32" t="s">
        <v>30</v>
      </c>
      <c r="DO1145" s="33" t="s">
        <v>30</v>
      </c>
    </row>
    <row r="1146" spans="1:119" ht="21" customHeight="1" x14ac:dyDescent="0.25">
      <c r="A1146" s="66" t="s">
        <v>2230</v>
      </c>
      <c r="B1146" s="67" t="s">
        <v>2228</v>
      </c>
      <c r="C1146" s="68" t="s">
        <v>2231</v>
      </c>
      <c r="D1146" s="26">
        <v>1</v>
      </c>
      <c r="E1146" s="27">
        <v>18000000</v>
      </c>
      <c r="F1146" s="27">
        <v>17100000</v>
      </c>
      <c r="G1146" s="148"/>
      <c r="H1146" s="148"/>
      <c r="I1146" s="143">
        <f t="shared" si="2443"/>
        <v>3.6261886214694741E-2</v>
      </c>
      <c r="J1146" s="27">
        <f t="shared" si="2444"/>
        <v>17550000</v>
      </c>
      <c r="K1146" s="28">
        <f t="shared" si="2445"/>
        <v>3334500</v>
      </c>
      <c r="L1146" s="29">
        <f t="shared" si="2333"/>
        <v>20884500</v>
      </c>
      <c r="M1146" s="26">
        <v>1</v>
      </c>
      <c r="N1146" s="27">
        <v>18000000</v>
      </c>
      <c r="O1146" s="27">
        <v>19440000</v>
      </c>
      <c r="P1146" s="145"/>
      <c r="Q1146" s="145"/>
      <c r="R1146" s="143">
        <f t="shared" si="2404"/>
        <v>5.4392829322042119E-2</v>
      </c>
      <c r="S1146" s="27">
        <f t="shared" si="2446"/>
        <v>18720000</v>
      </c>
      <c r="T1146" s="28">
        <f t="shared" si="2447"/>
        <v>3556800</v>
      </c>
      <c r="U1146" s="30">
        <f t="shared" si="2448"/>
        <v>22276800</v>
      </c>
      <c r="V1146" s="26">
        <v>1</v>
      </c>
      <c r="W1146" s="27">
        <v>18000000</v>
      </c>
      <c r="X1146" s="27">
        <v>1846800</v>
      </c>
      <c r="Y1146" s="27">
        <f>8403*1.052</f>
        <v>8839.9560000000001</v>
      </c>
      <c r="Z1146" s="27">
        <f>+(10000000*1.0928)*1.052</f>
        <v>11496256</v>
      </c>
      <c r="AA1146" s="169">
        <f t="shared" si="2408"/>
        <v>1.1510205431467582</v>
      </c>
      <c r="AB1146" s="196">
        <f>+MEDIAN(W1146:Z1146)</f>
        <v>6671528</v>
      </c>
      <c r="AC1146" s="28">
        <f t="shared" si="2450"/>
        <v>1267590.32</v>
      </c>
      <c r="AD1146" s="29">
        <f t="shared" si="2451"/>
        <v>7939118.3200000003</v>
      </c>
      <c r="AE1146" s="26">
        <v>1</v>
      </c>
      <c r="AF1146" s="27">
        <v>18000000</v>
      </c>
      <c r="AG1146" s="27">
        <v>19800000</v>
      </c>
      <c r="AH1146" s="145"/>
      <c r="AI1146" s="145"/>
      <c r="AJ1146" s="143">
        <f t="shared" si="2324"/>
        <v>6.7343502970147379E-2</v>
      </c>
      <c r="AK1146" s="27">
        <f t="shared" si="2425"/>
        <v>18900000</v>
      </c>
      <c r="AL1146" s="28">
        <f t="shared" si="2426"/>
        <v>3591000</v>
      </c>
      <c r="AM1146" s="30">
        <f t="shared" si="2427"/>
        <v>22491000</v>
      </c>
      <c r="AN1146" s="26">
        <v>1</v>
      </c>
      <c r="AO1146" s="27">
        <v>18000000</v>
      </c>
      <c r="AP1146" s="27">
        <v>20520000</v>
      </c>
      <c r="AQ1146" s="145"/>
      <c r="AR1146" s="145"/>
      <c r="AS1146" s="143">
        <f t="shared" si="2325"/>
        <v>9.2518644267398739E-2</v>
      </c>
      <c r="AT1146" s="27">
        <f t="shared" si="2428"/>
        <v>19260000</v>
      </c>
      <c r="AU1146" s="28">
        <f t="shared" si="2429"/>
        <v>3659400</v>
      </c>
      <c r="AV1146" s="30">
        <f t="shared" si="2430"/>
        <v>22919400</v>
      </c>
      <c r="AW1146" s="26">
        <v>1</v>
      </c>
      <c r="AX1146" s="27">
        <v>18000000</v>
      </c>
      <c r="AY1146" s="27">
        <v>18000000</v>
      </c>
      <c r="AZ1146" s="145"/>
      <c r="BA1146" s="145"/>
      <c r="BB1146" s="143">
        <f t="shared" si="2326"/>
        <v>0</v>
      </c>
      <c r="BC1146" s="27">
        <f t="shared" si="2431"/>
        <v>18000000</v>
      </c>
      <c r="BD1146" s="27">
        <f t="shared" si="2432"/>
        <v>3420000</v>
      </c>
      <c r="BE1146" s="27">
        <f t="shared" si="2433"/>
        <v>21420000</v>
      </c>
      <c r="BF1146" s="31" t="s">
        <v>30</v>
      </c>
      <c r="BG1146" s="32" t="s">
        <v>30</v>
      </c>
      <c r="BH1146" s="32" t="s">
        <v>30</v>
      </c>
      <c r="BI1146" s="32" t="s">
        <v>30</v>
      </c>
      <c r="BJ1146" s="32" t="s">
        <v>30</v>
      </c>
      <c r="BK1146" s="32" t="s">
        <v>30</v>
      </c>
      <c r="BL1146" s="32" t="s">
        <v>30</v>
      </c>
      <c r="BM1146" s="32" t="s">
        <v>30</v>
      </c>
      <c r="BN1146" s="32" t="s">
        <v>30</v>
      </c>
      <c r="BO1146" s="31" t="s">
        <v>30</v>
      </c>
      <c r="BP1146" s="32" t="s">
        <v>30</v>
      </c>
      <c r="BQ1146" s="32" t="s">
        <v>30</v>
      </c>
      <c r="BR1146" s="32" t="s">
        <v>30</v>
      </c>
      <c r="BS1146" s="32" t="s">
        <v>30</v>
      </c>
      <c r="BT1146" s="32" t="s">
        <v>30</v>
      </c>
      <c r="BU1146" s="32" t="s">
        <v>30</v>
      </c>
      <c r="BV1146" s="32" t="s">
        <v>30</v>
      </c>
      <c r="BW1146" s="33" t="s">
        <v>30</v>
      </c>
      <c r="BX1146" s="31" t="s">
        <v>30</v>
      </c>
      <c r="BY1146" s="32" t="s">
        <v>30</v>
      </c>
      <c r="BZ1146" s="32" t="s">
        <v>30</v>
      </c>
      <c r="CA1146" s="32" t="s">
        <v>30</v>
      </c>
      <c r="CB1146" s="32" t="s">
        <v>30</v>
      </c>
      <c r="CC1146" s="32" t="s">
        <v>30</v>
      </c>
      <c r="CD1146" s="32" t="s">
        <v>30</v>
      </c>
      <c r="CE1146" s="32" t="s">
        <v>30</v>
      </c>
      <c r="CF1146" s="34" t="s">
        <v>30</v>
      </c>
      <c r="CG1146" s="31" t="s">
        <v>30</v>
      </c>
      <c r="CH1146" s="32" t="s">
        <v>30</v>
      </c>
      <c r="CI1146" s="32" t="s">
        <v>30</v>
      </c>
      <c r="CJ1146" s="32" t="s">
        <v>30</v>
      </c>
      <c r="CK1146" s="32" t="s">
        <v>30</v>
      </c>
      <c r="CL1146" s="32" t="s">
        <v>30</v>
      </c>
      <c r="CM1146" s="32" t="s">
        <v>30</v>
      </c>
      <c r="CN1146" s="32" t="s">
        <v>30</v>
      </c>
      <c r="CO1146" s="32" t="s">
        <v>30</v>
      </c>
      <c r="CP1146" s="31" t="s">
        <v>30</v>
      </c>
      <c r="CQ1146" s="32" t="s">
        <v>30</v>
      </c>
      <c r="CR1146" s="32" t="s">
        <v>30</v>
      </c>
      <c r="CS1146" s="32" t="s">
        <v>30</v>
      </c>
      <c r="CT1146" s="32" t="s">
        <v>30</v>
      </c>
      <c r="CU1146" s="32" t="s">
        <v>30</v>
      </c>
      <c r="CV1146" s="32" t="s">
        <v>30</v>
      </c>
      <c r="CW1146" s="32" t="s">
        <v>30</v>
      </c>
      <c r="CX1146" s="34" t="s">
        <v>30</v>
      </c>
      <c r="CY1146" s="31" t="s">
        <v>30</v>
      </c>
      <c r="CZ1146" s="32" t="s">
        <v>30</v>
      </c>
      <c r="DA1146" s="32" t="s">
        <v>30</v>
      </c>
      <c r="DB1146" s="32" t="s">
        <v>30</v>
      </c>
      <c r="DC1146" s="32" t="s">
        <v>30</v>
      </c>
      <c r="DD1146" s="32" t="s">
        <v>30</v>
      </c>
      <c r="DE1146" s="32" t="s">
        <v>30</v>
      </c>
      <c r="DF1146" s="32" t="s">
        <v>30</v>
      </c>
      <c r="DG1146" s="32" t="s">
        <v>30</v>
      </c>
      <c r="DH1146" s="31" t="s">
        <v>30</v>
      </c>
      <c r="DI1146" s="32" t="s">
        <v>30</v>
      </c>
      <c r="DJ1146" s="32" t="s">
        <v>30</v>
      </c>
      <c r="DK1146" s="32" t="s">
        <v>30</v>
      </c>
      <c r="DL1146" s="32" t="s">
        <v>30</v>
      </c>
      <c r="DM1146" s="32" t="s">
        <v>30</v>
      </c>
      <c r="DN1146" s="32" t="s">
        <v>30</v>
      </c>
      <c r="DO1146" s="33" t="s">
        <v>30</v>
      </c>
    </row>
    <row r="1147" spans="1:119" ht="21" customHeight="1" x14ac:dyDescent="0.25">
      <c r="A1147" s="66" t="s">
        <v>2232</v>
      </c>
      <c r="B1147" s="67" t="s">
        <v>2228</v>
      </c>
      <c r="C1147" s="68" t="s">
        <v>2233</v>
      </c>
      <c r="D1147" s="26">
        <v>1</v>
      </c>
      <c r="E1147" s="27">
        <v>18000000</v>
      </c>
      <c r="F1147" s="27">
        <v>17100000</v>
      </c>
      <c r="G1147" s="148"/>
      <c r="H1147" s="148"/>
      <c r="I1147" s="143">
        <f t="shared" si="2443"/>
        <v>3.6261886214694741E-2</v>
      </c>
      <c r="J1147" s="27">
        <f t="shared" si="2444"/>
        <v>17550000</v>
      </c>
      <c r="K1147" s="28">
        <f t="shared" si="2445"/>
        <v>3334500</v>
      </c>
      <c r="L1147" s="29">
        <f t="shared" si="2333"/>
        <v>20884500</v>
      </c>
      <c r="M1147" s="26">
        <v>1</v>
      </c>
      <c r="N1147" s="27">
        <v>18000000</v>
      </c>
      <c r="O1147" s="27">
        <v>19440000</v>
      </c>
      <c r="P1147" s="145"/>
      <c r="Q1147" s="145"/>
      <c r="R1147" s="143">
        <f t="shared" si="2404"/>
        <v>5.4392829322042119E-2</v>
      </c>
      <c r="S1147" s="27">
        <f t="shared" si="2446"/>
        <v>18720000</v>
      </c>
      <c r="T1147" s="28">
        <f t="shared" si="2447"/>
        <v>3556800</v>
      </c>
      <c r="U1147" s="30">
        <f t="shared" si="2448"/>
        <v>22276800</v>
      </c>
      <c r="V1147" s="26">
        <v>1</v>
      </c>
      <c r="W1147" s="27">
        <v>18000000</v>
      </c>
      <c r="X1147" s="27">
        <v>1846800</v>
      </c>
      <c r="Y1147" s="27">
        <f>8403*1.052</f>
        <v>8839.9560000000001</v>
      </c>
      <c r="Z1147" s="27">
        <f>+(10000000*1.0928)*1.052</f>
        <v>11496256</v>
      </c>
      <c r="AA1147" s="169">
        <f t="shared" si="2408"/>
        <v>1.1510205431467582</v>
      </c>
      <c r="AB1147" s="196">
        <f>+MEDIAN(W1147:Z1147)</f>
        <v>6671528</v>
      </c>
      <c r="AC1147" s="28">
        <f t="shared" si="2450"/>
        <v>1267590.32</v>
      </c>
      <c r="AD1147" s="29">
        <f t="shared" si="2451"/>
        <v>7939118.3200000003</v>
      </c>
      <c r="AE1147" s="26">
        <v>1</v>
      </c>
      <c r="AF1147" s="27">
        <v>18000000</v>
      </c>
      <c r="AG1147" s="27">
        <v>19800000</v>
      </c>
      <c r="AH1147" s="145"/>
      <c r="AI1147" s="145"/>
      <c r="AJ1147" s="143">
        <f t="shared" si="2324"/>
        <v>6.7343502970147379E-2</v>
      </c>
      <c r="AK1147" s="27">
        <f t="shared" si="2425"/>
        <v>18900000</v>
      </c>
      <c r="AL1147" s="28">
        <f t="shared" si="2426"/>
        <v>3591000</v>
      </c>
      <c r="AM1147" s="30">
        <f t="shared" si="2427"/>
        <v>22491000</v>
      </c>
      <c r="AN1147" s="26">
        <v>1</v>
      </c>
      <c r="AO1147" s="27">
        <v>18000000</v>
      </c>
      <c r="AP1147" s="27">
        <v>20520000</v>
      </c>
      <c r="AQ1147" s="145"/>
      <c r="AR1147" s="145"/>
      <c r="AS1147" s="143">
        <f t="shared" si="2325"/>
        <v>9.2518644267398739E-2</v>
      </c>
      <c r="AT1147" s="27">
        <f t="shared" si="2428"/>
        <v>19260000</v>
      </c>
      <c r="AU1147" s="28">
        <f t="shared" si="2429"/>
        <v>3659400</v>
      </c>
      <c r="AV1147" s="30">
        <f t="shared" si="2430"/>
        <v>22919400</v>
      </c>
      <c r="AW1147" s="26">
        <v>1</v>
      </c>
      <c r="AX1147" s="27">
        <v>18000000</v>
      </c>
      <c r="AY1147" s="27">
        <v>18000000</v>
      </c>
      <c r="AZ1147" s="145"/>
      <c r="BA1147" s="145"/>
      <c r="BB1147" s="143">
        <f t="shared" si="2326"/>
        <v>0</v>
      </c>
      <c r="BC1147" s="27">
        <f t="shared" si="2431"/>
        <v>18000000</v>
      </c>
      <c r="BD1147" s="27">
        <f t="shared" si="2432"/>
        <v>3420000</v>
      </c>
      <c r="BE1147" s="27">
        <f t="shared" si="2433"/>
        <v>21420000</v>
      </c>
      <c r="BF1147" s="31" t="s">
        <v>30</v>
      </c>
      <c r="BG1147" s="32" t="s">
        <v>30</v>
      </c>
      <c r="BH1147" s="32" t="s">
        <v>30</v>
      </c>
      <c r="BI1147" s="32" t="s">
        <v>30</v>
      </c>
      <c r="BJ1147" s="32" t="s">
        <v>30</v>
      </c>
      <c r="BK1147" s="32" t="s">
        <v>30</v>
      </c>
      <c r="BL1147" s="32" t="s">
        <v>30</v>
      </c>
      <c r="BM1147" s="32" t="s">
        <v>30</v>
      </c>
      <c r="BN1147" s="32" t="s">
        <v>30</v>
      </c>
      <c r="BO1147" s="31" t="s">
        <v>30</v>
      </c>
      <c r="BP1147" s="32" t="s">
        <v>30</v>
      </c>
      <c r="BQ1147" s="32" t="s">
        <v>30</v>
      </c>
      <c r="BR1147" s="32" t="s">
        <v>30</v>
      </c>
      <c r="BS1147" s="32" t="s">
        <v>30</v>
      </c>
      <c r="BT1147" s="32" t="s">
        <v>30</v>
      </c>
      <c r="BU1147" s="32" t="s">
        <v>30</v>
      </c>
      <c r="BV1147" s="32" t="s">
        <v>30</v>
      </c>
      <c r="BW1147" s="33" t="s">
        <v>30</v>
      </c>
      <c r="BX1147" s="31" t="s">
        <v>30</v>
      </c>
      <c r="BY1147" s="32" t="s">
        <v>30</v>
      </c>
      <c r="BZ1147" s="32" t="s">
        <v>30</v>
      </c>
      <c r="CA1147" s="32" t="s">
        <v>30</v>
      </c>
      <c r="CB1147" s="32" t="s">
        <v>30</v>
      </c>
      <c r="CC1147" s="32" t="s">
        <v>30</v>
      </c>
      <c r="CD1147" s="32" t="s">
        <v>30</v>
      </c>
      <c r="CE1147" s="32" t="s">
        <v>30</v>
      </c>
      <c r="CF1147" s="34" t="s">
        <v>30</v>
      </c>
      <c r="CG1147" s="31" t="s">
        <v>30</v>
      </c>
      <c r="CH1147" s="32" t="s">
        <v>30</v>
      </c>
      <c r="CI1147" s="32" t="s">
        <v>30</v>
      </c>
      <c r="CJ1147" s="32" t="s">
        <v>30</v>
      </c>
      <c r="CK1147" s="32" t="s">
        <v>30</v>
      </c>
      <c r="CL1147" s="32" t="s">
        <v>30</v>
      </c>
      <c r="CM1147" s="32" t="s">
        <v>30</v>
      </c>
      <c r="CN1147" s="32" t="s">
        <v>30</v>
      </c>
      <c r="CO1147" s="32" t="s">
        <v>30</v>
      </c>
      <c r="CP1147" s="31" t="s">
        <v>30</v>
      </c>
      <c r="CQ1147" s="32" t="s">
        <v>30</v>
      </c>
      <c r="CR1147" s="32" t="s">
        <v>30</v>
      </c>
      <c r="CS1147" s="32" t="s">
        <v>30</v>
      </c>
      <c r="CT1147" s="32" t="s">
        <v>30</v>
      </c>
      <c r="CU1147" s="32" t="s">
        <v>30</v>
      </c>
      <c r="CV1147" s="32" t="s">
        <v>30</v>
      </c>
      <c r="CW1147" s="32" t="s">
        <v>30</v>
      </c>
      <c r="CX1147" s="34" t="s">
        <v>30</v>
      </c>
      <c r="CY1147" s="31" t="s">
        <v>30</v>
      </c>
      <c r="CZ1147" s="32" t="s">
        <v>30</v>
      </c>
      <c r="DA1147" s="32" t="s">
        <v>30</v>
      </c>
      <c r="DB1147" s="32" t="s">
        <v>30</v>
      </c>
      <c r="DC1147" s="32" t="s">
        <v>30</v>
      </c>
      <c r="DD1147" s="32" t="s">
        <v>30</v>
      </c>
      <c r="DE1147" s="32" t="s">
        <v>30</v>
      </c>
      <c r="DF1147" s="32" t="s">
        <v>30</v>
      </c>
      <c r="DG1147" s="32" t="s">
        <v>30</v>
      </c>
      <c r="DH1147" s="31" t="s">
        <v>30</v>
      </c>
      <c r="DI1147" s="32" t="s">
        <v>30</v>
      </c>
      <c r="DJ1147" s="32" t="s">
        <v>30</v>
      </c>
      <c r="DK1147" s="32" t="s">
        <v>30</v>
      </c>
      <c r="DL1147" s="32" t="s">
        <v>30</v>
      </c>
      <c r="DM1147" s="32" t="s">
        <v>30</v>
      </c>
      <c r="DN1147" s="32" t="s">
        <v>30</v>
      </c>
      <c r="DO1147" s="33" t="s">
        <v>30</v>
      </c>
    </row>
    <row r="1148" spans="1:119" ht="21" customHeight="1" x14ac:dyDescent="0.25">
      <c r="A1148" s="66" t="s">
        <v>2234</v>
      </c>
      <c r="B1148" s="67" t="s">
        <v>2228</v>
      </c>
      <c r="C1148" s="68" t="s">
        <v>2235</v>
      </c>
      <c r="D1148" s="26">
        <v>1</v>
      </c>
      <c r="E1148" s="27">
        <v>4800000</v>
      </c>
      <c r="F1148" s="27">
        <v>4560000</v>
      </c>
      <c r="G1148" s="148"/>
      <c r="H1148" s="148"/>
      <c r="I1148" s="143">
        <f t="shared" si="2443"/>
        <v>3.6261886214694741E-2</v>
      </c>
      <c r="J1148" s="27">
        <f t="shared" si="2444"/>
        <v>4680000</v>
      </c>
      <c r="K1148" s="28">
        <f t="shared" si="2445"/>
        <v>889200</v>
      </c>
      <c r="L1148" s="29">
        <f t="shared" si="2333"/>
        <v>5569200</v>
      </c>
      <c r="M1148" s="26">
        <v>1</v>
      </c>
      <c r="N1148" s="27">
        <v>4800000</v>
      </c>
      <c r="O1148" s="27">
        <v>5184000</v>
      </c>
      <c r="P1148" s="145"/>
      <c r="Q1148" s="145"/>
      <c r="R1148" s="143">
        <f t="shared" si="2404"/>
        <v>5.4392829322042112E-2</v>
      </c>
      <c r="S1148" s="27">
        <f t="shared" si="2446"/>
        <v>4992000</v>
      </c>
      <c r="T1148" s="28">
        <f t="shared" si="2447"/>
        <v>948480</v>
      </c>
      <c r="U1148" s="30">
        <f t="shared" si="2448"/>
        <v>5940480</v>
      </c>
      <c r="V1148" s="26">
        <v>1</v>
      </c>
      <c r="W1148" s="27">
        <v>4800000</v>
      </c>
      <c r="X1148" s="27">
        <v>1846800</v>
      </c>
      <c r="Y1148" s="27">
        <f>8403*1.052</f>
        <v>8839.9560000000001</v>
      </c>
      <c r="Z1148" s="27">
        <f>+(380000*1.0928)*1.052</f>
        <v>436857.728</v>
      </c>
      <c r="AA1148" s="169">
        <f t="shared" si="2408"/>
        <v>0.62834077938259381</v>
      </c>
      <c r="AB1148" s="196">
        <f>+MEDIAN(W1148:Z1148)</f>
        <v>1141828.8640000001</v>
      </c>
      <c r="AC1148" s="28">
        <f t="shared" si="2450"/>
        <v>216947.48416000002</v>
      </c>
      <c r="AD1148" s="29">
        <f t="shared" si="2451"/>
        <v>1358776.3481600001</v>
      </c>
      <c r="AE1148" s="26">
        <v>1</v>
      </c>
      <c r="AF1148" s="27">
        <v>4800000</v>
      </c>
      <c r="AG1148" s="27">
        <v>5280000</v>
      </c>
      <c r="AH1148" s="145"/>
      <c r="AI1148" s="145"/>
      <c r="AJ1148" s="143">
        <f t="shared" si="2324"/>
        <v>6.7343502970147379E-2</v>
      </c>
      <c r="AK1148" s="27">
        <f t="shared" si="2425"/>
        <v>5040000</v>
      </c>
      <c r="AL1148" s="28">
        <f t="shared" si="2426"/>
        <v>957600</v>
      </c>
      <c r="AM1148" s="30">
        <f t="shared" si="2427"/>
        <v>5997600</v>
      </c>
      <c r="AN1148" s="26">
        <v>1</v>
      </c>
      <c r="AO1148" s="27">
        <v>4800000</v>
      </c>
      <c r="AP1148" s="27">
        <v>5472000</v>
      </c>
      <c r="AQ1148" s="145"/>
      <c r="AR1148" s="145"/>
      <c r="AS1148" s="143">
        <f t="shared" si="2325"/>
        <v>9.2518644267398753E-2</v>
      </c>
      <c r="AT1148" s="27">
        <f t="shared" si="2428"/>
        <v>5136000</v>
      </c>
      <c r="AU1148" s="28">
        <f t="shared" si="2429"/>
        <v>975840</v>
      </c>
      <c r="AV1148" s="30">
        <f t="shared" si="2430"/>
        <v>6111840</v>
      </c>
      <c r="AW1148" s="26">
        <v>1</v>
      </c>
      <c r="AX1148" s="27">
        <v>4800000</v>
      </c>
      <c r="AY1148" s="27">
        <v>4800000</v>
      </c>
      <c r="AZ1148" s="145"/>
      <c r="BA1148" s="145"/>
      <c r="BB1148" s="143">
        <f t="shared" si="2326"/>
        <v>0</v>
      </c>
      <c r="BC1148" s="27">
        <f t="shared" si="2431"/>
        <v>4800000</v>
      </c>
      <c r="BD1148" s="27">
        <f t="shared" si="2432"/>
        <v>912000</v>
      </c>
      <c r="BE1148" s="27">
        <f t="shared" si="2433"/>
        <v>5712000</v>
      </c>
      <c r="BF1148" s="26">
        <v>1</v>
      </c>
      <c r="BG1148" s="27">
        <v>7840000</v>
      </c>
      <c r="BH1148" s="27">
        <v>3456000</v>
      </c>
      <c r="BI1148" s="191"/>
      <c r="BJ1148" s="191"/>
      <c r="BK1148" s="163">
        <f t="shared" si="2327"/>
        <v>0.54885908794649862</v>
      </c>
      <c r="BL1148" s="198">
        <f>+BH1148</f>
        <v>3456000</v>
      </c>
      <c r="BM1148" s="27">
        <f t="shared" ref="BM1148" si="2452">+BL1148*19%</f>
        <v>656640</v>
      </c>
      <c r="BN1148" s="28">
        <f t="shared" ref="BN1148" si="2453">+BM1148+BL1148</f>
        <v>4112640</v>
      </c>
      <c r="BO1148" s="26">
        <v>1</v>
      </c>
      <c r="BP1148" s="27">
        <v>3840000</v>
      </c>
      <c r="BQ1148" s="27">
        <v>4377600</v>
      </c>
      <c r="BR1148" s="148"/>
      <c r="BS1148" s="148"/>
      <c r="BT1148" s="143">
        <f t="shared" si="2328"/>
        <v>9.2518644267398739E-2</v>
      </c>
      <c r="BU1148" s="27">
        <f t="shared" ref="BU1148" si="2454">+AVERAGE(BP1148:BR1148)</f>
        <v>4108800</v>
      </c>
      <c r="BV1148" s="28">
        <f t="shared" ref="BV1148" si="2455">+BU1148*19%</f>
        <v>780672</v>
      </c>
      <c r="BW1148" s="30">
        <f t="shared" ref="BW1148" si="2456">+BV1148+BU1148</f>
        <v>4889472</v>
      </c>
      <c r="BX1148" s="26">
        <v>1</v>
      </c>
      <c r="BY1148" s="28">
        <v>3840000</v>
      </c>
      <c r="BZ1148" s="28">
        <v>4377600</v>
      </c>
      <c r="CA1148" s="156"/>
      <c r="CB1148" s="156"/>
      <c r="CC1148" s="177">
        <f t="shared" si="2329"/>
        <v>9.2518644267398739E-2</v>
      </c>
      <c r="CD1148" s="28">
        <f t="shared" ref="CD1148" si="2457">+AVERAGE(BY1148:CA1148)</f>
        <v>4108800</v>
      </c>
      <c r="CE1148" s="28">
        <f t="shared" ref="CE1148" si="2458">CD1148*19%</f>
        <v>780672</v>
      </c>
      <c r="CF1148" s="29">
        <f t="shared" ref="CF1148" si="2459">+CD1148+CE1148</f>
        <v>4889472</v>
      </c>
      <c r="CG1148" s="26">
        <v>1</v>
      </c>
      <c r="CH1148" s="27">
        <v>3072000</v>
      </c>
      <c r="CI1148" s="27">
        <v>4377600</v>
      </c>
      <c r="CJ1148" s="148"/>
      <c r="CK1148" s="148"/>
      <c r="CL1148" s="143">
        <f>+STDEVA(CH1148:CI1148)/AVERAGE(CH1148:CI1148)</f>
        <v>0.24785186144683108</v>
      </c>
      <c r="CM1148" s="27">
        <f>+AVERAGE(CH1148:CJ1148)</f>
        <v>3724800</v>
      </c>
      <c r="CN1148" s="27">
        <f t="shared" ref="CN1148" si="2460">+CM1148*19%</f>
        <v>707712</v>
      </c>
      <c r="CO1148" s="28">
        <f t="shared" ref="CO1148" si="2461">+CN1148+CM1148</f>
        <v>4432512</v>
      </c>
      <c r="CP1148" s="31" t="s">
        <v>30</v>
      </c>
      <c r="CQ1148" s="32" t="s">
        <v>30</v>
      </c>
      <c r="CR1148" s="32" t="s">
        <v>30</v>
      </c>
      <c r="CS1148" s="32" t="s">
        <v>30</v>
      </c>
      <c r="CT1148" s="32" t="s">
        <v>30</v>
      </c>
      <c r="CU1148" s="32" t="s">
        <v>30</v>
      </c>
      <c r="CV1148" s="32" t="s">
        <v>30</v>
      </c>
      <c r="CW1148" s="32" t="s">
        <v>30</v>
      </c>
      <c r="CX1148" s="34" t="s">
        <v>30</v>
      </c>
      <c r="CY1148" s="31" t="s">
        <v>30</v>
      </c>
      <c r="CZ1148" s="32" t="s">
        <v>30</v>
      </c>
      <c r="DA1148" s="32" t="s">
        <v>30</v>
      </c>
      <c r="DB1148" s="32" t="s">
        <v>30</v>
      </c>
      <c r="DC1148" s="32" t="s">
        <v>30</v>
      </c>
      <c r="DD1148" s="32" t="s">
        <v>30</v>
      </c>
      <c r="DE1148" s="32" t="s">
        <v>30</v>
      </c>
      <c r="DF1148" s="32" t="s">
        <v>30</v>
      </c>
      <c r="DG1148" s="32" t="s">
        <v>30</v>
      </c>
      <c r="DH1148" s="31" t="s">
        <v>30</v>
      </c>
      <c r="DI1148" s="32" t="s">
        <v>30</v>
      </c>
      <c r="DJ1148" s="32" t="s">
        <v>30</v>
      </c>
      <c r="DK1148" s="32" t="s">
        <v>30</v>
      </c>
      <c r="DL1148" s="32" t="s">
        <v>30</v>
      </c>
      <c r="DM1148" s="32" t="s">
        <v>30</v>
      </c>
      <c r="DN1148" s="32" t="s">
        <v>30</v>
      </c>
      <c r="DO1148" s="33" t="s">
        <v>30</v>
      </c>
    </row>
    <row r="1149" spans="1:119" ht="30.75" customHeight="1" x14ac:dyDescent="0.25">
      <c r="A1149" s="66" t="s">
        <v>2236</v>
      </c>
      <c r="B1149" s="67" t="s">
        <v>2228</v>
      </c>
      <c r="C1149" s="68" t="s">
        <v>2237</v>
      </c>
      <c r="D1149" s="26">
        <v>1</v>
      </c>
      <c r="E1149" s="27">
        <v>6800000</v>
      </c>
      <c r="F1149" s="27">
        <v>6460000</v>
      </c>
      <c r="G1149" s="148"/>
      <c r="H1149" s="148"/>
      <c r="I1149" s="143">
        <f t="shared" si="2443"/>
        <v>3.6261886214694741E-2</v>
      </c>
      <c r="J1149" s="27">
        <f t="shared" si="2444"/>
        <v>6630000</v>
      </c>
      <c r="K1149" s="28">
        <f t="shared" si="2445"/>
        <v>1259700</v>
      </c>
      <c r="L1149" s="29">
        <f t="shared" si="2333"/>
        <v>7889700</v>
      </c>
      <c r="M1149" s="26">
        <v>1</v>
      </c>
      <c r="N1149" s="27">
        <v>6800000</v>
      </c>
      <c r="O1149" s="27">
        <v>7344000</v>
      </c>
      <c r="P1149" s="145"/>
      <c r="Q1149" s="145"/>
      <c r="R1149" s="143">
        <f t="shared" si="2404"/>
        <v>5.4392829322042119E-2</v>
      </c>
      <c r="S1149" s="27">
        <f t="shared" si="2446"/>
        <v>7072000</v>
      </c>
      <c r="T1149" s="28">
        <f t="shared" si="2447"/>
        <v>1343680</v>
      </c>
      <c r="U1149" s="30">
        <f t="shared" si="2448"/>
        <v>8415680</v>
      </c>
      <c r="V1149" s="26">
        <v>1</v>
      </c>
      <c r="W1149" s="27">
        <v>6800000</v>
      </c>
      <c r="X1149" s="27">
        <v>1846800</v>
      </c>
      <c r="Y1149" s="27">
        <f>4499999*1.052</f>
        <v>4733998.9479999999</v>
      </c>
      <c r="Z1149" s="145"/>
      <c r="AA1149" s="163">
        <f t="shared" si="2408"/>
        <v>0.81011271420021447</v>
      </c>
      <c r="AB1149" s="141">
        <f>+AVERAGE(W1149,Y1149)</f>
        <v>5766999.4739999995</v>
      </c>
      <c r="AC1149" s="28">
        <f t="shared" si="2450"/>
        <v>1095729.9000599999</v>
      </c>
      <c r="AD1149" s="29">
        <f t="shared" si="2451"/>
        <v>6862729.3740599994</v>
      </c>
      <c r="AE1149" s="26">
        <v>1</v>
      </c>
      <c r="AF1149" s="27">
        <v>6800000</v>
      </c>
      <c r="AG1149" s="27">
        <v>7480000</v>
      </c>
      <c r="AH1149" s="145"/>
      <c r="AI1149" s="145"/>
      <c r="AJ1149" s="143">
        <f t="shared" si="2324"/>
        <v>6.7343502970147379E-2</v>
      </c>
      <c r="AK1149" s="27">
        <f t="shared" si="2425"/>
        <v>7140000</v>
      </c>
      <c r="AL1149" s="28">
        <f t="shared" si="2426"/>
        <v>1356600</v>
      </c>
      <c r="AM1149" s="30">
        <f t="shared" si="2427"/>
        <v>8496600</v>
      </c>
      <c r="AN1149" s="26">
        <v>1</v>
      </c>
      <c r="AO1149" s="27">
        <v>6800000</v>
      </c>
      <c r="AP1149" s="27">
        <v>7752000</v>
      </c>
      <c r="AQ1149" s="145"/>
      <c r="AR1149" s="145"/>
      <c r="AS1149" s="143">
        <f t="shared" si="2325"/>
        <v>9.2518644267398753E-2</v>
      </c>
      <c r="AT1149" s="27">
        <f t="shared" si="2428"/>
        <v>7276000</v>
      </c>
      <c r="AU1149" s="28">
        <f t="shared" si="2429"/>
        <v>1382440</v>
      </c>
      <c r="AV1149" s="30">
        <f t="shared" si="2430"/>
        <v>8658440</v>
      </c>
      <c r="AW1149" s="26">
        <v>1</v>
      </c>
      <c r="AX1149" s="27">
        <v>6800000</v>
      </c>
      <c r="AY1149" s="27">
        <v>6800000</v>
      </c>
      <c r="AZ1149" s="145"/>
      <c r="BA1149" s="145"/>
      <c r="BB1149" s="143">
        <f t="shared" si="2326"/>
        <v>0</v>
      </c>
      <c r="BC1149" s="27">
        <f t="shared" si="2431"/>
        <v>6800000</v>
      </c>
      <c r="BD1149" s="27">
        <f t="shared" si="2432"/>
        <v>1292000</v>
      </c>
      <c r="BE1149" s="27">
        <f t="shared" si="2433"/>
        <v>8092000</v>
      </c>
      <c r="BF1149" s="31" t="s">
        <v>30</v>
      </c>
      <c r="BG1149" s="32" t="s">
        <v>30</v>
      </c>
      <c r="BH1149" s="32" t="s">
        <v>30</v>
      </c>
      <c r="BI1149" s="32" t="s">
        <v>30</v>
      </c>
      <c r="BJ1149" s="32" t="s">
        <v>30</v>
      </c>
      <c r="BK1149" s="32" t="s">
        <v>30</v>
      </c>
      <c r="BL1149" s="32" t="s">
        <v>30</v>
      </c>
      <c r="BM1149" s="32" t="s">
        <v>30</v>
      </c>
      <c r="BN1149" s="32" t="s">
        <v>30</v>
      </c>
      <c r="BO1149" s="31" t="s">
        <v>30</v>
      </c>
      <c r="BP1149" s="32" t="s">
        <v>30</v>
      </c>
      <c r="BQ1149" s="32" t="s">
        <v>30</v>
      </c>
      <c r="BR1149" s="32" t="s">
        <v>30</v>
      </c>
      <c r="BS1149" s="32" t="s">
        <v>30</v>
      </c>
      <c r="BT1149" s="32" t="s">
        <v>30</v>
      </c>
      <c r="BU1149" s="32" t="s">
        <v>30</v>
      </c>
      <c r="BV1149" s="32" t="s">
        <v>30</v>
      </c>
      <c r="BW1149" s="33" t="s">
        <v>30</v>
      </c>
      <c r="BX1149" s="31" t="s">
        <v>30</v>
      </c>
      <c r="BY1149" s="32" t="s">
        <v>30</v>
      </c>
      <c r="BZ1149" s="32" t="s">
        <v>30</v>
      </c>
      <c r="CA1149" s="32" t="s">
        <v>30</v>
      </c>
      <c r="CB1149" s="32" t="s">
        <v>30</v>
      </c>
      <c r="CC1149" s="32" t="s">
        <v>30</v>
      </c>
      <c r="CD1149" s="32" t="s">
        <v>30</v>
      </c>
      <c r="CE1149" s="32" t="s">
        <v>30</v>
      </c>
      <c r="CF1149" s="34" t="s">
        <v>30</v>
      </c>
      <c r="CG1149" s="31" t="s">
        <v>30</v>
      </c>
      <c r="CH1149" s="32" t="s">
        <v>30</v>
      </c>
      <c r="CI1149" s="32" t="s">
        <v>30</v>
      </c>
      <c r="CJ1149" s="32" t="s">
        <v>30</v>
      </c>
      <c r="CK1149" s="32" t="s">
        <v>30</v>
      </c>
      <c r="CL1149" s="32" t="s">
        <v>30</v>
      </c>
      <c r="CM1149" s="32" t="s">
        <v>30</v>
      </c>
      <c r="CN1149" s="32" t="s">
        <v>30</v>
      </c>
      <c r="CO1149" s="32" t="s">
        <v>30</v>
      </c>
      <c r="CP1149" s="31" t="s">
        <v>30</v>
      </c>
      <c r="CQ1149" s="32" t="s">
        <v>30</v>
      </c>
      <c r="CR1149" s="32" t="s">
        <v>30</v>
      </c>
      <c r="CS1149" s="32" t="s">
        <v>30</v>
      </c>
      <c r="CT1149" s="32" t="s">
        <v>30</v>
      </c>
      <c r="CU1149" s="32" t="s">
        <v>30</v>
      </c>
      <c r="CV1149" s="32" t="s">
        <v>30</v>
      </c>
      <c r="CW1149" s="32" t="s">
        <v>30</v>
      </c>
      <c r="CX1149" s="34" t="s">
        <v>30</v>
      </c>
      <c r="CY1149" s="31" t="s">
        <v>30</v>
      </c>
      <c r="CZ1149" s="32" t="s">
        <v>30</v>
      </c>
      <c r="DA1149" s="32" t="s">
        <v>30</v>
      </c>
      <c r="DB1149" s="32" t="s">
        <v>30</v>
      </c>
      <c r="DC1149" s="32" t="s">
        <v>30</v>
      </c>
      <c r="DD1149" s="32" t="s">
        <v>30</v>
      </c>
      <c r="DE1149" s="32" t="s">
        <v>30</v>
      </c>
      <c r="DF1149" s="32" t="s">
        <v>30</v>
      </c>
      <c r="DG1149" s="32" t="s">
        <v>30</v>
      </c>
      <c r="DH1149" s="31" t="s">
        <v>30</v>
      </c>
      <c r="DI1149" s="32" t="s">
        <v>30</v>
      </c>
      <c r="DJ1149" s="32" t="s">
        <v>30</v>
      </c>
      <c r="DK1149" s="32" t="s">
        <v>30</v>
      </c>
      <c r="DL1149" s="32" t="s">
        <v>30</v>
      </c>
      <c r="DM1149" s="32" t="s">
        <v>30</v>
      </c>
      <c r="DN1149" s="32" t="s">
        <v>30</v>
      </c>
      <c r="DO1149" s="33" t="s">
        <v>30</v>
      </c>
    </row>
    <row r="1150" spans="1:119" ht="29.25" customHeight="1" x14ac:dyDescent="0.25">
      <c r="A1150" s="66" t="s">
        <v>2238</v>
      </c>
      <c r="B1150" s="67" t="s">
        <v>2228</v>
      </c>
      <c r="C1150" s="68" t="s">
        <v>2239</v>
      </c>
      <c r="D1150" s="26">
        <v>1</v>
      </c>
      <c r="E1150" s="27">
        <v>4500000</v>
      </c>
      <c r="F1150" s="27">
        <v>4275000</v>
      </c>
      <c r="G1150" s="148"/>
      <c r="H1150" s="148"/>
      <c r="I1150" s="143">
        <f t="shared" si="2443"/>
        <v>3.6261886214694741E-2</v>
      </c>
      <c r="J1150" s="27">
        <f t="shared" si="2444"/>
        <v>4387500</v>
      </c>
      <c r="K1150" s="28">
        <f t="shared" si="2445"/>
        <v>833625</v>
      </c>
      <c r="L1150" s="29">
        <f t="shared" si="2333"/>
        <v>5221125</v>
      </c>
      <c r="M1150" s="26">
        <v>1</v>
      </c>
      <c r="N1150" s="27">
        <v>4500000</v>
      </c>
      <c r="O1150" s="27">
        <v>4860000</v>
      </c>
      <c r="P1150" s="145"/>
      <c r="Q1150" s="145"/>
      <c r="R1150" s="143">
        <f t="shared" si="2404"/>
        <v>5.4392829322042119E-2</v>
      </c>
      <c r="S1150" s="27">
        <f t="shared" si="2446"/>
        <v>4680000</v>
      </c>
      <c r="T1150" s="28">
        <f t="shared" si="2447"/>
        <v>889200</v>
      </c>
      <c r="U1150" s="30">
        <f t="shared" si="2448"/>
        <v>5569200</v>
      </c>
      <c r="V1150" s="26">
        <v>1</v>
      </c>
      <c r="W1150" s="27">
        <v>4500000</v>
      </c>
      <c r="X1150" s="27">
        <v>1846800</v>
      </c>
      <c r="Y1150" s="27">
        <f>840336*1.052</f>
        <v>884033.47200000007</v>
      </c>
      <c r="Z1150" s="145"/>
      <c r="AA1150" s="163">
        <f t="shared" si="2408"/>
        <v>0.5911942118371929</v>
      </c>
      <c r="AB1150" s="141">
        <f>+AVERAGE(X1150:Y1150)</f>
        <v>1365416.736</v>
      </c>
      <c r="AC1150" s="28">
        <f t="shared" si="2450"/>
        <v>259429.17984</v>
      </c>
      <c r="AD1150" s="29">
        <f t="shared" si="2451"/>
        <v>1624845.9158399999</v>
      </c>
      <c r="AE1150" s="26">
        <v>1</v>
      </c>
      <c r="AF1150" s="27">
        <v>4500000</v>
      </c>
      <c r="AG1150" s="27">
        <v>4950000</v>
      </c>
      <c r="AH1150" s="145"/>
      <c r="AI1150" s="145"/>
      <c r="AJ1150" s="143">
        <f t="shared" si="2324"/>
        <v>6.7343502970147379E-2</v>
      </c>
      <c r="AK1150" s="27">
        <f t="shared" si="2425"/>
        <v>4725000</v>
      </c>
      <c r="AL1150" s="28">
        <f t="shared" si="2426"/>
        <v>897750</v>
      </c>
      <c r="AM1150" s="30">
        <f t="shared" si="2427"/>
        <v>5622750</v>
      </c>
      <c r="AN1150" s="26">
        <v>1</v>
      </c>
      <c r="AO1150" s="27">
        <v>4500000</v>
      </c>
      <c r="AP1150" s="27">
        <v>5130000</v>
      </c>
      <c r="AQ1150" s="145"/>
      <c r="AR1150" s="145"/>
      <c r="AS1150" s="143">
        <f t="shared" si="2325"/>
        <v>9.2518644267398739E-2</v>
      </c>
      <c r="AT1150" s="27">
        <f t="shared" si="2428"/>
        <v>4815000</v>
      </c>
      <c r="AU1150" s="28">
        <f t="shared" si="2429"/>
        <v>914850</v>
      </c>
      <c r="AV1150" s="30">
        <f t="shared" si="2430"/>
        <v>5729850</v>
      </c>
      <c r="AW1150" s="26">
        <v>1</v>
      </c>
      <c r="AX1150" s="27">
        <v>4500000</v>
      </c>
      <c r="AY1150" s="27">
        <v>4500000</v>
      </c>
      <c r="AZ1150" s="145"/>
      <c r="BA1150" s="145"/>
      <c r="BB1150" s="143">
        <f t="shared" si="2326"/>
        <v>0</v>
      </c>
      <c r="BC1150" s="27">
        <f t="shared" si="2431"/>
        <v>4500000</v>
      </c>
      <c r="BD1150" s="27">
        <f t="shared" si="2432"/>
        <v>855000</v>
      </c>
      <c r="BE1150" s="27">
        <f t="shared" si="2433"/>
        <v>5355000</v>
      </c>
      <c r="BF1150" s="31" t="s">
        <v>30</v>
      </c>
      <c r="BG1150" s="32" t="s">
        <v>30</v>
      </c>
      <c r="BH1150" s="32" t="s">
        <v>30</v>
      </c>
      <c r="BI1150" s="32" t="s">
        <v>30</v>
      </c>
      <c r="BJ1150" s="32" t="s">
        <v>30</v>
      </c>
      <c r="BK1150" s="32" t="s">
        <v>30</v>
      </c>
      <c r="BL1150" s="32" t="s">
        <v>30</v>
      </c>
      <c r="BM1150" s="32" t="s">
        <v>30</v>
      </c>
      <c r="BN1150" s="32" t="s">
        <v>30</v>
      </c>
      <c r="BO1150" s="31" t="s">
        <v>30</v>
      </c>
      <c r="BP1150" s="32" t="s">
        <v>30</v>
      </c>
      <c r="BQ1150" s="32" t="s">
        <v>30</v>
      </c>
      <c r="BR1150" s="32" t="s">
        <v>30</v>
      </c>
      <c r="BS1150" s="32" t="s">
        <v>30</v>
      </c>
      <c r="BT1150" s="32" t="s">
        <v>30</v>
      </c>
      <c r="BU1150" s="32" t="s">
        <v>30</v>
      </c>
      <c r="BV1150" s="32" t="s">
        <v>30</v>
      </c>
      <c r="BW1150" s="33" t="s">
        <v>30</v>
      </c>
      <c r="BX1150" s="31" t="s">
        <v>30</v>
      </c>
      <c r="BY1150" s="32" t="s">
        <v>30</v>
      </c>
      <c r="BZ1150" s="32" t="s">
        <v>30</v>
      </c>
      <c r="CA1150" s="32" t="s">
        <v>30</v>
      </c>
      <c r="CB1150" s="32" t="s">
        <v>30</v>
      </c>
      <c r="CC1150" s="32" t="s">
        <v>30</v>
      </c>
      <c r="CD1150" s="32" t="s">
        <v>30</v>
      </c>
      <c r="CE1150" s="32" t="s">
        <v>30</v>
      </c>
      <c r="CF1150" s="34" t="s">
        <v>30</v>
      </c>
      <c r="CG1150" s="31" t="s">
        <v>30</v>
      </c>
      <c r="CH1150" s="32" t="s">
        <v>30</v>
      </c>
      <c r="CI1150" s="32" t="s">
        <v>30</v>
      </c>
      <c r="CJ1150" s="32" t="s">
        <v>30</v>
      </c>
      <c r="CK1150" s="32" t="s">
        <v>30</v>
      </c>
      <c r="CL1150" s="32" t="s">
        <v>30</v>
      </c>
      <c r="CM1150" s="32" t="s">
        <v>30</v>
      </c>
      <c r="CN1150" s="32" t="s">
        <v>30</v>
      </c>
      <c r="CO1150" s="32" t="s">
        <v>30</v>
      </c>
      <c r="CP1150" s="31" t="s">
        <v>30</v>
      </c>
      <c r="CQ1150" s="32" t="s">
        <v>30</v>
      </c>
      <c r="CR1150" s="32" t="s">
        <v>30</v>
      </c>
      <c r="CS1150" s="32" t="s">
        <v>30</v>
      </c>
      <c r="CT1150" s="32" t="s">
        <v>30</v>
      </c>
      <c r="CU1150" s="32" t="s">
        <v>30</v>
      </c>
      <c r="CV1150" s="32" t="s">
        <v>30</v>
      </c>
      <c r="CW1150" s="32" t="s">
        <v>30</v>
      </c>
      <c r="CX1150" s="34" t="s">
        <v>30</v>
      </c>
      <c r="CY1150" s="31" t="s">
        <v>30</v>
      </c>
      <c r="CZ1150" s="32" t="s">
        <v>30</v>
      </c>
      <c r="DA1150" s="32" t="s">
        <v>30</v>
      </c>
      <c r="DB1150" s="32" t="s">
        <v>30</v>
      </c>
      <c r="DC1150" s="32" t="s">
        <v>30</v>
      </c>
      <c r="DD1150" s="32" t="s">
        <v>30</v>
      </c>
      <c r="DE1150" s="32" t="s">
        <v>30</v>
      </c>
      <c r="DF1150" s="32" t="s">
        <v>30</v>
      </c>
      <c r="DG1150" s="32" t="s">
        <v>30</v>
      </c>
      <c r="DH1150" s="31" t="s">
        <v>30</v>
      </c>
      <c r="DI1150" s="32" t="s">
        <v>30</v>
      </c>
      <c r="DJ1150" s="32" t="s">
        <v>30</v>
      </c>
      <c r="DK1150" s="32" t="s">
        <v>30</v>
      </c>
      <c r="DL1150" s="32" t="s">
        <v>30</v>
      </c>
      <c r="DM1150" s="32" t="s">
        <v>30</v>
      </c>
      <c r="DN1150" s="32" t="s">
        <v>30</v>
      </c>
      <c r="DO1150" s="33" t="s">
        <v>30</v>
      </c>
    </row>
    <row r="1151" spans="1:119" ht="27" x14ac:dyDescent="0.25">
      <c r="A1151" s="66" t="s">
        <v>2240</v>
      </c>
      <c r="B1151" s="67" t="s">
        <v>2228</v>
      </c>
      <c r="C1151" s="68" t="s">
        <v>2241</v>
      </c>
      <c r="D1151" s="26">
        <v>1</v>
      </c>
      <c r="E1151" s="27">
        <v>4800000</v>
      </c>
      <c r="F1151" s="27">
        <v>4560000</v>
      </c>
      <c r="G1151" s="148"/>
      <c r="H1151" s="148"/>
      <c r="I1151" s="143">
        <f t="shared" si="2443"/>
        <v>3.6261886214694741E-2</v>
      </c>
      <c r="J1151" s="27">
        <f t="shared" si="2444"/>
        <v>4680000</v>
      </c>
      <c r="K1151" s="28">
        <f t="shared" si="2445"/>
        <v>889200</v>
      </c>
      <c r="L1151" s="29">
        <f t="shared" si="2333"/>
        <v>5569200</v>
      </c>
      <c r="M1151" s="26">
        <v>1</v>
      </c>
      <c r="N1151" s="27">
        <v>4800000</v>
      </c>
      <c r="O1151" s="27">
        <v>5184000</v>
      </c>
      <c r="P1151" s="145"/>
      <c r="Q1151" s="145"/>
      <c r="R1151" s="143">
        <f t="shared" si="2404"/>
        <v>5.4392829322042112E-2</v>
      </c>
      <c r="S1151" s="27">
        <f t="shared" si="2446"/>
        <v>4992000</v>
      </c>
      <c r="T1151" s="28">
        <f t="shared" si="2447"/>
        <v>948480</v>
      </c>
      <c r="U1151" s="30">
        <f t="shared" si="2448"/>
        <v>5940480</v>
      </c>
      <c r="V1151" s="26">
        <v>1</v>
      </c>
      <c r="W1151" s="27">
        <v>4800000</v>
      </c>
      <c r="X1151" s="27">
        <v>1846800</v>
      </c>
      <c r="Y1151" s="27">
        <f>4000000*1.052</f>
        <v>4208000</v>
      </c>
      <c r="Z1151" s="145"/>
      <c r="AA1151" s="163">
        <f t="shared" si="2408"/>
        <v>0.62834077938259381</v>
      </c>
      <c r="AB1151" s="141">
        <f>+AVERAGE(W1151,Y1151)</f>
        <v>4504000</v>
      </c>
      <c r="AC1151" s="28">
        <f t="shared" si="2450"/>
        <v>855760</v>
      </c>
      <c r="AD1151" s="29">
        <f t="shared" si="2451"/>
        <v>5359760</v>
      </c>
      <c r="AE1151" s="26">
        <v>1</v>
      </c>
      <c r="AF1151" s="27">
        <v>4800000</v>
      </c>
      <c r="AG1151" s="27">
        <v>5280000</v>
      </c>
      <c r="AH1151" s="145"/>
      <c r="AI1151" s="145"/>
      <c r="AJ1151" s="143">
        <f t="shared" si="2324"/>
        <v>6.7343502970147379E-2</v>
      </c>
      <c r="AK1151" s="27">
        <f t="shared" si="2425"/>
        <v>5040000</v>
      </c>
      <c r="AL1151" s="28">
        <f t="shared" si="2426"/>
        <v>957600</v>
      </c>
      <c r="AM1151" s="30">
        <f t="shared" si="2427"/>
        <v>5997600</v>
      </c>
      <c r="AN1151" s="26">
        <v>1</v>
      </c>
      <c r="AO1151" s="27">
        <v>4800000</v>
      </c>
      <c r="AP1151" s="27">
        <v>5472000</v>
      </c>
      <c r="AQ1151" s="145"/>
      <c r="AR1151" s="145"/>
      <c r="AS1151" s="143">
        <f t="shared" si="2325"/>
        <v>9.2518644267398753E-2</v>
      </c>
      <c r="AT1151" s="27">
        <f t="shared" si="2428"/>
        <v>5136000</v>
      </c>
      <c r="AU1151" s="28">
        <f t="shared" si="2429"/>
        <v>975840</v>
      </c>
      <c r="AV1151" s="30">
        <f t="shared" si="2430"/>
        <v>6111840</v>
      </c>
      <c r="AW1151" s="26">
        <v>1</v>
      </c>
      <c r="AX1151" s="27">
        <v>4800000</v>
      </c>
      <c r="AY1151" s="27">
        <v>4800000</v>
      </c>
      <c r="AZ1151" s="145"/>
      <c r="BA1151" s="145"/>
      <c r="BB1151" s="143">
        <f t="shared" si="2326"/>
        <v>0</v>
      </c>
      <c r="BC1151" s="27">
        <f t="shared" si="2431"/>
        <v>4800000</v>
      </c>
      <c r="BD1151" s="27">
        <f t="shared" si="2432"/>
        <v>912000</v>
      </c>
      <c r="BE1151" s="27">
        <f t="shared" si="2433"/>
        <v>5712000</v>
      </c>
      <c r="BF1151" s="31" t="s">
        <v>30</v>
      </c>
      <c r="BG1151" s="32" t="s">
        <v>30</v>
      </c>
      <c r="BH1151" s="32" t="s">
        <v>30</v>
      </c>
      <c r="BI1151" s="32" t="s">
        <v>30</v>
      </c>
      <c r="BJ1151" s="32" t="s">
        <v>30</v>
      </c>
      <c r="BK1151" s="32" t="s">
        <v>30</v>
      </c>
      <c r="BL1151" s="32" t="s">
        <v>30</v>
      </c>
      <c r="BM1151" s="32" t="s">
        <v>30</v>
      </c>
      <c r="BN1151" s="32" t="s">
        <v>30</v>
      </c>
      <c r="BO1151" s="31" t="s">
        <v>30</v>
      </c>
      <c r="BP1151" s="32" t="s">
        <v>30</v>
      </c>
      <c r="BQ1151" s="32" t="s">
        <v>30</v>
      </c>
      <c r="BR1151" s="32" t="s">
        <v>30</v>
      </c>
      <c r="BS1151" s="32" t="s">
        <v>30</v>
      </c>
      <c r="BT1151" s="32" t="s">
        <v>30</v>
      </c>
      <c r="BU1151" s="32" t="s">
        <v>30</v>
      </c>
      <c r="BV1151" s="32" t="s">
        <v>30</v>
      </c>
      <c r="BW1151" s="33" t="s">
        <v>30</v>
      </c>
      <c r="BX1151" s="31" t="s">
        <v>30</v>
      </c>
      <c r="BY1151" s="32" t="s">
        <v>30</v>
      </c>
      <c r="BZ1151" s="32" t="s">
        <v>30</v>
      </c>
      <c r="CA1151" s="32" t="s">
        <v>30</v>
      </c>
      <c r="CB1151" s="32" t="s">
        <v>30</v>
      </c>
      <c r="CC1151" s="32" t="s">
        <v>30</v>
      </c>
      <c r="CD1151" s="32" t="s">
        <v>30</v>
      </c>
      <c r="CE1151" s="32" t="s">
        <v>30</v>
      </c>
      <c r="CF1151" s="34" t="s">
        <v>30</v>
      </c>
      <c r="CG1151" s="31" t="s">
        <v>30</v>
      </c>
      <c r="CH1151" s="32" t="s">
        <v>30</v>
      </c>
      <c r="CI1151" s="32" t="s">
        <v>30</v>
      </c>
      <c r="CJ1151" s="32" t="s">
        <v>30</v>
      </c>
      <c r="CK1151" s="32" t="s">
        <v>30</v>
      </c>
      <c r="CL1151" s="32" t="s">
        <v>30</v>
      </c>
      <c r="CM1151" s="32" t="s">
        <v>30</v>
      </c>
      <c r="CN1151" s="32" t="s">
        <v>30</v>
      </c>
      <c r="CO1151" s="32" t="s">
        <v>30</v>
      </c>
      <c r="CP1151" s="31" t="s">
        <v>30</v>
      </c>
      <c r="CQ1151" s="32" t="s">
        <v>30</v>
      </c>
      <c r="CR1151" s="32" t="s">
        <v>30</v>
      </c>
      <c r="CS1151" s="32" t="s">
        <v>30</v>
      </c>
      <c r="CT1151" s="32" t="s">
        <v>30</v>
      </c>
      <c r="CU1151" s="32" t="s">
        <v>30</v>
      </c>
      <c r="CV1151" s="32" t="s">
        <v>30</v>
      </c>
      <c r="CW1151" s="32" t="s">
        <v>30</v>
      </c>
      <c r="CX1151" s="34" t="s">
        <v>30</v>
      </c>
      <c r="CY1151" s="31" t="s">
        <v>30</v>
      </c>
      <c r="CZ1151" s="32" t="s">
        <v>30</v>
      </c>
      <c r="DA1151" s="32" t="s">
        <v>30</v>
      </c>
      <c r="DB1151" s="32" t="s">
        <v>30</v>
      </c>
      <c r="DC1151" s="32" t="s">
        <v>30</v>
      </c>
      <c r="DD1151" s="32" t="s">
        <v>30</v>
      </c>
      <c r="DE1151" s="32" t="s">
        <v>30</v>
      </c>
      <c r="DF1151" s="32" t="s">
        <v>30</v>
      </c>
      <c r="DG1151" s="32" t="s">
        <v>30</v>
      </c>
      <c r="DH1151" s="31" t="s">
        <v>30</v>
      </c>
      <c r="DI1151" s="32" t="s">
        <v>30</v>
      </c>
      <c r="DJ1151" s="32" t="s">
        <v>30</v>
      </c>
      <c r="DK1151" s="32" t="s">
        <v>30</v>
      </c>
      <c r="DL1151" s="32" t="s">
        <v>30</v>
      </c>
      <c r="DM1151" s="32" t="s">
        <v>30</v>
      </c>
      <c r="DN1151" s="32" t="s">
        <v>30</v>
      </c>
      <c r="DO1151" s="33" t="s">
        <v>30</v>
      </c>
    </row>
    <row r="1152" spans="1:119" ht="21" customHeight="1" x14ac:dyDescent="0.25">
      <c r="A1152" s="66" t="s">
        <v>2242</v>
      </c>
      <c r="B1152" s="67" t="s">
        <v>2228</v>
      </c>
      <c r="C1152" s="68" t="s">
        <v>2243</v>
      </c>
      <c r="D1152" s="26">
        <v>1</v>
      </c>
      <c r="E1152" s="27">
        <v>4800000</v>
      </c>
      <c r="F1152" s="27">
        <v>4560000</v>
      </c>
      <c r="G1152" s="148"/>
      <c r="H1152" s="148"/>
      <c r="I1152" s="143">
        <f t="shared" si="2443"/>
        <v>3.6261886214694741E-2</v>
      </c>
      <c r="J1152" s="27">
        <f t="shared" si="2444"/>
        <v>4680000</v>
      </c>
      <c r="K1152" s="28">
        <f t="shared" si="2445"/>
        <v>889200</v>
      </c>
      <c r="L1152" s="29">
        <f t="shared" si="2333"/>
        <v>5569200</v>
      </c>
      <c r="M1152" s="26">
        <v>1</v>
      </c>
      <c r="N1152" s="27">
        <v>4800000</v>
      </c>
      <c r="O1152" s="27">
        <v>5184000</v>
      </c>
      <c r="P1152" s="145"/>
      <c r="Q1152" s="145"/>
      <c r="R1152" s="143">
        <f t="shared" si="2404"/>
        <v>5.4392829322042112E-2</v>
      </c>
      <c r="S1152" s="27">
        <f t="shared" si="2446"/>
        <v>4992000</v>
      </c>
      <c r="T1152" s="28">
        <f t="shared" si="2447"/>
        <v>948480</v>
      </c>
      <c r="U1152" s="30">
        <f t="shared" si="2448"/>
        <v>5940480</v>
      </c>
      <c r="V1152" s="26">
        <v>1</v>
      </c>
      <c r="W1152" s="27">
        <v>4800000</v>
      </c>
      <c r="X1152" s="27">
        <v>1846800</v>
      </c>
      <c r="Y1152" s="27">
        <f>4000000*1.052</f>
        <v>4208000</v>
      </c>
      <c r="Z1152" s="145"/>
      <c r="AA1152" s="163">
        <f t="shared" si="2408"/>
        <v>0.62834077938259381</v>
      </c>
      <c r="AB1152" s="141">
        <f>+AVERAGE(W1152,Y1152)</f>
        <v>4504000</v>
      </c>
      <c r="AC1152" s="28">
        <f t="shared" si="2450"/>
        <v>855760</v>
      </c>
      <c r="AD1152" s="29">
        <f t="shared" si="2451"/>
        <v>5359760</v>
      </c>
      <c r="AE1152" s="26">
        <v>1</v>
      </c>
      <c r="AF1152" s="27">
        <v>4800000</v>
      </c>
      <c r="AG1152" s="27">
        <v>5280000</v>
      </c>
      <c r="AH1152" s="145"/>
      <c r="AI1152" s="145"/>
      <c r="AJ1152" s="143">
        <f t="shared" si="2324"/>
        <v>6.7343502970147379E-2</v>
      </c>
      <c r="AK1152" s="27">
        <f t="shared" si="2425"/>
        <v>5040000</v>
      </c>
      <c r="AL1152" s="28">
        <f t="shared" si="2426"/>
        <v>957600</v>
      </c>
      <c r="AM1152" s="30">
        <f t="shared" si="2427"/>
        <v>5997600</v>
      </c>
      <c r="AN1152" s="26">
        <v>1</v>
      </c>
      <c r="AO1152" s="27">
        <v>4800000</v>
      </c>
      <c r="AP1152" s="27">
        <v>5472000</v>
      </c>
      <c r="AQ1152" s="145"/>
      <c r="AR1152" s="145"/>
      <c r="AS1152" s="143">
        <f t="shared" si="2325"/>
        <v>9.2518644267398753E-2</v>
      </c>
      <c r="AT1152" s="27">
        <f t="shared" si="2428"/>
        <v>5136000</v>
      </c>
      <c r="AU1152" s="28">
        <f t="shared" si="2429"/>
        <v>975840</v>
      </c>
      <c r="AV1152" s="30">
        <f t="shared" si="2430"/>
        <v>6111840</v>
      </c>
      <c r="AW1152" s="26">
        <v>1</v>
      </c>
      <c r="AX1152" s="27">
        <v>4800000</v>
      </c>
      <c r="AY1152" s="27">
        <v>4800000</v>
      </c>
      <c r="AZ1152" s="145"/>
      <c r="BA1152" s="145"/>
      <c r="BB1152" s="143">
        <f t="shared" si="2326"/>
        <v>0</v>
      </c>
      <c r="BC1152" s="27">
        <f t="shared" si="2431"/>
        <v>4800000</v>
      </c>
      <c r="BD1152" s="27">
        <f t="shared" si="2432"/>
        <v>912000</v>
      </c>
      <c r="BE1152" s="27">
        <f t="shared" si="2433"/>
        <v>5712000</v>
      </c>
      <c r="BF1152" s="31" t="s">
        <v>30</v>
      </c>
      <c r="BG1152" s="32" t="s">
        <v>30</v>
      </c>
      <c r="BH1152" s="32" t="s">
        <v>30</v>
      </c>
      <c r="BI1152" s="32" t="s">
        <v>30</v>
      </c>
      <c r="BJ1152" s="32" t="s">
        <v>30</v>
      </c>
      <c r="BK1152" s="32" t="s">
        <v>30</v>
      </c>
      <c r="BL1152" s="32" t="s">
        <v>30</v>
      </c>
      <c r="BM1152" s="32" t="s">
        <v>30</v>
      </c>
      <c r="BN1152" s="32" t="s">
        <v>30</v>
      </c>
      <c r="BO1152" s="31" t="s">
        <v>30</v>
      </c>
      <c r="BP1152" s="32" t="s">
        <v>30</v>
      </c>
      <c r="BQ1152" s="32" t="s">
        <v>30</v>
      </c>
      <c r="BR1152" s="32" t="s">
        <v>30</v>
      </c>
      <c r="BS1152" s="32" t="s">
        <v>30</v>
      </c>
      <c r="BT1152" s="32" t="s">
        <v>30</v>
      </c>
      <c r="BU1152" s="32" t="s">
        <v>30</v>
      </c>
      <c r="BV1152" s="32" t="s">
        <v>30</v>
      </c>
      <c r="BW1152" s="33" t="s">
        <v>30</v>
      </c>
      <c r="BX1152" s="31" t="s">
        <v>30</v>
      </c>
      <c r="BY1152" s="32" t="s">
        <v>30</v>
      </c>
      <c r="BZ1152" s="32" t="s">
        <v>30</v>
      </c>
      <c r="CA1152" s="32" t="s">
        <v>30</v>
      </c>
      <c r="CB1152" s="32" t="s">
        <v>30</v>
      </c>
      <c r="CC1152" s="32" t="s">
        <v>30</v>
      </c>
      <c r="CD1152" s="32" t="s">
        <v>30</v>
      </c>
      <c r="CE1152" s="32" t="s">
        <v>30</v>
      </c>
      <c r="CF1152" s="34" t="s">
        <v>30</v>
      </c>
      <c r="CG1152" s="31" t="s">
        <v>30</v>
      </c>
      <c r="CH1152" s="32" t="s">
        <v>30</v>
      </c>
      <c r="CI1152" s="32" t="s">
        <v>30</v>
      </c>
      <c r="CJ1152" s="32" t="s">
        <v>30</v>
      </c>
      <c r="CK1152" s="32" t="s">
        <v>30</v>
      </c>
      <c r="CL1152" s="32" t="s">
        <v>30</v>
      </c>
      <c r="CM1152" s="32" t="s">
        <v>30</v>
      </c>
      <c r="CN1152" s="32" t="s">
        <v>30</v>
      </c>
      <c r="CO1152" s="32" t="s">
        <v>30</v>
      </c>
      <c r="CP1152" s="31" t="s">
        <v>30</v>
      </c>
      <c r="CQ1152" s="32" t="s">
        <v>30</v>
      </c>
      <c r="CR1152" s="32" t="s">
        <v>30</v>
      </c>
      <c r="CS1152" s="32" t="s">
        <v>30</v>
      </c>
      <c r="CT1152" s="32" t="s">
        <v>30</v>
      </c>
      <c r="CU1152" s="32" t="s">
        <v>30</v>
      </c>
      <c r="CV1152" s="32" t="s">
        <v>30</v>
      </c>
      <c r="CW1152" s="32" t="s">
        <v>30</v>
      </c>
      <c r="CX1152" s="34" t="s">
        <v>30</v>
      </c>
      <c r="CY1152" s="31" t="s">
        <v>30</v>
      </c>
      <c r="CZ1152" s="32" t="s">
        <v>30</v>
      </c>
      <c r="DA1152" s="32" t="s">
        <v>30</v>
      </c>
      <c r="DB1152" s="32" t="s">
        <v>30</v>
      </c>
      <c r="DC1152" s="32" t="s">
        <v>30</v>
      </c>
      <c r="DD1152" s="32" t="s">
        <v>30</v>
      </c>
      <c r="DE1152" s="32" t="s">
        <v>30</v>
      </c>
      <c r="DF1152" s="32" t="s">
        <v>30</v>
      </c>
      <c r="DG1152" s="32" t="s">
        <v>30</v>
      </c>
      <c r="DH1152" s="31" t="s">
        <v>30</v>
      </c>
      <c r="DI1152" s="32" t="s">
        <v>30</v>
      </c>
      <c r="DJ1152" s="32" t="s">
        <v>30</v>
      </c>
      <c r="DK1152" s="32" t="s">
        <v>30</v>
      </c>
      <c r="DL1152" s="32" t="s">
        <v>30</v>
      </c>
      <c r="DM1152" s="32" t="s">
        <v>30</v>
      </c>
      <c r="DN1152" s="32" t="s">
        <v>30</v>
      </c>
      <c r="DO1152" s="33" t="s">
        <v>30</v>
      </c>
    </row>
    <row r="1153" spans="1:119" ht="21" customHeight="1" x14ac:dyDescent="0.25">
      <c r="A1153" s="66" t="s">
        <v>2244</v>
      </c>
      <c r="B1153" s="67" t="s">
        <v>2228</v>
      </c>
      <c r="C1153" s="68" t="s">
        <v>2245</v>
      </c>
      <c r="D1153" s="26">
        <v>1</v>
      </c>
      <c r="E1153" s="27">
        <v>3900000</v>
      </c>
      <c r="F1153" s="27">
        <v>3705000</v>
      </c>
      <c r="G1153" s="148"/>
      <c r="H1153" s="148"/>
      <c r="I1153" s="143">
        <f t="shared" si="2443"/>
        <v>3.6261886214694748E-2</v>
      </c>
      <c r="J1153" s="27">
        <f t="shared" si="2444"/>
        <v>3802500</v>
      </c>
      <c r="K1153" s="28">
        <f t="shared" si="2445"/>
        <v>722475</v>
      </c>
      <c r="L1153" s="29">
        <f t="shared" si="2333"/>
        <v>4524975</v>
      </c>
      <c r="M1153" s="26">
        <v>1</v>
      </c>
      <c r="N1153" s="27">
        <v>3900000</v>
      </c>
      <c r="O1153" s="27">
        <v>4212000</v>
      </c>
      <c r="P1153" s="145"/>
      <c r="Q1153" s="145"/>
      <c r="R1153" s="143">
        <f t="shared" si="2404"/>
        <v>5.4392829322042119E-2</v>
      </c>
      <c r="S1153" s="27">
        <f t="shared" si="2446"/>
        <v>4056000</v>
      </c>
      <c r="T1153" s="28">
        <f t="shared" si="2447"/>
        <v>770640</v>
      </c>
      <c r="U1153" s="30">
        <f t="shared" si="2448"/>
        <v>4826640</v>
      </c>
      <c r="V1153" s="26">
        <v>1</v>
      </c>
      <c r="W1153" s="27">
        <v>3900000</v>
      </c>
      <c r="X1153" s="27">
        <v>1846800</v>
      </c>
      <c r="Y1153" s="145"/>
      <c r="Z1153" s="145"/>
      <c r="AA1153" s="163">
        <f t="shared" si="2408"/>
        <v>0.50526611092511287</v>
      </c>
      <c r="AB1153" s="198">
        <f>+X1153</f>
        <v>1846800</v>
      </c>
      <c r="AC1153" s="28">
        <f t="shared" si="2450"/>
        <v>350892</v>
      </c>
      <c r="AD1153" s="29">
        <f t="shared" si="2451"/>
        <v>2197692</v>
      </c>
      <c r="AE1153" s="26">
        <v>1</v>
      </c>
      <c r="AF1153" s="27">
        <v>3900000</v>
      </c>
      <c r="AG1153" s="27">
        <v>4290000</v>
      </c>
      <c r="AH1153" s="145"/>
      <c r="AI1153" s="145"/>
      <c r="AJ1153" s="143">
        <f t="shared" si="2324"/>
        <v>6.7343502970147393E-2</v>
      </c>
      <c r="AK1153" s="27">
        <f t="shared" si="2425"/>
        <v>4095000</v>
      </c>
      <c r="AL1153" s="28">
        <f t="shared" si="2426"/>
        <v>778050</v>
      </c>
      <c r="AM1153" s="30">
        <f t="shared" si="2427"/>
        <v>4873050</v>
      </c>
      <c r="AN1153" s="26">
        <v>1</v>
      </c>
      <c r="AO1153" s="27">
        <v>3900000</v>
      </c>
      <c r="AP1153" s="27">
        <v>4446000</v>
      </c>
      <c r="AQ1153" s="145"/>
      <c r="AR1153" s="145"/>
      <c r="AS1153" s="143">
        <f t="shared" si="2325"/>
        <v>9.2518644267398753E-2</v>
      </c>
      <c r="AT1153" s="27">
        <f t="shared" si="2428"/>
        <v>4173000</v>
      </c>
      <c r="AU1153" s="28">
        <f t="shared" si="2429"/>
        <v>792870</v>
      </c>
      <c r="AV1153" s="30">
        <f t="shared" si="2430"/>
        <v>4965870</v>
      </c>
      <c r="AW1153" s="26">
        <v>1</v>
      </c>
      <c r="AX1153" s="27">
        <v>3900000</v>
      </c>
      <c r="AY1153" s="27">
        <v>3900000</v>
      </c>
      <c r="AZ1153" s="145"/>
      <c r="BA1153" s="145"/>
      <c r="BB1153" s="143">
        <f t="shared" si="2326"/>
        <v>0</v>
      </c>
      <c r="BC1153" s="27">
        <f t="shared" si="2431"/>
        <v>3900000</v>
      </c>
      <c r="BD1153" s="27">
        <f t="shared" si="2432"/>
        <v>741000</v>
      </c>
      <c r="BE1153" s="27">
        <f t="shared" si="2433"/>
        <v>4641000</v>
      </c>
      <c r="BF1153" s="31" t="s">
        <v>30</v>
      </c>
      <c r="BG1153" s="32" t="s">
        <v>30</v>
      </c>
      <c r="BH1153" s="32" t="s">
        <v>30</v>
      </c>
      <c r="BI1153" s="32" t="s">
        <v>30</v>
      </c>
      <c r="BJ1153" s="32" t="s">
        <v>30</v>
      </c>
      <c r="BK1153" s="32" t="s">
        <v>30</v>
      </c>
      <c r="BL1153" s="32" t="s">
        <v>30</v>
      </c>
      <c r="BM1153" s="32" t="s">
        <v>30</v>
      </c>
      <c r="BN1153" s="32" t="s">
        <v>30</v>
      </c>
      <c r="BO1153" s="31" t="s">
        <v>30</v>
      </c>
      <c r="BP1153" s="32" t="s">
        <v>30</v>
      </c>
      <c r="BQ1153" s="32" t="s">
        <v>30</v>
      </c>
      <c r="BR1153" s="32" t="s">
        <v>30</v>
      </c>
      <c r="BS1153" s="32" t="s">
        <v>30</v>
      </c>
      <c r="BT1153" s="32" t="s">
        <v>30</v>
      </c>
      <c r="BU1153" s="32" t="s">
        <v>30</v>
      </c>
      <c r="BV1153" s="32" t="s">
        <v>30</v>
      </c>
      <c r="BW1153" s="33" t="s">
        <v>30</v>
      </c>
      <c r="BX1153" s="31" t="s">
        <v>30</v>
      </c>
      <c r="BY1153" s="32" t="s">
        <v>30</v>
      </c>
      <c r="BZ1153" s="32" t="s">
        <v>30</v>
      </c>
      <c r="CA1153" s="32" t="s">
        <v>30</v>
      </c>
      <c r="CB1153" s="32" t="s">
        <v>30</v>
      </c>
      <c r="CC1153" s="32" t="s">
        <v>30</v>
      </c>
      <c r="CD1153" s="32" t="s">
        <v>30</v>
      </c>
      <c r="CE1153" s="32" t="s">
        <v>30</v>
      </c>
      <c r="CF1153" s="34" t="s">
        <v>30</v>
      </c>
      <c r="CG1153" s="31" t="s">
        <v>30</v>
      </c>
      <c r="CH1153" s="32" t="s">
        <v>30</v>
      </c>
      <c r="CI1153" s="32" t="s">
        <v>30</v>
      </c>
      <c r="CJ1153" s="32" t="s">
        <v>30</v>
      </c>
      <c r="CK1153" s="32" t="s">
        <v>30</v>
      </c>
      <c r="CL1153" s="32" t="s">
        <v>30</v>
      </c>
      <c r="CM1153" s="32" t="s">
        <v>30</v>
      </c>
      <c r="CN1153" s="32" t="s">
        <v>30</v>
      </c>
      <c r="CO1153" s="32" t="s">
        <v>30</v>
      </c>
      <c r="CP1153" s="31" t="s">
        <v>30</v>
      </c>
      <c r="CQ1153" s="32" t="s">
        <v>30</v>
      </c>
      <c r="CR1153" s="32" t="s">
        <v>30</v>
      </c>
      <c r="CS1153" s="32" t="s">
        <v>30</v>
      </c>
      <c r="CT1153" s="32" t="s">
        <v>30</v>
      </c>
      <c r="CU1153" s="32" t="s">
        <v>30</v>
      </c>
      <c r="CV1153" s="32" t="s">
        <v>30</v>
      </c>
      <c r="CW1153" s="32" t="s">
        <v>30</v>
      </c>
      <c r="CX1153" s="34" t="s">
        <v>30</v>
      </c>
      <c r="CY1153" s="31" t="s">
        <v>30</v>
      </c>
      <c r="CZ1153" s="32" t="s">
        <v>30</v>
      </c>
      <c r="DA1153" s="32" t="s">
        <v>30</v>
      </c>
      <c r="DB1153" s="32" t="s">
        <v>30</v>
      </c>
      <c r="DC1153" s="32" t="s">
        <v>30</v>
      </c>
      <c r="DD1153" s="32" t="s">
        <v>30</v>
      </c>
      <c r="DE1153" s="32" t="s">
        <v>30</v>
      </c>
      <c r="DF1153" s="32" t="s">
        <v>30</v>
      </c>
      <c r="DG1153" s="32" t="s">
        <v>30</v>
      </c>
      <c r="DH1153" s="31" t="s">
        <v>30</v>
      </c>
      <c r="DI1153" s="32" t="s">
        <v>30</v>
      </c>
      <c r="DJ1153" s="32" t="s">
        <v>30</v>
      </c>
      <c r="DK1153" s="32" t="s">
        <v>30</v>
      </c>
      <c r="DL1153" s="32" t="s">
        <v>30</v>
      </c>
      <c r="DM1153" s="32" t="s">
        <v>30</v>
      </c>
      <c r="DN1153" s="32" t="s">
        <v>30</v>
      </c>
      <c r="DO1153" s="33" t="s">
        <v>30</v>
      </c>
    </row>
    <row r="1154" spans="1:119" ht="29.25" customHeight="1" x14ac:dyDescent="0.25">
      <c r="A1154" s="66" t="s">
        <v>2246</v>
      </c>
      <c r="B1154" s="67" t="s">
        <v>2228</v>
      </c>
      <c r="C1154" s="68" t="s">
        <v>2247</v>
      </c>
      <c r="D1154" s="26">
        <v>1</v>
      </c>
      <c r="E1154" s="27">
        <v>4700000</v>
      </c>
      <c r="F1154" s="27">
        <v>4465000</v>
      </c>
      <c r="G1154" s="148"/>
      <c r="H1154" s="148"/>
      <c r="I1154" s="143">
        <f t="shared" si="2443"/>
        <v>3.6261886214694741E-2</v>
      </c>
      <c r="J1154" s="27">
        <f t="shared" si="2444"/>
        <v>4582500</v>
      </c>
      <c r="K1154" s="28">
        <f t="shared" si="2445"/>
        <v>870675</v>
      </c>
      <c r="L1154" s="29">
        <f t="shared" si="2333"/>
        <v>5453175</v>
      </c>
      <c r="M1154" s="26">
        <v>1</v>
      </c>
      <c r="N1154" s="27">
        <v>4700000</v>
      </c>
      <c r="O1154" s="27">
        <v>5076000</v>
      </c>
      <c r="P1154" s="145"/>
      <c r="Q1154" s="145"/>
      <c r="R1154" s="143">
        <f t="shared" si="2404"/>
        <v>5.4392829322042119E-2</v>
      </c>
      <c r="S1154" s="27">
        <f t="shared" si="2446"/>
        <v>4888000</v>
      </c>
      <c r="T1154" s="28">
        <f t="shared" si="2447"/>
        <v>928720</v>
      </c>
      <c r="U1154" s="30">
        <f t="shared" si="2448"/>
        <v>5816720</v>
      </c>
      <c r="V1154" s="26">
        <v>1</v>
      </c>
      <c r="W1154" s="27">
        <v>4700000</v>
      </c>
      <c r="X1154" s="27">
        <v>1846800</v>
      </c>
      <c r="Y1154" s="270">
        <f>3000000*1.052</f>
        <v>3156000</v>
      </c>
      <c r="Z1154" s="145"/>
      <c r="AA1154" s="163">
        <f t="shared" si="2408"/>
        <v>0.61633685711537156</v>
      </c>
      <c r="AB1154" s="141">
        <f>+AVERAGE(W1154,Y1154)</f>
        <v>3928000</v>
      </c>
      <c r="AC1154" s="28">
        <f t="shared" si="2450"/>
        <v>746320</v>
      </c>
      <c r="AD1154" s="29">
        <f t="shared" si="2451"/>
        <v>4674320</v>
      </c>
      <c r="AE1154" s="26">
        <v>1</v>
      </c>
      <c r="AF1154" s="27">
        <v>4700000</v>
      </c>
      <c r="AG1154" s="27">
        <v>5170000</v>
      </c>
      <c r="AH1154" s="145"/>
      <c r="AI1154" s="145"/>
      <c r="AJ1154" s="143">
        <f t="shared" si="2324"/>
        <v>6.7343502970147379E-2</v>
      </c>
      <c r="AK1154" s="27">
        <f t="shared" si="2425"/>
        <v>4935000</v>
      </c>
      <c r="AL1154" s="28">
        <f t="shared" si="2426"/>
        <v>937650</v>
      </c>
      <c r="AM1154" s="30">
        <f t="shared" si="2427"/>
        <v>5872650</v>
      </c>
      <c r="AN1154" s="26">
        <v>1</v>
      </c>
      <c r="AO1154" s="27">
        <v>4700000</v>
      </c>
      <c r="AP1154" s="27">
        <v>5358000</v>
      </c>
      <c r="AQ1154" s="145"/>
      <c r="AR1154" s="145"/>
      <c r="AS1154" s="143">
        <f t="shared" si="2325"/>
        <v>9.2518644267398739E-2</v>
      </c>
      <c r="AT1154" s="27">
        <f t="shared" si="2428"/>
        <v>5029000</v>
      </c>
      <c r="AU1154" s="28">
        <f t="shared" si="2429"/>
        <v>955510</v>
      </c>
      <c r="AV1154" s="30">
        <f t="shared" si="2430"/>
        <v>5984510</v>
      </c>
      <c r="AW1154" s="26">
        <v>1</v>
      </c>
      <c r="AX1154" s="27">
        <v>4700000</v>
      </c>
      <c r="AY1154" s="27">
        <v>4700000</v>
      </c>
      <c r="AZ1154" s="145"/>
      <c r="BA1154" s="145"/>
      <c r="BB1154" s="143">
        <f t="shared" si="2326"/>
        <v>0</v>
      </c>
      <c r="BC1154" s="27">
        <f t="shared" si="2431"/>
        <v>4700000</v>
      </c>
      <c r="BD1154" s="27">
        <f t="shared" si="2432"/>
        <v>893000</v>
      </c>
      <c r="BE1154" s="27">
        <f t="shared" si="2433"/>
        <v>5593000</v>
      </c>
      <c r="BF1154" s="31" t="s">
        <v>30</v>
      </c>
      <c r="BG1154" s="32" t="s">
        <v>30</v>
      </c>
      <c r="BH1154" s="32" t="s">
        <v>30</v>
      </c>
      <c r="BI1154" s="32" t="s">
        <v>30</v>
      </c>
      <c r="BJ1154" s="32" t="s">
        <v>30</v>
      </c>
      <c r="BK1154" s="32" t="s">
        <v>30</v>
      </c>
      <c r="BL1154" s="32" t="s">
        <v>30</v>
      </c>
      <c r="BM1154" s="32" t="s">
        <v>30</v>
      </c>
      <c r="BN1154" s="32" t="s">
        <v>30</v>
      </c>
      <c r="BO1154" s="31" t="s">
        <v>30</v>
      </c>
      <c r="BP1154" s="32" t="s">
        <v>30</v>
      </c>
      <c r="BQ1154" s="32" t="s">
        <v>30</v>
      </c>
      <c r="BR1154" s="32" t="s">
        <v>30</v>
      </c>
      <c r="BS1154" s="32" t="s">
        <v>30</v>
      </c>
      <c r="BT1154" s="32" t="s">
        <v>30</v>
      </c>
      <c r="BU1154" s="32" t="s">
        <v>30</v>
      </c>
      <c r="BV1154" s="32" t="s">
        <v>30</v>
      </c>
      <c r="BW1154" s="33" t="s">
        <v>30</v>
      </c>
      <c r="BX1154" s="31" t="s">
        <v>30</v>
      </c>
      <c r="BY1154" s="32" t="s">
        <v>30</v>
      </c>
      <c r="BZ1154" s="32" t="s">
        <v>30</v>
      </c>
      <c r="CA1154" s="32" t="s">
        <v>30</v>
      </c>
      <c r="CB1154" s="32" t="s">
        <v>30</v>
      </c>
      <c r="CC1154" s="32" t="s">
        <v>30</v>
      </c>
      <c r="CD1154" s="32" t="s">
        <v>30</v>
      </c>
      <c r="CE1154" s="32" t="s">
        <v>30</v>
      </c>
      <c r="CF1154" s="34" t="s">
        <v>30</v>
      </c>
      <c r="CG1154" s="31" t="s">
        <v>30</v>
      </c>
      <c r="CH1154" s="32" t="s">
        <v>30</v>
      </c>
      <c r="CI1154" s="32" t="s">
        <v>30</v>
      </c>
      <c r="CJ1154" s="32" t="s">
        <v>30</v>
      </c>
      <c r="CK1154" s="32" t="s">
        <v>30</v>
      </c>
      <c r="CL1154" s="32" t="s">
        <v>30</v>
      </c>
      <c r="CM1154" s="32" t="s">
        <v>30</v>
      </c>
      <c r="CN1154" s="32" t="s">
        <v>30</v>
      </c>
      <c r="CO1154" s="32" t="s">
        <v>30</v>
      </c>
      <c r="CP1154" s="31" t="s">
        <v>30</v>
      </c>
      <c r="CQ1154" s="32" t="s">
        <v>30</v>
      </c>
      <c r="CR1154" s="32" t="s">
        <v>30</v>
      </c>
      <c r="CS1154" s="32" t="s">
        <v>30</v>
      </c>
      <c r="CT1154" s="32" t="s">
        <v>30</v>
      </c>
      <c r="CU1154" s="32" t="s">
        <v>30</v>
      </c>
      <c r="CV1154" s="32" t="s">
        <v>30</v>
      </c>
      <c r="CW1154" s="32" t="s">
        <v>30</v>
      </c>
      <c r="CX1154" s="34" t="s">
        <v>30</v>
      </c>
      <c r="CY1154" s="31" t="s">
        <v>30</v>
      </c>
      <c r="CZ1154" s="32" t="s">
        <v>30</v>
      </c>
      <c r="DA1154" s="32" t="s">
        <v>30</v>
      </c>
      <c r="DB1154" s="32" t="s">
        <v>30</v>
      </c>
      <c r="DC1154" s="32" t="s">
        <v>30</v>
      </c>
      <c r="DD1154" s="32" t="s">
        <v>30</v>
      </c>
      <c r="DE1154" s="32" t="s">
        <v>30</v>
      </c>
      <c r="DF1154" s="32" t="s">
        <v>30</v>
      </c>
      <c r="DG1154" s="32" t="s">
        <v>30</v>
      </c>
      <c r="DH1154" s="31" t="s">
        <v>30</v>
      </c>
      <c r="DI1154" s="32" t="s">
        <v>30</v>
      </c>
      <c r="DJ1154" s="32" t="s">
        <v>30</v>
      </c>
      <c r="DK1154" s="32" t="s">
        <v>30</v>
      </c>
      <c r="DL1154" s="32" t="s">
        <v>30</v>
      </c>
      <c r="DM1154" s="32" t="s">
        <v>30</v>
      </c>
      <c r="DN1154" s="32" t="s">
        <v>30</v>
      </c>
      <c r="DO1154" s="33" t="s">
        <v>30</v>
      </c>
    </row>
    <row r="1155" spans="1:119" ht="30" customHeight="1" x14ac:dyDescent="0.25">
      <c r="A1155" s="66" t="s">
        <v>2248</v>
      </c>
      <c r="B1155" s="67" t="s">
        <v>2228</v>
      </c>
      <c r="C1155" s="68" t="s">
        <v>2249</v>
      </c>
      <c r="D1155" s="26">
        <v>1</v>
      </c>
      <c r="E1155" s="27">
        <v>12000000</v>
      </c>
      <c r="F1155" s="27">
        <v>11400000</v>
      </c>
      <c r="G1155" s="148"/>
      <c r="H1155" s="148"/>
      <c r="I1155" s="143">
        <f t="shared" si="2443"/>
        <v>3.6261886214694741E-2</v>
      </c>
      <c r="J1155" s="27">
        <f t="shared" si="2444"/>
        <v>11700000</v>
      </c>
      <c r="K1155" s="28">
        <f t="shared" si="2445"/>
        <v>2223000</v>
      </c>
      <c r="L1155" s="29">
        <f t="shared" si="2333"/>
        <v>13923000</v>
      </c>
      <c r="M1155" s="26">
        <v>1</v>
      </c>
      <c r="N1155" s="27">
        <v>12000000</v>
      </c>
      <c r="O1155" s="27">
        <v>12960000</v>
      </c>
      <c r="P1155" s="145"/>
      <c r="Q1155" s="145"/>
      <c r="R1155" s="143">
        <f t="shared" si="2404"/>
        <v>5.4392829322042112E-2</v>
      </c>
      <c r="S1155" s="27">
        <f t="shared" si="2446"/>
        <v>12480000</v>
      </c>
      <c r="T1155" s="28">
        <f t="shared" si="2447"/>
        <v>2371200</v>
      </c>
      <c r="U1155" s="30">
        <f t="shared" si="2448"/>
        <v>14851200</v>
      </c>
      <c r="V1155" s="26">
        <v>1</v>
      </c>
      <c r="W1155" s="27">
        <v>12000000</v>
      </c>
      <c r="X1155" s="27">
        <v>1846800</v>
      </c>
      <c r="Y1155" s="270">
        <f>8000000*1.052</f>
        <v>8416000</v>
      </c>
      <c r="Z1155" s="145"/>
      <c r="AA1155" s="169">
        <f t="shared" si="2408"/>
        <v>1.036975556914703</v>
      </c>
      <c r="AB1155" s="196">
        <f>+MEDIAN(W1155:Y1155)</f>
        <v>8416000</v>
      </c>
      <c r="AC1155" s="28">
        <f t="shared" si="2450"/>
        <v>1599040</v>
      </c>
      <c r="AD1155" s="29">
        <f t="shared" si="2451"/>
        <v>10015040</v>
      </c>
      <c r="AE1155" s="26">
        <v>1</v>
      </c>
      <c r="AF1155" s="27">
        <v>12000000</v>
      </c>
      <c r="AG1155" s="27">
        <v>13200000</v>
      </c>
      <c r="AH1155" s="145"/>
      <c r="AI1155" s="145"/>
      <c r="AJ1155" s="143">
        <f t="shared" ref="AJ1155:AJ1218" si="2462">+STDEVA(AF1155:AG1155)/AVERAGE(AF1155:AG1155)</f>
        <v>6.7343502970147379E-2</v>
      </c>
      <c r="AK1155" s="27">
        <f t="shared" si="2425"/>
        <v>12600000</v>
      </c>
      <c r="AL1155" s="28">
        <f t="shared" si="2426"/>
        <v>2394000</v>
      </c>
      <c r="AM1155" s="30">
        <f t="shared" si="2427"/>
        <v>14994000</v>
      </c>
      <c r="AN1155" s="26">
        <v>1</v>
      </c>
      <c r="AO1155" s="27">
        <v>12000000</v>
      </c>
      <c r="AP1155" s="27">
        <v>13680000</v>
      </c>
      <c r="AQ1155" s="145"/>
      <c r="AR1155" s="145"/>
      <c r="AS1155" s="143">
        <f t="shared" ref="AS1155:AS1218" si="2463">+STDEVA(AO1155:AP1155)/AVERAGE(AO1155:AP1155)</f>
        <v>9.2518644267398739E-2</v>
      </c>
      <c r="AT1155" s="27">
        <f t="shared" si="2428"/>
        <v>12840000</v>
      </c>
      <c r="AU1155" s="28">
        <f t="shared" si="2429"/>
        <v>2439600</v>
      </c>
      <c r="AV1155" s="30">
        <f t="shared" si="2430"/>
        <v>15279600</v>
      </c>
      <c r="AW1155" s="26">
        <v>1</v>
      </c>
      <c r="AX1155" s="27">
        <v>12000000</v>
      </c>
      <c r="AY1155" s="27">
        <v>12000000</v>
      </c>
      <c r="AZ1155" s="145"/>
      <c r="BA1155" s="145"/>
      <c r="BB1155" s="143">
        <f t="shared" ref="BB1155:BB1218" si="2464">+STDEVA(AX1155:AY1155)/AVERAGE(AX1155:AY1155)</f>
        <v>0</v>
      </c>
      <c r="BC1155" s="27">
        <f t="shared" si="2431"/>
        <v>12000000</v>
      </c>
      <c r="BD1155" s="27">
        <f t="shared" si="2432"/>
        <v>2280000</v>
      </c>
      <c r="BE1155" s="27">
        <f t="shared" si="2433"/>
        <v>14280000</v>
      </c>
      <c r="BF1155" s="31" t="s">
        <v>30</v>
      </c>
      <c r="BG1155" s="32" t="s">
        <v>30</v>
      </c>
      <c r="BH1155" s="32" t="s">
        <v>30</v>
      </c>
      <c r="BI1155" s="32" t="s">
        <v>30</v>
      </c>
      <c r="BJ1155" s="32" t="s">
        <v>30</v>
      </c>
      <c r="BK1155" s="32" t="s">
        <v>30</v>
      </c>
      <c r="BL1155" s="32" t="s">
        <v>30</v>
      </c>
      <c r="BM1155" s="32" t="s">
        <v>30</v>
      </c>
      <c r="BN1155" s="32" t="s">
        <v>30</v>
      </c>
      <c r="BO1155" s="31" t="s">
        <v>30</v>
      </c>
      <c r="BP1155" s="32" t="s">
        <v>30</v>
      </c>
      <c r="BQ1155" s="32" t="s">
        <v>30</v>
      </c>
      <c r="BR1155" s="32" t="s">
        <v>30</v>
      </c>
      <c r="BS1155" s="32" t="s">
        <v>30</v>
      </c>
      <c r="BT1155" s="32" t="s">
        <v>30</v>
      </c>
      <c r="BU1155" s="32" t="s">
        <v>30</v>
      </c>
      <c r="BV1155" s="32" t="s">
        <v>30</v>
      </c>
      <c r="BW1155" s="33" t="s">
        <v>30</v>
      </c>
      <c r="BX1155" s="31" t="s">
        <v>30</v>
      </c>
      <c r="BY1155" s="32" t="s">
        <v>30</v>
      </c>
      <c r="BZ1155" s="32" t="s">
        <v>30</v>
      </c>
      <c r="CA1155" s="32" t="s">
        <v>30</v>
      </c>
      <c r="CB1155" s="32" t="s">
        <v>30</v>
      </c>
      <c r="CC1155" s="32" t="s">
        <v>30</v>
      </c>
      <c r="CD1155" s="32" t="s">
        <v>30</v>
      </c>
      <c r="CE1155" s="32" t="s">
        <v>30</v>
      </c>
      <c r="CF1155" s="34" t="s">
        <v>30</v>
      </c>
      <c r="CG1155" s="31" t="s">
        <v>30</v>
      </c>
      <c r="CH1155" s="32" t="s">
        <v>30</v>
      </c>
      <c r="CI1155" s="32" t="s">
        <v>30</v>
      </c>
      <c r="CJ1155" s="32" t="s">
        <v>30</v>
      </c>
      <c r="CK1155" s="32" t="s">
        <v>30</v>
      </c>
      <c r="CL1155" s="32" t="s">
        <v>30</v>
      </c>
      <c r="CM1155" s="32" t="s">
        <v>30</v>
      </c>
      <c r="CN1155" s="32" t="s">
        <v>30</v>
      </c>
      <c r="CO1155" s="32" t="s">
        <v>30</v>
      </c>
      <c r="CP1155" s="31" t="s">
        <v>30</v>
      </c>
      <c r="CQ1155" s="32" t="s">
        <v>30</v>
      </c>
      <c r="CR1155" s="32" t="s">
        <v>30</v>
      </c>
      <c r="CS1155" s="32" t="s">
        <v>30</v>
      </c>
      <c r="CT1155" s="32" t="s">
        <v>30</v>
      </c>
      <c r="CU1155" s="32" t="s">
        <v>30</v>
      </c>
      <c r="CV1155" s="32" t="s">
        <v>30</v>
      </c>
      <c r="CW1155" s="32" t="s">
        <v>30</v>
      </c>
      <c r="CX1155" s="34" t="s">
        <v>30</v>
      </c>
      <c r="CY1155" s="31" t="s">
        <v>30</v>
      </c>
      <c r="CZ1155" s="32" t="s">
        <v>30</v>
      </c>
      <c r="DA1155" s="32" t="s">
        <v>30</v>
      </c>
      <c r="DB1155" s="32" t="s">
        <v>30</v>
      </c>
      <c r="DC1155" s="32" t="s">
        <v>30</v>
      </c>
      <c r="DD1155" s="32" t="s">
        <v>30</v>
      </c>
      <c r="DE1155" s="32" t="s">
        <v>30</v>
      </c>
      <c r="DF1155" s="32" t="s">
        <v>30</v>
      </c>
      <c r="DG1155" s="32" t="s">
        <v>30</v>
      </c>
      <c r="DH1155" s="31" t="s">
        <v>30</v>
      </c>
      <c r="DI1155" s="32" t="s">
        <v>30</v>
      </c>
      <c r="DJ1155" s="32" t="s">
        <v>30</v>
      </c>
      <c r="DK1155" s="32" t="s">
        <v>30</v>
      </c>
      <c r="DL1155" s="32" t="s">
        <v>30</v>
      </c>
      <c r="DM1155" s="32" t="s">
        <v>30</v>
      </c>
      <c r="DN1155" s="32" t="s">
        <v>30</v>
      </c>
      <c r="DO1155" s="33" t="s">
        <v>30</v>
      </c>
    </row>
    <row r="1156" spans="1:119" ht="27" x14ac:dyDescent="0.25">
      <c r="A1156" s="66" t="s">
        <v>2250</v>
      </c>
      <c r="B1156" s="67" t="s">
        <v>2228</v>
      </c>
      <c r="C1156" s="68" t="s">
        <v>2251</v>
      </c>
      <c r="D1156" s="26">
        <v>1</v>
      </c>
      <c r="E1156" s="27">
        <v>5000000</v>
      </c>
      <c r="F1156" s="27">
        <v>4750000</v>
      </c>
      <c r="G1156" s="148"/>
      <c r="H1156" s="148"/>
      <c r="I1156" s="143">
        <f t="shared" si="2443"/>
        <v>3.6261886214694741E-2</v>
      </c>
      <c r="J1156" s="27">
        <f t="shared" si="2444"/>
        <v>4875000</v>
      </c>
      <c r="K1156" s="28">
        <f t="shared" si="2445"/>
        <v>926250</v>
      </c>
      <c r="L1156" s="29">
        <f t="shared" ref="L1156:L1219" si="2465">+J1156+K1156</f>
        <v>5801250</v>
      </c>
      <c r="M1156" s="26">
        <v>1</v>
      </c>
      <c r="N1156" s="27">
        <v>5000000</v>
      </c>
      <c r="O1156" s="27">
        <v>5400000</v>
      </c>
      <c r="P1156" s="145"/>
      <c r="Q1156" s="145"/>
      <c r="R1156" s="143">
        <f t="shared" si="2404"/>
        <v>5.4392829322042126E-2</v>
      </c>
      <c r="S1156" s="27">
        <f t="shared" si="2446"/>
        <v>5200000</v>
      </c>
      <c r="T1156" s="28">
        <f t="shared" si="2447"/>
        <v>988000</v>
      </c>
      <c r="U1156" s="30">
        <f t="shared" si="2448"/>
        <v>6188000</v>
      </c>
      <c r="V1156" s="26">
        <v>1</v>
      </c>
      <c r="W1156" s="27">
        <v>5000000</v>
      </c>
      <c r="X1156" s="27">
        <v>1846800</v>
      </c>
      <c r="Y1156" s="270">
        <f>3849999*1.052</f>
        <v>4050198.9480000003</v>
      </c>
      <c r="Z1156" s="145"/>
      <c r="AA1156" s="163">
        <f t="shared" si="2408"/>
        <v>0.65129669405778512</v>
      </c>
      <c r="AB1156" s="141">
        <f>+AVERAGE(W1156,Y1156)</f>
        <v>4525099.4740000004</v>
      </c>
      <c r="AC1156" s="28">
        <f t="shared" si="2450"/>
        <v>859768.90006000013</v>
      </c>
      <c r="AD1156" s="29">
        <f t="shared" si="2451"/>
        <v>5384868.3740600003</v>
      </c>
      <c r="AE1156" s="26">
        <v>1</v>
      </c>
      <c r="AF1156" s="27">
        <v>5000000</v>
      </c>
      <c r="AG1156" s="27">
        <v>5500000</v>
      </c>
      <c r="AH1156" s="145"/>
      <c r="AI1156" s="145"/>
      <c r="AJ1156" s="143">
        <f t="shared" si="2462"/>
        <v>6.7343502970147379E-2</v>
      </c>
      <c r="AK1156" s="27">
        <f t="shared" si="2425"/>
        <v>5250000</v>
      </c>
      <c r="AL1156" s="28">
        <f t="shared" si="2426"/>
        <v>997500</v>
      </c>
      <c r="AM1156" s="30">
        <f t="shared" si="2427"/>
        <v>6247500</v>
      </c>
      <c r="AN1156" s="26">
        <v>1</v>
      </c>
      <c r="AO1156" s="27">
        <v>5000000</v>
      </c>
      <c r="AP1156" s="27">
        <v>5700000</v>
      </c>
      <c r="AQ1156" s="145"/>
      <c r="AR1156" s="145"/>
      <c r="AS1156" s="143">
        <f t="shared" si="2463"/>
        <v>9.2518644267398739E-2</v>
      </c>
      <c r="AT1156" s="27">
        <f t="shared" si="2428"/>
        <v>5350000</v>
      </c>
      <c r="AU1156" s="28">
        <f t="shared" si="2429"/>
        <v>1016500</v>
      </c>
      <c r="AV1156" s="30">
        <f t="shared" si="2430"/>
        <v>6366500</v>
      </c>
      <c r="AW1156" s="26">
        <v>1</v>
      </c>
      <c r="AX1156" s="27">
        <v>5000000</v>
      </c>
      <c r="AY1156" s="27">
        <v>5000000</v>
      </c>
      <c r="AZ1156" s="145"/>
      <c r="BA1156" s="145"/>
      <c r="BB1156" s="143">
        <f t="shared" si="2464"/>
        <v>0</v>
      </c>
      <c r="BC1156" s="27">
        <f t="shared" si="2431"/>
        <v>5000000</v>
      </c>
      <c r="BD1156" s="27">
        <f t="shared" si="2432"/>
        <v>950000</v>
      </c>
      <c r="BE1156" s="27">
        <f t="shared" si="2433"/>
        <v>5950000</v>
      </c>
      <c r="BF1156" s="31" t="s">
        <v>30</v>
      </c>
      <c r="BG1156" s="32" t="s">
        <v>30</v>
      </c>
      <c r="BH1156" s="32" t="s">
        <v>30</v>
      </c>
      <c r="BI1156" s="32" t="s">
        <v>30</v>
      </c>
      <c r="BJ1156" s="32" t="s">
        <v>30</v>
      </c>
      <c r="BK1156" s="32" t="s">
        <v>30</v>
      </c>
      <c r="BL1156" s="32" t="s">
        <v>30</v>
      </c>
      <c r="BM1156" s="32" t="s">
        <v>30</v>
      </c>
      <c r="BN1156" s="32" t="s">
        <v>30</v>
      </c>
      <c r="BO1156" s="31" t="s">
        <v>30</v>
      </c>
      <c r="BP1156" s="32" t="s">
        <v>30</v>
      </c>
      <c r="BQ1156" s="32" t="s">
        <v>30</v>
      </c>
      <c r="BR1156" s="32" t="s">
        <v>30</v>
      </c>
      <c r="BS1156" s="32" t="s">
        <v>30</v>
      </c>
      <c r="BT1156" s="32" t="s">
        <v>30</v>
      </c>
      <c r="BU1156" s="32" t="s">
        <v>30</v>
      </c>
      <c r="BV1156" s="32" t="s">
        <v>30</v>
      </c>
      <c r="BW1156" s="33" t="s">
        <v>30</v>
      </c>
      <c r="BX1156" s="31" t="s">
        <v>30</v>
      </c>
      <c r="BY1156" s="32" t="s">
        <v>30</v>
      </c>
      <c r="BZ1156" s="32" t="s">
        <v>30</v>
      </c>
      <c r="CA1156" s="32" t="s">
        <v>30</v>
      </c>
      <c r="CB1156" s="32" t="s">
        <v>30</v>
      </c>
      <c r="CC1156" s="32" t="s">
        <v>30</v>
      </c>
      <c r="CD1156" s="32" t="s">
        <v>30</v>
      </c>
      <c r="CE1156" s="32" t="s">
        <v>30</v>
      </c>
      <c r="CF1156" s="34" t="s">
        <v>30</v>
      </c>
      <c r="CG1156" s="31" t="s">
        <v>30</v>
      </c>
      <c r="CH1156" s="32" t="s">
        <v>30</v>
      </c>
      <c r="CI1156" s="32" t="s">
        <v>30</v>
      </c>
      <c r="CJ1156" s="32" t="s">
        <v>30</v>
      </c>
      <c r="CK1156" s="32" t="s">
        <v>30</v>
      </c>
      <c r="CL1156" s="32" t="s">
        <v>30</v>
      </c>
      <c r="CM1156" s="32" t="s">
        <v>30</v>
      </c>
      <c r="CN1156" s="32" t="s">
        <v>30</v>
      </c>
      <c r="CO1156" s="32" t="s">
        <v>30</v>
      </c>
      <c r="CP1156" s="31" t="s">
        <v>30</v>
      </c>
      <c r="CQ1156" s="32" t="s">
        <v>30</v>
      </c>
      <c r="CR1156" s="32" t="s">
        <v>30</v>
      </c>
      <c r="CS1156" s="32" t="s">
        <v>30</v>
      </c>
      <c r="CT1156" s="32" t="s">
        <v>30</v>
      </c>
      <c r="CU1156" s="32" t="s">
        <v>30</v>
      </c>
      <c r="CV1156" s="32" t="s">
        <v>30</v>
      </c>
      <c r="CW1156" s="32" t="s">
        <v>30</v>
      </c>
      <c r="CX1156" s="34" t="s">
        <v>30</v>
      </c>
      <c r="CY1156" s="31" t="s">
        <v>30</v>
      </c>
      <c r="CZ1156" s="32" t="s">
        <v>30</v>
      </c>
      <c r="DA1156" s="32" t="s">
        <v>30</v>
      </c>
      <c r="DB1156" s="32" t="s">
        <v>30</v>
      </c>
      <c r="DC1156" s="32" t="s">
        <v>30</v>
      </c>
      <c r="DD1156" s="32" t="s">
        <v>30</v>
      </c>
      <c r="DE1156" s="32" t="s">
        <v>30</v>
      </c>
      <c r="DF1156" s="32" t="s">
        <v>30</v>
      </c>
      <c r="DG1156" s="32" t="s">
        <v>30</v>
      </c>
      <c r="DH1156" s="31" t="s">
        <v>30</v>
      </c>
      <c r="DI1156" s="32" t="s">
        <v>30</v>
      </c>
      <c r="DJ1156" s="32" t="s">
        <v>30</v>
      </c>
      <c r="DK1156" s="32" t="s">
        <v>30</v>
      </c>
      <c r="DL1156" s="32" t="s">
        <v>30</v>
      </c>
      <c r="DM1156" s="32" t="s">
        <v>30</v>
      </c>
      <c r="DN1156" s="32" t="s">
        <v>30</v>
      </c>
      <c r="DO1156" s="33" t="s">
        <v>30</v>
      </c>
    </row>
    <row r="1157" spans="1:119" ht="21" customHeight="1" x14ac:dyDescent="0.25">
      <c r="A1157" s="66" t="s">
        <v>2252</v>
      </c>
      <c r="B1157" s="67" t="s">
        <v>2228</v>
      </c>
      <c r="C1157" s="68" t="s">
        <v>2253</v>
      </c>
      <c r="D1157" s="26">
        <v>1</v>
      </c>
      <c r="E1157" s="27">
        <v>32000000</v>
      </c>
      <c r="F1157" s="27">
        <v>30400000</v>
      </c>
      <c r="G1157" s="148"/>
      <c r="H1157" s="148"/>
      <c r="I1157" s="143">
        <f t="shared" si="2443"/>
        <v>3.6261886214694748E-2</v>
      </c>
      <c r="J1157" s="27">
        <f t="shared" si="2444"/>
        <v>31200000</v>
      </c>
      <c r="K1157" s="28">
        <f t="shared" si="2445"/>
        <v>5928000</v>
      </c>
      <c r="L1157" s="29">
        <f t="shared" si="2465"/>
        <v>37128000</v>
      </c>
      <c r="M1157" s="26">
        <v>1</v>
      </c>
      <c r="N1157" s="27">
        <v>32000000</v>
      </c>
      <c r="O1157" s="27">
        <v>34560000</v>
      </c>
      <c r="P1157" s="145"/>
      <c r="Q1157" s="145"/>
      <c r="R1157" s="143">
        <f t="shared" si="2404"/>
        <v>5.4392829322042119E-2</v>
      </c>
      <c r="S1157" s="27">
        <f t="shared" si="2446"/>
        <v>33280000</v>
      </c>
      <c r="T1157" s="28">
        <f t="shared" si="2447"/>
        <v>6323200</v>
      </c>
      <c r="U1157" s="30">
        <f t="shared" si="2448"/>
        <v>39603200</v>
      </c>
      <c r="V1157" s="26">
        <v>1</v>
      </c>
      <c r="W1157" s="27">
        <v>32000000</v>
      </c>
      <c r="X1157" s="27">
        <v>1846800</v>
      </c>
      <c r="Y1157" s="270">
        <f>840336*1.052</f>
        <v>884033.47200000007</v>
      </c>
      <c r="Z1157" s="145"/>
      <c r="AA1157" s="163">
        <f t="shared" si="2408"/>
        <v>1.2598846682389002</v>
      </c>
      <c r="AB1157" s="141">
        <f>+AVERAGE(X1157,Y1157)</f>
        <v>1365416.736</v>
      </c>
      <c r="AC1157" s="28">
        <f t="shared" si="2450"/>
        <v>259429.17984</v>
      </c>
      <c r="AD1157" s="29">
        <f t="shared" si="2451"/>
        <v>1624845.9158399999</v>
      </c>
      <c r="AE1157" s="26">
        <v>1</v>
      </c>
      <c r="AF1157" s="27">
        <v>32000000</v>
      </c>
      <c r="AG1157" s="27">
        <v>35200000</v>
      </c>
      <c r="AH1157" s="145"/>
      <c r="AI1157" s="145"/>
      <c r="AJ1157" s="143">
        <f t="shared" si="2462"/>
        <v>6.7343502970147393E-2</v>
      </c>
      <c r="AK1157" s="27">
        <f t="shared" si="2425"/>
        <v>33600000</v>
      </c>
      <c r="AL1157" s="28">
        <f t="shared" si="2426"/>
        <v>6384000</v>
      </c>
      <c r="AM1157" s="30">
        <f t="shared" si="2427"/>
        <v>39984000</v>
      </c>
      <c r="AN1157" s="26">
        <v>1</v>
      </c>
      <c r="AO1157" s="27">
        <v>32000000</v>
      </c>
      <c r="AP1157" s="27">
        <v>36480000</v>
      </c>
      <c r="AQ1157" s="145"/>
      <c r="AR1157" s="145"/>
      <c r="AS1157" s="143">
        <f t="shared" si="2463"/>
        <v>9.2518644267398739E-2</v>
      </c>
      <c r="AT1157" s="27">
        <f t="shared" si="2428"/>
        <v>34240000</v>
      </c>
      <c r="AU1157" s="28">
        <f t="shared" si="2429"/>
        <v>6505600</v>
      </c>
      <c r="AV1157" s="30">
        <f t="shared" si="2430"/>
        <v>40745600</v>
      </c>
      <c r="AW1157" s="26">
        <v>1</v>
      </c>
      <c r="AX1157" s="27">
        <v>32000000</v>
      </c>
      <c r="AY1157" s="27">
        <v>32000000</v>
      </c>
      <c r="AZ1157" s="145"/>
      <c r="BA1157" s="145"/>
      <c r="BB1157" s="143">
        <f t="shared" si="2464"/>
        <v>0</v>
      </c>
      <c r="BC1157" s="27">
        <f t="shared" si="2431"/>
        <v>32000000</v>
      </c>
      <c r="BD1157" s="27">
        <f t="shared" si="2432"/>
        <v>6080000</v>
      </c>
      <c r="BE1157" s="27">
        <f t="shared" si="2433"/>
        <v>38080000</v>
      </c>
      <c r="BF1157" s="31" t="s">
        <v>30</v>
      </c>
      <c r="BG1157" s="32" t="s">
        <v>30</v>
      </c>
      <c r="BH1157" s="32" t="s">
        <v>30</v>
      </c>
      <c r="BI1157" s="32" t="s">
        <v>30</v>
      </c>
      <c r="BJ1157" s="32" t="s">
        <v>30</v>
      </c>
      <c r="BK1157" s="32" t="s">
        <v>30</v>
      </c>
      <c r="BL1157" s="32" t="s">
        <v>30</v>
      </c>
      <c r="BM1157" s="32" t="s">
        <v>30</v>
      </c>
      <c r="BN1157" s="32" t="s">
        <v>30</v>
      </c>
      <c r="BO1157" s="31" t="s">
        <v>30</v>
      </c>
      <c r="BP1157" s="32" t="s">
        <v>30</v>
      </c>
      <c r="BQ1157" s="32" t="s">
        <v>30</v>
      </c>
      <c r="BR1157" s="32" t="s">
        <v>30</v>
      </c>
      <c r="BS1157" s="32" t="s">
        <v>30</v>
      </c>
      <c r="BT1157" s="32" t="s">
        <v>30</v>
      </c>
      <c r="BU1157" s="32" t="s">
        <v>30</v>
      </c>
      <c r="BV1157" s="32" t="s">
        <v>30</v>
      </c>
      <c r="BW1157" s="33" t="s">
        <v>30</v>
      </c>
      <c r="BX1157" s="31" t="s">
        <v>30</v>
      </c>
      <c r="BY1157" s="32" t="s">
        <v>30</v>
      </c>
      <c r="BZ1157" s="32" t="s">
        <v>30</v>
      </c>
      <c r="CA1157" s="32" t="s">
        <v>30</v>
      </c>
      <c r="CB1157" s="32" t="s">
        <v>30</v>
      </c>
      <c r="CC1157" s="32" t="s">
        <v>30</v>
      </c>
      <c r="CD1157" s="32" t="s">
        <v>30</v>
      </c>
      <c r="CE1157" s="32" t="s">
        <v>30</v>
      </c>
      <c r="CF1157" s="34" t="s">
        <v>30</v>
      </c>
      <c r="CG1157" s="31" t="s">
        <v>30</v>
      </c>
      <c r="CH1157" s="32" t="s">
        <v>30</v>
      </c>
      <c r="CI1157" s="32" t="s">
        <v>30</v>
      </c>
      <c r="CJ1157" s="32" t="s">
        <v>30</v>
      </c>
      <c r="CK1157" s="32" t="s">
        <v>30</v>
      </c>
      <c r="CL1157" s="32" t="s">
        <v>30</v>
      </c>
      <c r="CM1157" s="32" t="s">
        <v>30</v>
      </c>
      <c r="CN1157" s="32" t="s">
        <v>30</v>
      </c>
      <c r="CO1157" s="32" t="s">
        <v>30</v>
      </c>
      <c r="CP1157" s="31" t="s">
        <v>30</v>
      </c>
      <c r="CQ1157" s="32" t="s">
        <v>30</v>
      </c>
      <c r="CR1157" s="32" t="s">
        <v>30</v>
      </c>
      <c r="CS1157" s="32" t="s">
        <v>30</v>
      </c>
      <c r="CT1157" s="32" t="s">
        <v>30</v>
      </c>
      <c r="CU1157" s="32" t="s">
        <v>30</v>
      </c>
      <c r="CV1157" s="32" t="s">
        <v>30</v>
      </c>
      <c r="CW1157" s="32" t="s">
        <v>30</v>
      </c>
      <c r="CX1157" s="34" t="s">
        <v>30</v>
      </c>
      <c r="CY1157" s="31" t="s">
        <v>30</v>
      </c>
      <c r="CZ1157" s="32" t="s">
        <v>30</v>
      </c>
      <c r="DA1157" s="32" t="s">
        <v>30</v>
      </c>
      <c r="DB1157" s="32" t="s">
        <v>30</v>
      </c>
      <c r="DC1157" s="32" t="s">
        <v>30</v>
      </c>
      <c r="DD1157" s="32" t="s">
        <v>30</v>
      </c>
      <c r="DE1157" s="32" t="s">
        <v>30</v>
      </c>
      <c r="DF1157" s="32" t="s">
        <v>30</v>
      </c>
      <c r="DG1157" s="32" t="s">
        <v>30</v>
      </c>
      <c r="DH1157" s="31" t="s">
        <v>30</v>
      </c>
      <c r="DI1157" s="32" t="s">
        <v>30</v>
      </c>
      <c r="DJ1157" s="32" t="s">
        <v>30</v>
      </c>
      <c r="DK1157" s="32" t="s">
        <v>30</v>
      </c>
      <c r="DL1157" s="32" t="s">
        <v>30</v>
      </c>
      <c r="DM1157" s="32" t="s">
        <v>30</v>
      </c>
      <c r="DN1157" s="32" t="s">
        <v>30</v>
      </c>
      <c r="DO1157" s="33" t="s">
        <v>30</v>
      </c>
    </row>
    <row r="1158" spans="1:119" ht="21" customHeight="1" x14ac:dyDescent="0.25">
      <c r="A1158" s="66" t="s">
        <v>2254</v>
      </c>
      <c r="B1158" s="67" t="s">
        <v>2228</v>
      </c>
      <c r="C1158" s="68" t="s">
        <v>2255</v>
      </c>
      <c r="D1158" s="26">
        <v>1</v>
      </c>
      <c r="E1158" s="27">
        <v>18000000</v>
      </c>
      <c r="F1158" s="27">
        <v>17100000</v>
      </c>
      <c r="G1158" s="148"/>
      <c r="H1158" s="148"/>
      <c r="I1158" s="143">
        <f t="shared" si="2443"/>
        <v>3.6261886214694741E-2</v>
      </c>
      <c r="J1158" s="27">
        <f t="shared" si="2444"/>
        <v>17550000</v>
      </c>
      <c r="K1158" s="28">
        <f t="shared" si="2445"/>
        <v>3334500</v>
      </c>
      <c r="L1158" s="29">
        <f t="shared" si="2465"/>
        <v>20884500</v>
      </c>
      <c r="M1158" s="26">
        <v>1</v>
      </c>
      <c r="N1158" s="27">
        <v>18000000</v>
      </c>
      <c r="O1158" s="27">
        <v>19440000</v>
      </c>
      <c r="P1158" s="145"/>
      <c r="Q1158" s="145"/>
      <c r="R1158" s="143">
        <f t="shared" si="2404"/>
        <v>5.4392829322042119E-2</v>
      </c>
      <c r="S1158" s="27">
        <f t="shared" si="2446"/>
        <v>18720000</v>
      </c>
      <c r="T1158" s="28">
        <f t="shared" si="2447"/>
        <v>3556800</v>
      </c>
      <c r="U1158" s="30">
        <f t="shared" si="2448"/>
        <v>22276800</v>
      </c>
      <c r="V1158" s="26">
        <v>1</v>
      </c>
      <c r="W1158" s="27">
        <v>18000000</v>
      </c>
      <c r="X1158" s="27">
        <v>1846800</v>
      </c>
      <c r="Y1158" s="27">
        <f>4000000*1.052</f>
        <v>4208000</v>
      </c>
      <c r="Z1158" s="27">
        <f>+(1000000*1.0928)*1.052</f>
        <v>1149625.6000000001</v>
      </c>
      <c r="AA1158" s="163">
        <f t="shared" si="2408"/>
        <v>1.1510205431467582</v>
      </c>
      <c r="AB1158" s="141">
        <f>+AVERAGE(X1158,Z1158)</f>
        <v>1498212.8</v>
      </c>
      <c r="AC1158" s="28">
        <f t="shared" si="2450"/>
        <v>284660.43200000003</v>
      </c>
      <c r="AD1158" s="29">
        <f t="shared" si="2451"/>
        <v>1782873.2320000001</v>
      </c>
      <c r="AE1158" s="26">
        <v>1</v>
      </c>
      <c r="AF1158" s="27">
        <v>18000000</v>
      </c>
      <c r="AG1158" s="27">
        <v>19800000</v>
      </c>
      <c r="AH1158" s="145"/>
      <c r="AI1158" s="145"/>
      <c r="AJ1158" s="143">
        <f t="shared" si="2462"/>
        <v>6.7343502970147379E-2</v>
      </c>
      <c r="AK1158" s="27">
        <f t="shared" si="2425"/>
        <v>18900000</v>
      </c>
      <c r="AL1158" s="28">
        <f t="shared" si="2426"/>
        <v>3591000</v>
      </c>
      <c r="AM1158" s="30">
        <f t="shared" si="2427"/>
        <v>22491000</v>
      </c>
      <c r="AN1158" s="26">
        <v>1</v>
      </c>
      <c r="AO1158" s="27">
        <v>18000000</v>
      </c>
      <c r="AP1158" s="27">
        <v>20520000</v>
      </c>
      <c r="AQ1158" s="145"/>
      <c r="AR1158" s="145"/>
      <c r="AS1158" s="143">
        <f t="shared" si="2463"/>
        <v>9.2518644267398739E-2</v>
      </c>
      <c r="AT1158" s="27">
        <f t="shared" si="2428"/>
        <v>19260000</v>
      </c>
      <c r="AU1158" s="28">
        <f t="shared" si="2429"/>
        <v>3659400</v>
      </c>
      <c r="AV1158" s="30">
        <f t="shared" si="2430"/>
        <v>22919400</v>
      </c>
      <c r="AW1158" s="26">
        <v>1</v>
      </c>
      <c r="AX1158" s="27">
        <v>18000000</v>
      </c>
      <c r="AY1158" s="27">
        <v>18000000</v>
      </c>
      <c r="AZ1158" s="145"/>
      <c r="BA1158" s="145"/>
      <c r="BB1158" s="143">
        <f t="shared" si="2464"/>
        <v>0</v>
      </c>
      <c r="BC1158" s="27">
        <f t="shared" si="2431"/>
        <v>18000000</v>
      </c>
      <c r="BD1158" s="27">
        <f t="shared" si="2432"/>
        <v>3420000</v>
      </c>
      <c r="BE1158" s="27">
        <f t="shared" si="2433"/>
        <v>21420000</v>
      </c>
      <c r="BF1158" s="31" t="s">
        <v>30</v>
      </c>
      <c r="BG1158" s="32" t="s">
        <v>30</v>
      </c>
      <c r="BH1158" s="32" t="s">
        <v>30</v>
      </c>
      <c r="BI1158" s="32" t="s">
        <v>30</v>
      </c>
      <c r="BJ1158" s="32" t="s">
        <v>30</v>
      </c>
      <c r="BK1158" s="32" t="s">
        <v>30</v>
      </c>
      <c r="BL1158" s="32" t="s">
        <v>30</v>
      </c>
      <c r="BM1158" s="32" t="s">
        <v>30</v>
      </c>
      <c r="BN1158" s="32" t="s">
        <v>30</v>
      </c>
      <c r="BO1158" s="31" t="s">
        <v>30</v>
      </c>
      <c r="BP1158" s="32" t="s">
        <v>30</v>
      </c>
      <c r="BQ1158" s="32" t="s">
        <v>30</v>
      </c>
      <c r="BR1158" s="32" t="s">
        <v>30</v>
      </c>
      <c r="BS1158" s="32" t="s">
        <v>30</v>
      </c>
      <c r="BT1158" s="32" t="s">
        <v>30</v>
      </c>
      <c r="BU1158" s="32" t="s">
        <v>30</v>
      </c>
      <c r="BV1158" s="32" t="s">
        <v>30</v>
      </c>
      <c r="BW1158" s="33" t="s">
        <v>30</v>
      </c>
      <c r="BX1158" s="31" t="s">
        <v>30</v>
      </c>
      <c r="BY1158" s="32" t="s">
        <v>30</v>
      </c>
      <c r="BZ1158" s="32" t="s">
        <v>30</v>
      </c>
      <c r="CA1158" s="32" t="s">
        <v>30</v>
      </c>
      <c r="CB1158" s="32" t="s">
        <v>30</v>
      </c>
      <c r="CC1158" s="32" t="s">
        <v>30</v>
      </c>
      <c r="CD1158" s="32" t="s">
        <v>30</v>
      </c>
      <c r="CE1158" s="32" t="s">
        <v>30</v>
      </c>
      <c r="CF1158" s="34" t="s">
        <v>30</v>
      </c>
      <c r="CG1158" s="31" t="s">
        <v>30</v>
      </c>
      <c r="CH1158" s="32" t="s">
        <v>30</v>
      </c>
      <c r="CI1158" s="32" t="s">
        <v>30</v>
      </c>
      <c r="CJ1158" s="32" t="s">
        <v>30</v>
      </c>
      <c r="CK1158" s="32" t="s">
        <v>30</v>
      </c>
      <c r="CL1158" s="32" t="s">
        <v>30</v>
      </c>
      <c r="CM1158" s="32" t="s">
        <v>30</v>
      </c>
      <c r="CN1158" s="32" t="s">
        <v>30</v>
      </c>
      <c r="CO1158" s="32" t="s">
        <v>30</v>
      </c>
      <c r="CP1158" s="31" t="s">
        <v>30</v>
      </c>
      <c r="CQ1158" s="32" t="s">
        <v>30</v>
      </c>
      <c r="CR1158" s="32" t="s">
        <v>30</v>
      </c>
      <c r="CS1158" s="32" t="s">
        <v>30</v>
      </c>
      <c r="CT1158" s="32" t="s">
        <v>30</v>
      </c>
      <c r="CU1158" s="32" t="s">
        <v>30</v>
      </c>
      <c r="CV1158" s="32" t="s">
        <v>30</v>
      </c>
      <c r="CW1158" s="32" t="s">
        <v>30</v>
      </c>
      <c r="CX1158" s="34" t="s">
        <v>30</v>
      </c>
      <c r="CY1158" s="31" t="s">
        <v>30</v>
      </c>
      <c r="CZ1158" s="32" t="s">
        <v>30</v>
      </c>
      <c r="DA1158" s="32" t="s">
        <v>30</v>
      </c>
      <c r="DB1158" s="32" t="s">
        <v>30</v>
      </c>
      <c r="DC1158" s="32" t="s">
        <v>30</v>
      </c>
      <c r="DD1158" s="32" t="s">
        <v>30</v>
      </c>
      <c r="DE1158" s="32" t="s">
        <v>30</v>
      </c>
      <c r="DF1158" s="32" t="s">
        <v>30</v>
      </c>
      <c r="DG1158" s="32" t="s">
        <v>30</v>
      </c>
      <c r="DH1158" s="31" t="s">
        <v>30</v>
      </c>
      <c r="DI1158" s="32" t="s">
        <v>30</v>
      </c>
      <c r="DJ1158" s="32" t="s">
        <v>30</v>
      </c>
      <c r="DK1158" s="32" t="s">
        <v>30</v>
      </c>
      <c r="DL1158" s="32" t="s">
        <v>30</v>
      </c>
      <c r="DM1158" s="32" t="s">
        <v>30</v>
      </c>
      <c r="DN1158" s="32" t="s">
        <v>30</v>
      </c>
      <c r="DO1158" s="33" t="s">
        <v>30</v>
      </c>
    </row>
    <row r="1159" spans="1:119" ht="21" customHeight="1" x14ac:dyDescent="0.25">
      <c r="A1159" s="66" t="s">
        <v>2256</v>
      </c>
      <c r="B1159" s="67" t="s">
        <v>2228</v>
      </c>
      <c r="C1159" s="68" t="s">
        <v>2257</v>
      </c>
      <c r="D1159" s="26">
        <v>1</v>
      </c>
      <c r="E1159" s="27">
        <v>6500000</v>
      </c>
      <c r="F1159" s="27">
        <v>6175000</v>
      </c>
      <c r="G1159" s="148"/>
      <c r="H1159" s="148"/>
      <c r="I1159" s="143">
        <f t="shared" si="2443"/>
        <v>3.6261886214694741E-2</v>
      </c>
      <c r="J1159" s="27">
        <f t="shared" si="2444"/>
        <v>6337500</v>
      </c>
      <c r="K1159" s="28">
        <f t="shared" si="2445"/>
        <v>1204125</v>
      </c>
      <c r="L1159" s="29">
        <f t="shared" si="2465"/>
        <v>7541625</v>
      </c>
      <c r="M1159" s="26">
        <v>1</v>
      </c>
      <c r="N1159" s="27">
        <v>6500000</v>
      </c>
      <c r="O1159" s="27">
        <v>7020000</v>
      </c>
      <c r="P1159" s="145"/>
      <c r="Q1159" s="145"/>
      <c r="R1159" s="143">
        <f t="shared" si="2404"/>
        <v>5.4392829322042112E-2</v>
      </c>
      <c r="S1159" s="27">
        <f t="shared" si="2446"/>
        <v>6760000</v>
      </c>
      <c r="T1159" s="28">
        <f t="shared" si="2447"/>
        <v>1284400</v>
      </c>
      <c r="U1159" s="30">
        <f t="shared" si="2448"/>
        <v>8044400</v>
      </c>
      <c r="V1159" s="26">
        <v>1</v>
      </c>
      <c r="W1159" s="27">
        <v>6500000</v>
      </c>
      <c r="X1159" s="27">
        <v>1846800</v>
      </c>
      <c r="Y1159" s="27">
        <f>1899999*1.052</f>
        <v>1998798.9480000001</v>
      </c>
      <c r="Z1159" s="145"/>
      <c r="AA1159" s="163">
        <f t="shared" si="2408"/>
        <v>0.78840017113558314</v>
      </c>
      <c r="AB1159" s="141">
        <f>+AVERAGE(X1159:Y1159)</f>
        <v>1922799.4739999999</v>
      </c>
      <c r="AC1159" s="28">
        <f t="shared" si="2450"/>
        <v>365331.90006000001</v>
      </c>
      <c r="AD1159" s="29">
        <f t="shared" si="2451"/>
        <v>2288131.3740599998</v>
      </c>
      <c r="AE1159" s="26">
        <v>1</v>
      </c>
      <c r="AF1159" s="27">
        <v>6500000</v>
      </c>
      <c r="AG1159" s="27">
        <v>7150000</v>
      </c>
      <c r="AH1159" s="145"/>
      <c r="AI1159" s="145"/>
      <c r="AJ1159" s="143">
        <f t="shared" si="2462"/>
        <v>6.7343502970147379E-2</v>
      </c>
      <c r="AK1159" s="27">
        <f t="shared" si="2425"/>
        <v>6825000</v>
      </c>
      <c r="AL1159" s="28">
        <f t="shared" si="2426"/>
        <v>1296750</v>
      </c>
      <c r="AM1159" s="30">
        <f t="shared" si="2427"/>
        <v>8121750</v>
      </c>
      <c r="AN1159" s="26">
        <v>1</v>
      </c>
      <c r="AO1159" s="27">
        <v>6500000</v>
      </c>
      <c r="AP1159" s="27">
        <v>7410000</v>
      </c>
      <c r="AQ1159" s="145"/>
      <c r="AR1159" s="145"/>
      <c r="AS1159" s="143">
        <f t="shared" si="2463"/>
        <v>9.2518644267398739E-2</v>
      </c>
      <c r="AT1159" s="27">
        <f t="shared" si="2428"/>
        <v>6955000</v>
      </c>
      <c r="AU1159" s="28">
        <f t="shared" si="2429"/>
        <v>1321450</v>
      </c>
      <c r="AV1159" s="30">
        <f t="shared" si="2430"/>
        <v>8276450</v>
      </c>
      <c r="AW1159" s="26">
        <v>1</v>
      </c>
      <c r="AX1159" s="27">
        <v>6500000</v>
      </c>
      <c r="AY1159" s="27">
        <v>6500000</v>
      </c>
      <c r="AZ1159" s="145"/>
      <c r="BA1159" s="145"/>
      <c r="BB1159" s="143">
        <f t="shared" si="2464"/>
        <v>0</v>
      </c>
      <c r="BC1159" s="27">
        <f t="shared" si="2431"/>
        <v>6500000</v>
      </c>
      <c r="BD1159" s="27">
        <f t="shared" si="2432"/>
        <v>1235000</v>
      </c>
      <c r="BE1159" s="27">
        <f t="shared" si="2433"/>
        <v>7735000</v>
      </c>
      <c r="BF1159" s="31" t="s">
        <v>30</v>
      </c>
      <c r="BG1159" s="32" t="s">
        <v>30</v>
      </c>
      <c r="BH1159" s="32" t="s">
        <v>30</v>
      </c>
      <c r="BI1159" s="32" t="s">
        <v>30</v>
      </c>
      <c r="BJ1159" s="32" t="s">
        <v>30</v>
      </c>
      <c r="BK1159" s="32" t="s">
        <v>30</v>
      </c>
      <c r="BL1159" s="32" t="s">
        <v>30</v>
      </c>
      <c r="BM1159" s="32" t="s">
        <v>30</v>
      </c>
      <c r="BN1159" s="32" t="s">
        <v>30</v>
      </c>
      <c r="BO1159" s="31" t="s">
        <v>30</v>
      </c>
      <c r="BP1159" s="32" t="s">
        <v>30</v>
      </c>
      <c r="BQ1159" s="32" t="s">
        <v>30</v>
      </c>
      <c r="BR1159" s="32" t="s">
        <v>30</v>
      </c>
      <c r="BS1159" s="32" t="s">
        <v>30</v>
      </c>
      <c r="BT1159" s="32" t="s">
        <v>30</v>
      </c>
      <c r="BU1159" s="32" t="s">
        <v>30</v>
      </c>
      <c r="BV1159" s="32" t="s">
        <v>30</v>
      </c>
      <c r="BW1159" s="33" t="s">
        <v>30</v>
      </c>
      <c r="BX1159" s="31" t="s">
        <v>30</v>
      </c>
      <c r="BY1159" s="32" t="s">
        <v>30</v>
      </c>
      <c r="BZ1159" s="32" t="s">
        <v>30</v>
      </c>
      <c r="CA1159" s="32" t="s">
        <v>30</v>
      </c>
      <c r="CB1159" s="32" t="s">
        <v>30</v>
      </c>
      <c r="CC1159" s="32" t="s">
        <v>30</v>
      </c>
      <c r="CD1159" s="32" t="s">
        <v>30</v>
      </c>
      <c r="CE1159" s="32" t="s">
        <v>30</v>
      </c>
      <c r="CF1159" s="34" t="s">
        <v>30</v>
      </c>
      <c r="CG1159" s="31" t="s">
        <v>30</v>
      </c>
      <c r="CH1159" s="32" t="s">
        <v>30</v>
      </c>
      <c r="CI1159" s="32" t="s">
        <v>30</v>
      </c>
      <c r="CJ1159" s="32" t="s">
        <v>30</v>
      </c>
      <c r="CK1159" s="32" t="s">
        <v>30</v>
      </c>
      <c r="CL1159" s="32" t="s">
        <v>30</v>
      </c>
      <c r="CM1159" s="32" t="s">
        <v>30</v>
      </c>
      <c r="CN1159" s="32" t="s">
        <v>30</v>
      </c>
      <c r="CO1159" s="32" t="s">
        <v>30</v>
      </c>
      <c r="CP1159" s="31" t="s">
        <v>30</v>
      </c>
      <c r="CQ1159" s="32" t="s">
        <v>30</v>
      </c>
      <c r="CR1159" s="32" t="s">
        <v>30</v>
      </c>
      <c r="CS1159" s="32" t="s">
        <v>30</v>
      </c>
      <c r="CT1159" s="32" t="s">
        <v>30</v>
      </c>
      <c r="CU1159" s="32" t="s">
        <v>30</v>
      </c>
      <c r="CV1159" s="32" t="s">
        <v>30</v>
      </c>
      <c r="CW1159" s="32" t="s">
        <v>30</v>
      </c>
      <c r="CX1159" s="34" t="s">
        <v>30</v>
      </c>
      <c r="CY1159" s="31" t="s">
        <v>30</v>
      </c>
      <c r="CZ1159" s="32" t="s">
        <v>30</v>
      </c>
      <c r="DA1159" s="32" t="s">
        <v>30</v>
      </c>
      <c r="DB1159" s="32" t="s">
        <v>30</v>
      </c>
      <c r="DC1159" s="32" t="s">
        <v>30</v>
      </c>
      <c r="DD1159" s="32" t="s">
        <v>30</v>
      </c>
      <c r="DE1159" s="32" t="s">
        <v>30</v>
      </c>
      <c r="DF1159" s="32" t="s">
        <v>30</v>
      </c>
      <c r="DG1159" s="32" t="s">
        <v>30</v>
      </c>
      <c r="DH1159" s="31" t="s">
        <v>30</v>
      </c>
      <c r="DI1159" s="32" t="s">
        <v>30</v>
      </c>
      <c r="DJ1159" s="32" t="s">
        <v>30</v>
      </c>
      <c r="DK1159" s="32" t="s">
        <v>30</v>
      </c>
      <c r="DL1159" s="32" t="s">
        <v>30</v>
      </c>
      <c r="DM1159" s="32" t="s">
        <v>30</v>
      </c>
      <c r="DN1159" s="32" t="s">
        <v>30</v>
      </c>
      <c r="DO1159" s="33" t="s">
        <v>30</v>
      </c>
    </row>
    <row r="1160" spans="1:119" ht="21" customHeight="1" x14ac:dyDescent="0.25">
      <c r="A1160" s="66" t="s">
        <v>2258</v>
      </c>
      <c r="B1160" s="67" t="s">
        <v>2228</v>
      </c>
      <c r="C1160" s="68" t="s">
        <v>2259</v>
      </c>
      <c r="D1160" s="26">
        <v>1</v>
      </c>
      <c r="E1160" s="27">
        <v>11000000</v>
      </c>
      <c r="F1160" s="27">
        <v>10450000</v>
      </c>
      <c r="G1160" s="148"/>
      <c r="H1160" s="148"/>
      <c r="I1160" s="143">
        <f t="shared" si="2443"/>
        <v>3.6261886214694741E-2</v>
      </c>
      <c r="J1160" s="27">
        <f t="shared" si="2444"/>
        <v>10725000</v>
      </c>
      <c r="K1160" s="28">
        <f t="shared" si="2445"/>
        <v>2037750</v>
      </c>
      <c r="L1160" s="29">
        <f t="shared" si="2465"/>
        <v>12762750</v>
      </c>
      <c r="M1160" s="26">
        <v>1</v>
      </c>
      <c r="N1160" s="27">
        <v>11000000</v>
      </c>
      <c r="O1160" s="27">
        <v>11880000</v>
      </c>
      <c r="P1160" s="145"/>
      <c r="Q1160" s="145"/>
      <c r="R1160" s="143">
        <f t="shared" si="2404"/>
        <v>5.4392829322042112E-2</v>
      </c>
      <c r="S1160" s="27">
        <f t="shared" si="2446"/>
        <v>11440000</v>
      </c>
      <c r="T1160" s="28">
        <f t="shared" si="2447"/>
        <v>2173600</v>
      </c>
      <c r="U1160" s="30">
        <f t="shared" si="2448"/>
        <v>13613600</v>
      </c>
      <c r="V1160" s="26">
        <v>1</v>
      </c>
      <c r="W1160" s="27">
        <v>11000000</v>
      </c>
      <c r="X1160" s="27">
        <v>1846800</v>
      </c>
      <c r="Y1160" s="27">
        <f>84033.6134453782*1.052</f>
        <v>88403.361344537872</v>
      </c>
      <c r="Z1160" s="27">
        <f>+(750000*1.0928)*1.052</f>
        <v>862219.20000000007</v>
      </c>
      <c r="AA1160" s="169">
        <f t="shared" si="2408"/>
        <v>1.0076112011639797</v>
      </c>
      <c r="AB1160" s="196">
        <f>+MEDIAN(W1160:Z1160)</f>
        <v>1354509.6</v>
      </c>
      <c r="AC1160" s="28">
        <f t="shared" si="2450"/>
        <v>257356.82400000002</v>
      </c>
      <c r="AD1160" s="29">
        <f t="shared" si="2451"/>
        <v>1611866.4240000001</v>
      </c>
      <c r="AE1160" s="26">
        <v>1</v>
      </c>
      <c r="AF1160" s="27">
        <v>11000000</v>
      </c>
      <c r="AG1160" s="27">
        <v>12100000</v>
      </c>
      <c r="AH1160" s="145"/>
      <c r="AI1160" s="145"/>
      <c r="AJ1160" s="143">
        <f t="shared" si="2462"/>
        <v>6.7343502970147379E-2</v>
      </c>
      <c r="AK1160" s="27">
        <f t="shared" si="2425"/>
        <v>11550000</v>
      </c>
      <c r="AL1160" s="28">
        <f t="shared" si="2426"/>
        <v>2194500</v>
      </c>
      <c r="AM1160" s="30">
        <f t="shared" si="2427"/>
        <v>13744500</v>
      </c>
      <c r="AN1160" s="26">
        <v>1</v>
      </c>
      <c r="AO1160" s="27">
        <v>11000000</v>
      </c>
      <c r="AP1160" s="27">
        <v>12540000</v>
      </c>
      <c r="AQ1160" s="145"/>
      <c r="AR1160" s="145"/>
      <c r="AS1160" s="143">
        <f t="shared" si="2463"/>
        <v>9.2518644267398753E-2</v>
      </c>
      <c r="AT1160" s="27">
        <f t="shared" si="2428"/>
        <v>11770000</v>
      </c>
      <c r="AU1160" s="28">
        <f t="shared" si="2429"/>
        <v>2236300</v>
      </c>
      <c r="AV1160" s="30">
        <f t="shared" si="2430"/>
        <v>14006300</v>
      </c>
      <c r="AW1160" s="26">
        <v>1</v>
      </c>
      <c r="AX1160" s="27">
        <v>11000000</v>
      </c>
      <c r="AY1160" s="27">
        <v>11000000</v>
      </c>
      <c r="AZ1160" s="145"/>
      <c r="BA1160" s="145"/>
      <c r="BB1160" s="143">
        <f t="shared" si="2464"/>
        <v>0</v>
      </c>
      <c r="BC1160" s="27">
        <f t="shared" si="2431"/>
        <v>11000000</v>
      </c>
      <c r="BD1160" s="27">
        <f t="shared" si="2432"/>
        <v>2090000</v>
      </c>
      <c r="BE1160" s="27">
        <f t="shared" si="2433"/>
        <v>13090000</v>
      </c>
      <c r="BF1160" s="31" t="s">
        <v>30</v>
      </c>
      <c r="BG1160" s="32" t="s">
        <v>30</v>
      </c>
      <c r="BH1160" s="32" t="s">
        <v>30</v>
      </c>
      <c r="BI1160" s="32" t="s">
        <v>30</v>
      </c>
      <c r="BJ1160" s="32" t="s">
        <v>30</v>
      </c>
      <c r="BK1160" s="32" t="s">
        <v>30</v>
      </c>
      <c r="BL1160" s="32" t="s">
        <v>30</v>
      </c>
      <c r="BM1160" s="32" t="s">
        <v>30</v>
      </c>
      <c r="BN1160" s="32" t="s">
        <v>30</v>
      </c>
      <c r="BO1160" s="31" t="s">
        <v>30</v>
      </c>
      <c r="BP1160" s="32" t="s">
        <v>30</v>
      </c>
      <c r="BQ1160" s="32" t="s">
        <v>30</v>
      </c>
      <c r="BR1160" s="32" t="s">
        <v>30</v>
      </c>
      <c r="BS1160" s="32" t="s">
        <v>30</v>
      </c>
      <c r="BT1160" s="32" t="s">
        <v>30</v>
      </c>
      <c r="BU1160" s="32" t="s">
        <v>30</v>
      </c>
      <c r="BV1160" s="32" t="s">
        <v>30</v>
      </c>
      <c r="BW1160" s="33" t="s">
        <v>30</v>
      </c>
      <c r="BX1160" s="31" t="s">
        <v>30</v>
      </c>
      <c r="BY1160" s="32" t="s">
        <v>30</v>
      </c>
      <c r="BZ1160" s="32" t="s">
        <v>30</v>
      </c>
      <c r="CA1160" s="32" t="s">
        <v>30</v>
      </c>
      <c r="CB1160" s="32" t="s">
        <v>30</v>
      </c>
      <c r="CC1160" s="32" t="s">
        <v>30</v>
      </c>
      <c r="CD1160" s="32" t="s">
        <v>30</v>
      </c>
      <c r="CE1160" s="32" t="s">
        <v>30</v>
      </c>
      <c r="CF1160" s="34" t="s">
        <v>30</v>
      </c>
      <c r="CG1160" s="31" t="s">
        <v>30</v>
      </c>
      <c r="CH1160" s="32" t="s">
        <v>30</v>
      </c>
      <c r="CI1160" s="32" t="s">
        <v>30</v>
      </c>
      <c r="CJ1160" s="32" t="s">
        <v>30</v>
      </c>
      <c r="CK1160" s="32" t="s">
        <v>30</v>
      </c>
      <c r="CL1160" s="32" t="s">
        <v>30</v>
      </c>
      <c r="CM1160" s="32" t="s">
        <v>30</v>
      </c>
      <c r="CN1160" s="32" t="s">
        <v>30</v>
      </c>
      <c r="CO1160" s="32" t="s">
        <v>30</v>
      </c>
      <c r="CP1160" s="31" t="s">
        <v>30</v>
      </c>
      <c r="CQ1160" s="32" t="s">
        <v>30</v>
      </c>
      <c r="CR1160" s="32" t="s">
        <v>30</v>
      </c>
      <c r="CS1160" s="32" t="s">
        <v>30</v>
      </c>
      <c r="CT1160" s="32" t="s">
        <v>30</v>
      </c>
      <c r="CU1160" s="32" t="s">
        <v>30</v>
      </c>
      <c r="CV1160" s="32" t="s">
        <v>30</v>
      </c>
      <c r="CW1160" s="32" t="s">
        <v>30</v>
      </c>
      <c r="CX1160" s="34" t="s">
        <v>30</v>
      </c>
      <c r="CY1160" s="31" t="s">
        <v>30</v>
      </c>
      <c r="CZ1160" s="32" t="s">
        <v>30</v>
      </c>
      <c r="DA1160" s="32" t="s">
        <v>30</v>
      </c>
      <c r="DB1160" s="32" t="s">
        <v>30</v>
      </c>
      <c r="DC1160" s="32" t="s">
        <v>30</v>
      </c>
      <c r="DD1160" s="32" t="s">
        <v>30</v>
      </c>
      <c r="DE1160" s="32" t="s">
        <v>30</v>
      </c>
      <c r="DF1160" s="32" t="s">
        <v>30</v>
      </c>
      <c r="DG1160" s="32" t="s">
        <v>30</v>
      </c>
      <c r="DH1160" s="31" t="s">
        <v>30</v>
      </c>
      <c r="DI1160" s="32" t="s">
        <v>30</v>
      </c>
      <c r="DJ1160" s="32" t="s">
        <v>30</v>
      </c>
      <c r="DK1160" s="32" t="s">
        <v>30</v>
      </c>
      <c r="DL1160" s="32" t="s">
        <v>30</v>
      </c>
      <c r="DM1160" s="32" t="s">
        <v>30</v>
      </c>
      <c r="DN1160" s="32" t="s">
        <v>30</v>
      </c>
      <c r="DO1160" s="33" t="s">
        <v>30</v>
      </c>
    </row>
    <row r="1161" spans="1:119" ht="21" customHeight="1" x14ac:dyDescent="0.25">
      <c r="A1161" s="66" t="s">
        <v>2260</v>
      </c>
      <c r="B1161" s="67" t="s">
        <v>2228</v>
      </c>
      <c r="C1161" s="68" t="s">
        <v>2261</v>
      </c>
      <c r="D1161" s="26">
        <v>1</v>
      </c>
      <c r="E1161" s="27">
        <v>11000000</v>
      </c>
      <c r="F1161" s="27">
        <v>10450000</v>
      </c>
      <c r="G1161" s="148"/>
      <c r="H1161" s="148"/>
      <c r="I1161" s="143">
        <f t="shared" si="2443"/>
        <v>3.6261886214694741E-2</v>
      </c>
      <c r="J1161" s="27">
        <f t="shared" si="2444"/>
        <v>10725000</v>
      </c>
      <c r="K1161" s="28">
        <f t="shared" si="2445"/>
        <v>2037750</v>
      </c>
      <c r="L1161" s="29">
        <f t="shared" si="2465"/>
        <v>12762750</v>
      </c>
      <c r="M1161" s="26">
        <v>1</v>
      </c>
      <c r="N1161" s="27">
        <v>11000000</v>
      </c>
      <c r="O1161" s="27">
        <v>11880000</v>
      </c>
      <c r="P1161" s="145"/>
      <c r="Q1161" s="145"/>
      <c r="R1161" s="143">
        <f t="shared" si="2404"/>
        <v>5.4392829322042112E-2</v>
      </c>
      <c r="S1161" s="27">
        <f t="shared" si="2446"/>
        <v>11440000</v>
      </c>
      <c r="T1161" s="28">
        <f t="shared" si="2447"/>
        <v>2173600</v>
      </c>
      <c r="U1161" s="30">
        <f t="shared" si="2448"/>
        <v>13613600</v>
      </c>
      <c r="V1161" s="26">
        <v>1</v>
      </c>
      <c r="W1161" s="27">
        <v>11000000</v>
      </c>
      <c r="X1161" s="27">
        <v>1846800</v>
      </c>
      <c r="Y1161" s="145"/>
      <c r="Z1161" s="145"/>
      <c r="AA1161" s="169">
        <f t="shared" si="2408"/>
        <v>1.0076112011639797</v>
      </c>
      <c r="AB1161" s="205">
        <f t="shared" si="2449"/>
        <v>6423400</v>
      </c>
      <c r="AC1161" s="28">
        <f t="shared" si="2450"/>
        <v>1220446</v>
      </c>
      <c r="AD1161" s="29">
        <f t="shared" si="2451"/>
        <v>7643846</v>
      </c>
      <c r="AE1161" s="26">
        <v>1</v>
      </c>
      <c r="AF1161" s="27">
        <v>11000000</v>
      </c>
      <c r="AG1161" s="27">
        <v>12100000</v>
      </c>
      <c r="AH1161" s="145"/>
      <c r="AI1161" s="145"/>
      <c r="AJ1161" s="143">
        <f t="shared" si="2462"/>
        <v>6.7343502970147379E-2</v>
      </c>
      <c r="AK1161" s="27">
        <f t="shared" si="2425"/>
        <v>11550000</v>
      </c>
      <c r="AL1161" s="28">
        <f t="shared" si="2426"/>
        <v>2194500</v>
      </c>
      <c r="AM1161" s="30">
        <f t="shared" si="2427"/>
        <v>13744500</v>
      </c>
      <c r="AN1161" s="26">
        <v>1</v>
      </c>
      <c r="AO1161" s="27">
        <v>11000000</v>
      </c>
      <c r="AP1161" s="27">
        <v>12540000</v>
      </c>
      <c r="AQ1161" s="145"/>
      <c r="AR1161" s="145"/>
      <c r="AS1161" s="143">
        <f t="shared" si="2463"/>
        <v>9.2518644267398753E-2</v>
      </c>
      <c r="AT1161" s="27">
        <f t="shared" si="2428"/>
        <v>11770000</v>
      </c>
      <c r="AU1161" s="28">
        <f t="shared" si="2429"/>
        <v>2236300</v>
      </c>
      <c r="AV1161" s="30">
        <f t="shared" si="2430"/>
        <v>14006300</v>
      </c>
      <c r="AW1161" s="26">
        <v>1</v>
      </c>
      <c r="AX1161" s="27">
        <v>11000000</v>
      </c>
      <c r="AY1161" s="27">
        <v>11000000</v>
      </c>
      <c r="AZ1161" s="145"/>
      <c r="BA1161" s="145"/>
      <c r="BB1161" s="143">
        <f t="shared" si="2464"/>
        <v>0</v>
      </c>
      <c r="BC1161" s="27">
        <f t="shared" si="2431"/>
        <v>11000000</v>
      </c>
      <c r="BD1161" s="27">
        <f t="shared" si="2432"/>
        <v>2090000</v>
      </c>
      <c r="BE1161" s="27">
        <f t="shared" si="2433"/>
        <v>13090000</v>
      </c>
      <c r="BF1161" s="31" t="s">
        <v>30</v>
      </c>
      <c r="BG1161" s="32" t="s">
        <v>30</v>
      </c>
      <c r="BH1161" s="32" t="s">
        <v>30</v>
      </c>
      <c r="BI1161" s="32" t="s">
        <v>30</v>
      </c>
      <c r="BJ1161" s="32" t="s">
        <v>30</v>
      </c>
      <c r="BK1161" s="32" t="s">
        <v>30</v>
      </c>
      <c r="BL1161" s="32" t="s">
        <v>30</v>
      </c>
      <c r="BM1161" s="32" t="s">
        <v>30</v>
      </c>
      <c r="BN1161" s="32" t="s">
        <v>30</v>
      </c>
      <c r="BO1161" s="31" t="s">
        <v>30</v>
      </c>
      <c r="BP1161" s="32" t="s">
        <v>30</v>
      </c>
      <c r="BQ1161" s="32" t="s">
        <v>30</v>
      </c>
      <c r="BR1161" s="32" t="s">
        <v>30</v>
      </c>
      <c r="BS1161" s="32" t="s">
        <v>30</v>
      </c>
      <c r="BT1161" s="32" t="s">
        <v>30</v>
      </c>
      <c r="BU1161" s="32" t="s">
        <v>30</v>
      </c>
      <c r="BV1161" s="32" t="s">
        <v>30</v>
      </c>
      <c r="BW1161" s="33" t="s">
        <v>30</v>
      </c>
      <c r="BX1161" s="31" t="s">
        <v>30</v>
      </c>
      <c r="BY1161" s="32" t="s">
        <v>30</v>
      </c>
      <c r="BZ1161" s="32" t="s">
        <v>30</v>
      </c>
      <c r="CA1161" s="32" t="s">
        <v>30</v>
      </c>
      <c r="CB1161" s="32" t="s">
        <v>30</v>
      </c>
      <c r="CC1161" s="32" t="s">
        <v>30</v>
      </c>
      <c r="CD1161" s="32" t="s">
        <v>30</v>
      </c>
      <c r="CE1161" s="32" t="s">
        <v>30</v>
      </c>
      <c r="CF1161" s="34" t="s">
        <v>30</v>
      </c>
      <c r="CG1161" s="31" t="s">
        <v>30</v>
      </c>
      <c r="CH1161" s="32" t="s">
        <v>30</v>
      </c>
      <c r="CI1161" s="32" t="s">
        <v>30</v>
      </c>
      <c r="CJ1161" s="32" t="s">
        <v>30</v>
      </c>
      <c r="CK1161" s="32" t="s">
        <v>30</v>
      </c>
      <c r="CL1161" s="32" t="s">
        <v>30</v>
      </c>
      <c r="CM1161" s="32" t="s">
        <v>30</v>
      </c>
      <c r="CN1161" s="32" t="s">
        <v>30</v>
      </c>
      <c r="CO1161" s="32" t="s">
        <v>30</v>
      </c>
      <c r="CP1161" s="31" t="s">
        <v>30</v>
      </c>
      <c r="CQ1161" s="32" t="s">
        <v>30</v>
      </c>
      <c r="CR1161" s="32" t="s">
        <v>30</v>
      </c>
      <c r="CS1161" s="32" t="s">
        <v>30</v>
      </c>
      <c r="CT1161" s="32" t="s">
        <v>30</v>
      </c>
      <c r="CU1161" s="32" t="s">
        <v>30</v>
      </c>
      <c r="CV1161" s="32" t="s">
        <v>30</v>
      </c>
      <c r="CW1161" s="32" t="s">
        <v>30</v>
      </c>
      <c r="CX1161" s="34" t="s">
        <v>30</v>
      </c>
      <c r="CY1161" s="31" t="s">
        <v>30</v>
      </c>
      <c r="CZ1161" s="32" t="s">
        <v>30</v>
      </c>
      <c r="DA1161" s="32" t="s">
        <v>30</v>
      </c>
      <c r="DB1161" s="32" t="s">
        <v>30</v>
      </c>
      <c r="DC1161" s="32" t="s">
        <v>30</v>
      </c>
      <c r="DD1161" s="32" t="s">
        <v>30</v>
      </c>
      <c r="DE1161" s="32" t="s">
        <v>30</v>
      </c>
      <c r="DF1161" s="32" t="s">
        <v>30</v>
      </c>
      <c r="DG1161" s="32" t="s">
        <v>30</v>
      </c>
      <c r="DH1161" s="31" t="s">
        <v>30</v>
      </c>
      <c r="DI1161" s="32" t="s">
        <v>30</v>
      </c>
      <c r="DJ1161" s="32" t="s">
        <v>30</v>
      </c>
      <c r="DK1161" s="32" t="s">
        <v>30</v>
      </c>
      <c r="DL1161" s="32" t="s">
        <v>30</v>
      </c>
      <c r="DM1161" s="32" t="s">
        <v>30</v>
      </c>
      <c r="DN1161" s="32" t="s">
        <v>30</v>
      </c>
      <c r="DO1161" s="33" t="s">
        <v>30</v>
      </c>
    </row>
    <row r="1162" spans="1:119" ht="21" customHeight="1" x14ac:dyDescent="0.25">
      <c r="A1162" s="66" t="s">
        <v>2262</v>
      </c>
      <c r="B1162" s="67" t="s">
        <v>2228</v>
      </c>
      <c r="C1162" s="68" t="s">
        <v>2263</v>
      </c>
      <c r="D1162" s="26">
        <v>1</v>
      </c>
      <c r="E1162" s="27">
        <v>11000000</v>
      </c>
      <c r="F1162" s="27">
        <v>10450000</v>
      </c>
      <c r="G1162" s="148"/>
      <c r="H1162" s="148"/>
      <c r="I1162" s="143">
        <f t="shared" si="2443"/>
        <v>3.6261886214694741E-2</v>
      </c>
      <c r="J1162" s="27">
        <f t="shared" si="2444"/>
        <v>10725000</v>
      </c>
      <c r="K1162" s="28">
        <f t="shared" si="2445"/>
        <v>2037750</v>
      </c>
      <c r="L1162" s="29">
        <f t="shared" si="2465"/>
        <v>12762750</v>
      </c>
      <c r="M1162" s="26">
        <v>1</v>
      </c>
      <c r="N1162" s="27">
        <v>11000000</v>
      </c>
      <c r="O1162" s="27">
        <v>11880000</v>
      </c>
      <c r="P1162" s="145"/>
      <c r="Q1162" s="145"/>
      <c r="R1162" s="143">
        <f t="shared" si="2404"/>
        <v>5.4392829322042112E-2</v>
      </c>
      <c r="S1162" s="27">
        <f t="shared" si="2446"/>
        <v>11440000</v>
      </c>
      <c r="T1162" s="28">
        <f t="shared" si="2447"/>
        <v>2173600</v>
      </c>
      <c r="U1162" s="30">
        <f t="shared" si="2448"/>
        <v>13613600</v>
      </c>
      <c r="V1162" s="26">
        <v>1</v>
      </c>
      <c r="W1162" s="27">
        <v>11000000</v>
      </c>
      <c r="X1162" s="27">
        <v>1846800</v>
      </c>
      <c r="Y1162" s="27">
        <f>84034*1.052</f>
        <v>88403.768000000011</v>
      </c>
      <c r="Z1162" s="27">
        <f>+(750000*1.0928)*1.052</f>
        <v>862219.20000000007</v>
      </c>
      <c r="AA1162" s="163">
        <f t="shared" si="2408"/>
        <v>1.0076112011639797</v>
      </c>
      <c r="AB1162" s="196">
        <f>+MEDIAN(W1162:Z1162)</f>
        <v>1354509.6</v>
      </c>
      <c r="AC1162" s="28">
        <f t="shared" si="2450"/>
        <v>257356.82400000002</v>
      </c>
      <c r="AD1162" s="29">
        <f t="shared" si="2451"/>
        <v>1611866.4240000001</v>
      </c>
      <c r="AE1162" s="26">
        <v>1</v>
      </c>
      <c r="AF1162" s="27">
        <v>11000000</v>
      </c>
      <c r="AG1162" s="27">
        <v>12100000</v>
      </c>
      <c r="AH1162" s="145"/>
      <c r="AI1162" s="145"/>
      <c r="AJ1162" s="143">
        <f t="shared" si="2462"/>
        <v>6.7343502970147379E-2</v>
      </c>
      <c r="AK1162" s="27">
        <f t="shared" si="2425"/>
        <v>11550000</v>
      </c>
      <c r="AL1162" s="28">
        <f t="shared" si="2426"/>
        <v>2194500</v>
      </c>
      <c r="AM1162" s="30">
        <f t="shared" si="2427"/>
        <v>13744500</v>
      </c>
      <c r="AN1162" s="26">
        <v>1</v>
      </c>
      <c r="AO1162" s="27">
        <v>11000000</v>
      </c>
      <c r="AP1162" s="27">
        <v>12540000</v>
      </c>
      <c r="AQ1162" s="145"/>
      <c r="AR1162" s="145"/>
      <c r="AS1162" s="143">
        <f t="shared" si="2463"/>
        <v>9.2518644267398753E-2</v>
      </c>
      <c r="AT1162" s="27">
        <f t="shared" si="2428"/>
        <v>11770000</v>
      </c>
      <c r="AU1162" s="28">
        <f t="shared" si="2429"/>
        <v>2236300</v>
      </c>
      <c r="AV1162" s="30">
        <f t="shared" si="2430"/>
        <v>14006300</v>
      </c>
      <c r="AW1162" s="26">
        <v>1</v>
      </c>
      <c r="AX1162" s="27">
        <v>11000000</v>
      </c>
      <c r="AY1162" s="27">
        <v>11000000</v>
      </c>
      <c r="AZ1162" s="145"/>
      <c r="BA1162" s="145"/>
      <c r="BB1162" s="143">
        <f t="shared" si="2464"/>
        <v>0</v>
      </c>
      <c r="BC1162" s="27">
        <f t="shared" si="2431"/>
        <v>11000000</v>
      </c>
      <c r="BD1162" s="27">
        <f t="shared" si="2432"/>
        <v>2090000</v>
      </c>
      <c r="BE1162" s="27">
        <f t="shared" si="2433"/>
        <v>13090000</v>
      </c>
      <c r="BF1162" s="31" t="s">
        <v>30</v>
      </c>
      <c r="BG1162" s="32" t="s">
        <v>30</v>
      </c>
      <c r="BH1162" s="32" t="s">
        <v>30</v>
      </c>
      <c r="BI1162" s="32" t="s">
        <v>30</v>
      </c>
      <c r="BJ1162" s="32" t="s">
        <v>30</v>
      </c>
      <c r="BK1162" s="32" t="s">
        <v>30</v>
      </c>
      <c r="BL1162" s="32" t="s">
        <v>30</v>
      </c>
      <c r="BM1162" s="32" t="s">
        <v>30</v>
      </c>
      <c r="BN1162" s="32" t="s">
        <v>30</v>
      </c>
      <c r="BO1162" s="31" t="s">
        <v>30</v>
      </c>
      <c r="BP1162" s="32" t="s">
        <v>30</v>
      </c>
      <c r="BQ1162" s="32" t="s">
        <v>30</v>
      </c>
      <c r="BR1162" s="32" t="s">
        <v>30</v>
      </c>
      <c r="BS1162" s="32" t="s">
        <v>30</v>
      </c>
      <c r="BT1162" s="32" t="s">
        <v>30</v>
      </c>
      <c r="BU1162" s="32" t="s">
        <v>30</v>
      </c>
      <c r="BV1162" s="32" t="s">
        <v>30</v>
      </c>
      <c r="BW1162" s="33" t="s">
        <v>30</v>
      </c>
      <c r="BX1162" s="31" t="s">
        <v>30</v>
      </c>
      <c r="BY1162" s="32" t="s">
        <v>30</v>
      </c>
      <c r="BZ1162" s="32" t="s">
        <v>30</v>
      </c>
      <c r="CA1162" s="32" t="s">
        <v>30</v>
      </c>
      <c r="CB1162" s="32" t="s">
        <v>30</v>
      </c>
      <c r="CC1162" s="32" t="s">
        <v>30</v>
      </c>
      <c r="CD1162" s="32" t="s">
        <v>30</v>
      </c>
      <c r="CE1162" s="32" t="s">
        <v>30</v>
      </c>
      <c r="CF1162" s="34" t="s">
        <v>30</v>
      </c>
      <c r="CG1162" s="31" t="s">
        <v>30</v>
      </c>
      <c r="CH1162" s="32" t="s">
        <v>30</v>
      </c>
      <c r="CI1162" s="32" t="s">
        <v>30</v>
      </c>
      <c r="CJ1162" s="32" t="s">
        <v>30</v>
      </c>
      <c r="CK1162" s="32" t="s">
        <v>30</v>
      </c>
      <c r="CL1162" s="32" t="s">
        <v>30</v>
      </c>
      <c r="CM1162" s="32" t="s">
        <v>30</v>
      </c>
      <c r="CN1162" s="32" t="s">
        <v>30</v>
      </c>
      <c r="CO1162" s="32" t="s">
        <v>30</v>
      </c>
      <c r="CP1162" s="31" t="s">
        <v>30</v>
      </c>
      <c r="CQ1162" s="32" t="s">
        <v>30</v>
      </c>
      <c r="CR1162" s="32" t="s">
        <v>30</v>
      </c>
      <c r="CS1162" s="32" t="s">
        <v>30</v>
      </c>
      <c r="CT1162" s="32" t="s">
        <v>30</v>
      </c>
      <c r="CU1162" s="32" t="s">
        <v>30</v>
      </c>
      <c r="CV1162" s="32" t="s">
        <v>30</v>
      </c>
      <c r="CW1162" s="32" t="s">
        <v>30</v>
      </c>
      <c r="CX1162" s="34" t="s">
        <v>30</v>
      </c>
      <c r="CY1162" s="31" t="s">
        <v>30</v>
      </c>
      <c r="CZ1162" s="32" t="s">
        <v>30</v>
      </c>
      <c r="DA1162" s="32" t="s">
        <v>30</v>
      </c>
      <c r="DB1162" s="32" t="s">
        <v>30</v>
      </c>
      <c r="DC1162" s="32" t="s">
        <v>30</v>
      </c>
      <c r="DD1162" s="32" t="s">
        <v>30</v>
      </c>
      <c r="DE1162" s="32" t="s">
        <v>30</v>
      </c>
      <c r="DF1162" s="32" t="s">
        <v>30</v>
      </c>
      <c r="DG1162" s="32" t="s">
        <v>30</v>
      </c>
      <c r="DH1162" s="31" t="s">
        <v>30</v>
      </c>
      <c r="DI1162" s="32" t="s">
        <v>30</v>
      </c>
      <c r="DJ1162" s="32" t="s">
        <v>30</v>
      </c>
      <c r="DK1162" s="32" t="s">
        <v>30</v>
      </c>
      <c r="DL1162" s="32" t="s">
        <v>30</v>
      </c>
      <c r="DM1162" s="32" t="s">
        <v>30</v>
      </c>
      <c r="DN1162" s="32" t="s">
        <v>30</v>
      </c>
      <c r="DO1162" s="33" t="s">
        <v>30</v>
      </c>
    </row>
    <row r="1163" spans="1:119" ht="21" customHeight="1" x14ac:dyDescent="0.25">
      <c r="A1163" s="66" t="s">
        <v>2264</v>
      </c>
      <c r="B1163" s="67" t="s">
        <v>2228</v>
      </c>
      <c r="C1163" s="68" t="s">
        <v>2265</v>
      </c>
      <c r="D1163" s="26">
        <v>1</v>
      </c>
      <c r="E1163" s="27">
        <v>11000000</v>
      </c>
      <c r="F1163" s="27">
        <v>10450000</v>
      </c>
      <c r="G1163" s="148"/>
      <c r="H1163" s="148"/>
      <c r="I1163" s="143">
        <f t="shared" si="2443"/>
        <v>3.6261886214694741E-2</v>
      </c>
      <c r="J1163" s="27">
        <f t="shared" si="2444"/>
        <v>10725000</v>
      </c>
      <c r="K1163" s="28">
        <f t="shared" si="2445"/>
        <v>2037750</v>
      </c>
      <c r="L1163" s="29">
        <f t="shared" si="2465"/>
        <v>12762750</v>
      </c>
      <c r="M1163" s="26">
        <v>1</v>
      </c>
      <c r="N1163" s="27">
        <v>11000000</v>
      </c>
      <c r="O1163" s="27">
        <v>11880000</v>
      </c>
      <c r="P1163" s="145"/>
      <c r="Q1163" s="145"/>
      <c r="R1163" s="143">
        <f t="shared" si="2404"/>
        <v>5.4392829322042112E-2</v>
      </c>
      <c r="S1163" s="27">
        <f t="shared" si="2446"/>
        <v>11440000</v>
      </c>
      <c r="T1163" s="28">
        <f t="shared" si="2447"/>
        <v>2173600</v>
      </c>
      <c r="U1163" s="30">
        <f t="shared" si="2448"/>
        <v>13613600</v>
      </c>
      <c r="V1163" s="26">
        <v>1</v>
      </c>
      <c r="W1163" s="27">
        <v>11000000</v>
      </c>
      <c r="X1163" s="27">
        <v>1846800</v>
      </c>
      <c r="Y1163" s="145"/>
      <c r="Z1163" s="145"/>
      <c r="AA1163" s="169">
        <f t="shared" si="2408"/>
        <v>1.0076112011639797</v>
      </c>
      <c r="AB1163" s="205">
        <f t="shared" si="2449"/>
        <v>6423400</v>
      </c>
      <c r="AC1163" s="28">
        <f t="shared" si="2450"/>
        <v>1220446</v>
      </c>
      <c r="AD1163" s="29">
        <f t="shared" si="2451"/>
        <v>7643846</v>
      </c>
      <c r="AE1163" s="26">
        <v>1</v>
      </c>
      <c r="AF1163" s="27">
        <v>11000000</v>
      </c>
      <c r="AG1163" s="27">
        <v>12100000</v>
      </c>
      <c r="AH1163" s="145"/>
      <c r="AI1163" s="145"/>
      <c r="AJ1163" s="143">
        <f t="shared" si="2462"/>
        <v>6.7343502970147379E-2</v>
      </c>
      <c r="AK1163" s="27">
        <f t="shared" si="2425"/>
        <v>11550000</v>
      </c>
      <c r="AL1163" s="28">
        <f t="shared" si="2426"/>
        <v>2194500</v>
      </c>
      <c r="AM1163" s="30">
        <f t="shared" si="2427"/>
        <v>13744500</v>
      </c>
      <c r="AN1163" s="26">
        <v>1</v>
      </c>
      <c r="AO1163" s="27">
        <v>11000000</v>
      </c>
      <c r="AP1163" s="27">
        <v>12540000</v>
      </c>
      <c r="AQ1163" s="145"/>
      <c r="AR1163" s="145"/>
      <c r="AS1163" s="143">
        <f t="shared" si="2463"/>
        <v>9.2518644267398753E-2</v>
      </c>
      <c r="AT1163" s="27">
        <f t="shared" si="2428"/>
        <v>11770000</v>
      </c>
      <c r="AU1163" s="28">
        <f t="shared" si="2429"/>
        <v>2236300</v>
      </c>
      <c r="AV1163" s="30">
        <f t="shared" si="2430"/>
        <v>14006300</v>
      </c>
      <c r="AW1163" s="26">
        <v>1</v>
      </c>
      <c r="AX1163" s="27">
        <v>11000000</v>
      </c>
      <c r="AY1163" s="27">
        <v>11000000</v>
      </c>
      <c r="AZ1163" s="145"/>
      <c r="BA1163" s="145"/>
      <c r="BB1163" s="143">
        <f t="shared" si="2464"/>
        <v>0</v>
      </c>
      <c r="BC1163" s="27">
        <f t="shared" si="2431"/>
        <v>11000000</v>
      </c>
      <c r="BD1163" s="27">
        <f t="shared" si="2432"/>
        <v>2090000</v>
      </c>
      <c r="BE1163" s="27">
        <f t="shared" si="2433"/>
        <v>13090000</v>
      </c>
      <c r="BF1163" s="31" t="s">
        <v>30</v>
      </c>
      <c r="BG1163" s="32" t="s">
        <v>30</v>
      </c>
      <c r="BH1163" s="32" t="s">
        <v>30</v>
      </c>
      <c r="BI1163" s="32" t="s">
        <v>30</v>
      </c>
      <c r="BJ1163" s="32" t="s">
        <v>30</v>
      </c>
      <c r="BK1163" s="32" t="s">
        <v>30</v>
      </c>
      <c r="BL1163" s="32" t="s">
        <v>30</v>
      </c>
      <c r="BM1163" s="32" t="s">
        <v>30</v>
      </c>
      <c r="BN1163" s="32" t="s">
        <v>30</v>
      </c>
      <c r="BO1163" s="31" t="s">
        <v>30</v>
      </c>
      <c r="BP1163" s="32" t="s">
        <v>30</v>
      </c>
      <c r="BQ1163" s="32" t="s">
        <v>30</v>
      </c>
      <c r="BR1163" s="32" t="s">
        <v>30</v>
      </c>
      <c r="BS1163" s="32" t="s">
        <v>30</v>
      </c>
      <c r="BT1163" s="32" t="s">
        <v>30</v>
      </c>
      <c r="BU1163" s="32" t="s">
        <v>30</v>
      </c>
      <c r="BV1163" s="32" t="s">
        <v>30</v>
      </c>
      <c r="BW1163" s="33" t="s">
        <v>30</v>
      </c>
      <c r="BX1163" s="31" t="s">
        <v>30</v>
      </c>
      <c r="BY1163" s="32" t="s">
        <v>30</v>
      </c>
      <c r="BZ1163" s="32" t="s">
        <v>30</v>
      </c>
      <c r="CA1163" s="32" t="s">
        <v>30</v>
      </c>
      <c r="CB1163" s="32" t="s">
        <v>30</v>
      </c>
      <c r="CC1163" s="32" t="s">
        <v>30</v>
      </c>
      <c r="CD1163" s="32" t="s">
        <v>30</v>
      </c>
      <c r="CE1163" s="32" t="s">
        <v>30</v>
      </c>
      <c r="CF1163" s="34" t="s">
        <v>30</v>
      </c>
      <c r="CG1163" s="31" t="s">
        <v>30</v>
      </c>
      <c r="CH1163" s="32" t="s">
        <v>30</v>
      </c>
      <c r="CI1163" s="32" t="s">
        <v>30</v>
      </c>
      <c r="CJ1163" s="32" t="s">
        <v>30</v>
      </c>
      <c r="CK1163" s="32" t="s">
        <v>30</v>
      </c>
      <c r="CL1163" s="32" t="s">
        <v>30</v>
      </c>
      <c r="CM1163" s="32" t="s">
        <v>30</v>
      </c>
      <c r="CN1163" s="32" t="s">
        <v>30</v>
      </c>
      <c r="CO1163" s="32" t="s">
        <v>30</v>
      </c>
      <c r="CP1163" s="31" t="s">
        <v>30</v>
      </c>
      <c r="CQ1163" s="32" t="s">
        <v>30</v>
      </c>
      <c r="CR1163" s="32" t="s">
        <v>30</v>
      </c>
      <c r="CS1163" s="32" t="s">
        <v>30</v>
      </c>
      <c r="CT1163" s="32" t="s">
        <v>30</v>
      </c>
      <c r="CU1163" s="32" t="s">
        <v>30</v>
      </c>
      <c r="CV1163" s="32" t="s">
        <v>30</v>
      </c>
      <c r="CW1163" s="32" t="s">
        <v>30</v>
      </c>
      <c r="CX1163" s="34" t="s">
        <v>30</v>
      </c>
      <c r="CY1163" s="31" t="s">
        <v>30</v>
      </c>
      <c r="CZ1163" s="32" t="s">
        <v>30</v>
      </c>
      <c r="DA1163" s="32" t="s">
        <v>30</v>
      </c>
      <c r="DB1163" s="32" t="s">
        <v>30</v>
      </c>
      <c r="DC1163" s="32" t="s">
        <v>30</v>
      </c>
      <c r="DD1163" s="32" t="s">
        <v>30</v>
      </c>
      <c r="DE1163" s="32" t="s">
        <v>30</v>
      </c>
      <c r="DF1163" s="32" t="s">
        <v>30</v>
      </c>
      <c r="DG1163" s="32" t="s">
        <v>30</v>
      </c>
      <c r="DH1163" s="31" t="s">
        <v>30</v>
      </c>
      <c r="DI1163" s="32" t="s">
        <v>30</v>
      </c>
      <c r="DJ1163" s="32" t="s">
        <v>30</v>
      </c>
      <c r="DK1163" s="32" t="s">
        <v>30</v>
      </c>
      <c r="DL1163" s="32" t="s">
        <v>30</v>
      </c>
      <c r="DM1163" s="32" t="s">
        <v>30</v>
      </c>
      <c r="DN1163" s="32" t="s">
        <v>30</v>
      </c>
      <c r="DO1163" s="33" t="s">
        <v>30</v>
      </c>
    </row>
    <row r="1164" spans="1:119" ht="21" customHeight="1" x14ac:dyDescent="0.25">
      <c r="A1164" s="66" t="s">
        <v>2266</v>
      </c>
      <c r="B1164" s="67" t="s">
        <v>2228</v>
      </c>
      <c r="C1164" s="68" t="s">
        <v>2267</v>
      </c>
      <c r="D1164" s="26">
        <v>1</v>
      </c>
      <c r="E1164" s="27">
        <v>6500000</v>
      </c>
      <c r="F1164" s="27">
        <v>6175000</v>
      </c>
      <c r="G1164" s="148"/>
      <c r="H1164" s="148"/>
      <c r="I1164" s="143">
        <f t="shared" si="2443"/>
        <v>3.6261886214694741E-2</v>
      </c>
      <c r="J1164" s="27">
        <f t="shared" si="2444"/>
        <v>6337500</v>
      </c>
      <c r="K1164" s="28">
        <f t="shared" si="2445"/>
        <v>1204125</v>
      </c>
      <c r="L1164" s="29">
        <f t="shared" si="2465"/>
        <v>7541625</v>
      </c>
      <c r="M1164" s="26">
        <v>1</v>
      </c>
      <c r="N1164" s="27">
        <v>6500000</v>
      </c>
      <c r="O1164" s="27">
        <v>7020000</v>
      </c>
      <c r="P1164" s="145"/>
      <c r="Q1164" s="145"/>
      <c r="R1164" s="143">
        <f t="shared" si="2404"/>
        <v>5.4392829322042112E-2</v>
      </c>
      <c r="S1164" s="27">
        <f t="shared" si="2446"/>
        <v>6760000</v>
      </c>
      <c r="T1164" s="28">
        <f t="shared" si="2447"/>
        <v>1284400</v>
      </c>
      <c r="U1164" s="30">
        <f t="shared" si="2448"/>
        <v>8044400</v>
      </c>
      <c r="V1164" s="26">
        <v>1</v>
      </c>
      <c r="W1164" s="27">
        <v>6500000</v>
      </c>
      <c r="X1164" s="27">
        <v>1846800</v>
      </c>
      <c r="Y1164" s="145"/>
      <c r="Z1164" s="145"/>
      <c r="AA1164" s="169">
        <f t="shared" si="2408"/>
        <v>0.78840017113558314</v>
      </c>
      <c r="AB1164" s="205">
        <f t="shared" si="2449"/>
        <v>4173400</v>
      </c>
      <c r="AC1164" s="28">
        <f t="shared" si="2450"/>
        <v>792946</v>
      </c>
      <c r="AD1164" s="29">
        <f t="shared" si="2451"/>
        <v>4966346</v>
      </c>
      <c r="AE1164" s="26">
        <v>1</v>
      </c>
      <c r="AF1164" s="27">
        <v>6500000</v>
      </c>
      <c r="AG1164" s="27">
        <v>7150000</v>
      </c>
      <c r="AH1164" s="145"/>
      <c r="AI1164" s="145"/>
      <c r="AJ1164" s="143">
        <f t="shared" si="2462"/>
        <v>6.7343502970147379E-2</v>
      </c>
      <c r="AK1164" s="27">
        <f t="shared" si="2425"/>
        <v>6825000</v>
      </c>
      <c r="AL1164" s="28">
        <f t="shared" si="2426"/>
        <v>1296750</v>
      </c>
      <c r="AM1164" s="30">
        <f t="shared" si="2427"/>
        <v>8121750</v>
      </c>
      <c r="AN1164" s="26">
        <v>1</v>
      </c>
      <c r="AO1164" s="27">
        <v>6500000</v>
      </c>
      <c r="AP1164" s="27">
        <v>7410000</v>
      </c>
      <c r="AQ1164" s="145"/>
      <c r="AR1164" s="145"/>
      <c r="AS1164" s="143">
        <f t="shared" si="2463"/>
        <v>9.2518644267398739E-2</v>
      </c>
      <c r="AT1164" s="27">
        <f t="shared" si="2428"/>
        <v>6955000</v>
      </c>
      <c r="AU1164" s="28">
        <f t="shared" si="2429"/>
        <v>1321450</v>
      </c>
      <c r="AV1164" s="30">
        <f t="shared" si="2430"/>
        <v>8276450</v>
      </c>
      <c r="AW1164" s="26">
        <v>1</v>
      </c>
      <c r="AX1164" s="27">
        <v>6500000</v>
      </c>
      <c r="AY1164" s="27">
        <v>6500000</v>
      </c>
      <c r="AZ1164" s="145"/>
      <c r="BA1164" s="145"/>
      <c r="BB1164" s="143">
        <f t="shared" si="2464"/>
        <v>0</v>
      </c>
      <c r="BC1164" s="27">
        <f t="shared" si="2431"/>
        <v>6500000</v>
      </c>
      <c r="BD1164" s="27">
        <f t="shared" si="2432"/>
        <v>1235000</v>
      </c>
      <c r="BE1164" s="27">
        <f t="shared" si="2433"/>
        <v>7735000</v>
      </c>
      <c r="BF1164" s="31" t="s">
        <v>30</v>
      </c>
      <c r="BG1164" s="32" t="s">
        <v>30</v>
      </c>
      <c r="BH1164" s="32" t="s">
        <v>30</v>
      </c>
      <c r="BI1164" s="32" t="s">
        <v>30</v>
      </c>
      <c r="BJ1164" s="32" t="s">
        <v>30</v>
      </c>
      <c r="BK1164" s="32" t="s">
        <v>30</v>
      </c>
      <c r="BL1164" s="32" t="s">
        <v>30</v>
      </c>
      <c r="BM1164" s="32" t="s">
        <v>30</v>
      </c>
      <c r="BN1164" s="32" t="s">
        <v>30</v>
      </c>
      <c r="BO1164" s="31" t="s">
        <v>30</v>
      </c>
      <c r="BP1164" s="32" t="s">
        <v>30</v>
      </c>
      <c r="BQ1164" s="32" t="s">
        <v>30</v>
      </c>
      <c r="BR1164" s="32" t="s">
        <v>30</v>
      </c>
      <c r="BS1164" s="32" t="s">
        <v>30</v>
      </c>
      <c r="BT1164" s="32" t="s">
        <v>30</v>
      </c>
      <c r="BU1164" s="32" t="s">
        <v>30</v>
      </c>
      <c r="BV1164" s="32" t="s">
        <v>30</v>
      </c>
      <c r="BW1164" s="33" t="s">
        <v>30</v>
      </c>
      <c r="BX1164" s="31" t="s">
        <v>30</v>
      </c>
      <c r="BY1164" s="32" t="s">
        <v>30</v>
      </c>
      <c r="BZ1164" s="32" t="s">
        <v>30</v>
      </c>
      <c r="CA1164" s="32" t="s">
        <v>30</v>
      </c>
      <c r="CB1164" s="32" t="s">
        <v>30</v>
      </c>
      <c r="CC1164" s="32" t="s">
        <v>30</v>
      </c>
      <c r="CD1164" s="32" t="s">
        <v>30</v>
      </c>
      <c r="CE1164" s="32" t="s">
        <v>30</v>
      </c>
      <c r="CF1164" s="34" t="s">
        <v>30</v>
      </c>
      <c r="CG1164" s="31" t="s">
        <v>30</v>
      </c>
      <c r="CH1164" s="32" t="s">
        <v>30</v>
      </c>
      <c r="CI1164" s="32" t="s">
        <v>30</v>
      </c>
      <c r="CJ1164" s="32" t="s">
        <v>30</v>
      </c>
      <c r="CK1164" s="32" t="s">
        <v>30</v>
      </c>
      <c r="CL1164" s="32" t="s">
        <v>30</v>
      </c>
      <c r="CM1164" s="32" t="s">
        <v>30</v>
      </c>
      <c r="CN1164" s="32" t="s">
        <v>30</v>
      </c>
      <c r="CO1164" s="32" t="s">
        <v>30</v>
      </c>
      <c r="CP1164" s="31" t="s">
        <v>30</v>
      </c>
      <c r="CQ1164" s="32" t="s">
        <v>30</v>
      </c>
      <c r="CR1164" s="32" t="s">
        <v>30</v>
      </c>
      <c r="CS1164" s="32" t="s">
        <v>30</v>
      </c>
      <c r="CT1164" s="32" t="s">
        <v>30</v>
      </c>
      <c r="CU1164" s="32" t="s">
        <v>30</v>
      </c>
      <c r="CV1164" s="32" t="s">
        <v>30</v>
      </c>
      <c r="CW1164" s="32" t="s">
        <v>30</v>
      </c>
      <c r="CX1164" s="34" t="s">
        <v>30</v>
      </c>
      <c r="CY1164" s="31" t="s">
        <v>30</v>
      </c>
      <c r="CZ1164" s="32" t="s">
        <v>30</v>
      </c>
      <c r="DA1164" s="32" t="s">
        <v>30</v>
      </c>
      <c r="DB1164" s="32" t="s">
        <v>30</v>
      </c>
      <c r="DC1164" s="32" t="s">
        <v>30</v>
      </c>
      <c r="DD1164" s="32" t="s">
        <v>30</v>
      </c>
      <c r="DE1164" s="32" t="s">
        <v>30</v>
      </c>
      <c r="DF1164" s="32" t="s">
        <v>30</v>
      </c>
      <c r="DG1164" s="32" t="s">
        <v>30</v>
      </c>
      <c r="DH1164" s="31" t="s">
        <v>30</v>
      </c>
      <c r="DI1164" s="32" t="s">
        <v>30</v>
      </c>
      <c r="DJ1164" s="32" t="s">
        <v>30</v>
      </c>
      <c r="DK1164" s="32" t="s">
        <v>30</v>
      </c>
      <c r="DL1164" s="32" t="s">
        <v>30</v>
      </c>
      <c r="DM1164" s="32" t="s">
        <v>30</v>
      </c>
      <c r="DN1164" s="32" t="s">
        <v>30</v>
      </c>
      <c r="DO1164" s="33" t="s">
        <v>30</v>
      </c>
    </row>
    <row r="1165" spans="1:119" ht="21" customHeight="1" x14ac:dyDescent="0.25">
      <c r="A1165" s="66" t="s">
        <v>2268</v>
      </c>
      <c r="B1165" s="67" t="s">
        <v>2228</v>
      </c>
      <c r="C1165" s="68" t="s">
        <v>2267</v>
      </c>
      <c r="D1165" s="26">
        <v>1</v>
      </c>
      <c r="E1165" s="27">
        <v>6500000</v>
      </c>
      <c r="F1165" s="27">
        <v>6175000</v>
      </c>
      <c r="G1165" s="148"/>
      <c r="H1165" s="148"/>
      <c r="I1165" s="143">
        <f t="shared" si="2443"/>
        <v>3.6261886214694741E-2</v>
      </c>
      <c r="J1165" s="27">
        <f t="shared" si="2444"/>
        <v>6337500</v>
      </c>
      <c r="K1165" s="28">
        <f t="shared" si="2445"/>
        <v>1204125</v>
      </c>
      <c r="L1165" s="29">
        <f t="shared" si="2465"/>
        <v>7541625</v>
      </c>
      <c r="M1165" s="26">
        <v>1</v>
      </c>
      <c r="N1165" s="27">
        <v>6500000</v>
      </c>
      <c r="O1165" s="27">
        <v>7020000</v>
      </c>
      <c r="P1165" s="145"/>
      <c r="Q1165" s="145"/>
      <c r="R1165" s="143">
        <f t="shared" si="2404"/>
        <v>5.4392829322042112E-2</v>
      </c>
      <c r="S1165" s="27">
        <f t="shared" si="2446"/>
        <v>6760000</v>
      </c>
      <c r="T1165" s="28">
        <f t="shared" si="2447"/>
        <v>1284400</v>
      </c>
      <c r="U1165" s="30">
        <f t="shared" si="2448"/>
        <v>8044400</v>
      </c>
      <c r="V1165" s="26">
        <v>1</v>
      </c>
      <c r="W1165" s="27">
        <v>6500000</v>
      </c>
      <c r="X1165" s="27">
        <v>1846800</v>
      </c>
      <c r="Y1165" s="145"/>
      <c r="Z1165" s="145"/>
      <c r="AA1165" s="169">
        <f t="shared" si="2408"/>
        <v>0.78840017113558314</v>
      </c>
      <c r="AB1165" s="205">
        <f t="shared" si="2449"/>
        <v>4173400</v>
      </c>
      <c r="AC1165" s="28">
        <f t="shared" si="2450"/>
        <v>792946</v>
      </c>
      <c r="AD1165" s="29">
        <f t="shared" si="2451"/>
        <v>4966346</v>
      </c>
      <c r="AE1165" s="26">
        <v>1</v>
      </c>
      <c r="AF1165" s="27">
        <v>6500000</v>
      </c>
      <c r="AG1165" s="27">
        <v>7150000</v>
      </c>
      <c r="AH1165" s="145"/>
      <c r="AI1165" s="145"/>
      <c r="AJ1165" s="143">
        <f t="shared" si="2462"/>
        <v>6.7343502970147379E-2</v>
      </c>
      <c r="AK1165" s="27">
        <f t="shared" si="2425"/>
        <v>6825000</v>
      </c>
      <c r="AL1165" s="28">
        <f t="shared" si="2426"/>
        <v>1296750</v>
      </c>
      <c r="AM1165" s="30">
        <f t="shared" si="2427"/>
        <v>8121750</v>
      </c>
      <c r="AN1165" s="26">
        <v>1</v>
      </c>
      <c r="AO1165" s="27">
        <v>6500000</v>
      </c>
      <c r="AP1165" s="27">
        <v>7410000</v>
      </c>
      <c r="AQ1165" s="145"/>
      <c r="AR1165" s="145"/>
      <c r="AS1165" s="143">
        <f t="shared" si="2463"/>
        <v>9.2518644267398739E-2</v>
      </c>
      <c r="AT1165" s="27">
        <f t="shared" si="2428"/>
        <v>6955000</v>
      </c>
      <c r="AU1165" s="28">
        <f t="shared" si="2429"/>
        <v>1321450</v>
      </c>
      <c r="AV1165" s="30">
        <f t="shared" si="2430"/>
        <v>8276450</v>
      </c>
      <c r="AW1165" s="26">
        <v>1</v>
      </c>
      <c r="AX1165" s="27">
        <v>6500000</v>
      </c>
      <c r="AY1165" s="27">
        <v>6500000</v>
      </c>
      <c r="AZ1165" s="145"/>
      <c r="BA1165" s="145"/>
      <c r="BB1165" s="143">
        <f t="shared" si="2464"/>
        <v>0</v>
      </c>
      <c r="BC1165" s="27">
        <f t="shared" si="2431"/>
        <v>6500000</v>
      </c>
      <c r="BD1165" s="27">
        <f t="shared" si="2432"/>
        <v>1235000</v>
      </c>
      <c r="BE1165" s="27">
        <f t="shared" si="2433"/>
        <v>7735000</v>
      </c>
      <c r="BF1165" s="31" t="s">
        <v>30</v>
      </c>
      <c r="BG1165" s="32" t="s">
        <v>30</v>
      </c>
      <c r="BH1165" s="32" t="s">
        <v>30</v>
      </c>
      <c r="BI1165" s="32" t="s">
        <v>30</v>
      </c>
      <c r="BJ1165" s="32" t="s">
        <v>30</v>
      </c>
      <c r="BK1165" s="32" t="s">
        <v>30</v>
      </c>
      <c r="BL1165" s="32" t="s">
        <v>30</v>
      </c>
      <c r="BM1165" s="32" t="s">
        <v>30</v>
      </c>
      <c r="BN1165" s="32" t="s">
        <v>30</v>
      </c>
      <c r="BO1165" s="31" t="s">
        <v>30</v>
      </c>
      <c r="BP1165" s="32" t="s">
        <v>30</v>
      </c>
      <c r="BQ1165" s="32" t="s">
        <v>30</v>
      </c>
      <c r="BR1165" s="32" t="s">
        <v>30</v>
      </c>
      <c r="BS1165" s="32" t="s">
        <v>30</v>
      </c>
      <c r="BT1165" s="32" t="s">
        <v>30</v>
      </c>
      <c r="BU1165" s="32" t="s">
        <v>30</v>
      </c>
      <c r="BV1165" s="32" t="s">
        <v>30</v>
      </c>
      <c r="BW1165" s="33" t="s">
        <v>30</v>
      </c>
      <c r="BX1165" s="31" t="s">
        <v>30</v>
      </c>
      <c r="BY1165" s="32" t="s">
        <v>30</v>
      </c>
      <c r="BZ1165" s="32" t="s">
        <v>30</v>
      </c>
      <c r="CA1165" s="32" t="s">
        <v>30</v>
      </c>
      <c r="CB1165" s="32" t="s">
        <v>30</v>
      </c>
      <c r="CC1165" s="32" t="s">
        <v>30</v>
      </c>
      <c r="CD1165" s="32" t="s">
        <v>30</v>
      </c>
      <c r="CE1165" s="32" t="s">
        <v>30</v>
      </c>
      <c r="CF1165" s="34" t="s">
        <v>30</v>
      </c>
      <c r="CG1165" s="31" t="s">
        <v>30</v>
      </c>
      <c r="CH1165" s="32" t="s">
        <v>30</v>
      </c>
      <c r="CI1165" s="32" t="s">
        <v>30</v>
      </c>
      <c r="CJ1165" s="32" t="s">
        <v>30</v>
      </c>
      <c r="CK1165" s="32" t="s">
        <v>30</v>
      </c>
      <c r="CL1165" s="32" t="s">
        <v>30</v>
      </c>
      <c r="CM1165" s="32" t="s">
        <v>30</v>
      </c>
      <c r="CN1165" s="32" t="s">
        <v>30</v>
      </c>
      <c r="CO1165" s="32" t="s">
        <v>30</v>
      </c>
      <c r="CP1165" s="31" t="s">
        <v>30</v>
      </c>
      <c r="CQ1165" s="32" t="s">
        <v>30</v>
      </c>
      <c r="CR1165" s="32" t="s">
        <v>30</v>
      </c>
      <c r="CS1165" s="32" t="s">
        <v>30</v>
      </c>
      <c r="CT1165" s="32" t="s">
        <v>30</v>
      </c>
      <c r="CU1165" s="32" t="s">
        <v>30</v>
      </c>
      <c r="CV1165" s="32" t="s">
        <v>30</v>
      </c>
      <c r="CW1165" s="32" t="s">
        <v>30</v>
      </c>
      <c r="CX1165" s="34" t="s">
        <v>30</v>
      </c>
      <c r="CY1165" s="31" t="s">
        <v>30</v>
      </c>
      <c r="CZ1165" s="32" t="s">
        <v>30</v>
      </c>
      <c r="DA1165" s="32" t="s">
        <v>30</v>
      </c>
      <c r="DB1165" s="32" t="s">
        <v>30</v>
      </c>
      <c r="DC1165" s="32" t="s">
        <v>30</v>
      </c>
      <c r="DD1165" s="32" t="s">
        <v>30</v>
      </c>
      <c r="DE1165" s="32" t="s">
        <v>30</v>
      </c>
      <c r="DF1165" s="32" t="s">
        <v>30</v>
      </c>
      <c r="DG1165" s="32" t="s">
        <v>30</v>
      </c>
      <c r="DH1165" s="31" t="s">
        <v>30</v>
      </c>
      <c r="DI1165" s="32" t="s">
        <v>30</v>
      </c>
      <c r="DJ1165" s="32" t="s">
        <v>30</v>
      </c>
      <c r="DK1165" s="32" t="s">
        <v>30</v>
      </c>
      <c r="DL1165" s="32" t="s">
        <v>30</v>
      </c>
      <c r="DM1165" s="32" t="s">
        <v>30</v>
      </c>
      <c r="DN1165" s="32" t="s">
        <v>30</v>
      </c>
      <c r="DO1165" s="33" t="s">
        <v>30</v>
      </c>
    </row>
    <row r="1166" spans="1:119" ht="21" customHeight="1" x14ac:dyDescent="0.25">
      <c r="A1166" s="66" t="s">
        <v>2269</v>
      </c>
      <c r="B1166" s="67" t="s">
        <v>2228</v>
      </c>
      <c r="C1166" s="68" t="s">
        <v>2270</v>
      </c>
      <c r="D1166" s="26">
        <v>1</v>
      </c>
      <c r="E1166" s="27">
        <v>18000000</v>
      </c>
      <c r="F1166" s="27">
        <v>17100000</v>
      </c>
      <c r="G1166" s="148"/>
      <c r="H1166" s="148"/>
      <c r="I1166" s="143">
        <f t="shared" si="2443"/>
        <v>3.6261886214694741E-2</v>
      </c>
      <c r="J1166" s="27">
        <f t="shared" si="2444"/>
        <v>17550000</v>
      </c>
      <c r="K1166" s="28">
        <f t="shared" si="2445"/>
        <v>3334500</v>
      </c>
      <c r="L1166" s="29">
        <f t="shared" si="2465"/>
        <v>20884500</v>
      </c>
      <c r="M1166" s="26">
        <v>1</v>
      </c>
      <c r="N1166" s="27">
        <v>18000000</v>
      </c>
      <c r="O1166" s="27">
        <v>19440000</v>
      </c>
      <c r="P1166" s="145"/>
      <c r="Q1166" s="145"/>
      <c r="R1166" s="143">
        <f t="shared" si="2404"/>
        <v>5.4392829322042119E-2</v>
      </c>
      <c r="S1166" s="27">
        <f t="shared" si="2446"/>
        <v>18720000</v>
      </c>
      <c r="T1166" s="28">
        <f t="shared" si="2447"/>
        <v>3556800</v>
      </c>
      <c r="U1166" s="30">
        <f t="shared" si="2448"/>
        <v>22276800</v>
      </c>
      <c r="V1166" s="26">
        <v>1</v>
      </c>
      <c r="W1166" s="27">
        <v>18000000</v>
      </c>
      <c r="X1166" s="27">
        <v>1846800</v>
      </c>
      <c r="Y1166" s="270">
        <v>84033.613445378156</v>
      </c>
      <c r="Z1166" s="145"/>
      <c r="AA1166" s="169">
        <f t="shared" si="2408"/>
        <v>1.1510205431467582</v>
      </c>
      <c r="AB1166" s="196">
        <f>MEDIAN(W1166:Y1166)</f>
        <v>1846800</v>
      </c>
      <c r="AC1166" s="28">
        <f t="shared" si="2450"/>
        <v>350892</v>
      </c>
      <c r="AD1166" s="29">
        <f t="shared" si="2451"/>
        <v>2197692</v>
      </c>
      <c r="AE1166" s="26">
        <v>1</v>
      </c>
      <c r="AF1166" s="27">
        <v>18000000</v>
      </c>
      <c r="AG1166" s="27">
        <v>19800000</v>
      </c>
      <c r="AH1166" s="145"/>
      <c r="AI1166" s="145"/>
      <c r="AJ1166" s="143">
        <f t="shared" si="2462"/>
        <v>6.7343502970147379E-2</v>
      </c>
      <c r="AK1166" s="27">
        <f t="shared" si="2425"/>
        <v>18900000</v>
      </c>
      <c r="AL1166" s="28">
        <f t="shared" si="2426"/>
        <v>3591000</v>
      </c>
      <c r="AM1166" s="30">
        <f t="shared" si="2427"/>
        <v>22491000</v>
      </c>
      <c r="AN1166" s="26">
        <v>1</v>
      </c>
      <c r="AO1166" s="27">
        <v>18000000</v>
      </c>
      <c r="AP1166" s="27">
        <v>20520000</v>
      </c>
      <c r="AQ1166" s="145"/>
      <c r="AR1166" s="145"/>
      <c r="AS1166" s="143">
        <f t="shared" si="2463"/>
        <v>9.2518644267398739E-2</v>
      </c>
      <c r="AT1166" s="27">
        <f t="shared" si="2428"/>
        <v>19260000</v>
      </c>
      <c r="AU1166" s="28">
        <f t="shared" si="2429"/>
        <v>3659400</v>
      </c>
      <c r="AV1166" s="30">
        <f t="shared" si="2430"/>
        <v>22919400</v>
      </c>
      <c r="AW1166" s="26">
        <v>1</v>
      </c>
      <c r="AX1166" s="27">
        <v>18000000</v>
      </c>
      <c r="AY1166" s="27">
        <v>18000000</v>
      </c>
      <c r="AZ1166" s="145"/>
      <c r="BA1166" s="145"/>
      <c r="BB1166" s="143">
        <f t="shared" si="2464"/>
        <v>0</v>
      </c>
      <c r="BC1166" s="27">
        <f t="shared" si="2431"/>
        <v>18000000</v>
      </c>
      <c r="BD1166" s="27">
        <f t="shared" si="2432"/>
        <v>3420000</v>
      </c>
      <c r="BE1166" s="27">
        <f t="shared" si="2433"/>
        <v>21420000</v>
      </c>
      <c r="BF1166" s="31" t="s">
        <v>30</v>
      </c>
      <c r="BG1166" s="32" t="s">
        <v>30</v>
      </c>
      <c r="BH1166" s="32" t="s">
        <v>30</v>
      </c>
      <c r="BI1166" s="32" t="s">
        <v>30</v>
      </c>
      <c r="BJ1166" s="32" t="s">
        <v>30</v>
      </c>
      <c r="BK1166" s="32" t="s">
        <v>30</v>
      </c>
      <c r="BL1166" s="32" t="s">
        <v>30</v>
      </c>
      <c r="BM1166" s="32" t="s">
        <v>30</v>
      </c>
      <c r="BN1166" s="32" t="s">
        <v>30</v>
      </c>
      <c r="BO1166" s="31" t="s">
        <v>30</v>
      </c>
      <c r="BP1166" s="32" t="s">
        <v>30</v>
      </c>
      <c r="BQ1166" s="32" t="s">
        <v>30</v>
      </c>
      <c r="BR1166" s="32" t="s">
        <v>30</v>
      </c>
      <c r="BS1166" s="32" t="s">
        <v>30</v>
      </c>
      <c r="BT1166" s="32" t="s">
        <v>30</v>
      </c>
      <c r="BU1166" s="32" t="s">
        <v>30</v>
      </c>
      <c r="BV1166" s="32" t="s">
        <v>30</v>
      </c>
      <c r="BW1166" s="33" t="s">
        <v>30</v>
      </c>
      <c r="BX1166" s="31" t="s">
        <v>30</v>
      </c>
      <c r="BY1166" s="32" t="s">
        <v>30</v>
      </c>
      <c r="BZ1166" s="32" t="s">
        <v>30</v>
      </c>
      <c r="CA1166" s="32" t="s">
        <v>30</v>
      </c>
      <c r="CB1166" s="32" t="s">
        <v>30</v>
      </c>
      <c r="CC1166" s="32" t="s">
        <v>30</v>
      </c>
      <c r="CD1166" s="32" t="s">
        <v>30</v>
      </c>
      <c r="CE1166" s="32" t="s">
        <v>30</v>
      </c>
      <c r="CF1166" s="34" t="s">
        <v>30</v>
      </c>
      <c r="CG1166" s="31" t="s">
        <v>30</v>
      </c>
      <c r="CH1166" s="32" t="s">
        <v>30</v>
      </c>
      <c r="CI1166" s="32" t="s">
        <v>30</v>
      </c>
      <c r="CJ1166" s="32" t="s">
        <v>30</v>
      </c>
      <c r="CK1166" s="32" t="s">
        <v>30</v>
      </c>
      <c r="CL1166" s="32" t="s">
        <v>30</v>
      </c>
      <c r="CM1166" s="32" t="s">
        <v>30</v>
      </c>
      <c r="CN1166" s="32" t="s">
        <v>30</v>
      </c>
      <c r="CO1166" s="32" t="s">
        <v>30</v>
      </c>
      <c r="CP1166" s="31" t="s">
        <v>30</v>
      </c>
      <c r="CQ1166" s="32" t="s">
        <v>30</v>
      </c>
      <c r="CR1166" s="32" t="s">
        <v>30</v>
      </c>
      <c r="CS1166" s="32" t="s">
        <v>30</v>
      </c>
      <c r="CT1166" s="32" t="s">
        <v>30</v>
      </c>
      <c r="CU1166" s="32" t="s">
        <v>30</v>
      </c>
      <c r="CV1166" s="32" t="s">
        <v>30</v>
      </c>
      <c r="CW1166" s="32" t="s">
        <v>30</v>
      </c>
      <c r="CX1166" s="34" t="s">
        <v>30</v>
      </c>
      <c r="CY1166" s="31" t="s">
        <v>30</v>
      </c>
      <c r="CZ1166" s="32" t="s">
        <v>30</v>
      </c>
      <c r="DA1166" s="32" t="s">
        <v>30</v>
      </c>
      <c r="DB1166" s="32" t="s">
        <v>30</v>
      </c>
      <c r="DC1166" s="32" t="s">
        <v>30</v>
      </c>
      <c r="DD1166" s="32" t="s">
        <v>30</v>
      </c>
      <c r="DE1166" s="32" t="s">
        <v>30</v>
      </c>
      <c r="DF1166" s="32" t="s">
        <v>30</v>
      </c>
      <c r="DG1166" s="32" t="s">
        <v>30</v>
      </c>
      <c r="DH1166" s="31" t="s">
        <v>30</v>
      </c>
      <c r="DI1166" s="32" t="s">
        <v>30</v>
      </c>
      <c r="DJ1166" s="32" t="s">
        <v>30</v>
      </c>
      <c r="DK1166" s="32" t="s">
        <v>30</v>
      </c>
      <c r="DL1166" s="32" t="s">
        <v>30</v>
      </c>
      <c r="DM1166" s="32" t="s">
        <v>30</v>
      </c>
      <c r="DN1166" s="32" t="s">
        <v>30</v>
      </c>
      <c r="DO1166" s="33" t="s">
        <v>30</v>
      </c>
    </row>
    <row r="1167" spans="1:119" ht="30" customHeight="1" x14ac:dyDescent="0.25">
      <c r="A1167" s="66" t="s">
        <v>2271</v>
      </c>
      <c r="B1167" s="67" t="s">
        <v>2228</v>
      </c>
      <c r="C1167" s="68" t="s">
        <v>2272</v>
      </c>
      <c r="D1167" s="26">
        <v>1</v>
      </c>
      <c r="E1167" s="27">
        <v>4500000</v>
      </c>
      <c r="F1167" s="27">
        <v>4275000</v>
      </c>
      <c r="G1167" s="148"/>
      <c r="H1167" s="148"/>
      <c r="I1167" s="143">
        <f t="shared" si="2443"/>
        <v>3.6261886214694741E-2</v>
      </c>
      <c r="J1167" s="27">
        <f t="shared" si="2444"/>
        <v>4387500</v>
      </c>
      <c r="K1167" s="28">
        <f t="shared" si="2445"/>
        <v>833625</v>
      </c>
      <c r="L1167" s="29">
        <f t="shared" si="2465"/>
        <v>5221125</v>
      </c>
      <c r="M1167" s="26">
        <v>1</v>
      </c>
      <c r="N1167" s="27">
        <v>4500000</v>
      </c>
      <c r="O1167" s="27">
        <v>4860000</v>
      </c>
      <c r="P1167" s="145"/>
      <c r="Q1167" s="145"/>
      <c r="R1167" s="143">
        <f t="shared" si="2404"/>
        <v>5.4392829322042119E-2</v>
      </c>
      <c r="S1167" s="27">
        <f t="shared" si="2446"/>
        <v>4680000</v>
      </c>
      <c r="T1167" s="28">
        <f t="shared" si="2447"/>
        <v>889200</v>
      </c>
      <c r="U1167" s="30">
        <f t="shared" si="2448"/>
        <v>5569200</v>
      </c>
      <c r="V1167" s="26">
        <v>1</v>
      </c>
      <c r="W1167" s="27">
        <v>4500000</v>
      </c>
      <c r="X1167" s="27">
        <v>1846800</v>
      </c>
      <c r="Y1167" s="145"/>
      <c r="Z1167" s="145"/>
      <c r="AA1167" s="163">
        <f t="shared" si="2408"/>
        <v>0.5911942118371929</v>
      </c>
      <c r="AB1167" s="198">
        <f>+X1167</f>
        <v>1846800</v>
      </c>
      <c r="AC1167" s="28">
        <f t="shared" si="2450"/>
        <v>350892</v>
      </c>
      <c r="AD1167" s="29">
        <f t="shared" si="2451"/>
        <v>2197692</v>
      </c>
      <c r="AE1167" s="26">
        <v>1</v>
      </c>
      <c r="AF1167" s="27">
        <v>4500000</v>
      </c>
      <c r="AG1167" s="27">
        <v>4950000</v>
      </c>
      <c r="AH1167" s="145"/>
      <c r="AI1167" s="145"/>
      <c r="AJ1167" s="143">
        <f t="shared" si="2462"/>
        <v>6.7343502970147379E-2</v>
      </c>
      <c r="AK1167" s="27">
        <f t="shared" si="2425"/>
        <v>4725000</v>
      </c>
      <c r="AL1167" s="28">
        <f t="shared" si="2426"/>
        <v>897750</v>
      </c>
      <c r="AM1167" s="30">
        <f t="shared" si="2427"/>
        <v>5622750</v>
      </c>
      <c r="AN1167" s="26">
        <v>1</v>
      </c>
      <c r="AO1167" s="27">
        <v>4500000</v>
      </c>
      <c r="AP1167" s="27">
        <v>5130000</v>
      </c>
      <c r="AQ1167" s="145"/>
      <c r="AR1167" s="145"/>
      <c r="AS1167" s="143">
        <f t="shared" si="2463"/>
        <v>9.2518644267398739E-2</v>
      </c>
      <c r="AT1167" s="27">
        <f t="shared" si="2428"/>
        <v>4815000</v>
      </c>
      <c r="AU1167" s="28">
        <f t="shared" si="2429"/>
        <v>914850</v>
      </c>
      <c r="AV1167" s="30">
        <f t="shared" si="2430"/>
        <v>5729850</v>
      </c>
      <c r="AW1167" s="26">
        <v>1</v>
      </c>
      <c r="AX1167" s="27">
        <v>4500000</v>
      </c>
      <c r="AY1167" s="27">
        <v>4500000</v>
      </c>
      <c r="AZ1167" s="145"/>
      <c r="BA1167" s="145"/>
      <c r="BB1167" s="143">
        <f t="shared" si="2464"/>
        <v>0</v>
      </c>
      <c r="BC1167" s="27">
        <f t="shared" si="2431"/>
        <v>4500000</v>
      </c>
      <c r="BD1167" s="27">
        <f t="shared" si="2432"/>
        <v>855000</v>
      </c>
      <c r="BE1167" s="27">
        <f t="shared" si="2433"/>
        <v>5355000</v>
      </c>
      <c r="BF1167" s="31" t="s">
        <v>30</v>
      </c>
      <c r="BG1167" s="32" t="s">
        <v>30</v>
      </c>
      <c r="BH1167" s="32" t="s">
        <v>30</v>
      </c>
      <c r="BI1167" s="32" t="s">
        <v>30</v>
      </c>
      <c r="BJ1167" s="32" t="s">
        <v>30</v>
      </c>
      <c r="BK1167" s="32" t="s">
        <v>30</v>
      </c>
      <c r="BL1167" s="32" t="s">
        <v>30</v>
      </c>
      <c r="BM1167" s="32" t="s">
        <v>30</v>
      </c>
      <c r="BN1167" s="32" t="s">
        <v>30</v>
      </c>
      <c r="BO1167" s="31" t="s">
        <v>30</v>
      </c>
      <c r="BP1167" s="32" t="s">
        <v>30</v>
      </c>
      <c r="BQ1167" s="32" t="s">
        <v>30</v>
      </c>
      <c r="BR1167" s="32" t="s">
        <v>30</v>
      </c>
      <c r="BS1167" s="32" t="s">
        <v>30</v>
      </c>
      <c r="BT1167" s="32" t="s">
        <v>30</v>
      </c>
      <c r="BU1167" s="32" t="s">
        <v>30</v>
      </c>
      <c r="BV1167" s="32" t="s">
        <v>30</v>
      </c>
      <c r="BW1167" s="33" t="s">
        <v>30</v>
      </c>
      <c r="BX1167" s="31" t="s">
        <v>30</v>
      </c>
      <c r="BY1167" s="32" t="s">
        <v>30</v>
      </c>
      <c r="BZ1167" s="32" t="s">
        <v>30</v>
      </c>
      <c r="CA1167" s="32" t="s">
        <v>30</v>
      </c>
      <c r="CB1167" s="32" t="s">
        <v>30</v>
      </c>
      <c r="CC1167" s="32" t="s">
        <v>30</v>
      </c>
      <c r="CD1167" s="32" t="s">
        <v>30</v>
      </c>
      <c r="CE1167" s="32" t="s">
        <v>30</v>
      </c>
      <c r="CF1167" s="34" t="s">
        <v>30</v>
      </c>
      <c r="CG1167" s="31" t="s">
        <v>30</v>
      </c>
      <c r="CH1167" s="32" t="s">
        <v>30</v>
      </c>
      <c r="CI1167" s="32" t="s">
        <v>30</v>
      </c>
      <c r="CJ1167" s="32" t="s">
        <v>30</v>
      </c>
      <c r="CK1167" s="32" t="s">
        <v>30</v>
      </c>
      <c r="CL1167" s="32" t="s">
        <v>30</v>
      </c>
      <c r="CM1167" s="32" t="s">
        <v>30</v>
      </c>
      <c r="CN1167" s="32" t="s">
        <v>30</v>
      </c>
      <c r="CO1167" s="32" t="s">
        <v>30</v>
      </c>
      <c r="CP1167" s="31" t="s">
        <v>30</v>
      </c>
      <c r="CQ1167" s="32" t="s">
        <v>30</v>
      </c>
      <c r="CR1167" s="32" t="s">
        <v>30</v>
      </c>
      <c r="CS1167" s="32" t="s">
        <v>30</v>
      </c>
      <c r="CT1167" s="32" t="s">
        <v>30</v>
      </c>
      <c r="CU1167" s="32" t="s">
        <v>30</v>
      </c>
      <c r="CV1167" s="32" t="s">
        <v>30</v>
      </c>
      <c r="CW1167" s="32" t="s">
        <v>30</v>
      </c>
      <c r="CX1167" s="34" t="s">
        <v>30</v>
      </c>
      <c r="CY1167" s="31" t="s">
        <v>30</v>
      </c>
      <c r="CZ1167" s="32" t="s">
        <v>30</v>
      </c>
      <c r="DA1167" s="32" t="s">
        <v>30</v>
      </c>
      <c r="DB1167" s="32" t="s">
        <v>30</v>
      </c>
      <c r="DC1167" s="32" t="s">
        <v>30</v>
      </c>
      <c r="DD1167" s="32" t="s">
        <v>30</v>
      </c>
      <c r="DE1167" s="32" t="s">
        <v>30</v>
      </c>
      <c r="DF1167" s="32" t="s">
        <v>30</v>
      </c>
      <c r="DG1167" s="32" t="s">
        <v>30</v>
      </c>
      <c r="DH1167" s="31" t="s">
        <v>30</v>
      </c>
      <c r="DI1167" s="32" t="s">
        <v>30</v>
      </c>
      <c r="DJ1167" s="32" t="s">
        <v>30</v>
      </c>
      <c r="DK1167" s="32" t="s">
        <v>30</v>
      </c>
      <c r="DL1167" s="32" t="s">
        <v>30</v>
      </c>
      <c r="DM1167" s="32" t="s">
        <v>30</v>
      </c>
      <c r="DN1167" s="32" t="s">
        <v>30</v>
      </c>
      <c r="DO1167" s="33" t="s">
        <v>30</v>
      </c>
    </row>
    <row r="1168" spans="1:119" ht="27" x14ac:dyDescent="0.25">
      <c r="A1168" s="66" t="s">
        <v>2273</v>
      </c>
      <c r="B1168" s="67" t="s">
        <v>2228</v>
      </c>
      <c r="C1168" s="68" t="s">
        <v>2274</v>
      </c>
      <c r="D1168" s="26">
        <v>1</v>
      </c>
      <c r="E1168" s="27">
        <v>4800000</v>
      </c>
      <c r="F1168" s="27">
        <v>4560000</v>
      </c>
      <c r="G1168" s="148"/>
      <c r="H1168" s="148"/>
      <c r="I1168" s="143">
        <f t="shared" si="2443"/>
        <v>3.6261886214694741E-2</v>
      </c>
      <c r="J1168" s="27">
        <f t="shared" si="2444"/>
        <v>4680000</v>
      </c>
      <c r="K1168" s="28">
        <f t="shared" si="2445"/>
        <v>889200</v>
      </c>
      <c r="L1168" s="29">
        <f t="shared" si="2465"/>
        <v>5569200</v>
      </c>
      <c r="M1168" s="26">
        <v>1</v>
      </c>
      <c r="N1168" s="27">
        <v>4800000</v>
      </c>
      <c r="O1168" s="27">
        <v>5184000</v>
      </c>
      <c r="P1168" s="145"/>
      <c r="Q1168" s="145"/>
      <c r="R1168" s="143">
        <f t="shared" si="2404"/>
        <v>5.4392829322042112E-2</v>
      </c>
      <c r="S1168" s="27">
        <f t="shared" si="2446"/>
        <v>4992000</v>
      </c>
      <c r="T1168" s="28">
        <f t="shared" si="2447"/>
        <v>948480</v>
      </c>
      <c r="U1168" s="30">
        <f t="shared" si="2448"/>
        <v>5940480</v>
      </c>
      <c r="V1168" s="26">
        <v>1</v>
      </c>
      <c r="W1168" s="27">
        <v>4800000</v>
      </c>
      <c r="X1168" s="27">
        <v>1846800</v>
      </c>
      <c r="Y1168" s="270">
        <f>4000000*1.052</f>
        <v>4208000</v>
      </c>
      <c r="Z1168" s="145"/>
      <c r="AA1168" s="163">
        <f t="shared" si="2408"/>
        <v>0.62834077938259381</v>
      </c>
      <c r="AB1168" s="141">
        <f>+AVERAGE(W1168,Y1168)</f>
        <v>4504000</v>
      </c>
      <c r="AC1168" s="28">
        <f t="shared" si="2450"/>
        <v>855760</v>
      </c>
      <c r="AD1168" s="29">
        <f t="shared" si="2451"/>
        <v>5359760</v>
      </c>
      <c r="AE1168" s="26">
        <v>1</v>
      </c>
      <c r="AF1168" s="27">
        <v>4800000</v>
      </c>
      <c r="AG1168" s="27">
        <v>5280000</v>
      </c>
      <c r="AH1168" s="145"/>
      <c r="AI1168" s="145"/>
      <c r="AJ1168" s="143">
        <f t="shared" si="2462"/>
        <v>6.7343502970147379E-2</v>
      </c>
      <c r="AK1168" s="27">
        <f t="shared" si="2425"/>
        <v>5040000</v>
      </c>
      <c r="AL1168" s="28">
        <f t="shared" si="2426"/>
        <v>957600</v>
      </c>
      <c r="AM1168" s="30">
        <f t="shared" si="2427"/>
        <v>5997600</v>
      </c>
      <c r="AN1168" s="26">
        <v>1</v>
      </c>
      <c r="AO1168" s="27">
        <v>4800000</v>
      </c>
      <c r="AP1168" s="27">
        <v>5472000</v>
      </c>
      <c r="AQ1168" s="145"/>
      <c r="AR1168" s="145"/>
      <c r="AS1168" s="143">
        <f t="shared" si="2463"/>
        <v>9.2518644267398753E-2</v>
      </c>
      <c r="AT1168" s="27">
        <f t="shared" si="2428"/>
        <v>5136000</v>
      </c>
      <c r="AU1168" s="28">
        <f t="shared" si="2429"/>
        <v>975840</v>
      </c>
      <c r="AV1168" s="30">
        <f t="shared" si="2430"/>
        <v>6111840</v>
      </c>
      <c r="AW1168" s="26">
        <v>1</v>
      </c>
      <c r="AX1168" s="27">
        <v>4800000</v>
      </c>
      <c r="AY1168" s="27">
        <v>4800000</v>
      </c>
      <c r="AZ1168" s="145"/>
      <c r="BA1168" s="145"/>
      <c r="BB1168" s="143">
        <f t="shared" si="2464"/>
        <v>0</v>
      </c>
      <c r="BC1168" s="27">
        <f t="shared" si="2431"/>
        <v>4800000</v>
      </c>
      <c r="BD1168" s="27">
        <f t="shared" si="2432"/>
        <v>912000</v>
      </c>
      <c r="BE1168" s="27">
        <f t="shared" si="2433"/>
        <v>5712000</v>
      </c>
      <c r="BF1168" s="31" t="s">
        <v>30</v>
      </c>
      <c r="BG1168" s="32" t="s">
        <v>30</v>
      </c>
      <c r="BH1168" s="32" t="s">
        <v>30</v>
      </c>
      <c r="BI1168" s="32" t="s">
        <v>30</v>
      </c>
      <c r="BJ1168" s="32" t="s">
        <v>30</v>
      </c>
      <c r="BK1168" s="32" t="s">
        <v>30</v>
      </c>
      <c r="BL1168" s="32" t="s">
        <v>30</v>
      </c>
      <c r="BM1168" s="32" t="s">
        <v>30</v>
      </c>
      <c r="BN1168" s="32" t="s">
        <v>30</v>
      </c>
      <c r="BO1168" s="31" t="s">
        <v>30</v>
      </c>
      <c r="BP1168" s="32" t="s">
        <v>30</v>
      </c>
      <c r="BQ1168" s="32" t="s">
        <v>30</v>
      </c>
      <c r="BR1168" s="32" t="s">
        <v>30</v>
      </c>
      <c r="BS1168" s="32" t="s">
        <v>30</v>
      </c>
      <c r="BT1168" s="32" t="s">
        <v>30</v>
      </c>
      <c r="BU1168" s="32" t="s">
        <v>30</v>
      </c>
      <c r="BV1168" s="32" t="s">
        <v>30</v>
      </c>
      <c r="BW1168" s="33" t="s">
        <v>30</v>
      </c>
      <c r="BX1168" s="31" t="s">
        <v>30</v>
      </c>
      <c r="BY1168" s="32" t="s">
        <v>30</v>
      </c>
      <c r="BZ1168" s="32" t="s">
        <v>30</v>
      </c>
      <c r="CA1168" s="32" t="s">
        <v>30</v>
      </c>
      <c r="CB1168" s="32" t="s">
        <v>30</v>
      </c>
      <c r="CC1168" s="32" t="s">
        <v>30</v>
      </c>
      <c r="CD1168" s="32" t="s">
        <v>30</v>
      </c>
      <c r="CE1168" s="32" t="s">
        <v>30</v>
      </c>
      <c r="CF1168" s="34" t="s">
        <v>30</v>
      </c>
      <c r="CG1168" s="31" t="s">
        <v>30</v>
      </c>
      <c r="CH1168" s="32" t="s">
        <v>30</v>
      </c>
      <c r="CI1168" s="32" t="s">
        <v>30</v>
      </c>
      <c r="CJ1168" s="32" t="s">
        <v>30</v>
      </c>
      <c r="CK1168" s="32" t="s">
        <v>30</v>
      </c>
      <c r="CL1168" s="32" t="s">
        <v>30</v>
      </c>
      <c r="CM1168" s="32" t="s">
        <v>30</v>
      </c>
      <c r="CN1168" s="32" t="s">
        <v>30</v>
      </c>
      <c r="CO1168" s="32" t="s">
        <v>30</v>
      </c>
      <c r="CP1168" s="31" t="s">
        <v>30</v>
      </c>
      <c r="CQ1168" s="32" t="s">
        <v>30</v>
      </c>
      <c r="CR1168" s="32" t="s">
        <v>30</v>
      </c>
      <c r="CS1168" s="32" t="s">
        <v>30</v>
      </c>
      <c r="CT1168" s="32" t="s">
        <v>30</v>
      </c>
      <c r="CU1168" s="32" t="s">
        <v>30</v>
      </c>
      <c r="CV1168" s="32" t="s">
        <v>30</v>
      </c>
      <c r="CW1168" s="32" t="s">
        <v>30</v>
      </c>
      <c r="CX1168" s="34" t="s">
        <v>30</v>
      </c>
      <c r="CY1168" s="31" t="s">
        <v>30</v>
      </c>
      <c r="CZ1168" s="32" t="s">
        <v>30</v>
      </c>
      <c r="DA1168" s="32" t="s">
        <v>30</v>
      </c>
      <c r="DB1168" s="32" t="s">
        <v>30</v>
      </c>
      <c r="DC1168" s="32" t="s">
        <v>30</v>
      </c>
      <c r="DD1168" s="32" t="s">
        <v>30</v>
      </c>
      <c r="DE1168" s="32" t="s">
        <v>30</v>
      </c>
      <c r="DF1168" s="32" t="s">
        <v>30</v>
      </c>
      <c r="DG1168" s="32" t="s">
        <v>30</v>
      </c>
      <c r="DH1168" s="31" t="s">
        <v>30</v>
      </c>
      <c r="DI1168" s="32" t="s">
        <v>30</v>
      </c>
      <c r="DJ1168" s="32" t="s">
        <v>30</v>
      </c>
      <c r="DK1168" s="32" t="s">
        <v>30</v>
      </c>
      <c r="DL1168" s="32" t="s">
        <v>30</v>
      </c>
      <c r="DM1168" s="32" t="s">
        <v>30</v>
      </c>
      <c r="DN1168" s="32" t="s">
        <v>30</v>
      </c>
      <c r="DO1168" s="33" t="s">
        <v>30</v>
      </c>
    </row>
    <row r="1169" spans="1:119" ht="42" customHeight="1" x14ac:dyDescent="0.25">
      <c r="A1169" s="66" t="s">
        <v>2275</v>
      </c>
      <c r="B1169" s="67" t="s">
        <v>2228</v>
      </c>
      <c r="C1169" s="68" t="s">
        <v>2276</v>
      </c>
      <c r="D1169" s="26">
        <v>1</v>
      </c>
      <c r="E1169" s="27">
        <v>4800000</v>
      </c>
      <c r="F1169" s="27">
        <v>4560000</v>
      </c>
      <c r="G1169" s="148"/>
      <c r="H1169" s="148"/>
      <c r="I1169" s="143">
        <f t="shared" si="2443"/>
        <v>3.6261886214694741E-2</v>
      </c>
      <c r="J1169" s="27">
        <f t="shared" si="2444"/>
        <v>4680000</v>
      </c>
      <c r="K1169" s="28">
        <f t="shared" si="2445"/>
        <v>889200</v>
      </c>
      <c r="L1169" s="29">
        <f t="shared" si="2465"/>
        <v>5569200</v>
      </c>
      <c r="M1169" s="26">
        <v>1</v>
      </c>
      <c r="N1169" s="27">
        <v>4800000</v>
      </c>
      <c r="O1169" s="27">
        <v>5184000</v>
      </c>
      <c r="P1169" s="145"/>
      <c r="Q1169" s="145"/>
      <c r="R1169" s="143">
        <f t="shared" si="2404"/>
        <v>5.4392829322042112E-2</v>
      </c>
      <c r="S1169" s="27">
        <f t="shared" si="2446"/>
        <v>4992000</v>
      </c>
      <c r="T1169" s="28">
        <f t="shared" si="2447"/>
        <v>948480</v>
      </c>
      <c r="U1169" s="30">
        <f t="shared" si="2448"/>
        <v>5940480</v>
      </c>
      <c r="V1169" s="26">
        <v>1</v>
      </c>
      <c r="W1169" s="27">
        <v>4800000</v>
      </c>
      <c r="X1169" s="27">
        <v>1846800</v>
      </c>
      <c r="Y1169" s="270">
        <f>3549999*1.052</f>
        <v>3734598.9480000003</v>
      </c>
      <c r="Z1169" s="145"/>
      <c r="AA1169" s="163">
        <f t="shared" si="2408"/>
        <v>0.62834077938259381</v>
      </c>
      <c r="AB1169" s="141">
        <f>+AVERAGE(W1169,Y1169)</f>
        <v>4267299.4740000004</v>
      </c>
      <c r="AC1169" s="28">
        <f t="shared" si="2450"/>
        <v>810786.90006000013</v>
      </c>
      <c r="AD1169" s="29">
        <f t="shared" si="2451"/>
        <v>5078086.3740600003</v>
      </c>
      <c r="AE1169" s="26">
        <v>1</v>
      </c>
      <c r="AF1169" s="27">
        <v>4800000</v>
      </c>
      <c r="AG1169" s="27">
        <v>5280000</v>
      </c>
      <c r="AH1169" s="145"/>
      <c r="AI1169" s="145"/>
      <c r="AJ1169" s="143">
        <f t="shared" si="2462"/>
        <v>6.7343502970147379E-2</v>
      </c>
      <c r="AK1169" s="27">
        <f t="shared" si="2425"/>
        <v>5040000</v>
      </c>
      <c r="AL1169" s="28">
        <f t="shared" si="2426"/>
        <v>957600</v>
      </c>
      <c r="AM1169" s="30">
        <f t="shared" si="2427"/>
        <v>5997600</v>
      </c>
      <c r="AN1169" s="26">
        <v>1</v>
      </c>
      <c r="AO1169" s="27">
        <v>4800000</v>
      </c>
      <c r="AP1169" s="27">
        <v>5472000</v>
      </c>
      <c r="AQ1169" s="145"/>
      <c r="AR1169" s="145"/>
      <c r="AS1169" s="143">
        <f t="shared" si="2463"/>
        <v>9.2518644267398753E-2</v>
      </c>
      <c r="AT1169" s="27">
        <f t="shared" si="2428"/>
        <v>5136000</v>
      </c>
      <c r="AU1169" s="28">
        <f t="shared" si="2429"/>
        <v>975840</v>
      </c>
      <c r="AV1169" s="30">
        <f t="shared" si="2430"/>
        <v>6111840</v>
      </c>
      <c r="AW1169" s="26">
        <v>1</v>
      </c>
      <c r="AX1169" s="27">
        <v>4800000</v>
      </c>
      <c r="AY1169" s="27">
        <v>4800000</v>
      </c>
      <c r="AZ1169" s="145"/>
      <c r="BA1169" s="145"/>
      <c r="BB1169" s="143">
        <f t="shared" si="2464"/>
        <v>0</v>
      </c>
      <c r="BC1169" s="27">
        <f t="shared" si="2431"/>
        <v>4800000</v>
      </c>
      <c r="BD1169" s="27">
        <f t="shared" si="2432"/>
        <v>912000</v>
      </c>
      <c r="BE1169" s="27">
        <f t="shared" si="2433"/>
        <v>5712000</v>
      </c>
      <c r="BF1169" s="31" t="s">
        <v>30</v>
      </c>
      <c r="BG1169" s="32" t="s">
        <v>30</v>
      </c>
      <c r="BH1169" s="32" t="s">
        <v>30</v>
      </c>
      <c r="BI1169" s="32" t="s">
        <v>30</v>
      </c>
      <c r="BJ1169" s="32" t="s">
        <v>30</v>
      </c>
      <c r="BK1169" s="32" t="s">
        <v>30</v>
      </c>
      <c r="BL1169" s="32" t="s">
        <v>30</v>
      </c>
      <c r="BM1169" s="32" t="s">
        <v>30</v>
      </c>
      <c r="BN1169" s="32" t="s">
        <v>30</v>
      </c>
      <c r="BO1169" s="31" t="s">
        <v>30</v>
      </c>
      <c r="BP1169" s="32" t="s">
        <v>30</v>
      </c>
      <c r="BQ1169" s="32" t="s">
        <v>30</v>
      </c>
      <c r="BR1169" s="32" t="s">
        <v>30</v>
      </c>
      <c r="BS1169" s="32" t="s">
        <v>30</v>
      </c>
      <c r="BT1169" s="32" t="s">
        <v>30</v>
      </c>
      <c r="BU1169" s="32" t="s">
        <v>30</v>
      </c>
      <c r="BV1169" s="32" t="s">
        <v>30</v>
      </c>
      <c r="BW1169" s="33" t="s">
        <v>30</v>
      </c>
      <c r="BX1169" s="31" t="s">
        <v>30</v>
      </c>
      <c r="BY1169" s="32" t="s">
        <v>30</v>
      </c>
      <c r="BZ1169" s="32" t="s">
        <v>30</v>
      </c>
      <c r="CA1169" s="32" t="s">
        <v>30</v>
      </c>
      <c r="CB1169" s="32" t="s">
        <v>30</v>
      </c>
      <c r="CC1169" s="32" t="s">
        <v>30</v>
      </c>
      <c r="CD1169" s="32" t="s">
        <v>30</v>
      </c>
      <c r="CE1169" s="32" t="s">
        <v>30</v>
      </c>
      <c r="CF1169" s="34" t="s">
        <v>30</v>
      </c>
      <c r="CG1169" s="31" t="s">
        <v>30</v>
      </c>
      <c r="CH1169" s="32" t="s">
        <v>30</v>
      </c>
      <c r="CI1169" s="32" t="s">
        <v>30</v>
      </c>
      <c r="CJ1169" s="32" t="s">
        <v>30</v>
      </c>
      <c r="CK1169" s="32" t="s">
        <v>30</v>
      </c>
      <c r="CL1169" s="32" t="s">
        <v>30</v>
      </c>
      <c r="CM1169" s="32" t="s">
        <v>30</v>
      </c>
      <c r="CN1169" s="32" t="s">
        <v>30</v>
      </c>
      <c r="CO1169" s="32" t="s">
        <v>30</v>
      </c>
      <c r="CP1169" s="31" t="s">
        <v>30</v>
      </c>
      <c r="CQ1169" s="32" t="s">
        <v>30</v>
      </c>
      <c r="CR1169" s="32" t="s">
        <v>30</v>
      </c>
      <c r="CS1169" s="32" t="s">
        <v>30</v>
      </c>
      <c r="CT1169" s="32" t="s">
        <v>30</v>
      </c>
      <c r="CU1169" s="32" t="s">
        <v>30</v>
      </c>
      <c r="CV1169" s="32" t="s">
        <v>30</v>
      </c>
      <c r="CW1169" s="32" t="s">
        <v>30</v>
      </c>
      <c r="CX1169" s="34" t="s">
        <v>30</v>
      </c>
      <c r="CY1169" s="31" t="s">
        <v>30</v>
      </c>
      <c r="CZ1169" s="32" t="s">
        <v>30</v>
      </c>
      <c r="DA1169" s="32" t="s">
        <v>30</v>
      </c>
      <c r="DB1169" s="32" t="s">
        <v>30</v>
      </c>
      <c r="DC1169" s="32" t="s">
        <v>30</v>
      </c>
      <c r="DD1169" s="32" t="s">
        <v>30</v>
      </c>
      <c r="DE1169" s="32" t="s">
        <v>30</v>
      </c>
      <c r="DF1169" s="32" t="s">
        <v>30</v>
      </c>
      <c r="DG1169" s="32" t="s">
        <v>30</v>
      </c>
      <c r="DH1169" s="31" t="s">
        <v>30</v>
      </c>
      <c r="DI1169" s="32" t="s">
        <v>30</v>
      </c>
      <c r="DJ1169" s="32" t="s">
        <v>30</v>
      </c>
      <c r="DK1169" s="32" t="s">
        <v>30</v>
      </c>
      <c r="DL1169" s="32" t="s">
        <v>30</v>
      </c>
      <c r="DM1169" s="32" t="s">
        <v>30</v>
      </c>
      <c r="DN1169" s="32" t="s">
        <v>30</v>
      </c>
      <c r="DO1169" s="33" t="s">
        <v>30</v>
      </c>
    </row>
    <row r="1170" spans="1:119" ht="18" x14ac:dyDescent="0.25">
      <c r="A1170" s="66" t="s">
        <v>2277</v>
      </c>
      <c r="B1170" s="67" t="s">
        <v>2228</v>
      </c>
      <c r="C1170" s="68" t="s">
        <v>2278</v>
      </c>
      <c r="D1170" s="26">
        <v>1</v>
      </c>
      <c r="E1170" s="27">
        <v>4500000</v>
      </c>
      <c r="F1170" s="27">
        <v>4275000</v>
      </c>
      <c r="G1170" s="148"/>
      <c r="H1170" s="148"/>
      <c r="I1170" s="143">
        <f t="shared" si="2443"/>
        <v>3.6261886214694741E-2</v>
      </c>
      <c r="J1170" s="27">
        <f t="shared" si="2444"/>
        <v>4387500</v>
      </c>
      <c r="K1170" s="28">
        <f t="shared" si="2445"/>
        <v>833625</v>
      </c>
      <c r="L1170" s="29">
        <f t="shared" si="2465"/>
        <v>5221125</v>
      </c>
      <c r="M1170" s="26">
        <v>1</v>
      </c>
      <c r="N1170" s="27">
        <v>4500000</v>
      </c>
      <c r="O1170" s="27">
        <v>4860000</v>
      </c>
      <c r="P1170" s="145"/>
      <c r="Q1170" s="145"/>
      <c r="R1170" s="143">
        <f t="shared" si="2404"/>
        <v>5.4392829322042119E-2</v>
      </c>
      <c r="S1170" s="27">
        <f t="shared" si="2446"/>
        <v>4680000</v>
      </c>
      <c r="T1170" s="28">
        <f t="shared" si="2447"/>
        <v>889200</v>
      </c>
      <c r="U1170" s="30">
        <f t="shared" si="2448"/>
        <v>5569200</v>
      </c>
      <c r="V1170" s="26">
        <v>1</v>
      </c>
      <c r="W1170" s="27">
        <v>4500000</v>
      </c>
      <c r="X1170" s="27">
        <v>1846800</v>
      </c>
      <c r="Y1170" s="145"/>
      <c r="Z1170" s="145"/>
      <c r="AA1170" s="163">
        <f t="shared" si="2408"/>
        <v>0.5911942118371929</v>
      </c>
      <c r="AB1170" s="198">
        <f>+X1170</f>
        <v>1846800</v>
      </c>
      <c r="AC1170" s="28">
        <f t="shared" si="2450"/>
        <v>350892</v>
      </c>
      <c r="AD1170" s="29">
        <f t="shared" si="2451"/>
        <v>2197692</v>
      </c>
      <c r="AE1170" s="26">
        <v>1</v>
      </c>
      <c r="AF1170" s="27">
        <v>4500000</v>
      </c>
      <c r="AG1170" s="27">
        <v>4950000</v>
      </c>
      <c r="AH1170" s="145"/>
      <c r="AI1170" s="145"/>
      <c r="AJ1170" s="143">
        <f t="shared" si="2462"/>
        <v>6.7343502970147379E-2</v>
      </c>
      <c r="AK1170" s="27">
        <f t="shared" si="2425"/>
        <v>4725000</v>
      </c>
      <c r="AL1170" s="28">
        <f t="shared" si="2426"/>
        <v>897750</v>
      </c>
      <c r="AM1170" s="30">
        <f t="shared" si="2427"/>
        <v>5622750</v>
      </c>
      <c r="AN1170" s="26">
        <v>1</v>
      </c>
      <c r="AO1170" s="27">
        <v>4500000</v>
      </c>
      <c r="AP1170" s="27">
        <v>5130000</v>
      </c>
      <c r="AQ1170" s="145"/>
      <c r="AR1170" s="145"/>
      <c r="AS1170" s="143">
        <f t="shared" si="2463"/>
        <v>9.2518644267398739E-2</v>
      </c>
      <c r="AT1170" s="27">
        <f t="shared" si="2428"/>
        <v>4815000</v>
      </c>
      <c r="AU1170" s="28">
        <f t="shared" si="2429"/>
        <v>914850</v>
      </c>
      <c r="AV1170" s="30">
        <f t="shared" si="2430"/>
        <v>5729850</v>
      </c>
      <c r="AW1170" s="26">
        <v>1</v>
      </c>
      <c r="AX1170" s="27">
        <v>4500000</v>
      </c>
      <c r="AY1170" s="27">
        <v>4500000</v>
      </c>
      <c r="AZ1170" s="145"/>
      <c r="BA1170" s="145"/>
      <c r="BB1170" s="143">
        <f t="shared" si="2464"/>
        <v>0</v>
      </c>
      <c r="BC1170" s="27">
        <f t="shared" si="2431"/>
        <v>4500000</v>
      </c>
      <c r="BD1170" s="27">
        <f t="shared" si="2432"/>
        <v>855000</v>
      </c>
      <c r="BE1170" s="27">
        <f t="shared" si="2433"/>
        <v>5355000</v>
      </c>
      <c r="BF1170" s="31" t="s">
        <v>30</v>
      </c>
      <c r="BG1170" s="32" t="s">
        <v>30</v>
      </c>
      <c r="BH1170" s="32" t="s">
        <v>30</v>
      </c>
      <c r="BI1170" s="32" t="s">
        <v>30</v>
      </c>
      <c r="BJ1170" s="32" t="s">
        <v>30</v>
      </c>
      <c r="BK1170" s="32" t="s">
        <v>30</v>
      </c>
      <c r="BL1170" s="32" t="s">
        <v>30</v>
      </c>
      <c r="BM1170" s="32" t="s">
        <v>30</v>
      </c>
      <c r="BN1170" s="32" t="s">
        <v>30</v>
      </c>
      <c r="BO1170" s="31" t="s">
        <v>30</v>
      </c>
      <c r="BP1170" s="32" t="s">
        <v>30</v>
      </c>
      <c r="BQ1170" s="32" t="s">
        <v>30</v>
      </c>
      <c r="BR1170" s="32" t="s">
        <v>30</v>
      </c>
      <c r="BS1170" s="32" t="s">
        <v>30</v>
      </c>
      <c r="BT1170" s="32" t="s">
        <v>30</v>
      </c>
      <c r="BU1170" s="32" t="s">
        <v>30</v>
      </c>
      <c r="BV1170" s="32" t="s">
        <v>30</v>
      </c>
      <c r="BW1170" s="33" t="s">
        <v>30</v>
      </c>
      <c r="BX1170" s="31" t="s">
        <v>30</v>
      </c>
      <c r="BY1170" s="32" t="s">
        <v>30</v>
      </c>
      <c r="BZ1170" s="32" t="s">
        <v>30</v>
      </c>
      <c r="CA1170" s="32" t="s">
        <v>30</v>
      </c>
      <c r="CB1170" s="32" t="s">
        <v>30</v>
      </c>
      <c r="CC1170" s="32" t="s">
        <v>30</v>
      </c>
      <c r="CD1170" s="32" t="s">
        <v>30</v>
      </c>
      <c r="CE1170" s="32" t="s">
        <v>30</v>
      </c>
      <c r="CF1170" s="34" t="s">
        <v>30</v>
      </c>
      <c r="CG1170" s="31" t="s">
        <v>30</v>
      </c>
      <c r="CH1170" s="32" t="s">
        <v>30</v>
      </c>
      <c r="CI1170" s="32" t="s">
        <v>30</v>
      </c>
      <c r="CJ1170" s="32" t="s">
        <v>30</v>
      </c>
      <c r="CK1170" s="32" t="s">
        <v>30</v>
      </c>
      <c r="CL1170" s="32" t="s">
        <v>30</v>
      </c>
      <c r="CM1170" s="32" t="s">
        <v>30</v>
      </c>
      <c r="CN1170" s="32" t="s">
        <v>30</v>
      </c>
      <c r="CO1170" s="32" t="s">
        <v>30</v>
      </c>
      <c r="CP1170" s="31" t="s">
        <v>30</v>
      </c>
      <c r="CQ1170" s="32" t="s">
        <v>30</v>
      </c>
      <c r="CR1170" s="32" t="s">
        <v>30</v>
      </c>
      <c r="CS1170" s="32" t="s">
        <v>30</v>
      </c>
      <c r="CT1170" s="32" t="s">
        <v>30</v>
      </c>
      <c r="CU1170" s="32" t="s">
        <v>30</v>
      </c>
      <c r="CV1170" s="32" t="s">
        <v>30</v>
      </c>
      <c r="CW1170" s="32" t="s">
        <v>30</v>
      </c>
      <c r="CX1170" s="34" t="s">
        <v>30</v>
      </c>
      <c r="CY1170" s="31" t="s">
        <v>30</v>
      </c>
      <c r="CZ1170" s="32" t="s">
        <v>30</v>
      </c>
      <c r="DA1170" s="32" t="s">
        <v>30</v>
      </c>
      <c r="DB1170" s="32" t="s">
        <v>30</v>
      </c>
      <c r="DC1170" s="32" t="s">
        <v>30</v>
      </c>
      <c r="DD1170" s="32" t="s">
        <v>30</v>
      </c>
      <c r="DE1170" s="32" t="s">
        <v>30</v>
      </c>
      <c r="DF1170" s="32" t="s">
        <v>30</v>
      </c>
      <c r="DG1170" s="32" t="s">
        <v>30</v>
      </c>
      <c r="DH1170" s="31" t="s">
        <v>30</v>
      </c>
      <c r="DI1170" s="32" t="s">
        <v>30</v>
      </c>
      <c r="DJ1170" s="32" t="s">
        <v>30</v>
      </c>
      <c r="DK1170" s="32" t="s">
        <v>30</v>
      </c>
      <c r="DL1170" s="32" t="s">
        <v>30</v>
      </c>
      <c r="DM1170" s="32" t="s">
        <v>30</v>
      </c>
      <c r="DN1170" s="32" t="s">
        <v>30</v>
      </c>
      <c r="DO1170" s="33" t="s">
        <v>30</v>
      </c>
    </row>
    <row r="1171" spans="1:119" ht="21" customHeight="1" x14ac:dyDescent="0.25">
      <c r="A1171" s="66" t="s">
        <v>2279</v>
      </c>
      <c r="B1171" s="67" t="s">
        <v>2228</v>
      </c>
      <c r="C1171" s="68" t="s">
        <v>2280</v>
      </c>
      <c r="D1171" s="26">
        <v>1</v>
      </c>
      <c r="E1171" s="27">
        <v>4700000</v>
      </c>
      <c r="F1171" s="27">
        <v>4465000</v>
      </c>
      <c r="G1171" s="148"/>
      <c r="H1171" s="148"/>
      <c r="I1171" s="143">
        <f t="shared" si="2443"/>
        <v>3.6261886214694741E-2</v>
      </c>
      <c r="J1171" s="27">
        <f t="shared" si="2444"/>
        <v>4582500</v>
      </c>
      <c r="K1171" s="28">
        <f t="shared" si="2445"/>
        <v>870675</v>
      </c>
      <c r="L1171" s="29">
        <f t="shared" si="2465"/>
        <v>5453175</v>
      </c>
      <c r="M1171" s="26">
        <v>1</v>
      </c>
      <c r="N1171" s="27">
        <v>4700000</v>
      </c>
      <c r="O1171" s="27">
        <v>5076000</v>
      </c>
      <c r="P1171" s="145"/>
      <c r="Q1171" s="145"/>
      <c r="R1171" s="143">
        <f t="shared" si="2404"/>
        <v>5.4392829322042119E-2</v>
      </c>
      <c r="S1171" s="27">
        <f t="shared" si="2446"/>
        <v>4888000</v>
      </c>
      <c r="T1171" s="28">
        <f t="shared" si="2447"/>
        <v>928720</v>
      </c>
      <c r="U1171" s="30">
        <f t="shared" si="2448"/>
        <v>5816720</v>
      </c>
      <c r="V1171" s="26">
        <v>1</v>
      </c>
      <c r="W1171" s="27">
        <v>4700000</v>
      </c>
      <c r="X1171" s="27">
        <v>1846800</v>
      </c>
      <c r="Y1171" s="270">
        <f>3000000*1.052</f>
        <v>3156000</v>
      </c>
      <c r="Z1171" s="145"/>
      <c r="AA1171" s="163">
        <f t="shared" si="2408"/>
        <v>0.61633685711537156</v>
      </c>
      <c r="AB1171" s="196">
        <f>MEDIAN(W1171:Y1171)</f>
        <v>3156000</v>
      </c>
      <c r="AC1171" s="28">
        <f t="shared" si="2450"/>
        <v>599640</v>
      </c>
      <c r="AD1171" s="29">
        <f t="shared" si="2451"/>
        <v>3755640</v>
      </c>
      <c r="AE1171" s="26">
        <v>1</v>
      </c>
      <c r="AF1171" s="27">
        <v>4700000</v>
      </c>
      <c r="AG1171" s="27">
        <v>5170000</v>
      </c>
      <c r="AH1171" s="145"/>
      <c r="AI1171" s="145"/>
      <c r="AJ1171" s="143">
        <f t="shared" si="2462"/>
        <v>6.7343502970147379E-2</v>
      </c>
      <c r="AK1171" s="27">
        <f t="shared" si="2425"/>
        <v>4935000</v>
      </c>
      <c r="AL1171" s="28">
        <f t="shared" si="2426"/>
        <v>937650</v>
      </c>
      <c r="AM1171" s="30">
        <f t="shared" si="2427"/>
        <v>5872650</v>
      </c>
      <c r="AN1171" s="26">
        <v>1</v>
      </c>
      <c r="AO1171" s="27">
        <v>4700000</v>
      </c>
      <c r="AP1171" s="27">
        <v>5358000</v>
      </c>
      <c r="AQ1171" s="145"/>
      <c r="AR1171" s="145"/>
      <c r="AS1171" s="143">
        <f t="shared" si="2463"/>
        <v>9.2518644267398739E-2</v>
      </c>
      <c r="AT1171" s="27">
        <f t="shared" si="2428"/>
        <v>5029000</v>
      </c>
      <c r="AU1171" s="28">
        <f t="shared" si="2429"/>
        <v>955510</v>
      </c>
      <c r="AV1171" s="30">
        <f t="shared" si="2430"/>
        <v>5984510</v>
      </c>
      <c r="AW1171" s="26">
        <v>1</v>
      </c>
      <c r="AX1171" s="27">
        <v>4700000</v>
      </c>
      <c r="AY1171" s="27">
        <v>4700000</v>
      </c>
      <c r="AZ1171" s="145"/>
      <c r="BA1171" s="145"/>
      <c r="BB1171" s="143">
        <f t="shared" si="2464"/>
        <v>0</v>
      </c>
      <c r="BC1171" s="27">
        <f t="shared" si="2431"/>
        <v>4700000</v>
      </c>
      <c r="BD1171" s="27">
        <f t="shared" si="2432"/>
        <v>893000</v>
      </c>
      <c r="BE1171" s="27">
        <f t="shared" si="2433"/>
        <v>5593000</v>
      </c>
      <c r="BF1171" s="31" t="s">
        <v>30</v>
      </c>
      <c r="BG1171" s="32" t="s">
        <v>30</v>
      </c>
      <c r="BH1171" s="32" t="s">
        <v>30</v>
      </c>
      <c r="BI1171" s="32" t="s">
        <v>30</v>
      </c>
      <c r="BJ1171" s="32" t="s">
        <v>30</v>
      </c>
      <c r="BK1171" s="32" t="s">
        <v>30</v>
      </c>
      <c r="BL1171" s="32" t="s">
        <v>30</v>
      </c>
      <c r="BM1171" s="32" t="s">
        <v>30</v>
      </c>
      <c r="BN1171" s="32" t="s">
        <v>30</v>
      </c>
      <c r="BO1171" s="31" t="s">
        <v>30</v>
      </c>
      <c r="BP1171" s="32" t="s">
        <v>30</v>
      </c>
      <c r="BQ1171" s="32" t="s">
        <v>30</v>
      </c>
      <c r="BR1171" s="32" t="s">
        <v>30</v>
      </c>
      <c r="BS1171" s="32" t="s">
        <v>30</v>
      </c>
      <c r="BT1171" s="32" t="s">
        <v>30</v>
      </c>
      <c r="BU1171" s="32" t="s">
        <v>30</v>
      </c>
      <c r="BV1171" s="32" t="s">
        <v>30</v>
      </c>
      <c r="BW1171" s="33" t="s">
        <v>30</v>
      </c>
      <c r="BX1171" s="31" t="s">
        <v>30</v>
      </c>
      <c r="BY1171" s="32" t="s">
        <v>30</v>
      </c>
      <c r="BZ1171" s="32" t="s">
        <v>30</v>
      </c>
      <c r="CA1171" s="32" t="s">
        <v>30</v>
      </c>
      <c r="CB1171" s="32" t="s">
        <v>30</v>
      </c>
      <c r="CC1171" s="32" t="s">
        <v>30</v>
      </c>
      <c r="CD1171" s="32" t="s">
        <v>30</v>
      </c>
      <c r="CE1171" s="32" t="s">
        <v>30</v>
      </c>
      <c r="CF1171" s="34" t="s">
        <v>30</v>
      </c>
      <c r="CG1171" s="31" t="s">
        <v>30</v>
      </c>
      <c r="CH1171" s="32" t="s">
        <v>30</v>
      </c>
      <c r="CI1171" s="32" t="s">
        <v>30</v>
      </c>
      <c r="CJ1171" s="32" t="s">
        <v>30</v>
      </c>
      <c r="CK1171" s="32" t="s">
        <v>30</v>
      </c>
      <c r="CL1171" s="32" t="s">
        <v>30</v>
      </c>
      <c r="CM1171" s="32" t="s">
        <v>30</v>
      </c>
      <c r="CN1171" s="32" t="s">
        <v>30</v>
      </c>
      <c r="CO1171" s="32" t="s">
        <v>30</v>
      </c>
      <c r="CP1171" s="31" t="s">
        <v>30</v>
      </c>
      <c r="CQ1171" s="32" t="s">
        <v>30</v>
      </c>
      <c r="CR1171" s="32" t="s">
        <v>30</v>
      </c>
      <c r="CS1171" s="32" t="s">
        <v>30</v>
      </c>
      <c r="CT1171" s="32" t="s">
        <v>30</v>
      </c>
      <c r="CU1171" s="32" t="s">
        <v>30</v>
      </c>
      <c r="CV1171" s="32" t="s">
        <v>30</v>
      </c>
      <c r="CW1171" s="32" t="s">
        <v>30</v>
      </c>
      <c r="CX1171" s="34" t="s">
        <v>30</v>
      </c>
      <c r="CY1171" s="31" t="s">
        <v>30</v>
      </c>
      <c r="CZ1171" s="32" t="s">
        <v>30</v>
      </c>
      <c r="DA1171" s="32" t="s">
        <v>30</v>
      </c>
      <c r="DB1171" s="32" t="s">
        <v>30</v>
      </c>
      <c r="DC1171" s="32" t="s">
        <v>30</v>
      </c>
      <c r="DD1171" s="32" t="s">
        <v>30</v>
      </c>
      <c r="DE1171" s="32" t="s">
        <v>30</v>
      </c>
      <c r="DF1171" s="32" t="s">
        <v>30</v>
      </c>
      <c r="DG1171" s="32" t="s">
        <v>30</v>
      </c>
      <c r="DH1171" s="31" t="s">
        <v>30</v>
      </c>
      <c r="DI1171" s="32" t="s">
        <v>30</v>
      </c>
      <c r="DJ1171" s="32" t="s">
        <v>30</v>
      </c>
      <c r="DK1171" s="32" t="s">
        <v>30</v>
      </c>
      <c r="DL1171" s="32" t="s">
        <v>30</v>
      </c>
      <c r="DM1171" s="32" t="s">
        <v>30</v>
      </c>
      <c r="DN1171" s="32" t="s">
        <v>30</v>
      </c>
      <c r="DO1171" s="33" t="s">
        <v>30</v>
      </c>
    </row>
    <row r="1172" spans="1:119" ht="21" customHeight="1" x14ac:dyDescent="0.25">
      <c r="A1172" s="66" t="s">
        <v>2281</v>
      </c>
      <c r="B1172" s="67" t="s">
        <v>2228</v>
      </c>
      <c r="C1172" s="68" t="s">
        <v>2282</v>
      </c>
      <c r="D1172" s="26">
        <v>1</v>
      </c>
      <c r="E1172" s="27">
        <v>9000000</v>
      </c>
      <c r="F1172" s="27">
        <v>8550000</v>
      </c>
      <c r="G1172" s="148"/>
      <c r="H1172" s="148"/>
      <c r="I1172" s="143">
        <f t="shared" si="2443"/>
        <v>3.6261886214694741E-2</v>
      </c>
      <c r="J1172" s="27">
        <f t="shared" si="2444"/>
        <v>8775000</v>
      </c>
      <c r="K1172" s="28">
        <f t="shared" si="2445"/>
        <v>1667250</v>
      </c>
      <c r="L1172" s="29">
        <f t="shared" si="2465"/>
        <v>10442250</v>
      </c>
      <c r="M1172" s="26">
        <v>1</v>
      </c>
      <c r="N1172" s="27">
        <v>9000000</v>
      </c>
      <c r="O1172" s="27">
        <v>9720000</v>
      </c>
      <c r="P1172" s="145"/>
      <c r="Q1172" s="145"/>
      <c r="R1172" s="143">
        <f t="shared" si="2404"/>
        <v>5.4392829322042119E-2</v>
      </c>
      <c r="S1172" s="27">
        <f t="shared" si="2446"/>
        <v>9360000</v>
      </c>
      <c r="T1172" s="28">
        <f t="shared" si="2447"/>
        <v>1778400</v>
      </c>
      <c r="U1172" s="30">
        <f t="shared" si="2448"/>
        <v>11138400</v>
      </c>
      <c r="V1172" s="26">
        <v>1</v>
      </c>
      <c r="W1172" s="27">
        <v>9000000</v>
      </c>
      <c r="X1172" s="27">
        <v>1846800</v>
      </c>
      <c r="Y1172" s="270">
        <f>8000000*1.052</f>
        <v>8416000</v>
      </c>
      <c r="Z1172" s="145"/>
      <c r="AA1172" s="163">
        <f t="shared" si="2408"/>
        <v>0.93263934564730833</v>
      </c>
      <c r="AB1172" s="141">
        <f>+AVERAGE(W1172,Y1172)</f>
        <v>8708000</v>
      </c>
      <c r="AC1172" s="28">
        <f t="shared" si="2450"/>
        <v>1654520</v>
      </c>
      <c r="AD1172" s="29">
        <f t="shared" si="2451"/>
        <v>10362520</v>
      </c>
      <c r="AE1172" s="26">
        <v>1</v>
      </c>
      <c r="AF1172" s="27">
        <v>9000000</v>
      </c>
      <c r="AG1172" s="27">
        <v>9900000</v>
      </c>
      <c r="AH1172" s="145"/>
      <c r="AI1172" s="145"/>
      <c r="AJ1172" s="143">
        <f t="shared" si="2462"/>
        <v>6.7343502970147379E-2</v>
      </c>
      <c r="AK1172" s="27">
        <f t="shared" si="2425"/>
        <v>9450000</v>
      </c>
      <c r="AL1172" s="28">
        <f t="shared" si="2426"/>
        <v>1795500</v>
      </c>
      <c r="AM1172" s="30">
        <f t="shared" si="2427"/>
        <v>11245500</v>
      </c>
      <c r="AN1172" s="26">
        <v>1</v>
      </c>
      <c r="AO1172" s="27">
        <v>9000000</v>
      </c>
      <c r="AP1172" s="27">
        <v>10260000</v>
      </c>
      <c r="AQ1172" s="145"/>
      <c r="AR1172" s="145"/>
      <c r="AS1172" s="143">
        <f t="shared" si="2463"/>
        <v>9.2518644267398739E-2</v>
      </c>
      <c r="AT1172" s="27">
        <f t="shared" si="2428"/>
        <v>9630000</v>
      </c>
      <c r="AU1172" s="28">
        <f t="shared" si="2429"/>
        <v>1829700</v>
      </c>
      <c r="AV1172" s="30">
        <f t="shared" si="2430"/>
        <v>11459700</v>
      </c>
      <c r="AW1172" s="26">
        <v>1</v>
      </c>
      <c r="AX1172" s="27">
        <v>9000000</v>
      </c>
      <c r="AY1172" s="27">
        <v>9000000</v>
      </c>
      <c r="AZ1172" s="145"/>
      <c r="BA1172" s="145"/>
      <c r="BB1172" s="143">
        <f t="shared" si="2464"/>
        <v>0</v>
      </c>
      <c r="BC1172" s="27">
        <f t="shared" si="2431"/>
        <v>9000000</v>
      </c>
      <c r="BD1172" s="27">
        <f t="shared" si="2432"/>
        <v>1710000</v>
      </c>
      <c r="BE1172" s="27">
        <f t="shared" si="2433"/>
        <v>10710000</v>
      </c>
      <c r="BF1172" s="31" t="s">
        <v>30</v>
      </c>
      <c r="BG1172" s="32" t="s">
        <v>30</v>
      </c>
      <c r="BH1172" s="32" t="s">
        <v>30</v>
      </c>
      <c r="BI1172" s="32" t="s">
        <v>30</v>
      </c>
      <c r="BJ1172" s="32" t="s">
        <v>30</v>
      </c>
      <c r="BK1172" s="32" t="s">
        <v>30</v>
      </c>
      <c r="BL1172" s="32" t="s">
        <v>30</v>
      </c>
      <c r="BM1172" s="32" t="s">
        <v>30</v>
      </c>
      <c r="BN1172" s="32" t="s">
        <v>30</v>
      </c>
      <c r="BO1172" s="31" t="s">
        <v>30</v>
      </c>
      <c r="BP1172" s="32" t="s">
        <v>30</v>
      </c>
      <c r="BQ1172" s="32" t="s">
        <v>30</v>
      </c>
      <c r="BR1172" s="32" t="s">
        <v>30</v>
      </c>
      <c r="BS1172" s="32" t="s">
        <v>30</v>
      </c>
      <c r="BT1172" s="32" t="s">
        <v>30</v>
      </c>
      <c r="BU1172" s="32" t="s">
        <v>30</v>
      </c>
      <c r="BV1172" s="32" t="s">
        <v>30</v>
      </c>
      <c r="BW1172" s="33" t="s">
        <v>30</v>
      </c>
      <c r="BX1172" s="31" t="s">
        <v>30</v>
      </c>
      <c r="BY1172" s="32" t="s">
        <v>30</v>
      </c>
      <c r="BZ1172" s="32" t="s">
        <v>30</v>
      </c>
      <c r="CA1172" s="32" t="s">
        <v>30</v>
      </c>
      <c r="CB1172" s="32" t="s">
        <v>30</v>
      </c>
      <c r="CC1172" s="32" t="s">
        <v>30</v>
      </c>
      <c r="CD1172" s="32" t="s">
        <v>30</v>
      </c>
      <c r="CE1172" s="32" t="s">
        <v>30</v>
      </c>
      <c r="CF1172" s="34" t="s">
        <v>30</v>
      </c>
      <c r="CG1172" s="31" t="s">
        <v>30</v>
      </c>
      <c r="CH1172" s="32" t="s">
        <v>30</v>
      </c>
      <c r="CI1172" s="32" t="s">
        <v>30</v>
      </c>
      <c r="CJ1172" s="32" t="s">
        <v>30</v>
      </c>
      <c r="CK1172" s="32" t="s">
        <v>30</v>
      </c>
      <c r="CL1172" s="32" t="s">
        <v>30</v>
      </c>
      <c r="CM1172" s="32" t="s">
        <v>30</v>
      </c>
      <c r="CN1172" s="32" t="s">
        <v>30</v>
      </c>
      <c r="CO1172" s="32" t="s">
        <v>30</v>
      </c>
      <c r="CP1172" s="31" t="s">
        <v>30</v>
      </c>
      <c r="CQ1172" s="32" t="s">
        <v>30</v>
      </c>
      <c r="CR1172" s="32" t="s">
        <v>30</v>
      </c>
      <c r="CS1172" s="32" t="s">
        <v>30</v>
      </c>
      <c r="CT1172" s="32" t="s">
        <v>30</v>
      </c>
      <c r="CU1172" s="32" t="s">
        <v>30</v>
      </c>
      <c r="CV1172" s="32" t="s">
        <v>30</v>
      </c>
      <c r="CW1172" s="32" t="s">
        <v>30</v>
      </c>
      <c r="CX1172" s="34" t="s">
        <v>30</v>
      </c>
      <c r="CY1172" s="31" t="s">
        <v>30</v>
      </c>
      <c r="CZ1172" s="32" t="s">
        <v>30</v>
      </c>
      <c r="DA1172" s="32" t="s">
        <v>30</v>
      </c>
      <c r="DB1172" s="32" t="s">
        <v>30</v>
      </c>
      <c r="DC1172" s="32" t="s">
        <v>30</v>
      </c>
      <c r="DD1172" s="32" t="s">
        <v>30</v>
      </c>
      <c r="DE1172" s="32" t="s">
        <v>30</v>
      </c>
      <c r="DF1172" s="32" t="s">
        <v>30</v>
      </c>
      <c r="DG1172" s="32" t="s">
        <v>30</v>
      </c>
      <c r="DH1172" s="31" t="s">
        <v>30</v>
      </c>
      <c r="DI1172" s="32" t="s">
        <v>30</v>
      </c>
      <c r="DJ1172" s="32" t="s">
        <v>30</v>
      </c>
      <c r="DK1172" s="32" t="s">
        <v>30</v>
      </c>
      <c r="DL1172" s="32" t="s">
        <v>30</v>
      </c>
      <c r="DM1172" s="32" t="s">
        <v>30</v>
      </c>
      <c r="DN1172" s="32" t="s">
        <v>30</v>
      </c>
      <c r="DO1172" s="33" t="s">
        <v>30</v>
      </c>
    </row>
    <row r="1173" spans="1:119" ht="27" x14ac:dyDescent="0.25">
      <c r="A1173" s="66" t="s">
        <v>2283</v>
      </c>
      <c r="B1173" s="67" t="s">
        <v>2228</v>
      </c>
      <c r="C1173" s="68" t="s">
        <v>2284</v>
      </c>
      <c r="D1173" s="26">
        <v>1</v>
      </c>
      <c r="E1173" s="27">
        <v>6500000</v>
      </c>
      <c r="F1173" s="27">
        <v>6175000</v>
      </c>
      <c r="G1173" s="148"/>
      <c r="H1173" s="148"/>
      <c r="I1173" s="143">
        <f t="shared" si="2443"/>
        <v>3.6261886214694741E-2</v>
      </c>
      <c r="J1173" s="27">
        <f t="shared" si="2444"/>
        <v>6337500</v>
      </c>
      <c r="K1173" s="28">
        <f t="shared" si="2445"/>
        <v>1204125</v>
      </c>
      <c r="L1173" s="29">
        <f t="shared" si="2465"/>
        <v>7541625</v>
      </c>
      <c r="M1173" s="26">
        <v>1</v>
      </c>
      <c r="N1173" s="27">
        <v>6500000</v>
      </c>
      <c r="O1173" s="27">
        <v>7020000</v>
      </c>
      <c r="P1173" s="145"/>
      <c r="Q1173" s="145"/>
      <c r="R1173" s="143">
        <f t="shared" si="2404"/>
        <v>5.4392829322042112E-2</v>
      </c>
      <c r="S1173" s="27">
        <f t="shared" si="2446"/>
        <v>6760000</v>
      </c>
      <c r="T1173" s="28">
        <f t="shared" si="2447"/>
        <v>1284400</v>
      </c>
      <c r="U1173" s="30">
        <f t="shared" si="2448"/>
        <v>8044400</v>
      </c>
      <c r="V1173" s="26">
        <v>1</v>
      </c>
      <c r="W1173" s="27">
        <v>6500000</v>
      </c>
      <c r="X1173" s="27">
        <v>1846800</v>
      </c>
      <c r="Y1173" s="270">
        <v>4000000</v>
      </c>
      <c r="Z1173" s="145"/>
      <c r="AA1173" s="163">
        <f t="shared" si="2408"/>
        <v>0.78840017113558314</v>
      </c>
      <c r="AB1173" s="196">
        <f>+MEDIAN(W1173:Y1173)</f>
        <v>4000000</v>
      </c>
      <c r="AC1173" s="28">
        <f t="shared" si="2450"/>
        <v>760000</v>
      </c>
      <c r="AD1173" s="29">
        <f t="shared" si="2451"/>
        <v>4760000</v>
      </c>
      <c r="AE1173" s="26">
        <v>1</v>
      </c>
      <c r="AF1173" s="27">
        <v>6500000</v>
      </c>
      <c r="AG1173" s="27">
        <v>7150000</v>
      </c>
      <c r="AH1173" s="145"/>
      <c r="AI1173" s="145"/>
      <c r="AJ1173" s="143">
        <f t="shared" si="2462"/>
        <v>6.7343502970147379E-2</v>
      </c>
      <c r="AK1173" s="27">
        <f t="shared" si="2425"/>
        <v>6825000</v>
      </c>
      <c r="AL1173" s="28">
        <f t="shared" si="2426"/>
        <v>1296750</v>
      </c>
      <c r="AM1173" s="30">
        <f t="shared" si="2427"/>
        <v>8121750</v>
      </c>
      <c r="AN1173" s="26">
        <v>1</v>
      </c>
      <c r="AO1173" s="27">
        <v>6500000</v>
      </c>
      <c r="AP1173" s="27">
        <v>7410000</v>
      </c>
      <c r="AQ1173" s="145"/>
      <c r="AR1173" s="145"/>
      <c r="AS1173" s="143">
        <f t="shared" si="2463"/>
        <v>9.2518644267398739E-2</v>
      </c>
      <c r="AT1173" s="27">
        <f t="shared" si="2428"/>
        <v>6955000</v>
      </c>
      <c r="AU1173" s="28">
        <f t="shared" si="2429"/>
        <v>1321450</v>
      </c>
      <c r="AV1173" s="30">
        <f t="shared" si="2430"/>
        <v>8276450</v>
      </c>
      <c r="AW1173" s="26">
        <v>1</v>
      </c>
      <c r="AX1173" s="27">
        <v>6500000</v>
      </c>
      <c r="AY1173" s="27">
        <v>6500000</v>
      </c>
      <c r="AZ1173" s="145"/>
      <c r="BA1173" s="145"/>
      <c r="BB1173" s="143">
        <f t="shared" si="2464"/>
        <v>0</v>
      </c>
      <c r="BC1173" s="27">
        <f t="shared" si="2431"/>
        <v>6500000</v>
      </c>
      <c r="BD1173" s="27">
        <f t="shared" si="2432"/>
        <v>1235000</v>
      </c>
      <c r="BE1173" s="27">
        <f t="shared" si="2433"/>
        <v>7735000</v>
      </c>
      <c r="BF1173" s="31" t="s">
        <v>30</v>
      </c>
      <c r="BG1173" s="32" t="s">
        <v>30</v>
      </c>
      <c r="BH1173" s="32" t="s">
        <v>30</v>
      </c>
      <c r="BI1173" s="32" t="s">
        <v>30</v>
      </c>
      <c r="BJ1173" s="32" t="s">
        <v>30</v>
      </c>
      <c r="BK1173" s="32" t="s">
        <v>30</v>
      </c>
      <c r="BL1173" s="32" t="s">
        <v>30</v>
      </c>
      <c r="BM1173" s="32" t="s">
        <v>30</v>
      </c>
      <c r="BN1173" s="32" t="s">
        <v>30</v>
      </c>
      <c r="BO1173" s="31" t="s">
        <v>30</v>
      </c>
      <c r="BP1173" s="32" t="s">
        <v>30</v>
      </c>
      <c r="BQ1173" s="32" t="s">
        <v>30</v>
      </c>
      <c r="BR1173" s="32" t="s">
        <v>30</v>
      </c>
      <c r="BS1173" s="32" t="s">
        <v>30</v>
      </c>
      <c r="BT1173" s="32" t="s">
        <v>30</v>
      </c>
      <c r="BU1173" s="32" t="s">
        <v>30</v>
      </c>
      <c r="BV1173" s="32" t="s">
        <v>30</v>
      </c>
      <c r="BW1173" s="33" t="s">
        <v>30</v>
      </c>
      <c r="BX1173" s="31" t="s">
        <v>30</v>
      </c>
      <c r="BY1173" s="32" t="s">
        <v>30</v>
      </c>
      <c r="BZ1173" s="32" t="s">
        <v>30</v>
      </c>
      <c r="CA1173" s="32" t="s">
        <v>30</v>
      </c>
      <c r="CB1173" s="32" t="s">
        <v>30</v>
      </c>
      <c r="CC1173" s="32" t="s">
        <v>30</v>
      </c>
      <c r="CD1173" s="32" t="s">
        <v>30</v>
      </c>
      <c r="CE1173" s="32" t="s">
        <v>30</v>
      </c>
      <c r="CF1173" s="34" t="s">
        <v>30</v>
      </c>
      <c r="CG1173" s="31" t="s">
        <v>30</v>
      </c>
      <c r="CH1173" s="32" t="s">
        <v>30</v>
      </c>
      <c r="CI1173" s="32" t="s">
        <v>30</v>
      </c>
      <c r="CJ1173" s="32" t="s">
        <v>30</v>
      </c>
      <c r="CK1173" s="32" t="s">
        <v>30</v>
      </c>
      <c r="CL1173" s="32" t="s">
        <v>30</v>
      </c>
      <c r="CM1173" s="32" t="s">
        <v>30</v>
      </c>
      <c r="CN1173" s="32" t="s">
        <v>30</v>
      </c>
      <c r="CO1173" s="32" t="s">
        <v>30</v>
      </c>
      <c r="CP1173" s="31" t="s">
        <v>30</v>
      </c>
      <c r="CQ1173" s="32" t="s">
        <v>30</v>
      </c>
      <c r="CR1173" s="32" t="s">
        <v>30</v>
      </c>
      <c r="CS1173" s="32" t="s">
        <v>30</v>
      </c>
      <c r="CT1173" s="32" t="s">
        <v>30</v>
      </c>
      <c r="CU1173" s="32" t="s">
        <v>30</v>
      </c>
      <c r="CV1173" s="32" t="s">
        <v>30</v>
      </c>
      <c r="CW1173" s="32" t="s">
        <v>30</v>
      </c>
      <c r="CX1173" s="34" t="s">
        <v>30</v>
      </c>
      <c r="CY1173" s="31" t="s">
        <v>30</v>
      </c>
      <c r="CZ1173" s="32" t="s">
        <v>30</v>
      </c>
      <c r="DA1173" s="32" t="s">
        <v>30</v>
      </c>
      <c r="DB1173" s="32" t="s">
        <v>30</v>
      </c>
      <c r="DC1173" s="32" t="s">
        <v>30</v>
      </c>
      <c r="DD1173" s="32" t="s">
        <v>30</v>
      </c>
      <c r="DE1173" s="32" t="s">
        <v>30</v>
      </c>
      <c r="DF1173" s="32" t="s">
        <v>30</v>
      </c>
      <c r="DG1173" s="32" t="s">
        <v>30</v>
      </c>
      <c r="DH1173" s="31" t="s">
        <v>30</v>
      </c>
      <c r="DI1173" s="32" t="s">
        <v>30</v>
      </c>
      <c r="DJ1173" s="32" t="s">
        <v>30</v>
      </c>
      <c r="DK1173" s="32" t="s">
        <v>30</v>
      </c>
      <c r="DL1173" s="32" t="s">
        <v>30</v>
      </c>
      <c r="DM1173" s="32" t="s">
        <v>30</v>
      </c>
      <c r="DN1173" s="32" t="s">
        <v>30</v>
      </c>
      <c r="DO1173" s="33" t="s">
        <v>30</v>
      </c>
    </row>
    <row r="1174" spans="1:119" ht="21" customHeight="1" x14ac:dyDescent="0.25">
      <c r="A1174" s="66" t="s">
        <v>2285</v>
      </c>
      <c r="B1174" s="67" t="s">
        <v>2228</v>
      </c>
      <c r="C1174" s="68" t="s">
        <v>2286</v>
      </c>
      <c r="D1174" s="26">
        <v>1</v>
      </c>
      <c r="E1174" s="27">
        <v>32000000</v>
      </c>
      <c r="F1174" s="27">
        <v>30400000</v>
      </c>
      <c r="G1174" s="148"/>
      <c r="H1174" s="148"/>
      <c r="I1174" s="143">
        <f t="shared" si="2443"/>
        <v>3.6261886214694748E-2</v>
      </c>
      <c r="J1174" s="27">
        <f t="shared" si="2444"/>
        <v>31200000</v>
      </c>
      <c r="K1174" s="28">
        <f t="shared" si="2445"/>
        <v>5928000</v>
      </c>
      <c r="L1174" s="29">
        <f t="shared" si="2465"/>
        <v>37128000</v>
      </c>
      <c r="M1174" s="26">
        <v>1</v>
      </c>
      <c r="N1174" s="27">
        <v>32000000</v>
      </c>
      <c r="O1174" s="27">
        <v>34560000</v>
      </c>
      <c r="P1174" s="145"/>
      <c r="Q1174" s="145"/>
      <c r="R1174" s="143">
        <f t="shared" si="2404"/>
        <v>5.4392829322042119E-2</v>
      </c>
      <c r="S1174" s="27">
        <f t="shared" si="2446"/>
        <v>33280000</v>
      </c>
      <c r="T1174" s="28">
        <f t="shared" si="2447"/>
        <v>6323200</v>
      </c>
      <c r="U1174" s="30">
        <f t="shared" si="2448"/>
        <v>39603200</v>
      </c>
      <c r="V1174" s="26">
        <v>1</v>
      </c>
      <c r="W1174" s="27">
        <v>32000000</v>
      </c>
      <c r="X1174" s="27">
        <v>1846800</v>
      </c>
      <c r="Y1174" s="270">
        <f>840336*1.052</f>
        <v>884033.47200000007</v>
      </c>
      <c r="Z1174" s="270">
        <f>+(9850000*1.0928)*1.052</f>
        <v>11323812.16</v>
      </c>
      <c r="AA1174" s="169">
        <f t="shared" si="2408"/>
        <v>1.2598846682389002</v>
      </c>
      <c r="AB1174" s="196">
        <f>+MEDIAN(W1174:Z1174)</f>
        <v>6585306.0800000001</v>
      </c>
      <c r="AC1174" s="28">
        <f t="shared" si="2450"/>
        <v>1251208.1551999999</v>
      </c>
      <c r="AD1174" s="29">
        <f t="shared" si="2451"/>
        <v>7836514.2352</v>
      </c>
      <c r="AE1174" s="26">
        <v>1</v>
      </c>
      <c r="AF1174" s="27">
        <v>32000000</v>
      </c>
      <c r="AG1174" s="27">
        <v>35200000</v>
      </c>
      <c r="AH1174" s="145"/>
      <c r="AI1174" s="145"/>
      <c r="AJ1174" s="143">
        <f t="shared" si="2462"/>
        <v>6.7343502970147393E-2</v>
      </c>
      <c r="AK1174" s="27">
        <f t="shared" si="2425"/>
        <v>33600000</v>
      </c>
      <c r="AL1174" s="28">
        <f t="shared" si="2426"/>
        <v>6384000</v>
      </c>
      <c r="AM1174" s="30">
        <f t="shared" si="2427"/>
        <v>39984000</v>
      </c>
      <c r="AN1174" s="26">
        <v>1</v>
      </c>
      <c r="AO1174" s="27">
        <v>32000000</v>
      </c>
      <c r="AP1174" s="27">
        <v>36480000</v>
      </c>
      <c r="AQ1174" s="145"/>
      <c r="AR1174" s="145"/>
      <c r="AS1174" s="143">
        <f t="shared" si="2463"/>
        <v>9.2518644267398739E-2</v>
      </c>
      <c r="AT1174" s="27">
        <f t="shared" si="2428"/>
        <v>34240000</v>
      </c>
      <c r="AU1174" s="28">
        <f t="shared" si="2429"/>
        <v>6505600</v>
      </c>
      <c r="AV1174" s="30">
        <f t="shared" si="2430"/>
        <v>40745600</v>
      </c>
      <c r="AW1174" s="26">
        <v>1</v>
      </c>
      <c r="AX1174" s="27">
        <v>32000000</v>
      </c>
      <c r="AY1174" s="27">
        <v>32000000</v>
      </c>
      <c r="AZ1174" s="145"/>
      <c r="BA1174" s="145"/>
      <c r="BB1174" s="143">
        <f t="shared" si="2464"/>
        <v>0</v>
      </c>
      <c r="BC1174" s="27">
        <f t="shared" si="2431"/>
        <v>32000000</v>
      </c>
      <c r="BD1174" s="27">
        <f t="shared" si="2432"/>
        <v>6080000</v>
      </c>
      <c r="BE1174" s="27">
        <f t="shared" si="2433"/>
        <v>38080000</v>
      </c>
      <c r="BF1174" s="31" t="s">
        <v>30</v>
      </c>
      <c r="BG1174" s="32" t="s">
        <v>30</v>
      </c>
      <c r="BH1174" s="32" t="s">
        <v>30</v>
      </c>
      <c r="BI1174" s="32" t="s">
        <v>30</v>
      </c>
      <c r="BJ1174" s="32" t="s">
        <v>30</v>
      </c>
      <c r="BK1174" s="32" t="s">
        <v>30</v>
      </c>
      <c r="BL1174" s="32" t="s">
        <v>30</v>
      </c>
      <c r="BM1174" s="32" t="s">
        <v>30</v>
      </c>
      <c r="BN1174" s="32" t="s">
        <v>30</v>
      </c>
      <c r="BO1174" s="31" t="s">
        <v>30</v>
      </c>
      <c r="BP1174" s="32" t="s">
        <v>30</v>
      </c>
      <c r="BQ1174" s="32" t="s">
        <v>30</v>
      </c>
      <c r="BR1174" s="32" t="s">
        <v>30</v>
      </c>
      <c r="BS1174" s="32" t="s">
        <v>30</v>
      </c>
      <c r="BT1174" s="32" t="s">
        <v>30</v>
      </c>
      <c r="BU1174" s="32" t="s">
        <v>30</v>
      </c>
      <c r="BV1174" s="32" t="s">
        <v>30</v>
      </c>
      <c r="BW1174" s="33" t="s">
        <v>30</v>
      </c>
      <c r="BX1174" s="31" t="s">
        <v>30</v>
      </c>
      <c r="BY1174" s="32" t="s">
        <v>30</v>
      </c>
      <c r="BZ1174" s="32" t="s">
        <v>30</v>
      </c>
      <c r="CA1174" s="32" t="s">
        <v>30</v>
      </c>
      <c r="CB1174" s="32" t="s">
        <v>30</v>
      </c>
      <c r="CC1174" s="32" t="s">
        <v>30</v>
      </c>
      <c r="CD1174" s="32" t="s">
        <v>30</v>
      </c>
      <c r="CE1174" s="32" t="s">
        <v>30</v>
      </c>
      <c r="CF1174" s="34" t="s">
        <v>30</v>
      </c>
      <c r="CG1174" s="31" t="s">
        <v>30</v>
      </c>
      <c r="CH1174" s="32" t="s">
        <v>30</v>
      </c>
      <c r="CI1174" s="32" t="s">
        <v>30</v>
      </c>
      <c r="CJ1174" s="32" t="s">
        <v>30</v>
      </c>
      <c r="CK1174" s="32" t="s">
        <v>30</v>
      </c>
      <c r="CL1174" s="32" t="s">
        <v>30</v>
      </c>
      <c r="CM1174" s="32" t="s">
        <v>30</v>
      </c>
      <c r="CN1174" s="32" t="s">
        <v>30</v>
      </c>
      <c r="CO1174" s="32" t="s">
        <v>30</v>
      </c>
      <c r="CP1174" s="31" t="s">
        <v>30</v>
      </c>
      <c r="CQ1174" s="32" t="s">
        <v>30</v>
      </c>
      <c r="CR1174" s="32" t="s">
        <v>30</v>
      </c>
      <c r="CS1174" s="32" t="s">
        <v>30</v>
      </c>
      <c r="CT1174" s="32" t="s">
        <v>30</v>
      </c>
      <c r="CU1174" s="32" t="s">
        <v>30</v>
      </c>
      <c r="CV1174" s="32" t="s">
        <v>30</v>
      </c>
      <c r="CW1174" s="32" t="s">
        <v>30</v>
      </c>
      <c r="CX1174" s="34" t="s">
        <v>30</v>
      </c>
      <c r="CY1174" s="31" t="s">
        <v>30</v>
      </c>
      <c r="CZ1174" s="32" t="s">
        <v>30</v>
      </c>
      <c r="DA1174" s="32" t="s">
        <v>30</v>
      </c>
      <c r="DB1174" s="32" t="s">
        <v>30</v>
      </c>
      <c r="DC1174" s="32" t="s">
        <v>30</v>
      </c>
      <c r="DD1174" s="32" t="s">
        <v>30</v>
      </c>
      <c r="DE1174" s="32" t="s">
        <v>30</v>
      </c>
      <c r="DF1174" s="32" t="s">
        <v>30</v>
      </c>
      <c r="DG1174" s="32" t="s">
        <v>30</v>
      </c>
      <c r="DH1174" s="31" t="s">
        <v>30</v>
      </c>
      <c r="DI1174" s="32" t="s">
        <v>30</v>
      </c>
      <c r="DJ1174" s="32" t="s">
        <v>30</v>
      </c>
      <c r="DK1174" s="32" t="s">
        <v>30</v>
      </c>
      <c r="DL1174" s="32" t="s">
        <v>30</v>
      </c>
      <c r="DM1174" s="32" t="s">
        <v>30</v>
      </c>
      <c r="DN1174" s="32" t="s">
        <v>30</v>
      </c>
      <c r="DO1174" s="33" t="s">
        <v>30</v>
      </c>
    </row>
    <row r="1175" spans="1:119" ht="21" customHeight="1" x14ac:dyDescent="0.25">
      <c r="A1175" s="66" t="s">
        <v>2287</v>
      </c>
      <c r="B1175" s="67" t="s">
        <v>2228</v>
      </c>
      <c r="C1175" s="68" t="s">
        <v>2288</v>
      </c>
      <c r="D1175" s="26">
        <v>1</v>
      </c>
      <c r="E1175" s="27">
        <v>15000000</v>
      </c>
      <c r="F1175" s="27">
        <v>14250000</v>
      </c>
      <c r="G1175" s="148"/>
      <c r="H1175" s="148"/>
      <c r="I1175" s="143">
        <f t="shared" si="2443"/>
        <v>3.6261886214694748E-2</v>
      </c>
      <c r="J1175" s="27">
        <f t="shared" si="2444"/>
        <v>14625000</v>
      </c>
      <c r="K1175" s="28">
        <f t="shared" si="2445"/>
        <v>2778750</v>
      </c>
      <c r="L1175" s="29">
        <f t="shared" si="2465"/>
        <v>17403750</v>
      </c>
      <c r="M1175" s="26">
        <v>1</v>
      </c>
      <c r="N1175" s="27">
        <v>15000000</v>
      </c>
      <c r="O1175" s="27">
        <v>16200000</v>
      </c>
      <c r="P1175" s="145"/>
      <c r="Q1175" s="145"/>
      <c r="R1175" s="143">
        <f t="shared" si="2404"/>
        <v>5.4392829322042112E-2</v>
      </c>
      <c r="S1175" s="27">
        <f t="shared" si="2446"/>
        <v>15600000</v>
      </c>
      <c r="T1175" s="28">
        <f t="shared" si="2447"/>
        <v>2964000</v>
      </c>
      <c r="U1175" s="30">
        <f t="shared" si="2448"/>
        <v>18564000</v>
      </c>
      <c r="V1175" s="26">
        <v>1</v>
      </c>
      <c r="W1175" s="27">
        <v>15000000</v>
      </c>
      <c r="X1175" s="27">
        <v>1846800</v>
      </c>
      <c r="Y1175" s="270">
        <v>4000000</v>
      </c>
      <c r="Z1175" s="270">
        <f>+(5500000*1.0928)*1.052</f>
        <v>6322940.7999999998</v>
      </c>
      <c r="AA1175" s="169">
        <f t="shared" si="2408"/>
        <v>1.1041523511055984</v>
      </c>
      <c r="AB1175" s="196">
        <f>+MEDIAN(W1175:Z1175)</f>
        <v>5161470.4000000004</v>
      </c>
      <c r="AC1175" s="28">
        <f t="shared" si="2450"/>
        <v>980679.37600000005</v>
      </c>
      <c r="AD1175" s="29">
        <f t="shared" si="2451"/>
        <v>6142149.7760000005</v>
      </c>
      <c r="AE1175" s="26">
        <v>1</v>
      </c>
      <c r="AF1175" s="27">
        <v>15000000</v>
      </c>
      <c r="AG1175" s="27">
        <v>16500000</v>
      </c>
      <c r="AH1175" s="145"/>
      <c r="AI1175" s="145"/>
      <c r="AJ1175" s="143">
        <f t="shared" si="2462"/>
        <v>6.7343502970147393E-2</v>
      </c>
      <c r="AK1175" s="27">
        <f t="shared" si="2425"/>
        <v>15750000</v>
      </c>
      <c r="AL1175" s="28">
        <f t="shared" si="2426"/>
        <v>2992500</v>
      </c>
      <c r="AM1175" s="30">
        <f t="shared" si="2427"/>
        <v>18742500</v>
      </c>
      <c r="AN1175" s="26">
        <v>1</v>
      </c>
      <c r="AO1175" s="27">
        <v>15000000</v>
      </c>
      <c r="AP1175" s="27">
        <v>17100000</v>
      </c>
      <c r="AQ1175" s="145"/>
      <c r="AR1175" s="145"/>
      <c r="AS1175" s="143">
        <f t="shared" si="2463"/>
        <v>9.2518644267398739E-2</v>
      </c>
      <c r="AT1175" s="27">
        <f t="shared" si="2428"/>
        <v>16050000</v>
      </c>
      <c r="AU1175" s="28">
        <f t="shared" si="2429"/>
        <v>3049500</v>
      </c>
      <c r="AV1175" s="30">
        <f t="shared" si="2430"/>
        <v>19099500</v>
      </c>
      <c r="AW1175" s="26">
        <v>1</v>
      </c>
      <c r="AX1175" s="27">
        <v>15000000</v>
      </c>
      <c r="AY1175" s="27">
        <v>15000000</v>
      </c>
      <c r="AZ1175" s="145"/>
      <c r="BA1175" s="145"/>
      <c r="BB1175" s="143">
        <f t="shared" si="2464"/>
        <v>0</v>
      </c>
      <c r="BC1175" s="27">
        <f t="shared" si="2431"/>
        <v>15000000</v>
      </c>
      <c r="BD1175" s="27">
        <f t="shared" si="2432"/>
        <v>2850000</v>
      </c>
      <c r="BE1175" s="27">
        <f t="shared" si="2433"/>
        <v>17850000</v>
      </c>
      <c r="BF1175" s="31" t="s">
        <v>30</v>
      </c>
      <c r="BG1175" s="32" t="s">
        <v>30</v>
      </c>
      <c r="BH1175" s="32" t="s">
        <v>30</v>
      </c>
      <c r="BI1175" s="32" t="s">
        <v>30</v>
      </c>
      <c r="BJ1175" s="32" t="s">
        <v>30</v>
      </c>
      <c r="BK1175" s="32" t="s">
        <v>30</v>
      </c>
      <c r="BL1175" s="32" t="s">
        <v>30</v>
      </c>
      <c r="BM1175" s="32" t="s">
        <v>30</v>
      </c>
      <c r="BN1175" s="32" t="s">
        <v>30</v>
      </c>
      <c r="BO1175" s="31" t="s">
        <v>30</v>
      </c>
      <c r="BP1175" s="32" t="s">
        <v>30</v>
      </c>
      <c r="BQ1175" s="32" t="s">
        <v>30</v>
      </c>
      <c r="BR1175" s="32" t="s">
        <v>30</v>
      </c>
      <c r="BS1175" s="32" t="s">
        <v>30</v>
      </c>
      <c r="BT1175" s="32" t="s">
        <v>30</v>
      </c>
      <c r="BU1175" s="32" t="s">
        <v>30</v>
      </c>
      <c r="BV1175" s="32" t="s">
        <v>30</v>
      </c>
      <c r="BW1175" s="33" t="s">
        <v>30</v>
      </c>
      <c r="BX1175" s="31" t="s">
        <v>30</v>
      </c>
      <c r="BY1175" s="32" t="s">
        <v>30</v>
      </c>
      <c r="BZ1175" s="32" t="s">
        <v>30</v>
      </c>
      <c r="CA1175" s="32" t="s">
        <v>30</v>
      </c>
      <c r="CB1175" s="32" t="s">
        <v>30</v>
      </c>
      <c r="CC1175" s="32" t="s">
        <v>30</v>
      </c>
      <c r="CD1175" s="32" t="s">
        <v>30</v>
      </c>
      <c r="CE1175" s="32" t="s">
        <v>30</v>
      </c>
      <c r="CF1175" s="34" t="s">
        <v>30</v>
      </c>
      <c r="CG1175" s="31" t="s">
        <v>30</v>
      </c>
      <c r="CH1175" s="32" t="s">
        <v>30</v>
      </c>
      <c r="CI1175" s="32" t="s">
        <v>30</v>
      </c>
      <c r="CJ1175" s="32" t="s">
        <v>30</v>
      </c>
      <c r="CK1175" s="32" t="s">
        <v>30</v>
      </c>
      <c r="CL1175" s="32" t="s">
        <v>30</v>
      </c>
      <c r="CM1175" s="32" t="s">
        <v>30</v>
      </c>
      <c r="CN1175" s="32" t="s">
        <v>30</v>
      </c>
      <c r="CO1175" s="32" t="s">
        <v>30</v>
      </c>
      <c r="CP1175" s="31" t="s">
        <v>30</v>
      </c>
      <c r="CQ1175" s="32" t="s">
        <v>30</v>
      </c>
      <c r="CR1175" s="32" t="s">
        <v>30</v>
      </c>
      <c r="CS1175" s="32" t="s">
        <v>30</v>
      </c>
      <c r="CT1175" s="32" t="s">
        <v>30</v>
      </c>
      <c r="CU1175" s="32" t="s">
        <v>30</v>
      </c>
      <c r="CV1175" s="32" t="s">
        <v>30</v>
      </c>
      <c r="CW1175" s="32" t="s">
        <v>30</v>
      </c>
      <c r="CX1175" s="34" t="s">
        <v>30</v>
      </c>
      <c r="CY1175" s="31" t="s">
        <v>30</v>
      </c>
      <c r="CZ1175" s="32" t="s">
        <v>30</v>
      </c>
      <c r="DA1175" s="32" t="s">
        <v>30</v>
      </c>
      <c r="DB1175" s="32" t="s">
        <v>30</v>
      </c>
      <c r="DC1175" s="32" t="s">
        <v>30</v>
      </c>
      <c r="DD1175" s="32" t="s">
        <v>30</v>
      </c>
      <c r="DE1175" s="32" t="s">
        <v>30</v>
      </c>
      <c r="DF1175" s="32" t="s">
        <v>30</v>
      </c>
      <c r="DG1175" s="32" t="s">
        <v>30</v>
      </c>
      <c r="DH1175" s="31" t="s">
        <v>30</v>
      </c>
      <c r="DI1175" s="32" t="s">
        <v>30</v>
      </c>
      <c r="DJ1175" s="32" t="s">
        <v>30</v>
      </c>
      <c r="DK1175" s="32" t="s">
        <v>30</v>
      </c>
      <c r="DL1175" s="32" t="s">
        <v>30</v>
      </c>
      <c r="DM1175" s="32" t="s">
        <v>30</v>
      </c>
      <c r="DN1175" s="32" t="s">
        <v>30</v>
      </c>
      <c r="DO1175" s="33" t="s">
        <v>30</v>
      </c>
    </row>
    <row r="1176" spans="1:119" ht="21" customHeight="1" x14ac:dyDescent="0.25">
      <c r="A1176" s="66" t="s">
        <v>2289</v>
      </c>
      <c r="B1176" s="67" t="s">
        <v>2228</v>
      </c>
      <c r="C1176" s="68" t="s">
        <v>2290</v>
      </c>
      <c r="D1176" s="26">
        <v>1</v>
      </c>
      <c r="E1176" s="27">
        <v>6500000</v>
      </c>
      <c r="F1176" s="27">
        <v>6175000</v>
      </c>
      <c r="G1176" s="148"/>
      <c r="H1176" s="148"/>
      <c r="I1176" s="143">
        <f t="shared" si="2443"/>
        <v>3.6261886214694741E-2</v>
      </c>
      <c r="J1176" s="27">
        <f t="shared" si="2444"/>
        <v>6337500</v>
      </c>
      <c r="K1176" s="28">
        <f t="shared" si="2445"/>
        <v>1204125</v>
      </c>
      <c r="L1176" s="29">
        <f t="shared" si="2465"/>
        <v>7541625</v>
      </c>
      <c r="M1176" s="26">
        <v>1</v>
      </c>
      <c r="N1176" s="27">
        <v>6500000</v>
      </c>
      <c r="O1176" s="27">
        <v>7020000</v>
      </c>
      <c r="P1176" s="145"/>
      <c r="Q1176" s="145"/>
      <c r="R1176" s="143">
        <f t="shared" si="2404"/>
        <v>5.4392829322042112E-2</v>
      </c>
      <c r="S1176" s="27">
        <f t="shared" si="2446"/>
        <v>6760000</v>
      </c>
      <c r="T1176" s="28">
        <f t="shared" si="2447"/>
        <v>1284400</v>
      </c>
      <c r="U1176" s="30">
        <f t="shared" si="2448"/>
        <v>8044400</v>
      </c>
      <c r="V1176" s="26">
        <v>1</v>
      </c>
      <c r="W1176" s="27">
        <v>6500000</v>
      </c>
      <c r="X1176" s="27">
        <v>1846800</v>
      </c>
      <c r="Y1176" s="270">
        <f>1899999*1.052</f>
        <v>1998798.9480000001</v>
      </c>
      <c r="Z1176" s="145"/>
      <c r="AA1176" s="163">
        <f t="shared" si="2408"/>
        <v>0.78840017113558314</v>
      </c>
      <c r="AB1176" s="141">
        <f>+AVERAGE(X1176,Y1176)</f>
        <v>1922799.4739999999</v>
      </c>
      <c r="AC1176" s="28">
        <f t="shared" si="2450"/>
        <v>365331.90006000001</v>
      </c>
      <c r="AD1176" s="29">
        <f t="shared" si="2451"/>
        <v>2288131.3740599998</v>
      </c>
      <c r="AE1176" s="26">
        <v>1</v>
      </c>
      <c r="AF1176" s="27">
        <v>6500000</v>
      </c>
      <c r="AG1176" s="27">
        <v>7150000</v>
      </c>
      <c r="AH1176" s="145"/>
      <c r="AI1176" s="145"/>
      <c r="AJ1176" s="143">
        <f t="shared" si="2462"/>
        <v>6.7343502970147379E-2</v>
      </c>
      <c r="AK1176" s="27">
        <f t="shared" si="2425"/>
        <v>6825000</v>
      </c>
      <c r="AL1176" s="28">
        <f t="shared" si="2426"/>
        <v>1296750</v>
      </c>
      <c r="AM1176" s="30">
        <f t="shared" si="2427"/>
        <v>8121750</v>
      </c>
      <c r="AN1176" s="26">
        <v>1</v>
      </c>
      <c r="AO1176" s="27">
        <v>6500000</v>
      </c>
      <c r="AP1176" s="27">
        <v>7410000</v>
      </c>
      <c r="AQ1176" s="145"/>
      <c r="AR1176" s="145"/>
      <c r="AS1176" s="143">
        <f t="shared" si="2463"/>
        <v>9.2518644267398739E-2</v>
      </c>
      <c r="AT1176" s="27">
        <f t="shared" si="2428"/>
        <v>6955000</v>
      </c>
      <c r="AU1176" s="28">
        <f t="shared" si="2429"/>
        <v>1321450</v>
      </c>
      <c r="AV1176" s="30">
        <f t="shared" si="2430"/>
        <v>8276450</v>
      </c>
      <c r="AW1176" s="26">
        <v>1</v>
      </c>
      <c r="AX1176" s="27">
        <v>6500000</v>
      </c>
      <c r="AY1176" s="27">
        <v>6500000</v>
      </c>
      <c r="AZ1176" s="145"/>
      <c r="BA1176" s="145"/>
      <c r="BB1176" s="143">
        <f t="shared" si="2464"/>
        <v>0</v>
      </c>
      <c r="BC1176" s="27">
        <f t="shared" si="2431"/>
        <v>6500000</v>
      </c>
      <c r="BD1176" s="27">
        <f t="shared" si="2432"/>
        <v>1235000</v>
      </c>
      <c r="BE1176" s="27">
        <f t="shared" si="2433"/>
        <v>7735000</v>
      </c>
      <c r="BF1176" s="31" t="s">
        <v>30</v>
      </c>
      <c r="BG1176" s="32" t="s">
        <v>30</v>
      </c>
      <c r="BH1176" s="32" t="s">
        <v>30</v>
      </c>
      <c r="BI1176" s="32" t="s">
        <v>30</v>
      </c>
      <c r="BJ1176" s="32" t="s">
        <v>30</v>
      </c>
      <c r="BK1176" s="32" t="s">
        <v>30</v>
      </c>
      <c r="BL1176" s="32" t="s">
        <v>30</v>
      </c>
      <c r="BM1176" s="32" t="s">
        <v>30</v>
      </c>
      <c r="BN1176" s="32" t="s">
        <v>30</v>
      </c>
      <c r="BO1176" s="31" t="s">
        <v>30</v>
      </c>
      <c r="BP1176" s="32" t="s">
        <v>30</v>
      </c>
      <c r="BQ1176" s="32" t="s">
        <v>30</v>
      </c>
      <c r="BR1176" s="32" t="s">
        <v>30</v>
      </c>
      <c r="BS1176" s="32" t="s">
        <v>30</v>
      </c>
      <c r="BT1176" s="32" t="s">
        <v>30</v>
      </c>
      <c r="BU1176" s="32" t="s">
        <v>30</v>
      </c>
      <c r="BV1176" s="32" t="s">
        <v>30</v>
      </c>
      <c r="BW1176" s="33" t="s">
        <v>30</v>
      </c>
      <c r="BX1176" s="31" t="s">
        <v>30</v>
      </c>
      <c r="BY1176" s="32" t="s">
        <v>30</v>
      </c>
      <c r="BZ1176" s="32" t="s">
        <v>30</v>
      </c>
      <c r="CA1176" s="32" t="s">
        <v>30</v>
      </c>
      <c r="CB1176" s="32" t="s">
        <v>30</v>
      </c>
      <c r="CC1176" s="32" t="s">
        <v>30</v>
      </c>
      <c r="CD1176" s="32" t="s">
        <v>30</v>
      </c>
      <c r="CE1176" s="32" t="s">
        <v>30</v>
      </c>
      <c r="CF1176" s="34" t="s">
        <v>30</v>
      </c>
      <c r="CG1176" s="31" t="s">
        <v>30</v>
      </c>
      <c r="CH1176" s="32" t="s">
        <v>30</v>
      </c>
      <c r="CI1176" s="32" t="s">
        <v>30</v>
      </c>
      <c r="CJ1176" s="32" t="s">
        <v>30</v>
      </c>
      <c r="CK1176" s="32" t="s">
        <v>30</v>
      </c>
      <c r="CL1176" s="32" t="s">
        <v>30</v>
      </c>
      <c r="CM1176" s="32" t="s">
        <v>30</v>
      </c>
      <c r="CN1176" s="32" t="s">
        <v>30</v>
      </c>
      <c r="CO1176" s="32" t="s">
        <v>30</v>
      </c>
      <c r="CP1176" s="31" t="s">
        <v>30</v>
      </c>
      <c r="CQ1176" s="32" t="s">
        <v>30</v>
      </c>
      <c r="CR1176" s="32" t="s">
        <v>30</v>
      </c>
      <c r="CS1176" s="32" t="s">
        <v>30</v>
      </c>
      <c r="CT1176" s="32" t="s">
        <v>30</v>
      </c>
      <c r="CU1176" s="32" t="s">
        <v>30</v>
      </c>
      <c r="CV1176" s="32" t="s">
        <v>30</v>
      </c>
      <c r="CW1176" s="32" t="s">
        <v>30</v>
      </c>
      <c r="CX1176" s="34" t="s">
        <v>30</v>
      </c>
      <c r="CY1176" s="31" t="s">
        <v>30</v>
      </c>
      <c r="CZ1176" s="32" t="s">
        <v>30</v>
      </c>
      <c r="DA1176" s="32" t="s">
        <v>30</v>
      </c>
      <c r="DB1176" s="32" t="s">
        <v>30</v>
      </c>
      <c r="DC1176" s="32" t="s">
        <v>30</v>
      </c>
      <c r="DD1176" s="32" t="s">
        <v>30</v>
      </c>
      <c r="DE1176" s="32" t="s">
        <v>30</v>
      </c>
      <c r="DF1176" s="32" t="s">
        <v>30</v>
      </c>
      <c r="DG1176" s="32" t="s">
        <v>30</v>
      </c>
      <c r="DH1176" s="31" t="s">
        <v>30</v>
      </c>
      <c r="DI1176" s="32" t="s">
        <v>30</v>
      </c>
      <c r="DJ1176" s="32" t="s">
        <v>30</v>
      </c>
      <c r="DK1176" s="32" t="s">
        <v>30</v>
      </c>
      <c r="DL1176" s="32" t="s">
        <v>30</v>
      </c>
      <c r="DM1176" s="32" t="s">
        <v>30</v>
      </c>
      <c r="DN1176" s="32" t="s">
        <v>30</v>
      </c>
      <c r="DO1176" s="33" t="s">
        <v>30</v>
      </c>
    </row>
    <row r="1177" spans="1:119" ht="21" customHeight="1" x14ac:dyDescent="0.25">
      <c r="A1177" s="66" t="s">
        <v>2291</v>
      </c>
      <c r="B1177" s="67" t="s">
        <v>2228</v>
      </c>
      <c r="C1177" s="68" t="s">
        <v>2292</v>
      </c>
      <c r="D1177" s="26">
        <v>1</v>
      </c>
      <c r="E1177" s="27">
        <v>11000000</v>
      </c>
      <c r="F1177" s="27">
        <v>10450000</v>
      </c>
      <c r="G1177" s="148"/>
      <c r="H1177" s="148"/>
      <c r="I1177" s="143">
        <f t="shared" si="2443"/>
        <v>3.6261886214694741E-2</v>
      </c>
      <c r="J1177" s="27">
        <f t="shared" si="2444"/>
        <v>10725000</v>
      </c>
      <c r="K1177" s="28">
        <f t="shared" si="2445"/>
        <v>2037750</v>
      </c>
      <c r="L1177" s="29">
        <f t="shared" si="2465"/>
        <v>12762750</v>
      </c>
      <c r="M1177" s="26">
        <v>1</v>
      </c>
      <c r="N1177" s="27">
        <v>11000000</v>
      </c>
      <c r="O1177" s="27">
        <v>11880000</v>
      </c>
      <c r="P1177" s="145"/>
      <c r="Q1177" s="145"/>
      <c r="R1177" s="143">
        <f t="shared" si="2404"/>
        <v>5.4392829322042112E-2</v>
      </c>
      <c r="S1177" s="27">
        <f t="shared" si="2446"/>
        <v>11440000</v>
      </c>
      <c r="T1177" s="28">
        <f t="shared" si="2447"/>
        <v>2173600</v>
      </c>
      <c r="U1177" s="30">
        <f t="shared" si="2448"/>
        <v>13613600</v>
      </c>
      <c r="V1177" s="26">
        <v>1</v>
      </c>
      <c r="W1177" s="27">
        <v>11000000</v>
      </c>
      <c r="X1177" s="27">
        <v>1846800</v>
      </c>
      <c r="Y1177" s="270">
        <f>84033*1.052</f>
        <v>88402.716</v>
      </c>
      <c r="Z1177" s="270">
        <f>+(5182000*1.0928)*1.052</f>
        <v>5957359.8591999998</v>
      </c>
      <c r="AA1177" s="169">
        <f t="shared" si="2408"/>
        <v>1.0076112011639797</v>
      </c>
      <c r="AB1177" s="196">
        <f>+MEDIAN(W1177:Z1177)</f>
        <v>3902079.9295999999</v>
      </c>
      <c r="AC1177" s="28">
        <f t="shared" si="2450"/>
        <v>741395.18662399997</v>
      </c>
      <c r="AD1177" s="29">
        <f t="shared" si="2451"/>
        <v>4643475.1162240002</v>
      </c>
      <c r="AE1177" s="26">
        <v>1</v>
      </c>
      <c r="AF1177" s="27">
        <v>11000000</v>
      </c>
      <c r="AG1177" s="27">
        <v>12100000</v>
      </c>
      <c r="AH1177" s="145"/>
      <c r="AI1177" s="145"/>
      <c r="AJ1177" s="143">
        <f t="shared" si="2462"/>
        <v>6.7343502970147379E-2</v>
      </c>
      <c r="AK1177" s="27">
        <f t="shared" si="2425"/>
        <v>11550000</v>
      </c>
      <c r="AL1177" s="28">
        <f t="shared" si="2426"/>
        <v>2194500</v>
      </c>
      <c r="AM1177" s="30">
        <f t="shared" si="2427"/>
        <v>13744500</v>
      </c>
      <c r="AN1177" s="26">
        <v>1</v>
      </c>
      <c r="AO1177" s="27">
        <v>11000000</v>
      </c>
      <c r="AP1177" s="27">
        <v>12540000</v>
      </c>
      <c r="AQ1177" s="145"/>
      <c r="AR1177" s="145"/>
      <c r="AS1177" s="143">
        <f t="shared" si="2463"/>
        <v>9.2518644267398753E-2</v>
      </c>
      <c r="AT1177" s="27">
        <f t="shared" si="2428"/>
        <v>11770000</v>
      </c>
      <c r="AU1177" s="28">
        <f t="shared" si="2429"/>
        <v>2236300</v>
      </c>
      <c r="AV1177" s="30">
        <f t="shared" si="2430"/>
        <v>14006300</v>
      </c>
      <c r="AW1177" s="26">
        <v>1</v>
      </c>
      <c r="AX1177" s="27">
        <v>11000000</v>
      </c>
      <c r="AY1177" s="27">
        <v>11000000</v>
      </c>
      <c r="AZ1177" s="145"/>
      <c r="BA1177" s="145"/>
      <c r="BB1177" s="143">
        <f t="shared" si="2464"/>
        <v>0</v>
      </c>
      <c r="BC1177" s="27">
        <f t="shared" si="2431"/>
        <v>11000000</v>
      </c>
      <c r="BD1177" s="27">
        <f t="shared" si="2432"/>
        <v>2090000</v>
      </c>
      <c r="BE1177" s="27">
        <f t="shared" si="2433"/>
        <v>13090000</v>
      </c>
      <c r="BF1177" s="31" t="s">
        <v>30</v>
      </c>
      <c r="BG1177" s="32" t="s">
        <v>30</v>
      </c>
      <c r="BH1177" s="32" t="s">
        <v>30</v>
      </c>
      <c r="BI1177" s="32" t="s">
        <v>30</v>
      </c>
      <c r="BJ1177" s="32" t="s">
        <v>30</v>
      </c>
      <c r="BK1177" s="32" t="s">
        <v>30</v>
      </c>
      <c r="BL1177" s="32" t="s">
        <v>30</v>
      </c>
      <c r="BM1177" s="32" t="s">
        <v>30</v>
      </c>
      <c r="BN1177" s="32" t="s">
        <v>30</v>
      </c>
      <c r="BO1177" s="31" t="s">
        <v>30</v>
      </c>
      <c r="BP1177" s="32" t="s">
        <v>30</v>
      </c>
      <c r="BQ1177" s="32" t="s">
        <v>30</v>
      </c>
      <c r="BR1177" s="32" t="s">
        <v>30</v>
      </c>
      <c r="BS1177" s="32" t="s">
        <v>30</v>
      </c>
      <c r="BT1177" s="32" t="s">
        <v>30</v>
      </c>
      <c r="BU1177" s="32" t="s">
        <v>30</v>
      </c>
      <c r="BV1177" s="32" t="s">
        <v>30</v>
      </c>
      <c r="BW1177" s="33" t="s">
        <v>30</v>
      </c>
      <c r="BX1177" s="31" t="s">
        <v>30</v>
      </c>
      <c r="BY1177" s="32" t="s">
        <v>30</v>
      </c>
      <c r="BZ1177" s="32" t="s">
        <v>30</v>
      </c>
      <c r="CA1177" s="32" t="s">
        <v>30</v>
      </c>
      <c r="CB1177" s="32" t="s">
        <v>30</v>
      </c>
      <c r="CC1177" s="32" t="s">
        <v>30</v>
      </c>
      <c r="CD1177" s="32" t="s">
        <v>30</v>
      </c>
      <c r="CE1177" s="32" t="s">
        <v>30</v>
      </c>
      <c r="CF1177" s="34" t="s">
        <v>30</v>
      </c>
      <c r="CG1177" s="31" t="s">
        <v>30</v>
      </c>
      <c r="CH1177" s="32" t="s">
        <v>30</v>
      </c>
      <c r="CI1177" s="32" t="s">
        <v>30</v>
      </c>
      <c r="CJ1177" s="32" t="s">
        <v>30</v>
      </c>
      <c r="CK1177" s="32" t="s">
        <v>30</v>
      </c>
      <c r="CL1177" s="32" t="s">
        <v>30</v>
      </c>
      <c r="CM1177" s="32" t="s">
        <v>30</v>
      </c>
      <c r="CN1177" s="32" t="s">
        <v>30</v>
      </c>
      <c r="CO1177" s="32" t="s">
        <v>30</v>
      </c>
      <c r="CP1177" s="31" t="s">
        <v>30</v>
      </c>
      <c r="CQ1177" s="32" t="s">
        <v>30</v>
      </c>
      <c r="CR1177" s="32" t="s">
        <v>30</v>
      </c>
      <c r="CS1177" s="32" t="s">
        <v>30</v>
      </c>
      <c r="CT1177" s="32" t="s">
        <v>30</v>
      </c>
      <c r="CU1177" s="32" t="s">
        <v>30</v>
      </c>
      <c r="CV1177" s="32" t="s">
        <v>30</v>
      </c>
      <c r="CW1177" s="32" t="s">
        <v>30</v>
      </c>
      <c r="CX1177" s="34" t="s">
        <v>30</v>
      </c>
      <c r="CY1177" s="31" t="s">
        <v>30</v>
      </c>
      <c r="CZ1177" s="32" t="s">
        <v>30</v>
      </c>
      <c r="DA1177" s="32" t="s">
        <v>30</v>
      </c>
      <c r="DB1177" s="32" t="s">
        <v>30</v>
      </c>
      <c r="DC1177" s="32" t="s">
        <v>30</v>
      </c>
      <c r="DD1177" s="32" t="s">
        <v>30</v>
      </c>
      <c r="DE1177" s="32" t="s">
        <v>30</v>
      </c>
      <c r="DF1177" s="32" t="s">
        <v>30</v>
      </c>
      <c r="DG1177" s="32" t="s">
        <v>30</v>
      </c>
      <c r="DH1177" s="31" t="s">
        <v>30</v>
      </c>
      <c r="DI1177" s="32" t="s">
        <v>30</v>
      </c>
      <c r="DJ1177" s="32" t="s">
        <v>30</v>
      </c>
      <c r="DK1177" s="32" t="s">
        <v>30</v>
      </c>
      <c r="DL1177" s="32" t="s">
        <v>30</v>
      </c>
      <c r="DM1177" s="32" t="s">
        <v>30</v>
      </c>
      <c r="DN1177" s="32" t="s">
        <v>30</v>
      </c>
      <c r="DO1177" s="33" t="s">
        <v>30</v>
      </c>
    </row>
    <row r="1178" spans="1:119" ht="21" customHeight="1" x14ac:dyDescent="0.25">
      <c r="A1178" s="66" t="s">
        <v>2293</v>
      </c>
      <c r="B1178" s="67" t="s">
        <v>2228</v>
      </c>
      <c r="C1178" s="68" t="s">
        <v>2294</v>
      </c>
      <c r="D1178" s="26">
        <v>1</v>
      </c>
      <c r="E1178" s="27">
        <v>11000000</v>
      </c>
      <c r="F1178" s="27">
        <v>10450000</v>
      </c>
      <c r="G1178" s="148"/>
      <c r="H1178" s="148"/>
      <c r="I1178" s="143">
        <f t="shared" si="2443"/>
        <v>3.6261886214694741E-2</v>
      </c>
      <c r="J1178" s="27">
        <f t="shared" si="2444"/>
        <v>10725000</v>
      </c>
      <c r="K1178" s="28">
        <f t="shared" si="2445"/>
        <v>2037750</v>
      </c>
      <c r="L1178" s="29">
        <f t="shared" si="2465"/>
        <v>12762750</v>
      </c>
      <c r="M1178" s="26">
        <v>1</v>
      </c>
      <c r="N1178" s="27">
        <v>11000000</v>
      </c>
      <c r="O1178" s="27">
        <v>11880000</v>
      </c>
      <c r="P1178" s="145"/>
      <c r="Q1178" s="145"/>
      <c r="R1178" s="143">
        <f t="shared" si="2404"/>
        <v>5.4392829322042112E-2</v>
      </c>
      <c r="S1178" s="27">
        <f t="shared" si="2446"/>
        <v>11440000</v>
      </c>
      <c r="T1178" s="28">
        <f t="shared" si="2447"/>
        <v>2173600</v>
      </c>
      <c r="U1178" s="30">
        <f t="shared" si="2448"/>
        <v>13613600</v>
      </c>
      <c r="V1178" s="26">
        <v>1</v>
      </c>
      <c r="W1178" s="27">
        <v>11000000</v>
      </c>
      <c r="X1178" s="27">
        <v>1846800</v>
      </c>
      <c r="Y1178" s="270">
        <f>84033*1.052</f>
        <v>88402.716</v>
      </c>
      <c r="Z1178" s="270">
        <f>+(4882000*1.0928)*1.052</f>
        <v>5612472.1792000001</v>
      </c>
      <c r="AA1178" s="169">
        <f t="shared" si="2408"/>
        <v>1.0076112011639797</v>
      </c>
      <c r="AB1178" s="196">
        <f>+MEDIAN(W1178:Z1178)</f>
        <v>3729636.0896000001</v>
      </c>
      <c r="AC1178" s="28">
        <f t="shared" si="2450"/>
        <v>708630.85702400003</v>
      </c>
      <c r="AD1178" s="29">
        <f t="shared" si="2451"/>
        <v>4438266.9466239996</v>
      </c>
      <c r="AE1178" s="26">
        <v>1</v>
      </c>
      <c r="AF1178" s="27">
        <v>11000000</v>
      </c>
      <c r="AG1178" s="27">
        <v>12100000</v>
      </c>
      <c r="AH1178" s="145"/>
      <c r="AI1178" s="145"/>
      <c r="AJ1178" s="143">
        <f t="shared" si="2462"/>
        <v>6.7343502970147379E-2</v>
      </c>
      <c r="AK1178" s="27">
        <f t="shared" si="2425"/>
        <v>11550000</v>
      </c>
      <c r="AL1178" s="28">
        <f t="shared" si="2426"/>
        <v>2194500</v>
      </c>
      <c r="AM1178" s="30">
        <f t="shared" si="2427"/>
        <v>13744500</v>
      </c>
      <c r="AN1178" s="26">
        <v>1</v>
      </c>
      <c r="AO1178" s="27">
        <v>11000000</v>
      </c>
      <c r="AP1178" s="27">
        <v>12540000</v>
      </c>
      <c r="AQ1178" s="145"/>
      <c r="AR1178" s="145"/>
      <c r="AS1178" s="143">
        <f t="shared" si="2463"/>
        <v>9.2518644267398753E-2</v>
      </c>
      <c r="AT1178" s="27">
        <f t="shared" si="2428"/>
        <v>11770000</v>
      </c>
      <c r="AU1178" s="28">
        <f t="shared" si="2429"/>
        <v>2236300</v>
      </c>
      <c r="AV1178" s="30">
        <f t="shared" si="2430"/>
        <v>14006300</v>
      </c>
      <c r="AW1178" s="26">
        <v>1</v>
      </c>
      <c r="AX1178" s="27">
        <v>11000000</v>
      </c>
      <c r="AY1178" s="27">
        <v>11000000</v>
      </c>
      <c r="AZ1178" s="145"/>
      <c r="BA1178" s="145"/>
      <c r="BB1178" s="143">
        <f t="shared" si="2464"/>
        <v>0</v>
      </c>
      <c r="BC1178" s="27">
        <f t="shared" si="2431"/>
        <v>11000000</v>
      </c>
      <c r="BD1178" s="27">
        <f t="shared" si="2432"/>
        <v>2090000</v>
      </c>
      <c r="BE1178" s="27">
        <f t="shared" si="2433"/>
        <v>13090000</v>
      </c>
      <c r="BF1178" s="31" t="s">
        <v>30</v>
      </c>
      <c r="BG1178" s="32" t="s">
        <v>30</v>
      </c>
      <c r="BH1178" s="32" t="s">
        <v>30</v>
      </c>
      <c r="BI1178" s="32" t="s">
        <v>30</v>
      </c>
      <c r="BJ1178" s="32" t="s">
        <v>30</v>
      </c>
      <c r="BK1178" s="32" t="s">
        <v>30</v>
      </c>
      <c r="BL1178" s="32" t="s">
        <v>30</v>
      </c>
      <c r="BM1178" s="32" t="s">
        <v>30</v>
      </c>
      <c r="BN1178" s="32" t="s">
        <v>30</v>
      </c>
      <c r="BO1178" s="31" t="s">
        <v>30</v>
      </c>
      <c r="BP1178" s="32" t="s">
        <v>30</v>
      </c>
      <c r="BQ1178" s="32" t="s">
        <v>30</v>
      </c>
      <c r="BR1178" s="32" t="s">
        <v>30</v>
      </c>
      <c r="BS1178" s="32" t="s">
        <v>30</v>
      </c>
      <c r="BT1178" s="32" t="s">
        <v>30</v>
      </c>
      <c r="BU1178" s="32" t="s">
        <v>30</v>
      </c>
      <c r="BV1178" s="32" t="s">
        <v>30</v>
      </c>
      <c r="BW1178" s="33" t="s">
        <v>30</v>
      </c>
      <c r="BX1178" s="31" t="s">
        <v>30</v>
      </c>
      <c r="BY1178" s="32" t="s">
        <v>30</v>
      </c>
      <c r="BZ1178" s="32" t="s">
        <v>30</v>
      </c>
      <c r="CA1178" s="32" t="s">
        <v>30</v>
      </c>
      <c r="CB1178" s="32" t="s">
        <v>30</v>
      </c>
      <c r="CC1178" s="32" t="s">
        <v>30</v>
      </c>
      <c r="CD1178" s="32" t="s">
        <v>30</v>
      </c>
      <c r="CE1178" s="32" t="s">
        <v>30</v>
      </c>
      <c r="CF1178" s="34" t="s">
        <v>30</v>
      </c>
      <c r="CG1178" s="31" t="s">
        <v>30</v>
      </c>
      <c r="CH1178" s="32" t="s">
        <v>30</v>
      </c>
      <c r="CI1178" s="32" t="s">
        <v>30</v>
      </c>
      <c r="CJ1178" s="32" t="s">
        <v>30</v>
      </c>
      <c r="CK1178" s="32" t="s">
        <v>30</v>
      </c>
      <c r="CL1178" s="32" t="s">
        <v>30</v>
      </c>
      <c r="CM1178" s="32" t="s">
        <v>30</v>
      </c>
      <c r="CN1178" s="32" t="s">
        <v>30</v>
      </c>
      <c r="CO1178" s="32" t="s">
        <v>30</v>
      </c>
      <c r="CP1178" s="31" t="s">
        <v>30</v>
      </c>
      <c r="CQ1178" s="32" t="s">
        <v>30</v>
      </c>
      <c r="CR1178" s="32" t="s">
        <v>30</v>
      </c>
      <c r="CS1178" s="32" t="s">
        <v>30</v>
      </c>
      <c r="CT1178" s="32" t="s">
        <v>30</v>
      </c>
      <c r="CU1178" s="32" t="s">
        <v>30</v>
      </c>
      <c r="CV1178" s="32" t="s">
        <v>30</v>
      </c>
      <c r="CW1178" s="32" t="s">
        <v>30</v>
      </c>
      <c r="CX1178" s="34" t="s">
        <v>30</v>
      </c>
      <c r="CY1178" s="31" t="s">
        <v>30</v>
      </c>
      <c r="CZ1178" s="32" t="s">
        <v>30</v>
      </c>
      <c r="DA1178" s="32" t="s">
        <v>30</v>
      </c>
      <c r="DB1178" s="32" t="s">
        <v>30</v>
      </c>
      <c r="DC1178" s="32" t="s">
        <v>30</v>
      </c>
      <c r="DD1178" s="32" t="s">
        <v>30</v>
      </c>
      <c r="DE1178" s="32" t="s">
        <v>30</v>
      </c>
      <c r="DF1178" s="32" t="s">
        <v>30</v>
      </c>
      <c r="DG1178" s="32" t="s">
        <v>30</v>
      </c>
      <c r="DH1178" s="31" t="s">
        <v>30</v>
      </c>
      <c r="DI1178" s="32" t="s">
        <v>30</v>
      </c>
      <c r="DJ1178" s="32" t="s">
        <v>30</v>
      </c>
      <c r="DK1178" s="32" t="s">
        <v>30</v>
      </c>
      <c r="DL1178" s="32" t="s">
        <v>30</v>
      </c>
      <c r="DM1178" s="32" t="s">
        <v>30</v>
      </c>
      <c r="DN1178" s="32" t="s">
        <v>30</v>
      </c>
      <c r="DO1178" s="33" t="s">
        <v>30</v>
      </c>
    </row>
    <row r="1179" spans="1:119" ht="21" customHeight="1" x14ac:dyDescent="0.25">
      <c r="A1179" s="66" t="s">
        <v>2295</v>
      </c>
      <c r="B1179" s="67" t="s">
        <v>2228</v>
      </c>
      <c r="C1179" s="68" t="s">
        <v>2296</v>
      </c>
      <c r="D1179" s="26">
        <v>1</v>
      </c>
      <c r="E1179" s="27">
        <v>6500000</v>
      </c>
      <c r="F1179" s="27">
        <v>6175000</v>
      </c>
      <c r="G1179" s="148"/>
      <c r="H1179" s="148"/>
      <c r="I1179" s="143">
        <f t="shared" si="2443"/>
        <v>3.6261886214694741E-2</v>
      </c>
      <c r="J1179" s="27">
        <f t="shared" si="2444"/>
        <v>6337500</v>
      </c>
      <c r="K1179" s="28">
        <f t="shared" si="2445"/>
        <v>1204125</v>
      </c>
      <c r="L1179" s="29">
        <f t="shared" si="2465"/>
        <v>7541625</v>
      </c>
      <c r="M1179" s="26">
        <v>1</v>
      </c>
      <c r="N1179" s="27">
        <v>6500000</v>
      </c>
      <c r="O1179" s="27">
        <v>7020000</v>
      </c>
      <c r="P1179" s="145"/>
      <c r="Q1179" s="145"/>
      <c r="R1179" s="143">
        <f t="shared" si="2404"/>
        <v>5.4392829322042112E-2</v>
      </c>
      <c r="S1179" s="27">
        <f t="shared" si="2446"/>
        <v>6760000</v>
      </c>
      <c r="T1179" s="28">
        <f t="shared" si="2447"/>
        <v>1284400</v>
      </c>
      <c r="U1179" s="30">
        <f t="shared" si="2448"/>
        <v>8044400</v>
      </c>
      <c r="V1179" s="26">
        <v>1</v>
      </c>
      <c r="W1179" s="27">
        <v>6500000</v>
      </c>
      <c r="X1179" s="27">
        <v>1846800</v>
      </c>
      <c r="Y1179" s="145"/>
      <c r="Z1179" s="145"/>
      <c r="AA1179" s="169">
        <f t="shared" si="2408"/>
        <v>0.78840017113558314</v>
      </c>
      <c r="AB1179" s="205">
        <f t="shared" si="2449"/>
        <v>4173400</v>
      </c>
      <c r="AC1179" s="28">
        <f t="shared" si="2450"/>
        <v>792946</v>
      </c>
      <c r="AD1179" s="29">
        <f t="shared" si="2451"/>
        <v>4966346</v>
      </c>
      <c r="AE1179" s="26">
        <v>1</v>
      </c>
      <c r="AF1179" s="27">
        <v>6500000</v>
      </c>
      <c r="AG1179" s="27">
        <v>7150000</v>
      </c>
      <c r="AH1179" s="145"/>
      <c r="AI1179" s="145"/>
      <c r="AJ1179" s="143">
        <f t="shared" si="2462"/>
        <v>6.7343502970147379E-2</v>
      </c>
      <c r="AK1179" s="27">
        <f t="shared" si="2425"/>
        <v>6825000</v>
      </c>
      <c r="AL1179" s="28">
        <f t="shared" si="2426"/>
        <v>1296750</v>
      </c>
      <c r="AM1179" s="30">
        <f t="shared" si="2427"/>
        <v>8121750</v>
      </c>
      <c r="AN1179" s="26">
        <v>1</v>
      </c>
      <c r="AO1179" s="27">
        <v>6500000</v>
      </c>
      <c r="AP1179" s="27">
        <v>7410000</v>
      </c>
      <c r="AQ1179" s="145"/>
      <c r="AR1179" s="145"/>
      <c r="AS1179" s="143">
        <f t="shared" si="2463"/>
        <v>9.2518644267398739E-2</v>
      </c>
      <c r="AT1179" s="27">
        <f t="shared" si="2428"/>
        <v>6955000</v>
      </c>
      <c r="AU1179" s="28">
        <f t="shared" si="2429"/>
        <v>1321450</v>
      </c>
      <c r="AV1179" s="30">
        <f t="shared" si="2430"/>
        <v>8276450</v>
      </c>
      <c r="AW1179" s="26">
        <v>1</v>
      </c>
      <c r="AX1179" s="27">
        <v>6500000</v>
      </c>
      <c r="AY1179" s="27">
        <v>6500000</v>
      </c>
      <c r="AZ1179" s="145"/>
      <c r="BA1179" s="145"/>
      <c r="BB1179" s="143">
        <f t="shared" si="2464"/>
        <v>0</v>
      </c>
      <c r="BC1179" s="27">
        <f t="shared" si="2431"/>
        <v>6500000</v>
      </c>
      <c r="BD1179" s="27">
        <f t="shared" si="2432"/>
        <v>1235000</v>
      </c>
      <c r="BE1179" s="27">
        <f t="shared" si="2433"/>
        <v>7735000</v>
      </c>
      <c r="BF1179" s="31" t="s">
        <v>30</v>
      </c>
      <c r="BG1179" s="32" t="s">
        <v>30</v>
      </c>
      <c r="BH1179" s="32" t="s">
        <v>30</v>
      </c>
      <c r="BI1179" s="32" t="s">
        <v>30</v>
      </c>
      <c r="BJ1179" s="32" t="s">
        <v>30</v>
      </c>
      <c r="BK1179" s="32" t="s">
        <v>30</v>
      </c>
      <c r="BL1179" s="32" t="s">
        <v>30</v>
      </c>
      <c r="BM1179" s="32" t="s">
        <v>30</v>
      </c>
      <c r="BN1179" s="32" t="s">
        <v>30</v>
      </c>
      <c r="BO1179" s="31" t="s">
        <v>30</v>
      </c>
      <c r="BP1179" s="32" t="s">
        <v>30</v>
      </c>
      <c r="BQ1179" s="32" t="s">
        <v>30</v>
      </c>
      <c r="BR1179" s="32" t="s">
        <v>30</v>
      </c>
      <c r="BS1179" s="32" t="s">
        <v>30</v>
      </c>
      <c r="BT1179" s="32" t="s">
        <v>30</v>
      </c>
      <c r="BU1179" s="32" t="s">
        <v>30</v>
      </c>
      <c r="BV1179" s="32" t="s">
        <v>30</v>
      </c>
      <c r="BW1179" s="33" t="s">
        <v>30</v>
      </c>
      <c r="BX1179" s="31" t="s">
        <v>30</v>
      </c>
      <c r="BY1179" s="32" t="s">
        <v>30</v>
      </c>
      <c r="BZ1179" s="32" t="s">
        <v>30</v>
      </c>
      <c r="CA1179" s="32" t="s">
        <v>30</v>
      </c>
      <c r="CB1179" s="32" t="s">
        <v>30</v>
      </c>
      <c r="CC1179" s="32" t="s">
        <v>30</v>
      </c>
      <c r="CD1179" s="32" t="s">
        <v>30</v>
      </c>
      <c r="CE1179" s="32" t="s">
        <v>30</v>
      </c>
      <c r="CF1179" s="34" t="s">
        <v>30</v>
      </c>
      <c r="CG1179" s="31" t="s">
        <v>30</v>
      </c>
      <c r="CH1179" s="32" t="s">
        <v>30</v>
      </c>
      <c r="CI1179" s="32" t="s">
        <v>30</v>
      </c>
      <c r="CJ1179" s="32" t="s">
        <v>30</v>
      </c>
      <c r="CK1179" s="32" t="s">
        <v>30</v>
      </c>
      <c r="CL1179" s="32" t="s">
        <v>30</v>
      </c>
      <c r="CM1179" s="32" t="s">
        <v>30</v>
      </c>
      <c r="CN1179" s="32" t="s">
        <v>30</v>
      </c>
      <c r="CO1179" s="32" t="s">
        <v>30</v>
      </c>
      <c r="CP1179" s="31" t="s">
        <v>30</v>
      </c>
      <c r="CQ1179" s="32" t="s">
        <v>30</v>
      </c>
      <c r="CR1179" s="32" t="s">
        <v>30</v>
      </c>
      <c r="CS1179" s="32" t="s">
        <v>30</v>
      </c>
      <c r="CT1179" s="32" t="s">
        <v>30</v>
      </c>
      <c r="CU1179" s="32" t="s">
        <v>30</v>
      </c>
      <c r="CV1179" s="32" t="s">
        <v>30</v>
      </c>
      <c r="CW1179" s="32" t="s">
        <v>30</v>
      </c>
      <c r="CX1179" s="34" t="s">
        <v>30</v>
      </c>
      <c r="CY1179" s="31" t="s">
        <v>30</v>
      </c>
      <c r="CZ1179" s="32" t="s">
        <v>30</v>
      </c>
      <c r="DA1179" s="32" t="s">
        <v>30</v>
      </c>
      <c r="DB1179" s="32" t="s">
        <v>30</v>
      </c>
      <c r="DC1179" s="32" t="s">
        <v>30</v>
      </c>
      <c r="DD1179" s="32" t="s">
        <v>30</v>
      </c>
      <c r="DE1179" s="32" t="s">
        <v>30</v>
      </c>
      <c r="DF1179" s="32" t="s">
        <v>30</v>
      </c>
      <c r="DG1179" s="32" t="s">
        <v>30</v>
      </c>
      <c r="DH1179" s="31" t="s">
        <v>30</v>
      </c>
      <c r="DI1179" s="32" t="s">
        <v>30</v>
      </c>
      <c r="DJ1179" s="32" t="s">
        <v>30</v>
      </c>
      <c r="DK1179" s="32" t="s">
        <v>30</v>
      </c>
      <c r="DL1179" s="32" t="s">
        <v>30</v>
      </c>
      <c r="DM1179" s="32" t="s">
        <v>30</v>
      </c>
      <c r="DN1179" s="32" t="s">
        <v>30</v>
      </c>
      <c r="DO1179" s="33" t="s">
        <v>30</v>
      </c>
    </row>
    <row r="1180" spans="1:119" ht="21" customHeight="1" x14ac:dyDescent="0.25">
      <c r="A1180" s="66" t="s">
        <v>2297</v>
      </c>
      <c r="B1180" s="67" t="s">
        <v>2228</v>
      </c>
      <c r="C1180" s="68" t="s">
        <v>2296</v>
      </c>
      <c r="D1180" s="26">
        <v>1</v>
      </c>
      <c r="E1180" s="27">
        <v>6500000</v>
      </c>
      <c r="F1180" s="27">
        <v>6175000</v>
      </c>
      <c r="G1180" s="148"/>
      <c r="H1180" s="148"/>
      <c r="I1180" s="143">
        <f t="shared" si="2443"/>
        <v>3.6261886214694741E-2</v>
      </c>
      <c r="J1180" s="27">
        <f t="shared" si="2444"/>
        <v>6337500</v>
      </c>
      <c r="K1180" s="28">
        <f t="shared" si="2445"/>
        <v>1204125</v>
      </c>
      <c r="L1180" s="29">
        <f t="shared" si="2465"/>
        <v>7541625</v>
      </c>
      <c r="M1180" s="26">
        <v>1</v>
      </c>
      <c r="N1180" s="27">
        <v>6500000</v>
      </c>
      <c r="O1180" s="27">
        <v>7020000</v>
      </c>
      <c r="P1180" s="145"/>
      <c r="Q1180" s="145"/>
      <c r="R1180" s="143">
        <f t="shared" si="2404"/>
        <v>5.4392829322042112E-2</v>
      </c>
      <c r="S1180" s="27">
        <f t="shared" si="2446"/>
        <v>6760000</v>
      </c>
      <c r="T1180" s="28">
        <f t="shared" si="2447"/>
        <v>1284400</v>
      </c>
      <c r="U1180" s="30">
        <f t="shared" si="2448"/>
        <v>8044400</v>
      </c>
      <c r="V1180" s="26">
        <v>1</v>
      </c>
      <c r="W1180" s="27">
        <v>6500000</v>
      </c>
      <c r="X1180" s="27">
        <v>1846800</v>
      </c>
      <c r="Y1180" s="145"/>
      <c r="Z1180" s="145"/>
      <c r="AA1180" s="169">
        <f t="shared" si="2408"/>
        <v>0.78840017113558314</v>
      </c>
      <c r="AB1180" s="205">
        <f t="shared" si="2449"/>
        <v>4173400</v>
      </c>
      <c r="AC1180" s="28">
        <f t="shared" si="2450"/>
        <v>792946</v>
      </c>
      <c r="AD1180" s="29">
        <f t="shared" si="2451"/>
        <v>4966346</v>
      </c>
      <c r="AE1180" s="26">
        <v>1</v>
      </c>
      <c r="AF1180" s="27">
        <v>6500000</v>
      </c>
      <c r="AG1180" s="27">
        <v>7150000</v>
      </c>
      <c r="AH1180" s="145"/>
      <c r="AI1180" s="145"/>
      <c r="AJ1180" s="143">
        <f t="shared" si="2462"/>
        <v>6.7343502970147379E-2</v>
      </c>
      <c r="AK1180" s="27">
        <f t="shared" si="2425"/>
        <v>6825000</v>
      </c>
      <c r="AL1180" s="28">
        <f t="shared" si="2426"/>
        <v>1296750</v>
      </c>
      <c r="AM1180" s="30">
        <f t="shared" si="2427"/>
        <v>8121750</v>
      </c>
      <c r="AN1180" s="26">
        <v>1</v>
      </c>
      <c r="AO1180" s="27">
        <v>6500000</v>
      </c>
      <c r="AP1180" s="27">
        <v>7410000</v>
      </c>
      <c r="AQ1180" s="145"/>
      <c r="AR1180" s="145"/>
      <c r="AS1180" s="143">
        <f t="shared" si="2463"/>
        <v>9.2518644267398739E-2</v>
      </c>
      <c r="AT1180" s="27">
        <f t="shared" si="2428"/>
        <v>6955000</v>
      </c>
      <c r="AU1180" s="28">
        <f t="shared" si="2429"/>
        <v>1321450</v>
      </c>
      <c r="AV1180" s="30">
        <f t="shared" si="2430"/>
        <v>8276450</v>
      </c>
      <c r="AW1180" s="26">
        <v>1</v>
      </c>
      <c r="AX1180" s="27">
        <v>6500000</v>
      </c>
      <c r="AY1180" s="27">
        <v>6500000</v>
      </c>
      <c r="AZ1180" s="145"/>
      <c r="BA1180" s="145"/>
      <c r="BB1180" s="143">
        <f t="shared" si="2464"/>
        <v>0</v>
      </c>
      <c r="BC1180" s="27">
        <f t="shared" si="2431"/>
        <v>6500000</v>
      </c>
      <c r="BD1180" s="27">
        <f t="shared" si="2432"/>
        <v>1235000</v>
      </c>
      <c r="BE1180" s="27">
        <f t="shared" si="2433"/>
        <v>7735000</v>
      </c>
      <c r="BF1180" s="31" t="s">
        <v>30</v>
      </c>
      <c r="BG1180" s="32" t="s">
        <v>30</v>
      </c>
      <c r="BH1180" s="32" t="s">
        <v>30</v>
      </c>
      <c r="BI1180" s="32" t="s">
        <v>30</v>
      </c>
      <c r="BJ1180" s="32" t="s">
        <v>30</v>
      </c>
      <c r="BK1180" s="32" t="s">
        <v>30</v>
      </c>
      <c r="BL1180" s="32" t="s">
        <v>30</v>
      </c>
      <c r="BM1180" s="32" t="s">
        <v>30</v>
      </c>
      <c r="BN1180" s="32" t="s">
        <v>30</v>
      </c>
      <c r="BO1180" s="31" t="s">
        <v>30</v>
      </c>
      <c r="BP1180" s="32" t="s">
        <v>30</v>
      </c>
      <c r="BQ1180" s="32" t="s">
        <v>30</v>
      </c>
      <c r="BR1180" s="32" t="s">
        <v>30</v>
      </c>
      <c r="BS1180" s="32" t="s">
        <v>30</v>
      </c>
      <c r="BT1180" s="32" t="s">
        <v>30</v>
      </c>
      <c r="BU1180" s="32" t="s">
        <v>30</v>
      </c>
      <c r="BV1180" s="32" t="s">
        <v>30</v>
      </c>
      <c r="BW1180" s="33" t="s">
        <v>30</v>
      </c>
      <c r="BX1180" s="31" t="s">
        <v>30</v>
      </c>
      <c r="BY1180" s="32" t="s">
        <v>30</v>
      </c>
      <c r="BZ1180" s="32" t="s">
        <v>30</v>
      </c>
      <c r="CA1180" s="32" t="s">
        <v>30</v>
      </c>
      <c r="CB1180" s="32" t="s">
        <v>30</v>
      </c>
      <c r="CC1180" s="32" t="s">
        <v>30</v>
      </c>
      <c r="CD1180" s="32" t="s">
        <v>30</v>
      </c>
      <c r="CE1180" s="32" t="s">
        <v>30</v>
      </c>
      <c r="CF1180" s="34" t="s">
        <v>30</v>
      </c>
      <c r="CG1180" s="31" t="s">
        <v>30</v>
      </c>
      <c r="CH1180" s="32" t="s">
        <v>30</v>
      </c>
      <c r="CI1180" s="32" t="s">
        <v>30</v>
      </c>
      <c r="CJ1180" s="32" t="s">
        <v>30</v>
      </c>
      <c r="CK1180" s="32" t="s">
        <v>30</v>
      </c>
      <c r="CL1180" s="32" t="s">
        <v>30</v>
      </c>
      <c r="CM1180" s="32" t="s">
        <v>30</v>
      </c>
      <c r="CN1180" s="32" t="s">
        <v>30</v>
      </c>
      <c r="CO1180" s="32" t="s">
        <v>30</v>
      </c>
      <c r="CP1180" s="31" t="s">
        <v>30</v>
      </c>
      <c r="CQ1180" s="32" t="s">
        <v>30</v>
      </c>
      <c r="CR1180" s="32" t="s">
        <v>30</v>
      </c>
      <c r="CS1180" s="32" t="s">
        <v>30</v>
      </c>
      <c r="CT1180" s="32" t="s">
        <v>30</v>
      </c>
      <c r="CU1180" s="32" t="s">
        <v>30</v>
      </c>
      <c r="CV1180" s="32" t="s">
        <v>30</v>
      </c>
      <c r="CW1180" s="32" t="s">
        <v>30</v>
      </c>
      <c r="CX1180" s="34" t="s">
        <v>30</v>
      </c>
      <c r="CY1180" s="31" t="s">
        <v>30</v>
      </c>
      <c r="CZ1180" s="32" t="s">
        <v>30</v>
      </c>
      <c r="DA1180" s="32" t="s">
        <v>30</v>
      </c>
      <c r="DB1180" s="32" t="s">
        <v>30</v>
      </c>
      <c r="DC1180" s="32" t="s">
        <v>30</v>
      </c>
      <c r="DD1180" s="32" t="s">
        <v>30</v>
      </c>
      <c r="DE1180" s="32" t="s">
        <v>30</v>
      </c>
      <c r="DF1180" s="32" t="s">
        <v>30</v>
      </c>
      <c r="DG1180" s="32" t="s">
        <v>30</v>
      </c>
      <c r="DH1180" s="31" t="s">
        <v>30</v>
      </c>
      <c r="DI1180" s="32" t="s">
        <v>30</v>
      </c>
      <c r="DJ1180" s="32" t="s">
        <v>30</v>
      </c>
      <c r="DK1180" s="32" t="s">
        <v>30</v>
      </c>
      <c r="DL1180" s="32" t="s">
        <v>30</v>
      </c>
      <c r="DM1180" s="32" t="s">
        <v>30</v>
      </c>
      <c r="DN1180" s="32" t="s">
        <v>30</v>
      </c>
      <c r="DO1180" s="33" t="s">
        <v>30</v>
      </c>
    </row>
    <row r="1181" spans="1:119" ht="21" customHeight="1" x14ac:dyDescent="0.25">
      <c r="A1181" s="66" t="s">
        <v>2298</v>
      </c>
      <c r="B1181" s="67" t="s">
        <v>2228</v>
      </c>
      <c r="C1181" s="68" t="s">
        <v>2299</v>
      </c>
      <c r="D1181" s="26">
        <v>1</v>
      </c>
      <c r="E1181" s="27">
        <v>18000000</v>
      </c>
      <c r="F1181" s="27">
        <v>17100000</v>
      </c>
      <c r="G1181" s="148"/>
      <c r="H1181" s="148"/>
      <c r="I1181" s="143">
        <f t="shared" si="2443"/>
        <v>3.6261886214694741E-2</v>
      </c>
      <c r="J1181" s="27">
        <f t="shared" si="2444"/>
        <v>17550000</v>
      </c>
      <c r="K1181" s="28">
        <f t="shared" si="2445"/>
        <v>3334500</v>
      </c>
      <c r="L1181" s="29">
        <f t="shared" si="2465"/>
        <v>20884500</v>
      </c>
      <c r="M1181" s="26">
        <v>1</v>
      </c>
      <c r="N1181" s="27">
        <v>18000000</v>
      </c>
      <c r="O1181" s="27">
        <v>19440000</v>
      </c>
      <c r="P1181" s="145"/>
      <c r="Q1181" s="145"/>
      <c r="R1181" s="143">
        <f t="shared" si="2404"/>
        <v>5.4392829322042119E-2</v>
      </c>
      <c r="S1181" s="27">
        <f t="shared" si="2446"/>
        <v>18720000</v>
      </c>
      <c r="T1181" s="28">
        <f t="shared" si="2447"/>
        <v>3556800</v>
      </c>
      <c r="U1181" s="30">
        <f t="shared" si="2448"/>
        <v>22276800</v>
      </c>
      <c r="V1181" s="26">
        <v>1</v>
      </c>
      <c r="W1181" s="27">
        <v>18000000</v>
      </c>
      <c r="X1181" s="27">
        <v>1846800</v>
      </c>
      <c r="Y1181" s="145"/>
      <c r="Z1181" s="145"/>
      <c r="AA1181" s="169">
        <f t="shared" si="2408"/>
        <v>1.1510205431467582</v>
      </c>
      <c r="AB1181" s="205">
        <f t="shared" si="2449"/>
        <v>9923400</v>
      </c>
      <c r="AC1181" s="28">
        <f t="shared" si="2450"/>
        <v>1885446</v>
      </c>
      <c r="AD1181" s="29">
        <f t="shared" si="2451"/>
        <v>11808846</v>
      </c>
      <c r="AE1181" s="26">
        <v>1</v>
      </c>
      <c r="AF1181" s="27">
        <v>18000000</v>
      </c>
      <c r="AG1181" s="27">
        <v>19800000</v>
      </c>
      <c r="AH1181" s="145"/>
      <c r="AI1181" s="145"/>
      <c r="AJ1181" s="143">
        <f t="shared" si="2462"/>
        <v>6.7343502970147379E-2</v>
      </c>
      <c r="AK1181" s="27">
        <f t="shared" si="2425"/>
        <v>18900000</v>
      </c>
      <c r="AL1181" s="28">
        <f t="shared" si="2426"/>
        <v>3591000</v>
      </c>
      <c r="AM1181" s="30">
        <f t="shared" si="2427"/>
        <v>22491000</v>
      </c>
      <c r="AN1181" s="26">
        <v>1</v>
      </c>
      <c r="AO1181" s="27">
        <v>18000000</v>
      </c>
      <c r="AP1181" s="27">
        <v>20520000</v>
      </c>
      <c r="AQ1181" s="145"/>
      <c r="AR1181" s="145"/>
      <c r="AS1181" s="143">
        <f t="shared" si="2463"/>
        <v>9.2518644267398739E-2</v>
      </c>
      <c r="AT1181" s="27">
        <f t="shared" si="2428"/>
        <v>19260000</v>
      </c>
      <c r="AU1181" s="28">
        <f t="shared" si="2429"/>
        <v>3659400</v>
      </c>
      <c r="AV1181" s="30">
        <f t="shared" si="2430"/>
        <v>22919400</v>
      </c>
      <c r="AW1181" s="26">
        <v>1</v>
      </c>
      <c r="AX1181" s="27">
        <v>18000000</v>
      </c>
      <c r="AY1181" s="27">
        <v>18000000</v>
      </c>
      <c r="AZ1181" s="145"/>
      <c r="BA1181" s="145"/>
      <c r="BB1181" s="143">
        <f t="shared" si="2464"/>
        <v>0</v>
      </c>
      <c r="BC1181" s="27">
        <f t="shared" si="2431"/>
        <v>18000000</v>
      </c>
      <c r="BD1181" s="27">
        <f t="shared" si="2432"/>
        <v>3420000</v>
      </c>
      <c r="BE1181" s="27">
        <f t="shared" si="2433"/>
        <v>21420000</v>
      </c>
      <c r="BF1181" s="31" t="s">
        <v>30</v>
      </c>
      <c r="BG1181" s="32" t="s">
        <v>30</v>
      </c>
      <c r="BH1181" s="32" t="s">
        <v>30</v>
      </c>
      <c r="BI1181" s="32" t="s">
        <v>30</v>
      </c>
      <c r="BJ1181" s="32" t="s">
        <v>30</v>
      </c>
      <c r="BK1181" s="32" t="s">
        <v>30</v>
      </c>
      <c r="BL1181" s="32" t="s">
        <v>30</v>
      </c>
      <c r="BM1181" s="32" t="s">
        <v>30</v>
      </c>
      <c r="BN1181" s="32" t="s">
        <v>30</v>
      </c>
      <c r="BO1181" s="31" t="s">
        <v>30</v>
      </c>
      <c r="BP1181" s="32" t="s">
        <v>30</v>
      </c>
      <c r="BQ1181" s="32" t="s">
        <v>30</v>
      </c>
      <c r="BR1181" s="32" t="s">
        <v>30</v>
      </c>
      <c r="BS1181" s="32" t="s">
        <v>30</v>
      </c>
      <c r="BT1181" s="32" t="s">
        <v>30</v>
      </c>
      <c r="BU1181" s="32" t="s">
        <v>30</v>
      </c>
      <c r="BV1181" s="32" t="s">
        <v>30</v>
      </c>
      <c r="BW1181" s="33" t="s">
        <v>30</v>
      </c>
      <c r="BX1181" s="31" t="s">
        <v>30</v>
      </c>
      <c r="BY1181" s="32" t="s">
        <v>30</v>
      </c>
      <c r="BZ1181" s="32" t="s">
        <v>30</v>
      </c>
      <c r="CA1181" s="32" t="s">
        <v>30</v>
      </c>
      <c r="CB1181" s="32" t="s">
        <v>30</v>
      </c>
      <c r="CC1181" s="32" t="s">
        <v>30</v>
      </c>
      <c r="CD1181" s="32" t="s">
        <v>30</v>
      </c>
      <c r="CE1181" s="32" t="s">
        <v>30</v>
      </c>
      <c r="CF1181" s="34" t="s">
        <v>30</v>
      </c>
      <c r="CG1181" s="31" t="s">
        <v>30</v>
      </c>
      <c r="CH1181" s="32" t="s">
        <v>30</v>
      </c>
      <c r="CI1181" s="32" t="s">
        <v>30</v>
      </c>
      <c r="CJ1181" s="32" t="s">
        <v>30</v>
      </c>
      <c r="CK1181" s="32" t="s">
        <v>30</v>
      </c>
      <c r="CL1181" s="32" t="s">
        <v>30</v>
      </c>
      <c r="CM1181" s="32" t="s">
        <v>30</v>
      </c>
      <c r="CN1181" s="32" t="s">
        <v>30</v>
      </c>
      <c r="CO1181" s="32" t="s">
        <v>30</v>
      </c>
      <c r="CP1181" s="31" t="s">
        <v>30</v>
      </c>
      <c r="CQ1181" s="32" t="s">
        <v>30</v>
      </c>
      <c r="CR1181" s="32" t="s">
        <v>30</v>
      </c>
      <c r="CS1181" s="32" t="s">
        <v>30</v>
      </c>
      <c r="CT1181" s="32" t="s">
        <v>30</v>
      </c>
      <c r="CU1181" s="32" t="s">
        <v>30</v>
      </c>
      <c r="CV1181" s="32" t="s">
        <v>30</v>
      </c>
      <c r="CW1181" s="32" t="s">
        <v>30</v>
      </c>
      <c r="CX1181" s="34" t="s">
        <v>30</v>
      </c>
      <c r="CY1181" s="31" t="s">
        <v>30</v>
      </c>
      <c r="CZ1181" s="32" t="s">
        <v>30</v>
      </c>
      <c r="DA1181" s="32" t="s">
        <v>30</v>
      </c>
      <c r="DB1181" s="32" t="s">
        <v>30</v>
      </c>
      <c r="DC1181" s="32" t="s">
        <v>30</v>
      </c>
      <c r="DD1181" s="32" t="s">
        <v>30</v>
      </c>
      <c r="DE1181" s="32" t="s">
        <v>30</v>
      </c>
      <c r="DF1181" s="32" t="s">
        <v>30</v>
      </c>
      <c r="DG1181" s="32" t="s">
        <v>30</v>
      </c>
      <c r="DH1181" s="31" t="s">
        <v>30</v>
      </c>
      <c r="DI1181" s="32" t="s">
        <v>30</v>
      </c>
      <c r="DJ1181" s="32" t="s">
        <v>30</v>
      </c>
      <c r="DK1181" s="32" t="s">
        <v>30</v>
      </c>
      <c r="DL1181" s="32" t="s">
        <v>30</v>
      </c>
      <c r="DM1181" s="32" t="s">
        <v>30</v>
      </c>
      <c r="DN1181" s="32" t="s">
        <v>30</v>
      </c>
      <c r="DO1181" s="33" t="s">
        <v>30</v>
      </c>
    </row>
    <row r="1182" spans="1:119" ht="21" customHeight="1" x14ac:dyDescent="0.25">
      <c r="A1182" s="66" t="s">
        <v>2300</v>
      </c>
      <c r="B1182" s="67" t="s">
        <v>2228</v>
      </c>
      <c r="C1182" s="68" t="s">
        <v>2301</v>
      </c>
      <c r="D1182" s="31" t="s">
        <v>30</v>
      </c>
      <c r="E1182" s="32" t="s">
        <v>30</v>
      </c>
      <c r="F1182" s="32" t="s">
        <v>30</v>
      </c>
      <c r="G1182" s="32" t="s">
        <v>30</v>
      </c>
      <c r="H1182" s="32" t="s">
        <v>30</v>
      </c>
      <c r="I1182" s="32" t="s">
        <v>30</v>
      </c>
      <c r="J1182" s="32" t="s">
        <v>30</v>
      </c>
      <c r="K1182" s="32" t="s">
        <v>30</v>
      </c>
      <c r="L1182" s="32" t="s">
        <v>30</v>
      </c>
      <c r="M1182" s="31" t="s">
        <v>30</v>
      </c>
      <c r="N1182" s="43" t="s">
        <v>30</v>
      </c>
      <c r="O1182" s="32" t="s">
        <v>30</v>
      </c>
      <c r="P1182" s="32" t="s">
        <v>30</v>
      </c>
      <c r="Q1182" s="32" t="s">
        <v>30</v>
      </c>
      <c r="R1182" s="32" t="s">
        <v>30</v>
      </c>
      <c r="S1182" s="32" t="s">
        <v>30</v>
      </c>
      <c r="T1182" s="32" t="s">
        <v>30</v>
      </c>
      <c r="U1182" s="33" t="s">
        <v>30</v>
      </c>
      <c r="V1182" s="31" t="s">
        <v>30</v>
      </c>
      <c r="W1182" s="32" t="s">
        <v>30</v>
      </c>
      <c r="X1182" s="32" t="s">
        <v>30</v>
      </c>
      <c r="Y1182" s="32" t="s">
        <v>30</v>
      </c>
      <c r="Z1182" s="32" t="s">
        <v>30</v>
      </c>
      <c r="AA1182" s="32" t="s">
        <v>30</v>
      </c>
      <c r="AB1182" s="32" t="s">
        <v>30</v>
      </c>
      <c r="AC1182" s="32" t="s">
        <v>30</v>
      </c>
      <c r="AD1182" s="34" t="s">
        <v>30</v>
      </c>
      <c r="AE1182" s="26">
        <v>1</v>
      </c>
      <c r="AF1182" s="27">
        <v>15000000</v>
      </c>
      <c r="AG1182" s="27">
        <v>16500000</v>
      </c>
      <c r="AH1182" s="27"/>
      <c r="AI1182" s="27"/>
      <c r="AJ1182" s="143">
        <f t="shared" si="2462"/>
        <v>6.7343502970147393E-2</v>
      </c>
      <c r="AK1182" s="27">
        <f t="shared" si="2425"/>
        <v>15750000</v>
      </c>
      <c r="AL1182" s="28">
        <f t="shared" si="2426"/>
        <v>2992500</v>
      </c>
      <c r="AM1182" s="30">
        <f t="shared" si="2427"/>
        <v>18742500</v>
      </c>
      <c r="AN1182" s="26">
        <v>1</v>
      </c>
      <c r="AO1182" s="27">
        <v>15000000</v>
      </c>
      <c r="AP1182" s="27">
        <v>17100000</v>
      </c>
      <c r="AQ1182" s="27"/>
      <c r="AR1182" s="27"/>
      <c r="AS1182" s="143">
        <f t="shared" si="2463"/>
        <v>9.2518644267398739E-2</v>
      </c>
      <c r="AT1182" s="27">
        <f t="shared" si="2428"/>
        <v>16050000</v>
      </c>
      <c r="AU1182" s="28">
        <f t="shared" si="2429"/>
        <v>3049500</v>
      </c>
      <c r="AV1182" s="30">
        <f t="shared" si="2430"/>
        <v>19099500</v>
      </c>
      <c r="AW1182" s="26">
        <v>1</v>
      </c>
      <c r="AX1182" s="27">
        <v>15000000</v>
      </c>
      <c r="AY1182" s="27">
        <v>15000000</v>
      </c>
      <c r="AZ1182" s="27"/>
      <c r="BA1182" s="27"/>
      <c r="BB1182" s="143">
        <f t="shared" si="2464"/>
        <v>0</v>
      </c>
      <c r="BC1182" s="27">
        <f t="shared" si="2431"/>
        <v>15000000</v>
      </c>
      <c r="BD1182" s="27">
        <f t="shared" si="2432"/>
        <v>2850000</v>
      </c>
      <c r="BE1182" s="27">
        <f t="shared" si="2433"/>
        <v>17850000</v>
      </c>
      <c r="BF1182" s="31" t="s">
        <v>30</v>
      </c>
      <c r="BG1182" s="32" t="s">
        <v>30</v>
      </c>
      <c r="BH1182" s="32" t="s">
        <v>30</v>
      </c>
      <c r="BI1182" s="32" t="s">
        <v>30</v>
      </c>
      <c r="BJ1182" s="32" t="s">
        <v>30</v>
      </c>
      <c r="BK1182" s="32" t="s">
        <v>30</v>
      </c>
      <c r="BL1182" s="32" t="s">
        <v>30</v>
      </c>
      <c r="BM1182" s="32" t="s">
        <v>30</v>
      </c>
      <c r="BN1182" s="32" t="s">
        <v>30</v>
      </c>
      <c r="BO1182" s="31" t="s">
        <v>30</v>
      </c>
      <c r="BP1182" s="32" t="s">
        <v>30</v>
      </c>
      <c r="BQ1182" s="32" t="s">
        <v>30</v>
      </c>
      <c r="BR1182" s="32" t="s">
        <v>30</v>
      </c>
      <c r="BS1182" s="32" t="s">
        <v>30</v>
      </c>
      <c r="BT1182" s="32" t="s">
        <v>30</v>
      </c>
      <c r="BU1182" s="32" t="s">
        <v>30</v>
      </c>
      <c r="BV1182" s="32" t="s">
        <v>30</v>
      </c>
      <c r="BW1182" s="33" t="s">
        <v>30</v>
      </c>
      <c r="BX1182" s="31" t="s">
        <v>30</v>
      </c>
      <c r="BY1182" s="32" t="s">
        <v>30</v>
      </c>
      <c r="BZ1182" s="32" t="s">
        <v>30</v>
      </c>
      <c r="CA1182" s="32" t="s">
        <v>30</v>
      </c>
      <c r="CB1182" s="32" t="s">
        <v>30</v>
      </c>
      <c r="CC1182" s="32" t="s">
        <v>30</v>
      </c>
      <c r="CD1182" s="32" t="s">
        <v>30</v>
      </c>
      <c r="CE1182" s="32" t="s">
        <v>30</v>
      </c>
      <c r="CF1182" s="34" t="s">
        <v>30</v>
      </c>
      <c r="CG1182" s="31" t="s">
        <v>30</v>
      </c>
      <c r="CH1182" s="32" t="s">
        <v>30</v>
      </c>
      <c r="CI1182" s="32" t="s">
        <v>30</v>
      </c>
      <c r="CJ1182" s="32" t="s">
        <v>30</v>
      </c>
      <c r="CK1182" s="32" t="s">
        <v>30</v>
      </c>
      <c r="CL1182" s="32" t="s">
        <v>30</v>
      </c>
      <c r="CM1182" s="32" t="s">
        <v>30</v>
      </c>
      <c r="CN1182" s="32" t="s">
        <v>30</v>
      </c>
      <c r="CO1182" s="32" t="s">
        <v>30</v>
      </c>
      <c r="CP1182" s="31" t="s">
        <v>30</v>
      </c>
      <c r="CQ1182" s="32" t="s">
        <v>30</v>
      </c>
      <c r="CR1182" s="32" t="s">
        <v>30</v>
      </c>
      <c r="CS1182" s="32" t="s">
        <v>30</v>
      </c>
      <c r="CT1182" s="32" t="s">
        <v>30</v>
      </c>
      <c r="CU1182" s="32" t="s">
        <v>30</v>
      </c>
      <c r="CV1182" s="32" t="s">
        <v>30</v>
      </c>
      <c r="CW1182" s="32" t="s">
        <v>30</v>
      </c>
      <c r="CX1182" s="34" t="s">
        <v>30</v>
      </c>
      <c r="CY1182" s="31" t="s">
        <v>30</v>
      </c>
      <c r="CZ1182" s="32" t="s">
        <v>30</v>
      </c>
      <c r="DA1182" s="32" t="s">
        <v>30</v>
      </c>
      <c r="DB1182" s="32" t="s">
        <v>30</v>
      </c>
      <c r="DC1182" s="32" t="s">
        <v>30</v>
      </c>
      <c r="DD1182" s="32" t="s">
        <v>30</v>
      </c>
      <c r="DE1182" s="32" t="s">
        <v>30</v>
      </c>
      <c r="DF1182" s="32" t="s">
        <v>30</v>
      </c>
      <c r="DG1182" s="32" t="s">
        <v>30</v>
      </c>
      <c r="DH1182" s="31" t="s">
        <v>30</v>
      </c>
      <c r="DI1182" s="32" t="s">
        <v>30</v>
      </c>
      <c r="DJ1182" s="32" t="s">
        <v>30</v>
      </c>
      <c r="DK1182" s="32" t="s">
        <v>30</v>
      </c>
      <c r="DL1182" s="32" t="s">
        <v>30</v>
      </c>
      <c r="DM1182" s="32" t="s">
        <v>30</v>
      </c>
      <c r="DN1182" s="32" t="s">
        <v>30</v>
      </c>
      <c r="DO1182" s="33" t="s">
        <v>30</v>
      </c>
    </row>
    <row r="1183" spans="1:119" ht="21" customHeight="1" x14ac:dyDescent="0.25">
      <c r="A1183" s="66" t="s">
        <v>2302</v>
      </c>
      <c r="B1183" s="67" t="s">
        <v>2228</v>
      </c>
      <c r="C1183" s="68" t="s">
        <v>2303</v>
      </c>
      <c r="D1183" s="31" t="s">
        <v>30</v>
      </c>
      <c r="E1183" s="32" t="s">
        <v>30</v>
      </c>
      <c r="F1183" s="32" t="s">
        <v>30</v>
      </c>
      <c r="G1183" s="32" t="s">
        <v>30</v>
      </c>
      <c r="H1183" s="32" t="s">
        <v>30</v>
      </c>
      <c r="I1183" s="32" t="s">
        <v>30</v>
      </c>
      <c r="J1183" s="32" t="s">
        <v>30</v>
      </c>
      <c r="K1183" s="32" t="s">
        <v>30</v>
      </c>
      <c r="L1183" s="32" t="s">
        <v>30</v>
      </c>
      <c r="M1183" s="31" t="s">
        <v>30</v>
      </c>
      <c r="N1183" s="43" t="s">
        <v>30</v>
      </c>
      <c r="O1183" s="32" t="s">
        <v>30</v>
      </c>
      <c r="P1183" s="32" t="s">
        <v>30</v>
      </c>
      <c r="Q1183" s="32" t="s">
        <v>30</v>
      </c>
      <c r="R1183" s="32" t="s">
        <v>30</v>
      </c>
      <c r="S1183" s="32" t="s">
        <v>30</v>
      </c>
      <c r="T1183" s="32" t="s">
        <v>30</v>
      </c>
      <c r="U1183" s="33" t="s">
        <v>30</v>
      </c>
      <c r="V1183" s="31" t="s">
        <v>30</v>
      </c>
      <c r="W1183" s="32" t="s">
        <v>30</v>
      </c>
      <c r="X1183" s="32" t="s">
        <v>30</v>
      </c>
      <c r="Y1183" s="32" t="s">
        <v>30</v>
      </c>
      <c r="Z1183" s="32" t="s">
        <v>30</v>
      </c>
      <c r="AA1183" s="32" t="s">
        <v>30</v>
      </c>
      <c r="AB1183" s="32" t="s">
        <v>30</v>
      </c>
      <c r="AC1183" s="32" t="s">
        <v>30</v>
      </c>
      <c r="AD1183" s="34" t="s">
        <v>30</v>
      </c>
      <c r="AE1183" s="26">
        <v>1</v>
      </c>
      <c r="AF1183" s="27">
        <v>15000000</v>
      </c>
      <c r="AG1183" s="27">
        <v>16500000</v>
      </c>
      <c r="AH1183" s="27"/>
      <c r="AI1183" s="27"/>
      <c r="AJ1183" s="143">
        <f t="shared" si="2462"/>
        <v>6.7343502970147393E-2</v>
      </c>
      <c r="AK1183" s="27">
        <f t="shared" si="2425"/>
        <v>15750000</v>
      </c>
      <c r="AL1183" s="28">
        <f t="shared" si="2426"/>
        <v>2992500</v>
      </c>
      <c r="AM1183" s="30">
        <f t="shared" si="2427"/>
        <v>18742500</v>
      </c>
      <c r="AN1183" s="26">
        <v>1</v>
      </c>
      <c r="AO1183" s="27">
        <v>15000000</v>
      </c>
      <c r="AP1183" s="27">
        <v>17100000</v>
      </c>
      <c r="AQ1183" s="27"/>
      <c r="AR1183" s="27"/>
      <c r="AS1183" s="143">
        <f t="shared" si="2463"/>
        <v>9.2518644267398739E-2</v>
      </c>
      <c r="AT1183" s="27">
        <f t="shared" si="2428"/>
        <v>16050000</v>
      </c>
      <c r="AU1183" s="28">
        <f t="shared" si="2429"/>
        <v>3049500</v>
      </c>
      <c r="AV1183" s="30">
        <f t="shared" si="2430"/>
        <v>19099500</v>
      </c>
      <c r="AW1183" s="26">
        <v>1</v>
      </c>
      <c r="AX1183" s="27">
        <v>15000000</v>
      </c>
      <c r="AY1183" s="27">
        <v>15000000</v>
      </c>
      <c r="AZ1183" s="27"/>
      <c r="BA1183" s="27"/>
      <c r="BB1183" s="143">
        <f t="shared" si="2464"/>
        <v>0</v>
      </c>
      <c r="BC1183" s="27">
        <f t="shared" si="2431"/>
        <v>15000000</v>
      </c>
      <c r="BD1183" s="27">
        <f t="shared" si="2432"/>
        <v>2850000</v>
      </c>
      <c r="BE1183" s="27">
        <f t="shared" si="2433"/>
        <v>17850000</v>
      </c>
      <c r="BF1183" s="31" t="s">
        <v>30</v>
      </c>
      <c r="BG1183" s="32" t="s">
        <v>30</v>
      </c>
      <c r="BH1183" s="32" t="s">
        <v>30</v>
      </c>
      <c r="BI1183" s="32" t="s">
        <v>30</v>
      </c>
      <c r="BJ1183" s="32" t="s">
        <v>30</v>
      </c>
      <c r="BK1183" s="32" t="s">
        <v>30</v>
      </c>
      <c r="BL1183" s="32" t="s">
        <v>30</v>
      </c>
      <c r="BM1183" s="32" t="s">
        <v>30</v>
      </c>
      <c r="BN1183" s="32" t="s">
        <v>30</v>
      </c>
      <c r="BO1183" s="31" t="s">
        <v>30</v>
      </c>
      <c r="BP1183" s="32" t="s">
        <v>30</v>
      </c>
      <c r="BQ1183" s="32" t="s">
        <v>30</v>
      </c>
      <c r="BR1183" s="32" t="s">
        <v>30</v>
      </c>
      <c r="BS1183" s="32" t="s">
        <v>30</v>
      </c>
      <c r="BT1183" s="32" t="s">
        <v>30</v>
      </c>
      <c r="BU1183" s="32" t="s">
        <v>30</v>
      </c>
      <c r="BV1183" s="32" t="s">
        <v>30</v>
      </c>
      <c r="BW1183" s="33" t="s">
        <v>30</v>
      </c>
      <c r="BX1183" s="31" t="s">
        <v>30</v>
      </c>
      <c r="BY1183" s="32" t="s">
        <v>30</v>
      </c>
      <c r="BZ1183" s="32" t="s">
        <v>30</v>
      </c>
      <c r="CA1183" s="32" t="s">
        <v>30</v>
      </c>
      <c r="CB1183" s="32" t="s">
        <v>30</v>
      </c>
      <c r="CC1183" s="32" t="s">
        <v>30</v>
      </c>
      <c r="CD1183" s="32" t="s">
        <v>30</v>
      </c>
      <c r="CE1183" s="32" t="s">
        <v>30</v>
      </c>
      <c r="CF1183" s="34" t="s">
        <v>30</v>
      </c>
      <c r="CG1183" s="31" t="s">
        <v>30</v>
      </c>
      <c r="CH1183" s="32" t="s">
        <v>30</v>
      </c>
      <c r="CI1183" s="32" t="s">
        <v>30</v>
      </c>
      <c r="CJ1183" s="32" t="s">
        <v>30</v>
      </c>
      <c r="CK1183" s="32" t="s">
        <v>30</v>
      </c>
      <c r="CL1183" s="32" t="s">
        <v>30</v>
      </c>
      <c r="CM1183" s="32" t="s">
        <v>30</v>
      </c>
      <c r="CN1183" s="32" t="s">
        <v>30</v>
      </c>
      <c r="CO1183" s="32" t="s">
        <v>30</v>
      </c>
      <c r="CP1183" s="31" t="s">
        <v>30</v>
      </c>
      <c r="CQ1183" s="32" t="s">
        <v>30</v>
      </c>
      <c r="CR1183" s="32" t="s">
        <v>30</v>
      </c>
      <c r="CS1183" s="32" t="s">
        <v>30</v>
      </c>
      <c r="CT1183" s="32" t="s">
        <v>30</v>
      </c>
      <c r="CU1183" s="32" t="s">
        <v>30</v>
      </c>
      <c r="CV1183" s="32" t="s">
        <v>30</v>
      </c>
      <c r="CW1183" s="32" t="s">
        <v>30</v>
      </c>
      <c r="CX1183" s="34" t="s">
        <v>30</v>
      </c>
      <c r="CY1183" s="31" t="s">
        <v>30</v>
      </c>
      <c r="CZ1183" s="32" t="s">
        <v>30</v>
      </c>
      <c r="DA1183" s="32" t="s">
        <v>30</v>
      </c>
      <c r="DB1183" s="32" t="s">
        <v>30</v>
      </c>
      <c r="DC1183" s="32" t="s">
        <v>30</v>
      </c>
      <c r="DD1183" s="32" t="s">
        <v>30</v>
      </c>
      <c r="DE1183" s="32" t="s">
        <v>30</v>
      </c>
      <c r="DF1183" s="32" t="s">
        <v>30</v>
      </c>
      <c r="DG1183" s="32" t="s">
        <v>30</v>
      </c>
      <c r="DH1183" s="31" t="s">
        <v>30</v>
      </c>
      <c r="DI1183" s="32" t="s">
        <v>30</v>
      </c>
      <c r="DJ1183" s="32" t="s">
        <v>30</v>
      </c>
      <c r="DK1183" s="32" t="s">
        <v>30</v>
      </c>
      <c r="DL1183" s="32" t="s">
        <v>30</v>
      </c>
      <c r="DM1183" s="32" t="s">
        <v>30</v>
      </c>
      <c r="DN1183" s="32" t="s">
        <v>30</v>
      </c>
      <c r="DO1183" s="33" t="s">
        <v>30</v>
      </c>
    </row>
    <row r="1184" spans="1:119" ht="21" customHeight="1" x14ac:dyDescent="0.25">
      <c r="A1184" s="66" t="s">
        <v>2304</v>
      </c>
      <c r="B1184" s="67" t="s">
        <v>2228</v>
      </c>
      <c r="C1184" s="68" t="s">
        <v>2305</v>
      </c>
      <c r="D1184" s="31" t="s">
        <v>30</v>
      </c>
      <c r="E1184" s="32" t="s">
        <v>30</v>
      </c>
      <c r="F1184" s="32" t="s">
        <v>30</v>
      </c>
      <c r="G1184" s="32" t="s">
        <v>30</v>
      </c>
      <c r="H1184" s="32" t="s">
        <v>30</v>
      </c>
      <c r="I1184" s="32" t="s">
        <v>30</v>
      </c>
      <c r="J1184" s="32" t="s">
        <v>30</v>
      </c>
      <c r="K1184" s="32" t="s">
        <v>30</v>
      </c>
      <c r="L1184" s="32" t="s">
        <v>30</v>
      </c>
      <c r="M1184" s="31" t="s">
        <v>30</v>
      </c>
      <c r="N1184" s="43" t="s">
        <v>30</v>
      </c>
      <c r="O1184" s="32" t="s">
        <v>30</v>
      </c>
      <c r="P1184" s="32" t="s">
        <v>30</v>
      </c>
      <c r="Q1184" s="32" t="s">
        <v>30</v>
      </c>
      <c r="R1184" s="32" t="s">
        <v>30</v>
      </c>
      <c r="S1184" s="32" t="s">
        <v>30</v>
      </c>
      <c r="T1184" s="32" t="s">
        <v>30</v>
      </c>
      <c r="U1184" s="33" t="s">
        <v>30</v>
      </c>
      <c r="V1184" s="31" t="s">
        <v>30</v>
      </c>
      <c r="W1184" s="32" t="s">
        <v>30</v>
      </c>
      <c r="X1184" s="32" t="s">
        <v>30</v>
      </c>
      <c r="Y1184" s="32" t="s">
        <v>30</v>
      </c>
      <c r="Z1184" s="32" t="s">
        <v>30</v>
      </c>
      <c r="AA1184" s="32" t="s">
        <v>30</v>
      </c>
      <c r="AB1184" s="32" t="s">
        <v>30</v>
      </c>
      <c r="AC1184" s="32" t="s">
        <v>30</v>
      </c>
      <c r="AD1184" s="34" t="s">
        <v>30</v>
      </c>
      <c r="AE1184" s="26">
        <v>1</v>
      </c>
      <c r="AF1184" s="27">
        <v>9000000</v>
      </c>
      <c r="AG1184" s="27">
        <v>9900000</v>
      </c>
      <c r="AH1184" s="27"/>
      <c r="AI1184" s="27"/>
      <c r="AJ1184" s="143">
        <f t="shared" si="2462"/>
        <v>6.7343502970147379E-2</v>
      </c>
      <c r="AK1184" s="27">
        <f t="shared" si="2425"/>
        <v>9450000</v>
      </c>
      <c r="AL1184" s="28">
        <f t="shared" si="2426"/>
        <v>1795500</v>
      </c>
      <c r="AM1184" s="30">
        <f t="shared" si="2427"/>
        <v>11245500</v>
      </c>
      <c r="AN1184" s="26">
        <v>1</v>
      </c>
      <c r="AO1184" s="27">
        <v>9000000</v>
      </c>
      <c r="AP1184" s="27">
        <v>10260000</v>
      </c>
      <c r="AQ1184" s="27"/>
      <c r="AR1184" s="27"/>
      <c r="AS1184" s="143">
        <f t="shared" si="2463"/>
        <v>9.2518644267398739E-2</v>
      </c>
      <c r="AT1184" s="27">
        <f t="shared" si="2428"/>
        <v>9630000</v>
      </c>
      <c r="AU1184" s="28">
        <f t="shared" si="2429"/>
        <v>1829700</v>
      </c>
      <c r="AV1184" s="30">
        <f t="shared" si="2430"/>
        <v>11459700</v>
      </c>
      <c r="AW1184" s="26">
        <v>1</v>
      </c>
      <c r="AX1184" s="27">
        <v>9000000</v>
      </c>
      <c r="AY1184" s="27">
        <v>9000000</v>
      </c>
      <c r="AZ1184" s="27"/>
      <c r="BA1184" s="27"/>
      <c r="BB1184" s="143">
        <f t="shared" si="2464"/>
        <v>0</v>
      </c>
      <c r="BC1184" s="27">
        <f t="shared" si="2431"/>
        <v>9000000</v>
      </c>
      <c r="BD1184" s="27">
        <f t="shared" si="2432"/>
        <v>1710000</v>
      </c>
      <c r="BE1184" s="27">
        <f t="shared" si="2433"/>
        <v>10710000</v>
      </c>
      <c r="BF1184" s="31" t="s">
        <v>30</v>
      </c>
      <c r="BG1184" s="32" t="s">
        <v>30</v>
      </c>
      <c r="BH1184" s="32" t="s">
        <v>30</v>
      </c>
      <c r="BI1184" s="32" t="s">
        <v>30</v>
      </c>
      <c r="BJ1184" s="32" t="s">
        <v>30</v>
      </c>
      <c r="BK1184" s="32" t="s">
        <v>30</v>
      </c>
      <c r="BL1184" s="32" t="s">
        <v>30</v>
      </c>
      <c r="BM1184" s="32" t="s">
        <v>30</v>
      </c>
      <c r="BN1184" s="32" t="s">
        <v>30</v>
      </c>
      <c r="BO1184" s="31" t="s">
        <v>30</v>
      </c>
      <c r="BP1184" s="32" t="s">
        <v>30</v>
      </c>
      <c r="BQ1184" s="32" t="s">
        <v>30</v>
      </c>
      <c r="BR1184" s="32" t="s">
        <v>30</v>
      </c>
      <c r="BS1184" s="32" t="s">
        <v>30</v>
      </c>
      <c r="BT1184" s="32" t="s">
        <v>30</v>
      </c>
      <c r="BU1184" s="32" t="s">
        <v>30</v>
      </c>
      <c r="BV1184" s="32" t="s">
        <v>30</v>
      </c>
      <c r="BW1184" s="33" t="s">
        <v>30</v>
      </c>
      <c r="BX1184" s="31" t="s">
        <v>30</v>
      </c>
      <c r="BY1184" s="32" t="s">
        <v>30</v>
      </c>
      <c r="BZ1184" s="32" t="s">
        <v>30</v>
      </c>
      <c r="CA1184" s="32" t="s">
        <v>30</v>
      </c>
      <c r="CB1184" s="32" t="s">
        <v>30</v>
      </c>
      <c r="CC1184" s="32" t="s">
        <v>30</v>
      </c>
      <c r="CD1184" s="32" t="s">
        <v>30</v>
      </c>
      <c r="CE1184" s="32" t="s">
        <v>30</v>
      </c>
      <c r="CF1184" s="34" t="s">
        <v>30</v>
      </c>
      <c r="CG1184" s="31" t="s">
        <v>30</v>
      </c>
      <c r="CH1184" s="32" t="s">
        <v>30</v>
      </c>
      <c r="CI1184" s="32" t="s">
        <v>30</v>
      </c>
      <c r="CJ1184" s="32" t="s">
        <v>30</v>
      </c>
      <c r="CK1184" s="32" t="s">
        <v>30</v>
      </c>
      <c r="CL1184" s="32" t="s">
        <v>30</v>
      </c>
      <c r="CM1184" s="32" t="s">
        <v>30</v>
      </c>
      <c r="CN1184" s="32" t="s">
        <v>30</v>
      </c>
      <c r="CO1184" s="32" t="s">
        <v>30</v>
      </c>
      <c r="CP1184" s="31" t="s">
        <v>30</v>
      </c>
      <c r="CQ1184" s="32" t="s">
        <v>30</v>
      </c>
      <c r="CR1184" s="32" t="s">
        <v>30</v>
      </c>
      <c r="CS1184" s="32" t="s">
        <v>30</v>
      </c>
      <c r="CT1184" s="32" t="s">
        <v>30</v>
      </c>
      <c r="CU1184" s="32" t="s">
        <v>30</v>
      </c>
      <c r="CV1184" s="32" t="s">
        <v>30</v>
      </c>
      <c r="CW1184" s="32" t="s">
        <v>30</v>
      </c>
      <c r="CX1184" s="34" t="s">
        <v>30</v>
      </c>
      <c r="CY1184" s="31" t="s">
        <v>30</v>
      </c>
      <c r="CZ1184" s="32" t="s">
        <v>30</v>
      </c>
      <c r="DA1184" s="32" t="s">
        <v>30</v>
      </c>
      <c r="DB1184" s="32" t="s">
        <v>30</v>
      </c>
      <c r="DC1184" s="32" t="s">
        <v>30</v>
      </c>
      <c r="DD1184" s="32" t="s">
        <v>30</v>
      </c>
      <c r="DE1184" s="32" t="s">
        <v>30</v>
      </c>
      <c r="DF1184" s="32" t="s">
        <v>30</v>
      </c>
      <c r="DG1184" s="32" t="s">
        <v>30</v>
      </c>
      <c r="DH1184" s="31" t="s">
        <v>30</v>
      </c>
      <c r="DI1184" s="32" t="s">
        <v>30</v>
      </c>
      <c r="DJ1184" s="32" t="s">
        <v>30</v>
      </c>
      <c r="DK1184" s="32" t="s">
        <v>30</v>
      </c>
      <c r="DL1184" s="32" t="s">
        <v>30</v>
      </c>
      <c r="DM1184" s="32" t="s">
        <v>30</v>
      </c>
      <c r="DN1184" s="32" t="s">
        <v>30</v>
      </c>
      <c r="DO1184" s="33" t="s">
        <v>30</v>
      </c>
    </row>
    <row r="1185" spans="1:119" ht="21" customHeight="1" x14ac:dyDescent="0.25">
      <c r="A1185" s="66" t="s">
        <v>2306</v>
      </c>
      <c r="B1185" s="67" t="s">
        <v>2228</v>
      </c>
      <c r="C1185" s="68" t="s">
        <v>2307</v>
      </c>
      <c r="D1185" s="31" t="s">
        <v>30</v>
      </c>
      <c r="E1185" s="32" t="s">
        <v>30</v>
      </c>
      <c r="F1185" s="32" t="s">
        <v>30</v>
      </c>
      <c r="G1185" s="32" t="s">
        <v>30</v>
      </c>
      <c r="H1185" s="32" t="s">
        <v>30</v>
      </c>
      <c r="I1185" s="32" t="s">
        <v>30</v>
      </c>
      <c r="J1185" s="32" t="s">
        <v>30</v>
      </c>
      <c r="K1185" s="32" t="s">
        <v>30</v>
      </c>
      <c r="L1185" s="32" t="s">
        <v>30</v>
      </c>
      <c r="M1185" s="31" t="s">
        <v>30</v>
      </c>
      <c r="N1185" s="43" t="s">
        <v>30</v>
      </c>
      <c r="O1185" s="32" t="s">
        <v>30</v>
      </c>
      <c r="P1185" s="32" t="s">
        <v>30</v>
      </c>
      <c r="Q1185" s="32" t="s">
        <v>30</v>
      </c>
      <c r="R1185" s="32" t="s">
        <v>30</v>
      </c>
      <c r="S1185" s="32" t="s">
        <v>30</v>
      </c>
      <c r="T1185" s="32" t="s">
        <v>30</v>
      </c>
      <c r="U1185" s="33" t="s">
        <v>30</v>
      </c>
      <c r="V1185" s="31" t="s">
        <v>30</v>
      </c>
      <c r="W1185" s="32" t="s">
        <v>30</v>
      </c>
      <c r="X1185" s="32" t="s">
        <v>30</v>
      </c>
      <c r="Y1185" s="32" t="s">
        <v>30</v>
      </c>
      <c r="Z1185" s="32" t="s">
        <v>30</v>
      </c>
      <c r="AA1185" s="32" t="s">
        <v>30</v>
      </c>
      <c r="AB1185" s="32" t="s">
        <v>30</v>
      </c>
      <c r="AC1185" s="32" t="s">
        <v>30</v>
      </c>
      <c r="AD1185" s="34" t="s">
        <v>30</v>
      </c>
      <c r="AE1185" s="26">
        <v>1</v>
      </c>
      <c r="AF1185" s="27">
        <v>9000000</v>
      </c>
      <c r="AG1185" s="27">
        <v>9900000</v>
      </c>
      <c r="AH1185" s="27"/>
      <c r="AI1185" s="27"/>
      <c r="AJ1185" s="143">
        <f t="shared" si="2462"/>
        <v>6.7343502970147379E-2</v>
      </c>
      <c r="AK1185" s="27">
        <f t="shared" si="2425"/>
        <v>9450000</v>
      </c>
      <c r="AL1185" s="28">
        <f t="shared" si="2426"/>
        <v>1795500</v>
      </c>
      <c r="AM1185" s="30">
        <f t="shared" si="2427"/>
        <v>11245500</v>
      </c>
      <c r="AN1185" s="26">
        <v>1</v>
      </c>
      <c r="AO1185" s="27">
        <v>9000000</v>
      </c>
      <c r="AP1185" s="27">
        <v>10260000</v>
      </c>
      <c r="AQ1185" s="27"/>
      <c r="AR1185" s="27"/>
      <c r="AS1185" s="143">
        <f t="shared" si="2463"/>
        <v>9.2518644267398739E-2</v>
      </c>
      <c r="AT1185" s="27">
        <f t="shared" si="2428"/>
        <v>9630000</v>
      </c>
      <c r="AU1185" s="28">
        <f t="shared" si="2429"/>
        <v>1829700</v>
      </c>
      <c r="AV1185" s="30">
        <f t="shared" si="2430"/>
        <v>11459700</v>
      </c>
      <c r="AW1185" s="26">
        <v>1</v>
      </c>
      <c r="AX1185" s="27">
        <v>9000000</v>
      </c>
      <c r="AY1185" s="27">
        <v>9000000</v>
      </c>
      <c r="AZ1185" s="27"/>
      <c r="BA1185" s="27"/>
      <c r="BB1185" s="143">
        <f t="shared" si="2464"/>
        <v>0</v>
      </c>
      <c r="BC1185" s="27">
        <f t="shared" si="2431"/>
        <v>9000000</v>
      </c>
      <c r="BD1185" s="27">
        <f t="shared" si="2432"/>
        <v>1710000</v>
      </c>
      <c r="BE1185" s="27">
        <f t="shared" si="2433"/>
        <v>10710000</v>
      </c>
      <c r="BF1185" s="31" t="s">
        <v>30</v>
      </c>
      <c r="BG1185" s="32" t="s">
        <v>30</v>
      </c>
      <c r="BH1185" s="32" t="s">
        <v>30</v>
      </c>
      <c r="BI1185" s="32" t="s">
        <v>30</v>
      </c>
      <c r="BJ1185" s="32" t="s">
        <v>30</v>
      </c>
      <c r="BK1185" s="32" t="s">
        <v>30</v>
      </c>
      <c r="BL1185" s="32" t="s">
        <v>30</v>
      </c>
      <c r="BM1185" s="32" t="s">
        <v>30</v>
      </c>
      <c r="BN1185" s="32" t="s">
        <v>30</v>
      </c>
      <c r="BO1185" s="31" t="s">
        <v>30</v>
      </c>
      <c r="BP1185" s="32" t="s">
        <v>30</v>
      </c>
      <c r="BQ1185" s="32" t="s">
        <v>30</v>
      </c>
      <c r="BR1185" s="32" t="s">
        <v>30</v>
      </c>
      <c r="BS1185" s="32" t="s">
        <v>30</v>
      </c>
      <c r="BT1185" s="32" t="s">
        <v>30</v>
      </c>
      <c r="BU1185" s="32" t="s">
        <v>30</v>
      </c>
      <c r="BV1185" s="32" t="s">
        <v>30</v>
      </c>
      <c r="BW1185" s="33" t="s">
        <v>30</v>
      </c>
      <c r="BX1185" s="31" t="s">
        <v>30</v>
      </c>
      <c r="BY1185" s="32" t="s">
        <v>30</v>
      </c>
      <c r="BZ1185" s="32" t="s">
        <v>30</v>
      </c>
      <c r="CA1185" s="32" t="s">
        <v>30</v>
      </c>
      <c r="CB1185" s="32" t="s">
        <v>30</v>
      </c>
      <c r="CC1185" s="32" t="s">
        <v>30</v>
      </c>
      <c r="CD1185" s="32" t="s">
        <v>30</v>
      </c>
      <c r="CE1185" s="32" t="s">
        <v>30</v>
      </c>
      <c r="CF1185" s="34" t="s">
        <v>30</v>
      </c>
      <c r="CG1185" s="31" t="s">
        <v>30</v>
      </c>
      <c r="CH1185" s="32" t="s">
        <v>30</v>
      </c>
      <c r="CI1185" s="32" t="s">
        <v>30</v>
      </c>
      <c r="CJ1185" s="32" t="s">
        <v>30</v>
      </c>
      <c r="CK1185" s="32" t="s">
        <v>30</v>
      </c>
      <c r="CL1185" s="32" t="s">
        <v>30</v>
      </c>
      <c r="CM1185" s="32" t="s">
        <v>30</v>
      </c>
      <c r="CN1185" s="32" t="s">
        <v>30</v>
      </c>
      <c r="CO1185" s="32" t="s">
        <v>30</v>
      </c>
      <c r="CP1185" s="31" t="s">
        <v>30</v>
      </c>
      <c r="CQ1185" s="32" t="s">
        <v>30</v>
      </c>
      <c r="CR1185" s="32" t="s">
        <v>30</v>
      </c>
      <c r="CS1185" s="32" t="s">
        <v>30</v>
      </c>
      <c r="CT1185" s="32" t="s">
        <v>30</v>
      </c>
      <c r="CU1185" s="32" t="s">
        <v>30</v>
      </c>
      <c r="CV1185" s="32" t="s">
        <v>30</v>
      </c>
      <c r="CW1185" s="32" t="s">
        <v>30</v>
      </c>
      <c r="CX1185" s="34" t="s">
        <v>30</v>
      </c>
      <c r="CY1185" s="31" t="s">
        <v>30</v>
      </c>
      <c r="CZ1185" s="32" t="s">
        <v>30</v>
      </c>
      <c r="DA1185" s="32" t="s">
        <v>30</v>
      </c>
      <c r="DB1185" s="32" t="s">
        <v>30</v>
      </c>
      <c r="DC1185" s="32" t="s">
        <v>30</v>
      </c>
      <c r="DD1185" s="32" t="s">
        <v>30</v>
      </c>
      <c r="DE1185" s="32" t="s">
        <v>30</v>
      </c>
      <c r="DF1185" s="32" t="s">
        <v>30</v>
      </c>
      <c r="DG1185" s="32" t="s">
        <v>30</v>
      </c>
      <c r="DH1185" s="31" t="s">
        <v>30</v>
      </c>
      <c r="DI1185" s="32" t="s">
        <v>30</v>
      </c>
      <c r="DJ1185" s="32" t="s">
        <v>30</v>
      </c>
      <c r="DK1185" s="32" t="s">
        <v>30</v>
      </c>
      <c r="DL1185" s="32" t="s">
        <v>30</v>
      </c>
      <c r="DM1185" s="32" t="s">
        <v>30</v>
      </c>
      <c r="DN1185" s="32" t="s">
        <v>30</v>
      </c>
      <c r="DO1185" s="33" t="s">
        <v>30</v>
      </c>
    </row>
    <row r="1186" spans="1:119" ht="21" customHeight="1" x14ac:dyDescent="0.25">
      <c r="A1186" s="66" t="s">
        <v>2308</v>
      </c>
      <c r="B1186" s="67" t="s">
        <v>2228</v>
      </c>
      <c r="C1186" s="68" t="s">
        <v>2309</v>
      </c>
      <c r="D1186" s="31" t="s">
        <v>30</v>
      </c>
      <c r="E1186" s="32" t="s">
        <v>30</v>
      </c>
      <c r="F1186" s="32" t="s">
        <v>30</v>
      </c>
      <c r="G1186" s="32" t="s">
        <v>30</v>
      </c>
      <c r="H1186" s="32" t="s">
        <v>30</v>
      </c>
      <c r="I1186" s="32" t="s">
        <v>30</v>
      </c>
      <c r="J1186" s="32" t="s">
        <v>30</v>
      </c>
      <c r="K1186" s="32" t="s">
        <v>30</v>
      </c>
      <c r="L1186" s="32" t="s">
        <v>30</v>
      </c>
      <c r="M1186" s="31" t="s">
        <v>30</v>
      </c>
      <c r="N1186" s="43" t="s">
        <v>30</v>
      </c>
      <c r="O1186" s="32" t="s">
        <v>30</v>
      </c>
      <c r="P1186" s="32" t="s">
        <v>30</v>
      </c>
      <c r="Q1186" s="32" t="s">
        <v>30</v>
      </c>
      <c r="R1186" s="32" t="s">
        <v>30</v>
      </c>
      <c r="S1186" s="32" t="s">
        <v>30</v>
      </c>
      <c r="T1186" s="32" t="s">
        <v>30</v>
      </c>
      <c r="U1186" s="33" t="s">
        <v>30</v>
      </c>
      <c r="V1186" s="31" t="s">
        <v>30</v>
      </c>
      <c r="W1186" s="32" t="s">
        <v>30</v>
      </c>
      <c r="X1186" s="32" t="s">
        <v>30</v>
      </c>
      <c r="Y1186" s="32" t="s">
        <v>30</v>
      </c>
      <c r="Z1186" s="32" t="s">
        <v>30</v>
      </c>
      <c r="AA1186" s="32" t="s">
        <v>30</v>
      </c>
      <c r="AB1186" s="32" t="s">
        <v>30</v>
      </c>
      <c r="AC1186" s="32" t="s">
        <v>30</v>
      </c>
      <c r="AD1186" s="34" t="s">
        <v>30</v>
      </c>
      <c r="AE1186" s="26">
        <v>1</v>
      </c>
      <c r="AF1186" s="27">
        <v>9000000</v>
      </c>
      <c r="AG1186" s="27">
        <v>9900000</v>
      </c>
      <c r="AH1186" s="27"/>
      <c r="AI1186" s="27"/>
      <c r="AJ1186" s="143">
        <f t="shared" si="2462"/>
        <v>6.7343502970147379E-2</v>
      </c>
      <c r="AK1186" s="27">
        <f t="shared" si="2425"/>
        <v>9450000</v>
      </c>
      <c r="AL1186" s="28">
        <f t="shared" si="2426"/>
        <v>1795500</v>
      </c>
      <c r="AM1186" s="30">
        <f t="shared" si="2427"/>
        <v>11245500</v>
      </c>
      <c r="AN1186" s="26">
        <v>1</v>
      </c>
      <c r="AO1186" s="27">
        <v>9000000</v>
      </c>
      <c r="AP1186" s="27">
        <v>10260000</v>
      </c>
      <c r="AQ1186" s="27"/>
      <c r="AR1186" s="27"/>
      <c r="AS1186" s="143">
        <f t="shared" si="2463"/>
        <v>9.2518644267398739E-2</v>
      </c>
      <c r="AT1186" s="27">
        <f t="shared" si="2428"/>
        <v>9630000</v>
      </c>
      <c r="AU1186" s="28">
        <f t="shared" si="2429"/>
        <v>1829700</v>
      </c>
      <c r="AV1186" s="30">
        <f t="shared" si="2430"/>
        <v>11459700</v>
      </c>
      <c r="AW1186" s="26">
        <v>1</v>
      </c>
      <c r="AX1186" s="27">
        <v>9000000</v>
      </c>
      <c r="AY1186" s="27">
        <v>9000000</v>
      </c>
      <c r="AZ1186" s="27"/>
      <c r="BA1186" s="27"/>
      <c r="BB1186" s="143">
        <f t="shared" si="2464"/>
        <v>0</v>
      </c>
      <c r="BC1186" s="27">
        <f t="shared" si="2431"/>
        <v>9000000</v>
      </c>
      <c r="BD1186" s="27">
        <f t="shared" si="2432"/>
        <v>1710000</v>
      </c>
      <c r="BE1186" s="27">
        <f t="shared" si="2433"/>
        <v>10710000</v>
      </c>
      <c r="BF1186" s="31" t="s">
        <v>30</v>
      </c>
      <c r="BG1186" s="32" t="s">
        <v>30</v>
      </c>
      <c r="BH1186" s="32" t="s">
        <v>30</v>
      </c>
      <c r="BI1186" s="32" t="s">
        <v>30</v>
      </c>
      <c r="BJ1186" s="32" t="s">
        <v>30</v>
      </c>
      <c r="BK1186" s="32" t="s">
        <v>30</v>
      </c>
      <c r="BL1186" s="32" t="s">
        <v>30</v>
      </c>
      <c r="BM1186" s="32" t="s">
        <v>30</v>
      </c>
      <c r="BN1186" s="32" t="s">
        <v>30</v>
      </c>
      <c r="BO1186" s="31" t="s">
        <v>30</v>
      </c>
      <c r="BP1186" s="32" t="s">
        <v>30</v>
      </c>
      <c r="BQ1186" s="32" t="s">
        <v>30</v>
      </c>
      <c r="BR1186" s="32" t="s">
        <v>30</v>
      </c>
      <c r="BS1186" s="32" t="s">
        <v>30</v>
      </c>
      <c r="BT1186" s="32" t="s">
        <v>30</v>
      </c>
      <c r="BU1186" s="32" t="s">
        <v>30</v>
      </c>
      <c r="BV1186" s="32" t="s">
        <v>30</v>
      </c>
      <c r="BW1186" s="33" t="s">
        <v>30</v>
      </c>
      <c r="BX1186" s="31" t="s">
        <v>30</v>
      </c>
      <c r="BY1186" s="32" t="s">
        <v>30</v>
      </c>
      <c r="BZ1186" s="32" t="s">
        <v>30</v>
      </c>
      <c r="CA1186" s="32" t="s">
        <v>30</v>
      </c>
      <c r="CB1186" s="32" t="s">
        <v>30</v>
      </c>
      <c r="CC1186" s="32" t="s">
        <v>30</v>
      </c>
      <c r="CD1186" s="32" t="s">
        <v>30</v>
      </c>
      <c r="CE1186" s="32" t="s">
        <v>30</v>
      </c>
      <c r="CF1186" s="34" t="s">
        <v>30</v>
      </c>
      <c r="CG1186" s="31" t="s">
        <v>30</v>
      </c>
      <c r="CH1186" s="32" t="s">
        <v>30</v>
      </c>
      <c r="CI1186" s="32" t="s">
        <v>30</v>
      </c>
      <c r="CJ1186" s="32" t="s">
        <v>30</v>
      </c>
      <c r="CK1186" s="32" t="s">
        <v>30</v>
      </c>
      <c r="CL1186" s="32" t="s">
        <v>30</v>
      </c>
      <c r="CM1186" s="32" t="s">
        <v>30</v>
      </c>
      <c r="CN1186" s="32" t="s">
        <v>30</v>
      </c>
      <c r="CO1186" s="32" t="s">
        <v>30</v>
      </c>
      <c r="CP1186" s="31" t="s">
        <v>30</v>
      </c>
      <c r="CQ1186" s="32" t="s">
        <v>30</v>
      </c>
      <c r="CR1186" s="32" t="s">
        <v>30</v>
      </c>
      <c r="CS1186" s="32" t="s">
        <v>30</v>
      </c>
      <c r="CT1186" s="32" t="s">
        <v>30</v>
      </c>
      <c r="CU1186" s="32" t="s">
        <v>30</v>
      </c>
      <c r="CV1186" s="32" t="s">
        <v>30</v>
      </c>
      <c r="CW1186" s="32" t="s">
        <v>30</v>
      </c>
      <c r="CX1186" s="34" t="s">
        <v>30</v>
      </c>
      <c r="CY1186" s="31" t="s">
        <v>30</v>
      </c>
      <c r="CZ1186" s="32" t="s">
        <v>30</v>
      </c>
      <c r="DA1186" s="32" t="s">
        <v>30</v>
      </c>
      <c r="DB1186" s="32" t="s">
        <v>30</v>
      </c>
      <c r="DC1186" s="32" t="s">
        <v>30</v>
      </c>
      <c r="DD1186" s="32" t="s">
        <v>30</v>
      </c>
      <c r="DE1186" s="32" t="s">
        <v>30</v>
      </c>
      <c r="DF1186" s="32" t="s">
        <v>30</v>
      </c>
      <c r="DG1186" s="32" t="s">
        <v>30</v>
      </c>
      <c r="DH1186" s="31" t="s">
        <v>30</v>
      </c>
      <c r="DI1186" s="32" t="s">
        <v>30</v>
      </c>
      <c r="DJ1186" s="32" t="s">
        <v>30</v>
      </c>
      <c r="DK1186" s="32" t="s">
        <v>30</v>
      </c>
      <c r="DL1186" s="32" t="s">
        <v>30</v>
      </c>
      <c r="DM1186" s="32" t="s">
        <v>30</v>
      </c>
      <c r="DN1186" s="32" t="s">
        <v>30</v>
      </c>
      <c r="DO1186" s="33" t="s">
        <v>30</v>
      </c>
    </row>
    <row r="1187" spans="1:119" ht="21" customHeight="1" x14ac:dyDescent="0.25">
      <c r="A1187" s="66" t="s">
        <v>2310</v>
      </c>
      <c r="B1187" s="67" t="s">
        <v>2228</v>
      </c>
      <c r="C1187" s="68" t="s">
        <v>2311</v>
      </c>
      <c r="D1187" s="31" t="s">
        <v>30</v>
      </c>
      <c r="E1187" s="32" t="s">
        <v>30</v>
      </c>
      <c r="F1187" s="32" t="s">
        <v>30</v>
      </c>
      <c r="G1187" s="32" t="s">
        <v>30</v>
      </c>
      <c r="H1187" s="32" t="s">
        <v>30</v>
      </c>
      <c r="I1187" s="32" t="s">
        <v>30</v>
      </c>
      <c r="J1187" s="32" t="s">
        <v>30</v>
      </c>
      <c r="K1187" s="32" t="s">
        <v>30</v>
      </c>
      <c r="L1187" s="32" t="s">
        <v>30</v>
      </c>
      <c r="M1187" s="31" t="s">
        <v>30</v>
      </c>
      <c r="N1187" s="43" t="s">
        <v>30</v>
      </c>
      <c r="O1187" s="32" t="s">
        <v>30</v>
      </c>
      <c r="P1187" s="32" t="s">
        <v>30</v>
      </c>
      <c r="Q1187" s="32" t="s">
        <v>30</v>
      </c>
      <c r="R1187" s="32" t="s">
        <v>30</v>
      </c>
      <c r="S1187" s="32" t="s">
        <v>30</v>
      </c>
      <c r="T1187" s="32" t="s">
        <v>30</v>
      </c>
      <c r="U1187" s="33" t="s">
        <v>30</v>
      </c>
      <c r="V1187" s="31" t="s">
        <v>30</v>
      </c>
      <c r="W1187" s="32" t="s">
        <v>30</v>
      </c>
      <c r="X1187" s="32" t="s">
        <v>30</v>
      </c>
      <c r="Y1187" s="32" t="s">
        <v>30</v>
      </c>
      <c r="Z1187" s="32" t="s">
        <v>30</v>
      </c>
      <c r="AA1187" s="32" t="s">
        <v>30</v>
      </c>
      <c r="AB1187" s="32" t="s">
        <v>30</v>
      </c>
      <c r="AC1187" s="32" t="s">
        <v>30</v>
      </c>
      <c r="AD1187" s="34" t="s">
        <v>30</v>
      </c>
      <c r="AE1187" s="26">
        <v>1</v>
      </c>
      <c r="AF1187" s="27">
        <v>9000000</v>
      </c>
      <c r="AG1187" s="27">
        <v>9900000</v>
      </c>
      <c r="AH1187" s="27"/>
      <c r="AI1187" s="27"/>
      <c r="AJ1187" s="143">
        <f t="shared" si="2462"/>
        <v>6.7343502970147379E-2</v>
      </c>
      <c r="AK1187" s="27">
        <f t="shared" si="2425"/>
        <v>9450000</v>
      </c>
      <c r="AL1187" s="28">
        <f t="shared" si="2426"/>
        <v>1795500</v>
      </c>
      <c r="AM1187" s="30">
        <f t="shared" si="2427"/>
        <v>11245500</v>
      </c>
      <c r="AN1187" s="26">
        <v>1</v>
      </c>
      <c r="AO1187" s="27">
        <v>9000000</v>
      </c>
      <c r="AP1187" s="27">
        <v>10260000</v>
      </c>
      <c r="AQ1187" s="27"/>
      <c r="AR1187" s="27"/>
      <c r="AS1187" s="143">
        <f t="shared" si="2463"/>
        <v>9.2518644267398739E-2</v>
      </c>
      <c r="AT1187" s="27">
        <f t="shared" si="2428"/>
        <v>9630000</v>
      </c>
      <c r="AU1187" s="28">
        <f t="shared" si="2429"/>
        <v>1829700</v>
      </c>
      <c r="AV1187" s="30">
        <f t="shared" si="2430"/>
        <v>11459700</v>
      </c>
      <c r="AW1187" s="26">
        <v>1</v>
      </c>
      <c r="AX1187" s="27">
        <v>9000000</v>
      </c>
      <c r="AY1187" s="27">
        <v>9000000</v>
      </c>
      <c r="AZ1187" s="27"/>
      <c r="BA1187" s="27"/>
      <c r="BB1187" s="143">
        <f t="shared" si="2464"/>
        <v>0</v>
      </c>
      <c r="BC1187" s="27">
        <f t="shared" si="2431"/>
        <v>9000000</v>
      </c>
      <c r="BD1187" s="27">
        <f t="shared" si="2432"/>
        <v>1710000</v>
      </c>
      <c r="BE1187" s="27">
        <f t="shared" si="2433"/>
        <v>10710000</v>
      </c>
      <c r="BF1187" s="31" t="s">
        <v>30</v>
      </c>
      <c r="BG1187" s="32" t="s">
        <v>30</v>
      </c>
      <c r="BH1187" s="32" t="s">
        <v>30</v>
      </c>
      <c r="BI1187" s="32" t="s">
        <v>30</v>
      </c>
      <c r="BJ1187" s="32" t="s">
        <v>30</v>
      </c>
      <c r="BK1187" s="32" t="s">
        <v>30</v>
      </c>
      <c r="BL1187" s="32" t="s">
        <v>30</v>
      </c>
      <c r="BM1187" s="32" t="s">
        <v>30</v>
      </c>
      <c r="BN1187" s="32" t="s">
        <v>30</v>
      </c>
      <c r="BO1187" s="31" t="s">
        <v>30</v>
      </c>
      <c r="BP1187" s="32" t="s">
        <v>30</v>
      </c>
      <c r="BQ1187" s="32" t="s">
        <v>30</v>
      </c>
      <c r="BR1187" s="32" t="s">
        <v>30</v>
      </c>
      <c r="BS1187" s="32" t="s">
        <v>30</v>
      </c>
      <c r="BT1187" s="32" t="s">
        <v>30</v>
      </c>
      <c r="BU1187" s="32" t="s">
        <v>30</v>
      </c>
      <c r="BV1187" s="32" t="s">
        <v>30</v>
      </c>
      <c r="BW1187" s="33" t="s">
        <v>30</v>
      </c>
      <c r="BX1187" s="31" t="s">
        <v>30</v>
      </c>
      <c r="BY1187" s="32" t="s">
        <v>30</v>
      </c>
      <c r="BZ1187" s="32" t="s">
        <v>30</v>
      </c>
      <c r="CA1187" s="32" t="s">
        <v>30</v>
      </c>
      <c r="CB1187" s="32" t="s">
        <v>30</v>
      </c>
      <c r="CC1187" s="32" t="s">
        <v>30</v>
      </c>
      <c r="CD1187" s="32" t="s">
        <v>30</v>
      </c>
      <c r="CE1187" s="32" t="s">
        <v>30</v>
      </c>
      <c r="CF1187" s="34" t="s">
        <v>30</v>
      </c>
      <c r="CG1187" s="31" t="s">
        <v>30</v>
      </c>
      <c r="CH1187" s="32" t="s">
        <v>30</v>
      </c>
      <c r="CI1187" s="32" t="s">
        <v>30</v>
      </c>
      <c r="CJ1187" s="32" t="s">
        <v>30</v>
      </c>
      <c r="CK1187" s="32" t="s">
        <v>30</v>
      </c>
      <c r="CL1187" s="32" t="s">
        <v>30</v>
      </c>
      <c r="CM1187" s="32" t="s">
        <v>30</v>
      </c>
      <c r="CN1187" s="32" t="s">
        <v>30</v>
      </c>
      <c r="CO1187" s="32" t="s">
        <v>30</v>
      </c>
      <c r="CP1187" s="31" t="s">
        <v>30</v>
      </c>
      <c r="CQ1187" s="32" t="s">
        <v>30</v>
      </c>
      <c r="CR1187" s="32" t="s">
        <v>30</v>
      </c>
      <c r="CS1187" s="32" t="s">
        <v>30</v>
      </c>
      <c r="CT1187" s="32" t="s">
        <v>30</v>
      </c>
      <c r="CU1187" s="32" t="s">
        <v>30</v>
      </c>
      <c r="CV1187" s="32" t="s">
        <v>30</v>
      </c>
      <c r="CW1187" s="32" t="s">
        <v>30</v>
      </c>
      <c r="CX1187" s="34" t="s">
        <v>30</v>
      </c>
      <c r="CY1187" s="31" t="s">
        <v>30</v>
      </c>
      <c r="CZ1187" s="32" t="s">
        <v>30</v>
      </c>
      <c r="DA1187" s="32" t="s">
        <v>30</v>
      </c>
      <c r="DB1187" s="32" t="s">
        <v>30</v>
      </c>
      <c r="DC1187" s="32" t="s">
        <v>30</v>
      </c>
      <c r="DD1187" s="32" t="s">
        <v>30</v>
      </c>
      <c r="DE1187" s="32" t="s">
        <v>30</v>
      </c>
      <c r="DF1187" s="32" t="s">
        <v>30</v>
      </c>
      <c r="DG1187" s="32" t="s">
        <v>30</v>
      </c>
      <c r="DH1187" s="31" t="s">
        <v>30</v>
      </c>
      <c r="DI1187" s="32" t="s">
        <v>30</v>
      </c>
      <c r="DJ1187" s="32" t="s">
        <v>30</v>
      </c>
      <c r="DK1187" s="32" t="s">
        <v>30</v>
      </c>
      <c r="DL1187" s="32" t="s">
        <v>30</v>
      </c>
      <c r="DM1187" s="32" t="s">
        <v>30</v>
      </c>
      <c r="DN1187" s="32" t="s">
        <v>30</v>
      </c>
      <c r="DO1187" s="33" t="s">
        <v>30</v>
      </c>
    </row>
    <row r="1188" spans="1:119" ht="21" customHeight="1" x14ac:dyDescent="0.25">
      <c r="A1188" s="66" t="s">
        <v>2312</v>
      </c>
      <c r="B1188" s="67" t="s">
        <v>2228</v>
      </c>
      <c r="C1188" s="68" t="s">
        <v>2313</v>
      </c>
      <c r="D1188" s="31" t="s">
        <v>30</v>
      </c>
      <c r="E1188" s="32" t="s">
        <v>30</v>
      </c>
      <c r="F1188" s="32" t="s">
        <v>30</v>
      </c>
      <c r="G1188" s="32" t="s">
        <v>30</v>
      </c>
      <c r="H1188" s="32" t="s">
        <v>30</v>
      </c>
      <c r="I1188" s="32" t="s">
        <v>30</v>
      </c>
      <c r="J1188" s="32" t="s">
        <v>30</v>
      </c>
      <c r="K1188" s="32" t="s">
        <v>30</v>
      </c>
      <c r="L1188" s="32" t="s">
        <v>30</v>
      </c>
      <c r="M1188" s="31" t="s">
        <v>30</v>
      </c>
      <c r="N1188" s="43" t="s">
        <v>30</v>
      </c>
      <c r="O1188" s="32" t="s">
        <v>30</v>
      </c>
      <c r="P1188" s="32" t="s">
        <v>30</v>
      </c>
      <c r="Q1188" s="32" t="s">
        <v>30</v>
      </c>
      <c r="R1188" s="32" t="s">
        <v>30</v>
      </c>
      <c r="S1188" s="32" t="s">
        <v>30</v>
      </c>
      <c r="T1188" s="32" t="s">
        <v>30</v>
      </c>
      <c r="U1188" s="33" t="s">
        <v>30</v>
      </c>
      <c r="V1188" s="31" t="s">
        <v>30</v>
      </c>
      <c r="W1188" s="32" t="s">
        <v>30</v>
      </c>
      <c r="X1188" s="32" t="s">
        <v>30</v>
      </c>
      <c r="Y1188" s="32" t="s">
        <v>30</v>
      </c>
      <c r="Z1188" s="32" t="s">
        <v>30</v>
      </c>
      <c r="AA1188" s="32" t="s">
        <v>30</v>
      </c>
      <c r="AB1188" s="32" t="s">
        <v>30</v>
      </c>
      <c r="AC1188" s="32" t="s">
        <v>30</v>
      </c>
      <c r="AD1188" s="34" t="s">
        <v>30</v>
      </c>
      <c r="AE1188" s="26">
        <v>1</v>
      </c>
      <c r="AF1188" s="27">
        <v>9000000</v>
      </c>
      <c r="AG1188" s="27">
        <v>9900000</v>
      </c>
      <c r="AH1188" s="27"/>
      <c r="AI1188" s="27"/>
      <c r="AJ1188" s="143">
        <f t="shared" si="2462"/>
        <v>6.7343502970147379E-2</v>
      </c>
      <c r="AK1188" s="27">
        <f t="shared" si="2425"/>
        <v>9450000</v>
      </c>
      <c r="AL1188" s="28">
        <f t="shared" si="2426"/>
        <v>1795500</v>
      </c>
      <c r="AM1188" s="30">
        <f t="shared" si="2427"/>
        <v>11245500</v>
      </c>
      <c r="AN1188" s="26">
        <v>1</v>
      </c>
      <c r="AO1188" s="27">
        <v>9000000</v>
      </c>
      <c r="AP1188" s="27">
        <v>10260000</v>
      </c>
      <c r="AQ1188" s="27"/>
      <c r="AR1188" s="27"/>
      <c r="AS1188" s="143">
        <f t="shared" si="2463"/>
        <v>9.2518644267398739E-2</v>
      </c>
      <c r="AT1188" s="27">
        <f t="shared" si="2428"/>
        <v>9630000</v>
      </c>
      <c r="AU1188" s="28">
        <f t="shared" si="2429"/>
        <v>1829700</v>
      </c>
      <c r="AV1188" s="30">
        <f t="shared" si="2430"/>
        <v>11459700</v>
      </c>
      <c r="AW1188" s="26">
        <v>1</v>
      </c>
      <c r="AX1188" s="27">
        <v>9000000</v>
      </c>
      <c r="AY1188" s="27">
        <v>9000000</v>
      </c>
      <c r="AZ1188" s="27"/>
      <c r="BA1188" s="27"/>
      <c r="BB1188" s="143">
        <f t="shared" si="2464"/>
        <v>0</v>
      </c>
      <c r="BC1188" s="27">
        <f t="shared" si="2431"/>
        <v>9000000</v>
      </c>
      <c r="BD1188" s="27">
        <f t="shared" si="2432"/>
        <v>1710000</v>
      </c>
      <c r="BE1188" s="27">
        <f t="shared" si="2433"/>
        <v>10710000</v>
      </c>
      <c r="BF1188" s="31" t="s">
        <v>30</v>
      </c>
      <c r="BG1188" s="32" t="s">
        <v>30</v>
      </c>
      <c r="BH1188" s="32" t="s">
        <v>30</v>
      </c>
      <c r="BI1188" s="32" t="s">
        <v>30</v>
      </c>
      <c r="BJ1188" s="32" t="s">
        <v>30</v>
      </c>
      <c r="BK1188" s="32" t="s">
        <v>30</v>
      </c>
      <c r="BL1188" s="32" t="s">
        <v>30</v>
      </c>
      <c r="BM1188" s="32" t="s">
        <v>30</v>
      </c>
      <c r="BN1188" s="32" t="s">
        <v>30</v>
      </c>
      <c r="BO1188" s="31" t="s">
        <v>30</v>
      </c>
      <c r="BP1188" s="32" t="s">
        <v>30</v>
      </c>
      <c r="BQ1188" s="32" t="s">
        <v>30</v>
      </c>
      <c r="BR1188" s="32" t="s">
        <v>30</v>
      </c>
      <c r="BS1188" s="32" t="s">
        <v>30</v>
      </c>
      <c r="BT1188" s="32" t="s">
        <v>30</v>
      </c>
      <c r="BU1188" s="32" t="s">
        <v>30</v>
      </c>
      <c r="BV1188" s="32" t="s">
        <v>30</v>
      </c>
      <c r="BW1188" s="33" t="s">
        <v>30</v>
      </c>
      <c r="BX1188" s="31" t="s">
        <v>30</v>
      </c>
      <c r="BY1188" s="32" t="s">
        <v>30</v>
      </c>
      <c r="BZ1188" s="32" t="s">
        <v>30</v>
      </c>
      <c r="CA1188" s="32" t="s">
        <v>30</v>
      </c>
      <c r="CB1188" s="32" t="s">
        <v>30</v>
      </c>
      <c r="CC1188" s="32" t="s">
        <v>30</v>
      </c>
      <c r="CD1188" s="32" t="s">
        <v>30</v>
      </c>
      <c r="CE1188" s="32" t="s">
        <v>30</v>
      </c>
      <c r="CF1188" s="34" t="s">
        <v>30</v>
      </c>
      <c r="CG1188" s="31" t="s">
        <v>30</v>
      </c>
      <c r="CH1188" s="32" t="s">
        <v>30</v>
      </c>
      <c r="CI1188" s="32" t="s">
        <v>30</v>
      </c>
      <c r="CJ1188" s="32" t="s">
        <v>30</v>
      </c>
      <c r="CK1188" s="32" t="s">
        <v>30</v>
      </c>
      <c r="CL1188" s="32" t="s">
        <v>30</v>
      </c>
      <c r="CM1188" s="32" t="s">
        <v>30</v>
      </c>
      <c r="CN1188" s="32" t="s">
        <v>30</v>
      </c>
      <c r="CO1188" s="32" t="s">
        <v>30</v>
      </c>
      <c r="CP1188" s="31" t="s">
        <v>30</v>
      </c>
      <c r="CQ1188" s="32" t="s">
        <v>30</v>
      </c>
      <c r="CR1188" s="32" t="s">
        <v>30</v>
      </c>
      <c r="CS1188" s="32" t="s">
        <v>30</v>
      </c>
      <c r="CT1188" s="32" t="s">
        <v>30</v>
      </c>
      <c r="CU1188" s="32" t="s">
        <v>30</v>
      </c>
      <c r="CV1188" s="32" t="s">
        <v>30</v>
      </c>
      <c r="CW1188" s="32" t="s">
        <v>30</v>
      </c>
      <c r="CX1188" s="34" t="s">
        <v>30</v>
      </c>
      <c r="CY1188" s="31" t="s">
        <v>30</v>
      </c>
      <c r="CZ1188" s="32" t="s">
        <v>30</v>
      </c>
      <c r="DA1188" s="32" t="s">
        <v>30</v>
      </c>
      <c r="DB1188" s="32" t="s">
        <v>30</v>
      </c>
      <c r="DC1188" s="32" t="s">
        <v>30</v>
      </c>
      <c r="DD1188" s="32" t="s">
        <v>30</v>
      </c>
      <c r="DE1188" s="32" t="s">
        <v>30</v>
      </c>
      <c r="DF1188" s="32" t="s">
        <v>30</v>
      </c>
      <c r="DG1188" s="32" t="s">
        <v>30</v>
      </c>
      <c r="DH1188" s="31" t="s">
        <v>30</v>
      </c>
      <c r="DI1188" s="32" t="s">
        <v>30</v>
      </c>
      <c r="DJ1188" s="32" t="s">
        <v>30</v>
      </c>
      <c r="DK1188" s="32" t="s">
        <v>30</v>
      </c>
      <c r="DL1188" s="32" t="s">
        <v>30</v>
      </c>
      <c r="DM1188" s="32" t="s">
        <v>30</v>
      </c>
      <c r="DN1188" s="32" t="s">
        <v>30</v>
      </c>
      <c r="DO1188" s="33" t="s">
        <v>30</v>
      </c>
    </row>
    <row r="1189" spans="1:119" ht="21" customHeight="1" x14ac:dyDescent="0.25">
      <c r="A1189" s="66" t="s">
        <v>2314</v>
      </c>
      <c r="B1189" s="67" t="s">
        <v>2228</v>
      </c>
      <c r="C1189" s="68" t="s">
        <v>2315</v>
      </c>
      <c r="D1189" s="31" t="s">
        <v>30</v>
      </c>
      <c r="E1189" s="32" t="s">
        <v>30</v>
      </c>
      <c r="F1189" s="32" t="s">
        <v>30</v>
      </c>
      <c r="G1189" s="32" t="s">
        <v>30</v>
      </c>
      <c r="H1189" s="32" t="s">
        <v>30</v>
      </c>
      <c r="I1189" s="32" t="s">
        <v>30</v>
      </c>
      <c r="J1189" s="32" t="s">
        <v>30</v>
      </c>
      <c r="K1189" s="32" t="s">
        <v>30</v>
      </c>
      <c r="L1189" s="32" t="s">
        <v>30</v>
      </c>
      <c r="M1189" s="31" t="s">
        <v>30</v>
      </c>
      <c r="N1189" s="43" t="s">
        <v>30</v>
      </c>
      <c r="O1189" s="32" t="s">
        <v>30</v>
      </c>
      <c r="P1189" s="32" t="s">
        <v>30</v>
      </c>
      <c r="Q1189" s="32" t="s">
        <v>30</v>
      </c>
      <c r="R1189" s="32" t="s">
        <v>30</v>
      </c>
      <c r="S1189" s="32" t="s">
        <v>30</v>
      </c>
      <c r="T1189" s="32" t="s">
        <v>30</v>
      </c>
      <c r="U1189" s="33" t="s">
        <v>30</v>
      </c>
      <c r="V1189" s="31" t="s">
        <v>30</v>
      </c>
      <c r="W1189" s="32" t="s">
        <v>30</v>
      </c>
      <c r="X1189" s="32" t="s">
        <v>30</v>
      </c>
      <c r="Y1189" s="32" t="s">
        <v>30</v>
      </c>
      <c r="Z1189" s="32" t="s">
        <v>30</v>
      </c>
      <c r="AA1189" s="32" t="s">
        <v>30</v>
      </c>
      <c r="AB1189" s="32" t="s">
        <v>30</v>
      </c>
      <c r="AC1189" s="32" t="s">
        <v>30</v>
      </c>
      <c r="AD1189" s="34" t="s">
        <v>30</v>
      </c>
      <c r="AE1189" s="26">
        <v>1</v>
      </c>
      <c r="AF1189" s="27">
        <v>9000000</v>
      </c>
      <c r="AG1189" s="27">
        <v>9900000</v>
      </c>
      <c r="AH1189" s="27"/>
      <c r="AI1189" s="27"/>
      <c r="AJ1189" s="143">
        <f t="shared" si="2462"/>
        <v>6.7343502970147379E-2</v>
      </c>
      <c r="AK1189" s="27">
        <f t="shared" si="2425"/>
        <v>9450000</v>
      </c>
      <c r="AL1189" s="28">
        <f t="shared" si="2426"/>
        <v>1795500</v>
      </c>
      <c r="AM1189" s="30">
        <f t="shared" si="2427"/>
        <v>11245500</v>
      </c>
      <c r="AN1189" s="26">
        <v>1</v>
      </c>
      <c r="AO1189" s="27">
        <v>9000000</v>
      </c>
      <c r="AP1189" s="27">
        <v>10260000</v>
      </c>
      <c r="AQ1189" s="27"/>
      <c r="AR1189" s="27"/>
      <c r="AS1189" s="143">
        <f t="shared" si="2463"/>
        <v>9.2518644267398739E-2</v>
      </c>
      <c r="AT1189" s="27">
        <f t="shared" si="2428"/>
        <v>9630000</v>
      </c>
      <c r="AU1189" s="28">
        <f t="shared" si="2429"/>
        <v>1829700</v>
      </c>
      <c r="AV1189" s="30">
        <f t="shared" si="2430"/>
        <v>11459700</v>
      </c>
      <c r="AW1189" s="26">
        <v>1</v>
      </c>
      <c r="AX1189" s="27">
        <v>9000000</v>
      </c>
      <c r="AY1189" s="27">
        <v>9000000</v>
      </c>
      <c r="AZ1189" s="27"/>
      <c r="BA1189" s="27"/>
      <c r="BB1189" s="143">
        <f t="shared" si="2464"/>
        <v>0</v>
      </c>
      <c r="BC1189" s="27">
        <f t="shared" si="2431"/>
        <v>9000000</v>
      </c>
      <c r="BD1189" s="27">
        <f t="shared" si="2432"/>
        <v>1710000</v>
      </c>
      <c r="BE1189" s="27">
        <f t="shared" si="2433"/>
        <v>10710000</v>
      </c>
      <c r="BF1189" s="31" t="s">
        <v>30</v>
      </c>
      <c r="BG1189" s="32" t="s">
        <v>30</v>
      </c>
      <c r="BH1189" s="32" t="s">
        <v>30</v>
      </c>
      <c r="BI1189" s="32" t="s">
        <v>30</v>
      </c>
      <c r="BJ1189" s="32" t="s">
        <v>30</v>
      </c>
      <c r="BK1189" s="32" t="s">
        <v>30</v>
      </c>
      <c r="BL1189" s="32" t="s">
        <v>30</v>
      </c>
      <c r="BM1189" s="32" t="s">
        <v>30</v>
      </c>
      <c r="BN1189" s="32" t="s">
        <v>30</v>
      </c>
      <c r="BO1189" s="31" t="s">
        <v>30</v>
      </c>
      <c r="BP1189" s="32" t="s">
        <v>30</v>
      </c>
      <c r="BQ1189" s="32" t="s">
        <v>30</v>
      </c>
      <c r="BR1189" s="32" t="s">
        <v>30</v>
      </c>
      <c r="BS1189" s="32" t="s">
        <v>30</v>
      </c>
      <c r="BT1189" s="32" t="s">
        <v>30</v>
      </c>
      <c r="BU1189" s="32" t="s">
        <v>30</v>
      </c>
      <c r="BV1189" s="32" t="s">
        <v>30</v>
      </c>
      <c r="BW1189" s="33" t="s">
        <v>30</v>
      </c>
      <c r="BX1189" s="31" t="s">
        <v>30</v>
      </c>
      <c r="BY1189" s="32" t="s">
        <v>30</v>
      </c>
      <c r="BZ1189" s="32" t="s">
        <v>30</v>
      </c>
      <c r="CA1189" s="32" t="s">
        <v>30</v>
      </c>
      <c r="CB1189" s="32" t="s">
        <v>30</v>
      </c>
      <c r="CC1189" s="32" t="s">
        <v>30</v>
      </c>
      <c r="CD1189" s="32" t="s">
        <v>30</v>
      </c>
      <c r="CE1189" s="32" t="s">
        <v>30</v>
      </c>
      <c r="CF1189" s="34" t="s">
        <v>30</v>
      </c>
      <c r="CG1189" s="31" t="s">
        <v>30</v>
      </c>
      <c r="CH1189" s="32" t="s">
        <v>30</v>
      </c>
      <c r="CI1189" s="32" t="s">
        <v>30</v>
      </c>
      <c r="CJ1189" s="32" t="s">
        <v>30</v>
      </c>
      <c r="CK1189" s="32" t="s">
        <v>30</v>
      </c>
      <c r="CL1189" s="32" t="s">
        <v>30</v>
      </c>
      <c r="CM1189" s="32" t="s">
        <v>30</v>
      </c>
      <c r="CN1189" s="32" t="s">
        <v>30</v>
      </c>
      <c r="CO1189" s="32" t="s">
        <v>30</v>
      </c>
      <c r="CP1189" s="31" t="s">
        <v>30</v>
      </c>
      <c r="CQ1189" s="32" t="s">
        <v>30</v>
      </c>
      <c r="CR1189" s="32" t="s">
        <v>30</v>
      </c>
      <c r="CS1189" s="32" t="s">
        <v>30</v>
      </c>
      <c r="CT1189" s="32" t="s">
        <v>30</v>
      </c>
      <c r="CU1189" s="32" t="s">
        <v>30</v>
      </c>
      <c r="CV1189" s="32" t="s">
        <v>30</v>
      </c>
      <c r="CW1189" s="32" t="s">
        <v>30</v>
      </c>
      <c r="CX1189" s="34" t="s">
        <v>30</v>
      </c>
      <c r="CY1189" s="31" t="s">
        <v>30</v>
      </c>
      <c r="CZ1189" s="32" t="s">
        <v>30</v>
      </c>
      <c r="DA1189" s="32" t="s">
        <v>30</v>
      </c>
      <c r="DB1189" s="32" t="s">
        <v>30</v>
      </c>
      <c r="DC1189" s="32" t="s">
        <v>30</v>
      </c>
      <c r="DD1189" s="32" t="s">
        <v>30</v>
      </c>
      <c r="DE1189" s="32" t="s">
        <v>30</v>
      </c>
      <c r="DF1189" s="32" t="s">
        <v>30</v>
      </c>
      <c r="DG1189" s="32" t="s">
        <v>30</v>
      </c>
      <c r="DH1189" s="31" t="s">
        <v>30</v>
      </c>
      <c r="DI1189" s="32" t="s">
        <v>30</v>
      </c>
      <c r="DJ1189" s="32" t="s">
        <v>30</v>
      </c>
      <c r="DK1189" s="32" t="s">
        <v>30</v>
      </c>
      <c r="DL1189" s="32" t="s">
        <v>30</v>
      </c>
      <c r="DM1189" s="32" t="s">
        <v>30</v>
      </c>
      <c r="DN1189" s="32" t="s">
        <v>30</v>
      </c>
      <c r="DO1189" s="33" t="s">
        <v>30</v>
      </c>
    </row>
    <row r="1190" spans="1:119" ht="21" customHeight="1" x14ac:dyDescent="0.25">
      <c r="A1190" s="66" t="s">
        <v>2316</v>
      </c>
      <c r="B1190" s="67" t="s">
        <v>2228</v>
      </c>
      <c r="C1190" s="68" t="s">
        <v>2317</v>
      </c>
      <c r="D1190" s="31" t="s">
        <v>30</v>
      </c>
      <c r="E1190" s="32" t="s">
        <v>30</v>
      </c>
      <c r="F1190" s="32" t="s">
        <v>30</v>
      </c>
      <c r="G1190" s="32" t="s">
        <v>30</v>
      </c>
      <c r="H1190" s="32" t="s">
        <v>30</v>
      </c>
      <c r="I1190" s="32" t="s">
        <v>30</v>
      </c>
      <c r="J1190" s="32" t="s">
        <v>30</v>
      </c>
      <c r="K1190" s="32" t="s">
        <v>30</v>
      </c>
      <c r="L1190" s="32" t="s">
        <v>30</v>
      </c>
      <c r="M1190" s="31" t="s">
        <v>30</v>
      </c>
      <c r="N1190" s="43" t="s">
        <v>30</v>
      </c>
      <c r="O1190" s="32" t="s">
        <v>30</v>
      </c>
      <c r="P1190" s="32" t="s">
        <v>30</v>
      </c>
      <c r="Q1190" s="32" t="s">
        <v>30</v>
      </c>
      <c r="R1190" s="32" t="s">
        <v>30</v>
      </c>
      <c r="S1190" s="32" t="s">
        <v>30</v>
      </c>
      <c r="T1190" s="32" t="s">
        <v>30</v>
      </c>
      <c r="U1190" s="33" t="s">
        <v>30</v>
      </c>
      <c r="V1190" s="31" t="s">
        <v>30</v>
      </c>
      <c r="W1190" s="32" t="s">
        <v>30</v>
      </c>
      <c r="X1190" s="32" t="s">
        <v>30</v>
      </c>
      <c r="Y1190" s="32" t="s">
        <v>30</v>
      </c>
      <c r="Z1190" s="32" t="s">
        <v>30</v>
      </c>
      <c r="AA1190" s="32" t="s">
        <v>30</v>
      </c>
      <c r="AB1190" s="32" t="s">
        <v>30</v>
      </c>
      <c r="AC1190" s="32" t="s">
        <v>30</v>
      </c>
      <c r="AD1190" s="34" t="s">
        <v>30</v>
      </c>
      <c r="AE1190" s="26">
        <v>1</v>
      </c>
      <c r="AF1190" s="27">
        <v>9000000</v>
      </c>
      <c r="AG1190" s="27">
        <v>9900000</v>
      </c>
      <c r="AH1190" s="27"/>
      <c r="AI1190" s="27"/>
      <c r="AJ1190" s="143">
        <f t="shared" si="2462"/>
        <v>6.7343502970147379E-2</v>
      </c>
      <c r="AK1190" s="27">
        <f t="shared" si="2425"/>
        <v>9450000</v>
      </c>
      <c r="AL1190" s="28">
        <f t="shared" si="2426"/>
        <v>1795500</v>
      </c>
      <c r="AM1190" s="30">
        <f t="shared" si="2427"/>
        <v>11245500</v>
      </c>
      <c r="AN1190" s="26">
        <v>1</v>
      </c>
      <c r="AO1190" s="27">
        <v>9000000</v>
      </c>
      <c r="AP1190" s="27">
        <v>10260000</v>
      </c>
      <c r="AQ1190" s="27"/>
      <c r="AR1190" s="27"/>
      <c r="AS1190" s="143">
        <f t="shared" si="2463"/>
        <v>9.2518644267398739E-2</v>
      </c>
      <c r="AT1190" s="27">
        <f t="shared" si="2428"/>
        <v>9630000</v>
      </c>
      <c r="AU1190" s="28">
        <f t="shared" si="2429"/>
        <v>1829700</v>
      </c>
      <c r="AV1190" s="30">
        <f t="shared" si="2430"/>
        <v>11459700</v>
      </c>
      <c r="AW1190" s="26">
        <v>1</v>
      </c>
      <c r="AX1190" s="27">
        <v>9000000</v>
      </c>
      <c r="AY1190" s="27">
        <v>9000000</v>
      </c>
      <c r="AZ1190" s="27"/>
      <c r="BA1190" s="27"/>
      <c r="BB1190" s="143">
        <f t="shared" si="2464"/>
        <v>0</v>
      </c>
      <c r="BC1190" s="27">
        <f t="shared" si="2431"/>
        <v>9000000</v>
      </c>
      <c r="BD1190" s="27">
        <f t="shared" si="2432"/>
        <v>1710000</v>
      </c>
      <c r="BE1190" s="27">
        <f t="shared" si="2433"/>
        <v>10710000</v>
      </c>
      <c r="BF1190" s="31" t="s">
        <v>30</v>
      </c>
      <c r="BG1190" s="32" t="s">
        <v>30</v>
      </c>
      <c r="BH1190" s="32" t="s">
        <v>30</v>
      </c>
      <c r="BI1190" s="32" t="s">
        <v>30</v>
      </c>
      <c r="BJ1190" s="32" t="s">
        <v>30</v>
      </c>
      <c r="BK1190" s="32" t="s">
        <v>30</v>
      </c>
      <c r="BL1190" s="32" t="s">
        <v>30</v>
      </c>
      <c r="BM1190" s="32" t="s">
        <v>30</v>
      </c>
      <c r="BN1190" s="32" t="s">
        <v>30</v>
      </c>
      <c r="BO1190" s="31" t="s">
        <v>30</v>
      </c>
      <c r="BP1190" s="32" t="s">
        <v>30</v>
      </c>
      <c r="BQ1190" s="32" t="s">
        <v>30</v>
      </c>
      <c r="BR1190" s="32" t="s">
        <v>30</v>
      </c>
      <c r="BS1190" s="32" t="s">
        <v>30</v>
      </c>
      <c r="BT1190" s="32" t="s">
        <v>30</v>
      </c>
      <c r="BU1190" s="32" t="s">
        <v>30</v>
      </c>
      <c r="BV1190" s="32" t="s">
        <v>30</v>
      </c>
      <c r="BW1190" s="33" t="s">
        <v>30</v>
      </c>
      <c r="BX1190" s="31" t="s">
        <v>30</v>
      </c>
      <c r="BY1190" s="32" t="s">
        <v>30</v>
      </c>
      <c r="BZ1190" s="32" t="s">
        <v>30</v>
      </c>
      <c r="CA1190" s="32" t="s">
        <v>30</v>
      </c>
      <c r="CB1190" s="32" t="s">
        <v>30</v>
      </c>
      <c r="CC1190" s="32" t="s">
        <v>30</v>
      </c>
      <c r="CD1190" s="32" t="s">
        <v>30</v>
      </c>
      <c r="CE1190" s="32" t="s">
        <v>30</v>
      </c>
      <c r="CF1190" s="34" t="s">
        <v>30</v>
      </c>
      <c r="CG1190" s="31" t="s">
        <v>30</v>
      </c>
      <c r="CH1190" s="32" t="s">
        <v>30</v>
      </c>
      <c r="CI1190" s="32" t="s">
        <v>30</v>
      </c>
      <c r="CJ1190" s="32" t="s">
        <v>30</v>
      </c>
      <c r="CK1190" s="32" t="s">
        <v>30</v>
      </c>
      <c r="CL1190" s="32" t="s">
        <v>30</v>
      </c>
      <c r="CM1190" s="32" t="s">
        <v>30</v>
      </c>
      <c r="CN1190" s="32" t="s">
        <v>30</v>
      </c>
      <c r="CO1190" s="32" t="s">
        <v>30</v>
      </c>
      <c r="CP1190" s="31" t="s">
        <v>30</v>
      </c>
      <c r="CQ1190" s="32" t="s">
        <v>30</v>
      </c>
      <c r="CR1190" s="32" t="s">
        <v>30</v>
      </c>
      <c r="CS1190" s="32" t="s">
        <v>30</v>
      </c>
      <c r="CT1190" s="32" t="s">
        <v>30</v>
      </c>
      <c r="CU1190" s="32" t="s">
        <v>30</v>
      </c>
      <c r="CV1190" s="32" t="s">
        <v>30</v>
      </c>
      <c r="CW1190" s="32" t="s">
        <v>30</v>
      </c>
      <c r="CX1190" s="34" t="s">
        <v>30</v>
      </c>
      <c r="CY1190" s="31" t="s">
        <v>30</v>
      </c>
      <c r="CZ1190" s="32" t="s">
        <v>30</v>
      </c>
      <c r="DA1190" s="32" t="s">
        <v>30</v>
      </c>
      <c r="DB1190" s="32" t="s">
        <v>30</v>
      </c>
      <c r="DC1190" s="32" t="s">
        <v>30</v>
      </c>
      <c r="DD1190" s="32" t="s">
        <v>30</v>
      </c>
      <c r="DE1190" s="32" t="s">
        <v>30</v>
      </c>
      <c r="DF1190" s="32" t="s">
        <v>30</v>
      </c>
      <c r="DG1190" s="32" t="s">
        <v>30</v>
      </c>
      <c r="DH1190" s="31" t="s">
        <v>30</v>
      </c>
      <c r="DI1190" s="32" t="s">
        <v>30</v>
      </c>
      <c r="DJ1190" s="32" t="s">
        <v>30</v>
      </c>
      <c r="DK1190" s="32" t="s">
        <v>30</v>
      </c>
      <c r="DL1190" s="32" t="s">
        <v>30</v>
      </c>
      <c r="DM1190" s="32" t="s">
        <v>30</v>
      </c>
      <c r="DN1190" s="32" t="s">
        <v>30</v>
      </c>
      <c r="DO1190" s="33" t="s">
        <v>30</v>
      </c>
    </row>
    <row r="1191" spans="1:119" ht="21" customHeight="1" x14ac:dyDescent="0.25">
      <c r="A1191" s="66" t="s">
        <v>2318</v>
      </c>
      <c r="B1191" s="67" t="s">
        <v>2228</v>
      </c>
      <c r="C1191" s="68" t="s">
        <v>2319</v>
      </c>
      <c r="D1191" s="26">
        <v>1</v>
      </c>
      <c r="E1191" s="27">
        <v>8500000</v>
      </c>
      <c r="F1191" s="27">
        <v>8075000</v>
      </c>
      <c r="G1191" s="148"/>
      <c r="H1191" s="148"/>
      <c r="I1191" s="143">
        <f t="shared" ref="I1191:I1209" si="2466">+STDEVA(E1191:F1191)/AVERAGE(E1191:F1191)</f>
        <v>3.6261886214694741E-2</v>
      </c>
      <c r="J1191" s="27">
        <f t="shared" ref="J1191:J1209" si="2467">+AVERAGE(E1191:F1191)</f>
        <v>8287500</v>
      </c>
      <c r="K1191" s="28">
        <f t="shared" ref="K1191:K1201" si="2468">J1191*19%</f>
        <v>1574625</v>
      </c>
      <c r="L1191" s="29">
        <f t="shared" si="2465"/>
        <v>9862125</v>
      </c>
      <c r="M1191" s="26">
        <v>1</v>
      </c>
      <c r="N1191" s="27">
        <v>8500000</v>
      </c>
      <c r="O1191" s="27">
        <v>9180000</v>
      </c>
      <c r="P1191" s="145"/>
      <c r="Q1191" s="145"/>
      <c r="R1191" s="143">
        <f t="shared" ref="R1191:R1254" si="2469">+STDEVA(N1191:O1191)/AVERAGE(N1191:O1191)</f>
        <v>5.4392829322042119E-2</v>
      </c>
      <c r="S1191" s="27">
        <f t="shared" ref="S1191:S1201" si="2470">+AVERAGE(N1191:P1191)</f>
        <v>8840000</v>
      </c>
      <c r="T1191" s="28">
        <f t="shared" ref="T1191:T1201" si="2471">+S1191*19%</f>
        <v>1679600</v>
      </c>
      <c r="U1191" s="30">
        <f t="shared" ref="U1191:U1201" si="2472">+T1191+S1191</f>
        <v>10519600</v>
      </c>
      <c r="V1191" s="26">
        <v>1</v>
      </c>
      <c r="W1191" s="27">
        <v>8500000</v>
      </c>
      <c r="X1191" s="27">
        <v>9775000</v>
      </c>
      <c r="Y1191" s="145"/>
      <c r="Z1191" s="145"/>
      <c r="AA1191" s="143">
        <f t="shared" ref="AA1191:AA1209" si="2473">+STDEVA(W1191:X1191)/AVERAGE(W1191:X1191)</f>
        <v>9.8666062491146164E-2</v>
      </c>
      <c r="AB1191" s="27">
        <f t="shared" ref="AB1191:AB1201" si="2474">+AVERAGE(W1191:Y1191)</f>
        <v>9137500</v>
      </c>
      <c r="AC1191" s="28">
        <f t="shared" ref="AC1191:AC1209" si="2475">+AB1191*19%</f>
        <v>1736125</v>
      </c>
      <c r="AD1191" s="29">
        <f t="shared" ref="AD1191:AD1201" si="2476">+AC1191+AB1191</f>
        <v>10873625</v>
      </c>
      <c r="AE1191" s="26">
        <v>1</v>
      </c>
      <c r="AF1191" s="27">
        <v>8500000</v>
      </c>
      <c r="AG1191" s="27">
        <v>9350000</v>
      </c>
      <c r="AH1191" s="145"/>
      <c r="AI1191" s="145"/>
      <c r="AJ1191" s="143">
        <f t="shared" si="2462"/>
        <v>6.7343502970147379E-2</v>
      </c>
      <c r="AK1191" s="27">
        <f t="shared" si="2425"/>
        <v>8925000</v>
      </c>
      <c r="AL1191" s="28">
        <f t="shared" si="2426"/>
        <v>1695750</v>
      </c>
      <c r="AM1191" s="30">
        <f t="shared" si="2427"/>
        <v>10620750</v>
      </c>
      <c r="AN1191" s="26">
        <v>1</v>
      </c>
      <c r="AO1191" s="27">
        <v>8500000</v>
      </c>
      <c r="AP1191" s="27">
        <v>9690000</v>
      </c>
      <c r="AQ1191" s="145"/>
      <c r="AR1191" s="145"/>
      <c r="AS1191" s="143">
        <f t="shared" si="2463"/>
        <v>9.2518644267398739E-2</v>
      </c>
      <c r="AT1191" s="27">
        <f t="shared" si="2428"/>
        <v>9095000</v>
      </c>
      <c r="AU1191" s="28">
        <f t="shared" si="2429"/>
        <v>1728050</v>
      </c>
      <c r="AV1191" s="30">
        <f t="shared" si="2430"/>
        <v>10823050</v>
      </c>
      <c r="AW1191" s="26">
        <v>1</v>
      </c>
      <c r="AX1191" s="27">
        <v>8500000</v>
      </c>
      <c r="AY1191" s="27">
        <v>8500000</v>
      </c>
      <c r="AZ1191" s="145"/>
      <c r="BA1191" s="145"/>
      <c r="BB1191" s="143">
        <f t="shared" si="2464"/>
        <v>0</v>
      </c>
      <c r="BC1191" s="27">
        <f t="shared" si="2431"/>
        <v>8500000</v>
      </c>
      <c r="BD1191" s="27">
        <f t="shared" si="2432"/>
        <v>1615000</v>
      </c>
      <c r="BE1191" s="27">
        <f t="shared" si="2433"/>
        <v>10115000</v>
      </c>
      <c r="BF1191" s="26">
        <v>1</v>
      </c>
      <c r="BG1191" s="27">
        <v>6800000</v>
      </c>
      <c r="BH1191" s="27">
        <v>6120000</v>
      </c>
      <c r="BI1191" s="145"/>
      <c r="BJ1191" s="145"/>
      <c r="BK1191" s="143">
        <f t="shared" ref="BK1191:BK1218" si="2477">+STDEVA(BG1191:BH1191)/AVERAGE(BG1191:BH1191)</f>
        <v>7.4432292756478682E-2</v>
      </c>
      <c r="BL1191" s="27">
        <f t="shared" ref="BL1191:BL1201" si="2478">+AVERAGE(BG1191:BI1191)</f>
        <v>6460000</v>
      </c>
      <c r="BM1191" s="27">
        <f t="shared" ref="BM1191:BM1201" si="2479">+BL1191*19%</f>
        <v>1227400</v>
      </c>
      <c r="BN1191" s="28">
        <f t="shared" ref="BN1191:BN1201" si="2480">+BM1191+BL1191</f>
        <v>7687400</v>
      </c>
      <c r="BO1191" s="26">
        <v>1</v>
      </c>
      <c r="BP1191" s="27">
        <v>6800000</v>
      </c>
      <c r="BQ1191" s="27">
        <v>7752000</v>
      </c>
      <c r="BR1191" s="148"/>
      <c r="BS1191" s="148"/>
      <c r="BT1191" s="143">
        <f t="shared" ref="BT1191:BT1218" si="2481">+STDEVA(BP1191:BQ1191)/AVERAGE(BP1191:BQ1191)</f>
        <v>9.2518644267398753E-2</v>
      </c>
      <c r="BU1191" s="27">
        <f t="shared" ref="BU1191:BU1201" si="2482">+AVERAGE(BP1191:BR1191)</f>
        <v>7276000</v>
      </c>
      <c r="BV1191" s="28">
        <f t="shared" ref="BV1191:BV1201" si="2483">+BU1191*19%</f>
        <v>1382440</v>
      </c>
      <c r="BW1191" s="30">
        <f t="shared" ref="BW1191:BW1201" si="2484">+BV1191+BU1191</f>
        <v>8658440</v>
      </c>
      <c r="BX1191" s="26">
        <v>1</v>
      </c>
      <c r="BY1191" s="28">
        <v>6800000</v>
      </c>
      <c r="BZ1191" s="28">
        <v>7752000</v>
      </c>
      <c r="CA1191" s="156"/>
      <c r="CB1191" s="156"/>
      <c r="CC1191" s="177">
        <f t="shared" ref="CC1191:CC1218" si="2485">+STDEVA(BY1191:BZ1191)/AVERAGE(BY1191:BZ1191)</f>
        <v>9.2518644267398753E-2</v>
      </c>
      <c r="CD1191" s="28">
        <f t="shared" ref="CD1191:CD1201" si="2486">+AVERAGE(BY1191:CA1191)</f>
        <v>7276000</v>
      </c>
      <c r="CE1191" s="28">
        <f t="shared" ref="CE1191:CE1201" si="2487">+CD1191*19%</f>
        <v>1382440</v>
      </c>
      <c r="CF1191" s="29">
        <f t="shared" ref="CF1191:CF1201" si="2488">+CE1191+CD1191</f>
        <v>8658440</v>
      </c>
      <c r="CG1191" s="26">
        <v>1</v>
      </c>
      <c r="CH1191" s="27">
        <v>5440000</v>
      </c>
      <c r="CI1191" s="27">
        <v>4352000</v>
      </c>
      <c r="CJ1191" s="148"/>
      <c r="CK1191" s="148"/>
      <c r="CL1191" s="143">
        <f t="shared" ref="CL1191:CL1201" si="2489">+STDEVA(CH1191:CI1191)/AVERAGE(CH1191:CI1191)</f>
        <v>0.15713484026367722</v>
      </c>
      <c r="CM1191" s="27">
        <f t="shared" ref="CM1191:CM1201" si="2490">+AVERAGE(CH1191:CJ1191)</f>
        <v>4896000</v>
      </c>
      <c r="CN1191" s="27">
        <f t="shared" ref="CN1191:CN1201" si="2491">+CM1191*19%</f>
        <v>930240</v>
      </c>
      <c r="CO1191" s="28">
        <f t="shared" ref="CO1191:CO1201" si="2492">+CN1191+CM1191</f>
        <v>5826240</v>
      </c>
      <c r="CP1191" s="31" t="s">
        <v>30</v>
      </c>
      <c r="CQ1191" s="32" t="s">
        <v>30</v>
      </c>
      <c r="CR1191" s="32" t="s">
        <v>30</v>
      </c>
      <c r="CS1191" s="32" t="s">
        <v>30</v>
      </c>
      <c r="CT1191" s="32" t="s">
        <v>30</v>
      </c>
      <c r="CU1191" s="32" t="s">
        <v>30</v>
      </c>
      <c r="CV1191" s="32" t="s">
        <v>30</v>
      </c>
      <c r="CW1191" s="32" t="s">
        <v>30</v>
      </c>
      <c r="CX1191" s="34" t="s">
        <v>30</v>
      </c>
      <c r="CY1191" s="31" t="s">
        <v>30</v>
      </c>
      <c r="CZ1191" s="32" t="s">
        <v>30</v>
      </c>
      <c r="DA1191" s="32" t="s">
        <v>30</v>
      </c>
      <c r="DB1191" s="32" t="s">
        <v>30</v>
      </c>
      <c r="DC1191" s="32" t="s">
        <v>30</v>
      </c>
      <c r="DD1191" s="32" t="s">
        <v>30</v>
      </c>
      <c r="DE1191" s="32" t="s">
        <v>30</v>
      </c>
      <c r="DF1191" s="32" t="s">
        <v>30</v>
      </c>
      <c r="DG1191" s="32" t="s">
        <v>30</v>
      </c>
      <c r="DH1191" s="31" t="s">
        <v>30</v>
      </c>
      <c r="DI1191" s="32" t="s">
        <v>30</v>
      </c>
      <c r="DJ1191" s="32" t="s">
        <v>30</v>
      </c>
      <c r="DK1191" s="32" t="s">
        <v>30</v>
      </c>
      <c r="DL1191" s="32" t="s">
        <v>30</v>
      </c>
      <c r="DM1191" s="32" t="s">
        <v>30</v>
      </c>
      <c r="DN1191" s="32" t="s">
        <v>30</v>
      </c>
      <c r="DO1191" s="33" t="s">
        <v>30</v>
      </c>
    </row>
    <row r="1192" spans="1:119" ht="21" customHeight="1" x14ac:dyDescent="0.25">
      <c r="A1192" s="66" t="s">
        <v>2320</v>
      </c>
      <c r="B1192" s="67" t="s">
        <v>2228</v>
      </c>
      <c r="C1192" s="68" t="s">
        <v>2321</v>
      </c>
      <c r="D1192" s="26">
        <v>1</v>
      </c>
      <c r="E1192" s="27">
        <v>6000000</v>
      </c>
      <c r="F1192" s="27">
        <v>5700000</v>
      </c>
      <c r="G1192" s="148"/>
      <c r="H1192" s="148"/>
      <c r="I1192" s="143">
        <f t="shared" si="2466"/>
        <v>3.6261886214694741E-2</v>
      </c>
      <c r="J1192" s="27">
        <f t="shared" si="2467"/>
        <v>5850000</v>
      </c>
      <c r="K1192" s="28">
        <f t="shared" si="2468"/>
        <v>1111500</v>
      </c>
      <c r="L1192" s="29">
        <f t="shared" si="2465"/>
        <v>6961500</v>
      </c>
      <c r="M1192" s="26">
        <v>1</v>
      </c>
      <c r="N1192" s="27">
        <v>6000000</v>
      </c>
      <c r="O1192" s="27">
        <v>6480000</v>
      </c>
      <c r="P1192" s="145"/>
      <c r="Q1192" s="145"/>
      <c r="R1192" s="143">
        <f t="shared" si="2469"/>
        <v>5.4392829322042112E-2</v>
      </c>
      <c r="S1192" s="27">
        <f t="shared" si="2470"/>
        <v>6240000</v>
      </c>
      <c r="T1192" s="28">
        <f t="shared" si="2471"/>
        <v>1185600</v>
      </c>
      <c r="U1192" s="30">
        <f t="shared" si="2472"/>
        <v>7425600</v>
      </c>
      <c r="V1192" s="26">
        <v>1</v>
      </c>
      <c r="W1192" s="27">
        <v>6000000</v>
      </c>
      <c r="X1192" s="27">
        <v>6900000</v>
      </c>
      <c r="Y1192" s="145"/>
      <c r="Z1192" s="145"/>
      <c r="AA1192" s="143">
        <f t="shared" si="2473"/>
        <v>9.8666062491146164E-2</v>
      </c>
      <c r="AB1192" s="27">
        <f t="shared" si="2474"/>
        <v>6450000</v>
      </c>
      <c r="AC1192" s="28">
        <f t="shared" si="2475"/>
        <v>1225500</v>
      </c>
      <c r="AD1192" s="29">
        <f t="shared" si="2476"/>
        <v>7675500</v>
      </c>
      <c r="AE1192" s="26">
        <v>1</v>
      </c>
      <c r="AF1192" s="27">
        <v>6000000</v>
      </c>
      <c r="AG1192" s="27">
        <v>6600000</v>
      </c>
      <c r="AH1192" s="145"/>
      <c r="AI1192" s="145"/>
      <c r="AJ1192" s="143">
        <f t="shared" si="2462"/>
        <v>6.7343502970147379E-2</v>
      </c>
      <c r="AK1192" s="27">
        <f t="shared" si="2425"/>
        <v>6300000</v>
      </c>
      <c r="AL1192" s="28">
        <f t="shared" si="2426"/>
        <v>1197000</v>
      </c>
      <c r="AM1192" s="30">
        <f t="shared" si="2427"/>
        <v>7497000</v>
      </c>
      <c r="AN1192" s="26">
        <v>1</v>
      </c>
      <c r="AO1192" s="27">
        <v>6000000</v>
      </c>
      <c r="AP1192" s="27">
        <v>6840000</v>
      </c>
      <c r="AQ1192" s="145"/>
      <c r="AR1192" s="145"/>
      <c r="AS1192" s="143">
        <f t="shared" si="2463"/>
        <v>9.2518644267398739E-2</v>
      </c>
      <c r="AT1192" s="27">
        <f t="shared" si="2428"/>
        <v>6420000</v>
      </c>
      <c r="AU1192" s="28">
        <f t="shared" si="2429"/>
        <v>1219800</v>
      </c>
      <c r="AV1192" s="30">
        <f t="shared" si="2430"/>
        <v>7639800</v>
      </c>
      <c r="AW1192" s="26">
        <v>1</v>
      </c>
      <c r="AX1192" s="27">
        <v>6000000</v>
      </c>
      <c r="AY1192" s="27">
        <v>6000000</v>
      </c>
      <c r="AZ1192" s="145"/>
      <c r="BA1192" s="145"/>
      <c r="BB1192" s="143">
        <f t="shared" si="2464"/>
        <v>0</v>
      </c>
      <c r="BC1192" s="27">
        <f t="shared" si="2431"/>
        <v>6000000</v>
      </c>
      <c r="BD1192" s="27">
        <f t="shared" si="2432"/>
        <v>1140000</v>
      </c>
      <c r="BE1192" s="27">
        <f t="shared" si="2433"/>
        <v>7140000</v>
      </c>
      <c r="BF1192" s="26">
        <v>1</v>
      </c>
      <c r="BG1192" s="27">
        <v>4800000</v>
      </c>
      <c r="BH1192" s="27">
        <v>4320000</v>
      </c>
      <c r="BI1192" s="145"/>
      <c r="BJ1192" s="145"/>
      <c r="BK1192" s="143">
        <f t="shared" si="2477"/>
        <v>7.4432292756478682E-2</v>
      </c>
      <c r="BL1192" s="27">
        <f t="shared" si="2478"/>
        <v>4560000</v>
      </c>
      <c r="BM1192" s="27">
        <f t="shared" si="2479"/>
        <v>866400</v>
      </c>
      <c r="BN1192" s="28">
        <f t="shared" si="2480"/>
        <v>5426400</v>
      </c>
      <c r="BO1192" s="26">
        <v>1</v>
      </c>
      <c r="BP1192" s="27">
        <v>4800000</v>
      </c>
      <c r="BQ1192" s="27">
        <v>5472000</v>
      </c>
      <c r="BR1192" s="148"/>
      <c r="BS1192" s="148"/>
      <c r="BT1192" s="143">
        <f t="shared" si="2481"/>
        <v>9.2518644267398753E-2</v>
      </c>
      <c r="BU1192" s="27">
        <f t="shared" si="2482"/>
        <v>5136000</v>
      </c>
      <c r="BV1192" s="28">
        <f t="shared" si="2483"/>
        <v>975840</v>
      </c>
      <c r="BW1192" s="30">
        <f t="shared" si="2484"/>
        <v>6111840</v>
      </c>
      <c r="BX1192" s="26">
        <v>1</v>
      </c>
      <c r="BY1192" s="28">
        <v>4800000</v>
      </c>
      <c r="BZ1192" s="28">
        <v>5472000</v>
      </c>
      <c r="CA1192" s="156"/>
      <c r="CB1192" s="156"/>
      <c r="CC1192" s="177">
        <f t="shared" si="2485"/>
        <v>9.2518644267398753E-2</v>
      </c>
      <c r="CD1192" s="28">
        <f t="shared" si="2486"/>
        <v>5136000</v>
      </c>
      <c r="CE1192" s="28">
        <f t="shared" si="2487"/>
        <v>975840</v>
      </c>
      <c r="CF1192" s="29">
        <f t="shared" si="2488"/>
        <v>6111840</v>
      </c>
      <c r="CG1192" s="26">
        <v>1</v>
      </c>
      <c r="CH1192" s="27">
        <v>3840000</v>
      </c>
      <c r="CI1192" s="27">
        <v>3072000</v>
      </c>
      <c r="CJ1192" s="148"/>
      <c r="CK1192" s="148"/>
      <c r="CL1192" s="143">
        <f t="shared" si="2489"/>
        <v>0.15713484026367722</v>
      </c>
      <c r="CM1192" s="27">
        <f t="shared" si="2490"/>
        <v>3456000</v>
      </c>
      <c r="CN1192" s="27">
        <f t="shared" si="2491"/>
        <v>656640</v>
      </c>
      <c r="CO1192" s="28">
        <f t="shared" si="2492"/>
        <v>4112640</v>
      </c>
      <c r="CP1192" s="31" t="s">
        <v>30</v>
      </c>
      <c r="CQ1192" s="32" t="s">
        <v>30</v>
      </c>
      <c r="CR1192" s="32" t="s">
        <v>30</v>
      </c>
      <c r="CS1192" s="32" t="s">
        <v>30</v>
      </c>
      <c r="CT1192" s="32" t="s">
        <v>30</v>
      </c>
      <c r="CU1192" s="32" t="s">
        <v>30</v>
      </c>
      <c r="CV1192" s="32" t="s">
        <v>30</v>
      </c>
      <c r="CW1192" s="32" t="s">
        <v>30</v>
      </c>
      <c r="CX1192" s="34" t="s">
        <v>30</v>
      </c>
      <c r="CY1192" s="31" t="s">
        <v>30</v>
      </c>
      <c r="CZ1192" s="32" t="s">
        <v>30</v>
      </c>
      <c r="DA1192" s="32" t="s">
        <v>30</v>
      </c>
      <c r="DB1192" s="32" t="s">
        <v>30</v>
      </c>
      <c r="DC1192" s="32" t="s">
        <v>30</v>
      </c>
      <c r="DD1192" s="32" t="s">
        <v>30</v>
      </c>
      <c r="DE1192" s="32" t="s">
        <v>30</v>
      </c>
      <c r="DF1192" s="32" t="s">
        <v>30</v>
      </c>
      <c r="DG1192" s="32" t="s">
        <v>30</v>
      </c>
      <c r="DH1192" s="31" t="s">
        <v>30</v>
      </c>
      <c r="DI1192" s="32" t="s">
        <v>30</v>
      </c>
      <c r="DJ1192" s="32" t="s">
        <v>30</v>
      </c>
      <c r="DK1192" s="32" t="s">
        <v>30</v>
      </c>
      <c r="DL1192" s="32" t="s">
        <v>30</v>
      </c>
      <c r="DM1192" s="32" t="s">
        <v>30</v>
      </c>
      <c r="DN1192" s="32" t="s">
        <v>30</v>
      </c>
      <c r="DO1192" s="33" t="s">
        <v>30</v>
      </c>
    </row>
    <row r="1193" spans="1:119" ht="38.25" customHeight="1" x14ac:dyDescent="0.25">
      <c r="A1193" s="66" t="s">
        <v>2322</v>
      </c>
      <c r="B1193" s="67" t="s">
        <v>2228</v>
      </c>
      <c r="C1193" s="68" t="s">
        <v>2323</v>
      </c>
      <c r="D1193" s="26">
        <v>1</v>
      </c>
      <c r="E1193" s="27">
        <v>5000000</v>
      </c>
      <c r="F1193" s="27">
        <v>4750000</v>
      </c>
      <c r="G1193" s="148"/>
      <c r="H1193" s="148"/>
      <c r="I1193" s="143">
        <f t="shared" si="2466"/>
        <v>3.6261886214694741E-2</v>
      </c>
      <c r="J1193" s="27">
        <f t="shared" si="2467"/>
        <v>4875000</v>
      </c>
      <c r="K1193" s="28">
        <f t="shared" si="2468"/>
        <v>926250</v>
      </c>
      <c r="L1193" s="29">
        <f t="shared" si="2465"/>
        <v>5801250</v>
      </c>
      <c r="M1193" s="26">
        <v>1</v>
      </c>
      <c r="N1193" s="27">
        <v>5000000</v>
      </c>
      <c r="O1193" s="27">
        <v>5400000</v>
      </c>
      <c r="P1193" s="145"/>
      <c r="Q1193" s="145"/>
      <c r="R1193" s="143">
        <f t="shared" si="2469"/>
        <v>5.4392829322042126E-2</v>
      </c>
      <c r="S1193" s="27">
        <f t="shared" si="2470"/>
        <v>5200000</v>
      </c>
      <c r="T1193" s="28">
        <f t="shared" si="2471"/>
        <v>988000</v>
      </c>
      <c r="U1193" s="30">
        <f t="shared" si="2472"/>
        <v>6188000</v>
      </c>
      <c r="V1193" s="26">
        <v>1</v>
      </c>
      <c r="W1193" s="27">
        <v>5000000</v>
      </c>
      <c r="X1193" s="27">
        <v>5750000</v>
      </c>
      <c r="Y1193" s="145"/>
      <c r="Z1193" s="145"/>
      <c r="AA1193" s="143">
        <f t="shared" si="2473"/>
        <v>9.8666062491146178E-2</v>
      </c>
      <c r="AB1193" s="27">
        <f t="shared" si="2474"/>
        <v>5375000</v>
      </c>
      <c r="AC1193" s="28">
        <f t="shared" si="2475"/>
        <v>1021250</v>
      </c>
      <c r="AD1193" s="29">
        <f t="shared" si="2476"/>
        <v>6396250</v>
      </c>
      <c r="AE1193" s="26">
        <v>1</v>
      </c>
      <c r="AF1193" s="27">
        <v>5000000</v>
      </c>
      <c r="AG1193" s="27">
        <v>5500000</v>
      </c>
      <c r="AH1193" s="145"/>
      <c r="AI1193" s="145"/>
      <c r="AJ1193" s="143">
        <f t="shared" si="2462"/>
        <v>6.7343502970147379E-2</v>
      </c>
      <c r="AK1193" s="27">
        <f t="shared" si="2425"/>
        <v>5250000</v>
      </c>
      <c r="AL1193" s="28">
        <f t="shared" si="2426"/>
        <v>997500</v>
      </c>
      <c r="AM1193" s="30">
        <f t="shared" si="2427"/>
        <v>6247500</v>
      </c>
      <c r="AN1193" s="26">
        <v>1</v>
      </c>
      <c r="AO1193" s="27">
        <v>5000000</v>
      </c>
      <c r="AP1193" s="27">
        <v>5700000</v>
      </c>
      <c r="AQ1193" s="145"/>
      <c r="AR1193" s="145"/>
      <c r="AS1193" s="143">
        <f t="shared" si="2463"/>
        <v>9.2518644267398739E-2</v>
      </c>
      <c r="AT1193" s="27">
        <f t="shared" si="2428"/>
        <v>5350000</v>
      </c>
      <c r="AU1193" s="28">
        <f t="shared" si="2429"/>
        <v>1016500</v>
      </c>
      <c r="AV1193" s="30">
        <f t="shared" si="2430"/>
        <v>6366500</v>
      </c>
      <c r="AW1193" s="26">
        <v>1</v>
      </c>
      <c r="AX1193" s="27">
        <v>5000000</v>
      </c>
      <c r="AY1193" s="27">
        <v>5000000</v>
      </c>
      <c r="AZ1193" s="145"/>
      <c r="BA1193" s="145"/>
      <c r="BB1193" s="143">
        <f t="shared" si="2464"/>
        <v>0</v>
      </c>
      <c r="BC1193" s="27">
        <f t="shared" si="2431"/>
        <v>5000000</v>
      </c>
      <c r="BD1193" s="27">
        <f t="shared" si="2432"/>
        <v>950000</v>
      </c>
      <c r="BE1193" s="27">
        <f t="shared" si="2433"/>
        <v>5950000</v>
      </c>
      <c r="BF1193" s="26">
        <v>1</v>
      </c>
      <c r="BG1193" s="27">
        <v>4000000</v>
      </c>
      <c r="BH1193" s="27">
        <v>3600000</v>
      </c>
      <c r="BI1193" s="145"/>
      <c r="BJ1193" s="145"/>
      <c r="BK1193" s="143">
        <f t="shared" si="2477"/>
        <v>7.4432292756478696E-2</v>
      </c>
      <c r="BL1193" s="27">
        <f t="shared" si="2478"/>
        <v>3800000</v>
      </c>
      <c r="BM1193" s="27">
        <f t="shared" si="2479"/>
        <v>722000</v>
      </c>
      <c r="BN1193" s="28">
        <f t="shared" si="2480"/>
        <v>4522000</v>
      </c>
      <c r="BO1193" s="26">
        <v>1</v>
      </c>
      <c r="BP1193" s="27">
        <v>4000000</v>
      </c>
      <c r="BQ1193" s="27">
        <v>4560000</v>
      </c>
      <c r="BR1193" s="148"/>
      <c r="BS1193" s="148"/>
      <c r="BT1193" s="143">
        <f t="shared" si="2481"/>
        <v>9.2518644267398739E-2</v>
      </c>
      <c r="BU1193" s="27">
        <f t="shared" si="2482"/>
        <v>4280000</v>
      </c>
      <c r="BV1193" s="28">
        <f t="shared" si="2483"/>
        <v>813200</v>
      </c>
      <c r="BW1193" s="30">
        <f t="shared" si="2484"/>
        <v>5093200</v>
      </c>
      <c r="BX1193" s="26">
        <v>1</v>
      </c>
      <c r="BY1193" s="28">
        <v>4000000</v>
      </c>
      <c r="BZ1193" s="28">
        <v>4560000</v>
      </c>
      <c r="CA1193" s="156"/>
      <c r="CB1193" s="156"/>
      <c r="CC1193" s="177">
        <f t="shared" si="2485"/>
        <v>9.2518644267398739E-2</v>
      </c>
      <c r="CD1193" s="28">
        <f t="shared" si="2486"/>
        <v>4280000</v>
      </c>
      <c r="CE1193" s="28">
        <f t="shared" si="2487"/>
        <v>813200</v>
      </c>
      <c r="CF1193" s="29">
        <f t="shared" si="2488"/>
        <v>5093200</v>
      </c>
      <c r="CG1193" s="26">
        <v>1</v>
      </c>
      <c r="CH1193" s="27">
        <v>3200000</v>
      </c>
      <c r="CI1193" s="27">
        <v>2560000</v>
      </c>
      <c r="CJ1193" s="148"/>
      <c r="CK1193" s="148"/>
      <c r="CL1193" s="143">
        <f t="shared" si="2489"/>
        <v>0.15713484026367722</v>
      </c>
      <c r="CM1193" s="27">
        <f t="shared" si="2490"/>
        <v>2880000</v>
      </c>
      <c r="CN1193" s="27">
        <f t="shared" si="2491"/>
        <v>547200</v>
      </c>
      <c r="CO1193" s="28">
        <f t="shared" si="2492"/>
        <v>3427200</v>
      </c>
      <c r="CP1193" s="31" t="s">
        <v>30</v>
      </c>
      <c r="CQ1193" s="32" t="s">
        <v>30</v>
      </c>
      <c r="CR1193" s="32" t="s">
        <v>30</v>
      </c>
      <c r="CS1193" s="32" t="s">
        <v>30</v>
      </c>
      <c r="CT1193" s="32" t="s">
        <v>30</v>
      </c>
      <c r="CU1193" s="32" t="s">
        <v>30</v>
      </c>
      <c r="CV1193" s="32" t="s">
        <v>30</v>
      </c>
      <c r="CW1193" s="32" t="s">
        <v>30</v>
      </c>
      <c r="CX1193" s="34" t="s">
        <v>30</v>
      </c>
      <c r="CY1193" s="31" t="s">
        <v>30</v>
      </c>
      <c r="CZ1193" s="32" t="s">
        <v>30</v>
      </c>
      <c r="DA1193" s="32" t="s">
        <v>30</v>
      </c>
      <c r="DB1193" s="32" t="s">
        <v>30</v>
      </c>
      <c r="DC1193" s="32" t="s">
        <v>30</v>
      </c>
      <c r="DD1193" s="32" t="s">
        <v>30</v>
      </c>
      <c r="DE1193" s="32" t="s">
        <v>30</v>
      </c>
      <c r="DF1193" s="32" t="s">
        <v>30</v>
      </c>
      <c r="DG1193" s="32" t="s">
        <v>30</v>
      </c>
      <c r="DH1193" s="31" t="s">
        <v>30</v>
      </c>
      <c r="DI1193" s="32" t="s">
        <v>30</v>
      </c>
      <c r="DJ1193" s="32" t="s">
        <v>30</v>
      </c>
      <c r="DK1193" s="32" t="s">
        <v>30</v>
      </c>
      <c r="DL1193" s="32" t="s">
        <v>30</v>
      </c>
      <c r="DM1193" s="32" t="s">
        <v>30</v>
      </c>
      <c r="DN1193" s="32" t="s">
        <v>30</v>
      </c>
      <c r="DO1193" s="33" t="s">
        <v>30</v>
      </c>
    </row>
    <row r="1194" spans="1:119" ht="38.25" customHeight="1" x14ac:dyDescent="0.25">
      <c r="A1194" s="66" t="s">
        <v>2324</v>
      </c>
      <c r="B1194" s="67" t="s">
        <v>2228</v>
      </c>
      <c r="C1194" s="68" t="s">
        <v>2325</v>
      </c>
      <c r="D1194" s="26">
        <v>1</v>
      </c>
      <c r="E1194" s="27">
        <v>6000000</v>
      </c>
      <c r="F1194" s="27">
        <v>5700000</v>
      </c>
      <c r="G1194" s="148"/>
      <c r="H1194" s="148"/>
      <c r="I1194" s="143">
        <f t="shared" si="2466"/>
        <v>3.6261886214694741E-2</v>
      </c>
      <c r="J1194" s="27">
        <f t="shared" si="2467"/>
        <v>5850000</v>
      </c>
      <c r="K1194" s="28">
        <f t="shared" si="2468"/>
        <v>1111500</v>
      </c>
      <c r="L1194" s="29">
        <f t="shared" si="2465"/>
        <v>6961500</v>
      </c>
      <c r="M1194" s="26">
        <v>1</v>
      </c>
      <c r="N1194" s="27">
        <v>6000000</v>
      </c>
      <c r="O1194" s="27">
        <v>6480000</v>
      </c>
      <c r="P1194" s="145"/>
      <c r="Q1194" s="145"/>
      <c r="R1194" s="143">
        <f t="shared" si="2469"/>
        <v>5.4392829322042112E-2</v>
      </c>
      <c r="S1194" s="27">
        <f t="shared" si="2470"/>
        <v>6240000</v>
      </c>
      <c r="T1194" s="28">
        <f t="shared" si="2471"/>
        <v>1185600</v>
      </c>
      <c r="U1194" s="30">
        <f t="shared" si="2472"/>
        <v>7425600</v>
      </c>
      <c r="V1194" s="26">
        <v>1</v>
      </c>
      <c r="W1194" s="27">
        <v>6000000</v>
      </c>
      <c r="X1194" s="27">
        <v>6900000</v>
      </c>
      <c r="Y1194" s="145"/>
      <c r="Z1194" s="145"/>
      <c r="AA1194" s="143">
        <f t="shared" si="2473"/>
        <v>9.8666062491146164E-2</v>
      </c>
      <c r="AB1194" s="27">
        <f t="shared" si="2474"/>
        <v>6450000</v>
      </c>
      <c r="AC1194" s="28">
        <f t="shared" si="2475"/>
        <v>1225500</v>
      </c>
      <c r="AD1194" s="29">
        <f t="shared" si="2476"/>
        <v>7675500</v>
      </c>
      <c r="AE1194" s="26">
        <v>1</v>
      </c>
      <c r="AF1194" s="27">
        <v>6000000</v>
      </c>
      <c r="AG1194" s="27">
        <v>6600000</v>
      </c>
      <c r="AH1194" s="145"/>
      <c r="AI1194" s="145"/>
      <c r="AJ1194" s="143">
        <f t="shared" si="2462"/>
        <v>6.7343502970147379E-2</v>
      </c>
      <c r="AK1194" s="27">
        <f t="shared" si="2425"/>
        <v>6300000</v>
      </c>
      <c r="AL1194" s="28">
        <f t="shared" si="2426"/>
        <v>1197000</v>
      </c>
      <c r="AM1194" s="30">
        <f t="shared" si="2427"/>
        <v>7497000</v>
      </c>
      <c r="AN1194" s="26">
        <v>1</v>
      </c>
      <c r="AO1194" s="27">
        <v>6000000</v>
      </c>
      <c r="AP1194" s="27">
        <v>6840000</v>
      </c>
      <c r="AQ1194" s="145"/>
      <c r="AR1194" s="145"/>
      <c r="AS1194" s="143">
        <f t="shared" si="2463"/>
        <v>9.2518644267398739E-2</v>
      </c>
      <c r="AT1194" s="27">
        <f t="shared" si="2428"/>
        <v>6420000</v>
      </c>
      <c r="AU1194" s="28">
        <f t="shared" si="2429"/>
        <v>1219800</v>
      </c>
      <c r="AV1194" s="30">
        <f t="shared" si="2430"/>
        <v>7639800</v>
      </c>
      <c r="AW1194" s="26">
        <v>1</v>
      </c>
      <c r="AX1194" s="27">
        <v>6000000</v>
      </c>
      <c r="AY1194" s="27">
        <v>6000000</v>
      </c>
      <c r="AZ1194" s="145"/>
      <c r="BA1194" s="145"/>
      <c r="BB1194" s="143">
        <f t="shared" si="2464"/>
        <v>0</v>
      </c>
      <c r="BC1194" s="27">
        <f t="shared" si="2431"/>
        <v>6000000</v>
      </c>
      <c r="BD1194" s="27">
        <f t="shared" si="2432"/>
        <v>1140000</v>
      </c>
      <c r="BE1194" s="27">
        <f t="shared" si="2433"/>
        <v>7140000</v>
      </c>
      <c r="BF1194" s="26">
        <v>1</v>
      </c>
      <c r="BG1194" s="27">
        <v>4800000</v>
      </c>
      <c r="BH1194" s="27">
        <v>4320000</v>
      </c>
      <c r="BI1194" s="145"/>
      <c r="BJ1194" s="145"/>
      <c r="BK1194" s="143">
        <f t="shared" si="2477"/>
        <v>7.4432292756478682E-2</v>
      </c>
      <c r="BL1194" s="27">
        <f t="shared" si="2478"/>
        <v>4560000</v>
      </c>
      <c r="BM1194" s="27">
        <f t="shared" si="2479"/>
        <v>866400</v>
      </c>
      <c r="BN1194" s="28">
        <f t="shared" si="2480"/>
        <v>5426400</v>
      </c>
      <c r="BO1194" s="26">
        <v>1</v>
      </c>
      <c r="BP1194" s="27">
        <v>4800000</v>
      </c>
      <c r="BQ1194" s="27">
        <v>5472000</v>
      </c>
      <c r="BR1194" s="148"/>
      <c r="BS1194" s="148"/>
      <c r="BT1194" s="143">
        <f t="shared" si="2481"/>
        <v>9.2518644267398753E-2</v>
      </c>
      <c r="BU1194" s="27">
        <f t="shared" si="2482"/>
        <v>5136000</v>
      </c>
      <c r="BV1194" s="28">
        <f t="shared" si="2483"/>
        <v>975840</v>
      </c>
      <c r="BW1194" s="30">
        <f t="shared" si="2484"/>
        <v>6111840</v>
      </c>
      <c r="BX1194" s="26">
        <v>1</v>
      </c>
      <c r="BY1194" s="28">
        <v>4800000</v>
      </c>
      <c r="BZ1194" s="28">
        <v>5472000</v>
      </c>
      <c r="CA1194" s="156"/>
      <c r="CB1194" s="156"/>
      <c r="CC1194" s="177">
        <f t="shared" si="2485"/>
        <v>9.2518644267398753E-2</v>
      </c>
      <c r="CD1194" s="28">
        <f t="shared" si="2486"/>
        <v>5136000</v>
      </c>
      <c r="CE1194" s="28">
        <f t="shared" si="2487"/>
        <v>975840</v>
      </c>
      <c r="CF1194" s="29">
        <f t="shared" si="2488"/>
        <v>6111840</v>
      </c>
      <c r="CG1194" s="26">
        <v>1</v>
      </c>
      <c r="CH1194" s="27">
        <v>3840000</v>
      </c>
      <c r="CI1194" s="27">
        <v>3072000</v>
      </c>
      <c r="CJ1194" s="148"/>
      <c r="CK1194" s="148"/>
      <c r="CL1194" s="143">
        <f t="shared" si="2489"/>
        <v>0.15713484026367722</v>
      </c>
      <c r="CM1194" s="27">
        <f t="shared" si="2490"/>
        <v>3456000</v>
      </c>
      <c r="CN1194" s="27">
        <f t="shared" si="2491"/>
        <v>656640</v>
      </c>
      <c r="CO1194" s="28">
        <f t="shared" si="2492"/>
        <v>4112640</v>
      </c>
      <c r="CP1194" s="31" t="s">
        <v>30</v>
      </c>
      <c r="CQ1194" s="32" t="s">
        <v>30</v>
      </c>
      <c r="CR1194" s="32" t="s">
        <v>30</v>
      </c>
      <c r="CS1194" s="32" t="s">
        <v>30</v>
      </c>
      <c r="CT1194" s="32" t="s">
        <v>30</v>
      </c>
      <c r="CU1194" s="32" t="s">
        <v>30</v>
      </c>
      <c r="CV1194" s="32" t="s">
        <v>30</v>
      </c>
      <c r="CW1194" s="32" t="s">
        <v>30</v>
      </c>
      <c r="CX1194" s="34" t="s">
        <v>30</v>
      </c>
      <c r="CY1194" s="31" t="s">
        <v>30</v>
      </c>
      <c r="CZ1194" s="32" t="s">
        <v>30</v>
      </c>
      <c r="DA1194" s="32" t="s">
        <v>30</v>
      </c>
      <c r="DB1194" s="32" t="s">
        <v>30</v>
      </c>
      <c r="DC1194" s="32" t="s">
        <v>30</v>
      </c>
      <c r="DD1194" s="32" t="s">
        <v>30</v>
      </c>
      <c r="DE1194" s="32" t="s">
        <v>30</v>
      </c>
      <c r="DF1194" s="32" t="s">
        <v>30</v>
      </c>
      <c r="DG1194" s="32" t="s">
        <v>30</v>
      </c>
      <c r="DH1194" s="31" t="s">
        <v>30</v>
      </c>
      <c r="DI1194" s="32" t="s">
        <v>30</v>
      </c>
      <c r="DJ1194" s="32" t="s">
        <v>30</v>
      </c>
      <c r="DK1194" s="32" t="s">
        <v>30</v>
      </c>
      <c r="DL1194" s="32" t="s">
        <v>30</v>
      </c>
      <c r="DM1194" s="32" t="s">
        <v>30</v>
      </c>
      <c r="DN1194" s="32" t="s">
        <v>30</v>
      </c>
      <c r="DO1194" s="33" t="s">
        <v>30</v>
      </c>
    </row>
    <row r="1195" spans="1:119" ht="21" customHeight="1" x14ac:dyDescent="0.25">
      <c r="A1195" s="66" t="s">
        <v>2326</v>
      </c>
      <c r="B1195" s="67" t="s">
        <v>2228</v>
      </c>
      <c r="C1195" s="68" t="s">
        <v>2327</v>
      </c>
      <c r="D1195" s="26">
        <v>1</v>
      </c>
      <c r="E1195" s="27">
        <v>9000000</v>
      </c>
      <c r="F1195" s="27">
        <v>8550000</v>
      </c>
      <c r="G1195" s="148"/>
      <c r="H1195" s="148"/>
      <c r="I1195" s="143">
        <f t="shared" si="2466"/>
        <v>3.6261886214694741E-2</v>
      </c>
      <c r="J1195" s="27">
        <f t="shared" si="2467"/>
        <v>8775000</v>
      </c>
      <c r="K1195" s="28">
        <f t="shared" si="2468"/>
        <v>1667250</v>
      </c>
      <c r="L1195" s="29">
        <f t="shared" si="2465"/>
        <v>10442250</v>
      </c>
      <c r="M1195" s="26">
        <v>1</v>
      </c>
      <c r="N1195" s="27">
        <v>9000000</v>
      </c>
      <c r="O1195" s="27">
        <v>9720000</v>
      </c>
      <c r="P1195" s="145"/>
      <c r="Q1195" s="145"/>
      <c r="R1195" s="143">
        <f t="shared" si="2469"/>
        <v>5.4392829322042119E-2</v>
      </c>
      <c r="S1195" s="27">
        <f t="shared" si="2470"/>
        <v>9360000</v>
      </c>
      <c r="T1195" s="28">
        <f t="shared" si="2471"/>
        <v>1778400</v>
      </c>
      <c r="U1195" s="30">
        <f t="shared" si="2472"/>
        <v>11138400</v>
      </c>
      <c r="V1195" s="26">
        <v>1</v>
      </c>
      <c r="W1195" s="27">
        <v>9000000</v>
      </c>
      <c r="X1195" s="27">
        <v>10350000</v>
      </c>
      <c r="Y1195" s="145"/>
      <c r="Z1195" s="145"/>
      <c r="AA1195" s="143">
        <f t="shared" si="2473"/>
        <v>9.8666062491146164E-2</v>
      </c>
      <c r="AB1195" s="27">
        <f t="shared" si="2474"/>
        <v>9675000</v>
      </c>
      <c r="AC1195" s="28">
        <f t="shared" si="2475"/>
        <v>1838250</v>
      </c>
      <c r="AD1195" s="29">
        <f t="shared" si="2476"/>
        <v>11513250</v>
      </c>
      <c r="AE1195" s="26">
        <v>1</v>
      </c>
      <c r="AF1195" s="27">
        <v>9000000</v>
      </c>
      <c r="AG1195" s="27">
        <v>9900000</v>
      </c>
      <c r="AH1195" s="145"/>
      <c r="AI1195" s="145"/>
      <c r="AJ1195" s="143">
        <f t="shared" si="2462"/>
        <v>6.7343502970147379E-2</v>
      </c>
      <c r="AK1195" s="27">
        <f t="shared" si="2425"/>
        <v>9450000</v>
      </c>
      <c r="AL1195" s="28">
        <f t="shared" si="2426"/>
        <v>1795500</v>
      </c>
      <c r="AM1195" s="30">
        <f t="shared" si="2427"/>
        <v>11245500</v>
      </c>
      <c r="AN1195" s="26">
        <v>1</v>
      </c>
      <c r="AO1195" s="27">
        <v>9000000</v>
      </c>
      <c r="AP1195" s="27">
        <v>10260000</v>
      </c>
      <c r="AQ1195" s="145"/>
      <c r="AR1195" s="145"/>
      <c r="AS1195" s="143">
        <f t="shared" si="2463"/>
        <v>9.2518644267398739E-2</v>
      </c>
      <c r="AT1195" s="27">
        <f t="shared" si="2428"/>
        <v>9630000</v>
      </c>
      <c r="AU1195" s="28">
        <f t="shared" si="2429"/>
        <v>1829700</v>
      </c>
      <c r="AV1195" s="30">
        <f t="shared" si="2430"/>
        <v>11459700</v>
      </c>
      <c r="AW1195" s="26">
        <v>1</v>
      </c>
      <c r="AX1195" s="27">
        <v>9000000</v>
      </c>
      <c r="AY1195" s="27">
        <v>9000000</v>
      </c>
      <c r="AZ1195" s="145"/>
      <c r="BA1195" s="145"/>
      <c r="BB1195" s="143">
        <f t="shared" si="2464"/>
        <v>0</v>
      </c>
      <c r="BC1195" s="27">
        <f t="shared" si="2431"/>
        <v>9000000</v>
      </c>
      <c r="BD1195" s="27">
        <f t="shared" si="2432"/>
        <v>1710000</v>
      </c>
      <c r="BE1195" s="27">
        <f t="shared" si="2433"/>
        <v>10710000</v>
      </c>
      <c r="BF1195" s="26">
        <v>1</v>
      </c>
      <c r="BG1195" s="27">
        <v>7200000</v>
      </c>
      <c r="BH1195" s="27">
        <v>6480000</v>
      </c>
      <c r="BI1195" s="145"/>
      <c r="BJ1195" s="145"/>
      <c r="BK1195" s="143">
        <f t="shared" si="2477"/>
        <v>7.4432292756478682E-2</v>
      </c>
      <c r="BL1195" s="27">
        <f t="shared" si="2478"/>
        <v>6840000</v>
      </c>
      <c r="BM1195" s="27">
        <f t="shared" si="2479"/>
        <v>1299600</v>
      </c>
      <c r="BN1195" s="28">
        <f t="shared" si="2480"/>
        <v>8139600</v>
      </c>
      <c r="BO1195" s="26">
        <v>1</v>
      </c>
      <c r="BP1195" s="27">
        <v>7200000</v>
      </c>
      <c r="BQ1195" s="27">
        <v>8208000</v>
      </c>
      <c r="BR1195" s="148"/>
      <c r="BS1195" s="148"/>
      <c r="BT1195" s="143">
        <f t="shared" si="2481"/>
        <v>9.2518644267398739E-2</v>
      </c>
      <c r="BU1195" s="27">
        <f t="shared" si="2482"/>
        <v>7704000</v>
      </c>
      <c r="BV1195" s="28">
        <f t="shared" si="2483"/>
        <v>1463760</v>
      </c>
      <c r="BW1195" s="30">
        <f t="shared" si="2484"/>
        <v>9167760</v>
      </c>
      <c r="BX1195" s="26">
        <v>1</v>
      </c>
      <c r="BY1195" s="28">
        <v>7200000</v>
      </c>
      <c r="BZ1195" s="28">
        <v>8208000</v>
      </c>
      <c r="CA1195" s="156"/>
      <c r="CB1195" s="156"/>
      <c r="CC1195" s="177">
        <f t="shared" si="2485"/>
        <v>9.2518644267398739E-2</v>
      </c>
      <c r="CD1195" s="28">
        <f t="shared" si="2486"/>
        <v>7704000</v>
      </c>
      <c r="CE1195" s="28">
        <f t="shared" si="2487"/>
        <v>1463760</v>
      </c>
      <c r="CF1195" s="29">
        <f t="shared" si="2488"/>
        <v>9167760</v>
      </c>
      <c r="CG1195" s="26">
        <v>1</v>
      </c>
      <c r="CH1195" s="27">
        <v>5760000</v>
      </c>
      <c r="CI1195" s="27">
        <v>4608000</v>
      </c>
      <c r="CJ1195" s="148"/>
      <c r="CK1195" s="148"/>
      <c r="CL1195" s="143">
        <f t="shared" si="2489"/>
        <v>0.15713484026367722</v>
      </c>
      <c r="CM1195" s="27">
        <f t="shared" si="2490"/>
        <v>5184000</v>
      </c>
      <c r="CN1195" s="27">
        <f t="shared" si="2491"/>
        <v>984960</v>
      </c>
      <c r="CO1195" s="28">
        <f t="shared" si="2492"/>
        <v>6168960</v>
      </c>
      <c r="CP1195" s="31" t="s">
        <v>30</v>
      </c>
      <c r="CQ1195" s="32" t="s">
        <v>30</v>
      </c>
      <c r="CR1195" s="32" t="s">
        <v>30</v>
      </c>
      <c r="CS1195" s="32" t="s">
        <v>30</v>
      </c>
      <c r="CT1195" s="32" t="s">
        <v>30</v>
      </c>
      <c r="CU1195" s="32" t="s">
        <v>30</v>
      </c>
      <c r="CV1195" s="32" t="s">
        <v>30</v>
      </c>
      <c r="CW1195" s="32" t="s">
        <v>30</v>
      </c>
      <c r="CX1195" s="34" t="s">
        <v>30</v>
      </c>
      <c r="CY1195" s="31" t="s">
        <v>30</v>
      </c>
      <c r="CZ1195" s="32" t="s">
        <v>30</v>
      </c>
      <c r="DA1195" s="32" t="s">
        <v>30</v>
      </c>
      <c r="DB1195" s="32" t="s">
        <v>30</v>
      </c>
      <c r="DC1195" s="32" t="s">
        <v>30</v>
      </c>
      <c r="DD1195" s="32" t="s">
        <v>30</v>
      </c>
      <c r="DE1195" s="32" t="s">
        <v>30</v>
      </c>
      <c r="DF1195" s="32" t="s">
        <v>30</v>
      </c>
      <c r="DG1195" s="32" t="s">
        <v>30</v>
      </c>
      <c r="DH1195" s="31" t="s">
        <v>30</v>
      </c>
      <c r="DI1195" s="32" t="s">
        <v>30</v>
      </c>
      <c r="DJ1195" s="32" t="s">
        <v>30</v>
      </c>
      <c r="DK1195" s="32" t="s">
        <v>30</v>
      </c>
      <c r="DL1195" s="32" t="s">
        <v>30</v>
      </c>
      <c r="DM1195" s="32" t="s">
        <v>30</v>
      </c>
      <c r="DN1195" s="32" t="s">
        <v>30</v>
      </c>
      <c r="DO1195" s="33" t="s">
        <v>30</v>
      </c>
    </row>
    <row r="1196" spans="1:119" ht="21" customHeight="1" x14ac:dyDescent="0.25">
      <c r="A1196" s="66" t="s">
        <v>2328</v>
      </c>
      <c r="B1196" s="67" t="s">
        <v>2228</v>
      </c>
      <c r="C1196" s="68" t="s">
        <v>2329</v>
      </c>
      <c r="D1196" s="26">
        <v>1</v>
      </c>
      <c r="E1196" s="27">
        <v>9000000</v>
      </c>
      <c r="F1196" s="27">
        <v>8550000</v>
      </c>
      <c r="G1196" s="148"/>
      <c r="H1196" s="148"/>
      <c r="I1196" s="143">
        <f t="shared" si="2466"/>
        <v>3.6261886214694741E-2</v>
      </c>
      <c r="J1196" s="27">
        <f t="shared" si="2467"/>
        <v>8775000</v>
      </c>
      <c r="K1196" s="28">
        <f t="shared" si="2468"/>
        <v>1667250</v>
      </c>
      <c r="L1196" s="29">
        <f t="shared" si="2465"/>
        <v>10442250</v>
      </c>
      <c r="M1196" s="26">
        <v>1</v>
      </c>
      <c r="N1196" s="27">
        <v>9000000</v>
      </c>
      <c r="O1196" s="27">
        <v>9720000</v>
      </c>
      <c r="P1196" s="145"/>
      <c r="Q1196" s="145"/>
      <c r="R1196" s="143">
        <f t="shared" si="2469"/>
        <v>5.4392829322042119E-2</v>
      </c>
      <c r="S1196" s="27">
        <f t="shared" si="2470"/>
        <v>9360000</v>
      </c>
      <c r="T1196" s="28">
        <f t="shared" si="2471"/>
        <v>1778400</v>
      </c>
      <c r="U1196" s="30">
        <f t="shared" si="2472"/>
        <v>11138400</v>
      </c>
      <c r="V1196" s="26">
        <v>1</v>
      </c>
      <c r="W1196" s="27">
        <v>9000000</v>
      </c>
      <c r="X1196" s="27">
        <v>10350000</v>
      </c>
      <c r="Y1196" s="145"/>
      <c r="Z1196" s="145"/>
      <c r="AA1196" s="143">
        <f t="shared" si="2473"/>
        <v>9.8666062491146164E-2</v>
      </c>
      <c r="AB1196" s="27">
        <f t="shared" si="2474"/>
        <v>9675000</v>
      </c>
      <c r="AC1196" s="28">
        <f t="shared" si="2475"/>
        <v>1838250</v>
      </c>
      <c r="AD1196" s="29">
        <f t="shared" si="2476"/>
        <v>11513250</v>
      </c>
      <c r="AE1196" s="26">
        <v>1</v>
      </c>
      <c r="AF1196" s="27">
        <v>9000000</v>
      </c>
      <c r="AG1196" s="27">
        <v>9900000</v>
      </c>
      <c r="AH1196" s="145"/>
      <c r="AI1196" s="145"/>
      <c r="AJ1196" s="143">
        <f t="shared" si="2462"/>
        <v>6.7343502970147379E-2</v>
      </c>
      <c r="AK1196" s="27">
        <f t="shared" si="2425"/>
        <v>9450000</v>
      </c>
      <c r="AL1196" s="28">
        <f t="shared" si="2426"/>
        <v>1795500</v>
      </c>
      <c r="AM1196" s="30">
        <f t="shared" si="2427"/>
        <v>11245500</v>
      </c>
      <c r="AN1196" s="26">
        <v>1</v>
      </c>
      <c r="AO1196" s="27">
        <v>9000000</v>
      </c>
      <c r="AP1196" s="27">
        <v>10260000</v>
      </c>
      <c r="AQ1196" s="145"/>
      <c r="AR1196" s="145"/>
      <c r="AS1196" s="143">
        <f t="shared" si="2463"/>
        <v>9.2518644267398739E-2</v>
      </c>
      <c r="AT1196" s="27">
        <f t="shared" si="2428"/>
        <v>9630000</v>
      </c>
      <c r="AU1196" s="28">
        <f t="shared" si="2429"/>
        <v>1829700</v>
      </c>
      <c r="AV1196" s="30">
        <f t="shared" si="2430"/>
        <v>11459700</v>
      </c>
      <c r="AW1196" s="26">
        <v>1</v>
      </c>
      <c r="AX1196" s="27">
        <v>9000000</v>
      </c>
      <c r="AY1196" s="27">
        <v>9000000</v>
      </c>
      <c r="AZ1196" s="145"/>
      <c r="BA1196" s="145"/>
      <c r="BB1196" s="143">
        <f t="shared" si="2464"/>
        <v>0</v>
      </c>
      <c r="BC1196" s="27">
        <f t="shared" si="2431"/>
        <v>9000000</v>
      </c>
      <c r="BD1196" s="27">
        <f t="shared" si="2432"/>
        <v>1710000</v>
      </c>
      <c r="BE1196" s="27">
        <f t="shared" si="2433"/>
        <v>10710000</v>
      </c>
      <c r="BF1196" s="26">
        <v>1</v>
      </c>
      <c r="BG1196" s="27">
        <v>7200000</v>
      </c>
      <c r="BH1196" s="27">
        <v>6480000</v>
      </c>
      <c r="BI1196" s="145"/>
      <c r="BJ1196" s="145"/>
      <c r="BK1196" s="143">
        <f t="shared" si="2477"/>
        <v>7.4432292756478682E-2</v>
      </c>
      <c r="BL1196" s="27">
        <f t="shared" si="2478"/>
        <v>6840000</v>
      </c>
      <c r="BM1196" s="27">
        <f t="shared" si="2479"/>
        <v>1299600</v>
      </c>
      <c r="BN1196" s="28">
        <f t="shared" si="2480"/>
        <v>8139600</v>
      </c>
      <c r="BO1196" s="26">
        <v>1</v>
      </c>
      <c r="BP1196" s="27">
        <v>7200000</v>
      </c>
      <c r="BQ1196" s="27">
        <v>8208000</v>
      </c>
      <c r="BR1196" s="148"/>
      <c r="BS1196" s="148"/>
      <c r="BT1196" s="143">
        <f t="shared" si="2481"/>
        <v>9.2518644267398739E-2</v>
      </c>
      <c r="BU1196" s="27">
        <f t="shared" si="2482"/>
        <v>7704000</v>
      </c>
      <c r="BV1196" s="28">
        <f t="shared" si="2483"/>
        <v>1463760</v>
      </c>
      <c r="BW1196" s="30">
        <f t="shared" si="2484"/>
        <v>9167760</v>
      </c>
      <c r="BX1196" s="26">
        <v>1</v>
      </c>
      <c r="BY1196" s="28">
        <v>7200000</v>
      </c>
      <c r="BZ1196" s="28">
        <v>8208000</v>
      </c>
      <c r="CA1196" s="156"/>
      <c r="CB1196" s="156"/>
      <c r="CC1196" s="177">
        <f t="shared" si="2485"/>
        <v>9.2518644267398739E-2</v>
      </c>
      <c r="CD1196" s="28">
        <f t="shared" si="2486"/>
        <v>7704000</v>
      </c>
      <c r="CE1196" s="28">
        <f t="shared" si="2487"/>
        <v>1463760</v>
      </c>
      <c r="CF1196" s="29">
        <f t="shared" si="2488"/>
        <v>9167760</v>
      </c>
      <c r="CG1196" s="26">
        <v>1</v>
      </c>
      <c r="CH1196" s="27">
        <v>5760000</v>
      </c>
      <c r="CI1196" s="27">
        <v>4608000</v>
      </c>
      <c r="CJ1196" s="148"/>
      <c r="CK1196" s="148"/>
      <c r="CL1196" s="143">
        <f t="shared" si="2489"/>
        <v>0.15713484026367722</v>
      </c>
      <c r="CM1196" s="27">
        <f t="shared" si="2490"/>
        <v>5184000</v>
      </c>
      <c r="CN1196" s="27">
        <f t="shared" si="2491"/>
        <v>984960</v>
      </c>
      <c r="CO1196" s="28">
        <f t="shared" si="2492"/>
        <v>6168960</v>
      </c>
      <c r="CP1196" s="31" t="s">
        <v>30</v>
      </c>
      <c r="CQ1196" s="32" t="s">
        <v>30</v>
      </c>
      <c r="CR1196" s="32" t="s">
        <v>30</v>
      </c>
      <c r="CS1196" s="32" t="s">
        <v>30</v>
      </c>
      <c r="CT1196" s="32" t="s">
        <v>30</v>
      </c>
      <c r="CU1196" s="32" t="s">
        <v>30</v>
      </c>
      <c r="CV1196" s="32" t="s">
        <v>30</v>
      </c>
      <c r="CW1196" s="32" t="s">
        <v>30</v>
      </c>
      <c r="CX1196" s="34" t="s">
        <v>30</v>
      </c>
      <c r="CY1196" s="31" t="s">
        <v>30</v>
      </c>
      <c r="CZ1196" s="32" t="s">
        <v>30</v>
      </c>
      <c r="DA1196" s="32" t="s">
        <v>30</v>
      </c>
      <c r="DB1196" s="32" t="s">
        <v>30</v>
      </c>
      <c r="DC1196" s="32" t="s">
        <v>30</v>
      </c>
      <c r="DD1196" s="32" t="s">
        <v>30</v>
      </c>
      <c r="DE1196" s="32" t="s">
        <v>30</v>
      </c>
      <c r="DF1196" s="32" t="s">
        <v>30</v>
      </c>
      <c r="DG1196" s="32" t="s">
        <v>30</v>
      </c>
      <c r="DH1196" s="31" t="s">
        <v>30</v>
      </c>
      <c r="DI1196" s="32" t="s">
        <v>30</v>
      </c>
      <c r="DJ1196" s="32" t="s">
        <v>30</v>
      </c>
      <c r="DK1196" s="32" t="s">
        <v>30</v>
      </c>
      <c r="DL1196" s="32" t="s">
        <v>30</v>
      </c>
      <c r="DM1196" s="32" t="s">
        <v>30</v>
      </c>
      <c r="DN1196" s="32" t="s">
        <v>30</v>
      </c>
      <c r="DO1196" s="33" t="s">
        <v>30</v>
      </c>
    </row>
    <row r="1197" spans="1:119" ht="21" customHeight="1" x14ac:dyDescent="0.25">
      <c r="A1197" s="66" t="s">
        <v>2330</v>
      </c>
      <c r="B1197" s="67" t="s">
        <v>2228</v>
      </c>
      <c r="C1197" s="68" t="s">
        <v>2331</v>
      </c>
      <c r="D1197" s="26">
        <v>1</v>
      </c>
      <c r="E1197" s="27">
        <v>9000000</v>
      </c>
      <c r="F1197" s="27">
        <v>8550000</v>
      </c>
      <c r="G1197" s="148"/>
      <c r="H1197" s="148"/>
      <c r="I1197" s="143">
        <f t="shared" si="2466"/>
        <v>3.6261886214694741E-2</v>
      </c>
      <c r="J1197" s="27">
        <f t="shared" si="2467"/>
        <v>8775000</v>
      </c>
      <c r="K1197" s="28">
        <f t="shared" si="2468"/>
        <v>1667250</v>
      </c>
      <c r="L1197" s="29">
        <f t="shared" si="2465"/>
        <v>10442250</v>
      </c>
      <c r="M1197" s="26">
        <v>1</v>
      </c>
      <c r="N1197" s="27">
        <v>9000000</v>
      </c>
      <c r="O1197" s="27">
        <v>9720000</v>
      </c>
      <c r="P1197" s="145"/>
      <c r="Q1197" s="145"/>
      <c r="R1197" s="143">
        <f t="shared" si="2469"/>
        <v>5.4392829322042119E-2</v>
      </c>
      <c r="S1197" s="27">
        <f t="shared" si="2470"/>
        <v>9360000</v>
      </c>
      <c r="T1197" s="28">
        <f t="shared" si="2471"/>
        <v>1778400</v>
      </c>
      <c r="U1197" s="30">
        <f t="shared" si="2472"/>
        <v>11138400</v>
      </c>
      <c r="V1197" s="26">
        <v>1</v>
      </c>
      <c r="W1197" s="27">
        <v>9000000</v>
      </c>
      <c r="X1197" s="27">
        <v>10350000</v>
      </c>
      <c r="Y1197" s="145"/>
      <c r="Z1197" s="145"/>
      <c r="AA1197" s="143">
        <f t="shared" si="2473"/>
        <v>9.8666062491146164E-2</v>
      </c>
      <c r="AB1197" s="27">
        <f t="shared" si="2474"/>
        <v>9675000</v>
      </c>
      <c r="AC1197" s="28">
        <f t="shared" si="2475"/>
        <v>1838250</v>
      </c>
      <c r="AD1197" s="29">
        <f t="shared" si="2476"/>
        <v>11513250</v>
      </c>
      <c r="AE1197" s="26">
        <v>1</v>
      </c>
      <c r="AF1197" s="27">
        <v>9000000</v>
      </c>
      <c r="AG1197" s="27">
        <v>9900000</v>
      </c>
      <c r="AH1197" s="145"/>
      <c r="AI1197" s="145"/>
      <c r="AJ1197" s="143">
        <f t="shared" si="2462"/>
        <v>6.7343502970147379E-2</v>
      </c>
      <c r="AK1197" s="27">
        <f t="shared" si="2425"/>
        <v>9450000</v>
      </c>
      <c r="AL1197" s="28">
        <f t="shared" si="2426"/>
        <v>1795500</v>
      </c>
      <c r="AM1197" s="30">
        <f t="shared" si="2427"/>
        <v>11245500</v>
      </c>
      <c r="AN1197" s="26">
        <v>1</v>
      </c>
      <c r="AO1197" s="27">
        <v>9000000</v>
      </c>
      <c r="AP1197" s="27">
        <v>10260000</v>
      </c>
      <c r="AQ1197" s="145"/>
      <c r="AR1197" s="145"/>
      <c r="AS1197" s="143">
        <f t="shared" si="2463"/>
        <v>9.2518644267398739E-2</v>
      </c>
      <c r="AT1197" s="27">
        <f t="shared" si="2428"/>
        <v>9630000</v>
      </c>
      <c r="AU1197" s="28">
        <f t="shared" si="2429"/>
        <v>1829700</v>
      </c>
      <c r="AV1197" s="30">
        <f t="shared" si="2430"/>
        <v>11459700</v>
      </c>
      <c r="AW1197" s="26">
        <v>1</v>
      </c>
      <c r="AX1197" s="27">
        <v>9000000</v>
      </c>
      <c r="AY1197" s="27">
        <v>9000000</v>
      </c>
      <c r="AZ1197" s="145"/>
      <c r="BA1197" s="145"/>
      <c r="BB1197" s="143">
        <f t="shared" si="2464"/>
        <v>0</v>
      </c>
      <c r="BC1197" s="27">
        <f t="shared" si="2431"/>
        <v>9000000</v>
      </c>
      <c r="BD1197" s="27">
        <f t="shared" si="2432"/>
        <v>1710000</v>
      </c>
      <c r="BE1197" s="27">
        <f t="shared" si="2433"/>
        <v>10710000</v>
      </c>
      <c r="BF1197" s="26">
        <v>1</v>
      </c>
      <c r="BG1197" s="27">
        <v>7200000</v>
      </c>
      <c r="BH1197" s="27">
        <v>6480000</v>
      </c>
      <c r="BI1197" s="145"/>
      <c r="BJ1197" s="145"/>
      <c r="BK1197" s="143">
        <f t="shared" si="2477"/>
        <v>7.4432292756478682E-2</v>
      </c>
      <c r="BL1197" s="27">
        <f t="shared" si="2478"/>
        <v>6840000</v>
      </c>
      <c r="BM1197" s="27">
        <f t="shared" si="2479"/>
        <v>1299600</v>
      </c>
      <c r="BN1197" s="28">
        <f t="shared" si="2480"/>
        <v>8139600</v>
      </c>
      <c r="BO1197" s="26">
        <v>1</v>
      </c>
      <c r="BP1197" s="27">
        <v>7200000</v>
      </c>
      <c r="BQ1197" s="27">
        <v>8208000</v>
      </c>
      <c r="BR1197" s="148"/>
      <c r="BS1197" s="148"/>
      <c r="BT1197" s="143">
        <f t="shared" si="2481"/>
        <v>9.2518644267398739E-2</v>
      </c>
      <c r="BU1197" s="27">
        <f t="shared" si="2482"/>
        <v>7704000</v>
      </c>
      <c r="BV1197" s="28">
        <f t="shared" si="2483"/>
        <v>1463760</v>
      </c>
      <c r="BW1197" s="30">
        <f t="shared" si="2484"/>
        <v>9167760</v>
      </c>
      <c r="BX1197" s="26">
        <v>1</v>
      </c>
      <c r="BY1197" s="28">
        <v>7200000</v>
      </c>
      <c r="BZ1197" s="28">
        <v>8208000</v>
      </c>
      <c r="CA1197" s="156"/>
      <c r="CB1197" s="156"/>
      <c r="CC1197" s="177">
        <f t="shared" si="2485"/>
        <v>9.2518644267398739E-2</v>
      </c>
      <c r="CD1197" s="28">
        <f t="shared" si="2486"/>
        <v>7704000</v>
      </c>
      <c r="CE1197" s="28">
        <f t="shared" si="2487"/>
        <v>1463760</v>
      </c>
      <c r="CF1197" s="29">
        <f t="shared" si="2488"/>
        <v>9167760</v>
      </c>
      <c r="CG1197" s="26">
        <v>1</v>
      </c>
      <c r="CH1197" s="27">
        <v>5760000</v>
      </c>
      <c r="CI1197" s="27">
        <v>4608000</v>
      </c>
      <c r="CJ1197" s="148"/>
      <c r="CK1197" s="148"/>
      <c r="CL1197" s="143">
        <f t="shared" si="2489"/>
        <v>0.15713484026367722</v>
      </c>
      <c r="CM1197" s="27">
        <f t="shared" si="2490"/>
        <v>5184000</v>
      </c>
      <c r="CN1197" s="27">
        <f t="shared" si="2491"/>
        <v>984960</v>
      </c>
      <c r="CO1197" s="28">
        <f t="shared" si="2492"/>
        <v>6168960</v>
      </c>
      <c r="CP1197" s="31" t="s">
        <v>30</v>
      </c>
      <c r="CQ1197" s="32" t="s">
        <v>30</v>
      </c>
      <c r="CR1197" s="32" t="s">
        <v>30</v>
      </c>
      <c r="CS1197" s="32" t="s">
        <v>30</v>
      </c>
      <c r="CT1197" s="32" t="s">
        <v>30</v>
      </c>
      <c r="CU1197" s="32" t="s">
        <v>30</v>
      </c>
      <c r="CV1197" s="32" t="s">
        <v>30</v>
      </c>
      <c r="CW1197" s="32" t="s">
        <v>30</v>
      </c>
      <c r="CX1197" s="34" t="s">
        <v>30</v>
      </c>
      <c r="CY1197" s="31" t="s">
        <v>30</v>
      </c>
      <c r="CZ1197" s="32" t="s">
        <v>30</v>
      </c>
      <c r="DA1197" s="32" t="s">
        <v>30</v>
      </c>
      <c r="DB1197" s="32" t="s">
        <v>30</v>
      </c>
      <c r="DC1197" s="32" t="s">
        <v>30</v>
      </c>
      <c r="DD1197" s="32" t="s">
        <v>30</v>
      </c>
      <c r="DE1197" s="32" t="s">
        <v>30</v>
      </c>
      <c r="DF1197" s="32" t="s">
        <v>30</v>
      </c>
      <c r="DG1197" s="32" t="s">
        <v>30</v>
      </c>
      <c r="DH1197" s="31" t="s">
        <v>30</v>
      </c>
      <c r="DI1197" s="32" t="s">
        <v>30</v>
      </c>
      <c r="DJ1197" s="32" t="s">
        <v>30</v>
      </c>
      <c r="DK1197" s="32" t="s">
        <v>30</v>
      </c>
      <c r="DL1197" s="32" t="s">
        <v>30</v>
      </c>
      <c r="DM1197" s="32" t="s">
        <v>30</v>
      </c>
      <c r="DN1197" s="32" t="s">
        <v>30</v>
      </c>
      <c r="DO1197" s="33" t="s">
        <v>30</v>
      </c>
    </row>
    <row r="1198" spans="1:119" ht="21" customHeight="1" x14ac:dyDescent="0.25">
      <c r="A1198" s="66" t="s">
        <v>2332</v>
      </c>
      <c r="B1198" s="67" t="s">
        <v>2228</v>
      </c>
      <c r="C1198" s="68" t="s">
        <v>2333</v>
      </c>
      <c r="D1198" s="26">
        <v>1</v>
      </c>
      <c r="E1198" s="27">
        <v>9000000</v>
      </c>
      <c r="F1198" s="27">
        <v>8550000</v>
      </c>
      <c r="G1198" s="148"/>
      <c r="H1198" s="148"/>
      <c r="I1198" s="143">
        <f t="shared" si="2466"/>
        <v>3.6261886214694741E-2</v>
      </c>
      <c r="J1198" s="27">
        <f t="shared" si="2467"/>
        <v>8775000</v>
      </c>
      <c r="K1198" s="28">
        <f t="shared" si="2468"/>
        <v>1667250</v>
      </c>
      <c r="L1198" s="29">
        <f t="shared" si="2465"/>
        <v>10442250</v>
      </c>
      <c r="M1198" s="26">
        <v>1</v>
      </c>
      <c r="N1198" s="27">
        <v>9000000</v>
      </c>
      <c r="O1198" s="27">
        <v>9720000</v>
      </c>
      <c r="P1198" s="145"/>
      <c r="Q1198" s="145"/>
      <c r="R1198" s="143">
        <f t="shared" si="2469"/>
        <v>5.4392829322042119E-2</v>
      </c>
      <c r="S1198" s="27">
        <f t="shared" si="2470"/>
        <v>9360000</v>
      </c>
      <c r="T1198" s="28">
        <f t="shared" si="2471"/>
        <v>1778400</v>
      </c>
      <c r="U1198" s="30">
        <f t="shared" si="2472"/>
        <v>11138400</v>
      </c>
      <c r="V1198" s="26">
        <v>1</v>
      </c>
      <c r="W1198" s="27">
        <v>9000000</v>
      </c>
      <c r="X1198" s="27">
        <v>10350000</v>
      </c>
      <c r="Y1198" s="145"/>
      <c r="Z1198" s="145"/>
      <c r="AA1198" s="143">
        <f t="shared" si="2473"/>
        <v>9.8666062491146164E-2</v>
      </c>
      <c r="AB1198" s="27">
        <f t="shared" si="2474"/>
        <v>9675000</v>
      </c>
      <c r="AC1198" s="28">
        <f t="shared" si="2475"/>
        <v>1838250</v>
      </c>
      <c r="AD1198" s="29">
        <f t="shared" si="2476"/>
        <v>11513250</v>
      </c>
      <c r="AE1198" s="26">
        <v>1</v>
      </c>
      <c r="AF1198" s="27">
        <v>9000000</v>
      </c>
      <c r="AG1198" s="27">
        <v>9900000</v>
      </c>
      <c r="AH1198" s="145"/>
      <c r="AI1198" s="145"/>
      <c r="AJ1198" s="143">
        <f t="shared" si="2462"/>
        <v>6.7343502970147379E-2</v>
      </c>
      <c r="AK1198" s="27">
        <f t="shared" si="2425"/>
        <v>9450000</v>
      </c>
      <c r="AL1198" s="28">
        <f t="shared" si="2426"/>
        <v>1795500</v>
      </c>
      <c r="AM1198" s="30">
        <f t="shared" si="2427"/>
        <v>11245500</v>
      </c>
      <c r="AN1198" s="26">
        <v>1</v>
      </c>
      <c r="AO1198" s="27">
        <v>9000000</v>
      </c>
      <c r="AP1198" s="27">
        <v>10260000</v>
      </c>
      <c r="AQ1198" s="145"/>
      <c r="AR1198" s="145"/>
      <c r="AS1198" s="143">
        <f t="shared" si="2463"/>
        <v>9.2518644267398739E-2</v>
      </c>
      <c r="AT1198" s="27">
        <f t="shared" si="2428"/>
        <v>9630000</v>
      </c>
      <c r="AU1198" s="28">
        <f t="shared" si="2429"/>
        <v>1829700</v>
      </c>
      <c r="AV1198" s="30">
        <f t="shared" si="2430"/>
        <v>11459700</v>
      </c>
      <c r="AW1198" s="26">
        <v>1</v>
      </c>
      <c r="AX1198" s="27">
        <v>9000000</v>
      </c>
      <c r="AY1198" s="27">
        <v>9000000</v>
      </c>
      <c r="AZ1198" s="145"/>
      <c r="BA1198" s="145"/>
      <c r="BB1198" s="143">
        <f t="shared" si="2464"/>
        <v>0</v>
      </c>
      <c r="BC1198" s="27">
        <f t="shared" si="2431"/>
        <v>9000000</v>
      </c>
      <c r="BD1198" s="27">
        <f t="shared" si="2432"/>
        <v>1710000</v>
      </c>
      <c r="BE1198" s="27">
        <f t="shared" si="2433"/>
        <v>10710000</v>
      </c>
      <c r="BF1198" s="26">
        <v>1</v>
      </c>
      <c r="BG1198" s="27">
        <v>7200000</v>
      </c>
      <c r="BH1198" s="27">
        <v>6480000</v>
      </c>
      <c r="BI1198" s="145"/>
      <c r="BJ1198" s="145"/>
      <c r="BK1198" s="143">
        <f t="shared" si="2477"/>
        <v>7.4432292756478682E-2</v>
      </c>
      <c r="BL1198" s="27">
        <f t="shared" si="2478"/>
        <v>6840000</v>
      </c>
      <c r="BM1198" s="27">
        <f t="shared" si="2479"/>
        <v>1299600</v>
      </c>
      <c r="BN1198" s="28">
        <f t="shared" si="2480"/>
        <v>8139600</v>
      </c>
      <c r="BO1198" s="26">
        <v>1</v>
      </c>
      <c r="BP1198" s="27">
        <v>7200000</v>
      </c>
      <c r="BQ1198" s="27">
        <v>8208000</v>
      </c>
      <c r="BR1198" s="148"/>
      <c r="BS1198" s="148"/>
      <c r="BT1198" s="143">
        <f t="shared" si="2481"/>
        <v>9.2518644267398739E-2</v>
      </c>
      <c r="BU1198" s="27">
        <f t="shared" si="2482"/>
        <v>7704000</v>
      </c>
      <c r="BV1198" s="28">
        <f t="shared" si="2483"/>
        <v>1463760</v>
      </c>
      <c r="BW1198" s="30">
        <f t="shared" si="2484"/>
        <v>9167760</v>
      </c>
      <c r="BX1198" s="26">
        <v>1</v>
      </c>
      <c r="BY1198" s="28">
        <v>7200000</v>
      </c>
      <c r="BZ1198" s="28">
        <v>8208000</v>
      </c>
      <c r="CA1198" s="156"/>
      <c r="CB1198" s="156"/>
      <c r="CC1198" s="177">
        <f t="shared" si="2485"/>
        <v>9.2518644267398739E-2</v>
      </c>
      <c r="CD1198" s="28">
        <f t="shared" si="2486"/>
        <v>7704000</v>
      </c>
      <c r="CE1198" s="28">
        <f t="shared" si="2487"/>
        <v>1463760</v>
      </c>
      <c r="CF1198" s="29">
        <f t="shared" si="2488"/>
        <v>9167760</v>
      </c>
      <c r="CG1198" s="26">
        <v>1</v>
      </c>
      <c r="CH1198" s="27">
        <v>5760000</v>
      </c>
      <c r="CI1198" s="27">
        <v>4608000</v>
      </c>
      <c r="CJ1198" s="148"/>
      <c r="CK1198" s="148"/>
      <c r="CL1198" s="143">
        <f t="shared" si="2489"/>
        <v>0.15713484026367722</v>
      </c>
      <c r="CM1198" s="27">
        <f t="shared" si="2490"/>
        <v>5184000</v>
      </c>
      <c r="CN1198" s="27">
        <f t="shared" si="2491"/>
        <v>984960</v>
      </c>
      <c r="CO1198" s="28">
        <f t="shared" si="2492"/>
        <v>6168960</v>
      </c>
      <c r="CP1198" s="31" t="s">
        <v>30</v>
      </c>
      <c r="CQ1198" s="32" t="s">
        <v>30</v>
      </c>
      <c r="CR1198" s="32" t="s">
        <v>30</v>
      </c>
      <c r="CS1198" s="32" t="s">
        <v>30</v>
      </c>
      <c r="CT1198" s="32" t="s">
        <v>30</v>
      </c>
      <c r="CU1198" s="32" t="s">
        <v>30</v>
      </c>
      <c r="CV1198" s="32" t="s">
        <v>30</v>
      </c>
      <c r="CW1198" s="32" t="s">
        <v>30</v>
      </c>
      <c r="CX1198" s="34" t="s">
        <v>30</v>
      </c>
      <c r="CY1198" s="31" t="s">
        <v>30</v>
      </c>
      <c r="CZ1198" s="32" t="s">
        <v>30</v>
      </c>
      <c r="DA1198" s="32" t="s">
        <v>30</v>
      </c>
      <c r="DB1198" s="32" t="s">
        <v>30</v>
      </c>
      <c r="DC1198" s="32" t="s">
        <v>30</v>
      </c>
      <c r="DD1198" s="32" t="s">
        <v>30</v>
      </c>
      <c r="DE1198" s="32" t="s">
        <v>30</v>
      </c>
      <c r="DF1198" s="32" t="s">
        <v>30</v>
      </c>
      <c r="DG1198" s="32" t="s">
        <v>30</v>
      </c>
      <c r="DH1198" s="31" t="s">
        <v>30</v>
      </c>
      <c r="DI1198" s="32" t="s">
        <v>30</v>
      </c>
      <c r="DJ1198" s="32" t="s">
        <v>30</v>
      </c>
      <c r="DK1198" s="32" t="s">
        <v>30</v>
      </c>
      <c r="DL1198" s="32" t="s">
        <v>30</v>
      </c>
      <c r="DM1198" s="32" t="s">
        <v>30</v>
      </c>
      <c r="DN1198" s="32" t="s">
        <v>30</v>
      </c>
      <c r="DO1198" s="33" t="s">
        <v>30</v>
      </c>
    </row>
    <row r="1199" spans="1:119" ht="42" customHeight="1" x14ac:dyDescent="0.25">
      <c r="A1199" s="66" t="s">
        <v>2334</v>
      </c>
      <c r="B1199" s="67" t="s">
        <v>2228</v>
      </c>
      <c r="C1199" s="68" t="s">
        <v>2335</v>
      </c>
      <c r="D1199" s="26">
        <v>1</v>
      </c>
      <c r="E1199" s="27">
        <v>1000000</v>
      </c>
      <c r="F1199" s="27">
        <v>950000</v>
      </c>
      <c r="G1199" s="148"/>
      <c r="H1199" s="148"/>
      <c r="I1199" s="143">
        <f t="shared" si="2466"/>
        <v>3.6261886214694748E-2</v>
      </c>
      <c r="J1199" s="27">
        <f t="shared" si="2467"/>
        <v>975000</v>
      </c>
      <c r="K1199" s="28">
        <f t="shared" si="2468"/>
        <v>185250</v>
      </c>
      <c r="L1199" s="29">
        <f t="shared" si="2465"/>
        <v>1160250</v>
      </c>
      <c r="M1199" s="26">
        <v>1</v>
      </c>
      <c r="N1199" s="27">
        <v>1000000</v>
      </c>
      <c r="O1199" s="27">
        <v>1080000</v>
      </c>
      <c r="P1199" s="145"/>
      <c r="Q1199" s="145"/>
      <c r="R1199" s="143">
        <f t="shared" si="2469"/>
        <v>5.4392829322042119E-2</v>
      </c>
      <c r="S1199" s="27">
        <f t="shared" si="2470"/>
        <v>1040000</v>
      </c>
      <c r="T1199" s="28">
        <f t="shared" si="2471"/>
        <v>197600</v>
      </c>
      <c r="U1199" s="30">
        <f t="shared" si="2472"/>
        <v>1237600</v>
      </c>
      <c r="V1199" s="26">
        <v>1</v>
      </c>
      <c r="W1199" s="27">
        <v>1000000</v>
      </c>
      <c r="X1199" s="27">
        <v>1150000</v>
      </c>
      <c r="Y1199" s="145"/>
      <c r="Z1199" s="145"/>
      <c r="AA1199" s="143">
        <f t="shared" si="2473"/>
        <v>9.8666062491146164E-2</v>
      </c>
      <c r="AB1199" s="27">
        <f t="shared" si="2474"/>
        <v>1075000</v>
      </c>
      <c r="AC1199" s="28">
        <f t="shared" si="2475"/>
        <v>204250</v>
      </c>
      <c r="AD1199" s="29">
        <f t="shared" si="2476"/>
        <v>1279250</v>
      </c>
      <c r="AE1199" s="26">
        <v>1</v>
      </c>
      <c r="AF1199" s="27">
        <v>1000000</v>
      </c>
      <c r="AG1199" s="27">
        <v>1100000</v>
      </c>
      <c r="AH1199" s="145"/>
      <c r="AI1199" s="145"/>
      <c r="AJ1199" s="143">
        <f t="shared" si="2462"/>
        <v>6.7343502970147393E-2</v>
      </c>
      <c r="AK1199" s="27">
        <f t="shared" si="2425"/>
        <v>1050000</v>
      </c>
      <c r="AL1199" s="28">
        <f t="shared" si="2426"/>
        <v>199500</v>
      </c>
      <c r="AM1199" s="30">
        <f t="shared" si="2427"/>
        <v>1249500</v>
      </c>
      <c r="AN1199" s="26">
        <v>1</v>
      </c>
      <c r="AO1199" s="27">
        <v>1000000</v>
      </c>
      <c r="AP1199" s="27">
        <v>1140000</v>
      </c>
      <c r="AQ1199" s="145"/>
      <c r="AR1199" s="145"/>
      <c r="AS1199" s="143">
        <f t="shared" si="2463"/>
        <v>9.2518644267398739E-2</v>
      </c>
      <c r="AT1199" s="27">
        <f t="shared" si="2428"/>
        <v>1070000</v>
      </c>
      <c r="AU1199" s="28">
        <f t="shared" si="2429"/>
        <v>203300</v>
      </c>
      <c r="AV1199" s="30">
        <f t="shared" si="2430"/>
        <v>1273300</v>
      </c>
      <c r="AW1199" s="26">
        <v>1</v>
      </c>
      <c r="AX1199" s="27">
        <v>1000000</v>
      </c>
      <c r="AY1199" s="27">
        <v>1000000</v>
      </c>
      <c r="AZ1199" s="145"/>
      <c r="BA1199" s="145"/>
      <c r="BB1199" s="143">
        <f t="shared" si="2464"/>
        <v>0</v>
      </c>
      <c r="BC1199" s="27">
        <f t="shared" si="2431"/>
        <v>1000000</v>
      </c>
      <c r="BD1199" s="27">
        <f t="shared" si="2432"/>
        <v>190000</v>
      </c>
      <c r="BE1199" s="27">
        <f t="shared" si="2433"/>
        <v>1190000</v>
      </c>
      <c r="BF1199" s="26">
        <v>1</v>
      </c>
      <c r="BG1199" s="27">
        <v>800000</v>
      </c>
      <c r="BH1199" s="27">
        <v>720000</v>
      </c>
      <c r="BI1199" s="145"/>
      <c r="BJ1199" s="145"/>
      <c r="BK1199" s="143">
        <f t="shared" si="2477"/>
        <v>7.4432292756478682E-2</v>
      </c>
      <c r="BL1199" s="27">
        <f t="shared" si="2478"/>
        <v>760000</v>
      </c>
      <c r="BM1199" s="27">
        <f t="shared" si="2479"/>
        <v>144400</v>
      </c>
      <c r="BN1199" s="28">
        <f t="shared" si="2480"/>
        <v>904400</v>
      </c>
      <c r="BO1199" s="26">
        <v>1</v>
      </c>
      <c r="BP1199" s="27">
        <v>800000</v>
      </c>
      <c r="BQ1199" s="27">
        <v>912000</v>
      </c>
      <c r="BR1199" s="148"/>
      <c r="BS1199" s="148"/>
      <c r="BT1199" s="143">
        <f t="shared" si="2481"/>
        <v>9.2518644267398739E-2</v>
      </c>
      <c r="BU1199" s="27">
        <f t="shared" si="2482"/>
        <v>856000</v>
      </c>
      <c r="BV1199" s="28">
        <f t="shared" si="2483"/>
        <v>162640</v>
      </c>
      <c r="BW1199" s="30">
        <f t="shared" si="2484"/>
        <v>1018640</v>
      </c>
      <c r="BX1199" s="26">
        <v>1</v>
      </c>
      <c r="BY1199" s="28">
        <v>800000</v>
      </c>
      <c r="BZ1199" s="28">
        <v>912000</v>
      </c>
      <c r="CA1199" s="156"/>
      <c r="CB1199" s="156"/>
      <c r="CC1199" s="177">
        <f t="shared" si="2485"/>
        <v>9.2518644267398739E-2</v>
      </c>
      <c r="CD1199" s="28">
        <f t="shared" si="2486"/>
        <v>856000</v>
      </c>
      <c r="CE1199" s="28">
        <f t="shared" si="2487"/>
        <v>162640</v>
      </c>
      <c r="CF1199" s="29">
        <f t="shared" si="2488"/>
        <v>1018640</v>
      </c>
      <c r="CG1199" s="26">
        <v>1</v>
      </c>
      <c r="CH1199" s="27">
        <v>640000</v>
      </c>
      <c r="CI1199" s="27">
        <v>512000</v>
      </c>
      <c r="CJ1199" s="148"/>
      <c r="CK1199" s="148"/>
      <c r="CL1199" s="143">
        <f t="shared" si="2489"/>
        <v>0.15713484026367724</v>
      </c>
      <c r="CM1199" s="27">
        <f t="shared" si="2490"/>
        <v>576000</v>
      </c>
      <c r="CN1199" s="27">
        <f t="shared" si="2491"/>
        <v>109440</v>
      </c>
      <c r="CO1199" s="28">
        <f t="shared" si="2492"/>
        <v>685440</v>
      </c>
      <c r="CP1199" s="31" t="s">
        <v>30</v>
      </c>
      <c r="CQ1199" s="32" t="s">
        <v>30</v>
      </c>
      <c r="CR1199" s="32" t="s">
        <v>30</v>
      </c>
      <c r="CS1199" s="32" t="s">
        <v>30</v>
      </c>
      <c r="CT1199" s="32" t="s">
        <v>30</v>
      </c>
      <c r="CU1199" s="32" t="s">
        <v>30</v>
      </c>
      <c r="CV1199" s="32" t="s">
        <v>30</v>
      </c>
      <c r="CW1199" s="32" t="s">
        <v>30</v>
      </c>
      <c r="CX1199" s="34" t="s">
        <v>30</v>
      </c>
      <c r="CY1199" s="31" t="s">
        <v>30</v>
      </c>
      <c r="CZ1199" s="32" t="s">
        <v>30</v>
      </c>
      <c r="DA1199" s="32" t="s">
        <v>30</v>
      </c>
      <c r="DB1199" s="32" t="s">
        <v>30</v>
      </c>
      <c r="DC1199" s="32" t="s">
        <v>30</v>
      </c>
      <c r="DD1199" s="32" t="s">
        <v>30</v>
      </c>
      <c r="DE1199" s="32" t="s">
        <v>30</v>
      </c>
      <c r="DF1199" s="32" t="s">
        <v>30</v>
      </c>
      <c r="DG1199" s="32" t="s">
        <v>30</v>
      </c>
      <c r="DH1199" s="31" t="s">
        <v>30</v>
      </c>
      <c r="DI1199" s="32" t="s">
        <v>30</v>
      </c>
      <c r="DJ1199" s="32" t="s">
        <v>30</v>
      </c>
      <c r="DK1199" s="32" t="s">
        <v>30</v>
      </c>
      <c r="DL1199" s="32" t="s">
        <v>30</v>
      </c>
      <c r="DM1199" s="32" t="s">
        <v>30</v>
      </c>
      <c r="DN1199" s="32" t="s">
        <v>30</v>
      </c>
      <c r="DO1199" s="33" t="s">
        <v>30</v>
      </c>
    </row>
    <row r="1200" spans="1:119" ht="21" customHeight="1" x14ac:dyDescent="0.25">
      <c r="A1200" s="66" t="s">
        <v>2336</v>
      </c>
      <c r="B1200" s="67" t="s">
        <v>2228</v>
      </c>
      <c r="C1200" s="68" t="s">
        <v>2337</v>
      </c>
      <c r="D1200" s="26">
        <v>1</v>
      </c>
      <c r="E1200" s="27">
        <v>1200000</v>
      </c>
      <c r="F1200" s="27">
        <v>1140000</v>
      </c>
      <c r="G1200" s="148"/>
      <c r="H1200" s="148"/>
      <c r="I1200" s="143">
        <f t="shared" si="2466"/>
        <v>3.6261886214694741E-2</v>
      </c>
      <c r="J1200" s="27">
        <f t="shared" si="2467"/>
        <v>1170000</v>
      </c>
      <c r="K1200" s="28">
        <f t="shared" si="2468"/>
        <v>222300</v>
      </c>
      <c r="L1200" s="29">
        <f t="shared" si="2465"/>
        <v>1392300</v>
      </c>
      <c r="M1200" s="26">
        <v>1</v>
      </c>
      <c r="N1200" s="27">
        <v>1200000</v>
      </c>
      <c r="O1200" s="27">
        <v>1296000</v>
      </c>
      <c r="P1200" s="145"/>
      <c r="Q1200" s="145"/>
      <c r="R1200" s="143">
        <f t="shared" si="2469"/>
        <v>5.4392829322042112E-2</v>
      </c>
      <c r="S1200" s="27">
        <f t="shared" si="2470"/>
        <v>1248000</v>
      </c>
      <c r="T1200" s="28">
        <f t="shared" si="2471"/>
        <v>237120</v>
      </c>
      <c r="U1200" s="30">
        <f t="shared" si="2472"/>
        <v>1485120</v>
      </c>
      <c r="V1200" s="26">
        <v>1</v>
      </c>
      <c r="W1200" s="27">
        <v>1200000</v>
      </c>
      <c r="X1200" s="27">
        <v>1380000</v>
      </c>
      <c r="Y1200" s="145"/>
      <c r="Z1200" s="145"/>
      <c r="AA1200" s="143">
        <f t="shared" si="2473"/>
        <v>9.8666062491146164E-2</v>
      </c>
      <c r="AB1200" s="27">
        <f t="shared" si="2474"/>
        <v>1290000</v>
      </c>
      <c r="AC1200" s="28">
        <f t="shared" si="2475"/>
        <v>245100</v>
      </c>
      <c r="AD1200" s="29">
        <f t="shared" si="2476"/>
        <v>1535100</v>
      </c>
      <c r="AE1200" s="26">
        <v>1</v>
      </c>
      <c r="AF1200" s="27">
        <v>1200000</v>
      </c>
      <c r="AG1200" s="27">
        <v>1320000</v>
      </c>
      <c r="AH1200" s="145"/>
      <c r="AI1200" s="145"/>
      <c r="AJ1200" s="143">
        <f t="shared" si="2462"/>
        <v>6.7343502970147379E-2</v>
      </c>
      <c r="AK1200" s="27">
        <f t="shared" si="2425"/>
        <v>1260000</v>
      </c>
      <c r="AL1200" s="28">
        <f t="shared" si="2426"/>
        <v>239400</v>
      </c>
      <c r="AM1200" s="30">
        <f t="shared" si="2427"/>
        <v>1499400</v>
      </c>
      <c r="AN1200" s="26">
        <v>1</v>
      </c>
      <c r="AO1200" s="27">
        <v>1200000</v>
      </c>
      <c r="AP1200" s="27">
        <v>1368000</v>
      </c>
      <c r="AQ1200" s="145"/>
      <c r="AR1200" s="145"/>
      <c r="AS1200" s="143">
        <f t="shared" si="2463"/>
        <v>9.2518644267398753E-2</v>
      </c>
      <c r="AT1200" s="27">
        <f t="shared" si="2428"/>
        <v>1284000</v>
      </c>
      <c r="AU1200" s="28">
        <f t="shared" si="2429"/>
        <v>243960</v>
      </c>
      <c r="AV1200" s="30">
        <f t="shared" si="2430"/>
        <v>1527960</v>
      </c>
      <c r="AW1200" s="26">
        <v>1</v>
      </c>
      <c r="AX1200" s="27">
        <v>1200000</v>
      </c>
      <c r="AY1200" s="27">
        <v>1200000</v>
      </c>
      <c r="AZ1200" s="145"/>
      <c r="BA1200" s="145"/>
      <c r="BB1200" s="143">
        <f t="shared" si="2464"/>
        <v>0</v>
      </c>
      <c r="BC1200" s="27">
        <f t="shared" si="2431"/>
        <v>1200000</v>
      </c>
      <c r="BD1200" s="27">
        <f t="shared" si="2432"/>
        <v>228000</v>
      </c>
      <c r="BE1200" s="27">
        <f t="shared" si="2433"/>
        <v>1428000</v>
      </c>
      <c r="BF1200" s="26">
        <v>1</v>
      </c>
      <c r="BG1200" s="27">
        <v>960000</v>
      </c>
      <c r="BH1200" s="27">
        <v>864000</v>
      </c>
      <c r="BI1200" s="145"/>
      <c r="BJ1200" s="145"/>
      <c r="BK1200" s="143">
        <f t="shared" si="2477"/>
        <v>7.4432292756478682E-2</v>
      </c>
      <c r="BL1200" s="27">
        <f t="shared" si="2478"/>
        <v>912000</v>
      </c>
      <c r="BM1200" s="27">
        <f t="shared" si="2479"/>
        <v>173280</v>
      </c>
      <c r="BN1200" s="28">
        <f t="shared" si="2480"/>
        <v>1085280</v>
      </c>
      <c r="BO1200" s="26">
        <v>1</v>
      </c>
      <c r="BP1200" s="27">
        <v>960000</v>
      </c>
      <c r="BQ1200" s="27">
        <v>1094400</v>
      </c>
      <c r="BR1200" s="148"/>
      <c r="BS1200" s="148"/>
      <c r="BT1200" s="143">
        <f t="shared" si="2481"/>
        <v>9.2518644267398739E-2</v>
      </c>
      <c r="BU1200" s="27">
        <f t="shared" si="2482"/>
        <v>1027200</v>
      </c>
      <c r="BV1200" s="28">
        <f t="shared" si="2483"/>
        <v>195168</v>
      </c>
      <c r="BW1200" s="30">
        <f t="shared" si="2484"/>
        <v>1222368</v>
      </c>
      <c r="BX1200" s="26">
        <v>1</v>
      </c>
      <c r="BY1200" s="28">
        <v>960000</v>
      </c>
      <c r="BZ1200" s="28">
        <v>1094400</v>
      </c>
      <c r="CA1200" s="156"/>
      <c r="CB1200" s="156"/>
      <c r="CC1200" s="177">
        <f t="shared" si="2485"/>
        <v>9.2518644267398739E-2</v>
      </c>
      <c r="CD1200" s="28">
        <f t="shared" si="2486"/>
        <v>1027200</v>
      </c>
      <c r="CE1200" s="28">
        <f t="shared" si="2487"/>
        <v>195168</v>
      </c>
      <c r="CF1200" s="29">
        <f t="shared" si="2488"/>
        <v>1222368</v>
      </c>
      <c r="CG1200" s="26">
        <v>1</v>
      </c>
      <c r="CH1200" s="27">
        <v>768000</v>
      </c>
      <c r="CI1200" s="27">
        <v>614400</v>
      </c>
      <c r="CJ1200" s="148"/>
      <c r="CK1200" s="148"/>
      <c r="CL1200" s="143">
        <f t="shared" si="2489"/>
        <v>0.15713484026367724</v>
      </c>
      <c r="CM1200" s="27">
        <f t="shared" si="2490"/>
        <v>691200</v>
      </c>
      <c r="CN1200" s="27">
        <f t="shared" si="2491"/>
        <v>131328</v>
      </c>
      <c r="CO1200" s="28">
        <f t="shared" si="2492"/>
        <v>822528</v>
      </c>
      <c r="CP1200" s="31" t="s">
        <v>30</v>
      </c>
      <c r="CQ1200" s="32" t="s">
        <v>30</v>
      </c>
      <c r="CR1200" s="32" t="s">
        <v>30</v>
      </c>
      <c r="CS1200" s="32" t="s">
        <v>30</v>
      </c>
      <c r="CT1200" s="32" t="s">
        <v>30</v>
      </c>
      <c r="CU1200" s="32" t="s">
        <v>30</v>
      </c>
      <c r="CV1200" s="32" t="s">
        <v>30</v>
      </c>
      <c r="CW1200" s="32" t="s">
        <v>30</v>
      </c>
      <c r="CX1200" s="34" t="s">
        <v>30</v>
      </c>
      <c r="CY1200" s="31" t="s">
        <v>30</v>
      </c>
      <c r="CZ1200" s="32" t="s">
        <v>30</v>
      </c>
      <c r="DA1200" s="32" t="s">
        <v>30</v>
      </c>
      <c r="DB1200" s="32" t="s">
        <v>30</v>
      </c>
      <c r="DC1200" s="32" t="s">
        <v>30</v>
      </c>
      <c r="DD1200" s="32" t="s">
        <v>30</v>
      </c>
      <c r="DE1200" s="32" t="s">
        <v>30</v>
      </c>
      <c r="DF1200" s="32" t="s">
        <v>30</v>
      </c>
      <c r="DG1200" s="32" t="s">
        <v>30</v>
      </c>
      <c r="DH1200" s="31" t="s">
        <v>30</v>
      </c>
      <c r="DI1200" s="32" t="s">
        <v>30</v>
      </c>
      <c r="DJ1200" s="32" t="s">
        <v>30</v>
      </c>
      <c r="DK1200" s="32" t="s">
        <v>30</v>
      </c>
      <c r="DL1200" s="32" t="s">
        <v>30</v>
      </c>
      <c r="DM1200" s="32" t="s">
        <v>30</v>
      </c>
      <c r="DN1200" s="32" t="s">
        <v>30</v>
      </c>
      <c r="DO1200" s="33" t="s">
        <v>30</v>
      </c>
    </row>
    <row r="1201" spans="1:119" ht="21" customHeight="1" x14ac:dyDescent="0.25">
      <c r="A1201" s="66" t="s">
        <v>2338</v>
      </c>
      <c r="B1201" s="67" t="s">
        <v>2228</v>
      </c>
      <c r="C1201" s="68" t="s">
        <v>2339</v>
      </c>
      <c r="D1201" s="26">
        <v>1</v>
      </c>
      <c r="E1201" s="27">
        <v>2000000</v>
      </c>
      <c r="F1201" s="27">
        <v>1900000</v>
      </c>
      <c r="G1201" s="148"/>
      <c r="H1201" s="148"/>
      <c r="I1201" s="143">
        <f t="shared" si="2466"/>
        <v>3.6261886214694748E-2</v>
      </c>
      <c r="J1201" s="27">
        <f t="shared" si="2467"/>
        <v>1950000</v>
      </c>
      <c r="K1201" s="28">
        <f t="shared" si="2468"/>
        <v>370500</v>
      </c>
      <c r="L1201" s="29">
        <f t="shared" si="2465"/>
        <v>2320500</v>
      </c>
      <c r="M1201" s="26">
        <v>1</v>
      </c>
      <c r="N1201" s="27">
        <v>2000000</v>
      </c>
      <c r="O1201" s="27">
        <v>2160000</v>
      </c>
      <c r="P1201" s="145"/>
      <c r="Q1201" s="145"/>
      <c r="R1201" s="143">
        <f t="shared" si="2469"/>
        <v>5.4392829322042119E-2</v>
      </c>
      <c r="S1201" s="27">
        <f t="shared" si="2470"/>
        <v>2080000</v>
      </c>
      <c r="T1201" s="28">
        <f t="shared" si="2471"/>
        <v>395200</v>
      </c>
      <c r="U1201" s="30">
        <f t="shared" si="2472"/>
        <v>2475200</v>
      </c>
      <c r="V1201" s="26">
        <v>1</v>
      </c>
      <c r="W1201" s="27">
        <v>2000000</v>
      </c>
      <c r="X1201" s="27">
        <v>2300000</v>
      </c>
      <c r="Y1201" s="145"/>
      <c r="Z1201" s="145"/>
      <c r="AA1201" s="143">
        <f t="shared" si="2473"/>
        <v>9.8666062491146164E-2</v>
      </c>
      <c r="AB1201" s="27">
        <f t="shared" si="2474"/>
        <v>2150000</v>
      </c>
      <c r="AC1201" s="28">
        <f t="shared" si="2475"/>
        <v>408500</v>
      </c>
      <c r="AD1201" s="29">
        <f t="shared" si="2476"/>
        <v>2558500</v>
      </c>
      <c r="AE1201" s="26">
        <v>1</v>
      </c>
      <c r="AF1201" s="27">
        <v>2000000</v>
      </c>
      <c r="AG1201" s="27">
        <v>2200000</v>
      </c>
      <c r="AH1201" s="145"/>
      <c r="AI1201" s="145"/>
      <c r="AJ1201" s="143">
        <f t="shared" si="2462"/>
        <v>6.7343502970147393E-2</v>
      </c>
      <c r="AK1201" s="27">
        <f t="shared" si="2425"/>
        <v>2100000</v>
      </c>
      <c r="AL1201" s="28">
        <f t="shared" si="2426"/>
        <v>399000</v>
      </c>
      <c r="AM1201" s="30">
        <f t="shared" si="2427"/>
        <v>2499000</v>
      </c>
      <c r="AN1201" s="26">
        <v>1</v>
      </c>
      <c r="AO1201" s="27">
        <v>2000000</v>
      </c>
      <c r="AP1201" s="27">
        <v>2280000</v>
      </c>
      <c r="AQ1201" s="145"/>
      <c r="AR1201" s="145"/>
      <c r="AS1201" s="143">
        <f t="shared" si="2463"/>
        <v>9.2518644267398739E-2</v>
      </c>
      <c r="AT1201" s="27">
        <f t="shared" si="2428"/>
        <v>2140000</v>
      </c>
      <c r="AU1201" s="28">
        <f t="shared" si="2429"/>
        <v>406600</v>
      </c>
      <c r="AV1201" s="30">
        <f t="shared" si="2430"/>
        <v>2546600</v>
      </c>
      <c r="AW1201" s="26">
        <v>1</v>
      </c>
      <c r="AX1201" s="27">
        <v>2000000</v>
      </c>
      <c r="AY1201" s="27">
        <v>2000000</v>
      </c>
      <c r="AZ1201" s="145"/>
      <c r="BA1201" s="145"/>
      <c r="BB1201" s="143">
        <f t="shared" si="2464"/>
        <v>0</v>
      </c>
      <c r="BC1201" s="27">
        <f t="shared" si="2431"/>
        <v>2000000</v>
      </c>
      <c r="BD1201" s="27">
        <f t="shared" si="2432"/>
        <v>380000</v>
      </c>
      <c r="BE1201" s="27">
        <f t="shared" si="2433"/>
        <v>2380000</v>
      </c>
      <c r="BF1201" s="26">
        <v>1</v>
      </c>
      <c r="BG1201" s="27">
        <v>1600000</v>
      </c>
      <c r="BH1201" s="27">
        <v>1440000</v>
      </c>
      <c r="BI1201" s="145"/>
      <c r="BJ1201" s="145"/>
      <c r="BK1201" s="143">
        <f t="shared" si="2477"/>
        <v>7.4432292756478682E-2</v>
      </c>
      <c r="BL1201" s="27">
        <f t="shared" si="2478"/>
        <v>1520000</v>
      </c>
      <c r="BM1201" s="27">
        <f t="shared" si="2479"/>
        <v>288800</v>
      </c>
      <c r="BN1201" s="28">
        <f t="shared" si="2480"/>
        <v>1808800</v>
      </c>
      <c r="BO1201" s="26">
        <v>1</v>
      </c>
      <c r="BP1201" s="27">
        <v>1600000</v>
      </c>
      <c r="BQ1201" s="27">
        <v>1824000</v>
      </c>
      <c r="BR1201" s="148"/>
      <c r="BS1201" s="148"/>
      <c r="BT1201" s="143">
        <f t="shared" si="2481"/>
        <v>9.2518644267398739E-2</v>
      </c>
      <c r="BU1201" s="27">
        <f t="shared" si="2482"/>
        <v>1712000</v>
      </c>
      <c r="BV1201" s="28">
        <f t="shared" si="2483"/>
        <v>325280</v>
      </c>
      <c r="BW1201" s="30">
        <f t="shared" si="2484"/>
        <v>2037280</v>
      </c>
      <c r="BX1201" s="26">
        <v>1</v>
      </c>
      <c r="BY1201" s="28">
        <v>1600000</v>
      </c>
      <c r="BZ1201" s="28">
        <v>1824000</v>
      </c>
      <c r="CA1201" s="156"/>
      <c r="CB1201" s="156"/>
      <c r="CC1201" s="177">
        <f t="shared" si="2485"/>
        <v>9.2518644267398739E-2</v>
      </c>
      <c r="CD1201" s="28">
        <f t="shared" si="2486"/>
        <v>1712000</v>
      </c>
      <c r="CE1201" s="28">
        <f t="shared" si="2487"/>
        <v>325280</v>
      </c>
      <c r="CF1201" s="29">
        <f t="shared" si="2488"/>
        <v>2037280</v>
      </c>
      <c r="CG1201" s="26">
        <v>1</v>
      </c>
      <c r="CH1201" s="27">
        <v>1280000</v>
      </c>
      <c r="CI1201" s="27">
        <v>1024000</v>
      </c>
      <c r="CJ1201" s="148"/>
      <c r="CK1201" s="148"/>
      <c r="CL1201" s="143">
        <f t="shared" si="2489"/>
        <v>0.15713484026367724</v>
      </c>
      <c r="CM1201" s="27">
        <f t="shared" si="2490"/>
        <v>1152000</v>
      </c>
      <c r="CN1201" s="27">
        <f t="shared" si="2491"/>
        <v>218880</v>
      </c>
      <c r="CO1201" s="28">
        <f t="shared" si="2492"/>
        <v>1370880</v>
      </c>
      <c r="CP1201" s="31" t="s">
        <v>30</v>
      </c>
      <c r="CQ1201" s="32" t="s">
        <v>30</v>
      </c>
      <c r="CR1201" s="32" t="s">
        <v>30</v>
      </c>
      <c r="CS1201" s="32" t="s">
        <v>30</v>
      </c>
      <c r="CT1201" s="32" t="s">
        <v>30</v>
      </c>
      <c r="CU1201" s="32" t="s">
        <v>30</v>
      </c>
      <c r="CV1201" s="32" t="s">
        <v>30</v>
      </c>
      <c r="CW1201" s="32" t="s">
        <v>30</v>
      </c>
      <c r="CX1201" s="34" t="s">
        <v>30</v>
      </c>
      <c r="CY1201" s="31" t="s">
        <v>30</v>
      </c>
      <c r="CZ1201" s="32" t="s">
        <v>30</v>
      </c>
      <c r="DA1201" s="32" t="s">
        <v>30</v>
      </c>
      <c r="DB1201" s="32" t="s">
        <v>30</v>
      </c>
      <c r="DC1201" s="32" t="s">
        <v>30</v>
      </c>
      <c r="DD1201" s="32" t="s">
        <v>30</v>
      </c>
      <c r="DE1201" s="32" t="s">
        <v>30</v>
      </c>
      <c r="DF1201" s="32" t="s">
        <v>30</v>
      </c>
      <c r="DG1201" s="32" t="s">
        <v>30</v>
      </c>
      <c r="DH1201" s="31" t="s">
        <v>30</v>
      </c>
      <c r="DI1201" s="32" t="s">
        <v>30</v>
      </c>
      <c r="DJ1201" s="32" t="s">
        <v>30</v>
      </c>
      <c r="DK1201" s="32" t="s">
        <v>30</v>
      </c>
      <c r="DL1201" s="32" t="s">
        <v>30</v>
      </c>
      <c r="DM1201" s="32" t="s">
        <v>30</v>
      </c>
      <c r="DN1201" s="32" t="s">
        <v>30</v>
      </c>
      <c r="DO1201" s="33" t="s">
        <v>30</v>
      </c>
    </row>
    <row r="1202" spans="1:119" ht="21" customHeight="1" x14ac:dyDescent="0.25">
      <c r="A1202" s="69" t="s">
        <v>2340</v>
      </c>
      <c r="B1202" s="67" t="s">
        <v>2228</v>
      </c>
      <c r="C1202" s="68" t="s">
        <v>2341</v>
      </c>
      <c r="D1202" s="31" t="s">
        <v>30</v>
      </c>
      <c r="E1202" s="32" t="s">
        <v>30</v>
      </c>
      <c r="F1202" s="32" t="s">
        <v>30</v>
      </c>
      <c r="G1202" s="32" t="s">
        <v>30</v>
      </c>
      <c r="H1202" s="32" t="s">
        <v>30</v>
      </c>
      <c r="I1202" s="32" t="s">
        <v>30</v>
      </c>
      <c r="J1202" s="32" t="s">
        <v>30</v>
      </c>
      <c r="K1202" s="32" t="s">
        <v>30</v>
      </c>
      <c r="L1202" s="32" t="s">
        <v>30</v>
      </c>
      <c r="M1202" s="31" t="s">
        <v>30</v>
      </c>
      <c r="N1202" s="43" t="s">
        <v>30</v>
      </c>
      <c r="O1202" s="32" t="s">
        <v>30</v>
      </c>
      <c r="P1202" s="32" t="s">
        <v>30</v>
      </c>
      <c r="Q1202" s="32" t="s">
        <v>30</v>
      </c>
      <c r="R1202" s="165" t="s">
        <v>30</v>
      </c>
      <c r="S1202" s="32" t="s">
        <v>30</v>
      </c>
      <c r="T1202" s="32" t="s">
        <v>30</v>
      </c>
      <c r="U1202" s="33" t="s">
        <v>30</v>
      </c>
      <c r="V1202" s="31" t="s">
        <v>30</v>
      </c>
      <c r="W1202" s="32" t="s">
        <v>30</v>
      </c>
      <c r="X1202" s="32" t="s">
        <v>30</v>
      </c>
      <c r="Y1202" s="32" t="s">
        <v>30</v>
      </c>
      <c r="Z1202" s="32" t="s">
        <v>30</v>
      </c>
      <c r="AA1202" s="165" t="s">
        <v>30</v>
      </c>
      <c r="AB1202" s="32" t="s">
        <v>30</v>
      </c>
      <c r="AC1202" s="32" t="s">
        <v>30</v>
      </c>
      <c r="AD1202" s="34" t="s">
        <v>30</v>
      </c>
      <c r="AE1202" s="26">
        <v>1</v>
      </c>
      <c r="AF1202" s="27">
        <v>28000000</v>
      </c>
      <c r="AG1202" s="27">
        <v>30800000</v>
      </c>
      <c r="AH1202" s="27"/>
      <c r="AI1202" s="27"/>
      <c r="AJ1202" s="143">
        <f t="shared" si="2462"/>
        <v>6.7343502970147379E-2</v>
      </c>
      <c r="AK1202" s="27">
        <f t="shared" si="2425"/>
        <v>29400000</v>
      </c>
      <c r="AL1202" s="28">
        <f t="shared" si="2426"/>
        <v>5586000</v>
      </c>
      <c r="AM1202" s="30">
        <f t="shared" si="2427"/>
        <v>34986000</v>
      </c>
      <c r="AN1202" s="26">
        <v>1</v>
      </c>
      <c r="AO1202" s="27">
        <v>28000000</v>
      </c>
      <c r="AP1202" s="27">
        <v>31920000</v>
      </c>
      <c r="AQ1202" s="27"/>
      <c r="AR1202" s="27"/>
      <c r="AS1202" s="143">
        <f t="shared" si="2463"/>
        <v>9.2518644267398739E-2</v>
      </c>
      <c r="AT1202" s="27">
        <f t="shared" si="2428"/>
        <v>29960000</v>
      </c>
      <c r="AU1202" s="28">
        <f t="shared" si="2429"/>
        <v>5692400</v>
      </c>
      <c r="AV1202" s="30">
        <f t="shared" si="2430"/>
        <v>35652400</v>
      </c>
      <c r="AW1202" s="26">
        <v>1</v>
      </c>
      <c r="AX1202" s="27">
        <v>28000000</v>
      </c>
      <c r="AY1202" s="27">
        <v>28000000</v>
      </c>
      <c r="AZ1202" s="27"/>
      <c r="BA1202" s="27"/>
      <c r="BB1202" s="143">
        <f t="shared" si="2464"/>
        <v>0</v>
      </c>
      <c r="BC1202" s="27">
        <f t="shared" si="2431"/>
        <v>28000000</v>
      </c>
      <c r="BD1202" s="27">
        <f t="shared" si="2432"/>
        <v>5320000</v>
      </c>
      <c r="BE1202" s="27">
        <f t="shared" si="2433"/>
        <v>33320000</v>
      </c>
      <c r="BF1202" s="31" t="s">
        <v>30</v>
      </c>
      <c r="BG1202" s="32" t="s">
        <v>30</v>
      </c>
      <c r="BH1202" s="32" t="s">
        <v>30</v>
      </c>
      <c r="BI1202" s="32" t="s">
        <v>30</v>
      </c>
      <c r="BJ1202" s="32" t="s">
        <v>30</v>
      </c>
      <c r="BK1202" s="32" t="s">
        <v>30</v>
      </c>
      <c r="BL1202" s="32" t="s">
        <v>30</v>
      </c>
      <c r="BM1202" s="32" t="s">
        <v>30</v>
      </c>
      <c r="BN1202" s="32" t="s">
        <v>30</v>
      </c>
      <c r="BO1202" s="31" t="s">
        <v>30</v>
      </c>
      <c r="BP1202" s="32" t="s">
        <v>30</v>
      </c>
      <c r="BQ1202" s="32" t="s">
        <v>30</v>
      </c>
      <c r="BR1202" s="32" t="s">
        <v>30</v>
      </c>
      <c r="BS1202" s="32" t="s">
        <v>30</v>
      </c>
      <c r="BT1202" s="32" t="s">
        <v>30</v>
      </c>
      <c r="BU1202" s="32" t="s">
        <v>30</v>
      </c>
      <c r="BV1202" s="32" t="s">
        <v>30</v>
      </c>
      <c r="BW1202" s="33" t="s">
        <v>30</v>
      </c>
      <c r="BX1202" s="31" t="s">
        <v>30</v>
      </c>
      <c r="BY1202" s="32" t="s">
        <v>30</v>
      </c>
      <c r="BZ1202" s="32" t="s">
        <v>30</v>
      </c>
      <c r="CA1202" s="32" t="s">
        <v>30</v>
      </c>
      <c r="CB1202" s="32" t="s">
        <v>30</v>
      </c>
      <c r="CC1202" s="32" t="s">
        <v>30</v>
      </c>
      <c r="CD1202" s="32" t="s">
        <v>30</v>
      </c>
      <c r="CE1202" s="32" t="s">
        <v>30</v>
      </c>
      <c r="CF1202" s="34" t="s">
        <v>30</v>
      </c>
      <c r="CG1202" s="31" t="s">
        <v>30</v>
      </c>
      <c r="CH1202" s="32" t="s">
        <v>30</v>
      </c>
      <c r="CI1202" s="32" t="s">
        <v>30</v>
      </c>
      <c r="CJ1202" s="32" t="s">
        <v>30</v>
      </c>
      <c r="CK1202" s="32" t="s">
        <v>30</v>
      </c>
      <c r="CL1202" s="32" t="s">
        <v>30</v>
      </c>
      <c r="CM1202" s="32" t="s">
        <v>30</v>
      </c>
      <c r="CN1202" s="32" t="s">
        <v>30</v>
      </c>
      <c r="CO1202" s="32" t="s">
        <v>30</v>
      </c>
      <c r="CP1202" s="31" t="s">
        <v>30</v>
      </c>
      <c r="CQ1202" s="32" t="s">
        <v>30</v>
      </c>
      <c r="CR1202" s="32" t="s">
        <v>30</v>
      </c>
      <c r="CS1202" s="32" t="s">
        <v>30</v>
      </c>
      <c r="CT1202" s="32" t="s">
        <v>30</v>
      </c>
      <c r="CU1202" s="32" t="s">
        <v>30</v>
      </c>
      <c r="CV1202" s="32" t="s">
        <v>30</v>
      </c>
      <c r="CW1202" s="32" t="s">
        <v>30</v>
      </c>
      <c r="CX1202" s="34" t="s">
        <v>30</v>
      </c>
      <c r="CY1202" s="31" t="s">
        <v>30</v>
      </c>
      <c r="CZ1202" s="32" t="s">
        <v>30</v>
      </c>
      <c r="DA1202" s="32" t="s">
        <v>30</v>
      </c>
      <c r="DB1202" s="32" t="s">
        <v>30</v>
      </c>
      <c r="DC1202" s="32" t="s">
        <v>30</v>
      </c>
      <c r="DD1202" s="32" t="s">
        <v>30</v>
      </c>
      <c r="DE1202" s="32" t="s">
        <v>30</v>
      </c>
      <c r="DF1202" s="32" t="s">
        <v>30</v>
      </c>
      <c r="DG1202" s="32" t="s">
        <v>30</v>
      </c>
      <c r="DH1202" s="31" t="s">
        <v>30</v>
      </c>
      <c r="DI1202" s="32" t="s">
        <v>30</v>
      </c>
      <c r="DJ1202" s="32" t="s">
        <v>30</v>
      </c>
      <c r="DK1202" s="32" t="s">
        <v>30</v>
      </c>
      <c r="DL1202" s="32" t="s">
        <v>30</v>
      </c>
      <c r="DM1202" s="32" t="s">
        <v>30</v>
      </c>
      <c r="DN1202" s="32" t="s">
        <v>30</v>
      </c>
      <c r="DO1202" s="33" t="s">
        <v>30</v>
      </c>
    </row>
    <row r="1203" spans="1:119" ht="30" customHeight="1" x14ac:dyDescent="0.25">
      <c r="A1203" s="66" t="s">
        <v>2342</v>
      </c>
      <c r="B1203" s="67" t="s">
        <v>2228</v>
      </c>
      <c r="C1203" s="68" t="s">
        <v>2343</v>
      </c>
      <c r="D1203" s="26">
        <v>1</v>
      </c>
      <c r="E1203" s="27">
        <v>6500000</v>
      </c>
      <c r="F1203" s="27">
        <v>6175000</v>
      </c>
      <c r="G1203" s="148"/>
      <c r="H1203" s="148"/>
      <c r="I1203" s="143">
        <f t="shared" si="2466"/>
        <v>3.6261886214694741E-2</v>
      </c>
      <c r="J1203" s="27">
        <f t="shared" si="2467"/>
        <v>6337500</v>
      </c>
      <c r="K1203" s="28">
        <f t="shared" ref="K1203:K1209" si="2493">J1203*19%</f>
        <v>1204125</v>
      </c>
      <c r="L1203" s="29">
        <f t="shared" si="2465"/>
        <v>7541625</v>
      </c>
      <c r="M1203" s="26">
        <v>1</v>
      </c>
      <c r="N1203" s="27">
        <v>6500000</v>
      </c>
      <c r="O1203" s="27">
        <v>7020000</v>
      </c>
      <c r="P1203" s="145"/>
      <c r="Q1203" s="145"/>
      <c r="R1203" s="143">
        <f t="shared" si="2469"/>
        <v>5.4392829322042112E-2</v>
      </c>
      <c r="S1203" s="27">
        <f t="shared" ref="S1203:S1209" si="2494">+AVERAGE(N1203:P1203)</f>
        <v>6760000</v>
      </c>
      <c r="T1203" s="28">
        <f t="shared" ref="T1203:T1209" si="2495">+S1203*19%</f>
        <v>1284400</v>
      </c>
      <c r="U1203" s="30">
        <f t="shared" ref="U1203:U1209" si="2496">+T1203+S1203</f>
        <v>8044400</v>
      </c>
      <c r="V1203" s="26">
        <v>1</v>
      </c>
      <c r="W1203" s="27">
        <v>6500000</v>
      </c>
      <c r="X1203" s="27">
        <v>7475000</v>
      </c>
      <c r="Y1203" s="145"/>
      <c r="Z1203" s="145"/>
      <c r="AA1203" s="143">
        <f t="shared" si="2473"/>
        <v>9.8666062491146164E-2</v>
      </c>
      <c r="AB1203" s="27">
        <f t="shared" ref="AB1203:AB1209" si="2497">+AVERAGE(W1203:Y1203)</f>
        <v>6987500</v>
      </c>
      <c r="AC1203" s="28">
        <f t="shared" si="2475"/>
        <v>1327625</v>
      </c>
      <c r="AD1203" s="29">
        <f t="shared" ref="AD1203:AD1209" si="2498">+AC1203+AB1203</f>
        <v>8315125</v>
      </c>
      <c r="AE1203" s="26">
        <v>1</v>
      </c>
      <c r="AF1203" s="27">
        <v>6500000</v>
      </c>
      <c r="AG1203" s="27">
        <v>7150000</v>
      </c>
      <c r="AH1203" s="145"/>
      <c r="AI1203" s="145"/>
      <c r="AJ1203" s="143">
        <f t="shared" si="2462"/>
        <v>6.7343502970147379E-2</v>
      </c>
      <c r="AK1203" s="27">
        <f t="shared" si="2425"/>
        <v>6825000</v>
      </c>
      <c r="AL1203" s="28">
        <f t="shared" si="2426"/>
        <v>1296750</v>
      </c>
      <c r="AM1203" s="30">
        <f t="shared" si="2427"/>
        <v>8121750</v>
      </c>
      <c r="AN1203" s="26">
        <v>1</v>
      </c>
      <c r="AO1203" s="27">
        <v>6500000</v>
      </c>
      <c r="AP1203" s="27">
        <v>7410000</v>
      </c>
      <c r="AQ1203" s="145"/>
      <c r="AR1203" s="145"/>
      <c r="AS1203" s="143">
        <f t="shared" si="2463"/>
        <v>9.2518644267398739E-2</v>
      </c>
      <c r="AT1203" s="27">
        <f t="shared" si="2428"/>
        <v>6955000</v>
      </c>
      <c r="AU1203" s="28">
        <f t="shared" si="2429"/>
        <v>1321450</v>
      </c>
      <c r="AV1203" s="30">
        <f t="shared" si="2430"/>
        <v>8276450</v>
      </c>
      <c r="AW1203" s="26">
        <v>1</v>
      </c>
      <c r="AX1203" s="27">
        <v>6500000</v>
      </c>
      <c r="AY1203" s="27">
        <v>6500000</v>
      </c>
      <c r="AZ1203" s="145"/>
      <c r="BA1203" s="145"/>
      <c r="BB1203" s="143">
        <f t="shared" si="2464"/>
        <v>0</v>
      </c>
      <c r="BC1203" s="27">
        <f t="shared" si="2431"/>
        <v>6500000</v>
      </c>
      <c r="BD1203" s="27">
        <f t="shared" si="2432"/>
        <v>1235000</v>
      </c>
      <c r="BE1203" s="27">
        <f t="shared" si="2433"/>
        <v>7735000</v>
      </c>
      <c r="BF1203" s="26">
        <v>1</v>
      </c>
      <c r="BG1203" s="27">
        <v>5200000</v>
      </c>
      <c r="BH1203" s="27">
        <v>4680000</v>
      </c>
      <c r="BI1203" s="145"/>
      <c r="BJ1203" s="145"/>
      <c r="BK1203" s="143">
        <f t="shared" si="2477"/>
        <v>7.4432292756478682E-2</v>
      </c>
      <c r="BL1203" s="27">
        <f t="shared" ref="BL1203:BL1209" si="2499">+AVERAGE(BG1203:BI1203)</f>
        <v>4940000</v>
      </c>
      <c r="BM1203" s="27">
        <f t="shared" ref="BM1203:BM1209" si="2500">+BL1203*19%</f>
        <v>938600</v>
      </c>
      <c r="BN1203" s="28">
        <f t="shared" ref="BN1203:BN1209" si="2501">+BM1203+BL1203</f>
        <v>5878600</v>
      </c>
      <c r="BO1203" s="26">
        <v>1</v>
      </c>
      <c r="BP1203" s="27">
        <v>5200000</v>
      </c>
      <c r="BQ1203" s="27">
        <v>5928000</v>
      </c>
      <c r="BR1203" s="148"/>
      <c r="BS1203" s="148"/>
      <c r="BT1203" s="143">
        <f t="shared" si="2481"/>
        <v>9.2518644267398739E-2</v>
      </c>
      <c r="BU1203" s="27">
        <f t="shared" ref="BU1203:BU1212" si="2502">+AVERAGE(BP1203:BR1203)</f>
        <v>5564000</v>
      </c>
      <c r="BV1203" s="28">
        <f t="shared" ref="BV1203:BV1212" si="2503">+BU1203*19%</f>
        <v>1057160</v>
      </c>
      <c r="BW1203" s="30">
        <f t="shared" ref="BW1203:BW1212" si="2504">+BV1203+BU1203</f>
        <v>6621160</v>
      </c>
      <c r="BX1203" s="26">
        <v>1</v>
      </c>
      <c r="BY1203" s="28">
        <v>5200000</v>
      </c>
      <c r="BZ1203" s="28">
        <v>5928000</v>
      </c>
      <c r="CA1203" s="156"/>
      <c r="CB1203" s="156"/>
      <c r="CC1203" s="177">
        <f t="shared" si="2485"/>
        <v>9.2518644267398739E-2</v>
      </c>
      <c r="CD1203" s="28">
        <f t="shared" ref="CD1203:CD1212" si="2505">+AVERAGE(BY1203:CA1203)</f>
        <v>5564000</v>
      </c>
      <c r="CE1203" s="28">
        <f t="shared" ref="CE1203:CE1212" si="2506">+CD1203*19%</f>
        <v>1057160</v>
      </c>
      <c r="CF1203" s="29">
        <f t="shared" ref="CF1203:CF1212" si="2507">+CE1203+CD1203</f>
        <v>6621160</v>
      </c>
      <c r="CG1203" s="31" t="s">
        <v>30</v>
      </c>
      <c r="CH1203" s="32" t="s">
        <v>30</v>
      </c>
      <c r="CI1203" s="32" t="s">
        <v>30</v>
      </c>
      <c r="CJ1203" s="32" t="s">
        <v>30</v>
      </c>
      <c r="CK1203" s="32" t="s">
        <v>30</v>
      </c>
      <c r="CL1203" s="32" t="s">
        <v>30</v>
      </c>
      <c r="CM1203" s="32" t="s">
        <v>30</v>
      </c>
      <c r="CN1203" s="32" t="s">
        <v>30</v>
      </c>
      <c r="CO1203" s="32" t="s">
        <v>30</v>
      </c>
      <c r="CP1203" s="31" t="s">
        <v>30</v>
      </c>
      <c r="CQ1203" s="32" t="s">
        <v>30</v>
      </c>
      <c r="CR1203" s="32" t="s">
        <v>30</v>
      </c>
      <c r="CS1203" s="32" t="s">
        <v>30</v>
      </c>
      <c r="CT1203" s="32" t="s">
        <v>30</v>
      </c>
      <c r="CU1203" s="32" t="s">
        <v>30</v>
      </c>
      <c r="CV1203" s="32" t="s">
        <v>30</v>
      </c>
      <c r="CW1203" s="32" t="s">
        <v>30</v>
      </c>
      <c r="CX1203" s="34" t="s">
        <v>30</v>
      </c>
      <c r="CY1203" s="31" t="s">
        <v>30</v>
      </c>
      <c r="CZ1203" s="32" t="s">
        <v>30</v>
      </c>
      <c r="DA1203" s="32" t="s">
        <v>30</v>
      </c>
      <c r="DB1203" s="32" t="s">
        <v>30</v>
      </c>
      <c r="DC1203" s="32" t="s">
        <v>30</v>
      </c>
      <c r="DD1203" s="32" t="s">
        <v>30</v>
      </c>
      <c r="DE1203" s="32" t="s">
        <v>30</v>
      </c>
      <c r="DF1203" s="32" t="s">
        <v>30</v>
      </c>
      <c r="DG1203" s="32" t="s">
        <v>30</v>
      </c>
      <c r="DH1203" s="31" t="s">
        <v>30</v>
      </c>
      <c r="DI1203" s="32" t="s">
        <v>30</v>
      </c>
      <c r="DJ1203" s="32" t="s">
        <v>30</v>
      </c>
      <c r="DK1203" s="32" t="s">
        <v>30</v>
      </c>
      <c r="DL1203" s="32" t="s">
        <v>30</v>
      </c>
      <c r="DM1203" s="32" t="s">
        <v>30</v>
      </c>
      <c r="DN1203" s="32" t="s">
        <v>30</v>
      </c>
      <c r="DO1203" s="33" t="s">
        <v>30</v>
      </c>
    </row>
    <row r="1204" spans="1:119" ht="30" customHeight="1" x14ac:dyDescent="0.25">
      <c r="A1204" s="66" t="s">
        <v>2344</v>
      </c>
      <c r="B1204" s="67" t="s">
        <v>2228</v>
      </c>
      <c r="C1204" s="68" t="s">
        <v>2345</v>
      </c>
      <c r="D1204" s="26">
        <v>1</v>
      </c>
      <c r="E1204" s="27">
        <v>5000000</v>
      </c>
      <c r="F1204" s="27">
        <v>4750000</v>
      </c>
      <c r="G1204" s="148"/>
      <c r="H1204" s="148"/>
      <c r="I1204" s="143">
        <f t="shared" si="2466"/>
        <v>3.6261886214694741E-2</v>
      </c>
      <c r="J1204" s="27">
        <f t="shared" si="2467"/>
        <v>4875000</v>
      </c>
      <c r="K1204" s="28">
        <f t="shared" si="2493"/>
        <v>926250</v>
      </c>
      <c r="L1204" s="29">
        <f t="shared" si="2465"/>
        <v>5801250</v>
      </c>
      <c r="M1204" s="26">
        <v>1</v>
      </c>
      <c r="N1204" s="27">
        <v>5000000</v>
      </c>
      <c r="O1204" s="27">
        <v>5400000</v>
      </c>
      <c r="P1204" s="145"/>
      <c r="Q1204" s="145"/>
      <c r="R1204" s="143">
        <f t="shared" si="2469"/>
        <v>5.4392829322042126E-2</v>
      </c>
      <c r="S1204" s="27">
        <f t="shared" si="2494"/>
        <v>5200000</v>
      </c>
      <c r="T1204" s="28">
        <f t="shared" si="2495"/>
        <v>988000</v>
      </c>
      <c r="U1204" s="30">
        <f t="shared" si="2496"/>
        <v>6188000</v>
      </c>
      <c r="V1204" s="26">
        <v>1</v>
      </c>
      <c r="W1204" s="27">
        <v>5000000</v>
      </c>
      <c r="X1204" s="27">
        <v>5750000</v>
      </c>
      <c r="Y1204" s="145"/>
      <c r="Z1204" s="145"/>
      <c r="AA1204" s="143">
        <f t="shared" si="2473"/>
        <v>9.8666062491146178E-2</v>
      </c>
      <c r="AB1204" s="27">
        <f t="shared" si="2497"/>
        <v>5375000</v>
      </c>
      <c r="AC1204" s="28">
        <f t="shared" si="2475"/>
        <v>1021250</v>
      </c>
      <c r="AD1204" s="29">
        <f t="shared" si="2498"/>
        <v>6396250</v>
      </c>
      <c r="AE1204" s="26">
        <v>1</v>
      </c>
      <c r="AF1204" s="27">
        <v>5000000</v>
      </c>
      <c r="AG1204" s="27">
        <v>5500000</v>
      </c>
      <c r="AH1204" s="145"/>
      <c r="AI1204" s="145"/>
      <c r="AJ1204" s="143">
        <f t="shared" si="2462"/>
        <v>6.7343502970147379E-2</v>
      </c>
      <c r="AK1204" s="27">
        <f t="shared" si="2425"/>
        <v>5250000</v>
      </c>
      <c r="AL1204" s="28">
        <f t="shared" si="2426"/>
        <v>997500</v>
      </c>
      <c r="AM1204" s="30">
        <f t="shared" si="2427"/>
        <v>6247500</v>
      </c>
      <c r="AN1204" s="26">
        <v>1</v>
      </c>
      <c r="AO1204" s="27">
        <v>5000000</v>
      </c>
      <c r="AP1204" s="27">
        <v>5700000</v>
      </c>
      <c r="AQ1204" s="145"/>
      <c r="AR1204" s="145"/>
      <c r="AS1204" s="143">
        <f t="shared" si="2463"/>
        <v>9.2518644267398739E-2</v>
      </c>
      <c r="AT1204" s="27">
        <f t="shared" si="2428"/>
        <v>5350000</v>
      </c>
      <c r="AU1204" s="28">
        <f t="shared" si="2429"/>
        <v>1016500</v>
      </c>
      <c r="AV1204" s="30">
        <f t="shared" si="2430"/>
        <v>6366500</v>
      </c>
      <c r="AW1204" s="26">
        <v>1</v>
      </c>
      <c r="AX1204" s="27">
        <v>5000000</v>
      </c>
      <c r="AY1204" s="27">
        <v>5000000</v>
      </c>
      <c r="AZ1204" s="145"/>
      <c r="BA1204" s="145"/>
      <c r="BB1204" s="143">
        <f t="shared" si="2464"/>
        <v>0</v>
      </c>
      <c r="BC1204" s="27">
        <f t="shared" si="2431"/>
        <v>5000000</v>
      </c>
      <c r="BD1204" s="27">
        <f t="shared" si="2432"/>
        <v>950000</v>
      </c>
      <c r="BE1204" s="27">
        <f t="shared" si="2433"/>
        <v>5950000</v>
      </c>
      <c r="BF1204" s="26">
        <v>1</v>
      </c>
      <c r="BG1204" s="27">
        <v>4000000</v>
      </c>
      <c r="BH1204" s="27">
        <v>3600000</v>
      </c>
      <c r="BI1204" s="145"/>
      <c r="BJ1204" s="145"/>
      <c r="BK1204" s="143">
        <f t="shared" si="2477"/>
        <v>7.4432292756478696E-2</v>
      </c>
      <c r="BL1204" s="27">
        <f t="shared" si="2499"/>
        <v>3800000</v>
      </c>
      <c r="BM1204" s="27">
        <f t="shared" si="2500"/>
        <v>722000</v>
      </c>
      <c r="BN1204" s="28">
        <f t="shared" si="2501"/>
        <v>4522000</v>
      </c>
      <c r="BO1204" s="26">
        <v>1</v>
      </c>
      <c r="BP1204" s="27">
        <v>4000000</v>
      </c>
      <c r="BQ1204" s="27">
        <v>4560000</v>
      </c>
      <c r="BR1204" s="148"/>
      <c r="BS1204" s="148"/>
      <c r="BT1204" s="143">
        <f t="shared" si="2481"/>
        <v>9.2518644267398739E-2</v>
      </c>
      <c r="BU1204" s="27">
        <f t="shared" si="2502"/>
        <v>4280000</v>
      </c>
      <c r="BV1204" s="28">
        <f t="shared" si="2503"/>
        <v>813200</v>
      </c>
      <c r="BW1204" s="30">
        <f t="shared" si="2504"/>
        <v>5093200</v>
      </c>
      <c r="BX1204" s="26">
        <v>1</v>
      </c>
      <c r="BY1204" s="28">
        <v>4000000</v>
      </c>
      <c r="BZ1204" s="28">
        <v>4560000</v>
      </c>
      <c r="CA1204" s="156"/>
      <c r="CB1204" s="156"/>
      <c r="CC1204" s="177">
        <f t="shared" si="2485"/>
        <v>9.2518644267398739E-2</v>
      </c>
      <c r="CD1204" s="28">
        <f t="shared" si="2505"/>
        <v>4280000</v>
      </c>
      <c r="CE1204" s="28">
        <f t="shared" si="2506"/>
        <v>813200</v>
      </c>
      <c r="CF1204" s="29">
        <f t="shared" si="2507"/>
        <v>5093200</v>
      </c>
      <c r="CG1204" s="31" t="s">
        <v>30</v>
      </c>
      <c r="CH1204" s="32" t="s">
        <v>30</v>
      </c>
      <c r="CI1204" s="32" t="s">
        <v>30</v>
      </c>
      <c r="CJ1204" s="32" t="s">
        <v>30</v>
      </c>
      <c r="CK1204" s="32" t="s">
        <v>30</v>
      </c>
      <c r="CL1204" s="32" t="s">
        <v>30</v>
      </c>
      <c r="CM1204" s="32" t="s">
        <v>30</v>
      </c>
      <c r="CN1204" s="32" t="s">
        <v>30</v>
      </c>
      <c r="CO1204" s="32" t="s">
        <v>30</v>
      </c>
      <c r="CP1204" s="31" t="s">
        <v>30</v>
      </c>
      <c r="CQ1204" s="32" t="s">
        <v>30</v>
      </c>
      <c r="CR1204" s="32" t="s">
        <v>30</v>
      </c>
      <c r="CS1204" s="32" t="s">
        <v>30</v>
      </c>
      <c r="CT1204" s="32" t="s">
        <v>30</v>
      </c>
      <c r="CU1204" s="32" t="s">
        <v>30</v>
      </c>
      <c r="CV1204" s="32" t="s">
        <v>30</v>
      </c>
      <c r="CW1204" s="32" t="s">
        <v>30</v>
      </c>
      <c r="CX1204" s="34" t="s">
        <v>30</v>
      </c>
      <c r="CY1204" s="31" t="s">
        <v>30</v>
      </c>
      <c r="CZ1204" s="32" t="s">
        <v>30</v>
      </c>
      <c r="DA1204" s="32" t="s">
        <v>30</v>
      </c>
      <c r="DB1204" s="32" t="s">
        <v>30</v>
      </c>
      <c r="DC1204" s="32" t="s">
        <v>30</v>
      </c>
      <c r="DD1204" s="32" t="s">
        <v>30</v>
      </c>
      <c r="DE1204" s="32" t="s">
        <v>30</v>
      </c>
      <c r="DF1204" s="32" t="s">
        <v>30</v>
      </c>
      <c r="DG1204" s="32" t="s">
        <v>30</v>
      </c>
      <c r="DH1204" s="31" t="s">
        <v>30</v>
      </c>
      <c r="DI1204" s="32" t="s">
        <v>30</v>
      </c>
      <c r="DJ1204" s="32" t="s">
        <v>30</v>
      </c>
      <c r="DK1204" s="32" t="s">
        <v>30</v>
      </c>
      <c r="DL1204" s="32" t="s">
        <v>30</v>
      </c>
      <c r="DM1204" s="32" t="s">
        <v>30</v>
      </c>
      <c r="DN1204" s="32" t="s">
        <v>30</v>
      </c>
      <c r="DO1204" s="33" t="s">
        <v>30</v>
      </c>
    </row>
    <row r="1205" spans="1:119" ht="30" customHeight="1" x14ac:dyDescent="0.25">
      <c r="A1205" s="66" t="s">
        <v>2346</v>
      </c>
      <c r="B1205" s="67" t="s">
        <v>2228</v>
      </c>
      <c r="C1205" s="68" t="s">
        <v>2347</v>
      </c>
      <c r="D1205" s="26">
        <v>1</v>
      </c>
      <c r="E1205" s="27">
        <v>9000000</v>
      </c>
      <c r="F1205" s="27">
        <v>8550000</v>
      </c>
      <c r="G1205" s="148"/>
      <c r="H1205" s="148"/>
      <c r="I1205" s="143">
        <f t="shared" si="2466"/>
        <v>3.6261886214694741E-2</v>
      </c>
      <c r="J1205" s="27">
        <f t="shared" si="2467"/>
        <v>8775000</v>
      </c>
      <c r="K1205" s="28">
        <f t="shared" si="2493"/>
        <v>1667250</v>
      </c>
      <c r="L1205" s="29">
        <f t="shared" si="2465"/>
        <v>10442250</v>
      </c>
      <c r="M1205" s="26">
        <v>1</v>
      </c>
      <c r="N1205" s="27">
        <v>9000000</v>
      </c>
      <c r="O1205" s="27">
        <v>9720000</v>
      </c>
      <c r="P1205" s="145"/>
      <c r="Q1205" s="145"/>
      <c r="R1205" s="143">
        <f t="shared" si="2469"/>
        <v>5.4392829322042119E-2</v>
      </c>
      <c r="S1205" s="27">
        <f t="shared" si="2494"/>
        <v>9360000</v>
      </c>
      <c r="T1205" s="28">
        <f t="shared" si="2495"/>
        <v>1778400</v>
      </c>
      <c r="U1205" s="30">
        <f t="shared" si="2496"/>
        <v>11138400</v>
      </c>
      <c r="V1205" s="26">
        <v>1</v>
      </c>
      <c r="W1205" s="27">
        <v>9000000</v>
      </c>
      <c r="X1205" s="27">
        <v>10350000</v>
      </c>
      <c r="Y1205" s="145"/>
      <c r="Z1205" s="145"/>
      <c r="AA1205" s="143">
        <f t="shared" si="2473"/>
        <v>9.8666062491146164E-2</v>
      </c>
      <c r="AB1205" s="27">
        <f t="shared" si="2497"/>
        <v>9675000</v>
      </c>
      <c r="AC1205" s="28">
        <f t="shared" si="2475"/>
        <v>1838250</v>
      </c>
      <c r="AD1205" s="29">
        <f t="shared" si="2498"/>
        <v>11513250</v>
      </c>
      <c r="AE1205" s="26">
        <v>1</v>
      </c>
      <c r="AF1205" s="27">
        <v>9000000</v>
      </c>
      <c r="AG1205" s="27">
        <v>9900000</v>
      </c>
      <c r="AH1205" s="145"/>
      <c r="AI1205" s="145"/>
      <c r="AJ1205" s="143">
        <f t="shared" si="2462"/>
        <v>6.7343502970147379E-2</v>
      </c>
      <c r="AK1205" s="27">
        <f t="shared" si="2425"/>
        <v>9450000</v>
      </c>
      <c r="AL1205" s="28">
        <f t="shared" si="2426"/>
        <v>1795500</v>
      </c>
      <c r="AM1205" s="30">
        <f t="shared" si="2427"/>
        <v>11245500</v>
      </c>
      <c r="AN1205" s="26">
        <v>1</v>
      </c>
      <c r="AO1205" s="27">
        <v>9000000</v>
      </c>
      <c r="AP1205" s="27">
        <v>10260000</v>
      </c>
      <c r="AQ1205" s="145"/>
      <c r="AR1205" s="145"/>
      <c r="AS1205" s="143">
        <f t="shared" si="2463"/>
        <v>9.2518644267398739E-2</v>
      </c>
      <c r="AT1205" s="27">
        <f t="shared" si="2428"/>
        <v>9630000</v>
      </c>
      <c r="AU1205" s="28">
        <f t="shared" si="2429"/>
        <v>1829700</v>
      </c>
      <c r="AV1205" s="30">
        <f t="shared" si="2430"/>
        <v>11459700</v>
      </c>
      <c r="AW1205" s="26">
        <v>1</v>
      </c>
      <c r="AX1205" s="27">
        <v>9000000</v>
      </c>
      <c r="AY1205" s="27">
        <v>9000000</v>
      </c>
      <c r="AZ1205" s="145"/>
      <c r="BA1205" s="145"/>
      <c r="BB1205" s="143">
        <f t="shared" si="2464"/>
        <v>0</v>
      </c>
      <c r="BC1205" s="27">
        <f t="shared" si="2431"/>
        <v>9000000</v>
      </c>
      <c r="BD1205" s="27">
        <f t="shared" si="2432"/>
        <v>1710000</v>
      </c>
      <c r="BE1205" s="27">
        <f t="shared" si="2433"/>
        <v>10710000</v>
      </c>
      <c r="BF1205" s="26">
        <v>1</v>
      </c>
      <c r="BG1205" s="27">
        <v>7200000</v>
      </c>
      <c r="BH1205" s="27">
        <v>6480000</v>
      </c>
      <c r="BI1205" s="145"/>
      <c r="BJ1205" s="145"/>
      <c r="BK1205" s="143">
        <f t="shared" si="2477"/>
        <v>7.4432292756478682E-2</v>
      </c>
      <c r="BL1205" s="27">
        <f t="shared" si="2499"/>
        <v>6840000</v>
      </c>
      <c r="BM1205" s="27">
        <f t="shared" si="2500"/>
        <v>1299600</v>
      </c>
      <c r="BN1205" s="28">
        <f t="shared" si="2501"/>
        <v>8139600</v>
      </c>
      <c r="BO1205" s="26">
        <v>1</v>
      </c>
      <c r="BP1205" s="27">
        <v>7200000</v>
      </c>
      <c r="BQ1205" s="27">
        <v>8208000</v>
      </c>
      <c r="BR1205" s="148"/>
      <c r="BS1205" s="148"/>
      <c r="BT1205" s="143">
        <f t="shared" si="2481"/>
        <v>9.2518644267398739E-2</v>
      </c>
      <c r="BU1205" s="27">
        <f t="shared" si="2502"/>
        <v>7704000</v>
      </c>
      <c r="BV1205" s="28">
        <f t="shared" si="2503"/>
        <v>1463760</v>
      </c>
      <c r="BW1205" s="30">
        <f t="shared" si="2504"/>
        <v>9167760</v>
      </c>
      <c r="BX1205" s="26">
        <v>1</v>
      </c>
      <c r="BY1205" s="28">
        <v>7200000</v>
      </c>
      <c r="BZ1205" s="28">
        <v>8208000</v>
      </c>
      <c r="CA1205" s="156"/>
      <c r="CB1205" s="156"/>
      <c r="CC1205" s="177">
        <f t="shared" si="2485"/>
        <v>9.2518644267398739E-2</v>
      </c>
      <c r="CD1205" s="28">
        <f t="shared" si="2505"/>
        <v>7704000</v>
      </c>
      <c r="CE1205" s="28">
        <f t="shared" si="2506"/>
        <v>1463760</v>
      </c>
      <c r="CF1205" s="29">
        <f t="shared" si="2507"/>
        <v>9167760</v>
      </c>
      <c r="CG1205" s="31" t="s">
        <v>30</v>
      </c>
      <c r="CH1205" s="32" t="s">
        <v>30</v>
      </c>
      <c r="CI1205" s="32" t="s">
        <v>30</v>
      </c>
      <c r="CJ1205" s="32" t="s">
        <v>30</v>
      </c>
      <c r="CK1205" s="32" t="s">
        <v>30</v>
      </c>
      <c r="CL1205" s="32" t="s">
        <v>30</v>
      </c>
      <c r="CM1205" s="32" t="s">
        <v>30</v>
      </c>
      <c r="CN1205" s="32" t="s">
        <v>30</v>
      </c>
      <c r="CO1205" s="32" t="s">
        <v>30</v>
      </c>
      <c r="CP1205" s="31" t="s">
        <v>30</v>
      </c>
      <c r="CQ1205" s="32" t="s">
        <v>30</v>
      </c>
      <c r="CR1205" s="32" t="s">
        <v>30</v>
      </c>
      <c r="CS1205" s="32" t="s">
        <v>30</v>
      </c>
      <c r="CT1205" s="32" t="s">
        <v>30</v>
      </c>
      <c r="CU1205" s="32" t="s">
        <v>30</v>
      </c>
      <c r="CV1205" s="32" t="s">
        <v>30</v>
      </c>
      <c r="CW1205" s="32" t="s">
        <v>30</v>
      </c>
      <c r="CX1205" s="34" t="s">
        <v>30</v>
      </c>
      <c r="CY1205" s="31" t="s">
        <v>30</v>
      </c>
      <c r="CZ1205" s="32" t="s">
        <v>30</v>
      </c>
      <c r="DA1205" s="32" t="s">
        <v>30</v>
      </c>
      <c r="DB1205" s="32" t="s">
        <v>30</v>
      </c>
      <c r="DC1205" s="32" t="s">
        <v>30</v>
      </c>
      <c r="DD1205" s="32" t="s">
        <v>30</v>
      </c>
      <c r="DE1205" s="32" t="s">
        <v>30</v>
      </c>
      <c r="DF1205" s="32" t="s">
        <v>30</v>
      </c>
      <c r="DG1205" s="32" t="s">
        <v>30</v>
      </c>
      <c r="DH1205" s="31" t="s">
        <v>30</v>
      </c>
      <c r="DI1205" s="32" t="s">
        <v>30</v>
      </c>
      <c r="DJ1205" s="32" t="s">
        <v>30</v>
      </c>
      <c r="DK1205" s="32" t="s">
        <v>30</v>
      </c>
      <c r="DL1205" s="32" t="s">
        <v>30</v>
      </c>
      <c r="DM1205" s="32" t="s">
        <v>30</v>
      </c>
      <c r="DN1205" s="32" t="s">
        <v>30</v>
      </c>
      <c r="DO1205" s="33" t="s">
        <v>30</v>
      </c>
    </row>
    <row r="1206" spans="1:119" ht="30" customHeight="1" x14ac:dyDescent="0.25">
      <c r="A1206" s="66" t="s">
        <v>2348</v>
      </c>
      <c r="B1206" s="67" t="s">
        <v>2228</v>
      </c>
      <c r="C1206" s="68" t="s">
        <v>2349</v>
      </c>
      <c r="D1206" s="26">
        <v>1</v>
      </c>
      <c r="E1206" s="27">
        <v>6500000</v>
      </c>
      <c r="F1206" s="27">
        <v>6175000</v>
      </c>
      <c r="G1206" s="148"/>
      <c r="H1206" s="148"/>
      <c r="I1206" s="143">
        <f t="shared" si="2466"/>
        <v>3.6261886214694741E-2</v>
      </c>
      <c r="J1206" s="27">
        <f t="shared" si="2467"/>
        <v>6337500</v>
      </c>
      <c r="K1206" s="28">
        <f t="shared" si="2493"/>
        <v>1204125</v>
      </c>
      <c r="L1206" s="29">
        <f t="shared" si="2465"/>
        <v>7541625</v>
      </c>
      <c r="M1206" s="26">
        <v>1</v>
      </c>
      <c r="N1206" s="27">
        <v>6500000</v>
      </c>
      <c r="O1206" s="27">
        <v>7020000</v>
      </c>
      <c r="P1206" s="145"/>
      <c r="Q1206" s="145"/>
      <c r="R1206" s="143">
        <f t="shared" si="2469"/>
        <v>5.4392829322042112E-2</v>
      </c>
      <c r="S1206" s="27">
        <f t="shared" si="2494"/>
        <v>6760000</v>
      </c>
      <c r="T1206" s="28">
        <f t="shared" si="2495"/>
        <v>1284400</v>
      </c>
      <c r="U1206" s="30">
        <f t="shared" si="2496"/>
        <v>8044400</v>
      </c>
      <c r="V1206" s="26">
        <v>1</v>
      </c>
      <c r="W1206" s="27">
        <v>6500000</v>
      </c>
      <c r="X1206" s="27">
        <v>7475000</v>
      </c>
      <c r="Y1206" s="145"/>
      <c r="Z1206" s="145"/>
      <c r="AA1206" s="143">
        <f t="shared" si="2473"/>
        <v>9.8666062491146164E-2</v>
      </c>
      <c r="AB1206" s="27">
        <f t="shared" si="2497"/>
        <v>6987500</v>
      </c>
      <c r="AC1206" s="28">
        <f t="shared" si="2475"/>
        <v>1327625</v>
      </c>
      <c r="AD1206" s="29">
        <f t="shared" si="2498"/>
        <v>8315125</v>
      </c>
      <c r="AE1206" s="26">
        <v>1</v>
      </c>
      <c r="AF1206" s="27">
        <v>6500000</v>
      </c>
      <c r="AG1206" s="27">
        <v>7150000</v>
      </c>
      <c r="AH1206" s="145"/>
      <c r="AI1206" s="145"/>
      <c r="AJ1206" s="143">
        <f t="shared" si="2462"/>
        <v>6.7343502970147379E-2</v>
      </c>
      <c r="AK1206" s="27">
        <f t="shared" si="2425"/>
        <v>6825000</v>
      </c>
      <c r="AL1206" s="28">
        <f t="shared" si="2426"/>
        <v>1296750</v>
      </c>
      <c r="AM1206" s="30">
        <f t="shared" si="2427"/>
        <v>8121750</v>
      </c>
      <c r="AN1206" s="26">
        <v>1</v>
      </c>
      <c r="AO1206" s="27">
        <v>6500000</v>
      </c>
      <c r="AP1206" s="27">
        <v>7410000</v>
      </c>
      <c r="AQ1206" s="145"/>
      <c r="AR1206" s="145"/>
      <c r="AS1206" s="143">
        <f t="shared" si="2463"/>
        <v>9.2518644267398739E-2</v>
      </c>
      <c r="AT1206" s="27">
        <f t="shared" si="2428"/>
        <v>6955000</v>
      </c>
      <c r="AU1206" s="28">
        <f t="shared" si="2429"/>
        <v>1321450</v>
      </c>
      <c r="AV1206" s="30">
        <f t="shared" si="2430"/>
        <v>8276450</v>
      </c>
      <c r="AW1206" s="26">
        <v>1</v>
      </c>
      <c r="AX1206" s="27">
        <v>6500000</v>
      </c>
      <c r="AY1206" s="27">
        <v>6500000</v>
      </c>
      <c r="AZ1206" s="145"/>
      <c r="BA1206" s="145"/>
      <c r="BB1206" s="143">
        <f t="shared" si="2464"/>
        <v>0</v>
      </c>
      <c r="BC1206" s="27">
        <f t="shared" si="2431"/>
        <v>6500000</v>
      </c>
      <c r="BD1206" s="27">
        <f t="shared" si="2432"/>
        <v>1235000</v>
      </c>
      <c r="BE1206" s="27">
        <f t="shared" si="2433"/>
        <v>7735000</v>
      </c>
      <c r="BF1206" s="26">
        <v>1</v>
      </c>
      <c r="BG1206" s="27">
        <v>5200000</v>
      </c>
      <c r="BH1206" s="27">
        <v>4680000</v>
      </c>
      <c r="BI1206" s="145"/>
      <c r="BJ1206" s="145"/>
      <c r="BK1206" s="143">
        <f t="shared" si="2477"/>
        <v>7.4432292756478682E-2</v>
      </c>
      <c r="BL1206" s="27">
        <f t="shared" si="2499"/>
        <v>4940000</v>
      </c>
      <c r="BM1206" s="27">
        <f t="shared" si="2500"/>
        <v>938600</v>
      </c>
      <c r="BN1206" s="28">
        <f t="shared" si="2501"/>
        <v>5878600</v>
      </c>
      <c r="BO1206" s="26">
        <v>1</v>
      </c>
      <c r="BP1206" s="27">
        <v>5200000</v>
      </c>
      <c r="BQ1206" s="27">
        <v>5928000</v>
      </c>
      <c r="BR1206" s="148"/>
      <c r="BS1206" s="148"/>
      <c r="BT1206" s="143">
        <f t="shared" si="2481"/>
        <v>9.2518644267398739E-2</v>
      </c>
      <c r="BU1206" s="27">
        <f t="shared" si="2502"/>
        <v>5564000</v>
      </c>
      <c r="BV1206" s="28">
        <f t="shared" si="2503"/>
        <v>1057160</v>
      </c>
      <c r="BW1206" s="30">
        <f t="shared" si="2504"/>
        <v>6621160</v>
      </c>
      <c r="BX1206" s="26">
        <v>1</v>
      </c>
      <c r="BY1206" s="28">
        <v>5200000</v>
      </c>
      <c r="BZ1206" s="28">
        <v>5928000</v>
      </c>
      <c r="CA1206" s="156"/>
      <c r="CB1206" s="156"/>
      <c r="CC1206" s="177">
        <f t="shared" si="2485"/>
        <v>9.2518644267398739E-2</v>
      </c>
      <c r="CD1206" s="28">
        <f t="shared" si="2505"/>
        <v>5564000</v>
      </c>
      <c r="CE1206" s="28">
        <f t="shared" si="2506"/>
        <v>1057160</v>
      </c>
      <c r="CF1206" s="29">
        <f t="shared" si="2507"/>
        <v>6621160</v>
      </c>
      <c r="CG1206" s="31" t="s">
        <v>30</v>
      </c>
      <c r="CH1206" s="32" t="s">
        <v>30</v>
      </c>
      <c r="CI1206" s="32" t="s">
        <v>30</v>
      </c>
      <c r="CJ1206" s="32" t="s">
        <v>30</v>
      </c>
      <c r="CK1206" s="32" t="s">
        <v>30</v>
      </c>
      <c r="CL1206" s="32" t="s">
        <v>30</v>
      </c>
      <c r="CM1206" s="32" t="s">
        <v>30</v>
      </c>
      <c r="CN1206" s="32" t="s">
        <v>30</v>
      </c>
      <c r="CO1206" s="32" t="s">
        <v>30</v>
      </c>
      <c r="CP1206" s="31" t="s">
        <v>30</v>
      </c>
      <c r="CQ1206" s="32" t="s">
        <v>30</v>
      </c>
      <c r="CR1206" s="32" t="s">
        <v>30</v>
      </c>
      <c r="CS1206" s="32" t="s">
        <v>30</v>
      </c>
      <c r="CT1206" s="32" t="s">
        <v>30</v>
      </c>
      <c r="CU1206" s="32" t="s">
        <v>30</v>
      </c>
      <c r="CV1206" s="32" t="s">
        <v>30</v>
      </c>
      <c r="CW1206" s="32" t="s">
        <v>30</v>
      </c>
      <c r="CX1206" s="34" t="s">
        <v>30</v>
      </c>
      <c r="CY1206" s="31" t="s">
        <v>30</v>
      </c>
      <c r="CZ1206" s="32" t="s">
        <v>30</v>
      </c>
      <c r="DA1206" s="32" t="s">
        <v>30</v>
      </c>
      <c r="DB1206" s="32" t="s">
        <v>30</v>
      </c>
      <c r="DC1206" s="32" t="s">
        <v>30</v>
      </c>
      <c r="DD1206" s="32" t="s">
        <v>30</v>
      </c>
      <c r="DE1206" s="32" t="s">
        <v>30</v>
      </c>
      <c r="DF1206" s="32" t="s">
        <v>30</v>
      </c>
      <c r="DG1206" s="32" t="s">
        <v>30</v>
      </c>
      <c r="DH1206" s="31" t="s">
        <v>30</v>
      </c>
      <c r="DI1206" s="32" t="s">
        <v>30</v>
      </c>
      <c r="DJ1206" s="32" t="s">
        <v>30</v>
      </c>
      <c r="DK1206" s="32" t="s">
        <v>30</v>
      </c>
      <c r="DL1206" s="32" t="s">
        <v>30</v>
      </c>
      <c r="DM1206" s="32" t="s">
        <v>30</v>
      </c>
      <c r="DN1206" s="32" t="s">
        <v>30</v>
      </c>
      <c r="DO1206" s="33" t="s">
        <v>30</v>
      </c>
    </row>
    <row r="1207" spans="1:119" ht="30" customHeight="1" x14ac:dyDescent="0.25">
      <c r="A1207" s="66" t="s">
        <v>2350</v>
      </c>
      <c r="B1207" s="67" t="s">
        <v>2228</v>
      </c>
      <c r="C1207" s="68" t="s">
        <v>2351</v>
      </c>
      <c r="D1207" s="26">
        <v>1</v>
      </c>
      <c r="E1207" s="27">
        <v>5000000</v>
      </c>
      <c r="F1207" s="27">
        <v>4750000</v>
      </c>
      <c r="G1207" s="148"/>
      <c r="H1207" s="148"/>
      <c r="I1207" s="143">
        <f t="shared" si="2466"/>
        <v>3.6261886214694741E-2</v>
      </c>
      <c r="J1207" s="27">
        <f t="shared" si="2467"/>
        <v>4875000</v>
      </c>
      <c r="K1207" s="28">
        <f t="shared" si="2493"/>
        <v>926250</v>
      </c>
      <c r="L1207" s="29">
        <f t="shared" si="2465"/>
        <v>5801250</v>
      </c>
      <c r="M1207" s="26">
        <v>1</v>
      </c>
      <c r="N1207" s="27">
        <v>5000000</v>
      </c>
      <c r="O1207" s="27">
        <v>5400000</v>
      </c>
      <c r="P1207" s="145"/>
      <c r="Q1207" s="145"/>
      <c r="R1207" s="143">
        <f t="shared" si="2469"/>
        <v>5.4392829322042126E-2</v>
      </c>
      <c r="S1207" s="27">
        <f t="shared" si="2494"/>
        <v>5200000</v>
      </c>
      <c r="T1207" s="28">
        <f t="shared" si="2495"/>
        <v>988000</v>
      </c>
      <c r="U1207" s="30">
        <f t="shared" si="2496"/>
        <v>6188000</v>
      </c>
      <c r="V1207" s="26">
        <v>1</v>
      </c>
      <c r="W1207" s="27">
        <v>5000000</v>
      </c>
      <c r="X1207" s="27">
        <v>5750000</v>
      </c>
      <c r="Y1207" s="145"/>
      <c r="Z1207" s="145"/>
      <c r="AA1207" s="143">
        <f t="shared" si="2473"/>
        <v>9.8666062491146178E-2</v>
      </c>
      <c r="AB1207" s="27">
        <f t="shared" si="2497"/>
        <v>5375000</v>
      </c>
      <c r="AC1207" s="28">
        <f t="shared" si="2475"/>
        <v>1021250</v>
      </c>
      <c r="AD1207" s="29">
        <f t="shared" si="2498"/>
        <v>6396250</v>
      </c>
      <c r="AE1207" s="26">
        <v>1</v>
      </c>
      <c r="AF1207" s="27">
        <v>5000000</v>
      </c>
      <c r="AG1207" s="27">
        <v>5500000</v>
      </c>
      <c r="AH1207" s="145"/>
      <c r="AI1207" s="145"/>
      <c r="AJ1207" s="143">
        <f t="shared" si="2462"/>
        <v>6.7343502970147379E-2</v>
      </c>
      <c r="AK1207" s="27">
        <f t="shared" si="2425"/>
        <v>5250000</v>
      </c>
      <c r="AL1207" s="28">
        <f t="shared" si="2426"/>
        <v>997500</v>
      </c>
      <c r="AM1207" s="30">
        <f t="shared" si="2427"/>
        <v>6247500</v>
      </c>
      <c r="AN1207" s="26">
        <v>1</v>
      </c>
      <c r="AO1207" s="27">
        <v>5000000</v>
      </c>
      <c r="AP1207" s="27">
        <v>5700000</v>
      </c>
      <c r="AQ1207" s="145"/>
      <c r="AR1207" s="145"/>
      <c r="AS1207" s="143">
        <f t="shared" si="2463"/>
        <v>9.2518644267398739E-2</v>
      </c>
      <c r="AT1207" s="27">
        <f t="shared" si="2428"/>
        <v>5350000</v>
      </c>
      <c r="AU1207" s="28">
        <f t="shared" si="2429"/>
        <v>1016500</v>
      </c>
      <c r="AV1207" s="30">
        <f t="shared" si="2430"/>
        <v>6366500</v>
      </c>
      <c r="AW1207" s="26">
        <v>1</v>
      </c>
      <c r="AX1207" s="27">
        <v>5000000</v>
      </c>
      <c r="AY1207" s="27">
        <v>5000000</v>
      </c>
      <c r="AZ1207" s="145"/>
      <c r="BA1207" s="145"/>
      <c r="BB1207" s="143">
        <f t="shared" si="2464"/>
        <v>0</v>
      </c>
      <c r="BC1207" s="27">
        <f t="shared" si="2431"/>
        <v>5000000</v>
      </c>
      <c r="BD1207" s="27">
        <f t="shared" si="2432"/>
        <v>950000</v>
      </c>
      <c r="BE1207" s="27">
        <f t="shared" si="2433"/>
        <v>5950000</v>
      </c>
      <c r="BF1207" s="26">
        <v>1</v>
      </c>
      <c r="BG1207" s="27">
        <v>4000000</v>
      </c>
      <c r="BH1207" s="27">
        <v>3600000</v>
      </c>
      <c r="BI1207" s="145"/>
      <c r="BJ1207" s="145"/>
      <c r="BK1207" s="143">
        <f t="shared" si="2477"/>
        <v>7.4432292756478696E-2</v>
      </c>
      <c r="BL1207" s="27">
        <f t="shared" si="2499"/>
        <v>3800000</v>
      </c>
      <c r="BM1207" s="27">
        <f t="shared" si="2500"/>
        <v>722000</v>
      </c>
      <c r="BN1207" s="28">
        <f t="shared" si="2501"/>
        <v>4522000</v>
      </c>
      <c r="BO1207" s="26">
        <v>1</v>
      </c>
      <c r="BP1207" s="27">
        <v>4000000</v>
      </c>
      <c r="BQ1207" s="27">
        <v>4560000</v>
      </c>
      <c r="BR1207" s="148"/>
      <c r="BS1207" s="148"/>
      <c r="BT1207" s="143">
        <f t="shared" si="2481"/>
        <v>9.2518644267398739E-2</v>
      </c>
      <c r="BU1207" s="27">
        <f t="shared" si="2502"/>
        <v>4280000</v>
      </c>
      <c r="BV1207" s="28">
        <f t="shared" si="2503"/>
        <v>813200</v>
      </c>
      <c r="BW1207" s="30">
        <f t="shared" si="2504"/>
        <v>5093200</v>
      </c>
      <c r="BX1207" s="26">
        <v>1</v>
      </c>
      <c r="BY1207" s="28">
        <v>4000000</v>
      </c>
      <c r="BZ1207" s="28">
        <v>4560000</v>
      </c>
      <c r="CA1207" s="156"/>
      <c r="CB1207" s="156"/>
      <c r="CC1207" s="177">
        <f t="shared" si="2485"/>
        <v>9.2518644267398739E-2</v>
      </c>
      <c r="CD1207" s="28">
        <f t="shared" si="2505"/>
        <v>4280000</v>
      </c>
      <c r="CE1207" s="28">
        <f t="shared" si="2506"/>
        <v>813200</v>
      </c>
      <c r="CF1207" s="29">
        <f t="shared" si="2507"/>
        <v>5093200</v>
      </c>
      <c r="CG1207" s="31" t="s">
        <v>30</v>
      </c>
      <c r="CH1207" s="32" t="s">
        <v>30</v>
      </c>
      <c r="CI1207" s="32" t="s">
        <v>30</v>
      </c>
      <c r="CJ1207" s="32" t="s">
        <v>30</v>
      </c>
      <c r="CK1207" s="32" t="s">
        <v>30</v>
      </c>
      <c r="CL1207" s="32" t="s">
        <v>30</v>
      </c>
      <c r="CM1207" s="32" t="s">
        <v>30</v>
      </c>
      <c r="CN1207" s="32" t="s">
        <v>30</v>
      </c>
      <c r="CO1207" s="32" t="s">
        <v>30</v>
      </c>
      <c r="CP1207" s="31" t="s">
        <v>30</v>
      </c>
      <c r="CQ1207" s="32" t="s">
        <v>30</v>
      </c>
      <c r="CR1207" s="32" t="s">
        <v>30</v>
      </c>
      <c r="CS1207" s="32" t="s">
        <v>30</v>
      </c>
      <c r="CT1207" s="32" t="s">
        <v>30</v>
      </c>
      <c r="CU1207" s="32" t="s">
        <v>30</v>
      </c>
      <c r="CV1207" s="32" t="s">
        <v>30</v>
      </c>
      <c r="CW1207" s="32" t="s">
        <v>30</v>
      </c>
      <c r="CX1207" s="34" t="s">
        <v>30</v>
      </c>
      <c r="CY1207" s="31" t="s">
        <v>30</v>
      </c>
      <c r="CZ1207" s="32" t="s">
        <v>30</v>
      </c>
      <c r="DA1207" s="32" t="s">
        <v>30</v>
      </c>
      <c r="DB1207" s="32" t="s">
        <v>30</v>
      </c>
      <c r="DC1207" s="32" t="s">
        <v>30</v>
      </c>
      <c r="DD1207" s="32" t="s">
        <v>30</v>
      </c>
      <c r="DE1207" s="32" t="s">
        <v>30</v>
      </c>
      <c r="DF1207" s="32" t="s">
        <v>30</v>
      </c>
      <c r="DG1207" s="32" t="s">
        <v>30</v>
      </c>
      <c r="DH1207" s="31" t="s">
        <v>30</v>
      </c>
      <c r="DI1207" s="32" t="s">
        <v>30</v>
      </c>
      <c r="DJ1207" s="32" t="s">
        <v>30</v>
      </c>
      <c r="DK1207" s="32" t="s">
        <v>30</v>
      </c>
      <c r="DL1207" s="32" t="s">
        <v>30</v>
      </c>
      <c r="DM1207" s="32" t="s">
        <v>30</v>
      </c>
      <c r="DN1207" s="32" t="s">
        <v>30</v>
      </c>
      <c r="DO1207" s="33" t="s">
        <v>30</v>
      </c>
    </row>
    <row r="1208" spans="1:119" ht="30" customHeight="1" x14ac:dyDescent="0.25">
      <c r="A1208" s="66" t="s">
        <v>2352</v>
      </c>
      <c r="B1208" s="67" t="s">
        <v>2228</v>
      </c>
      <c r="C1208" s="68" t="s">
        <v>2353</v>
      </c>
      <c r="D1208" s="26">
        <v>1</v>
      </c>
      <c r="E1208" s="27">
        <v>9000000</v>
      </c>
      <c r="F1208" s="27">
        <v>8550000</v>
      </c>
      <c r="G1208" s="148"/>
      <c r="H1208" s="148"/>
      <c r="I1208" s="143">
        <f t="shared" si="2466"/>
        <v>3.6261886214694741E-2</v>
      </c>
      <c r="J1208" s="27">
        <f t="shared" si="2467"/>
        <v>8775000</v>
      </c>
      <c r="K1208" s="28">
        <f t="shared" si="2493"/>
        <v>1667250</v>
      </c>
      <c r="L1208" s="29">
        <f t="shared" si="2465"/>
        <v>10442250</v>
      </c>
      <c r="M1208" s="26">
        <v>1</v>
      </c>
      <c r="N1208" s="27">
        <v>9000000</v>
      </c>
      <c r="O1208" s="27">
        <v>9720000</v>
      </c>
      <c r="P1208" s="145"/>
      <c r="Q1208" s="145"/>
      <c r="R1208" s="143">
        <f t="shared" si="2469"/>
        <v>5.4392829322042119E-2</v>
      </c>
      <c r="S1208" s="27">
        <f t="shared" si="2494"/>
        <v>9360000</v>
      </c>
      <c r="T1208" s="28">
        <f t="shared" si="2495"/>
        <v>1778400</v>
      </c>
      <c r="U1208" s="30">
        <f t="shared" si="2496"/>
        <v>11138400</v>
      </c>
      <c r="V1208" s="26">
        <v>1</v>
      </c>
      <c r="W1208" s="27">
        <v>9000000</v>
      </c>
      <c r="X1208" s="27">
        <v>10350000</v>
      </c>
      <c r="Y1208" s="145"/>
      <c r="Z1208" s="145"/>
      <c r="AA1208" s="143">
        <f t="shared" si="2473"/>
        <v>9.8666062491146164E-2</v>
      </c>
      <c r="AB1208" s="27">
        <f t="shared" si="2497"/>
        <v>9675000</v>
      </c>
      <c r="AC1208" s="28">
        <f t="shared" si="2475"/>
        <v>1838250</v>
      </c>
      <c r="AD1208" s="29">
        <f t="shared" si="2498"/>
        <v>11513250</v>
      </c>
      <c r="AE1208" s="26">
        <v>1</v>
      </c>
      <c r="AF1208" s="27">
        <v>9000000</v>
      </c>
      <c r="AG1208" s="27">
        <v>9900000</v>
      </c>
      <c r="AH1208" s="145"/>
      <c r="AI1208" s="145"/>
      <c r="AJ1208" s="143">
        <f t="shared" si="2462"/>
        <v>6.7343502970147379E-2</v>
      </c>
      <c r="AK1208" s="27">
        <f t="shared" ref="AK1208:AK1209" si="2508">+AVERAGE(AF1208:AH1208)</f>
        <v>9450000</v>
      </c>
      <c r="AL1208" s="28">
        <f t="shared" ref="AL1208:AL1209" si="2509">+AK1208*19%</f>
        <v>1795500</v>
      </c>
      <c r="AM1208" s="30">
        <f t="shared" ref="AM1208:AM1209" si="2510">+AL1208+AK1208</f>
        <v>11245500</v>
      </c>
      <c r="AN1208" s="26">
        <v>1</v>
      </c>
      <c r="AO1208" s="27">
        <v>9000000</v>
      </c>
      <c r="AP1208" s="27">
        <v>10260000</v>
      </c>
      <c r="AQ1208" s="145"/>
      <c r="AR1208" s="145"/>
      <c r="AS1208" s="143">
        <f t="shared" si="2463"/>
        <v>9.2518644267398739E-2</v>
      </c>
      <c r="AT1208" s="27">
        <f t="shared" ref="AT1208:AT1209" si="2511">+AVERAGE(AO1208:AQ1208)</f>
        <v>9630000</v>
      </c>
      <c r="AU1208" s="28">
        <f t="shared" ref="AU1208:AU1209" si="2512">+AT1208*19%</f>
        <v>1829700</v>
      </c>
      <c r="AV1208" s="30">
        <f t="shared" ref="AV1208:AV1209" si="2513">+AU1208+AT1208</f>
        <v>11459700</v>
      </c>
      <c r="AW1208" s="26">
        <v>1</v>
      </c>
      <c r="AX1208" s="27">
        <v>9000000</v>
      </c>
      <c r="AY1208" s="27">
        <v>9000000</v>
      </c>
      <c r="AZ1208" s="145"/>
      <c r="BA1208" s="145"/>
      <c r="BB1208" s="143">
        <f t="shared" si="2464"/>
        <v>0</v>
      </c>
      <c r="BC1208" s="27">
        <f t="shared" ref="BC1208:BC1209" si="2514">+AVERAGE(AX1208:AZ1208)</f>
        <v>9000000</v>
      </c>
      <c r="BD1208" s="27">
        <f t="shared" ref="BD1208:BD1209" si="2515">+BC1208*19%</f>
        <v>1710000</v>
      </c>
      <c r="BE1208" s="27">
        <f t="shared" ref="BE1208:BE1209" si="2516">+BD1208+BC1208</f>
        <v>10710000</v>
      </c>
      <c r="BF1208" s="26">
        <v>1</v>
      </c>
      <c r="BG1208" s="27">
        <v>7200000</v>
      </c>
      <c r="BH1208" s="27">
        <v>6480000</v>
      </c>
      <c r="BI1208" s="145"/>
      <c r="BJ1208" s="145"/>
      <c r="BK1208" s="143">
        <f t="shared" si="2477"/>
        <v>7.4432292756478682E-2</v>
      </c>
      <c r="BL1208" s="27">
        <f t="shared" si="2499"/>
        <v>6840000</v>
      </c>
      <c r="BM1208" s="27">
        <f t="shared" si="2500"/>
        <v>1299600</v>
      </c>
      <c r="BN1208" s="28">
        <f>+BM1208+BL1208</f>
        <v>8139600</v>
      </c>
      <c r="BO1208" s="26">
        <v>1</v>
      </c>
      <c r="BP1208" s="27">
        <v>7200000</v>
      </c>
      <c r="BQ1208" s="27">
        <v>8208000</v>
      </c>
      <c r="BR1208" s="148"/>
      <c r="BS1208" s="148"/>
      <c r="BT1208" s="143">
        <f t="shared" si="2481"/>
        <v>9.2518644267398739E-2</v>
      </c>
      <c r="BU1208" s="27">
        <f t="shared" si="2502"/>
        <v>7704000</v>
      </c>
      <c r="BV1208" s="28">
        <f t="shared" si="2503"/>
        <v>1463760</v>
      </c>
      <c r="BW1208" s="30">
        <f t="shared" si="2504"/>
        <v>9167760</v>
      </c>
      <c r="BX1208" s="26">
        <v>1</v>
      </c>
      <c r="BY1208" s="28">
        <v>7200000</v>
      </c>
      <c r="BZ1208" s="28">
        <v>8208000</v>
      </c>
      <c r="CA1208" s="156"/>
      <c r="CB1208" s="156"/>
      <c r="CC1208" s="177">
        <f t="shared" si="2485"/>
        <v>9.2518644267398739E-2</v>
      </c>
      <c r="CD1208" s="28">
        <f t="shared" si="2505"/>
        <v>7704000</v>
      </c>
      <c r="CE1208" s="28">
        <f t="shared" si="2506"/>
        <v>1463760</v>
      </c>
      <c r="CF1208" s="29">
        <f t="shared" si="2507"/>
        <v>9167760</v>
      </c>
      <c r="CG1208" s="31" t="s">
        <v>30</v>
      </c>
      <c r="CH1208" s="32" t="s">
        <v>30</v>
      </c>
      <c r="CI1208" s="32" t="s">
        <v>30</v>
      </c>
      <c r="CJ1208" s="32" t="s">
        <v>30</v>
      </c>
      <c r="CK1208" s="32" t="s">
        <v>30</v>
      </c>
      <c r="CL1208" s="32" t="s">
        <v>30</v>
      </c>
      <c r="CM1208" s="32" t="s">
        <v>30</v>
      </c>
      <c r="CN1208" s="32" t="s">
        <v>30</v>
      </c>
      <c r="CO1208" s="32" t="s">
        <v>30</v>
      </c>
      <c r="CP1208" s="31" t="s">
        <v>30</v>
      </c>
      <c r="CQ1208" s="32" t="s">
        <v>30</v>
      </c>
      <c r="CR1208" s="32" t="s">
        <v>30</v>
      </c>
      <c r="CS1208" s="32" t="s">
        <v>30</v>
      </c>
      <c r="CT1208" s="32" t="s">
        <v>30</v>
      </c>
      <c r="CU1208" s="32" t="s">
        <v>30</v>
      </c>
      <c r="CV1208" s="32" t="s">
        <v>30</v>
      </c>
      <c r="CW1208" s="32" t="s">
        <v>30</v>
      </c>
      <c r="CX1208" s="34" t="s">
        <v>30</v>
      </c>
      <c r="CY1208" s="31" t="s">
        <v>30</v>
      </c>
      <c r="CZ1208" s="32" t="s">
        <v>30</v>
      </c>
      <c r="DA1208" s="32" t="s">
        <v>30</v>
      </c>
      <c r="DB1208" s="32" t="s">
        <v>30</v>
      </c>
      <c r="DC1208" s="32" t="s">
        <v>30</v>
      </c>
      <c r="DD1208" s="32" t="s">
        <v>30</v>
      </c>
      <c r="DE1208" s="32" t="s">
        <v>30</v>
      </c>
      <c r="DF1208" s="32" t="s">
        <v>30</v>
      </c>
      <c r="DG1208" s="32" t="s">
        <v>30</v>
      </c>
      <c r="DH1208" s="31" t="s">
        <v>30</v>
      </c>
      <c r="DI1208" s="32" t="s">
        <v>30</v>
      </c>
      <c r="DJ1208" s="32" t="s">
        <v>30</v>
      </c>
      <c r="DK1208" s="32" t="s">
        <v>30</v>
      </c>
      <c r="DL1208" s="32" t="s">
        <v>30</v>
      </c>
      <c r="DM1208" s="32" t="s">
        <v>30</v>
      </c>
      <c r="DN1208" s="32" t="s">
        <v>30</v>
      </c>
      <c r="DO1208" s="33" t="s">
        <v>30</v>
      </c>
    </row>
    <row r="1209" spans="1:119" ht="21" customHeight="1" x14ac:dyDescent="0.25">
      <c r="A1209" s="66" t="s">
        <v>2354</v>
      </c>
      <c r="B1209" s="67" t="s">
        <v>2228</v>
      </c>
      <c r="C1209" s="68" t="s">
        <v>2355</v>
      </c>
      <c r="D1209" s="26">
        <v>1</v>
      </c>
      <c r="E1209" s="27">
        <v>3500000</v>
      </c>
      <c r="F1209" s="27">
        <v>3325000</v>
      </c>
      <c r="G1209" s="148"/>
      <c r="H1209" s="148"/>
      <c r="I1209" s="143">
        <f t="shared" si="2466"/>
        <v>3.6261886214694741E-2</v>
      </c>
      <c r="J1209" s="27">
        <f t="shared" si="2467"/>
        <v>3412500</v>
      </c>
      <c r="K1209" s="28">
        <f t="shared" si="2493"/>
        <v>648375</v>
      </c>
      <c r="L1209" s="29">
        <f t="shared" si="2465"/>
        <v>4060875</v>
      </c>
      <c r="M1209" s="26">
        <v>1</v>
      </c>
      <c r="N1209" s="27">
        <v>3500000</v>
      </c>
      <c r="O1209" s="27">
        <v>3780000</v>
      </c>
      <c r="P1209" s="145"/>
      <c r="Q1209" s="145"/>
      <c r="R1209" s="143">
        <f t="shared" si="2469"/>
        <v>5.4392829322042112E-2</v>
      </c>
      <c r="S1209" s="27">
        <f t="shared" si="2494"/>
        <v>3640000</v>
      </c>
      <c r="T1209" s="28">
        <f t="shared" si="2495"/>
        <v>691600</v>
      </c>
      <c r="U1209" s="30">
        <f t="shared" si="2496"/>
        <v>4331600</v>
      </c>
      <c r="V1209" s="26">
        <v>1</v>
      </c>
      <c r="W1209" s="27">
        <v>3500000</v>
      </c>
      <c r="X1209" s="27">
        <v>4025000</v>
      </c>
      <c r="Y1209" s="145"/>
      <c r="Z1209" s="145"/>
      <c r="AA1209" s="143">
        <f t="shared" si="2473"/>
        <v>9.8666062491146164E-2</v>
      </c>
      <c r="AB1209" s="27">
        <f t="shared" si="2497"/>
        <v>3762500</v>
      </c>
      <c r="AC1209" s="28">
        <f t="shared" si="2475"/>
        <v>714875</v>
      </c>
      <c r="AD1209" s="29">
        <f t="shared" si="2498"/>
        <v>4477375</v>
      </c>
      <c r="AE1209" s="26">
        <v>1</v>
      </c>
      <c r="AF1209" s="27">
        <v>3500000</v>
      </c>
      <c r="AG1209" s="27">
        <v>3850000</v>
      </c>
      <c r="AH1209" s="145"/>
      <c r="AI1209" s="145"/>
      <c r="AJ1209" s="143">
        <f t="shared" si="2462"/>
        <v>6.7343502970147379E-2</v>
      </c>
      <c r="AK1209" s="27">
        <f t="shared" si="2508"/>
        <v>3675000</v>
      </c>
      <c r="AL1209" s="28">
        <f t="shared" si="2509"/>
        <v>698250</v>
      </c>
      <c r="AM1209" s="30">
        <f t="shared" si="2510"/>
        <v>4373250</v>
      </c>
      <c r="AN1209" s="26">
        <v>1</v>
      </c>
      <c r="AO1209" s="27">
        <v>3500000</v>
      </c>
      <c r="AP1209" s="27">
        <v>3990000</v>
      </c>
      <c r="AQ1209" s="145"/>
      <c r="AR1209" s="145"/>
      <c r="AS1209" s="143">
        <f t="shared" si="2463"/>
        <v>9.2518644267398739E-2</v>
      </c>
      <c r="AT1209" s="27">
        <f t="shared" si="2511"/>
        <v>3745000</v>
      </c>
      <c r="AU1209" s="28">
        <f t="shared" si="2512"/>
        <v>711550</v>
      </c>
      <c r="AV1209" s="30">
        <f t="shared" si="2513"/>
        <v>4456550</v>
      </c>
      <c r="AW1209" s="26">
        <v>1</v>
      </c>
      <c r="AX1209" s="27">
        <v>3500000</v>
      </c>
      <c r="AY1209" s="27">
        <v>3500000</v>
      </c>
      <c r="AZ1209" s="145"/>
      <c r="BA1209" s="145"/>
      <c r="BB1209" s="143">
        <f t="shared" si="2464"/>
        <v>0</v>
      </c>
      <c r="BC1209" s="27">
        <f t="shared" si="2514"/>
        <v>3500000</v>
      </c>
      <c r="BD1209" s="27">
        <f t="shared" si="2515"/>
        <v>665000</v>
      </c>
      <c r="BE1209" s="27">
        <f t="shared" si="2516"/>
        <v>4165000</v>
      </c>
      <c r="BF1209" s="26">
        <v>1</v>
      </c>
      <c r="BG1209" s="27">
        <v>2800000</v>
      </c>
      <c r="BH1209" s="27">
        <v>2520000</v>
      </c>
      <c r="BI1209" s="145"/>
      <c r="BJ1209" s="145"/>
      <c r="BK1209" s="143">
        <f t="shared" si="2477"/>
        <v>7.4432292756478682E-2</v>
      </c>
      <c r="BL1209" s="27">
        <f t="shared" si="2499"/>
        <v>2660000</v>
      </c>
      <c r="BM1209" s="27">
        <f t="shared" si="2500"/>
        <v>505400</v>
      </c>
      <c r="BN1209" s="28">
        <f t="shared" si="2501"/>
        <v>3165400</v>
      </c>
      <c r="BO1209" s="26">
        <v>1</v>
      </c>
      <c r="BP1209" s="27">
        <v>2800000</v>
      </c>
      <c r="BQ1209" s="27">
        <v>3192000</v>
      </c>
      <c r="BR1209" s="148"/>
      <c r="BS1209" s="148"/>
      <c r="BT1209" s="143">
        <f t="shared" si="2481"/>
        <v>9.2518644267398739E-2</v>
      </c>
      <c r="BU1209" s="27">
        <f t="shared" si="2502"/>
        <v>2996000</v>
      </c>
      <c r="BV1209" s="28">
        <f t="shared" si="2503"/>
        <v>569240</v>
      </c>
      <c r="BW1209" s="30">
        <f t="shared" si="2504"/>
        <v>3565240</v>
      </c>
      <c r="BX1209" s="26">
        <v>1</v>
      </c>
      <c r="BY1209" s="28">
        <v>2800000</v>
      </c>
      <c r="BZ1209" s="28">
        <v>3192000</v>
      </c>
      <c r="CA1209" s="156"/>
      <c r="CB1209" s="156"/>
      <c r="CC1209" s="177">
        <f t="shared" si="2485"/>
        <v>9.2518644267398739E-2</v>
      </c>
      <c r="CD1209" s="28">
        <f t="shared" si="2505"/>
        <v>2996000</v>
      </c>
      <c r="CE1209" s="28">
        <f t="shared" si="2506"/>
        <v>569240</v>
      </c>
      <c r="CF1209" s="29">
        <f t="shared" si="2507"/>
        <v>3565240</v>
      </c>
      <c r="CG1209" s="31" t="s">
        <v>30</v>
      </c>
      <c r="CH1209" s="32" t="s">
        <v>30</v>
      </c>
      <c r="CI1209" s="32" t="s">
        <v>30</v>
      </c>
      <c r="CJ1209" s="32" t="s">
        <v>30</v>
      </c>
      <c r="CK1209" s="32" t="s">
        <v>30</v>
      </c>
      <c r="CL1209" s="32" t="s">
        <v>30</v>
      </c>
      <c r="CM1209" s="32" t="s">
        <v>30</v>
      </c>
      <c r="CN1209" s="32" t="s">
        <v>30</v>
      </c>
      <c r="CO1209" s="32" t="s">
        <v>30</v>
      </c>
      <c r="CP1209" s="31" t="s">
        <v>30</v>
      </c>
      <c r="CQ1209" s="32" t="s">
        <v>30</v>
      </c>
      <c r="CR1209" s="32" t="s">
        <v>30</v>
      </c>
      <c r="CS1209" s="32" t="s">
        <v>30</v>
      </c>
      <c r="CT1209" s="32" t="s">
        <v>30</v>
      </c>
      <c r="CU1209" s="32" t="s">
        <v>30</v>
      </c>
      <c r="CV1209" s="32" t="s">
        <v>30</v>
      </c>
      <c r="CW1209" s="32" t="s">
        <v>30</v>
      </c>
      <c r="CX1209" s="34" t="s">
        <v>30</v>
      </c>
      <c r="CY1209" s="31" t="s">
        <v>30</v>
      </c>
      <c r="CZ1209" s="32" t="s">
        <v>30</v>
      </c>
      <c r="DA1209" s="32" t="s">
        <v>30</v>
      </c>
      <c r="DB1209" s="32" t="s">
        <v>30</v>
      </c>
      <c r="DC1209" s="32" t="s">
        <v>30</v>
      </c>
      <c r="DD1209" s="32" t="s">
        <v>30</v>
      </c>
      <c r="DE1209" s="32" t="s">
        <v>30</v>
      </c>
      <c r="DF1209" s="32" t="s">
        <v>30</v>
      </c>
      <c r="DG1209" s="32" t="s">
        <v>30</v>
      </c>
      <c r="DH1209" s="31" t="s">
        <v>30</v>
      </c>
      <c r="DI1209" s="32" t="s">
        <v>30</v>
      </c>
      <c r="DJ1209" s="32" t="s">
        <v>30</v>
      </c>
      <c r="DK1209" s="32" t="s">
        <v>30</v>
      </c>
      <c r="DL1209" s="32" t="s">
        <v>30</v>
      </c>
      <c r="DM1209" s="32" t="s">
        <v>30</v>
      </c>
      <c r="DN1209" s="32" t="s">
        <v>30</v>
      </c>
      <c r="DO1209" s="33" t="s">
        <v>30</v>
      </c>
    </row>
    <row r="1210" spans="1:119" ht="42" customHeight="1" x14ac:dyDescent="0.25">
      <c r="A1210" s="66" t="s">
        <v>2356</v>
      </c>
      <c r="B1210" s="67" t="s">
        <v>2228</v>
      </c>
      <c r="C1210" s="73" t="s">
        <v>2357</v>
      </c>
      <c r="D1210" s="31" t="s">
        <v>30</v>
      </c>
      <c r="E1210" s="32" t="s">
        <v>30</v>
      </c>
      <c r="F1210" s="32" t="s">
        <v>30</v>
      </c>
      <c r="G1210" s="32" t="s">
        <v>30</v>
      </c>
      <c r="H1210" s="32" t="s">
        <v>30</v>
      </c>
      <c r="I1210" s="32" t="s">
        <v>30</v>
      </c>
      <c r="J1210" s="32" t="s">
        <v>30</v>
      </c>
      <c r="K1210" s="32" t="s">
        <v>30</v>
      </c>
      <c r="L1210" s="32" t="s">
        <v>30</v>
      </c>
      <c r="M1210" s="31" t="s">
        <v>30</v>
      </c>
      <c r="N1210" s="43" t="s">
        <v>30</v>
      </c>
      <c r="O1210" s="32" t="s">
        <v>30</v>
      </c>
      <c r="P1210" s="32" t="s">
        <v>30</v>
      </c>
      <c r="Q1210" s="32" t="s">
        <v>30</v>
      </c>
      <c r="R1210" s="165" t="s">
        <v>30</v>
      </c>
      <c r="S1210" s="32" t="s">
        <v>30</v>
      </c>
      <c r="T1210" s="32" t="s">
        <v>30</v>
      </c>
      <c r="U1210" s="33" t="s">
        <v>30</v>
      </c>
      <c r="V1210" s="31" t="s">
        <v>30</v>
      </c>
      <c r="W1210" s="32" t="s">
        <v>30</v>
      </c>
      <c r="X1210" s="32" t="s">
        <v>30</v>
      </c>
      <c r="Y1210" s="32" t="s">
        <v>30</v>
      </c>
      <c r="Z1210" s="32" t="s">
        <v>30</v>
      </c>
      <c r="AA1210" s="32" t="s">
        <v>30</v>
      </c>
      <c r="AB1210" s="32" t="s">
        <v>30</v>
      </c>
      <c r="AC1210" s="32" t="s">
        <v>30</v>
      </c>
      <c r="AD1210" s="34" t="s">
        <v>30</v>
      </c>
      <c r="AE1210" s="31" t="s">
        <v>30</v>
      </c>
      <c r="AF1210" s="32" t="s">
        <v>30</v>
      </c>
      <c r="AG1210" s="32" t="s">
        <v>30</v>
      </c>
      <c r="AH1210" s="32" t="s">
        <v>30</v>
      </c>
      <c r="AI1210" s="32" t="s">
        <v>30</v>
      </c>
      <c r="AJ1210" s="165" t="s">
        <v>30</v>
      </c>
      <c r="AK1210" s="32" t="s">
        <v>30</v>
      </c>
      <c r="AL1210" s="32" t="s">
        <v>30</v>
      </c>
      <c r="AM1210" s="33" t="s">
        <v>30</v>
      </c>
      <c r="AN1210" s="31" t="s">
        <v>30</v>
      </c>
      <c r="AO1210" s="32" t="s">
        <v>30</v>
      </c>
      <c r="AP1210" s="32" t="s">
        <v>30</v>
      </c>
      <c r="AQ1210" s="32" t="s">
        <v>30</v>
      </c>
      <c r="AR1210" s="32" t="s">
        <v>30</v>
      </c>
      <c r="AS1210" s="32" t="s">
        <v>30</v>
      </c>
      <c r="AT1210" s="32" t="s">
        <v>30</v>
      </c>
      <c r="AU1210" s="32" t="s">
        <v>30</v>
      </c>
      <c r="AV1210" s="33" t="s">
        <v>30</v>
      </c>
      <c r="AW1210" s="31" t="s">
        <v>30</v>
      </c>
      <c r="AX1210" s="32" t="s">
        <v>30</v>
      </c>
      <c r="AY1210" s="32" t="s">
        <v>30</v>
      </c>
      <c r="AZ1210" s="32" t="s">
        <v>30</v>
      </c>
      <c r="BA1210" s="32" t="s">
        <v>30</v>
      </c>
      <c r="BB1210" s="32" t="s">
        <v>30</v>
      </c>
      <c r="BC1210" s="32" t="s">
        <v>30</v>
      </c>
      <c r="BD1210" s="32" t="s">
        <v>30</v>
      </c>
      <c r="BE1210" s="32" t="s">
        <v>30</v>
      </c>
      <c r="BF1210" s="31" t="s">
        <v>30</v>
      </c>
      <c r="BG1210" s="32" t="s">
        <v>30</v>
      </c>
      <c r="BH1210" s="32" t="s">
        <v>30</v>
      </c>
      <c r="BI1210" s="32" t="s">
        <v>30</v>
      </c>
      <c r="BJ1210" s="32" t="s">
        <v>30</v>
      </c>
      <c r="BK1210" s="32" t="s">
        <v>30</v>
      </c>
      <c r="BL1210" s="32" t="s">
        <v>30</v>
      </c>
      <c r="BM1210" s="32" t="s">
        <v>30</v>
      </c>
      <c r="BN1210" s="32" t="s">
        <v>30</v>
      </c>
      <c r="BO1210" s="26">
        <v>1</v>
      </c>
      <c r="BP1210" s="27">
        <v>2000000</v>
      </c>
      <c r="BQ1210" s="27">
        <v>2280000</v>
      </c>
      <c r="BR1210" s="27"/>
      <c r="BS1210" s="27"/>
      <c r="BT1210" s="143">
        <f t="shared" si="2481"/>
        <v>9.2518644267398739E-2</v>
      </c>
      <c r="BU1210" s="27">
        <f t="shared" si="2502"/>
        <v>2140000</v>
      </c>
      <c r="BV1210" s="28">
        <f t="shared" si="2503"/>
        <v>406600</v>
      </c>
      <c r="BW1210" s="30">
        <f t="shared" si="2504"/>
        <v>2546600</v>
      </c>
      <c r="BX1210" s="26">
        <v>1</v>
      </c>
      <c r="BY1210" s="28">
        <v>2000000</v>
      </c>
      <c r="BZ1210" s="28">
        <v>2280000</v>
      </c>
      <c r="CA1210" s="28"/>
      <c r="CB1210" s="28"/>
      <c r="CC1210" s="177">
        <f t="shared" si="2485"/>
        <v>9.2518644267398739E-2</v>
      </c>
      <c r="CD1210" s="28">
        <f t="shared" si="2505"/>
        <v>2140000</v>
      </c>
      <c r="CE1210" s="28">
        <f t="shared" si="2506"/>
        <v>406600</v>
      </c>
      <c r="CF1210" s="29">
        <f t="shared" si="2507"/>
        <v>2546600</v>
      </c>
      <c r="CG1210" s="26">
        <v>1</v>
      </c>
      <c r="CH1210" s="27">
        <v>1600000</v>
      </c>
      <c r="CI1210" s="27">
        <v>1280000</v>
      </c>
      <c r="CJ1210" s="27"/>
      <c r="CK1210" s="27"/>
      <c r="CL1210" s="143">
        <f t="shared" ref="CL1210:CL1220" si="2517">+STDEVA(CH1210:CI1210)/AVERAGE(CH1210:CI1210)</f>
        <v>0.15713484026367722</v>
      </c>
      <c r="CM1210" s="27">
        <f t="shared" ref="CM1210:CM1220" si="2518">+AVERAGE(CH1210:CJ1210)</f>
        <v>1440000</v>
      </c>
      <c r="CN1210" s="27">
        <f t="shared" ref="CN1210:CN1220" si="2519">+CM1210*19%</f>
        <v>273600</v>
      </c>
      <c r="CO1210" s="28">
        <f t="shared" ref="CO1210:CO1220" si="2520">+CN1210+CM1210</f>
        <v>1713600</v>
      </c>
      <c r="CP1210" s="31" t="s">
        <v>30</v>
      </c>
      <c r="CQ1210" s="32" t="s">
        <v>30</v>
      </c>
      <c r="CR1210" s="32" t="s">
        <v>30</v>
      </c>
      <c r="CS1210" s="32" t="s">
        <v>30</v>
      </c>
      <c r="CT1210" s="32" t="s">
        <v>30</v>
      </c>
      <c r="CU1210" s="32" t="s">
        <v>30</v>
      </c>
      <c r="CV1210" s="32" t="s">
        <v>30</v>
      </c>
      <c r="CW1210" s="32" t="s">
        <v>30</v>
      </c>
      <c r="CX1210" s="34" t="s">
        <v>30</v>
      </c>
      <c r="CY1210" s="31" t="s">
        <v>30</v>
      </c>
      <c r="CZ1210" s="32" t="s">
        <v>30</v>
      </c>
      <c r="DA1210" s="32" t="s">
        <v>30</v>
      </c>
      <c r="DB1210" s="32" t="s">
        <v>30</v>
      </c>
      <c r="DC1210" s="32" t="s">
        <v>30</v>
      </c>
      <c r="DD1210" s="32" t="s">
        <v>30</v>
      </c>
      <c r="DE1210" s="32" t="s">
        <v>30</v>
      </c>
      <c r="DF1210" s="32" t="s">
        <v>30</v>
      </c>
      <c r="DG1210" s="32" t="s">
        <v>30</v>
      </c>
      <c r="DH1210" s="31" t="s">
        <v>30</v>
      </c>
      <c r="DI1210" s="32" t="s">
        <v>30</v>
      </c>
      <c r="DJ1210" s="32" t="s">
        <v>30</v>
      </c>
      <c r="DK1210" s="32" t="s">
        <v>30</v>
      </c>
      <c r="DL1210" s="32" t="s">
        <v>30</v>
      </c>
      <c r="DM1210" s="32" t="s">
        <v>30</v>
      </c>
      <c r="DN1210" s="32" t="s">
        <v>30</v>
      </c>
      <c r="DO1210" s="33" t="s">
        <v>30</v>
      </c>
    </row>
    <row r="1211" spans="1:119" ht="42" customHeight="1" x14ac:dyDescent="0.25">
      <c r="A1211" s="66" t="s">
        <v>2358</v>
      </c>
      <c r="B1211" s="67" t="s">
        <v>2228</v>
      </c>
      <c r="C1211" s="68" t="s">
        <v>2359</v>
      </c>
      <c r="D1211" s="31" t="s">
        <v>30</v>
      </c>
      <c r="E1211" s="32" t="s">
        <v>30</v>
      </c>
      <c r="F1211" s="32" t="s">
        <v>30</v>
      </c>
      <c r="G1211" s="32" t="s">
        <v>30</v>
      </c>
      <c r="H1211" s="32" t="s">
        <v>30</v>
      </c>
      <c r="I1211" s="32" t="s">
        <v>30</v>
      </c>
      <c r="J1211" s="32" t="s">
        <v>30</v>
      </c>
      <c r="K1211" s="32" t="s">
        <v>30</v>
      </c>
      <c r="L1211" s="32" t="s">
        <v>30</v>
      </c>
      <c r="M1211" s="31" t="s">
        <v>30</v>
      </c>
      <c r="N1211" s="43" t="s">
        <v>30</v>
      </c>
      <c r="O1211" s="32" t="s">
        <v>30</v>
      </c>
      <c r="P1211" s="32" t="s">
        <v>30</v>
      </c>
      <c r="Q1211" s="32" t="s">
        <v>30</v>
      </c>
      <c r="R1211" s="165" t="s">
        <v>30</v>
      </c>
      <c r="S1211" s="32" t="s">
        <v>30</v>
      </c>
      <c r="T1211" s="32" t="s">
        <v>30</v>
      </c>
      <c r="U1211" s="33" t="s">
        <v>30</v>
      </c>
      <c r="V1211" s="31" t="s">
        <v>30</v>
      </c>
      <c r="W1211" s="32" t="s">
        <v>30</v>
      </c>
      <c r="X1211" s="32" t="s">
        <v>30</v>
      </c>
      <c r="Y1211" s="32" t="s">
        <v>30</v>
      </c>
      <c r="Z1211" s="32" t="s">
        <v>30</v>
      </c>
      <c r="AA1211" s="32" t="s">
        <v>30</v>
      </c>
      <c r="AB1211" s="32" t="s">
        <v>30</v>
      </c>
      <c r="AC1211" s="32" t="s">
        <v>30</v>
      </c>
      <c r="AD1211" s="34" t="s">
        <v>30</v>
      </c>
      <c r="AE1211" s="31" t="s">
        <v>30</v>
      </c>
      <c r="AF1211" s="32" t="s">
        <v>30</v>
      </c>
      <c r="AG1211" s="32" t="s">
        <v>30</v>
      </c>
      <c r="AH1211" s="32" t="s">
        <v>30</v>
      </c>
      <c r="AI1211" s="32" t="s">
        <v>30</v>
      </c>
      <c r="AJ1211" s="165" t="s">
        <v>30</v>
      </c>
      <c r="AK1211" s="32" t="s">
        <v>30</v>
      </c>
      <c r="AL1211" s="32" t="s">
        <v>30</v>
      </c>
      <c r="AM1211" s="33" t="s">
        <v>30</v>
      </c>
      <c r="AN1211" s="31" t="s">
        <v>30</v>
      </c>
      <c r="AO1211" s="32" t="s">
        <v>30</v>
      </c>
      <c r="AP1211" s="32" t="s">
        <v>30</v>
      </c>
      <c r="AQ1211" s="32" t="s">
        <v>30</v>
      </c>
      <c r="AR1211" s="32" t="s">
        <v>30</v>
      </c>
      <c r="AS1211" s="32" t="s">
        <v>30</v>
      </c>
      <c r="AT1211" s="32" t="s">
        <v>30</v>
      </c>
      <c r="AU1211" s="32" t="s">
        <v>30</v>
      </c>
      <c r="AV1211" s="33" t="s">
        <v>30</v>
      </c>
      <c r="AW1211" s="31" t="s">
        <v>30</v>
      </c>
      <c r="AX1211" s="32" t="s">
        <v>30</v>
      </c>
      <c r="AY1211" s="32" t="s">
        <v>30</v>
      </c>
      <c r="AZ1211" s="32" t="s">
        <v>30</v>
      </c>
      <c r="BA1211" s="32" t="s">
        <v>30</v>
      </c>
      <c r="BB1211" s="32" t="s">
        <v>30</v>
      </c>
      <c r="BC1211" s="32" t="s">
        <v>30</v>
      </c>
      <c r="BD1211" s="32" t="s">
        <v>30</v>
      </c>
      <c r="BE1211" s="32" t="s">
        <v>30</v>
      </c>
      <c r="BF1211" s="31" t="s">
        <v>30</v>
      </c>
      <c r="BG1211" s="32" t="s">
        <v>30</v>
      </c>
      <c r="BH1211" s="32" t="s">
        <v>30</v>
      </c>
      <c r="BI1211" s="32" t="s">
        <v>30</v>
      </c>
      <c r="BJ1211" s="32" t="s">
        <v>30</v>
      </c>
      <c r="BK1211" s="32" t="s">
        <v>30</v>
      </c>
      <c r="BL1211" s="32" t="s">
        <v>30</v>
      </c>
      <c r="BM1211" s="32" t="s">
        <v>30</v>
      </c>
      <c r="BN1211" s="32" t="s">
        <v>30</v>
      </c>
      <c r="BO1211" s="26">
        <v>1</v>
      </c>
      <c r="BP1211" s="27">
        <v>1600000</v>
      </c>
      <c r="BQ1211" s="27">
        <v>1824000</v>
      </c>
      <c r="BR1211" s="27"/>
      <c r="BS1211" s="27"/>
      <c r="BT1211" s="143">
        <f t="shared" si="2481"/>
        <v>9.2518644267398739E-2</v>
      </c>
      <c r="BU1211" s="27">
        <f t="shared" si="2502"/>
        <v>1712000</v>
      </c>
      <c r="BV1211" s="28">
        <f t="shared" si="2503"/>
        <v>325280</v>
      </c>
      <c r="BW1211" s="30">
        <f t="shared" si="2504"/>
        <v>2037280</v>
      </c>
      <c r="BX1211" s="26">
        <v>1</v>
      </c>
      <c r="BY1211" s="28">
        <v>1600000</v>
      </c>
      <c r="BZ1211" s="28">
        <v>1824000</v>
      </c>
      <c r="CA1211" s="28"/>
      <c r="CB1211" s="28"/>
      <c r="CC1211" s="177">
        <f t="shared" si="2485"/>
        <v>9.2518644267398739E-2</v>
      </c>
      <c r="CD1211" s="28">
        <f t="shared" si="2505"/>
        <v>1712000</v>
      </c>
      <c r="CE1211" s="28">
        <f t="shared" si="2506"/>
        <v>325280</v>
      </c>
      <c r="CF1211" s="29">
        <f t="shared" si="2507"/>
        <v>2037280</v>
      </c>
      <c r="CG1211" s="26">
        <v>1</v>
      </c>
      <c r="CH1211" s="27">
        <v>1280000</v>
      </c>
      <c r="CI1211" s="27">
        <v>1024000</v>
      </c>
      <c r="CJ1211" s="27"/>
      <c r="CK1211" s="27"/>
      <c r="CL1211" s="143">
        <f t="shared" si="2517"/>
        <v>0.15713484026367724</v>
      </c>
      <c r="CM1211" s="27">
        <f t="shared" si="2518"/>
        <v>1152000</v>
      </c>
      <c r="CN1211" s="27">
        <f t="shared" si="2519"/>
        <v>218880</v>
      </c>
      <c r="CO1211" s="28">
        <f t="shared" si="2520"/>
        <v>1370880</v>
      </c>
      <c r="CP1211" s="31" t="s">
        <v>30</v>
      </c>
      <c r="CQ1211" s="32" t="s">
        <v>30</v>
      </c>
      <c r="CR1211" s="32" t="s">
        <v>30</v>
      </c>
      <c r="CS1211" s="32" t="s">
        <v>30</v>
      </c>
      <c r="CT1211" s="32" t="s">
        <v>30</v>
      </c>
      <c r="CU1211" s="32" t="s">
        <v>30</v>
      </c>
      <c r="CV1211" s="32" t="s">
        <v>30</v>
      </c>
      <c r="CW1211" s="32" t="s">
        <v>30</v>
      </c>
      <c r="CX1211" s="34" t="s">
        <v>30</v>
      </c>
      <c r="CY1211" s="31" t="s">
        <v>30</v>
      </c>
      <c r="CZ1211" s="32" t="s">
        <v>30</v>
      </c>
      <c r="DA1211" s="32" t="s">
        <v>30</v>
      </c>
      <c r="DB1211" s="32" t="s">
        <v>30</v>
      </c>
      <c r="DC1211" s="32" t="s">
        <v>30</v>
      </c>
      <c r="DD1211" s="32" t="s">
        <v>30</v>
      </c>
      <c r="DE1211" s="32" t="s">
        <v>30</v>
      </c>
      <c r="DF1211" s="32" t="s">
        <v>30</v>
      </c>
      <c r="DG1211" s="32" t="s">
        <v>30</v>
      </c>
      <c r="DH1211" s="31" t="s">
        <v>30</v>
      </c>
      <c r="DI1211" s="32" t="s">
        <v>30</v>
      </c>
      <c r="DJ1211" s="32" t="s">
        <v>30</v>
      </c>
      <c r="DK1211" s="32" t="s">
        <v>30</v>
      </c>
      <c r="DL1211" s="32" t="s">
        <v>30</v>
      </c>
      <c r="DM1211" s="32" t="s">
        <v>30</v>
      </c>
      <c r="DN1211" s="32" t="s">
        <v>30</v>
      </c>
      <c r="DO1211" s="33" t="s">
        <v>30</v>
      </c>
    </row>
    <row r="1212" spans="1:119" ht="21" customHeight="1" x14ac:dyDescent="0.25">
      <c r="A1212" s="66" t="s">
        <v>2360</v>
      </c>
      <c r="B1212" s="67" t="s">
        <v>2228</v>
      </c>
      <c r="C1212" s="68" t="s">
        <v>2361</v>
      </c>
      <c r="D1212" s="31" t="s">
        <v>30</v>
      </c>
      <c r="E1212" s="32" t="s">
        <v>30</v>
      </c>
      <c r="F1212" s="32" t="s">
        <v>30</v>
      </c>
      <c r="G1212" s="32" t="s">
        <v>30</v>
      </c>
      <c r="H1212" s="32" t="s">
        <v>30</v>
      </c>
      <c r="I1212" s="32" t="s">
        <v>30</v>
      </c>
      <c r="J1212" s="32" t="s">
        <v>30</v>
      </c>
      <c r="K1212" s="32" t="s">
        <v>30</v>
      </c>
      <c r="L1212" s="32" t="s">
        <v>30</v>
      </c>
      <c r="M1212" s="31" t="s">
        <v>30</v>
      </c>
      <c r="N1212" s="43" t="s">
        <v>30</v>
      </c>
      <c r="O1212" s="32" t="s">
        <v>30</v>
      </c>
      <c r="P1212" s="32" t="s">
        <v>30</v>
      </c>
      <c r="Q1212" s="32" t="s">
        <v>30</v>
      </c>
      <c r="R1212" s="165" t="s">
        <v>30</v>
      </c>
      <c r="S1212" s="32" t="s">
        <v>30</v>
      </c>
      <c r="T1212" s="32" t="s">
        <v>30</v>
      </c>
      <c r="U1212" s="33" t="s">
        <v>30</v>
      </c>
      <c r="V1212" s="31" t="s">
        <v>30</v>
      </c>
      <c r="W1212" s="32" t="s">
        <v>30</v>
      </c>
      <c r="X1212" s="32" t="s">
        <v>30</v>
      </c>
      <c r="Y1212" s="32" t="s">
        <v>30</v>
      </c>
      <c r="Z1212" s="32" t="s">
        <v>30</v>
      </c>
      <c r="AA1212" s="32" t="s">
        <v>30</v>
      </c>
      <c r="AB1212" s="32" t="s">
        <v>30</v>
      </c>
      <c r="AC1212" s="32" t="s">
        <v>30</v>
      </c>
      <c r="AD1212" s="34" t="s">
        <v>30</v>
      </c>
      <c r="AE1212" s="31" t="s">
        <v>30</v>
      </c>
      <c r="AF1212" s="32" t="s">
        <v>30</v>
      </c>
      <c r="AG1212" s="32" t="s">
        <v>30</v>
      </c>
      <c r="AH1212" s="32" t="s">
        <v>30</v>
      </c>
      <c r="AI1212" s="32" t="s">
        <v>30</v>
      </c>
      <c r="AJ1212" s="165" t="s">
        <v>30</v>
      </c>
      <c r="AK1212" s="32" t="s">
        <v>30</v>
      </c>
      <c r="AL1212" s="32" t="s">
        <v>30</v>
      </c>
      <c r="AM1212" s="33" t="s">
        <v>30</v>
      </c>
      <c r="AN1212" s="31" t="s">
        <v>30</v>
      </c>
      <c r="AO1212" s="32" t="s">
        <v>30</v>
      </c>
      <c r="AP1212" s="32" t="s">
        <v>30</v>
      </c>
      <c r="AQ1212" s="32" t="s">
        <v>30</v>
      </c>
      <c r="AR1212" s="32" t="s">
        <v>30</v>
      </c>
      <c r="AS1212" s="32" t="s">
        <v>30</v>
      </c>
      <c r="AT1212" s="32" t="s">
        <v>30</v>
      </c>
      <c r="AU1212" s="32" t="s">
        <v>30</v>
      </c>
      <c r="AV1212" s="33" t="s">
        <v>30</v>
      </c>
      <c r="AW1212" s="31" t="s">
        <v>30</v>
      </c>
      <c r="AX1212" s="32" t="s">
        <v>30</v>
      </c>
      <c r="AY1212" s="32" t="s">
        <v>30</v>
      </c>
      <c r="AZ1212" s="32" t="s">
        <v>30</v>
      </c>
      <c r="BA1212" s="32" t="s">
        <v>30</v>
      </c>
      <c r="BB1212" s="32" t="s">
        <v>30</v>
      </c>
      <c r="BC1212" s="32" t="s">
        <v>30</v>
      </c>
      <c r="BD1212" s="32" t="s">
        <v>30</v>
      </c>
      <c r="BE1212" s="32" t="s">
        <v>30</v>
      </c>
      <c r="BF1212" s="31" t="s">
        <v>30</v>
      </c>
      <c r="BG1212" s="32" t="s">
        <v>30</v>
      </c>
      <c r="BH1212" s="32" t="s">
        <v>30</v>
      </c>
      <c r="BI1212" s="32" t="s">
        <v>30</v>
      </c>
      <c r="BJ1212" s="32" t="s">
        <v>30</v>
      </c>
      <c r="BK1212" s="32" t="s">
        <v>30</v>
      </c>
      <c r="BL1212" s="32" t="s">
        <v>30</v>
      </c>
      <c r="BM1212" s="32" t="s">
        <v>30</v>
      </c>
      <c r="BN1212" s="32" t="s">
        <v>30</v>
      </c>
      <c r="BO1212" s="26">
        <v>1</v>
      </c>
      <c r="BP1212" s="27">
        <v>4800000</v>
      </c>
      <c r="BQ1212" s="27">
        <v>5472000</v>
      </c>
      <c r="BR1212" s="27"/>
      <c r="BS1212" s="27"/>
      <c r="BT1212" s="143">
        <f t="shared" si="2481"/>
        <v>9.2518644267398753E-2</v>
      </c>
      <c r="BU1212" s="27">
        <f t="shared" si="2502"/>
        <v>5136000</v>
      </c>
      <c r="BV1212" s="28">
        <f t="shared" si="2503"/>
        <v>975840</v>
      </c>
      <c r="BW1212" s="30">
        <f t="shared" si="2504"/>
        <v>6111840</v>
      </c>
      <c r="BX1212" s="26">
        <v>1</v>
      </c>
      <c r="BY1212" s="28">
        <v>4800000</v>
      </c>
      <c r="BZ1212" s="28">
        <v>5472000</v>
      </c>
      <c r="CA1212" s="28"/>
      <c r="CB1212" s="28"/>
      <c r="CC1212" s="177">
        <f t="shared" si="2485"/>
        <v>9.2518644267398753E-2</v>
      </c>
      <c r="CD1212" s="28">
        <f t="shared" si="2505"/>
        <v>5136000</v>
      </c>
      <c r="CE1212" s="28">
        <f t="shared" si="2506"/>
        <v>975840</v>
      </c>
      <c r="CF1212" s="29">
        <f t="shared" si="2507"/>
        <v>6111840</v>
      </c>
      <c r="CG1212" s="26">
        <v>1</v>
      </c>
      <c r="CH1212" s="27">
        <v>3840000</v>
      </c>
      <c r="CI1212" s="27">
        <v>3072000</v>
      </c>
      <c r="CJ1212" s="27"/>
      <c r="CK1212" s="27"/>
      <c r="CL1212" s="143">
        <f t="shared" si="2517"/>
        <v>0.15713484026367722</v>
      </c>
      <c r="CM1212" s="27">
        <f t="shared" si="2518"/>
        <v>3456000</v>
      </c>
      <c r="CN1212" s="27">
        <f t="shared" si="2519"/>
        <v>656640</v>
      </c>
      <c r="CO1212" s="28">
        <f t="shared" si="2520"/>
        <v>4112640</v>
      </c>
      <c r="CP1212" s="31" t="s">
        <v>30</v>
      </c>
      <c r="CQ1212" s="32" t="s">
        <v>30</v>
      </c>
      <c r="CR1212" s="32" t="s">
        <v>30</v>
      </c>
      <c r="CS1212" s="32" t="s">
        <v>30</v>
      </c>
      <c r="CT1212" s="32" t="s">
        <v>30</v>
      </c>
      <c r="CU1212" s="32" t="s">
        <v>30</v>
      </c>
      <c r="CV1212" s="32" t="s">
        <v>30</v>
      </c>
      <c r="CW1212" s="32" t="s">
        <v>30</v>
      </c>
      <c r="CX1212" s="34" t="s">
        <v>30</v>
      </c>
      <c r="CY1212" s="31" t="s">
        <v>30</v>
      </c>
      <c r="CZ1212" s="32" t="s">
        <v>30</v>
      </c>
      <c r="DA1212" s="32" t="s">
        <v>30</v>
      </c>
      <c r="DB1212" s="32" t="s">
        <v>30</v>
      </c>
      <c r="DC1212" s="32" t="s">
        <v>30</v>
      </c>
      <c r="DD1212" s="32" t="s">
        <v>30</v>
      </c>
      <c r="DE1212" s="32" t="s">
        <v>30</v>
      </c>
      <c r="DF1212" s="32" t="s">
        <v>30</v>
      </c>
      <c r="DG1212" s="32" t="s">
        <v>30</v>
      </c>
      <c r="DH1212" s="31" t="s">
        <v>30</v>
      </c>
      <c r="DI1212" s="32" t="s">
        <v>30</v>
      </c>
      <c r="DJ1212" s="32" t="s">
        <v>30</v>
      </c>
      <c r="DK1212" s="32" t="s">
        <v>30</v>
      </c>
      <c r="DL1212" s="32" t="s">
        <v>30</v>
      </c>
      <c r="DM1212" s="32" t="s">
        <v>30</v>
      </c>
      <c r="DN1212" s="32" t="s">
        <v>30</v>
      </c>
      <c r="DO1212" s="33" t="s">
        <v>30</v>
      </c>
    </row>
    <row r="1213" spans="1:119" ht="21" customHeight="1" x14ac:dyDescent="0.25">
      <c r="A1213" s="66" t="s">
        <v>2362</v>
      </c>
      <c r="B1213" s="67" t="s">
        <v>2228</v>
      </c>
      <c r="C1213" s="68" t="s">
        <v>2363</v>
      </c>
      <c r="D1213" s="31" t="s">
        <v>30</v>
      </c>
      <c r="E1213" s="32" t="s">
        <v>30</v>
      </c>
      <c r="F1213" s="32" t="s">
        <v>30</v>
      </c>
      <c r="G1213" s="32" t="s">
        <v>30</v>
      </c>
      <c r="H1213" s="32" t="s">
        <v>30</v>
      </c>
      <c r="I1213" s="32" t="s">
        <v>30</v>
      </c>
      <c r="J1213" s="32" t="s">
        <v>30</v>
      </c>
      <c r="K1213" s="32" t="s">
        <v>30</v>
      </c>
      <c r="L1213" s="32" t="s">
        <v>30</v>
      </c>
      <c r="M1213" s="31" t="s">
        <v>30</v>
      </c>
      <c r="N1213" s="43" t="s">
        <v>30</v>
      </c>
      <c r="O1213" s="32" t="s">
        <v>30</v>
      </c>
      <c r="P1213" s="32" t="s">
        <v>30</v>
      </c>
      <c r="Q1213" s="32" t="s">
        <v>30</v>
      </c>
      <c r="R1213" s="165" t="s">
        <v>30</v>
      </c>
      <c r="S1213" s="32" t="s">
        <v>30</v>
      </c>
      <c r="T1213" s="32" t="s">
        <v>30</v>
      </c>
      <c r="U1213" s="33" t="s">
        <v>30</v>
      </c>
      <c r="V1213" s="31" t="s">
        <v>30</v>
      </c>
      <c r="W1213" s="32" t="s">
        <v>30</v>
      </c>
      <c r="X1213" s="32" t="s">
        <v>30</v>
      </c>
      <c r="Y1213" s="32" t="s">
        <v>30</v>
      </c>
      <c r="Z1213" s="32" t="s">
        <v>30</v>
      </c>
      <c r="AA1213" s="32" t="s">
        <v>30</v>
      </c>
      <c r="AB1213" s="32" t="s">
        <v>30</v>
      </c>
      <c r="AC1213" s="32" t="s">
        <v>30</v>
      </c>
      <c r="AD1213" s="34" t="s">
        <v>30</v>
      </c>
      <c r="AE1213" s="31" t="s">
        <v>30</v>
      </c>
      <c r="AF1213" s="32" t="s">
        <v>30</v>
      </c>
      <c r="AG1213" s="32" t="s">
        <v>30</v>
      </c>
      <c r="AH1213" s="32" t="s">
        <v>30</v>
      </c>
      <c r="AI1213" s="32" t="s">
        <v>30</v>
      </c>
      <c r="AJ1213" s="165" t="s">
        <v>30</v>
      </c>
      <c r="AK1213" s="32" t="s">
        <v>30</v>
      </c>
      <c r="AL1213" s="32" t="s">
        <v>30</v>
      </c>
      <c r="AM1213" s="33" t="s">
        <v>30</v>
      </c>
      <c r="AN1213" s="31" t="s">
        <v>30</v>
      </c>
      <c r="AO1213" s="32" t="s">
        <v>30</v>
      </c>
      <c r="AP1213" s="32" t="s">
        <v>30</v>
      </c>
      <c r="AQ1213" s="32" t="s">
        <v>30</v>
      </c>
      <c r="AR1213" s="32" t="s">
        <v>30</v>
      </c>
      <c r="AS1213" s="32" t="s">
        <v>30</v>
      </c>
      <c r="AT1213" s="32" t="s">
        <v>30</v>
      </c>
      <c r="AU1213" s="32" t="s">
        <v>30</v>
      </c>
      <c r="AV1213" s="33" t="s">
        <v>30</v>
      </c>
      <c r="AW1213" s="31" t="s">
        <v>30</v>
      </c>
      <c r="AX1213" s="32" t="s">
        <v>30</v>
      </c>
      <c r="AY1213" s="32" t="s">
        <v>30</v>
      </c>
      <c r="AZ1213" s="32" t="s">
        <v>30</v>
      </c>
      <c r="BA1213" s="32" t="s">
        <v>30</v>
      </c>
      <c r="BB1213" s="32" t="s">
        <v>30</v>
      </c>
      <c r="BC1213" s="32" t="s">
        <v>30</v>
      </c>
      <c r="BD1213" s="32" t="s">
        <v>30</v>
      </c>
      <c r="BE1213" s="32" t="s">
        <v>30</v>
      </c>
      <c r="BF1213" s="31" t="s">
        <v>30</v>
      </c>
      <c r="BG1213" s="32" t="s">
        <v>30</v>
      </c>
      <c r="BH1213" s="32" t="s">
        <v>30</v>
      </c>
      <c r="BI1213" s="32" t="s">
        <v>30</v>
      </c>
      <c r="BJ1213" s="32" t="s">
        <v>30</v>
      </c>
      <c r="BK1213" s="32" t="s">
        <v>30</v>
      </c>
      <c r="BL1213" s="32" t="s">
        <v>30</v>
      </c>
      <c r="BM1213" s="32" t="s">
        <v>30</v>
      </c>
      <c r="BN1213" s="32" t="s">
        <v>30</v>
      </c>
      <c r="BO1213" s="31" t="s">
        <v>30</v>
      </c>
      <c r="BP1213" s="32" t="s">
        <v>30</v>
      </c>
      <c r="BQ1213" s="32" t="s">
        <v>30</v>
      </c>
      <c r="BR1213" s="32" t="s">
        <v>30</v>
      </c>
      <c r="BS1213" s="32" t="s">
        <v>30</v>
      </c>
      <c r="BT1213" s="32" t="s">
        <v>30</v>
      </c>
      <c r="BU1213" s="32" t="s">
        <v>30</v>
      </c>
      <c r="BV1213" s="32" t="s">
        <v>30</v>
      </c>
      <c r="BW1213" s="33" t="s">
        <v>30</v>
      </c>
      <c r="BX1213" s="31" t="s">
        <v>30</v>
      </c>
      <c r="BY1213" s="32" t="s">
        <v>30</v>
      </c>
      <c r="BZ1213" s="32" t="s">
        <v>30</v>
      </c>
      <c r="CA1213" s="32" t="s">
        <v>30</v>
      </c>
      <c r="CB1213" s="32" t="s">
        <v>30</v>
      </c>
      <c r="CC1213" s="32" t="s">
        <v>30</v>
      </c>
      <c r="CD1213" s="32" t="s">
        <v>30</v>
      </c>
      <c r="CE1213" s="32" t="s">
        <v>30</v>
      </c>
      <c r="CF1213" s="34" t="s">
        <v>30</v>
      </c>
      <c r="CG1213" s="26">
        <v>1</v>
      </c>
      <c r="CH1213" s="27">
        <v>2880000</v>
      </c>
      <c r="CI1213" s="27">
        <v>2304000</v>
      </c>
      <c r="CJ1213" s="27"/>
      <c r="CK1213" s="27"/>
      <c r="CL1213" s="143">
        <f t="shared" si="2517"/>
        <v>0.15713484026367722</v>
      </c>
      <c r="CM1213" s="27">
        <f t="shared" si="2518"/>
        <v>2592000</v>
      </c>
      <c r="CN1213" s="27">
        <f t="shared" si="2519"/>
        <v>492480</v>
      </c>
      <c r="CO1213" s="28">
        <f t="shared" si="2520"/>
        <v>3084480</v>
      </c>
      <c r="CP1213" s="31" t="s">
        <v>30</v>
      </c>
      <c r="CQ1213" s="32" t="s">
        <v>30</v>
      </c>
      <c r="CR1213" s="32" t="s">
        <v>30</v>
      </c>
      <c r="CS1213" s="32" t="s">
        <v>30</v>
      </c>
      <c r="CT1213" s="32" t="s">
        <v>30</v>
      </c>
      <c r="CU1213" s="32" t="s">
        <v>30</v>
      </c>
      <c r="CV1213" s="32" t="s">
        <v>30</v>
      </c>
      <c r="CW1213" s="32" t="s">
        <v>30</v>
      </c>
      <c r="CX1213" s="34" t="s">
        <v>30</v>
      </c>
      <c r="CY1213" s="31" t="s">
        <v>30</v>
      </c>
      <c r="CZ1213" s="32" t="s">
        <v>30</v>
      </c>
      <c r="DA1213" s="32" t="s">
        <v>30</v>
      </c>
      <c r="DB1213" s="32" t="s">
        <v>30</v>
      </c>
      <c r="DC1213" s="32" t="s">
        <v>30</v>
      </c>
      <c r="DD1213" s="32" t="s">
        <v>30</v>
      </c>
      <c r="DE1213" s="32" t="s">
        <v>30</v>
      </c>
      <c r="DF1213" s="32" t="s">
        <v>30</v>
      </c>
      <c r="DG1213" s="32" t="s">
        <v>30</v>
      </c>
      <c r="DH1213" s="31" t="s">
        <v>30</v>
      </c>
      <c r="DI1213" s="32" t="s">
        <v>30</v>
      </c>
      <c r="DJ1213" s="32" t="s">
        <v>30</v>
      </c>
      <c r="DK1213" s="32" t="s">
        <v>30</v>
      </c>
      <c r="DL1213" s="32" t="s">
        <v>30</v>
      </c>
      <c r="DM1213" s="32" t="s">
        <v>30</v>
      </c>
      <c r="DN1213" s="32" t="s">
        <v>30</v>
      </c>
      <c r="DO1213" s="33" t="s">
        <v>30</v>
      </c>
    </row>
    <row r="1214" spans="1:119" ht="21" customHeight="1" x14ac:dyDescent="0.25">
      <c r="A1214" s="66" t="s">
        <v>2364</v>
      </c>
      <c r="B1214" s="67" t="s">
        <v>2228</v>
      </c>
      <c r="C1214" s="68" t="s">
        <v>2365</v>
      </c>
      <c r="D1214" s="31" t="s">
        <v>30</v>
      </c>
      <c r="E1214" s="32" t="s">
        <v>30</v>
      </c>
      <c r="F1214" s="32" t="s">
        <v>30</v>
      </c>
      <c r="G1214" s="32" t="s">
        <v>30</v>
      </c>
      <c r="H1214" s="32" t="s">
        <v>30</v>
      </c>
      <c r="I1214" s="32" t="s">
        <v>30</v>
      </c>
      <c r="J1214" s="32" t="s">
        <v>30</v>
      </c>
      <c r="K1214" s="32" t="s">
        <v>30</v>
      </c>
      <c r="L1214" s="32" t="s">
        <v>30</v>
      </c>
      <c r="M1214" s="31" t="s">
        <v>30</v>
      </c>
      <c r="N1214" s="43" t="s">
        <v>30</v>
      </c>
      <c r="O1214" s="32" t="s">
        <v>30</v>
      </c>
      <c r="P1214" s="32" t="s">
        <v>30</v>
      </c>
      <c r="Q1214" s="32" t="s">
        <v>30</v>
      </c>
      <c r="R1214" s="165" t="s">
        <v>30</v>
      </c>
      <c r="S1214" s="32" t="s">
        <v>30</v>
      </c>
      <c r="T1214" s="32" t="s">
        <v>30</v>
      </c>
      <c r="U1214" s="33" t="s">
        <v>30</v>
      </c>
      <c r="V1214" s="31" t="s">
        <v>30</v>
      </c>
      <c r="W1214" s="32" t="s">
        <v>30</v>
      </c>
      <c r="X1214" s="32" t="s">
        <v>30</v>
      </c>
      <c r="Y1214" s="32" t="s">
        <v>30</v>
      </c>
      <c r="Z1214" s="32" t="s">
        <v>30</v>
      </c>
      <c r="AA1214" s="32" t="s">
        <v>30</v>
      </c>
      <c r="AB1214" s="32" t="s">
        <v>30</v>
      </c>
      <c r="AC1214" s="32" t="s">
        <v>30</v>
      </c>
      <c r="AD1214" s="34" t="s">
        <v>30</v>
      </c>
      <c r="AE1214" s="31" t="s">
        <v>30</v>
      </c>
      <c r="AF1214" s="32" t="s">
        <v>30</v>
      </c>
      <c r="AG1214" s="32" t="s">
        <v>30</v>
      </c>
      <c r="AH1214" s="32" t="s">
        <v>30</v>
      </c>
      <c r="AI1214" s="32" t="s">
        <v>30</v>
      </c>
      <c r="AJ1214" s="165" t="s">
        <v>30</v>
      </c>
      <c r="AK1214" s="32" t="s">
        <v>30</v>
      </c>
      <c r="AL1214" s="32" t="s">
        <v>30</v>
      </c>
      <c r="AM1214" s="33" t="s">
        <v>30</v>
      </c>
      <c r="AN1214" s="31" t="s">
        <v>30</v>
      </c>
      <c r="AO1214" s="32" t="s">
        <v>30</v>
      </c>
      <c r="AP1214" s="32" t="s">
        <v>30</v>
      </c>
      <c r="AQ1214" s="32" t="s">
        <v>30</v>
      </c>
      <c r="AR1214" s="32" t="s">
        <v>30</v>
      </c>
      <c r="AS1214" s="32" t="s">
        <v>30</v>
      </c>
      <c r="AT1214" s="32" t="s">
        <v>30</v>
      </c>
      <c r="AU1214" s="32" t="s">
        <v>30</v>
      </c>
      <c r="AV1214" s="33" t="s">
        <v>30</v>
      </c>
      <c r="AW1214" s="31" t="s">
        <v>30</v>
      </c>
      <c r="AX1214" s="32" t="s">
        <v>30</v>
      </c>
      <c r="AY1214" s="32" t="s">
        <v>30</v>
      </c>
      <c r="AZ1214" s="32" t="s">
        <v>30</v>
      </c>
      <c r="BA1214" s="32" t="s">
        <v>30</v>
      </c>
      <c r="BB1214" s="32" t="s">
        <v>30</v>
      </c>
      <c r="BC1214" s="32" t="s">
        <v>30</v>
      </c>
      <c r="BD1214" s="32" t="s">
        <v>30</v>
      </c>
      <c r="BE1214" s="32" t="s">
        <v>30</v>
      </c>
      <c r="BF1214" s="31" t="s">
        <v>30</v>
      </c>
      <c r="BG1214" s="32" t="s">
        <v>30</v>
      </c>
      <c r="BH1214" s="32" t="s">
        <v>30</v>
      </c>
      <c r="BI1214" s="32" t="s">
        <v>30</v>
      </c>
      <c r="BJ1214" s="32" t="s">
        <v>30</v>
      </c>
      <c r="BK1214" s="32" t="s">
        <v>30</v>
      </c>
      <c r="BL1214" s="32" t="s">
        <v>30</v>
      </c>
      <c r="BM1214" s="32" t="s">
        <v>30</v>
      </c>
      <c r="BN1214" s="32" t="s">
        <v>30</v>
      </c>
      <c r="BO1214" s="31" t="s">
        <v>30</v>
      </c>
      <c r="BP1214" s="32" t="s">
        <v>30</v>
      </c>
      <c r="BQ1214" s="32" t="s">
        <v>30</v>
      </c>
      <c r="BR1214" s="32" t="s">
        <v>30</v>
      </c>
      <c r="BS1214" s="32" t="s">
        <v>30</v>
      </c>
      <c r="BT1214" s="32" t="s">
        <v>30</v>
      </c>
      <c r="BU1214" s="32" t="s">
        <v>30</v>
      </c>
      <c r="BV1214" s="32" t="s">
        <v>30</v>
      </c>
      <c r="BW1214" s="33" t="s">
        <v>30</v>
      </c>
      <c r="BX1214" s="31" t="s">
        <v>30</v>
      </c>
      <c r="BY1214" s="32" t="s">
        <v>30</v>
      </c>
      <c r="BZ1214" s="32" t="s">
        <v>30</v>
      </c>
      <c r="CA1214" s="32" t="s">
        <v>30</v>
      </c>
      <c r="CB1214" s="32" t="s">
        <v>30</v>
      </c>
      <c r="CC1214" s="32" t="s">
        <v>30</v>
      </c>
      <c r="CD1214" s="32" t="s">
        <v>30</v>
      </c>
      <c r="CE1214" s="32" t="s">
        <v>30</v>
      </c>
      <c r="CF1214" s="34" t="s">
        <v>30</v>
      </c>
      <c r="CG1214" s="26">
        <v>1</v>
      </c>
      <c r="CH1214" s="27">
        <v>1600000</v>
      </c>
      <c r="CI1214" s="27">
        <v>1280000</v>
      </c>
      <c r="CJ1214" s="27"/>
      <c r="CK1214" s="27"/>
      <c r="CL1214" s="143">
        <f t="shared" si="2517"/>
        <v>0.15713484026367722</v>
      </c>
      <c r="CM1214" s="27">
        <f t="shared" si="2518"/>
        <v>1440000</v>
      </c>
      <c r="CN1214" s="27">
        <f t="shared" si="2519"/>
        <v>273600</v>
      </c>
      <c r="CO1214" s="28">
        <f t="shared" si="2520"/>
        <v>1713600</v>
      </c>
      <c r="CP1214" s="31" t="s">
        <v>30</v>
      </c>
      <c r="CQ1214" s="32" t="s">
        <v>30</v>
      </c>
      <c r="CR1214" s="32" t="s">
        <v>30</v>
      </c>
      <c r="CS1214" s="32" t="s">
        <v>30</v>
      </c>
      <c r="CT1214" s="32" t="s">
        <v>30</v>
      </c>
      <c r="CU1214" s="32" t="s">
        <v>30</v>
      </c>
      <c r="CV1214" s="32" t="s">
        <v>30</v>
      </c>
      <c r="CW1214" s="32" t="s">
        <v>30</v>
      </c>
      <c r="CX1214" s="34" t="s">
        <v>30</v>
      </c>
      <c r="CY1214" s="31" t="s">
        <v>30</v>
      </c>
      <c r="CZ1214" s="32" t="s">
        <v>30</v>
      </c>
      <c r="DA1214" s="32" t="s">
        <v>30</v>
      </c>
      <c r="DB1214" s="32" t="s">
        <v>30</v>
      </c>
      <c r="DC1214" s="32" t="s">
        <v>30</v>
      </c>
      <c r="DD1214" s="32" t="s">
        <v>30</v>
      </c>
      <c r="DE1214" s="32" t="s">
        <v>30</v>
      </c>
      <c r="DF1214" s="32" t="s">
        <v>30</v>
      </c>
      <c r="DG1214" s="32" t="s">
        <v>30</v>
      </c>
      <c r="DH1214" s="31" t="s">
        <v>30</v>
      </c>
      <c r="DI1214" s="32" t="s">
        <v>30</v>
      </c>
      <c r="DJ1214" s="32" t="s">
        <v>30</v>
      </c>
      <c r="DK1214" s="32" t="s">
        <v>30</v>
      </c>
      <c r="DL1214" s="32" t="s">
        <v>30</v>
      </c>
      <c r="DM1214" s="32" t="s">
        <v>30</v>
      </c>
      <c r="DN1214" s="32" t="s">
        <v>30</v>
      </c>
      <c r="DO1214" s="33" t="s">
        <v>30</v>
      </c>
    </row>
    <row r="1215" spans="1:119" ht="21" customHeight="1" x14ac:dyDescent="0.25">
      <c r="A1215" s="66" t="s">
        <v>2366</v>
      </c>
      <c r="B1215" s="67" t="s">
        <v>2228</v>
      </c>
      <c r="C1215" s="68" t="s">
        <v>2367</v>
      </c>
      <c r="D1215" s="31" t="s">
        <v>30</v>
      </c>
      <c r="E1215" s="32" t="s">
        <v>30</v>
      </c>
      <c r="F1215" s="32" t="s">
        <v>30</v>
      </c>
      <c r="G1215" s="32" t="s">
        <v>30</v>
      </c>
      <c r="H1215" s="32" t="s">
        <v>30</v>
      </c>
      <c r="I1215" s="32" t="s">
        <v>30</v>
      </c>
      <c r="J1215" s="32" t="s">
        <v>30</v>
      </c>
      <c r="K1215" s="32" t="s">
        <v>30</v>
      </c>
      <c r="L1215" s="32" t="s">
        <v>30</v>
      </c>
      <c r="M1215" s="31" t="s">
        <v>30</v>
      </c>
      <c r="N1215" s="43" t="s">
        <v>30</v>
      </c>
      <c r="O1215" s="32" t="s">
        <v>30</v>
      </c>
      <c r="P1215" s="32" t="s">
        <v>30</v>
      </c>
      <c r="Q1215" s="32" t="s">
        <v>30</v>
      </c>
      <c r="R1215" s="165" t="s">
        <v>30</v>
      </c>
      <c r="S1215" s="32" t="s">
        <v>30</v>
      </c>
      <c r="T1215" s="32" t="s">
        <v>30</v>
      </c>
      <c r="U1215" s="33" t="s">
        <v>30</v>
      </c>
      <c r="V1215" s="31" t="s">
        <v>30</v>
      </c>
      <c r="W1215" s="32" t="s">
        <v>30</v>
      </c>
      <c r="X1215" s="32" t="s">
        <v>30</v>
      </c>
      <c r="Y1215" s="32" t="s">
        <v>30</v>
      </c>
      <c r="Z1215" s="32" t="s">
        <v>30</v>
      </c>
      <c r="AA1215" s="32" t="s">
        <v>30</v>
      </c>
      <c r="AB1215" s="32" t="s">
        <v>30</v>
      </c>
      <c r="AC1215" s="32" t="s">
        <v>30</v>
      </c>
      <c r="AD1215" s="34" t="s">
        <v>30</v>
      </c>
      <c r="AE1215" s="31" t="s">
        <v>30</v>
      </c>
      <c r="AF1215" s="32" t="s">
        <v>30</v>
      </c>
      <c r="AG1215" s="32" t="s">
        <v>30</v>
      </c>
      <c r="AH1215" s="32" t="s">
        <v>30</v>
      </c>
      <c r="AI1215" s="32" t="s">
        <v>30</v>
      </c>
      <c r="AJ1215" s="165" t="s">
        <v>30</v>
      </c>
      <c r="AK1215" s="32" t="s">
        <v>30</v>
      </c>
      <c r="AL1215" s="32" t="s">
        <v>30</v>
      </c>
      <c r="AM1215" s="33" t="s">
        <v>30</v>
      </c>
      <c r="AN1215" s="31" t="s">
        <v>30</v>
      </c>
      <c r="AO1215" s="32" t="s">
        <v>30</v>
      </c>
      <c r="AP1215" s="32" t="s">
        <v>30</v>
      </c>
      <c r="AQ1215" s="32" t="s">
        <v>30</v>
      </c>
      <c r="AR1215" s="32" t="s">
        <v>30</v>
      </c>
      <c r="AS1215" s="32" t="s">
        <v>30</v>
      </c>
      <c r="AT1215" s="32" t="s">
        <v>30</v>
      </c>
      <c r="AU1215" s="32" t="s">
        <v>30</v>
      </c>
      <c r="AV1215" s="33" t="s">
        <v>30</v>
      </c>
      <c r="AW1215" s="31" t="s">
        <v>30</v>
      </c>
      <c r="AX1215" s="32" t="s">
        <v>30</v>
      </c>
      <c r="AY1215" s="32" t="s">
        <v>30</v>
      </c>
      <c r="AZ1215" s="32" t="s">
        <v>30</v>
      </c>
      <c r="BA1215" s="32" t="s">
        <v>30</v>
      </c>
      <c r="BB1215" s="32" t="s">
        <v>30</v>
      </c>
      <c r="BC1215" s="32" t="s">
        <v>30</v>
      </c>
      <c r="BD1215" s="32" t="s">
        <v>30</v>
      </c>
      <c r="BE1215" s="32" t="s">
        <v>30</v>
      </c>
      <c r="BF1215" s="31" t="s">
        <v>30</v>
      </c>
      <c r="BG1215" s="32" t="s">
        <v>30</v>
      </c>
      <c r="BH1215" s="32" t="s">
        <v>30</v>
      </c>
      <c r="BI1215" s="32" t="s">
        <v>30</v>
      </c>
      <c r="BJ1215" s="32" t="s">
        <v>30</v>
      </c>
      <c r="BK1215" s="32" t="s">
        <v>30</v>
      </c>
      <c r="BL1215" s="32" t="s">
        <v>30</v>
      </c>
      <c r="BM1215" s="32" t="s">
        <v>30</v>
      </c>
      <c r="BN1215" s="32" t="s">
        <v>30</v>
      </c>
      <c r="BO1215" s="26">
        <v>1</v>
      </c>
      <c r="BP1215" s="27">
        <v>1600000</v>
      </c>
      <c r="BQ1215" s="27">
        <v>1824000</v>
      </c>
      <c r="BR1215" s="27"/>
      <c r="BS1215" s="27"/>
      <c r="BT1215" s="143">
        <f t="shared" si="2481"/>
        <v>9.2518644267398739E-2</v>
      </c>
      <c r="BU1215" s="27">
        <f t="shared" ref="BU1215:BU1221" si="2521">+AVERAGE(BP1215:BR1215)</f>
        <v>1712000</v>
      </c>
      <c r="BV1215" s="28">
        <f t="shared" ref="BV1215:BV1221" si="2522">+BU1215*19%</f>
        <v>325280</v>
      </c>
      <c r="BW1215" s="30">
        <f t="shared" ref="BW1215:BW1221" si="2523">+BV1215+BU1215</f>
        <v>2037280</v>
      </c>
      <c r="BX1215" s="26">
        <v>1</v>
      </c>
      <c r="BY1215" s="28">
        <v>1600000</v>
      </c>
      <c r="BZ1215" s="28">
        <v>1824000</v>
      </c>
      <c r="CA1215" s="28"/>
      <c r="CB1215" s="28"/>
      <c r="CC1215" s="177">
        <f t="shared" si="2485"/>
        <v>9.2518644267398739E-2</v>
      </c>
      <c r="CD1215" s="28">
        <f t="shared" ref="CD1215:CD1221" si="2524">+AVERAGE(BY1215:CA1215)</f>
        <v>1712000</v>
      </c>
      <c r="CE1215" s="28">
        <f t="shared" ref="CE1215:CE1221" si="2525">+CD1215*19%</f>
        <v>325280</v>
      </c>
      <c r="CF1215" s="29">
        <f t="shared" ref="CF1215:CF1221" si="2526">+CE1215+CD1215</f>
        <v>2037280</v>
      </c>
      <c r="CG1215" s="26">
        <v>1</v>
      </c>
      <c r="CH1215" s="27">
        <v>1280000</v>
      </c>
      <c r="CI1215" s="27">
        <v>1024000</v>
      </c>
      <c r="CJ1215" s="27"/>
      <c r="CK1215" s="27"/>
      <c r="CL1215" s="143">
        <f t="shared" si="2517"/>
        <v>0.15713484026367724</v>
      </c>
      <c r="CM1215" s="27">
        <f t="shared" si="2518"/>
        <v>1152000</v>
      </c>
      <c r="CN1215" s="27">
        <f t="shared" si="2519"/>
        <v>218880</v>
      </c>
      <c r="CO1215" s="28">
        <f t="shared" si="2520"/>
        <v>1370880</v>
      </c>
      <c r="CP1215" s="31" t="s">
        <v>30</v>
      </c>
      <c r="CQ1215" s="32" t="s">
        <v>30</v>
      </c>
      <c r="CR1215" s="32" t="s">
        <v>30</v>
      </c>
      <c r="CS1215" s="32" t="s">
        <v>30</v>
      </c>
      <c r="CT1215" s="32" t="s">
        <v>30</v>
      </c>
      <c r="CU1215" s="32" t="s">
        <v>30</v>
      </c>
      <c r="CV1215" s="32" t="s">
        <v>30</v>
      </c>
      <c r="CW1215" s="32" t="s">
        <v>30</v>
      </c>
      <c r="CX1215" s="34" t="s">
        <v>30</v>
      </c>
      <c r="CY1215" s="31" t="s">
        <v>30</v>
      </c>
      <c r="CZ1215" s="32" t="s">
        <v>30</v>
      </c>
      <c r="DA1215" s="32" t="s">
        <v>30</v>
      </c>
      <c r="DB1215" s="32" t="s">
        <v>30</v>
      </c>
      <c r="DC1215" s="32" t="s">
        <v>30</v>
      </c>
      <c r="DD1215" s="32" t="s">
        <v>30</v>
      </c>
      <c r="DE1215" s="32" t="s">
        <v>30</v>
      </c>
      <c r="DF1215" s="32" t="s">
        <v>30</v>
      </c>
      <c r="DG1215" s="32" t="s">
        <v>30</v>
      </c>
      <c r="DH1215" s="31" t="s">
        <v>30</v>
      </c>
      <c r="DI1215" s="32" t="s">
        <v>30</v>
      </c>
      <c r="DJ1215" s="32" t="s">
        <v>30</v>
      </c>
      <c r="DK1215" s="32" t="s">
        <v>30</v>
      </c>
      <c r="DL1215" s="32" t="s">
        <v>30</v>
      </c>
      <c r="DM1215" s="32" t="s">
        <v>30</v>
      </c>
      <c r="DN1215" s="32" t="s">
        <v>30</v>
      </c>
      <c r="DO1215" s="33" t="s">
        <v>30</v>
      </c>
    </row>
    <row r="1216" spans="1:119" ht="21" customHeight="1" x14ac:dyDescent="0.25">
      <c r="A1216" s="66" t="s">
        <v>2368</v>
      </c>
      <c r="B1216" s="67" t="s">
        <v>2228</v>
      </c>
      <c r="C1216" s="68" t="s">
        <v>2369</v>
      </c>
      <c r="D1216" s="26">
        <v>1</v>
      </c>
      <c r="E1216" s="27">
        <v>2000000</v>
      </c>
      <c r="F1216" s="27">
        <v>1900000</v>
      </c>
      <c r="G1216" s="148"/>
      <c r="H1216" s="148"/>
      <c r="I1216" s="143">
        <f t="shared" ref="I1216:I1225" si="2527">+STDEVA(E1216:F1216)/AVERAGE(E1216:F1216)</f>
        <v>3.6261886214694748E-2</v>
      </c>
      <c r="J1216" s="27">
        <f t="shared" ref="J1216:J1225" si="2528">+AVERAGE(E1216:F1216)</f>
        <v>1950000</v>
      </c>
      <c r="K1216" s="28">
        <f t="shared" ref="K1216:K1225" si="2529">J1216*19%</f>
        <v>370500</v>
      </c>
      <c r="L1216" s="29">
        <f t="shared" si="2465"/>
        <v>2320500</v>
      </c>
      <c r="M1216" s="26">
        <v>1</v>
      </c>
      <c r="N1216" s="27">
        <v>2000000</v>
      </c>
      <c r="O1216" s="27">
        <v>2160000</v>
      </c>
      <c r="P1216" s="145"/>
      <c r="Q1216" s="145"/>
      <c r="R1216" s="143">
        <f t="shared" si="2469"/>
        <v>5.4392829322042119E-2</v>
      </c>
      <c r="S1216" s="27">
        <f t="shared" ref="S1216:S1225" si="2530">+AVERAGE(N1216:P1216)</f>
        <v>2080000</v>
      </c>
      <c r="T1216" s="28">
        <f t="shared" ref="T1216:T1225" si="2531">+S1216*19%</f>
        <v>395200</v>
      </c>
      <c r="U1216" s="30">
        <f t="shared" ref="U1216:U1225" si="2532">+T1216+S1216</f>
        <v>2475200</v>
      </c>
      <c r="V1216" s="26">
        <v>1</v>
      </c>
      <c r="W1216" s="27">
        <v>2000000</v>
      </c>
      <c r="X1216" s="27">
        <v>2300000</v>
      </c>
      <c r="Y1216" s="145"/>
      <c r="Z1216" s="145"/>
      <c r="AA1216" s="143">
        <f t="shared" ref="AA1216:AA1225" si="2533">+STDEVA(W1216:X1216)/AVERAGE(W1216:X1216)</f>
        <v>9.8666062491146164E-2</v>
      </c>
      <c r="AB1216" s="27">
        <f t="shared" ref="AB1216:AB1225" si="2534">+AVERAGE(W1216:Y1216)</f>
        <v>2150000</v>
      </c>
      <c r="AC1216" s="28">
        <f t="shared" ref="AC1216:AC1225" si="2535">+AB1216*19%</f>
        <v>408500</v>
      </c>
      <c r="AD1216" s="29">
        <f t="shared" ref="AD1216:AD1225" si="2536">+AC1216+AB1216</f>
        <v>2558500</v>
      </c>
      <c r="AE1216" s="26">
        <v>1</v>
      </c>
      <c r="AF1216" s="27">
        <v>2000000</v>
      </c>
      <c r="AG1216" s="27">
        <v>2200000</v>
      </c>
      <c r="AH1216" s="145"/>
      <c r="AI1216" s="145"/>
      <c r="AJ1216" s="143">
        <f t="shared" si="2462"/>
        <v>6.7343502970147393E-2</v>
      </c>
      <c r="AK1216" s="27">
        <f t="shared" ref="AK1216:AK1227" si="2537">+AVERAGE(AF1216:AH1216)</f>
        <v>2100000</v>
      </c>
      <c r="AL1216" s="28">
        <f t="shared" ref="AL1216:AL1269" si="2538">+AK1216*19%</f>
        <v>399000</v>
      </c>
      <c r="AM1216" s="30">
        <f t="shared" ref="AM1216:AM1227" si="2539">+AL1216+AK1216</f>
        <v>2499000</v>
      </c>
      <c r="AN1216" s="26">
        <v>1</v>
      </c>
      <c r="AO1216" s="27">
        <v>2000000</v>
      </c>
      <c r="AP1216" s="27">
        <v>2599200</v>
      </c>
      <c r="AQ1216" s="145"/>
      <c r="AR1216" s="145"/>
      <c r="AS1216" s="143">
        <f t="shared" si="2463"/>
        <v>0.18424873164332026</v>
      </c>
      <c r="AT1216" s="27">
        <f t="shared" ref="AT1216:AT1227" si="2540">+AVERAGE(AO1216:AQ1216)</f>
        <v>2299600</v>
      </c>
      <c r="AU1216" s="28">
        <f t="shared" ref="AU1216:AU1269" si="2541">+AT1216*19%</f>
        <v>436924</v>
      </c>
      <c r="AV1216" s="30">
        <f t="shared" ref="AV1216:AV1227" si="2542">+AU1216+AT1216</f>
        <v>2736524</v>
      </c>
      <c r="AW1216" s="26">
        <v>1</v>
      </c>
      <c r="AX1216" s="27">
        <v>2000000</v>
      </c>
      <c r="AY1216" s="27">
        <v>2280000</v>
      </c>
      <c r="AZ1216" s="145"/>
      <c r="BA1216" s="145"/>
      <c r="BB1216" s="143">
        <f t="shared" si="2464"/>
        <v>9.2518644267398739E-2</v>
      </c>
      <c r="BC1216" s="27">
        <f t="shared" ref="BC1216:BC1227" si="2543">+AVERAGE(AX1216:AZ1216)</f>
        <v>2140000</v>
      </c>
      <c r="BD1216" s="27">
        <f t="shared" ref="BD1216:BD1269" si="2544">+BC1216*19%</f>
        <v>406600</v>
      </c>
      <c r="BE1216" s="27">
        <f t="shared" ref="BE1216:BE1227" si="2545">+BD1216+BC1216</f>
        <v>2546600</v>
      </c>
      <c r="BF1216" s="26">
        <v>1</v>
      </c>
      <c r="BG1216" s="27">
        <v>1600000</v>
      </c>
      <c r="BH1216" s="27">
        <v>1440000</v>
      </c>
      <c r="BI1216" s="145"/>
      <c r="BJ1216" s="145"/>
      <c r="BK1216" s="143">
        <f t="shared" si="2477"/>
        <v>7.4432292756478682E-2</v>
      </c>
      <c r="BL1216" s="27">
        <f t="shared" ref="BL1216:BL1225" si="2546">+AVERAGE(BG1216:BI1216)</f>
        <v>1520000</v>
      </c>
      <c r="BM1216" s="27">
        <f t="shared" ref="BM1216:BM1225" si="2547">+BL1216*19%</f>
        <v>288800</v>
      </c>
      <c r="BN1216" s="28">
        <f t="shared" ref="BN1216:BN1225" si="2548">+BM1216+BL1216</f>
        <v>1808800</v>
      </c>
      <c r="BO1216" s="26">
        <v>1</v>
      </c>
      <c r="BP1216" s="27">
        <v>1600000</v>
      </c>
      <c r="BQ1216" s="27">
        <v>1824000</v>
      </c>
      <c r="BR1216" s="148"/>
      <c r="BS1216" s="148"/>
      <c r="BT1216" s="143">
        <f t="shared" si="2481"/>
        <v>9.2518644267398739E-2</v>
      </c>
      <c r="BU1216" s="27">
        <f t="shared" si="2521"/>
        <v>1712000</v>
      </c>
      <c r="BV1216" s="28">
        <f t="shared" si="2522"/>
        <v>325280</v>
      </c>
      <c r="BW1216" s="30">
        <f t="shared" si="2523"/>
        <v>2037280</v>
      </c>
      <c r="BX1216" s="26">
        <v>1</v>
      </c>
      <c r="BY1216" s="28">
        <v>1600000</v>
      </c>
      <c r="BZ1216" s="28">
        <v>1824000</v>
      </c>
      <c r="CA1216" s="156"/>
      <c r="CB1216" s="156"/>
      <c r="CC1216" s="177">
        <f t="shared" si="2485"/>
        <v>9.2518644267398739E-2</v>
      </c>
      <c r="CD1216" s="28">
        <f t="shared" si="2524"/>
        <v>1712000</v>
      </c>
      <c r="CE1216" s="28">
        <f t="shared" si="2525"/>
        <v>325280</v>
      </c>
      <c r="CF1216" s="29">
        <f t="shared" si="2526"/>
        <v>2037280</v>
      </c>
      <c r="CG1216" s="26">
        <v>1</v>
      </c>
      <c r="CH1216" s="27">
        <v>1280000</v>
      </c>
      <c r="CI1216" s="27">
        <v>1024000</v>
      </c>
      <c r="CJ1216" s="148"/>
      <c r="CK1216" s="148"/>
      <c r="CL1216" s="143">
        <f t="shared" si="2517"/>
        <v>0.15713484026367724</v>
      </c>
      <c r="CM1216" s="27">
        <f t="shared" si="2518"/>
        <v>1152000</v>
      </c>
      <c r="CN1216" s="27">
        <f t="shared" si="2519"/>
        <v>218880</v>
      </c>
      <c r="CO1216" s="28">
        <f t="shared" si="2520"/>
        <v>1370880</v>
      </c>
      <c r="CP1216" s="31" t="s">
        <v>30</v>
      </c>
      <c r="CQ1216" s="32" t="s">
        <v>30</v>
      </c>
      <c r="CR1216" s="32" t="s">
        <v>30</v>
      </c>
      <c r="CS1216" s="32" t="s">
        <v>30</v>
      </c>
      <c r="CT1216" s="32" t="s">
        <v>30</v>
      </c>
      <c r="CU1216" s="32" t="s">
        <v>30</v>
      </c>
      <c r="CV1216" s="32" t="s">
        <v>30</v>
      </c>
      <c r="CW1216" s="32" t="s">
        <v>30</v>
      </c>
      <c r="CX1216" s="34" t="s">
        <v>30</v>
      </c>
      <c r="CY1216" s="31" t="s">
        <v>30</v>
      </c>
      <c r="CZ1216" s="32" t="s">
        <v>30</v>
      </c>
      <c r="DA1216" s="32" t="s">
        <v>30</v>
      </c>
      <c r="DB1216" s="32" t="s">
        <v>30</v>
      </c>
      <c r="DC1216" s="32" t="s">
        <v>30</v>
      </c>
      <c r="DD1216" s="32" t="s">
        <v>30</v>
      </c>
      <c r="DE1216" s="32" t="s">
        <v>30</v>
      </c>
      <c r="DF1216" s="32" t="s">
        <v>30</v>
      </c>
      <c r="DG1216" s="32" t="s">
        <v>30</v>
      </c>
      <c r="DH1216" s="31" t="s">
        <v>30</v>
      </c>
      <c r="DI1216" s="32" t="s">
        <v>30</v>
      </c>
      <c r="DJ1216" s="32" t="s">
        <v>30</v>
      </c>
      <c r="DK1216" s="32" t="s">
        <v>30</v>
      </c>
      <c r="DL1216" s="32" t="s">
        <v>30</v>
      </c>
      <c r="DM1216" s="32" t="s">
        <v>30</v>
      </c>
      <c r="DN1216" s="32" t="s">
        <v>30</v>
      </c>
      <c r="DO1216" s="33" t="s">
        <v>30</v>
      </c>
    </row>
    <row r="1217" spans="1:119" ht="21" customHeight="1" x14ac:dyDescent="0.25">
      <c r="A1217" s="66" t="s">
        <v>2370</v>
      </c>
      <c r="B1217" s="67" t="s">
        <v>2228</v>
      </c>
      <c r="C1217" s="68" t="s">
        <v>2371</v>
      </c>
      <c r="D1217" s="26">
        <v>1</v>
      </c>
      <c r="E1217" s="27">
        <v>2000000</v>
      </c>
      <c r="F1217" s="27">
        <v>1900000</v>
      </c>
      <c r="G1217" s="148"/>
      <c r="H1217" s="148"/>
      <c r="I1217" s="143">
        <f t="shared" si="2527"/>
        <v>3.6261886214694748E-2</v>
      </c>
      <c r="J1217" s="27">
        <f t="shared" si="2528"/>
        <v>1950000</v>
      </c>
      <c r="K1217" s="28">
        <f t="shared" si="2529"/>
        <v>370500</v>
      </c>
      <c r="L1217" s="29">
        <f t="shared" si="2465"/>
        <v>2320500</v>
      </c>
      <c r="M1217" s="26">
        <v>1</v>
      </c>
      <c r="N1217" s="27">
        <v>2000000</v>
      </c>
      <c r="O1217" s="27">
        <v>2160000</v>
      </c>
      <c r="P1217" s="145"/>
      <c r="Q1217" s="145"/>
      <c r="R1217" s="143">
        <f t="shared" si="2469"/>
        <v>5.4392829322042119E-2</v>
      </c>
      <c r="S1217" s="27">
        <f t="shared" si="2530"/>
        <v>2080000</v>
      </c>
      <c r="T1217" s="28">
        <f t="shared" si="2531"/>
        <v>395200</v>
      </c>
      <c r="U1217" s="30">
        <f t="shared" si="2532"/>
        <v>2475200</v>
      </c>
      <c r="V1217" s="26">
        <v>1</v>
      </c>
      <c r="W1217" s="27">
        <v>2000000</v>
      </c>
      <c r="X1217" s="27">
        <v>2300000</v>
      </c>
      <c r="Y1217" s="145"/>
      <c r="Z1217" s="145"/>
      <c r="AA1217" s="143">
        <f t="shared" si="2533"/>
        <v>9.8666062491146164E-2</v>
      </c>
      <c r="AB1217" s="27">
        <f t="shared" si="2534"/>
        <v>2150000</v>
      </c>
      <c r="AC1217" s="28">
        <f t="shared" si="2535"/>
        <v>408500</v>
      </c>
      <c r="AD1217" s="29">
        <f t="shared" si="2536"/>
        <v>2558500</v>
      </c>
      <c r="AE1217" s="26">
        <v>1</v>
      </c>
      <c r="AF1217" s="27">
        <v>2000000</v>
      </c>
      <c r="AG1217" s="27">
        <v>2200000</v>
      </c>
      <c r="AH1217" s="145"/>
      <c r="AI1217" s="145"/>
      <c r="AJ1217" s="143">
        <f t="shared" si="2462"/>
        <v>6.7343502970147393E-2</v>
      </c>
      <c r="AK1217" s="27">
        <f t="shared" si="2537"/>
        <v>2100000</v>
      </c>
      <c r="AL1217" s="28">
        <f t="shared" si="2538"/>
        <v>399000</v>
      </c>
      <c r="AM1217" s="30">
        <f t="shared" si="2539"/>
        <v>2499000</v>
      </c>
      <c r="AN1217" s="26">
        <v>1</v>
      </c>
      <c r="AO1217" s="27">
        <v>2000000</v>
      </c>
      <c r="AP1217" s="27">
        <v>2599200</v>
      </c>
      <c r="AQ1217" s="145"/>
      <c r="AR1217" s="145"/>
      <c r="AS1217" s="143">
        <f t="shared" si="2463"/>
        <v>0.18424873164332026</v>
      </c>
      <c r="AT1217" s="27">
        <f t="shared" si="2540"/>
        <v>2299600</v>
      </c>
      <c r="AU1217" s="28">
        <f t="shared" si="2541"/>
        <v>436924</v>
      </c>
      <c r="AV1217" s="30">
        <f t="shared" si="2542"/>
        <v>2736524</v>
      </c>
      <c r="AW1217" s="26">
        <v>1</v>
      </c>
      <c r="AX1217" s="27">
        <v>2000000</v>
      </c>
      <c r="AY1217" s="27">
        <v>2280000</v>
      </c>
      <c r="AZ1217" s="145"/>
      <c r="BA1217" s="145"/>
      <c r="BB1217" s="143">
        <f t="shared" si="2464"/>
        <v>9.2518644267398739E-2</v>
      </c>
      <c r="BC1217" s="27">
        <f t="shared" si="2543"/>
        <v>2140000</v>
      </c>
      <c r="BD1217" s="27">
        <f t="shared" si="2544"/>
        <v>406600</v>
      </c>
      <c r="BE1217" s="27">
        <f t="shared" si="2545"/>
        <v>2546600</v>
      </c>
      <c r="BF1217" s="26">
        <v>1</v>
      </c>
      <c r="BG1217" s="27">
        <v>1600000</v>
      </c>
      <c r="BH1217" s="27">
        <v>1440000</v>
      </c>
      <c r="BI1217" s="145"/>
      <c r="BJ1217" s="145"/>
      <c r="BK1217" s="143">
        <f t="shared" si="2477"/>
        <v>7.4432292756478682E-2</v>
      </c>
      <c r="BL1217" s="27">
        <f t="shared" si="2546"/>
        <v>1520000</v>
      </c>
      <c r="BM1217" s="27">
        <f t="shared" si="2547"/>
        <v>288800</v>
      </c>
      <c r="BN1217" s="28">
        <f t="shared" si="2548"/>
        <v>1808800</v>
      </c>
      <c r="BO1217" s="26">
        <v>1</v>
      </c>
      <c r="BP1217" s="27">
        <v>1600000</v>
      </c>
      <c r="BQ1217" s="27">
        <v>1824000</v>
      </c>
      <c r="BR1217" s="148"/>
      <c r="BS1217" s="148"/>
      <c r="BT1217" s="143">
        <f t="shared" si="2481"/>
        <v>9.2518644267398739E-2</v>
      </c>
      <c r="BU1217" s="27">
        <f t="shared" si="2521"/>
        <v>1712000</v>
      </c>
      <c r="BV1217" s="28">
        <f t="shared" si="2522"/>
        <v>325280</v>
      </c>
      <c r="BW1217" s="30">
        <f t="shared" si="2523"/>
        <v>2037280</v>
      </c>
      <c r="BX1217" s="26">
        <v>1</v>
      </c>
      <c r="BY1217" s="28">
        <v>1600000</v>
      </c>
      <c r="BZ1217" s="28">
        <v>1824000</v>
      </c>
      <c r="CA1217" s="156"/>
      <c r="CB1217" s="156"/>
      <c r="CC1217" s="177">
        <f t="shared" si="2485"/>
        <v>9.2518644267398739E-2</v>
      </c>
      <c r="CD1217" s="28">
        <f t="shared" si="2524"/>
        <v>1712000</v>
      </c>
      <c r="CE1217" s="28">
        <f t="shared" si="2525"/>
        <v>325280</v>
      </c>
      <c r="CF1217" s="29">
        <f t="shared" si="2526"/>
        <v>2037280</v>
      </c>
      <c r="CG1217" s="26">
        <v>1</v>
      </c>
      <c r="CH1217" s="27">
        <v>1280000</v>
      </c>
      <c r="CI1217" s="27">
        <v>1024000</v>
      </c>
      <c r="CJ1217" s="148"/>
      <c r="CK1217" s="148"/>
      <c r="CL1217" s="143">
        <f t="shared" si="2517"/>
        <v>0.15713484026367724</v>
      </c>
      <c r="CM1217" s="27">
        <f t="shared" si="2518"/>
        <v>1152000</v>
      </c>
      <c r="CN1217" s="27">
        <f t="shared" si="2519"/>
        <v>218880</v>
      </c>
      <c r="CO1217" s="28">
        <f t="shared" si="2520"/>
        <v>1370880</v>
      </c>
      <c r="CP1217" s="31" t="s">
        <v>30</v>
      </c>
      <c r="CQ1217" s="32" t="s">
        <v>30</v>
      </c>
      <c r="CR1217" s="32" t="s">
        <v>30</v>
      </c>
      <c r="CS1217" s="32" t="s">
        <v>30</v>
      </c>
      <c r="CT1217" s="32" t="s">
        <v>30</v>
      </c>
      <c r="CU1217" s="32" t="s">
        <v>30</v>
      </c>
      <c r="CV1217" s="32" t="s">
        <v>30</v>
      </c>
      <c r="CW1217" s="32" t="s">
        <v>30</v>
      </c>
      <c r="CX1217" s="34" t="s">
        <v>30</v>
      </c>
      <c r="CY1217" s="31" t="s">
        <v>30</v>
      </c>
      <c r="CZ1217" s="32" t="s">
        <v>30</v>
      </c>
      <c r="DA1217" s="32" t="s">
        <v>30</v>
      </c>
      <c r="DB1217" s="32" t="s">
        <v>30</v>
      </c>
      <c r="DC1217" s="32" t="s">
        <v>30</v>
      </c>
      <c r="DD1217" s="32" t="s">
        <v>30</v>
      </c>
      <c r="DE1217" s="32" t="s">
        <v>30</v>
      </c>
      <c r="DF1217" s="32" t="s">
        <v>30</v>
      </c>
      <c r="DG1217" s="32" t="s">
        <v>30</v>
      </c>
      <c r="DH1217" s="31" t="s">
        <v>30</v>
      </c>
      <c r="DI1217" s="32" t="s">
        <v>30</v>
      </c>
      <c r="DJ1217" s="32" t="s">
        <v>30</v>
      </c>
      <c r="DK1217" s="32" t="s">
        <v>30</v>
      </c>
      <c r="DL1217" s="32" t="s">
        <v>30</v>
      </c>
      <c r="DM1217" s="32" t="s">
        <v>30</v>
      </c>
      <c r="DN1217" s="32" t="s">
        <v>30</v>
      </c>
      <c r="DO1217" s="33" t="s">
        <v>30</v>
      </c>
    </row>
    <row r="1218" spans="1:119" ht="21" customHeight="1" x14ac:dyDescent="0.25">
      <c r="A1218" s="66" t="s">
        <v>2372</v>
      </c>
      <c r="B1218" s="67" t="s">
        <v>2228</v>
      </c>
      <c r="C1218" s="68" t="s">
        <v>2373</v>
      </c>
      <c r="D1218" s="26">
        <v>1</v>
      </c>
      <c r="E1218" s="27">
        <v>2000000</v>
      </c>
      <c r="F1218" s="27">
        <v>1900000</v>
      </c>
      <c r="G1218" s="148"/>
      <c r="H1218" s="148"/>
      <c r="I1218" s="143">
        <f t="shared" si="2527"/>
        <v>3.6261886214694748E-2</v>
      </c>
      <c r="J1218" s="27">
        <f t="shared" si="2528"/>
        <v>1950000</v>
      </c>
      <c r="K1218" s="28">
        <f t="shared" si="2529"/>
        <v>370500</v>
      </c>
      <c r="L1218" s="29">
        <f t="shared" si="2465"/>
        <v>2320500</v>
      </c>
      <c r="M1218" s="26">
        <v>1</v>
      </c>
      <c r="N1218" s="27">
        <v>2000000</v>
      </c>
      <c r="O1218" s="27">
        <v>2160000</v>
      </c>
      <c r="P1218" s="145"/>
      <c r="Q1218" s="145"/>
      <c r="R1218" s="143">
        <f t="shared" si="2469"/>
        <v>5.4392829322042119E-2</v>
      </c>
      <c r="S1218" s="27">
        <f t="shared" si="2530"/>
        <v>2080000</v>
      </c>
      <c r="T1218" s="28">
        <f t="shared" si="2531"/>
        <v>395200</v>
      </c>
      <c r="U1218" s="30">
        <f t="shared" si="2532"/>
        <v>2475200</v>
      </c>
      <c r="V1218" s="26">
        <v>1</v>
      </c>
      <c r="W1218" s="27">
        <v>2000000</v>
      </c>
      <c r="X1218" s="27">
        <v>2300000</v>
      </c>
      <c r="Y1218" s="145"/>
      <c r="Z1218" s="145"/>
      <c r="AA1218" s="143">
        <f t="shared" si="2533"/>
        <v>9.8666062491146164E-2</v>
      </c>
      <c r="AB1218" s="27">
        <f t="shared" si="2534"/>
        <v>2150000</v>
      </c>
      <c r="AC1218" s="28">
        <f t="shared" si="2535"/>
        <v>408500</v>
      </c>
      <c r="AD1218" s="29">
        <f t="shared" si="2536"/>
        <v>2558500</v>
      </c>
      <c r="AE1218" s="26">
        <v>1</v>
      </c>
      <c r="AF1218" s="27">
        <v>2000000</v>
      </c>
      <c r="AG1218" s="27">
        <v>2200000</v>
      </c>
      <c r="AH1218" s="145"/>
      <c r="AI1218" s="145"/>
      <c r="AJ1218" s="143">
        <f t="shared" si="2462"/>
        <v>6.7343502970147393E-2</v>
      </c>
      <c r="AK1218" s="27">
        <f t="shared" si="2537"/>
        <v>2100000</v>
      </c>
      <c r="AL1218" s="28">
        <f t="shared" si="2538"/>
        <v>399000</v>
      </c>
      <c r="AM1218" s="30">
        <f t="shared" si="2539"/>
        <v>2499000</v>
      </c>
      <c r="AN1218" s="26">
        <v>1</v>
      </c>
      <c r="AO1218" s="27">
        <v>2000000</v>
      </c>
      <c r="AP1218" s="27">
        <v>2599200</v>
      </c>
      <c r="AQ1218" s="145"/>
      <c r="AR1218" s="145"/>
      <c r="AS1218" s="143">
        <f t="shared" si="2463"/>
        <v>0.18424873164332026</v>
      </c>
      <c r="AT1218" s="27">
        <f t="shared" si="2540"/>
        <v>2299600</v>
      </c>
      <c r="AU1218" s="28">
        <f t="shared" si="2541"/>
        <v>436924</v>
      </c>
      <c r="AV1218" s="30">
        <f t="shared" si="2542"/>
        <v>2736524</v>
      </c>
      <c r="AW1218" s="26">
        <v>1</v>
      </c>
      <c r="AX1218" s="27">
        <v>2000000</v>
      </c>
      <c r="AY1218" s="27">
        <v>2280000</v>
      </c>
      <c r="AZ1218" s="145"/>
      <c r="BA1218" s="145"/>
      <c r="BB1218" s="143">
        <f t="shared" si="2464"/>
        <v>9.2518644267398739E-2</v>
      </c>
      <c r="BC1218" s="27">
        <f t="shared" si="2543"/>
        <v>2140000</v>
      </c>
      <c r="BD1218" s="27">
        <f t="shared" si="2544"/>
        <v>406600</v>
      </c>
      <c r="BE1218" s="27">
        <f t="shared" si="2545"/>
        <v>2546600</v>
      </c>
      <c r="BF1218" s="26">
        <v>1</v>
      </c>
      <c r="BG1218" s="27">
        <v>1600000</v>
      </c>
      <c r="BH1218" s="27">
        <v>1440000</v>
      </c>
      <c r="BI1218" s="145"/>
      <c r="BJ1218" s="145"/>
      <c r="BK1218" s="143">
        <f t="shared" si="2477"/>
        <v>7.4432292756478682E-2</v>
      </c>
      <c r="BL1218" s="27">
        <f t="shared" si="2546"/>
        <v>1520000</v>
      </c>
      <c r="BM1218" s="27">
        <f t="shared" si="2547"/>
        <v>288800</v>
      </c>
      <c r="BN1218" s="28">
        <f t="shared" si="2548"/>
        <v>1808800</v>
      </c>
      <c r="BO1218" s="26">
        <v>1</v>
      </c>
      <c r="BP1218" s="27">
        <v>1600000</v>
      </c>
      <c r="BQ1218" s="27">
        <v>1824000</v>
      </c>
      <c r="BR1218" s="148"/>
      <c r="BS1218" s="148"/>
      <c r="BT1218" s="143">
        <f t="shared" si="2481"/>
        <v>9.2518644267398739E-2</v>
      </c>
      <c r="BU1218" s="27">
        <f t="shared" si="2521"/>
        <v>1712000</v>
      </c>
      <c r="BV1218" s="28">
        <f t="shared" si="2522"/>
        <v>325280</v>
      </c>
      <c r="BW1218" s="30">
        <f t="shared" si="2523"/>
        <v>2037280</v>
      </c>
      <c r="BX1218" s="26">
        <v>1</v>
      </c>
      <c r="BY1218" s="28">
        <v>1600000</v>
      </c>
      <c r="BZ1218" s="28">
        <v>1824000</v>
      </c>
      <c r="CA1218" s="156"/>
      <c r="CB1218" s="156"/>
      <c r="CC1218" s="177">
        <f t="shared" si="2485"/>
        <v>9.2518644267398739E-2</v>
      </c>
      <c r="CD1218" s="28">
        <f t="shared" si="2524"/>
        <v>1712000</v>
      </c>
      <c r="CE1218" s="28">
        <f t="shared" si="2525"/>
        <v>325280</v>
      </c>
      <c r="CF1218" s="29">
        <f t="shared" si="2526"/>
        <v>2037280</v>
      </c>
      <c r="CG1218" s="26">
        <v>1</v>
      </c>
      <c r="CH1218" s="27">
        <v>1280000</v>
      </c>
      <c r="CI1218" s="27">
        <v>1024000</v>
      </c>
      <c r="CJ1218" s="148"/>
      <c r="CK1218" s="148"/>
      <c r="CL1218" s="143">
        <f t="shared" si="2517"/>
        <v>0.15713484026367724</v>
      </c>
      <c r="CM1218" s="27">
        <f t="shared" si="2518"/>
        <v>1152000</v>
      </c>
      <c r="CN1218" s="27">
        <f t="shared" si="2519"/>
        <v>218880</v>
      </c>
      <c r="CO1218" s="28">
        <f t="shared" si="2520"/>
        <v>1370880</v>
      </c>
      <c r="CP1218" s="31" t="s">
        <v>30</v>
      </c>
      <c r="CQ1218" s="32" t="s">
        <v>30</v>
      </c>
      <c r="CR1218" s="32" t="s">
        <v>30</v>
      </c>
      <c r="CS1218" s="32" t="s">
        <v>30</v>
      </c>
      <c r="CT1218" s="32" t="s">
        <v>30</v>
      </c>
      <c r="CU1218" s="32" t="s">
        <v>30</v>
      </c>
      <c r="CV1218" s="32" t="s">
        <v>30</v>
      </c>
      <c r="CW1218" s="32" t="s">
        <v>30</v>
      </c>
      <c r="CX1218" s="34" t="s">
        <v>30</v>
      </c>
      <c r="CY1218" s="31" t="s">
        <v>30</v>
      </c>
      <c r="CZ1218" s="32" t="s">
        <v>30</v>
      </c>
      <c r="DA1218" s="32" t="s">
        <v>30</v>
      </c>
      <c r="DB1218" s="32" t="s">
        <v>30</v>
      </c>
      <c r="DC1218" s="32" t="s">
        <v>30</v>
      </c>
      <c r="DD1218" s="32" t="s">
        <v>30</v>
      </c>
      <c r="DE1218" s="32" t="s">
        <v>30</v>
      </c>
      <c r="DF1218" s="32" t="s">
        <v>30</v>
      </c>
      <c r="DG1218" s="32" t="s">
        <v>30</v>
      </c>
      <c r="DH1218" s="31" t="s">
        <v>30</v>
      </c>
      <c r="DI1218" s="32" t="s">
        <v>30</v>
      </c>
      <c r="DJ1218" s="32" t="s">
        <v>30</v>
      </c>
      <c r="DK1218" s="32" t="s">
        <v>30</v>
      </c>
      <c r="DL1218" s="32" t="s">
        <v>30</v>
      </c>
      <c r="DM1218" s="32" t="s">
        <v>30</v>
      </c>
      <c r="DN1218" s="32" t="s">
        <v>30</v>
      </c>
      <c r="DO1218" s="33" t="s">
        <v>30</v>
      </c>
    </row>
    <row r="1219" spans="1:119" ht="21" customHeight="1" x14ac:dyDescent="0.25">
      <c r="A1219" s="66" t="s">
        <v>2374</v>
      </c>
      <c r="B1219" s="67" t="s">
        <v>2228</v>
      </c>
      <c r="C1219" s="68" t="s">
        <v>2375</v>
      </c>
      <c r="D1219" s="26">
        <v>1</v>
      </c>
      <c r="E1219" s="27">
        <v>2000000</v>
      </c>
      <c r="F1219" s="27">
        <v>1900000</v>
      </c>
      <c r="G1219" s="148"/>
      <c r="H1219" s="148"/>
      <c r="I1219" s="143">
        <f t="shared" si="2527"/>
        <v>3.6261886214694748E-2</v>
      </c>
      <c r="J1219" s="27">
        <f t="shared" si="2528"/>
        <v>1950000</v>
      </c>
      <c r="K1219" s="28">
        <f t="shared" si="2529"/>
        <v>370500</v>
      </c>
      <c r="L1219" s="29">
        <f t="shared" si="2465"/>
        <v>2320500</v>
      </c>
      <c r="M1219" s="26">
        <v>1</v>
      </c>
      <c r="N1219" s="27">
        <v>2000000</v>
      </c>
      <c r="O1219" s="27">
        <v>2160000</v>
      </c>
      <c r="P1219" s="145"/>
      <c r="Q1219" s="145"/>
      <c r="R1219" s="143">
        <f t="shared" si="2469"/>
        <v>5.4392829322042119E-2</v>
      </c>
      <c r="S1219" s="27">
        <f t="shared" si="2530"/>
        <v>2080000</v>
      </c>
      <c r="T1219" s="28">
        <f t="shared" si="2531"/>
        <v>395200</v>
      </c>
      <c r="U1219" s="30">
        <f t="shared" si="2532"/>
        <v>2475200</v>
      </c>
      <c r="V1219" s="26">
        <v>1</v>
      </c>
      <c r="W1219" s="27">
        <v>2000000</v>
      </c>
      <c r="X1219" s="27">
        <v>2300000</v>
      </c>
      <c r="Y1219" s="145"/>
      <c r="Z1219" s="145"/>
      <c r="AA1219" s="143">
        <f t="shared" si="2533"/>
        <v>9.8666062491146164E-2</v>
      </c>
      <c r="AB1219" s="27">
        <f t="shared" si="2534"/>
        <v>2150000</v>
      </c>
      <c r="AC1219" s="28">
        <f t="shared" si="2535"/>
        <v>408500</v>
      </c>
      <c r="AD1219" s="29">
        <f t="shared" si="2536"/>
        <v>2558500</v>
      </c>
      <c r="AE1219" s="26">
        <v>1</v>
      </c>
      <c r="AF1219" s="27">
        <v>2000000</v>
      </c>
      <c r="AG1219" s="27">
        <v>2200000</v>
      </c>
      <c r="AH1219" s="145"/>
      <c r="AI1219" s="145"/>
      <c r="AJ1219" s="143">
        <f t="shared" ref="AJ1219:AJ1282" si="2549">+STDEVA(AF1219:AG1219)/AVERAGE(AF1219:AG1219)</f>
        <v>6.7343502970147393E-2</v>
      </c>
      <c r="AK1219" s="27">
        <f t="shared" si="2537"/>
        <v>2100000</v>
      </c>
      <c r="AL1219" s="28">
        <f t="shared" si="2538"/>
        <v>399000</v>
      </c>
      <c r="AM1219" s="30">
        <f t="shared" si="2539"/>
        <v>2499000</v>
      </c>
      <c r="AN1219" s="26">
        <v>1</v>
      </c>
      <c r="AO1219" s="27">
        <v>2000000</v>
      </c>
      <c r="AP1219" s="27">
        <v>2599200</v>
      </c>
      <c r="AQ1219" s="145"/>
      <c r="AR1219" s="145"/>
      <c r="AS1219" s="143">
        <f t="shared" ref="AS1219:AS1282" si="2550">+STDEVA(AO1219:AP1219)/AVERAGE(AO1219:AP1219)</f>
        <v>0.18424873164332026</v>
      </c>
      <c r="AT1219" s="27">
        <f t="shared" si="2540"/>
        <v>2299600</v>
      </c>
      <c r="AU1219" s="28">
        <f t="shared" si="2541"/>
        <v>436924</v>
      </c>
      <c r="AV1219" s="30">
        <f t="shared" si="2542"/>
        <v>2736524</v>
      </c>
      <c r="AW1219" s="26">
        <v>1</v>
      </c>
      <c r="AX1219" s="27">
        <v>2000000</v>
      </c>
      <c r="AY1219" s="27">
        <v>2280000</v>
      </c>
      <c r="AZ1219" s="145"/>
      <c r="BA1219" s="145"/>
      <c r="BB1219" s="143">
        <f t="shared" ref="BB1219:BB1282" si="2551">+STDEVA(AX1219:AY1219)/AVERAGE(AX1219:AY1219)</f>
        <v>9.2518644267398739E-2</v>
      </c>
      <c r="BC1219" s="27">
        <f t="shared" si="2543"/>
        <v>2140000</v>
      </c>
      <c r="BD1219" s="27">
        <f t="shared" si="2544"/>
        <v>406600</v>
      </c>
      <c r="BE1219" s="27">
        <f t="shared" si="2545"/>
        <v>2546600</v>
      </c>
      <c r="BF1219" s="26">
        <v>1</v>
      </c>
      <c r="BG1219" s="27">
        <v>1600000</v>
      </c>
      <c r="BH1219" s="27">
        <v>1440000</v>
      </c>
      <c r="BI1219" s="145"/>
      <c r="BJ1219" s="145"/>
      <c r="BK1219" s="143">
        <f t="shared" ref="BK1219:BK1282" si="2552">+STDEVA(BG1219:BH1219)/AVERAGE(BG1219:BH1219)</f>
        <v>7.4432292756478682E-2</v>
      </c>
      <c r="BL1219" s="27">
        <f t="shared" si="2546"/>
        <v>1520000</v>
      </c>
      <c r="BM1219" s="27">
        <f t="shared" si="2547"/>
        <v>288800</v>
      </c>
      <c r="BN1219" s="28">
        <f t="shared" si="2548"/>
        <v>1808800</v>
      </c>
      <c r="BO1219" s="26">
        <v>1</v>
      </c>
      <c r="BP1219" s="27">
        <v>1600000</v>
      </c>
      <c r="BQ1219" s="27">
        <v>1824000</v>
      </c>
      <c r="BR1219" s="148"/>
      <c r="BS1219" s="148"/>
      <c r="BT1219" s="143">
        <f t="shared" ref="BT1219:BT1282" si="2553">+STDEVA(BP1219:BQ1219)/AVERAGE(BP1219:BQ1219)</f>
        <v>9.2518644267398739E-2</v>
      </c>
      <c r="BU1219" s="27">
        <f t="shared" si="2521"/>
        <v>1712000</v>
      </c>
      <c r="BV1219" s="28">
        <f t="shared" si="2522"/>
        <v>325280</v>
      </c>
      <c r="BW1219" s="30">
        <f t="shared" si="2523"/>
        <v>2037280</v>
      </c>
      <c r="BX1219" s="26">
        <v>1</v>
      </c>
      <c r="BY1219" s="28">
        <v>1600000</v>
      </c>
      <c r="BZ1219" s="28">
        <v>1824000</v>
      </c>
      <c r="CA1219" s="156"/>
      <c r="CB1219" s="156"/>
      <c r="CC1219" s="177">
        <f t="shared" ref="CC1219:CC1282" si="2554">+STDEVA(BY1219:BZ1219)/AVERAGE(BY1219:BZ1219)</f>
        <v>9.2518644267398739E-2</v>
      </c>
      <c r="CD1219" s="28">
        <f t="shared" si="2524"/>
        <v>1712000</v>
      </c>
      <c r="CE1219" s="28">
        <f t="shared" si="2525"/>
        <v>325280</v>
      </c>
      <c r="CF1219" s="29">
        <f t="shared" si="2526"/>
        <v>2037280</v>
      </c>
      <c r="CG1219" s="26">
        <v>1</v>
      </c>
      <c r="CH1219" s="27">
        <v>1280000</v>
      </c>
      <c r="CI1219" s="27">
        <v>1024000</v>
      </c>
      <c r="CJ1219" s="148"/>
      <c r="CK1219" s="148"/>
      <c r="CL1219" s="143">
        <f t="shared" si="2517"/>
        <v>0.15713484026367724</v>
      </c>
      <c r="CM1219" s="27">
        <f t="shared" si="2518"/>
        <v>1152000</v>
      </c>
      <c r="CN1219" s="27">
        <f t="shared" si="2519"/>
        <v>218880</v>
      </c>
      <c r="CO1219" s="28">
        <f t="shared" si="2520"/>
        <v>1370880</v>
      </c>
      <c r="CP1219" s="31" t="s">
        <v>30</v>
      </c>
      <c r="CQ1219" s="32" t="s">
        <v>30</v>
      </c>
      <c r="CR1219" s="32" t="s">
        <v>30</v>
      </c>
      <c r="CS1219" s="32" t="s">
        <v>30</v>
      </c>
      <c r="CT1219" s="32" t="s">
        <v>30</v>
      </c>
      <c r="CU1219" s="32" t="s">
        <v>30</v>
      </c>
      <c r="CV1219" s="32" t="s">
        <v>30</v>
      </c>
      <c r="CW1219" s="32" t="s">
        <v>30</v>
      </c>
      <c r="CX1219" s="34" t="s">
        <v>30</v>
      </c>
      <c r="CY1219" s="31" t="s">
        <v>30</v>
      </c>
      <c r="CZ1219" s="32" t="s">
        <v>30</v>
      </c>
      <c r="DA1219" s="32" t="s">
        <v>30</v>
      </c>
      <c r="DB1219" s="32" t="s">
        <v>30</v>
      </c>
      <c r="DC1219" s="32" t="s">
        <v>30</v>
      </c>
      <c r="DD1219" s="32" t="s">
        <v>30</v>
      </c>
      <c r="DE1219" s="32" t="s">
        <v>30</v>
      </c>
      <c r="DF1219" s="32" t="s">
        <v>30</v>
      </c>
      <c r="DG1219" s="32" t="s">
        <v>30</v>
      </c>
      <c r="DH1219" s="31" t="s">
        <v>30</v>
      </c>
      <c r="DI1219" s="32" t="s">
        <v>30</v>
      </c>
      <c r="DJ1219" s="32" t="s">
        <v>30</v>
      </c>
      <c r="DK1219" s="32" t="s">
        <v>30</v>
      </c>
      <c r="DL1219" s="32" t="s">
        <v>30</v>
      </c>
      <c r="DM1219" s="32" t="s">
        <v>30</v>
      </c>
      <c r="DN1219" s="32" t="s">
        <v>30</v>
      </c>
      <c r="DO1219" s="33" t="s">
        <v>30</v>
      </c>
    </row>
    <row r="1220" spans="1:119" ht="21" customHeight="1" x14ac:dyDescent="0.25">
      <c r="A1220" s="66" t="s">
        <v>2376</v>
      </c>
      <c r="B1220" s="67" t="s">
        <v>2228</v>
      </c>
      <c r="C1220" s="68" t="s">
        <v>2377</v>
      </c>
      <c r="D1220" s="26">
        <v>1</v>
      </c>
      <c r="E1220" s="27">
        <v>2000000</v>
      </c>
      <c r="F1220" s="27">
        <v>1900000</v>
      </c>
      <c r="G1220" s="148"/>
      <c r="H1220" s="148"/>
      <c r="I1220" s="143">
        <f t="shared" si="2527"/>
        <v>3.6261886214694748E-2</v>
      </c>
      <c r="J1220" s="27">
        <f t="shared" si="2528"/>
        <v>1950000</v>
      </c>
      <c r="K1220" s="28">
        <f t="shared" si="2529"/>
        <v>370500</v>
      </c>
      <c r="L1220" s="29">
        <f t="shared" ref="L1220:L1283" si="2555">+J1220+K1220</f>
        <v>2320500</v>
      </c>
      <c r="M1220" s="26">
        <v>1</v>
      </c>
      <c r="N1220" s="27">
        <v>2000000</v>
      </c>
      <c r="O1220" s="27">
        <v>2160000</v>
      </c>
      <c r="P1220" s="145"/>
      <c r="Q1220" s="145"/>
      <c r="R1220" s="143">
        <f t="shared" si="2469"/>
        <v>5.4392829322042119E-2</v>
      </c>
      <c r="S1220" s="27">
        <f t="shared" si="2530"/>
        <v>2080000</v>
      </c>
      <c r="T1220" s="28">
        <f t="shared" si="2531"/>
        <v>395200</v>
      </c>
      <c r="U1220" s="30">
        <f t="shared" si="2532"/>
        <v>2475200</v>
      </c>
      <c r="V1220" s="26">
        <v>1</v>
      </c>
      <c r="W1220" s="27">
        <v>2000000</v>
      </c>
      <c r="X1220" s="27">
        <v>2300000</v>
      </c>
      <c r="Y1220" s="145"/>
      <c r="Z1220" s="145"/>
      <c r="AA1220" s="143">
        <f t="shared" si="2533"/>
        <v>9.8666062491146164E-2</v>
      </c>
      <c r="AB1220" s="27">
        <f t="shared" si="2534"/>
        <v>2150000</v>
      </c>
      <c r="AC1220" s="28">
        <f t="shared" si="2535"/>
        <v>408500</v>
      </c>
      <c r="AD1220" s="29">
        <f t="shared" si="2536"/>
        <v>2558500</v>
      </c>
      <c r="AE1220" s="26">
        <v>1</v>
      </c>
      <c r="AF1220" s="27">
        <v>2000000</v>
      </c>
      <c r="AG1220" s="27">
        <v>2200000</v>
      </c>
      <c r="AH1220" s="145"/>
      <c r="AI1220" s="145"/>
      <c r="AJ1220" s="143">
        <f t="shared" si="2549"/>
        <v>6.7343502970147393E-2</v>
      </c>
      <c r="AK1220" s="27">
        <f t="shared" si="2537"/>
        <v>2100000</v>
      </c>
      <c r="AL1220" s="28">
        <f t="shared" si="2538"/>
        <v>399000</v>
      </c>
      <c r="AM1220" s="30">
        <f t="shared" si="2539"/>
        <v>2499000</v>
      </c>
      <c r="AN1220" s="26">
        <v>1</v>
      </c>
      <c r="AO1220" s="27">
        <v>2000000</v>
      </c>
      <c r="AP1220" s="27">
        <v>2599200</v>
      </c>
      <c r="AQ1220" s="145"/>
      <c r="AR1220" s="145"/>
      <c r="AS1220" s="143">
        <f t="shared" si="2550"/>
        <v>0.18424873164332026</v>
      </c>
      <c r="AT1220" s="27">
        <f t="shared" si="2540"/>
        <v>2299600</v>
      </c>
      <c r="AU1220" s="28">
        <f t="shared" si="2541"/>
        <v>436924</v>
      </c>
      <c r="AV1220" s="30">
        <f t="shared" si="2542"/>
        <v>2736524</v>
      </c>
      <c r="AW1220" s="26">
        <v>1</v>
      </c>
      <c r="AX1220" s="27">
        <v>2000000</v>
      </c>
      <c r="AY1220" s="27">
        <v>2280000</v>
      </c>
      <c r="AZ1220" s="145"/>
      <c r="BA1220" s="145"/>
      <c r="BB1220" s="143">
        <f t="shared" si="2551"/>
        <v>9.2518644267398739E-2</v>
      </c>
      <c r="BC1220" s="27">
        <f t="shared" si="2543"/>
        <v>2140000</v>
      </c>
      <c r="BD1220" s="27">
        <f t="shared" si="2544"/>
        <v>406600</v>
      </c>
      <c r="BE1220" s="27">
        <f t="shared" si="2545"/>
        <v>2546600</v>
      </c>
      <c r="BF1220" s="26">
        <v>1</v>
      </c>
      <c r="BG1220" s="27">
        <v>1600000</v>
      </c>
      <c r="BH1220" s="27">
        <v>1440000</v>
      </c>
      <c r="BI1220" s="145"/>
      <c r="BJ1220" s="145"/>
      <c r="BK1220" s="143">
        <f t="shared" si="2552"/>
        <v>7.4432292756478682E-2</v>
      </c>
      <c r="BL1220" s="27">
        <f t="shared" si="2546"/>
        <v>1520000</v>
      </c>
      <c r="BM1220" s="27">
        <f t="shared" si="2547"/>
        <v>288800</v>
      </c>
      <c r="BN1220" s="28">
        <f t="shared" si="2548"/>
        <v>1808800</v>
      </c>
      <c r="BO1220" s="26">
        <v>1</v>
      </c>
      <c r="BP1220" s="27">
        <v>1600000</v>
      </c>
      <c r="BQ1220" s="27">
        <v>1824000</v>
      </c>
      <c r="BR1220" s="148"/>
      <c r="BS1220" s="148"/>
      <c r="BT1220" s="143">
        <f t="shared" si="2553"/>
        <v>9.2518644267398739E-2</v>
      </c>
      <c r="BU1220" s="27">
        <f t="shared" si="2521"/>
        <v>1712000</v>
      </c>
      <c r="BV1220" s="28">
        <f t="shared" si="2522"/>
        <v>325280</v>
      </c>
      <c r="BW1220" s="30">
        <f t="shared" si="2523"/>
        <v>2037280</v>
      </c>
      <c r="BX1220" s="26">
        <v>1</v>
      </c>
      <c r="BY1220" s="28">
        <v>1600000</v>
      </c>
      <c r="BZ1220" s="28">
        <v>1824000</v>
      </c>
      <c r="CA1220" s="156"/>
      <c r="CB1220" s="156"/>
      <c r="CC1220" s="177">
        <f t="shared" si="2554"/>
        <v>9.2518644267398739E-2</v>
      </c>
      <c r="CD1220" s="28">
        <f t="shared" si="2524"/>
        <v>1712000</v>
      </c>
      <c r="CE1220" s="28">
        <f t="shared" si="2525"/>
        <v>325280</v>
      </c>
      <c r="CF1220" s="29">
        <f t="shared" si="2526"/>
        <v>2037280</v>
      </c>
      <c r="CG1220" s="26">
        <v>1</v>
      </c>
      <c r="CH1220" s="27">
        <v>1280000</v>
      </c>
      <c r="CI1220" s="27">
        <v>1024000</v>
      </c>
      <c r="CJ1220" s="148"/>
      <c r="CK1220" s="148"/>
      <c r="CL1220" s="143">
        <f t="shared" si="2517"/>
        <v>0.15713484026367724</v>
      </c>
      <c r="CM1220" s="27">
        <f t="shared" si="2518"/>
        <v>1152000</v>
      </c>
      <c r="CN1220" s="27">
        <f t="shared" si="2519"/>
        <v>218880</v>
      </c>
      <c r="CO1220" s="28">
        <f t="shared" si="2520"/>
        <v>1370880</v>
      </c>
      <c r="CP1220" s="31" t="s">
        <v>30</v>
      </c>
      <c r="CQ1220" s="32" t="s">
        <v>30</v>
      </c>
      <c r="CR1220" s="32" t="s">
        <v>30</v>
      </c>
      <c r="CS1220" s="32" t="s">
        <v>30</v>
      </c>
      <c r="CT1220" s="32" t="s">
        <v>30</v>
      </c>
      <c r="CU1220" s="32" t="s">
        <v>30</v>
      </c>
      <c r="CV1220" s="32" t="s">
        <v>30</v>
      </c>
      <c r="CW1220" s="32" t="s">
        <v>30</v>
      </c>
      <c r="CX1220" s="34" t="s">
        <v>30</v>
      </c>
      <c r="CY1220" s="31" t="s">
        <v>30</v>
      </c>
      <c r="CZ1220" s="32" t="s">
        <v>30</v>
      </c>
      <c r="DA1220" s="32" t="s">
        <v>30</v>
      </c>
      <c r="DB1220" s="32" t="s">
        <v>30</v>
      </c>
      <c r="DC1220" s="32" t="s">
        <v>30</v>
      </c>
      <c r="DD1220" s="32" t="s">
        <v>30</v>
      </c>
      <c r="DE1220" s="32" t="s">
        <v>30</v>
      </c>
      <c r="DF1220" s="32" t="s">
        <v>30</v>
      </c>
      <c r="DG1220" s="32" t="s">
        <v>30</v>
      </c>
      <c r="DH1220" s="31" t="s">
        <v>30</v>
      </c>
      <c r="DI1220" s="32" t="s">
        <v>30</v>
      </c>
      <c r="DJ1220" s="32" t="s">
        <v>30</v>
      </c>
      <c r="DK1220" s="32" t="s">
        <v>30</v>
      </c>
      <c r="DL1220" s="32" t="s">
        <v>30</v>
      </c>
      <c r="DM1220" s="32" t="s">
        <v>30</v>
      </c>
      <c r="DN1220" s="32" t="s">
        <v>30</v>
      </c>
      <c r="DO1220" s="33" t="s">
        <v>30</v>
      </c>
    </row>
    <row r="1221" spans="1:119" ht="21" customHeight="1" x14ac:dyDescent="0.25">
      <c r="A1221" s="66" t="s">
        <v>2378</v>
      </c>
      <c r="B1221" s="67" t="s">
        <v>2228</v>
      </c>
      <c r="C1221" s="68" t="s">
        <v>2379</v>
      </c>
      <c r="D1221" s="26">
        <v>1</v>
      </c>
      <c r="E1221" s="27">
        <v>2000000</v>
      </c>
      <c r="F1221" s="27">
        <v>1900000</v>
      </c>
      <c r="G1221" s="148"/>
      <c r="H1221" s="148"/>
      <c r="I1221" s="143">
        <f t="shared" si="2527"/>
        <v>3.6261886214694748E-2</v>
      </c>
      <c r="J1221" s="27">
        <f t="shared" si="2528"/>
        <v>1950000</v>
      </c>
      <c r="K1221" s="28">
        <f t="shared" si="2529"/>
        <v>370500</v>
      </c>
      <c r="L1221" s="29">
        <f t="shared" si="2555"/>
        <v>2320500</v>
      </c>
      <c r="M1221" s="26">
        <v>1</v>
      </c>
      <c r="N1221" s="27">
        <v>2000000</v>
      </c>
      <c r="O1221" s="27">
        <v>2160000</v>
      </c>
      <c r="P1221" s="145"/>
      <c r="Q1221" s="145"/>
      <c r="R1221" s="143">
        <f t="shared" si="2469"/>
        <v>5.4392829322042119E-2</v>
      </c>
      <c r="S1221" s="27">
        <f t="shared" si="2530"/>
        <v>2080000</v>
      </c>
      <c r="T1221" s="28">
        <f t="shared" si="2531"/>
        <v>395200</v>
      </c>
      <c r="U1221" s="30">
        <f t="shared" si="2532"/>
        <v>2475200</v>
      </c>
      <c r="V1221" s="26">
        <v>1</v>
      </c>
      <c r="W1221" s="27">
        <v>2000000</v>
      </c>
      <c r="X1221" s="27">
        <v>2300000</v>
      </c>
      <c r="Y1221" s="145"/>
      <c r="Z1221" s="145"/>
      <c r="AA1221" s="143">
        <f t="shared" si="2533"/>
        <v>9.8666062491146164E-2</v>
      </c>
      <c r="AB1221" s="27">
        <f t="shared" si="2534"/>
        <v>2150000</v>
      </c>
      <c r="AC1221" s="28">
        <f t="shared" si="2535"/>
        <v>408500</v>
      </c>
      <c r="AD1221" s="29">
        <f t="shared" si="2536"/>
        <v>2558500</v>
      </c>
      <c r="AE1221" s="26">
        <v>1</v>
      </c>
      <c r="AF1221" s="27">
        <v>2000000</v>
      </c>
      <c r="AG1221" s="27">
        <v>2200000</v>
      </c>
      <c r="AH1221" s="145"/>
      <c r="AI1221" s="145"/>
      <c r="AJ1221" s="143">
        <f t="shared" si="2549"/>
        <v>6.7343502970147393E-2</v>
      </c>
      <c r="AK1221" s="27">
        <f t="shared" si="2537"/>
        <v>2100000</v>
      </c>
      <c r="AL1221" s="28">
        <f t="shared" si="2538"/>
        <v>399000</v>
      </c>
      <c r="AM1221" s="30">
        <f t="shared" si="2539"/>
        <v>2499000</v>
      </c>
      <c r="AN1221" s="26">
        <v>1</v>
      </c>
      <c r="AO1221" s="27">
        <v>2000000</v>
      </c>
      <c r="AP1221" s="27">
        <v>2599200</v>
      </c>
      <c r="AQ1221" s="145"/>
      <c r="AR1221" s="145"/>
      <c r="AS1221" s="143">
        <f t="shared" si="2550"/>
        <v>0.18424873164332026</v>
      </c>
      <c r="AT1221" s="27">
        <f t="shared" si="2540"/>
        <v>2299600</v>
      </c>
      <c r="AU1221" s="28">
        <f t="shared" si="2541"/>
        <v>436924</v>
      </c>
      <c r="AV1221" s="30">
        <f t="shared" si="2542"/>
        <v>2736524</v>
      </c>
      <c r="AW1221" s="26">
        <v>1</v>
      </c>
      <c r="AX1221" s="27">
        <v>2000000</v>
      </c>
      <c r="AY1221" s="27">
        <v>2280000</v>
      </c>
      <c r="AZ1221" s="145"/>
      <c r="BA1221" s="145"/>
      <c r="BB1221" s="143">
        <f t="shared" si="2551"/>
        <v>9.2518644267398739E-2</v>
      </c>
      <c r="BC1221" s="27">
        <f t="shared" si="2543"/>
        <v>2140000</v>
      </c>
      <c r="BD1221" s="27">
        <f t="shared" si="2544"/>
        <v>406600</v>
      </c>
      <c r="BE1221" s="27">
        <f t="shared" si="2545"/>
        <v>2546600</v>
      </c>
      <c r="BF1221" s="26">
        <v>1</v>
      </c>
      <c r="BG1221" s="27">
        <v>1600000</v>
      </c>
      <c r="BH1221" s="27">
        <v>1440000</v>
      </c>
      <c r="BI1221" s="145"/>
      <c r="BJ1221" s="145"/>
      <c r="BK1221" s="143">
        <f t="shared" si="2552"/>
        <v>7.4432292756478682E-2</v>
      </c>
      <c r="BL1221" s="27">
        <f t="shared" si="2546"/>
        <v>1520000</v>
      </c>
      <c r="BM1221" s="27">
        <f t="shared" si="2547"/>
        <v>288800</v>
      </c>
      <c r="BN1221" s="28">
        <f t="shared" si="2548"/>
        <v>1808800</v>
      </c>
      <c r="BO1221" s="26">
        <v>1</v>
      </c>
      <c r="BP1221" s="27">
        <v>1600000</v>
      </c>
      <c r="BQ1221" s="27">
        <v>1824000</v>
      </c>
      <c r="BR1221" s="148"/>
      <c r="BS1221" s="148"/>
      <c r="BT1221" s="143">
        <f t="shared" si="2553"/>
        <v>9.2518644267398739E-2</v>
      </c>
      <c r="BU1221" s="27">
        <f t="shared" si="2521"/>
        <v>1712000</v>
      </c>
      <c r="BV1221" s="28">
        <f t="shared" si="2522"/>
        <v>325280</v>
      </c>
      <c r="BW1221" s="30">
        <f t="shared" si="2523"/>
        <v>2037280</v>
      </c>
      <c r="BX1221" s="26">
        <v>1</v>
      </c>
      <c r="BY1221" s="28">
        <v>1600000</v>
      </c>
      <c r="BZ1221" s="28">
        <v>1824000</v>
      </c>
      <c r="CA1221" s="156"/>
      <c r="CB1221" s="156"/>
      <c r="CC1221" s="177">
        <f t="shared" si="2554"/>
        <v>9.2518644267398739E-2</v>
      </c>
      <c r="CD1221" s="28">
        <f t="shared" si="2524"/>
        <v>1712000</v>
      </c>
      <c r="CE1221" s="28">
        <f t="shared" si="2525"/>
        <v>325280</v>
      </c>
      <c r="CF1221" s="29">
        <f t="shared" si="2526"/>
        <v>2037280</v>
      </c>
      <c r="CG1221" s="31" t="s">
        <v>30</v>
      </c>
      <c r="CH1221" s="32" t="s">
        <v>30</v>
      </c>
      <c r="CI1221" s="32" t="s">
        <v>30</v>
      </c>
      <c r="CJ1221" s="32" t="s">
        <v>30</v>
      </c>
      <c r="CK1221" s="32" t="s">
        <v>30</v>
      </c>
      <c r="CL1221" s="32" t="s">
        <v>30</v>
      </c>
      <c r="CM1221" s="32" t="s">
        <v>30</v>
      </c>
      <c r="CN1221" s="32" t="s">
        <v>30</v>
      </c>
      <c r="CO1221" s="32" t="s">
        <v>30</v>
      </c>
      <c r="CP1221" s="31" t="s">
        <v>30</v>
      </c>
      <c r="CQ1221" s="32" t="s">
        <v>30</v>
      </c>
      <c r="CR1221" s="32" t="s">
        <v>30</v>
      </c>
      <c r="CS1221" s="32" t="s">
        <v>30</v>
      </c>
      <c r="CT1221" s="32" t="s">
        <v>30</v>
      </c>
      <c r="CU1221" s="32" t="s">
        <v>30</v>
      </c>
      <c r="CV1221" s="32" t="s">
        <v>30</v>
      </c>
      <c r="CW1221" s="32" t="s">
        <v>30</v>
      </c>
      <c r="CX1221" s="34" t="s">
        <v>30</v>
      </c>
      <c r="CY1221" s="31" t="s">
        <v>30</v>
      </c>
      <c r="CZ1221" s="32" t="s">
        <v>30</v>
      </c>
      <c r="DA1221" s="32" t="s">
        <v>30</v>
      </c>
      <c r="DB1221" s="32" t="s">
        <v>30</v>
      </c>
      <c r="DC1221" s="32" t="s">
        <v>30</v>
      </c>
      <c r="DD1221" s="32" t="s">
        <v>30</v>
      </c>
      <c r="DE1221" s="32" t="s">
        <v>30</v>
      </c>
      <c r="DF1221" s="32" t="s">
        <v>30</v>
      </c>
      <c r="DG1221" s="32" t="s">
        <v>30</v>
      </c>
      <c r="DH1221" s="31" t="s">
        <v>30</v>
      </c>
      <c r="DI1221" s="32" t="s">
        <v>30</v>
      </c>
      <c r="DJ1221" s="32" t="s">
        <v>30</v>
      </c>
      <c r="DK1221" s="32" t="s">
        <v>30</v>
      </c>
      <c r="DL1221" s="32" t="s">
        <v>30</v>
      </c>
      <c r="DM1221" s="32" t="s">
        <v>30</v>
      </c>
      <c r="DN1221" s="32" t="s">
        <v>30</v>
      </c>
      <c r="DO1221" s="33" t="s">
        <v>30</v>
      </c>
    </row>
    <row r="1222" spans="1:119" ht="21" customHeight="1" x14ac:dyDescent="0.25">
      <c r="A1222" s="66" t="s">
        <v>2380</v>
      </c>
      <c r="B1222" s="67" t="s">
        <v>2228</v>
      </c>
      <c r="C1222" s="68" t="s">
        <v>2381</v>
      </c>
      <c r="D1222" s="72">
        <v>1</v>
      </c>
      <c r="E1222" s="116">
        <v>18000000</v>
      </c>
      <c r="F1222" s="116">
        <v>17100000</v>
      </c>
      <c r="G1222" s="148"/>
      <c r="H1222" s="148"/>
      <c r="I1222" s="158">
        <f t="shared" si="2527"/>
        <v>3.6261886214694741E-2</v>
      </c>
      <c r="J1222" s="116">
        <f t="shared" si="2528"/>
        <v>17550000</v>
      </c>
      <c r="K1222" s="116">
        <f t="shared" si="2529"/>
        <v>3334500</v>
      </c>
      <c r="L1222" s="29">
        <f t="shared" si="2555"/>
        <v>20884500</v>
      </c>
      <c r="M1222" s="72"/>
      <c r="N1222" s="125">
        <v>18000000</v>
      </c>
      <c r="O1222" s="125">
        <v>19440000</v>
      </c>
      <c r="P1222" s="125"/>
      <c r="Q1222" s="125"/>
      <c r="R1222" s="152">
        <f t="shared" si="2469"/>
        <v>5.4392829322042119E-2</v>
      </c>
      <c r="S1222" s="125">
        <f t="shared" si="2530"/>
        <v>18720000</v>
      </c>
      <c r="T1222" s="126">
        <f t="shared" si="2531"/>
        <v>3556800</v>
      </c>
      <c r="U1222" s="127">
        <f t="shared" si="2532"/>
        <v>22276800</v>
      </c>
      <c r="V1222" s="72"/>
      <c r="W1222" s="125">
        <v>18000000</v>
      </c>
      <c r="X1222" s="125">
        <v>20700000</v>
      </c>
      <c r="Y1222" s="125"/>
      <c r="Z1222" s="125"/>
      <c r="AA1222" s="152">
        <f t="shared" si="2533"/>
        <v>9.8666062491146164E-2</v>
      </c>
      <c r="AB1222" s="125">
        <f t="shared" si="2534"/>
        <v>19350000</v>
      </c>
      <c r="AC1222" s="125">
        <f t="shared" si="2535"/>
        <v>3676500</v>
      </c>
      <c r="AD1222" s="125">
        <f t="shared" si="2536"/>
        <v>23026500</v>
      </c>
      <c r="AE1222" s="72">
        <v>1</v>
      </c>
      <c r="AF1222" s="125">
        <v>18000000</v>
      </c>
      <c r="AG1222" s="125">
        <v>19800000</v>
      </c>
      <c r="AH1222" s="125"/>
      <c r="AI1222" s="125"/>
      <c r="AJ1222" s="152">
        <f t="shared" si="2549"/>
        <v>6.7343502970147379E-2</v>
      </c>
      <c r="AK1222" s="125">
        <f t="shared" si="2537"/>
        <v>18900000</v>
      </c>
      <c r="AL1222" s="126">
        <f t="shared" si="2538"/>
        <v>3591000</v>
      </c>
      <c r="AM1222" s="127">
        <f t="shared" si="2539"/>
        <v>22491000</v>
      </c>
      <c r="AN1222" s="26">
        <v>1</v>
      </c>
      <c r="AO1222" s="27">
        <v>18000000</v>
      </c>
      <c r="AP1222" s="27">
        <v>23392800</v>
      </c>
      <c r="AQ1222" s="145"/>
      <c r="AR1222" s="145"/>
      <c r="AS1222" s="143">
        <f t="shared" si="2550"/>
        <v>0.18424873164332026</v>
      </c>
      <c r="AT1222" s="27">
        <f t="shared" si="2540"/>
        <v>20696400</v>
      </c>
      <c r="AU1222" s="28">
        <f t="shared" si="2541"/>
        <v>3932316</v>
      </c>
      <c r="AV1222" s="30">
        <f t="shared" si="2542"/>
        <v>24628716</v>
      </c>
      <c r="AW1222" s="26">
        <v>1</v>
      </c>
      <c r="AX1222" s="27">
        <v>18000000</v>
      </c>
      <c r="AY1222" s="27">
        <v>20520000</v>
      </c>
      <c r="AZ1222" s="145"/>
      <c r="BA1222" s="145"/>
      <c r="BB1222" s="143">
        <f t="shared" si="2551"/>
        <v>9.2518644267398739E-2</v>
      </c>
      <c r="BC1222" s="27">
        <f t="shared" si="2543"/>
        <v>19260000</v>
      </c>
      <c r="BD1222" s="27">
        <f t="shared" si="2544"/>
        <v>3659400</v>
      </c>
      <c r="BE1222" s="27">
        <f t="shared" si="2545"/>
        <v>22919400</v>
      </c>
      <c r="BF1222" s="26">
        <v>1</v>
      </c>
      <c r="BG1222" s="27">
        <v>14400000</v>
      </c>
      <c r="BH1222" s="27">
        <v>12960000</v>
      </c>
      <c r="BI1222" s="145"/>
      <c r="BJ1222" s="145"/>
      <c r="BK1222" s="143">
        <f t="shared" si="2552"/>
        <v>7.4432292756478682E-2</v>
      </c>
      <c r="BL1222" s="27">
        <f t="shared" si="2546"/>
        <v>13680000</v>
      </c>
      <c r="BM1222" s="27">
        <f t="shared" si="2547"/>
        <v>2599200</v>
      </c>
      <c r="BN1222" s="28">
        <f t="shared" si="2548"/>
        <v>16279200</v>
      </c>
      <c r="BO1222" s="31" t="s">
        <v>30</v>
      </c>
      <c r="BP1222" s="32" t="s">
        <v>30</v>
      </c>
      <c r="BQ1222" s="32" t="s">
        <v>30</v>
      </c>
      <c r="BR1222" s="32" t="s">
        <v>30</v>
      </c>
      <c r="BS1222" s="32" t="s">
        <v>30</v>
      </c>
      <c r="BT1222" s="32" t="s">
        <v>30</v>
      </c>
      <c r="BU1222" s="32" t="s">
        <v>30</v>
      </c>
      <c r="BV1222" s="32" t="s">
        <v>30</v>
      </c>
      <c r="BW1222" s="33" t="s">
        <v>30</v>
      </c>
      <c r="BX1222" s="31" t="s">
        <v>30</v>
      </c>
      <c r="BY1222" s="32" t="s">
        <v>30</v>
      </c>
      <c r="BZ1222" s="32" t="s">
        <v>30</v>
      </c>
      <c r="CA1222" s="32" t="s">
        <v>30</v>
      </c>
      <c r="CB1222" s="32"/>
      <c r="CC1222" s="32" t="s">
        <v>30</v>
      </c>
      <c r="CD1222" s="32" t="s">
        <v>30</v>
      </c>
      <c r="CE1222" s="32" t="s">
        <v>30</v>
      </c>
      <c r="CF1222" s="34" t="s">
        <v>30</v>
      </c>
      <c r="CG1222" s="31" t="s">
        <v>30</v>
      </c>
      <c r="CH1222" s="32" t="s">
        <v>30</v>
      </c>
      <c r="CI1222" s="32" t="s">
        <v>30</v>
      </c>
      <c r="CJ1222" s="32" t="s">
        <v>30</v>
      </c>
      <c r="CK1222" s="32" t="s">
        <v>30</v>
      </c>
      <c r="CL1222" s="32" t="s">
        <v>30</v>
      </c>
      <c r="CM1222" s="32" t="s">
        <v>30</v>
      </c>
      <c r="CN1222" s="32" t="s">
        <v>30</v>
      </c>
      <c r="CO1222" s="32" t="s">
        <v>30</v>
      </c>
      <c r="CP1222" s="31" t="s">
        <v>30</v>
      </c>
      <c r="CQ1222" s="32" t="s">
        <v>30</v>
      </c>
      <c r="CR1222" s="32" t="s">
        <v>30</v>
      </c>
      <c r="CS1222" s="32" t="s">
        <v>30</v>
      </c>
      <c r="CT1222" s="32" t="s">
        <v>30</v>
      </c>
      <c r="CU1222" s="32" t="s">
        <v>30</v>
      </c>
      <c r="CV1222" s="32" t="s">
        <v>30</v>
      </c>
      <c r="CW1222" s="32" t="s">
        <v>30</v>
      </c>
      <c r="CX1222" s="34" t="s">
        <v>30</v>
      </c>
      <c r="CY1222" s="31" t="s">
        <v>30</v>
      </c>
      <c r="CZ1222" s="32" t="s">
        <v>30</v>
      </c>
      <c r="DA1222" s="32" t="s">
        <v>30</v>
      </c>
      <c r="DB1222" s="32" t="s">
        <v>30</v>
      </c>
      <c r="DC1222" s="32" t="s">
        <v>30</v>
      </c>
      <c r="DD1222" s="32" t="s">
        <v>30</v>
      </c>
      <c r="DE1222" s="32" t="s">
        <v>30</v>
      </c>
      <c r="DF1222" s="32" t="s">
        <v>30</v>
      </c>
      <c r="DG1222" s="32" t="s">
        <v>30</v>
      </c>
      <c r="DH1222" s="31" t="s">
        <v>30</v>
      </c>
      <c r="DI1222" s="32" t="s">
        <v>30</v>
      </c>
      <c r="DJ1222" s="32" t="s">
        <v>30</v>
      </c>
      <c r="DK1222" s="32" t="s">
        <v>30</v>
      </c>
      <c r="DL1222" s="32" t="s">
        <v>30</v>
      </c>
      <c r="DM1222" s="32" t="s">
        <v>30</v>
      </c>
      <c r="DN1222" s="32" t="s">
        <v>30</v>
      </c>
      <c r="DO1222" s="33" t="s">
        <v>30</v>
      </c>
    </row>
    <row r="1223" spans="1:119" ht="21" customHeight="1" x14ac:dyDescent="0.25">
      <c r="A1223" s="66" t="s">
        <v>2382</v>
      </c>
      <c r="B1223" s="67" t="s">
        <v>2228</v>
      </c>
      <c r="C1223" s="68" t="s">
        <v>2383</v>
      </c>
      <c r="D1223" s="26">
        <v>1</v>
      </c>
      <c r="E1223" s="27">
        <v>25000000</v>
      </c>
      <c r="F1223" s="27">
        <v>23750000</v>
      </c>
      <c r="G1223" s="148"/>
      <c r="H1223" s="148"/>
      <c r="I1223" s="143">
        <f t="shared" si="2527"/>
        <v>3.6261886214694741E-2</v>
      </c>
      <c r="J1223" s="27">
        <f t="shared" si="2528"/>
        <v>24375000</v>
      </c>
      <c r="K1223" s="28">
        <f t="shared" si="2529"/>
        <v>4631250</v>
      </c>
      <c r="L1223" s="29">
        <f t="shared" si="2555"/>
        <v>29006250</v>
      </c>
      <c r="M1223" s="26">
        <v>1</v>
      </c>
      <c r="N1223" s="27">
        <v>25000000</v>
      </c>
      <c r="O1223" s="27">
        <v>27000000</v>
      </c>
      <c r="P1223" s="145"/>
      <c r="Q1223" s="145"/>
      <c r="R1223" s="143">
        <f t="shared" si="2469"/>
        <v>5.4392829322042112E-2</v>
      </c>
      <c r="S1223" s="27">
        <f t="shared" si="2530"/>
        <v>26000000</v>
      </c>
      <c r="T1223" s="28">
        <f t="shared" si="2531"/>
        <v>4940000</v>
      </c>
      <c r="U1223" s="30">
        <f t="shared" si="2532"/>
        <v>30940000</v>
      </c>
      <c r="V1223" s="26">
        <v>1</v>
      </c>
      <c r="W1223" s="27">
        <v>25000000</v>
      </c>
      <c r="X1223" s="27">
        <v>28750000</v>
      </c>
      <c r="Y1223" s="145"/>
      <c r="Z1223" s="145"/>
      <c r="AA1223" s="143">
        <f t="shared" si="2533"/>
        <v>9.8666062491146164E-2</v>
      </c>
      <c r="AB1223" s="27">
        <f t="shared" si="2534"/>
        <v>26875000</v>
      </c>
      <c r="AC1223" s="28">
        <f t="shared" si="2535"/>
        <v>5106250</v>
      </c>
      <c r="AD1223" s="29">
        <f t="shared" si="2536"/>
        <v>31981250</v>
      </c>
      <c r="AE1223" s="26">
        <v>1</v>
      </c>
      <c r="AF1223" s="27">
        <v>25000000</v>
      </c>
      <c r="AG1223" s="27">
        <v>27500000</v>
      </c>
      <c r="AH1223" s="145"/>
      <c r="AI1223" s="145"/>
      <c r="AJ1223" s="143">
        <f t="shared" si="2549"/>
        <v>6.7343502970147379E-2</v>
      </c>
      <c r="AK1223" s="27">
        <f t="shared" si="2537"/>
        <v>26250000</v>
      </c>
      <c r="AL1223" s="28">
        <f t="shared" si="2538"/>
        <v>4987500</v>
      </c>
      <c r="AM1223" s="30">
        <f t="shared" si="2539"/>
        <v>31237500</v>
      </c>
      <c r="AN1223" s="26">
        <v>1</v>
      </c>
      <c r="AO1223" s="27">
        <v>25000000</v>
      </c>
      <c r="AP1223" s="27">
        <v>32490000</v>
      </c>
      <c r="AQ1223" s="145"/>
      <c r="AR1223" s="145"/>
      <c r="AS1223" s="143">
        <f t="shared" si="2550"/>
        <v>0.18424873164332026</v>
      </c>
      <c r="AT1223" s="27">
        <f t="shared" si="2540"/>
        <v>28745000</v>
      </c>
      <c r="AU1223" s="28">
        <f t="shared" si="2541"/>
        <v>5461550</v>
      </c>
      <c r="AV1223" s="30">
        <f t="shared" si="2542"/>
        <v>34206550</v>
      </c>
      <c r="AW1223" s="26">
        <v>1</v>
      </c>
      <c r="AX1223" s="27">
        <v>25000000</v>
      </c>
      <c r="AY1223" s="27">
        <v>28500000</v>
      </c>
      <c r="AZ1223" s="145"/>
      <c r="BA1223" s="145"/>
      <c r="BB1223" s="143">
        <f t="shared" si="2551"/>
        <v>9.2518644267398739E-2</v>
      </c>
      <c r="BC1223" s="27">
        <f t="shared" si="2543"/>
        <v>26750000</v>
      </c>
      <c r="BD1223" s="27">
        <f t="shared" si="2544"/>
        <v>5082500</v>
      </c>
      <c r="BE1223" s="27">
        <f t="shared" si="2545"/>
        <v>31832500</v>
      </c>
      <c r="BF1223" s="26">
        <v>1</v>
      </c>
      <c r="BG1223" s="27">
        <v>20000000</v>
      </c>
      <c r="BH1223" s="27">
        <v>18000000</v>
      </c>
      <c r="BI1223" s="145"/>
      <c r="BJ1223" s="145"/>
      <c r="BK1223" s="143">
        <f t="shared" si="2552"/>
        <v>7.4432292756478682E-2</v>
      </c>
      <c r="BL1223" s="27">
        <f t="shared" si="2546"/>
        <v>19000000</v>
      </c>
      <c r="BM1223" s="27">
        <f t="shared" si="2547"/>
        <v>3610000</v>
      </c>
      <c r="BN1223" s="28">
        <f t="shared" si="2548"/>
        <v>22610000</v>
      </c>
      <c r="BO1223" s="26">
        <v>1</v>
      </c>
      <c r="BP1223" s="27">
        <v>20000000</v>
      </c>
      <c r="BQ1223" s="27">
        <v>22800000</v>
      </c>
      <c r="BR1223" s="148"/>
      <c r="BS1223" s="148"/>
      <c r="BT1223" s="143">
        <f t="shared" si="2553"/>
        <v>9.2518644267398739E-2</v>
      </c>
      <c r="BU1223" s="27">
        <f t="shared" ref="BU1223:BU1225" si="2556">+AVERAGE(BP1223:BR1223)</f>
        <v>21400000</v>
      </c>
      <c r="BV1223" s="28">
        <f t="shared" ref="BV1223:BV1225" si="2557">+BU1223*19%</f>
        <v>4066000</v>
      </c>
      <c r="BW1223" s="30">
        <f t="shared" ref="BW1223:BW1225" si="2558">+BV1223+BU1223</f>
        <v>25466000</v>
      </c>
      <c r="BX1223" s="26">
        <v>1</v>
      </c>
      <c r="BY1223" s="28">
        <v>20000000</v>
      </c>
      <c r="BZ1223" s="28">
        <v>22800000</v>
      </c>
      <c r="CA1223" s="156"/>
      <c r="CB1223" s="156"/>
      <c r="CC1223" s="177">
        <f t="shared" si="2554"/>
        <v>9.2518644267398739E-2</v>
      </c>
      <c r="CD1223" s="28">
        <f>+AVERAGE(BY1223:CA1223)</f>
        <v>21400000</v>
      </c>
      <c r="CE1223" s="28">
        <f t="shared" ref="CE1223:CE1225" si="2559">+CD1223*19%</f>
        <v>4066000</v>
      </c>
      <c r="CF1223" s="29">
        <f t="shared" ref="CF1223:CF1225" si="2560">+CE1223+CD1223</f>
        <v>25466000</v>
      </c>
      <c r="CG1223" s="26">
        <v>1</v>
      </c>
      <c r="CH1223" s="27">
        <v>16000000</v>
      </c>
      <c r="CI1223" s="27">
        <v>12800000</v>
      </c>
      <c r="CJ1223" s="148"/>
      <c r="CK1223" s="148"/>
      <c r="CL1223" s="143">
        <f>+STDEVA(CH1223:CI1223)/AVERAGE(CH1223:CI1223)</f>
        <v>0.15713484026367724</v>
      </c>
      <c r="CM1223" s="27">
        <f>+AVERAGE(CH1223:CJ1223)</f>
        <v>14400000</v>
      </c>
      <c r="CN1223" s="27">
        <f t="shared" ref="CN1223:CN1225" si="2561">+CM1223*19%</f>
        <v>2736000</v>
      </c>
      <c r="CO1223" s="28">
        <f t="shared" ref="CO1223:CO1225" si="2562">+CN1223+CM1223</f>
        <v>17136000</v>
      </c>
      <c r="CP1223" s="31" t="s">
        <v>30</v>
      </c>
      <c r="CQ1223" s="32" t="s">
        <v>30</v>
      </c>
      <c r="CR1223" s="32" t="s">
        <v>30</v>
      </c>
      <c r="CS1223" s="32" t="s">
        <v>30</v>
      </c>
      <c r="CT1223" s="32" t="s">
        <v>30</v>
      </c>
      <c r="CU1223" s="32" t="s">
        <v>30</v>
      </c>
      <c r="CV1223" s="32" t="s">
        <v>30</v>
      </c>
      <c r="CW1223" s="32" t="s">
        <v>30</v>
      </c>
      <c r="CX1223" s="34" t="s">
        <v>30</v>
      </c>
      <c r="CY1223" s="31" t="s">
        <v>30</v>
      </c>
      <c r="CZ1223" s="32" t="s">
        <v>30</v>
      </c>
      <c r="DA1223" s="32" t="s">
        <v>30</v>
      </c>
      <c r="DB1223" s="32" t="s">
        <v>30</v>
      </c>
      <c r="DC1223" s="32" t="s">
        <v>30</v>
      </c>
      <c r="DD1223" s="32" t="s">
        <v>30</v>
      </c>
      <c r="DE1223" s="32" t="s">
        <v>30</v>
      </c>
      <c r="DF1223" s="32" t="s">
        <v>30</v>
      </c>
      <c r="DG1223" s="32" t="s">
        <v>30</v>
      </c>
      <c r="DH1223" s="31" t="s">
        <v>30</v>
      </c>
      <c r="DI1223" s="32" t="s">
        <v>30</v>
      </c>
      <c r="DJ1223" s="32" t="s">
        <v>30</v>
      </c>
      <c r="DK1223" s="32" t="s">
        <v>30</v>
      </c>
      <c r="DL1223" s="32" t="s">
        <v>30</v>
      </c>
      <c r="DM1223" s="32" t="s">
        <v>30</v>
      </c>
      <c r="DN1223" s="32" t="s">
        <v>30</v>
      </c>
      <c r="DO1223" s="33" t="s">
        <v>30</v>
      </c>
    </row>
    <row r="1224" spans="1:119" ht="21" customHeight="1" x14ac:dyDescent="0.25">
      <c r="A1224" s="66" t="s">
        <v>2384</v>
      </c>
      <c r="B1224" s="67" t="s">
        <v>2228</v>
      </c>
      <c r="C1224" s="68" t="s">
        <v>2385</v>
      </c>
      <c r="D1224" s="26">
        <v>1</v>
      </c>
      <c r="E1224" s="27">
        <v>100000</v>
      </c>
      <c r="F1224" s="27">
        <v>8500000</v>
      </c>
      <c r="G1224" s="270">
        <f>168067*1.052</f>
        <v>176806.484</v>
      </c>
      <c r="H1224" s="270">
        <f>+(100000*1.0928)*1.052</f>
        <v>114962.56000000001</v>
      </c>
      <c r="I1224" s="163">
        <f t="shared" si="2527"/>
        <v>1.3813248748760463</v>
      </c>
      <c r="J1224" s="155">
        <f>+AVERAGE(E1224,G1224,H1224)</f>
        <v>130589.68133333333</v>
      </c>
      <c r="K1224" s="28">
        <f t="shared" si="2529"/>
        <v>24812.039453333331</v>
      </c>
      <c r="L1224" s="29">
        <f t="shared" si="2555"/>
        <v>155401.72078666667</v>
      </c>
      <c r="M1224" s="26">
        <v>1</v>
      </c>
      <c r="N1224" s="27">
        <v>100000</v>
      </c>
      <c r="O1224" s="27">
        <v>25460000</v>
      </c>
      <c r="P1224" s="270">
        <f>168067*1.052</f>
        <v>176806.484</v>
      </c>
      <c r="Q1224" s="145"/>
      <c r="R1224" s="163">
        <f t="shared" si="2469"/>
        <v>1.4031477285517093</v>
      </c>
      <c r="S1224" s="155">
        <f>+AVERAGE(N1224,P1224)</f>
        <v>138403.242</v>
      </c>
      <c r="T1224" s="28">
        <f t="shared" si="2531"/>
        <v>26296.615979999999</v>
      </c>
      <c r="U1224" s="30">
        <f t="shared" si="2532"/>
        <v>164699.85798</v>
      </c>
      <c r="V1224" s="26">
        <v>1</v>
      </c>
      <c r="W1224" s="27">
        <v>100000</v>
      </c>
      <c r="X1224" s="27">
        <v>25460000</v>
      </c>
      <c r="Y1224" s="270">
        <f>168067*1.052</f>
        <v>176806.484</v>
      </c>
      <c r="Z1224" s="145"/>
      <c r="AA1224" s="163">
        <f t="shared" si="2533"/>
        <v>1.4031477285517093</v>
      </c>
      <c r="AB1224" s="155">
        <f>+AVERAGE(W1224,Y1224)</f>
        <v>138403.242</v>
      </c>
      <c r="AC1224" s="28">
        <f t="shared" si="2535"/>
        <v>26296.615979999999</v>
      </c>
      <c r="AD1224" s="29">
        <f t="shared" si="2536"/>
        <v>164699.85798</v>
      </c>
      <c r="AE1224" s="26">
        <v>1</v>
      </c>
      <c r="AF1224" s="27">
        <v>100000</v>
      </c>
      <c r="AG1224" s="27">
        <v>10500000</v>
      </c>
      <c r="AH1224" s="270">
        <f>168067*1.052</f>
        <v>176806.484</v>
      </c>
      <c r="AI1224" s="145"/>
      <c r="AJ1224" s="163">
        <f t="shared" si="2549"/>
        <v>1.3875302876113385</v>
      </c>
      <c r="AK1224" s="141">
        <f>+AVERAGE(AF1224,AH1224)</f>
        <v>138403.242</v>
      </c>
      <c r="AL1224" s="28">
        <f t="shared" si="2538"/>
        <v>26296.615979999999</v>
      </c>
      <c r="AM1224" s="30">
        <f t="shared" si="2539"/>
        <v>164699.85798</v>
      </c>
      <c r="AN1224" s="26">
        <v>1</v>
      </c>
      <c r="AO1224" s="27">
        <v>100000</v>
      </c>
      <c r="AP1224" s="27">
        <v>11500000</v>
      </c>
      <c r="AQ1224" s="27">
        <f>168067*1.052</f>
        <v>176806.484</v>
      </c>
      <c r="AR1224" s="145"/>
      <c r="AS1224" s="163">
        <f t="shared" si="2550"/>
        <v>1.3898305699183866</v>
      </c>
      <c r="AT1224" s="155">
        <f>+AVERAGE(AO1224,AQ1224)</f>
        <v>138403.242</v>
      </c>
      <c r="AU1224" s="28">
        <f t="shared" si="2541"/>
        <v>26296.615979999999</v>
      </c>
      <c r="AV1224" s="30">
        <f t="shared" si="2542"/>
        <v>164699.85798</v>
      </c>
      <c r="AW1224" s="26">
        <v>1</v>
      </c>
      <c r="AX1224" s="27">
        <v>100000</v>
      </c>
      <c r="AY1224" s="27">
        <v>11500000</v>
      </c>
      <c r="AZ1224" s="27">
        <f>168067*1.052</f>
        <v>176806.484</v>
      </c>
      <c r="BA1224" s="145"/>
      <c r="BB1224" s="163">
        <f t="shared" si="2551"/>
        <v>1.3898305699183866</v>
      </c>
      <c r="BC1224" s="141">
        <f>+AVERAGE(AX1224,AZ1224)</f>
        <v>138403.242</v>
      </c>
      <c r="BD1224" s="27">
        <f t="shared" si="2544"/>
        <v>26296.615979999999</v>
      </c>
      <c r="BE1224" s="27">
        <f t="shared" si="2545"/>
        <v>164699.85798</v>
      </c>
      <c r="BF1224" s="26">
        <v>1</v>
      </c>
      <c r="BG1224" s="27">
        <v>80000</v>
      </c>
      <c r="BH1224" s="27">
        <v>8500000</v>
      </c>
      <c r="BI1224" s="27">
        <f>134454*1.052</f>
        <v>141445.60800000001</v>
      </c>
      <c r="BJ1224" s="27">
        <f>+(758000*1.0928)*1.052</f>
        <v>871416.20480000007</v>
      </c>
      <c r="BK1224" s="169">
        <f t="shared" si="2552"/>
        <v>1.3878412814896808</v>
      </c>
      <c r="BL1224" s="196">
        <f>+MEDIAN(BG1224:BJ1224)</f>
        <v>506430.90640000004</v>
      </c>
      <c r="BM1224" s="27">
        <f t="shared" si="2547"/>
        <v>96221.872216000003</v>
      </c>
      <c r="BN1224" s="28">
        <f t="shared" si="2548"/>
        <v>602652.77861600008</v>
      </c>
      <c r="BO1224" s="26">
        <v>1</v>
      </c>
      <c r="BP1224" s="27">
        <v>80000</v>
      </c>
      <c r="BQ1224" s="27">
        <v>9120000</v>
      </c>
      <c r="BR1224" s="27">
        <f>134453*1.052</f>
        <v>141444.55600000001</v>
      </c>
      <c r="BS1224" s="148"/>
      <c r="BT1224" s="163">
        <f t="shared" si="2553"/>
        <v>1.3896185438970412</v>
      </c>
      <c r="BU1224" s="196">
        <f>+MEDIAN(BP1224:BR1224)</f>
        <v>141444.55600000001</v>
      </c>
      <c r="BV1224" s="28">
        <f t="shared" si="2557"/>
        <v>26874.465640000002</v>
      </c>
      <c r="BW1224" s="30">
        <f t="shared" si="2558"/>
        <v>168319.02164000002</v>
      </c>
      <c r="BX1224" s="26">
        <v>1</v>
      </c>
      <c r="BY1224" s="28">
        <v>80000</v>
      </c>
      <c r="BZ1224" s="28">
        <v>9120000</v>
      </c>
      <c r="CA1224" s="28">
        <f>134453*1.052</f>
        <v>141444.55600000001</v>
      </c>
      <c r="CB1224" s="156"/>
      <c r="CC1224" s="178">
        <f t="shared" si="2554"/>
        <v>1.3896185438970412</v>
      </c>
      <c r="CD1224" s="201">
        <f>+MEDIAN(BY1224:CA1224)</f>
        <v>141444.55600000001</v>
      </c>
      <c r="CE1224" s="28">
        <f t="shared" si="2559"/>
        <v>26874.465640000002</v>
      </c>
      <c r="CF1224" s="29">
        <f t="shared" si="2560"/>
        <v>168319.02164000002</v>
      </c>
      <c r="CG1224" s="26">
        <v>1</v>
      </c>
      <c r="CH1224" s="27">
        <v>64000</v>
      </c>
      <c r="CI1224" s="27">
        <v>1250000</v>
      </c>
      <c r="CJ1224" s="27">
        <f>121008*1.052</f>
        <v>127300.41600000001</v>
      </c>
      <c r="CK1224" s="148"/>
      <c r="CL1224" s="163">
        <f>+STDEVA(CH1224:CI1224)/AVERAGE(CH1224:CI1224)</f>
        <v>1.2764515106350767</v>
      </c>
      <c r="CM1224" s="196">
        <f>+MEDIAN(CH1224:CJ1224)</f>
        <v>127300.41600000001</v>
      </c>
      <c r="CN1224" s="27">
        <f t="shared" si="2561"/>
        <v>24187.079040000004</v>
      </c>
      <c r="CO1224" s="28">
        <f t="shared" si="2562"/>
        <v>151487.49504000001</v>
      </c>
      <c r="CP1224" s="31" t="s">
        <v>30</v>
      </c>
      <c r="CQ1224" s="32" t="s">
        <v>30</v>
      </c>
      <c r="CR1224" s="32" t="s">
        <v>30</v>
      </c>
      <c r="CS1224" s="32" t="s">
        <v>30</v>
      </c>
      <c r="CT1224" s="32" t="s">
        <v>30</v>
      </c>
      <c r="CU1224" s="32" t="s">
        <v>30</v>
      </c>
      <c r="CV1224" s="32" t="s">
        <v>30</v>
      </c>
      <c r="CW1224" s="32" t="s">
        <v>30</v>
      </c>
      <c r="CX1224" s="34" t="s">
        <v>30</v>
      </c>
      <c r="CY1224" s="31" t="s">
        <v>30</v>
      </c>
      <c r="CZ1224" s="32" t="s">
        <v>30</v>
      </c>
      <c r="DA1224" s="32" t="s">
        <v>30</v>
      </c>
      <c r="DB1224" s="32" t="s">
        <v>30</v>
      </c>
      <c r="DC1224" s="32" t="s">
        <v>30</v>
      </c>
      <c r="DD1224" s="32" t="s">
        <v>30</v>
      </c>
      <c r="DE1224" s="32" t="s">
        <v>30</v>
      </c>
      <c r="DF1224" s="32" t="s">
        <v>30</v>
      </c>
      <c r="DG1224" s="32" t="s">
        <v>30</v>
      </c>
      <c r="DH1224" s="31" t="s">
        <v>30</v>
      </c>
      <c r="DI1224" s="32" t="s">
        <v>30</v>
      </c>
      <c r="DJ1224" s="32" t="s">
        <v>30</v>
      </c>
      <c r="DK1224" s="32" t="s">
        <v>30</v>
      </c>
      <c r="DL1224" s="32" t="s">
        <v>30</v>
      </c>
      <c r="DM1224" s="32" t="s">
        <v>30</v>
      </c>
      <c r="DN1224" s="32" t="s">
        <v>30</v>
      </c>
      <c r="DO1224" s="33" t="s">
        <v>30</v>
      </c>
    </row>
    <row r="1225" spans="1:119" ht="21" customHeight="1" x14ac:dyDescent="0.25">
      <c r="A1225" s="66" t="s">
        <v>2386</v>
      </c>
      <c r="B1225" s="67" t="s">
        <v>2228</v>
      </c>
      <c r="C1225" s="68" t="s">
        <v>2387</v>
      </c>
      <c r="D1225" s="26">
        <v>1</v>
      </c>
      <c r="E1225" s="27">
        <v>6500000</v>
      </c>
      <c r="F1225" s="27">
        <v>6175000</v>
      </c>
      <c r="G1225" s="148"/>
      <c r="H1225" s="148"/>
      <c r="I1225" s="143">
        <f t="shared" si="2527"/>
        <v>3.6261886214694741E-2</v>
      </c>
      <c r="J1225" s="27">
        <f t="shared" si="2528"/>
        <v>6337500</v>
      </c>
      <c r="K1225" s="28">
        <f t="shared" si="2529"/>
        <v>1204125</v>
      </c>
      <c r="L1225" s="29">
        <f t="shared" si="2555"/>
        <v>7541625</v>
      </c>
      <c r="M1225" s="26">
        <v>1</v>
      </c>
      <c r="N1225" s="27">
        <v>6500000</v>
      </c>
      <c r="O1225" s="27">
        <v>7020000</v>
      </c>
      <c r="P1225" s="145"/>
      <c r="Q1225" s="145"/>
      <c r="R1225" s="143">
        <f t="shared" si="2469"/>
        <v>5.4392829322042112E-2</v>
      </c>
      <c r="S1225" s="27">
        <f t="shared" si="2530"/>
        <v>6760000</v>
      </c>
      <c r="T1225" s="28">
        <f t="shared" si="2531"/>
        <v>1284400</v>
      </c>
      <c r="U1225" s="30">
        <f t="shared" si="2532"/>
        <v>8044400</v>
      </c>
      <c r="V1225" s="26">
        <v>1</v>
      </c>
      <c r="W1225" s="27">
        <v>6500000</v>
      </c>
      <c r="X1225" s="27">
        <v>7475000</v>
      </c>
      <c r="Y1225" s="145"/>
      <c r="Z1225" s="145"/>
      <c r="AA1225" s="143">
        <f t="shared" si="2533"/>
        <v>9.8666062491146164E-2</v>
      </c>
      <c r="AB1225" s="27">
        <f t="shared" si="2534"/>
        <v>6987500</v>
      </c>
      <c r="AC1225" s="28">
        <f t="shared" si="2535"/>
        <v>1327625</v>
      </c>
      <c r="AD1225" s="29">
        <f t="shared" si="2536"/>
        <v>8315125</v>
      </c>
      <c r="AE1225" s="26">
        <v>1</v>
      </c>
      <c r="AF1225" s="27">
        <v>6500000</v>
      </c>
      <c r="AG1225" s="27">
        <v>7150000</v>
      </c>
      <c r="AH1225" s="145"/>
      <c r="AI1225" s="145"/>
      <c r="AJ1225" s="143">
        <f t="shared" si="2549"/>
        <v>6.7343502970147379E-2</v>
      </c>
      <c r="AK1225" s="27">
        <f t="shared" si="2537"/>
        <v>6825000</v>
      </c>
      <c r="AL1225" s="28">
        <f t="shared" si="2538"/>
        <v>1296750</v>
      </c>
      <c r="AM1225" s="30">
        <f t="shared" si="2539"/>
        <v>8121750</v>
      </c>
      <c r="AN1225" s="26">
        <v>1</v>
      </c>
      <c r="AO1225" s="27">
        <v>6500000</v>
      </c>
      <c r="AP1225" s="27">
        <v>8447400</v>
      </c>
      <c r="AQ1225" s="145"/>
      <c r="AR1225" s="145"/>
      <c r="AS1225" s="143">
        <f t="shared" si="2550"/>
        <v>0.18424873164332026</v>
      </c>
      <c r="AT1225" s="27">
        <f t="shared" si="2540"/>
        <v>7473700</v>
      </c>
      <c r="AU1225" s="28">
        <f t="shared" si="2541"/>
        <v>1420003</v>
      </c>
      <c r="AV1225" s="30">
        <f t="shared" si="2542"/>
        <v>8893703</v>
      </c>
      <c r="AW1225" s="26">
        <v>1</v>
      </c>
      <c r="AX1225" s="27">
        <v>6500000</v>
      </c>
      <c r="AY1225" s="27">
        <v>7410000</v>
      </c>
      <c r="AZ1225" s="145"/>
      <c r="BA1225" s="145"/>
      <c r="BB1225" s="143">
        <f t="shared" si="2551"/>
        <v>9.2518644267398739E-2</v>
      </c>
      <c r="BC1225" s="27">
        <f t="shared" si="2543"/>
        <v>6955000</v>
      </c>
      <c r="BD1225" s="27">
        <f t="shared" si="2544"/>
        <v>1321450</v>
      </c>
      <c r="BE1225" s="27">
        <f t="shared" si="2545"/>
        <v>8276450</v>
      </c>
      <c r="BF1225" s="26">
        <v>1</v>
      </c>
      <c r="BG1225" s="27">
        <v>5200000</v>
      </c>
      <c r="BH1225" s="27">
        <v>4680000</v>
      </c>
      <c r="BI1225" s="145"/>
      <c r="BJ1225" s="145"/>
      <c r="BK1225" s="143">
        <f t="shared" si="2552"/>
        <v>7.4432292756478682E-2</v>
      </c>
      <c r="BL1225" s="27">
        <f t="shared" si="2546"/>
        <v>4940000</v>
      </c>
      <c r="BM1225" s="27">
        <f t="shared" si="2547"/>
        <v>938600</v>
      </c>
      <c r="BN1225" s="28">
        <f t="shared" si="2548"/>
        <v>5878600</v>
      </c>
      <c r="BO1225" s="26">
        <v>1</v>
      </c>
      <c r="BP1225" s="27">
        <v>5200000</v>
      </c>
      <c r="BQ1225" s="27">
        <v>5928000</v>
      </c>
      <c r="BR1225" s="148"/>
      <c r="BS1225" s="148"/>
      <c r="BT1225" s="143">
        <f t="shared" si="2553"/>
        <v>9.2518644267398739E-2</v>
      </c>
      <c r="BU1225" s="27">
        <f t="shared" si="2556"/>
        <v>5564000</v>
      </c>
      <c r="BV1225" s="28">
        <f t="shared" si="2557"/>
        <v>1057160</v>
      </c>
      <c r="BW1225" s="30">
        <f t="shared" si="2558"/>
        <v>6621160</v>
      </c>
      <c r="BX1225" s="26">
        <v>1</v>
      </c>
      <c r="BY1225" s="28">
        <v>5200000</v>
      </c>
      <c r="BZ1225" s="28">
        <v>5928000</v>
      </c>
      <c r="CA1225" s="156"/>
      <c r="CB1225" s="156"/>
      <c r="CC1225" s="177">
        <f t="shared" si="2554"/>
        <v>9.2518644267398739E-2</v>
      </c>
      <c r="CD1225" s="28">
        <f t="shared" ref="CD1225" si="2563">+AVERAGE(BY1225:CA1225)</f>
        <v>5564000</v>
      </c>
      <c r="CE1225" s="28">
        <f t="shared" si="2559"/>
        <v>1057160</v>
      </c>
      <c r="CF1225" s="29">
        <f t="shared" si="2560"/>
        <v>6621160</v>
      </c>
      <c r="CG1225" s="26">
        <v>1</v>
      </c>
      <c r="CH1225" s="27">
        <v>4160000</v>
      </c>
      <c r="CI1225" s="27">
        <v>3328000</v>
      </c>
      <c r="CJ1225" s="148"/>
      <c r="CK1225" s="148"/>
      <c r="CL1225" s="143">
        <f>+STDEVA(CH1225:CI1225)/AVERAGE(CH1225:CI1225)</f>
        <v>0.15713484026367724</v>
      </c>
      <c r="CM1225" s="27">
        <f>+AVERAGE(CH1225:CJ1225)</f>
        <v>3744000</v>
      </c>
      <c r="CN1225" s="27">
        <f t="shared" si="2561"/>
        <v>711360</v>
      </c>
      <c r="CO1225" s="28">
        <f t="shared" si="2562"/>
        <v>4455360</v>
      </c>
      <c r="CP1225" s="31" t="s">
        <v>30</v>
      </c>
      <c r="CQ1225" s="32" t="s">
        <v>30</v>
      </c>
      <c r="CR1225" s="32" t="s">
        <v>30</v>
      </c>
      <c r="CS1225" s="32" t="s">
        <v>30</v>
      </c>
      <c r="CT1225" s="32" t="s">
        <v>30</v>
      </c>
      <c r="CU1225" s="32" t="s">
        <v>30</v>
      </c>
      <c r="CV1225" s="32" t="s">
        <v>30</v>
      </c>
      <c r="CW1225" s="32" t="s">
        <v>30</v>
      </c>
      <c r="CX1225" s="34" t="s">
        <v>30</v>
      </c>
      <c r="CY1225" s="31" t="s">
        <v>30</v>
      </c>
      <c r="CZ1225" s="32" t="s">
        <v>30</v>
      </c>
      <c r="DA1225" s="32" t="s">
        <v>30</v>
      </c>
      <c r="DB1225" s="32" t="s">
        <v>30</v>
      </c>
      <c r="DC1225" s="32" t="s">
        <v>30</v>
      </c>
      <c r="DD1225" s="32" t="s">
        <v>30</v>
      </c>
      <c r="DE1225" s="32" t="s">
        <v>30</v>
      </c>
      <c r="DF1225" s="32" t="s">
        <v>30</v>
      </c>
      <c r="DG1225" s="32" t="s">
        <v>30</v>
      </c>
      <c r="DH1225" s="31" t="s">
        <v>30</v>
      </c>
      <c r="DI1225" s="32" t="s">
        <v>30</v>
      </c>
      <c r="DJ1225" s="32" t="s">
        <v>30</v>
      </c>
      <c r="DK1225" s="32" t="s">
        <v>30</v>
      </c>
      <c r="DL1225" s="32" t="s">
        <v>30</v>
      </c>
      <c r="DM1225" s="32" t="s">
        <v>30</v>
      </c>
      <c r="DN1225" s="32" t="s">
        <v>30</v>
      </c>
      <c r="DO1225" s="33" t="s">
        <v>30</v>
      </c>
    </row>
    <row r="1226" spans="1:119" ht="21" customHeight="1" x14ac:dyDescent="0.25">
      <c r="A1226" s="66" t="s">
        <v>2388</v>
      </c>
      <c r="B1226" s="67" t="s">
        <v>2228</v>
      </c>
      <c r="C1226" s="68" t="s">
        <v>2389</v>
      </c>
      <c r="D1226" s="31" t="s">
        <v>30</v>
      </c>
      <c r="E1226" s="32" t="s">
        <v>30</v>
      </c>
      <c r="F1226" s="32" t="s">
        <v>30</v>
      </c>
      <c r="G1226" s="32" t="s">
        <v>30</v>
      </c>
      <c r="H1226" s="32" t="s">
        <v>30</v>
      </c>
      <c r="I1226" s="32" t="s">
        <v>30</v>
      </c>
      <c r="J1226" s="32" t="s">
        <v>30</v>
      </c>
      <c r="K1226" s="32" t="s">
        <v>30</v>
      </c>
      <c r="L1226" s="32" t="s">
        <v>30</v>
      </c>
      <c r="M1226" s="31" t="s">
        <v>30</v>
      </c>
      <c r="N1226" s="43" t="s">
        <v>30</v>
      </c>
      <c r="O1226" s="32" t="s">
        <v>30</v>
      </c>
      <c r="P1226" s="32" t="s">
        <v>30</v>
      </c>
      <c r="Q1226" s="32" t="s">
        <v>30</v>
      </c>
      <c r="R1226" s="165" t="s">
        <v>30</v>
      </c>
      <c r="S1226" s="32" t="s">
        <v>30</v>
      </c>
      <c r="T1226" s="32" t="s">
        <v>30</v>
      </c>
      <c r="U1226" s="33" t="s">
        <v>30</v>
      </c>
      <c r="V1226" s="31" t="s">
        <v>30</v>
      </c>
      <c r="W1226" s="32" t="s">
        <v>30</v>
      </c>
      <c r="X1226" s="32" t="s">
        <v>30</v>
      </c>
      <c r="Y1226" s="32" t="s">
        <v>30</v>
      </c>
      <c r="Z1226" s="32" t="s">
        <v>30</v>
      </c>
      <c r="AA1226" s="32" t="s">
        <v>30</v>
      </c>
      <c r="AB1226" s="32" t="s">
        <v>30</v>
      </c>
      <c r="AC1226" s="32" t="s">
        <v>30</v>
      </c>
      <c r="AD1226" s="34" t="s">
        <v>30</v>
      </c>
      <c r="AE1226" s="45">
        <v>1</v>
      </c>
      <c r="AF1226" s="27">
        <v>100000</v>
      </c>
      <c r="AG1226" s="27">
        <v>6500000</v>
      </c>
      <c r="AH1226" s="27">
        <f>8403*1.052</f>
        <v>8839.9560000000001</v>
      </c>
      <c r="AI1226" s="27">
        <f>+(100000*1.0928)*1.052</f>
        <v>114962.56000000001</v>
      </c>
      <c r="AJ1226" s="163">
        <f t="shared" si="2549"/>
        <v>1.3713586059375469</v>
      </c>
      <c r="AK1226" s="27">
        <f>MEDIAN(AF1226:AI1226)</f>
        <v>107481.28</v>
      </c>
      <c r="AL1226" s="28">
        <f t="shared" si="2538"/>
        <v>20421.443200000002</v>
      </c>
      <c r="AM1226" s="30">
        <f t="shared" si="2539"/>
        <v>127902.72320000001</v>
      </c>
      <c r="AN1226" s="26">
        <v>1</v>
      </c>
      <c r="AO1226" s="27">
        <v>100000</v>
      </c>
      <c r="AP1226" s="27">
        <v>129960</v>
      </c>
      <c r="AQ1226" s="27"/>
      <c r="AR1226" s="27"/>
      <c r="AS1226" s="143">
        <f t="shared" si="2550"/>
        <v>0.18424873164332028</v>
      </c>
      <c r="AT1226" s="27">
        <f t="shared" si="2540"/>
        <v>114980</v>
      </c>
      <c r="AU1226" s="28">
        <f t="shared" si="2541"/>
        <v>21846.2</v>
      </c>
      <c r="AV1226" s="30">
        <f t="shared" si="2542"/>
        <v>136826.20000000001</v>
      </c>
      <c r="AW1226" s="26">
        <v>1</v>
      </c>
      <c r="AX1226" s="27">
        <v>100000</v>
      </c>
      <c r="AY1226" s="27">
        <v>114000</v>
      </c>
      <c r="AZ1226" s="27"/>
      <c r="BA1226" s="27"/>
      <c r="BB1226" s="143">
        <f t="shared" si="2551"/>
        <v>9.2518644267398739E-2</v>
      </c>
      <c r="BC1226" s="27">
        <f t="shared" si="2543"/>
        <v>107000</v>
      </c>
      <c r="BD1226" s="27">
        <f t="shared" si="2544"/>
        <v>20330</v>
      </c>
      <c r="BE1226" s="27">
        <f t="shared" si="2545"/>
        <v>127330</v>
      </c>
      <c r="BF1226" s="31" t="s">
        <v>30</v>
      </c>
      <c r="BG1226" s="32" t="s">
        <v>30</v>
      </c>
      <c r="BH1226" s="32" t="s">
        <v>30</v>
      </c>
      <c r="BI1226" s="32" t="s">
        <v>30</v>
      </c>
      <c r="BJ1226" s="32" t="s">
        <v>30</v>
      </c>
      <c r="BK1226" s="32" t="s">
        <v>30</v>
      </c>
      <c r="BL1226" s="32" t="s">
        <v>30</v>
      </c>
      <c r="BM1226" s="32" t="s">
        <v>30</v>
      </c>
      <c r="BN1226" s="32" t="s">
        <v>30</v>
      </c>
      <c r="BO1226" s="31" t="s">
        <v>30</v>
      </c>
      <c r="BP1226" s="32" t="s">
        <v>30</v>
      </c>
      <c r="BQ1226" s="32" t="s">
        <v>30</v>
      </c>
      <c r="BR1226" s="32" t="s">
        <v>30</v>
      </c>
      <c r="BS1226" s="32" t="s">
        <v>30</v>
      </c>
      <c r="BT1226" s="32" t="s">
        <v>30</v>
      </c>
      <c r="BU1226" s="32" t="s">
        <v>30</v>
      </c>
      <c r="BV1226" s="32" t="s">
        <v>30</v>
      </c>
      <c r="BW1226" s="33" t="s">
        <v>30</v>
      </c>
      <c r="BX1226" s="31" t="s">
        <v>30</v>
      </c>
      <c r="BY1226" s="32" t="s">
        <v>30</v>
      </c>
      <c r="BZ1226" s="32" t="s">
        <v>30</v>
      </c>
      <c r="CA1226" s="32" t="s">
        <v>30</v>
      </c>
      <c r="CB1226" s="32" t="s">
        <v>30</v>
      </c>
      <c r="CC1226" s="32" t="s">
        <v>30</v>
      </c>
      <c r="CD1226" s="32" t="s">
        <v>30</v>
      </c>
      <c r="CE1226" s="32" t="s">
        <v>30</v>
      </c>
      <c r="CF1226" s="34" t="s">
        <v>30</v>
      </c>
      <c r="CG1226" s="31" t="s">
        <v>30</v>
      </c>
      <c r="CH1226" s="32" t="s">
        <v>30</v>
      </c>
      <c r="CI1226" s="32" t="s">
        <v>30</v>
      </c>
      <c r="CJ1226" s="32" t="s">
        <v>30</v>
      </c>
      <c r="CK1226" s="32" t="s">
        <v>30</v>
      </c>
      <c r="CL1226" s="32" t="s">
        <v>30</v>
      </c>
      <c r="CM1226" s="32" t="s">
        <v>30</v>
      </c>
      <c r="CN1226" s="32" t="s">
        <v>30</v>
      </c>
      <c r="CO1226" s="32" t="s">
        <v>30</v>
      </c>
      <c r="CP1226" s="31" t="s">
        <v>30</v>
      </c>
      <c r="CQ1226" s="32" t="s">
        <v>30</v>
      </c>
      <c r="CR1226" s="32" t="s">
        <v>30</v>
      </c>
      <c r="CS1226" s="32" t="s">
        <v>30</v>
      </c>
      <c r="CT1226" s="32" t="s">
        <v>30</v>
      </c>
      <c r="CU1226" s="32" t="s">
        <v>30</v>
      </c>
      <c r="CV1226" s="32" t="s">
        <v>30</v>
      </c>
      <c r="CW1226" s="32" t="s">
        <v>30</v>
      </c>
      <c r="CX1226" s="34" t="s">
        <v>30</v>
      </c>
      <c r="CY1226" s="31" t="s">
        <v>30</v>
      </c>
      <c r="CZ1226" s="32" t="s">
        <v>30</v>
      </c>
      <c r="DA1226" s="32" t="s">
        <v>30</v>
      </c>
      <c r="DB1226" s="32" t="s">
        <v>30</v>
      </c>
      <c r="DC1226" s="32" t="s">
        <v>30</v>
      </c>
      <c r="DD1226" s="32" t="s">
        <v>30</v>
      </c>
      <c r="DE1226" s="32" t="s">
        <v>30</v>
      </c>
      <c r="DF1226" s="32" t="s">
        <v>30</v>
      </c>
      <c r="DG1226" s="32" t="s">
        <v>30</v>
      </c>
      <c r="DH1226" s="31" t="s">
        <v>30</v>
      </c>
      <c r="DI1226" s="32" t="s">
        <v>30</v>
      </c>
      <c r="DJ1226" s="32" t="s">
        <v>30</v>
      </c>
      <c r="DK1226" s="32" t="s">
        <v>30</v>
      </c>
      <c r="DL1226" s="32" t="s">
        <v>30</v>
      </c>
      <c r="DM1226" s="32" t="s">
        <v>30</v>
      </c>
      <c r="DN1226" s="32" t="s">
        <v>30</v>
      </c>
      <c r="DO1226" s="33" t="s">
        <v>30</v>
      </c>
    </row>
    <row r="1227" spans="1:119" ht="21" customHeight="1" x14ac:dyDescent="0.25">
      <c r="A1227" s="66" t="s">
        <v>2390</v>
      </c>
      <c r="B1227" s="67" t="s">
        <v>2228</v>
      </c>
      <c r="C1227" s="68" t="s">
        <v>2391</v>
      </c>
      <c r="D1227" s="31" t="s">
        <v>30</v>
      </c>
      <c r="E1227" s="32" t="s">
        <v>30</v>
      </c>
      <c r="F1227" s="32" t="s">
        <v>30</v>
      </c>
      <c r="G1227" s="32" t="s">
        <v>30</v>
      </c>
      <c r="H1227" s="32" t="s">
        <v>30</v>
      </c>
      <c r="I1227" s="32" t="s">
        <v>30</v>
      </c>
      <c r="J1227" s="32" t="s">
        <v>30</v>
      </c>
      <c r="K1227" s="32" t="s">
        <v>30</v>
      </c>
      <c r="L1227" s="32" t="s">
        <v>30</v>
      </c>
      <c r="M1227" s="31" t="s">
        <v>30</v>
      </c>
      <c r="N1227" s="43" t="s">
        <v>30</v>
      </c>
      <c r="O1227" s="32" t="s">
        <v>30</v>
      </c>
      <c r="P1227" s="32" t="s">
        <v>30</v>
      </c>
      <c r="Q1227" s="32" t="s">
        <v>30</v>
      </c>
      <c r="R1227" s="165" t="s">
        <v>30</v>
      </c>
      <c r="S1227" s="32" t="s">
        <v>30</v>
      </c>
      <c r="T1227" s="32" t="s">
        <v>30</v>
      </c>
      <c r="U1227" s="33" t="s">
        <v>30</v>
      </c>
      <c r="V1227" s="31" t="s">
        <v>30</v>
      </c>
      <c r="W1227" s="32" t="s">
        <v>30</v>
      </c>
      <c r="X1227" s="32" t="s">
        <v>30</v>
      </c>
      <c r="Y1227" s="32" t="s">
        <v>30</v>
      </c>
      <c r="Z1227" s="32" t="s">
        <v>30</v>
      </c>
      <c r="AA1227" s="32" t="s">
        <v>30</v>
      </c>
      <c r="AB1227" s="32" t="s">
        <v>30</v>
      </c>
      <c r="AC1227" s="32" t="s">
        <v>30</v>
      </c>
      <c r="AD1227" s="34" t="s">
        <v>30</v>
      </c>
      <c r="AE1227" s="26">
        <v>1</v>
      </c>
      <c r="AF1227" s="27">
        <v>2500000</v>
      </c>
      <c r="AG1227" s="27">
        <v>2750000</v>
      </c>
      <c r="AH1227" s="27"/>
      <c r="AI1227" s="27"/>
      <c r="AJ1227" s="143">
        <f t="shared" si="2549"/>
        <v>6.7343502970147379E-2</v>
      </c>
      <c r="AK1227" s="27">
        <f t="shared" si="2537"/>
        <v>2625000</v>
      </c>
      <c r="AL1227" s="28">
        <f t="shared" si="2538"/>
        <v>498750</v>
      </c>
      <c r="AM1227" s="30">
        <f t="shared" si="2539"/>
        <v>3123750</v>
      </c>
      <c r="AN1227" s="26">
        <v>1</v>
      </c>
      <c r="AO1227" s="27">
        <v>2500000</v>
      </c>
      <c r="AP1227" s="27">
        <v>3249000</v>
      </c>
      <c r="AQ1227" s="27"/>
      <c r="AR1227" s="27"/>
      <c r="AS1227" s="143">
        <f t="shared" si="2550"/>
        <v>0.18424873164332026</v>
      </c>
      <c r="AT1227" s="27">
        <f t="shared" si="2540"/>
        <v>2874500</v>
      </c>
      <c r="AU1227" s="28">
        <f t="shared" si="2541"/>
        <v>546155</v>
      </c>
      <c r="AV1227" s="30">
        <f t="shared" si="2542"/>
        <v>3420655</v>
      </c>
      <c r="AW1227" s="26">
        <v>1</v>
      </c>
      <c r="AX1227" s="27">
        <v>2500000</v>
      </c>
      <c r="AY1227" s="27">
        <v>2850000</v>
      </c>
      <c r="AZ1227" s="27"/>
      <c r="BA1227" s="27"/>
      <c r="BB1227" s="143">
        <f t="shared" si="2551"/>
        <v>9.2518644267398739E-2</v>
      </c>
      <c r="BC1227" s="27">
        <f t="shared" si="2543"/>
        <v>2675000</v>
      </c>
      <c r="BD1227" s="27">
        <f t="shared" si="2544"/>
        <v>508250</v>
      </c>
      <c r="BE1227" s="27">
        <f t="shared" si="2545"/>
        <v>3183250</v>
      </c>
      <c r="BF1227" s="31" t="s">
        <v>30</v>
      </c>
      <c r="BG1227" s="32" t="s">
        <v>30</v>
      </c>
      <c r="BH1227" s="32" t="s">
        <v>30</v>
      </c>
      <c r="BI1227" s="32" t="s">
        <v>30</v>
      </c>
      <c r="BJ1227" s="32" t="s">
        <v>30</v>
      </c>
      <c r="BK1227" s="32" t="s">
        <v>30</v>
      </c>
      <c r="BL1227" s="32" t="s">
        <v>30</v>
      </c>
      <c r="BM1227" s="32" t="s">
        <v>30</v>
      </c>
      <c r="BN1227" s="32" t="s">
        <v>30</v>
      </c>
      <c r="BO1227" s="31" t="s">
        <v>30</v>
      </c>
      <c r="BP1227" s="32" t="s">
        <v>30</v>
      </c>
      <c r="BQ1227" s="32" t="s">
        <v>30</v>
      </c>
      <c r="BR1227" s="32" t="s">
        <v>30</v>
      </c>
      <c r="BS1227" s="32" t="s">
        <v>30</v>
      </c>
      <c r="BT1227" s="32" t="s">
        <v>30</v>
      </c>
      <c r="BU1227" s="32" t="s">
        <v>30</v>
      </c>
      <c r="BV1227" s="32" t="s">
        <v>30</v>
      </c>
      <c r="BW1227" s="33" t="s">
        <v>30</v>
      </c>
      <c r="BX1227" s="31" t="s">
        <v>30</v>
      </c>
      <c r="BY1227" s="32" t="s">
        <v>30</v>
      </c>
      <c r="BZ1227" s="32" t="s">
        <v>30</v>
      </c>
      <c r="CA1227" s="32" t="s">
        <v>30</v>
      </c>
      <c r="CB1227" s="32" t="s">
        <v>30</v>
      </c>
      <c r="CC1227" s="32" t="s">
        <v>30</v>
      </c>
      <c r="CD1227" s="32" t="s">
        <v>30</v>
      </c>
      <c r="CE1227" s="32" t="s">
        <v>30</v>
      </c>
      <c r="CF1227" s="34" t="s">
        <v>30</v>
      </c>
      <c r="CG1227" s="31" t="s">
        <v>30</v>
      </c>
      <c r="CH1227" s="32" t="s">
        <v>30</v>
      </c>
      <c r="CI1227" s="32" t="s">
        <v>30</v>
      </c>
      <c r="CJ1227" s="32" t="s">
        <v>30</v>
      </c>
      <c r="CK1227" s="32" t="s">
        <v>30</v>
      </c>
      <c r="CL1227" s="32" t="s">
        <v>30</v>
      </c>
      <c r="CM1227" s="32" t="s">
        <v>30</v>
      </c>
      <c r="CN1227" s="32" t="s">
        <v>30</v>
      </c>
      <c r="CO1227" s="32" t="s">
        <v>30</v>
      </c>
      <c r="CP1227" s="31" t="s">
        <v>30</v>
      </c>
      <c r="CQ1227" s="32" t="s">
        <v>30</v>
      </c>
      <c r="CR1227" s="32" t="s">
        <v>30</v>
      </c>
      <c r="CS1227" s="32" t="s">
        <v>30</v>
      </c>
      <c r="CT1227" s="32" t="s">
        <v>30</v>
      </c>
      <c r="CU1227" s="32" t="s">
        <v>30</v>
      </c>
      <c r="CV1227" s="32" t="s">
        <v>30</v>
      </c>
      <c r="CW1227" s="32" t="s">
        <v>30</v>
      </c>
      <c r="CX1227" s="34" t="s">
        <v>30</v>
      </c>
      <c r="CY1227" s="31" t="s">
        <v>30</v>
      </c>
      <c r="CZ1227" s="32" t="s">
        <v>30</v>
      </c>
      <c r="DA1227" s="32" t="s">
        <v>30</v>
      </c>
      <c r="DB1227" s="32" t="s">
        <v>30</v>
      </c>
      <c r="DC1227" s="32" t="s">
        <v>30</v>
      </c>
      <c r="DD1227" s="32" t="s">
        <v>30</v>
      </c>
      <c r="DE1227" s="32" t="s">
        <v>30</v>
      </c>
      <c r="DF1227" s="32" t="s">
        <v>30</v>
      </c>
      <c r="DG1227" s="32" t="s">
        <v>30</v>
      </c>
      <c r="DH1227" s="31" t="s">
        <v>30</v>
      </c>
      <c r="DI1227" s="32" t="s">
        <v>30</v>
      </c>
      <c r="DJ1227" s="32" t="s">
        <v>30</v>
      </c>
      <c r="DK1227" s="32" t="s">
        <v>30</v>
      </c>
      <c r="DL1227" s="32" t="s">
        <v>30</v>
      </c>
      <c r="DM1227" s="32" t="s">
        <v>30</v>
      </c>
      <c r="DN1227" s="32" t="s">
        <v>30</v>
      </c>
      <c r="DO1227" s="33" t="s">
        <v>30</v>
      </c>
    </row>
    <row r="1228" spans="1:119" ht="15" customHeight="1" x14ac:dyDescent="0.25">
      <c r="A1228" s="248" t="s">
        <v>2392</v>
      </c>
      <c r="B1228" s="248"/>
      <c r="C1228" s="249"/>
      <c r="D1228" s="47"/>
      <c r="E1228" s="40"/>
      <c r="F1228" s="40"/>
      <c r="G1228" s="40"/>
      <c r="H1228" s="40"/>
      <c r="I1228" s="40"/>
      <c r="J1228" s="40"/>
      <c r="K1228" s="40"/>
      <c r="L1228" s="41"/>
      <c r="M1228" s="47"/>
      <c r="N1228" s="40"/>
      <c r="O1228" s="40"/>
      <c r="P1228" s="40"/>
      <c r="Q1228" s="40"/>
      <c r="R1228" s="166"/>
      <c r="S1228" s="40"/>
      <c r="T1228" s="40"/>
      <c r="U1228" s="42"/>
      <c r="V1228" s="47"/>
      <c r="W1228" s="40"/>
      <c r="X1228" s="40"/>
      <c r="Y1228" s="40"/>
      <c r="Z1228" s="40"/>
      <c r="AA1228" s="40"/>
      <c r="AB1228" s="40"/>
      <c r="AC1228" s="40"/>
      <c r="AD1228" s="41"/>
      <c r="AE1228" s="47"/>
      <c r="AF1228" s="40"/>
      <c r="AG1228" s="40"/>
      <c r="AH1228" s="40"/>
      <c r="AI1228" s="40"/>
      <c r="AJ1228" s="166"/>
      <c r="AK1228" s="40"/>
      <c r="AL1228" s="40"/>
      <c r="AM1228" s="42"/>
      <c r="AN1228" s="47"/>
      <c r="AO1228" s="40"/>
      <c r="AP1228" s="40"/>
      <c r="AQ1228" s="40"/>
      <c r="AR1228" s="40"/>
      <c r="AS1228" s="166"/>
      <c r="AT1228" s="40"/>
      <c r="AU1228" s="40"/>
      <c r="AV1228" s="42"/>
      <c r="AW1228" s="47"/>
      <c r="AX1228" s="119"/>
      <c r="AY1228" s="119"/>
      <c r="AZ1228" s="119"/>
      <c r="BA1228" s="119"/>
      <c r="BB1228" s="172"/>
      <c r="BC1228" s="119"/>
      <c r="BD1228" s="40"/>
      <c r="BE1228" s="40"/>
      <c r="BF1228" s="47"/>
      <c r="BG1228" s="40"/>
      <c r="BH1228" s="40"/>
      <c r="BI1228" s="40"/>
      <c r="BJ1228" s="40"/>
      <c r="BK1228" s="40"/>
      <c r="BL1228" s="40"/>
      <c r="BM1228" s="40"/>
      <c r="BN1228" s="40"/>
      <c r="BO1228" s="47"/>
      <c r="BP1228" s="40"/>
      <c r="BQ1228" s="40"/>
      <c r="BR1228" s="40"/>
      <c r="BS1228" s="40"/>
      <c r="BT1228" s="166"/>
      <c r="BU1228" s="40"/>
      <c r="BV1228" s="40"/>
      <c r="BW1228" s="42"/>
      <c r="BX1228" s="47"/>
      <c r="BY1228" s="119"/>
      <c r="BZ1228" s="119"/>
      <c r="CA1228" s="119"/>
      <c r="CB1228" s="119"/>
      <c r="CC1228" s="172"/>
      <c r="CD1228" s="40"/>
      <c r="CE1228" s="40"/>
      <c r="CF1228" s="41"/>
      <c r="CG1228" s="47"/>
      <c r="CH1228" s="40"/>
      <c r="CI1228" s="40"/>
      <c r="CJ1228" s="40"/>
      <c r="CK1228" s="40"/>
      <c r="CL1228" s="166"/>
      <c r="CM1228" s="40"/>
      <c r="CN1228" s="40"/>
      <c r="CO1228" s="40"/>
      <c r="CP1228" s="47"/>
      <c r="CQ1228" s="40"/>
      <c r="CR1228" s="40"/>
      <c r="CS1228" s="40"/>
      <c r="CT1228" s="40"/>
      <c r="CU1228" s="166"/>
      <c r="CV1228" s="40"/>
      <c r="CW1228" s="40"/>
      <c r="CX1228" s="41"/>
      <c r="CY1228" s="47"/>
      <c r="CZ1228" s="40"/>
      <c r="DA1228" s="40"/>
      <c r="DB1228" s="40"/>
      <c r="DC1228" s="40"/>
      <c r="DD1228" s="166"/>
      <c r="DE1228" s="40"/>
      <c r="DF1228" s="40"/>
      <c r="DG1228" s="40"/>
      <c r="DH1228" s="47"/>
      <c r="DI1228" s="119"/>
      <c r="DJ1228" s="119"/>
      <c r="DK1228" s="119"/>
      <c r="DL1228" s="172"/>
      <c r="DM1228" s="40"/>
      <c r="DN1228" s="40"/>
      <c r="DO1228" s="42"/>
    </row>
    <row r="1229" spans="1:119" ht="28.5" customHeight="1" x14ac:dyDescent="0.25">
      <c r="A1229" s="66" t="s">
        <v>2393</v>
      </c>
      <c r="B1229" s="67" t="s">
        <v>98</v>
      </c>
      <c r="C1229" s="68" t="s">
        <v>2394</v>
      </c>
      <c r="D1229" s="26">
        <v>1</v>
      </c>
      <c r="E1229" s="27">
        <v>9000000</v>
      </c>
      <c r="F1229" s="27">
        <v>9850000</v>
      </c>
      <c r="G1229" s="148"/>
      <c r="H1229" s="148"/>
      <c r="I1229" s="143">
        <f t="shared" ref="I1229:I1269" si="2564">+STDEVA(E1229:F1229)/AVERAGE(E1229:F1229)</f>
        <v>6.3770903343083857E-2</v>
      </c>
      <c r="J1229" s="27">
        <f t="shared" ref="J1229:J1269" si="2565">+AVERAGE(E1229:F1229)</f>
        <v>9425000</v>
      </c>
      <c r="K1229" s="28">
        <f t="shared" ref="K1229:K1269" si="2566">J1229*19%</f>
        <v>1790750</v>
      </c>
      <c r="L1229" s="29">
        <f t="shared" si="2555"/>
        <v>11215750</v>
      </c>
      <c r="M1229" s="26">
        <v>1</v>
      </c>
      <c r="N1229" s="27">
        <v>9000000</v>
      </c>
      <c r="O1229" s="27">
        <v>8230000</v>
      </c>
      <c r="P1229" s="145"/>
      <c r="Q1229" s="145"/>
      <c r="R1229" s="143">
        <f t="shared" si="2469"/>
        <v>6.320049001899497E-2</v>
      </c>
      <c r="S1229" s="27">
        <f t="shared" ref="S1229:S1269" si="2567">+AVERAGE(N1229:P1229)</f>
        <v>8615000</v>
      </c>
      <c r="T1229" s="28">
        <f t="shared" ref="T1229:T1269" si="2568">+S1229*19%</f>
        <v>1636850</v>
      </c>
      <c r="U1229" s="30">
        <f t="shared" ref="U1229:U1269" si="2569">+T1229+S1229</f>
        <v>10251850</v>
      </c>
      <c r="V1229" s="26">
        <v>1</v>
      </c>
      <c r="W1229" s="27">
        <v>9000000</v>
      </c>
      <c r="X1229" s="27">
        <v>9670000</v>
      </c>
      <c r="Y1229" s="145"/>
      <c r="Z1229" s="145"/>
      <c r="AA1229" s="143">
        <f t="shared" ref="AA1229:AA1292" si="2570">+STDEVA(W1229:X1229)/AVERAGE(W1229:X1229)</f>
        <v>5.0751102666843795E-2</v>
      </c>
      <c r="AB1229" s="27">
        <f t="shared" ref="AB1229:AB1269" si="2571">+AVERAGE(W1229:Y1229)</f>
        <v>9335000</v>
      </c>
      <c r="AC1229" s="28">
        <f t="shared" ref="AC1229:AC1269" si="2572">+AB1229*19%</f>
        <v>1773650</v>
      </c>
      <c r="AD1229" s="29">
        <f t="shared" ref="AD1229:AD1269" si="2573">+AC1229+AB1229</f>
        <v>11108650</v>
      </c>
      <c r="AE1229" s="26">
        <v>1</v>
      </c>
      <c r="AF1229" s="27">
        <v>9000000</v>
      </c>
      <c r="AG1229" s="27">
        <v>9670000</v>
      </c>
      <c r="AH1229" s="145"/>
      <c r="AI1229" s="145"/>
      <c r="AJ1229" s="143">
        <f t="shared" si="2549"/>
        <v>5.0751102666843795E-2</v>
      </c>
      <c r="AK1229" s="27">
        <f t="shared" ref="AK1229:AK1269" si="2574">+AVERAGE(AF1229:AH1229)</f>
        <v>9335000</v>
      </c>
      <c r="AL1229" s="28">
        <f t="shared" si="2538"/>
        <v>1773650</v>
      </c>
      <c r="AM1229" s="30">
        <f t="shared" ref="AM1229:AM1269" si="2575">+AL1229+AK1229</f>
        <v>11108650</v>
      </c>
      <c r="AN1229" s="26">
        <v>1</v>
      </c>
      <c r="AO1229" s="27">
        <v>9000000</v>
      </c>
      <c r="AP1229" s="27">
        <v>11289600</v>
      </c>
      <c r="AQ1229" s="145"/>
      <c r="AR1229" s="145"/>
      <c r="AS1229" s="143">
        <f t="shared" si="2550"/>
        <v>0.15958832960775166</v>
      </c>
      <c r="AT1229" s="27">
        <f t="shared" ref="AT1229:AT1269" si="2576">+AVERAGE(AO1229:AQ1229)</f>
        <v>10144800</v>
      </c>
      <c r="AU1229" s="28">
        <f t="shared" si="2541"/>
        <v>1927512</v>
      </c>
      <c r="AV1229" s="30">
        <f t="shared" ref="AV1229:AV1269" si="2577">+AU1229+AT1229</f>
        <v>12072312</v>
      </c>
      <c r="AW1229" s="26">
        <v>1</v>
      </c>
      <c r="AX1229" s="27">
        <v>9000000</v>
      </c>
      <c r="AY1229" s="27">
        <v>10080000</v>
      </c>
      <c r="AZ1229" s="145"/>
      <c r="BA1229" s="145"/>
      <c r="BB1229" s="143">
        <f t="shared" si="2551"/>
        <v>8.0049824285269522E-2</v>
      </c>
      <c r="BC1229" s="27">
        <f t="shared" ref="BC1229:BC1269" si="2578">+AVERAGE(AX1229:AZ1229)</f>
        <v>9540000</v>
      </c>
      <c r="BD1229" s="27">
        <f t="shared" si="2544"/>
        <v>1812600</v>
      </c>
      <c r="BE1229" s="27">
        <f t="shared" ref="BE1229:BE1269" si="2579">+BD1229+BC1229</f>
        <v>11352600</v>
      </c>
      <c r="BF1229" s="26">
        <v>1</v>
      </c>
      <c r="BG1229" s="27">
        <v>7200000</v>
      </c>
      <c r="BH1229" s="27">
        <v>6480000</v>
      </c>
      <c r="BI1229" s="145"/>
      <c r="BJ1229" s="145"/>
      <c r="BK1229" s="143">
        <f t="shared" si="2552"/>
        <v>7.4432292756478682E-2</v>
      </c>
      <c r="BL1229" s="27">
        <f t="shared" ref="BL1229:BL1269" si="2580">+AVERAGE(BG1229:BI1229)</f>
        <v>6840000</v>
      </c>
      <c r="BM1229" s="27">
        <f t="shared" ref="BM1229:BM1269" si="2581">+BL1229*19%</f>
        <v>1299600</v>
      </c>
      <c r="BN1229" s="28">
        <f t="shared" ref="BN1229:BN1269" si="2582">+BM1229+BL1229</f>
        <v>8139600</v>
      </c>
      <c r="BO1229" s="26">
        <v>1</v>
      </c>
      <c r="BP1229" s="27">
        <v>7200000</v>
      </c>
      <c r="BQ1229" s="27">
        <v>6840000</v>
      </c>
      <c r="BR1229" s="148"/>
      <c r="BS1229" s="148"/>
      <c r="BT1229" s="143">
        <f t="shared" si="2553"/>
        <v>3.6261886214694741E-2</v>
      </c>
      <c r="BU1229" s="27">
        <f t="shared" ref="BU1229:BU1269" si="2583">+AVERAGE(BP1229:BR1229)</f>
        <v>7020000</v>
      </c>
      <c r="BV1229" s="28">
        <f t="shared" ref="BV1229:BV1269" si="2584">+BU1229*19%</f>
        <v>1333800</v>
      </c>
      <c r="BW1229" s="30">
        <f t="shared" ref="BW1229:BW1269" si="2585">+BV1229+BU1229</f>
        <v>8353800</v>
      </c>
      <c r="BX1229" s="26">
        <v>1</v>
      </c>
      <c r="BY1229" s="28">
        <v>7200000</v>
      </c>
      <c r="BZ1229" s="28">
        <v>6840000</v>
      </c>
      <c r="CA1229" s="156"/>
      <c r="CB1229" s="156"/>
      <c r="CC1229" s="177">
        <f t="shared" si="2554"/>
        <v>3.6261886214694741E-2</v>
      </c>
      <c r="CD1229" s="28">
        <f t="shared" ref="CD1229:CD1269" si="2586">+AVERAGE(BY1229:CA1229)</f>
        <v>7020000</v>
      </c>
      <c r="CE1229" s="28">
        <f t="shared" ref="CE1229:CE1269" si="2587">+CD1229*19%</f>
        <v>1333800</v>
      </c>
      <c r="CF1229" s="29">
        <f t="shared" ref="CF1229:CF1269" si="2588">+CE1229+CD1229</f>
        <v>8353800</v>
      </c>
      <c r="CG1229" s="26">
        <v>1</v>
      </c>
      <c r="CH1229" s="27">
        <v>5760000</v>
      </c>
      <c r="CI1229" s="27">
        <v>5184000</v>
      </c>
      <c r="CJ1229" s="148"/>
      <c r="CK1229" s="148"/>
      <c r="CL1229" s="143">
        <f t="shared" ref="CL1229:CL1269" si="2589">+STDEVA(CH1229:CI1229)/AVERAGE(CH1229:CI1229)</f>
        <v>7.4432292756478682E-2</v>
      </c>
      <c r="CM1229" s="27">
        <f t="shared" ref="CM1229:CM1269" si="2590">+AVERAGE(CH1229:CJ1229)</f>
        <v>5472000</v>
      </c>
      <c r="CN1229" s="27">
        <f t="shared" ref="CN1229:CN1269" si="2591">+CM1229*19%</f>
        <v>1039680</v>
      </c>
      <c r="CO1229" s="28">
        <f t="shared" ref="CO1229:CO1269" si="2592">+CN1229+CM1229</f>
        <v>6511680</v>
      </c>
      <c r="CP1229" s="26">
        <v>1</v>
      </c>
      <c r="CQ1229" s="27">
        <v>5760000</v>
      </c>
      <c r="CR1229" s="27">
        <v>5184000</v>
      </c>
      <c r="CS1229" s="148"/>
      <c r="CT1229" s="148"/>
      <c r="CU1229" s="143">
        <f t="shared" ref="CU1229:CU1282" si="2593">+STDEVA(CQ1229:CR1229)/AVERAGE(CQ1229:CR1229)</f>
        <v>7.4432292756478682E-2</v>
      </c>
      <c r="CV1229" s="27">
        <f t="shared" ref="CV1229:CV1269" si="2594">+AVERAGE(CQ1229:CS1229)</f>
        <v>5472000</v>
      </c>
      <c r="CW1229" s="28">
        <f t="shared" ref="CW1229:CW1269" si="2595">+CV1229*19%</f>
        <v>1039680</v>
      </c>
      <c r="CX1229" s="29">
        <f t="shared" ref="CX1229:CX1269" si="2596">+CW1229+CV1229</f>
        <v>6511680</v>
      </c>
      <c r="CY1229" s="26">
        <v>1</v>
      </c>
      <c r="CZ1229" s="27">
        <v>5760000</v>
      </c>
      <c r="DA1229" s="27">
        <v>6336000</v>
      </c>
      <c r="DB1229" s="181"/>
      <c r="DC1229" s="181"/>
      <c r="DD1229" s="143">
        <f t="shared" ref="DD1229:DD1276" si="2597">+STDEVA(CZ1229:DA1229)/AVERAGE(CZ1229:DA1229)</f>
        <v>6.7343502970147379E-2</v>
      </c>
      <c r="DE1229" s="27">
        <f t="shared" ref="DE1229:DE1276" si="2598">+AVERAGE(CZ1229:DB1229)</f>
        <v>6048000</v>
      </c>
      <c r="DF1229" s="27">
        <f t="shared" ref="DF1229:DF1276" si="2599">+DE1229*19%</f>
        <v>1149120</v>
      </c>
      <c r="DG1229" s="28">
        <f t="shared" ref="DG1229:DG1276" si="2600">+DF1229+DE1229</f>
        <v>7197120</v>
      </c>
      <c r="DH1229" s="31" t="s">
        <v>30</v>
      </c>
      <c r="DI1229" s="43" t="s">
        <v>30</v>
      </c>
      <c r="DJ1229" s="43" t="s">
        <v>30</v>
      </c>
      <c r="DK1229" s="43" t="s">
        <v>30</v>
      </c>
      <c r="DL1229" s="43" t="s">
        <v>30</v>
      </c>
      <c r="DM1229" s="32" t="s">
        <v>30</v>
      </c>
      <c r="DN1229" s="32" t="s">
        <v>30</v>
      </c>
      <c r="DO1229" s="33" t="s">
        <v>30</v>
      </c>
    </row>
    <row r="1230" spans="1:119" ht="21" customHeight="1" x14ac:dyDescent="0.25">
      <c r="A1230" s="66" t="s">
        <v>2395</v>
      </c>
      <c r="B1230" s="67" t="s">
        <v>98</v>
      </c>
      <c r="C1230" s="68" t="s">
        <v>2396</v>
      </c>
      <c r="D1230" s="26">
        <v>1</v>
      </c>
      <c r="E1230" s="27">
        <v>15000000</v>
      </c>
      <c r="F1230" s="27">
        <v>16450000</v>
      </c>
      <c r="G1230" s="148"/>
      <c r="H1230" s="148"/>
      <c r="I1230" s="143">
        <f t="shared" si="2564"/>
        <v>6.5202215117360504E-2</v>
      </c>
      <c r="J1230" s="27">
        <f t="shared" si="2565"/>
        <v>15725000</v>
      </c>
      <c r="K1230" s="28">
        <f t="shared" si="2566"/>
        <v>2987750</v>
      </c>
      <c r="L1230" s="29">
        <f t="shared" si="2555"/>
        <v>18712750</v>
      </c>
      <c r="M1230" s="26">
        <v>1</v>
      </c>
      <c r="N1230" s="27">
        <v>15000000</v>
      </c>
      <c r="O1230" s="27">
        <v>13750000</v>
      </c>
      <c r="P1230" s="145"/>
      <c r="Q1230" s="145"/>
      <c r="R1230" s="143">
        <f t="shared" si="2469"/>
        <v>6.1487546190134565E-2</v>
      </c>
      <c r="S1230" s="27">
        <f t="shared" si="2567"/>
        <v>14375000</v>
      </c>
      <c r="T1230" s="28">
        <f t="shared" si="2568"/>
        <v>2731250</v>
      </c>
      <c r="U1230" s="30">
        <f t="shared" si="2569"/>
        <v>17106250</v>
      </c>
      <c r="V1230" s="26">
        <v>1</v>
      </c>
      <c r="W1230" s="27">
        <v>15000000</v>
      </c>
      <c r="X1230" s="27">
        <v>16150000</v>
      </c>
      <c r="Y1230" s="145"/>
      <c r="Z1230" s="145"/>
      <c r="AA1230" s="143">
        <f t="shared" si="2570"/>
        <v>5.2210131516181674E-2</v>
      </c>
      <c r="AB1230" s="27">
        <f t="shared" si="2571"/>
        <v>15575000</v>
      </c>
      <c r="AC1230" s="28">
        <f t="shared" si="2572"/>
        <v>2959250</v>
      </c>
      <c r="AD1230" s="29">
        <f t="shared" si="2573"/>
        <v>18534250</v>
      </c>
      <c r="AE1230" s="26">
        <v>1</v>
      </c>
      <c r="AF1230" s="27">
        <v>15000000</v>
      </c>
      <c r="AG1230" s="27">
        <v>16150000</v>
      </c>
      <c r="AH1230" s="145"/>
      <c r="AI1230" s="145"/>
      <c r="AJ1230" s="143">
        <f t="shared" si="2549"/>
        <v>5.2210131516181674E-2</v>
      </c>
      <c r="AK1230" s="27">
        <f t="shared" si="2574"/>
        <v>15575000</v>
      </c>
      <c r="AL1230" s="28">
        <f t="shared" si="2538"/>
        <v>2959250</v>
      </c>
      <c r="AM1230" s="30">
        <f t="shared" si="2575"/>
        <v>18534250</v>
      </c>
      <c r="AN1230" s="26">
        <v>1</v>
      </c>
      <c r="AO1230" s="27">
        <v>15000000</v>
      </c>
      <c r="AP1230" s="27">
        <v>18816000</v>
      </c>
      <c r="AQ1230" s="145"/>
      <c r="AR1230" s="145"/>
      <c r="AS1230" s="143">
        <f t="shared" si="2550"/>
        <v>0.15958832960775168</v>
      </c>
      <c r="AT1230" s="27">
        <f t="shared" si="2576"/>
        <v>16908000</v>
      </c>
      <c r="AU1230" s="28">
        <f t="shared" si="2541"/>
        <v>3212520</v>
      </c>
      <c r="AV1230" s="30">
        <f t="shared" si="2577"/>
        <v>20120520</v>
      </c>
      <c r="AW1230" s="26">
        <v>1</v>
      </c>
      <c r="AX1230" s="27">
        <v>15000000</v>
      </c>
      <c r="AY1230" s="27">
        <v>16800000</v>
      </c>
      <c r="AZ1230" s="145"/>
      <c r="BA1230" s="145"/>
      <c r="BB1230" s="143">
        <f t="shared" si="2551"/>
        <v>8.0049824285269522E-2</v>
      </c>
      <c r="BC1230" s="27">
        <f t="shared" si="2578"/>
        <v>15900000</v>
      </c>
      <c r="BD1230" s="27">
        <f t="shared" si="2544"/>
        <v>3021000</v>
      </c>
      <c r="BE1230" s="27">
        <f t="shared" si="2579"/>
        <v>18921000</v>
      </c>
      <c r="BF1230" s="26">
        <v>1</v>
      </c>
      <c r="BG1230" s="27">
        <v>12000000</v>
      </c>
      <c r="BH1230" s="27">
        <v>10800000</v>
      </c>
      <c r="BI1230" s="145"/>
      <c r="BJ1230" s="145"/>
      <c r="BK1230" s="143">
        <f t="shared" si="2552"/>
        <v>7.4432292756478682E-2</v>
      </c>
      <c r="BL1230" s="27">
        <f t="shared" si="2580"/>
        <v>11400000</v>
      </c>
      <c r="BM1230" s="27">
        <f t="shared" si="2581"/>
        <v>2166000</v>
      </c>
      <c r="BN1230" s="28">
        <f t="shared" si="2582"/>
        <v>13566000</v>
      </c>
      <c r="BO1230" s="26">
        <v>1</v>
      </c>
      <c r="BP1230" s="27">
        <v>12000000</v>
      </c>
      <c r="BQ1230" s="27">
        <v>11400000</v>
      </c>
      <c r="BR1230" s="148"/>
      <c r="BS1230" s="148"/>
      <c r="BT1230" s="143">
        <f t="shared" si="2553"/>
        <v>3.6261886214694741E-2</v>
      </c>
      <c r="BU1230" s="27">
        <f t="shared" si="2583"/>
        <v>11700000</v>
      </c>
      <c r="BV1230" s="28">
        <f t="shared" si="2584"/>
        <v>2223000</v>
      </c>
      <c r="BW1230" s="30">
        <f t="shared" si="2585"/>
        <v>13923000</v>
      </c>
      <c r="BX1230" s="26">
        <v>1</v>
      </c>
      <c r="BY1230" s="28">
        <v>12000000</v>
      </c>
      <c r="BZ1230" s="28">
        <v>11400000</v>
      </c>
      <c r="CA1230" s="156"/>
      <c r="CB1230" s="156"/>
      <c r="CC1230" s="177">
        <f t="shared" si="2554"/>
        <v>3.6261886214694741E-2</v>
      </c>
      <c r="CD1230" s="28">
        <f t="shared" si="2586"/>
        <v>11700000</v>
      </c>
      <c r="CE1230" s="28">
        <f t="shared" si="2587"/>
        <v>2223000</v>
      </c>
      <c r="CF1230" s="29">
        <f t="shared" si="2588"/>
        <v>13923000</v>
      </c>
      <c r="CG1230" s="26">
        <v>1</v>
      </c>
      <c r="CH1230" s="27">
        <v>9600000</v>
      </c>
      <c r="CI1230" s="27">
        <v>8640000</v>
      </c>
      <c r="CJ1230" s="148"/>
      <c r="CK1230" s="148"/>
      <c r="CL1230" s="143">
        <f t="shared" si="2589"/>
        <v>7.4432292756478682E-2</v>
      </c>
      <c r="CM1230" s="27">
        <f t="shared" si="2590"/>
        <v>9120000</v>
      </c>
      <c r="CN1230" s="27">
        <f t="shared" si="2591"/>
        <v>1732800</v>
      </c>
      <c r="CO1230" s="28">
        <f t="shared" si="2592"/>
        <v>10852800</v>
      </c>
      <c r="CP1230" s="26">
        <v>1</v>
      </c>
      <c r="CQ1230" s="27">
        <v>9600000</v>
      </c>
      <c r="CR1230" s="27">
        <v>8640000</v>
      </c>
      <c r="CS1230" s="148"/>
      <c r="CT1230" s="148"/>
      <c r="CU1230" s="143">
        <f t="shared" si="2593"/>
        <v>7.4432292756478682E-2</v>
      </c>
      <c r="CV1230" s="27">
        <f t="shared" si="2594"/>
        <v>9120000</v>
      </c>
      <c r="CW1230" s="28">
        <f t="shared" si="2595"/>
        <v>1732800</v>
      </c>
      <c r="CX1230" s="29">
        <f t="shared" si="2596"/>
        <v>10852800</v>
      </c>
      <c r="CY1230" s="26">
        <v>1</v>
      </c>
      <c r="CZ1230" s="27">
        <v>9600000</v>
      </c>
      <c r="DA1230" s="27">
        <v>10560000</v>
      </c>
      <c r="DB1230" s="181"/>
      <c r="DC1230" s="181"/>
      <c r="DD1230" s="143">
        <f t="shared" si="2597"/>
        <v>6.7343502970147379E-2</v>
      </c>
      <c r="DE1230" s="27">
        <f t="shared" si="2598"/>
        <v>10080000</v>
      </c>
      <c r="DF1230" s="27">
        <f t="shared" si="2599"/>
        <v>1915200</v>
      </c>
      <c r="DG1230" s="28">
        <f t="shared" si="2600"/>
        <v>11995200</v>
      </c>
      <c r="DH1230" s="31" t="s">
        <v>30</v>
      </c>
      <c r="DI1230" s="43" t="s">
        <v>30</v>
      </c>
      <c r="DJ1230" s="43" t="s">
        <v>30</v>
      </c>
      <c r="DK1230" s="43" t="s">
        <v>30</v>
      </c>
      <c r="DL1230" s="43" t="s">
        <v>30</v>
      </c>
      <c r="DM1230" s="32" t="s">
        <v>30</v>
      </c>
      <c r="DN1230" s="32" t="s">
        <v>30</v>
      </c>
      <c r="DO1230" s="33" t="s">
        <v>30</v>
      </c>
    </row>
    <row r="1231" spans="1:119" ht="21" customHeight="1" x14ac:dyDescent="0.25">
      <c r="A1231" s="66" t="s">
        <v>2397</v>
      </c>
      <c r="B1231" s="67" t="s">
        <v>98</v>
      </c>
      <c r="C1231" s="68" t="s">
        <v>2398</v>
      </c>
      <c r="D1231" s="26">
        <v>1</v>
      </c>
      <c r="E1231" s="27">
        <v>8000000</v>
      </c>
      <c r="F1231" s="27">
        <v>8750000</v>
      </c>
      <c r="G1231" s="148"/>
      <c r="H1231" s="148"/>
      <c r="I1231" s="143">
        <f t="shared" si="2564"/>
        <v>6.332299533013859E-2</v>
      </c>
      <c r="J1231" s="27">
        <f t="shared" si="2565"/>
        <v>8375000</v>
      </c>
      <c r="K1231" s="28">
        <f t="shared" si="2566"/>
        <v>1591250</v>
      </c>
      <c r="L1231" s="29">
        <f t="shared" si="2555"/>
        <v>9966250</v>
      </c>
      <c r="M1231" s="26">
        <v>1</v>
      </c>
      <c r="N1231" s="27">
        <v>8000000</v>
      </c>
      <c r="O1231" s="27">
        <v>7310000</v>
      </c>
      <c r="P1231" s="145"/>
      <c r="Q1231" s="145"/>
      <c r="R1231" s="143">
        <f t="shared" si="2469"/>
        <v>6.3736600786246614E-2</v>
      </c>
      <c r="S1231" s="27">
        <f t="shared" si="2567"/>
        <v>7655000</v>
      </c>
      <c r="T1231" s="28">
        <f t="shared" si="2568"/>
        <v>1454450</v>
      </c>
      <c r="U1231" s="30">
        <f t="shared" si="2569"/>
        <v>9109450</v>
      </c>
      <c r="V1231" s="26">
        <v>1</v>
      </c>
      <c r="W1231" s="27">
        <v>8000000</v>
      </c>
      <c r="X1231" s="27">
        <v>8590000</v>
      </c>
      <c r="Y1231" s="145"/>
      <c r="Z1231" s="145"/>
      <c r="AA1231" s="143">
        <f t="shared" si="2570"/>
        <v>5.0294514876439184E-2</v>
      </c>
      <c r="AB1231" s="27">
        <f t="shared" si="2571"/>
        <v>8295000</v>
      </c>
      <c r="AC1231" s="28">
        <f t="shared" si="2572"/>
        <v>1576050</v>
      </c>
      <c r="AD1231" s="29">
        <f t="shared" si="2573"/>
        <v>9871050</v>
      </c>
      <c r="AE1231" s="26">
        <v>1</v>
      </c>
      <c r="AF1231" s="27">
        <v>8000000</v>
      </c>
      <c r="AG1231" s="27">
        <v>8590000</v>
      </c>
      <c r="AH1231" s="145"/>
      <c r="AI1231" s="145"/>
      <c r="AJ1231" s="143">
        <f t="shared" si="2549"/>
        <v>5.0294514876439184E-2</v>
      </c>
      <c r="AK1231" s="27">
        <f t="shared" si="2574"/>
        <v>8295000</v>
      </c>
      <c r="AL1231" s="28">
        <f t="shared" si="2538"/>
        <v>1576050</v>
      </c>
      <c r="AM1231" s="30">
        <f t="shared" si="2575"/>
        <v>9871050</v>
      </c>
      <c r="AN1231" s="26">
        <v>1</v>
      </c>
      <c r="AO1231" s="27">
        <v>8000000</v>
      </c>
      <c r="AP1231" s="27">
        <v>10035200</v>
      </c>
      <c r="AQ1231" s="145"/>
      <c r="AR1231" s="145"/>
      <c r="AS1231" s="143">
        <f t="shared" si="2550"/>
        <v>0.15958832960775166</v>
      </c>
      <c r="AT1231" s="27">
        <f t="shared" si="2576"/>
        <v>9017600</v>
      </c>
      <c r="AU1231" s="28">
        <f t="shared" si="2541"/>
        <v>1713344</v>
      </c>
      <c r="AV1231" s="30">
        <f t="shared" si="2577"/>
        <v>10730944</v>
      </c>
      <c r="AW1231" s="26">
        <v>1</v>
      </c>
      <c r="AX1231" s="27">
        <v>8000000</v>
      </c>
      <c r="AY1231" s="27">
        <v>8960000</v>
      </c>
      <c r="AZ1231" s="145"/>
      <c r="BA1231" s="145"/>
      <c r="BB1231" s="143">
        <f t="shared" si="2551"/>
        <v>8.0049824285269522E-2</v>
      </c>
      <c r="BC1231" s="27">
        <f t="shared" si="2578"/>
        <v>8480000</v>
      </c>
      <c r="BD1231" s="27">
        <f t="shared" si="2544"/>
        <v>1611200</v>
      </c>
      <c r="BE1231" s="27">
        <f t="shared" si="2579"/>
        <v>10091200</v>
      </c>
      <c r="BF1231" s="26">
        <v>1</v>
      </c>
      <c r="BG1231" s="27">
        <v>6400000</v>
      </c>
      <c r="BH1231" s="27">
        <v>5760000</v>
      </c>
      <c r="BI1231" s="145"/>
      <c r="BJ1231" s="145"/>
      <c r="BK1231" s="143">
        <f t="shared" si="2552"/>
        <v>7.4432292756478682E-2</v>
      </c>
      <c r="BL1231" s="27">
        <f t="shared" si="2580"/>
        <v>6080000</v>
      </c>
      <c r="BM1231" s="27">
        <f t="shared" si="2581"/>
        <v>1155200</v>
      </c>
      <c r="BN1231" s="28">
        <f t="shared" si="2582"/>
        <v>7235200</v>
      </c>
      <c r="BO1231" s="26">
        <v>1</v>
      </c>
      <c r="BP1231" s="27">
        <v>6400000</v>
      </c>
      <c r="BQ1231" s="27">
        <v>6080000</v>
      </c>
      <c r="BR1231" s="148"/>
      <c r="BS1231" s="148"/>
      <c r="BT1231" s="143">
        <f t="shared" si="2553"/>
        <v>3.6261886214694741E-2</v>
      </c>
      <c r="BU1231" s="27">
        <f t="shared" si="2583"/>
        <v>6240000</v>
      </c>
      <c r="BV1231" s="28">
        <f t="shared" si="2584"/>
        <v>1185600</v>
      </c>
      <c r="BW1231" s="30">
        <f t="shared" si="2585"/>
        <v>7425600</v>
      </c>
      <c r="BX1231" s="26">
        <v>1</v>
      </c>
      <c r="BY1231" s="28">
        <v>6400000</v>
      </c>
      <c r="BZ1231" s="28">
        <v>6080000</v>
      </c>
      <c r="CA1231" s="156"/>
      <c r="CB1231" s="156"/>
      <c r="CC1231" s="177">
        <f t="shared" si="2554"/>
        <v>3.6261886214694741E-2</v>
      </c>
      <c r="CD1231" s="28">
        <f t="shared" si="2586"/>
        <v>6240000</v>
      </c>
      <c r="CE1231" s="28">
        <f t="shared" si="2587"/>
        <v>1185600</v>
      </c>
      <c r="CF1231" s="29">
        <f t="shared" si="2588"/>
        <v>7425600</v>
      </c>
      <c r="CG1231" s="26">
        <v>1</v>
      </c>
      <c r="CH1231" s="27">
        <v>5120000</v>
      </c>
      <c r="CI1231" s="27">
        <v>4608000</v>
      </c>
      <c r="CJ1231" s="148"/>
      <c r="CK1231" s="148"/>
      <c r="CL1231" s="143">
        <f t="shared" si="2589"/>
        <v>7.4432292756478696E-2</v>
      </c>
      <c r="CM1231" s="27">
        <f t="shared" si="2590"/>
        <v>4864000</v>
      </c>
      <c r="CN1231" s="27">
        <f t="shared" si="2591"/>
        <v>924160</v>
      </c>
      <c r="CO1231" s="28">
        <f t="shared" si="2592"/>
        <v>5788160</v>
      </c>
      <c r="CP1231" s="26">
        <v>1</v>
      </c>
      <c r="CQ1231" s="27">
        <v>5120000</v>
      </c>
      <c r="CR1231" s="27">
        <v>4608000</v>
      </c>
      <c r="CS1231" s="148"/>
      <c r="CT1231" s="148"/>
      <c r="CU1231" s="143">
        <f t="shared" si="2593"/>
        <v>7.4432292756478696E-2</v>
      </c>
      <c r="CV1231" s="27">
        <f t="shared" si="2594"/>
        <v>4864000</v>
      </c>
      <c r="CW1231" s="28">
        <f t="shared" si="2595"/>
        <v>924160</v>
      </c>
      <c r="CX1231" s="29">
        <f t="shared" si="2596"/>
        <v>5788160</v>
      </c>
      <c r="CY1231" s="26">
        <v>1</v>
      </c>
      <c r="CZ1231" s="27">
        <v>5120000</v>
      </c>
      <c r="DA1231" s="27">
        <v>5632000</v>
      </c>
      <c r="DB1231" s="181"/>
      <c r="DC1231" s="181"/>
      <c r="DD1231" s="143">
        <f t="shared" si="2597"/>
        <v>6.7343502970147393E-2</v>
      </c>
      <c r="DE1231" s="27">
        <f t="shared" si="2598"/>
        <v>5376000</v>
      </c>
      <c r="DF1231" s="27">
        <f t="shared" si="2599"/>
        <v>1021440</v>
      </c>
      <c r="DG1231" s="28">
        <f t="shared" si="2600"/>
        <v>6397440</v>
      </c>
      <c r="DH1231" s="31" t="s">
        <v>30</v>
      </c>
      <c r="DI1231" s="43" t="s">
        <v>30</v>
      </c>
      <c r="DJ1231" s="43" t="s">
        <v>30</v>
      </c>
      <c r="DK1231" s="43" t="s">
        <v>30</v>
      </c>
      <c r="DL1231" s="43" t="s">
        <v>30</v>
      </c>
      <c r="DM1231" s="32" t="s">
        <v>30</v>
      </c>
      <c r="DN1231" s="32" t="s">
        <v>30</v>
      </c>
      <c r="DO1231" s="33" t="s">
        <v>30</v>
      </c>
    </row>
    <row r="1232" spans="1:119" ht="30" customHeight="1" x14ac:dyDescent="0.25">
      <c r="A1232" s="66" t="s">
        <v>2399</v>
      </c>
      <c r="B1232" s="67" t="s">
        <v>98</v>
      </c>
      <c r="C1232" s="68" t="s">
        <v>2400</v>
      </c>
      <c r="D1232" s="26">
        <v>1</v>
      </c>
      <c r="E1232" s="27">
        <v>110000000</v>
      </c>
      <c r="F1232" s="27">
        <v>120950000</v>
      </c>
      <c r="G1232" s="148"/>
      <c r="H1232" s="148"/>
      <c r="I1232" s="143">
        <f t="shared" si="2564"/>
        <v>6.7051909538797971E-2</v>
      </c>
      <c r="J1232" s="27">
        <f t="shared" si="2565"/>
        <v>115475000</v>
      </c>
      <c r="K1232" s="28">
        <f t="shared" si="2566"/>
        <v>21940250</v>
      </c>
      <c r="L1232" s="29">
        <f t="shared" si="2555"/>
        <v>137415250</v>
      </c>
      <c r="M1232" s="26">
        <v>1</v>
      </c>
      <c r="N1232" s="27">
        <v>110000000</v>
      </c>
      <c r="O1232" s="27">
        <v>101150000</v>
      </c>
      <c r="P1232" s="145"/>
      <c r="Q1232" s="145"/>
      <c r="R1232" s="143">
        <f t="shared" si="2469"/>
        <v>5.9274402211706802E-2</v>
      </c>
      <c r="S1232" s="27">
        <f t="shared" si="2567"/>
        <v>105575000</v>
      </c>
      <c r="T1232" s="28">
        <f t="shared" si="2568"/>
        <v>20059250</v>
      </c>
      <c r="U1232" s="30">
        <f t="shared" si="2569"/>
        <v>125634250</v>
      </c>
      <c r="V1232" s="26">
        <v>1</v>
      </c>
      <c r="W1232" s="27">
        <v>110000000</v>
      </c>
      <c r="X1232" s="27">
        <v>118750000</v>
      </c>
      <c r="Y1232" s="145"/>
      <c r="Z1232" s="145"/>
      <c r="AA1232" s="143">
        <f t="shared" si="2570"/>
        <v>5.4095600746511832E-2</v>
      </c>
      <c r="AB1232" s="27">
        <f t="shared" si="2571"/>
        <v>114375000</v>
      </c>
      <c r="AC1232" s="28">
        <f t="shared" si="2572"/>
        <v>21731250</v>
      </c>
      <c r="AD1232" s="29">
        <f t="shared" si="2573"/>
        <v>136106250</v>
      </c>
      <c r="AE1232" s="26">
        <v>1</v>
      </c>
      <c r="AF1232" s="27">
        <v>110000000</v>
      </c>
      <c r="AG1232" s="27">
        <v>118750000</v>
      </c>
      <c r="AH1232" s="145"/>
      <c r="AI1232" s="145"/>
      <c r="AJ1232" s="143">
        <f t="shared" si="2549"/>
        <v>5.4095600746511832E-2</v>
      </c>
      <c r="AK1232" s="27">
        <f t="shared" si="2574"/>
        <v>114375000</v>
      </c>
      <c r="AL1232" s="28">
        <f t="shared" si="2538"/>
        <v>21731250</v>
      </c>
      <c r="AM1232" s="30">
        <f t="shared" si="2575"/>
        <v>136106250</v>
      </c>
      <c r="AN1232" s="26">
        <v>1</v>
      </c>
      <c r="AO1232" s="27">
        <v>110000000</v>
      </c>
      <c r="AP1232" s="27">
        <v>137984000</v>
      </c>
      <c r="AQ1232" s="145"/>
      <c r="AR1232" s="145"/>
      <c r="AS1232" s="143">
        <f t="shared" si="2550"/>
        <v>0.15958832960775168</v>
      </c>
      <c r="AT1232" s="27">
        <f t="shared" si="2576"/>
        <v>123992000</v>
      </c>
      <c r="AU1232" s="28">
        <f t="shared" si="2541"/>
        <v>23558480</v>
      </c>
      <c r="AV1232" s="30">
        <f t="shared" si="2577"/>
        <v>147550480</v>
      </c>
      <c r="AW1232" s="26">
        <v>1</v>
      </c>
      <c r="AX1232" s="27">
        <v>110000000</v>
      </c>
      <c r="AY1232" s="27">
        <v>123200000</v>
      </c>
      <c r="AZ1232" s="145"/>
      <c r="BA1232" s="145"/>
      <c r="BB1232" s="143">
        <f t="shared" si="2551"/>
        <v>8.0049824285269536E-2</v>
      </c>
      <c r="BC1232" s="27">
        <f t="shared" si="2578"/>
        <v>116600000</v>
      </c>
      <c r="BD1232" s="27">
        <f t="shared" si="2544"/>
        <v>22154000</v>
      </c>
      <c r="BE1232" s="27">
        <f t="shared" si="2579"/>
        <v>138754000</v>
      </c>
      <c r="BF1232" s="26">
        <v>1</v>
      </c>
      <c r="BG1232" s="27">
        <v>88000000</v>
      </c>
      <c r="BH1232" s="27">
        <v>79200000</v>
      </c>
      <c r="BI1232" s="145"/>
      <c r="BJ1232" s="145"/>
      <c r="BK1232" s="143">
        <f t="shared" si="2552"/>
        <v>7.4432292756478682E-2</v>
      </c>
      <c r="BL1232" s="27">
        <f t="shared" si="2580"/>
        <v>83600000</v>
      </c>
      <c r="BM1232" s="27">
        <f t="shared" si="2581"/>
        <v>15884000</v>
      </c>
      <c r="BN1232" s="28">
        <f t="shared" si="2582"/>
        <v>99484000</v>
      </c>
      <c r="BO1232" s="26">
        <v>1</v>
      </c>
      <c r="BP1232" s="27">
        <v>88000000</v>
      </c>
      <c r="BQ1232" s="27">
        <v>83600000</v>
      </c>
      <c r="BR1232" s="148"/>
      <c r="BS1232" s="148"/>
      <c r="BT1232" s="143">
        <f t="shared" si="2553"/>
        <v>3.6261886214694741E-2</v>
      </c>
      <c r="BU1232" s="27">
        <f t="shared" si="2583"/>
        <v>85800000</v>
      </c>
      <c r="BV1232" s="28">
        <f t="shared" si="2584"/>
        <v>16302000</v>
      </c>
      <c r="BW1232" s="30">
        <f t="shared" si="2585"/>
        <v>102102000</v>
      </c>
      <c r="BX1232" s="26">
        <v>1</v>
      </c>
      <c r="BY1232" s="28">
        <v>88000000</v>
      </c>
      <c r="BZ1232" s="28">
        <v>83600000</v>
      </c>
      <c r="CA1232" s="156"/>
      <c r="CB1232" s="156"/>
      <c r="CC1232" s="177">
        <f t="shared" si="2554"/>
        <v>3.6261886214694741E-2</v>
      </c>
      <c r="CD1232" s="28">
        <f t="shared" si="2586"/>
        <v>85800000</v>
      </c>
      <c r="CE1232" s="28">
        <f t="shared" si="2587"/>
        <v>16302000</v>
      </c>
      <c r="CF1232" s="29">
        <f t="shared" si="2588"/>
        <v>102102000</v>
      </c>
      <c r="CG1232" s="26">
        <v>1</v>
      </c>
      <c r="CH1232" s="27">
        <v>70400000</v>
      </c>
      <c r="CI1232" s="27">
        <v>63360000</v>
      </c>
      <c r="CJ1232" s="148"/>
      <c r="CK1232" s="148"/>
      <c r="CL1232" s="143">
        <f t="shared" si="2589"/>
        <v>7.4432292756478682E-2</v>
      </c>
      <c r="CM1232" s="27">
        <f t="shared" si="2590"/>
        <v>66880000</v>
      </c>
      <c r="CN1232" s="27">
        <f t="shared" si="2591"/>
        <v>12707200</v>
      </c>
      <c r="CO1232" s="28">
        <f t="shared" si="2592"/>
        <v>79587200</v>
      </c>
      <c r="CP1232" s="26">
        <v>1</v>
      </c>
      <c r="CQ1232" s="27">
        <v>70400000</v>
      </c>
      <c r="CR1232" s="27">
        <v>63360000</v>
      </c>
      <c r="CS1232" s="148"/>
      <c r="CT1232" s="148"/>
      <c r="CU1232" s="143">
        <f t="shared" si="2593"/>
        <v>7.4432292756478682E-2</v>
      </c>
      <c r="CV1232" s="27">
        <f t="shared" si="2594"/>
        <v>66880000</v>
      </c>
      <c r="CW1232" s="28">
        <f t="shared" si="2595"/>
        <v>12707200</v>
      </c>
      <c r="CX1232" s="29">
        <f t="shared" si="2596"/>
        <v>79587200</v>
      </c>
      <c r="CY1232" s="26">
        <v>1</v>
      </c>
      <c r="CZ1232" s="27">
        <v>70400000</v>
      </c>
      <c r="DA1232" s="27">
        <v>77440000</v>
      </c>
      <c r="DB1232" s="181"/>
      <c r="DC1232" s="181"/>
      <c r="DD1232" s="143">
        <f t="shared" si="2597"/>
        <v>6.7343502970147379E-2</v>
      </c>
      <c r="DE1232" s="27">
        <f t="shared" si="2598"/>
        <v>73920000</v>
      </c>
      <c r="DF1232" s="27">
        <f t="shared" si="2599"/>
        <v>14044800</v>
      </c>
      <c r="DG1232" s="28">
        <f t="shared" si="2600"/>
        <v>87964800</v>
      </c>
      <c r="DH1232" s="31" t="s">
        <v>30</v>
      </c>
      <c r="DI1232" s="43" t="s">
        <v>30</v>
      </c>
      <c r="DJ1232" s="43" t="s">
        <v>30</v>
      </c>
      <c r="DK1232" s="43" t="s">
        <v>30</v>
      </c>
      <c r="DL1232" s="43" t="s">
        <v>30</v>
      </c>
      <c r="DM1232" s="32" t="s">
        <v>30</v>
      </c>
      <c r="DN1232" s="32" t="s">
        <v>30</v>
      </c>
      <c r="DO1232" s="33" t="s">
        <v>30</v>
      </c>
    </row>
    <row r="1233" spans="1:119" ht="21" customHeight="1" x14ac:dyDescent="0.25">
      <c r="A1233" s="66" t="s">
        <v>2401</v>
      </c>
      <c r="B1233" s="67" t="s">
        <v>98</v>
      </c>
      <c r="C1233" s="68" t="s">
        <v>2402</v>
      </c>
      <c r="D1233" s="26">
        <v>1</v>
      </c>
      <c r="E1233" s="27">
        <v>18000000</v>
      </c>
      <c r="F1233" s="27">
        <v>19750000</v>
      </c>
      <c r="G1233" s="148"/>
      <c r="H1233" s="148"/>
      <c r="I1233" s="143">
        <f t="shared" si="2564"/>
        <v>6.5559569116633548E-2</v>
      </c>
      <c r="J1233" s="27">
        <f t="shared" si="2565"/>
        <v>18875000</v>
      </c>
      <c r="K1233" s="28">
        <f t="shared" si="2566"/>
        <v>3586250</v>
      </c>
      <c r="L1233" s="29">
        <f t="shared" si="2555"/>
        <v>22461250</v>
      </c>
      <c r="M1233" s="26">
        <v>1</v>
      </c>
      <c r="N1233" s="27">
        <v>18000000</v>
      </c>
      <c r="O1233" s="27">
        <v>16510000</v>
      </c>
      <c r="P1233" s="145"/>
      <c r="Q1233" s="145"/>
      <c r="R1233" s="143">
        <f t="shared" si="2469"/>
        <v>6.1059930684900364E-2</v>
      </c>
      <c r="S1233" s="27">
        <f t="shared" si="2567"/>
        <v>17255000</v>
      </c>
      <c r="T1233" s="28">
        <f t="shared" si="2568"/>
        <v>3278450</v>
      </c>
      <c r="U1233" s="30">
        <f t="shared" si="2569"/>
        <v>20533450</v>
      </c>
      <c r="V1233" s="26">
        <v>1</v>
      </c>
      <c r="W1233" s="27">
        <v>18000000</v>
      </c>
      <c r="X1233" s="27">
        <v>19390000</v>
      </c>
      <c r="Y1233" s="145"/>
      <c r="Z1233" s="145"/>
      <c r="AA1233" s="143">
        <f t="shared" si="2570"/>
        <v>5.2574400954763359E-2</v>
      </c>
      <c r="AB1233" s="27">
        <f t="shared" si="2571"/>
        <v>18695000</v>
      </c>
      <c r="AC1233" s="28">
        <f t="shared" si="2572"/>
        <v>3552050</v>
      </c>
      <c r="AD1233" s="29">
        <f t="shared" si="2573"/>
        <v>22247050</v>
      </c>
      <c r="AE1233" s="26">
        <v>1</v>
      </c>
      <c r="AF1233" s="27">
        <v>18000000</v>
      </c>
      <c r="AG1233" s="27">
        <v>19390000</v>
      </c>
      <c r="AH1233" s="145"/>
      <c r="AI1233" s="145"/>
      <c r="AJ1233" s="143">
        <f t="shared" si="2549"/>
        <v>5.2574400954763359E-2</v>
      </c>
      <c r="AK1233" s="27">
        <f t="shared" si="2574"/>
        <v>18695000</v>
      </c>
      <c r="AL1233" s="28">
        <f t="shared" si="2538"/>
        <v>3552050</v>
      </c>
      <c r="AM1233" s="30">
        <f t="shared" si="2575"/>
        <v>22247050</v>
      </c>
      <c r="AN1233" s="26">
        <v>1</v>
      </c>
      <c r="AO1233" s="27">
        <v>18000000</v>
      </c>
      <c r="AP1233" s="27">
        <v>22579200</v>
      </c>
      <c r="AQ1233" s="145"/>
      <c r="AR1233" s="145"/>
      <c r="AS1233" s="143">
        <f t="shared" si="2550"/>
        <v>0.15958832960775166</v>
      </c>
      <c r="AT1233" s="27">
        <f t="shared" si="2576"/>
        <v>20289600</v>
      </c>
      <c r="AU1233" s="28">
        <f t="shared" si="2541"/>
        <v>3855024</v>
      </c>
      <c r="AV1233" s="30">
        <f t="shared" si="2577"/>
        <v>24144624</v>
      </c>
      <c r="AW1233" s="26">
        <v>1</v>
      </c>
      <c r="AX1233" s="27">
        <v>18000000</v>
      </c>
      <c r="AY1233" s="27">
        <v>20160000</v>
      </c>
      <c r="AZ1233" s="145"/>
      <c r="BA1233" s="145"/>
      <c r="BB1233" s="143">
        <f t="shared" si="2551"/>
        <v>8.0049824285269522E-2</v>
      </c>
      <c r="BC1233" s="27">
        <f t="shared" si="2578"/>
        <v>19080000</v>
      </c>
      <c r="BD1233" s="27">
        <f t="shared" si="2544"/>
        <v>3625200</v>
      </c>
      <c r="BE1233" s="27">
        <f t="shared" si="2579"/>
        <v>22705200</v>
      </c>
      <c r="BF1233" s="26">
        <v>1</v>
      </c>
      <c r="BG1233" s="27">
        <v>14400000</v>
      </c>
      <c r="BH1233" s="27">
        <v>12960000</v>
      </c>
      <c r="BI1233" s="145"/>
      <c r="BJ1233" s="145"/>
      <c r="BK1233" s="143">
        <f t="shared" si="2552"/>
        <v>7.4432292756478682E-2</v>
      </c>
      <c r="BL1233" s="27">
        <f t="shared" si="2580"/>
        <v>13680000</v>
      </c>
      <c r="BM1233" s="27">
        <f t="shared" si="2581"/>
        <v>2599200</v>
      </c>
      <c r="BN1233" s="28">
        <f t="shared" si="2582"/>
        <v>16279200</v>
      </c>
      <c r="BO1233" s="26">
        <v>1</v>
      </c>
      <c r="BP1233" s="27">
        <v>14400000</v>
      </c>
      <c r="BQ1233" s="27">
        <v>13680000</v>
      </c>
      <c r="BR1233" s="148"/>
      <c r="BS1233" s="148"/>
      <c r="BT1233" s="143">
        <f t="shared" si="2553"/>
        <v>3.6261886214694741E-2</v>
      </c>
      <c r="BU1233" s="27">
        <f t="shared" si="2583"/>
        <v>14040000</v>
      </c>
      <c r="BV1233" s="28">
        <f t="shared" si="2584"/>
        <v>2667600</v>
      </c>
      <c r="BW1233" s="30">
        <f>+BV1233+BU1233</f>
        <v>16707600</v>
      </c>
      <c r="BX1233" s="26">
        <v>1</v>
      </c>
      <c r="BY1233" s="28">
        <v>14400000</v>
      </c>
      <c r="BZ1233" s="28">
        <v>13680000</v>
      </c>
      <c r="CA1233" s="156"/>
      <c r="CB1233" s="156"/>
      <c r="CC1233" s="177">
        <f t="shared" si="2554"/>
        <v>3.6261886214694741E-2</v>
      </c>
      <c r="CD1233" s="28">
        <f t="shared" si="2586"/>
        <v>14040000</v>
      </c>
      <c r="CE1233" s="28">
        <f t="shared" si="2587"/>
        <v>2667600</v>
      </c>
      <c r="CF1233" s="29">
        <f t="shared" si="2588"/>
        <v>16707600</v>
      </c>
      <c r="CG1233" s="26">
        <v>1</v>
      </c>
      <c r="CH1233" s="27">
        <v>11520000</v>
      </c>
      <c r="CI1233" s="27">
        <v>10368000</v>
      </c>
      <c r="CJ1233" s="148"/>
      <c r="CK1233" s="148"/>
      <c r="CL1233" s="143">
        <f t="shared" si="2589"/>
        <v>7.4432292756478682E-2</v>
      </c>
      <c r="CM1233" s="27">
        <f t="shared" si="2590"/>
        <v>10944000</v>
      </c>
      <c r="CN1233" s="27">
        <f t="shared" si="2591"/>
        <v>2079360</v>
      </c>
      <c r="CO1233" s="28">
        <f t="shared" si="2592"/>
        <v>13023360</v>
      </c>
      <c r="CP1233" s="26">
        <v>1</v>
      </c>
      <c r="CQ1233" s="27">
        <v>11520000</v>
      </c>
      <c r="CR1233" s="27">
        <v>10368000</v>
      </c>
      <c r="CS1233" s="148"/>
      <c r="CT1233" s="148"/>
      <c r="CU1233" s="143">
        <f t="shared" si="2593"/>
        <v>7.4432292756478682E-2</v>
      </c>
      <c r="CV1233" s="27">
        <f t="shared" si="2594"/>
        <v>10944000</v>
      </c>
      <c r="CW1233" s="28">
        <f t="shared" si="2595"/>
        <v>2079360</v>
      </c>
      <c r="CX1233" s="29">
        <f t="shared" si="2596"/>
        <v>13023360</v>
      </c>
      <c r="CY1233" s="26">
        <v>1</v>
      </c>
      <c r="CZ1233" s="27">
        <v>11520000</v>
      </c>
      <c r="DA1233" s="27">
        <v>12672000</v>
      </c>
      <c r="DB1233" s="181"/>
      <c r="DC1233" s="181"/>
      <c r="DD1233" s="143">
        <f t="shared" si="2597"/>
        <v>6.7343502970147379E-2</v>
      </c>
      <c r="DE1233" s="27">
        <f t="shared" si="2598"/>
        <v>12096000</v>
      </c>
      <c r="DF1233" s="27">
        <f t="shared" si="2599"/>
        <v>2298240</v>
      </c>
      <c r="DG1233" s="28">
        <f t="shared" si="2600"/>
        <v>14394240</v>
      </c>
      <c r="DH1233" s="31" t="s">
        <v>30</v>
      </c>
      <c r="DI1233" s="43" t="s">
        <v>30</v>
      </c>
      <c r="DJ1233" s="43" t="s">
        <v>30</v>
      </c>
      <c r="DK1233" s="43" t="s">
        <v>30</v>
      </c>
      <c r="DL1233" s="43" t="s">
        <v>30</v>
      </c>
      <c r="DM1233" s="32" t="s">
        <v>30</v>
      </c>
      <c r="DN1233" s="32" t="s">
        <v>30</v>
      </c>
      <c r="DO1233" s="33" t="s">
        <v>30</v>
      </c>
    </row>
    <row r="1234" spans="1:119" ht="21" customHeight="1" x14ac:dyDescent="0.25">
      <c r="A1234" s="66" t="s">
        <v>2403</v>
      </c>
      <c r="B1234" s="67" t="s">
        <v>98</v>
      </c>
      <c r="C1234" s="68" t="s">
        <v>2404</v>
      </c>
      <c r="D1234" s="26">
        <v>1</v>
      </c>
      <c r="E1234" s="27">
        <v>3500000</v>
      </c>
      <c r="F1234" s="27">
        <v>3800000</v>
      </c>
      <c r="G1234" s="148"/>
      <c r="H1234" s="148"/>
      <c r="I1234" s="143">
        <f t="shared" si="2564"/>
        <v>5.8118365576976506E-2</v>
      </c>
      <c r="J1234" s="27">
        <f t="shared" si="2565"/>
        <v>3650000</v>
      </c>
      <c r="K1234" s="28">
        <f t="shared" si="2566"/>
        <v>693500</v>
      </c>
      <c r="L1234" s="29">
        <f t="shared" si="2555"/>
        <v>4343500</v>
      </c>
      <c r="M1234" s="26">
        <v>1</v>
      </c>
      <c r="N1234" s="27">
        <v>3500000</v>
      </c>
      <c r="O1234" s="27">
        <v>3170000</v>
      </c>
      <c r="P1234" s="145"/>
      <c r="Q1234" s="145"/>
      <c r="R1234" s="143">
        <f t="shared" si="2469"/>
        <v>6.9968587043946234E-2</v>
      </c>
      <c r="S1234" s="27">
        <f t="shared" si="2567"/>
        <v>3335000</v>
      </c>
      <c r="T1234" s="28">
        <f t="shared" si="2568"/>
        <v>633650</v>
      </c>
      <c r="U1234" s="30">
        <f t="shared" si="2569"/>
        <v>3968650</v>
      </c>
      <c r="V1234" s="26">
        <v>1</v>
      </c>
      <c r="W1234" s="27">
        <v>3500000</v>
      </c>
      <c r="X1234" s="27">
        <v>3730000</v>
      </c>
      <c r="Y1234" s="145"/>
      <c r="Z1234" s="145"/>
      <c r="AA1234" s="143">
        <f t="shared" si="2570"/>
        <v>4.4988813187525845E-2</v>
      </c>
      <c r="AB1234" s="27">
        <f t="shared" si="2571"/>
        <v>3615000</v>
      </c>
      <c r="AC1234" s="28">
        <f t="shared" si="2572"/>
        <v>686850</v>
      </c>
      <c r="AD1234" s="29">
        <f t="shared" si="2573"/>
        <v>4301850</v>
      </c>
      <c r="AE1234" s="26">
        <v>1</v>
      </c>
      <c r="AF1234" s="27">
        <v>3500000</v>
      </c>
      <c r="AG1234" s="27">
        <v>3730000</v>
      </c>
      <c r="AH1234" s="145"/>
      <c r="AI1234" s="145"/>
      <c r="AJ1234" s="143">
        <f t="shared" si="2549"/>
        <v>4.4988813187525845E-2</v>
      </c>
      <c r="AK1234" s="27">
        <f t="shared" si="2574"/>
        <v>3615000</v>
      </c>
      <c r="AL1234" s="28">
        <f t="shared" si="2538"/>
        <v>686850</v>
      </c>
      <c r="AM1234" s="30">
        <f t="shared" si="2575"/>
        <v>4301850</v>
      </c>
      <c r="AN1234" s="26">
        <v>1</v>
      </c>
      <c r="AO1234" s="27">
        <v>3500000</v>
      </c>
      <c r="AP1234" s="27">
        <v>4390400</v>
      </c>
      <c r="AQ1234" s="145"/>
      <c r="AR1234" s="145"/>
      <c r="AS1234" s="143">
        <f t="shared" si="2550"/>
        <v>0.15958832960775166</v>
      </c>
      <c r="AT1234" s="27">
        <f t="shared" si="2576"/>
        <v>3945200</v>
      </c>
      <c r="AU1234" s="28">
        <f t="shared" si="2541"/>
        <v>749588</v>
      </c>
      <c r="AV1234" s="30">
        <f t="shared" si="2577"/>
        <v>4694788</v>
      </c>
      <c r="AW1234" s="26">
        <v>1</v>
      </c>
      <c r="AX1234" s="27">
        <v>3500000</v>
      </c>
      <c r="AY1234" s="27">
        <v>3920000</v>
      </c>
      <c r="AZ1234" s="145"/>
      <c r="BA1234" s="145"/>
      <c r="BB1234" s="143">
        <f t="shared" si="2551"/>
        <v>8.0049824285269522E-2</v>
      </c>
      <c r="BC1234" s="27">
        <f t="shared" si="2578"/>
        <v>3710000</v>
      </c>
      <c r="BD1234" s="27">
        <f t="shared" si="2544"/>
        <v>704900</v>
      </c>
      <c r="BE1234" s="27">
        <f t="shared" si="2579"/>
        <v>4414900</v>
      </c>
      <c r="BF1234" s="26">
        <v>1</v>
      </c>
      <c r="BG1234" s="27">
        <v>2800000</v>
      </c>
      <c r="BH1234" s="27">
        <v>2520000</v>
      </c>
      <c r="BI1234" s="145"/>
      <c r="BJ1234" s="145"/>
      <c r="BK1234" s="143">
        <f t="shared" si="2552"/>
        <v>7.4432292756478682E-2</v>
      </c>
      <c r="BL1234" s="27">
        <f t="shared" si="2580"/>
        <v>2660000</v>
      </c>
      <c r="BM1234" s="27">
        <f t="shared" si="2581"/>
        <v>505400</v>
      </c>
      <c r="BN1234" s="28">
        <f t="shared" si="2582"/>
        <v>3165400</v>
      </c>
      <c r="BO1234" s="26">
        <v>1</v>
      </c>
      <c r="BP1234" s="27">
        <v>2800000</v>
      </c>
      <c r="BQ1234" s="27">
        <v>2660000</v>
      </c>
      <c r="BR1234" s="148"/>
      <c r="BS1234" s="148"/>
      <c r="BT1234" s="143">
        <f t="shared" si="2553"/>
        <v>3.6261886214694741E-2</v>
      </c>
      <c r="BU1234" s="27">
        <f t="shared" si="2583"/>
        <v>2730000</v>
      </c>
      <c r="BV1234" s="28">
        <f t="shared" si="2584"/>
        <v>518700</v>
      </c>
      <c r="BW1234" s="30">
        <f t="shared" si="2585"/>
        <v>3248700</v>
      </c>
      <c r="BX1234" s="26">
        <v>1</v>
      </c>
      <c r="BY1234" s="28">
        <v>2800000</v>
      </c>
      <c r="BZ1234" s="28">
        <v>2660000</v>
      </c>
      <c r="CA1234" s="156"/>
      <c r="CB1234" s="156"/>
      <c r="CC1234" s="177">
        <f t="shared" si="2554"/>
        <v>3.6261886214694741E-2</v>
      </c>
      <c r="CD1234" s="28">
        <f t="shared" si="2586"/>
        <v>2730000</v>
      </c>
      <c r="CE1234" s="28">
        <f t="shared" si="2587"/>
        <v>518700</v>
      </c>
      <c r="CF1234" s="29">
        <f t="shared" si="2588"/>
        <v>3248700</v>
      </c>
      <c r="CG1234" s="26">
        <v>1</v>
      </c>
      <c r="CH1234" s="27">
        <v>2240000</v>
      </c>
      <c r="CI1234" s="27">
        <v>2016000</v>
      </c>
      <c r="CJ1234" s="148"/>
      <c r="CK1234" s="148"/>
      <c r="CL1234" s="143">
        <f t="shared" si="2589"/>
        <v>7.4432292756478682E-2</v>
      </c>
      <c r="CM1234" s="27">
        <f t="shared" si="2590"/>
        <v>2128000</v>
      </c>
      <c r="CN1234" s="27">
        <f t="shared" si="2591"/>
        <v>404320</v>
      </c>
      <c r="CO1234" s="28">
        <f t="shared" si="2592"/>
        <v>2532320</v>
      </c>
      <c r="CP1234" s="26">
        <v>1</v>
      </c>
      <c r="CQ1234" s="27">
        <v>2240000</v>
      </c>
      <c r="CR1234" s="27">
        <v>2016000</v>
      </c>
      <c r="CS1234" s="148"/>
      <c r="CT1234" s="148"/>
      <c r="CU1234" s="143">
        <f t="shared" si="2593"/>
        <v>7.4432292756478682E-2</v>
      </c>
      <c r="CV1234" s="27">
        <f t="shared" si="2594"/>
        <v>2128000</v>
      </c>
      <c r="CW1234" s="28">
        <f t="shared" si="2595"/>
        <v>404320</v>
      </c>
      <c r="CX1234" s="29">
        <f t="shared" si="2596"/>
        <v>2532320</v>
      </c>
      <c r="CY1234" s="26">
        <v>1</v>
      </c>
      <c r="CZ1234" s="27">
        <v>2240000</v>
      </c>
      <c r="DA1234" s="27">
        <v>2464000</v>
      </c>
      <c r="DB1234" s="181"/>
      <c r="DC1234" s="181"/>
      <c r="DD1234" s="143">
        <f t="shared" si="2597"/>
        <v>6.7343502970147379E-2</v>
      </c>
      <c r="DE1234" s="27">
        <f t="shared" si="2598"/>
        <v>2352000</v>
      </c>
      <c r="DF1234" s="27">
        <f t="shared" si="2599"/>
        <v>446880</v>
      </c>
      <c r="DG1234" s="28">
        <f t="shared" si="2600"/>
        <v>2798880</v>
      </c>
      <c r="DH1234" s="31" t="s">
        <v>30</v>
      </c>
      <c r="DI1234" s="43" t="s">
        <v>30</v>
      </c>
      <c r="DJ1234" s="43" t="s">
        <v>30</v>
      </c>
      <c r="DK1234" s="43" t="s">
        <v>30</v>
      </c>
      <c r="DL1234" s="43" t="s">
        <v>30</v>
      </c>
      <c r="DM1234" s="32" t="s">
        <v>30</v>
      </c>
      <c r="DN1234" s="32" t="s">
        <v>30</v>
      </c>
      <c r="DO1234" s="33" t="s">
        <v>30</v>
      </c>
    </row>
    <row r="1235" spans="1:119" ht="21" customHeight="1" x14ac:dyDescent="0.25">
      <c r="A1235" s="66" t="s">
        <v>2405</v>
      </c>
      <c r="B1235" s="67" t="s">
        <v>98</v>
      </c>
      <c r="C1235" s="68" t="s">
        <v>2406</v>
      </c>
      <c r="D1235" s="26">
        <v>1</v>
      </c>
      <c r="E1235" s="27">
        <v>8000000</v>
      </c>
      <c r="F1235" s="27">
        <v>8750000</v>
      </c>
      <c r="G1235" s="148"/>
      <c r="H1235" s="148"/>
      <c r="I1235" s="143">
        <f t="shared" si="2564"/>
        <v>6.332299533013859E-2</v>
      </c>
      <c r="J1235" s="27">
        <f t="shared" si="2565"/>
        <v>8375000</v>
      </c>
      <c r="K1235" s="28">
        <f t="shared" si="2566"/>
        <v>1591250</v>
      </c>
      <c r="L1235" s="29">
        <f t="shared" si="2555"/>
        <v>9966250</v>
      </c>
      <c r="M1235" s="26">
        <v>1</v>
      </c>
      <c r="N1235" s="27">
        <v>8000000</v>
      </c>
      <c r="O1235" s="27">
        <v>7310000</v>
      </c>
      <c r="P1235" s="145"/>
      <c r="Q1235" s="145"/>
      <c r="R1235" s="143">
        <f t="shared" si="2469"/>
        <v>6.3736600786246614E-2</v>
      </c>
      <c r="S1235" s="27">
        <f t="shared" si="2567"/>
        <v>7655000</v>
      </c>
      <c r="T1235" s="28">
        <f t="shared" si="2568"/>
        <v>1454450</v>
      </c>
      <c r="U1235" s="30">
        <f t="shared" si="2569"/>
        <v>9109450</v>
      </c>
      <c r="V1235" s="26">
        <v>1</v>
      </c>
      <c r="W1235" s="27">
        <v>8000000</v>
      </c>
      <c r="X1235" s="27">
        <v>8590000</v>
      </c>
      <c r="Y1235" s="145"/>
      <c r="Z1235" s="145"/>
      <c r="AA1235" s="143">
        <f t="shared" si="2570"/>
        <v>5.0294514876439184E-2</v>
      </c>
      <c r="AB1235" s="27">
        <f t="shared" si="2571"/>
        <v>8295000</v>
      </c>
      <c r="AC1235" s="28">
        <f t="shared" si="2572"/>
        <v>1576050</v>
      </c>
      <c r="AD1235" s="29">
        <f t="shared" si="2573"/>
        <v>9871050</v>
      </c>
      <c r="AE1235" s="26">
        <v>1</v>
      </c>
      <c r="AF1235" s="27">
        <v>8000000</v>
      </c>
      <c r="AG1235" s="27">
        <v>8590000</v>
      </c>
      <c r="AH1235" s="145"/>
      <c r="AI1235" s="145"/>
      <c r="AJ1235" s="143">
        <f t="shared" si="2549"/>
        <v>5.0294514876439184E-2</v>
      </c>
      <c r="AK1235" s="27">
        <f t="shared" si="2574"/>
        <v>8295000</v>
      </c>
      <c r="AL1235" s="28">
        <f t="shared" si="2538"/>
        <v>1576050</v>
      </c>
      <c r="AM1235" s="30">
        <f t="shared" si="2575"/>
        <v>9871050</v>
      </c>
      <c r="AN1235" s="26">
        <v>1</v>
      </c>
      <c r="AO1235" s="27">
        <v>8000000</v>
      </c>
      <c r="AP1235" s="27">
        <v>10035200</v>
      </c>
      <c r="AQ1235" s="145"/>
      <c r="AR1235" s="145"/>
      <c r="AS1235" s="143">
        <f t="shared" si="2550"/>
        <v>0.15958832960775166</v>
      </c>
      <c r="AT1235" s="27">
        <f t="shared" si="2576"/>
        <v>9017600</v>
      </c>
      <c r="AU1235" s="28">
        <f t="shared" si="2541"/>
        <v>1713344</v>
      </c>
      <c r="AV1235" s="30">
        <f t="shared" si="2577"/>
        <v>10730944</v>
      </c>
      <c r="AW1235" s="26">
        <v>1</v>
      </c>
      <c r="AX1235" s="27">
        <v>8000000</v>
      </c>
      <c r="AY1235" s="27">
        <v>8960000</v>
      </c>
      <c r="AZ1235" s="145"/>
      <c r="BA1235" s="145"/>
      <c r="BB1235" s="143">
        <f t="shared" si="2551"/>
        <v>8.0049824285269522E-2</v>
      </c>
      <c r="BC1235" s="27">
        <f t="shared" si="2578"/>
        <v>8480000</v>
      </c>
      <c r="BD1235" s="27">
        <f t="shared" si="2544"/>
        <v>1611200</v>
      </c>
      <c r="BE1235" s="27">
        <f t="shared" si="2579"/>
        <v>10091200</v>
      </c>
      <c r="BF1235" s="26">
        <v>1</v>
      </c>
      <c r="BG1235" s="27">
        <v>6400000</v>
      </c>
      <c r="BH1235" s="27">
        <v>5760000</v>
      </c>
      <c r="BI1235" s="145"/>
      <c r="BJ1235" s="145"/>
      <c r="BK1235" s="143">
        <f t="shared" si="2552"/>
        <v>7.4432292756478682E-2</v>
      </c>
      <c r="BL1235" s="27">
        <f t="shared" si="2580"/>
        <v>6080000</v>
      </c>
      <c r="BM1235" s="27">
        <f t="shared" si="2581"/>
        <v>1155200</v>
      </c>
      <c r="BN1235" s="28">
        <f t="shared" si="2582"/>
        <v>7235200</v>
      </c>
      <c r="BO1235" s="26">
        <v>1</v>
      </c>
      <c r="BP1235" s="27">
        <v>6400000</v>
      </c>
      <c r="BQ1235" s="27">
        <v>6080000</v>
      </c>
      <c r="BR1235" s="148"/>
      <c r="BS1235" s="148"/>
      <c r="BT1235" s="143">
        <f t="shared" si="2553"/>
        <v>3.6261886214694741E-2</v>
      </c>
      <c r="BU1235" s="27">
        <f t="shared" si="2583"/>
        <v>6240000</v>
      </c>
      <c r="BV1235" s="28">
        <f t="shared" si="2584"/>
        <v>1185600</v>
      </c>
      <c r="BW1235" s="30">
        <f t="shared" si="2585"/>
        <v>7425600</v>
      </c>
      <c r="BX1235" s="26">
        <v>1</v>
      </c>
      <c r="BY1235" s="28">
        <v>6400000</v>
      </c>
      <c r="BZ1235" s="28">
        <v>6080000</v>
      </c>
      <c r="CA1235" s="156"/>
      <c r="CB1235" s="156"/>
      <c r="CC1235" s="177">
        <f t="shared" si="2554"/>
        <v>3.6261886214694741E-2</v>
      </c>
      <c r="CD1235" s="28">
        <f t="shared" si="2586"/>
        <v>6240000</v>
      </c>
      <c r="CE1235" s="28">
        <f t="shared" si="2587"/>
        <v>1185600</v>
      </c>
      <c r="CF1235" s="29">
        <f t="shared" si="2588"/>
        <v>7425600</v>
      </c>
      <c r="CG1235" s="26">
        <v>1</v>
      </c>
      <c r="CH1235" s="27">
        <v>5120000</v>
      </c>
      <c r="CI1235" s="27">
        <v>4608000</v>
      </c>
      <c r="CJ1235" s="148"/>
      <c r="CK1235" s="148"/>
      <c r="CL1235" s="143">
        <f t="shared" si="2589"/>
        <v>7.4432292756478696E-2</v>
      </c>
      <c r="CM1235" s="27">
        <f t="shared" si="2590"/>
        <v>4864000</v>
      </c>
      <c r="CN1235" s="27">
        <f t="shared" si="2591"/>
        <v>924160</v>
      </c>
      <c r="CO1235" s="28">
        <f t="shared" si="2592"/>
        <v>5788160</v>
      </c>
      <c r="CP1235" s="26">
        <v>1</v>
      </c>
      <c r="CQ1235" s="27">
        <v>5120000</v>
      </c>
      <c r="CR1235" s="27">
        <v>4608000</v>
      </c>
      <c r="CS1235" s="148"/>
      <c r="CT1235" s="148"/>
      <c r="CU1235" s="143">
        <f t="shared" si="2593"/>
        <v>7.4432292756478696E-2</v>
      </c>
      <c r="CV1235" s="27">
        <f t="shared" si="2594"/>
        <v>4864000</v>
      </c>
      <c r="CW1235" s="28">
        <f t="shared" si="2595"/>
        <v>924160</v>
      </c>
      <c r="CX1235" s="29">
        <f t="shared" si="2596"/>
        <v>5788160</v>
      </c>
      <c r="CY1235" s="26">
        <v>1</v>
      </c>
      <c r="CZ1235" s="27">
        <v>5120000</v>
      </c>
      <c r="DA1235" s="27">
        <v>5632000</v>
      </c>
      <c r="DB1235" s="181"/>
      <c r="DC1235" s="181"/>
      <c r="DD1235" s="143">
        <f t="shared" si="2597"/>
        <v>6.7343502970147393E-2</v>
      </c>
      <c r="DE1235" s="27">
        <f t="shared" si="2598"/>
        <v>5376000</v>
      </c>
      <c r="DF1235" s="27">
        <f t="shared" si="2599"/>
        <v>1021440</v>
      </c>
      <c r="DG1235" s="28">
        <f t="shared" si="2600"/>
        <v>6397440</v>
      </c>
      <c r="DH1235" s="31" t="s">
        <v>30</v>
      </c>
      <c r="DI1235" s="43" t="s">
        <v>30</v>
      </c>
      <c r="DJ1235" s="43" t="s">
        <v>30</v>
      </c>
      <c r="DK1235" s="43" t="s">
        <v>30</v>
      </c>
      <c r="DL1235" s="43" t="s">
        <v>30</v>
      </c>
      <c r="DM1235" s="32" t="s">
        <v>30</v>
      </c>
      <c r="DN1235" s="32" t="s">
        <v>30</v>
      </c>
      <c r="DO1235" s="33" t="s">
        <v>30</v>
      </c>
    </row>
    <row r="1236" spans="1:119" ht="21" customHeight="1" x14ac:dyDescent="0.25">
      <c r="A1236" s="66" t="s">
        <v>2407</v>
      </c>
      <c r="B1236" s="67" t="s">
        <v>98</v>
      </c>
      <c r="C1236" s="68" t="s">
        <v>2408</v>
      </c>
      <c r="D1236" s="26">
        <v>1</v>
      </c>
      <c r="E1236" s="27">
        <v>25000000</v>
      </c>
      <c r="F1236" s="27">
        <v>27450000</v>
      </c>
      <c r="G1236" s="148"/>
      <c r="H1236" s="148"/>
      <c r="I1236" s="143">
        <f t="shared" si="2564"/>
        <v>6.605954676480616E-2</v>
      </c>
      <c r="J1236" s="27">
        <f t="shared" si="2565"/>
        <v>26225000</v>
      </c>
      <c r="K1236" s="28">
        <f t="shared" si="2566"/>
        <v>4982750</v>
      </c>
      <c r="L1236" s="29">
        <f t="shared" si="2555"/>
        <v>31207750</v>
      </c>
      <c r="M1236" s="26">
        <v>1</v>
      </c>
      <c r="N1236" s="27">
        <v>25000000</v>
      </c>
      <c r="O1236" s="27">
        <v>22950000</v>
      </c>
      <c r="P1236" s="145"/>
      <c r="Q1236" s="145"/>
      <c r="R1236" s="143">
        <f t="shared" si="2469"/>
        <v>6.0461685148380497E-2</v>
      </c>
      <c r="S1236" s="27">
        <f t="shared" si="2567"/>
        <v>23975000</v>
      </c>
      <c r="T1236" s="28">
        <f t="shared" si="2568"/>
        <v>4555250</v>
      </c>
      <c r="U1236" s="30">
        <f t="shared" si="2569"/>
        <v>28530250</v>
      </c>
      <c r="V1236" s="26">
        <v>1</v>
      </c>
      <c r="W1236" s="27">
        <v>25000000</v>
      </c>
      <c r="X1236" s="27">
        <v>26950000</v>
      </c>
      <c r="Y1236" s="145"/>
      <c r="Z1236" s="145"/>
      <c r="AA1236" s="143">
        <f t="shared" si="2570"/>
        <v>5.3084050945669592E-2</v>
      </c>
      <c r="AB1236" s="27">
        <f t="shared" si="2571"/>
        <v>25975000</v>
      </c>
      <c r="AC1236" s="28">
        <f t="shared" si="2572"/>
        <v>4935250</v>
      </c>
      <c r="AD1236" s="29">
        <f t="shared" si="2573"/>
        <v>30910250</v>
      </c>
      <c r="AE1236" s="26">
        <v>1</v>
      </c>
      <c r="AF1236" s="27">
        <v>25000000</v>
      </c>
      <c r="AG1236" s="27">
        <v>26950000</v>
      </c>
      <c r="AH1236" s="145"/>
      <c r="AI1236" s="145"/>
      <c r="AJ1236" s="143">
        <f t="shared" si="2549"/>
        <v>5.3084050945669592E-2</v>
      </c>
      <c r="AK1236" s="27">
        <f t="shared" si="2574"/>
        <v>25975000</v>
      </c>
      <c r="AL1236" s="28">
        <f t="shared" si="2538"/>
        <v>4935250</v>
      </c>
      <c r="AM1236" s="30">
        <f t="shared" si="2575"/>
        <v>30910250</v>
      </c>
      <c r="AN1236" s="26">
        <v>1</v>
      </c>
      <c r="AO1236" s="27">
        <v>25000000</v>
      </c>
      <c r="AP1236" s="27">
        <v>31360000</v>
      </c>
      <c r="AQ1236" s="145"/>
      <c r="AR1236" s="145"/>
      <c r="AS1236" s="143">
        <f t="shared" si="2550"/>
        <v>0.15958832960775168</v>
      </c>
      <c r="AT1236" s="27">
        <f t="shared" si="2576"/>
        <v>28180000</v>
      </c>
      <c r="AU1236" s="28">
        <f t="shared" si="2541"/>
        <v>5354200</v>
      </c>
      <c r="AV1236" s="30">
        <f t="shared" si="2577"/>
        <v>33534200</v>
      </c>
      <c r="AW1236" s="26">
        <v>1</v>
      </c>
      <c r="AX1236" s="27">
        <v>25000000</v>
      </c>
      <c r="AY1236" s="27">
        <v>28000000</v>
      </c>
      <c r="AZ1236" s="145"/>
      <c r="BA1236" s="145"/>
      <c r="BB1236" s="143">
        <f t="shared" si="2551"/>
        <v>8.0049824285269536E-2</v>
      </c>
      <c r="BC1236" s="27">
        <f t="shared" si="2578"/>
        <v>26500000</v>
      </c>
      <c r="BD1236" s="27">
        <f t="shared" si="2544"/>
        <v>5035000</v>
      </c>
      <c r="BE1236" s="27">
        <f t="shared" si="2579"/>
        <v>31535000</v>
      </c>
      <c r="BF1236" s="26">
        <v>1</v>
      </c>
      <c r="BG1236" s="27">
        <v>20000000</v>
      </c>
      <c r="BH1236" s="27">
        <v>18000000</v>
      </c>
      <c r="BI1236" s="145"/>
      <c r="BJ1236" s="145"/>
      <c r="BK1236" s="143">
        <f t="shared" si="2552"/>
        <v>7.4432292756478682E-2</v>
      </c>
      <c r="BL1236" s="27">
        <f t="shared" si="2580"/>
        <v>19000000</v>
      </c>
      <c r="BM1236" s="27">
        <f t="shared" si="2581"/>
        <v>3610000</v>
      </c>
      <c r="BN1236" s="28">
        <f t="shared" si="2582"/>
        <v>22610000</v>
      </c>
      <c r="BO1236" s="26">
        <v>1</v>
      </c>
      <c r="BP1236" s="27">
        <v>20000000</v>
      </c>
      <c r="BQ1236" s="27">
        <v>19000000</v>
      </c>
      <c r="BR1236" s="148"/>
      <c r="BS1236" s="148"/>
      <c r="BT1236" s="143">
        <f t="shared" si="2553"/>
        <v>3.6261886214694741E-2</v>
      </c>
      <c r="BU1236" s="27">
        <f t="shared" si="2583"/>
        <v>19500000</v>
      </c>
      <c r="BV1236" s="28">
        <f t="shared" si="2584"/>
        <v>3705000</v>
      </c>
      <c r="BW1236" s="30">
        <f t="shared" si="2585"/>
        <v>23205000</v>
      </c>
      <c r="BX1236" s="26">
        <v>1</v>
      </c>
      <c r="BY1236" s="28">
        <v>20000000</v>
      </c>
      <c r="BZ1236" s="28">
        <v>19000000</v>
      </c>
      <c r="CA1236" s="156"/>
      <c r="CB1236" s="156"/>
      <c r="CC1236" s="177">
        <f t="shared" si="2554"/>
        <v>3.6261886214694741E-2</v>
      </c>
      <c r="CD1236" s="28">
        <f t="shared" si="2586"/>
        <v>19500000</v>
      </c>
      <c r="CE1236" s="28">
        <f t="shared" si="2587"/>
        <v>3705000</v>
      </c>
      <c r="CF1236" s="29">
        <f t="shared" si="2588"/>
        <v>23205000</v>
      </c>
      <c r="CG1236" s="26">
        <v>1</v>
      </c>
      <c r="CH1236" s="27">
        <v>16000000</v>
      </c>
      <c r="CI1236" s="27">
        <v>14400000</v>
      </c>
      <c r="CJ1236" s="148"/>
      <c r="CK1236" s="148"/>
      <c r="CL1236" s="143">
        <f t="shared" si="2589"/>
        <v>7.4432292756478696E-2</v>
      </c>
      <c r="CM1236" s="27">
        <f t="shared" si="2590"/>
        <v>15200000</v>
      </c>
      <c r="CN1236" s="27">
        <f t="shared" si="2591"/>
        <v>2888000</v>
      </c>
      <c r="CO1236" s="28">
        <f t="shared" si="2592"/>
        <v>18088000</v>
      </c>
      <c r="CP1236" s="26">
        <v>1</v>
      </c>
      <c r="CQ1236" s="27">
        <v>16000000</v>
      </c>
      <c r="CR1236" s="27">
        <v>14400000</v>
      </c>
      <c r="CS1236" s="148"/>
      <c r="CT1236" s="148"/>
      <c r="CU1236" s="143">
        <f t="shared" si="2593"/>
        <v>7.4432292756478696E-2</v>
      </c>
      <c r="CV1236" s="27">
        <f t="shared" si="2594"/>
        <v>15200000</v>
      </c>
      <c r="CW1236" s="28">
        <f t="shared" si="2595"/>
        <v>2888000</v>
      </c>
      <c r="CX1236" s="29">
        <f t="shared" si="2596"/>
        <v>18088000</v>
      </c>
      <c r="CY1236" s="26">
        <v>1</v>
      </c>
      <c r="CZ1236" s="27">
        <v>16000000</v>
      </c>
      <c r="DA1236" s="27">
        <v>17600000</v>
      </c>
      <c r="DB1236" s="181"/>
      <c r="DC1236" s="181"/>
      <c r="DD1236" s="143">
        <f t="shared" si="2597"/>
        <v>6.7343502970147393E-2</v>
      </c>
      <c r="DE1236" s="27">
        <f t="shared" si="2598"/>
        <v>16800000</v>
      </c>
      <c r="DF1236" s="27">
        <f t="shared" si="2599"/>
        <v>3192000</v>
      </c>
      <c r="DG1236" s="28">
        <f t="shared" si="2600"/>
        <v>19992000</v>
      </c>
      <c r="DH1236" s="31" t="s">
        <v>30</v>
      </c>
      <c r="DI1236" s="43" t="s">
        <v>30</v>
      </c>
      <c r="DJ1236" s="43" t="s">
        <v>30</v>
      </c>
      <c r="DK1236" s="43" t="s">
        <v>30</v>
      </c>
      <c r="DL1236" s="43" t="s">
        <v>30</v>
      </c>
      <c r="DM1236" s="32" t="s">
        <v>30</v>
      </c>
      <c r="DN1236" s="32" t="s">
        <v>30</v>
      </c>
      <c r="DO1236" s="33" t="s">
        <v>30</v>
      </c>
    </row>
    <row r="1237" spans="1:119" ht="21" customHeight="1" x14ac:dyDescent="0.25">
      <c r="A1237" s="66" t="s">
        <v>2409</v>
      </c>
      <c r="B1237" s="67" t="s">
        <v>98</v>
      </c>
      <c r="C1237" s="68" t="s">
        <v>2410</v>
      </c>
      <c r="D1237" s="26">
        <v>1</v>
      </c>
      <c r="E1237" s="27">
        <v>25000000</v>
      </c>
      <c r="F1237" s="27">
        <v>27450000</v>
      </c>
      <c r="G1237" s="148"/>
      <c r="H1237" s="148"/>
      <c r="I1237" s="143">
        <f t="shared" si="2564"/>
        <v>6.605954676480616E-2</v>
      </c>
      <c r="J1237" s="27">
        <f t="shared" si="2565"/>
        <v>26225000</v>
      </c>
      <c r="K1237" s="28">
        <f t="shared" si="2566"/>
        <v>4982750</v>
      </c>
      <c r="L1237" s="29">
        <f t="shared" si="2555"/>
        <v>31207750</v>
      </c>
      <c r="M1237" s="26">
        <v>1</v>
      </c>
      <c r="N1237" s="27">
        <v>25000000</v>
      </c>
      <c r="O1237" s="27">
        <v>22950000</v>
      </c>
      <c r="P1237" s="145"/>
      <c r="Q1237" s="145"/>
      <c r="R1237" s="143">
        <f t="shared" si="2469"/>
        <v>6.0461685148380497E-2</v>
      </c>
      <c r="S1237" s="27">
        <f t="shared" si="2567"/>
        <v>23975000</v>
      </c>
      <c r="T1237" s="28">
        <f t="shared" si="2568"/>
        <v>4555250</v>
      </c>
      <c r="U1237" s="30">
        <f t="shared" si="2569"/>
        <v>28530250</v>
      </c>
      <c r="V1237" s="26">
        <v>1</v>
      </c>
      <c r="W1237" s="27">
        <v>25000000</v>
      </c>
      <c r="X1237" s="27">
        <v>26950000</v>
      </c>
      <c r="Y1237" s="145"/>
      <c r="Z1237" s="145"/>
      <c r="AA1237" s="143">
        <f t="shared" si="2570"/>
        <v>5.3084050945669592E-2</v>
      </c>
      <c r="AB1237" s="27">
        <f t="shared" si="2571"/>
        <v>25975000</v>
      </c>
      <c r="AC1237" s="28">
        <f t="shared" si="2572"/>
        <v>4935250</v>
      </c>
      <c r="AD1237" s="29">
        <f t="shared" si="2573"/>
        <v>30910250</v>
      </c>
      <c r="AE1237" s="26">
        <v>1</v>
      </c>
      <c r="AF1237" s="27">
        <v>25000000</v>
      </c>
      <c r="AG1237" s="27">
        <v>26950000</v>
      </c>
      <c r="AH1237" s="145"/>
      <c r="AI1237" s="145"/>
      <c r="AJ1237" s="143">
        <f t="shared" si="2549"/>
        <v>5.3084050945669592E-2</v>
      </c>
      <c r="AK1237" s="27">
        <f t="shared" si="2574"/>
        <v>25975000</v>
      </c>
      <c r="AL1237" s="28">
        <f t="shared" si="2538"/>
        <v>4935250</v>
      </c>
      <c r="AM1237" s="30">
        <f t="shared" si="2575"/>
        <v>30910250</v>
      </c>
      <c r="AN1237" s="26">
        <v>1</v>
      </c>
      <c r="AO1237" s="27">
        <v>25000000</v>
      </c>
      <c r="AP1237" s="27">
        <v>31360000</v>
      </c>
      <c r="AQ1237" s="145"/>
      <c r="AR1237" s="145"/>
      <c r="AS1237" s="143">
        <f t="shared" si="2550"/>
        <v>0.15958832960775168</v>
      </c>
      <c r="AT1237" s="27">
        <f t="shared" si="2576"/>
        <v>28180000</v>
      </c>
      <c r="AU1237" s="28">
        <f t="shared" si="2541"/>
        <v>5354200</v>
      </c>
      <c r="AV1237" s="30">
        <f t="shared" si="2577"/>
        <v>33534200</v>
      </c>
      <c r="AW1237" s="26">
        <v>1</v>
      </c>
      <c r="AX1237" s="27">
        <v>25000000</v>
      </c>
      <c r="AY1237" s="27">
        <v>28000000</v>
      </c>
      <c r="AZ1237" s="145"/>
      <c r="BA1237" s="145"/>
      <c r="BB1237" s="143">
        <f t="shared" si="2551"/>
        <v>8.0049824285269536E-2</v>
      </c>
      <c r="BC1237" s="27">
        <f t="shared" si="2578"/>
        <v>26500000</v>
      </c>
      <c r="BD1237" s="27">
        <f t="shared" si="2544"/>
        <v>5035000</v>
      </c>
      <c r="BE1237" s="27">
        <f t="shared" si="2579"/>
        <v>31535000</v>
      </c>
      <c r="BF1237" s="26">
        <v>1</v>
      </c>
      <c r="BG1237" s="27">
        <v>20000000</v>
      </c>
      <c r="BH1237" s="27">
        <v>18000000</v>
      </c>
      <c r="BI1237" s="145"/>
      <c r="BJ1237" s="145"/>
      <c r="BK1237" s="143">
        <f t="shared" si="2552"/>
        <v>7.4432292756478682E-2</v>
      </c>
      <c r="BL1237" s="27">
        <f t="shared" si="2580"/>
        <v>19000000</v>
      </c>
      <c r="BM1237" s="27">
        <f t="shared" si="2581"/>
        <v>3610000</v>
      </c>
      <c r="BN1237" s="28">
        <f t="shared" si="2582"/>
        <v>22610000</v>
      </c>
      <c r="BO1237" s="26">
        <v>1</v>
      </c>
      <c r="BP1237" s="27">
        <v>20000000</v>
      </c>
      <c r="BQ1237" s="27">
        <v>19000000</v>
      </c>
      <c r="BR1237" s="148"/>
      <c r="BS1237" s="148"/>
      <c r="BT1237" s="143">
        <f t="shared" si="2553"/>
        <v>3.6261886214694741E-2</v>
      </c>
      <c r="BU1237" s="27">
        <f t="shared" si="2583"/>
        <v>19500000</v>
      </c>
      <c r="BV1237" s="28">
        <f t="shared" si="2584"/>
        <v>3705000</v>
      </c>
      <c r="BW1237" s="30">
        <f t="shared" si="2585"/>
        <v>23205000</v>
      </c>
      <c r="BX1237" s="26">
        <v>1</v>
      </c>
      <c r="BY1237" s="28">
        <v>20000000</v>
      </c>
      <c r="BZ1237" s="28">
        <v>19000000</v>
      </c>
      <c r="CA1237" s="156"/>
      <c r="CB1237" s="156"/>
      <c r="CC1237" s="177">
        <f t="shared" si="2554"/>
        <v>3.6261886214694741E-2</v>
      </c>
      <c r="CD1237" s="28">
        <f t="shared" si="2586"/>
        <v>19500000</v>
      </c>
      <c r="CE1237" s="28">
        <f t="shared" si="2587"/>
        <v>3705000</v>
      </c>
      <c r="CF1237" s="29">
        <f t="shared" si="2588"/>
        <v>23205000</v>
      </c>
      <c r="CG1237" s="26">
        <v>1</v>
      </c>
      <c r="CH1237" s="27">
        <v>16000000</v>
      </c>
      <c r="CI1237" s="27">
        <v>14400000</v>
      </c>
      <c r="CJ1237" s="148"/>
      <c r="CK1237" s="148"/>
      <c r="CL1237" s="143">
        <f t="shared" si="2589"/>
        <v>7.4432292756478696E-2</v>
      </c>
      <c r="CM1237" s="27">
        <f t="shared" si="2590"/>
        <v>15200000</v>
      </c>
      <c r="CN1237" s="27">
        <f t="shared" si="2591"/>
        <v>2888000</v>
      </c>
      <c r="CO1237" s="28">
        <f t="shared" si="2592"/>
        <v>18088000</v>
      </c>
      <c r="CP1237" s="26">
        <v>1</v>
      </c>
      <c r="CQ1237" s="27">
        <v>16000000</v>
      </c>
      <c r="CR1237" s="27">
        <v>14400000</v>
      </c>
      <c r="CS1237" s="148"/>
      <c r="CT1237" s="148"/>
      <c r="CU1237" s="143">
        <f t="shared" si="2593"/>
        <v>7.4432292756478696E-2</v>
      </c>
      <c r="CV1237" s="27">
        <f t="shared" si="2594"/>
        <v>15200000</v>
      </c>
      <c r="CW1237" s="28">
        <f t="shared" si="2595"/>
        <v>2888000</v>
      </c>
      <c r="CX1237" s="29">
        <f t="shared" si="2596"/>
        <v>18088000</v>
      </c>
      <c r="CY1237" s="26">
        <v>1</v>
      </c>
      <c r="CZ1237" s="27">
        <v>16000000</v>
      </c>
      <c r="DA1237" s="27">
        <v>17600000</v>
      </c>
      <c r="DB1237" s="181"/>
      <c r="DC1237" s="181"/>
      <c r="DD1237" s="143">
        <f t="shared" si="2597"/>
        <v>6.7343502970147393E-2</v>
      </c>
      <c r="DE1237" s="27">
        <f t="shared" si="2598"/>
        <v>16800000</v>
      </c>
      <c r="DF1237" s="27">
        <f t="shared" si="2599"/>
        <v>3192000</v>
      </c>
      <c r="DG1237" s="28">
        <f t="shared" si="2600"/>
        <v>19992000</v>
      </c>
      <c r="DH1237" s="31" t="s">
        <v>30</v>
      </c>
      <c r="DI1237" s="43" t="s">
        <v>30</v>
      </c>
      <c r="DJ1237" s="43" t="s">
        <v>30</v>
      </c>
      <c r="DK1237" s="43" t="s">
        <v>30</v>
      </c>
      <c r="DL1237" s="43" t="s">
        <v>30</v>
      </c>
      <c r="DM1237" s="32" t="s">
        <v>30</v>
      </c>
      <c r="DN1237" s="32" t="s">
        <v>30</v>
      </c>
      <c r="DO1237" s="33" t="s">
        <v>30</v>
      </c>
    </row>
    <row r="1238" spans="1:119" ht="21" customHeight="1" x14ac:dyDescent="0.25">
      <c r="A1238" s="66" t="s">
        <v>2411</v>
      </c>
      <c r="B1238" s="67" t="s">
        <v>98</v>
      </c>
      <c r="C1238" s="68" t="s">
        <v>2412</v>
      </c>
      <c r="D1238" s="26">
        <v>1</v>
      </c>
      <c r="E1238" s="27">
        <v>60000000</v>
      </c>
      <c r="F1238" s="27">
        <v>65950000</v>
      </c>
      <c r="G1238" s="148"/>
      <c r="H1238" s="148"/>
      <c r="I1238" s="143">
        <f t="shared" si="2564"/>
        <v>6.6808818547994572E-2</v>
      </c>
      <c r="J1238" s="27">
        <f t="shared" si="2565"/>
        <v>62975000</v>
      </c>
      <c r="K1238" s="28">
        <f t="shared" si="2566"/>
        <v>11965250</v>
      </c>
      <c r="L1238" s="29">
        <f t="shared" si="2555"/>
        <v>74940250</v>
      </c>
      <c r="M1238" s="26">
        <v>1</v>
      </c>
      <c r="N1238" s="27">
        <v>60000000</v>
      </c>
      <c r="O1238" s="27">
        <v>55150000</v>
      </c>
      <c r="P1238" s="145"/>
      <c r="Q1238" s="145"/>
      <c r="R1238" s="143">
        <f t="shared" si="2469"/>
        <v>5.9565226031346168E-2</v>
      </c>
      <c r="S1238" s="27">
        <f t="shared" si="2567"/>
        <v>57575000</v>
      </c>
      <c r="T1238" s="28">
        <f t="shared" si="2568"/>
        <v>10939250</v>
      </c>
      <c r="U1238" s="30">
        <f t="shared" si="2569"/>
        <v>68514250</v>
      </c>
      <c r="V1238" s="26">
        <v>1</v>
      </c>
      <c r="W1238" s="27">
        <v>60000000</v>
      </c>
      <c r="X1238" s="27">
        <v>64750000</v>
      </c>
      <c r="Y1238" s="145"/>
      <c r="Z1238" s="145"/>
      <c r="AA1238" s="143">
        <f t="shared" si="2570"/>
        <v>5.3847810992161939E-2</v>
      </c>
      <c r="AB1238" s="27">
        <f t="shared" si="2571"/>
        <v>62375000</v>
      </c>
      <c r="AC1238" s="28">
        <f t="shared" si="2572"/>
        <v>11851250</v>
      </c>
      <c r="AD1238" s="29">
        <f t="shared" si="2573"/>
        <v>74226250</v>
      </c>
      <c r="AE1238" s="26">
        <v>1</v>
      </c>
      <c r="AF1238" s="27">
        <v>60000000</v>
      </c>
      <c r="AG1238" s="27">
        <v>64750000</v>
      </c>
      <c r="AH1238" s="145"/>
      <c r="AI1238" s="145"/>
      <c r="AJ1238" s="143">
        <f t="shared" si="2549"/>
        <v>5.3847810992161939E-2</v>
      </c>
      <c r="AK1238" s="27">
        <f t="shared" si="2574"/>
        <v>62375000</v>
      </c>
      <c r="AL1238" s="28">
        <f t="shared" si="2538"/>
        <v>11851250</v>
      </c>
      <c r="AM1238" s="30">
        <f t="shared" si="2575"/>
        <v>74226250</v>
      </c>
      <c r="AN1238" s="26">
        <v>1</v>
      </c>
      <c r="AO1238" s="27">
        <v>60000000</v>
      </c>
      <c r="AP1238" s="27">
        <v>75264000</v>
      </c>
      <c r="AQ1238" s="145"/>
      <c r="AR1238" s="145"/>
      <c r="AS1238" s="143">
        <f t="shared" si="2550"/>
        <v>0.15958832960775168</v>
      </c>
      <c r="AT1238" s="27">
        <f t="shared" si="2576"/>
        <v>67632000</v>
      </c>
      <c r="AU1238" s="28">
        <f t="shared" si="2541"/>
        <v>12850080</v>
      </c>
      <c r="AV1238" s="30">
        <f t="shared" si="2577"/>
        <v>80482080</v>
      </c>
      <c r="AW1238" s="26">
        <v>1</v>
      </c>
      <c r="AX1238" s="27">
        <v>60000000</v>
      </c>
      <c r="AY1238" s="27">
        <v>67200000</v>
      </c>
      <c r="AZ1238" s="145"/>
      <c r="BA1238" s="145"/>
      <c r="BB1238" s="143">
        <f t="shared" si="2551"/>
        <v>8.0049824285269522E-2</v>
      </c>
      <c r="BC1238" s="27">
        <f t="shared" si="2578"/>
        <v>63600000</v>
      </c>
      <c r="BD1238" s="27">
        <f t="shared" si="2544"/>
        <v>12084000</v>
      </c>
      <c r="BE1238" s="27">
        <f t="shared" si="2579"/>
        <v>75684000</v>
      </c>
      <c r="BF1238" s="26">
        <v>1</v>
      </c>
      <c r="BG1238" s="27">
        <v>48000000</v>
      </c>
      <c r="BH1238" s="27">
        <v>43200000</v>
      </c>
      <c r="BI1238" s="145"/>
      <c r="BJ1238" s="145"/>
      <c r="BK1238" s="143">
        <f t="shared" si="2552"/>
        <v>7.4432292756478682E-2</v>
      </c>
      <c r="BL1238" s="27">
        <f t="shared" si="2580"/>
        <v>45600000</v>
      </c>
      <c r="BM1238" s="27">
        <f t="shared" si="2581"/>
        <v>8664000</v>
      </c>
      <c r="BN1238" s="28">
        <f t="shared" si="2582"/>
        <v>54264000</v>
      </c>
      <c r="BO1238" s="26">
        <v>1</v>
      </c>
      <c r="BP1238" s="27">
        <v>48000000</v>
      </c>
      <c r="BQ1238" s="27">
        <v>45600000</v>
      </c>
      <c r="BR1238" s="148"/>
      <c r="BS1238" s="148"/>
      <c r="BT1238" s="143">
        <f t="shared" si="2553"/>
        <v>3.6261886214694741E-2</v>
      </c>
      <c r="BU1238" s="27">
        <f t="shared" si="2583"/>
        <v>46800000</v>
      </c>
      <c r="BV1238" s="28">
        <f t="shared" si="2584"/>
        <v>8892000</v>
      </c>
      <c r="BW1238" s="30">
        <f t="shared" si="2585"/>
        <v>55692000</v>
      </c>
      <c r="BX1238" s="26">
        <v>1</v>
      </c>
      <c r="BY1238" s="28">
        <v>48000000</v>
      </c>
      <c r="BZ1238" s="28">
        <v>45600000</v>
      </c>
      <c r="CA1238" s="156"/>
      <c r="CB1238" s="156"/>
      <c r="CC1238" s="177">
        <f t="shared" si="2554"/>
        <v>3.6261886214694741E-2</v>
      </c>
      <c r="CD1238" s="28">
        <f t="shared" si="2586"/>
        <v>46800000</v>
      </c>
      <c r="CE1238" s="28">
        <f t="shared" si="2587"/>
        <v>8892000</v>
      </c>
      <c r="CF1238" s="29">
        <f t="shared" si="2588"/>
        <v>55692000</v>
      </c>
      <c r="CG1238" s="26">
        <v>1</v>
      </c>
      <c r="CH1238" s="27">
        <v>38400000</v>
      </c>
      <c r="CI1238" s="27">
        <v>34560000</v>
      </c>
      <c r="CJ1238" s="148"/>
      <c r="CK1238" s="148"/>
      <c r="CL1238" s="143">
        <f t="shared" si="2589"/>
        <v>7.4432292756478682E-2</v>
      </c>
      <c r="CM1238" s="27">
        <f t="shared" si="2590"/>
        <v>36480000</v>
      </c>
      <c r="CN1238" s="27">
        <f t="shared" si="2591"/>
        <v>6931200</v>
      </c>
      <c r="CO1238" s="28">
        <f t="shared" si="2592"/>
        <v>43411200</v>
      </c>
      <c r="CP1238" s="26">
        <v>1</v>
      </c>
      <c r="CQ1238" s="27">
        <v>38400000</v>
      </c>
      <c r="CR1238" s="27">
        <v>34560000</v>
      </c>
      <c r="CS1238" s="148"/>
      <c r="CT1238" s="148"/>
      <c r="CU1238" s="143">
        <f t="shared" si="2593"/>
        <v>7.4432292756478682E-2</v>
      </c>
      <c r="CV1238" s="27">
        <f t="shared" si="2594"/>
        <v>36480000</v>
      </c>
      <c r="CW1238" s="28">
        <f t="shared" si="2595"/>
        <v>6931200</v>
      </c>
      <c r="CX1238" s="29">
        <f t="shared" si="2596"/>
        <v>43411200</v>
      </c>
      <c r="CY1238" s="26">
        <v>1</v>
      </c>
      <c r="CZ1238" s="27">
        <v>38400000</v>
      </c>
      <c r="DA1238" s="27">
        <v>42240000</v>
      </c>
      <c r="DB1238" s="181"/>
      <c r="DC1238" s="181"/>
      <c r="DD1238" s="143">
        <f t="shared" si="2597"/>
        <v>6.7343502970147379E-2</v>
      </c>
      <c r="DE1238" s="27">
        <f t="shared" si="2598"/>
        <v>40320000</v>
      </c>
      <c r="DF1238" s="27">
        <f t="shared" si="2599"/>
        <v>7660800</v>
      </c>
      <c r="DG1238" s="28">
        <f t="shared" si="2600"/>
        <v>47980800</v>
      </c>
      <c r="DH1238" s="31" t="s">
        <v>30</v>
      </c>
      <c r="DI1238" s="43" t="s">
        <v>30</v>
      </c>
      <c r="DJ1238" s="43" t="s">
        <v>30</v>
      </c>
      <c r="DK1238" s="43" t="s">
        <v>30</v>
      </c>
      <c r="DL1238" s="43" t="s">
        <v>30</v>
      </c>
      <c r="DM1238" s="32" t="s">
        <v>30</v>
      </c>
      <c r="DN1238" s="32" t="s">
        <v>30</v>
      </c>
      <c r="DO1238" s="33" t="s">
        <v>30</v>
      </c>
    </row>
    <row r="1239" spans="1:119" ht="21" customHeight="1" x14ac:dyDescent="0.25">
      <c r="A1239" s="66" t="s">
        <v>2413</v>
      </c>
      <c r="B1239" s="67" t="s">
        <v>98</v>
      </c>
      <c r="C1239" s="68" t="s">
        <v>2414</v>
      </c>
      <c r="D1239" s="26">
        <v>1</v>
      </c>
      <c r="E1239" s="27">
        <v>60000000</v>
      </c>
      <c r="F1239" s="27">
        <v>65950000</v>
      </c>
      <c r="G1239" s="148"/>
      <c r="H1239" s="148"/>
      <c r="I1239" s="143">
        <f t="shared" si="2564"/>
        <v>6.6808818547994572E-2</v>
      </c>
      <c r="J1239" s="27">
        <f t="shared" si="2565"/>
        <v>62975000</v>
      </c>
      <c r="K1239" s="28">
        <f t="shared" si="2566"/>
        <v>11965250</v>
      </c>
      <c r="L1239" s="29">
        <f t="shared" si="2555"/>
        <v>74940250</v>
      </c>
      <c r="M1239" s="26">
        <v>1</v>
      </c>
      <c r="N1239" s="27">
        <v>60000000</v>
      </c>
      <c r="O1239" s="27">
        <v>55150000</v>
      </c>
      <c r="P1239" s="145"/>
      <c r="Q1239" s="145"/>
      <c r="R1239" s="143">
        <f t="shared" si="2469"/>
        <v>5.9565226031346168E-2</v>
      </c>
      <c r="S1239" s="27">
        <f t="shared" si="2567"/>
        <v>57575000</v>
      </c>
      <c r="T1239" s="28">
        <f t="shared" si="2568"/>
        <v>10939250</v>
      </c>
      <c r="U1239" s="30">
        <f t="shared" si="2569"/>
        <v>68514250</v>
      </c>
      <c r="V1239" s="26">
        <v>1</v>
      </c>
      <c r="W1239" s="27">
        <v>60000000</v>
      </c>
      <c r="X1239" s="27">
        <v>64750000</v>
      </c>
      <c r="Y1239" s="145"/>
      <c r="Z1239" s="145"/>
      <c r="AA1239" s="143">
        <f t="shared" si="2570"/>
        <v>5.3847810992161939E-2</v>
      </c>
      <c r="AB1239" s="27">
        <f t="shared" si="2571"/>
        <v>62375000</v>
      </c>
      <c r="AC1239" s="28">
        <f t="shared" si="2572"/>
        <v>11851250</v>
      </c>
      <c r="AD1239" s="29">
        <f t="shared" si="2573"/>
        <v>74226250</v>
      </c>
      <c r="AE1239" s="26">
        <v>1</v>
      </c>
      <c r="AF1239" s="27">
        <v>60000000</v>
      </c>
      <c r="AG1239" s="27">
        <v>64750000</v>
      </c>
      <c r="AH1239" s="145"/>
      <c r="AI1239" s="145"/>
      <c r="AJ1239" s="143">
        <f t="shared" si="2549"/>
        <v>5.3847810992161939E-2</v>
      </c>
      <c r="AK1239" s="27">
        <f t="shared" si="2574"/>
        <v>62375000</v>
      </c>
      <c r="AL1239" s="28">
        <f t="shared" si="2538"/>
        <v>11851250</v>
      </c>
      <c r="AM1239" s="30">
        <f t="shared" si="2575"/>
        <v>74226250</v>
      </c>
      <c r="AN1239" s="26">
        <v>1</v>
      </c>
      <c r="AO1239" s="27">
        <v>60000000</v>
      </c>
      <c r="AP1239" s="27">
        <v>75264000</v>
      </c>
      <c r="AQ1239" s="145"/>
      <c r="AR1239" s="145"/>
      <c r="AS1239" s="143">
        <f t="shared" si="2550"/>
        <v>0.15958832960775168</v>
      </c>
      <c r="AT1239" s="27">
        <f t="shared" si="2576"/>
        <v>67632000</v>
      </c>
      <c r="AU1239" s="28">
        <f t="shared" si="2541"/>
        <v>12850080</v>
      </c>
      <c r="AV1239" s="30">
        <f t="shared" si="2577"/>
        <v>80482080</v>
      </c>
      <c r="AW1239" s="26">
        <v>1</v>
      </c>
      <c r="AX1239" s="27">
        <v>60000000</v>
      </c>
      <c r="AY1239" s="27">
        <v>67200000</v>
      </c>
      <c r="AZ1239" s="145"/>
      <c r="BA1239" s="145"/>
      <c r="BB1239" s="143">
        <f t="shared" si="2551"/>
        <v>8.0049824285269522E-2</v>
      </c>
      <c r="BC1239" s="27">
        <f t="shared" si="2578"/>
        <v>63600000</v>
      </c>
      <c r="BD1239" s="27">
        <f t="shared" si="2544"/>
        <v>12084000</v>
      </c>
      <c r="BE1239" s="27">
        <f t="shared" si="2579"/>
        <v>75684000</v>
      </c>
      <c r="BF1239" s="26">
        <v>1</v>
      </c>
      <c r="BG1239" s="27">
        <v>48000000</v>
      </c>
      <c r="BH1239" s="27">
        <v>43200000</v>
      </c>
      <c r="BI1239" s="145"/>
      <c r="BJ1239" s="145"/>
      <c r="BK1239" s="143">
        <f t="shared" si="2552"/>
        <v>7.4432292756478682E-2</v>
      </c>
      <c r="BL1239" s="27">
        <f t="shared" si="2580"/>
        <v>45600000</v>
      </c>
      <c r="BM1239" s="27">
        <f t="shared" si="2581"/>
        <v>8664000</v>
      </c>
      <c r="BN1239" s="28">
        <f t="shared" si="2582"/>
        <v>54264000</v>
      </c>
      <c r="BO1239" s="26">
        <v>1</v>
      </c>
      <c r="BP1239" s="27">
        <v>48000000</v>
      </c>
      <c r="BQ1239" s="27">
        <v>45600000</v>
      </c>
      <c r="BR1239" s="148"/>
      <c r="BS1239" s="148"/>
      <c r="BT1239" s="143">
        <f t="shared" si="2553"/>
        <v>3.6261886214694741E-2</v>
      </c>
      <c r="BU1239" s="27">
        <f t="shared" si="2583"/>
        <v>46800000</v>
      </c>
      <c r="BV1239" s="28">
        <f t="shared" si="2584"/>
        <v>8892000</v>
      </c>
      <c r="BW1239" s="30">
        <f t="shared" si="2585"/>
        <v>55692000</v>
      </c>
      <c r="BX1239" s="26">
        <v>1</v>
      </c>
      <c r="BY1239" s="28">
        <v>48000000</v>
      </c>
      <c r="BZ1239" s="28">
        <v>45600000</v>
      </c>
      <c r="CA1239" s="156"/>
      <c r="CB1239" s="156"/>
      <c r="CC1239" s="177">
        <f t="shared" si="2554"/>
        <v>3.6261886214694741E-2</v>
      </c>
      <c r="CD1239" s="28">
        <f t="shared" si="2586"/>
        <v>46800000</v>
      </c>
      <c r="CE1239" s="28">
        <f t="shared" si="2587"/>
        <v>8892000</v>
      </c>
      <c r="CF1239" s="29">
        <f t="shared" si="2588"/>
        <v>55692000</v>
      </c>
      <c r="CG1239" s="26">
        <v>1</v>
      </c>
      <c r="CH1239" s="27">
        <v>38400000</v>
      </c>
      <c r="CI1239" s="27">
        <v>34560000</v>
      </c>
      <c r="CJ1239" s="148"/>
      <c r="CK1239" s="148"/>
      <c r="CL1239" s="143">
        <f t="shared" si="2589"/>
        <v>7.4432292756478682E-2</v>
      </c>
      <c r="CM1239" s="27">
        <f t="shared" si="2590"/>
        <v>36480000</v>
      </c>
      <c r="CN1239" s="27">
        <f t="shared" si="2591"/>
        <v>6931200</v>
      </c>
      <c r="CO1239" s="28">
        <f t="shared" si="2592"/>
        <v>43411200</v>
      </c>
      <c r="CP1239" s="26">
        <v>1</v>
      </c>
      <c r="CQ1239" s="27">
        <v>38400000</v>
      </c>
      <c r="CR1239" s="27">
        <v>34560000</v>
      </c>
      <c r="CS1239" s="148"/>
      <c r="CT1239" s="148"/>
      <c r="CU1239" s="143">
        <f t="shared" si="2593"/>
        <v>7.4432292756478682E-2</v>
      </c>
      <c r="CV1239" s="27">
        <f t="shared" si="2594"/>
        <v>36480000</v>
      </c>
      <c r="CW1239" s="28">
        <f t="shared" si="2595"/>
        <v>6931200</v>
      </c>
      <c r="CX1239" s="29">
        <f t="shared" si="2596"/>
        <v>43411200</v>
      </c>
      <c r="CY1239" s="26">
        <v>1</v>
      </c>
      <c r="CZ1239" s="27">
        <v>38400000</v>
      </c>
      <c r="DA1239" s="27">
        <v>42240000</v>
      </c>
      <c r="DB1239" s="181"/>
      <c r="DC1239" s="181"/>
      <c r="DD1239" s="143">
        <f t="shared" si="2597"/>
        <v>6.7343502970147379E-2</v>
      </c>
      <c r="DE1239" s="27">
        <f t="shared" si="2598"/>
        <v>40320000</v>
      </c>
      <c r="DF1239" s="27">
        <f t="shared" si="2599"/>
        <v>7660800</v>
      </c>
      <c r="DG1239" s="28">
        <f t="shared" si="2600"/>
        <v>47980800</v>
      </c>
      <c r="DH1239" s="31" t="s">
        <v>30</v>
      </c>
      <c r="DI1239" s="43" t="s">
        <v>30</v>
      </c>
      <c r="DJ1239" s="43" t="s">
        <v>30</v>
      </c>
      <c r="DK1239" s="43" t="s">
        <v>30</v>
      </c>
      <c r="DL1239" s="43" t="s">
        <v>30</v>
      </c>
      <c r="DM1239" s="32" t="s">
        <v>30</v>
      </c>
      <c r="DN1239" s="32" t="s">
        <v>30</v>
      </c>
      <c r="DO1239" s="33" t="s">
        <v>30</v>
      </c>
    </row>
    <row r="1240" spans="1:119" ht="21" customHeight="1" x14ac:dyDescent="0.25">
      <c r="A1240" s="66" t="s">
        <v>2415</v>
      </c>
      <c r="B1240" s="67" t="s">
        <v>98</v>
      </c>
      <c r="C1240" s="68" t="s">
        <v>2416</v>
      </c>
      <c r="D1240" s="26">
        <v>1</v>
      </c>
      <c r="E1240" s="27">
        <v>15000000</v>
      </c>
      <c r="F1240" s="27">
        <v>16450000</v>
      </c>
      <c r="G1240" s="148"/>
      <c r="H1240" s="148"/>
      <c r="I1240" s="143">
        <f t="shared" si="2564"/>
        <v>6.5202215117360504E-2</v>
      </c>
      <c r="J1240" s="27">
        <f t="shared" si="2565"/>
        <v>15725000</v>
      </c>
      <c r="K1240" s="28">
        <f t="shared" si="2566"/>
        <v>2987750</v>
      </c>
      <c r="L1240" s="29">
        <f t="shared" si="2555"/>
        <v>18712750</v>
      </c>
      <c r="M1240" s="26">
        <v>1</v>
      </c>
      <c r="N1240" s="27">
        <v>15000000</v>
      </c>
      <c r="O1240" s="27">
        <v>13750000</v>
      </c>
      <c r="P1240" s="145"/>
      <c r="Q1240" s="145"/>
      <c r="R1240" s="143">
        <f t="shared" si="2469"/>
        <v>6.1487546190134565E-2</v>
      </c>
      <c r="S1240" s="27">
        <f t="shared" si="2567"/>
        <v>14375000</v>
      </c>
      <c r="T1240" s="28">
        <f t="shared" si="2568"/>
        <v>2731250</v>
      </c>
      <c r="U1240" s="30">
        <f t="shared" si="2569"/>
        <v>17106250</v>
      </c>
      <c r="V1240" s="26">
        <v>1</v>
      </c>
      <c r="W1240" s="27">
        <v>15000000</v>
      </c>
      <c r="X1240" s="27">
        <v>16150000</v>
      </c>
      <c r="Y1240" s="145"/>
      <c r="Z1240" s="145"/>
      <c r="AA1240" s="143">
        <f t="shared" si="2570"/>
        <v>5.2210131516181674E-2</v>
      </c>
      <c r="AB1240" s="27">
        <f t="shared" si="2571"/>
        <v>15575000</v>
      </c>
      <c r="AC1240" s="28">
        <f t="shared" si="2572"/>
        <v>2959250</v>
      </c>
      <c r="AD1240" s="29">
        <f t="shared" si="2573"/>
        <v>18534250</v>
      </c>
      <c r="AE1240" s="26">
        <v>1</v>
      </c>
      <c r="AF1240" s="27">
        <v>15000000</v>
      </c>
      <c r="AG1240" s="27">
        <v>16150000</v>
      </c>
      <c r="AH1240" s="145"/>
      <c r="AI1240" s="145"/>
      <c r="AJ1240" s="143">
        <f t="shared" si="2549"/>
        <v>5.2210131516181674E-2</v>
      </c>
      <c r="AK1240" s="27">
        <f t="shared" si="2574"/>
        <v>15575000</v>
      </c>
      <c r="AL1240" s="28">
        <f t="shared" si="2538"/>
        <v>2959250</v>
      </c>
      <c r="AM1240" s="30">
        <f t="shared" si="2575"/>
        <v>18534250</v>
      </c>
      <c r="AN1240" s="26">
        <v>1</v>
      </c>
      <c r="AO1240" s="27">
        <v>15000000</v>
      </c>
      <c r="AP1240" s="27">
        <v>18816000</v>
      </c>
      <c r="AQ1240" s="145"/>
      <c r="AR1240" s="145"/>
      <c r="AS1240" s="143">
        <f t="shared" si="2550"/>
        <v>0.15958832960775168</v>
      </c>
      <c r="AT1240" s="27">
        <f t="shared" si="2576"/>
        <v>16908000</v>
      </c>
      <c r="AU1240" s="28">
        <f t="shared" si="2541"/>
        <v>3212520</v>
      </c>
      <c r="AV1240" s="30">
        <f t="shared" si="2577"/>
        <v>20120520</v>
      </c>
      <c r="AW1240" s="26">
        <v>1</v>
      </c>
      <c r="AX1240" s="27">
        <v>15000000</v>
      </c>
      <c r="AY1240" s="27">
        <v>16800000</v>
      </c>
      <c r="AZ1240" s="145"/>
      <c r="BA1240" s="145"/>
      <c r="BB1240" s="143">
        <f t="shared" si="2551"/>
        <v>8.0049824285269522E-2</v>
      </c>
      <c r="BC1240" s="27">
        <f t="shared" si="2578"/>
        <v>15900000</v>
      </c>
      <c r="BD1240" s="27">
        <f t="shared" si="2544"/>
        <v>3021000</v>
      </c>
      <c r="BE1240" s="27">
        <f t="shared" si="2579"/>
        <v>18921000</v>
      </c>
      <c r="BF1240" s="26">
        <v>1</v>
      </c>
      <c r="BG1240" s="27">
        <v>12000000</v>
      </c>
      <c r="BH1240" s="27">
        <v>10800000</v>
      </c>
      <c r="BI1240" s="145"/>
      <c r="BJ1240" s="145"/>
      <c r="BK1240" s="143">
        <f t="shared" si="2552"/>
        <v>7.4432292756478682E-2</v>
      </c>
      <c r="BL1240" s="27">
        <f t="shared" si="2580"/>
        <v>11400000</v>
      </c>
      <c r="BM1240" s="27">
        <f t="shared" si="2581"/>
        <v>2166000</v>
      </c>
      <c r="BN1240" s="28">
        <f t="shared" si="2582"/>
        <v>13566000</v>
      </c>
      <c r="BO1240" s="26">
        <v>1</v>
      </c>
      <c r="BP1240" s="27">
        <v>12000000</v>
      </c>
      <c r="BQ1240" s="27">
        <v>11400000</v>
      </c>
      <c r="BR1240" s="148"/>
      <c r="BS1240" s="148"/>
      <c r="BT1240" s="143">
        <f t="shared" si="2553"/>
        <v>3.6261886214694741E-2</v>
      </c>
      <c r="BU1240" s="27">
        <f t="shared" si="2583"/>
        <v>11700000</v>
      </c>
      <c r="BV1240" s="28">
        <f t="shared" si="2584"/>
        <v>2223000</v>
      </c>
      <c r="BW1240" s="30">
        <f t="shared" si="2585"/>
        <v>13923000</v>
      </c>
      <c r="BX1240" s="26">
        <v>1</v>
      </c>
      <c r="BY1240" s="28">
        <v>12000000</v>
      </c>
      <c r="BZ1240" s="28">
        <v>11400000</v>
      </c>
      <c r="CA1240" s="156"/>
      <c r="CB1240" s="156"/>
      <c r="CC1240" s="177">
        <f t="shared" si="2554"/>
        <v>3.6261886214694741E-2</v>
      </c>
      <c r="CD1240" s="28">
        <f t="shared" si="2586"/>
        <v>11700000</v>
      </c>
      <c r="CE1240" s="28">
        <f t="shared" si="2587"/>
        <v>2223000</v>
      </c>
      <c r="CF1240" s="29">
        <f t="shared" si="2588"/>
        <v>13923000</v>
      </c>
      <c r="CG1240" s="26">
        <v>1</v>
      </c>
      <c r="CH1240" s="27">
        <v>9600000</v>
      </c>
      <c r="CI1240" s="27">
        <v>8640000</v>
      </c>
      <c r="CJ1240" s="148"/>
      <c r="CK1240" s="148"/>
      <c r="CL1240" s="143">
        <f t="shared" si="2589"/>
        <v>7.4432292756478682E-2</v>
      </c>
      <c r="CM1240" s="27">
        <f t="shared" si="2590"/>
        <v>9120000</v>
      </c>
      <c r="CN1240" s="27">
        <f t="shared" si="2591"/>
        <v>1732800</v>
      </c>
      <c r="CO1240" s="28">
        <f t="shared" si="2592"/>
        <v>10852800</v>
      </c>
      <c r="CP1240" s="26">
        <v>1</v>
      </c>
      <c r="CQ1240" s="27">
        <v>9600000</v>
      </c>
      <c r="CR1240" s="27">
        <v>8640000</v>
      </c>
      <c r="CS1240" s="148"/>
      <c r="CT1240" s="148"/>
      <c r="CU1240" s="143">
        <f t="shared" si="2593"/>
        <v>7.4432292756478682E-2</v>
      </c>
      <c r="CV1240" s="27">
        <f t="shared" si="2594"/>
        <v>9120000</v>
      </c>
      <c r="CW1240" s="28">
        <f t="shared" si="2595"/>
        <v>1732800</v>
      </c>
      <c r="CX1240" s="29">
        <f t="shared" si="2596"/>
        <v>10852800</v>
      </c>
      <c r="CY1240" s="26">
        <v>1</v>
      </c>
      <c r="CZ1240" s="27">
        <v>9600000</v>
      </c>
      <c r="DA1240" s="27">
        <v>10560000</v>
      </c>
      <c r="DB1240" s="181"/>
      <c r="DC1240" s="181"/>
      <c r="DD1240" s="143">
        <f t="shared" si="2597"/>
        <v>6.7343502970147379E-2</v>
      </c>
      <c r="DE1240" s="27">
        <f t="shared" si="2598"/>
        <v>10080000</v>
      </c>
      <c r="DF1240" s="27">
        <f t="shared" si="2599"/>
        <v>1915200</v>
      </c>
      <c r="DG1240" s="28">
        <f t="shared" si="2600"/>
        <v>11995200</v>
      </c>
      <c r="DH1240" s="31" t="s">
        <v>30</v>
      </c>
      <c r="DI1240" s="43" t="s">
        <v>30</v>
      </c>
      <c r="DJ1240" s="43" t="s">
        <v>30</v>
      </c>
      <c r="DK1240" s="43" t="s">
        <v>30</v>
      </c>
      <c r="DL1240" s="43" t="s">
        <v>30</v>
      </c>
      <c r="DM1240" s="32" t="s">
        <v>30</v>
      </c>
      <c r="DN1240" s="32" t="s">
        <v>30</v>
      </c>
      <c r="DO1240" s="33" t="s">
        <v>30</v>
      </c>
    </row>
    <row r="1241" spans="1:119" ht="21" customHeight="1" x14ac:dyDescent="0.25">
      <c r="A1241" s="66" t="s">
        <v>2417</v>
      </c>
      <c r="B1241" s="67" t="s">
        <v>98</v>
      </c>
      <c r="C1241" s="68" t="s">
        <v>2418</v>
      </c>
      <c r="D1241" s="26">
        <v>1</v>
      </c>
      <c r="E1241" s="27">
        <v>20000000</v>
      </c>
      <c r="F1241" s="27">
        <v>21950000</v>
      </c>
      <c r="G1241" s="148"/>
      <c r="H1241" s="148"/>
      <c r="I1241" s="143">
        <f t="shared" si="2564"/>
        <v>6.5738175128189164E-2</v>
      </c>
      <c r="J1241" s="27">
        <f t="shared" si="2565"/>
        <v>20975000</v>
      </c>
      <c r="K1241" s="28">
        <f t="shared" si="2566"/>
        <v>3985250</v>
      </c>
      <c r="L1241" s="29">
        <f t="shared" si="2555"/>
        <v>24960250</v>
      </c>
      <c r="M1241" s="26">
        <v>1</v>
      </c>
      <c r="N1241" s="27">
        <v>20000000</v>
      </c>
      <c r="O1241" s="27">
        <v>18350000</v>
      </c>
      <c r="P1241" s="145"/>
      <c r="Q1241" s="145"/>
      <c r="R1241" s="143">
        <f t="shared" si="2469"/>
        <v>6.084621585177593E-2</v>
      </c>
      <c r="S1241" s="27">
        <f t="shared" si="2567"/>
        <v>19175000</v>
      </c>
      <c r="T1241" s="28">
        <f t="shared" si="2568"/>
        <v>3643250</v>
      </c>
      <c r="U1241" s="30">
        <f t="shared" si="2569"/>
        <v>22818250</v>
      </c>
      <c r="V1241" s="26">
        <v>1</v>
      </c>
      <c r="W1241" s="27">
        <v>20000000</v>
      </c>
      <c r="X1241" s="27">
        <v>21550000</v>
      </c>
      <c r="Y1241" s="145"/>
      <c r="Z1241" s="145"/>
      <c r="AA1241" s="143">
        <f t="shared" si="2570"/>
        <v>5.2756462615602823E-2</v>
      </c>
      <c r="AB1241" s="27">
        <f t="shared" si="2571"/>
        <v>20775000</v>
      </c>
      <c r="AC1241" s="28">
        <f t="shared" si="2572"/>
        <v>3947250</v>
      </c>
      <c r="AD1241" s="29">
        <f t="shared" si="2573"/>
        <v>24722250</v>
      </c>
      <c r="AE1241" s="26">
        <v>1</v>
      </c>
      <c r="AF1241" s="27">
        <v>20000000</v>
      </c>
      <c r="AG1241" s="27">
        <v>21550000</v>
      </c>
      <c r="AH1241" s="145"/>
      <c r="AI1241" s="145"/>
      <c r="AJ1241" s="143">
        <f t="shared" si="2549"/>
        <v>5.2756462615602823E-2</v>
      </c>
      <c r="AK1241" s="27">
        <f t="shared" si="2574"/>
        <v>20775000</v>
      </c>
      <c r="AL1241" s="28">
        <f t="shared" si="2538"/>
        <v>3947250</v>
      </c>
      <c r="AM1241" s="30">
        <f t="shared" si="2575"/>
        <v>24722250</v>
      </c>
      <c r="AN1241" s="26">
        <v>1</v>
      </c>
      <c r="AO1241" s="27">
        <v>20000000</v>
      </c>
      <c r="AP1241" s="27">
        <v>25088000</v>
      </c>
      <c r="AQ1241" s="145"/>
      <c r="AR1241" s="145"/>
      <c r="AS1241" s="143">
        <f t="shared" si="2550"/>
        <v>0.15958832960775166</v>
      </c>
      <c r="AT1241" s="27">
        <f t="shared" si="2576"/>
        <v>22544000</v>
      </c>
      <c r="AU1241" s="28">
        <f t="shared" si="2541"/>
        <v>4283360</v>
      </c>
      <c r="AV1241" s="30">
        <f t="shared" si="2577"/>
        <v>26827360</v>
      </c>
      <c r="AW1241" s="26">
        <v>1</v>
      </c>
      <c r="AX1241" s="27">
        <v>20000000</v>
      </c>
      <c r="AY1241" s="27">
        <v>22400000</v>
      </c>
      <c r="AZ1241" s="145"/>
      <c r="BA1241" s="145"/>
      <c r="BB1241" s="143">
        <f t="shared" si="2551"/>
        <v>8.0049824285269522E-2</v>
      </c>
      <c r="BC1241" s="27">
        <f t="shared" si="2578"/>
        <v>21200000</v>
      </c>
      <c r="BD1241" s="27">
        <f t="shared" si="2544"/>
        <v>4028000</v>
      </c>
      <c r="BE1241" s="27">
        <f t="shared" si="2579"/>
        <v>25228000</v>
      </c>
      <c r="BF1241" s="26">
        <v>1</v>
      </c>
      <c r="BG1241" s="27">
        <v>16000000</v>
      </c>
      <c r="BH1241" s="27">
        <v>14400000</v>
      </c>
      <c r="BI1241" s="145"/>
      <c r="BJ1241" s="145"/>
      <c r="BK1241" s="143">
        <f t="shared" si="2552"/>
        <v>7.4432292756478696E-2</v>
      </c>
      <c r="BL1241" s="27">
        <f t="shared" si="2580"/>
        <v>15200000</v>
      </c>
      <c r="BM1241" s="27">
        <f t="shared" si="2581"/>
        <v>2888000</v>
      </c>
      <c r="BN1241" s="28">
        <f t="shared" si="2582"/>
        <v>18088000</v>
      </c>
      <c r="BO1241" s="26">
        <v>1</v>
      </c>
      <c r="BP1241" s="27">
        <v>16000000</v>
      </c>
      <c r="BQ1241" s="27">
        <v>15200000</v>
      </c>
      <c r="BR1241" s="148"/>
      <c r="BS1241" s="148"/>
      <c r="BT1241" s="143">
        <f t="shared" si="2553"/>
        <v>3.6261886214694748E-2</v>
      </c>
      <c r="BU1241" s="27">
        <f t="shared" si="2583"/>
        <v>15600000</v>
      </c>
      <c r="BV1241" s="28">
        <f t="shared" si="2584"/>
        <v>2964000</v>
      </c>
      <c r="BW1241" s="30">
        <f t="shared" si="2585"/>
        <v>18564000</v>
      </c>
      <c r="BX1241" s="26">
        <v>1</v>
      </c>
      <c r="BY1241" s="28">
        <v>16000000</v>
      </c>
      <c r="BZ1241" s="28">
        <v>15200000</v>
      </c>
      <c r="CA1241" s="156"/>
      <c r="CB1241" s="156"/>
      <c r="CC1241" s="177">
        <f t="shared" si="2554"/>
        <v>3.6261886214694748E-2</v>
      </c>
      <c r="CD1241" s="28">
        <f t="shared" si="2586"/>
        <v>15600000</v>
      </c>
      <c r="CE1241" s="28">
        <f t="shared" si="2587"/>
        <v>2964000</v>
      </c>
      <c r="CF1241" s="29">
        <f t="shared" si="2588"/>
        <v>18564000</v>
      </c>
      <c r="CG1241" s="26">
        <v>1</v>
      </c>
      <c r="CH1241" s="27">
        <v>12800000</v>
      </c>
      <c r="CI1241" s="27">
        <v>11520000</v>
      </c>
      <c r="CJ1241" s="148"/>
      <c r="CK1241" s="148"/>
      <c r="CL1241" s="143">
        <f t="shared" si="2589"/>
        <v>7.4432292756478682E-2</v>
      </c>
      <c r="CM1241" s="27">
        <f t="shared" si="2590"/>
        <v>12160000</v>
      </c>
      <c r="CN1241" s="27">
        <f t="shared" si="2591"/>
        <v>2310400</v>
      </c>
      <c r="CO1241" s="28">
        <f t="shared" si="2592"/>
        <v>14470400</v>
      </c>
      <c r="CP1241" s="26">
        <v>1</v>
      </c>
      <c r="CQ1241" s="27">
        <v>12800000</v>
      </c>
      <c r="CR1241" s="27">
        <v>11520000</v>
      </c>
      <c r="CS1241" s="148"/>
      <c r="CT1241" s="148"/>
      <c r="CU1241" s="143">
        <f t="shared" si="2593"/>
        <v>7.4432292756478682E-2</v>
      </c>
      <c r="CV1241" s="27">
        <f t="shared" si="2594"/>
        <v>12160000</v>
      </c>
      <c r="CW1241" s="28">
        <f t="shared" si="2595"/>
        <v>2310400</v>
      </c>
      <c r="CX1241" s="29">
        <f t="shared" si="2596"/>
        <v>14470400</v>
      </c>
      <c r="CY1241" s="26">
        <v>1</v>
      </c>
      <c r="CZ1241" s="27">
        <v>12800000</v>
      </c>
      <c r="DA1241" s="27">
        <v>14080000</v>
      </c>
      <c r="DB1241" s="181"/>
      <c r="DC1241" s="181"/>
      <c r="DD1241" s="143">
        <f t="shared" si="2597"/>
        <v>6.7343502970147379E-2</v>
      </c>
      <c r="DE1241" s="27">
        <f t="shared" si="2598"/>
        <v>13440000</v>
      </c>
      <c r="DF1241" s="27">
        <f t="shared" si="2599"/>
        <v>2553600</v>
      </c>
      <c r="DG1241" s="28">
        <f t="shared" si="2600"/>
        <v>15993600</v>
      </c>
      <c r="DH1241" s="31" t="s">
        <v>30</v>
      </c>
      <c r="DI1241" s="43" t="s">
        <v>30</v>
      </c>
      <c r="DJ1241" s="43" t="s">
        <v>30</v>
      </c>
      <c r="DK1241" s="43" t="s">
        <v>30</v>
      </c>
      <c r="DL1241" s="43" t="s">
        <v>30</v>
      </c>
      <c r="DM1241" s="32" t="s">
        <v>30</v>
      </c>
      <c r="DN1241" s="32" t="s">
        <v>30</v>
      </c>
      <c r="DO1241" s="33" t="s">
        <v>30</v>
      </c>
    </row>
    <row r="1242" spans="1:119" ht="21" customHeight="1" x14ac:dyDescent="0.25">
      <c r="A1242" s="66" t="s">
        <v>2419</v>
      </c>
      <c r="B1242" s="67" t="s">
        <v>98</v>
      </c>
      <c r="C1242" s="68" t="s">
        <v>2420</v>
      </c>
      <c r="D1242" s="26">
        <v>1</v>
      </c>
      <c r="E1242" s="27">
        <v>20000000</v>
      </c>
      <c r="F1242" s="27">
        <v>21950000</v>
      </c>
      <c r="G1242" s="148"/>
      <c r="H1242" s="148"/>
      <c r="I1242" s="143">
        <f t="shared" si="2564"/>
        <v>6.5738175128189164E-2</v>
      </c>
      <c r="J1242" s="27">
        <f t="shared" si="2565"/>
        <v>20975000</v>
      </c>
      <c r="K1242" s="28">
        <f t="shared" si="2566"/>
        <v>3985250</v>
      </c>
      <c r="L1242" s="29">
        <f t="shared" si="2555"/>
        <v>24960250</v>
      </c>
      <c r="M1242" s="26">
        <v>1</v>
      </c>
      <c r="N1242" s="27">
        <v>20000000</v>
      </c>
      <c r="O1242" s="27">
        <v>18350000</v>
      </c>
      <c r="P1242" s="145"/>
      <c r="Q1242" s="145"/>
      <c r="R1242" s="143">
        <f t="shared" si="2469"/>
        <v>6.084621585177593E-2</v>
      </c>
      <c r="S1242" s="27">
        <f t="shared" si="2567"/>
        <v>19175000</v>
      </c>
      <c r="T1242" s="28">
        <f t="shared" si="2568"/>
        <v>3643250</v>
      </c>
      <c r="U1242" s="30">
        <f t="shared" si="2569"/>
        <v>22818250</v>
      </c>
      <c r="V1242" s="26">
        <v>1</v>
      </c>
      <c r="W1242" s="27">
        <v>20000000</v>
      </c>
      <c r="X1242" s="27">
        <v>21550000</v>
      </c>
      <c r="Y1242" s="145"/>
      <c r="Z1242" s="145"/>
      <c r="AA1242" s="143">
        <f t="shared" si="2570"/>
        <v>5.2756462615602823E-2</v>
      </c>
      <c r="AB1242" s="27">
        <f t="shared" si="2571"/>
        <v>20775000</v>
      </c>
      <c r="AC1242" s="28">
        <f t="shared" si="2572"/>
        <v>3947250</v>
      </c>
      <c r="AD1242" s="29">
        <f t="shared" si="2573"/>
        <v>24722250</v>
      </c>
      <c r="AE1242" s="26">
        <v>1</v>
      </c>
      <c r="AF1242" s="27">
        <v>20000000</v>
      </c>
      <c r="AG1242" s="27">
        <v>21550000</v>
      </c>
      <c r="AH1242" s="145"/>
      <c r="AI1242" s="145"/>
      <c r="AJ1242" s="143">
        <f t="shared" si="2549"/>
        <v>5.2756462615602823E-2</v>
      </c>
      <c r="AK1242" s="27">
        <f t="shared" si="2574"/>
        <v>20775000</v>
      </c>
      <c r="AL1242" s="28">
        <f t="shared" si="2538"/>
        <v>3947250</v>
      </c>
      <c r="AM1242" s="30">
        <f t="shared" si="2575"/>
        <v>24722250</v>
      </c>
      <c r="AN1242" s="26">
        <v>1</v>
      </c>
      <c r="AO1242" s="27">
        <v>20000000</v>
      </c>
      <c r="AP1242" s="27">
        <v>25088000</v>
      </c>
      <c r="AQ1242" s="145"/>
      <c r="AR1242" s="145"/>
      <c r="AS1242" s="143">
        <f t="shared" si="2550"/>
        <v>0.15958832960775166</v>
      </c>
      <c r="AT1242" s="27">
        <f t="shared" si="2576"/>
        <v>22544000</v>
      </c>
      <c r="AU1242" s="28">
        <f t="shared" si="2541"/>
        <v>4283360</v>
      </c>
      <c r="AV1242" s="30">
        <f t="shared" si="2577"/>
        <v>26827360</v>
      </c>
      <c r="AW1242" s="26">
        <v>1</v>
      </c>
      <c r="AX1242" s="27">
        <v>20000000</v>
      </c>
      <c r="AY1242" s="27">
        <v>22400000</v>
      </c>
      <c r="AZ1242" s="145"/>
      <c r="BA1242" s="145"/>
      <c r="BB1242" s="143">
        <f t="shared" si="2551"/>
        <v>8.0049824285269522E-2</v>
      </c>
      <c r="BC1242" s="27">
        <f t="shared" si="2578"/>
        <v>21200000</v>
      </c>
      <c r="BD1242" s="27">
        <f t="shared" si="2544"/>
        <v>4028000</v>
      </c>
      <c r="BE1242" s="27">
        <f t="shared" si="2579"/>
        <v>25228000</v>
      </c>
      <c r="BF1242" s="26">
        <v>1</v>
      </c>
      <c r="BG1242" s="27">
        <v>16000000</v>
      </c>
      <c r="BH1242" s="27">
        <v>14400000</v>
      </c>
      <c r="BI1242" s="145"/>
      <c r="BJ1242" s="145"/>
      <c r="BK1242" s="143">
        <f t="shared" si="2552"/>
        <v>7.4432292756478696E-2</v>
      </c>
      <c r="BL1242" s="27">
        <f t="shared" si="2580"/>
        <v>15200000</v>
      </c>
      <c r="BM1242" s="27">
        <f t="shared" si="2581"/>
        <v>2888000</v>
      </c>
      <c r="BN1242" s="28">
        <f t="shared" si="2582"/>
        <v>18088000</v>
      </c>
      <c r="BO1242" s="26">
        <v>1</v>
      </c>
      <c r="BP1242" s="27">
        <v>16000000</v>
      </c>
      <c r="BQ1242" s="27">
        <v>15200000</v>
      </c>
      <c r="BR1242" s="148"/>
      <c r="BS1242" s="148"/>
      <c r="BT1242" s="143">
        <f t="shared" si="2553"/>
        <v>3.6261886214694748E-2</v>
      </c>
      <c r="BU1242" s="27">
        <f t="shared" si="2583"/>
        <v>15600000</v>
      </c>
      <c r="BV1242" s="28">
        <f t="shared" si="2584"/>
        <v>2964000</v>
      </c>
      <c r="BW1242" s="30">
        <f t="shared" si="2585"/>
        <v>18564000</v>
      </c>
      <c r="BX1242" s="26">
        <v>1</v>
      </c>
      <c r="BY1242" s="28">
        <v>16000000</v>
      </c>
      <c r="BZ1242" s="28">
        <v>15200000</v>
      </c>
      <c r="CA1242" s="156"/>
      <c r="CB1242" s="156"/>
      <c r="CC1242" s="177">
        <f t="shared" si="2554"/>
        <v>3.6261886214694748E-2</v>
      </c>
      <c r="CD1242" s="28">
        <f t="shared" si="2586"/>
        <v>15600000</v>
      </c>
      <c r="CE1242" s="28">
        <f t="shared" si="2587"/>
        <v>2964000</v>
      </c>
      <c r="CF1242" s="29">
        <f t="shared" si="2588"/>
        <v>18564000</v>
      </c>
      <c r="CG1242" s="26">
        <v>1</v>
      </c>
      <c r="CH1242" s="27">
        <v>12800000</v>
      </c>
      <c r="CI1242" s="27">
        <v>11520000</v>
      </c>
      <c r="CJ1242" s="148"/>
      <c r="CK1242" s="148"/>
      <c r="CL1242" s="143">
        <f t="shared" si="2589"/>
        <v>7.4432292756478682E-2</v>
      </c>
      <c r="CM1242" s="27">
        <f t="shared" si="2590"/>
        <v>12160000</v>
      </c>
      <c r="CN1242" s="27">
        <f t="shared" si="2591"/>
        <v>2310400</v>
      </c>
      <c r="CO1242" s="28">
        <f t="shared" si="2592"/>
        <v>14470400</v>
      </c>
      <c r="CP1242" s="26">
        <v>1</v>
      </c>
      <c r="CQ1242" s="27">
        <v>12800000</v>
      </c>
      <c r="CR1242" s="27">
        <v>11520000</v>
      </c>
      <c r="CS1242" s="148"/>
      <c r="CT1242" s="148"/>
      <c r="CU1242" s="143">
        <f t="shared" si="2593"/>
        <v>7.4432292756478682E-2</v>
      </c>
      <c r="CV1242" s="27">
        <f t="shared" si="2594"/>
        <v>12160000</v>
      </c>
      <c r="CW1242" s="28">
        <f t="shared" si="2595"/>
        <v>2310400</v>
      </c>
      <c r="CX1242" s="29">
        <f t="shared" si="2596"/>
        <v>14470400</v>
      </c>
      <c r="CY1242" s="26">
        <v>1</v>
      </c>
      <c r="CZ1242" s="27">
        <v>12800000</v>
      </c>
      <c r="DA1242" s="27">
        <v>14080000</v>
      </c>
      <c r="DB1242" s="181"/>
      <c r="DC1242" s="181"/>
      <c r="DD1242" s="143">
        <f t="shared" si="2597"/>
        <v>6.7343502970147379E-2</v>
      </c>
      <c r="DE1242" s="27">
        <f t="shared" si="2598"/>
        <v>13440000</v>
      </c>
      <c r="DF1242" s="27">
        <f t="shared" si="2599"/>
        <v>2553600</v>
      </c>
      <c r="DG1242" s="28">
        <f t="shared" si="2600"/>
        <v>15993600</v>
      </c>
      <c r="DH1242" s="31" t="s">
        <v>30</v>
      </c>
      <c r="DI1242" s="43" t="s">
        <v>30</v>
      </c>
      <c r="DJ1242" s="43" t="s">
        <v>30</v>
      </c>
      <c r="DK1242" s="43" t="s">
        <v>30</v>
      </c>
      <c r="DL1242" s="43" t="s">
        <v>30</v>
      </c>
      <c r="DM1242" s="32" t="s">
        <v>30</v>
      </c>
      <c r="DN1242" s="32" t="s">
        <v>30</v>
      </c>
      <c r="DO1242" s="33" t="s">
        <v>30</v>
      </c>
    </row>
    <row r="1243" spans="1:119" ht="21" customHeight="1" x14ac:dyDescent="0.25">
      <c r="A1243" s="66" t="s">
        <v>2421</v>
      </c>
      <c r="B1243" s="67" t="s">
        <v>98</v>
      </c>
      <c r="C1243" s="68" t="s">
        <v>2422</v>
      </c>
      <c r="D1243" s="26">
        <v>1</v>
      </c>
      <c r="E1243" s="27">
        <v>7500000</v>
      </c>
      <c r="F1243" s="27">
        <v>8200000</v>
      </c>
      <c r="G1243" s="148"/>
      <c r="H1243" s="148"/>
      <c r="I1243" s="143">
        <f t="shared" si="2564"/>
        <v>6.305410787650742E-2</v>
      </c>
      <c r="J1243" s="27">
        <f t="shared" si="2565"/>
        <v>7850000</v>
      </c>
      <c r="K1243" s="28">
        <f t="shared" si="2566"/>
        <v>1491500</v>
      </c>
      <c r="L1243" s="29">
        <f t="shared" si="2555"/>
        <v>9341500</v>
      </c>
      <c r="M1243" s="26">
        <v>1</v>
      </c>
      <c r="N1243" s="27">
        <v>7500000</v>
      </c>
      <c r="O1243" s="27">
        <v>6850000</v>
      </c>
      <c r="P1243" s="145"/>
      <c r="Q1243" s="145"/>
      <c r="R1243" s="143">
        <f t="shared" si="2469"/>
        <v>6.4058454044774338E-2</v>
      </c>
      <c r="S1243" s="27">
        <f t="shared" si="2567"/>
        <v>7175000</v>
      </c>
      <c r="T1243" s="28">
        <f t="shared" si="2568"/>
        <v>1363250</v>
      </c>
      <c r="U1243" s="30">
        <f t="shared" si="2569"/>
        <v>8538250</v>
      </c>
      <c r="V1243" s="26">
        <v>1</v>
      </c>
      <c r="W1243" s="27">
        <v>7500000</v>
      </c>
      <c r="X1243" s="27">
        <v>8050000</v>
      </c>
      <c r="Y1243" s="145"/>
      <c r="Z1243" s="145"/>
      <c r="AA1243" s="143">
        <f t="shared" si="2570"/>
        <v>5.0020415389402072E-2</v>
      </c>
      <c r="AB1243" s="27">
        <f t="shared" si="2571"/>
        <v>7775000</v>
      </c>
      <c r="AC1243" s="28">
        <f t="shared" si="2572"/>
        <v>1477250</v>
      </c>
      <c r="AD1243" s="29">
        <f t="shared" si="2573"/>
        <v>9252250</v>
      </c>
      <c r="AE1243" s="26">
        <v>1</v>
      </c>
      <c r="AF1243" s="27">
        <v>7500000</v>
      </c>
      <c r="AG1243" s="27">
        <v>8050000</v>
      </c>
      <c r="AH1243" s="145"/>
      <c r="AI1243" s="145"/>
      <c r="AJ1243" s="143">
        <f t="shared" si="2549"/>
        <v>5.0020415389402072E-2</v>
      </c>
      <c r="AK1243" s="27">
        <f t="shared" si="2574"/>
        <v>7775000</v>
      </c>
      <c r="AL1243" s="28">
        <f t="shared" si="2538"/>
        <v>1477250</v>
      </c>
      <c r="AM1243" s="30">
        <f t="shared" si="2575"/>
        <v>9252250</v>
      </c>
      <c r="AN1243" s="26">
        <v>1</v>
      </c>
      <c r="AO1243" s="27">
        <v>7500000</v>
      </c>
      <c r="AP1243" s="27">
        <v>9408000</v>
      </c>
      <c r="AQ1243" s="145"/>
      <c r="AR1243" s="145"/>
      <c r="AS1243" s="143">
        <f t="shared" si="2550"/>
        <v>0.15958832960775168</v>
      </c>
      <c r="AT1243" s="27">
        <f t="shared" si="2576"/>
        <v>8454000</v>
      </c>
      <c r="AU1243" s="28">
        <f t="shared" si="2541"/>
        <v>1606260</v>
      </c>
      <c r="AV1243" s="30">
        <f t="shared" si="2577"/>
        <v>10060260</v>
      </c>
      <c r="AW1243" s="26">
        <v>1</v>
      </c>
      <c r="AX1243" s="27">
        <v>7500000</v>
      </c>
      <c r="AY1243" s="27">
        <v>8400000</v>
      </c>
      <c r="AZ1243" s="145"/>
      <c r="BA1243" s="145"/>
      <c r="BB1243" s="143">
        <f t="shared" si="2551"/>
        <v>8.0049824285269522E-2</v>
      </c>
      <c r="BC1243" s="27">
        <f t="shared" si="2578"/>
        <v>7950000</v>
      </c>
      <c r="BD1243" s="27">
        <f t="shared" si="2544"/>
        <v>1510500</v>
      </c>
      <c r="BE1243" s="27">
        <f t="shared" si="2579"/>
        <v>9460500</v>
      </c>
      <c r="BF1243" s="26">
        <v>1</v>
      </c>
      <c r="BG1243" s="27">
        <v>6000000</v>
      </c>
      <c r="BH1243" s="27">
        <v>5400000</v>
      </c>
      <c r="BI1243" s="145"/>
      <c r="BJ1243" s="145"/>
      <c r="BK1243" s="143">
        <f t="shared" si="2552"/>
        <v>7.4432292756478682E-2</v>
      </c>
      <c r="BL1243" s="27">
        <f t="shared" si="2580"/>
        <v>5700000</v>
      </c>
      <c r="BM1243" s="27">
        <f t="shared" si="2581"/>
        <v>1083000</v>
      </c>
      <c r="BN1243" s="28">
        <f t="shared" si="2582"/>
        <v>6783000</v>
      </c>
      <c r="BO1243" s="26">
        <v>1</v>
      </c>
      <c r="BP1243" s="27">
        <v>6000000</v>
      </c>
      <c r="BQ1243" s="27">
        <v>5700000</v>
      </c>
      <c r="BR1243" s="148"/>
      <c r="BS1243" s="148"/>
      <c r="BT1243" s="143">
        <f t="shared" si="2553"/>
        <v>3.6261886214694741E-2</v>
      </c>
      <c r="BU1243" s="27">
        <f t="shared" si="2583"/>
        <v>5850000</v>
      </c>
      <c r="BV1243" s="28">
        <f t="shared" si="2584"/>
        <v>1111500</v>
      </c>
      <c r="BW1243" s="30">
        <f t="shared" si="2585"/>
        <v>6961500</v>
      </c>
      <c r="BX1243" s="26">
        <v>1</v>
      </c>
      <c r="BY1243" s="28">
        <v>6000000</v>
      </c>
      <c r="BZ1243" s="28">
        <v>5700000</v>
      </c>
      <c r="CA1243" s="156"/>
      <c r="CB1243" s="156"/>
      <c r="CC1243" s="177">
        <f t="shared" si="2554"/>
        <v>3.6261886214694741E-2</v>
      </c>
      <c r="CD1243" s="28">
        <f t="shared" si="2586"/>
        <v>5850000</v>
      </c>
      <c r="CE1243" s="28">
        <f t="shared" si="2587"/>
        <v>1111500</v>
      </c>
      <c r="CF1243" s="29">
        <f t="shared" si="2588"/>
        <v>6961500</v>
      </c>
      <c r="CG1243" s="26">
        <v>1</v>
      </c>
      <c r="CH1243" s="27">
        <v>4800000</v>
      </c>
      <c r="CI1243" s="27">
        <v>4320000</v>
      </c>
      <c r="CJ1243" s="148"/>
      <c r="CK1243" s="148"/>
      <c r="CL1243" s="143">
        <f t="shared" si="2589"/>
        <v>7.4432292756478682E-2</v>
      </c>
      <c r="CM1243" s="27">
        <f t="shared" si="2590"/>
        <v>4560000</v>
      </c>
      <c r="CN1243" s="27">
        <f t="shared" si="2591"/>
        <v>866400</v>
      </c>
      <c r="CO1243" s="28">
        <f t="shared" si="2592"/>
        <v>5426400</v>
      </c>
      <c r="CP1243" s="26">
        <v>1</v>
      </c>
      <c r="CQ1243" s="27">
        <v>4800000</v>
      </c>
      <c r="CR1243" s="27">
        <v>4320000</v>
      </c>
      <c r="CS1243" s="148"/>
      <c r="CT1243" s="148"/>
      <c r="CU1243" s="143">
        <f t="shared" si="2593"/>
        <v>7.4432292756478682E-2</v>
      </c>
      <c r="CV1243" s="27">
        <f t="shared" si="2594"/>
        <v>4560000</v>
      </c>
      <c r="CW1243" s="28">
        <f t="shared" si="2595"/>
        <v>866400</v>
      </c>
      <c r="CX1243" s="29">
        <f t="shared" si="2596"/>
        <v>5426400</v>
      </c>
      <c r="CY1243" s="26">
        <v>1</v>
      </c>
      <c r="CZ1243" s="27">
        <v>4800000</v>
      </c>
      <c r="DA1243" s="27">
        <v>5280000</v>
      </c>
      <c r="DB1243" s="181"/>
      <c r="DC1243" s="181"/>
      <c r="DD1243" s="143">
        <f t="shared" si="2597"/>
        <v>6.7343502970147379E-2</v>
      </c>
      <c r="DE1243" s="27">
        <f t="shared" si="2598"/>
        <v>5040000</v>
      </c>
      <c r="DF1243" s="27">
        <f t="shared" si="2599"/>
        <v>957600</v>
      </c>
      <c r="DG1243" s="28">
        <f t="shared" si="2600"/>
        <v>5997600</v>
      </c>
      <c r="DH1243" s="31" t="s">
        <v>30</v>
      </c>
      <c r="DI1243" s="43" t="s">
        <v>30</v>
      </c>
      <c r="DJ1243" s="43" t="s">
        <v>30</v>
      </c>
      <c r="DK1243" s="43" t="s">
        <v>30</v>
      </c>
      <c r="DL1243" s="43" t="s">
        <v>30</v>
      </c>
      <c r="DM1243" s="32" t="s">
        <v>30</v>
      </c>
      <c r="DN1243" s="32" t="s">
        <v>30</v>
      </c>
      <c r="DO1243" s="33" t="s">
        <v>30</v>
      </c>
    </row>
    <row r="1244" spans="1:119" ht="21" customHeight="1" x14ac:dyDescent="0.25">
      <c r="A1244" s="66" t="s">
        <v>2423</v>
      </c>
      <c r="B1244" s="67" t="s">
        <v>98</v>
      </c>
      <c r="C1244" s="68" t="s">
        <v>2424</v>
      </c>
      <c r="D1244" s="26">
        <v>1</v>
      </c>
      <c r="E1244" s="27">
        <v>9500000</v>
      </c>
      <c r="F1244" s="27">
        <v>10400000</v>
      </c>
      <c r="G1244" s="148"/>
      <c r="H1244" s="148"/>
      <c r="I1244" s="143">
        <f t="shared" si="2564"/>
        <v>6.3959407343506802E-2</v>
      </c>
      <c r="J1244" s="27">
        <f t="shared" si="2565"/>
        <v>9950000</v>
      </c>
      <c r="K1244" s="28">
        <f t="shared" si="2566"/>
        <v>1890500</v>
      </c>
      <c r="L1244" s="29">
        <f t="shared" si="2555"/>
        <v>11840500</v>
      </c>
      <c r="M1244" s="26">
        <v>1</v>
      </c>
      <c r="N1244" s="27">
        <v>9500000</v>
      </c>
      <c r="O1244" s="27">
        <v>8690000</v>
      </c>
      <c r="P1244" s="145"/>
      <c r="Q1244" s="145"/>
      <c r="R1244" s="143">
        <f t="shared" si="2469"/>
        <v>6.2974875509742012E-2</v>
      </c>
      <c r="S1244" s="27">
        <f t="shared" si="2567"/>
        <v>9095000</v>
      </c>
      <c r="T1244" s="28">
        <f t="shared" si="2568"/>
        <v>1728050</v>
      </c>
      <c r="U1244" s="30">
        <f t="shared" si="2569"/>
        <v>10823050</v>
      </c>
      <c r="V1244" s="26">
        <v>1</v>
      </c>
      <c r="W1244" s="27">
        <v>9500000</v>
      </c>
      <c r="X1244" s="27">
        <v>10210000</v>
      </c>
      <c r="Y1244" s="145"/>
      <c r="Z1244" s="145"/>
      <c r="AA1244" s="143">
        <f t="shared" si="2570"/>
        <v>5.0943258715621387E-2</v>
      </c>
      <c r="AB1244" s="27">
        <f t="shared" si="2571"/>
        <v>9855000</v>
      </c>
      <c r="AC1244" s="28">
        <f t="shared" si="2572"/>
        <v>1872450</v>
      </c>
      <c r="AD1244" s="29">
        <f t="shared" si="2573"/>
        <v>11727450</v>
      </c>
      <c r="AE1244" s="26">
        <v>1</v>
      </c>
      <c r="AF1244" s="27">
        <v>9500000</v>
      </c>
      <c r="AG1244" s="27">
        <v>10210000</v>
      </c>
      <c r="AH1244" s="145"/>
      <c r="AI1244" s="145"/>
      <c r="AJ1244" s="143">
        <f t="shared" si="2549"/>
        <v>5.0943258715621387E-2</v>
      </c>
      <c r="AK1244" s="27">
        <f t="shared" si="2574"/>
        <v>9855000</v>
      </c>
      <c r="AL1244" s="28">
        <f t="shared" si="2538"/>
        <v>1872450</v>
      </c>
      <c r="AM1244" s="30">
        <f t="shared" si="2575"/>
        <v>11727450</v>
      </c>
      <c r="AN1244" s="26">
        <v>1</v>
      </c>
      <c r="AO1244" s="27">
        <v>9500000</v>
      </c>
      <c r="AP1244" s="27">
        <v>11916800</v>
      </c>
      <c r="AQ1244" s="145"/>
      <c r="AR1244" s="145"/>
      <c r="AS1244" s="143">
        <f t="shared" si="2550"/>
        <v>0.15958832960775168</v>
      </c>
      <c r="AT1244" s="27">
        <f t="shared" si="2576"/>
        <v>10708400</v>
      </c>
      <c r="AU1244" s="28">
        <f t="shared" si="2541"/>
        <v>2034596</v>
      </c>
      <c r="AV1244" s="30">
        <f t="shared" si="2577"/>
        <v>12742996</v>
      </c>
      <c r="AW1244" s="26">
        <v>1</v>
      </c>
      <c r="AX1244" s="27">
        <v>9500000</v>
      </c>
      <c r="AY1244" s="27">
        <v>10640000</v>
      </c>
      <c r="AZ1244" s="145"/>
      <c r="BA1244" s="145"/>
      <c r="BB1244" s="143">
        <f t="shared" si="2551"/>
        <v>8.0049824285269522E-2</v>
      </c>
      <c r="BC1244" s="27">
        <f t="shared" si="2578"/>
        <v>10070000</v>
      </c>
      <c r="BD1244" s="27">
        <f t="shared" si="2544"/>
        <v>1913300</v>
      </c>
      <c r="BE1244" s="27">
        <f t="shared" si="2579"/>
        <v>11983300</v>
      </c>
      <c r="BF1244" s="26">
        <v>1</v>
      </c>
      <c r="BG1244" s="27">
        <v>7600000</v>
      </c>
      <c r="BH1244" s="27">
        <v>6840000</v>
      </c>
      <c r="BI1244" s="145"/>
      <c r="BJ1244" s="145"/>
      <c r="BK1244" s="143">
        <f t="shared" si="2552"/>
        <v>7.4432292756478696E-2</v>
      </c>
      <c r="BL1244" s="27">
        <f t="shared" si="2580"/>
        <v>7220000</v>
      </c>
      <c r="BM1244" s="27">
        <f t="shared" si="2581"/>
        <v>1371800</v>
      </c>
      <c r="BN1244" s="28">
        <f t="shared" si="2582"/>
        <v>8591800</v>
      </c>
      <c r="BO1244" s="26">
        <v>1</v>
      </c>
      <c r="BP1244" s="27">
        <v>7600000</v>
      </c>
      <c r="BQ1244" s="27">
        <v>7220000</v>
      </c>
      <c r="BR1244" s="148"/>
      <c r="BS1244" s="148"/>
      <c r="BT1244" s="143">
        <f t="shared" si="2553"/>
        <v>3.6261886214694748E-2</v>
      </c>
      <c r="BU1244" s="27">
        <f t="shared" si="2583"/>
        <v>7410000</v>
      </c>
      <c r="BV1244" s="28">
        <f t="shared" si="2584"/>
        <v>1407900</v>
      </c>
      <c r="BW1244" s="30">
        <f t="shared" si="2585"/>
        <v>8817900</v>
      </c>
      <c r="BX1244" s="26">
        <v>1</v>
      </c>
      <c r="BY1244" s="28">
        <v>7600000</v>
      </c>
      <c r="BZ1244" s="28">
        <v>7220000</v>
      </c>
      <c r="CA1244" s="156"/>
      <c r="CB1244" s="156"/>
      <c r="CC1244" s="177">
        <f t="shared" si="2554"/>
        <v>3.6261886214694748E-2</v>
      </c>
      <c r="CD1244" s="28">
        <f t="shared" si="2586"/>
        <v>7410000</v>
      </c>
      <c r="CE1244" s="28">
        <f t="shared" si="2587"/>
        <v>1407900</v>
      </c>
      <c r="CF1244" s="29">
        <f t="shared" si="2588"/>
        <v>8817900</v>
      </c>
      <c r="CG1244" s="26">
        <v>1</v>
      </c>
      <c r="CH1244" s="27">
        <v>6080000</v>
      </c>
      <c r="CI1244" s="27">
        <v>5472000</v>
      </c>
      <c r="CJ1244" s="148"/>
      <c r="CK1244" s="148"/>
      <c r="CL1244" s="143">
        <f t="shared" si="2589"/>
        <v>7.4432292756478682E-2</v>
      </c>
      <c r="CM1244" s="27">
        <f t="shared" si="2590"/>
        <v>5776000</v>
      </c>
      <c r="CN1244" s="27">
        <f t="shared" si="2591"/>
        <v>1097440</v>
      </c>
      <c r="CO1244" s="28">
        <f t="shared" si="2592"/>
        <v>6873440</v>
      </c>
      <c r="CP1244" s="26">
        <v>1</v>
      </c>
      <c r="CQ1244" s="27">
        <v>6080000</v>
      </c>
      <c r="CR1244" s="27">
        <v>5472000</v>
      </c>
      <c r="CS1244" s="148"/>
      <c r="CT1244" s="148"/>
      <c r="CU1244" s="143">
        <f t="shared" si="2593"/>
        <v>7.4432292756478682E-2</v>
      </c>
      <c r="CV1244" s="27">
        <f t="shared" si="2594"/>
        <v>5776000</v>
      </c>
      <c r="CW1244" s="28">
        <f t="shared" si="2595"/>
        <v>1097440</v>
      </c>
      <c r="CX1244" s="29">
        <f t="shared" si="2596"/>
        <v>6873440</v>
      </c>
      <c r="CY1244" s="26">
        <v>1</v>
      </c>
      <c r="CZ1244" s="27">
        <v>6080000</v>
      </c>
      <c r="DA1244" s="27">
        <v>6688000</v>
      </c>
      <c r="DB1244" s="181"/>
      <c r="DC1244" s="181"/>
      <c r="DD1244" s="143">
        <f t="shared" si="2597"/>
        <v>6.7343502970147379E-2</v>
      </c>
      <c r="DE1244" s="27">
        <f t="shared" si="2598"/>
        <v>6384000</v>
      </c>
      <c r="DF1244" s="27">
        <f t="shared" si="2599"/>
        <v>1212960</v>
      </c>
      <c r="DG1244" s="28">
        <f t="shared" si="2600"/>
        <v>7596960</v>
      </c>
      <c r="DH1244" s="31" t="s">
        <v>30</v>
      </c>
      <c r="DI1244" s="43" t="s">
        <v>30</v>
      </c>
      <c r="DJ1244" s="43" t="s">
        <v>30</v>
      </c>
      <c r="DK1244" s="43" t="s">
        <v>30</v>
      </c>
      <c r="DL1244" s="43" t="s">
        <v>30</v>
      </c>
      <c r="DM1244" s="32" t="s">
        <v>30</v>
      </c>
      <c r="DN1244" s="32" t="s">
        <v>30</v>
      </c>
      <c r="DO1244" s="33" t="s">
        <v>30</v>
      </c>
    </row>
    <row r="1245" spans="1:119" ht="21" customHeight="1" x14ac:dyDescent="0.25">
      <c r="A1245" s="66" t="s">
        <v>2425</v>
      </c>
      <c r="B1245" s="67" t="s">
        <v>98</v>
      </c>
      <c r="C1245" s="68" t="s">
        <v>2426</v>
      </c>
      <c r="D1245" s="26">
        <v>1</v>
      </c>
      <c r="E1245" s="27">
        <v>6500000</v>
      </c>
      <c r="F1245" s="27">
        <v>7100000</v>
      </c>
      <c r="G1245" s="148"/>
      <c r="H1245" s="148"/>
      <c r="I1245" s="143">
        <f t="shared" si="2564"/>
        <v>6.239177481057772E-2</v>
      </c>
      <c r="J1245" s="27">
        <f t="shared" si="2565"/>
        <v>6800000</v>
      </c>
      <c r="K1245" s="28">
        <f t="shared" si="2566"/>
        <v>1292000</v>
      </c>
      <c r="L1245" s="29">
        <f t="shared" si="2555"/>
        <v>8092000</v>
      </c>
      <c r="M1245" s="26">
        <v>1</v>
      </c>
      <c r="N1245" s="27">
        <v>6500000</v>
      </c>
      <c r="O1245" s="27">
        <v>5930000</v>
      </c>
      <c r="P1245" s="145"/>
      <c r="Q1245" s="145"/>
      <c r="R1245" s="143">
        <f t="shared" si="2469"/>
        <v>6.4851305756449248E-2</v>
      </c>
      <c r="S1245" s="27">
        <f t="shared" si="2567"/>
        <v>6215000</v>
      </c>
      <c r="T1245" s="28">
        <f t="shared" si="2568"/>
        <v>1180850</v>
      </c>
      <c r="U1245" s="30">
        <f t="shared" si="2569"/>
        <v>7395850</v>
      </c>
      <c r="V1245" s="26">
        <v>1</v>
      </c>
      <c r="W1245" s="27">
        <v>6500000</v>
      </c>
      <c r="X1245" s="27">
        <v>6970000</v>
      </c>
      <c r="Y1245" s="145"/>
      <c r="Z1245" s="145"/>
      <c r="AA1245" s="143">
        <f t="shared" si="2570"/>
        <v>4.9345239370107992E-2</v>
      </c>
      <c r="AB1245" s="27">
        <f t="shared" si="2571"/>
        <v>6735000</v>
      </c>
      <c r="AC1245" s="28">
        <f t="shared" si="2572"/>
        <v>1279650</v>
      </c>
      <c r="AD1245" s="29">
        <f t="shared" si="2573"/>
        <v>8014650</v>
      </c>
      <c r="AE1245" s="26">
        <v>1</v>
      </c>
      <c r="AF1245" s="27">
        <v>6500000</v>
      </c>
      <c r="AG1245" s="27">
        <v>6970000</v>
      </c>
      <c r="AH1245" s="145"/>
      <c r="AI1245" s="145"/>
      <c r="AJ1245" s="143">
        <f t="shared" si="2549"/>
        <v>4.9345239370107992E-2</v>
      </c>
      <c r="AK1245" s="27">
        <f t="shared" si="2574"/>
        <v>6735000</v>
      </c>
      <c r="AL1245" s="28">
        <f t="shared" si="2538"/>
        <v>1279650</v>
      </c>
      <c r="AM1245" s="30">
        <f t="shared" si="2575"/>
        <v>8014650</v>
      </c>
      <c r="AN1245" s="26">
        <v>1</v>
      </c>
      <c r="AO1245" s="27">
        <v>6500000</v>
      </c>
      <c r="AP1245" s="27">
        <v>8153600</v>
      </c>
      <c r="AQ1245" s="145"/>
      <c r="AR1245" s="145"/>
      <c r="AS1245" s="143">
        <f t="shared" si="2550"/>
        <v>0.15958832960775168</v>
      </c>
      <c r="AT1245" s="27">
        <f t="shared" si="2576"/>
        <v>7326800</v>
      </c>
      <c r="AU1245" s="28">
        <f t="shared" si="2541"/>
        <v>1392092</v>
      </c>
      <c r="AV1245" s="30">
        <f t="shared" si="2577"/>
        <v>8718892</v>
      </c>
      <c r="AW1245" s="26">
        <v>1</v>
      </c>
      <c r="AX1245" s="27">
        <v>6500000</v>
      </c>
      <c r="AY1245" s="27">
        <v>7280000</v>
      </c>
      <c r="AZ1245" s="145"/>
      <c r="BA1245" s="145"/>
      <c r="BB1245" s="143">
        <f t="shared" si="2551"/>
        <v>8.0049824285269536E-2</v>
      </c>
      <c r="BC1245" s="27">
        <f t="shared" si="2578"/>
        <v>6890000</v>
      </c>
      <c r="BD1245" s="27">
        <f t="shared" si="2544"/>
        <v>1309100</v>
      </c>
      <c r="BE1245" s="27">
        <f t="shared" si="2579"/>
        <v>8199100</v>
      </c>
      <c r="BF1245" s="26">
        <v>1</v>
      </c>
      <c r="BG1245" s="27">
        <v>5200000</v>
      </c>
      <c r="BH1245" s="27">
        <v>4680000</v>
      </c>
      <c r="BI1245" s="145"/>
      <c r="BJ1245" s="145"/>
      <c r="BK1245" s="143">
        <f t="shared" si="2552"/>
        <v>7.4432292756478682E-2</v>
      </c>
      <c r="BL1245" s="27">
        <f t="shared" si="2580"/>
        <v>4940000</v>
      </c>
      <c r="BM1245" s="27">
        <f t="shared" si="2581"/>
        <v>938600</v>
      </c>
      <c r="BN1245" s="28">
        <f t="shared" si="2582"/>
        <v>5878600</v>
      </c>
      <c r="BO1245" s="26">
        <v>1</v>
      </c>
      <c r="BP1245" s="27">
        <v>5200000</v>
      </c>
      <c r="BQ1245" s="27">
        <v>4940000</v>
      </c>
      <c r="BR1245" s="148"/>
      <c r="BS1245" s="148"/>
      <c r="BT1245" s="143">
        <f t="shared" si="2553"/>
        <v>3.6261886214694741E-2</v>
      </c>
      <c r="BU1245" s="27">
        <f t="shared" si="2583"/>
        <v>5070000</v>
      </c>
      <c r="BV1245" s="28">
        <f t="shared" si="2584"/>
        <v>963300</v>
      </c>
      <c r="BW1245" s="30">
        <f t="shared" si="2585"/>
        <v>6033300</v>
      </c>
      <c r="BX1245" s="26">
        <v>1</v>
      </c>
      <c r="BY1245" s="28">
        <v>5200000</v>
      </c>
      <c r="BZ1245" s="28">
        <v>4940000</v>
      </c>
      <c r="CA1245" s="156"/>
      <c r="CB1245" s="156"/>
      <c r="CC1245" s="177">
        <f t="shared" si="2554"/>
        <v>3.6261886214694741E-2</v>
      </c>
      <c r="CD1245" s="28">
        <f t="shared" si="2586"/>
        <v>5070000</v>
      </c>
      <c r="CE1245" s="28">
        <f t="shared" si="2587"/>
        <v>963300</v>
      </c>
      <c r="CF1245" s="29">
        <f t="shared" si="2588"/>
        <v>6033300</v>
      </c>
      <c r="CG1245" s="26">
        <v>1</v>
      </c>
      <c r="CH1245" s="27">
        <v>4160000</v>
      </c>
      <c r="CI1245" s="27">
        <v>3744000</v>
      </c>
      <c r="CJ1245" s="148"/>
      <c r="CK1245" s="148"/>
      <c r="CL1245" s="143">
        <f t="shared" si="2589"/>
        <v>7.4432292756478696E-2</v>
      </c>
      <c r="CM1245" s="27">
        <f t="shared" si="2590"/>
        <v>3952000</v>
      </c>
      <c r="CN1245" s="27">
        <f t="shared" si="2591"/>
        <v>750880</v>
      </c>
      <c r="CO1245" s="28">
        <f t="shared" si="2592"/>
        <v>4702880</v>
      </c>
      <c r="CP1245" s="26">
        <v>1</v>
      </c>
      <c r="CQ1245" s="27">
        <v>4160000</v>
      </c>
      <c r="CR1245" s="27">
        <v>3744000</v>
      </c>
      <c r="CS1245" s="148"/>
      <c r="CT1245" s="148"/>
      <c r="CU1245" s="143">
        <f t="shared" si="2593"/>
        <v>7.4432292756478696E-2</v>
      </c>
      <c r="CV1245" s="27">
        <f t="shared" si="2594"/>
        <v>3952000</v>
      </c>
      <c r="CW1245" s="28">
        <f t="shared" si="2595"/>
        <v>750880</v>
      </c>
      <c r="CX1245" s="29">
        <f t="shared" si="2596"/>
        <v>4702880</v>
      </c>
      <c r="CY1245" s="26">
        <v>1</v>
      </c>
      <c r="CZ1245" s="27">
        <v>4160000</v>
      </c>
      <c r="DA1245" s="27">
        <v>4576000</v>
      </c>
      <c r="DB1245" s="181"/>
      <c r="DC1245" s="181"/>
      <c r="DD1245" s="143">
        <f t="shared" si="2597"/>
        <v>6.7343502970147393E-2</v>
      </c>
      <c r="DE1245" s="27">
        <f t="shared" si="2598"/>
        <v>4368000</v>
      </c>
      <c r="DF1245" s="27">
        <f t="shared" si="2599"/>
        <v>829920</v>
      </c>
      <c r="DG1245" s="28">
        <f t="shared" si="2600"/>
        <v>5197920</v>
      </c>
      <c r="DH1245" s="31" t="s">
        <v>30</v>
      </c>
      <c r="DI1245" s="43" t="s">
        <v>30</v>
      </c>
      <c r="DJ1245" s="43" t="s">
        <v>30</v>
      </c>
      <c r="DK1245" s="43" t="s">
        <v>30</v>
      </c>
      <c r="DL1245" s="43" t="s">
        <v>30</v>
      </c>
      <c r="DM1245" s="32" t="s">
        <v>30</v>
      </c>
      <c r="DN1245" s="32" t="s">
        <v>30</v>
      </c>
      <c r="DO1245" s="33" t="s">
        <v>30</v>
      </c>
    </row>
    <row r="1246" spans="1:119" ht="21" customHeight="1" x14ac:dyDescent="0.25">
      <c r="A1246" s="66" t="s">
        <v>2427</v>
      </c>
      <c r="B1246" s="67" t="s">
        <v>98</v>
      </c>
      <c r="C1246" s="68" t="s">
        <v>2428</v>
      </c>
      <c r="D1246" s="26">
        <v>1</v>
      </c>
      <c r="E1246" s="27">
        <v>9500000</v>
      </c>
      <c r="F1246" s="27">
        <v>10400000</v>
      </c>
      <c r="G1246" s="148"/>
      <c r="H1246" s="148"/>
      <c r="I1246" s="143">
        <f t="shared" si="2564"/>
        <v>6.3959407343506802E-2</v>
      </c>
      <c r="J1246" s="27">
        <f t="shared" si="2565"/>
        <v>9950000</v>
      </c>
      <c r="K1246" s="28">
        <f t="shared" si="2566"/>
        <v>1890500</v>
      </c>
      <c r="L1246" s="29">
        <f t="shared" si="2555"/>
        <v>11840500</v>
      </c>
      <c r="M1246" s="26">
        <v>1</v>
      </c>
      <c r="N1246" s="27">
        <v>9500000</v>
      </c>
      <c r="O1246" s="27">
        <v>8690000</v>
      </c>
      <c r="P1246" s="145"/>
      <c r="Q1246" s="145"/>
      <c r="R1246" s="143">
        <f t="shared" si="2469"/>
        <v>6.2974875509742012E-2</v>
      </c>
      <c r="S1246" s="27">
        <f t="shared" si="2567"/>
        <v>9095000</v>
      </c>
      <c r="T1246" s="28">
        <f t="shared" si="2568"/>
        <v>1728050</v>
      </c>
      <c r="U1246" s="30">
        <f t="shared" si="2569"/>
        <v>10823050</v>
      </c>
      <c r="V1246" s="26">
        <v>1</v>
      </c>
      <c r="W1246" s="27">
        <v>9500000</v>
      </c>
      <c r="X1246" s="27">
        <v>10210000</v>
      </c>
      <c r="Y1246" s="145"/>
      <c r="Z1246" s="145"/>
      <c r="AA1246" s="143">
        <f t="shared" si="2570"/>
        <v>5.0943258715621387E-2</v>
      </c>
      <c r="AB1246" s="27">
        <f t="shared" si="2571"/>
        <v>9855000</v>
      </c>
      <c r="AC1246" s="28">
        <f t="shared" si="2572"/>
        <v>1872450</v>
      </c>
      <c r="AD1246" s="29">
        <f t="shared" si="2573"/>
        <v>11727450</v>
      </c>
      <c r="AE1246" s="26">
        <v>1</v>
      </c>
      <c r="AF1246" s="27">
        <v>9500000</v>
      </c>
      <c r="AG1246" s="27">
        <v>10210000</v>
      </c>
      <c r="AH1246" s="145"/>
      <c r="AI1246" s="145"/>
      <c r="AJ1246" s="143">
        <f t="shared" si="2549"/>
        <v>5.0943258715621387E-2</v>
      </c>
      <c r="AK1246" s="27">
        <f t="shared" si="2574"/>
        <v>9855000</v>
      </c>
      <c r="AL1246" s="28">
        <f t="shared" si="2538"/>
        <v>1872450</v>
      </c>
      <c r="AM1246" s="30">
        <f t="shared" si="2575"/>
        <v>11727450</v>
      </c>
      <c r="AN1246" s="26">
        <v>1</v>
      </c>
      <c r="AO1246" s="27">
        <v>9500000</v>
      </c>
      <c r="AP1246" s="27">
        <v>11916800</v>
      </c>
      <c r="AQ1246" s="145"/>
      <c r="AR1246" s="145"/>
      <c r="AS1246" s="143">
        <f t="shared" si="2550"/>
        <v>0.15958832960775168</v>
      </c>
      <c r="AT1246" s="27">
        <f t="shared" si="2576"/>
        <v>10708400</v>
      </c>
      <c r="AU1246" s="28">
        <f t="shared" si="2541"/>
        <v>2034596</v>
      </c>
      <c r="AV1246" s="30">
        <f t="shared" si="2577"/>
        <v>12742996</v>
      </c>
      <c r="AW1246" s="26">
        <v>1</v>
      </c>
      <c r="AX1246" s="27">
        <v>9500000</v>
      </c>
      <c r="AY1246" s="27">
        <v>10640000</v>
      </c>
      <c r="AZ1246" s="145"/>
      <c r="BA1246" s="145"/>
      <c r="BB1246" s="143">
        <f t="shared" si="2551"/>
        <v>8.0049824285269522E-2</v>
      </c>
      <c r="BC1246" s="27">
        <f t="shared" si="2578"/>
        <v>10070000</v>
      </c>
      <c r="BD1246" s="27">
        <f t="shared" si="2544"/>
        <v>1913300</v>
      </c>
      <c r="BE1246" s="27">
        <f t="shared" si="2579"/>
        <v>11983300</v>
      </c>
      <c r="BF1246" s="26">
        <v>1</v>
      </c>
      <c r="BG1246" s="27">
        <v>7600000</v>
      </c>
      <c r="BH1246" s="27">
        <v>6840000</v>
      </c>
      <c r="BI1246" s="145"/>
      <c r="BJ1246" s="145"/>
      <c r="BK1246" s="143">
        <f t="shared" si="2552"/>
        <v>7.4432292756478696E-2</v>
      </c>
      <c r="BL1246" s="27">
        <f t="shared" si="2580"/>
        <v>7220000</v>
      </c>
      <c r="BM1246" s="27">
        <f t="shared" si="2581"/>
        <v>1371800</v>
      </c>
      <c r="BN1246" s="28">
        <f t="shared" si="2582"/>
        <v>8591800</v>
      </c>
      <c r="BO1246" s="26">
        <v>1</v>
      </c>
      <c r="BP1246" s="27">
        <v>7600000</v>
      </c>
      <c r="BQ1246" s="27">
        <v>7220000</v>
      </c>
      <c r="BR1246" s="148"/>
      <c r="BS1246" s="148"/>
      <c r="BT1246" s="143">
        <f t="shared" si="2553"/>
        <v>3.6261886214694748E-2</v>
      </c>
      <c r="BU1246" s="27">
        <f t="shared" si="2583"/>
        <v>7410000</v>
      </c>
      <c r="BV1246" s="28">
        <f t="shared" si="2584"/>
        <v>1407900</v>
      </c>
      <c r="BW1246" s="30">
        <f t="shared" si="2585"/>
        <v>8817900</v>
      </c>
      <c r="BX1246" s="26">
        <v>1</v>
      </c>
      <c r="BY1246" s="28">
        <v>7600000</v>
      </c>
      <c r="BZ1246" s="28">
        <v>7220000</v>
      </c>
      <c r="CA1246" s="156"/>
      <c r="CB1246" s="156"/>
      <c r="CC1246" s="177">
        <f t="shared" si="2554"/>
        <v>3.6261886214694748E-2</v>
      </c>
      <c r="CD1246" s="28">
        <f t="shared" si="2586"/>
        <v>7410000</v>
      </c>
      <c r="CE1246" s="28">
        <f t="shared" si="2587"/>
        <v>1407900</v>
      </c>
      <c r="CF1246" s="29">
        <f t="shared" si="2588"/>
        <v>8817900</v>
      </c>
      <c r="CG1246" s="26">
        <v>1</v>
      </c>
      <c r="CH1246" s="27">
        <v>6080000</v>
      </c>
      <c r="CI1246" s="27">
        <v>5472000</v>
      </c>
      <c r="CJ1246" s="148"/>
      <c r="CK1246" s="148"/>
      <c r="CL1246" s="143">
        <f t="shared" si="2589"/>
        <v>7.4432292756478682E-2</v>
      </c>
      <c r="CM1246" s="27">
        <f t="shared" si="2590"/>
        <v>5776000</v>
      </c>
      <c r="CN1246" s="27">
        <f t="shared" si="2591"/>
        <v>1097440</v>
      </c>
      <c r="CO1246" s="28">
        <f t="shared" si="2592"/>
        <v>6873440</v>
      </c>
      <c r="CP1246" s="26">
        <v>1</v>
      </c>
      <c r="CQ1246" s="27">
        <v>6080000</v>
      </c>
      <c r="CR1246" s="27">
        <v>5472000</v>
      </c>
      <c r="CS1246" s="148"/>
      <c r="CT1246" s="148"/>
      <c r="CU1246" s="143">
        <f t="shared" si="2593"/>
        <v>7.4432292756478682E-2</v>
      </c>
      <c r="CV1246" s="27">
        <f t="shared" si="2594"/>
        <v>5776000</v>
      </c>
      <c r="CW1246" s="28">
        <f t="shared" si="2595"/>
        <v>1097440</v>
      </c>
      <c r="CX1246" s="29">
        <f t="shared" si="2596"/>
        <v>6873440</v>
      </c>
      <c r="CY1246" s="26">
        <v>1</v>
      </c>
      <c r="CZ1246" s="27">
        <v>6080000</v>
      </c>
      <c r="DA1246" s="27">
        <v>6688000</v>
      </c>
      <c r="DB1246" s="181"/>
      <c r="DC1246" s="181"/>
      <c r="DD1246" s="143">
        <f t="shared" si="2597"/>
        <v>6.7343502970147379E-2</v>
      </c>
      <c r="DE1246" s="27">
        <f t="shared" si="2598"/>
        <v>6384000</v>
      </c>
      <c r="DF1246" s="27">
        <f t="shared" si="2599"/>
        <v>1212960</v>
      </c>
      <c r="DG1246" s="28">
        <f t="shared" si="2600"/>
        <v>7596960</v>
      </c>
      <c r="DH1246" s="31" t="s">
        <v>30</v>
      </c>
      <c r="DI1246" s="43" t="s">
        <v>30</v>
      </c>
      <c r="DJ1246" s="43" t="s">
        <v>30</v>
      </c>
      <c r="DK1246" s="43" t="s">
        <v>30</v>
      </c>
      <c r="DL1246" s="43" t="s">
        <v>30</v>
      </c>
      <c r="DM1246" s="32" t="s">
        <v>30</v>
      </c>
      <c r="DN1246" s="32" t="s">
        <v>30</v>
      </c>
      <c r="DO1246" s="33" t="s">
        <v>30</v>
      </c>
    </row>
    <row r="1247" spans="1:119" ht="21" customHeight="1" x14ac:dyDescent="0.25">
      <c r="A1247" s="66" t="s">
        <v>2429</v>
      </c>
      <c r="B1247" s="67" t="s">
        <v>98</v>
      </c>
      <c r="C1247" s="68" t="s">
        <v>2430</v>
      </c>
      <c r="D1247" s="26">
        <v>1</v>
      </c>
      <c r="E1247" s="27">
        <v>3500000</v>
      </c>
      <c r="F1247" s="27">
        <v>3800000</v>
      </c>
      <c r="G1247" s="148"/>
      <c r="H1247" s="148"/>
      <c r="I1247" s="143">
        <f t="shared" si="2564"/>
        <v>5.8118365576976506E-2</v>
      </c>
      <c r="J1247" s="27">
        <f t="shared" si="2565"/>
        <v>3650000</v>
      </c>
      <c r="K1247" s="28">
        <f t="shared" si="2566"/>
        <v>693500</v>
      </c>
      <c r="L1247" s="29">
        <f t="shared" si="2555"/>
        <v>4343500</v>
      </c>
      <c r="M1247" s="26">
        <v>1</v>
      </c>
      <c r="N1247" s="27">
        <v>3500000</v>
      </c>
      <c r="O1247" s="27">
        <v>3170000</v>
      </c>
      <c r="P1247" s="145"/>
      <c r="Q1247" s="145"/>
      <c r="R1247" s="143">
        <f t="shared" si="2469"/>
        <v>6.9968587043946234E-2</v>
      </c>
      <c r="S1247" s="27">
        <f t="shared" si="2567"/>
        <v>3335000</v>
      </c>
      <c r="T1247" s="28">
        <f t="shared" si="2568"/>
        <v>633650</v>
      </c>
      <c r="U1247" s="30">
        <f t="shared" si="2569"/>
        <v>3968650</v>
      </c>
      <c r="V1247" s="26">
        <v>1</v>
      </c>
      <c r="W1247" s="27">
        <v>3500000</v>
      </c>
      <c r="X1247" s="27">
        <v>3730000</v>
      </c>
      <c r="Y1247" s="145"/>
      <c r="Z1247" s="145"/>
      <c r="AA1247" s="143">
        <f t="shared" si="2570"/>
        <v>4.4988813187525845E-2</v>
      </c>
      <c r="AB1247" s="27">
        <f t="shared" si="2571"/>
        <v>3615000</v>
      </c>
      <c r="AC1247" s="28">
        <f t="shared" si="2572"/>
        <v>686850</v>
      </c>
      <c r="AD1247" s="29">
        <f t="shared" si="2573"/>
        <v>4301850</v>
      </c>
      <c r="AE1247" s="26">
        <v>1</v>
      </c>
      <c r="AF1247" s="27">
        <v>3500000</v>
      </c>
      <c r="AG1247" s="27">
        <v>3730000</v>
      </c>
      <c r="AH1247" s="145"/>
      <c r="AI1247" s="145"/>
      <c r="AJ1247" s="143">
        <f t="shared" si="2549"/>
        <v>4.4988813187525845E-2</v>
      </c>
      <c r="AK1247" s="27">
        <f t="shared" si="2574"/>
        <v>3615000</v>
      </c>
      <c r="AL1247" s="28">
        <f t="shared" si="2538"/>
        <v>686850</v>
      </c>
      <c r="AM1247" s="30">
        <f t="shared" si="2575"/>
        <v>4301850</v>
      </c>
      <c r="AN1247" s="26">
        <v>1</v>
      </c>
      <c r="AO1247" s="27">
        <v>3500000</v>
      </c>
      <c r="AP1247" s="27">
        <v>4390400</v>
      </c>
      <c r="AQ1247" s="145"/>
      <c r="AR1247" s="145"/>
      <c r="AS1247" s="143">
        <f t="shared" si="2550"/>
        <v>0.15958832960775166</v>
      </c>
      <c r="AT1247" s="27">
        <f t="shared" si="2576"/>
        <v>3945200</v>
      </c>
      <c r="AU1247" s="28">
        <f t="shared" si="2541"/>
        <v>749588</v>
      </c>
      <c r="AV1247" s="30">
        <f t="shared" si="2577"/>
        <v>4694788</v>
      </c>
      <c r="AW1247" s="26">
        <v>1</v>
      </c>
      <c r="AX1247" s="27">
        <v>3500000</v>
      </c>
      <c r="AY1247" s="27">
        <v>3920000</v>
      </c>
      <c r="AZ1247" s="145"/>
      <c r="BA1247" s="145"/>
      <c r="BB1247" s="143">
        <f t="shared" si="2551"/>
        <v>8.0049824285269522E-2</v>
      </c>
      <c r="BC1247" s="27">
        <f t="shared" si="2578"/>
        <v>3710000</v>
      </c>
      <c r="BD1247" s="27">
        <f t="shared" si="2544"/>
        <v>704900</v>
      </c>
      <c r="BE1247" s="27">
        <f t="shared" si="2579"/>
        <v>4414900</v>
      </c>
      <c r="BF1247" s="26">
        <v>1</v>
      </c>
      <c r="BG1247" s="27">
        <v>2800000</v>
      </c>
      <c r="BH1247" s="27">
        <v>2520000</v>
      </c>
      <c r="BI1247" s="145"/>
      <c r="BJ1247" s="145"/>
      <c r="BK1247" s="143">
        <f t="shared" si="2552"/>
        <v>7.4432292756478682E-2</v>
      </c>
      <c r="BL1247" s="27">
        <f t="shared" si="2580"/>
        <v>2660000</v>
      </c>
      <c r="BM1247" s="27">
        <f t="shared" si="2581"/>
        <v>505400</v>
      </c>
      <c r="BN1247" s="28">
        <f t="shared" si="2582"/>
        <v>3165400</v>
      </c>
      <c r="BO1247" s="26">
        <v>1</v>
      </c>
      <c r="BP1247" s="27">
        <v>2800000</v>
      </c>
      <c r="BQ1247" s="27">
        <v>2660000</v>
      </c>
      <c r="BR1247" s="148"/>
      <c r="BS1247" s="148"/>
      <c r="BT1247" s="143">
        <f t="shared" si="2553"/>
        <v>3.6261886214694741E-2</v>
      </c>
      <c r="BU1247" s="27">
        <f t="shared" si="2583"/>
        <v>2730000</v>
      </c>
      <c r="BV1247" s="28">
        <f t="shared" si="2584"/>
        <v>518700</v>
      </c>
      <c r="BW1247" s="30">
        <f t="shared" si="2585"/>
        <v>3248700</v>
      </c>
      <c r="BX1247" s="26">
        <v>1</v>
      </c>
      <c r="BY1247" s="28">
        <v>2800000</v>
      </c>
      <c r="BZ1247" s="28">
        <v>2660000</v>
      </c>
      <c r="CA1247" s="156"/>
      <c r="CB1247" s="156"/>
      <c r="CC1247" s="177">
        <f t="shared" si="2554"/>
        <v>3.6261886214694741E-2</v>
      </c>
      <c r="CD1247" s="28">
        <f t="shared" si="2586"/>
        <v>2730000</v>
      </c>
      <c r="CE1247" s="28">
        <f t="shared" si="2587"/>
        <v>518700</v>
      </c>
      <c r="CF1247" s="29">
        <f t="shared" si="2588"/>
        <v>3248700</v>
      </c>
      <c r="CG1247" s="26">
        <v>1</v>
      </c>
      <c r="CH1247" s="27">
        <v>2240000</v>
      </c>
      <c r="CI1247" s="27">
        <v>2016000</v>
      </c>
      <c r="CJ1247" s="148"/>
      <c r="CK1247" s="148"/>
      <c r="CL1247" s="143">
        <f t="shared" si="2589"/>
        <v>7.4432292756478682E-2</v>
      </c>
      <c r="CM1247" s="27">
        <f t="shared" si="2590"/>
        <v>2128000</v>
      </c>
      <c r="CN1247" s="27">
        <f t="shared" si="2591"/>
        <v>404320</v>
      </c>
      <c r="CO1247" s="28">
        <f t="shared" si="2592"/>
        <v>2532320</v>
      </c>
      <c r="CP1247" s="26">
        <v>1</v>
      </c>
      <c r="CQ1247" s="27">
        <v>2240000</v>
      </c>
      <c r="CR1247" s="27">
        <v>2016000</v>
      </c>
      <c r="CS1247" s="148"/>
      <c r="CT1247" s="148"/>
      <c r="CU1247" s="143">
        <f t="shared" si="2593"/>
        <v>7.4432292756478682E-2</v>
      </c>
      <c r="CV1247" s="27">
        <f t="shared" si="2594"/>
        <v>2128000</v>
      </c>
      <c r="CW1247" s="28">
        <f t="shared" si="2595"/>
        <v>404320</v>
      </c>
      <c r="CX1247" s="29">
        <f t="shared" si="2596"/>
        <v>2532320</v>
      </c>
      <c r="CY1247" s="26">
        <v>1</v>
      </c>
      <c r="CZ1247" s="27">
        <v>2240000</v>
      </c>
      <c r="DA1247" s="27">
        <v>2464000</v>
      </c>
      <c r="DB1247" s="181"/>
      <c r="DC1247" s="181"/>
      <c r="DD1247" s="143">
        <f t="shared" si="2597"/>
        <v>6.7343502970147379E-2</v>
      </c>
      <c r="DE1247" s="27">
        <f t="shared" si="2598"/>
        <v>2352000</v>
      </c>
      <c r="DF1247" s="27">
        <f t="shared" si="2599"/>
        <v>446880</v>
      </c>
      <c r="DG1247" s="28">
        <f t="shared" si="2600"/>
        <v>2798880</v>
      </c>
      <c r="DH1247" s="31" t="s">
        <v>30</v>
      </c>
      <c r="DI1247" s="43" t="s">
        <v>30</v>
      </c>
      <c r="DJ1247" s="43" t="s">
        <v>30</v>
      </c>
      <c r="DK1247" s="43" t="s">
        <v>30</v>
      </c>
      <c r="DL1247" s="43" t="s">
        <v>30</v>
      </c>
      <c r="DM1247" s="32" t="s">
        <v>30</v>
      </c>
      <c r="DN1247" s="32" t="s">
        <v>30</v>
      </c>
      <c r="DO1247" s="33" t="s">
        <v>30</v>
      </c>
    </row>
    <row r="1248" spans="1:119" ht="21" customHeight="1" x14ac:dyDescent="0.25">
      <c r="A1248" s="66" t="s">
        <v>2431</v>
      </c>
      <c r="B1248" s="67" t="s">
        <v>98</v>
      </c>
      <c r="C1248" s="68" t="s">
        <v>2432</v>
      </c>
      <c r="D1248" s="26">
        <v>1</v>
      </c>
      <c r="E1248" s="27">
        <v>3500000</v>
      </c>
      <c r="F1248" s="27">
        <v>3800000</v>
      </c>
      <c r="G1248" s="148"/>
      <c r="H1248" s="148"/>
      <c r="I1248" s="143">
        <f t="shared" si="2564"/>
        <v>5.8118365576976506E-2</v>
      </c>
      <c r="J1248" s="27">
        <f t="shared" si="2565"/>
        <v>3650000</v>
      </c>
      <c r="K1248" s="28">
        <f t="shared" si="2566"/>
        <v>693500</v>
      </c>
      <c r="L1248" s="29">
        <f t="shared" si="2555"/>
        <v>4343500</v>
      </c>
      <c r="M1248" s="26">
        <v>1</v>
      </c>
      <c r="N1248" s="27">
        <v>3500000</v>
      </c>
      <c r="O1248" s="27">
        <v>3170000</v>
      </c>
      <c r="P1248" s="145"/>
      <c r="Q1248" s="145"/>
      <c r="R1248" s="143">
        <f t="shared" si="2469"/>
        <v>6.9968587043946234E-2</v>
      </c>
      <c r="S1248" s="27">
        <f t="shared" si="2567"/>
        <v>3335000</v>
      </c>
      <c r="T1248" s="28">
        <f t="shared" si="2568"/>
        <v>633650</v>
      </c>
      <c r="U1248" s="30">
        <f t="shared" si="2569"/>
        <v>3968650</v>
      </c>
      <c r="V1248" s="26">
        <v>1</v>
      </c>
      <c r="W1248" s="27">
        <v>3500000</v>
      </c>
      <c r="X1248" s="27">
        <v>3730000</v>
      </c>
      <c r="Y1248" s="145"/>
      <c r="Z1248" s="145"/>
      <c r="AA1248" s="143">
        <f t="shared" si="2570"/>
        <v>4.4988813187525845E-2</v>
      </c>
      <c r="AB1248" s="27">
        <f t="shared" si="2571"/>
        <v>3615000</v>
      </c>
      <c r="AC1248" s="28">
        <f t="shared" si="2572"/>
        <v>686850</v>
      </c>
      <c r="AD1248" s="29">
        <f t="shared" si="2573"/>
        <v>4301850</v>
      </c>
      <c r="AE1248" s="26">
        <v>1</v>
      </c>
      <c r="AF1248" s="27">
        <v>3500000</v>
      </c>
      <c r="AG1248" s="27">
        <v>3730000</v>
      </c>
      <c r="AH1248" s="145"/>
      <c r="AI1248" s="145"/>
      <c r="AJ1248" s="143">
        <f t="shared" si="2549"/>
        <v>4.4988813187525845E-2</v>
      </c>
      <c r="AK1248" s="27">
        <f t="shared" si="2574"/>
        <v>3615000</v>
      </c>
      <c r="AL1248" s="28">
        <f t="shared" si="2538"/>
        <v>686850</v>
      </c>
      <c r="AM1248" s="30">
        <f t="shared" si="2575"/>
        <v>4301850</v>
      </c>
      <c r="AN1248" s="26">
        <v>1</v>
      </c>
      <c r="AO1248" s="27">
        <v>3500000</v>
      </c>
      <c r="AP1248" s="27">
        <v>4390400</v>
      </c>
      <c r="AQ1248" s="145"/>
      <c r="AR1248" s="145"/>
      <c r="AS1248" s="143">
        <f t="shared" si="2550"/>
        <v>0.15958832960775166</v>
      </c>
      <c r="AT1248" s="27">
        <f t="shared" si="2576"/>
        <v>3945200</v>
      </c>
      <c r="AU1248" s="28">
        <f t="shared" si="2541"/>
        <v>749588</v>
      </c>
      <c r="AV1248" s="30">
        <f t="shared" si="2577"/>
        <v>4694788</v>
      </c>
      <c r="AW1248" s="26">
        <v>1</v>
      </c>
      <c r="AX1248" s="27">
        <v>3500000</v>
      </c>
      <c r="AY1248" s="27">
        <v>3920000</v>
      </c>
      <c r="AZ1248" s="145"/>
      <c r="BA1248" s="145"/>
      <c r="BB1248" s="143">
        <f t="shared" si="2551"/>
        <v>8.0049824285269522E-2</v>
      </c>
      <c r="BC1248" s="27">
        <f t="shared" si="2578"/>
        <v>3710000</v>
      </c>
      <c r="BD1248" s="27">
        <f t="shared" si="2544"/>
        <v>704900</v>
      </c>
      <c r="BE1248" s="27">
        <f t="shared" si="2579"/>
        <v>4414900</v>
      </c>
      <c r="BF1248" s="26">
        <v>1</v>
      </c>
      <c r="BG1248" s="27">
        <v>2800000</v>
      </c>
      <c r="BH1248" s="27">
        <v>2520000</v>
      </c>
      <c r="BI1248" s="145"/>
      <c r="BJ1248" s="145"/>
      <c r="BK1248" s="143">
        <f t="shared" si="2552"/>
        <v>7.4432292756478682E-2</v>
      </c>
      <c r="BL1248" s="27">
        <f t="shared" si="2580"/>
        <v>2660000</v>
      </c>
      <c r="BM1248" s="27">
        <f t="shared" si="2581"/>
        <v>505400</v>
      </c>
      <c r="BN1248" s="28">
        <f t="shared" si="2582"/>
        <v>3165400</v>
      </c>
      <c r="BO1248" s="26">
        <v>1</v>
      </c>
      <c r="BP1248" s="27">
        <v>2800000</v>
      </c>
      <c r="BQ1248" s="27">
        <v>2660000</v>
      </c>
      <c r="BR1248" s="148"/>
      <c r="BS1248" s="148"/>
      <c r="BT1248" s="143">
        <f t="shared" si="2553"/>
        <v>3.6261886214694741E-2</v>
      </c>
      <c r="BU1248" s="27">
        <f t="shared" si="2583"/>
        <v>2730000</v>
      </c>
      <c r="BV1248" s="28">
        <f t="shared" si="2584"/>
        <v>518700</v>
      </c>
      <c r="BW1248" s="30">
        <f t="shared" si="2585"/>
        <v>3248700</v>
      </c>
      <c r="BX1248" s="26">
        <v>1</v>
      </c>
      <c r="BY1248" s="28">
        <v>2800000</v>
      </c>
      <c r="BZ1248" s="28">
        <v>2660000</v>
      </c>
      <c r="CA1248" s="156"/>
      <c r="CB1248" s="156"/>
      <c r="CC1248" s="177">
        <f t="shared" si="2554"/>
        <v>3.6261886214694741E-2</v>
      </c>
      <c r="CD1248" s="28">
        <f t="shared" si="2586"/>
        <v>2730000</v>
      </c>
      <c r="CE1248" s="28">
        <f t="shared" si="2587"/>
        <v>518700</v>
      </c>
      <c r="CF1248" s="29">
        <f t="shared" si="2588"/>
        <v>3248700</v>
      </c>
      <c r="CG1248" s="26">
        <v>1</v>
      </c>
      <c r="CH1248" s="27">
        <v>2240000</v>
      </c>
      <c r="CI1248" s="27">
        <v>2016000</v>
      </c>
      <c r="CJ1248" s="148"/>
      <c r="CK1248" s="148"/>
      <c r="CL1248" s="143">
        <f t="shared" si="2589"/>
        <v>7.4432292756478682E-2</v>
      </c>
      <c r="CM1248" s="27">
        <f t="shared" si="2590"/>
        <v>2128000</v>
      </c>
      <c r="CN1248" s="27">
        <f t="shared" si="2591"/>
        <v>404320</v>
      </c>
      <c r="CO1248" s="28">
        <f t="shared" si="2592"/>
        <v>2532320</v>
      </c>
      <c r="CP1248" s="26">
        <v>1</v>
      </c>
      <c r="CQ1248" s="27">
        <v>2240000</v>
      </c>
      <c r="CR1248" s="27">
        <v>2016000</v>
      </c>
      <c r="CS1248" s="148"/>
      <c r="CT1248" s="148"/>
      <c r="CU1248" s="143">
        <f t="shared" si="2593"/>
        <v>7.4432292756478682E-2</v>
      </c>
      <c r="CV1248" s="27">
        <f t="shared" si="2594"/>
        <v>2128000</v>
      </c>
      <c r="CW1248" s="28">
        <f t="shared" si="2595"/>
        <v>404320</v>
      </c>
      <c r="CX1248" s="29">
        <f t="shared" si="2596"/>
        <v>2532320</v>
      </c>
      <c r="CY1248" s="26">
        <v>1</v>
      </c>
      <c r="CZ1248" s="27">
        <v>2240000</v>
      </c>
      <c r="DA1248" s="27">
        <v>2464000</v>
      </c>
      <c r="DB1248" s="181"/>
      <c r="DC1248" s="181"/>
      <c r="DD1248" s="143">
        <f t="shared" si="2597"/>
        <v>6.7343502970147379E-2</v>
      </c>
      <c r="DE1248" s="27">
        <f t="shared" si="2598"/>
        <v>2352000</v>
      </c>
      <c r="DF1248" s="27">
        <f t="shared" si="2599"/>
        <v>446880</v>
      </c>
      <c r="DG1248" s="28">
        <f t="shared" si="2600"/>
        <v>2798880</v>
      </c>
      <c r="DH1248" s="31" t="s">
        <v>30</v>
      </c>
      <c r="DI1248" s="43" t="s">
        <v>30</v>
      </c>
      <c r="DJ1248" s="43" t="s">
        <v>30</v>
      </c>
      <c r="DK1248" s="43" t="s">
        <v>30</v>
      </c>
      <c r="DL1248" s="43" t="s">
        <v>30</v>
      </c>
      <c r="DM1248" s="32" t="s">
        <v>30</v>
      </c>
      <c r="DN1248" s="32" t="s">
        <v>30</v>
      </c>
      <c r="DO1248" s="33" t="s">
        <v>30</v>
      </c>
    </row>
    <row r="1249" spans="1:119" ht="21" customHeight="1" x14ac:dyDescent="0.25">
      <c r="A1249" s="66" t="s">
        <v>2433</v>
      </c>
      <c r="B1249" s="67" t="s">
        <v>98</v>
      </c>
      <c r="C1249" s="68" t="s">
        <v>2434</v>
      </c>
      <c r="D1249" s="26">
        <v>1</v>
      </c>
      <c r="E1249" s="27">
        <v>3500000</v>
      </c>
      <c r="F1249" s="27">
        <v>3800000</v>
      </c>
      <c r="G1249" s="148"/>
      <c r="H1249" s="148"/>
      <c r="I1249" s="143">
        <f t="shared" si="2564"/>
        <v>5.8118365576976506E-2</v>
      </c>
      <c r="J1249" s="27">
        <f t="shared" si="2565"/>
        <v>3650000</v>
      </c>
      <c r="K1249" s="28">
        <f t="shared" si="2566"/>
        <v>693500</v>
      </c>
      <c r="L1249" s="29">
        <f t="shared" si="2555"/>
        <v>4343500</v>
      </c>
      <c r="M1249" s="26">
        <v>1</v>
      </c>
      <c r="N1249" s="27">
        <v>3500000</v>
      </c>
      <c r="O1249" s="27">
        <v>3170000</v>
      </c>
      <c r="P1249" s="145"/>
      <c r="Q1249" s="145"/>
      <c r="R1249" s="143">
        <f t="shared" si="2469"/>
        <v>6.9968587043946234E-2</v>
      </c>
      <c r="S1249" s="27">
        <f t="shared" si="2567"/>
        <v>3335000</v>
      </c>
      <c r="T1249" s="28">
        <f t="shared" si="2568"/>
        <v>633650</v>
      </c>
      <c r="U1249" s="30">
        <f t="shared" si="2569"/>
        <v>3968650</v>
      </c>
      <c r="V1249" s="26">
        <v>1</v>
      </c>
      <c r="W1249" s="27">
        <v>3500000</v>
      </c>
      <c r="X1249" s="27">
        <v>3730000</v>
      </c>
      <c r="Y1249" s="145"/>
      <c r="Z1249" s="145"/>
      <c r="AA1249" s="143">
        <f t="shared" si="2570"/>
        <v>4.4988813187525845E-2</v>
      </c>
      <c r="AB1249" s="27">
        <f t="shared" si="2571"/>
        <v>3615000</v>
      </c>
      <c r="AC1249" s="28">
        <f t="shared" si="2572"/>
        <v>686850</v>
      </c>
      <c r="AD1249" s="29">
        <f t="shared" si="2573"/>
        <v>4301850</v>
      </c>
      <c r="AE1249" s="26">
        <v>1</v>
      </c>
      <c r="AF1249" s="27">
        <v>3500000</v>
      </c>
      <c r="AG1249" s="27">
        <v>3730000</v>
      </c>
      <c r="AH1249" s="145"/>
      <c r="AI1249" s="145"/>
      <c r="AJ1249" s="143">
        <f t="shared" si="2549"/>
        <v>4.4988813187525845E-2</v>
      </c>
      <c r="AK1249" s="27">
        <f t="shared" si="2574"/>
        <v>3615000</v>
      </c>
      <c r="AL1249" s="28">
        <f t="shared" si="2538"/>
        <v>686850</v>
      </c>
      <c r="AM1249" s="30">
        <f t="shared" si="2575"/>
        <v>4301850</v>
      </c>
      <c r="AN1249" s="26">
        <v>1</v>
      </c>
      <c r="AO1249" s="27">
        <v>3500000</v>
      </c>
      <c r="AP1249" s="27">
        <v>4390400</v>
      </c>
      <c r="AQ1249" s="145"/>
      <c r="AR1249" s="145"/>
      <c r="AS1249" s="143">
        <f t="shared" si="2550"/>
        <v>0.15958832960775166</v>
      </c>
      <c r="AT1249" s="27">
        <f t="shared" si="2576"/>
        <v>3945200</v>
      </c>
      <c r="AU1249" s="28">
        <f t="shared" si="2541"/>
        <v>749588</v>
      </c>
      <c r="AV1249" s="30">
        <f t="shared" si="2577"/>
        <v>4694788</v>
      </c>
      <c r="AW1249" s="26">
        <v>1</v>
      </c>
      <c r="AX1249" s="27">
        <v>3500000</v>
      </c>
      <c r="AY1249" s="27">
        <v>3920000</v>
      </c>
      <c r="AZ1249" s="145"/>
      <c r="BA1249" s="145"/>
      <c r="BB1249" s="143">
        <f t="shared" si="2551"/>
        <v>8.0049824285269522E-2</v>
      </c>
      <c r="BC1249" s="27">
        <f t="shared" si="2578"/>
        <v>3710000</v>
      </c>
      <c r="BD1249" s="27">
        <f t="shared" si="2544"/>
        <v>704900</v>
      </c>
      <c r="BE1249" s="27">
        <f t="shared" si="2579"/>
        <v>4414900</v>
      </c>
      <c r="BF1249" s="26">
        <v>1</v>
      </c>
      <c r="BG1249" s="27">
        <v>2800000</v>
      </c>
      <c r="BH1249" s="27">
        <v>2520000</v>
      </c>
      <c r="BI1249" s="145"/>
      <c r="BJ1249" s="145"/>
      <c r="BK1249" s="143">
        <f t="shared" si="2552"/>
        <v>7.4432292756478682E-2</v>
      </c>
      <c r="BL1249" s="27">
        <f t="shared" si="2580"/>
        <v>2660000</v>
      </c>
      <c r="BM1249" s="27">
        <f t="shared" si="2581"/>
        <v>505400</v>
      </c>
      <c r="BN1249" s="28">
        <f t="shared" si="2582"/>
        <v>3165400</v>
      </c>
      <c r="BO1249" s="26">
        <v>1</v>
      </c>
      <c r="BP1249" s="27">
        <v>2800000</v>
      </c>
      <c r="BQ1249" s="27">
        <v>2660000</v>
      </c>
      <c r="BR1249" s="148"/>
      <c r="BS1249" s="148"/>
      <c r="BT1249" s="143">
        <f t="shared" si="2553"/>
        <v>3.6261886214694741E-2</v>
      </c>
      <c r="BU1249" s="27">
        <f t="shared" si="2583"/>
        <v>2730000</v>
      </c>
      <c r="BV1249" s="28">
        <f t="shared" si="2584"/>
        <v>518700</v>
      </c>
      <c r="BW1249" s="30">
        <f t="shared" si="2585"/>
        <v>3248700</v>
      </c>
      <c r="BX1249" s="26">
        <v>1</v>
      </c>
      <c r="BY1249" s="28">
        <v>2800000</v>
      </c>
      <c r="BZ1249" s="28">
        <v>2660000</v>
      </c>
      <c r="CA1249" s="156"/>
      <c r="CB1249" s="156"/>
      <c r="CC1249" s="177">
        <f t="shared" si="2554"/>
        <v>3.6261886214694741E-2</v>
      </c>
      <c r="CD1249" s="28">
        <f t="shared" si="2586"/>
        <v>2730000</v>
      </c>
      <c r="CE1249" s="28">
        <f t="shared" si="2587"/>
        <v>518700</v>
      </c>
      <c r="CF1249" s="29">
        <f t="shared" si="2588"/>
        <v>3248700</v>
      </c>
      <c r="CG1249" s="26">
        <v>1</v>
      </c>
      <c r="CH1249" s="27">
        <v>2240000</v>
      </c>
      <c r="CI1249" s="27">
        <v>2016000</v>
      </c>
      <c r="CJ1249" s="148"/>
      <c r="CK1249" s="148"/>
      <c r="CL1249" s="143">
        <f t="shared" si="2589"/>
        <v>7.4432292756478682E-2</v>
      </c>
      <c r="CM1249" s="27">
        <f t="shared" si="2590"/>
        <v>2128000</v>
      </c>
      <c r="CN1249" s="27">
        <f t="shared" si="2591"/>
        <v>404320</v>
      </c>
      <c r="CO1249" s="28">
        <f t="shared" si="2592"/>
        <v>2532320</v>
      </c>
      <c r="CP1249" s="26">
        <v>1</v>
      </c>
      <c r="CQ1249" s="27">
        <v>2240000</v>
      </c>
      <c r="CR1249" s="27">
        <v>2016000</v>
      </c>
      <c r="CS1249" s="148"/>
      <c r="CT1249" s="148"/>
      <c r="CU1249" s="143">
        <f t="shared" si="2593"/>
        <v>7.4432292756478682E-2</v>
      </c>
      <c r="CV1249" s="27">
        <f t="shared" si="2594"/>
        <v>2128000</v>
      </c>
      <c r="CW1249" s="28">
        <f t="shared" si="2595"/>
        <v>404320</v>
      </c>
      <c r="CX1249" s="29">
        <f t="shared" si="2596"/>
        <v>2532320</v>
      </c>
      <c r="CY1249" s="26">
        <v>1</v>
      </c>
      <c r="CZ1249" s="27">
        <v>2240000</v>
      </c>
      <c r="DA1249" s="27">
        <v>2464000</v>
      </c>
      <c r="DB1249" s="181"/>
      <c r="DC1249" s="181"/>
      <c r="DD1249" s="143">
        <f t="shared" si="2597"/>
        <v>6.7343502970147379E-2</v>
      </c>
      <c r="DE1249" s="27">
        <f t="shared" si="2598"/>
        <v>2352000</v>
      </c>
      <c r="DF1249" s="27">
        <f t="shared" si="2599"/>
        <v>446880</v>
      </c>
      <c r="DG1249" s="28">
        <f t="shared" si="2600"/>
        <v>2798880</v>
      </c>
      <c r="DH1249" s="31" t="s">
        <v>30</v>
      </c>
      <c r="DI1249" s="43" t="s">
        <v>30</v>
      </c>
      <c r="DJ1249" s="43" t="s">
        <v>30</v>
      </c>
      <c r="DK1249" s="43" t="s">
        <v>30</v>
      </c>
      <c r="DL1249" s="43" t="s">
        <v>30</v>
      </c>
      <c r="DM1249" s="32" t="s">
        <v>30</v>
      </c>
      <c r="DN1249" s="32" t="s">
        <v>30</v>
      </c>
      <c r="DO1249" s="33" t="s">
        <v>30</v>
      </c>
    </row>
    <row r="1250" spans="1:119" ht="21" customHeight="1" x14ac:dyDescent="0.25">
      <c r="A1250" s="66" t="s">
        <v>2435</v>
      </c>
      <c r="B1250" s="67" t="s">
        <v>98</v>
      </c>
      <c r="C1250" s="68" t="s">
        <v>2436</v>
      </c>
      <c r="D1250" s="26">
        <v>1</v>
      </c>
      <c r="E1250" s="27">
        <v>3500000</v>
      </c>
      <c r="F1250" s="27">
        <v>3800000</v>
      </c>
      <c r="G1250" s="148"/>
      <c r="H1250" s="148"/>
      <c r="I1250" s="143">
        <f t="shared" si="2564"/>
        <v>5.8118365576976506E-2</v>
      </c>
      <c r="J1250" s="27">
        <f t="shared" si="2565"/>
        <v>3650000</v>
      </c>
      <c r="K1250" s="28">
        <f t="shared" si="2566"/>
        <v>693500</v>
      </c>
      <c r="L1250" s="29">
        <f t="shared" si="2555"/>
        <v>4343500</v>
      </c>
      <c r="M1250" s="26">
        <v>1</v>
      </c>
      <c r="N1250" s="27">
        <v>3500000</v>
      </c>
      <c r="O1250" s="27">
        <v>3170000</v>
      </c>
      <c r="P1250" s="145"/>
      <c r="Q1250" s="145"/>
      <c r="R1250" s="143">
        <f t="shared" si="2469"/>
        <v>6.9968587043946234E-2</v>
      </c>
      <c r="S1250" s="27">
        <f t="shared" si="2567"/>
        <v>3335000</v>
      </c>
      <c r="T1250" s="28">
        <f t="shared" si="2568"/>
        <v>633650</v>
      </c>
      <c r="U1250" s="30">
        <f t="shared" si="2569"/>
        <v>3968650</v>
      </c>
      <c r="V1250" s="26">
        <v>1</v>
      </c>
      <c r="W1250" s="27">
        <v>3500000</v>
      </c>
      <c r="X1250" s="27">
        <v>3730000</v>
      </c>
      <c r="Y1250" s="145"/>
      <c r="Z1250" s="145"/>
      <c r="AA1250" s="143">
        <f t="shared" si="2570"/>
        <v>4.4988813187525845E-2</v>
      </c>
      <c r="AB1250" s="27">
        <f t="shared" si="2571"/>
        <v>3615000</v>
      </c>
      <c r="AC1250" s="28">
        <f t="shared" si="2572"/>
        <v>686850</v>
      </c>
      <c r="AD1250" s="29">
        <f t="shared" si="2573"/>
        <v>4301850</v>
      </c>
      <c r="AE1250" s="26">
        <v>1</v>
      </c>
      <c r="AF1250" s="27">
        <v>3500000</v>
      </c>
      <c r="AG1250" s="27">
        <v>3730000</v>
      </c>
      <c r="AH1250" s="145"/>
      <c r="AI1250" s="145"/>
      <c r="AJ1250" s="143">
        <f t="shared" si="2549"/>
        <v>4.4988813187525845E-2</v>
      </c>
      <c r="AK1250" s="27">
        <f t="shared" si="2574"/>
        <v>3615000</v>
      </c>
      <c r="AL1250" s="28">
        <f t="shared" si="2538"/>
        <v>686850</v>
      </c>
      <c r="AM1250" s="30">
        <f t="shared" si="2575"/>
        <v>4301850</v>
      </c>
      <c r="AN1250" s="26">
        <v>1</v>
      </c>
      <c r="AO1250" s="27">
        <v>3500000</v>
      </c>
      <c r="AP1250" s="27">
        <v>4390400</v>
      </c>
      <c r="AQ1250" s="145"/>
      <c r="AR1250" s="145"/>
      <c r="AS1250" s="143">
        <f t="shared" si="2550"/>
        <v>0.15958832960775166</v>
      </c>
      <c r="AT1250" s="27">
        <f t="shared" si="2576"/>
        <v>3945200</v>
      </c>
      <c r="AU1250" s="28">
        <f t="shared" si="2541"/>
        <v>749588</v>
      </c>
      <c r="AV1250" s="30">
        <f t="shared" si="2577"/>
        <v>4694788</v>
      </c>
      <c r="AW1250" s="26">
        <v>1</v>
      </c>
      <c r="AX1250" s="27">
        <v>3500000</v>
      </c>
      <c r="AY1250" s="27">
        <v>3920000</v>
      </c>
      <c r="AZ1250" s="145"/>
      <c r="BA1250" s="145"/>
      <c r="BB1250" s="143">
        <f t="shared" si="2551"/>
        <v>8.0049824285269522E-2</v>
      </c>
      <c r="BC1250" s="27">
        <f t="shared" si="2578"/>
        <v>3710000</v>
      </c>
      <c r="BD1250" s="27">
        <f t="shared" si="2544"/>
        <v>704900</v>
      </c>
      <c r="BE1250" s="27">
        <f t="shared" si="2579"/>
        <v>4414900</v>
      </c>
      <c r="BF1250" s="26">
        <v>1</v>
      </c>
      <c r="BG1250" s="27">
        <v>2800000</v>
      </c>
      <c r="BH1250" s="27">
        <v>2520000</v>
      </c>
      <c r="BI1250" s="145"/>
      <c r="BJ1250" s="145"/>
      <c r="BK1250" s="143">
        <f t="shared" si="2552"/>
        <v>7.4432292756478682E-2</v>
      </c>
      <c r="BL1250" s="27">
        <f t="shared" si="2580"/>
        <v>2660000</v>
      </c>
      <c r="BM1250" s="27">
        <f t="shared" si="2581"/>
        <v>505400</v>
      </c>
      <c r="BN1250" s="28">
        <f t="shared" si="2582"/>
        <v>3165400</v>
      </c>
      <c r="BO1250" s="26">
        <v>1</v>
      </c>
      <c r="BP1250" s="27">
        <v>2800000</v>
      </c>
      <c r="BQ1250" s="27">
        <v>2660000</v>
      </c>
      <c r="BR1250" s="148"/>
      <c r="BS1250" s="148"/>
      <c r="BT1250" s="143">
        <f t="shared" si="2553"/>
        <v>3.6261886214694741E-2</v>
      </c>
      <c r="BU1250" s="27">
        <f t="shared" si="2583"/>
        <v>2730000</v>
      </c>
      <c r="BV1250" s="28">
        <f t="shared" si="2584"/>
        <v>518700</v>
      </c>
      <c r="BW1250" s="30">
        <f t="shared" si="2585"/>
        <v>3248700</v>
      </c>
      <c r="BX1250" s="26">
        <v>1</v>
      </c>
      <c r="BY1250" s="28">
        <v>2800000</v>
      </c>
      <c r="BZ1250" s="28">
        <v>2660000</v>
      </c>
      <c r="CA1250" s="156"/>
      <c r="CB1250" s="156"/>
      <c r="CC1250" s="177">
        <f t="shared" si="2554"/>
        <v>3.6261886214694741E-2</v>
      </c>
      <c r="CD1250" s="28">
        <f t="shared" si="2586"/>
        <v>2730000</v>
      </c>
      <c r="CE1250" s="28">
        <f t="shared" si="2587"/>
        <v>518700</v>
      </c>
      <c r="CF1250" s="29">
        <f t="shared" si="2588"/>
        <v>3248700</v>
      </c>
      <c r="CG1250" s="26">
        <v>1</v>
      </c>
      <c r="CH1250" s="27">
        <v>2240000</v>
      </c>
      <c r="CI1250" s="27">
        <v>2016000</v>
      </c>
      <c r="CJ1250" s="148"/>
      <c r="CK1250" s="148"/>
      <c r="CL1250" s="143">
        <f t="shared" si="2589"/>
        <v>7.4432292756478682E-2</v>
      </c>
      <c r="CM1250" s="27">
        <f t="shared" si="2590"/>
        <v>2128000</v>
      </c>
      <c r="CN1250" s="27">
        <f t="shared" si="2591"/>
        <v>404320</v>
      </c>
      <c r="CO1250" s="28">
        <f t="shared" si="2592"/>
        <v>2532320</v>
      </c>
      <c r="CP1250" s="26">
        <v>1</v>
      </c>
      <c r="CQ1250" s="27">
        <v>2240000</v>
      </c>
      <c r="CR1250" s="27">
        <v>2016000</v>
      </c>
      <c r="CS1250" s="148"/>
      <c r="CT1250" s="148"/>
      <c r="CU1250" s="143">
        <f t="shared" si="2593"/>
        <v>7.4432292756478682E-2</v>
      </c>
      <c r="CV1250" s="27">
        <f t="shared" si="2594"/>
        <v>2128000</v>
      </c>
      <c r="CW1250" s="28">
        <f t="shared" si="2595"/>
        <v>404320</v>
      </c>
      <c r="CX1250" s="29">
        <f t="shared" si="2596"/>
        <v>2532320</v>
      </c>
      <c r="CY1250" s="26">
        <v>1</v>
      </c>
      <c r="CZ1250" s="27">
        <v>2240000</v>
      </c>
      <c r="DA1250" s="27">
        <v>2464000</v>
      </c>
      <c r="DB1250" s="181"/>
      <c r="DC1250" s="181"/>
      <c r="DD1250" s="143">
        <f t="shared" si="2597"/>
        <v>6.7343502970147379E-2</v>
      </c>
      <c r="DE1250" s="27">
        <f t="shared" si="2598"/>
        <v>2352000</v>
      </c>
      <c r="DF1250" s="27">
        <f t="shared" si="2599"/>
        <v>446880</v>
      </c>
      <c r="DG1250" s="28">
        <f t="shared" si="2600"/>
        <v>2798880</v>
      </c>
      <c r="DH1250" s="31" t="s">
        <v>30</v>
      </c>
      <c r="DI1250" s="43" t="s">
        <v>30</v>
      </c>
      <c r="DJ1250" s="43" t="s">
        <v>30</v>
      </c>
      <c r="DK1250" s="43" t="s">
        <v>30</v>
      </c>
      <c r="DL1250" s="43" t="s">
        <v>30</v>
      </c>
      <c r="DM1250" s="32" t="s">
        <v>30</v>
      </c>
      <c r="DN1250" s="32" t="s">
        <v>30</v>
      </c>
      <c r="DO1250" s="33" t="s">
        <v>30</v>
      </c>
    </row>
    <row r="1251" spans="1:119" ht="21" customHeight="1" x14ac:dyDescent="0.25">
      <c r="A1251" s="66" t="s">
        <v>2437</v>
      </c>
      <c r="B1251" s="67" t="s">
        <v>98</v>
      </c>
      <c r="C1251" s="68" t="s">
        <v>2438</v>
      </c>
      <c r="D1251" s="26">
        <v>1</v>
      </c>
      <c r="E1251" s="27">
        <v>9500000</v>
      </c>
      <c r="F1251" s="27">
        <v>10400000</v>
      </c>
      <c r="G1251" s="148"/>
      <c r="H1251" s="148"/>
      <c r="I1251" s="143">
        <f t="shared" si="2564"/>
        <v>6.3959407343506802E-2</v>
      </c>
      <c r="J1251" s="27">
        <f t="shared" si="2565"/>
        <v>9950000</v>
      </c>
      <c r="K1251" s="28">
        <f t="shared" si="2566"/>
        <v>1890500</v>
      </c>
      <c r="L1251" s="29">
        <f t="shared" si="2555"/>
        <v>11840500</v>
      </c>
      <c r="M1251" s="26">
        <v>1</v>
      </c>
      <c r="N1251" s="27">
        <v>9500000</v>
      </c>
      <c r="O1251" s="27">
        <v>8690000</v>
      </c>
      <c r="P1251" s="145"/>
      <c r="Q1251" s="145"/>
      <c r="R1251" s="143">
        <f t="shared" si="2469"/>
        <v>6.2974875509742012E-2</v>
      </c>
      <c r="S1251" s="27">
        <f t="shared" si="2567"/>
        <v>9095000</v>
      </c>
      <c r="T1251" s="28">
        <f t="shared" si="2568"/>
        <v>1728050</v>
      </c>
      <c r="U1251" s="30">
        <f t="shared" si="2569"/>
        <v>10823050</v>
      </c>
      <c r="V1251" s="26">
        <v>1</v>
      </c>
      <c r="W1251" s="27">
        <v>9500000</v>
      </c>
      <c r="X1251" s="27">
        <v>10210000</v>
      </c>
      <c r="Y1251" s="145"/>
      <c r="Z1251" s="145"/>
      <c r="AA1251" s="143">
        <f t="shared" si="2570"/>
        <v>5.0943258715621387E-2</v>
      </c>
      <c r="AB1251" s="27">
        <f t="shared" si="2571"/>
        <v>9855000</v>
      </c>
      <c r="AC1251" s="28">
        <f t="shared" si="2572"/>
        <v>1872450</v>
      </c>
      <c r="AD1251" s="29">
        <f t="shared" si="2573"/>
        <v>11727450</v>
      </c>
      <c r="AE1251" s="26">
        <v>1</v>
      </c>
      <c r="AF1251" s="27">
        <v>9500000</v>
      </c>
      <c r="AG1251" s="27">
        <v>10210000</v>
      </c>
      <c r="AH1251" s="145"/>
      <c r="AI1251" s="145"/>
      <c r="AJ1251" s="143">
        <f t="shared" si="2549"/>
        <v>5.0943258715621387E-2</v>
      </c>
      <c r="AK1251" s="27">
        <f t="shared" si="2574"/>
        <v>9855000</v>
      </c>
      <c r="AL1251" s="28">
        <f t="shared" si="2538"/>
        <v>1872450</v>
      </c>
      <c r="AM1251" s="30">
        <f t="shared" si="2575"/>
        <v>11727450</v>
      </c>
      <c r="AN1251" s="26">
        <v>1</v>
      </c>
      <c r="AO1251" s="27">
        <v>9500000</v>
      </c>
      <c r="AP1251" s="27">
        <v>11916800</v>
      </c>
      <c r="AQ1251" s="145"/>
      <c r="AR1251" s="145"/>
      <c r="AS1251" s="143">
        <f t="shared" si="2550"/>
        <v>0.15958832960775168</v>
      </c>
      <c r="AT1251" s="27">
        <f t="shared" si="2576"/>
        <v>10708400</v>
      </c>
      <c r="AU1251" s="28">
        <f t="shared" si="2541"/>
        <v>2034596</v>
      </c>
      <c r="AV1251" s="30">
        <f t="shared" si="2577"/>
        <v>12742996</v>
      </c>
      <c r="AW1251" s="26">
        <v>1</v>
      </c>
      <c r="AX1251" s="27">
        <v>9500000</v>
      </c>
      <c r="AY1251" s="27">
        <v>10640000</v>
      </c>
      <c r="AZ1251" s="145"/>
      <c r="BA1251" s="145"/>
      <c r="BB1251" s="143">
        <f t="shared" si="2551"/>
        <v>8.0049824285269522E-2</v>
      </c>
      <c r="BC1251" s="27">
        <f t="shared" si="2578"/>
        <v>10070000</v>
      </c>
      <c r="BD1251" s="27">
        <f t="shared" si="2544"/>
        <v>1913300</v>
      </c>
      <c r="BE1251" s="27">
        <f t="shared" si="2579"/>
        <v>11983300</v>
      </c>
      <c r="BF1251" s="26">
        <v>1</v>
      </c>
      <c r="BG1251" s="27">
        <v>7600000</v>
      </c>
      <c r="BH1251" s="27">
        <v>6840000</v>
      </c>
      <c r="BI1251" s="145"/>
      <c r="BJ1251" s="145"/>
      <c r="BK1251" s="143">
        <f t="shared" si="2552"/>
        <v>7.4432292756478696E-2</v>
      </c>
      <c r="BL1251" s="27">
        <f t="shared" si="2580"/>
        <v>7220000</v>
      </c>
      <c r="BM1251" s="27">
        <f t="shared" si="2581"/>
        <v>1371800</v>
      </c>
      <c r="BN1251" s="28">
        <f t="shared" si="2582"/>
        <v>8591800</v>
      </c>
      <c r="BO1251" s="26">
        <v>1</v>
      </c>
      <c r="BP1251" s="27">
        <v>7600000</v>
      </c>
      <c r="BQ1251" s="27">
        <v>7220000</v>
      </c>
      <c r="BR1251" s="148"/>
      <c r="BS1251" s="148"/>
      <c r="BT1251" s="143">
        <f t="shared" si="2553"/>
        <v>3.6261886214694748E-2</v>
      </c>
      <c r="BU1251" s="27">
        <f t="shared" si="2583"/>
        <v>7410000</v>
      </c>
      <c r="BV1251" s="28">
        <f t="shared" si="2584"/>
        <v>1407900</v>
      </c>
      <c r="BW1251" s="30">
        <f t="shared" si="2585"/>
        <v>8817900</v>
      </c>
      <c r="BX1251" s="26">
        <v>1</v>
      </c>
      <c r="BY1251" s="28">
        <v>7600000</v>
      </c>
      <c r="BZ1251" s="28">
        <v>7220000</v>
      </c>
      <c r="CA1251" s="156"/>
      <c r="CB1251" s="156"/>
      <c r="CC1251" s="177">
        <f t="shared" si="2554"/>
        <v>3.6261886214694748E-2</v>
      </c>
      <c r="CD1251" s="28">
        <f t="shared" si="2586"/>
        <v>7410000</v>
      </c>
      <c r="CE1251" s="28">
        <f t="shared" si="2587"/>
        <v>1407900</v>
      </c>
      <c r="CF1251" s="29">
        <f t="shared" si="2588"/>
        <v>8817900</v>
      </c>
      <c r="CG1251" s="26">
        <v>1</v>
      </c>
      <c r="CH1251" s="27">
        <v>6080000</v>
      </c>
      <c r="CI1251" s="27">
        <v>5472000</v>
      </c>
      <c r="CJ1251" s="148"/>
      <c r="CK1251" s="148"/>
      <c r="CL1251" s="143">
        <f t="shared" si="2589"/>
        <v>7.4432292756478682E-2</v>
      </c>
      <c r="CM1251" s="27">
        <f t="shared" si="2590"/>
        <v>5776000</v>
      </c>
      <c r="CN1251" s="27">
        <f t="shared" si="2591"/>
        <v>1097440</v>
      </c>
      <c r="CO1251" s="28">
        <f t="shared" si="2592"/>
        <v>6873440</v>
      </c>
      <c r="CP1251" s="26">
        <v>1</v>
      </c>
      <c r="CQ1251" s="27">
        <v>6080000</v>
      </c>
      <c r="CR1251" s="27">
        <v>5472000</v>
      </c>
      <c r="CS1251" s="148"/>
      <c r="CT1251" s="148"/>
      <c r="CU1251" s="143">
        <f t="shared" si="2593"/>
        <v>7.4432292756478682E-2</v>
      </c>
      <c r="CV1251" s="27">
        <f t="shared" si="2594"/>
        <v>5776000</v>
      </c>
      <c r="CW1251" s="28">
        <f t="shared" si="2595"/>
        <v>1097440</v>
      </c>
      <c r="CX1251" s="29">
        <f t="shared" si="2596"/>
        <v>6873440</v>
      </c>
      <c r="CY1251" s="26">
        <v>1</v>
      </c>
      <c r="CZ1251" s="27">
        <v>6080000</v>
      </c>
      <c r="DA1251" s="27">
        <v>6688000</v>
      </c>
      <c r="DB1251" s="181"/>
      <c r="DC1251" s="181"/>
      <c r="DD1251" s="143">
        <f t="shared" si="2597"/>
        <v>6.7343502970147379E-2</v>
      </c>
      <c r="DE1251" s="27">
        <f t="shared" si="2598"/>
        <v>6384000</v>
      </c>
      <c r="DF1251" s="27">
        <f t="shared" si="2599"/>
        <v>1212960</v>
      </c>
      <c r="DG1251" s="28">
        <f t="shared" si="2600"/>
        <v>7596960</v>
      </c>
      <c r="DH1251" s="31" t="s">
        <v>30</v>
      </c>
      <c r="DI1251" s="43" t="s">
        <v>30</v>
      </c>
      <c r="DJ1251" s="43" t="s">
        <v>30</v>
      </c>
      <c r="DK1251" s="43" t="s">
        <v>30</v>
      </c>
      <c r="DL1251" s="43" t="s">
        <v>30</v>
      </c>
      <c r="DM1251" s="32" t="s">
        <v>30</v>
      </c>
      <c r="DN1251" s="32" t="s">
        <v>30</v>
      </c>
      <c r="DO1251" s="33" t="s">
        <v>30</v>
      </c>
    </row>
    <row r="1252" spans="1:119" ht="21" customHeight="1" x14ac:dyDescent="0.25">
      <c r="A1252" s="66" t="s">
        <v>2439</v>
      </c>
      <c r="B1252" s="67" t="s">
        <v>98</v>
      </c>
      <c r="C1252" s="68" t="s">
        <v>2440</v>
      </c>
      <c r="D1252" s="26">
        <v>1</v>
      </c>
      <c r="E1252" s="27">
        <v>6500000</v>
      </c>
      <c r="F1252" s="27">
        <v>7100000</v>
      </c>
      <c r="G1252" s="148"/>
      <c r="H1252" s="148"/>
      <c r="I1252" s="143">
        <f t="shared" si="2564"/>
        <v>6.239177481057772E-2</v>
      </c>
      <c r="J1252" s="27">
        <f t="shared" si="2565"/>
        <v>6800000</v>
      </c>
      <c r="K1252" s="28">
        <f t="shared" si="2566"/>
        <v>1292000</v>
      </c>
      <c r="L1252" s="29">
        <f t="shared" si="2555"/>
        <v>8092000</v>
      </c>
      <c r="M1252" s="26">
        <v>1</v>
      </c>
      <c r="N1252" s="27">
        <v>6500000</v>
      </c>
      <c r="O1252" s="27">
        <v>5930000</v>
      </c>
      <c r="P1252" s="145"/>
      <c r="Q1252" s="145"/>
      <c r="R1252" s="143">
        <f t="shared" si="2469"/>
        <v>6.4851305756449248E-2</v>
      </c>
      <c r="S1252" s="27">
        <f t="shared" si="2567"/>
        <v>6215000</v>
      </c>
      <c r="T1252" s="28">
        <f t="shared" si="2568"/>
        <v>1180850</v>
      </c>
      <c r="U1252" s="30">
        <f t="shared" si="2569"/>
        <v>7395850</v>
      </c>
      <c r="V1252" s="26">
        <v>1</v>
      </c>
      <c r="W1252" s="27">
        <v>6500000</v>
      </c>
      <c r="X1252" s="27">
        <v>6970000</v>
      </c>
      <c r="Y1252" s="145"/>
      <c r="Z1252" s="145"/>
      <c r="AA1252" s="143">
        <f t="shared" si="2570"/>
        <v>4.9345239370107992E-2</v>
      </c>
      <c r="AB1252" s="27">
        <f t="shared" si="2571"/>
        <v>6735000</v>
      </c>
      <c r="AC1252" s="28">
        <f t="shared" si="2572"/>
        <v>1279650</v>
      </c>
      <c r="AD1252" s="29">
        <f t="shared" si="2573"/>
        <v>8014650</v>
      </c>
      <c r="AE1252" s="26">
        <v>1</v>
      </c>
      <c r="AF1252" s="27">
        <v>6500000</v>
      </c>
      <c r="AG1252" s="27">
        <v>6970000</v>
      </c>
      <c r="AH1252" s="145"/>
      <c r="AI1252" s="145"/>
      <c r="AJ1252" s="143">
        <f t="shared" si="2549"/>
        <v>4.9345239370107992E-2</v>
      </c>
      <c r="AK1252" s="27">
        <f t="shared" si="2574"/>
        <v>6735000</v>
      </c>
      <c r="AL1252" s="28">
        <f t="shared" si="2538"/>
        <v>1279650</v>
      </c>
      <c r="AM1252" s="30">
        <f t="shared" si="2575"/>
        <v>8014650</v>
      </c>
      <c r="AN1252" s="26">
        <v>1</v>
      </c>
      <c r="AO1252" s="27">
        <v>6500000</v>
      </c>
      <c r="AP1252" s="27">
        <v>8153600</v>
      </c>
      <c r="AQ1252" s="145"/>
      <c r="AR1252" s="145"/>
      <c r="AS1252" s="143">
        <f t="shared" si="2550"/>
        <v>0.15958832960775168</v>
      </c>
      <c r="AT1252" s="27">
        <f t="shared" si="2576"/>
        <v>7326800</v>
      </c>
      <c r="AU1252" s="28">
        <f t="shared" si="2541"/>
        <v>1392092</v>
      </c>
      <c r="AV1252" s="30">
        <f t="shared" si="2577"/>
        <v>8718892</v>
      </c>
      <c r="AW1252" s="26">
        <v>1</v>
      </c>
      <c r="AX1252" s="27">
        <v>6500000</v>
      </c>
      <c r="AY1252" s="27">
        <v>7280000</v>
      </c>
      <c r="AZ1252" s="145"/>
      <c r="BA1252" s="145"/>
      <c r="BB1252" s="143">
        <f t="shared" si="2551"/>
        <v>8.0049824285269536E-2</v>
      </c>
      <c r="BC1252" s="27">
        <f t="shared" si="2578"/>
        <v>6890000</v>
      </c>
      <c r="BD1252" s="27">
        <f t="shared" si="2544"/>
        <v>1309100</v>
      </c>
      <c r="BE1252" s="27">
        <f t="shared" si="2579"/>
        <v>8199100</v>
      </c>
      <c r="BF1252" s="26">
        <v>1</v>
      </c>
      <c r="BG1252" s="27">
        <v>5200000</v>
      </c>
      <c r="BH1252" s="27">
        <v>4680000</v>
      </c>
      <c r="BI1252" s="145"/>
      <c r="BJ1252" s="145"/>
      <c r="BK1252" s="143">
        <f t="shared" si="2552"/>
        <v>7.4432292756478682E-2</v>
      </c>
      <c r="BL1252" s="27">
        <f t="shared" si="2580"/>
        <v>4940000</v>
      </c>
      <c r="BM1252" s="27">
        <f t="shared" si="2581"/>
        <v>938600</v>
      </c>
      <c r="BN1252" s="28">
        <f t="shared" si="2582"/>
        <v>5878600</v>
      </c>
      <c r="BO1252" s="26">
        <v>1</v>
      </c>
      <c r="BP1252" s="27">
        <v>5200000</v>
      </c>
      <c r="BQ1252" s="27">
        <v>4940000</v>
      </c>
      <c r="BR1252" s="148"/>
      <c r="BS1252" s="148"/>
      <c r="BT1252" s="143">
        <f t="shared" si="2553"/>
        <v>3.6261886214694741E-2</v>
      </c>
      <c r="BU1252" s="27">
        <f t="shared" si="2583"/>
        <v>5070000</v>
      </c>
      <c r="BV1252" s="28">
        <f t="shared" si="2584"/>
        <v>963300</v>
      </c>
      <c r="BW1252" s="30">
        <f t="shared" si="2585"/>
        <v>6033300</v>
      </c>
      <c r="BX1252" s="26">
        <v>1</v>
      </c>
      <c r="BY1252" s="28">
        <v>5200000</v>
      </c>
      <c r="BZ1252" s="28">
        <v>4940000</v>
      </c>
      <c r="CA1252" s="156"/>
      <c r="CB1252" s="156"/>
      <c r="CC1252" s="177">
        <f t="shared" si="2554"/>
        <v>3.6261886214694741E-2</v>
      </c>
      <c r="CD1252" s="28">
        <f t="shared" si="2586"/>
        <v>5070000</v>
      </c>
      <c r="CE1252" s="28">
        <f t="shared" si="2587"/>
        <v>963300</v>
      </c>
      <c r="CF1252" s="29">
        <f t="shared" si="2588"/>
        <v>6033300</v>
      </c>
      <c r="CG1252" s="26">
        <v>1</v>
      </c>
      <c r="CH1252" s="27">
        <v>4160000</v>
      </c>
      <c r="CI1252" s="27">
        <v>3744000</v>
      </c>
      <c r="CJ1252" s="148"/>
      <c r="CK1252" s="148"/>
      <c r="CL1252" s="143">
        <f t="shared" si="2589"/>
        <v>7.4432292756478696E-2</v>
      </c>
      <c r="CM1252" s="27">
        <f t="shared" si="2590"/>
        <v>3952000</v>
      </c>
      <c r="CN1252" s="27">
        <f t="shared" si="2591"/>
        <v>750880</v>
      </c>
      <c r="CO1252" s="28">
        <f t="shared" si="2592"/>
        <v>4702880</v>
      </c>
      <c r="CP1252" s="26">
        <v>1</v>
      </c>
      <c r="CQ1252" s="27">
        <v>4160000</v>
      </c>
      <c r="CR1252" s="27">
        <v>3744000</v>
      </c>
      <c r="CS1252" s="148"/>
      <c r="CT1252" s="148"/>
      <c r="CU1252" s="143">
        <f t="shared" si="2593"/>
        <v>7.4432292756478696E-2</v>
      </c>
      <c r="CV1252" s="27">
        <f t="shared" si="2594"/>
        <v>3952000</v>
      </c>
      <c r="CW1252" s="28">
        <f t="shared" si="2595"/>
        <v>750880</v>
      </c>
      <c r="CX1252" s="29">
        <f t="shared" si="2596"/>
        <v>4702880</v>
      </c>
      <c r="CY1252" s="26">
        <v>1</v>
      </c>
      <c r="CZ1252" s="27">
        <v>4160000</v>
      </c>
      <c r="DA1252" s="27">
        <v>4576000</v>
      </c>
      <c r="DB1252" s="181"/>
      <c r="DC1252" s="181"/>
      <c r="DD1252" s="143">
        <f t="shared" si="2597"/>
        <v>6.7343502970147393E-2</v>
      </c>
      <c r="DE1252" s="27">
        <f t="shared" si="2598"/>
        <v>4368000</v>
      </c>
      <c r="DF1252" s="27">
        <f t="shared" si="2599"/>
        <v>829920</v>
      </c>
      <c r="DG1252" s="28">
        <f t="shared" si="2600"/>
        <v>5197920</v>
      </c>
      <c r="DH1252" s="31" t="s">
        <v>30</v>
      </c>
      <c r="DI1252" s="43" t="s">
        <v>30</v>
      </c>
      <c r="DJ1252" s="43" t="s">
        <v>30</v>
      </c>
      <c r="DK1252" s="43" t="s">
        <v>30</v>
      </c>
      <c r="DL1252" s="43" t="s">
        <v>30</v>
      </c>
      <c r="DM1252" s="32" t="s">
        <v>30</v>
      </c>
      <c r="DN1252" s="32" t="s">
        <v>30</v>
      </c>
      <c r="DO1252" s="33" t="s">
        <v>30</v>
      </c>
    </row>
    <row r="1253" spans="1:119" ht="21" customHeight="1" x14ac:dyDescent="0.25">
      <c r="A1253" s="66" t="s">
        <v>2441</v>
      </c>
      <c r="B1253" s="67" t="s">
        <v>98</v>
      </c>
      <c r="C1253" s="68" t="s">
        <v>2442</v>
      </c>
      <c r="D1253" s="26">
        <v>1</v>
      </c>
      <c r="E1253" s="27">
        <v>12000000</v>
      </c>
      <c r="F1253" s="27">
        <v>13150000</v>
      </c>
      <c r="G1253" s="148"/>
      <c r="H1253" s="148"/>
      <c r="I1253" s="143">
        <f t="shared" si="2564"/>
        <v>6.4665828895787647E-2</v>
      </c>
      <c r="J1253" s="27">
        <f t="shared" si="2565"/>
        <v>12575000</v>
      </c>
      <c r="K1253" s="28">
        <f t="shared" si="2566"/>
        <v>2389250</v>
      </c>
      <c r="L1253" s="29">
        <f t="shared" si="2555"/>
        <v>14964250</v>
      </c>
      <c r="M1253" s="26">
        <v>1</v>
      </c>
      <c r="N1253" s="27">
        <v>12000000</v>
      </c>
      <c r="O1253" s="27">
        <v>10990000</v>
      </c>
      <c r="P1253" s="145"/>
      <c r="Q1253" s="145"/>
      <c r="R1253" s="143">
        <f t="shared" si="2469"/>
        <v>6.2129434449622704E-2</v>
      </c>
      <c r="S1253" s="27">
        <f t="shared" si="2567"/>
        <v>11495000</v>
      </c>
      <c r="T1253" s="28">
        <f t="shared" si="2568"/>
        <v>2184050</v>
      </c>
      <c r="U1253" s="30">
        <f t="shared" si="2569"/>
        <v>13679050</v>
      </c>
      <c r="V1253" s="26">
        <v>1</v>
      </c>
      <c r="W1253" s="27">
        <v>12000000</v>
      </c>
      <c r="X1253" s="27">
        <v>12910000</v>
      </c>
      <c r="Y1253" s="145"/>
      <c r="Z1253" s="145"/>
      <c r="AA1253" s="143">
        <f t="shared" si="2570"/>
        <v>5.1663361772762602E-2</v>
      </c>
      <c r="AB1253" s="27">
        <f t="shared" si="2571"/>
        <v>12455000</v>
      </c>
      <c r="AC1253" s="28">
        <f t="shared" si="2572"/>
        <v>2366450</v>
      </c>
      <c r="AD1253" s="29">
        <f t="shared" si="2573"/>
        <v>14821450</v>
      </c>
      <c r="AE1253" s="26">
        <v>1</v>
      </c>
      <c r="AF1253" s="27">
        <v>12000000</v>
      </c>
      <c r="AG1253" s="27">
        <v>12910000</v>
      </c>
      <c r="AH1253" s="145"/>
      <c r="AI1253" s="145"/>
      <c r="AJ1253" s="143">
        <f t="shared" si="2549"/>
        <v>5.1663361772762602E-2</v>
      </c>
      <c r="AK1253" s="27">
        <f t="shared" si="2574"/>
        <v>12455000</v>
      </c>
      <c r="AL1253" s="28">
        <f t="shared" si="2538"/>
        <v>2366450</v>
      </c>
      <c r="AM1253" s="30">
        <f t="shared" si="2575"/>
        <v>14821450</v>
      </c>
      <c r="AN1253" s="26">
        <v>1</v>
      </c>
      <c r="AO1253" s="27">
        <v>12000000</v>
      </c>
      <c r="AP1253" s="27">
        <v>15052800</v>
      </c>
      <c r="AQ1253" s="145"/>
      <c r="AR1253" s="145"/>
      <c r="AS1253" s="143">
        <f t="shared" si="2550"/>
        <v>0.15958832960775166</v>
      </c>
      <c r="AT1253" s="27">
        <f t="shared" si="2576"/>
        <v>13526400</v>
      </c>
      <c r="AU1253" s="28">
        <f t="shared" si="2541"/>
        <v>2570016</v>
      </c>
      <c r="AV1253" s="30">
        <f t="shared" si="2577"/>
        <v>16096416</v>
      </c>
      <c r="AW1253" s="26">
        <v>1</v>
      </c>
      <c r="AX1253" s="27">
        <v>12000000</v>
      </c>
      <c r="AY1253" s="27">
        <v>13440000</v>
      </c>
      <c r="AZ1253" s="145"/>
      <c r="BA1253" s="145"/>
      <c r="BB1253" s="143">
        <f t="shared" si="2551"/>
        <v>8.0049824285269536E-2</v>
      </c>
      <c r="BC1253" s="27">
        <f t="shared" si="2578"/>
        <v>12720000</v>
      </c>
      <c r="BD1253" s="27">
        <f t="shared" si="2544"/>
        <v>2416800</v>
      </c>
      <c r="BE1253" s="27">
        <f t="shared" si="2579"/>
        <v>15136800</v>
      </c>
      <c r="BF1253" s="26">
        <v>1</v>
      </c>
      <c r="BG1253" s="27">
        <v>9600000</v>
      </c>
      <c r="BH1253" s="27">
        <v>8640000</v>
      </c>
      <c r="BI1253" s="145"/>
      <c r="BJ1253" s="145"/>
      <c r="BK1253" s="143">
        <f t="shared" si="2552"/>
        <v>7.4432292756478682E-2</v>
      </c>
      <c r="BL1253" s="27">
        <f t="shared" si="2580"/>
        <v>9120000</v>
      </c>
      <c r="BM1253" s="27">
        <f t="shared" si="2581"/>
        <v>1732800</v>
      </c>
      <c r="BN1253" s="28">
        <f t="shared" si="2582"/>
        <v>10852800</v>
      </c>
      <c r="BO1253" s="26">
        <v>1</v>
      </c>
      <c r="BP1253" s="27">
        <v>9600000</v>
      </c>
      <c r="BQ1253" s="27">
        <v>9120000</v>
      </c>
      <c r="BR1253" s="148"/>
      <c r="BS1253" s="148"/>
      <c r="BT1253" s="143">
        <f t="shared" si="2553"/>
        <v>3.6261886214694741E-2</v>
      </c>
      <c r="BU1253" s="27">
        <f t="shared" si="2583"/>
        <v>9360000</v>
      </c>
      <c r="BV1253" s="28">
        <f t="shared" si="2584"/>
        <v>1778400</v>
      </c>
      <c r="BW1253" s="30">
        <f t="shared" si="2585"/>
        <v>11138400</v>
      </c>
      <c r="BX1253" s="26">
        <v>1</v>
      </c>
      <c r="BY1253" s="28">
        <v>9600000</v>
      </c>
      <c r="BZ1253" s="28">
        <v>9120000</v>
      </c>
      <c r="CA1253" s="156"/>
      <c r="CB1253" s="156"/>
      <c r="CC1253" s="177">
        <f t="shared" si="2554"/>
        <v>3.6261886214694741E-2</v>
      </c>
      <c r="CD1253" s="28">
        <f t="shared" si="2586"/>
        <v>9360000</v>
      </c>
      <c r="CE1253" s="28">
        <f t="shared" si="2587"/>
        <v>1778400</v>
      </c>
      <c r="CF1253" s="29">
        <f t="shared" si="2588"/>
        <v>11138400</v>
      </c>
      <c r="CG1253" s="26">
        <v>1</v>
      </c>
      <c r="CH1253" s="27">
        <v>7680000</v>
      </c>
      <c r="CI1253" s="27">
        <v>6912000</v>
      </c>
      <c r="CJ1253" s="148"/>
      <c r="CK1253" s="148"/>
      <c r="CL1253" s="143">
        <f t="shared" si="2589"/>
        <v>7.4432292756478682E-2</v>
      </c>
      <c r="CM1253" s="27">
        <f t="shared" si="2590"/>
        <v>7296000</v>
      </c>
      <c r="CN1253" s="27">
        <f t="shared" si="2591"/>
        <v>1386240</v>
      </c>
      <c r="CO1253" s="28">
        <f t="shared" si="2592"/>
        <v>8682240</v>
      </c>
      <c r="CP1253" s="26">
        <v>1</v>
      </c>
      <c r="CQ1253" s="27">
        <v>7680000</v>
      </c>
      <c r="CR1253" s="27">
        <v>6912000</v>
      </c>
      <c r="CS1253" s="148"/>
      <c r="CT1253" s="148"/>
      <c r="CU1253" s="143">
        <f t="shared" si="2593"/>
        <v>7.4432292756478682E-2</v>
      </c>
      <c r="CV1253" s="27">
        <f t="shared" si="2594"/>
        <v>7296000</v>
      </c>
      <c r="CW1253" s="28">
        <f t="shared" si="2595"/>
        <v>1386240</v>
      </c>
      <c r="CX1253" s="29">
        <f t="shared" si="2596"/>
        <v>8682240</v>
      </c>
      <c r="CY1253" s="26">
        <v>1</v>
      </c>
      <c r="CZ1253" s="27">
        <v>7680000</v>
      </c>
      <c r="DA1253" s="27">
        <v>8448000</v>
      </c>
      <c r="DB1253" s="181"/>
      <c r="DC1253" s="181"/>
      <c r="DD1253" s="143">
        <f t="shared" si="2597"/>
        <v>6.7343502970147379E-2</v>
      </c>
      <c r="DE1253" s="27">
        <f t="shared" si="2598"/>
        <v>8064000</v>
      </c>
      <c r="DF1253" s="27">
        <f t="shared" si="2599"/>
        <v>1532160</v>
      </c>
      <c r="DG1253" s="28">
        <f t="shared" si="2600"/>
        <v>9596160</v>
      </c>
      <c r="DH1253" s="31" t="s">
        <v>30</v>
      </c>
      <c r="DI1253" s="43" t="s">
        <v>30</v>
      </c>
      <c r="DJ1253" s="43" t="s">
        <v>30</v>
      </c>
      <c r="DK1253" s="43" t="s">
        <v>30</v>
      </c>
      <c r="DL1253" s="43" t="s">
        <v>30</v>
      </c>
      <c r="DM1253" s="32" t="s">
        <v>30</v>
      </c>
      <c r="DN1253" s="32" t="s">
        <v>30</v>
      </c>
      <c r="DO1253" s="33" t="s">
        <v>30</v>
      </c>
    </row>
    <row r="1254" spans="1:119" ht="21" customHeight="1" x14ac:dyDescent="0.25">
      <c r="A1254" s="66" t="s">
        <v>2443</v>
      </c>
      <c r="B1254" s="67" t="s">
        <v>98</v>
      </c>
      <c r="C1254" s="68" t="s">
        <v>2444</v>
      </c>
      <c r="D1254" s="26">
        <v>1</v>
      </c>
      <c r="E1254" s="27">
        <v>9500000</v>
      </c>
      <c r="F1254" s="27">
        <v>10400000</v>
      </c>
      <c r="G1254" s="148"/>
      <c r="H1254" s="148"/>
      <c r="I1254" s="143">
        <f t="shared" si="2564"/>
        <v>6.3959407343506802E-2</v>
      </c>
      <c r="J1254" s="27">
        <f t="shared" si="2565"/>
        <v>9950000</v>
      </c>
      <c r="K1254" s="28">
        <f t="shared" si="2566"/>
        <v>1890500</v>
      </c>
      <c r="L1254" s="29">
        <f t="shared" si="2555"/>
        <v>11840500</v>
      </c>
      <c r="M1254" s="26">
        <v>1</v>
      </c>
      <c r="N1254" s="27">
        <v>9500000</v>
      </c>
      <c r="O1254" s="27">
        <v>8690000</v>
      </c>
      <c r="P1254" s="145"/>
      <c r="Q1254" s="145"/>
      <c r="R1254" s="143">
        <f t="shared" si="2469"/>
        <v>6.2974875509742012E-2</v>
      </c>
      <c r="S1254" s="27">
        <f t="shared" si="2567"/>
        <v>9095000</v>
      </c>
      <c r="T1254" s="28">
        <f t="shared" si="2568"/>
        <v>1728050</v>
      </c>
      <c r="U1254" s="30">
        <f t="shared" si="2569"/>
        <v>10823050</v>
      </c>
      <c r="V1254" s="26">
        <v>1</v>
      </c>
      <c r="W1254" s="27">
        <v>9500000</v>
      </c>
      <c r="X1254" s="27">
        <v>10210000</v>
      </c>
      <c r="Y1254" s="145"/>
      <c r="Z1254" s="145"/>
      <c r="AA1254" s="143">
        <f t="shared" si="2570"/>
        <v>5.0943258715621387E-2</v>
      </c>
      <c r="AB1254" s="27">
        <f t="shared" si="2571"/>
        <v>9855000</v>
      </c>
      <c r="AC1254" s="28">
        <f t="shared" si="2572"/>
        <v>1872450</v>
      </c>
      <c r="AD1254" s="29">
        <f t="shared" si="2573"/>
        <v>11727450</v>
      </c>
      <c r="AE1254" s="26">
        <v>1</v>
      </c>
      <c r="AF1254" s="27">
        <v>9500000</v>
      </c>
      <c r="AG1254" s="27">
        <v>10210000</v>
      </c>
      <c r="AH1254" s="145"/>
      <c r="AI1254" s="145"/>
      <c r="AJ1254" s="143">
        <f t="shared" si="2549"/>
        <v>5.0943258715621387E-2</v>
      </c>
      <c r="AK1254" s="27">
        <f t="shared" si="2574"/>
        <v>9855000</v>
      </c>
      <c r="AL1254" s="28">
        <f t="shared" si="2538"/>
        <v>1872450</v>
      </c>
      <c r="AM1254" s="30">
        <f t="shared" si="2575"/>
        <v>11727450</v>
      </c>
      <c r="AN1254" s="26">
        <v>1</v>
      </c>
      <c r="AO1254" s="27">
        <v>9500000</v>
      </c>
      <c r="AP1254" s="27">
        <v>11916800</v>
      </c>
      <c r="AQ1254" s="145"/>
      <c r="AR1254" s="145"/>
      <c r="AS1254" s="143">
        <f t="shared" si="2550"/>
        <v>0.15958832960775168</v>
      </c>
      <c r="AT1254" s="27">
        <f t="shared" si="2576"/>
        <v>10708400</v>
      </c>
      <c r="AU1254" s="28">
        <f t="shared" si="2541"/>
        <v>2034596</v>
      </c>
      <c r="AV1254" s="30">
        <f t="shared" si="2577"/>
        <v>12742996</v>
      </c>
      <c r="AW1254" s="26">
        <v>1</v>
      </c>
      <c r="AX1254" s="27">
        <v>9500000</v>
      </c>
      <c r="AY1254" s="27">
        <v>10640000</v>
      </c>
      <c r="AZ1254" s="145"/>
      <c r="BA1254" s="145"/>
      <c r="BB1254" s="143">
        <f t="shared" si="2551"/>
        <v>8.0049824285269522E-2</v>
      </c>
      <c r="BC1254" s="27">
        <f t="shared" si="2578"/>
        <v>10070000</v>
      </c>
      <c r="BD1254" s="27">
        <f t="shared" si="2544"/>
        <v>1913300</v>
      </c>
      <c r="BE1254" s="27">
        <f t="shared" si="2579"/>
        <v>11983300</v>
      </c>
      <c r="BF1254" s="26">
        <v>1</v>
      </c>
      <c r="BG1254" s="27">
        <v>7600000</v>
      </c>
      <c r="BH1254" s="27">
        <v>6840000</v>
      </c>
      <c r="BI1254" s="145"/>
      <c r="BJ1254" s="145"/>
      <c r="BK1254" s="143">
        <f t="shared" si="2552"/>
        <v>7.4432292756478696E-2</v>
      </c>
      <c r="BL1254" s="27">
        <f t="shared" si="2580"/>
        <v>7220000</v>
      </c>
      <c r="BM1254" s="27">
        <f t="shared" si="2581"/>
        <v>1371800</v>
      </c>
      <c r="BN1254" s="28">
        <f t="shared" si="2582"/>
        <v>8591800</v>
      </c>
      <c r="BO1254" s="26">
        <v>1</v>
      </c>
      <c r="BP1254" s="27">
        <v>7600000</v>
      </c>
      <c r="BQ1254" s="27">
        <v>7220000</v>
      </c>
      <c r="BR1254" s="148"/>
      <c r="BS1254" s="148"/>
      <c r="BT1254" s="143">
        <f t="shared" si="2553"/>
        <v>3.6261886214694748E-2</v>
      </c>
      <c r="BU1254" s="27">
        <f t="shared" si="2583"/>
        <v>7410000</v>
      </c>
      <c r="BV1254" s="28">
        <f t="shared" si="2584"/>
        <v>1407900</v>
      </c>
      <c r="BW1254" s="30">
        <f t="shared" si="2585"/>
        <v>8817900</v>
      </c>
      <c r="BX1254" s="26">
        <v>1</v>
      </c>
      <c r="BY1254" s="28">
        <v>7600000</v>
      </c>
      <c r="BZ1254" s="28">
        <v>7220000</v>
      </c>
      <c r="CA1254" s="156"/>
      <c r="CB1254" s="156"/>
      <c r="CC1254" s="177">
        <f t="shared" si="2554"/>
        <v>3.6261886214694748E-2</v>
      </c>
      <c r="CD1254" s="28">
        <f t="shared" si="2586"/>
        <v>7410000</v>
      </c>
      <c r="CE1254" s="28">
        <f t="shared" si="2587"/>
        <v>1407900</v>
      </c>
      <c r="CF1254" s="29">
        <f t="shared" si="2588"/>
        <v>8817900</v>
      </c>
      <c r="CG1254" s="26">
        <v>1</v>
      </c>
      <c r="CH1254" s="27">
        <v>6080000</v>
      </c>
      <c r="CI1254" s="27">
        <v>5472000</v>
      </c>
      <c r="CJ1254" s="148"/>
      <c r="CK1254" s="148"/>
      <c r="CL1254" s="143">
        <f t="shared" si="2589"/>
        <v>7.4432292756478682E-2</v>
      </c>
      <c r="CM1254" s="27">
        <f t="shared" si="2590"/>
        <v>5776000</v>
      </c>
      <c r="CN1254" s="27">
        <f t="shared" si="2591"/>
        <v>1097440</v>
      </c>
      <c r="CO1254" s="28">
        <f t="shared" si="2592"/>
        <v>6873440</v>
      </c>
      <c r="CP1254" s="26">
        <v>1</v>
      </c>
      <c r="CQ1254" s="27">
        <v>6080000</v>
      </c>
      <c r="CR1254" s="27">
        <v>5472000</v>
      </c>
      <c r="CS1254" s="148"/>
      <c r="CT1254" s="148"/>
      <c r="CU1254" s="143">
        <f t="shared" si="2593"/>
        <v>7.4432292756478682E-2</v>
      </c>
      <c r="CV1254" s="27">
        <f t="shared" si="2594"/>
        <v>5776000</v>
      </c>
      <c r="CW1254" s="28">
        <f t="shared" si="2595"/>
        <v>1097440</v>
      </c>
      <c r="CX1254" s="29">
        <f t="shared" si="2596"/>
        <v>6873440</v>
      </c>
      <c r="CY1254" s="26">
        <v>1</v>
      </c>
      <c r="CZ1254" s="27">
        <v>6080000</v>
      </c>
      <c r="DA1254" s="27">
        <v>6688000</v>
      </c>
      <c r="DB1254" s="181"/>
      <c r="DC1254" s="181"/>
      <c r="DD1254" s="143">
        <f t="shared" si="2597"/>
        <v>6.7343502970147379E-2</v>
      </c>
      <c r="DE1254" s="27">
        <f t="shared" si="2598"/>
        <v>6384000</v>
      </c>
      <c r="DF1254" s="27">
        <f t="shared" si="2599"/>
        <v>1212960</v>
      </c>
      <c r="DG1254" s="28">
        <f t="shared" si="2600"/>
        <v>7596960</v>
      </c>
      <c r="DH1254" s="31" t="s">
        <v>30</v>
      </c>
      <c r="DI1254" s="43" t="s">
        <v>30</v>
      </c>
      <c r="DJ1254" s="43" t="s">
        <v>30</v>
      </c>
      <c r="DK1254" s="43" t="s">
        <v>30</v>
      </c>
      <c r="DL1254" s="43" t="s">
        <v>30</v>
      </c>
      <c r="DM1254" s="32" t="s">
        <v>30</v>
      </c>
      <c r="DN1254" s="32" t="s">
        <v>30</v>
      </c>
      <c r="DO1254" s="33" t="s">
        <v>30</v>
      </c>
    </row>
    <row r="1255" spans="1:119" ht="21" customHeight="1" x14ac:dyDescent="0.25">
      <c r="A1255" s="66" t="s">
        <v>2445</v>
      </c>
      <c r="B1255" s="67" t="s">
        <v>98</v>
      </c>
      <c r="C1255" s="68" t="s">
        <v>2446</v>
      </c>
      <c r="D1255" s="26">
        <v>1</v>
      </c>
      <c r="E1255" s="27">
        <v>8500000</v>
      </c>
      <c r="F1255" s="27">
        <v>9300000</v>
      </c>
      <c r="G1255" s="148"/>
      <c r="H1255" s="148"/>
      <c r="I1255" s="143">
        <f t="shared" si="2564"/>
        <v>6.3560160106655966E-2</v>
      </c>
      <c r="J1255" s="27">
        <f t="shared" si="2565"/>
        <v>8900000</v>
      </c>
      <c r="K1255" s="28">
        <f t="shared" si="2566"/>
        <v>1691000</v>
      </c>
      <c r="L1255" s="29">
        <f t="shared" si="2555"/>
        <v>10591000</v>
      </c>
      <c r="M1255" s="26">
        <v>1</v>
      </c>
      <c r="N1255" s="27">
        <v>8500000</v>
      </c>
      <c r="O1255" s="27">
        <v>7770000</v>
      </c>
      <c r="P1255" s="145"/>
      <c r="Q1255" s="145"/>
      <c r="R1255" s="143">
        <f t="shared" ref="R1255:R1318" si="2601">+STDEVA(N1255:O1255)/AVERAGE(N1255:O1255)</f>
        <v>6.3452728981706175E-2</v>
      </c>
      <c r="S1255" s="27">
        <f t="shared" si="2567"/>
        <v>8135000</v>
      </c>
      <c r="T1255" s="28">
        <f t="shared" si="2568"/>
        <v>1545650</v>
      </c>
      <c r="U1255" s="30">
        <f t="shared" si="2569"/>
        <v>9680650</v>
      </c>
      <c r="V1255" s="26">
        <v>1</v>
      </c>
      <c r="W1255" s="27">
        <v>8500000</v>
      </c>
      <c r="X1255" s="27">
        <v>9130000</v>
      </c>
      <c r="Y1255" s="145"/>
      <c r="Z1255" s="145"/>
      <c r="AA1255" s="143">
        <f t="shared" si="2570"/>
        <v>5.0536275910099251E-2</v>
      </c>
      <c r="AB1255" s="27">
        <f t="shared" si="2571"/>
        <v>8815000</v>
      </c>
      <c r="AC1255" s="28">
        <f t="shared" si="2572"/>
        <v>1674850</v>
      </c>
      <c r="AD1255" s="29">
        <f t="shared" si="2573"/>
        <v>10489850</v>
      </c>
      <c r="AE1255" s="26">
        <v>1</v>
      </c>
      <c r="AF1255" s="27">
        <v>8500000</v>
      </c>
      <c r="AG1255" s="27">
        <v>9130000</v>
      </c>
      <c r="AH1255" s="145"/>
      <c r="AI1255" s="145"/>
      <c r="AJ1255" s="143">
        <f t="shared" si="2549"/>
        <v>5.0536275910099251E-2</v>
      </c>
      <c r="AK1255" s="27">
        <f t="shared" si="2574"/>
        <v>8815000</v>
      </c>
      <c r="AL1255" s="28">
        <f t="shared" si="2538"/>
        <v>1674850</v>
      </c>
      <c r="AM1255" s="30">
        <f t="shared" si="2575"/>
        <v>10489850</v>
      </c>
      <c r="AN1255" s="26">
        <v>1</v>
      </c>
      <c r="AO1255" s="27">
        <v>8500000</v>
      </c>
      <c r="AP1255" s="27">
        <v>10662400</v>
      </c>
      <c r="AQ1255" s="145"/>
      <c r="AR1255" s="145"/>
      <c r="AS1255" s="143">
        <f t="shared" si="2550"/>
        <v>0.15958832960775168</v>
      </c>
      <c r="AT1255" s="27">
        <f t="shared" si="2576"/>
        <v>9581200</v>
      </c>
      <c r="AU1255" s="28">
        <f t="shared" si="2541"/>
        <v>1820428</v>
      </c>
      <c r="AV1255" s="30">
        <f t="shared" si="2577"/>
        <v>11401628</v>
      </c>
      <c r="AW1255" s="26">
        <v>1</v>
      </c>
      <c r="AX1255" s="27">
        <v>8500000</v>
      </c>
      <c r="AY1255" s="27">
        <v>9520000</v>
      </c>
      <c r="AZ1255" s="145"/>
      <c r="BA1255" s="145"/>
      <c r="BB1255" s="143">
        <f t="shared" si="2551"/>
        <v>8.0049824285269522E-2</v>
      </c>
      <c r="BC1255" s="27">
        <f t="shared" si="2578"/>
        <v>9010000</v>
      </c>
      <c r="BD1255" s="27">
        <f t="shared" si="2544"/>
        <v>1711900</v>
      </c>
      <c r="BE1255" s="27">
        <f t="shared" si="2579"/>
        <v>10721900</v>
      </c>
      <c r="BF1255" s="26">
        <v>1</v>
      </c>
      <c r="BG1255" s="27">
        <v>6800000</v>
      </c>
      <c r="BH1255" s="27">
        <v>6120000</v>
      </c>
      <c r="BI1255" s="145"/>
      <c r="BJ1255" s="145"/>
      <c r="BK1255" s="143">
        <f t="shared" si="2552"/>
        <v>7.4432292756478682E-2</v>
      </c>
      <c r="BL1255" s="27">
        <f t="shared" si="2580"/>
        <v>6460000</v>
      </c>
      <c r="BM1255" s="27">
        <f t="shared" si="2581"/>
        <v>1227400</v>
      </c>
      <c r="BN1255" s="28">
        <f t="shared" si="2582"/>
        <v>7687400</v>
      </c>
      <c r="BO1255" s="26">
        <v>1</v>
      </c>
      <c r="BP1255" s="27">
        <v>6800000</v>
      </c>
      <c r="BQ1255" s="27">
        <v>6460000</v>
      </c>
      <c r="BR1255" s="148"/>
      <c r="BS1255" s="148"/>
      <c r="BT1255" s="143">
        <f t="shared" si="2553"/>
        <v>3.6261886214694741E-2</v>
      </c>
      <c r="BU1255" s="27">
        <f t="shared" si="2583"/>
        <v>6630000</v>
      </c>
      <c r="BV1255" s="28">
        <f t="shared" si="2584"/>
        <v>1259700</v>
      </c>
      <c r="BW1255" s="30">
        <f t="shared" si="2585"/>
        <v>7889700</v>
      </c>
      <c r="BX1255" s="26">
        <v>1</v>
      </c>
      <c r="BY1255" s="28">
        <v>6800000</v>
      </c>
      <c r="BZ1255" s="28">
        <v>6460000</v>
      </c>
      <c r="CA1255" s="156"/>
      <c r="CB1255" s="156"/>
      <c r="CC1255" s="177">
        <f t="shared" si="2554"/>
        <v>3.6261886214694741E-2</v>
      </c>
      <c r="CD1255" s="28">
        <f t="shared" si="2586"/>
        <v>6630000</v>
      </c>
      <c r="CE1255" s="28">
        <f t="shared" si="2587"/>
        <v>1259700</v>
      </c>
      <c r="CF1255" s="29">
        <f t="shared" si="2588"/>
        <v>7889700</v>
      </c>
      <c r="CG1255" s="26">
        <v>1</v>
      </c>
      <c r="CH1255" s="27">
        <v>5440000</v>
      </c>
      <c r="CI1255" s="27">
        <v>4896000</v>
      </c>
      <c r="CJ1255" s="148"/>
      <c r="CK1255" s="148"/>
      <c r="CL1255" s="143">
        <f t="shared" si="2589"/>
        <v>7.4432292756478682E-2</v>
      </c>
      <c r="CM1255" s="27">
        <f t="shared" si="2590"/>
        <v>5168000</v>
      </c>
      <c r="CN1255" s="27">
        <f t="shared" si="2591"/>
        <v>981920</v>
      </c>
      <c r="CO1255" s="28">
        <f t="shared" si="2592"/>
        <v>6149920</v>
      </c>
      <c r="CP1255" s="26">
        <v>1</v>
      </c>
      <c r="CQ1255" s="27">
        <v>5440000</v>
      </c>
      <c r="CR1255" s="27">
        <v>4896000</v>
      </c>
      <c r="CS1255" s="148"/>
      <c r="CT1255" s="148"/>
      <c r="CU1255" s="143">
        <f t="shared" si="2593"/>
        <v>7.4432292756478682E-2</v>
      </c>
      <c r="CV1255" s="27">
        <f t="shared" si="2594"/>
        <v>5168000</v>
      </c>
      <c r="CW1255" s="28">
        <f t="shared" si="2595"/>
        <v>981920</v>
      </c>
      <c r="CX1255" s="29">
        <f t="shared" si="2596"/>
        <v>6149920</v>
      </c>
      <c r="CY1255" s="26">
        <v>1</v>
      </c>
      <c r="CZ1255" s="27">
        <v>5440000</v>
      </c>
      <c r="DA1255" s="27">
        <v>5984000</v>
      </c>
      <c r="DB1255" s="181"/>
      <c r="DC1255" s="181"/>
      <c r="DD1255" s="143">
        <f t="shared" si="2597"/>
        <v>6.7343502970147379E-2</v>
      </c>
      <c r="DE1255" s="27">
        <f t="shared" si="2598"/>
        <v>5712000</v>
      </c>
      <c r="DF1255" s="27">
        <f t="shared" si="2599"/>
        <v>1085280</v>
      </c>
      <c r="DG1255" s="28">
        <f t="shared" si="2600"/>
        <v>6797280</v>
      </c>
      <c r="DH1255" s="31" t="s">
        <v>30</v>
      </c>
      <c r="DI1255" s="43" t="s">
        <v>30</v>
      </c>
      <c r="DJ1255" s="43" t="s">
        <v>30</v>
      </c>
      <c r="DK1255" s="43" t="s">
        <v>30</v>
      </c>
      <c r="DL1255" s="43" t="s">
        <v>30</v>
      </c>
      <c r="DM1255" s="32" t="s">
        <v>30</v>
      </c>
      <c r="DN1255" s="32" t="s">
        <v>30</v>
      </c>
      <c r="DO1255" s="33" t="s">
        <v>30</v>
      </c>
    </row>
    <row r="1256" spans="1:119" ht="21" customHeight="1" x14ac:dyDescent="0.25">
      <c r="A1256" s="66" t="s">
        <v>2447</v>
      </c>
      <c r="B1256" s="67" t="s">
        <v>98</v>
      </c>
      <c r="C1256" s="68" t="s">
        <v>2448</v>
      </c>
      <c r="D1256" s="26">
        <v>1</v>
      </c>
      <c r="E1256" s="27">
        <v>3500000</v>
      </c>
      <c r="F1256" s="27">
        <v>3800000</v>
      </c>
      <c r="G1256" s="148"/>
      <c r="H1256" s="148"/>
      <c r="I1256" s="143">
        <f t="shared" si="2564"/>
        <v>5.8118365576976506E-2</v>
      </c>
      <c r="J1256" s="27">
        <f t="shared" si="2565"/>
        <v>3650000</v>
      </c>
      <c r="K1256" s="28">
        <f t="shared" si="2566"/>
        <v>693500</v>
      </c>
      <c r="L1256" s="29">
        <f t="shared" si="2555"/>
        <v>4343500</v>
      </c>
      <c r="M1256" s="26">
        <v>1</v>
      </c>
      <c r="N1256" s="27">
        <v>3500000</v>
      </c>
      <c r="O1256" s="27">
        <v>3170000</v>
      </c>
      <c r="P1256" s="145"/>
      <c r="Q1256" s="145"/>
      <c r="R1256" s="143">
        <f t="shared" si="2601"/>
        <v>6.9968587043946234E-2</v>
      </c>
      <c r="S1256" s="27">
        <f t="shared" si="2567"/>
        <v>3335000</v>
      </c>
      <c r="T1256" s="28">
        <f t="shared" si="2568"/>
        <v>633650</v>
      </c>
      <c r="U1256" s="30">
        <f t="shared" si="2569"/>
        <v>3968650</v>
      </c>
      <c r="V1256" s="26">
        <v>1</v>
      </c>
      <c r="W1256" s="27">
        <v>3500000</v>
      </c>
      <c r="X1256" s="27">
        <v>3730000</v>
      </c>
      <c r="Y1256" s="145"/>
      <c r="Z1256" s="145"/>
      <c r="AA1256" s="143">
        <f t="shared" si="2570"/>
        <v>4.4988813187525845E-2</v>
      </c>
      <c r="AB1256" s="27">
        <f t="shared" si="2571"/>
        <v>3615000</v>
      </c>
      <c r="AC1256" s="28">
        <f t="shared" si="2572"/>
        <v>686850</v>
      </c>
      <c r="AD1256" s="29">
        <f t="shared" si="2573"/>
        <v>4301850</v>
      </c>
      <c r="AE1256" s="26">
        <v>1</v>
      </c>
      <c r="AF1256" s="27">
        <v>3500000</v>
      </c>
      <c r="AG1256" s="27">
        <v>3730000</v>
      </c>
      <c r="AH1256" s="145"/>
      <c r="AI1256" s="145"/>
      <c r="AJ1256" s="143">
        <f t="shared" si="2549"/>
        <v>4.4988813187525845E-2</v>
      </c>
      <c r="AK1256" s="27">
        <f t="shared" si="2574"/>
        <v>3615000</v>
      </c>
      <c r="AL1256" s="28">
        <f t="shared" si="2538"/>
        <v>686850</v>
      </c>
      <c r="AM1256" s="30">
        <f t="shared" si="2575"/>
        <v>4301850</v>
      </c>
      <c r="AN1256" s="26">
        <v>1</v>
      </c>
      <c r="AO1256" s="27">
        <v>3500000</v>
      </c>
      <c r="AP1256" s="27">
        <v>4390400</v>
      </c>
      <c r="AQ1256" s="145"/>
      <c r="AR1256" s="145"/>
      <c r="AS1256" s="143">
        <f t="shared" si="2550"/>
        <v>0.15958832960775166</v>
      </c>
      <c r="AT1256" s="27">
        <f t="shared" si="2576"/>
        <v>3945200</v>
      </c>
      <c r="AU1256" s="28">
        <f t="shared" si="2541"/>
        <v>749588</v>
      </c>
      <c r="AV1256" s="30">
        <f t="shared" si="2577"/>
        <v>4694788</v>
      </c>
      <c r="AW1256" s="26">
        <v>1</v>
      </c>
      <c r="AX1256" s="27">
        <v>3500000</v>
      </c>
      <c r="AY1256" s="27">
        <v>3920000</v>
      </c>
      <c r="AZ1256" s="145"/>
      <c r="BA1256" s="145"/>
      <c r="BB1256" s="143">
        <f t="shared" si="2551"/>
        <v>8.0049824285269522E-2</v>
      </c>
      <c r="BC1256" s="27">
        <f t="shared" si="2578"/>
        <v>3710000</v>
      </c>
      <c r="BD1256" s="27">
        <f t="shared" si="2544"/>
        <v>704900</v>
      </c>
      <c r="BE1256" s="27">
        <f t="shared" si="2579"/>
        <v>4414900</v>
      </c>
      <c r="BF1256" s="26">
        <v>1</v>
      </c>
      <c r="BG1256" s="27">
        <v>2800000</v>
      </c>
      <c r="BH1256" s="27">
        <v>2520000</v>
      </c>
      <c r="BI1256" s="145"/>
      <c r="BJ1256" s="145"/>
      <c r="BK1256" s="143">
        <f t="shared" si="2552"/>
        <v>7.4432292756478682E-2</v>
      </c>
      <c r="BL1256" s="27">
        <f t="shared" si="2580"/>
        <v>2660000</v>
      </c>
      <c r="BM1256" s="27">
        <f t="shared" si="2581"/>
        <v>505400</v>
      </c>
      <c r="BN1256" s="28">
        <f t="shared" si="2582"/>
        <v>3165400</v>
      </c>
      <c r="BO1256" s="26">
        <v>1</v>
      </c>
      <c r="BP1256" s="27">
        <v>2800000</v>
      </c>
      <c r="BQ1256" s="27">
        <v>2660000</v>
      </c>
      <c r="BR1256" s="148"/>
      <c r="BS1256" s="148"/>
      <c r="BT1256" s="143">
        <f t="shared" si="2553"/>
        <v>3.6261886214694741E-2</v>
      </c>
      <c r="BU1256" s="27">
        <f t="shared" si="2583"/>
        <v>2730000</v>
      </c>
      <c r="BV1256" s="28">
        <f t="shared" si="2584"/>
        <v>518700</v>
      </c>
      <c r="BW1256" s="30">
        <f t="shared" si="2585"/>
        <v>3248700</v>
      </c>
      <c r="BX1256" s="26">
        <v>1</v>
      </c>
      <c r="BY1256" s="28">
        <v>2800000</v>
      </c>
      <c r="BZ1256" s="28">
        <v>2660000</v>
      </c>
      <c r="CA1256" s="156"/>
      <c r="CB1256" s="156"/>
      <c r="CC1256" s="177">
        <f t="shared" si="2554"/>
        <v>3.6261886214694741E-2</v>
      </c>
      <c r="CD1256" s="28">
        <f t="shared" si="2586"/>
        <v>2730000</v>
      </c>
      <c r="CE1256" s="28">
        <f t="shared" si="2587"/>
        <v>518700</v>
      </c>
      <c r="CF1256" s="29">
        <f t="shared" si="2588"/>
        <v>3248700</v>
      </c>
      <c r="CG1256" s="26">
        <v>1</v>
      </c>
      <c r="CH1256" s="27">
        <v>2240000</v>
      </c>
      <c r="CI1256" s="27">
        <v>2016000</v>
      </c>
      <c r="CJ1256" s="148"/>
      <c r="CK1256" s="148"/>
      <c r="CL1256" s="143">
        <f t="shared" si="2589"/>
        <v>7.4432292756478682E-2</v>
      </c>
      <c r="CM1256" s="27">
        <f t="shared" si="2590"/>
        <v>2128000</v>
      </c>
      <c r="CN1256" s="27">
        <f t="shared" si="2591"/>
        <v>404320</v>
      </c>
      <c r="CO1256" s="28">
        <f t="shared" si="2592"/>
        <v>2532320</v>
      </c>
      <c r="CP1256" s="26">
        <v>1</v>
      </c>
      <c r="CQ1256" s="27">
        <v>2240000</v>
      </c>
      <c r="CR1256" s="27">
        <v>2016000</v>
      </c>
      <c r="CS1256" s="148"/>
      <c r="CT1256" s="148"/>
      <c r="CU1256" s="143">
        <f t="shared" si="2593"/>
        <v>7.4432292756478682E-2</v>
      </c>
      <c r="CV1256" s="27">
        <f t="shared" si="2594"/>
        <v>2128000</v>
      </c>
      <c r="CW1256" s="28">
        <f t="shared" si="2595"/>
        <v>404320</v>
      </c>
      <c r="CX1256" s="29">
        <f t="shared" si="2596"/>
        <v>2532320</v>
      </c>
      <c r="CY1256" s="26">
        <v>1</v>
      </c>
      <c r="CZ1256" s="27">
        <v>2240000</v>
      </c>
      <c r="DA1256" s="27">
        <v>2464000</v>
      </c>
      <c r="DB1256" s="181"/>
      <c r="DC1256" s="181"/>
      <c r="DD1256" s="143">
        <f t="shared" si="2597"/>
        <v>6.7343502970147379E-2</v>
      </c>
      <c r="DE1256" s="27">
        <f t="shared" si="2598"/>
        <v>2352000</v>
      </c>
      <c r="DF1256" s="27">
        <f t="shared" si="2599"/>
        <v>446880</v>
      </c>
      <c r="DG1256" s="28">
        <f t="shared" si="2600"/>
        <v>2798880</v>
      </c>
      <c r="DH1256" s="31" t="s">
        <v>30</v>
      </c>
      <c r="DI1256" s="43" t="s">
        <v>30</v>
      </c>
      <c r="DJ1256" s="43" t="s">
        <v>30</v>
      </c>
      <c r="DK1256" s="43" t="s">
        <v>30</v>
      </c>
      <c r="DL1256" s="43" t="s">
        <v>30</v>
      </c>
      <c r="DM1256" s="32" t="s">
        <v>30</v>
      </c>
      <c r="DN1256" s="32" t="s">
        <v>30</v>
      </c>
      <c r="DO1256" s="33" t="s">
        <v>30</v>
      </c>
    </row>
    <row r="1257" spans="1:119" ht="21" customHeight="1" x14ac:dyDescent="0.25">
      <c r="A1257" s="66" t="s">
        <v>2449</v>
      </c>
      <c r="B1257" s="67" t="s">
        <v>98</v>
      </c>
      <c r="C1257" s="68" t="s">
        <v>2450</v>
      </c>
      <c r="D1257" s="26">
        <v>1</v>
      </c>
      <c r="E1257" s="27">
        <v>3500000</v>
      </c>
      <c r="F1257" s="27">
        <v>3800000</v>
      </c>
      <c r="G1257" s="148"/>
      <c r="H1257" s="148"/>
      <c r="I1257" s="143">
        <f t="shared" si="2564"/>
        <v>5.8118365576976506E-2</v>
      </c>
      <c r="J1257" s="27">
        <f t="shared" si="2565"/>
        <v>3650000</v>
      </c>
      <c r="K1257" s="28">
        <f t="shared" si="2566"/>
        <v>693500</v>
      </c>
      <c r="L1257" s="29">
        <f t="shared" si="2555"/>
        <v>4343500</v>
      </c>
      <c r="M1257" s="26">
        <v>1</v>
      </c>
      <c r="N1257" s="27">
        <v>3500000</v>
      </c>
      <c r="O1257" s="27">
        <v>3170000</v>
      </c>
      <c r="P1257" s="145"/>
      <c r="Q1257" s="145"/>
      <c r="R1257" s="143">
        <f t="shared" si="2601"/>
        <v>6.9968587043946234E-2</v>
      </c>
      <c r="S1257" s="27">
        <f t="shared" si="2567"/>
        <v>3335000</v>
      </c>
      <c r="T1257" s="28">
        <f t="shared" si="2568"/>
        <v>633650</v>
      </c>
      <c r="U1257" s="30">
        <f t="shared" si="2569"/>
        <v>3968650</v>
      </c>
      <c r="V1257" s="26">
        <v>1</v>
      </c>
      <c r="W1257" s="27">
        <v>3500000</v>
      </c>
      <c r="X1257" s="27">
        <v>3730000</v>
      </c>
      <c r="Y1257" s="145"/>
      <c r="Z1257" s="145"/>
      <c r="AA1257" s="143">
        <f t="shared" si="2570"/>
        <v>4.4988813187525845E-2</v>
      </c>
      <c r="AB1257" s="27">
        <f t="shared" si="2571"/>
        <v>3615000</v>
      </c>
      <c r="AC1257" s="28">
        <f t="shared" si="2572"/>
        <v>686850</v>
      </c>
      <c r="AD1257" s="29">
        <f t="shared" si="2573"/>
        <v>4301850</v>
      </c>
      <c r="AE1257" s="26">
        <v>1</v>
      </c>
      <c r="AF1257" s="27">
        <v>3500000</v>
      </c>
      <c r="AG1257" s="27">
        <v>3730000</v>
      </c>
      <c r="AH1257" s="145"/>
      <c r="AI1257" s="145"/>
      <c r="AJ1257" s="143">
        <f t="shared" si="2549"/>
        <v>4.4988813187525845E-2</v>
      </c>
      <c r="AK1257" s="27">
        <f t="shared" si="2574"/>
        <v>3615000</v>
      </c>
      <c r="AL1257" s="28">
        <f t="shared" si="2538"/>
        <v>686850</v>
      </c>
      <c r="AM1257" s="30">
        <f t="shared" si="2575"/>
        <v>4301850</v>
      </c>
      <c r="AN1257" s="26">
        <v>1</v>
      </c>
      <c r="AO1257" s="27">
        <v>3500000</v>
      </c>
      <c r="AP1257" s="27">
        <v>4390400</v>
      </c>
      <c r="AQ1257" s="145"/>
      <c r="AR1257" s="145"/>
      <c r="AS1257" s="143">
        <f t="shared" si="2550"/>
        <v>0.15958832960775166</v>
      </c>
      <c r="AT1257" s="27">
        <f t="shared" si="2576"/>
        <v>3945200</v>
      </c>
      <c r="AU1257" s="28">
        <f t="shared" si="2541"/>
        <v>749588</v>
      </c>
      <c r="AV1257" s="30">
        <f t="shared" si="2577"/>
        <v>4694788</v>
      </c>
      <c r="AW1257" s="26">
        <v>1</v>
      </c>
      <c r="AX1257" s="27">
        <v>3500000</v>
      </c>
      <c r="AY1257" s="27">
        <v>3920000</v>
      </c>
      <c r="AZ1257" s="145"/>
      <c r="BA1257" s="145"/>
      <c r="BB1257" s="143">
        <f t="shared" si="2551"/>
        <v>8.0049824285269522E-2</v>
      </c>
      <c r="BC1257" s="27">
        <f t="shared" si="2578"/>
        <v>3710000</v>
      </c>
      <c r="BD1257" s="27">
        <f t="shared" si="2544"/>
        <v>704900</v>
      </c>
      <c r="BE1257" s="27">
        <f t="shared" si="2579"/>
        <v>4414900</v>
      </c>
      <c r="BF1257" s="26">
        <v>1</v>
      </c>
      <c r="BG1257" s="27">
        <v>2800000</v>
      </c>
      <c r="BH1257" s="27">
        <v>2520000</v>
      </c>
      <c r="BI1257" s="145"/>
      <c r="BJ1257" s="145"/>
      <c r="BK1257" s="143">
        <f t="shared" si="2552"/>
        <v>7.4432292756478682E-2</v>
      </c>
      <c r="BL1257" s="27">
        <f t="shared" si="2580"/>
        <v>2660000</v>
      </c>
      <c r="BM1257" s="27">
        <f t="shared" si="2581"/>
        <v>505400</v>
      </c>
      <c r="BN1257" s="28">
        <f t="shared" si="2582"/>
        <v>3165400</v>
      </c>
      <c r="BO1257" s="26">
        <v>1</v>
      </c>
      <c r="BP1257" s="27">
        <v>2800000</v>
      </c>
      <c r="BQ1257" s="27">
        <v>2660000</v>
      </c>
      <c r="BR1257" s="148"/>
      <c r="BS1257" s="148"/>
      <c r="BT1257" s="143">
        <f t="shared" si="2553"/>
        <v>3.6261886214694741E-2</v>
      </c>
      <c r="BU1257" s="27">
        <f t="shared" si="2583"/>
        <v>2730000</v>
      </c>
      <c r="BV1257" s="28">
        <f t="shared" si="2584"/>
        <v>518700</v>
      </c>
      <c r="BW1257" s="30">
        <f t="shared" si="2585"/>
        <v>3248700</v>
      </c>
      <c r="BX1257" s="26">
        <v>1</v>
      </c>
      <c r="BY1257" s="28">
        <v>2800000</v>
      </c>
      <c r="BZ1257" s="28">
        <v>2660000</v>
      </c>
      <c r="CA1257" s="156"/>
      <c r="CB1257" s="156"/>
      <c r="CC1257" s="177">
        <f t="shared" si="2554"/>
        <v>3.6261886214694741E-2</v>
      </c>
      <c r="CD1257" s="28">
        <f t="shared" si="2586"/>
        <v>2730000</v>
      </c>
      <c r="CE1257" s="28">
        <f t="shared" si="2587"/>
        <v>518700</v>
      </c>
      <c r="CF1257" s="29">
        <f t="shared" si="2588"/>
        <v>3248700</v>
      </c>
      <c r="CG1257" s="26">
        <v>1</v>
      </c>
      <c r="CH1257" s="27">
        <v>2240000</v>
      </c>
      <c r="CI1257" s="27">
        <v>2016000</v>
      </c>
      <c r="CJ1257" s="148"/>
      <c r="CK1257" s="148"/>
      <c r="CL1257" s="143">
        <f t="shared" si="2589"/>
        <v>7.4432292756478682E-2</v>
      </c>
      <c r="CM1257" s="27">
        <f t="shared" si="2590"/>
        <v>2128000</v>
      </c>
      <c r="CN1257" s="27">
        <f t="shared" si="2591"/>
        <v>404320</v>
      </c>
      <c r="CO1257" s="28">
        <f t="shared" si="2592"/>
        <v>2532320</v>
      </c>
      <c r="CP1257" s="26">
        <v>1</v>
      </c>
      <c r="CQ1257" s="27">
        <v>2240000</v>
      </c>
      <c r="CR1257" s="27">
        <v>2016000</v>
      </c>
      <c r="CS1257" s="148"/>
      <c r="CT1257" s="148"/>
      <c r="CU1257" s="143">
        <f t="shared" si="2593"/>
        <v>7.4432292756478682E-2</v>
      </c>
      <c r="CV1257" s="27">
        <f t="shared" si="2594"/>
        <v>2128000</v>
      </c>
      <c r="CW1257" s="28">
        <f t="shared" si="2595"/>
        <v>404320</v>
      </c>
      <c r="CX1257" s="29">
        <f t="shared" si="2596"/>
        <v>2532320</v>
      </c>
      <c r="CY1257" s="26">
        <v>1</v>
      </c>
      <c r="CZ1257" s="27">
        <v>2240000</v>
      </c>
      <c r="DA1257" s="27">
        <v>2464000</v>
      </c>
      <c r="DB1257" s="181"/>
      <c r="DC1257" s="181"/>
      <c r="DD1257" s="143">
        <f t="shared" si="2597"/>
        <v>6.7343502970147379E-2</v>
      </c>
      <c r="DE1257" s="27">
        <f t="shared" si="2598"/>
        <v>2352000</v>
      </c>
      <c r="DF1257" s="27">
        <f t="shared" si="2599"/>
        <v>446880</v>
      </c>
      <c r="DG1257" s="28">
        <f t="shared" si="2600"/>
        <v>2798880</v>
      </c>
      <c r="DH1257" s="31" t="s">
        <v>30</v>
      </c>
      <c r="DI1257" s="43" t="s">
        <v>30</v>
      </c>
      <c r="DJ1257" s="43" t="s">
        <v>30</v>
      </c>
      <c r="DK1257" s="43" t="s">
        <v>30</v>
      </c>
      <c r="DL1257" s="43" t="s">
        <v>30</v>
      </c>
      <c r="DM1257" s="32" t="s">
        <v>30</v>
      </c>
      <c r="DN1257" s="32" t="s">
        <v>30</v>
      </c>
      <c r="DO1257" s="33" t="s">
        <v>30</v>
      </c>
    </row>
    <row r="1258" spans="1:119" ht="21" customHeight="1" x14ac:dyDescent="0.25">
      <c r="A1258" s="66" t="s">
        <v>2451</v>
      </c>
      <c r="B1258" s="67" t="s">
        <v>98</v>
      </c>
      <c r="C1258" s="68" t="s">
        <v>2452</v>
      </c>
      <c r="D1258" s="26">
        <v>1</v>
      </c>
      <c r="E1258" s="27">
        <v>9500000</v>
      </c>
      <c r="F1258" s="27">
        <v>10400000</v>
      </c>
      <c r="G1258" s="148"/>
      <c r="H1258" s="148"/>
      <c r="I1258" s="143">
        <f t="shared" si="2564"/>
        <v>6.3959407343506802E-2</v>
      </c>
      <c r="J1258" s="27">
        <f t="shared" si="2565"/>
        <v>9950000</v>
      </c>
      <c r="K1258" s="28">
        <f t="shared" si="2566"/>
        <v>1890500</v>
      </c>
      <c r="L1258" s="29">
        <f t="shared" si="2555"/>
        <v>11840500</v>
      </c>
      <c r="M1258" s="26">
        <v>1</v>
      </c>
      <c r="N1258" s="27">
        <v>9500000</v>
      </c>
      <c r="O1258" s="27">
        <v>8690000</v>
      </c>
      <c r="P1258" s="145"/>
      <c r="Q1258" s="145"/>
      <c r="R1258" s="143">
        <f t="shared" si="2601"/>
        <v>6.2974875509742012E-2</v>
      </c>
      <c r="S1258" s="27">
        <f t="shared" si="2567"/>
        <v>9095000</v>
      </c>
      <c r="T1258" s="28">
        <f t="shared" si="2568"/>
        <v>1728050</v>
      </c>
      <c r="U1258" s="30">
        <f t="shared" si="2569"/>
        <v>10823050</v>
      </c>
      <c r="V1258" s="26">
        <v>1</v>
      </c>
      <c r="W1258" s="27">
        <v>9500000</v>
      </c>
      <c r="X1258" s="27">
        <v>10210000</v>
      </c>
      <c r="Y1258" s="145"/>
      <c r="Z1258" s="145"/>
      <c r="AA1258" s="143">
        <f t="shared" si="2570"/>
        <v>5.0943258715621387E-2</v>
      </c>
      <c r="AB1258" s="27">
        <f t="shared" si="2571"/>
        <v>9855000</v>
      </c>
      <c r="AC1258" s="28">
        <f t="shared" si="2572"/>
        <v>1872450</v>
      </c>
      <c r="AD1258" s="29">
        <f t="shared" si="2573"/>
        <v>11727450</v>
      </c>
      <c r="AE1258" s="26">
        <v>1</v>
      </c>
      <c r="AF1258" s="27">
        <v>9500000</v>
      </c>
      <c r="AG1258" s="27">
        <v>10210000</v>
      </c>
      <c r="AH1258" s="145"/>
      <c r="AI1258" s="145"/>
      <c r="AJ1258" s="143">
        <f t="shared" si="2549"/>
        <v>5.0943258715621387E-2</v>
      </c>
      <c r="AK1258" s="27">
        <f t="shared" si="2574"/>
        <v>9855000</v>
      </c>
      <c r="AL1258" s="28">
        <f t="shared" si="2538"/>
        <v>1872450</v>
      </c>
      <c r="AM1258" s="30">
        <f t="shared" si="2575"/>
        <v>11727450</v>
      </c>
      <c r="AN1258" s="26">
        <v>1</v>
      </c>
      <c r="AO1258" s="27">
        <v>9500000</v>
      </c>
      <c r="AP1258" s="27">
        <v>11916800</v>
      </c>
      <c r="AQ1258" s="145"/>
      <c r="AR1258" s="145"/>
      <c r="AS1258" s="143">
        <f t="shared" si="2550"/>
        <v>0.15958832960775168</v>
      </c>
      <c r="AT1258" s="27">
        <f t="shared" si="2576"/>
        <v>10708400</v>
      </c>
      <c r="AU1258" s="28">
        <f t="shared" si="2541"/>
        <v>2034596</v>
      </c>
      <c r="AV1258" s="30">
        <f t="shared" si="2577"/>
        <v>12742996</v>
      </c>
      <c r="AW1258" s="26">
        <v>1</v>
      </c>
      <c r="AX1258" s="27">
        <v>9500000</v>
      </c>
      <c r="AY1258" s="27">
        <v>10640000</v>
      </c>
      <c r="AZ1258" s="145"/>
      <c r="BA1258" s="145"/>
      <c r="BB1258" s="143">
        <f t="shared" si="2551"/>
        <v>8.0049824285269522E-2</v>
      </c>
      <c r="BC1258" s="27">
        <f t="shared" si="2578"/>
        <v>10070000</v>
      </c>
      <c r="BD1258" s="27">
        <f t="shared" si="2544"/>
        <v>1913300</v>
      </c>
      <c r="BE1258" s="27">
        <f t="shared" si="2579"/>
        <v>11983300</v>
      </c>
      <c r="BF1258" s="26">
        <v>1</v>
      </c>
      <c r="BG1258" s="27">
        <v>7600000</v>
      </c>
      <c r="BH1258" s="27">
        <v>6840000</v>
      </c>
      <c r="BI1258" s="145"/>
      <c r="BJ1258" s="145"/>
      <c r="BK1258" s="143">
        <f t="shared" si="2552"/>
        <v>7.4432292756478696E-2</v>
      </c>
      <c r="BL1258" s="27">
        <f t="shared" si="2580"/>
        <v>7220000</v>
      </c>
      <c r="BM1258" s="27">
        <f t="shared" si="2581"/>
        <v>1371800</v>
      </c>
      <c r="BN1258" s="28">
        <f t="shared" si="2582"/>
        <v>8591800</v>
      </c>
      <c r="BO1258" s="26">
        <v>1</v>
      </c>
      <c r="BP1258" s="27">
        <v>7600000</v>
      </c>
      <c r="BQ1258" s="27">
        <v>7220000</v>
      </c>
      <c r="BR1258" s="148"/>
      <c r="BS1258" s="148"/>
      <c r="BT1258" s="143">
        <f t="shared" si="2553"/>
        <v>3.6261886214694748E-2</v>
      </c>
      <c r="BU1258" s="27">
        <f t="shared" si="2583"/>
        <v>7410000</v>
      </c>
      <c r="BV1258" s="28">
        <f t="shared" si="2584"/>
        <v>1407900</v>
      </c>
      <c r="BW1258" s="30">
        <f t="shared" si="2585"/>
        <v>8817900</v>
      </c>
      <c r="BX1258" s="26">
        <v>1</v>
      </c>
      <c r="BY1258" s="28">
        <v>7600000</v>
      </c>
      <c r="BZ1258" s="28">
        <v>7220000</v>
      </c>
      <c r="CA1258" s="156"/>
      <c r="CB1258" s="156"/>
      <c r="CC1258" s="177">
        <f t="shared" si="2554"/>
        <v>3.6261886214694748E-2</v>
      </c>
      <c r="CD1258" s="28">
        <f t="shared" si="2586"/>
        <v>7410000</v>
      </c>
      <c r="CE1258" s="28">
        <f t="shared" si="2587"/>
        <v>1407900</v>
      </c>
      <c r="CF1258" s="29">
        <f t="shared" si="2588"/>
        <v>8817900</v>
      </c>
      <c r="CG1258" s="26">
        <v>1</v>
      </c>
      <c r="CH1258" s="27">
        <v>6080000</v>
      </c>
      <c r="CI1258" s="27">
        <v>5472000</v>
      </c>
      <c r="CJ1258" s="148"/>
      <c r="CK1258" s="148"/>
      <c r="CL1258" s="143">
        <f t="shared" si="2589"/>
        <v>7.4432292756478682E-2</v>
      </c>
      <c r="CM1258" s="27">
        <f t="shared" si="2590"/>
        <v>5776000</v>
      </c>
      <c r="CN1258" s="27">
        <f t="shared" si="2591"/>
        <v>1097440</v>
      </c>
      <c r="CO1258" s="28">
        <f t="shared" si="2592"/>
        <v>6873440</v>
      </c>
      <c r="CP1258" s="26">
        <v>1</v>
      </c>
      <c r="CQ1258" s="27">
        <v>6080000</v>
      </c>
      <c r="CR1258" s="27">
        <v>5472000</v>
      </c>
      <c r="CS1258" s="148"/>
      <c r="CT1258" s="148"/>
      <c r="CU1258" s="143">
        <f t="shared" si="2593"/>
        <v>7.4432292756478682E-2</v>
      </c>
      <c r="CV1258" s="27">
        <f t="shared" si="2594"/>
        <v>5776000</v>
      </c>
      <c r="CW1258" s="28">
        <f t="shared" si="2595"/>
        <v>1097440</v>
      </c>
      <c r="CX1258" s="29">
        <f t="shared" si="2596"/>
        <v>6873440</v>
      </c>
      <c r="CY1258" s="26">
        <v>1</v>
      </c>
      <c r="CZ1258" s="27">
        <v>6080000</v>
      </c>
      <c r="DA1258" s="27">
        <v>6688000</v>
      </c>
      <c r="DB1258" s="181"/>
      <c r="DC1258" s="181"/>
      <c r="DD1258" s="143">
        <f t="shared" si="2597"/>
        <v>6.7343502970147379E-2</v>
      </c>
      <c r="DE1258" s="27">
        <f t="shared" si="2598"/>
        <v>6384000</v>
      </c>
      <c r="DF1258" s="27">
        <f t="shared" si="2599"/>
        <v>1212960</v>
      </c>
      <c r="DG1258" s="28">
        <f t="shared" si="2600"/>
        <v>7596960</v>
      </c>
      <c r="DH1258" s="31" t="s">
        <v>30</v>
      </c>
      <c r="DI1258" s="43" t="s">
        <v>30</v>
      </c>
      <c r="DJ1258" s="43" t="s">
        <v>30</v>
      </c>
      <c r="DK1258" s="43" t="s">
        <v>30</v>
      </c>
      <c r="DL1258" s="43" t="s">
        <v>30</v>
      </c>
      <c r="DM1258" s="32" t="s">
        <v>30</v>
      </c>
      <c r="DN1258" s="32" t="s">
        <v>30</v>
      </c>
      <c r="DO1258" s="33" t="s">
        <v>30</v>
      </c>
    </row>
    <row r="1259" spans="1:119" ht="21" customHeight="1" x14ac:dyDescent="0.25">
      <c r="A1259" s="66" t="s">
        <v>2453</v>
      </c>
      <c r="B1259" s="67" t="s">
        <v>98</v>
      </c>
      <c r="C1259" s="68" t="s">
        <v>2454</v>
      </c>
      <c r="D1259" s="26">
        <v>1</v>
      </c>
      <c r="E1259" s="27">
        <v>9500000</v>
      </c>
      <c r="F1259" s="27">
        <v>10400000</v>
      </c>
      <c r="G1259" s="148"/>
      <c r="H1259" s="148"/>
      <c r="I1259" s="143">
        <f t="shared" si="2564"/>
        <v>6.3959407343506802E-2</v>
      </c>
      <c r="J1259" s="27">
        <f t="shared" si="2565"/>
        <v>9950000</v>
      </c>
      <c r="K1259" s="28">
        <f t="shared" si="2566"/>
        <v>1890500</v>
      </c>
      <c r="L1259" s="29">
        <f t="shared" si="2555"/>
        <v>11840500</v>
      </c>
      <c r="M1259" s="26">
        <v>1</v>
      </c>
      <c r="N1259" s="27">
        <v>9500000</v>
      </c>
      <c r="O1259" s="27">
        <v>8690000</v>
      </c>
      <c r="P1259" s="145"/>
      <c r="Q1259" s="145"/>
      <c r="R1259" s="143">
        <f t="shared" si="2601"/>
        <v>6.2974875509742012E-2</v>
      </c>
      <c r="S1259" s="27">
        <f t="shared" si="2567"/>
        <v>9095000</v>
      </c>
      <c r="T1259" s="28">
        <f t="shared" si="2568"/>
        <v>1728050</v>
      </c>
      <c r="U1259" s="30">
        <f t="shared" si="2569"/>
        <v>10823050</v>
      </c>
      <c r="V1259" s="26">
        <v>1</v>
      </c>
      <c r="W1259" s="27">
        <v>9500000</v>
      </c>
      <c r="X1259" s="27">
        <v>10210000</v>
      </c>
      <c r="Y1259" s="145"/>
      <c r="Z1259" s="145"/>
      <c r="AA1259" s="143">
        <f t="shared" si="2570"/>
        <v>5.0943258715621387E-2</v>
      </c>
      <c r="AB1259" s="27">
        <f t="shared" si="2571"/>
        <v>9855000</v>
      </c>
      <c r="AC1259" s="28">
        <f t="shared" si="2572"/>
        <v>1872450</v>
      </c>
      <c r="AD1259" s="29">
        <f t="shared" si="2573"/>
        <v>11727450</v>
      </c>
      <c r="AE1259" s="26">
        <v>1</v>
      </c>
      <c r="AF1259" s="27">
        <v>9500000</v>
      </c>
      <c r="AG1259" s="27">
        <v>10210000</v>
      </c>
      <c r="AH1259" s="145"/>
      <c r="AI1259" s="145"/>
      <c r="AJ1259" s="143">
        <f t="shared" si="2549"/>
        <v>5.0943258715621387E-2</v>
      </c>
      <c r="AK1259" s="27">
        <f t="shared" si="2574"/>
        <v>9855000</v>
      </c>
      <c r="AL1259" s="28">
        <f t="shared" si="2538"/>
        <v>1872450</v>
      </c>
      <c r="AM1259" s="30">
        <f t="shared" si="2575"/>
        <v>11727450</v>
      </c>
      <c r="AN1259" s="26">
        <v>1</v>
      </c>
      <c r="AO1259" s="27">
        <v>9500000</v>
      </c>
      <c r="AP1259" s="27">
        <v>11916800</v>
      </c>
      <c r="AQ1259" s="145"/>
      <c r="AR1259" s="145"/>
      <c r="AS1259" s="143">
        <f t="shared" si="2550"/>
        <v>0.15958832960775168</v>
      </c>
      <c r="AT1259" s="27">
        <f t="shared" si="2576"/>
        <v>10708400</v>
      </c>
      <c r="AU1259" s="28">
        <f t="shared" si="2541"/>
        <v>2034596</v>
      </c>
      <c r="AV1259" s="30">
        <f t="shared" si="2577"/>
        <v>12742996</v>
      </c>
      <c r="AW1259" s="26">
        <v>1</v>
      </c>
      <c r="AX1259" s="27">
        <v>9500000</v>
      </c>
      <c r="AY1259" s="27">
        <v>10640000</v>
      </c>
      <c r="AZ1259" s="145"/>
      <c r="BA1259" s="145"/>
      <c r="BB1259" s="143">
        <f t="shared" si="2551"/>
        <v>8.0049824285269522E-2</v>
      </c>
      <c r="BC1259" s="27">
        <f t="shared" si="2578"/>
        <v>10070000</v>
      </c>
      <c r="BD1259" s="27">
        <f t="shared" si="2544"/>
        <v>1913300</v>
      </c>
      <c r="BE1259" s="27">
        <f t="shared" si="2579"/>
        <v>11983300</v>
      </c>
      <c r="BF1259" s="26">
        <v>1</v>
      </c>
      <c r="BG1259" s="27">
        <v>7600000</v>
      </c>
      <c r="BH1259" s="27">
        <v>6840000</v>
      </c>
      <c r="BI1259" s="145"/>
      <c r="BJ1259" s="145"/>
      <c r="BK1259" s="143">
        <f t="shared" si="2552"/>
        <v>7.4432292756478696E-2</v>
      </c>
      <c r="BL1259" s="27">
        <f t="shared" si="2580"/>
        <v>7220000</v>
      </c>
      <c r="BM1259" s="27">
        <f t="shared" si="2581"/>
        <v>1371800</v>
      </c>
      <c r="BN1259" s="28">
        <f t="shared" si="2582"/>
        <v>8591800</v>
      </c>
      <c r="BO1259" s="26">
        <v>1</v>
      </c>
      <c r="BP1259" s="27">
        <v>7600000</v>
      </c>
      <c r="BQ1259" s="27">
        <v>7220000</v>
      </c>
      <c r="BR1259" s="148"/>
      <c r="BS1259" s="148"/>
      <c r="BT1259" s="143">
        <f t="shared" si="2553"/>
        <v>3.6261886214694748E-2</v>
      </c>
      <c r="BU1259" s="27">
        <f t="shared" si="2583"/>
        <v>7410000</v>
      </c>
      <c r="BV1259" s="28">
        <f t="shared" si="2584"/>
        <v>1407900</v>
      </c>
      <c r="BW1259" s="30">
        <f t="shared" si="2585"/>
        <v>8817900</v>
      </c>
      <c r="BX1259" s="26">
        <v>1</v>
      </c>
      <c r="BY1259" s="28">
        <v>7600000</v>
      </c>
      <c r="BZ1259" s="28">
        <v>7220000</v>
      </c>
      <c r="CA1259" s="156"/>
      <c r="CB1259" s="156"/>
      <c r="CC1259" s="177">
        <f t="shared" si="2554"/>
        <v>3.6261886214694748E-2</v>
      </c>
      <c r="CD1259" s="28">
        <f t="shared" si="2586"/>
        <v>7410000</v>
      </c>
      <c r="CE1259" s="28">
        <f t="shared" si="2587"/>
        <v>1407900</v>
      </c>
      <c r="CF1259" s="29">
        <f t="shared" si="2588"/>
        <v>8817900</v>
      </c>
      <c r="CG1259" s="26">
        <v>1</v>
      </c>
      <c r="CH1259" s="27">
        <v>6080000</v>
      </c>
      <c r="CI1259" s="27">
        <v>5472000</v>
      </c>
      <c r="CJ1259" s="148"/>
      <c r="CK1259" s="148"/>
      <c r="CL1259" s="143">
        <f t="shared" si="2589"/>
        <v>7.4432292756478682E-2</v>
      </c>
      <c r="CM1259" s="27">
        <f t="shared" si="2590"/>
        <v>5776000</v>
      </c>
      <c r="CN1259" s="27">
        <f t="shared" si="2591"/>
        <v>1097440</v>
      </c>
      <c r="CO1259" s="28">
        <f t="shared" si="2592"/>
        <v>6873440</v>
      </c>
      <c r="CP1259" s="26">
        <v>1</v>
      </c>
      <c r="CQ1259" s="27">
        <v>6080000</v>
      </c>
      <c r="CR1259" s="27">
        <v>5472000</v>
      </c>
      <c r="CS1259" s="148"/>
      <c r="CT1259" s="148"/>
      <c r="CU1259" s="143">
        <f t="shared" si="2593"/>
        <v>7.4432292756478682E-2</v>
      </c>
      <c r="CV1259" s="27">
        <f t="shared" si="2594"/>
        <v>5776000</v>
      </c>
      <c r="CW1259" s="28">
        <f t="shared" si="2595"/>
        <v>1097440</v>
      </c>
      <c r="CX1259" s="29">
        <f t="shared" si="2596"/>
        <v>6873440</v>
      </c>
      <c r="CY1259" s="26">
        <v>1</v>
      </c>
      <c r="CZ1259" s="27">
        <v>6080000</v>
      </c>
      <c r="DA1259" s="27">
        <v>6688000</v>
      </c>
      <c r="DB1259" s="181"/>
      <c r="DC1259" s="181"/>
      <c r="DD1259" s="143">
        <f t="shared" si="2597"/>
        <v>6.7343502970147379E-2</v>
      </c>
      <c r="DE1259" s="27">
        <f t="shared" si="2598"/>
        <v>6384000</v>
      </c>
      <c r="DF1259" s="27">
        <f t="shared" si="2599"/>
        <v>1212960</v>
      </c>
      <c r="DG1259" s="28">
        <f t="shared" si="2600"/>
        <v>7596960</v>
      </c>
      <c r="DH1259" s="31" t="s">
        <v>30</v>
      </c>
      <c r="DI1259" s="43" t="s">
        <v>30</v>
      </c>
      <c r="DJ1259" s="43" t="s">
        <v>30</v>
      </c>
      <c r="DK1259" s="43" t="s">
        <v>30</v>
      </c>
      <c r="DL1259" s="43" t="s">
        <v>30</v>
      </c>
      <c r="DM1259" s="32" t="s">
        <v>30</v>
      </c>
      <c r="DN1259" s="32" t="s">
        <v>30</v>
      </c>
      <c r="DO1259" s="33" t="s">
        <v>30</v>
      </c>
    </row>
    <row r="1260" spans="1:119" ht="21" customHeight="1" x14ac:dyDescent="0.25">
      <c r="A1260" s="66" t="s">
        <v>2455</v>
      </c>
      <c r="B1260" s="67" t="s">
        <v>98</v>
      </c>
      <c r="C1260" s="68" t="s">
        <v>2456</v>
      </c>
      <c r="D1260" s="26">
        <v>1</v>
      </c>
      <c r="E1260" s="27">
        <v>9500000</v>
      </c>
      <c r="F1260" s="27">
        <v>10400000</v>
      </c>
      <c r="G1260" s="148"/>
      <c r="H1260" s="148"/>
      <c r="I1260" s="143">
        <f t="shared" si="2564"/>
        <v>6.3959407343506802E-2</v>
      </c>
      <c r="J1260" s="27">
        <f t="shared" si="2565"/>
        <v>9950000</v>
      </c>
      <c r="K1260" s="28">
        <f t="shared" si="2566"/>
        <v>1890500</v>
      </c>
      <c r="L1260" s="29">
        <f t="shared" si="2555"/>
        <v>11840500</v>
      </c>
      <c r="M1260" s="26">
        <v>1</v>
      </c>
      <c r="N1260" s="27">
        <v>9500000</v>
      </c>
      <c r="O1260" s="27">
        <v>8690000</v>
      </c>
      <c r="P1260" s="145"/>
      <c r="Q1260" s="145"/>
      <c r="R1260" s="143">
        <f t="shared" si="2601"/>
        <v>6.2974875509742012E-2</v>
      </c>
      <c r="S1260" s="27">
        <f t="shared" si="2567"/>
        <v>9095000</v>
      </c>
      <c r="T1260" s="28">
        <f t="shared" si="2568"/>
        <v>1728050</v>
      </c>
      <c r="U1260" s="30">
        <f t="shared" si="2569"/>
        <v>10823050</v>
      </c>
      <c r="V1260" s="26">
        <v>1</v>
      </c>
      <c r="W1260" s="27">
        <v>9500000</v>
      </c>
      <c r="X1260" s="27">
        <v>10210000</v>
      </c>
      <c r="Y1260" s="145"/>
      <c r="Z1260" s="145"/>
      <c r="AA1260" s="143">
        <f t="shared" si="2570"/>
        <v>5.0943258715621387E-2</v>
      </c>
      <c r="AB1260" s="27">
        <f t="shared" si="2571"/>
        <v>9855000</v>
      </c>
      <c r="AC1260" s="28">
        <f t="shared" si="2572"/>
        <v>1872450</v>
      </c>
      <c r="AD1260" s="29">
        <f t="shared" si="2573"/>
        <v>11727450</v>
      </c>
      <c r="AE1260" s="26">
        <v>1</v>
      </c>
      <c r="AF1260" s="27">
        <v>9500000</v>
      </c>
      <c r="AG1260" s="27">
        <v>10210000</v>
      </c>
      <c r="AH1260" s="145"/>
      <c r="AI1260" s="145"/>
      <c r="AJ1260" s="143">
        <f t="shared" si="2549"/>
        <v>5.0943258715621387E-2</v>
      </c>
      <c r="AK1260" s="27">
        <f t="shared" si="2574"/>
        <v>9855000</v>
      </c>
      <c r="AL1260" s="28">
        <f t="shared" si="2538"/>
        <v>1872450</v>
      </c>
      <c r="AM1260" s="30">
        <f t="shared" si="2575"/>
        <v>11727450</v>
      </c>
      <c r="AN1260" s="26">
        <v>1</v>
      </c>
      <c r="AO1260" s="27">
        <v>9500000</v>
      </c>
      <c r="AP1260" s="27">
        <v>11916800</v>
      </c>
      <c r="AQ1260" s="145"/>
      <c r="AR1260" s="145"/>
      <c r="AS1260" s="143">
        <f t="shared" si="2550"/>
        <v>0.15958832960775168</v>
      </c>
      <c r="AT1260" s="27">
        <f t="shared" si="2576"/>
        <v>10708400</v>
      </c>
      <c r="AU1260" s="28">
        <f t="shared" si="2541"/>
        <v>2034596</v>
      </c>
      <c r="AV1260" s="30">
        <f t="shared" si="2577"/>
        <v>12742996</v>
      </c>
      <c r="AW1260" s="26">
        <v>1</v>
      </c>
      <c r="AX1260" s="27">
        <v>9500000</v>
      </c>
      <c r="AY1260" s="27">
        <v>10640000</v>
      </c>
      <c r="AZ1260" s="145"/>
      <c r="BA1260" s="145"/>
      <c r="BB1260" s="143">
        <f t="shared" si="2551"/>
        <v>8.0049824285269522E-2</v>
      </c>
      <c r="BC1260" s="27">
        <f t="shared" si="2578"/>
        <v>10070000</v>
      </c>
      <c r="BD1260" s="27">
        <f t="shared" si="2544"/>
        <v>1913300</v>
      </c>
      <c r="BE1260" s="27">
        <f t="shared" si="2579"/>
        <v>11983300</v>
      </c>
      <c r="BF1260" s="26">
        <v>1</v>
      </c>
      <c r="BG1260" s="27">
        <v>7600000</v>
      </c>
      <c r="BH1260" s="27">
        <v>6840000</v>
      </c>
      <c r="BI1260" s="145"/>
      <c r="BJ1260" s="145"/>
      <c r="BK1260" s="143">
        <f t="shared" si="2552"/>
        <v>7.4432292756478696E-2</v>
      </c>
      <c r="BL1260" s="27">
        <f t="shared" si="2580"/>
        <v>7220000</v>
      </c>
      <c r="BM1260" s="27">
        <f t="shared" si="2581"/>
        <v>1371800</v>
      </c>
      <c r="BN1260" s="28">
        <f t="shared" si="2582"/>
        <v>8591800</v>
      </c>
      <c r="BO1260" s="26">
        <v>1</v>
      </c>
      <c r="BP1260" s="27">
        <v>7600000</v>
      </c>
      <c r="BQ1260" s="27">
        <v>7220000</v>
      </c>
      <c r="BR1260" s="148"/>
      <c r="BS1260" s="148"/>
      <c r="BT1260" s="143">
        <f t="shared" si="2553"/>
        <v>3.6261886214694748E-2</v>
      </c>
      <c r="BU1260" s="27">
        <f t="shared" si="2583"/>
        <v>7410000</v>
      </c>
      <c r="BV1260" s="28">
        <f t="shared" si="2584"/>
        <v>1407900</v>
      </c>
      <c r="BW1260" s="30">
        <f t="shared" si="2585"/>
        <v>8817900</v>
      </c>
      <c r="BX1260" s="26">
        <v>1</v>
      </c>
      <c r="BY1260" s="28">
        <v>7600000</v>
      </c>
      <c r="BZ1260" s="28">
        <v>7220000</v>
      </c>
      <c r="CA1260" s="156"/>
      <c r="CB1260" s="156"/>
      <c r="CC1260" s="177">
        <f t="shared" si="2554"/>
        <v>3.6261886214694748E-2</v>
      </c>
      <c r="CD1260" s="28">
        <f t="shared" si="2586"/>
        <v>7410000</v>
      </c>
      <c r="CE1260" s="28">
        <f t="shared" si="2587"/>
        <v>1407900</v>
      </c>
      <c r="CF1260" s="29">
        <f t="shared" si="2588"/>
        <v>8817900</v>
      </c>
      <c r="CG1260" s="26">
        <v>1</v>
      </c>
      <c r="CH1260" s="27">
        <v>6080000</v>
      </c>
      <c r="CI1260" s="27">
        <v>5472000</v>
      </c>
      <c r="CJ1260" s="148"/>
      <c r="CK1260" s="148"/>
      <c r="CL1260" s="143">
        <f t="shared" si="2589"/>
        <v>7.4432292756478682E-2</v>
      </c>
      <c r="CM1260" s="27">
        <f t="shared" si="2590"/>
        <v>5776000</v>
      </c>
      <c r="CN1260" s="27">
        <f t="shared" si="2591"/>
        <v>1097440</v>
      </c>
      <c r="CO1260" s="28">
        <f t="shared" si="2592"/>
        <v>6873440</v>
      </c>
      <c r="CP1260" s="26">
        <v>1</v>
      </c>
      <c r="CQ1260" s="27">
        <v>6080000</v>
      </c>
      <c r="CR1260" s="27">
        <v>5472000</v>
      </c>
      <c r="CS1260" s="148"/>
      <c r="CT1260" s="148"/>
      <c r="CU1260" s="143">
        <f t="shared" si="2593"/>
        <v>7.4432292756478682E-2</v>
      </c>
      <c r="CV1260" s="27">
        <f t="shared" si="2594"/>
        <v>5776000</v>
      </c>
      <c r="CW1260" s="28">
        <f t="shared" si="2595"/>
        <v>1097440</v>
      </c>
      <c r="CX1260" s="29">
        <f t="shared" si="2596"/>
        <v>6873440</v>
      </c>
      <c r="CY1260" s="26">
        <v>1</v>
      </c>
      <c r="CZ1260" s="27">
        <v>6080000</v>
      </c>
      <c r="DA1260" s="27">
        <v>6688000</v>
      </c>
      <c r="DB1260" s="181"/>
      <c r="DC1260" s="181"/>
      <c r="DD1260" s="143">
        <f t="shared" si="2597"/>
        <v>6.7343502970147379E-2</v>
      </c>
      <c r="DE1260" s="27">
        <f t="shared" si="2598"/>
        <v>6384000</v>
      </c>
      <c r="DF1260" s="27">
        <f t="shared" si="2599"/>
        <v>1212960</v>
      </c>
      <c r="DG1260" s="28">
        <f t="shared" si="2600"/>
        <v>7596960</v>
      </c>
      <c r="DH1260" s="31" t="s">
        <v>30</v>
      </c>
      <c r="DI1260" s="43" t="s">
        <v>30</v>
      </c>
      <c r="DJ1260" s="43" t="s">
        <v>30</v>
      </c>
      <c r="DK1260" s="43" t="s">
        <v>30</v>
      </c>
      <c r="DL1260" s="43" t="s">
        <v>30</v>
      </c>
      <c r="DM1260" s="32" t="s">
        <v>30</v>
      </c>
      <c r="DN1260" s="32" t="s">
        <v>30</v>
      </c>
      <c r="DO1260" s="33" t="s">
        <v>30</v>
      </c>
    </row>
    <row r="1261" spans="1:119" ht="21" customHeight="1" x14ac:dyDescent="0.25">
      <c r="A1261" s="66" t="s">
        <v>2457</v>
      </c>
      <c r="B1261" s="67" t="s">
        <v>98</v>
      </c>
      <c r="C1261" s="68" t="s">
        <v>2458</v>
      </c>
      <c r="D1261" s="26">
        <v>1</v>
      </c>
      <c r="E1261" s="27">
        <v>9500000</v>
      </c>
      <c r="F1261" s="27">
        <v>10400000</v>
      </c>
      <c r="G1261" s="148"/>
      <c r="H1261" s="148"/>
      <c r="I1261" s="143">
        <f t="shared" si="2564"/>
        <v>6.3959407343506802E-2</v>
      </c>
      <c r="J1261" s="27">
        <f t="shared" si="2565"/>
        <v>9950000</v>
      </c>
      <c r="K1261" s="28">
        <f t="shared" si="2566"/>
        <v>1890500</v>
      </c>
      <c r="L1261" s="29">
        <f t="shared" si="2555"/>
        <v>11840500</v>
      </c>
      <c r="M1261" s="26">
        <v>1</v>
      </c>
      <c r="N1261" s="27">
        <v>9500000</v>
      </c>
      <c r="O1261" s="27">
        <v>8690000</v>
      </c>
      <c r="P1261" s="145"/>
      <c r="Q1261" s="145"/>
      <c r="R1261" s="143">
        <f t="shared" si="2601"/>
        <v>6.2974875509742012E-2</v>
      </c>
      <c r="S1261" s="27">
        <f t="shared" si="2567"/>
        <v>9095000</v>
      </c>
      <c r="T1261" s="28">
        <f t="shared" si="2568"/>
        <v>1728050</v>
      </c>
      <c r="U1261" s="30">
        <f t="shared" si="2569"/>
        <v>10823050</v>
      </c>
      <c r="V1261" s="26">
        <v>1</v>
      </c>
      <c r="W1261" s="27">
        <v>9500000</v>
      </c>
      <c r="X1261" s="27">
        <v>10210000</v>
      </c>
      <c r="Y1261" s="145"/>
      <c r="Z1261" s="145"/>
      <c r="AA1261" s="143">
        <f t="shared" si="2570"/>
        <v>5.0943258715621387E-2</v>
      </c>
      <c r="AB1261" s="27">
        <f t="shared" si="2571"/>
        <v>9855000</v>
      </c>
      <c r="AC1261" s="28">
        <f t="shared" si="2572"/>
        <v>1872450</v>
      </c>
      <c r="AD1261" s="29">
        <f t="shared" si="2573"/>
        <v>11727450</v>
      </c>
      <c r="AE1261" s="26">
        <v>1</v>
      </c>
      <c r="AF1261" s="27">
        <v>9500000</v>
      </c>
      <c r="AG1261" s="27">
        <v>10210000</v>
      </c>
      <c r="AH1261" s="145"/>
      <c r="AI1261" s="145"/>
      <c r="AJ1261" s="143">
        <f t="shared" si="2549"/>
        <v>5.0943258715621387E-2</v>
      </c>
      <c r="AK1261" s="27">
        <f t="shared" si="2574"/>
        <v>9855000</v>
      </c>
      <c r="AL1261" s="28">
        <f t="shared" si="2538"/>
        <v>1872450</v>
      </c>
      <c r="AM1261" s="30">
        <f t="shared" si="2575"/>
        <v>11727450</v>
      </c>
      <c r="AN1261" s="26">
        <v>1</v>
      </c>
      <c r="AO1261" s="27">
        <v>9500000</v>
      </c>
      <c r="AP1261" s="27">
        <v>11916800</v>
      </c>
      <c r="AQ1261" s="145"/>
      <c r="AR1261" s="145"/>
      <c r="AS1261" s="143">
        <f t="shared" si="2550"/>
        <v>0.15958832960775168</v>
      </c>
      <c r="AT1261" s="27">
        <f t="shared" si="2576"/>
        <v>10708400</v>
      </c>
      <c r="AU1261" s="28">
        <f t="shared" si="2541"/>
        <v>2034596</v>
      </c>
      <c r="AV1261" s="30">
        <f t="shared" si="2577"/>
        <v>12742996</v>
      </c>
      <c r="AW1261" s="26">
        <v>1</v>
      </c>
      <c r="AX1261" s="27">
        <v>9500000</v>
      </c>
      <c r="AY1261" s="27">
        <v>10640000</v>
      </c>
      <c r="AZ1261" s="145"/>
      <c r="BA1261" s="145"/>
      <c r="BB1261" s="143">
        <f t="shared" si="2551"/>
        <v>8.0049824285269522E-2</v>
      </c>
      <c r="BC1261" s="27">
        <f t="shared" si="2578"/>
        <v>10070000</v>
      </c>
      <c r="BD1261" s="27">
        <f t="shared" si="2544"/>
        <v>1913300</v>
      </c>
      <c r="BE1261" s="27">
        <f t="shared" si="2579"/>
        <v>11983300</v>
      </c>
      <c r="BF1261" s="26">
        <v>1</v>
      </c>
      <c r="BG1261" s="27">
        <v>7600000</v>
      </c>
      <c r="BH1261" s="27">
        <v>6840000</v>
      </c>
      <c r="BI1261" s="145"/>
      <c r="BJ1261" s="145"/>
      <c r="BK1261" s="143">
        <f t="shared" si="2552"/>
        <v>7.4432292756478696E-2</v>
      </c>
      <c r="BL1261" s="27">
        <f t="shared" si="2580"/>
        <v>7220000</v>
      </c>
      <c r="BM1261" s="27">
        <f t="shared" si="2581"/>
        <v>1371800</v>
      </c>
      <c r="BN1261" s="28">
        <f t="shared" si="2582"/>
        <v>8591800</v>
      </c>
      <c r="BO1261" s="26">
        <v>1</v>
      </c>
      <c r="BP1261" s="27">
        <v>7600000</v>
      </c>
      <c r="BQ1261" s="27">
        <v>7220000</v>
      </c>
      <c r="BR1261" s="148"/>
      <c r="BS1261" s="148"/>
      <c r="BT1261" s="143">
        <f t="shared" si="2553"/>
        <v>3.6261886214694748E-2</v>
      </c>
      <c r="BU1261" s="27">
        <f t="shared" si="2583"/>
        <v>7410000</v>
      </c>
      <c r="BV1261" s="28">
        <f t="shared" si="2584"/>
        <v>1407900</v>
      </c>
      <c r="BW1261" s="30">
        <f t="shared" si="2585"/>
        <v>8817900</v>
      </c>
      <c r="BX1261" s="26">
        <v>1</v>
      </c>
      <c r="BY1261" s="28">
        <v>7600000</v>
      </c>
      <c r="BZ1261" s="28">
        <v>7220000</v>
      </c>
      <c r="CA1261" s="156"/>
      <c r="CB1261" s="156"/>
      <c r="CC1261" s="177">
        <f t="shared" si="2554"/>
        <v>3.6261886214694748E-2</v>
      </c>
      <c r="CD1261" s="28">
        <f t="shared" si="2586"/>
        <v>7410000</v>
      </c>
      <c r="CE1261" s="28">
        <f t="shared" si="2587"/>
        <v>1407900</v>
      </c>
      <c r="CF1261" s="29">
        <f t="shared" si="2588"/>
        <v>8817900</v>
      </c>
      <c r="CG1261" s="26">
        <v>1</v>
      </c>
      <c r="CH1261" s="27">
        <v>6080000</v>
      </c>
      <c r="CI1261" s="27">
        <v>5472000</v>
      </c>
      <c r="CJ1261" s="148"/>
      <c r="CK1261" s="148"/>
      <c r="CL1261" s="143">
        <f t="shared" si="2589"/>
        <v>7.4432292756478682E-2</v>
      </c>
      <c r="CM1261" s="27">
        <f t="shared" si="2590"/>
        <v>5776000</v>
      </c>
      <c r="CN1261" s="27">
        <f t="shared" si="2591"/>
        <v>1097440</v>
      </c>
      <c r="CO1261" s="28">
        <f t="shared" si="2592"/>
        <v>6873440</v>
      </c>
      <c r="CP1261" s="26">
        <v>1</v>
      </c>
      <c r="CQ1261" s="27">
        <v>6080000</v>
      </c>
      <c r="CR1261" s="27">
        <v>5472000</v>
      </c>
      <c r="CS1261" s="148"/>
      <c r="CT1261" s="148"/>
      <c r="CU1261" s="143">
        <f t="shared" si="2593"/>
        <v>7.4432292756478682E-2</v>
      </c>
      <c r="CV1261" s="27">
        <f t="shared" si="2594"/>
        <v>5776000</v>
      </c>
      <c r="CW1261" s="28">
        <f t="shared" si="2595"/>
        <v>1097440</v>
      </c>
      <c r="CX1261" s="29">
        <f t="shared" si="2596"/>
        <v>6873440</v>
      </c>
      <c r="CY1261" s="26">
        <v>1</v>
      </c>
      <c r="CZ1261" s="27">
        <v>6080000</v>
      </c>
      <c r="DA1261" s="27">
        <v>6688000</v>
      </c>
      <c r="DB1261" s="181"/>
      <c r="DC1261" s="181"/>
      <c r="DD1261" s="143">
        <f t="shared" si="2597"/>
        <v>6.7343502970147379E-2</v>
      </c>
      <c r="DE1261" s="27">
        <f t="shared" si="2598"/>
        <v>6384000</v>
      </c>
      <c r="DF1261" s="27">
        <f t="shared" si="2599"/>
        <v>1212960</v>
      </c>
      <c r="DG1261" s="28">
        <f t="shared" si="2600"/>
        <v>7596960</v>
      </c>
      <c r="DH1261" s="31" t="s">
        <v>30</v>
      </c>
      <c r="DI1261" s="43" t="s">
        <v>30</v>
      </c>
      <c r="DJ1261" s="43" t="s">
        <v>30</v>
      </c>
      <c r="DK1261" s="43" t="s">
        <v>30</v>
      </c>
      <c r="DL1261" s="43" t="s">
        <v>30</v>
      </c>
      <c r="DM1261" s="32" t="s">
        <v>30</v>
      </c>
      <c r="DN1261" s="32" t="s">
        <v>30</v>
      </c>
      <c r="DO1261" s="33" t="s">
        <v>30</v>
      </c>
    </row>
    <row r="1262" spans="1:119" ht="21" customHeight="1" x14ac:dyDescent="0.25">
      <c r="A1262" s="66" t="s">
        <v>2459</v>
      </c>
      <c r="B1262" s="67" t="s">
        <v>98</v>
      </c>
      <c r="C1262" s="68" t="s">
        <v>2460</v>
      </c>
      <c r="D1262" s="26">
        <v>1</v>
      </c>
      <c r="E1262" s="27">
        <v>9500000</v>
      </c>
      <c r="F1262" s="27">
        <v>10400000</v>
      </c>
      <c r="G1262" s="148"/>
      <c r="H1262" s="148"/>
      <c r="I1262" s="143">
        <f t="shared" si="2564"/>
        <v>6.3959407343506802E-2</v>
      </c>
      <c r="J1262" s="27">
        <f t="shared" si="2565"/>
        <v>9950000</v>
      </c>
      <c r="K1262" s="28">
        <f t="shared" si="2566"/>
        <v>1890500</v>
      </c>
      <c r="L1262" s="29">
        <f t="shared" si="2555"/>
        <v>11840500</v>
      </c>
      <c r="M1262" s="26">
        <v>1</v>
      </c>
      <c r="N1262" s="27">
        <v>9500000</v>
      </c>
      <c r="O1262" s="27">
        <v>8690000</v>
      </c>
      <c r="P1262" s="145"/>
      <c r="Q1262" s="145"/>
      <c r="R1262" s="143">
        <f t="shared" si="2601"/>
        <v>6.2974875509742012E-2</v>
      </c>
      <c r="S1262" s="27">
        <f t="shared" si="2567"/>
        <v>9095000</v>
      </c>
      <c r="T1262" s="28">
        <f t="shared" si="2568"/>
        <v>1728050</v>
      </c>
      <c r="U1262" s="30">
        <f t="shared" si="2569"/>
        <v>10823050</v>
      </c>
      <c r="V1262" s="26">
        <v>1</v>
      </c>
      <c r="W1262" s="27">
        <v>9500000</v>
      </c>
      <c r="X1262" s="27">
        <v>10210000</v>
      </c>
      <c r="Y1262" s="145"/>
      <c r="Z1262" s="145"/>
      <c r="AA1262" s="143">
        <f t="shared" si="2570"/>
        <v>5.0943258715621387E-2</v>
      </c>
      <c r="AB1262" s="27">
        <f t="shared" si="2571"/>
        <v>9855000</v>
      </c>
      <c r="AC1262" s="28">
        <f t="shared" si="2572"/>
        <v>1872450</v>
      </c>
      <c r="AD1262" s="29">
        <f t="shared" si="2573"/>
        <v>11727450</v>
      </c>
      <c r="AE1262" s="26">
        <v>1</v>
      </c>
      <c r="AF1262" s="27">
        <v>9500000</v>
      </c>
      <c r="AG1262" s="27">
        <v>10210000</v>
      </c>
      <c r="AH1262" s="145"/>
      <c r="AI1262" s="145"/>
      <c r="AJ1262" s="143">
        <f t="shared" si="2549"/>
        <v>5.0943258715621387E-2</v>
      </c>
      <c r="AK1262" s="27">
        <f t="shared" si="2574"/>
        <v>9855000</v>
      </c>
      <c r="AL1262" s="28">
        <f t="shared" si="2538"/>
        <v>1872450</v>
      </c>
      <c r="AM1262" s="30">
        <f t="shared" si="2575"/>
        <v>11727450</v>
      </c>
      <c r="AN1262" s="26">
        <v>1</v>
      </c>
      <c r="AO1262" s="27">
        <v>9500000</v>
      </c>
      <c r="AP1262" s="27">
        <v>11916800</v>
      </c>
      <c r="AQ1262" s="145"/>
      <c r="AR1262" s="145"/>
      <c r="AS1262" s="143">
        <f t="shared" si="2550"/>
        <v>0.15958832960775168</v>
      </c>
      <c r="AT1262" s="27">
        <f t="shared" si="2576"/>
        <v>10708400</v>
      </c>
      <c r="AU1262" s="28">
        <f t="shared" si="2541"/>
        <v>2034596</v>
      </c>
      <c r="AV1262" s="30">
        <f t="shared" si="2577"/>
        <v>12742996</v>
      </c>
      <c r="AW1262" s="26">
        <v>1</v>
      </c>
      <c r="AX1262" s="27">
        <v>9500000</v>
      </c>
      <c r="AY1262" s="27">
        <v>10640000</v>
      </c>
      <c r="AZ1262" s="145"/>
      <c r="BA1262" s="145"/>
      <c r="BB1262" s="143">
        <f t="shared" si="2551"/>
        <v>8.0049824285269522E-2</v>
      </c>
      <c r="BC1262" s="27">
        <f t="shared" si="2578"/>
        <v>10070000</v>
      </c>
      <c r="BD1262" s="27">
        <f t="shared" si="2544"/>
        <v>1913300</v>
      </c>
      <c r="BE1262" s="27">
        <f t="shared" si="2579"/>
        <v>11983300</v>
      </c>
      <c r="BF1262" s="26">
        <v>1</v>
      </c>
      <c r="BG1262" s="27">
        <v>7600000</v>
      </c>
      <c r="BH1262" s="27">
        <v>6840000</v>
      </c>
      <c r="BI1262" s="145"/>
      <c r="BJ1262" s="145"/>
      <c r="BK1262" s="143">
        <f t="shared" si="2552"/>
        <v>7.4432292756478696E-2</v>
      </c>
      <c r="BL1262" s="27">
        <f t="shared" si="2580"/>
        <v>7220000</v>
      </c>
      <c r="BM1262" s="27">
        <f t="shared" si="2581"/>
        <v>1371800</v>
      </c>
      <c r="BN1262" s="28">
        <f t="shared" si="2582"/>
        <v>8591800</v>
      </c>
      <c r="BO1262" s="26">
        <v>1</v>
      </c>
      <c r="BP1262" s="27">
        <v>7600000</v>
      </c>
      <c r="BQ1262" s="27">
        <v>7220000</v>
      </c>
      <c r="BR1262" s="148"/>
      <c r="BS1262" s="148"/>
      <c r="BT1262" s="143">
        <f t="shared" si="2553"/>
        <v>3.6261886214694748E-2</v>
      </c>
      <c r="BU1262" s="27">
        <f t="shared" si="2583"/>
        <v>7410000</v>
      </c>
      <c r="BV1262" s="28">
        <f t="shared" si="2584"/>
        <v>1407900</v>
      </c>
      <c r="BW1262" s="30">
        <f t="shared" si="2585"/>
        <v>8817900</v>
      </c>
      <c r="BX1262" s="26">
        <v>1</v>
      </c>
      <c r="BY1262" s="28">
        <v>7600000</v>
      </c>
      <c r="BZ1262" s="28">
        <v>7220000</v>
      </c>
      <c r="CA1262" s="156"/>
      <c r="CB1262" s="156"/>
      <c r="CC1262" s="177">
        <f t="shared" si="2554"/>
        <v>3.6261886214694748E-2</v>
      </c>
      <c r="CD1262" s="28">
        <f t="shared" si="2586"/>
        <v>7410000</v>
      </c>
      <c r="CE1262" s="28">
        <f t="shared" si="2587"/>
        <v>1407900</v>
      </c>
      <c r="CF1262" s="29">
        <f t="shared" si="2588"/>
        <v>8817900</v>
      </c>
      <c r="CG1262" s="26">
        <v>1</v>
      </c>
      <c r="CH1262" s="27">
        <v>6080000</v>
      </c>
      <c r="CI1262" s="27">
        <v>5472000</v>
      </c>
      <c r="CJ1262" s="148"/>
      <c r="CK1262" s="148"/>
      <c r="CL1262" s="143">
        <f t="shared" si="2589"/>
        <v>7.4432292756478682E-2</v>
      </c>
      <c r="CM1262" s="27">
        <f t="shared" si="2590"/>
        <v>5776000</v>
      </c>
      <c r="CN1262" s="27">
        <f t="shared" si="2591"/>
        <v>1097440</v>
      </c>
      <c r="CO1262" s="28">
        <f t="shared" si="2592"/>
        <v>6873440</v>
      </c>
      <c r="CP1262" s="26">
        <v>1</v>
      </c>
      <c r="CQ1262" s="27">
        <v>6080000</v>
      </c>
      <c r="CR1262" s="27">
        <v>5472000</v>
      </c>
      <c r="CS1262" s="148"/>
      <c r="CT1262" s="148"/>
      <c r="CU1262" s="143">
        <f t="shared" si="2593"/>
        <v>7.4432292756478682E-2</v>
      </c>
      <c r="CV1262" s="27">
        <f t="shared" si="2594"/>
        <v>5776000</v>
      </c>
      <c r="CW1262" s="28">
        <f t="shared" si="2595"/>
        <v>1097440</v>
      </c>
      <c r="CX1262" s="29">
        <f t="shared" si="2596"/>
        <v>6873440</v>
      </c>
      <c r="CY1262" s="26">
        <v>1</v>
      </c>
      <c r="CZ1262" s="27">
        <v>6080000</v>
      </c>
      <c r="DA1262" s="27">
        <v>6688000</v>
      </c>
      <c r="DB1262" s="181"/>
      <c r="DC1262" s="181"/>
      <c r="DD1262" s="143">
        <f t="shared" si="2597"/>
        <v>6.7343502970147379E-2</v>
      </c>
      <c r="DE1262" s="27">
        <f t="shared" si="2598"/>
        <v>6384000</v>
      </c>
      <c r="DF1262" s="27">
        <f t="shared" si="2599"/>
        <v>1212960</v>
      </c>
      <c r="DG1262" s="28">
        <f t="shared" si="2600"/>
        <v>7596960</v>
      </c>
      <c r="DH1262" s="31" t="s">
        <v>30</v>
      </c>
      <c r="DI1262" s="43" t="s">
        <v>30</v>
      </c>
      <c r="DJ1262" s="43" t="s">
        <v>30</v>
      </c>
      <c r="DK1262" s="43" t="s">
        <v>30</v>
      </c>
      <c r="DL1262" s="43" t="s">
        <v>30</v>
      </c>
      <c r="DM1262" s="32" t="s">
        <v>30</v>
      </c>
      <c r="DN1262" s="32" t="s">
        <v>30</v>
      </c>
      <c r="DO1262" s="33" t="s">
        <v>30</v>
      </c>
    </row>
    <row r="1263" spans="1:119" ht="21" customHeight="1" x14ac:dyDescent="0.25">
      <c r="A1263" s="66" t="s">
        <v>2461</v>
      </c>
      <c r="B1263" s="67" t="s">
        <v>98</v>
      </c>
      <c r="C1263" s="68" t="s">
        <v>2462</v>
      </c>
      <c r="D1263" s="26">
        <v>1</v>
      </c>
      <c r="E1263" s="27">
        <v>6500000</v>
      </c>
      <c r="F1263" s="27">
        <v>7100000</v>
      </c>
      <c r="G1263" s="148"/>
      <c r="H1263" s="148"/>
      <c r="I1263" s="143">
        <f t="shared" si="2564"/>
        <v>6.239177481057772E-2</v>
      </c>
      <c r="J1263" s="27">
        <f t="shared" si="2565"/>
        <v>6800000</v>
      </c>
      <c r="K1263" s="28">
        <f t="shared" si="2566"/>
        <v>1292000</v>
      </c>
      <c r="L1263" s="29">
        <f t="shared" si="2555"/>
        <v>8092000</v>
      </c>
      <c r="M1263" s="26">
        <v>1</v>
      </c>
      <c r="N1263" s="27">
        <v>6500000</v>
      </c>
      <c r="O1263" s="27">
        <v>5930000</v>
      </c>
      <c r="P1263" s="145"/>
      <c r="Q1263" s="145"/>
      <c r="R1263" s="143">
        <f t="shared" si="2601"/>
        <v>6.4851305756449248E-2</v>
      </c>
      <c r="S1263" s="27">
        <f t="shared" si="2567"/>
        <v>6215000</v>
      </c>
      <c r="T1263" s="28">
        <f t="shared" si="2568"/>
        <v>1180850</v>
      </c>
      <c r="U1263" s="30">
        <f t="shared" si="2569"/>
        <v>7395850</v>
      </c>
      <c r="V1263" s="26">
        <v>1</v>
      </c>
      <c r="W1263" s="27">
        <v>6500000</v>
      </c>
      <c r="X1263" s="27">
        <v>6970000</v>
      </c>
      <c r="Y1263" s="145"/>
      <c r="Z1263" s="145"/>
      <c r="AA1263" s="143">
        <f t="shared" si="2570"/>
        <v>4.9345239370107992E-2</v>
      </c>
      <c r="AB1263" s="27">
        <f t="shared" si="2571"/>
        <v>6735000</v>
      </c>
      <c r="AC1263" s="28">
        <f t="shared" si="2572"/>
        <v>1279650</v>
      </c>
      <c r="AD1263" s="29">
        <f t="shared" si="2573"/>
        <v>8014650</v>
      </c>
      <c r="AE1263" s="26">
        <v>1</v>
      </c>
      <c r="AF1263" s="27">
        <v>6500000</v>
      </c>
      <c r="AG1263" s="27">
        <v>6970000</v>
      </c>
      <c r="AH1263" s="145"/>
      <c r="AI1263" s="145"/>
      <c r="AJ1263" s="143">
        <f t="shared" si="2549"/>
        <v>4.9345239370107992E-2</v>
      </c>
      <c r="AK1263" s="27">
        <f t="shared" si="2574"/>
        <v>6735000</v>
      </c>
      <c r="AL1263" s="28">
        <f t="shared" si="2538"/>
        <v>1279650</v>
      </c>
      <c r="AM1263" s="30">
        <f t="shared" si="2575"/>
        <v>8014650</v>
      </c>
      <c r="AN1263" s="26">
        <v>1</v>
      </c>
      <c r="AO1263" s="27">
        <v>6500000</v>
      </c>
      <c r="AP1263" s="27">
        <v>8153600</v>
      </c>
      <c r="AQ1263" s="145"/>
      <c r="AR1263" s="145"/>
      <c r="AS1263" s="143">
        <f t="shared" si="2550"/>
        <v>0.15958832960775168</v>
      </c>
      <c r="AT1263" s="27">
        <f t="shared" si="2576"/>
        <v>7326800</v>
      </c>
      <c r="AU1263" s="28">
        <f t="shared" si="2541"/>
        <v>1392092</v>
      </c>
      <c r="AV1263" s="30">
        <f t="shared" si="2577"/>
        <v>8718892</v>
      </c>
      <c r="AW1263" s="26">
        <v>1</v>
      </c>
      <c r="AX1263" s="27">
        <v>6500000</v>
      </c>
      <c r="AY1263" s="27">
        <v>7280000</v>
      </c>
      <c r="AZ1263" s="145"/>
      <c r="BA1263" s="145"/>
      <c r="BB1263" s="143">
        <f t="shared" si="2551"/>
        <v>8.0049824285269536E-2</v>
      </c>
      <c r="BC1263" s="27">
        <f t="shared" si="2578"/>
        <v>6890000</v>
      </c>
      <c r="BD1263" s="27">
        <f t="shared" si="2544"/>
        <v>1309100</v>
      </c>
      <c r="BE1263" s="27">
        <f t="shared" si="2579"/>
        <v>8199100</v>
      </c>
      <c r="BF1263" s="26">
        <v>1</v>
      </c>
      <c r="BG1263" s="27">
        <v>5200000</v>
      </c>
      <c r="BH1263" s="27">
        <v>4680000</v>
      </c>
      <c r="BI1263" s="145"/>
      <c r="BJ1263" s="145"/>
      <c r="BK1263" s="143">
        <f t="shared" si="2552"/>
        <v>7.4432292756478682E-2</v>
      </c>
      <c r="BL1263" s="27">
        <f t="shared" si="2580"/>
        <v>4940000</v>
      </c>
      <c r="BM1263" s="27">
        <f t="shared" si="2581"/>
        <v>938600</v>
      </c>
      <c r="BN1263" s="28">
        <f t="shared" si="2582"/>
        <v>5878600</v>
      </c>
      <c r="BO1263" s="26">
        <v>1</v>
      </c>
      <c r="BP1263" s="27">
        <v>5200000</v>
      </c>
      <c r="BQ1263" s="27">
        <v>4940000</v>
      </c>
      <c r="BR1263" s="148"/>
      <c r="BS1263" s="148"/>
      <c r="BT1263" s="143">
        <f t="shared" si="2553"/>
        <v>3.6261886214694741E-2</v>
      </c>
      <c r="BU1263" s="27">
        <f t="shared" si="2583"/>
        <v>5070000</v>
      </c>
      <c r="BV1263" s="28">
        <f t="shared" si="2584"/>
        <v>963300</v>
      </c>
      <c r="BW1263" s="30">
        <f t="shared" si="2585"/>
        <v>6033300</v>
      </c>
      <c r="BX1263" s="26">
        <v>1</v>
      </c>
      <c r="BY1263" s="28">
        <v>5200000</v>
      </c>
      <c r="BZ1263" s="28">
        <v>4940000</v>
      </c>
      <c r="CA1263" s="156"/>
      <c r="CB1263" s="156"/>
      <c r="CC1263" s="177">
        <f t="shared" si="2554"/>
        <v>3.6261886214694741E-2</v>
      </c>
      <c r="CD1263" s="28">
        <f t="shared" si="2586"/>
        <v>5070000</v>
      </c>
      <c r="CE1263" s="28">
        <f t="shared" si="2587"/>
        <v>963300</v>
      </c>
      <c r="CF1263" s="29">
        <f t="shared" si="2588"/>
        <v>6033300</v>
      </c>
      <c r="CG1263" s="26">
        <v>1</v>
      </c>
      <c r="CH1263" s="27">
        <v>4160000</v>
      </c>
      <c r="CI1263" s="27">
        <v>3744000</v>
      </c>
      <c r="CJ1263" s="148"/>
      <c r="CK1263" s="148"/>
      <c r="CL1263" s="143">
        <f t="shared" si="2589"/>
        <v>7.4432292756478696E-2</v>
      </c>
      <c r="CM1263" s="27">
        <f t="shared" si="2590"/>
        <v>3952000</v>
      </c>
      <c r="CN1263" s="27">
        <f t="shared" si="2591"/>
        <v>750880</v>
      </c>
      <c r="CO1263" s="28">
        <f t="shared" si="2592"/>
        <v>4702880</v>
      </c>
      <c r="CP1263" s="26">
        <v>1</v>
      </c>
      <c r="CQ1263" s="27">
        <v>4160000</v>
      </c>
      <c r="CR1263" s="27">
        <v>3744000</v>
      </c>
      <c r="CS1263" s="148"/>
      <c r="CT1263" s="148"/>
      <c r="CU1263" s="143">
        <f t="shared" si="2593"/>
        <v>7.4432292756478696E-2</v>
      </c>
      <c r="CV1263" s="27">
        <f t="shared" si="2594"/>
        <v>3952000</v>
      </c>
      <c r="CW1263" s="28">
        <f t="shared" si="2595"/>
        <v>750880</v>
      </c>
      <c r="CX1263" s="29">
        <f t="shared" si="2596"/>
        <v>4702880</v>
      </c>
      <c r="CY1263" s="26">
        <v>1</v>
      </c>
      <c r="CZ1263" s="27">
        <v>4160000</v>
      </c>
      <c r="DA1263" s="27">
        <v>4576000</v>
      </c>
      <c r="DB1263" s="181"/>
      <c r="DC1263" s="181"/>
      <c r="DD1263" s="143">
        <f t="shared" si="2597"/>
        <v>6.7343502970147393E-2</v>
      </c>
      <c r="DE1263" s="27">
        <f t="shared" si="2598"/>
        <v>4368000</v>
      </c>
      <c r="DF1263" s="27">
        <f t="shared" si="2599"/>
        <v>829920</v>
      </c>
      <c r="DG1263" s="28">
        <f t="shared" si="2600"/>
        <v>5197920</v>
      </c>
      <c r="DH1263" s="31" t="s">
        <v>30</v>
      </c>
      <c r="DI1263" s="43" t="s">
        <v>30</v>
      </c>
      <c r="DJ1263" s="43" t="s">
        <v>30</v>
      </c>
      <c r="DK1263" s="43" t="s">
        <v>30</v>
      </c>
      <c r="DL1263" s="43" t="s">
        <v>30</v>
      </c>
      <c r="DM1263" s="32" t="s">
        <v>30</v>
      </c>
      <c r="DN1263" s="32" t="s">
        <v>30</v>
      </c>
      <c r="DO1263" s="33" t="s">
        <v>30</v>
      </c>
    </row>
    <row r="1264" spans="1:119" ht="35.25" customHeight="1" x14ac:dyDescent="0.25">
      <c r="A1264" s="66" t="s">
        <v>2463</v>
      </c>
      <c r="B1264" s="67" t="s">
        <v>98</v>
      </c>
      <c r="C1264" s="68" t="s">
        <v>2464</v>
      </c>
      <c r="D1264" s="26">
        <v>1</v>
      </c>
      <c r="E1264" s="27">
        <v>120000000</v>
      </c>
      <c r="F1264" s="27">
        <v>131950000</v>
      </c>
      <c r="G1264" s="148"/>
      <c r="H1264" s="148"/>
      <c r="I1264" s="143">
        <f t="shared" si="2564"/>
        <v>6.7076213813687183E-2</v>
      </c>
      <c r="J1264" s="27">
        <f t="shared" si="2565"/>
        <v>125975000</v>
      </c>
      <c r="K1264" s="28">
        <f t="shared" si="2566"/>
        <v>23935250</v>
      </c>
      <c r="L1264" s="29">
        <f t="shared" si="2555"/>
        <v>149910250</v>
      </c>
      <c r="M1264" s="26">
        <v>1</v>
      </c>
      <c r="N1264" s="27">
        <v>120000000</v>
      </c>
      <c r="O1264" s="27">
        <v>110350000</v>
      </c>
      <c r="P1264" s="145"/>
      <c r="Q1264" s="145"/>
      <c r="R1264" s="143">
        <f t="shared" si="2601"/>
        <v>5.9245326142393605E-2</v>
      </c>
      <c r="S1264" s="27">
        <f t="shared" si="2567"/>
        <v>115175000</v>
      </c>
      <c r="T1264" s="28">
        <f t="shared" si="2568"/>
        <v>21883250</v>
      </c>
      <c r="U1264" s="30">
        <f t="shared" si="2569"/>
        <v>137058250</v>
      </c>
      <c r="V1264" s="26">
        <v>1</v>
      </c>
      <c r="W1264" s="27">
        <v>120000000</v>
      </c>
      <c r="X1264" s="27">
        <v>129550000</v>
      </c>
      <c r="Y1264" s="145"/>
      <c r="Z1264" s="145"/>
      <c r="AA1264" s="143">
        <f t="shared" si="2570"/>
        <v>5.412037475721522E-2</v>
      </c>
      <c r="AB1264" s="27">
        <f t="shared" si="2571"/>
        <v>124775000</v>
      </c>
      <c r="AC1264" s="28">
        <f t="shared" si="2572"/>
        <v>23707250</v>
      </c>
      <c r="AD1264" s="29">
        <f t="shared" si="2573"/>
        <v>148482250</v>
      </c>
      <c r="AE1264" s="26">
        <v>1</v>
      </c>
      <c r="AF1264" s="27">
        <v>120000000</v>
      </c>
      <c r="AG1264" s="27">
        <v>129550000</v>
      </c>
      <c r="AH1264" s="145"/>
      <c r="AI1264" s="145"/>
      <c r="AJ1264" s="143">
        <f t="shared" si="2549"/>
        <v>5.412037475721522E-2</v>
      </c>
      <c r="AK1264" s="27">
        <f t="shared" si="2574"/>
        <v>124775000</v>
      </c>
      <c r="AL1264" s="28">
        <f t="shared" si="2538"/>
        <v>23707250</v>
      </c>
      <c r="AM1264" s="30">
        <f t="shared" si="2575"/>
        <v>148482250</v>
      </c>
      <c r="AN1264" s="26">
        <v>1</v>
      </c>
      <c r="AO1264" s="27">
        <v>120000000</v>
      </c>
      <c r="AP1264" s="27">
        <v>150528000</v>
      </c>
      <c r="AQ1264" s="145"/>
      <c r="AR1264" s="145"/>
      <c r="AS1264" s="143">
        <f t="shared" si="2550"/>
        <v>0.15958832960775168</v>
      </c>
      <c r="AT1264" s="27">
        <f t="shared" si="2576"/>
        <v>135264000</v>
      </c>
      <c r="AU1264" s="28">
        <f t="shared" si="2541"/>
        <v>25700160</v>
      </c>
      <c r="AV1264" s="30">
        <f t="shared" si="2577"/>
        <v>160964160</v>
      </c>
      <c r="AW1264" s="26">
        <v>1</v>
      </c>
      <c r="AX1264" s="27">
        <v>120000000</v>
      </c>
      <c r="AY1264" s="27">
        <v>134400000</v>
      </c>
      <c r="AZ1264" s="145"/>
      <c r="BA1264" s="145"/>
      <c r="BB1264" s="143">
        <f t="shared" si="2551"/>
        <v>8.0049824285269522E-2</v>
      </c>
      <c r="BC1264" s="27">
        <f t="shared" si="2578"/>
        <v>127200000</v>
      </c>
      <c r="BD1264" s="27">
        <f t="shared" si="2544"/>
        <v>24168000</v>
      </c>
      <c r="BE1264" s="27">
        <f t="shared" si="2579"/>
        <v>151368000</v>
      </c>
      <c r="BF1264" s="26">
        <v>1</v>
      </c>
      <c r="BG1264" s="27">
        <v>96000000</v>
      </c>
      <c r="BH1264" s="27">
        <v>86400000</v>
      </c>
      <c r="BI1264" s="145"/>
      <c r="BJ1264" s="145"/>
      <c r="BK1264" s="143">
        <f t="shared" si="2552"/>
        <v>7.4432292756478682E-2</v>
      </c>
      <c r="BL1264" s="27">
        <f t="shared" si="2580"/>
        <v>91200000</v>
      </c>
      <c r="BM1264" s="27">
        <f t="shared" si="2581"/>
        <v>17328000</v>
      </c>
      <c r="BN1264" s="28">
        <f t="shared" si="2582"/>
        <v>108528000</v>
      </c>
      <c r="BO1264" s="26">
        <v>1</v>
      </c>
      <c r="BP1264" s="27">
        <v>96000000</v>
      </c>
      <c r="BQ1264" s="27">
        <v>91200000</v>
      </c>
      <c r="BR1264" s="148"/>
      <c r="BS1264" s="148"/>
      <c r="BT1264" s="143">
        <f t="shared" si="2553"/>
        <v>3.6261886214694741E-2</v>
      </c>
      <c r="BU1264" s="27">
        <f t="shared" si="2583"/>
        <v>93600000</v>
      </c>
      <c r="BV1264" s="28">
        <f t="shared" si="2584"/>
        <v>17784000</v>
      </c>
      <c r="BW1264" s="30">
        <f t="shared" si="2585"/>
        <v>111384000</v>
      </c>
      <c r="BX1264" s="26">
        <v>1</v>
      </c>
      <c r="BY1264" s="28">
        <v>96000000</v>
      </c>
      <c r="BZ1264" s="28">
        <v>91200000</v>
      </c>
      <c r="CA1264" s="156"/>
      <c r="CB1264" s="156"/>
      <c r="CC1264" s="177">
        <f t="shared" si="2554"/>
        <v>3.6261886214694741E-2</v>
      </c>
      <c r="CD1264" s="28">
        <f t="shared" si="2586"/>
        <v>93600000</v>
      </c>
      <c r="CE1264" s="28">
        <f t="shared" si="2587"/>
        <v>17784000</v>
      </c>
      <c r="CF1264" s="29">
        <f t="shared" si="2588"/>
        <v>111384000</v>
      </c>
      <c r="CG1264" s="26">
        <v>1</v>
      </c>
      <c r="CH1264" s="27">
        <v>76800000</v>
      </c>
      <c r="CI1264" s="27">
        <v>69120000</v>
      </c>
      <c r="CJ1264" s="148"/>
      <c r="CK1264" s="148"/>
      <c r="CL1264" s="143">
        <f t="shared" si="2589"/>
        <v>7.4432292756478682E-2</v>
      </c>
      <c r="CM1264" s="27">
        <f t="shared" si="2590"/>
        <v>72960000</v>
      </c>
      <c r="CN1264" s="27">
        <f t="shared" si="2591"/>
        <v>13862400</v>
      </c>
      <c r="CO1264" s="28">
        <f t="shared" si="2592"/>
        <v>86822400</v>
      </c>
      <c r="CP1264" s="26">
        <v>1</v>
      </c>
      <c r="CQ1264" s="27">
        <v>76800000</v>
      </c>
      <c r="CR1264" s="27">
        <v>69120000</v>
      </c>
      <c r="CS1264" s="148"/>
      <c r="CT1264" s="148"/>
      <c r="CU1264" s="143">
        <f t="shared" si="2593"/>
        <v>7.4432292756478682E-2</v>
      </c>
      <c r="CV1264" s="27">
        <f t="shared" si="2594"/>
        <v>72960000</v>
      </c>
      <c r="CW1264" s="28">
        <f t="shared" si="2595"/>
        <v>13862400</v>
      </c>
      <c r="CX1264" s="29">
        <f t="shared" si="2596"/>
        <v>86822400</v>
      </c>
      <c r="CY1264" s="26">
        <v>1</v>
      </c>
      <c r="CZ1264" s="27">
        <v>76800000</v>
      </c>
      <c r="DA1264" s="27">
        <v>84480000</v>
      </c>
      <c r="DB1264" s="181"/>
      <c r="DC1264" s="181"/>
      <c r="DD1264" s="143">
        <f t="shared" si="2597"/>
        <v>6.7343502970147379E-2</v>
      </c>
      <c r="DE1264" s="27">
        <f t="shared" si="2598"/>
        <v>80640000</v>
      </c>
      <c r="DF1264" s="27">
        <f t="shared" si="2599"/>
        <v>15321600</v>
      </c>
      <c r="DG1264" s="28">
        <f t="shared" si="2600"/>
        <v>95961600</v>
      </c>
      <c r="DH1264" s="31" t="s">
        <v>30</v>
      </c>
      <c r="DI1264" s="43" t="s">
        <v>30</v>
      </c>
      <c r="DJ1264" s="43" t="s">
        <v>30</v>
      </c>
      <c r="DK1264" s="43" t="s">
        <v>30</v>
      </c>
      <c r="DL1264" s="43" t="s">
        <v>30</v>
      </c>
      <c r="DM1264" s="32" t="s">
        <v>30</v>
      </c>
      <c r="DN1264" s="32" t="s">
        <v>30</v>
      </c>
      <c r="DO1264" s="33" t="s">
        <v>30</v>
      </c>
    </row>
    <row r="1265" spans="1:119" ht="21" customHeight="1" x14ac:dyDescent="0.25">
      <c r="A1265" s="66" t="s">
        <v>2465</v>
      </c>
      <c r="B1265" s="67" t="s">
        <v>98</v>
      </c>
      <c r="C1265" s="68" t="s">
        <v>2466</v>
      </c>
      <c r="D1265" s="26">
        <v>1</v>
      </c>
      <c r="E1265" s="27">
        <v>18000000</v>
      </c>
      <c r="F1265" s="27">
        <v>19750000</v>
      </c>
      <c r="G1265" s="148"/>
      <c r="H1265" s="148"/>
      <c r="I1265" s="143">
        <f t="shared" si="2564"/>
        <v>6.5559569116633548E-2</v>
      </c>
      <c r="J1265" s="27">
        <f t="shared" si="2565"/>
        <v>18875000</v>
      </c>
      <c r="K1265" s="28">
        <f t="shared" si="2566"/>
        <v>3586250</v>
      </c>
      <c r="L1265" s="29">
        <f t="shared" si="2555"/>
        <v>22461250</v>
      </c>
      <c r="M1265" s="26">
        <v>1</v>
      </c>
      <c r="N1265" s="27">
        <v>18000000</v>
      </c>
      <c r="O1265" s="27">
        <v>16510000</v>
      </c>
      <c r="P1265" s="145"/>
      <c r="Q1265" s="145"/>
      <c r="R1265" s="143">
        <f t="shared" si="2601"/>
        <v>6.1059930684900364E-2</v>
      </c>
      <c r="S1265" s="27">
        <f t="shared" si="2567"/>
        <v>17255000</v>
      </c>
      <c r="T1265" s="28">
        <f t="shared" si="2568"/>
        <v>3278450</v>
      </c>
      <c r="U1265" s="30">
        <f t="shared" si="2569"/>
        <v>20533450</v>
      </c>
      <c r="V1265" s="26">
        <v>1</v>
      </c>
      <c r="W1265" s="27">
        <v>18000000</v>
      </c>
      <c r="X1265" s="27">
        <v>19390000</v>
      </c>
      <c r="Y1265" s="145"/>
      <c r="Z1265" s="145"/>
      <c r="AA1265" s="143">
        <f t="shared" si="2570"/>
        <v>5.2574400954763359E-2</v>
      </c>
      <c r="AB1265" s="27">
        <f t="shared" si="2571"/>
        <v>18695000</v>
      </c>
      <c r="AC1265" s="28">
        <f t="shared" si="2572"/>
        <v>3552050</v>
      </c>
      <c r="AD1265" s="29">
        <f t="shared" si="2573"/>
        <v>22247050</v>
      </c>
      <c r="AE1265" s="26">
        <v>1</v>
      </c>
      <c r="AF1265" s="27">
        <v>18000000</v>
      </c>
      <c r="AG1265" s="27">
        <v>19390000</v>
      </c>
      <c r="AH1265" s="145"/>
      <c r="AI1265" s="145"/>
      <c r="AJ1265" s="143">
        <f t="shared" si="2549"/>
        <v>5.2574400954763359E-2</v>
      </c>
      <c r="AK1265" s="27">
        <f t="shared" si="2574"/>
        <v>18695000</v>
      </c>
      <c r="AL1265" s="28">
        <f t="shared" si="2538"/>
        <v>3552050</v>
      </c>
      <c r="AM1265" s="30">
        <f t="shared" si="2575"/>
        <v>22247050</v>
      </c>
      <c r="AN1265" s="26">
        <v>1</v>
      </c>
      <c r="AO1265" s="27">
        <v>18000000</v>
      </c>
      <c r="AP1265" s="27">
        <v>22579200</v>
      </c>
      <c r="AQ1265" s="145"/>
      <c r="AR1265" s="145"/>
      <c r="AS1265" s="143">
        <f t="shared" si="2550"/>
        <v>0.15958832960775166</v>
      </c>
      <c r="AT1265" s="27">
        <f t="shared" si="2576"/>
        <v>20289600</v>
      </c>
      <c r="AU1265" s="28">
        <f t="shared" si="2541"/>
        <v>3855024</v>
      </c>
      <c r="AV1265" s="30">
        <f t="shared" si="2577"/>
        <v>24144624</v>
      </c>
      <c r="AW1265" s="26">
        <v>1</v>
      </c>
      <c r="AX1265" s="27">
        <v>18000000</v>
      </c>
      <c r="AY1265" s="27">
        <v>20160000</v>
      </c>
      <c r="AZ1265" s="145"/>
      <c r="BA1265" s="145"/>
      <c r="BB1265" s="143">
        <f t="shared" si="2551"/>
        <v>8.0049824285269522E-2</v>
      </c>
      <c r="BC1265" s="27">
        <f t="shared" si="2578"/>
        <v>19080000</v>
      </c>
      <c r="BD1265" s="27">
        <f t="shared" si="2544"/>
        <v>3625200</v>
      </c>
      <c r="BE1265" s="27">
        <f t="shared" si="2579"/>
        <v>22705200</v>
      </c>
      <c r="BF1265" s="26">
        <v>1</v>
      </c>
      <c r="BG1265" s="27">
        <v>14400000</v>
      </c>
      <c r="BH1265" s="27">
        <v>12960000</v>
      </c>
      <c r="BI1265" s="145"/>
      <c r="BJ1265" s="145"/>
      <c r="BK1265" s="143">
        <f t="shared" si="2552"/>
        <v>7.4432292756478682E-2</v>
      </c>
      <c r="BL1265" s="27">
        <f t="shared" si="2580"/>
        <v>13680000</v>
      </c>
      <c r="BM1265" s="27">
        <f t="shared" si="2581"/>
        <v>2599200</v>
      </c>
      <c r="BN1265" s="28">
        <f t="shared" si="2582"/>
        <v>16279200</v>
      </c>
      <c r="BO1265" s="26">
        <v>1</v>
      </c>
      <c r="BP1265" s="27">
        <v>14400000</v>
      </c>
      <c r="BQ1265" s="27">
        <v>13680000</v>
      </c>
      <c r="BR1265" s="148"/>
      <c r="BS1265" s="148"/>
      <c r="BT1265" s="143">
        <f t="shared" si="2553"/>
        <v>3.6261886214694741E-2</v>
      </c>
      <c r="BU1265" s="27">
        <f t="shared" si="2583"/>
        <v>14040000</v>
      </c>
      <c r="BV1265" s="28">
        <f t="shared" si="2584"/>
        <v>2667600</v>
      </c>
      <c r="BW1265" s="30">
        <f t="shared" si="2585"/>
        <v>16707600</v>
      </c>
      <c r="BX1265" s="26">
        <v>1</v>
      </c>
      <c r="BY1265" s="28">
        <v>14400000</v>
      </c>
      <c r="BZ1265" s="28">
        <v>13680000</v>
      </c>
      <c r="CA1265" s="156"/>
      <c r="CB1265" s="156"/>
      <c r="CC1265" s="177">
        <f t="shared" si="2554"/>
        <v>3.6261886214694741E-2</v>
      </c>
      <c r="CD1265" s="28">
        <f t="shared" si="2586"/>
        <v>14040000</v>
      </c>
      <c r="CE1265" s="28">
        <f t="shared" si="2587"/>
        <v>2667600</v>
      </c>
      <c r="CF1265" s="29">
        <f t="shared" si="2588"/>
        <v>16707600</v>
      </c>
      <c r="CG1265" s="26">
        <v>1</v>
      </c>
      <c r="CH1265" s="27">
        <v>11520000</v>
      </c>
      <c r="CI1265" s="27">
        <v>10368000</v>
      </c>
      <c r="CJ1265" s="148"/>
      <c r="CK1265" s="148"/>
      <c r="CL1265" s="143">
        <f t="shared" si="2589"/>
        <v>7.4432292756478682E-2</v>
      </c>
      <c r="CM1265" s="27">
        <f t="shared" si="2590"/>
        <v>10944000</v>
      </c>
      <c r="CN1265" s="27">
        <f t="shared" si="2591"/>
        <v>2079360</v>
      </c>
      <c r="CO1265" s="28">
        <f t="shared" si="2592"/>
        <v>13023360</v>
      </c>
      <c r="CP1265" s="26">
        <v>1</v>
      </c>
      <c r="CQ1265" s="27">
        <v>11520000</v>
      </c>
      <c r="CR1265" s="27">
        <v>10368000</v>
      </c>
      <c r="CS1265" s="148"/>
      <c r="CT1265" s="148"/>
      <c r="CU1265" s="143">
        <f t="shared" si="2593"/>
        <v>7.4432292756478682E-2</v>
      </c>
      <c r="CV1265" s="27">
        <f t="shared" si="2594"/>
        <v>10944000</v>
      </c>
      <c r="CW1265" s="28">
        <f t="shared" si="2595"/>
        <v>2079360</v>
      </c>
      <c r="CX1265" s="29">
        <f t="shared" si="2596"/>
        <v>13023360</v>
      </c>
      <c r="CY1265" s="26">
        <v>1</v>
      </c>
      <c r="CZ1265" s="27">
        <v>11520000</v>
      </c>
      <c r="DA1265" s="27">
        <v>12672000</v>
      </c>
      <c r="DB1265" s="181"/>
      <c r="DC1265" s="181"/>
      <c r="DD1265" s="143">
        <f t="shared" si="2597"/>
        <v>6.7343502970147379E-2</v>
      </c>
      <c r="DE1265" s="27">
        <f t="shared" si="2598"/>
        <v>12096000</v>
      </c>
      <c r="DF1265" s="27">
        <f t="shared" si="2599"/>
        <v>2298240</v>
      </c>
      <c r="DG1265" s="28">
        <f t="shared" si="2600"/>
        <v>14394240</v>
      </c>
      <c r="DH1265" s="31" t="s">
        <v>30</v>
      </c>
      <c r="DI1265" s="43" t="s">
        <v>30</v>
      </c>
      <c r="DJ1265" s="43" t="s">
        <v>30</v>
      </c>
      <c r="DK1265" s="43" t="s">
        <v>30</v>
      </c>
      <c r="DL1265" s="43" t="s">
        <v>30</v>
      </c>
      <c r="DM1265" s="32" t="s">
        <v>30</v>
      </c>
      <c r="DN1265" s="32" t="s">
        <v>30</v>
      </c>
      <c r="DO1265" s="33" t="s">
        <v>30</v>
      </c>
    </row>
    <row r="1266" spans="1:119" ht="21" customHeight="1" x14ac:dyDescent="0.25">
      <c r="A1266" s="66" t="s">
        <v>2467</v>
      </c>
      <c r="B1266" s="67" t="s">
        <v>98</v>
      </c>
      <c r="C1266" s="68" t="s">
        <v>2468</v>
      </c>
      <c r="D1266" s="26">
        <v>1</v>
      </c>
      <c r="E1266" s="27">
        <v>12000000</v>
      </c>
      <c r="F1266" s="27">
        <v>13150000</v>
      </c>
      <c r="G1266" s="148"/>
      <c r="H1266" s="148"/>
      <c r="I1266" s="143">
        <f t="shared" si="2564"/>
        <v>6.4665828895787647E-2</v>
      </c>
      <c r="J1266" s="27">
        <f t="shared" si="2565"/>
        <v>12575000</v>
      </c>
      <c r="K1266" s="28">
        <f t="shared" si="2566"/>
        <v>2389250</v>
      </c>
      <c r="L1266" s="29">
        <f t="shared" si="2555"/>
        <v>14964250</v>
      </c>
      <c r="M1266" s="26">
        <v>1</v>
      </c>
      <c r="N1266" s="27">
        <v>12000000</v>
      </c>
      <c r="O1266" s="27">
        <v>10990000</v>
      </c>
      <c r="P1266" s="145"/>
      <c r="Q1266" s="145"/>
      <c r="R1266" s="143">
        <f t="shared" si="2601"/>
        <v>6.2129434449622704E-2</v>
      </c>
      <c r="S1266" s="27">
        <f t="shared" si="2567"/>
        <v>11495000</v>
      </c>
      <c r="T1266" s="28">
        <f t="shared" si="2568"/>
        <v>2184050</v>
      </c>
      <c r="U1266" s="30">
        <f t="shared" si="2569"/>
        <v>13679050</v>
      </c>
      <c r="V1266" s="26">
        <v>1</v>
      </c>
      <c r="W1266" s="27">
        <v>12000000</v>
      </c>
      <c r="X1266" s="27">
        <v>12910000</v>
      </c>
      <c r="Y1266" s="145"/>
      <c r="Z1266" s="145"/>
      <c r="AA1266" s="143">
        <f t="shared" si="2570"/>
        <v>5.1663361772762602E-2</v>
      </c>
      <c r="AB1266" s="27">
        <f t="shared" si="2571"/>
        <v>12455000</v>
      </c>
      <c r="AC1266" s="28">
        <f t="shared" si="2572"/>
        <v>2366450</v>
      </c>
      <c r="AD1266" s="29">
        <f t="shared" si="2573"/>
        <v>14821450</v>
      </c>
      <c r="AE1266" s="26">
        <v>1</v>
      </c>
      <c r="AF1266" s="27">
        <v>12000000</v>
      </c>
      <c r="AG1266" s="27">
        <v>12910000</v>
      </c>
      <c r="AH1266" s="145"/>
      <c r="AI1266" s="145"/>
      <c r="AJ1266" s="143">
        <f t="shared" si="2549"/>
        <v>5.1663361772762602E-2</v>
      </c>
      <c r="AK1266" s="27">
        <f t="shared" si="2574"/>
        <v>12455000</v>
      </c>
      <c r="AL1266" s="28">
        <f t="shared" si="2538"/>
        <v>2366450</v>
      </c>
      <c r="AM1266" s="30">
        <f t="shared" si="2575"/>
        <v>14821450</v>
      </c>
      <c r="AN1266" s="26">
        <v>1</v>
      </c>
      <c r="AO1266" s="27">
        <v>12000000</v>
      </c>
      <c r="AP1266" s="27">
        <v>15052800</v>
      </c>
      <c r="AQ1266" s="145"/>
      <c r="AR1266" s="145"/>
      <c r="AS1266" s="143">
        <f t="shared" si="2550"/>
        <v>0.15958832960775166</v>
      </c>
      <c r="AT1266" s="27">
        <f t="shared" si="2576"/>
        <v>13526400</v>
      </c>
      <c r="AU1266" s="28">
        <f t="shared" si="2541"/>
        <v>2570016</v>
      </c>
      <c r="AV1266" s="30">
        <f t="shared" si="2577"/>
        <v>16096416</v>
      </c>
      <c r="AW1266" s="26">
        <v>1</v>
      </c>
      <c r="AX1266" s="27">
        <v>12000000</v>
      </c>
      <c r="AY1266" s="27">
        <v>13440000</v>
      </c>
      <c r="AZ1266" s="145"/>
      <c r="BA1266" s="145"/>
      <c r="BB1266" s="143">
        <f t="shared" si="2551"/>
        <v>8.0049824285269536E-2</v>
      </c>
      <c r="BC1266" s="27">
        <f t="shared" si="2578"/>
        <v>12720000</v>
      </c>
      <c r="BD1266" s="27">
        <f t="shared" si="2544"/>
        <v>2416800</v>
      </c>
      <c r="BE1266" s="27">
        <f t="shared" si="2579"/>
        <v>15136800</v>
      </c>
      <c r="BF1266" s="26">
        <v>1</v>
      </c>
      <c r="BG1266" s="27">
        <v>9600000</v>
      </c>
      <c r="BH1266" s="27">
        <v>8640000</v>
      </c>
      <c r="BI1266" s="145"/>
      <c r="BJ1266" s="145"/>
      <c r="BK1266" s="143">
        <f t="shared" si="2552"/>
        <v>7.4432292756478682E-2</v>
      </c>
      <c r="BL1266" s="27">
        <f t="shared" si="2580"/>
        <v>9120000</v>
      </c>
      <c r="BM1266" s="27">
        <f t="shared" si="2581"/>
        <v>1732800</v>
      </c>
      <c r="BN1266" s="28">
        <f t="shared" si="2582"/>
        <v>10852800</v>
      </c>
      <c r="BO1266" s="26">
        <v>1</v>
      </c>
      <c r="BP1266" s="27">
        <v>9600000</v>
      </c>
      <c r="BQ1266" s="27">
        <v>9120000</v>
      </c>
      <c r="BR1266" s="148"/>
      <c r="BS1266" s="148"/>
      <c r="BT1266" s="143">
        <f t="shared" si="2553"/>
        <v>3.6261886214694741E-2</v>
      </c>
      <c r="BU1266" s="27">
        <f t="shared" si="2583"/>
        <v>9360000</v>
      </c>
      <c r="BV1266" s="28">
        <f t="shared" si="2584"/>
        <v>1778400</v>
      </c>
      <c r="BW1266" s="30">
        <f t="shared" si="2585"/>
        <v>11138400</v>
      </c>
      <c r="BX1266" s="26">
        <v>1</v>
      </c>
      <c r="BY1266" s="28">
        <v>9600000</v>
      </c>
      <c r="BZ1266" s="28">
        <v>9120000</v>
      </c>
      <c r="CA1266" s="156"/>
      <c r="CB1266" s="156"/>
      <c r="CC1266" s="177">
        <f t="shared" si="2554"/>
        <v>3.6261886214694741E-2</v>
      </c>
      <c r="CD1266" s="28">
        <f t="shared" si="2586"/>
        <v>9360000</v>
      </c>
      <c r="CE1266" s="28">
        <f t="shared" si="2587"/>
        <v>1778400</v>
      </c>
      <c r="CF1266" s="29">
        <f t="shared" si="2588"/>
        <v>11138400</v>
      </c>
      <c r="CG1266" s="26">
        <v>1</v>
      </c>
      <c r="CH1266" s="27">
        <v>7680000</v>
      </c>
      <c r="CI1266" s="27">
        <v>6912000</v>
      </c>
      <c r="CJ1266" s="148"/>
      <c r="CK1266" s="148"/>
      <c r="CL1266" s="143">
        <f t="shared" si="2589"/>
        <v>7.4432292756478682E-2</v>
      </c>
      <c r="CM1266" s="27">
        <f t="shared" si="2590"/>
        <v>7296000</v>
      </c>
      <c r="CN1266" s="27">
        <f t="shared" si="2591"/>
        <v>1386240</v>
      </c>
      <c r="CO1266" s="28">
        <f t="shared" si="2592"/>
        <v>8682240</v>
      </c>
      <c r="CP1266" s="26">
        <v>1</v>
      </c>
      <c r="CQ1266" s="27">
        <v>7680000</v>
      </c>
      <c r="CR1266" s="27">
        <v>6912000</v>
      </c>
      <c r="CS1266" s="148"/>
      <c r="CT1266" s="148"/>
      <c r="CU1266" s="143">
        <f t="shared" si="2593"/>
        <v>7.4432292756478682E-2</v>
      </c>
      <c r="CV1266" s="27">
        <f t="shared" si="2594"/>
        <v>7296000</v>
      </c>
      <c r="CW1266" s="28">
        <f t="shared" si="2595"/>
        <v>1386240</v>
      </c>
      <c r="CX1266" s="29">
        <f t="shared" si="2596"/>
        <v>8682240</v>
      </c>
      <c r="CY1266" s="26">
        <v>1</v>
      </c>
      <c r="CZ1266" s="27">
        <v>7680000</v>
      </c>
      <c r="DA1266" s="27">
        <v>8448000</v>
      </c>
      <c r="DB1266" s="181"/>
      <c r="DC1266" s="181"/>
      <c r="DD1266" s="143">
        <f t="shared" si="2597"/>
        <v>6.7343502970147379E-2</v>
      </c>
      <c r="DE1266" s="27">
        <f t="shared" si="2598"/>
        <v>8064000</v>
      </c>
      <c r="DF1266" s="27">
        <f t="shared" si="2599"/>
        <v>1532160</v>
      </c>
      <c r="DG1266" s="28">
        <f t="shared" si="2600"/>
        <v>9596160</v>
      </c>
      <c r="DH1266" s="31" t="s">
        <v>30</v>
      </c>
      <c r="DI1266" s="43" t="s">
        <v>30</v>
      </c>
      <c r="DJ1266" s="43" t="s">
        <v>30</v>
      </c>
      <c r="DK1266" s="43" t="s">
        <v>30</v>
      </c>
      <c r="DL1266" s="43" t="s">
        <v>30</v>
      </c>
      <c r="DM1266" s="32" t="s">
        <v>30</v>
      </c>
      <c r="DN1266" s="32" t="s">
        <v>30</v>
      </c>
      <c r="DO1266" s="33" t="s">
        <v>30</v>
      </c>
    </row>
    <row r="1267" spans="1:119" ht="21" customHeight="1" x14ac:dyDescent="0.25">
      <c r="A1267" s="66" t="s">
        <v>2469</v>
      </c>
      <c r="B1267" s="67" t="s">
        <v>98</v>
      </c>
      <c r="C1267" s="68" t="s">
        <v>2470</v>
      </c>
      <c r="D1267" s="26">
        <v>1</v>
      </c>
      <c r="E1267" s="27">
        <v>8000000</v>
      </c>
      <c r="F1267" s="27">
        <v>8750000</v>
      </c>
      <c r="G1267" s="148"/>
      <c r="H1267" s="148"/>
      <c r="I1267" s="143">
        <f t="shared" si="2564"/>
        <v>6.332299533013859E-2</v>
      </c>
      <c r="J1267" s="27">
        <f t="shared" si="2565"/>
        <v>8375000</v>
      </c>
      <c r="K1267" s="28">
        <f t="shared" si="2566"/>
        <v>1591250</v>
      </c>
      <c r="L1267" s="29">
        <f t="shared" si="2555"/>
        <v>9966250</v>
      </c>
      <c r="M1267" s="26">
        <v>1</v>
      </c>
      <c r="N1267" s="27">
        <v>8000000</v>
      </c>
      <c r="O1267" s="27">
        <v>7310000</v>
      </c>
      <c r="P1267" s="145"/>
      <c r="Q1267" s="145"/>
      <c r="R1267" s="143">
        <f t="shared" si="2601"/>
        <v>6.3736600786246614E-2</v>
      </c>
      <c r="S1267" s="27">
        <f t="shared" si="2567"/>
        <v>7655000</v>
      </c>
      <c r="T1267" s="28">
        <f t="shared" si="2568"/>
        <v>1454450</v>
      </c>
      <c r="U1267" s="30">
        <f t="shared" si="2569"/>
        <v>9109450</v>
      </c>
      <c r="V1267" s="26">
        <v>1</v>
      </c>
      <c r="W1267" s="27">
        <v>8000000</v>
      </c>
      <c r="X1267" s="27">
        <v>8590000</v>
      </c>
      <c r="Y1267" s="145"/>
      <c r="Z1267" s="145"/>
      <c r="AA1267" s="143">
        <f t="shared" si="2570"/>
        <v>5.0294514876439184E-2</v>
      </c>
      <c r="AB1267" s="27">
        <f t="shared" si="2571"/>
        <v>8295000</v>
      </c>
      <c r="AC1267" s="28">
        <f t="shared" si="2572"/>
        <v>1576050</v>
      </c>
      <c r="AD1267" s="29">
        <f t="shared" si="2573"/>
        <v>9871050</v>
      </c>
      <c r="AE1267" s="26">
        <v>1</v>
      </c>
      <c r="AF1267" s="27">
        <v>8000000</v>
      </c>
      <c r="AG1267" s="27">
        <v>8590000</v>
      </c>
      <c r="AH1267" s="145"/>
      <c r="AI1267" s="145"/>
      <c r="AJ1267" s="143">
        <f t="shared" si="2549"/>
        <v>5.0294514876439184E-2</v>
      </c>
      <c r="AK1267" s="27">
        <f t="shared" si="2574"/>
        <v>8295000</v>
      </c>
      <c r="AL1267" s="28">
        <f t="shared" si="2538"/>
        <v>1576050</v>
      </c>
      <c r="AM1267" s="30">
        <f t="shared" si="2575"/>
        <v>9871050</v>
      </c>
      <c r="AN1267" s="26">
        <v>1</v>
      </c>
      <c r="AO1267" s="27">
        <v>8000000</v>
      </c>
      <c r="AP1267" s="27">
        <v>10035200</v>
      </c>
      <c r="AQ1267" s="145"/>
      <c r="AR1267" s="145"/>
      <c r="AS1267" s="143">
        <f t="shared" si="2550"/>
        <v>0.15958832960775166</v>
      </c>
      <c r="AT1267" s="27">
        <f t="shared" si="2576"/>
        <v>9017600</v>
      </c>
      <c r="AU1267" s="28">
        <f t="shared" si="2541"/>
        <v>1713344</v>
      </c>
      <c r="AV1267" s="30">
        <f t="shared" si="2577"/>
        <v>10730944</v>
      </c>
      <c r="AW1267" s="26">
        <v>1</v>
      </c>
      <c r="AX1267" s="27">
        <v>8000000</v>
      </c>
      <c r="AY1267" s="27">
        <v>8960000</v>
      </c>
      <c r="AZ1267" s="145"/>
      <c r="BA1267" s="145"/>
      <c r="BB1267" s="143">
        <f t="shared" si="2551"/>
        <v>8.0049824285269522E-2</v>
      </c>
      <c r="BC1267" s="27">
        <f t="shared" si="2578"/>
        <v>8480000</v>
      </c>
      <c r="BD1267" s="27">
        <f t="shared" si="2544"/>
        <v>1611200</v>
      </c>
      <c r="BE1267" s="27">
        <f t="shared" si="2579"/>
        <v>10091200</v>
      </c>
      <c r="BF1267" s="26">
        <v>1</v>
      </c>
      <c r="BG1267" s="27">
        <v>6400000</v>
      </c>
      <c r="BH1267" s="27">
        <v>5760000</v>
      </c>
      <c r="BI1267" s="145"/>
      <c r="BJ1267" s="145"/>
      <c r="BK1267" s="143">
        <f t="shared" si="2552"/>
        <v>7.4432292756478682E-2</v>
      </c>
      <c r="BL1267" s="27">
        <f t="shared" si="2580"/>
        <v>6080000</v>
      </c>
      <c r="BM1267" s="27">
        <f t="shared" si="2581"/>
        <v>1155200</v>
      </c>
      <c r="BN1267" s="28">
        <f t="shared" si="2582"/>
        <v>7235200</v>
      </c>
      <c r="BO1267" s="26">
        <v>1</v>
      </c>
      <c r="BP1267" s="27">
        <v>6400000</v>
      </c>
      <c r="BQ1267" s="27">
        <v>6080000</v>
      </c>
      <c r="BR1267" s="148"/>
      <c r="BS1267" s="148"/>
      <c r="BT1267" s="143">
        <f t="shared" si="2553"/>
        <v>3.6261886214694741E-2</v>
      </c>
      <c r="BU1267" s="27">
        <f t="shared" si="2583"/>
        <v>6240000</v>
      </c>
      <c r="BV1267" s="28">
        <f t="shared" si="2584"/>
        <v>1185600</v>
      </c>
      <c r="BW1267" s="30">
        <f t="shared" si="2585"/>
        <v>7425600</v>
      </c>
      <c r="BX1267" s="26">
        <v>1</v>
      </c>
      <c r="BY1267" s="28">
        <v>6400000</v>
      </c>
      <c r="BZ1267" s="28">
        <v>6080000</v>
      </c>
      <c r="CA1267" s="156"/>
      <c r="CB1267" s="156"/>
      <c r="CC1267" s="177">
        <f t="shared" si="2554"/>
        <v>3.6261886214694741E-2</v>
      </c>
      <c r="CD1267" s="28">
        <f t="shared" si="2586"/>
        <v>6240000</v>
      </c>
      <c r="CE1267" s="28">
        <f t="shared" si="2587"/>
        <v>1185600</v>
      </c>
      <c r="CF1267" s="29">
        <f t="shared" si="2588"/>
        <v>7425600</v>
      </c>
      <c r="CG1267" s="26">
        <v>1</v>
      </c>
      <c r="CH1267" s="27">
        <v>5120000</v>
      </c>
      <c r="CI1267" s="27">
        <v>4608000</v>
      </c>
      <c r="CJ1267" s="148"/>
      <c r="CK1267" s="148"/>
      <c r="CL1267" s="143">
        <f t="shared" si="2589"/>
        <v>7.4432292756478696E-2</v>
      </c>
      <c r="CM1267" s="27">
        <f t="shared" si="2590"/>
        <v>4864000</v>
      </c>
      <c r="CN1267" s="27">
        <f t="shared" si="2591"/>
        <v>924160</v>
      </c>
      <c r="CO1267" s="28">
        <f t="shared" si="2592"/>
        <v>5788160</v>
      </c>
      <c r="CP1267" s="26">
        <v>1</v>
      </c>
      <c r="CQ1267" s="27">
        <v>5120000</v>
      </c>
      <c r="CR1267" s="27">
        <v>4608000</v>
      </c>
      <c r="CS1267" s="148"/>
      <c r="CT1267" s="148"/>
      <c r="CU1267" s="143">
        <f t="shared" si="2593"/>
        <v>7.4432292756478696E-2</v>
      </c>
      <c r="CV1267" s="27">
        <f t="shared" si="2594"/>
        <v>4864000</v>
      </c>
      <c r="CW1267" s="28">
        <f t="shared" si="2595"/>
        <v>924160</v>
      </c>
      <c r="CX1267" s="29">
        <f t="shared" si="2596"/>
        <v>5788160</v>
      </c>
      <c r="CY1267" s="26">
        <v>1</v>
      </c>
      <c r="CZ1267" s="27">
        <v>5120000</v>
      </c>
      <c r="DA1267" s="27">
        <v>5632000</v>
      </c>
      <c r="DB1267" s="181"/>
      <c r="DC1267" s="181"/>
      <c r="DD1267" s="143">
        <f t="shared" si="2597"/>
        <v>6.7343502970147393E-2</v>
      </c>
      <c r="DE1267" s="27">
        <f t="shared" si="2598"/>
        <v>5376000</v>
      </c>
      <c r="DF1267" s="27">
        <f t="shared" si="2599"/>
        <v>1021440</v>
      </c>
      <c r="DG1267" s="28">
        <f t="shared" si="2600"/>
        <v>6397440</v>
      </c>
      <c r="DH1267" s="31" t="s">
        <v>30</v>
      </c>
      <c r="DI1267" s="43" t="s">
        <v>30</v>
      </c>
      <c r="DJ1267" s="43" t="s">
        <v>30</v>
      </c>
      <c r="DK1267" s="43" t="s">
        <v>30</v>
      </c>
      <c r="DL1267" s="43" t="s">
        <v>30</v>
      </c>
      <c r="DM1267" s="32" t="s">
        <v>30</v>
      </c>
      <c r="DN1267" s="32" t="s">
        <v>30</v>
      </c>
      <c r="DO1267" s="33" t="s">
        <v>30</v>
      </c>
    </row>
    <row r="1268" spans="1:119" ht="21" customHeight="1" x14ac:dyDescent="0.25">
      <c r="A1268" s="66" t="s">
        <v>2471</v>
      </c>
      <c r="B1268" s="67" t="s">
        <v>98</v>
      </c>
      <c r="C1268" s="68" t="s">
        <v>2472</v>
      </c>
      <c r="D1268" s="26">
        <v>1</v>
      </c>
      <c r="E1268" s="27">
        <v>6500000</v>
      </c>
      <c r="F1268" s="27">
        <v>7100000</v>
      </c>
      <c r="G1268" s="148"/>
      <c r="H1268" s="148"/>
      <c r="I1268" s="143">
        <f t="shared" si="2564"/>
        <v>6.239177481057772E-2</v>
      </c>
      <c r="J1268" s="27">
        <f t="shared" si="2565"/>
        <v>6800000</v>
      </c>
      <c r="K1268" s="28">
        <f t="shared" si="2566"/>
        <v>1292000</v>
      </c>
      <c r="L1268" s="29">
        <f t="shared" si="2555"/>
        <v>8092000</v>
      </c>
      <c r="M1268" s="26">
        <v>1</v>
      </c>
      <c r="N1268" s="27">
        <v>6500000</v>
      </c>
      <c r="O1268" s="27">
        <v>5930000</v>
      </c>
      <c r="P1268" s="145"/>
      <c r="Q1268" s="145"/>
      <c r="R1268" s="143">
        <f t="shared" si="2601"/>
        <v>6.4851305756449248E-2</v>
      </c>
      <c r="S1268" s="27">
        <f t="shared" si="2567"/>
        <v>6215000</v>
      </c>
      <c r="T1268" s="28">
        <f t="shared" si="2568"/>
        <v>1180850</v>
      </c>
      <c r="U1268" s="30">
        <f t="shared" si="2569"/>
        <v>7395850</v>
      </c>
      <c r="V1268" s="26">
        <v>1</v>
      </c>
      <c r="W1268" s="27">
        <v>6500000</v>
      </c>
      <c r="X1268" s="27">
        <v>6970000</v>
      </c>
      <c r="Y1268" s="145"/>
      <c r="Z1268" s="145"/>
      <c r="AA1268" s="143">
        <f t="shared" si="2570"/>
        <v>4.9345239370107992E-2</v>
      </c>
      <c r="AB1268" s="27">
        <f t="shared" si="2571"/>
        <v>6735000</v>
      </c>
      <c r="AC1268" s="28">
        <f t="shared" si="2572"/>
        <v>1279650</v>
      </c>
      <c r="AD1268" s="29">
        <f t="shared" si="2573"/>
        <v>8014650</v>
      </c>
      <c r="AE1268" s="26">
        <v>1</v>
      </c>
      <c r="AF1268" s="27">
        <v>6500000</v>
      </c>
      <c r="AG1268" s="27">
        <v>6970000</v>
      </c>
      <c r="AH1268" s="145"/>
      <c r="AI1268" s="145"/>
      <c r="AJ1268" s="143">
        <f t="shared" si="2549"/>
        <v>4.9345239370107992E-2</v>
      </c>
      <c r="AK1268" s="27">
        <f t="shared" si="2574"/>
        <v>6735000</v>
      </c>
      <c r="AL1268" s="28">
        <f t="shared" si="2538"/>
        <v>1279650</v>
      </c>
      <c r="AM1268" s="30">
        <f t="shared" si="2575"/>
        <v>8014650</v>
      </c>
      <c r="AN1268" s="26">
        <v>1</v>
      </c>
      <c r="AO1268" s="27">
        <v>6500000</v>
      </c>
      <c r="AP1268" s="27">
        <v>8153600</v>
      </c>
      <c r="AQ1268" s="145"/>
      <c r="AR1268" s="145"/>
      <c r="AS1268" s="143">
        <f t="shared" si="2550"/>
        <v>0.15958832960775168</v>
      </c>
      <c r="AT1268" s="27">
        <f t="shared" si="2576"/>
        <v>7326800</v>
      </c>
      <c r="AU1268" s="28">
        <f t="shared" si="2541"/>
        <v>1392092</v>
      </c>
      <c r="AV1268" s="30">
        <f t="shared" si="2577"/>
        <v>8718892</v>
      </c>
      <c r="AW1268" s="26">
        <v>1</v>
      </c>
      <c r="AX1268" s="27">
        <v>6500000</v>
      </c>
      <c r="AY1268" s="27">
        <v>7280000</v>
      </c>
      <c r="AZ1268" s="145"/>
      <c r="BA1268" s="145"/>
      <c r="BB1268" s="143">
        <f t="shared" si="2551"/>
        <v>8.0049824285269536E-2</v>
      </c>
      <c r="BC1268" s="27">
        <f t="shared" si="2578"/>
        <v>6890000</v>
      </c>
      <c r="BD1268" s="27">
        <f t="shared" si="2544"/>
        <v>1309100</v>
      </c>
      <c r="BE1268" s="27">
        <f t="shared" si="2579"/>
        <v>8199100</v>
      </c>
      <c r="BF1268" s="26">
        <v>1</v>
      </c>
      <c r="BG1268" s="27">
        <v>5200000</v>
      </c>
      <c r="BH1268" s="27">
        <v>4680000</v>
      </c>
      <c r="BI1268" s="145"/>
      <c r="BJ1268" s="145"/>
      <c r="BK1268" s="143">
        <f t="shared" si="2552"/>
        <v>7.4432292756478682E-2</v>
      </c>
      <c r="BL1268" s="27">
        <f t="shared" si="2580"/>
        <v>4940000</v>
      </c>
      <c r="BM1268" s="27">
        <f t="shared" si="2581"/>
        <v>938600</v>
      </c>
      <c r="BN1268" s="28">
        <f t="shared" si="2582"/>
        <v>5878600</v>
      </c>
      <c r="BO1268" s="26">
        <v>1</v>
      </c>
      <c r="BP1268" s="27">
        <v>5200000</v>
      </c>
      <c r="BQ1268" s="27">
        <v>4940000</v>
      </c>
      <c r="BR1268" s="148"/>
      <c r="BS1268" s="148"/>
      <c r="BT1268" s="143">
        <f t="shared" si="2553"/>
        <v>3.6261886214694741E-2</v>
      </c>
      <c r="BU1268" s="27">
        <f t="shared" si="2583"/>
        <v>5070000</v>
      </c>
      <c r="BV1268" s="28">
        <f t="shared" si="2584"/>
        <v>963300</v>
      </c>
      <c r="BW1268" s="30">
        <f t="shared" si="2585"/>
        <v>6033300</v>
      </c>
      <c r="BX1268" s="26">
        <v>1</v>
      </c>
      <c r="BY1268" s="28">
        <v>5200000</v>
      </c>
      <c r="BZ1268" s="28">
        <v>4940000</v>
      </c>
      <c r="CA1268" s="156"/>
      <c r="CB1268" s="156"/>
      <c r="CC1268" s="177">
        <f t="shared" si="2554"/>
        <v>3.6261886214694741E-2</v>
      </c>
      <c r="CD1268" s="28">
        <f t="shared" si="2586"/>
        <v>5070000</v>
      </c>
      <c r="CE1268" s="28">
        <f t="shared" si="2587"/>
        <v>963300</v>
      </c>
      <c r="CF1268" s="29">
        <f t="shared" si="2588"/>
        <v>6033300</v>
      </c>
      <c r="CG1268" s="26">
        <v>1</v>
      </c>
      <c r="CH1268" s="27">
        <v>4160000</v>
      </c>
      <c r="CI1268" s="27">
        <v>3744000</v>
      </c>
      <c r="CJ1268" s="148"/>
      <c r="CK1268" s="148"/>
      <c r="CL1268" s="143">
        <f t="shared" si="2589"/>
        <v>7.4432292756478696E-2</v>
      </c>
      <c r="CM1268" s="27">
        <f t="shared" si="2590"/>
        <v>3952000</v>
      </c>
      <c r="CN1268" s="27">
        <f t="shared" si="2591"/>
        <v>750880</v>
      </c>
      <c r="CO1268" s="28">
        <f t="shared" si="2592"/>
        <v>4702880</v>
      </c>
      <c r="CP1268" s="26">
        <v>1</v>
      </c>
      <c r="CQ1268" s="27">
        <v>4160000</v>
      </c>
      <c r="CR1268" s="27">
        <v>3744000</v>
      </c>
      <c r="CS1268" s="148"/>
      <c r="CT1268" s="148"/>
      <c r="CU1268" s="143">
        <f t="shared" si="2593"/>
        <v>7.4432292756478696E-2</v>
      </c>
      <c r="CV1268" s="27">
        <f t="shared" si="2594"/>
        <v>3952000</v>
      </c>
      <c r="CW1268" s="28">
        <f t="shared" si="2595"/>
        <v>750880</v>
      </c>
      <c r="CX1268" s="29">
        <f t="shared" si="2596"/>
        <v>4702880</v>
      </c>
      <c r="CY1268" s="26">
        <v>1</v>
      </c>
      <c r="CZ1268" s="27">
        <v>4160000</v>
      </c>
      <c r="DA1268" s="27">
        <v>4576000</v>
      </c>
      <c r="DB1268" s="181"/>
      <c r="DC1268" s="181"/>
      <c r="DD1268" s="143">
        <f t="shared" si="2597"/>
        <v>6.7343502970147393E-2</v>
      </c>
      <c r="DE1268" s="27">
        <f t="shared" si="2598"/>
        <v>4368000</v>
      </c>
      <c r="DF1268" s="27">
        <f t="shared" si="2599"/>
        <v>829920</v>
      </c>
      <c r="DG1268" s="28">
        <f t="shared" si="2600"/>
        <v>5197920</v>
      </c>
      <c r="DH1268" s="31" t="s">
        <v>30</v>
      </c>
      <c r="DI1268" s="43" t="s">
        <v>30</v>
      </c>
      <c r="DJ1268" s="43" t="s">
        <v>30</v>
      </c>
      <c r="DK1268" s="43" t="s">
        <v>30</v>
      </c>
      <c r="DL1268" s="43" t="s">
        <v>30</v>
      </c>
      <c r="DM1268" s="32" t="s">
        <v>30</v>
      </c>
      <c r="DN1268" s="32" t="s">
        <v>30</v>
      </c>
      <c r="DO1268" s="33" t="s">
        <v>30</v>
      </c>
    </row>
    <row r="1269" spans="1:119" ht="21" customHeight="1" x14ac:dyDescent="0.25">
      <c r="A1269" s="66" t="s">
        <v>2473</v>
      </c>
      <c r="B1269" s="67" t="s">
        <v>98</v>
      </c>
      <c r="C1269" s="68" t="s">
        <v>1200</v>
      </c>
      <c r="D1269" s="26">
        <v>1</v>
      </c>
      <c r="E1269" s="27">
        <v>4500000</v>
      </c>
      <c r="F1269" s="27">
        <v>4900000</v>
      </c>
      <c r="G1269" s="148"/>
      <c r="H1269" s="148"/>
      <c r="I1269" s="143">
        <f t="shared" si="2564"/>
        <v>6.0179300526514691E-2</v>
      </c>
      <c r="J1269" s="27">
        <f t="shared" si="2565"/>
        <v>4700000</v>
      </c>
      <c r="K1269" s="28">
        <f t="shared" si="2566"/>
        <v>893000</v>
      </c>
      <c r="L1269" s="29">
        <f t="shared" si="2555"/>
        <v>5593000</v>
      </c>
      <c r="M1269" s="26">
        <v>1</v>
      </c>
      <c r="N1269" s="27">
        <v>4500000</v>
      </c>
      <c r="O1269" s="27">
        <v>4090000</v>
      </c>
      <c r="P1269" s="145"/>
      <c r="Q1269" s="145"/>
      <c r="R1269" s="143">
        <f t="shared" si="2601"/>
        <v>6.7500298087656452E-2</v>
      </c>
      <c r="S1269" s="27">
        <f t="shared" si="2567"/>
        <v>4295000</v>
      </c>
      <c r="T1269" s="28">
        <f t="shared" si="2568"/>
        <v>816050</v>
      </c>
      <c r="U1269" s="30">
        <f t="shared" si="2569"/>
        <v>5111050</v>
      </c>
      <c r="V1269" s="26">
        <v>1</v>
      </c>
      <c r="W1269" s="27">
        <v>4500000</v>
      </c>
      <c r="X1269" s="27">
        <v>4810000</v>
      </c>
      <c r="Y1269" s="145"/>
      <c r="Z1269" s="145"/>
      <c r="AA1269" s="143">
        <f t="shared" si="2570"/>
        <v>4.7089817866343656E-2</v>
      </c>
      <c r="AB1269" s="27">
        <f t="shared" si="2571"/>
        <v>4655000</v>
      </c>
      <c r="AC1269" s="28">
        <f t="shared" si="2572"/>
        <v>884450</v>
      </c>
      <c r="AD1269" s="29">
        <f t="shared" si="2573"/>
        <v>5539450</v>
      </c>
      <c r="AE1269" s="26">
        <v>1</v>
      </c>
      <c r="AF1269" s="27">
        <v>4500000</v>
      </c>
      <c r="AG1269" s="27">
        <v>4810000</v>
      </c>
      <c r="AH1269" s="145"/>
      <c r="AI1269" s="145"/>
      <c r="AJ1269" s="143">
        <f t="shared" si="2549"/>
        <v>4.7089817866343656E-2</v>
      </c>
      <c r="AK1269" s="27">
        <f t="shared" si="2574"/>
        <v>4655000</v>
      </c>
      <c r="AL1269" s="28">
        <f t="shared" si="2538"/>
        <v>884450</v>
      </c>
      <c r="AM1269" s="30">
        <f t="shared" si="2575"/>
        <v>5539450</v>
      </c>
      <c r="AN1269" s="26">
        <v>1</v>
      </c>
      <c r="AO1269" s="27">
        <v>4500000</v>
      </c>
      <c r="AP1269" s="27">
        <v>5644800</v>
      </c>
      <c r="AQ1269" s="145"/>
      <c r="AR1269" s="145"/>
      <c r="AS1269" s="143">
        <f t="shared" si="2550"/>
        <v>0.15958832960775166</v>
      </c>
      <c r="AT1269" s="27">
        <f t="shared" si="2576"/>
        <v>5072400</v>
      </c>
      <c r="AU1269" s="28">
        <f t="shared" si="2541"/>
        <v>963756</v>
      </c>
      <c r="AV1269" s="30">
        <f t="shared" si="2577"/>
        <v>6036156</v>
      </c>
      <c r="AW1269" s="26">
        <v>1</v>
      </c>
      <c r="AX1269" s="27">
        <v>4500000</v>
      </c>
      <c r="AY1269" s="27">
        <v>5040000</v>
      </c>
      <c r="AZ1269" s="145"/>
      <c r="BA1269" s="145"/>
      <c r="BB1269" s="143">
        <f t="shared" si="2551"/>
        <v>8.0049824285269522E-2</v>
      </c>
      <c r="BC1269" s="27">
        <f t="shared" si="2578"/>
        <v>4770000</v>
      </c>
      <c r="BD1269" s="27">
        <f t="shared" si="2544"/>
        <v>906300</v>
      </c>
      <c r="BE1269" s="27">
        <f t="shared" si="2579"/>
        <v>5676300</v>
      </c>
      <c r="BF1269" s="26">
        <v>1</v>
      </c>
      <c r="BG1269" s="27">
        <v>3600000</v>
      </c>
      <c r="BH1269" s="27">
        <v>3240000</v>
      </c>
      <c r="BI1269" s="145"/>
      <c r="BJ1269" s="145"/>
      <c r="BK1269" s="143">
        <f t="shared" si="2552"/>
        <v>7.4432292756478682E-2</v>
      </c>
      <c r="BL1269" s="27">
        <f t="shared" si="2580"/>
        <v>3420000</v>
      </c>
      <c r="BM1269" s="27">
        <f t="shared" si="2581"/>
        <v>649800</v>
      </c>
      <c r="BN1269" s="28">
        <f t="shared" si="2582"/>
        <v>4069800</v>
      </c>
      <c r="BO1269" s="26">
        <v>1</v>
      </c>
      <c r="BP1269" s="27">
        <v>3600000</v>
      </c>
      <c r="BQ1269" s="27">
        <v>3420000</v>
      </c>
      <c r="BR1269" s="148"/>
      <c r="BS1269" s="148"/>
      <c r="BT1269" s="143">
        <f t="shared" si="2553"/>
        <v>3.6261886214694741E-2</v>
      </c>
      <c r="BU1269" s="27">
        <f t="shared" si="2583"/>
        <v>3510000</v>
      </c>
      <c r="BV1269" s="28">
        <f t="shared" si="2584"/>
        <v>666900</v>
      </c>
      <c r="BW1269" s="30">
        <f t="shared" si="2585"/>
        <v>4176900</v>
      </c>
      <c r="BX1269" s="26">
        <v>1</v>
      </c>
      <c r="BY1269" s="28">
        <v>3600000</v>
      </c>
      <c r="BZ1269" s="28">
        <v>3420000</v>
      </c>
      <c r="CA1269" s="156"/>
      <c r="CB1269" s="156"/>
      <c r="CC1269" s="177">
        <f t="shared" si="2554"/>
        <v>3.6261886214694741E-2</v>
      </c>
      <c r="CD1269" s="28">
        <f t="shared" si="2586"/>
        <v>3510000</v>
      </c>
      <c r="CE1269" s="28">
        <f t="shared" si="2587"/>
        <v>666900</v>
      </c>
      <c r="CF1269" s="29">
        <f t="shared" si="2588"/>
        <v>4176900</v>
      </c>
      <c r="CG1269" s="26">
        <v>1</v>
      </c>
      <c r="CH1269" s="27">
        <v>2880000</v>
      </c>
      <c r="CI1269" s="27">
        <v>2592000</v>
      </c>
      <c r="CJ1269" s="148"/>
      <c r="CK1269" s="148"/>
      <c r="CL1269" s="143">
        <f t="shared" si="2589"/>
        <v>7.4432292756478682E-2</v>
      </c>
      <c r="CM1269" s="27">
        <f t="shared" si="2590"/>
        <v>2736000</v>
      </c>
      <c r="CN1269" s="27">
        <f t="shared" si="2591"/>
        <v>519840</v>
      </c>
      <c r="CO1269" s="28">
        <f t="shared" si="2592"/>
        <v>3255840</v>
      </c>
      <c r="CP1269" s="26">
        <v>1</v>
      </c>
      <c r="CQ1269" s="27">
        <v>2880000</v>
      </c>
      <c r="CR1269" s="27">
        <v>2592000</v>
      </c>
      <c r="CS1269" s="148"/>
      <c r="CT1269" s="148"/>
      <c r="CU1269" s="143">
        <f t="shared" si="2593"/>
        <v>7.4432292756478682E-2</v>
      </c>
      <c r="CV1269" s="27">
        <f t="shared" si="2594"/>
        <v>2736000</v>
      </c>
      <c r="CW1269" s="28">
        <f t="shared" si="2595"/>
        <v>519840</v>
      </c>
      <c r="CX1269" s="29">
        <f t="shared" si="2596"/>
        <v>3255840</v>
      </c>
      <c r="CY1269" s="26">
        <v>1</v>
      </c>
      <c r="CZ1269" s="27">
        <v>2880000</v>
      </c>
      <c r="DA1269" s="27">
        <v>3168000</v>
      </c>
      <c r="DB1269" s="181"/>
      <c r="DC1269" s="181"/>
      <c r="DD1269" s="143">
        <f t="shared" si="2597"/>
        <v>6.7343502970147379E-2</v>
      </c>
      <c r="DE1269" s="27">
        <f t="shared" si="2598"/>
        <v>3024000</v>
      </c>
      <c r="DF1269" s="27">
        <f t="shared" si="2599"/>
        <v>574560</v>
      </c>
      <c r="DG1269" s="28">
        <f t="shared" si="2600"/>
        <v>3598560</v>
      </c>
      <c r="DH1269" s="31" t="s">
        <v>30</v>
      </c>
      <c r="DI1269" s="43" t="s">
        <v>30</v>
      </c>
      <c r="DJ1269" s="43" t="s">
        <v>30</v>
      </c>
      <c r="DK1269" s="43" t="s">
        <v>30</v>
      </c>
      <c r="DL1269" s="43" t="s">
        <v>30</v>
      </c>
      <c r="DM1269" s="32" t="s">
        <v>30</v>
      </c>
      <c r="DN1269" s="32" t="s">
        <v>30</v>
      </c>
      <c r="DO1269" s="33" t="s">
        <v>30</v>
      </c>
    </row>
    <row r="1270" spans="1:119" ht="21" customHeight="1" x14ac:dyDescent="0.25">
      <c r="A1270" s="66" t="s">
        <v>2474</v>
      </c>
      <c r="B1270" s="67" t="s">
        <v>98</v>
      </c>
      <c r="C1270" s="68" t="s">
        <v>2475</v>
      </c>
      <c r="D1270" s="31" t="s">
        <v>30</v>
      </c>
      <c r="E1270" s="32" t="s">
        <v>30</v>
      </c>
      <c r="F1270" s="32" t="s">
        <v>30</v>
      </c>
      <c r="G1270" s="32" t="s">
        <v>30</v>
      </c>
      <c r="H1270" s="32" t="s">
        <v>30</v>
      </c>
      <c r="I1270" s="32" t="s">
        <v>30</v>
      </c>
      <c r="J1270" s="32" t="s">
        <v>30</v>
      </c>
      <c r="K1270" s="32" t="s">
        <v>30</v>
      </c>
      <c r="L1270" s="32" t="s">
        <v>30</v>
      </c>
      <c r="M1270" s="31" t="s">
        <v>30</v>
      </c>
      <c r="N1270" s="43" t="s">
        <v>30</v>
      </c>
      <c r="O1270" s="32" t="s">
        <v>30</v>
      </c>
      <c r="P1270" s="32" t="s">
        <v>30</v>
      </c>
      <c r="Q1270" s="32" t="s">
        <v>30</v>
      </c>
      <c r="R1270" s="165" t="s">
        <v>30</v>
      </c>
      <c r="S1270" s="32" t="s">
        <v>30</v>
      </c>
      <c r="T1270" s="32" t="s">
        <v>30</v>
      </c>
      <c r="U1270" s="33" t="s">
        <v>30</v>
      </c>
      <c r="V1270" s="31" t="s">
        <v>30</v>
      </c>
      <c r="W1270" s="32" t="s">
        <v>30</v>
      </c>
      <c r="X1270" s="32" t="s">
        <v>30</v>
      </c>
      <c r="Y1270" s="32" t="s">
        <v>30</v>
      </c>
      <c r="Z1270" s="32" t="s">
        <v>30</v>
      </c>
      <c r="AA1270" s="165" t="s">
        <v>30</v>
      </c>
      <c r="AB1270" s="32" t="s">
        <v>30</v>
      </c>
      <c r="AC1270" s="32" t="s">
        <v>30</v>
      </c>
      <c r="AD1270" s="34" t="s">
        <v>30</v>
      </c>
      <c r="AE1270" s="31" t="s">
        <v>30</v>
      </c>
      <c r="AF1270" s="32" t="s">
        <v>30</v>
      </c>
      <c r="AG1270" s="32" t="s">
        <v>30</v>
      </c>
      <c r="AH1270" s="32" t="s">
        <v>30</v>
      </c>
      <c r="AI1270" s="32" t="s">
        <v>30</v>
      </c>
      <c r="AJ1270" s="165" t="s">
        <v>30</v>
      </c>
      <c r="AK1270" s="32" t="s">
        <v>30</v>
      </c>
      <c r="AL1270" s="32" t="s">
        <v>30</v>
      </c>
      <c r="AM1270" s="33" t="s">
        <v>30</v>
      </c>
      <c r="AN1270" s="31" t="s">
        <v>30</v>
      </c>
      <c r="AO1270" s="32" t="s">
        <v>30</v>
      </c>
      <c r="AP1270" s="32" t="s">
        <v>30</v>
      </c>
      <c r="AQ1270" s="32" t="s">
        <v>30</v>
      </c>
      <c r="AR1270" s="32" t="s">
        <v>30</v>
      </c>
      <c r="AS1270" s="32" t="s">
        <v>30</v>
      </c>
      <c r="AT1270" s="32" t="s">
        <v>30</v>
      </c>
      <c r="AU1270" s="32" t="s">
        <v>30</v>
      </c>
      <c r="AV1270" s="33" t="s">
        <v>30</v>
      </c>
      <c r="AW1270" s="31" t="s">
        <v>30</v>
      </c>
      <c r="AX1270" s="32" t="s">
        <v>30</v>
      </c>
      <c r="AY1270" s="32" t="s">
        <v>30</v>
      </c>
      <c r="AZ1270" s="32" t="s">
        <v>30</v>
      </c>
      <c r="BA1270" s="32" t="s">
        <v>30</v>
      </c>
      <c r="BB1270" s="32" t="s">
        <v>30</v>
      </c>
      <c r="BC1270" s="32" t="s">
        <v>30</v>
      </c>
      <c r="BD1270" s="32" t="s">
        <v>30</v>
      </c>
      <c r="BE1270" s="32" t="s">
        <v>30</v>
      </c>
      <c r="BF1270" s="31" t="s">
        <v>30</v>
      </c>
      <c r="BG1270" s="32" t="s">
        <v>30</v>
      </c>
      <c r="BH1270" s="32" t="s">
        <v>30</v>
      </c>
      <c r="BI1270" s="32" t="s">
        <v>30</v>
      </c>
      <c r="BJ1270" s="32" t="s">
        <v>30</v>
      </c>
      <c r="BK1270" s="32" t="s">
        <v>30</v>
      </c>
      <c r="BL1270" s="32" t="s">
        <v>30</v>
      </c>
      <c r="BM1270" s="32" t="s">
        <v>30</v>
      </c>
      <c r="BN1270" s="32" t="s">
        <v>30</v>
      </c>
      <c r="BO1270" s="31" t="s">
        <v>30</v>
      </c>
      <c r="BP1270" s="32" t="s">
        <v>30</v>
      </c>
      <c r="BQ1270" s="32" t="s">
        <v>30</v>
      </c>
      <c r="BR1270" s="32" t="s">
        <v>30</v>
      </c>
      <c r="BS1270" s="32" t="s">
        <v>30</v>
      </c>
      <c r="BT1270" s="32" t="s">
        <v>30</v>
      </c>
      <c r="BU1270" s="32" t="s">
        <v>30</v>
      </c>
      <c r="BV1270" s="32" t="s">
        <v>30</v>
      </c>
      <c r="BW1270" s="33" t="s">
        <v>30</v>
      </c>
      <c r="BX1270" s="31" t="s">
        <v>30</v>
      </c>
      <c r="BY1270" s="32" t="s">
        <v>30</v>
      </c>
      <c r="BZ1270" s="32" t="s">
        <v>30</v>
      </c>
      <c r="CA1270" s="32" t="s">
        <v>30</v>
      </c>
      <c r="CB1270" s="32" t="s">
        <v>30</v>
      </c>
      <c r="CC1270" s="32" t="s">
        <v>30</v>
      </c>
      <c r="CD1270" s="32" t="s">
        <v>30</v>
      </c>
      <c r="CE1270" s="32" t="s">
        <v>30</v>
      </c>
      <c r="CF1270" s="34" t="s">
        <v>30</v>
      </c>
      <c r="CG1270" s="31" t="s">
        <v>30</v>
      </c>
      <c r="CH1270" s="32" t="s">
        <v>30</v>
      </c>
      <c r="CI1270" s="32" t="s">
        <v>30</v>
      </c>
      <c r="CJ1270" s="32" t="s">
        <v>30</v>
      </c>
      <c r="CK1270" s="32" t="s">
        <v>30</v>
      </c>
      <c r="CL1270" s="32" t="s">
        <v>30</v>
      </c>
      <c r="CM1270" s="32" t="s">
        <v>30</v>
      </c>
      <c r="CN1270" s="32" t="s">
        <v>30</v>
      </c>
      <c r="CO1270" s="32" t="s">
        <v>30</v>
      </c>
      <c r="CP1270" s="31" t="s">
        <v>30</v>
      </c>
      <c r="CQ1270" s="32" t="s">
        <v>30</v>
      </c>
      <c r="CR1270" s="32" t="s">
        <v>30</v>
      </c>
      <c r="CS1270" s="32" t="s">
        <v>30</v>
      </c>
      <c r="CT1270" s="32" t="s">
        <v>30</v>
      </c>
      <c r="CU1270" s="32" t="s">
        <v>30</v>
      </c>
      <c r="CV1270" s="32" t="s">
        <v>30</v>
      </c>
      <c r="CW1270" s="32" t="s">
        <v>30</v>
      </c>
      <c r="CX1270" s="34" t="s">
        <v>30</v>
      </c>
      <c r="CY1270" s="26">
        <v>1</v>
      </c>
      <c r="CZ1270" s="27">
        <v>3200000</v>
      </c>
      <c r="DA1270" s="27">
        <v>3520000</v>
      </c>
      <c r="DB1270" s="27"/>
      <c r="DC1270" s="27"/>
      <c r="DD1270" s="143">
        <f t="shared" si="2597"/>
        <v>6.7343502970147379E-2</v>
      </c>
      <c r="DE1270" s="27">
        <f t="shared" si="2598"/>
        <v>3360000</v>
      </c>
      <c r="DF1270" s="27">
        <f t="shared" si="2599"/>
        <v>638400</v>
      </c>
      <c r="DG1270" s="28">
        <f t="shared" si="2600"/>
        <v>3998400</v>
      </c>
      <c r="DH1270" s="31" t="s">
        <v>30</v>
      </c>
      <c r="DI1270" s="43" t="s">
        <v>30</v>
      </c>
      <c r="DJ1270" s="43" t="s">
        <v>30</v>
      </c>
      <c r="DK1270" s="43" t="s">
        <v>30</v>
      </c>
      <c r="DL1270" s="43" t="s">
        <v>30</v>
      </c>
      <c r="DM1270" s="32" t="s">
        <v>30</v>
      </c>
      <c r="DN1270" s="32" t="s">
        <v>30</v>
      </c>
      <c r="DO1270" s="33" t="s">
        <v>30</v>
      </c>
    </row>
    <row r="1271" spans="1:119" ht="21" customHeight="1" x14ac:dyDescent="0.25">
      <c r="A1271" s="66" t="s">
        <v>2476</v>
      </c>
      <c r="B1271" s="67" t="s">
        <v>98</v>
      </c>
      <c r="C1271" s="68" t="s">
        <v>2477</v>
      </c>
      <c r="D1271" s="31" t="s">
        <v>30</v>
      </c>
      <c r="E1271" s="32" t="s">
        <v>30</v>
      </c>
      <c r="F1271" s="32" t="s">
        <v>30</v>
      </c>
      <c r="G1271" s="32" t="s">
        <v>30</v>
      </c>
      <c r="H1271" s="32" t="s">
        <v>30</v>
      </c>
      <c r="I1271" s="32" t="s">
        <v>30</v>
      </c>
      <c r="J1271" s="32" t="s">
        <v>30</v>
      </c>
      <c r="K1271" s="32" t="s">
        <v>30</v>
      </c>
      <c r="L1271" s="32" t="s">
        <v>30</v>
      </c>
      <c r="M1271" s="31" t="s">
        <v>30</v>
      </c>
      <c r="N1271" s="43" t="s">
        <v>30</v>
      </c>
      <c r="O1271" s="32" t="s">
        <v>30</v>
      </c>
      <c r="P1271" s="32" t="s">
        <v>30</v>
      </c>
      <c r="Q1271" s="32" t="s">
        <v>30</v>
      </c>
      <c r="R1271" s="165" t="s">
        <v>30</v>
      </c>
      <c r="S1271" s="32" t="s">
        <v>30</v>
      </c>
      <c r="T1271" s="32" t="s">
        <v>30</v>
      </c>
      <c r="U1271" s="33" t="s">
        <v>30</v>
      </c>
      <c r="V1271" s="31" t="s">
        <v>30</v>
      </c>
      <c r="W1271" s="32" t="s">
        <v>30</v>
      </c>
      <c r="X1271" s="32" t="s">
        <v>30</v>
      </c>
      <c r="Y1271" s="32" t="s">
        <v>30</v>
      </c>
      <c r="Z1271" s="32" t="s">
        <v>30</v>
      </c>
      <c r="AA1271" s="165" t="s">
        <v>30</v>
      </c>
      <c r="AB1271" s="32" t="s">
        <v>30</v>
      </c>
      <c r="AC1271" s="32" t="s">
        <v>30</v>
      </c>
      <c r="AD1271" s="34" t="s">
        <v>30</v>
      </c>
      <c r="AE1271" s="31" t="s">
        <v>30</v>
      </c>
      <c r="AF1271" s="32" t="s">
        <v>30</v>
      </c>
      <c r="AG1271" s="32" t="s">
        <v>30</v>
      </c>
      <c r="AH1271" s="32" t="s">
        <v>30</v>
      </c>
      <c r="AI1271" s="32" t="s">
        <v>30</v>
      </c>
      <c r="AJ1271" s="165" t="s">
        <v>30</v>
      </c>
      <c r="AK1271" s="32" t="s">
        <v>30</v>
      </c>
      <c r="AL1271" s="32" t="s">
        <v>30</v>
      </c>
      <c r="AM1271" s="33" t="s">
        <v>30</v>
      </c>
      <c r="AN1271" s="31" t="s">
        <v>30</v>
      </c>
      <c r="AO1271" s="32" t="s">
        <v>30</v>
      </c>
      <c r="AP1271" s="32" t="s">
        <v>30</v>
      </c>
      <c r="AQ1271" s="32" t="s">
        <v>30</v>
      </c>
      <c r="AR1271" s="32" t="s">
        <v>30</v>
      </c>
      <c r="AS1271" s="32" t="s">
        <v>30</v>
      </c>
      <c r="AT1271" s="32" t="s">
        <v>30</v>
      </c>
      <c r="AU1271" s="32" t="s">
        <v>30</v>
      </c>
      <c r="AV1271" s="33" t="s">
        <v>30</v>
      </c>
      <c r="AW1271" s="31" t="s">
        <v>30</v>
      </c>
      <c r="AX1271" s="32" t="s">
        <v>30</v>
      </c>
      <c r="AY1271" s="32" t="s">
        <v>30</v>
      </c>
      <c r="AZ1271" s="32" t="s">
        <v>30</v>
      </c>
      <c r="BA1271" s="32" t="s">
        <v>30</v>
      </c>
      <c r="BB1271" s="32" t="s">
        <v>30</v>
      </c>
      <c r="BC1271" s="32" t="s">
        <v>30</v>
      </c>
      <c r="BD1271" s="32" t="s">
        <v>30</v>
      </c>
      <c r="BE1271" s="32" t="s">
        <v>30</v>
      </c>
      <c r="BF1271" s="31" t="s">
        <v>30</v>
      </c>
      <c r="BG1271" s="32" t="s">
        <v>30</v>
      </c>
      <c r="BH1271" s="32" t="s">
        <v>30</v>
      </c>
      <c r="BI1271" s="32" t="s">
        <v>30</v>
      </c>
      <c r="BJ1271" s="32" t="s">
        <v>30</v>
      </c>
      <c r="BK1271" s="32" t="s">
        <v>30</v>
      </c>
      <c r="BL1271" s="32" t="s">
        <v>30</v>
      </c>
      <c r="BM1271" s="32" t="s">
        <v>30</v>
      </c>
      <c r="BN1271" s="32" t="s">
        <v>30</v>
      </c>
      <c r="BO1271" s="31" t="s">
        <v>30</v>
      </c>
      <c r="BP1271" s="32" t="s">
        <v>30</v>
      </c>
      <c r="BQ1271" s="32" t="s">
        <v>30</v>
      </c>
      <c r="BR1271" s="32" t="s">
        <v>30</v>
      </c>
      <c r="BS1271" s="32" t="s">
        <v>30</v>
      </c>
      <c r="BT1271" s="32" t="s">
        <v>30</v>
      </c>
      <c r="BU1271" s="32" t="s">
        <v>30</v>
      </c>
      <c r="BV1271" s="32" t="s">
        <v>30</v>
      </c>
      <c r="BW1271" s="33" t="s">
        <v>30</v>
      </c>
      <c r="BX1271" s="31" t="s">
        <v>30</v>
      </c>
      <c r="BY1271" s="32" t="s">
        <v>30</v>
      </c>
      <c r="BZ1271" s="32" t="s">
        <v>30</v>
      </c>
      <c r="CA1271" s="32" t="s">
        <v>30</v>
      </c>
      <c r="CB1271" s="32" t="s">
        <v>30</v>
      </c>
      <c r="CC1271" s="32" t="s">
        <v>30</v>
      </c>
      <c r="CD1271" s="32" t="s">
        <v>30</v>
      </c>
      <c r="CE1271" s="32" t="s">
        <v>30</v>
      </c>
      <c r="CF1271" s="34" t="s">
        <v>30</v>
      </c>
      <c r="CG1271" s="31" t="s">
        <v>30</v>
      </c>
      <c r="CH1271" s="32" t="s">
        <v>30</v>
      </c>
      <c r="CI1271" s="32" t="s">
        <v>30</v>
      </c>
      <c r="CJ1271" s="32" t="s">
        <v>30</v>
      </c>
      <c r="CK1271" s="32" t="s">
        <v>30</v>
      </c>
      <c r="CL1271" s="32" t="s">
        <v>30</v>
      </c>
      <c r="CM1271" s="32" t="s">
        <v>30</v>
      </c>
      <c r="CN1271" s="32" t="s">
        <v>30</v>
      </c>
      <c r="CO1271" s="32" t="s">
        <v>30</v>
      </c>
      <c r="CP1271" s="31" t="s">
        <v>30</v>
      </c>
      <c r="CQ1271" s="32" t="s">
        <v>30</v>
      </c>
      <c r="CR1271" s="32" t="s">
        <v>30</v>
      </c>
      <c r="CS1271" s="32" t="s">
        <v>30</v>
      </c>
      <c r="CT1271" s="32" t="s">
        <v>30</v>
      </c>
      <c r="CU1271" s="32" t="s">
        <v>30</v>
      </c>
      <c r="CV1271" s="32" t="s">
        <v>30</v>
      </c>
      <c r="CW1271" s="32" t="s">
        <v>30</v>
      </c>
      <c r="CX1271" s="34" t="s">
        <v>30</v>
      </c>
      <c r="CY1271" s="26">
        <v>1</v>
      </c>
      <c r="CZ1271" s="27">
        <v>7040000</v>
      </c>
      <c r="DA1271" s="27">
        <v>7744000</v>
      </c>
      <c r="DB1271" s="27"/>
      <c r="DC1271" s="27"/>
      <c r="DD1271" s="143">
        <f t="shared" si="2597"/>
        <v>6.7343502970147379E-2</v>
      </c>
      <c r="DE1271" s="27">
        <f t="shared" si="2598"/>
        <v>7392000</v>
      </c>
      <c r="DF1271" s="27">
        <f t="shared" si="2599"/>
        <v>1404480</v>
      </c>
      <c r="DG1271" s="28">
        <f t="shared" si="2600"/>
        <v>8796480</v>
      </c>
      <c r="DH1271" s="31" t="s">
        <v>30</v>
      </c>
      <c r="DI1271" s="43" t="s">
        <v>30</v>
      </c>
      <c r="DJ1271" s="43" t="s">
        <v>30</v>
      </c>
      <c r="DK1271" s="43" t="s">
        <v>30</v>
      </c>
      <c r="DL1271" s="43" t="s">
        <v>30</v>
      </c>
      <c r="DM1271" s="32" t="s">
        <v>30</v>
      </c>
      <c r="DN1271" s="32" t="s">
        <v>30</v>
      </c>
      <c r="DO1271" s="33" t="s">
        <v>30</v>
      </c>
    </row>
    <row r="1272" spans="1:119" ht="21" customHeight="1" x14ac:dyDescent="0.25">
      <c r="A1272" s="66" t="s">
        <v>2478</v>
      </c>
      <c r="B1272" s="67" t="s">
        <v>98</v>
      </c>
      <c r="C1272" s="68" t="s">
        <v>2479</v>
      </c>
      <c r="D1272" s="31" t="s">
        <v>30</v>
      </c>
      <c r="E1272" s="32" t="s">
        <v>30</v>
      </c>
      <c r="F1272" s="32" t="s">
        <v>30</v>
      </c>
      <c r="G1272" s="32" t="s">
        <v>30</v>
      </c>
      <c r="H1272" s="32" t="s">
        <v>30</v>
      </c>
      <c r="I1272" s="32" t="s">
        <v>30</v>
      </c>
      <c r="J1272" s="32" t="s">
        <v>30</v>
      </c>
      <c r="K1272" s="32" t="s">
        <v>30</v>
      </c>
      <c r="L1272" s="32" t="s">
        <v>30</v>
      </c>
      <c r="M1272" s="31" t="s">
        <v>30</v>
      </c>
      <c r="N1272" s="43" t="s">
        <v>30</v>
      </c>
      <c r="O1272" s="32" t="s">
        <v>30</v>
      </c>
      <c r="P1272" s="32" t="s">
        <v>30</v>
      </c>
      <c r="Q1272" s="32" t="s">
        <v>30</v>
      </c>
      <c r="R1272" s="165" t="s">
        <v>30</v>
      </c>
      <c r="S1272" s="32" t="s">
        <v>30</v>
      </c>
      <c r="T1272" s="32" t="s">
        <v>30</v>
      </c>
      <c r="U1272" s="33" t="s">
        <v>30</v>
      </c>
      <c r="V1272" s="31" t="s">
        <v>30</v>
      </c>
      <c r="W1272" s="32" t="s">
        <v>30</v>
      </c>
      <c r="X1272" s="32" t="s">
        <v>30</v>
      </c>
      <c r="Y1272" s="32" t="s">
        <v>30</v>
      </c>
      <c r="Z1272" s="32" t="s">
        <v>30</v>
      </c>
      <c r="AA1272" s="165" t="s">
        <v>30</v>
      </c>
      <c r="AB1272" s="32" t="s">
        <v>30</v>
      </c>
      <c r="AC1272" s="32" t="s">
        <v>30</v>
      </c>
      <c r="AD1272" s="34" t="s">
        <v>30</v>
      </c>
      <c r="AE1272" s="31" t="s">
        <v>30</v>
      </c>
      <c r="AF1272" s="32" t="s">
        <v>30</v>
      </c>
      <c r="AG1272" s="32" t="s">
        <v>30</v>
      </c>
      <c r="AH1272" s="32" t="s">
        <v>30</v>
      </c>
      <c r="AI1272" s="32" t="s">
        <v>30</v>
      </c>
      <c r="AJ1272" s="165" t="s">
        <v>30</v>
      </c>
      <c r="AK1272" s="32" t="s">
        <v>30</v>
      </c>
      <c r="AL1272" s="32" t="s">
        <v>30</v>
      </c>
      <c r="AM1272" s="33" t="s">
        <v>30</v>
      </c>
      <c r="AN1272" s="31" t="s">
        <v>30</v>
      </c>
      <c r="AO1272" s="32" t="s">
        <v>30</v>
      </c>
      <c r="AP1272" s="32" t="s">
        <v>30</v>
      </c>
      <c r="AQ1272" s="32" t="s">
        <v>30</v>
      </c>
      <c r="AR1272" s="32" t="s">
        <v>30</v>
      </c>
      <c r="AS1272" s="32" t="s">
        <v>30</v>
      </c>
      <c r="AT1272" s="32" t="s">
        <v>30</v>
      </c>
      <c r="AU1272" s="32" t="s">
        <v>30</v>
      </c>
      <c r="AV1272" s="33" t="s">
        <v>30</v>
      </c>
      <c r="AW1272" s="31" t="s">
        <v>30</v>
      </c>
      <c r="AX1272" s="32" t="s">
        <v>30</v>
      </c>
      <c r="AY1272" s="32" t="s">
        <v>30</v>
      </c>
      <c r="AZ1272" s="32" t="s">
        <v>30</v>
      </c>
      <c r="BA1272" s="32" t="s">
        <v>30</v>
      </c>
      <c r="BB1272" s="32" t="s">
        <v>30</v>
      </c>
      <c r="BC1272" s="32" t="s">
        <v>30</v>
      </c>
      <c r="BD1272" s="32" t="s">
        <v>30</v>
      </c>
      <c r="BE1272" s="32" t="s">
        <v>30</v>
      </c>
      <c r="BF1272" s="31" t="s">
        <v>30</v>
      </c>
      <c r="BG1272" s="32" t="s">
        <v>30</v>
      </c>
      <c r="BH1272" s="32" t="s">
        <v>30</v>
      </c>
      <c r="BI1272" s="32" t="s">
        <v>30</v>
      </c>
      <c r="BJ1272" s="32" t="s">
        <v>30</v>
      </c>
      <c r="BK1272" s="32" t="s">
        <v>30</v>
      </c>
      <c r="BL1272" s="32" t="s">
        <v>30</v>
      </c>
      <c r="BM1272" s="32" t="s">
        <v>30</v>
      </c>
      <c r="BN1272" s="32" t="s">
        <v>30</v>
      </c>
      <c r="BO1272" s="31" t="s">
        <v>30</v>
      </c>
      <c r="BP1272" s="32" t="s">
        <v>30</v>
      </c>
      <c r="BQ1272" s="32" t="s">
        <v>30</v>
      </c>
      <c r="BR1272" s="32" t="s">
        <v>30</v>
      </c>
      <c r="BS1272" s="32" t="s">
        <v>30</v>
      </c>
      <c r="BT1272" s="32" t="s">
        <v>30</v>
      </c>
      <c r="BU1272" s="32" t="s">
        <v>30</v>
      </c>
      <c r="BV1272" s="32" t="s">
        <v>30</v>
      </c>
      <c r="BW1272" s="33" t="s">
        <v>30</v>
      </c>
      <c r="BX1272" s="31" t="s">
        <v>30</v>
      </c>
      <c r="BY1272" s="32" t="s">
        <v>30</v>
      </c>
      <c r="BZ1272" s="32" t="s">
        <v>30</v>
      </c>
      <c r="CA1272" s="32" t="s">
        <v>30</v>
      </c>
      <c r="CB1272" s="32" t="s">
        <v>30</v>
      </c>
      <c r="CC1272" s="32" t="s">
        <v>30</v>
      </c>
      <c r="CD1272" s="32" t="s">
        <v>30</v>
      </c>
      <c r="CE1272" s="32" t="s">
        <v>30</v>
      </c>
      <c r="CF1272" s="34" t="s">
        <v>30</v>
      </c>
      <c r="CG1272" s="31" t="s">
        <v>30</v>
      </c>
      <c r="CH1272" s="32" t="s">
        <v>30</v>
      </c>
      <c r="CI1272" s="32" t="s">
        <v>30</v>
      </c>
      <c r="CJ1272" s="32" t="s">
        <v>30</v>
      </c>
      <c r="CK1272" s="32" t="s">
        <v>30</v>
      </c>
      <c r="CL1272" s="32" t="s">
        <v>30</v>
      </c>
      <c r="CM1272" s="32" t="s">
        <v>30</v>
      </c>
      <c r="CN1272" s="32" t="s">
        <v>30</v>
      </c>
      <c r="CO1272" s="32" t="s">
        <v>30</v>
      </c>
      <c r="CP1272" s="31" t="s">
        <v>30</v>
      </c>
      <c r="CQ1272" s="32" t="s">
        <v>30</v>
      </c>
      <c r="CR1272" s="32" t="s">
        <v>30</v>
      </c>
      <c r="CS1272" s="32" t="s">
        <v>30</v>
      </c>
      <c r="CT1272" s="32" t="s">
        <v>30</v>
      </c>
      <c r="CU1272" s="32" t="s">
        <v>30</v>
      </c>
      <c r="CV1272" s="32" t="s">
        <v>30</v>
      </c>
      <c r="CW1272" s="32" t="s">
        <v>30</v>
      </c>
      <c r="CX1272" s="34" t="s">
        <v>30</v>
      </c>
      <c r="CY1272" s="26">
        <v>1</v>
      </c>
      <c r="CZ1272" s="27">
        <v>6400000</v>
      </c>
      <c r="DA1272" s="27">
        <v>7040000</v>
      </c>
      <c r="DB1272" s="27"/>
      <c r="DC1272" s="27"/>
      <c r="DD1272" s="143">
        <f t="shared" si="2597"/>
        <v>6.7343502970147379E-2</v>
      </c>
      <c r="DE1272" s="27">
        <f t="shared" si="2598"/>
        <v>6720000</v>
      </c>
      <c r="DF1272" s="27">
        <f t="shared" si="2599"/>
        <v>1276800</v>
      </c>
      <c r="DG1272" s="28">
        <f t="shared" si="2600"/>
        <v>7996800</v>
      </c>
      <c r="DH1272" s="31" t="s">
        <v>30</v>
      </c>
      <c r="DI1272" s="43" t="s">
        <v>30</v>
      </c>
      <c r="DJ1272" s="43" t="s">
        <v>30</v>
      </c>
      <c r="DK1272" s="43" t="s">
        <v>30</v>
      </c>
      <c r="DL1272" s="43" t="s">
        <v>30</v>
      </c>
      <c r="DM1272" s="32" t="s">
        <v>30</v>
      </c>
      <c r="DN1272" s="32" t="s">
        <v>30</v>
      </c>
      <c r="DO1272" s="33" t="s">
        <v>30</v>
      </c>
    </row>
    <row r="1273" spans="1:119" ht="21" customHeight="1" x14ac:dyDescent="0.25">
      <c r="A1273" s="66" t="s">
        <v>2480</v>
      </c>
      <c r="B1273" s="67" t="s">
        <v>98</v>
      </c>
      <c r="C1273" s="68" t="s">
        <v>2481</v>
      </c>
      <c r="D1273" s="26">
        <v>1</v>
      </c>
      <c r="E1273" s="27">
        <v>19000000</v>
      </c>
      <c r="F1273" s="27">
        <v>20850000</v>
      </c>
      <c r="G1273" s="148"/>
      <c r="H1273" s="148"/>
      <c r="I1273" s="143">
        <f t="shared" ref="I1273:I1336" si="2602">+STDEVA(E1273:F1273)/AVERAGE(E1273:F1273)</f>
        <v>6.5653578177922861E-2</v>
      </c>
      <c r="J1273" s="27">
        <f t="shared" ref="J1273:J1336" si="2603">+AVERAGE(E1273:F1273)</f>
        <v>19925000</v>
      </c>
      <c r="K1273" s="28">
        <f t="shared" ref="K1273:K1276" si="2604">J1273*19%</f>
        <v>3785750</v>
      </c>
      <c r="L1273" s="29">
        <f t="shared" si="2555"/>
        <v>23710750</v>
      </c>
      <c r="M1273" s="26">
        <v>1</v>
      </c>
      <c r="N1273" s="27">
        <v>19000000</v>
      </c>
      <c r="O1273" s="27">
        <v>17430000</v>
      </c>
      <c r="P1273" s="145"/>
      <c r="Q1273" s="145"/>
      <c r="R1273" s="143">
        <f t="shared" si="2601"/>
        <v>6.0947441474766932E-2</v>
      </c>
      <c r="S1273" s="27">
        <f t="shared" ref="S1273:S1276" si="2605">+AVERAGE(N1273:P1273)</f>
        <v>18215000</v>
      </c>
      <c r="T1273" s="28">
        <f t="shared" ref="T1273:T1276" si="2606">+S1273*19%</f>
        <v>3460850</v>
      </c>
      <c r="U1273" s="30">
        <f t="shared" ref="U1273:U1276" si="2607">+T1273+S1273</f>
        <v>21675850</v>
      </c>
      <c r="V1273" s="26">
        <v>1</v>
      </c>
      <c r="W1273" s="27">
        <v>19000000</v>
      </c>
      <c r="X1273" s="27">
        <v>20470000</v>
      </c>
      <c r="Y1273" s="145"/>
      <c r="Z1273" s="145"/>
      <c r="AA1273" s="143">
        <f t="shared" si="2570"/>
        <v>5.2670228950809465E-2</v>
      </c>
      <c r="AB1273" s="27">
        <f t="shared" ref="AB1273:AB1276" si="2608">+AVERAGE(W1273:Y1273)</f>
        <v>19735000</v>
      </c>
      <c r="AC1273" s="28">
        <f t="shared" ref="AC1273:AC1336" si="2609">+AB1273*19%</f>
        <v>3749650</v>
      </c>
      <c r="AD1273" s="29">
        <f t="shared" ref="AD1273:AD1276" si="2610">+AC1273+AB1273</f>
        <v>23484650</v>
      </c>
      <c r="AE1273" s="26">
        <v>1</v>
      </c>
      <c r="AF1273" s="27">
        <v>19000000</v>
      </c>
      <c r="AG1273" s="27">
        <v>20470000</v>
      </c>
      <c r="AH1273" s="145"/>
      <c r="AI1273" s="145"/>
      <c r="AJ1273" s="143">
        <f t="shared" si="2549"/>
        <v>5.2670228950809465E-2</v>
      </c>
      <c r="AK1273" s="27">
        <f t="shared" ref="AK1273:AK1276" si="2611">+AVERAGE(AF1273:AH1273)</f>
        <v>19735000</v>
      </c>
      <c r="AL1273" s="28">
        <f t="shared" ref="AL1273:AL1336" si="2612">+AK1273*19%</f>
        <v>3749650</v>
      </c>
      <c r="AM1273" s="30">
        <f t="shared" ref="AM1273:AM1276" si="2613">+AL1273+AK1273</f>
        <v>23484650</v>
      </c>
      <c r="AN1273" s="26">
        <v>1</v>
      </c>
      <c r="AO1273" s="27">
        <v>19000000</v>
      </c>
      <c r="AP1273" s="27">
        <v>23833600</v>
      </c>
      <c r="AQ1273" s="145"/>
      <c r="AR1273" s="145"/>
      <c r="AS1273" s="143">
        <f t="shared" si="2550"/>
        <v>0.15958832960775168</v>
      </c>
      <c r="AT1273" s="27">
        <f t="shared" ref="AT1273:AT1276" si="2614">+AVERAGE(AO1273:AQ1273)</f>
        <v>21416800</v>
      </c>
      <c r="AU1273" s="28">
        <f t="shared" ref="AU1273:AU1336" si="2615">+AT1273*19%</f>
        <v>4069192</v>
      </c>
      <c r="AV1273" s="30">
        <f t="shared" ref="AV1273:AV1276" si="2616">+AU1273+AT1273</f>
        <v>25485992</v>
      </c>
      <c r="AW1273" s="26">
        <v>1</v>
      </c>
      <c r="AX1273" s="27">
        <v>19000000</v>
      </c>
      <c r="AY1273" s="27">
        <v>21280000</v>
      </c>
      <c r="AZ1273" s="145"/>
      <c r="BA1273" s="145"/>
      <c r="BB1273" s="143">
        <f t="shared" si="2551"/>
        <v>8.0049824285269522E-2</v>
      </c>
      <c r="BC1273" s="27">
        <f t="shared" ref="BC1273:BC1276" si="2617">+AVERAGE(AX1273:AZ1273)</f>
        <v>20140000</v>
      </c>
      <c r="BD1273" s="27">
        <f t="shared" ref="BD1273:BD1336" si="2618">+BC1273*19%</f>
        <v>3826600</v>
      </c>
      <c r="BE1273" s="27">
        <f t="shared" ref="BE1273:BE1276" si="2619">+BD1273+BC1273</f>
        <v>23966600</v>
      </c>
      <c r="BF1273" s="26">
        <v>1</v>
      </c>
      <c r="BG1273" s="27">
        <v>15200000</v>
      </c>
      <c r="BH1273" s="27">
        <v>13680000</v>
      </c>
      <c r="BI1273" s="145"/>
      <c r="BJ1273" s="145"/>
      <c r="BK1273" s="143">
        <f t="shared" si="2552"/>
        <v>7.4432292756478696E-2</v>
      </c>
      <c r="BL1273" s="27">
        <f t="shared" ref="BL1273:BL1276" si="2620">+AVERAGE(BG1273:BI1273)</f>
        <v>14440000</v>
      </c>
      <c r="BM1273" s="27">
        <f t="shared" ref="BM1273:BM1336" si="2621">+BL1273*19%</f>
        <v>2743600</v>
      </c>
      <c r="BN1273" s="28">
        <f t="shared" ref="BN1273:BN1275" si="2622">+BM1273+BL1273</f>
        <v>17183600</v>
      </c>
      <c r="BO1273" s="26">
        <v>1</v>
      </c>
      <c r="BP1273" s="27">
        <v>15200000</v>
      </c>
      <c r="BQ1273" s="27">
        <v>14440000</v>
      </c>
      <c r="BR1273" s="148"/>
      <c r="BS1273" s="148"/>
      <c r="BT1273" s="143">
        <f t="shared" si="2553"/>
        <v>3.6261886214694748E-2</v>
      </c>
      <c r="BU1273" s="27">
        <f t="shared" ref="BU1273:BU1276" si="2623">+AVERAGE(BP1273:BR1273)</f>
        <v>14820000</v>
      </c>
      <c r="BV1273" s="28">
        <f t="shared" ref="BV1273:BV1336" si="2624">+BU1273*19%</f>
        <v>2815800</v>
      </c>
      <c r="BW1273" s="30">
        <f t="shared" ref="BW1273:BW1275" si="2625">+BV1273+BU1273</f>
        <v>17635800</v>
      </c>
      <c r="BX1273" s="26">
        <v>1</v>
      </c>
      <c r="BY1273" s="28">
        <v>15200000</v>
      </c>
      <c r="BZ1273" s="28">
        <v>14440000</v>
      </c>
      <c r="CA1273" s="156"/>
      <c r="CB1273" s="156"/>
      <c r="CC1273" s="177">
        <f t="shared" si="2554"/>
        <v>3.6261886214694748E-2</v>
      </c>
      <c r="CD1273" s="28">
        <f t="shared" ref="CD1273:CD1276" si="2626">+AVERAGE(BY1273:CA1273)</f>
        <v>14820000</v>
      </c>
      <c r="CE1273" s="28">
        <f t="shared" ref="CE1273:CE1336" si="2627">+CD1273*19%</f>
        <v>2815800</v>
      </c>
      <c r="CF1273" s="29">
        <f t="shared" ref="CF1273:CF1276" si="2628">+CE1273+CD1273</f>
        <v>17635800</v>
      </c>
      <c r="CG1273" s="26">
        <v>1</v>
      </c>
      <c r="CH1273" s="27">
        <v>12160000</v>
      </c>
      <c r="CI1273" s="27">
        <v>10944000</v>
      </c>
      <c r="CJ1273" s="148"/>
      <c r="CK1273" s="148"/>
      <c r="CL1273" s="143">
        <f>+STDEVA(CH1273:CI1273)/AVERAGE(CH1273:CI1273)</f>
        <v>7.4432292756478682E-2</v>
      </c>
      <c r="CM1273" s="27">
        <f>+AVERAGE(CH1273:CJ1273)</f>
        <v>11552000</v>
      </c>
      <c r="CN1273" s="27">
        <f t="shared" ref="CN1273:CN1336" si="2629">+CM1273*19%</f>
        <v>2194880</v>
      </c>
      <c r="CO1273" s="28">
        <f t="shared" ref="CO1273:CO1276" si="2630">+CN1273+CM1273</f>
        <v>13746880</v>
      </c>
      <c r="CP1273" s="26">
        <v>1</v>
      </c>
      <c r="CQ1273" s="27">
        <v>12160000</v>
      </c>
      <c r="CR1273" s="27">
        <v>10944000</v>
      </c>
      <c r="CS1273" s="148"/>
      <c r="CT1273" s="148"/>
      <c r="CU1273" s="143">
        <f t="shared" si="2593"/>
        <v>7.4432292756478682E-2</v>
      </c>
      <c r="CV1273" s="27">
        <f t="shared" ref="CV1273:CV1276" si="2631">+AVERAGE(CQ1273:CS1273)</f>
        <v>11552000</v>
      </c>
      <c r="CW1273" s="28">
        <f t="shared" ref="CW1273:CW1276" si="2632">+CV1273*19%</f>
        <v>2194880</v>
      </c>
      <c r="CX1273" s="29">
        <f t="shared" ref="CX1273:CX1276" si="2633">+CW1273+CV1273</f>
        <v>13746880</v>
      </c>
      <c r="CY1273" s="26">
        <v>1</v>
      </c>
      <c r="CZ1273" s="27">
        <v>12160000</v>
      </c>
      <c r="DA1273" s="27">
        <v>13376000</v>
      </c>
      <c r="DB1273" s="181"/>
      <c r="DC1273" s="181"/>
      <c r="DD1273" s="143">
        <f t="shared" si="2597"/>
        <v>6.7343502970147379E-2</v>
      </c>
      <c r="DE1273" s="27">
        <f t="shared" si="2598"/>
        <v>12768000</v>
      </c>
      <c r="DF1273" s="27">
        <f t="shared" si="2599"/>
        <v>2425920</v>
      </c>
      <c r="DG1273" s="28">
        <f t="shared" si="2600"/>
        <v>15193920</v>
      </c>
      <c r="DH1273" s="31" t="s">
        <v>30</v>
      </c>
      <c r="DI1273" s="43" t="s">
        <v>30</v>
      </c>
      <c r="DJ1273" s="43" t="s">
        <v>30</v>
      </c>
      <c r="DK1273" s="43" t="s">
        <v>30</v>
      </c>
      <c r="DL1273" s="43" t="s">
        <v>30</v>
      </c>
      <c r="DM1273" s="32" t="s">
        <v>30</v>
      </c>
      <c r="DN1273" s="32" t="s">
        <v>30</v>
      </c>
      <c r="DO1273" s="33" t="s">
        <v>30</v>
      </c>
    </row>
    <row r="1274" spans="1:119" ht="21" customHeight="1" x14ac:dyDescent="0.25">
      <c r="A1274" s="66" t="s">
        <v>2482</v>
      </c>
      <c r="B1274" s="67" t="s">
        <v>98</v>
      </c>
      <c r="C1274" s="68" t="s">
        <v>2483</v>
      </c>
      <c r="D1274" s="26">
        <v>1</v>
      </c>
      <c r="E1274" s="27">
        <v>8500000</v>
      </c>
      <c r="F1274" s="27">
        <v>9300000</v>
      </c>
      <c r="G1274" s="148"/>
      <c r="H1274" s="148"/>
      <c r="I1274" s="143">
        <f t="shared" si="2602"/>
        <v>6.3560160106655966E-2</v>
      </c>
      <c r="J1274" s="27">
        <f t="shared" si="2603"/>
        <v>8900000</v>
      </c>
      <c r="K1274" s="28">
        <f t="shared" si="2604"/>
        <v>1691000</v>
      </c>
      <c r="L1274" s="29">
        <f t="shared" si="2555"/>
        <v>10591000</v>
      </c>
      <c r="M1274" s="26">
        <v>1</v>
      </c>
      <c r="N1274" s="27">
        <v>8500000</v>
      </c>
      <c r="O1274" s="27">
        <v>7770000</v>
      </c>
      <c r="P1274" s="145"/>
      <c r="Q1274" s="145"/>
      <c r="R1274" s="143">
        <f t="shared" si="2601"/>
        <v>6.3452728981706175E-2</v>
      </c>
      <c r="S1274" s="27">
        <f t="shared" si="2605"/>
        <v>8135000</v>
      </c>
      <c r="T1274" s="28">
        <f t="shared" si="2606"/>
        <v>1545650</v>
      </c>
      <c r="U1274" s="30">
        <f t="shared" si="2607"/>
        <v>9680650</v>
      </c>
      <c r="V1274" s="26">
        <v>1</v>
      </c>
      <c r="W1274" s="27">
        <v>8500000</v>
      </c>
      <c r="X1274" s="27">
        <v>9130000</v>
      </c>
      <c r="Y1274" s="145"/>
      <c r="Z1274" s="145"/>
      <c r="AA1274" s="143">
        <f t="shared" si="2570"/>
        <v>5.0536275910099251E-2</v>
      </c>
      <c r="AB1274" s="27">
        <f t="shared" si="2608"/>
        <v>8815000</v>
      </c>
      <c r="AC1274" s="28">
        <f t="shared" si="2609"/>
        <v>1674850</v>
      </c>
      <c r="AD1274" s="29">
        <f t="shared" si="2610"/>
        <v>10489850</v>
      </c>
      <c r="AE1274" s="26">
        <v>1</v>
      </c>
      <c r="AF1274" s="27">
        <v>8500000</v>
      </c>
      <c r="AG1274" s="27">
        <v>9130000</v>
      </c>
      <c r="AH1274" s="145"/>
      <c r="AI1274" s="145"/>
      <c r="AJ1274" s="143">
        <f t="shared" si="2549"/>
        <v>5.0536275910099251E-2</v>
      </c>
      <c r="AK1274" s="27">
        <f t="shared" si="2611"/>
        <v>8815000</v>
      </c>
      <c r="AL1274" s="28">
        <f t="shared" si="2612"/>
        <v>1674850</v>
      </c>
      <c r="AM1274" s="30">
        <f t="shared" si="2613"/>
        <v>10489850</v>
      </c>
      <c r="AN1274" s="26">
        <v>1</v>
      </c>
      <c r="AO1274" s="27">
        <v>8500000</v>
      </c>
      <c r="AP1274" s="27">
        <v>10662400</v>
      </c>
      <c r="AQ1274" s="145"/>
      <c r="AR1274" s="145"/>
      <c r="AS1274" s="143">
        <f t="shared" si="2550"/>
        <v>0.15958832960775168</v>
      </c>
      <c r="AT1274" s="27">
        <f t="shared" si="2614"/>
        <v>9581200</v>
      </c>
      <c r="AU1274" s="28">
        <f t="shared" si="2615"/>
        <v>1820428</v>
      </c>
      <c r="AV1274" s="30">
        <f t="shared" si="2616"/>
        <v>11401628</v>
      </c>
      <c r="AW1274" s="26">
        <v>1</v>
      </c>
      <c r="AX1274" s="27">
        <v>8500000</v>
      </c>
      <c r="AY1274" s="27">
        <v>9520000</v>
      </c>
      <c r="AZ1274" s="145"/>
      <c r="BA1274" s="145"/>
      <c r="BB1274" s="143">
        <f t="shared" si="2551"/>
        <v>8.0049824285269522E-2</v>
      </c>
      <c r="BC1274" s="27">
        <f t="shared" si="2617"/>
        <v>9010000</v>
      </c>
      <c r="BD1274" s="27">
        <f t="shared" si="2618"/>
        <v>1711900</v>
      </c>
      <c r="BE1274" s="27">
        <f t="shared" si="2619"/>
        <v>10721900</v>
      </c>
      <c r="BF1274" s="26">
        <v>1</v>
      </c>
      <c r="BG1274" s="27">
        <v>6800000</v>
      </c>
      <c r="BH1274" s="27">
        <v>6120000</v>
      </c>
      <c r="BI1274" s="145"/>
      <c r="BJ1274" s="145"/>
      <c r="BK1274" s="143">
        <f t="shared" si="2552"/>
        <v>7.4432292756478682E-2</v>
      </c>
      <c r="BL1274" s="27">
        <f t="shared" si="2620"/>
        <v>6460000</v>
      </c>
      <c r="BM1274" s="27">
        <f t="shared" si="2621"/>
        <v>1227400</v>
      </c>
      <c r="BN1274" s="28">
        <f t="shared" si="2622"/>
        <v>7687400</v>
      </c>
      <c r="BO1274" s="26">
        <v>1</v>
      </c>
      <c r="BP1274" s="27">
        <v>6800000</v>
      </c>
      <c r="BQ1274" s="27">
        <v>6460000</v>
      </c>
      <c r="BR1274" s="148"/>
      <c r="BS1274" s="148"/>
      <c r="BT1274" s="143">
        <f t="shared" si="2553"/>
        <v>3.6261886214694741E-2</v>
      </c>
      <c r="BU1274" s="27">
        <f t="shared" si="2623"/>
        <v>6630000</v>
      </c>
      <c r="BV1274" s="28">
        <f t="shared" si="2624"/>
        <v>1259700</v>
      </c>
      <c r="BW1274" s="30">
        <f t="shared" si="2625"/>
        <v>7889700</v>
      </c>
      <c r="BX1274" s="26">
        <v>1</v>
      </c>
      <c r="BY1274" s="28">
        <v>6800000</v>
      </c>
      <c r="BZ1274" s="28">
        <v>6460000</v>
      </c>
      <c r="CA1274" s="156"/>
      <c r="CB1274" s="156"/>
      <c r="CC1274" s="177">
        <f t="shared" si="2554"/>
        <v>3.6261886214694741E-2</v>
      </c>
      <c r="CD1274" s="28">
        <f t="shared" si="2626"/>
        <v>6630000</v>
      </c>
      <c r="CE1274" s="28">
        <f t="shared" si="2627"/>
        <v>1259700</v>
      </c>
      <c r="CF1274" s="29">
        <f t="shared" si="2628"/>
        <v>7889700</v>
      </c>
      <c r="CG1274" s="26">
        <v>1</v>
      </c>
      <c r="CH1274" s="27">
        <v>5440000</v>
      </c>
      <c r="CI1274" s="27">
        <v>4896000</v>
      </c>
      <c r="CJ1274" s="148"/>
      <c r="CK1274" s="148"/>
      <c r="CL1274" s="143">
        <f>+STDEVA(CH1274:CI1274)/AVERAGE(CH1274:CI1274)</f>
        <v>7.4432292756478682E-2</v>
      </c>
      <c r="CM1274" s="27">
        <f>+AVERAGE(CH1274:CJ1274)</f>
        <v>5168000</v>
      </c>
      <c r="CN1274" s="27">
        <f t="shared" si="2629"/>
        <v>981920</v>
      </c>
      <c r="CO1274" s="28">
        <f t="shared" si="2630"/>
        <v>6149920</v>
      </c>
      <c r="CP1274" s="26">
        <v>1</v>
      </c>
      <c r="CQ1274" s="27">
        <v>5440000</v>
      </c>
      <c r="CR1274" s="27">
        <v>4896000</v>
      </c>
      <c r="CS1274" s="148"/>
      <c r="CT1274" s="148"/>
      <c r="CU1274" s="143">
        <f t="shared" si="2593"/>
        <v>7.4432292756478682E-2</v>
      </c>
      <c r="CV1274" s="27">
        <f t="shared" si="2631"/>
        <v>5168000</v>
      </c>
      <c r="CW1274" s="28">
        <f t="shared" si="2632"/>
        <v>981920</v>
      </c>
      <c r="CX1274" s="29">
        <f t="shared" si="2633"/>
        <v>6149920</v>
      </c>
      <c r="CY1274" s="26">
        <v>1</v>
      </c>
      <c r="CZ1274" s="27">
        <v>5440000</v>
      </c>
      <c r="DA1274" s="27">
        <v>5984000</v>
      </c>
      <c r="DB1274" s="181"/>
      <c r="DC1274" s="181"/>
      <c r="DD1274" s="143">
        <f t="shared" si="2597"/>
        <v>6.7343502970147379E-2</v>
      </c>
      <c r="DE1274" s="27">
        <f t="shared" si="2598"/>
        <v>5712000</v>
      </c>
      <c r="DF1274" s="27">
        <f t="shared" si="2599"/>
        <v>1085280</v>
      </c>
      <c r="DG1274" s="28">
        <f t="shared" si="2600"/>
        <v>6797280</v>
      </c>
      <c r="DH1274" s="26">
        <v>1</v>
      </c>
      <c r="DI1274" s="28">
        <v>5440000</v>
      </c>
      <c r="DJ1274" s="28">
        <v>5984000</v>
      </c>
      <c r="DK1274" s="157"/>
      <c r="DL1274" s="177">
        <f t="shared" ref="DL1274:DL1275" si="2634">+STDEVA(DI1274:DJ1274)/AVERAGE(DI1274:DJ1274)</f>
        <v>6.7343502970147379E-2</v>
      </c>
      <c r="DM1274" s="28">
        <f t="shared" ref="DM1274:DM1275" si="2635">+AVERAGE(DI1274:DK1274)</f>
        <v>5712000</v>
      </c>
      <c r="DN1274" s="28">
        <f t="shared" ref="DN1274:DN1275" si="2636">DM1274*19%</f>
        <v>1085280</v>
      </c>
      <c r="DO1274" s="30">
        <f t="shared" ref="DO1274:DO1275" si="2637">+DM1274+DN1274</f>
        <v>6797280</v>
      </c>
    </row>
    <row r="1275" spans="1:119" ht="21" customHeight="1" x14ac:dyDescent="0.25">
      <c r="A1275" s="66" t="s">
        <v>2484</v>
      </c>
      <c r="B1275" s="67" t="s">
        <v>98</v>
      </c>
      <c r="C1275" s="68" t="s">
        <v>2485</v>
      </c>
      <c r="D1275" s="26">
        <v>1</v>
      </c>
      <c r="E1275" s="27">
        <v>8500000</v>
      </c>
      <c r="F1275" s="27">
        <v>9300000</v>
      </c>
      <c r="G1275" s="148"/>
      <c r="H1275" s="148"/>
      <c r="I1275" s="143">
        <f t="shared" si="2602"/>
        <v>6.3560160106655966E-2</v>
      </c>
      <c r="J1275" s="27">
        <f t="shared" si="2603"/>
        <v>8900000</v>
      </c>
      <c r="K1275" s="28">
        <f t="shared" si="2604"/>
        <v>1691000</v>
      </c>
      <c r="L1275" s="29">
        <f t="shared" si="2555"/>
        <v>10591000</v>
      </c>
      <c r="M1275" s="26">
        <v>1</v>
      </c>
      <c r="N1275" s="27">
        <v>8500000</v>
      </c>
      <c r="O1275" s="27">
        <v>7770000</v>
      </c>
      <c r="P1275" s="145"/>
      <c r="Q1275" s="145"/>
      <c r="R1275" s="143">
        <f t="shared" si="2601"/>
        <v>6.3452728981706175E-2</v>
      </c>
      <c r="S1275" s="27">
        <f t="shared" si="2605"/>
        <v>8135000</v>
      </c>
      <c r="T1275" s="28">
        <f t="shared" si="2606"/>
        <v>1545650</v>
      </c>
      <c r="U1275" s="30">
        <f t="shared" si="2607"/>
        <v>9680650</v>
      </c>
      <c r="V1275" s="26">
        <v>1</v>
      </c>
      <c r="W1275" s="27">
        <v>8500000</v>
      </c>
      <c r="X1275" s="27">
        <v>9130000</v>
      </c>
      <c r="Y1275" s="145"/>
      <c r="Z1275" s="145"/>
      <c r="AA1275" s="143">
        <f t="shared" si="2570"/>
        <v>5.0536275910099251E-2</v>
      </c>
      <c r="AB1275" s="27">
        <f t="shared" si="2608"/>
        <v>8815000</v>
      </c>
      <c r="AC1275" s="28">
        <f t="shared" si="2609"/>
        <v>1674850</v>
      </c>
      <c r="AD1275" s="29">
        <f t="shared" si="2610"/>
        <v>10489850</v>
      </c>
      <c r="AE1275" s="26">
        <v>1</v>
      </c>
      <c r="AF1275" s="27">
        <v>8500000</v>
      </c>
      <c r="AG1275" s="27">
        <v>9130000</v>
      </c>
      <c r="AH1275" s="145"/>
      <c r="AI1275" s="145"/>
      <c r="AJ1275" s="143">
        <f t="shared" si="2549"/>
        <v>5.0536275910099251E-2</v>
      </c>
      <c r="AK1275" s="27">
        <f t="shared" si="2611"/>
        <v>8815000</v>
      </c>
      <c r="AL1275" s="28">
        <f t="shared" si="2612"/>
        <v>1674850</v>
      </c>
      <c r="AM1275" s="30">
        <f t="shared" si="2613"/>
        <v>10489850</v>
      </c>
      <c r="AN1275" s="26">
        <v>1</v>
      </c>
      <c r="AO1275" s="27">
        <v>8500000</v>
      </c>
      <c r="AP1275" s="27">
        <v>10662400</v>
      </c>
      <c r="AQ1275" s="145"/>
      <c r="AR1275" s="145"/>
      <c r="AS1275" s="143">
        <f t="shared" si="2550"/>
        <v>0.15958832960775168</v>
      </c>
      <c r="AT1275" s="27">
        <f t="shared" si="2614"/>
        <v>9581200</v>
      </c>
      <c r="AU1275" s="28">
        <f t="shared" si="2615"/>
        <v>1820428</v>
      </c>
      <c r="AV1275" s="30">
        <f t="shared" si="2616"/>
        <v>11401628</v>
      </c>
      <c r="AW1275" s="26">
        <v>1</v>
      </c>
      <c r="AX1275" s="27">
        <v>8500000</v>
      </c>
      <c r="AY1275" s="27">
        <v>9520000</v>
      </c>
      <c r="AZ1275" s="145"/>
      <c r="BA1275" s="145"/>
      <c r="BB1275" s="143">
        <f t="shared" si="2551"/>
        <v>8.0049824285269522E-2</v>
      </c>
      <c r="BC1275" s="27">
        <f t="shared" si="2617"/>
        <v>9010000</v>
      </c>
      <c r="BD1275" s="27">
        <f t="shared" si="2618"/>
        <v>1711900</v>
      </c>
      <c r="BE1275" s="27">
        <f t="shared" si="2619"/>
        <v>10721900</v>
      </c>
      <c r="BF1275" s="26">
        <v>1</v>
      </c>
      <c r="BG1275" s="27">
        <v>6800000</v>
      </c>
      <c r="BH1275" s="27">
        <v>6120000</v>
      </c>
      <c r="BI1275" s="145"/>
      <c r="BJ1275" s="145"/>
      <c r="BK1275" s="143">
        <f t="shared" si="2552"/>
        <v>7.4432292756478682E-2</v>
      </c>
      <c r="BL1275" s="27">
        <f t="shared" si="2620"/>
        <v>6460000</v>
      </c>
      <c r="BM1275" s="27">
        <f t="shared" si="2621"/>
        <v>1227400</v>
      </c>
      <c r="BN1275" s="28">
        <f t="shared" si="2622"/>
        <v>7687400</v>
      </c>
      <c r="BO1275" s="26">
        <v>1</v>
      </c>
      <c r="BP1275" s="27">
        <v>6800000</v>
      </c>
      <c r="BQ1275" s="27">
        <v>6460000</v>
      </c>
      <c r="BR1275" s="148"/>
      <c r="BS1275" s="148"/>
      <c r="BT1275" s="143">
        <f t="shared" si="2553"/>
        <v>3.6261886214694741E-2</v>
      </c>
      <c r="BU1275" s="27">
        <f t="shared" si="2623"/>
        <v>6630000</v>
      </c>
      <c r="BV1275" s="28">
        <f t="shared" si="2624"/>
        <v>1259700</v>
      </c>
      <c r="BW1275" s="30">
        <f t="shared" si="2625"/>
        <v>7889700</v>
      </c>
      <c r="BX1275" s="26">
        <v>1</v>
      </c>
      <c r="BY1275" s="28">
        <v>6800000</v>
      </c>
      <c r="BZ1275" s="28">
        <v>6460000</v>
      </c>
      <c r="CA1275" s="156"/>
      <c r="CB1275" s="156"/>
      <c r="CC1275" s="177">
        <f t="shared" si="2554"/>
        <v>3.6261886214694741E-2</v>
      </c>
      <c r="CD1275" s="28">
        <f t="shared" si="2626"/>
        <v>6630000</v>
      </c>
      <c r="CE1275" s="28">
        <f t="shared" si="2627"/>
        <v>1259700</v>
      </c>
      <c r="CF1275" s="29">
        <f t="shared" si="2628"/>
        <v>7889700</v>
      </c>
      <c r="CG1275" s="26">
        <v>1</v>
      </c>
      <c r="CH1275" s="27">
        <v>5440000</v>
      </c>
      <c r="CI1275" s="27">
        <v>4896000</v>
      </c>
      <c r="CJ1275" s="148"/>
      <c r="CK1275" s="148"/>
      <c r="CL1275" s="143">
        <f>+STDEVA(CH1275:CI1275)/AVERAGE(CH1275:CI1275)</f>
        <v>7.4432292756478682E-2</v>
      </c>
      <c r="CM1275" s="27">
        <f>+AVERAGE(CH1275:CJ1275)</f>
        <v>5168000</v>
      </c>
      <c r="CN1275" s="27">
        <f t="shared" si="2629"/>
        <v>981920</v>
      </c>
      <c r="CO1275" s="28">
        <f t="shared" si="2630"/>
        <v>6149920</v>
      </c>
      <c r="CP1275" s="26">
        <v>1</v>
      </c>
      <c r="CQ1275" s="27">
        <v>5440000</v>
      </c>
      <c r="CR1275" s="27">
        <v>4896000</v>
      </c>
      <c r="CS1275" s="148"/>
      <c r="CT1275" s="148"/>
      <c r="CU1275" s="143">
        <f t="shared" si="2593"/>
        <v>7.4432292756478682E-2</v>
      </c>
      <c r="CV1275" s="27">
        <f t="shared" si="2631"/>
        <v>5168000</v>
      </c>
      <c r="CW1275" s="28">
        <f t="shared" si="2632"/>
        <v>981920</v>
      </c>
      <c r="CX1275" s="29">
        <f t="shared" si="2633"/>
        <v>6149920</v>
      </c>
      <c r="CY1275" s="26">
        <v>1</v>
      </c>
      <c r="CZ1275" s="27">
        <v>5440000</v>
      </c>
      <c r="DA1275" s="27">
        <v>5984000</v>
      </c>
      <c r="DB1275" s="181"/>
      <c r="DC1275" s="181"/>
      <c r="DD1275" s="143">
        <f t="shared" si="2597"/>
        <v>6.7343502970147379E-2</v>
      </c>
      <c r="DE1275" s="27">
        <f t="shared" si="2598"/>
        <v>5712000</v>
      </c>
      <c r="DF1275" s="27">
        <f t="shared" si="2599"/>
        <v>1085280</v>
      </c>
      <c r="DG1275" s="28">
        <f t="shared" si="2600"/>
        <v>6797280</v>
      </c>
      <c r="DH1275" s="26">
        <v>1</v>
      </c>
      <c r="DI1275" s="28">
        <v>5440000</v>
      </c>
      <c r="DJ1275" s="28">
        <v>5984000</v>
      </c>
      <c r="DK1275" s="157"/>
      <c r="DL1275" s="177">
        <f t="shared" si="2634"/>
        <v>6.7343502970147379E-2</v>
      </c>
      <c r="DM1275" s="28">
        <f t="shared" si="2635"/>
        <v>5712000</v>
      </c>
      <c r="DN1275" s="28">
        <f t="shared" si="2636"/>
        <v>1085280</v>
      </c>
      <c r="DO1275" s="30">
        <f t="shared" si="2637"/>
        <v>6797280</v>
      </c>
    </row>
    <row r="1276" spans="1:119" ht="21" customHeight="1" x14ac:dyDescent="0.25">
      <c r="A1276" s="66" t="s">
        <v>2486</v>
      </c>
      <c r="B1276" s="67" t="s">
        <v>98</v>
      </c>
      <c r="C1276" s="68" t="s">
        <v>2487</v>
      </c>
      <c r="D1276" s="26">
        <v>1</v>
      </c>
      <c r="E1276" s="27">
        <v>18000000</v>
      </c>
      <c r="F1276" s="27">
        <v>19750000</v>
      </c>
      <c r="G1276" s="148"/>
      <c r="H1276" s="148"/>
      <c r="I1276" s="143">
        <f t="shared" si="2602"/>
        <v>6.5559569116633548E-2</v>
      </c>
      <c r="J1276" s="27">
        <f t="shared" si="2603"/>
        <v>18875000</v>
      </c>
      <c r="K1276" s="28">
        <f t="shared" si="2604"/>
        <v>3586250</v>
      </c>
      <c r="L1276" s="29">
        <f t="shared" si="2555"/>
        <v>22461250</v>
      </c>
      <c r="M1276" s="26">
        <v>1</v>
      </c>
      <c r="N1276" s="27">
        <v>18000000</v>
      </c>
      <c r="O1276" s="27">
        <v>16510000</v>
      </c>
      <c r="P1276" s="145"/>
      <c r="Q1276" s="145"/>
      <c r="R1276" s="143">
        <f t="shared" si="2601"/>
        <v>6.1059930684900364E-2</v>
      </c>
      <c r="S1276" s="27">
        <f t="shared" si="2605"/>
        <v>17255000</v>
      </c>
      <c r="T1276" s="28">
        <f t="shared" si="2606"/>
        <v>3278450</v>
      </c>
      <c r="U1276" s="30">
        <f t="shared" si="2607"/>
        <v>20533450</v>
      </c>
      <c r="V1276" s="26">
        <v>1</v>
      </c>
      <c r="W1276" s="27">
        <v>18000000</v>
      </c>
      <c r="X1276" s="27">
        <v>19390000</v>
      </c>
      <c r="Y1276" s="145"/>
      <c r="Z1276" s="145"/>
      <c r="AA1276" s="143">
        <f t="shared" si="2570"/>
        <v>5.2574400954763359E-2</v>
      </c>
      <c r="AB1276" s="27">
        <f t="shared" si="2608"/>
        <v>18695000</v>
      </c>
      <c r="AC1276" s="28">
        <f t="shared" si="2609"/>
        <v>3552050</v>
      </c>
      <c r="AD1276" s="29">
        <f t="shared" si="2610"/>
        <v>22247050</v>
      </c>
      <c r="AE1276" s="26">
        <v>1</v>
      </c>
      <c r="AF1276" s="27">
        <v>18000000</v>
      </c>
      <c r="AG1276" s="27">
        <v>19390000</v>
      </c>
      <c r="AH1276" s="145"/>
      <c r="AI1276" s="145"/>
      <c r="AJ1276" s="143">
        <f t="shared" si="2549"/>
        <v>5.2574400954763359E-2</v>
      </c>
      <c r="AK1276" s="27">
        <f t="shared" si="2611"/>
        <v>18695000</v>
      </c>
      <c r="AL1276" s="28">
        <f t="shared" si="2612"/>
        <v>3552050</v>
      </c>
      <c r="AM1276" s="30">
        <f t="shared" si="2613"/>
        <v>22247050</v>
      </c>
      <c r="AN1276" s="26">
        <v>1</v>
      </c>
      <c r="AO1276" s="27">
        <v>18000000</v>
      </c>
      <c r="AP1276" s="27">
        <v>22579200</v>
      </c>
      <c r="AQ1276" s="145"/>
      <c r="AR1276" s="145"/>
      <c r="AS1276" s="143">
        <f t="shared" si="2550"/>
        <v>0.15958832960775166</v>
      </c>
      <c r="AT1276" s="27">
        <f t="shared" si="2614"/>
        <v>20289600</v>
      </c>
      <c r="AU1276" s="28">
        <f t="shared" si="2615"/>
        <v>3855024</v>
      </c>
      <c r="AV1276" s="30">
        <f t="shared" si="2616"/>
        <v>24144624</v>
      </c>
      <c r="AW1276" s="26">
        <v>1</v>
      </c>
      <c r="AX1276" s="27">
        <v>18000000</v>
      </c>
      <c r="AY1276" s="27">
        <v>20160000</v>
      </c>
      <c r="AZ1276" s="145"/>
      <c r="BA1276" s="145"/>
      <c r="BB1276" s="143">
        <f t="shared" si="2551"/>
        <v>8.0049824285269522E-2</v>
      </c>
      <c r="BC1276" s="27">
        <f t="shared" si="2617"/>
        <v>19080000</v>
      </c>
      <c r="BD1276" s="27">
        <f t="shared" si="2618"/>
        <v>3625200</v>
      </c>
      <c r="BE1276" s="27">
        <f t="shared" si="2619"/>
        <v>22705200</v>
      </c>
      <c r="BF1276" s="26">
        <v>1</v>
      </c>
      <c r="BG1276" s="27">
        <v>14400000</v>
      </c>
      <c r="BH1276" s="27">
        <v>12960000</v>
      </c>
      <c r="BI1276" s="145"/>
      <c r="BJ1276" s="145"/>
      <c r="BK1276" s="143">
        <f t="shared" si="2552"/>
        <v>7.4432292756478682E-2</v>
      </c>
      <c r="BL1276" s="27">
        <f t="shared" si="2620"/>
        <v>13680000</v>
      </c>
      <c r="BM1276" s="27">
        <f t="shared" si="2621"/>
        <v>2599200</v>
      </c>
      <c r="BN1276" s="28">
        <f>+BM1276+BL1276</f>
        <v>16279200</v>
      </c>
      <c r="BO1276" s="26">
        <v>1</v>
      </c>
      <c r="BP1276" s="27">
        <v>14400000</v>
      </c>
      <c r="BQ1276" s="27">
        <v>13680000</v>
      </c>
      <c r="BR1276" s="148"/>
      <c r="BS1276" s="148"/>
      <c r="BT1276" s="143">
        <f t="shared" si="2553"/>
        <v>3.6261886214694741E-2</v>
      </c>
      <c r="BU1276" s="27">
        <f t="shared" si="2623"/>
        <v>14040000</v>
      </c>
      <c r="BV1276" s="28">
        <f t="shared" si="2624"/>
        <v>2667600</v>
      </c>
      <c r="BW1276" s="30">
        <f>+BV1276+BU1276</f>
        <v>16707600</v>
      </c>
      <c r="BX1276" s="26">
        <v>1</v>
      </c>
      <c r="BY1276" s="28">
        <v>14400000</v>
      </c>
      <c r="BZ1276" s="28">
        <v>13680000</v>
      </c>
      <c r="CA1276" s="156"/>
      <c r="CB1276" s="156"/>
      <c r="CC1276" s="177">
        <f t="shared" si="2554"/>
        <v>3.6261886214694741E-2</v>
      </c>
      <c r="CD1276" s="28">
        <f t="shared" si="2626"/>
        <v>14040000</v>
      </c>
      <c r="CE1276" s="28">
        <f t="shared" si="2627"/>
        <v>2667600</v>
      </c>
      <c r="CF1276" s="29">
        <f t="shared" si="2628"/>
        <v>16707600</v>
      </c>
      <c r="CG1276" s="26">
        <v>1</v>
      </c>
      <c r="CH1276" s="27">
        <v>11520000</v>
      </c>
      <c r="CI1276" s="27">
        <v>10368000</v>
      </c>
      <c r="CJ1276" s="148"/>
      <c r="CK1276" s="148"/>
      <c r="CL1276" s="143">
        <f>+STDEVA(CH1276:CI1276)/AVERAGE(CH1276:CI1276)</f>
        <v>7.4432292756478682E-2</v>
      </c>
      <c r="CM1276" s="27">
        <f>+AVERAGE(CH1276:CJ1276)</f>
        <v>10944000</v>
      </c>
      <c r="CN1276" s="27">
        <f t="shared" si="2629"/>
        <v>2079360</v>
      </c>
      <c r="CO1276" s="28">
        <f t="shared" si="2630"/>
        <v>13023360</v>
      </c>
      <c r="CP1276" s="26">
        <v>1</v>
      </c>
      <c r="CQ1276" s="27">
        <v>11520000</v>
      </c>
      <c r="CR1276" s="27">
        <v>10368000</v>
      </c>
      <c r="CS1276" s="148"/>
      <c r="CT1276" s="148"/>
      <c r="CU1276" s="143">
        <f t="shared" si="2593"/>
        <v>7.4432292756478682E-2</v>
      </c>
      <c r="CV1276" s="27">
        <f t="shared" si="2631"/>
        <v>10944000</v>
      </c>
      <c r="CW1276" s="28">
        <f t="shared" si="2632"/>
        <v>2079360</v>
      </c>
      <c r="CX1276" s="29">
        <f t="shared" si="2633"/>
        <v>13023360</v>
      </c>
      <c r="CY1276" s="26">
        <v>1</v>
      </c>
      <c r="CZ1276" s="27">
        <v>11520000</v>
      </c>
      <c r="DA1276" s="27">
        <v>12672000</v>
      </c>
      <c r="DB1276" s="181"/>
      <c r="DC1276" s="181"/>
      <c r="DD1276" s="143">
        <f t="shared" si="2597"/>
        <v>6.7343502970147379E-2</v>
      </c>
      <c r="DE1276" s="27">
        <f t="shared" si="2598"/>
        <v>12096000</v>
      </c>
      <c r="DF1276" s="27">
        <f t="shared" si="2599"/>
        <v>2298240</v>
      </c>
      <c r="DG1276" s="28">
        <f t="shared" si="2600"/>
        <v>14394240</v>
      </c>
      <c r="DH1276" s="31" t="s">
        <v>30</v>
      </c>
      <c r="DI1276" s="43" t="s">
        <v>30</v>
      </c>
      <c r="DJ1276" s="43" t="s">
        <v>30</v>
      </c>
      <c r="DK1276" s="43" t="s">
        <v>30</v>
      </c>
      <c r="DL1276" s="43" t="s">
        <v>30</v>
      </c>
      <c r="DM1276" s="32" t="s">
        <v>30</v>
      </c>
      <c r="DN1276" s="32" t="s">
        <v>30</v>
      </c>
      <c r="DO1276" s="33" t="s">
        <v>30</v>
      </c>
    </row>
    <row r="1277" spans="1:119" ht="15" customHeight="1" x14ac:dyDescent="0.25">
      <c r="A1277" s="248" t="s">
        <v>2488</v>
      </c>
      <c r="B1277" s="248"/>
      <c r="C1277" s="249"/>
      <c r="D1277" s="47"/>
      <c r="E1277" s="40"/>
      <c r="F1277" s="40"/>
      <c r="G1277" s="40"/>
      <c r="H1277" s="40"/>
      <c r="I1277" s="40"/>
      <c r="J1277" s="40"/>
      <c r="K1277" s="40"/>
      <c r="L1277" s="41"/>
      <c r="M1277" s="47"/>
      <c r="N1277" s="40"/>
      <c r="O1277" s="40"/>
      <c r="P1277" s="40"/>
      <c r="Q1277" s="40"/>
      <c r="R1277" s="166"/>
      <c r="S1277" s="40"/>
      <c r="T1277" s="40"/>
      <c r="U1277" s="42"/>
      <c r="V1277" s="47"/>
      <c r="W1277" s="40"/>
      <c r="X1277" s="40"/>
      <c r="Y1277" s="40"/>
      <c r="Z1277" s="40"/>
      <c r="AA1277" s="166"/>
      <c r="AB1277" s="40"/>
      <c r="AC1277" s="40"/>
      <c r="AD1277" s="41"/>
      <c r="AE1277" s="47"/>
      <c r="AF1277" s="40"/>
      <c r="AG1277" s="40"/>
      <c r="AH1277" s="40"/>
      <c r="AI1277" s="40"/>
      <c r="AJ1277" s="166"/>
      <c r="AK1277" s="40"/>
      <c r="AL1277" s="40"/>
      <c r="AM1277" s="42"/>
      <c r="AN1277" s="47"/>
      <c r="AO1277" s="40"/>
      <c r="AP1277" s="40"/>
      <c r="AQ1277" s="40"/>
      <c r="AR1277" s="40"/>
      <c r="AS1277" s="166"/>
      <c r="AT1277" s="40"/>
      <c r="AU1277" s="40"/>
      <c r="AV1277" s="42"/>
      <c r="AW1277" s="47"/>
      <c r="AX1277" s="119"/>
      <c r="AY1277" s="119"/>
      <c r="AZ1277" s="119"/>
      <c r="BA1277" s="119"/>
      <c r="BB1277" s="172"/>
      <c r="BC1277" s="119"/>
      <c r="BD1277" s="40"/>
      <c r="BE1277" s="40"/>
      <c r="BF1277" s="47"/>
      <c r="BG1277" s="40"/>
      <c r="BH1277" s="40"/>
      <c r="BI1277" s="40"/>
      <c r="BJ1277" s="40"/>
      <c r="BK1277" s="40"/>
      <c r="BL1277" s="40"/>
      <c r="BM1277" s="40"/>
      <c r="BN1277" s="40"/>
      <c r="BO1277" s="47"/>
      <c r="BP1277" s="40"/>
      <c r="BQ1277" s="40"/>
      <c r="BR1277" s="40"/>
      <c r="BS1277" s="40"/>
      <c r="BT1277" s="166"/>
      <c r="BU1277" s="40"/>
      <c r="BV1277" s="40"/>
      <c r="BW1277" s="42"/>
      <c r="BX1277" s="47"/>
      <c r="BY1277" s="119"/>
      <c r="BZ1277" s="119"/>
      <c r="CA1277" s="119"/>
      <c r="CB1277" s="119"/>
      <c r="CC1277" s="172"/>
      <c r="CD1277" s="40"/>
      <c r="CE1277" s="40"/>
      <c r="CF1277" s="41"/>
      <c r="CG1277" s="47"/>
      <c r="CH1277" s="40"/>
      <c r="CI1277" s="40"/>
      <c r="CJ1277" s="40"/>
      <c r="CK1277" s="40"/>
      <c r="CL1277" s="166"/>
      <c r="CM1277" s="40"/>
      <c r="CN1277" s="40"/>
      <c r="CO1277" s="40"/>
      <c r="CP1277" s="47"/>
      <c r="CQ1277" s="40"/>
      <c r="CR1277" s="40"/>
      <c r="CS1277" s="40"/>
      <c r="CT1277" s="40"/>
      <c r="CU1277" s="166"/>
      <c r="CV1277" s="40"/>
      <c r="CW1277" s="40"/>
      <c r="CX1277" s="41"/>
      <c r="CY1277" s="47"/>
      <c r="CZ1277" s="40"/>
      <c r="DA1277" s="40"/>
      <c r="DB1277" s="40"/>
      <c r="DC1277" s="40"/>
      <c r="DD1277" s="166"/>
      <c r="DE1277" s="40"/>
      <c r="DF1277" s="40"/>
      <c r="DG1277" s="40"/>
      <c r="DH1277" s="47"/>
      <c r="DI1277" s="119"/>
      <c r="DJ1277" s="119"/>
      <c r="DK1277" s="119"/>
      <c r="DL1277" s="172"/>
      <c r="DM1277" s="40"/>
      <c r="DN1277" s="40"/>
      <c r="DO1277" s="42"/>
    </row>
    <row r="1278" spans="1:119" ht="21" customHeight="1" x14ac:dyDescent="0.25">
      <c r="A1278" s="66" t="s">
        <v>2489</v>
      </c>
      <c r="B1278" s="67" t="s">
        <v>2490</v>
      </c>
      <c r="C1278" s="68" t="s">
        <v>2491</v>
      </c>
      <c r="D1278" s="26">
        <v>1</v>
      </c>
      <c r="E1278" s="27">
        <v>12000000</v>
      </c>
      <c r="F1278" s="27">
        <v>10750000</v>
      </c>
      <c r="G1278" s="148"/>
      <c r="H1278" s="148"/>
      <c r="I1278" s="143">
        <f t="shared" si="2602"/>
        <v>7.77040418886316E-2</v>
      </c>
      <c r="J1278" s="27">
        <f t="shared" si="2603"/>
        <v>11375000</v>
      </c>
      <c r="K1278" s="28">
        <f t="shared" ref="K1278:K1284" si="2638">J1278*19%</f>
        <v>2161250</v>
      </c>
      <c r="L1278" s="29">
        <f t="shared" si="2555"/>
        <v>13536250</v>
      </c>
      <c r="M1278" s="26">
        <v>1</v>
      </c>
      <c r="N1278" s="27">
        <v>12000000</v>
      </c>
      <c r="O1278" s="27">
        <v>14400000</v>
      </c>
      <c r="P1278" s="145"/>
      <c r="Q1278" s="145"/>
      <c r="R1278" s="143">
        <f t="shared" si="2601"/>
        <v>0.12856486930664501</v>
      </c>
      <c r="S1278" s="27">
        <f t="shared" ref="S1278:S1284" si="2639">+AVERAGE(N1278:P1278)</f>
        <v>13200000</v>
      </c>
      <c r="T1278" s="28">
        <f t="shared" ref="T1278:T1284" si="2640">+S1278*19%</f>
        <v>2508000</v>
      </c>
      <c r="U1278" s="30">
        <f t="shared" ref="U1278:U1284" si="2641">+T1278+S1278</f>
        <v>15708000</v>
      </c>
      <c r="V1278" s="26">
        <v>1</v>
      </c>
      <c r="W1278" s="27">
        <v>12000000</v>
      </c>
      <c r="X1278" s="27">
        <v>13800000</v>
      </c>
      <c r="Y1278" s="145"/>
      <c r="Z1278" s="145"/>
      <c r="AA1278" s="143">
        <f t="shared" si="2570"/>
        <v>9.8666062491146164E-2</v>
      </c>
      <c r="AB1278" s="27">
        <f t="shared" ref="AB1278:AB1284" si="2642">+AVERAGE(W1278:Y1278)</f>
        <v>12900000</v>
      </c>
      <c r="AC1278" s="28">
        <f t="shared" si="2609"/>
        <v>2451000</v>
      </c>
      <c r="AD1278" s="29">
        <f t="shared" ref="AD1278:AD1284" si="2643">+AC1278+AB1278</f>
        <v>15351000</v>
      </c>
      <c r="AE1278" s="26">
        <v>1</v>
      </c>
      <c r="AF1278" s="27">
        <v>12000000</v>
      </c>
      <c r="AG1278" s="27">
        <v>14160000</v>
      </c>
      <c r="AH1278" s="145"/>
      <c r="AI1278" s="145"/>
      <c r="AJ1278" s="143">
        <f t="shared" si="2549"/>
        <v>0.11676992716842069</v>
      </c>
      <c r="AK1278" s="27">
        <f t="shared" ref="AK1278:AK1284" si="2644">+AVERAGE(AF1278:AH1278)</f>
        <v>13080000</v>
      </c>
      <c r="AL1278" s="28">
        <f t="shared" si="2612"/>
        <v>2485200</v>
      </c>
      <c r="AM1278" s="30">
        <f t="shared" ref="AM1278:AM1284" si="2645">+AL1278+AK1278</f>
        <v>15565200</v>
      </c>
      <c r="AN1278" s="26">
        <v>1</v>
      </c>
      <c r="AO1278" s="27">
        <v>12000000</v>
      </c>
      <c r="AP1278" s="27">
        <v>15870000</v>
      </c>
      <c r="AQ1278" s="145"/>
      <c r="AR1278" s="145"/>
      <c r="AS1278" s="143">
        <f t="shared" si="2550"/>
        <v>0.19637626431230276</v>
      </c>
      <c r="AT1278" s="27">
        <f t="shared" ref="AT1278:AT1284" si="2646">+AVERAGE(AO1278:AQ1278)</f>
        <v>13935000</v>
      </c>
      <c r="AU1278" s="28">
        <f t="shared" si="2615"/>
        <v>2647650</v>
      </c>
      <c r="AV1278" s="30">
        <f t="shared" ref="AV1278:AV1284" si="2647">+AU1278+AT1278</f>
        <v>16582650</v>
      </c>
      <c r="AW1278" s="26">
        <v>1</v>
      </c>
      <c r="AX1278" s="27">
        <v>12000000</v>
      </c>
      <c r="AY1278" s="27">
        <v>13800000</v>
      </c>
      <c r="AZ1278" s="145"/>
      <c r="BA1278" s="145"/>
      <c r="BB1278" s="143">
        <f t="shared" si="2551"/>
        <v>9.8666062491146164E-2</v>
      </c>
      <c r="BC1278" s="27">
        <f t="shared" ref="BC1278:BC1284" si="2648">+AVERAGE(AX1278:AZ1278)</f>
        <v>12900000</v>
      </c>
      <c r="BD1278" s="27">
        <f t="shared" si="2618"/>
        <v>2451000</v>
      </c>
      <c r="BE1278" s="27">
        <f t="shared" ref="BE1278:BE1284" si="2649">+BD1278+BC1278</f>
        <v>15351000</v>
      </c>
      <c r="BF1278" s="26">
        <v>1</v>
      </c>
      <c r="BG1278" s="27">
        <v>9600000</v>
      </c>
      <c r="BH1278" s="27">
        <v>7680000</v>
      </c>
      <c r="BI1278" s="145"/>
      <c r="BJ1278" s="145"/>
      <c r="BK1278" s="143">
        <f t="shared" si="2552"/>
        <v>0.15713484026367722</v>
      </c>
      <c r="BL1278" s="27">
        <f t="shared" ref="BL1278:BL1284" si="2650">+AVERAGE(BG1278:BI1278)</f>
        <v>8640000</v>
      </c>
      <c r="BM1278" s="27">
        <f t="shared" si="2621"/>
        <v>1641600</v>
      </c>
      <c r="BN1278" s="28">
        <f t="shared" ref="BN1278:BN1284" si="2651">+BM1278+BL1278</f>
        <v>10281600</v>
      </c>
      <c r="BO1278" s="26">
        <v>1</v>
      </c>
      <c r="BP1278" s="27">
        <v>9600000</v>
      </c>
      <c r="BQ1278" s="27">
        <v>8064000</v>
      </c>
      <c r="BR1278" s="148"/>
      <c r="BS1278" s="148"/>
      <c r="BT1278" s="143">
        <f t="shared" si="2553"/>
        <v>0.12297509238026913</v>
      </c>
      <c r="BU1278" s="27">
        <f t="shared" ref="BU1278:BU1284" si="2652">+AVERAGE(BP1278:BR1278)</f>
        <v>8832000</v>
      </c>
      <c r="BV1278" s="28">
        <f t="shared" si="2624"/>
        <v>1678080</v>
      </c>
      <c r="BW1278" s="30">
        <f t="shared" ref="BW1278:BW1284" si="2653">+BV1278+BU1278</f>
        <v>10510080</v>
      </c>
      <c r="BX1278" s="26">
        <v>1</v>
      </c>
      <c r="BY1278" s="28">
        <v>9600000</v>
      </c>
      <c r="BZ1278" s="28">
        <v>8064000</v>
      </c>
      <c r="CA1278" s="156"/>
      <c r="CB1278" s="156"/>
      <c r="CC1278" s="177">
        <f t="shared" si="2554"/>
        <v>0.12297509238026913</v>
      </c>
      <c r="CD1278" s="28">
        <f t="shared" ref="CD1278:CD1284" si="2654">+AVERAGE(BY1278:CA1278)</f>
        <v>8832000</v>
      </c>
      <c r="CE1278" s="28">
        <f t="shared" si="2627"/>
        <v>1678080</v>
      </c>
      <c r="CF1278" s="29">
        <f t="shared" ref="CF1278:CF1284" si="2655">+CE1278+CD1278</f>
        <v>10510080</v>
      </c>
      <c r="CG1278" s="26">
        <v>1</v>
      </c>
      <c r="CH1278" s="27">
        <v>7680000</v>
      </c>
      <c r="CI1278" s="27">
        <v>6912000</v>
      </c>
      <c r="CJ1278" s="148"/>
      <c r="CK1278" s="148"/>
      <c r="CL1278" s="143">
        <f t="shared" ref="CL1278:CL1284" si="2656">+STDEVA(CH1278:CI1278)/AVERAGE(CH1278:CI1278)</f>
        <v>7.4432292756478682E-2</v>
      </c>
      <c r="CM1278" s="27">
        <f t="shared" ref="CM1278:CM1284" si="2657">+AVERAGE(CH1278:CJ1278)</f>
        <v>7296000</v>
      </c>
      <c r="CN1278" s="27">
        <f t="shared" si="2629"/>
        <v>1386240</v>
      </c>
      <c r="CO1278" s="28">
        <f t="shared" ref="CO1278:CO1284" si="2658">+CN1278+CM1278</f>
        <v>8682240</v>
      </c>
      <c r="CP1278" s="26">
        <v>1</v>
      </c>
      <c r="CQ1278" s="27">
        <v>7680000</v>
      </c>
      <c r="CR1278" s="27">
        <v>6912000</v>
      </c>
      <c r="CS1278" s="148"/>
      <c r="CT1278" s="148"/>
      <c r="CU1278" s="143">
        <f t="shared" si="2593"/>
        <v>7.4432292756478682E-2</v>
      </c>
      <c r="CV1278" s="27">
        <f t="shared" ref="CV1278:CV1284" si="2659">+AVERAGE(CQ1278:CS1278)</f>
        <v>7296000</v>
      </c>
      <c r="CW1278" s="28">
        <f t="shared" ref="CW1278:CW1284" si="2660">+CV1278*19%</f>
        <v>1386240</v>
      </c>
      <c r="CX1278" s="29">
        <f t="shared" ref="CX1278:CX1284" si="2661">+CW1278+CV1278</f>
        <v>8682240</v>
      </c>
      <c r="CY1278" s="31" t="s">
        <v>30</v>
      </c>
      <c r="CZ1278" s="32" t="s">
        <v>30</v>
      </c>
      <c r="DA1278" s="32" t="s">
        <v>30</v>
      </c>
      <c r="DB1278" s="32" t="s">
        <v>30</v>
      </c>
      <c r="DC1278" s="32" t="s">
        <v>30</v>
      </c>
      <c r="DD1278" s="32" t="s">
        <v>30</v>
      </c>
      <c r="DE1278" s="32" t="s">
        <v>30</v>
      </c>
      <c r="DF1278" s="32" t="s">
        <v>30</v>
      </c>
      <c r="DG1278" s="32" t="s">
        <v>30</v>
      </c>
      <c r="DH1278" s="31" t="s">
        <v>30</v>
      </c>
      <c r="DI1278" s="43" t="s">
        <v>30</v>
      </c>
      <c r="DJ1278" s="43" t="s">
        <v>30</v>
      </c>
      <c r="DK1278" s="43" t="s">
        <v>30</v>
      </c>
      <c r="DL1278" s="43" t="s">
        <v>30</v>
      </c>
      <c r="DM1278" s="32" t="s">
        <v>30</v>
      </c>
      <c r="DN1278" s="32" t="s">
        <v>30</v>
      </c>
      <c r="DO1278" s="33" t="s">
        <v>30</v>
      </c>
    </row>
    <row r="1279" spans="1:119" ht="21" customHeight="1" x14ac:dyDescent="0.25">
      <c r="A1279" s="66" t="s">
        <v>2492</v>
      </c>
      <c r="B1279" s="67" t="s">
        <v>2490</v>
      </c>
      <c r="C1279" s="68" t="s">
        <v>2493</v>
      </c>
      <c r="D1279" s="26">
        <v>1</v>
      </c>
      <c r="E1279" s="27">
        <v>20000000</v>
      </c>
      <c r="F1279" s="27">
        <v>17950000</v>
      </c>
      <c r="G1279" s="148"/>
      <c r="H1279" s="148"/>
      <c r="I1279" s="143">
        <f t="shared" si="2602"/>
        <v>7.639361799380355E-2</v>
      </c>
      <c r="J1279" s="27">
        <f t="shared" si="2603"/>
        <v>18975000</v>
      </c>
      <c r="K1279" s="28">
        <f t="shared" si="2638"/>
        <v>3605250</v>
      </c>
      <c r="L1279" s="29">
        <f t="shared" si="2555"/>
        <v>22580250</v>
      </c>
      <c r="M1279" s="26">
        <v>1</v>
      </c>
      <c r="N1279" s="27">
        <v>20000000</v>
      </c>
      <c r="O1279" s="27">
        <v>24000000</v>
      </c>
      <c r="P1279" s="145"/>
      <c r="Q1279" s="145"/>
      <c r="R1279" s="143">
        <f t="shared" si="2601"/>
        <v>0.12856486930664499</v>
      </c>
      <c r="S1279" s="27">
        <f t="shared" si="2639"/>
        <v>22000000</v>
      </c>
      <c r="T1279" s="28">
        <f t="shared" si="2640"/>
        <v>4180000</v>
      </c>
      <c r="U1279" s="30">
        <f t="shared" si="2641"/>
        <v>26180000</v>
      </c>
      <c r="V1279" s="26">
        <v>1</v>
      </c>
      <c r="W1279" s="27">
        <v>20000000</v>
      </c>
      <c r="X1279" s="27">
        <v>23000000</v>
      </c>
      <c r="Y1279" s="145"/>
      <c r="Z1279" s="145"/>
      <c r="AA1279" s="143">
        <f t="shared" si="2570"/>
        <v>9.8666062491146178E-2</v>
      </c>
      <c r="AB1279" s="27">
        <f t="shared" si="2642"/>
        <v>21500000</v>
      </c>
      <c r="AC1279" s="28">
        <f t="shared" si="2609"/>
        <v>4085000</v>
      </c>
      <c r="AD1279" s="29">
        <f t="shared" si="2643"/>
        <v>25585000</v>
      </c>
      <c r="AE1279" s="26">
        <v>1</v>
      </c>
      <c r="AF1279" s="27">
        <v>20000000</v>
      </c>
      <c r="AG1279" s="27">
        <v>23600000</v>
      </c>
      <c r="AH1279" s="145"/>
      <c r="AI1279" s="145"/>
      <c r="AJ1279" s="143">
        <f t="shared" si="2549"/>
        <v>0.11676992716842068</v>
      </c>
      <c r="AK1279" s="27">
        <f t="shared" si="2644"/>
        <v>21800000</v>
      </c>
      <c r="AL1279" s="28">
        <f t="shared" si="2612"/>
        <v>4142000</v>
      </c>
      <c r="AM1279" s="30">
        <f t="shared" si="2645"/>
        <v>25942000</v>
      </c>
      <c r="AN1279" s="26">
        <v>1</v>
      </c>
      <c r="AO1279" s="27">
        <v>20000000</v>
      </c>
      <c r="AP1279" s="27">
        <v>26450000</v>
      </c>
      <c r="AQ1279" s="145"/>
      <c r="AR1279" s="145"/>
      <c r="AS1279" s="143">
        <f t="shared" si="2550"/>
        <v>0.19637626431230276</v>
      </c>
      <c r="AT1279" s="27">
        <f t="shared" si="2646"/>
        <v>23225000</v>
      </c>
      <c r="AU1279" s="28">
        <f t="shared" si="2615"/>
        <v>4412750</v>
      </c>
      <c r="AV1279" s="30">
        <f t="shared" si="2647"/>
        <v>27637750</v>
      </c>
      <c r="AW1279" s="26">
        <v>1</v>
      </c>
      <c r="AX1279" s="27">
        <v>20000000</v>
      </c>
      <c r="AY1279" s="27">
        <v>23000000</v>
      </c>
      <c r="AZ1279" s="145"/>
      <c r="BA1279" s="145"/>
      <c r="BB1279" s="143">
        <f t="shared" si="2551"/>
        <v>9.8666062491146178E-2</v>
      </c>
      <c r="BC1279" s="27">
        <f t="shared" si="2648"/>
        <v>21500000</v>
      </c>
      <c r="BD1279" s="27">
        <f t="shared" si="2618"/>
        <v>4085000</v>
      </c>
      <c r="BE1279" s="27">
        <f t="shared" si="2649"/>
        <v>25585000</v>
      </c>
      <c r="BF1279" s="26">
        <v>1</v>
      </c>
      <c r="BG1279" s="27">
        <v>16000000</v>
      </c>
      <c r="BH1279" s="27">
        <v>12800000</v>
      </c>
      <c r="BI1279" s="145"/>
      <c r="BJ1279" s="145"/>
      <c r="BK1279" s="143">
        <f t="shared" si="2552"/>
        <v>0.15713484026367724</v>
      </c>
      <c r="BL1279" s="27">
        <f t="shared" si="2650"/>
        <v>14400000</v>
      </c>
      <c r="BM1279" s="27">
        <f t="shared" si="2621"/>
        <v>2736000</v>
      </c>
      <c r="BN1279" s="28">
        <f t="shared" si="2651"/>
        <v>17136000</v>
      </c>
      <c r="BO1279" s="26">
        <v>1</v>
      </c>
      <c r="BP1279" s="27">
        <v>16000000</v>
      </c>
      <c r="BQ1279" s="27">
        <v>13440000</v>
      </c>
      <c r="BR1279" s="148"/>
      <c r="BS1279" s="148"/>
      <c r="BT1279" s="143">
        <f t="shared" si="2553"/>
        <v>0.12297509238026913</v>
      </c>
      <c r="BU1279" s="27">
        <f t="shared" si="2652"/>
        <v>14720000</v>
      </c>
      <c r="BV1279" s="28">
        <f t="shared" si="2624"/>
        <v>2796800</v>
      </c>
      <c r="BW1279" s="30">
        <f t="shared" si="2653"/>
        <v>17516800</v>
      </c>
      <c r="BX1279" s="26">
        <v>1</v>
      </c>
      <c r="BY1279" s="28">
        <v>16000000</v>
      </c>
      <c r="BZ1279" s="28">
        <v>13440000</v>
      </c>
      <c r="CA1279" s="156"/>
      <c r="CB1279" s="156"/>
      <c r="CC1279" s="177">
        <f t="shared" si="2554"/>
        <v>0.12297509238026913</v>
      </c>
      <c r="CD1279" s="28">
        <f t="shared" si="2654"/>
        <v>14720000</v>
      </c>
      <c r="CE1279" s="28">
        <f t="shared" si="2627"/>
        <v>2796800</v>
      </c>
      <c r="CF1279" s="29">
        <f t="shared" si="2655"/>
        <v>17516800</v>
      </c>
      <c r="CG1279" s="26">
        <v>1</v>
      </c>
      <c r="CH1279" s="27">
        <v>12800000</v>
      </c>
      <c r="CI1279" s="27">
        <v>11520000</v>
      </c>
      <c r="CJ1279" s="148"/>
      <c r="CK1279" s="148"/>
      <c r="CL1279" s="143">
        <f t="shared" si="2656"/>
        <v>7.4432292756478682E-2</v>
      </c>
      <c r="CM1279" s="27">
        <f t="shared" si="2657"/>
        <v>12160000</v>
      </c>
      <c r="CN1279" s="27">
        <f t="shared" si="2629"/>
        <v>2310400</v>
      </c>
      <c r="CO1279" s="28">
        <f t="shared" si="2658"/>
        <v>14470400</v>
      </c>
      <c r="CP1279" s="26">
        <v>1</v>
      </c>
      <c r="CQ1279" s="27">
        <v>12800000</v>
      </c>
      <c r="CR1279" s="27">
        <v>11520000</v>
      </c>
      <c r="CS1279" s="148"/>
      <c r="CT1279" s="148"/>
      <c r="CU1279" s="143">
        <f t="shared" si="2593"/>
        <v>7.4432292756478682E-2</v>
      </c>
      <c r="CV1279" s="27">
        <f t="shared" si="2659"/>
        <v>12160000</v>
      </c>
      <c r="CW1279" s="28">
        <f t="shared" si="2660"/>
        <v>2310400</v>
      </c>
      <c r="CX1279" s="29">
        <f t="shared" si="2661"/>
        <v>14470400</v>
      </c>
      <c r="CY1279" s="31" t="s">
        <v>30</v>
      </c>
      <c r="CZ1279" s="32" t="s">
        <v>30</v>
      </c>
      <c r="DA1279" s="32" t="s">
        <v>30</v>
      </c>
      <c r="DB1279" s="32" t="s">
        <v>30</v>
      </c>
      <c r="DC1279" s="32" t="s">
        <v>30</v>
      </c>
      <c r="DD1279" s="32" t="s">
        <v>30</v>
      </c>
      <c r="DE1279" s="32" t="s">
        <v>30</v>
      </c>
      <c r="DF1279" s="32" t="s">
        <v>30</v>
      </c>
      <c r="DG1279" s="32" t="s">
        <v>30</v>
      </c>
      <c r="DH1279" s="31" t="s">
        <v>30</v>
      </c>
      <c r="DI1279" s="43" t="s">
        <v>30</v>
      </c>
      <c r="DJ1279" s="43" t="s">
        <v>30</v>
      </c>
      <c r="DK1279" s="43" t="s">
        <v>30</v>
      </c>
      <c r="DL1279" s="43" t="s">
        <v>30</v>
      </c>
      <c r="DM1279" s="32" t="s">
        <v>30</v>
      </c>
      <c r="DN1279" s="32" t="s">
        <v>30</v>
      </c>
      <c r="DO1279" s="33" t="s">
        <v>30</v>
      </c>
    </row>
    <row r="1280" spans="1:119" ht="21" customHeight="1" x14ac:dyDescent="0.25">
      <c r="A1280" s="66" t="s">
        <v>2494</v>
      </c>
      <c r="B1280" s="67" t="s">
        <v>2490</v>
      </c>
      <c r="C1280" s="68" t="s">
        <v>2495</v>
      </c>
      <c r="D1280" s="26">
        <v>1</v>
      </c>
      <c r="E1280" s="27">
        <v>8000000</v>
      </c>
      <c r="F1280" s="27">
        <v>7150000</v>
      </c>
      <c r="G1280" s="148"/>
      <c r="H1280" s="148"/>
      <c r="I1280" s="143">
        <f t="shared" si="2602"/>
        <v>7.9345315380668691E-2</v>
      </c>
      <c r="J1280" s="27">
        <f t="shared" si="2603"/>
        <v>7575000</v>
      </c>
      <c r="K1280" s="28">
        <f t="shared" si="2638"/>
        <v>1439250</v>
      </c>
      <c r="L1280" s="29">
        <f t="shared" si="2555"/>
        <v>9014250</v>
      </c>
      <c r="M1280" s="26">
        <v>1</v>
      </c>
      <c r="N1280" s="27">
        <v>8000000</v>
      </c>
      <c r="O1280" s="27">
        <v>9600000</v>
      </c>
      <c r="P1280" s="145"/>
      <c r="Q1280" s="145"/>
      <c r="R1280" s="143">
        <f t="shared" si="2601"/>
        <v>0.12856486930664501</v>
      </c>
      <c r="S1280" s="27">
        <f t="shared" si="2639"/>
        <v>8800000</v>
      </c>
      <c r="T1280" s="28">
        <f t="shared" si="2640"/>
        <v>1672000</v>
      </c>
      <c r="U1280" s="30">
        <f t="shared" si="2641"/>
        <v>10472000</v>
      </c>
      <c r="V1280" s="26">
        <v>1</v>
      </c>
      <c r="W1280" s="27">
        <v>8000000</v>
      </c>
      <c r="X1280" s="27">
        <v>9200000</v>
      </c>
      <c r="Y1280" s="145"/>
      <c r="Z1280" s="145"/>
      <c r="AA1280" s="143">
        <f t="shared" si="2570"/>
        <v>9.8666062491146164E-2</v>
      </c>
      <c r="AB1280" s="27">
        <f t="shared" si="2642"/>
        <v>8600000</v>
      </c>
      <c r="AC1280" s="28">
        <f t="shared" si="2609"/>
        <v>1634000</v>
      </c>
      <c r="AD1280" s="29">
        <f t="shared" si="2643"/>
        <v>10234000</v>
      </c>
      <c r="AE1280" s="26">
        <v>1</v>
      </c>
      <c r="AF1280" s="27">
        <v>8000000</v>
      </c>
      <c r="AG1280" s="27">
        <v>9440000</v>
      </c>
      <c r="AH1280" s="145"/>
      <c r="AI1280" s="145"/>
      <c r="AJ1280" s="143">
        <f t="shared" si="2549"/>
        <v>0.11676992716842069</v>
      </c>
      <c r="AK1280" s="27">
        <f t="shared" si="2644"/>
        <v>8720000</v>
      </c>
      <c r="AL1280" s="28">
        <f t="shared" si="2612"/>
        <v>1656800</v>
      </c>
      <c r="AM1280" s="30">
        <f t="shared" si="2645"/>
        <v>10376800</v>
      </c>
      <c r="AN1280" s="26">
        <v>1</v>
      </c>
      <c r="AO1280" s="27">
        <v>8000000</v>
      </c>
      <c r="AP1280" s="27">
        <v>10580000</v>
      </c>
      <c r="AQ1280" s="145"/>
      <c r="AR1280" s="145"/>
      <c r="AS1280" s="143">
        <f t="shared" si="2550"/>
        <v>0.19637626431230276</v>
      </c>
      <c r="AT1280" s="27">
        <f t="shared" si="2646"/>
        <v>9290000</v>
      </c>
      <c r="AU1280" s="28">
        <f t="shared" si="2615"/>
        <v>1765100</v>
      </c>
      <c r="AV1280" s="30">
        <f t="shared" si="2647"/>
        <v>11055100</v>
      </c>
      <c r="AW1280" s="26">
        <v>1</v>
      </c>
      <c r="AX1280" s="27">
        <v>8000000</v>
      </c>
      <c r="AY1280" s="27">
        <v>9200000</v>
      </c>
      <c r="AZ1280" s="145"/>
      <c r="BA1280" s="145"/>
      <c r="BB1280" s="143">
        <f t="shared" si="2551"/>
        <v>9.8666062491146164E-2</v>
      </c>
      <c r="BC1280" s="27">
        <f t="shared" si="2648"/>
        <v>8600000</v>
      </c>
      <c r="BD1280" s="27">
        <f t="shared" si="2618"/>
        <v>1634000</v>
      </c>
      <c r="BE1280" s="27">
        <f t="shared" si="2649"/>
        <v>10234000</v>
      </c>
      <c r="BF1280" s="26">
        <v>1</v>
      </c>
      <c r="BG1280" s="27">
        <v>6400000</v>
      </c>
      <c r="BH1280" s="27">
        <v>5120000</v>
      </c>
      <c r="BI1280" s="145"/>
      <c r="BJ1280" s="145"/>
      <c r="BK1280" s="143">
        <f t="shared" si="2552"/>
        <v>0.15713484026367722</v>
      </c>
      <c r="BL1280" s="27">
        <f t="shared" si="2650"/>
        <v>5760000</v>
      </c>
      <c r="BM1280" s="27">
        <f t="shared" si="2621"/>
        <v>1094400</v>
      </c>
      <c r="BN1280" s="28">
        <f t="shared" si="2651"/>
        <v>6854400</v>
      </c>
      <c r="BO1280" s="26">
        <v>1</v>
      </c>
      <c r="BP1280" s="27">
        <v>6400000</v>
      </c>
      <c r="BQ1280" s="27">
        <v>5376000</v>
      </c>
      <c r="BR1280" s="148"/>
      <c r="BS1280" s="148"/>
      <c r="BT1280" s="143">
        <f t="shared" si="2553"/>
        <v>0.12297509238026914</v>
      </c>
      <c r="BU1280" s="27">
        <f t="shared" si="2652"/>
        <v>5888000</v>
      </c>
      <c r="BV1280" s="28">
        <f t="shared" si="2624"/>
        <v>1118720</v>
      </c>
      <c r="BW1280" s="30">
        <f t="shared" si="2653"/>
        <v>7006720</v>
      </c>
      <c r="BX1280" s="26">
        <v>1</v>
      </c>
      <c r="BY1280" s="28">
        <v>6400000</v>
      </c>
      <c r="BZ1280" s="28">
        <v>5376000</v>
      </c>
      <c r="CA1280" s="156"/>
      <c r="CB1280" s="156"/>
      <c r="CC1280" s="177">
        <f t="shared" si="2554"/>
        <v>0.12297509238026914</v>
      </c>
      <c r="CD1280" s="28">
        <f t="shared" si="2654"/>
        <v>5888000</v>
      </c>
      <c r="CE1280" s="28">
        <f t="shared" si="2627"/>
        <v>1118720</v>
      </c>
      <c r="CF1280" s="29">
        <f t="shared" si="2655"/>
        <v>7006720</v>
      </c>
      <c r="CG1280" s="26">
        <v>1</v>
      </c>
      <c r="CH1280" s="27">
        <v>5120000</v>
      </c>
      <c r="CI1280" s="27">
        <v>4608000</v>
      </c>
      <c r="CJ1280" s="148"/>
      <c r="CK1280" s="148"/>
      <c r="CL1280" s="143">
        <f t="shared" si="2656"/>
        <v>7.4432292756478696E-2</v>
      </c>
      <c r="CM1280" s="27">
        <f t="shared" si="2657"/>
        <v>4864000</v>
      </c>
      <c r="CN1280" s="27">
        <f t="shared" si="2629"/>
        <v>924160</v>
      </c>
      <c r="CO1280" s="28">
        <f t="shared" si="2658"/>
        <v>5788160</v>
      </c>
      <c r="CP1280" s="26">
        <v>1</v>
      </c>
      <c r="CQ1280" s="27">
        <v>5120000</v>
      </c>
      <c r="CR1280" s="27">
        <v>4608000</v>
      </c>
      <c r="CS1280" s="148"/>
      <c r="CT1280" s="148"/>
      <c r="CU1280" s="143">
        <f t="shared" si="2593"/>
        <v>7.4432292756478696E-2</v>
      </c>
      <c r="CV1280" s="27">
        <f t="shared" si="2659"/>
        <v>4864000</v>
      </c>
      <c r="CW1280" s="28">
        <f t="shared" si="2660"/>
        <v>924160</v>
      </c>
      <c r="CX1280" s="29">
        <f t="shared" si="2661"/>
        <v>5788160</v>
      </c>
      <c r="CY1280" s="31" t="s">
        <v>30</v>
      </c>
      <c r="CZ1280" s="32" t="s">
        <v>30</v>
      </c>
      <c r="DA1280" s="32" t="s">
        <v>30</v>
      </c>
      <c r="DB1280" s="32" t="s">
        <v>30</v>
      </c>
      <c r="DC1280" s="32" t="s">
        <v>30</v>
      </c>
      <c r="DD1280" s="32" t="s">
        <v>30</v>
      </c>
      <c r="DE1280" s="32" t="s">
        <v>30</v>
      </c>
      <c r="DF1280" s="32" t="s">
        <v>30</v>
      </c>
      <c r="DG1280" s="32" t="s">
        <v>30</v>
      </c>
      <c r="DH1280" s="31" t="s">
        <v>30</v>
      </c>
      <c r="DI1280" s="43" t="s">
        <v>30</v>
      </c>
      <c r="DJ1280" s="43" t="s">
        <v>30</v>
      </c>
      <c r="DK1280" s="43" t="s">
        <v>30</v>
      </c>
      <c r="DL1280" s="43" t="s">
        <v>30</v>
      </c>
      <c r="DM1280" s="32" t="s">
        <v>30</v>
      </c>
      <c r="DN1280" s="32" t="s">
        <v>30</v>
      </c>
      <c r="DO1280" s="33" t="s">
        <v>30</v>
      </c>
    </row>
    <row r="1281" spans="1:119" ht="21" customHeight="1" x14ac:dyDescent="0.25">
      <c r="A1281" s="66" t="s">
        <v>2496</v>
      </c>
      <c r="B1281" s="67" t="s">
        <v>2490</v>
      </c>
      <c r="C1281" s="68" t="s">
        <v>2497</v>
      </c>
      <c r="D1281" s="26">
        <v>1</v>
      </c>
      <c r="E1281" s="27">
        <v>45000000</v>
      </c>
      <c r="F1281" s="27">
        <v>40450000</v>
      </c>
      <c r="G1281" s="148"/>
      <c r="H1281" s="148"/>
      <c r="I1281" s="143">
        <f t="shared" si="2602"/>
        <v>7.5303355281422846E-2</v>
      </c>
      <c r="J1281" s="27">
        <f t="shared" si="2603"/>
        <v>42725000</v>
      </c>
      <c r="K1281" s="28">
        <f t="shared" si="2638"/>
        <v>8117750</v>
      </c>
      <c r="L1281" s="29">
        <f t="shared" si="2555"/>
        <v>50842750</v>
      </c>
      <c r="M1281" s="26">
        <v>1</v>
      </c>
      <c r="N1281" s="27">
        <v>45000000</v>
      </c>
      <c r="O1281" s="27">
        <v>54000000</v>
      </c>
      <c r="P1281" s="145"/>
      <c r="Q1281" s="145"/>
      <c r="R1281" s="143">
        <f t="shared" si="2601"/>
        <v>0.12856486930664501</v>
      </c>
      <c r="S1281" s="27">
        <f t="shared" si="2639"/>
        <v>49500000</v>
      </c>
      <c r="T1281" s="28">
        <f t="shared" si="2640"/>
        <v>9405000</v>
      </c>
      <c r="U1281" s="30">
        <f t="shared" si="2641"/>
        <v>58905000</v>
      </c>
      <c r="V1281" s="26">
        <v>1</v>
      </c>
      <c r="W1281" s="27">
        <v>45000000</v>
      </c>
      <c r="X1281" s="27">
        <v>51750000</v>
      </c>
      <c r="Y1281" s="145"/>
      <c r="Z1281" s="145"/>
      <c r="AA1281" s="143">
        <f t="shared" si="2570"/>
        <v>9.8666062491146164E-2</v>
      </c>
      <c r="AB1281" s="27">
        <f t="shared" si="2642"/>
        <v>48375000</v>
      </c>
      <c r="AC1281" s="28">
        <f t="shared" si="2609"/>
        <v>9191250</v>
      </c>
      <c r="AD1281" s="29">
        <f t="shared" si="2643"/>
        <v>57566250</v>
      </c>
      <c r="AE1281" s="26">
        <v>1</v>
      </c>
      <c r="AF1281" s="27">
        <v>45000000</v>
      </c>
      <c r="AG1281" s="27">
        <v>53100000</v>
      </c>
      <c r="AH1281" s="145"/>
      <c r="AI1281" s="145"/>
      <c r="AJ1281" s="143">
        <f t="shared" si="2549"/>
        <v>0.1167699271684207</v>
      </c>
      <c r="AK1281" s="27">
        <f t="shared" si="2644"/>
        <v>49050000</v>
      </c>
      <c r="AL1281" s="28">
        <f t="shared" si="2612"/>
        <v>9319500</v>
      </c>
      <c r="AM1281" s="30">
        <f t="shared" si="2645"/>
        <v>58369500</v>
      </c>
      <c r="AN1281" s="26">
        <v>1</v>
      </c>
      <c r="AO1281" s="27">
        <v>45000000</v>
      </c>
      <c r="AP1281" s="27">
        <v>59512500</v>
      </c>
      <c r="AQ1281" s="145"/>
      <c r="AR1281" s="145"/>
      <c r="AS1281" s="143">
        <f t="shared" si="2550"/>
        <v>0.19637626431230276</v>
      </c>
      <c r="AT1281" s="27">
        <f t="shared" si="2646"/>
        <v>52256250</v>
      </c>
      <c r="AU1281" s="28">
        <f t="shared" si="2615"/>
        <v>9928687.5</v>
      </c>
      <c r="AV1281" s="30">
        <f t="shared" si="2647"/>
        <v>62184937.5</v>
      </c>
      <c r="AW1281" s="26">
        <v>1</v>
      </c>
      <c r="AX1281" s="27">
        <v>45000000</v>
      </c>
      <c r="AY1281" s="27">
        <v>51750000</v>
      </c>
      <c r="AZ1281" s="145"/>
      <c r="BA1281" s="145"/>
      <c r="BB1281" s="143">
        <f t="shared" si="2551"/>
        <v>9.8666062491146164E-2</v>
      </c>
      <c r="BC1281" s="27">
        <f t="shared" si="2648"/>
        <v>48375000</v>
      </c>
      <c r="BD1281" s="27">
        <f t="shared" si="2618"/>
        <v>9191250</v>
      </c>
      <c r="BE1281" s="27">
        <f t="shared" si="2649"/>
        <v>57566250</v>
      </c>
      <c r="BF1281" s="26">
        <v>1</v>
      </c>
      <c r="BG1281" s="27">
        <v>36000000</v>
      </c>
      <c r="BH1281" s="27">
        <v>28800000</v>
      </c>
      <c r="BI1281" s="145"/>
      <c r="BJ1281" s="145"/>
      <c r="BK1281" s="143">
        <f t="shared" si="2552"/>
        <v>0.15713484026367722</v>
      </c>
      <c r="BL1281" s="27">
        <f t="shared" si="2650"/>
        <v>32400000</v>
      </c>
      <c r="BM1281" s="27">
        <f t="shared" si="2621"/>
        <v>6156000</v>
      </c>
      <c r="BN1281" s="28">
        <f t="shared" si="2651"/>
        <v>38556000</v>
      </c>
      <c r="BO1281" s="26">
        <v>1</v>
      </c>
      <c r="BP1281" s="27">
        <v>36000000</v>
      </c>
      <c r="BQ1281" s="27">
        <v>30240000</v>
      </c>
      <c r="BR1281" s="148"/>
      <c r="BS1281" s="148"/>
      <c r="BT1281" s="143">
        <f t="shared" si="2553"/>
        <v>0.12297509238026913</v>
      </c>
      <c r="BU1281" s="27">
        <f t="shared" si="2652"/>
        <v>33120000</v>
      </c>
      <c r="BV1281" s="28">
        <f t="shared" si="2624"/>
        <v>6292800</v>
      </c>
      <c r="BW1281" s="30">
        <f t="shared" si="2653"/>
        <v>39412800</v>
      </c>
      <c r="BX1281" s="26">
        <v>1</v>
      </c>
      <c r="BY1281" s="28">
        <v>36000000</v>
      </c>
      <c r="BZ1281" s="28">
        <v>30240000</v>
      </c>
      <c r="CA1281" s="156"/>
      <c r="CB1281" s="156"/>
      <c r="CC1281" s="177">
        <f t="shared" si="2554"/>
        <v>0.12297509238026913</v>
      </c>
      <c r="CD1281" s="28">
        <f t="shared" si="2654"/>
        <v>33120000</v>
      </c>
      <c r="CE1281" s="28">
        <f t="shared" si="2627"/>
        <v>6292800</v>
      </c>
      <c r="CF1281" s="29">
        <f t="shared" si="2655"/>
        <v>39412800</v>
      </c>
      <c r="CG1281" s="26">
        <v>1</v>
      </c>
      <c r="CH1281" s="27">
        <v>28800000</v>
      </c>
      <c r="CI1281" s="27">
        <v>25920000</v>
      </c>
      <c r="CJ1281" s="148"/>
      <c r="CK1281" s="148"/>
      <c r="CL1281" s="143">
        <f t="shared" si="2656"/>
        <v>7.4432292756478682E-2</v>
      </c>
      <c r="CM1281" s="27">
        <f t="shared" si="2657"/>
        <v>27360000</v>
      </c>
      <c r="CN1281" s="27">
        <f t="shared" si="2629"/>
        <v>5198400</v>
      </c>
      <c r="CO1281" s="28">
        <f t="shared" si="2658"/>
        <v>32558400</v>
      </c>
      <c r="CP1281" s="26">
        <v>1</v>
      </c>
      <c r="CQ1281" s="27">
        <v>28800000</v>
      </c>
      <c r="CR1281" s="27">
        <v>25920000</v>
      </c>
      <c r="CS1281" s="148"/>
      <c r="CT1281" s="148"/>
      <c r="CU1281" s="143">
        <f t="shared" si="2593"/>
        <v>7.4432292756478682E-2</v>
      </c>
      <c r="CV1281" s="27">
        <f t="shared" si="2659"/>
        <v>27360000</v>
      </c>
      <c r="CW1281" s="28">
        <f t="shared" si="2660"/>
        <v>5198400</v>
      </c>
      <c r="CX1281" s="29">
        <f t="shared" si="2661"/>
        <v>32558400</v>
      </c>
      <c r="CY1281" s="31" t="s">
        <v>30</v>
      </c>
      <c r="CZ1281" s="32" t="s">
        <v>30</v>
      </c>
      <c r="DA1281" s="32" t="s">
        <v>30</v>
      </c>
      <c r="DB1281" s="32" t="s">
        <v>30</v>
      </c>
      <c r="DC1281" s="32" t="s">
        <v>30</v>
      </c>
      <c r="DD1281" s="32" t="s">
        <v>30</v>
      </c>
      <c r="DE1281" s="32" t="s">
        <v>30</v>
      </c>
      <c r="DF1281" s="32" t="s">
        <v>30</v>
      </c>
      <c r="DG1281" s="32" t="s">
        <v>30</v>
      </c>
      <c r="DH1281" s="31" t="s">
        <v>30</v>
      </c>
      <c r="DI1281" s="43" t="s">
        <v>30</v>
      </c>
      <c r="DJ1281" s="43" t="s">
        <v>30</v>
      </c>
      <c r="DK1281" s="43" t="s">
        <v>30</v>
      </c>
      <c r="DL1281" s="43" t="s">
        <v>30</v>
      </c>
      <c r="DM1281" s="32" t="s">
        <v>30</v>
      </c>
      <c r="DN1281" s="32" t="s">
        <v>30</v>
      </c>
      <c r="DO1281" s="33" t="s">
        <v>30</v>
      </c>
    </row>
    <row r="1282" spans="1:119" ht="21" customHeight="1" x14ac:dyDescent="0.25">
      <c r="A1282" s="66" t="s">
        <v>2498</v>
      </c>
      <c r="B1282" s="67" t="s">
        <v>2490</v>
      </c>
      <c r="C1282" s="68" t="s">
        <v>2499</v>
      </c>
      <c r="D1282" s="26">
        <v>1</v>
      </c>
      <c r="E1282" s="27">
        <v>60000000</v>
      </c>
      <c r="F1282" s="27">
        <v>53950000</v>
      </c>
      <c r="G1282" s="148"/>
      <c r="H1282" s="148"/>
      <c r="I1282" s="143">
        <f t="shared" si="2602"/>
        <v>7.5085494097035757E-2</v>
      </c>
      <c r="J1282" s="27">
        <f t="shared" si="2603"/>
        <v>56975000</v>
      </c>
      <c r="K1282" s="28">
        <f t="shared" si="2638"/>
        <v>10825250</v>
      </c>
      <c r="L1282" s="29">
        <f t="shared" si="2555"/>
        <v>67800250</v>
      </c>
      <c r="M1282" s="26">
        <v>1</v>
      </c>
      <c r="N1282" s="27">
        <v>60000000</v>
      </c>
      <c r="O1282" s="27">
        <v>72000000</v>
      </c>
      <c r="P1282" s="145"/>
      <c r="Q1282" s="145"/>
      <c r="R1282" s="143">
        <f t="shared" si="2601"/>
        <v>0.12856486930664501</v>
      </c>
      <c r="S1282" s="27">
        <f t="shared" si="2639"/>
        <v>66000000</v>
      </c>
      <c r="T1282" s="28">
        <f t="shared" si="2640"/>
        <v>12540000</v>
      </c>
      <c r="U1282" s="30">
        <f t="shared" si="2641"/>
        <v>78540000</v>
      </c>
      <c r="V1282" s="26">
        <v>1</v>
      </c>
      <c r="W1282" s="27">
        <v>60000000</v>
      </c>
      <c r="X1282" s="27">
        <v>69000000</v>
      </c>
      <c r="Y1282" s="145"/>
      <c r="Z1282" s="145"/>
      <c r="AA1282" s="143">
        <f t="shared" si="2570"/>
        <v>9.8666062491146164E-2</v>
      </c>
      <c r="AB1282" s="27">
        <f t="shared" si="2642"/>
        <v>64500000</v>
      </c>
      <c r="AC1282" s="28">
        <f t="shared" si="2609"/>
        <v>12255000</v>
      </c>
      <c r="AD1282" s="29">
        <f t="shared" si="2643"/>
        <v>76755000</v>
      </c>
      <c r="AE1282" s="26">
        <v>1</v>
      </c>
      <c r="AF1282" s="27">
        <v>60000000</v>
      </c>
      <c r="AG1282" s="27">
        <v>70800000</v>
      </c>
      <c r="AH1282" s="145"/>
      <c r="AI1282" s="145"/>
      <c r="AJ1282" s="143">
        <f t="shared" si="2549"/>
        <v>0.11676992716842069</v>
      </c>
      <c r="AK1282" s="27">
        <f t="shared" si="2644"/>
        <v>65400000</v>
      </c>
      <c r="AL1282" s="28">
        <f t="shared" si="2612"/>
        <v>12426000</v>
      </c>
      <c r="AM1282" s="30">
        <f t="shared" si="2645"/>
        <v>77826000</v>
      </c>
      <c r="AN1282" s="26">
        <v>1</v>
      </c>
      <c r="AO1282" s="27">
        <v>60000000</v>
      </c>
      <c r="AP1282" s="27">
        <v>79350000</v>
      </c>
      <c r="AQ1282" s="145"/>
      <c r="AR1282" s="145"/>
      <c r="AS1282" s="143">
        <f t="shared" si="2550"/>
        <v>0.19637626431230276</v>
      </c>
      <c r="AT1282" s="27">
        <f t="shared" si="2646"/>
        <v>69675000</v>
      </c>
      <c r="AU1282" s="28">
        <f t="shared" si="2615"/>
        <v>13238250</v>
      </c>
      <c r="AV1282" s="30">
        <f t="shared" si="2647"/>
        <v>82913250</v>
      </c>
      <c r="AW1282" s="26">
        <v>1</v>
      </c>
      <c r="AX1282" s="27">
        <v>60000000</v>
      </c>
      <c r="AY1282" s="27">
        <v>69000000</v>
      </c>
      <c r="AZ1282" s="145"/>
      <c r="BA1282" s="145"/>
      <c r="BB1282" s="143">
        <f t="shared" si="2551"/>
        <v>9.8666062491146164E-2</v>
      </c>
      <c r="BC1282" s="27">
        <f t="shared" si="2648"/>
        <v>64500000</v>
      </c>
      <c r="BD1282" s="27">
        <f t="shared" si="2618"/>
        <v>12255000</v>
      </c>
      <c r="BE1282" s="27">
        <f t="shared" si="2649"/>
        <v>76755000</v>
      </c>
      <c r="BF1282" s="26">
        <v>1</v>
      </c>
      <c r="BG1282" s="27">
        <v>48000000</v>
      </c>
      <c r="BH1282" s="27">
        <v>38400000</v>
      </c>
      <c r="BI1282" s="145"/>
      <c r="BJ1282" s="145"/>
      <c r="BK1282" s="143">
        <f t="shared" si="2552"/>
        <v>0.15713484026367722</v>
      </c>
      <c r="BL1282" s="27">
        <f t="shared" si="2650"/>
        <v>43200000</v>
      </c>
      <c r="BM1282" s="27">
        <f t="shared" si="2621"/>
        <v>8208000</v>
      </c>
      <c r="BN1282" s="28">
        <f t="shared" si="2651"/>
        <v>51408000</v>
      </c>
      <c r="BO1282" s="26">
        <v>1</v>
      </c>
      <c r="BP1282" s="27">
        <v>48000000</v>
      </c>
      <c r="BQ1282" s="27">
        <v>40320000</v>
      </c>
      <c r="BR1282" s="148"/>
      <c r="BS1282" s="148"/>
      <c r="BT1282" s="143">
        <f t="shared" si="2553"/>
        <v>0.12297509238026913</v>
      </c>
      <c r="BU1282" s="27">
        <f t="shared" si="2652"/>
        <v>44160000</v>
      </c>
      <c r="BV1282" s="28">
        <f t="shared" si="2624"/>
        <v>8390400</v>
      </c>
      <c r="BW1282" s="30">
        <f t="shared" si="2653"/>
        <v>52550400</v>
      </c>
      <c r="BX1282" s="26">
        <v>1</v>
      </c>
      <c r="BY1282" s="28">
        <v>48000000</v>
      </c>
      <c r="BZ1282" s="28">
        <v>40320000</v>
      </c>
      <c r="CA1282" s="156"/>
      <c r="CB1282" s="156"/>
      <c r="CC1282" s="177">
        <f t="shared" si="2554"/>
        <v>0.12297509238026913</v>
      </c>
      <c r="CD1282" s="28">
        <f t="shared" si="2654"/>
        <v>44160000</v>
      </c>
      <c r="CE1282" s="28">
        <f t="shared" si="2627"/>
        <v>8390400</v>
      </c>
      <c r="CF1282" s="29">
        <f t="shared" si="2655"/>
        <v>52550400</v>
      </c>
      <c r="CG1282" s="26">
        <v>1</v>
      </c>
      <c r="CH1282" s="27">
        <v>38400000</v>
      </c>
      <c r="CI1282" s="27">
        <v>34560000</v>
      </c>
      <c r="CJ1282" s="148"/>
      <c r="CK1282" s="148"/>
      <c r="CL1282" s="143">
        <f t="shared" si="2656"/>
        <v>7.4432292756478682E-2</v>
      </c>
      <c r="CM1282" s="27">
        <f t="shared" si="2657"/>
        <v>36480000</v>
      </c>
      <c r="CN1282" s="27">
        <f t="shared" si="2629"/>
        <v>6931200</v>
      </c>
      <c r="CO1282" s="28">
        <f t="shared" si="2658"/>
        <v>43411200</v>
      </c>
      <c r="CP1282" s="26">
        <v>1</v>
      </c>
      <c r="CQ1282" s="27">
        <v>38400000</v>
      </c>
      <c r="CR1282" s="27">
        <v>34560000</v>
      </c>
      <c r="CS1282" s="148"/>
      <c r="CT1282" s="148"/>
      <c r="CU1282" s="143">
        <f t="shared" si="2593"/>
        <v>7.4432292756478682E-2</v>
      </c>
      <c r="CV1282" s="27">
        <f t="shared" si="2659"/>
        <v>36480000</v>
      </c>
      <c r="CW1282" s="28">
        <f t="shared" si="2660"/>
        <v>6931200</v>
      </c>
      <c r="CX1282" s="29">
        <f t="shared" si="2661"/>
        <v>43411200</v>
      </c>
      <c r="CY1282" s="31" t="s">
        <v>30</v>
      </c>
      <c r="CZ1282" s="32" t="s">
        <v>30</v>
      </c>
      <c r="DA1282" s="32" t="s">
        <v>30</v>
      </c>
      <c r="DB1282" s="32" t="s">
        <v>30</v>
      </c>
      <c r="DC1282" s="32" t="s">
        <v>30</v>
      </c>
      <c r="DD1282" s="32" t="s">
        <v>30</v>
      </c>
      <c r="DE1282" s="32" t="s">
        <v>30</v>
      </c>
      <c r="DF1282" s="32" t="s">
        <v>30</v>
      </c>
      <c r="DG1282" s="32" t="s">
        <v>30</v>
      </c>
      <c r="DH1282" s="31" t="s">
        <v>30</v>
      </c>
      <c r="DI1282" s="43" t="s">
        <v>30</v>
      </c>
      <c r="DJ1282" s="43" t="s">
        <v>30</v>
      </c>
      <c r="DK1282" s="43" t="s">
        <v>30</v>
      </c>
      <c r="DL1282" s="43" t="s">
        <v>30</v>
      </c>
      <c r="DM1282" s="32" t="s">
        <v>30</v>
      </c>
      <c r="DN1282" s="32" t="s">
        <v>30</v>
      </c>
      <c r="DO1282" s="33" t="s">
        <v>30</v>
      </c>
    </row>
    <row r="1283" spans="1:119" ht="21" customHeight="1" x14ac:dyDescent="0.25">
      <c r="A1283" s="66" t="s">
        <v>2500</v>
      </c>
      <c r="B1283" s="67" t="s">
        <v>2490</v>
      </c>
      <c r="C1283" s="68" t="s">
        <v>2501</v>
      </c>
      <c r="D1283" s="26">
        <v>1</v>
      </c>
      <c r="E1283" s="27">
        <v>25000000</v>
      </c>
      <c r="F1283" s="27">
        <v>22450000</v>
      </c>
      <c r="G1283" s="148"/>
      <c r="H1283" s="148"/>
      <c r="I1283" s="143">
        <f t="shared" si="2602"/>
        <v>7.6000939600661593E-2</v>
      </c>
      <c r="J1283" s="27">
        <f t="shared" si="2603"/>
        <v>23725000</v>
      </c>
      <c r="K1283" s="28">
        <f t="shared" si="2638"/>
        <v>4507750</v>
      </c>
      <c r="L1283" s="29">
        <f t="shared" si="2555"/>
        <v>28232750</v>
      </c>
      <c r="M1283" s="26">
        <v>1</v>
      </c>
      <c r="N1283" s="27">
        <v>25000000</v>
      </c>
      <c r="O1283" s="27">
        <v>30000000</v>
      </c>
      <c r="P1283" s="145"/>
      <c r="Q1283" s="145"/>
      <c r="R1283" s="143">
        <f t="shared" si="2601"/>
        <v>0.12856486930664501</v>
      </c>
      <c r="S1283" s="27">
        <f t="shared" si="2639"/>
        <v>27500000</v>
      </c>
      <c r="T1283" s="28">
        <f t="shared" si="2640"/>
        <v>5225000</v>
      </c>
      <c r="U1283" s="30">
        <f t="shared" si="2641"/>
        <v>32725000</v>
      </c>
      <c r="V1283" s="26">
        <v>1</v>
      </c>
      <c r="W1283" s="27">
        <v>25000000</v>
      </c>
      <c r="X1283" s="27">
        <v>28750000</v>
      </c>
      <c r="Y1283" s="145"/>
      <c r="Z1283" s="145"/>
      <c r="AA1283" s="143">
        <f t="shared" si="2570"/>
        <v>9.8666062491146164E-2</v>
      </c>
      <c r="AB1283" s="27">
        <f t="shared" si="2642"/>
        <v>26875000</v>
      </c>
      <c r="AC1283" s="28">
        <f t="shared" si="2609"/>
        <v>5106250</v>
      </c>
      <c r="AD1283" s="29">
        <f t="shared" si="2643"/>
        <v>31981250</v>
      </c>
      <c r="AE1283" s="26">
        <v>1</v>
      </c>
      <c r="AF1283" s="27">
        <v>25000000</v>
      </c>
      <c r="AG1283" s="27">
        <v>29500000</v>
      </c>
      <c r="AH1283" s="145"/>
      <c r="AI1283" s="145"/>
      <c r="AJ1283" s="143">
        <f t="shared" ref="AJ1283:AJ1344" si="2662">+STDEVA(AF1283:AG1283)/AVERAGE(AF1283:AG1283)</f>
        <v>0.11676992716842069</v>
      </c>
      <c r="AK1283" s="27">
        <f t="shared" si="2644"/>
        <v>27250000</v>
      </c>
      <c r="AL1283" s="28">
        <f t="shared" si="2612"/>
        <v>5177500</v>
      </c>
      <c r="AM1283" s="30">
        <f t="shared" si="2645"/>
        <v>32427500</v>
      </c>
      <c r="AN1283" s="26">
        <v>1</v>
      </c>
      <c r="AO1283" s="27">
        <v>25000000</v>
      </c>
      <c r="AP1283" s="27">
        <v>33062500</v>
      </c>
      <c r="AQ1283" s="145"/>
      <c r="AR1283" s="145"/>
      <c r="AS1283" s="143">
        <f t="shared" ref="AS1283:AS1344" si="2663">+STDEVA(AO1283:AP1283)/AVERAGE(AO1283:AP1283)</f>
        <v>0.19637626431230276</v>
      </c>
      <c r="AT1283" s="27">
        <f t="shared" si="2646"/>
        <v>29031250</v>
      </c>
      <c r="AU1283" s="28">
        <f t="shared" si="2615"/>
        <v>5515937.5</v>
      </c>
      <c r="AV1283" s="30">
        <f t="shared" si="2647"/>
        <v>34547187.5</v>
      </c>
      <c r="AW1283" s="26">
        <v>1</v>
      </c>
      <c r="AX1283" s="27">
        <v>25000000</v>
      </c>
      <c r="AY1283" s="27">
        <v>28750000</v>
      </c>
      <c r="AZ1283" s="145"/>
      <c r="BA1283" s="145"/>
      <c r="BB1283" s="143">
        <f t="shared" ref="BB1283:BB1344" si="2664">+STDEVA(AX1283:AY1283)/AVERAGE(AX1283:AY1283)</f>
        <v>9.8666062491146164E-2</v>
      </c>
      <c r="BC1283" s="27">
        <f t="shared" si="2648"/>
        <v>26875000</v>
      </c>
      <c r="BD1283" s="27">
        <f t="shared" si="2618"/>
        <v>5106250</v>
      </c>
      <c r="BE1283" s="27">
        <f t="shared" si="2649"/>
        <v>31981250</v>
      </c>
      <c r="BF1283" s="26">
        <v>1</v>
      </c>
      <c r="BG1283" s="27">
        <v>20000000</v>
      </c>
      <c r="BH1283" s="27">
        <v>16000000</v>
      </c>
      <c r="BI1283" s="145"/>
      <c r="BJ1283" s="145"/>
      <c r="BK1283" s="143">
        <f t="shared" ref="BK1283:BK1344" si="2665">+STDEVA(BG1283:BH1283)/AVERAGE(BG1283:BH1283)</f>
        <v>0.15713484026367722</v>
      </c>
      <c r="BL1283" s="27">
        <f t="shared" si="2650"/>
        <v>18000000</v>
      </c>
      <c r="BM1283" s="27">
        <f t="shared" si="2621"/>
        <v>3420000</v>
      </c>
      <c r="BN1283" s="28">
        <f t="shared" si="2651"/>
        <v>21420000</v>
      </c>
      <c r="BO1283" s="26">
        <v>1</v>
      </c>
      <c r="BP1283" s="27">
        <v>20000000</v>
      </c>
      <c r="BQ1283" s="27">
        <v>16800000</v>
      </c>
      <c r="BR1283" s="148"/>
      <c r="BS1283" s="148"/>
      <c r="BT1283" s="143">
        <f t="shared" ref="BT1283:BT1344" si="2666">+STDEVA(BP1283:BQ1283)/AVERAGE(BP1283:BQ1283)</f>
        <v>0.12297509238026914</v>
      </c>
      <c r="BU1283" s="27">
        <f t="shared" si="2652"/>
        <v>18400000</v>
      </c>
      <c r="BV1283" s="28">
        <f t="shared" si="2624"/>
        <v>3496000</v>
      </c>
      <c r="BW1283" s="30">
        <f t="shared" si="2653"/>
        <v>21896000</v>
      </c>
      <c r="BX1283" s="26">
        <v>1</v>
      </c>
      <c r="BY1283" s="28">
        <v>20000000</v>
      </c>
      <c r="BZ1283" s="28">
        <v>16800000</v>
      </c>
      <c r="CA1283" s="156"/>
      <c r="CB1283" s="156"/>
      <c r="CC1283" s="177">
        <f t="shared" ref="CC1283:CC1344" si="2667">+STDEVA(BY1283:BZ1283)/AVERAGE(BY1283:BZ1283)</f>
        <v>0.12297509238026914</v>
      </c>
      <c r="CD1283" s="28">
        <f t="shared" si="2654"/>
        <v>18400000</v>
      </c>
      <c r="CE1283" s="28">
        <f t="shared" si="2627"/>
        <v>3496000</v>
      </c>
      <c r="CF1283" s="29">
        <f t="shared" si="2655"/>
        <v>21896000</v>
      </c>
      <c r="CG1283" s="26">
        <v>1</v>
      </c>
      <c r="CH1283" s="27">
        <v>16000000</v>
      </c>
      <c r="CI1283" s="27">
        <v>14400000</v>
      </c>
      <c r="CJ1283" s="148"/>
      <c r="CK1283" s="148"/>
      <c r="CL1283" s="143">
        <f t="shared" si="2656"/>
        <v>7.4432292756478696E-2</v>
      </c>
      <c r="CM1283" s="27">
        <f t="shared" si="2657"/>
        <v>15200000</v>
      </c>
      <c r="CN1283" s="27">
        <f t="shared" si="2629"/>
        <v>2888000</v>
      </c>
      <c r="CO1283" s="28">
        <f t="shared" si="2658"/>
        <v>18088000</v>
      </c>
      <c r="CP1283" s="26">
        <v>1</v>
      </c>
      <c r="CQ1283" s="27">
        <v>16000000</v>
      </c>
      <c r="CR1283" s="27">
        <v>14400000</v>
      </c>
      <c r="CS1283" s="148"/>
      <c r="CT1283" s="148"/>
      <c r="CU1283" s="143">
        <f t="shared" ref="CU1283:CU1344" si="2668">+STDEVA(CQ1283:CR1283)/AVERAGE(CQ1283:CR1283)</f>
        <v>7.4432292756478696E-2</v>
      </c>
      <c r="CV1283" s="27">
        <f t="shared" si="2659"/>
        <v>15200000</v>
      </c>
      <c r="CW1283" s="28">
        <f t="shared" si="2660"/>
        <v>2888000</v>
      </c>
      <c r="CX1283" s="29">
        <f t="shared" si="2661"/>
        <v>18088000</v>
      </c>
      <c r="CY1283" s="31" t="s">
        <v>30</v>
      </c>
      <c r="CZ1283" s="32" t="s">
        <v>30</v>
      </c>
      <c r="DA1283" s="32" t="s">
        <v>30</v>
      </c>
      <c r="DB1283" s="32" t="s">
        <v>30</v>
      </c>
      <c r="DC1283" s="32" t="s">
        <v>30</v>
      </c>
      <c r="DD1283" s="32" t="s">
        <v>30</v>
      </c>
      <c r="DE1283" s="32" t="s">
        <v>30</v>
      </c>
      <c r="DF1283" s="32" t="s">
        <v>30</v>
      </c>
      <c r="DG1283" s="32" t="s">
        <v>30</v>
      </c>
      <c r="DH1283" s="31" t="s">
        <v>30</v>
      </c>
      <c r="DI1283" s="43" t="s">
        <v>30</v>
      </c>
      <c r="DJ1283" s="43" t="s">
        <v>30</v>
      </c>
      <c r="DK1283" s="43" t="s">
        <v>30</v>
      </c>
      <c r="DL1283" s="43" t="s">
        <v>30</v>
      </c>
      <c r="DM1283" s="32" t="s">
        <v>30</v>
      </c>
      <c r="DN1283" s="32" t="s">
        <v>30</v>
      </c>
      <c r="DO1283" s="33" t="s">
        <v>30</v>
      </c>
    </row>
    <row r="1284" spans="1:119" ht="21" customHeight="1" x14ac:dyDescent="0.25">
      <c r="A1284" s="66" t="s">
        <v>2502</v>
      </c>
      <c r="B1284" s="67" t="s">
        <v>2490</v>
      </c>
      <c r="C1284" s="68" t="s">
        <v>2503</v>
      </c>
      <c r="D1284" s="26">
        <v>1</v>
      </c>
      <c r="E1284" s="27">
        <v>6500000</v>
      </c>
      <c r="F1284" s="27">
        <v>5800000</v>
      </c>
      <c r="G1284" s="148"/>
      <c r="H1284" s="148"/>
      <c r="I1284" s="143">
        <f t="shared" si="2602"/>
        <v>8.0483698671639556E-2</v>
      </c>
      <c r="J1284" s="27">
        <f t="shared" si="2603"/>
        <v>6150000</v>
      </c>
      <c r="K1284" s="28">
        <f t="shared" si="2638"/>
        <v>1168500</v>
      </c>
      <c r="L1284" s="29">
        <f t="shared" ref="L1284:L1347" si="2669">+J1284+K1284</f>
        <v>7318500</v>
      </c>
      <c r="M1284" s="26">
        <v>1</v>
      </c>
      <c r="N1284" s="27">
        <v>6500000</v>
      </c>
      <c r="O1284" s="27">
        <v>7800000</v>
      </c>
      <c r="P1284" s="145"/>
      <c r="Q1284" s="145"/>
      <c r="R1284" s="143">
        <f t="shared" si="2601"/>
        <v>0.12856486930664501</v>
      </c>
      <c r="S1284" s="27">
        <f t="shared" si="2639"/>
        <v>7150000</v>
      </c>
      <c r="T1284" s="28">
        <f t="shared" si="2640"/>
        <v>1358500</v>
      </c>
      <c r="U1284" s="30">
        <f t="shared" si="2641"/>
        <v>8508500</v>
      </c>
      <c r="V1284" s="26">
        <v>1</v>
      </c>
      <c r="W1284" s="27">
        <v>6500000</v>
      </c>
      <c r="X1284" s="27">
        <v>7475000</v>
      </c>
      <c r="Y1284" s="145"/>
      <c r="Z1284" s="145"/>
      <c r="AA1284" s="143">
        <f t="shared" si="2570"/>
        <v>9.8666062491146164E-2</v>
      </c>
      <c r="AB1284" s="27">
        <f t="shared" si="2642"/>
        <v>6987500</v>
      </c>
      <c r="AC1284" s="28">
        <f t="shared" si="2609"/>
        <v>1327625</v>
      </c>
      <c r="AD1284" s="29">
        <f t="shared" si="2643"/>
        <v>8315125</v>
      </c>
      <c r="AE1284" s="26">
        <v>1</v>
      </c>
      <c r="AF1284" s="27">
        <v>6500000</v>
      </c>
      <c r="AG1284" s="27">
        <v>7670000</v>
      </c>
      <c r="AH1284" s="145"/>
      <c r="AI1284" s="145"/>
      <c r="AJ1284" s="143">
        <f t="shared" si="2662"/>
        <v>0.11676992716842069</v>
      </c>
      <c r="AK1284" s="27">
        <f t="shared" si="2644"/>
        <v>7085000</v>
      </c>
      <c r="AL1284" s="28">
        <f t="shared" si="2612"/>
        <v>1346150</v>
      </c>
      <c r="AM1284" s="30">
        <f t="shared" si="2645"/>
        <v>8431150</v>
      </c>
      <c r="AN1284" s="26">
        <v>1</v>
      </c>
      <c r="AO1284" s="27">
        <v>6500000</v>
      </c>
      <c r="AP1284" s="27">
        <v>8596250</v>
      </c>
      <c r="AQ1284" s="145"/>
      <c r="AR1284" s="145"/>
      <c r="AS1284" s="143">
        <f t="shared" si="2663"/>
        <v>0.19637626431230276</v>
      </c>
      <c r="AT1284" s="27">
        <f t="shared" si="2646"/>
        <v>7548125</v>
      </c>
      <c r="AU1284" s="28">
        <f t="shared" si="2615"/>
        <v>1434143.75</v>
      </c>
      <c r="AV1284" s="30">
        <f t="shared" si="2647"/>
        <v>8982268.75</v>
      </c>
      <c r="AW1284" s="26">
        <v>1</v>
      </c>
      <c r="AX1284" s="27">
        <v>6500000</v>
      </c>
      <c r="AY1284" s="27">
        <v>7475000</v>
      </c>
      <c r="AZ1284" s="145"/>
      <c r="BA1284" s="145"/>
      <c r="BB1284" s="143">
        <f t="shared" si="2664"/>
        <v>9.8666062491146164E-2</v>
      </c>
      <c r="BC1284" s="27">
        <f t="shared" si="2648"/>
        <v>6987500</v>
      </c>
      <c r="BD1284" s="27">
        <f t="shared" si="2618"/>
        <v>1327625</v>
      </c>
      <c r="BE1284" s="27">
        <f t="shared" si="2649"/>
        <v>8315125</v>
      </c>
      <c r="BF1284" s="26">
        <v>1</v>
      </c>
      <c r="BG1284" s="27">
        <v>5200000</v>
      </c>
      <c r="BH1284" s="27">
        <v>4160000</v>
      </c>
      <c r="BI1284" s="145"/>
      <c r="BJ1284" s="145"/>
      <c r="BK1284" s="143">
        <f t="shared" si="2665"/>
        <v>0.15713484026367722</v>
      </c>
      <c r="BL1284" s="27">
        <f t="shared" si="2650"/>
        <v>4680000</v>
      </c>
      <c r="BM1284" s="27">
        <f t="shared" si="2621"/>
        <v>889200</v>
      </c>
      <c r="BN1284" s="28">
        <f t="shared" si="2651"/>
        <v>5569200</v>
      </c>
      <c r="BO1284" s="26">
        <v>1</v>
      </c>
      <c r="BP1284" s="27">
        <v>5200000</v>
      </c>
      <c r="BQ1284" s="27">
        <v>4368000</v>
      </c>
      <c r="BR1284" s="148"/>
      <c r="BS1284" s="148"/>
      <c r="BT1284" s="143">
        <f t="shared" si="2666"/>
        <v>0.12297509238026914</v>
      </c>
      <c r="BU1284" s="27">
        <f t="shared" si="2652"/>
        <v>4784000</v>
      </c>
      <c r="BV1284" s="28">
        <f t="shared" si="2624"/>
        <v>908960</v>
      </c>
      <c r="BW1284" s="30">
        <f t="shared" si="2653"/>
        <v>5692960</v>
      </c>
      <c r="BX1284" s="26">
        <v>1</v>
      </c>
      <c r="BY1284" s="28">
        <v>5200000</v>
      </c>
      <c r="BZ1284" s="28">
        <v>4368000</v>
      </c>
      <c r="CA1284" s="156"/>
      <c r="CB1284" s="156"/>
      <c r="CC1284" s="177">
        <f t="shared" si="2667"/>
        <v>0.12297509238026914</v>
      </c>
      <c r="CD1284" s="28">
        <f t="shared" si="2654"/>
        <v>4784000</v>
      </c>
      <c r="CE1284" s="28">
        <f t="shared" si="2627"/>
        <v>908960</v>
      </c>
      <c r="CF1284" s="29">
        <f t="shared" si="2655"/>
        <v>5692960</v>
      </c>
      <c r="CG1284" s="26">
        <v>1</v>
      </c>
      <c r="CH1284" s="27">
        <v>4160000</v>
      </c>
      <c r="CI1284" s="27">
        <v>3744000</v>
      </c>
      <c r="CJ1284" s="148"/>
      <c r="CK1284" s="148"/>
      <c r="CL1284" s="143">
        <f t="shared" si="2656"/>
        <v>7.4432292756478696E-2</v>
      </c>
      <c r="CM1284" s="27">
        <f t="shared" si="2657"/>
        <v>3952000</v>
      </c>
      <c r="CN1284" s="27">
        <f t="shared" si="2629"/>
        <v>750880</v>
      </c>
      <c r="CO1284" s="28">
        <f t="shared" si="2658"/>
        <v>4702880</v>
      </c>
      <c r="CP1284" s="26">
        <v>1</v>
      </c>
      <c r="CQ1284" s="27">
        <v>4160000</v>
      </c>
      <c r="CR1284" s="27">
        <v>3744000</v>
      </c>
      <c r="CS1284" s="148"/>
      <c r="CT1284" s="148"/>
      <c r="CU1284" s="143">
        <f t="shared" si="2668"/>
        <v>7.4432292756478696E-2</v>
      </c>
      <c r="CV1284" s="27">
        <f t="shared" si="2659"/>
        <v>3952000</v>
      </c>
      <c r="CW1284" s="28">
        <f t="shared" si="2660"/>
        <v>750880</v>
      </c>
      <c r="CX1284" s="29">
        <f t="shared" si="2661"/>
        <v>4702880</v>
      </c>
      <c r="CY1284" s="26">
        <v>1</v>
      </c>
      <c r="CZ1284" s="27">
        <v>4160000</v>
      </c>
      <c r="DA1284" s="27">
        <v>3827200</v>
      </c>
      <c r="DB1284" s="181"/>
      <c r="DC1284" s="181"/>
      <c r="DD1284" s="143">
        <f t="shared" ref="DD1284:DD1344" si="2670">+STDEVA(CZ1284:DA1284)/AVERAGE(CZ1284:DA1284)</f>
        <v>5.892556509887896E-2</v>
      </c>
      <c r="DE1284" s="27">
        <f t="shared" ref="DE1284:DE1288" si="2671">+AVERAGE(CZ1284:DB1284)</f>
        <v>3993600</v>
      </c>
      <c r="DF1284" s="27">
        <f t="shared" ref="DF1284:DF1288" si="2672">+DE1284*19%</f>
        <v>758784</v>
      </c>
      <c r="DG1284" s="28">
        <f t="shared" ref="DG1284:DG1288" si="2673">+DF1284+DE1284</f>
        <v>4752384</v>
      </c>
      <c r="DH1284" s="31" t="s">
        <v>30</v>
      </c>
      <c r="DI1284" s="43" t="s">
        <v>30</v>
      </c>
      <c r="DJ1284" s="43" t="s">
        <v>30</v>
      </c>
      <c r="DK1284" s="43" t="s">
        <v>30</v>
      </c>
      <c r="DL1284" s="43" t="s">
        <v>30</v>
      </c>
      <c r="DM1284" s="32" t="s">
        <v>30</v>
      </c>
      <c r="DN1284" s="32" t="s">
        <v>30</v>
      </c>
      <c r="DO1284" s="33" t="s">
        <v>30</v>
      </c>
    </row>
    <row r="1285" spans="1:119" ht="21" customHeight="1" x14ac:dyDescent="0.25">
      <c r="A1285" s="66" t="s">
        <v>2504</v>
      </c>
      <c r="B1285" s="67" t="s">
        <v>2490</v>
      </c>
      <c r="C1285" s="68" t="s">
        <v>2505</v>
      </c>
      <c r="D1285" s="31" t="s">
        <v>30</v>
      </c>
      <c r="E1285" s="32" t="s">
        <v>30</v>
      </c>
      <c r="F1285" s="32" t="s">
        <v>30</v>
      </c>
      <c r="G1285" s="32" t="s">
        <v>30</v>
      </c>
      <c r="H1285" s="32" t="s">
        <v>30</v>
      </c>
      <c r="I1285" s="32" t="s">
        <v>30</v>
      </c>
      <c r="J1285" s="32" t="s">
        <v>30</v>
      </c>
      <c r="K1285" s="32" t="s">
        <v>30</v>
      </c>
      <c r="L1285" s="32" t="s">
        <v>30</v>
      </c>
      <c r="M1285" s="31" t="s">
        <v>30</v>
      </c>
      <c r="N1285" s="43" t="s">
        <v>30</v>
      </c>
      <c r="O1285" s="32" t="s">
        <v>30</v>
      </c>
      <c r="P1285" s="32" t="s">
        <v>30</v>
      </c>
      <c r="Q1285" s="32" t="s">
        <v>30</v>
      </c>
      <c r="R1285" s="165" t="s">
        <v>30</v>
      </c>
      <c r="S1285" s="32" t="s">
        <v>30</v>
      </c>
      <c r="T1285" s="32" t="s">
        <v>30</v>
      </c>
      <c r="U1285" s="33" t="s">
        <v>30</v>
      </c>
      <c r="V1285" s="31" t="s">
        <v>30</v>
      </c>
      <c r="W1285" s="32" t="s">
        <v>30</v>
      </c>
      <c r="X1285" s="32" t="s">
        <v>30</v>
      </c>
      <c r="Y1285" s="32" t="s">
        <v>30</v>
      </c>
      <c r="Z1285" s="32" t="s">
        <v>30</v>
      </c>
      <c r="AA1285" s="165" t="s">
        <v>30</v>
      </c>
      <c r="AB1285" s="32" t="s">
        <v>30</v>
      </c>
      <c r="AC1285" s="32" t="s">
        <v>30</v>
      </c>
      <c r="AD1285" s="34" t="s">
        <v>30</v>
      </c>
      <c r="AE1285" s="31" t="s">
        <v>30</v>
      </c>
      <c r="AF1285" s="32" t="s">
        <v>30</v>
      </c>
      <c r="AG1285" s="32" t="s">
        <v>30</v>
      </c>
      <c r="AH1285" s="32" t="s">
        <v>30</v>
      </c>
      <c r="AI1285" s="32" t="s">
        <v>30</v>
      </c>
      <c r="AJ1285" s="32" t="s">
        <v>30</v>
      </c>
      <c r="AK1285" s="32" t="s">
        <v>30</v>
      </c>
      <c r="AL1285" s="32" t="s">
        <v>30</v>
      </c>
      <c r="AM1285" s="33" t="s">
        <v>30</v>
      </c>
      <c r="AN1285" s="31" t="s">
        <v>30</v>
      </c>
      <c r="AO1285" s="32" t="s">
        <v>30</v>
      </c>
      <c r="AP1285" s="32" t="s">
        <v>30</v>
      </c>
      <c r="AQ1285" s="32" t="s">
        <v>30</v>
      </c>
      <c r="AR1285" s="32" t="s">
        <v>30</v>
      </c>
      <c r="AS1285" s="32" t="s">
        <v>30</v>
      </c>
      <c r="AT1285" s="32" t="s">
        <v>30</v>
      </c>
      <c r="AU1285" s="32" t="s">
        <v>30</v>
      </c>
      <c r="AV1285" s="33" t="s">
        <v>30</v>
      </c>
      <c r="AW1285" s="31" t="s">
        <v>30</v>
      </c>
      <c r="AX1285" s="32" t="s">
        <v>30</v>
      </c>
      <c r="AY1285" s="32" t="s">
        <v>30</v>
      </c>
      <c r="AZ1285" s="32" t="s">
        <v>30</v>
      </c>
      <c r="BA1285" s="32" t="s">
        <v>30</v>
      </c>
      <c r="BB1285" s="32" t="s">
        <v>30</v>
      </c>
      <c r="BC1285" s="32" t="s">
        <v>30</v>
      </c>
      <c r="BD1285" s="32" t="s">
        <v>30</v>
      </c>
      <c r="BE1285" s="32" t="s">
        <v>30</v>
      </c>
      <c r="BF1285" s="31" t="s">
        <v>30</v>
      </c>
      <c r="BG1285" s="32" t="s">
        <v>30</v>
      </c>
      <c r="BH1285" s="32" t="s">
        <v>30</v>
      </c>
      <c r="BI1285" s="32" t="s">
        <v>30</v>
      </c>
      <c r="BJ1285" s="32" t="s">
        <v>30</v>
      </c>
      <c r="BK1285" s="32" t="s">
        <v>30</v>
      </c>
      <c r="BL1285" s="32" t="s">
        <v>30</v>
      </c>
      <c r="BM1285" s="32" t="s">
        <v>30</v>
      </c>
      <c r="BN1285" s="32" t="s">
        <v>30</v>
      </c>
      <c r="BO1285" s="31" t="s">
        <v>30</v>
      </c>
      <c r="BP1285" s="32" t="s">
        <v>30</v>
      </c>
      <c r="BQ1285" s="32" t="s">
        <v>30</v>
      </c>
      <c r="BR1285" s="32" t="s">
        <v>30</v>
      </c>
      <c r="BS1285" s="32" t="s">
        <v>30</v>
      </c>
      <c r="BT1285" s="32" t="s">
        <v>30</v>
      </c>
      <c r="BU1285" s="32" t="s">
        <v>30</v>
      </c>
      <c r="BV1285" s="32" t="s">
        <v>30</v>
      </c>
      <c r="BW1285" s="33" t="s">
        <v>30</v>
      </c>
      <c r="BX1285" s="31" t="s">
        <v>30</v>
      </c>
      <c r="BY1285" s="32" t="s">
        <v>30</v>
      </c>
      <c r="BZ1285" s="32" t="s">
        <v>30</v>
      </c>
      <c r="CA1285" s="32" t="s">
        <v>30</v>
      </c>
      <c r="CB1285" s="32" t="s">
        <v>30</v>
      </c>
      <c r="CC1285" s="32" t="s">
        <v>30</v>
      </c>
      <c r="CD1285" s="32" t="s">
        <v>30</v>
      </c>
      <c r="CE1285" s="32" t="s">
        <v>30</v>
      </c>
      <c r="CF1285" s="34" t="s">
        <v>30</v>
      </c>
      <c r="CG1285" s="31" t="s">
        <v>30</v>
      </c>
      <c r="CH1285" s="32" t="s">
        <v>30</v>
      </c>
      <c r="CI1285" s="32" t="s">
        <v>30</v>
      </c>
      <c r="CJ1285" s="32" t="s">
        <v>30</v>
      </c>
      <c r="CK1285" s="32" t="s">
        <v>30</v>
      </c>
      <c r="CL1285" s="32" t="s">
        <v>30</v>
      </c>
      <c r="CM1285" s="32" t="s">
        <v>30</v>
      </c>
      <c r="CN1285" s="32" t="s">
        <v>30</v>
      </c>
      <c r="CO1285" s="32" t="s">
        <v>30</v>
      </c>
      <c r="CP1285" s="31" t="s">
        <v>30</v>
      </c>
      <c r="CQ1285" s="32" t="s">
        <v>30</v>
      </c>
      <c r="CR1285" s="32" t="s">
        <v>30</v>
      </c>
      <c r="CS1285" s="32" t="s">
        <v>30</v>
      </c>
      <c r="CT1285" s="32" t="s">
        <v>30</v>
      </c>
      <c r="CU1285" s="32" t="s">
        <v>30</v>
      </c>
      <c r="CV1285" s="32" t="s">
        <v>30</v>
      </c>
      <c r="CW1285" s="32" t="s">
        <v>30</v>
      </c>
      <c r="CX1285" s="34" t="s">
        <v>30</v>
      </c>
      <c r="CY1285" s="26">
        <v>1</v>
      </c>
      <c r="CZ1285" s="27">
        <v>7680000</v>
      </c>
      <c r="DA1285" s="27">
        <v>7065600</v>
      </c>
      <c r="DB1285" s="27"/>
      <c r="DC1285" s="27"/>
      <c r="DD1285" s="143">
        <f t="shared" si="2670"/>
        <v>5.892556509887896E-2</v>
      </c>
      <c r="DE1285" s="27">
        <f t="shared" si="2671"/>
        <v>7372800</v>
      </c>
      <c r="DF1285" s="27">
        <f t="shared" si="2672"/>
        <v>1400832</v>
      </c>
      <c r="DG1285" s="28">
        <f t="shared" si="2673"/>
        <v>8773632</v>
      </c>
      <c r="DH1285" s="31" t="s">
        <v>30</v>
      </c>
      <c r="DI1285" s="43" t="s">
        <v>30</v>
      </c>
      <c r="DJ1285" s="43" t="s">
        <v>30</v>
      </c>
      <c r="DK1285" s="43" t="s">
        <v>30</v>
      </c>
      <c r="DL1285" s="43" t="s">
        <v>30</v>
      </c>
      <c r="DM1285" s="32" t="s">
        <v>30</v>
      </c>
      <c r="DN1285" s="32" t="s">
        <v>30</v>
      </c>
      <c r="DO1285" s="33" t="s">
        <v>30</v>
      </c>
    </row>
    <row r="1286" spans="1:119" ht="21" customHeight="1" x14ac:dyDescent="0.25">
      <c r="A1286" s="66" t="s">
        <v>2506</v>
      </c>
      <c r="B1286" s="67" t="s">
        <v>2490</v>
      </c>
      <c r="C1286" s="68" t="s">
        <v>2507</v>
      </c>
      <c r="D1286" s="26">
        <v>1</v>
      </c>
      <c r="E1286" s="27">
        <v>10000000</v>
      </c>
      <c r="F1286" s="27">
        <v>8005000</v>
      </c>
      <c r="G1286" s="148"/>
      <c r="H1286" s="148"/>
      <c r="I1286" s="143">
        <f t="shared" si="2602"/>
        <v>0.15669847580862675</v>
      </c>
      <c r="J1286" s="27">
        <f t="shared" si="2603"/>
        <v>9002500</v>
      </c>
      <c r="K1286" s="28">
        <f t="shared" ref="K1286:K1289" si="2674">J1286*19%</f>
        <v>1710475</v>
      </c>
      <c r="L1286" s="29">
        <f t="shared" si="2669"/>
        <v>10712975</v>
      </c>
      <c r="M1286" s="26">
        <v>1</v>
      </c>
      <c r="N1286" s="27">
        <v>10000000</v>
      </c>
      <c r="O1286" s="27">
        <v>12000000</v>
      </c>
      <c r="P1286" s="145"/>
      <c r="Q1286" s="145"/>
      <c r="R1286" s="143">
        <f t="shared" si="2601"/>
        <v>0.12856486930664499</v>
      </c>
      <c r="S1286" s="27">
        <f t="shared" ref="S1286:S1289" si="2675">+AVERAGE(N1286:P1286)</f>
        <v>11000000</v>
      </c>
      <c r="T1286" s="28">
        <f t="shared" ref="T1286:T1289" si="2676">+S1286*19%</f>
        <v>2090000</v>
      </c>
      <c r="U1286" s="30">
        <f t="shared" ref="U1286:U1289" si="2677">+T1286+S1286</f>
        <v>13090000</v>
      </c>
      <c r="V1286" s="26">
        <v>1</v>
      </c>
      <c r="W1286" s="27">
        <v>10000000</v>
      </c>
      <c r="X1286" s="27">
        <v>11500000</v>
      </c>
      <c r="Y1286" s="145"/>
      <c r="Z1286" s="145"/>
      <c r="AA1286" s="143">
        <f t="shared" si="2570"/>
        <v>9.8666062491146178E-2</v>
      </c>
      <c r="AB1286" s="27">
        <f t="shared" ref="AB1286:AB1289" si="2678">+AVERAGE(W1286:Y1286)</f>
        <v>10750000</v>
      </c>
      <c r="AC1286" s="28">
        <f t="shared" si="2609"/>
        <v>2042500</v>
      </c>
      <c r="AD1286" s="29">
        <f t="shared" ref="AD1286:AD1289" si="2679">+AC1286+AB1286</f>
        <v>12792500</v>
      </c>
      <c r="AE1286" s="26">
        <v>1</v>
      </c>
      <c r="AF1286" s="27">
        <v>10000000</v>
      </c>
      <c r="AG1286" s="27">
        <v>11800000</v>
      </c>
      <c r="AH1286" s="145"/>
      <c r="AI1286" s="145"/>
      <c r="AJ1286" s="143">
        <f t="shared" si="2662"/>
        <v>0.11676992716842068</v>
      </c>
      <c r="AK1286" s="27">
        <f t="shared" ref="AK1286:AK1289" si="2680">+AVERAGE(AF1286:AH1286)</f>
        <v>10900000</v>
      </c>
      <c r="AL1286" s="28">
        <f t="shared" si="2612"/>
        <v>2071000</v>
      </c>
      <c r="AM1286" s="30">
        <f t="shared" ref="AM1286:AM1289" si="2681">+AL1286+AK1286</f>
        <v>12971000</v>
      </c>
      <c r="AN1286" s="26">
        <v>1</v>
      </c>
      <c r="AO1286" s="27">
        <v>10000000</v>
      </c>
      <c r="AP1286" s="27">
        <v>13225000</v>
      </c>
      <c r="AQ1286" s="145"/>
      <c r="AR1286" s="145"/>
      <c r="AS1286" s="143">
        <f t="shared" si="2663"/>
        <v>0.19637626431230276</v>
      </c>
      <c r="AT1286" s="27">
        <f t="shared" ref="AT1286:AT1289" si="2682">+AVERAGE(AO1286:AQ1286)</f>
        <v>11612500</v>
      </c>
      <c r="AU1286" s="28">
        <f t="shared" si="2615"/>
        <v>2206375</v>
      </c>
      <c r="AV1286" s="30">
        <f t="shared" ref="AV1286:AV1289" si="2683">+AU1286+AT1286</f>
        <v>13818875</v>
      </c>
      <c r="AW1286" s="26">
        <v>1</v>
      </c>
      <c r="AX1286" s="27">
        <v>10000000</v>
      </c>
      <c r="AY1286" s="27">
        <v>11500000</v>
      </c>
      <c r="AZ1286" s="145"/>
      <c r="BA1286" s="145"/>
      <c r="BB1286" s="143">
        <f t="shared" si="2664"/>
        <v>9.8666062491146178E-2</v>
      </c>
      <c r="BC1286" s="27">
        <f t="shared" ref="BC1286:BC1289" si="2684">+AVERAGE(AX1286:AZ1286)</f>
        <v>10750000</v>
      </c>
      <c r="BD1286" s="27">
        <f t="shared" si="2618"/>
        <v>2042500</v>
      </c>
      <c r="BE1286" s="27">
        <f t="shared" ref="BE1286:BE1289" si="2685">+BD1286+BC1286</f>
        <v>12792500</v>
      </c>
      <c r="BF1286" s="26">
        <v>1</v>
      </c>
      <c r="BG1286" s="27">
        <v>8000000</v>
      </c>
      <c r="BH1286" s="27">
        <v>6400000</v>
      </c>
      <c r="BI1286" s="145"/>
      <c r="BJ1286" s="145"/>
      <c r="BK1286" s="143">
        <f t="shared" si="2665"/>
        <v>0.15713484026367724</v>
      </c>
      <c r="BL1286" s="27">
        <f t="shared" ref="BL1286:BL1289" si="2686">+AVERAGE(BG1286:BI1286)</f>
        <v>7200000</v>
      </c>
      <c r="BM1286" s="27">
        <f t="shared" si="2621"/>
        <v>1368000</v>
      </c>
      <c r="BN1286" s="28">
        <f t="shared" ref="BN1286:BN1289" si="2687">+BM1286+BL1286</f>
        <v>8568000</v>
      </c>
      <c r="BO1286" s="26">
        <v>1</v>
      </c>
      <c r="BP1286" s="27">
        <v>8000000</v>
      </c>
      <c r="BQ1286" s="27">
        <v>6720000</v>
      </c>
      <c r="BR1286" s="148"/>
      <c r="BS1286" s="148"/>
      <c r="BT1286" s="143">
        <f t="shared" si="2666"/>
        <v>0.12297509238026913</v>
      </c>
      <c r="BU1286" s="27">
        <f t="shared" ref="BU1286:BU1289" si="2688">+AVERAGE(BP1286:BR1286)</f>
        <v>7360000</v>
      </c>
      <c r="BV1286" s="28">
        <f t="shared" si="2624"/>
        <v>1398400</v>
      </c>
      <c r="BW1286" s="30">
        <f t="shared" ref="BW1286:BW1289" si="2689">+BV1286+BU1286</f>
        <v>8758400</v>
      </c>
      <c r="BX1286" s="26">
        <v>1</v>
      </c>
      <c r="BY1286" s="28">
        <v>8000000</v>
      </c>
      <c r="BZ1286" s="28">
        <v>6720000</v>
      </c>
      <c r="CA1286" s="156"/>
      <c r="CB1286" s="156"/>
      <c r="CC1286" s="177">
        <f t="shared" si="2667"/>
        <v>0.12297509238026913</v>
      </c>
      <c r="CD1286" s="28">
        <f t="shared" ref="CD1286:CD1289" si="2690">+AVERAGE(BY1286:CA1286)</f>
        <v>7360000</v>
      </c>
      <c r="CE1286" s="28">
        <f t="shared" si="2627"/>
        <v>1398400</v>
      </c>
      <c r="CF1286" s="29">
        <f t="shared" ref="CF1286:CF1289" si="2691">+CE1286+CD1286</f>
        <v>8758400</v>
      </c>
      <c r="CG1286" s="26">
        <v>1</v>
      </c>
      <c r="CH1286" s="27">
        <v>6400000</v>
      </c>
      <c r="CI1286" s="27">
        <v>5760000</v>
      </c>
      <c r="CJ1286" s="148"/>
      <c r="CK1286" s="148"/>
      <c r="CL1286" s="143">
        <f>+STDEVA(CH1286:CI1286)/AVERAGE(CH1286:CI1286)</f>
        <v>7.4432292756478682E-2</v>
      </c>
      <c r="CM1286" s="27">
        <f>+AVERAGE(CH1286:CJ1286)</f>
        <v>6080000</v>
      </c>
      <c r="CN1286" s="27">
        <f t="shared" si="2629"/>
        <v>1155200</v>
      </c>
      <c r="CO1286" s="28">
        <f t="shared" ref="CO1286:CO1288" si="2692">+CN1286+CM1286</f>
        <v>7235200</v>
      </c>
      <c r="CP1286" s="26">
        <v>1</v>
      </c>
      <c r="CQ1286" s="27">
        <v>6400000</v>
      </c>
      <c r="CR1286" s="27">
        <v>5760000</v>
      </c>
      <c r="CS1286" s="148"/>
      <c r="CT1286" s="148"/>
      <c r="CU1286" s="143">
        <f t="shared" si="2668"/>
        <v>7.4432292756478682E-2</v>
      </c>
      <c r="CV1286" s="27">
        <f t="shared" ref="CV1286:CV1288" si="2693">+AVERAGE(CQ1286:CS1286)</f>
        <v>6080000</v>
      </c>
      <c r="CW1286" s="28">
        <f t="shared" ref="CW1286:CW1288" si="2694">+CV1286*19%</f>
        <v>1155200</v>
      </c>
      <c r="CX1286" s="29">
        <f t="shared" ref="CX1286:CX1288" si="2695">+CW1286+CV1286</f>
        <v>7235200</v>
      </c>
      <c r="CY1286" s="26">
        <v>1</v>
      </c>
      <c r="CZ1286" s="27">
        <v>6400000</v>
      </c>
      <c r="DA1286" s="27">
        <v>5888000</v>
      </c>
      <c r="DB1286" s="181"/>
      <c r="DC1286" s="181"/>
      <c r="DD1286" s="143">
        <f t="shared" si="2670"/>
        <v>5.892556509887896E-2</v>
      </c>
      <c r="DE1286" s="27">
        <f t="shared" si="2671"/>
        <v>6144000</v>
      </c>
      <c r="DF1286" s="27">
        <f t="shared" si="2672"/>
        <v>1167360</v>
      </c>
      <c r="DG1286" s="28">
        <f t="shared" si="2673"/>
        <v>7311360</v>
      </c>
      <c r="DH1286" s="31" t="s">
        <v>30</v>
      </c>
      <c r="DI1286" s="43" t="s">
        <v>30</v>
      </c>
      <c r="DJ1286" s="43" t="s">
        <v>30</v>
      </c>
      <c r="DK1286" s="43" t="s">
        <v>30</v>
      </c>
      <c r="DL1286" s="43" t="s">
        <v>30</v>
      </c>
      <c r="DM1286" s="32" t="s">
        <v>30</v>
      </c>
      <c r="DN1286" s="32" t="s">
        <v>30</v>
      </c>
      <c r="DO1286" s="33" t="s">
        <v>30</v>
      </c>
    </row>
    <row r="1287" spans="1:119" ht="21" customHeight="1" x14ac:dyDescent="0.25">
      <c r="A1287" s="66" t="s">
        <v>2508</v>
      </c>
      <c r="B1287" s="67" t="s">
        <v>2490</v>
      </c>
      <c r="C1287" s="68" t="s">
        <v>2509</v>
      </c>
      <c r="D1287" s="26">
        <v>1</v>
      </c>
      <c r="E1287" s="27">
        <v>6500000</v>
      </c>
      <c r="F1287" s="27">
        <v>5170000</v>
      </c>
      <c r="G1287" s="148"/>
      <c r="H1287" s="148"/>
      <c r="I1287" s="143">
        <f t="shared" si="2602"/>
        <v>0.16117429631158667</v>
      </c>
      <c r="J1287" s="27">
        <f t="shared" si="2603"/>
        <v>5835000</v>
      </c>
      <c r="K1287" s="28">
        <f t="shared" si="2674"/>
        <v>1108650</v>
      </c>
      <c r="L1287" s="29">
        <f t="shared" si="2669"/>
        <v>6943650</v>
      </c>
      <c r="M1287" s="26">
        <v>1</v>
      </c>
      <c r="N1287" s="27">
        <v>6500000</v>
      </c>
      <c r="O1287" s="27">
        <v>7800000</v>
      </c>
      <c r="P1287" s="145"/>
      <c r="Q1287" s="145"/>
      <c r="R1287" s="143">
        <f t="shared" si="2601"/>
        <v>0.12856486930664501</v>
      </c>
      <c r="S1287" s="27">
        <f t="shared" si="2675"/>
        <v>7150000</v>
      </c>
      <c r="T1287" s="28">
        <f t="shared" si="2676"/>
        <v>1358500</v>
      </c>
      <c r="U1287" s="30">
        <f t="shared" si="2677"/>
        <v>8508500</v>
      </c>
      <c r="V1287" s="26">
        <v>1</v>
      </c>
      <c r="W1287" s="27">
        <v>6500000</v>
      </c>
      <c r="X1287" s="27">
        <v>7475000</v>
      </c>
      <c r="Y1287" s="145"/>
      <c r="Z1287" s="145"/>
      <c r="AA1287" s="143">
        <f t="shared" si="2570"/>
        <v>9.8666062491146164E-2</v>
      </c>
      <c r="AB1287" s="27">
        <f t="shared" si="2678"/>
        <v>6987500</v>
      </c>
      <c r="AC1287" s="28">
        <f t="shared" si="2609"/>
        <v>1327625</v>
      </c>
      <c r="AD1287" s="29">
        <f t="shared" si="2679"/>
        <v>8315125</v>
      </c>
      <c r="AE1287" s="26">
        <v>1</v>
      </c>
      <c r="AF1287" s="27">
        <v>6500000</v>
      </c>
      <c r="AG1287" s="27">
        <v>7670000</v>
      </c>
      <c r="AH1287" s="145"/>
      <c r="AI1287" s="145"/>
      <c r="AJ1287" s="143">
        <f t="shared" si="2662"/>
        <v>0.11676992716842069</v>
      </c>
      <c r="AK1287" s="27">
        <f t="shared" si="2680"/>
        <v>7085000</v>
      </c>
      <c r="AL1287" s="28">
        <f t="shared" si="2612"/>
        <v>1346150</v>
      </c>
      <c r="AM1287" s="30">
        <f t="shared" si="2681"/>
        <v>8431150</v>
      </c>
      <c r="AN1287" s="26">
        <v>1</v>
      </c>
      <c r="AO1287" s="27">
        <v>6500000</v>
      </c>
      <c r="AP1287" s="27">
        <v>8596250</v>
      </c>
      <c r="AQ1287" s="145"/>
      <c r="AR1287" s="145"/>
      <c r="AS1287" s="143">
        <f t="shared" si="2663"/>
        <v>0.19637626431230276</v>
      </c>
      <c r="AT1287" s="27">
        <f t="shared" si="2682"/>
        <v>7548125</v>
      </c>
      <c r="AU1287" s="28">
        <f t="shared" si="2615"/>
        <v>1434143.75</v>
      </c>
      <c r="AV1287" s="30">
        <f t="shared" si="2683"/>
        <v>8982268.75</v>
      </c>
      <c r="AW1287" s="26">
        <v>1</v>
      </c>
      <c r="AX1287" s="27">
        <v>6500000</v>
      </c>
      <c r="AY1287" s="27">
        <v>7475000</v>
      </c>
      <c r="AZ1287" s="145"/>
      <c r="BA1287" s="145"/>
      <c r="BB1287" s="143">
        <f t="shared" si="2664"/>
        <v>9.8666062491146164E-2</v>
      </c>
      <c r="BC1287" s="27">
        <f t="shared" si="2684"/>
        <v>6987500</v>
      </c>
      <c r="BD1287" s="27">
        <f t="shared" si="2618"/>
        <v>1327625</v>
      </c>
      <c r="BE1287" s="27">
        <f t="shared" si="2685"/>
        <v>8315125</v>
      </c>
      <c r="BF1287" s="26">
        <v>1</v>
      </c>
      <c r="BG1287" s="27">
        <v>5200000</v>
      </c>
      <c r="BH1287" s="27">
        <v>4160000</v>
      </c>
      <c r="BI1287" s="145"/>
      <c r="BJ1287" s="145"/>
      <c r="BK1287" s="143">
        <f t="shared" si="2665"/>
        <v>0.15713484026367722</v>
      </c>
      <c r="BL1287" s="27">
        <f t="shared" si="2686"/>
        <v>4680000</v>
      </c>
      <c r="BM1287" s="27">
        <f t="shared" si="2621"/>
        <v>889200</v>
      </c>
      <c r="BN1287" s="28">
        <f t="shared" si="2687"/>
        <v>5569200</v>
      </c>
      <c r="BO1287" s="26">
        <v>1</v>
      </c>
      <c r="BP1287" s="27">
        <v>5200000</v>
      </c>
      <c r="BQ1287" s="27">
        <v>4368000</v>
      </c>
      <c r="BR1287" s="148"/>
      <c r="BS1287" s="148"/>
      <c r="BT1287" s="143">
        <f t="shared" si="2666"/>
        <v>0.12297509238026914</v>
      </c>
      <c r="BU1287" s="27">
        <f t="shared" si="2688"/>
        <v>4784000</v>
      </c>
      <c r="BV1287" s="28">
        <f t="shared" si="2624"/>
        <v>908960</v>
      </c>
      <c r="BW1287" s="30">
        <f t="shared" si="2689"/>
        <v>5692960</v>
      </c>
      <c r="BX1287" s="26">
        <v>1</v>
      </c>
      <c r="BY1287" s="28">
        <v>5200000</v>
      </c>
      <c r="BZ1287" s="28">
        <v>4368000</v>
      </c>
      <c r="CA1287" s="156"/>
      <c r="CB1287" s="156"/>
      <c r="CC1287" s="177">
        <f t="shared" si="2667"/>
        <v>0.12297509238026914</v>
      </c>
      <c r="CD1287" s="28">
        <f t="shared" si="2690"/>
        <v>4784000</v>
      </c>
      <c r="CE1287" s="28">
        <f t="shared" si="2627"/>
        <v>908960</v>
      </c>
      <c r="CF1287" s="29">
        <f t="shared" si="2691"/>
        <v>5692960</v>
      </c>
      <c r="CG1287" s="26">
        <v>1</v>
      </c>
      <c r="CH1287" s="27">
        <v>4160000</v>
      </c>
      <c r="CI1287" s="27">
        <v>3744000</v>
      </c>
      <c r="CJ1287" s="148"/>
      <c r="CK1287" s="148"/>
      <c r="CL1287" s="143">
        <f>+STDEVA(CH1287:CI1287)/AVERAGE(CH1287:CI1287)</f>
        <v>7.4432292756478696E-2</v>
      </c>
      <c r="CM1287" s="27">
        <f>+AVERAGE(CH1287:CJ1287)</f>
        <v>3952000</v>
      </c>
      <c r="CN1287" s="27">
        <f t="shared" si="2629"/>
        <v>750880</v>
      </c>
      <c r="CO1287" s="28">
        <f t="shared" si="2692"/>
        <v>4702880</v>
      </c>
      <c r="CP1287" s="26">
        <v>1</v>
      </c>
      <c r="CQ1287" s="27">
        <v>4160000</v>
      </c>
      <c r="CR1287" s="27">
        <v>3744000</v>
      </c>
      <c r="CS1287" s="148"/>
      <c r="CT1287" s="148"/>
      <c r="CU1287" s="143">
        <f t="shared" si="2668"/>
        <v>7.4432292756478696E-2</v>
      </c>
      <c r="CV1287" s="27">
        <f t="shared" si="2693"/>
        <v>3952000</v>
      </c>
      <c r="CW1287" s="28">
        <f t="shared" si="2694"/>
        <v>750880</v>
      </c>
      <c r="CX1287" s="29">
        <f t="shared" si="2695"/>
        <v>4702880</v>
      </c>
      <c r="CY1287" s="26">
        <v>1</v>
      </c>
      <c r="CZ1287" s="27">
        <v>4160000</v>
      </c>
      <c r="DA1287" s="27">
        <v>3827200</v>
      </c>
      <c r="DB1287" s="181"/>
      <c r="DC1287" s="181"/>
      <c r="DD1287" s="143">
        <f t="shared" si="2670"/>
        <v>5.892556509887896E-2</v>
      </c>
      <c r="DE1287" s="27">
        <f t="shared" si="2671"/>
        <v>3993600</v>
      </c>
      <c r="DF1287" s="27">
        <f t="shared" si="2672"/>
        <v>758784</v>
      </c>
      <c r="DG1287" s="28">
        <f t="shared" si="2673"/>
        <v>4752384</v>
      </c>
      <c r="DH1287" s="31" t="s">
        <v>30</v>
      </c>
      <c r="DI1287" s="43" t="s">
        <v>30</v>
      </c>
      <c r="DJ1287" s="43" t="s">
        <v>30</v>
      </c>
      <c r="DK1287" s="43" t="s">
        <v>30</v>
      </c>
      <c r="DL1287" s="43" t="s">
        <v>30</v>
      </c>
      <c r="DM1287" s="32" t="s">
        <v>30</v>
      </c>
      <c r="DN1287" s="32" t="s">
        <v>30</v>
      </c>
      <c r="DO1287" s="33" t="s">
        <v>30</v>
      </c>
    </row>
    <row r="1288" spans="1:119" ht="21" customHeight="1" x14ac:dyDescent="0.25">
      <c r="A1288" s="66" t="s">
        <v>2510</v>
      </c>
      <c r="B1288" s="67" t="s">
        <v>2490</v>
      </c>
      <c r="C1288" s="68" t="s">
        <v>2511</v>
      </c>
      <c r="D1288" s="26">
        <v>1</v>
      </c>
      <c r="E1288" s="27">
        <v>14000000</v>
      </c>
      <c r="F1288" s="27">
        <v>11245000</v>
      </c>
      <c r="G1288" s="148"/>
      <c r="H1288" s="148"/>
      <c r="I1288" s="143">
        <f t="shared" si="2602"/>
        <v>0.15433386271887015</v>
      </c>
      <c r="J1288" s="27">
        <f>+AVERAGE(E1288:F1288)</f>
        <v>12622500</v>
      </c>
      <c r="K1288" s="28">
        <f t="shared" si="2674"/>
        <v>2398275</v>
      </c>
      <c r="L1288" s="29">
        <f t="shared" si="2669"/>
        <v>15020775</v>
      </c>
      <c r="M1288" s="26">
        <v>1</v>
      </c>
      <c r="N1288" s="27">
        <v>14000000</v>
      </c>
      <c r="O1288" s="27">
        <v>16800000</v>
      </c>
      <c r="P1288" s="145"/>
      <c r="Q1288" s="145"/>
      <c r="R1288" s="143">
        <f t="shared" si="2601"/>
        <v>0.12856486930664501</v>
      </c>
      <c r="S1288" s="27">
        <f t="shared" si="2675"/>
        <v>15400000</v>
      </c>
      <c r="T1288" s="28">
        <f t="shared" si="2676"/>
        <v>2926000</v>
      </c>
      <c r="U1288" s="30">
        <f t="shared" si="2677"/>
        <v>18326000</v>
      </c>
      <c r="V1288" s="26">
        <v>1</v>
      </c>
      <c r="W1288" s="27">
        <v>14000000</v>
      </c>
      <c r="X1288" s="27">
        <v>16100000</v>
      </c>
      <c r="Y1288" s="145"/>
      <c r="Z1288" s="145"/>
      <c r="AA1288" s="143">
        <f t="shared" si="2570"/>
        <v>9.8666062491146164E-2</v>
      </c>
      <c r="AB1288" s="27">
        <f t="shared" si="2678"/>
        <v>15050000</v>
      </c>
      <c r="AC1288" s="28">
        <f t="shared" si="2609"/>
        <v>2859500</v>
      </c>
      <c r="AD1288" s="29">
        <f t="shared" si="2679"/>
        <v>17909500</v>
      </c>
      <c r="AE1288" s="26">
        <v>1</v>
      </c>
      <c r="AF1288" s="27">
        <v>14000000</v>
      </c>
      <c r="AG1288" s="27">
        <v>16520000</v>
      </c>
      <c r="AH1288" s="145"/>
      <c r="AI1288" s="145"/>
      <c r="AJ1288" s="143">
        <f t="shared" si="2662"/>
        <v>0.11676992716842069</v>
      </c>
      <c r="AK1288" s="27">
        <f t="shared" si="2680"/>
        <v>15260000</v>
      </c>
      <c r="AL1288" s="28">
        <f t="shared" si="2612"/>
        <v>2899400</v>
      </c>
      <c r="AM1288" s="30">
        <f t="shared" si="2681"/>
        <v>18159400</v>
      </c>
      <c r="AN1288" s="26">
        <v>1</v>
      </c>
      <c r="AO1288" s="27">
        <v>14000000</v>
      </c>
      <c r="AP1288" s="27">
        <v>18515000</v>
      </c>
      <c r="AQ1288" s="145"/>
      <c r="AR1288" s="145"/>
      <c r="AS1288" s="143">
        <f t="shared" si="2663"/>
        <v>0.19637626431230276</v>
      </c>
      <c r="AT1288" s="27">
        <f t="shared" si="2682"/>
        <v>16257500</v>
      </c>
      <c r="AU1288" s="28">
        <f t="shared" si="2615"/>
        <v>3088925</v>
      </c>
      <c r="AV1288" s="30">
        <f t="shared" si="2683"/>
        <v>19346425</v>
      </c>
      <c r="AW1288" s="26">
        <v>1</v>
      </c>
      <c r="AX1288" s="27">
        <v>14000000</v>
      </c>
      <c r="AY1288" s="27">
        <v>16100000</v>
      </c>
      <c r="AZ1288" s="145"/>
      <c r="BA1288" s="145"/>
      <c r="BB1288" s="143">
        <f t="shared" si="2664"/>
        <v>9.8666062491146164E-2</v>
      </c>
      <c r="BC1288" s="27">
        <f t="shared" si="2684"/>
        <v>15050000</v>
      </c>
      <c r="BD1288" s="27">
        <f t="shared" si="2618"/>
        <v>2859500</v>
      </c>
      <c r="BE1288" s="27">
        <f t="shared" si="2685"/>
        <v>17909500</v>
      </c>
      <c r="BF1288" s="26">
        <v>1</v>
      </c>
      <c r="BG1288" s="27">
        <v>11200000</v>
      </c>
      <c r="BH1288" s="27">
        <v>8960000</v>
      </c>
      <c r="BI1288" s="145"/>
      <c r="BJ1288" s="145"/>
      <c r="BK1288" s="143">
        <f t="shared" si="2665"/>
        <v>0.15713484026367722</v>
      </c>
      <c r="BL1288" s="27">
        <f t="shared" si="2686"/>
        <v>10080000</v>
      </c>
      <c r="BM1288" s="27">
        <f t="shared" si="2621"/>
        <v>1915200</v>
      </c>
      <c r="BN1288" s="28">
        <f t="shared" si="2687"/>
        <v>11995200</v>
      </c>
      <c r="BO1288" s="26">
        <v>1</v>
      </c>
      <c r="BP1288" s="27">
        <v>11200000</v>
      </c>
      <c r="BQ1288" s="27">
        <v>9408000</v>
      </c>
      <c r="BR1288" s="148"/>
      <c r="BS1288" s="148"/>
      <c r="BT1288" s="143">
        <f t="shared" si="2666"/>
        <v>0.12297509238026913</v>
      </c>
      <c r="BU1288" s="27">
        <f t="shared" si="2688"/>
        <v>10304000</v>
      </c>
      <c r="BV1288" s="28">
        <f t="shared" si="2624"/>
        <v>1957760</v>
      </c>
      <c r="BW1288" s="30">
        <f t="shared" si="2689"/>
        <v>12261760</v>
      </c>
      <c r="BX1288" s="26">
        <v>1</v>
      </c>
      <c r="BY1288" s="28">
        <v>11200000</v>
      </c>
      <c r="BZ1288" s="28">
        <v>9408000</v>
      </c>
      <c r="CA1288" s="156"/>
      <c r="CB1288" s="156"/>
      <c r="CC1288" s="177">
        <f t="shared" si="2667"/>
        <v>0.12297509238026913</v>
      </c>
      <c r="CD1288" s="28">
        <f t="shared" si="2690"/>
        <v>10304000</v>
      </c>
      <c r="CE1288" s="28">
        <f t="shared" si="2627"/>
        <v>1957760</v>
      </c>
      <c r="CF1288" s="29">
        <f t="shared" si="2691"/>
        <v>12261760</v>
      </c>
      <c r="CG1288" s="26">
        <v>1</v>
      </c>
      <c r="CH1288" s="27">
        <v>8960000</v>
      </c>
      <c r="CI1288" s="27">
        <v>8064000</v>
      </c>
      <c r="CJ1288" s="148"/>
      <c r="CK1288" s="148"/>
      <c r="CL1288" s="143">
        <f>+STDEVA(CH1288:CI1288)/AVERAGE(CH1288:CI1288)</f>
        <v>7.4432292756478682E-2</v>
      </c>
      <c r="CM1288" s="27">
        <f>+AVERAGE(CH1288:CJ1288)</f>
        <v>8512000</v>
      </c>
      <c r="CN1288" s="27">
        <f t="shared" si="2629"/>
        <v>1617280</v>
      </c>
      <c r="CO1288" s="28">
        <f t="shared" si="2692"/>
        <v>10129280</v>
      </c>
      <c r="CP1288" s="26">
        <v>1</v>
      </c>
      <c r="CQ1288" s="27">
        <v>8960000</v>
      </c>
      <c r="CR1288" s="27">
        <v>8064000</v>
      </c>
      <c r="CS1288" s="148"/>
      <c r="CT1288" s="148"/>
      <c r="CU1288" s="143">
        <f t="shared" si="2668"/>
        <v>7.4432292756478682E-2</v>
      </c>
      <c r="CV1288" s="27">
        <f t="shared" si="2693"/>
        <v>8512000</v>
      </c>
      <c r="CW1288" s="28">
        <f t="shared" si="2694"/>
        <v>1617280</v>
      </c>
      <c r="CX1288" s="29">
        <f t="shared" si="2695"/>
        <v>10129280</v>
      </c>
      <c r="CY1288" s="26">
        <v>1</v>
      </c>
      <c r="CZ1288" s="27">
        <v>8960000</v>
      </c>
      <c r="DA1288" s="27">
        <v>8243200</v>
      </c>
      <c r="DB1288" s="181"/>
      <c r="DC1288" s="181"/>
      <c r="DD1288" s="143">
        <f t="shared" si="2670"/>
        <v>5.892556509887896E-2</v>
      </c>
      <c r="DE1288" s="27">
        <f t="shared" si="2671"/>
        <v>8601600</v>
      </c>
      <c r="DF1288" s="27">
        <f t="shared" si="2672"/>
        <v>1634304</v>
      </c>
      <c r="DG1288" s="28">
        <f t="shared" si="2673"/>
        <v>10235904</v>
      </c>
      <c r="DH1288" s="31" t="s">
        <v>30</v>
      </c>
      <c r="DI1288" s="43" t="s">
        <v>30</v>
      </c>
      <c r="DJ1288" s="43" t="s">
        <v>30</v>
      </c>
      <c r="DK1288" s="43" t="s">
        <v>30</v>
      </c>
      <c r="DL1288" s="43" t="s">
        <v>30</v>
      </c>
      <c r="DM1288" s="32" t="s">
        <v>30</v>
      </c>
      <c r="DN1288" s="32" t="s">
        <v>30</v>
      </c>
      <c r="DO1288" s="33" t="s">
        <v>30</v>
      </c>
    </row>
    <row r="1289" spans="1:119" ht="21" customHeight="1" x14ac:dyDescent="0.25">
      <c r="A1289" s="66" t="s">
        <v>2512</v>
      </c>
      <c r="B1289" s="67" t="s">
        <v>2490</v>
      </c>
      <c r="C1289" s="68" t="s">
        <v>2513</v>
      </c>
      <c r="D1289" s="26">
        <v>1</v>
      </c>
      <c r="E1289" s="27">
        <v>14000000</v>
      </c>
      <c r="F1289" s="27">
        <v>11245000</v>
      </c>
      <c r="G1289" s="148"/>
      <c r="H1289" s="148"/>
      <c r="I1289" s="143">
        <f t="shared" si="2602"/>
        <v>0.15433386271887015</v>
      </c>
      <c r="J1289" s="27">
        <f t="shared" si="2603"/>
        <v>12622500</v>
      </c>
      <c r="K1289" s="28">
        <f t="shared" si="2674"/>
        <v>2398275</v>
      </c>
      <c r="L1289" s="29">
        <f t="shared" si="2669"/>
        <v>15020775</v>
      </c>
      <c r="M1289" s="26">
        <v>1</v>
      </c>
      <c r="N1289" s="27">
        <v>14000000</v>
      </c>
      <c r="O1289" s="27">
        <v>16800000</v>
      </c>
      <c r="P1289" s="145"/>
      <c r="Q1289" s="145"/>
      <c r="R1289" s="143">
        <f t="shared" si="2601"/>
        <v>0.12856486930664501</v>
      </c>
      <c r="S1289" s="27">
        <f t="shared" si="2675"/>
        <v>15400000</v>
      </c>
      <c r="T1289" s="28">
        <f t="shared" si="2676"/>
        <v>2926000</v>
      </c>
      <c r="U1289" s="30">
        <f t="shared" si="2677"/>
        <v>18326000</v>
      </c>
      <c r="V1289" s="26">
        <v>1</v>
      </c>
      <c r="W1289" s="27">
        <v>14000000</v>
      </c>
      <c r="X1289" s="27">
        <v>16100000</v>
      </c>
      <c r="Y1289" s="145"/>
      <c r="Z1289" s="145"/>
      <c r="AA1289" s="143">
        <f t="shared" si="2570"/>
        <v>9.8666062491146164E-2</v>
      </c>
      <c r="AB1289" s="27">
        <f t="shared" si="2678"/>
        <v>15050000</v>
      </c>
      <c r="AC1289" s="28">
        <f t="shared" si="2609"/>
        <v>2859500</v>
      </c>
      <c r="AD1289" s="29">
        <f t="shared" si="2679"/>
        <v>17909500</v>
      </c>
      <c r="AE1289" s="26">
        <v>1</v>
      </c>
      <c r="AF1289" s="27">
        <v>14000000</v>
      </c>
      <c r="AG1289" s="27">
        <v>16520000</v>
      </c>
      <c r="AH1289" s="145"/>
      <c r="AI1289" s="145"/>
      <c r="AJ1289" s="143">
        <f t="shared" si="2662"/>
        <v>0.11676992716842069</v>
      </c>
      <c r="AK1289" s="27">
        <f t="shared" si="2680"/>
        <v>15260000</v>
      </c>
      <c r="AL1289" s="28">
        <f t="shared" si="2612"/>
        <v>2899400</v>
      </c>
      <c r="AM1289" s="30">
        <f t="shared" si="2681"/>
        <v>18159400</v>
      </c>
      <c r="AN1289" s="26">
        <v>1</v>
      </c>
      <c r="AO1289" s="27">
        <v>14000000</v>
      </c>
      <c r="AP1289" s="27">
        <v>18515000</v>
      </c>
      <c r="AQ1289" s="145"/>
      <c r="AR1289" s="145"/>
      <c r="AS1289" s="143">
        <f t="shared" si="2663"/>
        <v>0.19637626431230276</v>
      </c>
      <c r="AT1289" s="27">
        <f t="shared" si="2682"/>
        <v>16257500</v>
      </c>
      <c r="AU1289" s="28">
        <f t="shared" si="2615"/>
        <v>3088925</v>
      </c>
      <c r="AV1289" s="30">
        <f t="shared" si="2683"/>
        <v>19346425</v>
      </c>
      <c r="AW1289" s="26">
        <v>1</v>
      </c>
      <c r="AX1289" s="27">
        <v>14000000</v>
      </c>
      <c r="AY1289" s="27">
        <v>16100000</v>
      </c>
      <c r="AZ1289" s="145"/>
      <c r="BA1289" s="145"/>
      <c r="BB1289" s="143">
        <f t="shared" si="2664"/>
        <v>9.8666062491146164E-2</v>
      </c>
      <c r="BC1289" s="27">
        <f t="shared" si="2684"/>
        <v>15050000</v>
      </c>
      <c r="BD1289" s="27">
        <f t="shared" si="2618"/>
        <v>2859500</v>
      </c>
      <c r="BE1289" s="27">
        <f t="shared" si="2685"/>
        <v>17909500</v>
      </c>
      <c r="BF1289" s="26">
        <v>1</v>
      </c>
      <c r="BG1289" s="27">
        <v>11200000</v>
      </c>
      <c r="BH1289" s="27">
        <v>8960000</v>
      </c>
      <c r="BI1289" s="145"/>
      <c r="BJ1289" s="145"/>
      <c r="BK1289" s="143">
        <f t="shared" si="2665"/>
        <v>0.15713484026367722</v>
      </c>
      <c r="BL1289" s="27">
        <f t="shared" si="2686"/>
        <v>10080000</v>
      </c>
      <c r="BM1289" s="27">
        <f t="shared" si="2621"/>
        <v>1915200</v>
      </c>
      <c r="BN1289" s="28">
        <f t="shared" si="2687"/>
        <v>11995200</v>
      </c>
      <c r="BO1289" s="26">
        <v>1</v>
      </c>
      <c r="BP1289" s="27">
        <v>11200000</v>
      </c>
      <c r="BQ1289" s="27">
        <v>9408000</v>
      </c>
      <c r="BR1289" s="148"/>
      <c r="BS1289" s="148"/>
      <c r="BT1289" s="143">
        <f t="shared" si="2666"/>
        <v>0.12297509238026913</v>
      </c>
      <c r="BU1289" s="27">
        <f t="shared" si="2688"/>
        <v>10304000</v>
      </c>
      <c r="BV1289" s="28">
        <f t="shared" si="2624"/>
        <v>1957760</v>
      </c>
      <c r="BW1289" s="30">
        <f t="shared" si="2689"/>
        <v>12261760</v>
      </c>
      <c r="BX1289" s="26">
        <v>1</v>
      </c>
      <c r="BY1289" s="28">
        <v>11200000</v>
      </c>
      <c r="BZ1289" s="28">
        <v>9408000</v>
      </c>
      <c r="CA1289" s="156"/>
      <c r="CB1289" s="156"/>
      <c r="CC1289" s="177">
        <f t="shared" si="2667"/>
        <v>0.12297509238026913</v>
      </c>
      <c r="CD1289" s="28">
        <f t="shared" si="2690"/>
        <v>10304000</v>
      </c>
      <c r="CE1289" s="28">
        <f t="shared" si="2627"/>
        <v>1957760</v>
      </c>
      <c r="CF1289" s="29">
        <f t="shared" si="2691"/>
        <v>12261760</v>
      </c>
      <c r="CG1289" s="31" t="s">
        <v>30</v>
      </c>
      <c r="CH1289" s="32" t="s">
        <v>30</v>
      </c>
      <c r="CI1289" s="32" t="s">
        <v>30</v>
      </c>
      <c r="CJ1289" s="32" t="s">
        <v>30</v>
      </c>
      <c r="CK1289" s="32" t="s">
        <v>30</v>
      </c>
      <c r="CL1289" s="32" t="s">
        <v>30</v>
      </c>
      <c r="CM1289" s="32" t="s">
        <v>30</v>
      </c>
      <c r="CN1289" s="32" t="s">
        <v>30</v>
      </c>
      <c r="CO1289" s="32" t="s">
        <v>30</v>
      </c>
      <c r="CP1289" s="31" t="s">
        <v>30</v>
      </c>
      <c r="CQ1289" s="32" t="s">
        <v>30</v>
      </c>
      <c r="CR1289" s="32" t="s">
        <v>30</v>
      </c>
      <c r="CS1289" s="32" t="s">
        <v>30</v>
      </c>
      <c r="CT1289" s="32" t="s">
        <v>30</v>
      </c>
      <c r="CU1289" s="32" t="s">
        <v>30</v>
      </c>
      <c r="CV1289" s="32" t="s">
        <v>30</v>
      </c>
      <c r="CW1289" s="32" t="s">
        <v>30</v>
      </c>
      <c r="CX1289" s="34" t="s">
        <v>30</v>
      </c>
      <c r="CY1289" s="31" t="s">
        <v>30</v>
      </c>
      <c r="CZ1289" s="32" t="s">
        <v>30</v>
      </c>
      <c r="DA1289" s="32" t="s">
        <v>30</v>
      </c>
      <c r="DB1289" s="32" t="s">
        <v>30</v>
      </c>
      <c r="DC1289" s="32" t="s">
        <v>30</v>
      </c>
      <c r="DD1289" s="32" t="s">
        <v>30</v>
      </c>
      <c r="DE1289" s="32" t="s">
        <v>30</v>
      </c>
      <c r="DF1289" s="32" t="s">
        <v>30</v>
      </c>
      <c r="DG1289" s="32" t="s">
        <v>30</v>
      </c>
      <c r="DH1289" s="31" t="s">
        <v>30</v>
      </c>
      <c r="DI1289" s="43" t="s">
        <v>30</v>
      </c>
      <c r="DJ1289" s="43" t="s">
        <v>30</v>
      </c>
      <c r="DK1289" s="43" t="s">
        <v>30</v>
      </c>
      <c r="DL1289" s="43" t="s">
        <v>30</v>
      </c>
      <c r="DM1289" s="32" t="s">
        <v>30</v>
      </c>
      <c r="DN1289" s="32" t="s">
        <v>30</v>
      </c>
      <c r="DO1289" s="33" t="s">
        <v>30</v>
      </c>
    </row>
    <row r="1290" spans="1:119" ht="21" customHeight="1" x14ac:dyDescent="0.25">
      <c r="A1290" s="66" t="s">
        <v>2514</v>
      </c>
      <c r="B1290" s="67" t="s">
        <v>2490</v>
      </c>
      <c r="C1290" s="68" t="s">
        <v>2515</v>
      </c>
      <c r="D1290" s="31" t="s">
        <v>30</v>
      </c>
      <c r="E1290" s="32" t="s">
        <v>30</v>
      </c>
      <c r="F1290" s="32" t="s">
        <v>30</v>
      </c>
      <c r="G1290" s="32" t="s">
        <v>30</v>
      </c>
      <c r="H1290" s="32" t="s">
        <v>30</v>
      </c>
      <c r="I1290" s="32" t="s">
        <v>30</v>
      </c>
      <c r="J1290" s="32" t="s">
        <v>30</v>
      </c>
      <c r="K1290" s="32" t="s">
        <v>30</v>
      </c>
      <c r="L1290" s="32" t="s">
        <v>30</v>
      </c>
      <c r="M1290" s="31" t="s">
        <v>30</v>
      </c>
      <c r="N1290" s="43" t="s">
        <v>30</v>
      </c>
      <c r="O1290" s="32" t="s">
        <v>30</v>
      </c>
      <c r="P1290" s="32" t="s">
        <v>30</v>
      </c>
      <c r="Q1290" s="32" t="s">
        <v>30</v>
      </c>
      <c r="R1290" s="165" t="s">
        <v>30</v>
      </c>
      <c r="S1290" s="32" t="s">
        <v>30</v>
      </c>
      <c r="T1290" s="32" t="s">
        <v>30</v>
      </c>
      <c r="U1290" s="33" t="s">
        <v>30</v>
      </c>
      <c r="V1290" s="31" t="s">
        <v>30</v>
      </c>
      <c r="W1290" s="32" t="s">
        <v>30</v>
      </c>
      <c r="X1290" s="32" t="s">
        <v>30</v>
      </c>
      <c r="Y1290" s="32" t="s">
        <v>30</v>
      </c>
      <c r="Z1290" s="32" t="s">
        <v>30</v>
      </c>
      <c r="AA1290" s="32" t="s">
        <v>30</v>
      </c>
      <c r="AB1290" s="32" t="s">
        <v>30</v>
      </c>
      <c r="AC1290" s="32" t="s">
        <v>30</v>
      </c>
      <c r="AD1290" s="34" t="s">
        <v>30</v>
      </c>
      <c r="AE1290" s="31" t="s">
        <v>30</v>
      </c>
      <c r="AF1290" s="32" t="s">
        <v>30</v>
      </c>
      <c r="AG1290" s="32" t="s">
        <v>30</v>
      </c>
      <c r="AH1290" s="32" t="s">
        <v>30</v>
      </c>
      <c r="AI1290" s="32" t="s">
        <v>30</v>
      </c>
      <c r="AJ1290" s="32" t="s">
        <v>30</v>
      </c>
      <c r="AK1290" s="32" t="s">
        <v>30</v>
      </c>
      <c r="AL1290" s="32" t="s">
        <v>30</v>
      </c>
      <c r="AM1290" s="33" t="s">
        <v>30</v>
      </c>
      <c r="AN1290" s="31" t="s">
        <v>30</v>
      </c>
      <c r="AO1290" s="32" t="s">
        <v>30</v>
      </c>
      <c r="AP1290" s="32" t="s">
        <v>30</v>
      </c>
      <c r="AQ1290" s="32" t="s">
        <v>30</v>
      </c>
      <c r="AR1290" s="32" t="s">
        <v>30</v>
      </c>
      <c r="AS1290" s="32" t="s">
        <v>30</v>
      </c>
      <c r="AT1290" s="32" t="s">
        <v>30</v>
      </c>
      <c r="AU1290" s="32" t="s">
        <v>30</v>
      </c>
      <c r="AV1290" s="33" t="s">
        <v>30</v>
      </c>
      <c r="AW1290" s="31" t="s">
        <v>30</v>
      </c>
      <c r="AX1290" s="32" t="s">
        <v>30</v>
      </c>
      <c r="AY1290" s="32" t="s">
        <v>30</v>
      </c>
      <c r="AZ1290" s="32" t="s">
        <v>30</v>
      </c>
      <c r="BA1290" s="32" t="s">
        <v>30</v>
      </c>
      <c r="BB1290" s="32" t="s">
        <v>30</v>
      </c>
      <c r="BC1290" s="32" t="s">
        <v>30</v>
      </c>
      <c r="BD1290" s="32" t="s">
        <v>30</v>
      </c>
      <c r="BE1290" s="32" t="s">
        <v>30</v>
      </c>
      <c r="BF1290" s="31" t="s">
        <v>30</v>
      </c>
      <c r="BG1290" s="32" t="s">
        <v>30</v>
      </c>
      <c r="BH1290" s="32" t="s">
        <v>30</v>
      </c>
      <c r="BI1290" s="32" t="s">
        <v>30</v>
      </c>
      <c r="BJ1290" s="32" t="s">
        <v>30</v>
      </c>
      <c r="BK1290" s="32" t="s">
        <v>30</v>
      </c>
      <c r="BL1290" s="32" t="s">
        <v>30</v>
      </c>
      <c r="BM1290" s="32" t="s">
        <v>30</v>
      </c>
      <c r="BN1290" s="32" t="s">
        <v>30</v>
      </c>
      <c r="BO1290" s="31" t="s">
        <v>30</v>
      </c>
      <c r="BP1290" s="32" t="s">
        <v>30</v>
      </c>
      <c r="BQ1290" s="32" t="s">
        <v>30</v>
      </c>
      <c r="BR1290" s="32" t="s">
        <v>30</v>
      </c>
      <c r="BS1290" s="32" t="s">
        <v>30</v>
      </c>
      <c r="BT1290" s="32" t="s">
        <v>30</v>
      </c>
      <c r="BU1290" s="32" t="s">
        <v>30</v>
      </c>
      <c r="BV1290" s="32" t="s">
        <v>30</v>
      </c>
      <c r="BW1290" s="33" t="s">
        <v>30</v>
      </c>
      <c r="BX1290" s="31" t="s">
        <v>30</v>
      </c>
      <c r="BY1290" s="32" t="s">
        <v>30</v>
      </c>
      <c r="BZ1290" s="32" t="s">
        <v>30</v>
      </c>
      <c r="CA1290" s="32" t="s">
        <v>30</v>
      </c>
      <c r="CB1290" s="32" t="s">
        <v>30</v>
      </c>
      <c r="CC1290" s="32" t="s">
        <v>30</v>
      </c>
      <c r="CD1290" s="32" t="s">
        <v>30</v>
      </c>
      <c r="CE1290" s="32" t="s">
        <v>30</v>
      </c>
      <c r="CF1290" s="34" t="s">
        <v>30</v>
      </c>
      <c r="CG1290" s="26">
        <v>1</v>
      </c>
      <c r="CH1290" s="27">
        <v>10880000</v>
      </c>
      <c r="CI1290" s="27">
        <v>9792000</v>
      </c>
      <c r="CJ1290" s="27"/>
      <c r="CK1290" s="27"/>
      <c r="CL1290" s="143">
        <f t="shared" ref="CL1290:CL1296" si="2696">+STDEVA(CH1290:CI1290)/AVERAGE(CH1290:CI1290)</f>
        <v>7.4432292756478682E-2</v>
      </c>
      <c r="CM1290" s="27">
        <f t="shared" ref="CM1290:CM1296" si="2697">+AVERAGE(CH1290:CJ1290)</f>
        <v>10336000</v>
      </c>
      <c r="CN1290" s="27">
        <f t="shared" si="2629"/>
        <v>1963840</v>
      </c>
      <c r="CO1290" s="28">
        <f t="shared" ref="CO1290:CO1302" si="2698">+CN1290+CM1290</f>
        <v>12299840</v>
      </c>
      <c r="CP1290" s="26">
        <v>1</v>
      </c>
      <c r="CQ1290" s="27">
        <v>10880000</v>
      </c>
      <c r="CR1290" s="27">
        <v>9792000</v>
      </c>
      <c r="CS1290" s="27"/>
      <c r="CT1290" s="27"/>
      <c r="CU1290" s="143">
        <f t="shared" si="2668"/>
        <v>7.4432292756478682E-2</v>
      </c>
      <c r="CV1290" s="27">
        <f t="shared" ref="CV1290:CV1302" si="2699">+AVERAGE(CQ1290:CS1290)</f>
        <v>10336000</v>
      </c>
      <c r="CW1290" s="28">
        <f t="shared" ref="CW1290:CW1302" si="2700">+CV1290*19%</f>
        <v>1963840</v>
      </c>
      <c r="CX1290" s="29">
        <f t="shared" ref="CX1290:CX1302" si="2701">+CW1290+CV1290</f>
        <v>12299840</v>
      </c>
      <c r="CY1290" s="26">
        <v>1</v>
      </c>
      <c r="CZ1290" s="27">
        <v>10880000</v>
      </c>
      <c r="DA1290" s="27">
        <v>10009600</v>
      </c>
      <c r="DB1290" s="27"/>
      <c r="DC1290" s="27"/>
      <c r="DD1290" s="143">
        <f t="shared" si="2670"/>
        <v>5.892556509887896E-2</v>
      </c>
      <c r="DE1290" s="27">
        <f t="shared" ref="DE1290:DE1302" si="2702">+AVERAGE(CZ1290:DB1290)</f>
        <v>10444800</v>
      </c>
      <c r="DF1290" s="27">
        <f t="shared" ref="DF1290:DF1321" si="2703">+DE1290*19%</f>
        <v>1984512</v>
      </c>
      <c r="DG1290" s="28">
        <f t="shared" ref="DG1290:DG1302" si="2704">+DF1290+DE1290</f>
        <v>12429312</v>
      </c>
      <c r="DH1290" s="31" t="s">
        <v>30</v>
      </c>
      <c r="DI1290" s="43" t="s">
        <v>30</v>
      </c>
      <c r="DJ1290" s="43" t="s">
        <v>30</v>
      </c>
      <c r="DK1290" s="43" t="s">
        <v>30</v>
      </c>
      <c r="DL1290" s="43" t="s">
        <v>30</v>
      </c>
      <c r="DM1290" s="32" t="s">
        <v>30</v>
      </c>
      <c r="DN1290" s="32" t="s">
        <v>30</v>
      </c>
      <c r="DO1290" s="33" t="s">
        <v>30</v>
      </c>
    </row>
    <row r="1291" spans="1:119" ht="21" customHeight="1" x14ac:dyDescent="0.25">
      <c r="A1291" s="66" t="s">
        <v>2516</v>
      </c>
      <c r="B1291" s="67" t="s">
        <v>2490</v>
      </c>
      <c r="C1291" s="68" t="s">
        <v>2517</v>
      </c>
      <c r="D1291" s="26">
        <v>1</v>
      </c>
      <c r="E1291" s="27">
        <v>8500000</v>
      </c>
      <c r="F1291" s="27">
        <v>7600000</v>
      </c>
      <c r="G1291" s="148"/>
      <c r="H1291" s="148"/>
      <c r="I1291" s="143">
        <f t="shared" si="2602"/>
        <v>7.9055416530173006E-2</v>
      </c>
      <c r="J1291" s="27">
        <f t="shared" si="2603"/>
        <v>8050000</v>
      </c>
      <c r="K1291" s="28">
        <f t="shared" ref="K1291:K1302" si="2705">J1291*19%</f>
        <v>1529500</v>
      </c>
      <c r="L1291" s="29">
        <f t="shared" si="2669"/>
        <v>9579500</v>
      </c>
      <c r="M1291" s="26">
        <v>1</v>
      </c>
      <c r="N1291" s="27">
        <v>8500000</v>
      </c>
      <c r="O1291" s="27">
        <v>10200000</v>
      </c>
      <c r="P1291" s="145"/>
      <c r="Q1291" s="145"/>
      <c r="R1291" s="143">
        <f t="shared" si="2601"/>
        <v>0.12856486930664499</v>
      </c>
      <c r="S1291" s="27">
        <f t="shared" ref="S1291:S1302" si="2706">+AVERAGE(N1291:P1291)</f>
        <v>9350000</v>
      </c>
      <c r="T1291" s="28">
        <f t="shared" ref="T1291:T1302" si="2707">+S1291*19%</f>
        <v>1776500</v>
      </c>
      <c r="U1291" s="30">
        <f t="shared" ref="U1291:U1302" si="2708">+T1291+S1291</f>
        <v>11126500</v>
      </c>
      <c r="V1291" s="26">
        <v>1</v>
      </c>
      <c r="W1291" s="27">
        <v>8500000</v>
      </c>
      <c r="X1291" s="27">
        <v>9775000</v>
      </c>
      <c r="Y1291" s="145"/>
      <c r="Z1291" s="145"/>
      <c r="AA1291" s="143">
        <f t="shared" si="2570"/>
        <v>9.8666062491146164E-2</v>
      </c>
      <c r="AB1291" s="27">
        <f t="shared" ref="AB1291:AB1302" si="2709">+AVERAGE(W1291:Y1291)</f>
        <v>9137500</v>
      </c>
      <c r="AC1291" s="28">
        <f t="shared" si="2609"/>
        <v>1736125</v>
      </c>
      <c r="AD1291" s="29">
        <f t="shared" ref="AD1291:AD1302" si="2710">+AC1291+AB1291</f>
        <v>10873625</v>
      </c>
      <c r="AE1291" s="26">
        <v>1</v>
      </c>
      <c r="AF1291" s="27">
        <v>8500000</v>
      </c>
      <c r="AG1291" s="27">
        <v>10030000</v>
      </c>
      <c r="AH1291" s="145"/>
      <c r="AI1291" s="145"/>
      <c r="AJ1291" s="143">
        <f t="shared" si="2662"/>
        <v>0.11676992716842069</v>
      </c>
      <c r="AK1291" s="27">
        <f t="shared" ref="AK1291:AK1302" si="2711">+AVERAGE(AF1291:AH1291)</f>
        <v>9265000</v>
      </c>
      <c r="AL1291" s="28">
        <f t="shared" si="2612"/>
        <v>1760350</v>
      </c>
      <c r="AM1291" s="30">
        <f t="shared" ref="AM1291:AM1302" si="2712">+AL1291+AK1291</f>
        <v>11025350</v>
      </c>
      <c r="AN1291" s="26">
        <v>1</v>
      </c>
      <c r="AO1291" s="27">
        <v>8500000</v>
      </c>
      <c r="AP1291" s="27">
        <v>11241250</v>
      </c>
      <c r="AQ1291" s="145"/>
      <c r="AR1291" s="145"/>
      <c r="AS1291" s="143">
        <f t="shared" si="2663"/>
        <v>0.19637626431230276</v>
      </c>
      <c r="AT1291" s="27">
        <f t="shared" ref="AT1291:AT1302" si="2713">+AVERAGE(AO1291:AQ1291)</f>
        <v>9870625</v>
      </c>
      <c r="AU1291" s="28">
        <f t="shared" si="2615"/>
        <v>1875418.75</v>
      </c>
      <c r="AV1291" s="30">
        <f t="shared" ref="AV1291:AV1302" si="2714">+AU1291+AT1291</f>
        <v>11746043.75</v>
      </c>
      <c r="AW1291" s="26">
        <v>1</v>
      </c>
      <c r="AX1291" s="27">
        <v>8500000</v>
      </c>
      <c r="AY1291" s="27">
        <v>9775000</v>
      </c>
      <c r="AZ1291" s="145"/>
      <c r="BA1291" s="145"/>
      <c r="BB1291" s="143">
        <f t="shared" si="2664"/>
        <v>9.8666062491146164E-2</v>
      </c>
      <c r="BC1291" s="27">
        <f t="shared" ref="BC1291:BC1302" si="2715">+AVERAGE(AX1291:AZ1291)</f>
        <v>9137500</v>
      </c>
      <c r="BD1291" s="27">
        <f t="shared" si="2618"/>
        <v>1736125</v>
      </c>
      <c r="BE1291" s="27">
        <f t="shared" ref="BE1291:BE1302" si="2716">+BD1291+BC1291</f>
        <v>10873625</v>
      </c>
      <c r="BF1291" s="26">
        <v>1</v>
      </c>
      <c r="BG1291" s="27">
        <v>6800000</v>
      </c>
      <c r="BH1291" s="27">
        <v>5440000</v>
      </c>
      <c r="BI1291" s="145"/>
      <c r="BJ1291" s="145"/>
      <c r="BK1291" s="143">
        <f t="shared" si="2665"/>
        <v>0.15713484026367722</v>
      </c>
      <c r="BL1291" s="27">
        <f t="shared" ref="BL1291:BL1302" si="2717">+AVERAGE(BG1291:BI1291)</f>
        <v>6120000</v>
      </c>
      <c r="BM1291" s="27">
        <f t="shared" si="2621"/>
        <v>1162800</v>
      </c>
      <c r="BN1291" s="28">
        <f t="shared" ref="BN1291:BN1302" si="2718">+BM1291+BL1291</f>
        <v>7282800</v>
      </c>
      <c r="BO1291" s="26">
        <v>1</v>
      </c>
      <c r="BP1291" s="27">
        <v>6800000</v>
      </c>
      <c r="BQ1291" s="27">
        <v>5712000</v>
      </c>
      <c r="BR1291" s="148"/>
      <c r="BS1291" s="148"/>
      <c r="BT1291" s="143">
        <f t="shared" si="2666"/>
        <v>0.12297509238026913</v>
      </c>
      <c r="BU1291" s="27">
        <f t="shared" ref="BU1291:BU1302" si="2719">+AVERAGE(BP1291:BR1291)</f>
        <v>6256000</v>
      </c>
      <c r="BV1291" s="28">
        <f t="shared" si="2624"/>
        <v>1188640</v>
      </c>
      <c r="BW1291" s="30">
        <f t="shared" ref="BW1291:BW1302" si="2720">+BV1291+BU1291</f>
        <v>7444640</v>
      </c>
      <c r="BX1291" s="26">
        <v>1</v>
      </c>
      <c r="BY1291" s="28">
        <v>6800000</v>
      </c>
      <c r="BZ1291" s="28">
        <v>5712000</v>
      </c>
      <c r="CA1291" s="156"/>
      <c r="CB1291" s="156"/>
      <c r="CC1291" s="177">
        <f t="shared" si="2667"/>
        <v>0.12297509238026913</v>
      </c>
      <c r="CD1291" s="28">
        <f t="shared" ref="CD1291:CD1302" si="2721">+AVERAGE(BY1291:CA1291)</f>
        <v>6256000</v>
      </c>
      <c r="CE1291" s="28">
        <f t="shared" si="2627"/>
        <v>1188640</v>
      </c>
      <c r="CF1291" s="29">
        <f t="shared" ref="CF1291:CF1302" si="2722">+CE1291+CD1291</f>
        <v>7444640</v>
      </c>
      <c r="CG1291" s="26">
        <v>1</v>
      </c>
      <c r="CH1291" s="27">
        <v>5440000</v>
      </c>
      <c r="CI1291" s="27">
        <v>4896000</v>
      </c>
      <c r="CJ1291" s="148"/>
      <c r="CK1291" s="148"/>
      <c r="CL1291" s="143">
        <f t="shared" si="2696"/>
        <v>7.4432292756478682E-2</v>
      </c>
      <c r="CM1291" s="27">
        <f t="shared" si="2697"/>
        <v>5168000</v>
      </c>
      <c r="CN1291" s="27">
        <f t="shared" si="2629"/>
        <v>981920</v>
      </c>
      <c r="CO1291" s="28">
        <f t="shared" si="2698"/>
        <v>6149920</v>
      </c>
      <c r="CP1291" s="26">
        <v>1</v>
      </c>
      <c r="CQ1291" s="27">
        <v>5440000</v>
      </c>
      <c r="CR1291" s="27">
        <v>4896000</v>
      </c>
      <c r="CS1291" s="148"/>
      <c r="CT1291" s="148"/>
      <c r="CU1291" s="143">
        <f t="shared" si="2668"/>
        <v>7.4432292756478682E-2</v>
      </c>
      <c r="CV1291" s="27">
        <f t="shared" si="2699"/>
        <v>5168000</v>
      </c>
      <c r="CW1291" s="28">
        <f t="shared" si="2700"/>
        <v>981920</v>
      </c>
      <c r="CX1291" s="29">
        <f t="shared" si="2701"/>
        <v>6149920</v>
      </c>
      <c r="CY1291" s="26">
        <v>1</v>
      </c>
      <c r="CZ1291" s="27">
        <v>5440000</v>
      </c>
      <c r="DA1291" s="27">
        <v>5004800</v>
      </c>
      <c r="DB1291" s="181"/>
      <c r="DC1291" s="181"/>
      <c r="DD1291" s="143">
        <f t="shared" si="2670"/>
        <v>5.892556509887896E-2</v>
      </c>
      <c r="DE1291" s="27">
        <f t="shared" si="2702"/>
        <v>5222400</v>
      </c>
      <c r="DF1291" s="27">
        <f t="shared" si="2703"/>
        <v>992256</v>
      </c>
      <c r="DG1291" s="28">
        <f t="shared" si="2704"/>
        <v>6214656</v>
      </c>
      <c r="DH1291" s="31" t="s">
        <v>30</v>
      </c>
      <c r="DI1291" s="43" t="s">
        <v>30</v>
      </c>
      <c r="DJ1291" s="43" t="s">
        <v>30</v>
      </c>
      <c r="DK1291" s="43" t="s">
        <v>30</v>
      </c>
      <c r="DL1291" s="43" t="s">
        <v>30</v>
      </c>
      <c r="DM1291" s="32" t="s">
        <v>30</v>
      </c>
      <c r="DN1291" s="32" t="s">
        <v>30</v>
      </c>
      <c r="DO1291" s="33" t="s">
        <v>30</v>
      </c>
    </row>
    <row r="1292" spans="1:119" ht="21" customHeight="1" x14ac:dyDescent="0.25">
      <c r="A1292" s="66" t="s">
        <v>2518</v>
      </c>
      <c r="B1292" s="67" t="s">
        <v>2490</v>
      </c>
      <c r="C1292" s="68" t="s">
        <v>2519</v>
      </c>
      <c r="D1292" s="26">
        <v>1</v>
      </c>
      <c r="E1292" s="27">
        <v>12000000</v>
      </c>
      <c r="F1292" s="27">
        <v>10750000</v>
      </c>
      <c r="G1292" s="148"/>
      <c r="H1292" s="148"/>
      <c r="I1292" s="143">
        <f t="shared" si="2602"/>
        <v>7.77040418886316E-2</v>
      </c>
      <c r="J1292" s="27">
        <f t="shared" si="2603"/>
        <v>11375000</v>
      </c>
      <c r="K1292" s="28">
        <f t="shared" si="2705"/>
        <v>2161250</v>
      </c>
      <c r="L1292" s="29">
        <f t="shared" si="2669"/>
        <v>13536250</v>
      </c>
      <c r="M1292" s="26">
        <v>1</v>
      </c>
      <c r="N1292" s="27">
        <v>12000000</v>
      </c>
      <c r="O1292" s="27">
        <v>14400000</v>
      </c>
      <c r="P1292" s="145"/>
      <c r="Q1292" s="145"/>
      <c r="R1292" s="143">
        <f t="shared" si="2601"/>
        <v>0.12856486930664501</v>
      </c>
      <c r="S1292" s="27">
        <f t="shared" si="2706"/>
        <v>13200000</v>
      </c>
      <c r="T1292" s="28">
        <f t="shared" si="2707"/>
        <v>2508000</v>
      </c>
      <c r="U1292" s="30">
        <f t="shared" si="2708"/>
        <v>15708000</v>
      </c>
      <c r="V1292" s="26">
        <v>1</v>
      </c>
      <c r="W1292" s="27">
        <v>12000000</v>
      </c>
      <c r="X1292" s="27">
        <v>13800000</v>
      </c>
      <c r="Y1292" s="145"/>
      <c r="Z1292" s="145"/>
      <c r="AA1292" s="143">
        <f t="shared" si="2570"/>
        <v>9.8666062491146164E-2</v>
      </c>
      <c r="AB1292" s="27">
        <f t="shared" si="2709"/>
        <v>12900000</v>
      </c>
      <c r="AC1292" s="28">
        <f t="shared" si="2609"/>
        <v>2451000</v>
      </c>
      <c r="AD1292" s="29">
        <f t="shared" si="2710"/>
        <v>15351000</v>
      </c>
      <c r="AE1292" s="26">
        <v>1</v>
      </c>
      <c r="AF1292" s="27">
        <v>12000000</v>
      </c>
      <c r="AG1292" s="27">
        <v>14160000</v>
      </c>
      <c r="AH1292" s="145"/>
      <c r="AI1292" s="145"/>
      <c r="AJ1292" s="143">
        <f t="shared" si="2662"/>
        <v>0.11676992716842069</v>
      </c>
      <c r="AK1292" s="27">
        <f t="shared" si="2711"/>
        <v>13080000</v>
      </c>
      <c r="AL1292" s="28">
        <f t="shared" si="2612"/>
        <v>2485200</v>
      </c>
      <c r="AM1292" s="30">
        <f t="shared" si="2712"/>
        <v>15565200</v>
      </c>
      <c r="AN1292" s="26">
        <v>1</v>
      </c>
      <c r="AO1292" s="27">
        <v>12000000</v>
      </c>
      <c r="AP1292" s="27">
        <v>15870000</v>
      </c>
      <c r="AQ1292" s="145"/>
      <c r="AR1292" s="145"/>
      <c r="AS1292" s="143">
        <f t="shared" si="2663"/>
        <v>0.19637626431230276</v>
      </c>
      <c r="AT1292" s="27">
        <f t="shared" si="2713"/>
        <v>13935000</v>
      </c>
      <c r="AU1292" s="28">
        <f t="shared" si="2615"/>
        <v>2647650</v>
      </c>
      <c r="AV1292" s="30">
        <f t="shared" si="2714"/>
        <v>16582650</v>
      </c>
      <c r="AW1292" s="26">
        <v>1</v>
      </c>
      <c r="AX1292" s="27">
        <v>12000000</v>
      </c>
      <c r="AY1292" s="27">
        <v>13800000</v>
      </c>
      <c r="AZ1292" s="145"/>
      <c r="BA1292" s="145"/>
      <c r="BB1292" s="143">
        <f t="shared" si="2664"/>
        <v>9.8666062491146164E-2</v>
      </c>
      <c r="BC1292" s="27">
        <f t="shared" si="2715"/>
        <v>12900000</v>
      </c>
      <c r="BD1292" s="27">
        <f t="shared" si="2618"/>
        <v>2451000</v>
      </c>
      <c r="BE1292" s="27">
        <f t="shared" si="2716"/>
        <v>15351000</v>
      </c>
      <c r="BF1292" s="26">
        <v>1</v>
      </c>
      <c r="BG1292" s="27">
        <v>9600000</v>
      </c>
      <c r="BH1292" s="27">
        <v>7680000</v>
      </c>
      <c r="BI1292" s="145"/>
      <c r="BJ1292" s="145"/>
      <c r="BK1292" s="143">
        <f t="shared" si="2665"/>
        <v>0.15713484026367722</v>
      </c>
      <c r="BL1292" s="27">
        <f t="shared" si="2717"/>
        <v>8640000</v>
      </c>
      <c r="BM1292" s="27">
        <f t="shared" si="2621"/>
        <v>1641600</v>
      </c>
      <c r="BN1292" s="28">
        <f t="shared" si="2718"/>
        <v>10281600</v>
      </c>
      <c r="BO1292" s="26">
        <v>1</v>
      </c>
      <c r="BP1292" s="27">
        <v>9600000</v>
      </c>
      <c r="BQ1292" s="27">
        <v>8064000</v>
      </c>
      <c r="BR1292" s="148"/>
      <c r="BS1292" s="148"/>
      <c r="BT1292" s="143">
        <f t="shared" si="2666"/>
        <v>0.12297509238026913</v>
      </c>
      <c r="BU1292" s="27">
        <f t="shared" si="2719"/>
        <v>8832000</v>
      </c>
      <c r="BV1292" s="28">
        <f t="shared" si="2624"/>
        <v>1678080</v>
      </c>
      <c r="BW1292" s="30">
        <f t="shared" si="2720"/>
        <v>10510080</v>
      </c>
      <c r="BX1292" s="26">
        <v>1</v>
      </c>
      <c r="BY1292" s="28">
        <v>9600000</v>
      </c>
      <c r="BZ1292" s="28">
        <v>8064000</v>
      </c>
      <c r="CA1292" s="156"/>
      <c r="CB1292" s="156"/>
      <c r="CC1292" s="177">
        <f t="shared" si="2667"/>
        <v>0.12297509238026913</v>
      </c>
      <c r="CD1292" s="28">
        <f t="shared" si="2721"/>
        <v>8832000</v>
      </c>
      <c r="CE1292" s="28">
        <f t="shared" si="2627"/>
        <v>1678080</v>
      </c>
      <c r="CF1292" s="29">
        <f>+CE1292+CD1292</f>
        <v>10510080</v>
      </c>
      <c r="CG1292" s="26">
        <v>1</v>
      </c>
      <c r="CH1292" s="27">
        <v>7680000</v>
      </c>
      <c r="CI1292" s="27">
        <v>6912000</v>
      </c>
      <c r="CJ1292" s="148"/>
      <c r="CK1292" s="148"/>
      <c r="CL1292" s="143">
        <f t="shared" si="2696"/>
        <v>7.4432292756478682E-2</v>
      </c>
      <c r="CM1292" s="27">
        <f t="shared" si="2697"/>
        <v>7296000</v>
      </c>
      <c r="CN1292" s="27">
        <f t="shared" si="2629"/>
        <v>1386240</v>
      </c>
      <c r="CO1292" s="28">
        <f t="shared" si="2698"/>
        <v>8682240</v>
      </c>
      <c r="CP1292" s="26">
        <v>1</v>
      </c>
      <c r="CQ1292" s="27">
        <v>7680000</v>
      </c>
      <c r="CR1292" s="27">
        <v>6912000</v>
      </c>
      <c r="CS1292" s="148"/>
      <c r="CT1292" s="148"/>
      <c r="CU1292" s="143">
        <f t="shared" si="2668"/>
        <v>7.4432292756478682E-2</v>
      </c>
      <c r="CV1292" s="27">
        <f t="shared" si="2699"/>
        <v>7296000</v>
      </c>
      <c r="CW1292" s="28">
        <f t="shared" si="2700"/>
        <v>1386240</v>
      </c>
      <c r="CX1292" s="29">
        <f t="shared" si="2701"/>
        <v>8682240</v>
      </c>
      <c r="CY1292" s="26">
        <v>1</v>
      </c>
      <c r="CZ1292" s="27">
        <v>7680000</v>
      </c>
      <c r="DA1292" s="27">
        <v>7065600</v>
      </c>
      <c r="DB1292" s="181"/>
      <c r="DC1292" s="181"/>
      <c r="DD1292" s="143">
        <f t="shared" si="2670"/>
        <v>5.892556509887896E-2</v>
      </c>
      <c r="DE1292" s="27">
        <f t="shared" si="2702"/>
        <v>7372800</v>
      </c>
      <c r="DF1292" s="27">
        <f t="shared" si="2703"/>
        <v>1400832</v>
      </c>
      <c r="DG1292" s="28">
        <f t="shared" si="2704"/>
        <v>8773632</v>
      </c>
      <c r="DH1292" s="31" t="s">
        <v>30</v>
      </c>
      <c r="DI1292" s="43" t="s">
        <v>30</v>
      </c>
      <c r="DJ1292" s="43" t="s">
        <v>30</v>
      </c>
      <c r="DK1292" s="43" t="s">
        <v>30</v>
      </c>
      <c r="DL1292" s="43" t="s">
        <v>30</v>
      </c>
      <c r="DM1292" s="32" t="s">
        <v>30</v>
      </c>
      <c r="DN1292" s="32" t="s">
        <v>30</v>
      </c>
      <c r="DO1292" s="33" t="s">
        <v>30</v>
      </c>
    </row>
    <row r="1293" spans="1:119" ht="21" customHeight="1" x14ac:dyDescent="0.25">
      <c r="A1293" s="66" t="s">
        <v>2520</v>
      </c>
      <c r="B1293" s="67" t="s">
        <v>2490</v>
      </c>
      <c r="C1293" s="68" t="s">
        <v>2521</v>
      </c>
      <c r="D1293" s="26">
        <v>1</v>
      </c>
      <c r="E1293" s="27">
        <v>4500000</v>
      </c>
      <c r="F1293" s="27">
        <v>4000000</v>
      </c>
      <c r="G1293" s="148"/>
      <c r="H1293" s="148"/>
      <c r="I1293" s="143">
        <f t="shared" si="2602"/>
        <v>8.3189033080770289E-2</v>
      </c>
      <c r="J1293" s="27">
        <f t="shared" si="2603"/>
        <v>4250000</v>
      </c>
      <c r="K1293" s="28">
        <f t="shared" si="2705"/>
        <v>807500</v>
      </c>
      <c r="L1293" s="29">
        <f t="shared" si="2669"/>
        <v>5057500</v>
      </c>
      <c r="M1293" s="26">
        <v>1</v>
      </c>
      <c r="N1293" s="27">
        <v>4500000</v>
      </c>
      <c r="O1293" s="27">
        <v>5400000</v>
      </c>
      <c r="P1293" s="145"/>
      <c r="Q1293" s="145"/>
      <c r="R1293" s="143">
        <f t="shared" si="2601"/>
        <v>0.12856486930664499</v>
      </c>
      <c r="S1293" s="27">
        <f t="shared" si="2706"/>
        <v>4950000</v>
      </c>
      <c r="T1293" s="28">
        <f t="shared" si="2707"/>
        <v>940500</v>
      </c>
      <c r="U1293" s="30">
        <f t="shared" si="2708"/>
        <v>5890500</v>
      </c>
      <c r="V1293" s="26">
        <v>1</v>
      </c>
      <c r="W1293" s="27">
        <v>4500000</v>
      </c>
      <c r="X1293" s="27">
        <v>5175000</v>
      </c>
      <c r="Y1293" s="145"/>
      <c r="Z1293" s="145"/>
      <c r="AA1293" s="143">
        <f t="shared" ref="AA1293:AA1355" si="2723">+STDEVA(W1293:X1293)/AVERAGE(W1293:X1293)</f>
        <v>9.8666062491146164E-2</v>
      </c>
      <c r="AB1293" s="27">
        <f t="shared" si="2709"/>
        <v>4837500</v>
      </c>
      <c r="AC1293" s="28">
        <f t="shared" si="2609"/>
        <v>919125</v>
      </c>
      <c r="AD1293" s="29">
        <f t="shared" si="2710"/>
        <v>5756625</v>
      </c>
      <c r="AE1293" s="26">
        <v>1</v>
      </c>
      <c r="AF1293" s="27">
        <v>4500000</v>
      </c>
      <c r="AG1293" s="27">
        <v>5310000</v>
      </c>
      <c r="AH1293" s="145"/>
      <c r="AI1293" s="145"/>
      <c r="AJ1293" s="143">
        <f t="shared" si="2662"/>
        <v>0.1167699271684207</v>
      </c>
      <c r="AK1293" s="27">
        <f t="shared" si="2711"/>
        <v>4905000</v>
      </c>
      <c r="AL1293" s="28">
        <f t="shared" si="2612"/>
        <v>931950</v>
      </c>
      <c r="AM1293" s="30">
        <f t="shared" si="2712"/>
        <v>5836950</v>
      </c>
      <c r="AN1293" s="26">
        <v>1</v>
      </c>
      <c r="AO1293" s="27">
        <v>4500000</v>
      </c>
      <c r="AP1293" s="27">
        <v>5951250</v>
      </c>
      <c r="AQ1293" s="145"/>
      <c r="AR1293" s="145"/>
      <c r="AS1293" s="143">
        <f t="shared" si="2663"/>
        <v>0.19637626431230276</v>
      </c>
      <c r="AT1293" s="27">
        <f t="shared" si="2713"/>
        <v>5225625</v>
      </c>
      <c r="AU1293" s="28">
        <f t="shared" si="2615"/>
        <v>992868.75</v>
      </c>
      <c r="AV1293" s="30">
        <f t="shared" si="2714"/>
        <v>6218493.75</v>
      </c>
      <c r="AW1293" s="26">
        <v>1</v>
      </c>
      <c r="AX1293" s="27">
        <v>4500000</v>
      </c>
      <c r="AY1293" s="27">
        <v>5175000</v>
      </c>
      <c r="AZ1293" s="145"/>
      <c r="BA1293" s="145"/>
      <c r="BB1293" s="143">
        <f t="shared" si="2664"/>
        <v>9.8666062491146164E-2</v>
      </c>
      <c r="BC1293" s="27">
        <f t="shared" si="2715"/>
        <v>4837500</v>
      </c>
      <c r="BD1293" s="27">
        <f t="shared" si="2618"/>
        <v>919125</v>
      </c>
      <c r="BE1293" s="27">
        <f t="shared" si="2716"/>
        <v>5756625</v>
      </c>
      <c r="BF1293" s="26">
        <v>1</v>
      </c>
      <c r="BG1293" s="27">
        <v>3600000</v>
      </c>
      <c r="BH1293" s="27">
        <v>2880000</v>
      </c>
      <c r="BI1293" s="145"/>
      <c r="BJ1293" s="145"/>
      <c r="BK1293" s="143">
        <f t="shared" si="2665"/>
        <v>0.15713484026367722</v>
      </c>
      <c r="BL1293" s="27">
        <f t="shared" si="2717"/>
        <v>3240000</v>
      </c>
      <c r="BM1293" s="27">
        <f t="shared" si="2621"/>
        <v>615600</v>
      </c>
      <c r="BN1293" s="28">
        <f t="shared" si="2718"/>
        <v>3855600</v>
      </c>
      <c r="BO1293" s="26">
        <v>1</v>
      </c>
      <c r="BP1293" s="27">
        <v>3600000</v>
      </c>
      <c r="BQ1293" s="27">
        <v>3024000</v>
      </c>
      <c r="BR1293" s="148"/>
      <c r="BS1293" s="148"/>
      <c r="BT1293" s="143">
        <f t="shared" si="2666"/>
        <v>0.12297509238026913</v>
      </c>
      <c r="BU1293" s="27">
        <f t="shared" si="2719"/>
        <v>3312000</v>
      </c>
      <c r="BV1293" s="28">
        <f t="shared" si="2624"/>
        <v>629280</v>
      </c>
      <c r="BW1293" s="30">
        <f t="shared" si="2720"/>
        <v>3941280</v>
      </c>
      <c r="BX1293" s="26">
        <v>1</v>
      </c>
      <c r="BY1293" s="28">
        <v>3600000</v>
      </c>
      <c r="BZ1293" s="28">
        <v>3024000</v>
      </c>
      <c r="CA1293" s="156"/>
      <c r="CB1293" s="156"/>
      <c r="CC1293" s="177">
        <f t="shared" si="2667"/>
        <v>0.12297509238026913</v>
      </c>
      <c r="CD1293" s="28">
        <f t="shared" si="2721"/>
        <v>3312000</v>
      </c>
      <c r="CE1293" s="28">
        <f t="shared" si="2627"/>
        <v>629280</v>
      </c>
      <c r="CF1293" s="29">
        <f t="shared" si="2722"/>
        <v>3941280</v>
      </c>
      <c r="CG1293" s="26">
        <v>1</v>
      </c>
      <c r="CH1293" s="27">
        <v>2880000</v>
      </c>
      <c r="CI1293" s="27">
        <v>2592000</v>
      </c>
      <c r="CJ1293" s="148"/>
      <c r="CK1293" s="148"/>
      <c r="CL1293" s="143">
        <f t="shared" si="2696"/>
        <v>7.4432292756478682E-2</v>
      </c>
      <c r="CM1293" s="27">
        <f t="shared" si="2697"/>
        <v>2736000</v>
      </c>
      <c r="CN1293" s="27">
        <f t="shared" si="2629"/>
        <v>519840</v>
      </c>
      <c r="CO1293" s="28">
        <f t="shared" si="2698"/>
        <v>3255840</v>
      </c>
      <c r="CP1293" s="26">
        <v>1</v>
      </c>
      <c r="CQ1293" s="27">
        <v>2880000</v>
      </c>
      <c r="CR1293" s="27">
        <v>2592000</v>
      </c>
      <c r="CS1293" s="148"/>
      <c r="CT1293" s="148"/>
      <c r="CU1293" s="143">
        <f t="shared" si="2668"/>
        <v>7.4432292756478682E-2</v>
      </c>
      <c r="CV1293" s="27">
        <f t="shared" si="2699"/>
        <v>2736000</v>
      </c>
      <c r="CW1293" s="28">
        <f t="shared" si="2700"/>
        <v>519840</v>
      </c>
      <c r="CX1293" s="29">
        <f t="shared" si="2701"/>
        <v>3255840</v>
      </c>
      <c r="CY1293" s="26">
        <v>1</v>
      </c>
      <c r="CZ1293" s="27">
        <v>2880000</v>
      </c>
      <c r="DA1293" s="27">
        <v>2649600</v>
      </c>
      <c r="DB1293" s="181"/>
      <c r="DC1293" s="181"/>
      <c r="DD1293" s="143">
        <f t="shared" si="2670"/>
        <v>5.892556509887896E-2</v>
      </c>
      <c r="DE1293" s="27">
        <f t="shared" si="2702"/>
        <v>2764800</v>
      </c>
      <c r="DF1293" s="27">
        <f t="shared" si="2703"/>
        <v>525312</v>
      </c>
      <c r="DG1293" s="28">
        <f t="shared" si="2704"/>
        <v>3290112</v>
      </c>
      <c r="DH1293" s="31" t="s">
        <v>30</v>
      </c>
      <c r="DI1293" s="43" t="s">
        <v>30</v>
      </c>
      <c r="DJ1293" s="43" t="s">
        <v>30</v>
      </c>
      <c r="DK1293" s="43" t="s">
        <v>30</v>
      </c>
      <c r="DL1293" s="43" t="s">
        <v>30</v>
      </c>
      <c r="DM1293" s="32" t="s">
        <v>30</v>
      </c>
      <c r="DN1293" s="32" t="s">
        <v>30</v>
      </c>
      <c r="DO1293" s="33" t="s">
        <v>30</v>
      </c>
    </row>
    <row r="1294" spans="1:119" ht="21" customHeight="1" x14ac:dyDescent="0.25">
      <c r="A1294" s="66" t="s">
        <v>2522</v>
      </c>
      <c r="B1294" s="67" t="s">
        <v>2490</v>
      </c>
      <c r="C1294" s="68" t="s">
        <v>2523</v>
      </c>
      <c r="D1294" s="26">
        <v>1</v>
      </c>
      <c r="E1294" s="27">
        <v>6500000</v>
      </c>
      <c r="F1294" s="27">
        <v>5800000</v>
      </c>
      <c r="G1294" s="148"/>
      <c r="H1294" s="148"/>
      <c r="I1294" s="143">
        <f t="shared" si="2602"/>
        <v>8.0483698671639556E-2</v>
      </c>
      <c r="J1294" s="27">
        <f t="shared" si="2603"/>
        <v>6150000</v>
      </c>
      <c r="K1294" s="28">
        <f t="shared" si="2705"/>
        <v>1168500</v>
      </c>
      <c r="L1294" s="29">
        <f t="shared" si="2669"/>
        <v>7318500</v>
      </c>
      <c r="M1294" s="26">
        <v>1</v>
      </c>
      <c r="N1294" s="27">
        <v>6500000</v>
      </c>
      <c r="O1294" s="27">
        <v>7800000</v>
      </c>
      <c r="P1294" s="145"/>
      <c r="Q1294" s="145"/>
      <c r="R1294" s="143">
        <f t="shared" si="2601"/>
        <v>0.12856486930664501</v>
      </c>
      <c r="S1294" s="27">
        <f t="shared" si="2706"/>
        <v>7150000</v>
      </c>
      <c r="T1294" s="28">
        <f t="shared" si="2707"/>
        <v>1358500</v>
      </c>
      <c r="U1294" s="30">
        <f t="shared" si="2708"/>
        <v>8508500</v>
      </c>
      <c r="V1294" s="26">
        <v>1</v>
      </c>
      <c r="W1294" s="27">
        <v>6500000</v>
      </c>
      <c r="X1294" s="27">
        <v>7475000</v>
      </c>
      <c r="Y1294" s="145"/>
      <c r="Z1294" s="145"/>
      <c r="AA1294" s="143">
        <f t="shared" si="2723"/>
        <v>9.8666062491146164E-2</v>
      </c>
      <c r="AB1294" s="27">
        <f t="shared" si="2709"/>
        <v>6987500</v>
      </c>
      <c r="AC1294" s="28">
        <f t="shared" si="2609"/>
        <v>1327625</v>
      </c>
      <c r="AD1294" s="29">
        <f t="shared" si="2710"/>
        <v>8315125</v>
      </c>
      <c r="AE1294" s="26">
        <v>1</v>
      </c>
      <c r="AF1294" s="27">
        <v>6500000</v>
      </c>
      <c r="AG1294" s="27">
        <v>7670000</v>
      </c>
      <c r="AH1294" s="145"/>
      <c r="AI1294" s="145"/>
      <c r="AJ1294" s="143">
        <f t="shared" si="2662"/>
        <v>0.11676992716842069</v>
      </c>
      <c r="AK1294" s="27">
        <f t="shared" si="2711"/>
        <v>7085000</v>
      </c>
      <c r="AL1294" s="28">
        <f t="shared" si="2612"/>
        <v>1346150</v>
      </c>
      <c r="AM1294" s="30">
        <f t="shared" si="2712"/>
        <v>8431150</v>
      </c>
      <c r="AN1294" s="26">
        <v>1</v>
      </c>
      <c r="AO1294" s="27">
        <v>6500000</v>
      </c>
      <c r="AP1294" s="27">
        <v>8596250</v>
      </c>
      <c r="AQ1294" s="145"/>
      <c r="AR1294" s="145"/>
      <c r="AS1294" s="143">
        <f t="shared" si="2663"/>
        <v>0.19637626431230276</v>
      </c>
      <c r="AT1294" s="27">
        <f t="shared" si="2713"/>
        <v>7548125</v>
      </c>
      <c r="AU1294" s="28">
        <f t="shared" si="2615"/>
        <v>1434143.75</v>
      </c>
      <c r="AV1294" s="30">
        <f t="shared" si="2714"/>
        <v>8982268.75</v>
      </c>
      <c r="AW1294" s="26">
        <v>1</v>
      </c>
      <c r="AX1294" s="27">
        <v>6500000</v>
      </c>
      <c r="AY1294" s="27">
        <v>7475000</v>
      </c>
      <c r="AZ1294" s="145"/>
      <c r="BA1294" s="145"/>
      <c r="BB1294" s="143">
        <f t="shared" si="2664"/>
        <v>9.8666062491146164E-2</v>
      </c>
      <c r="BC1294" s="27">
        <f t="shared" si="2715"/>
        <v>6987500</v>
      </c>
      <c r="BD1294" s="27">
        <f t="shared" si="2618"/>
        <v>1327625</v>
      </c>
      <c r="BE1294" s="27">
        <f t="shared" si="2716"/>
        <v>8315125</v>
      </c>
      <c r="BF1294" s="26">
        <v>1</v>
      </c>
      <c r="BG1294" s="27">
        <v>5200000</v>
      </c>
      <c r="BH1294" s="27">
        <v>4160000</v>
      </c>
      <c r="BI1294" s="145"/>
      <c r="BJ1294" s="145"/>
      <c r="BK1294" s="143">
        <f t="shared" si="2665"/>
        <v>0.15713484026367722</v>
      </c>
      <c r="BL1294" s="27">
        <f t="shared" si="2717"/>
        <v>4680000</v>
      </c>
      <c r="BM1294" s="27">
        <f t="shared" si="2621"/>
        <v>889200</v>
      </c>
      <c r="BN1294" s="28">
        <f t="shared" si="2718"/>
        <v>5569200</v>
      </c>
      <c r="BO1294" s="26">
        <v>1</v>
      </c>
      <c r="BP1294" s="27">
        <v>5200000</v>
      </c>
      <c r="BQ1294" s="27">
        <v>4368000</v>
      </c>
      <c r="BR1294" s="148"/>
      <c r="BS1294" s="148"/>
      <c r="BT1294" s="143">
        <f t="shared" si="2666"/>
        <v>0.12297509238026914</v>
      </c>
      <c r="BU1294" s="27">
        <f t="shared" si="2719"/>
        <v>4784000</v>
      </c>
      <c r="BV1294" s="28">
        <f t="shared" si="2624"/>
        <v>908960</v>
      </c>
      <c r="BW1294" s="30">
        <f t="shared" si="2720"/>
        <v>5692960</v>
      </c>
      <c r="BX1294" s="26">
        <v>1</v>
      </c>
      <c r="BY1294" s="28">
        <v>5200000</v>
      </c>
      <c r="BZ1294" s="28">
        <v>4368000</v>
      </c>
      <c r="CA1294" s="156"/>
      <c r="CB1294" s="156"/>
      <c r="CC1294" s="177">
        <f t="shared" si="2667"/>
        <v>0.12297509238026914</v>
      </c>
      <c r="CD1294" s="28">
        <f t="shared" si="2721"/>
        <v>4784000</v>
      </c>
      <c r="CE1294" s="28">
        <f t="shared" si="2627"/>
        <v>908960</v>
      </c>
      <c r="CF1294" s="29">
        <f t="shared" si="2722"/>
        <v>5692960</v>
      </c>
      <c r="CG1294" s="26">
        <v>1</v>
      </c>
      <c r="CH1294" s="27">
        <v>4160000</v>
      </c>
      <c r="CI1294" s="27">
        <v>3744000</v>
      </c>
      <c r="CJ1294" s="148"/>
      <c r="CK1294" s="148"/>
      <c r="CL1294" s="143">
        <f t="shared" si="2696"/>
        <v>7.4432292756478696E-2</v>
      </c>
      <c r="CM1294" s="27">
        <f t="shared" si="2697"/>
        <v>3952000</v>
      </c>
      <c r="CN1294" s="27">
        <f t="shared" si="2629"/>
        <v>750880</v>
      </c>
      <c r="CO1294" s="28">
        <f t="shared" si="2698"/>
        <v>4702880</v>
      </c>
      <c r="CP1294" s="26">
        <v>1</v>
      </c>
      <c r="CQ1294" s="27">
        <v>4160000</v>
      </c>
      <c r="CR1294" s="27">
        <v>3744000</v>
      </c>
      <c r="CS1294" s="148"/>
      <c r="CT1294" s="148"/>
      <c r="CU1294" s="143">
        <f t="shared" si="2668"/>
        <v>7.4432292756478696E-2</v>
      </c>
      <c r="CV1294" s="27">
        <f t="shared" si="2699"/>
        <v>3952000</v>
      </c>
      <c r="CW1294" s="28">
        <f t="shared" si="2700"/>
        <v>750880</v>
      </c>
      <c r="CX1294" s="29">
        <f t="shared" si="2701"/>
        <v>4702880</v>
      </c>
      <c r="CY1294" s="26">
        <v>1</v>
      </c>
      <c r="CZ1294" s="27">
        <v>4160000</v>
      </c>
      <c r="DA1294" s="27">
        <v>3827200</v>
      </c>
      <c r="DB1294" s="181"/>
      <c r="DC1294" s="181"/>
      <c r="DD1294" s="143">
        <f t="shared" si="2670"/>
        <v>5.892556509887896E-2</v>
      </c>
      <c r="DE1294" s="27">
        <f t="shared" si="2702"/>
        <v>3993600</v>
      </c>
      <c r="DF1294" s="27">
        <f t="shared" si="2703"/>
        <v>758784</v>
      </c>
      <c r="DG1294" s="28">
        <f t="shared" si="2704"/>
        <v>4752384</v>
      </c>
      <c r="DH1294" s="31" t="s">
        <v>30</v>
      </c>
      <c r="DI1294" s="43" t="s">
        <v>30</v>
      </c>
      <c r="DJ1294" s="43" t="s">
        <v>30</v>
      </c>
      <c r="DK1294" s="43" t="s">
        <v>30</v>
      </c>
      <c r="DL1294" s="43" t="s">
        <v>30</v>
      </c>
      <c r="DM1294" s="32" t="s">
        <v>30</v>
      </c>
      <c r="DN1294" s="32" t="s">
        <v>30</v>
      </c>
      <c r="DO1294" s="33" t="s">
        <v>30</v>
      </c>
    </row>
    <row r="1295" spans="1:119" ht="21" customHeight="1" x14ac:dyDescent="0.25">
      <c r="A1295" s="66" t="s">
        <v>2524</v>
      </c>
      <c r="B1295" s="67" t="s">
        <v>2490</v>
      </c>
      <c r="C1295" s="68" t="s">
        <v>2525</v>
      </c>
      <c r="D1295" s="26">
        <v>1</v>
      </c>
      <c r="E1295" s="27">
        <v>4800000</v>
      </c>
      <c r="F1295" s="27">
        <v>4270000</v>
      </c>
      <c r="G1295" s="148"/>
      <c r="H1295" s="148"/>
      <c r="I1295" s="143">
        <f t="shared" si="2602"/>
        <v>8.2638719741757474E-2</v>
      </c>
      <c r="J1295" s="27">
        <f t="shared" si="2603"/>
        <v>4535000</v>
      </c>
      <c r="K1295" s="28">
        <f t="shared" si="2705"/>
        <v>861650</v>
      </c>
      <c r="L1295" s="29">
        <f t="shared" si="2669"/>
        <v>5396650</v>
      </c>
      <c r="M1295" s="26">
        <v>1</v>
      </c>
      <c r="N1295" s="27">
        <v>4800000</v>
      </c>
      <c r="O1295" s="27">
        <v>5760000</v>
      </c>
      <c r="P1295" s="145"/>
      <c r="Q1295" s="145"/>
      <c r="R1295" s="143">
        <f t="shared" si="2601"/>
        <v>0.12856486930664499</v>
      </c>
      <c r="S1295" s="27">
        <f t="shared" si="2706"/>
        <v>5280000</v>
      </c>
      <c r="T1295" s="28">
        <f t="shared" si="2707"/>
        <v>1003200</v>
      </c>
      <c r="U1295" s="30">
        <f t="shared" si="2708"/>
        <v>6283200</v>
      </c>
      <c r="V1295" s="26">
        <v>1</v>
      </c>
      <c r="W1295" s="27">
        <v>4800000</v>
      </c>
      <c r="X1295" s="27">
        <v>5520000</v>
      </c>
      <c r="Y1295" s="145"/>
      <c r="Z1295" s="145"/>
      <c r="AA1295" s="143">
        <f t="shared" si="2723"/>
        <v>9.8666062491146164E-2</v>
      </c>
      <c r="AB1295" s="27">
        <f t="shared" si="2709"/>
        <v>5160000</v>
      </c>
      <c r="AC1295" s="28">
        <f t="shared" si="2609"/>
        <v>980400</v>
      </c>
      <c r="AD1295" s="29">
        <f t="shared" si="2710"/>
        <v>6140400</v>
      </c>
      <c r="AE1295" s="26">
        <v>1</v>
      </c>
      <c r="AF1295" s="27">
        <v>4800000</v>
      </c>
      <c r="AG1295" s="27">
        <v>5664000</v>
      </c>
      <c r="AH1295" s="145"/>
      <c r="AI1295" s="145"/>
      <c r="AJ1295" s="143">
        <f t="shared" si="2662"/>
        <v>0.11676992716842069</v>
      </c>
      <c r="AK1295" s="27">
        <f t="shared" si="2711"/>
        <v>5232000</v>
      </c>
      <c r="AL1295" s="28">
        <f t="shared" si="2612"/>
        <v>994080</v>
      </c>
      <c r="AM1295" s="30">
        <f t="shared" si="2712"/>
        <v>6226080</v>
      </c>
      <c r="AN1295" s="26">
        <v>1</v>
      </c>
      <c r="AO1295" s="27">
        <v>4800000</v>
      </c>
      <c r="AP1295" s="27">
        <v>6348000</v>
      </c>
      <c r="AQ1295" s="145"/>
      <c r="AR1295" s="145"/>
      <c r="AS1295" s="143">
        <f t="shared" si="2663"/>
        <v>0.19637626431230276</v>
      </c>
      <c r="AT1295" s="27">
        <f t="shared" si="2713"/>
        <v>5574000</v>
      </c>
      <c r="AU1295" s="28">
        <f t="shared" si="2615"/>
        <v>1059060</v>
      </c>
      <c r="AV1295" s="30">
        <f t="shared" si="2714"/>
        <v>6633060</v>
      </c>
      <c r="AW1295" s="26">
        <v>1</v>
      </c>
      <c r="AX1295" s="27">
        <v>4800000</v>
      </c>
      <c r="AY1295" s="27">
        <v>5520000</v>
      </c>
      <c r="AZ1295" s="145"/>
      <c r="BA1295" s="145"/>
      <c r="BB1295" s="143">
        <f t="shared" si="2664"/>
        <v>9.8666062491146164E-2</v>
      </c>
      <c r="BC1295" s="27">
        <f t="shared" si="2715"/>
        <v>5160000</v>
      </c>
      <c r="BD1295" s="27">
        <f t="shared" si="2618"/>
        <v>980400</v>
      </c>
      <c r="BE1295" s="27">
        <f t="shared" si="2716"/>
        <v>6140400</v>
      </c>
      <c r="BF1295" s="26">
        <v>1</v>
      </c>
      <c r="BG1295" s="27">
        <v>3840000</v>
      </c>
      <c r="BH1295" s="27">
        <v>3072000</v>
      </c>
      <c r="BI1295" s="145"/>
      <c r="BJ1295" s="145"/>
      <c r="BK1295" s="143">
        <f t="shared" si="2665"/>
        <v>0.15713484026367722</v>
      </c>
      <c r="BL1295" s="27">
        <f t="shared" si="2717"/>
        <v>3456000</v>
      </c>
      <c r="BM1295" s="27">
        <f t="shared" si="2621"/>
        <v>656640</v>
      </c>
      <c r="BN1295" s="28">
        <f t="shared" si="2718"/>
        <v>4112640</v>
      </c>
      <c r="BO1295" s="26">
        <v>1</v>
      </c>
      <c r="BP1295" s="27">
        <v>3840000</v>
      </c>
      <c r="BQ1295" s="27">
        <v>3225600</v>
      </c>
      <c r="BR1295" s="148"/>
      <c r="BS1295" s="148"/>
      <c r="BT1295" s="143">
        <f t="shared" si="2666"/>
        <v>0.12297509238026914</v>
      </c>
      <c r="BU1295" s="27">
        <f t="shared" si="2719"/>
        <v>3532800</v>
      </c>
      <c r="BV1295" s="28">
        <f t="shared" si="2624"/>
        <v>671232</v>
      </c>
      <c r="BW1295" s="30">
        <f t="shared" si="2720"/>
        <v>4204032</v>
      </c>
      <c r="BX1295" s="26">
        <v>1</v>
      </c>
      <c r="BY1295" s="28">
        <v>3840000</v>
      </c>
      <c r="BZ1295" s="28">
        <v>3225600</v>
      </c>
      <c r="CA1295" s="156"/>
      <c r="CB1295" s="156"/>
      <c r="CC1295" s="177">
        <f t="shared" si="2667"/>
        <v>0.12297509238026914</v>
      </c>
      <c r="CD1295" s="28">
        <f t="shared" si="2721"/>
        <v>3532800</v>
      </c>
      <c r="CE1295" s="28">
        <f t="shared" si="2627"/>
        <v>671232</v>
      </c>
      <c r="CF1295" s="29">
        <f t="shared" si="2722"/>
        <v>4204032</v>
      </c>
      <c r="CG1295" s="26">
        <v>1</v>
      </c>
      <c r="CH1295" s="27">
        <v>3072000</v>
      </c>
      <c r="CI1295" s="27">
        <v>2764800</v>
      </c>
      <c r="CJ1295" s="148"/>
      <c r="CK1295" s="148"/>
      <c r="CL1295" s="143">
        <f t="shared" si="2696"/>
        <v>7.4432292756478696E-2</v>
      </c>
      <c r="CM1295" s="27">
        <f t="shared" si="2697"/>
        <v>2918400</v>
      </c>
      <c r="CN1295" s="27">
        <f t="shared" si="2629"/>
        <v>554496</v>
      </c>
      <c r="CO1295" s="28">
        <f t="shared" si="2698"/>
        <v>3472896</v>
      </c>
      <c r="CP1295" s="26">
        <v>1</v>
      </c>
      <c r="CQ1295" s="27">
        <v>3072000</v>
      </c>
      <c r="CR1295" s="27">
        <v>2764800</v>
      </c>
      <c r="CS1295" s="148"/>
      <c r="CT1295" s="148"/>
      <c r="CU1295" s="143">
        <f t="shared" si="2668"/>
        <v>7.4432292756478696E-2</v>
      </c>
      <c r="CV1295" s="27">
        <f t="shared" si="2699"/>
        <v>2918400</v>
      </c>
      <c r="CW1295" s="28">
        <f t="shared" si="2700"/>
        <v>554496</v>
      </c>
      <c r="CX1295" s="29">
        <f t="shared" si="2701"/>
        <v>3472896</v>
      </c>
      <c r="CY1295" s="26">
        <v>1</v>
      </c>
      <c r="CZ1295" s="27">
        <v>3072000</v>
      </c>
      <c r="DA1295" s="27">
        <v>2826240</v>
      </c>
      <c r="DB1295" s="181"/>
      <c r="DC1295" s="181"/>
      <c r="DD1295" s="143">
        <f t="shared" si="2670"/>
        <v>5.892556509887896E-2</v>
      </c>
      <c r="DE1295" s="27">
        <f t="shared" si="2702"/>
        <v>2949120</v>
      </c>
      <c r="DF1295" s="27">
        <f t="shared" si="2703"/>
        <v>560332.80000000005</v>
      </c>
      <c r="DG1295" s="28">
        <f t="shared" si="2704"/>
        <v>3509452.7999999998</v>
      </c>
      <c r="DH1295" s="31" t="s">
        <v>30</v>
      </c>
      <c r="DI1295" s="43" t="s">
        <v>30</v>
      </c>
      <c r="DJ1295" s="43" t="s">
        <v>30</v>
      </c>
      <c r="DK1295" s="43" t="s">
        <v>30</v>
      </c>
      <c r="DL1295" s="43" t="s">
        <v>30</v>
      </c>
      <c r="DM1295" s="32" t="s">
        <v>30</v>
      </c>
      <c r="DN1295" s="32" t="s">
        <v>30</v>
      </c>
      <c r="DO1295" s="33" t="s">
        <v>30</v>
      </c>
    </row>
    <row r="1296" spans="1:119" ht="21" customHeight="1" x14ac:dyDescent="0.25">
      <c r="A1296" s="66" t="s">
        <v>2526</v>
      </c>
      <c r="B1296" s="67" t="s">
        <v>2490</v>
      </c>
      <c r="C1296" s="68" t="s">
        <v>2527</v>
      </c>
      <c r="D1296" s="26">
        <v>1</v>
      </c>
      <c r="E1296" s="27">
        <v>3500000</v>
      </c>
      <c r="F1296" s="27">
        <v>3100000</v>
      </c>
      <c r="G1296" s="148"/>
      <c r="H1296" s="148"/>
      <c r="I1296" s="143">
        <f t="shared" si="2602"/>
        <v>8.570991287109668E-2</v>
      </c>
      <c r="J1296" s="27">
        <f t="shared" si="2603"/>
        <v>3300000</v>
      </c>
      <c r="K1296" s="28">
        <f t="shared" si="2705"/>
        <v>627000</v>
      </c>
      <c r="L1296" s="29">
        <f t="shared" si="2669"/>
        <v>3927000</v>
      </c>
      <c r="M1296" s="26">
        <v>1</v>
      </c>
      <c r="N1296" s="27">
        <v>3500000</v>
      </c>
      <c r="O1296" s="27">
        <v>4200000</v>
      </c>
      <c r="P1296" s="145"/>
      <c r="Q1296" s="145"/>
      <c r="R1296" s="143">
        <f t="shared" si="2601"/>
        <v>0.12856486930664501</v>
      </c>
      <c r="S1296" s="27">
        <f t="shared" si="2706"/>
        <v>3850000</v>
      </c>
      <c r="T1296" s="28">
        <f t="shared" si="2707"/>
        <v>731500</v>
      </c>
      <c r="U1296" s="30">
        <f t="shared" si="2708"/>
        <v>4581500</v>
      </c>
      <c r="V1296" s="26">
        <v>1</v>
      </c>
      <c r="W1296" s="27">
        <v>3500000</v>
      </c>
      <c r="X1296" s="27">
        <v>4025000</v>
      </c>
      <c r="Y1296" s="145"/>
      <c r="Z1296" s="145"/>
      <c r="AA1296" s="143">
        <f t="shared" si="2723"/>
        <v>9.8666062491146164E-2</v>
      </c>
      <c r="AB1296" s="27">
        <f t="shared" si="2709"/>
        <v>3762500</v>
      </c>
      <c r="AC1296" s="28">
        <f t="shared" si="2609"/>
        <v>714875</v>
      </c>
      <c r="AD1296" s="29">
        <f t="shared" si="2710"/>
        <v>4477375</v>
      </c>
      <c r="AE1296" s="26">
        <v>1</v>
      </c>
      <c r="AF1296" s="27">
        <v>3500000</v>
      </c>
      <c r="AG1296" s="27">
        <v>4130000</v>
      </c>
      <c r="AH1296" s="145"/>
      <c r="AI1296" s="145"/>
      <c r="AJ1296" s="143">
        <f t="shared" si="2662"/>
        <v>0.11676992716842069</v>
      </c>
      <c r="AK1296" s="27">
        <f t="shared" si="2711"/>
        <v>3815000</v>
      </c>
      <c r="AL1296" s="28">
        <f t="shared" si="2612"/>
        <v>724850</v>
      </c>
      <c r="AM1296" s="30">
        <f t="shared" si="2712"/>
        <v>4539850</v>
      </c>
      <c r="AN1296" s="26">
        <v>1</v>
      </c>
      <c r="AO1296" s="27">
        <v>3500000</v>
      </c>
      <c r="AP1296" s="27">
        <v>4628750</v>
      </c>
      <c r="AQ1296" s="145"/>
      <c r="AR1296" s="145"/>
      <c r="AS1296" s="143">
        <f t="shared" si="2663"/>
        <v>0.19637626431230276</v>
      </c>
      <c r="AT1296" s="27">
        <f t="shared" si="2713"/>
        <v>4064375</v>
      </c>
      <c r="AU1296" s="28">
        <f t="shared" si="2615"/>
        <v>772231.25</v>
      </c>
      <c r="AV1296" s="30">
        <f t="shared" si="2714"/>
        <v>4836606.25</v>
      </c>
      <c r="AW1296" s="26">
        <v>1</v>
      </c>
      <c r="AX1296" s="27">
        <v>3500000</v>
      </c>
      <c r="AY1296" s="27">
        <v>4025000</v>
      </c>
      <c r="AZ1296" s="145"/>
      <c r="BA1296" s="145"/>
      <c r="BB1296" s="143">
        <f t="shared" si="2664"/>
        <v>9.8666062491146164E-2</v>
      </c>
      <c r="BC1296" s="27">
        <f t="shared" si="2715"/>
        <v>3762500</v>
      </c>
      <c r="BD1296" s="27">
        <f t="shared" si="2618"/>
        <v>714875</v>
      </c>
      <c r="BE1296" s="27">
        <f t="shared" si="2716"/>
        <v>4477375</v>
      </c>
      <c r="BF1296" s="26">
        <v>1</v>
      </c>
      <c r="BG1296" s="27">
        <v>2800000</v>
      </c>
      <c r="BH1296" s="27">
        <v>2240000</v>
      </c>
      <c r="BI1296" s="145"/>
      <c r="BJ1296" s="145"/>
      <c r="BK1296" s="143">
        <f t="shared" si="2665"/>
        <v>0.15713484026367722</v>
      </c>
      <c r="BL1296" s="27">
        <f t="shared" si="2717"/>
        <v>2520000</v>
      </c>
      <c r="BM1296" s="27">
        <f t="shared" si="2621"/>
        <v>478800</v>
      </c>
      <c r="BN1296" s="28">
        <f t="shared" si="2718"/>
        <v>2998800</v>
      </c>
      <c r="BO1296" s="26">
        <v>1</v>
      </c>
      <c r="BP1296" s="27">
        <v>2800000</v>
      </c>
      <c r="BQ1296" s="27">
        <v>2352000</v>
      </c>
      <c r="BR1296" s="148"/>
      <c r="BS1296" s="148"/>
      <c r="BT1296" s="143">
        <f t="shared" si="2666"/>
        <v>0.12297509238026913</v>
      </c>
      <c r="BU1296" s="27">
        <f t="shared" si="2719"/>
        <v>2576000</v>
      </c>
      <c r="BV1296" s="28">
        <f t="shared" si="2624"/>
        <v>489440</v>
      </c>
      <c r="BW1296" s="30">
        <f t="shared" si="2720"/>
        <v>3065440</v>
      </c>
      <c r="BX1296" s="26">
        <v>1</v>
      </c>
      <c r="BY1296" s="28">
        <v>2800000</v>
      </c>
      <c r="BZ1296" s="28">
        <v>2352000</v>
      </c>
      <c r="CA1296" s="156"/>
      <c r="CB1296" s="156"/>
      <c r="CC1296" s="177">
        <f t="shared" si="2667"/>
        <v>0.12297509238026913</v>
      </c>
      <c r="CD1296" s="28">
        <f t="shared" si="2721"/>
        <v>2576000</v>
      </c>
      <c r="CE1296" s="28">
        <f t="shared" si="2627"/>
        <v>489440</v>
      </c>
      <c r="CF1296" s="29">
        <f t="shared" si="2722"/>
        <v>3065440</v>
      </c>
      <c r="CG1296" s="26">
        <v>1</v>
      </c>
      <c r="CH1296" s="27">
        <v>2240000</v>
      </c>
      <c r="CI1296" s="27">
        <v>2016000</v>
      </c>
      <c r="CJ1296" s="148"/>
      <c r="CK1296" s="148"/>
      <c r="CL1296" s="143">
        <f t="shared" si="2696"/>
        <v>7.4432292756478682E-2</v>
      </c>
      <c r="CM1296" s="27">
        <f t="shared" si="2697"/>
        <v>2128000</v>
      </c>
      <c r="CN1296" s="27">
        <f t="shared" si="2629"/>
        <v>404320</v>
      </c>
      <c r="CO1296" s="28">
        <f t="shared" si="2698"/>
        <v>2532320</v>
      </c>
      <c r="CP1296" s="26">
        <v>1</v>
      </c>
      <c r="CQ1296" s="27">
        <v>2240000</v>
      </c>
      <c r="CR1296" s="27">
        <v>2016000</v>
      </c>
      <c r="CS1296" s="148"/>
      <c r="CT1296" s="148"/>
      <c r="CU1296" s="143">
        <f t="shared" si="2668"/>
        <v>7.4432292756478682E-2</v>
      </c>
      <c r="CV1296" s="27">
        <f t="shared" si="2699"/>
        <v>2128000</v>
      </c>
      <c r="CW1296" s="28">
        <f t="shared" si="2700"/>
        <v>404320</v>
      </c>
      <c r="CX1296" s="29">
        <f t="shared" si="2701"/>
        <v>2532320</v>
      </c>
      <c r="CY1296" s="26">
        <v>1</v>
      </c>
      <c r="CZ1296" s="27">
        <v>2240000</v>
      </c>
      <c r="DA1296" s="27">
        <v>2060800</v>
      </c>
      <c r="DB1296" s="181"/>
      <c r="DC1296" s="181"/>
      <c r="DD1296" s="143">
        <f t="shared" si="2670"/>
        <v>5.892556509887896E-2</v>
      </c>
      <c r="DE1296" s="27">
        <f t="shared" si="2702"/>
        <v>2150400</v>
      </c>
      <c r="DF1296" s="27">
        <f t="shared" si="2703"/>
        <v>408576</v>
      </c>
      <c r="DG1296" s="28">
        <f t="shared" si="2704"/>
        <v>2558976</v>
      </c>
      <c r="DH1296" s="31" t="s">
        <v>30</v>
      </c>
      <c r="DI1296" s="43" t="s">
        <v>30</v>
      </c>
      <c r="DJ1296" s="43" t="s">
        <v>30</v>
      </c>
      <c r="DK1296" s="43" t="s">
        <v>30</v>
      </c>
      <c r="DL1296" s="43" t="s">
        <v>30</v>
      </c>
      <c r="DM1296" s="32" t="s">
        <v>30</v>
      </c>
      <c r="DN1296" s="32" t="s">
        <v>30</v>
      </c>
      <c r="DO1296" s="33" t="s">
        <v>30</v>
      </c>
    </row>
    <row r="1297" spans="1:119" ht="21" customHeight="1" x14ac:dyDescent="0.25">
      <c r="A1297" s="66" t="s">
        <v>2528</v>
      </c>
      <c r="B1297" s="67" t="s">
        <v>2490</v>
      </c>
      <c r="C1297" s="68" t="s">
        <v>2529</v>
      </c>
      <c r="D1297" s="26">
        <v>1</v>
      </c>
      <c r="E1297" s="148"/>
      <c r="F1297" s="27">
        <v>1750000</v>
      </c>
      <c r="G1297" s="27">
        <f>1680672*1.052</f>
        <v>1768066.9440000001</v>
      </c>
      <c r="H1297" s="148"/>
      <c r="I1297" s="159"/>
      <c r="J1297" s="27">
        <f>+AVERAGE(F1297:G1297)</f>
        <v>1759033.4720000001</v>
      </c>
      <c r="K1297" s="28">
        <f t="shared" si="2705"/>
        <v>334216.35967999999</v>
      </c>
      <c r="L1297" s="29">
        <f t="shared" si="2669"/>
        <v>2093249.8316800001</v>
      </c>
      <c r="M1297" s="26">
        <v>1</v>
      </c>
      <c r="N1297" s="145"/>
      <c r="O1297" s="27">
        <v>2400000</v>
      </c>
      <c r="P1297" s="270">
        <f>1680672*1.052</f>
        <v>1768066.9440000001</v>
      </c>
      <c r="Q1297" s="145"/>
      <c r="R1297" s="145"/>
      <c r="S1297" s="27">
        <f>+AVERAGE(O1297:P1297)</f>
        <v>2084033.4720000001</v>
      </c>
      <c r="T1297" s="28">
        <f t="shared" si="2707"/>
        <v>395966.35967999999</v>
      </c>
      <c r="U1297" s="30">
        <f t="shared" si="2708"/>
        <v>2479999.8316799998</v>
      </c>
      <c r="V1297" s="26">
        <v>1</v>
      </c>
      <c r="W1297" s="145"/>
      <c r="X1297" s="27">
        <v>2300000</v>
      </c>
      <c r="Y1297" s="145"/>
      <c r="Z1297" s="145"/>
      <c r="AA1297" s="168"/>
      <c r="AB1297" s="27">
        <f>+AVERAGE(X1297:Y1297)</f>
        <v>2300000</v>
      </c>
      <c r="AC1297" s="28">
        <f t="shared" si="2609"/>
        <v>437000</v>
      </c>
      <c r="AD1297" s="29">
        <f t="shared" si="2710"/>
        <v>2737000</v>
      </c>
      <c r="AE1297" s="26">
        <v>1</v>
      </c>
      <c r="AF1297" s="145"/>
      <c r="AG1297" s="27">
        <v>2360000</v>
      </c>
      <c r="AH1297" s="27">
        <f>1680672*1.052</f>
        <v>1768066.9440000001</v>
      </c>
      <c r="AI1297" s="145"/>
      <c r="AJ1297" s="145"/>
      <c r="AK1297" s="155">
        <f>+AVERAGE(AG1297:AH1297)</f>
        <v>2064033.4720000001</v>
      </c>
      <c r="AL1297" s="28">
        <f t="shared" si="2612"/>
        <v>392166.35967999999</v>
      </c>
      <c r="AM1297" s="30">
        <f t="shared" si="2712"/>
        <v>2456199.8316799998</v>
      </c>
      <c r="AN1297" s="26">
        <v>1</v>
      </c>
      <c r="AO1297" s="130"/>
      <c r="AP1297" s="27">
        <v>2645000</v>
      </c>
      <c r="AQ1297" s="27">
        <f>1680672*1.052</f>
        <v>1768066.9440000001</v>
      </c>
      <c r="AR1297" s="145"/>
      <c r="AS1297" s="145"/>
      <c r="AT1297" s="27">
        <f>+AVERAGE(AP1297:AQ1297)</f>
        <v>2206533.4720000001</v>
      </c>
      <c r="AU1297" s="28">
        <f t="shared" si="2615"/>
        <v>419241.35967999999</v>
      </c>
      <c r="AV1297" s="30">
        <f t="shared" si="2714"/>
        <v>2625774.8316799998</v>
      </c>
      <c r="AW1297" s="26">
        <v>1</v>
      </c>
      <c r="AX1297" s="145"/>
      <c r="AY1297" s="27">
        <v>2300000</v>
      </c>
      <c r="AZ1297" s="27">
        <f>1680672*1.052</f>
        <v>1768066.9440000001</v>
      </c>
      <c r="BA1297" s="145"/>
      <c r="BB1297" s="145"/>
      <c r="BC1297" s="27">
        <f>+AVERAGE(AY1297:AZ1297)</f>
        <v>2034033.4720000001</v>
      </c>
      <c r="BD1297" s="27">
        <f t="shared" si="2618"/>
        <v>386466.35967999999</v>
      </c>
      <c r="BE1297" s="27">
        <f t="shared" si="2716"/>
        <v>2420499.8316799998</v>
      </c>
      <c r="BF1297" s="26">
        <v>1</v>
      </c>
      <c r="BG1297" s="145"/>
      <c r="BH1297" s="27">
        <v>1280000</v>
      </c>
      <c r="BI1297" s="270">
        <f>1344539*1.052</f>
        <v>1414455.0280000002</v>
      </c>
      <c r="BJ1297" s="145"/>
      <c r="BK1297" s="145"/>
      <c r="BL1297" s="27">
        <f>+AVERAGE(BH1297:BI1297)</f>
        <v>1347227.514</v>
      </c>
      <c r="BM1297" s="27">
        <f t="shared" si="2621"/>
        <v>255973.22766</v>
      </c>
      <c r="BN1297" s="28">
        <f t="shared" si="2718"/>
        <v>1603200.7416600001</v>
      </c>
      <c r="BO1297" s="26">
        <v>1</v>
      </c>
      <c r="BP1297" s="133"/>
      <c r="BQ1297" s="27">
        <v>1344000</v>
      </c>
      <c r="BR1297" s="27">
        <f>1344539*1.052</f>
        <v>1414455.0280000002</v>
      </c>
      <c r="BS1297" s="148"/>
      <c r="BT1297" s="148"/>
      <c r="BU1297" s="141">
        <f>+AVERAGE(BQ1297:BR1297)</f>
        <v>1379227.514</v>
      </c>
      <c r="BV1297" s="28">
        <f t="shared" si="2624"/>
        <v>262053.22766</v>
      </c>
      <c r="BW1297" s="30">
        <f t="shared" si="2720"/>
        <v>1641280.7416600001</v>
      </c>
      <c r="BX1297" s="26">
        <v>1</v>
      </c>
      <c r="BY1297" s="134"/>
      <c r="BZ1297" s="28">
        <v>1344000</v>
      </c>
      <c r="CA1297" s="156">
        <f>1344539*1.052</f>
        <v>1414455.0280000002</v>
      </c>
      <c r="CB1297" s="156"/>
      <c r="CC1297" s="156"/>
      <c r="CD1297" s="28">
        <f>+AVERAGE(BZ1297:CA1297)</f>
        <v>1379227.514</v>
      </c>
      <c r="CE1297" s="28">
        <f t="shared" si="2627"/>
        <v>262053.22766</v>
      </c>
      <c r="CF1297" s="29">
        <f t="shared" si="2722"/>
        <v>1641280.7416600001</v>
      </c>
      <c r="CG1297" s="26">
        <v>1</v>
      </c>
      <c r="CH1297" s="148"/>
      <c r="CI1297" s="27">
        <v>1152000</v>
      </c>
      <c r="CJ1297" s="27">
        <f>1210084*1.052</f>
        <v>1273008.368</v>
      </c>
      <c r="CK1297" s="148"/>
      <c r="CL1297" s="148"/>
      <c r="CM1297" s="27">
        <f>+AVERAGE(CI1297:CJ1297)</f>
        <v>1212504.1839999999</v>
      </c>
      <c r="CN1297" s="27">
        <f t="shared" si="2629"/>
        <v>230375.79495999997</v>
      </c>
      <c r="CO1297" s="28">
        <f t="shared" si="2698"/>
        <v>1442879.97896</v>
      </c>
      <c r="CP1297" s="26">
        <v>1</v>
      </c>
      <c r="CQ1297" s="148"/>
      <c r="CR1297" s="27">
        <v>1152000</v>
      </c>
      <c r="CS1297" s="27">
        <f>1210084*1.052</f>
        <v>1273008.368</v>
      </c>
      <c r="CT1297" s="148"/>
      <c r="CU1297" s="148"/>
      <c r="CV1297" s="27">
        <f t="shared" si="2699"/>
        <v>1212504.1839999999</v>
      </c>
      <c r="CW1297" s="28">
        <f t="shared" si="2700"/>
        <v>230375.79495999997</v>
      </c>
      <c r="CX1297" s="29">
        <f t="shared" si="2701"/>
        <v>1442879.97896</v>
      </c>
      <c r="CY1297" s="26">
        <v>1</v>
      </c>
      <c r="CZ1297" s="181"/>
      <c r="DA1297" s="27">
        <v>1177600</v>
      </c>
      <c r="DB1297" s="270">
        <f>1249999*1.052</f>
        <v>1314998.9480000001</v>
      </c>
      <c r="DC1297" s="133"/>
      <c r="DD1297" s="181"/>
      <c r="DE1297" s="27">
        <f>+AVERAGE(DA1297:DB1297)</f>
        <v>1246299.4739999999</v>
      </c>
      <c r="DF1297" s="27">
        <f t="shared" si="2703"/>
        <v>236796.90005999999</v>
      </c>
      <c r="DG1297" s="28">
        <f t="shared" si="2704"/>
        <v>1483096.3740599998</v>
      </c>
      <c r="DH1297" s="31" t="s">
        <v>30</v>
      </c>
      <c r="DI1297" s="43" t="s">
        <v>30</v>
      </c>
      <c r="DJ1297" s="43" t="s">
        <v>30</v>
      </c>
      <c r="DK1297" s="43" t="s">
        <v>30</v>
      </c>
      <c r="DL1297" s="43" t="s">
        <v>30</v>
      </c>
      <c r="DM1297" s="32" t="s">
        <v>30</v>
      </c>
      <c r="DN1297" s="32" t="s">
        <v>30</v>
      </c>
      <c r="DO1297" s="33" t="s">
        <v>30</v>
      </c>
    </row>
    <row r="1298" spans="1:119" ht="21" customHeight="1" x14ac:dyDescent="0.25">
      <c r="A1298" s="66" t="s">
        <v>2530</v>
      </c>
      <c r="B1298" s="67" t="s">
        <v>2490</v>
      </c>
      <c r="C1298" s="68" t="s">
        <v>2531</v>
      </c>
      <c r="D1298" s="26">
        <v>1</v>
      </c>
      <c r="E1298" s="27">
        <v>4500000</v>
      </c>
      <c r="F1298" s="27">
        <v>4000000</v>
      </c>
      <c r="G1298" s="148"/>
      <c r="H1298" s="148"/>
      <c r="I1298" s="143">
        <f t="shared" si="2602"/>
        <v>8.3189033080770289E-2</v>
      </c>
      <c r="J1298" s="27">
        <f t="shared" si="2603"/>
        <v>4250000</v>
      </c>
      <c r="K1298" s="28">
        <f t="shared" si="2705"/>
        <v>807500</v>
      </c>
      <c r="L1298" s="29">
        <f t="shared" si="2669"/>
        <v>5057500</v>
      </c>
      <c r="M1298" s="26">
        <v>1</v>
      </c>
      <c r="N1298" s="27">
        <v>4500000</v>
      </c>
      <c r="O1298" s="27">
        <v>5400000</v>
      </c>
      <c r="P1298" s="145"/>
      <c r="Q1298" s="145"/>
      <c r="R1298" s="143">
        <f t="shared" si="2601"/>
        <v>0.12856486930664499</v>
      </c>
      <c r="S1298" s="27">
        <f t="shared" si="2706"/>
        <v>4950000</v>
      </c>
      <c r="T1298" s="28">
        <f t="shared" si="2707"/>
        <v>940500</v>
      </c>
      <c r="U1298" s="30">
        <f t="shared" si="2708"/>
        <v>5890500</v>
      </c>
      <c r="V1298" s="26">
        <v>1</v>
      </c>
      <c r="W1298" s="27">
        <v>4500000</v>
      </c>
      <c r="X1298" s="27">
        <v>5175000</v>
      </c>
      <c r="Y1298" s="145"/>
      <c r="Z1298" s="145"/>
      <c r="AA1298" s="143">
        <f t="shared" si="2723"/>
        <v>9.8666062491146164E-2</v>
      </c>
      <c r="AB1298" s="27">
        <f t="shared" si="2709"/>
        <v>4837500</v>
      </c>
      <c r="AC1298" s="28">
        <f t="shared" si="2609"/>
        <v>919125</v>
      </c>
      <c r="AD1298" s="29">
        <f t="shared" si="2710"/>
        <v>5756625</v>
      </c>
      <c r="AE1298" s="26">
        <v>1</v>
      </c>
      <c r="AF1298" s="27">
        <v>4500000</v>
      </c>
      <c r="AG1298" s="27">
        <v>5310000</v>
      </c>
      <c r="AH1298" s="145"/>
      <c r="AI1298" s="145"/>
      <c r="AJ1298" s="143">
        <f t="shared" si="2662"/>
        <v>0.1167699271684207</v>
      </c>
      <c r="AK1298" s="27">
        <f t="shared" si="2711"/>
        <v>4905000</v>
      </c>
      <c r="AL1298" s="28">
        <f t="shared" si="2612"/>
        <v>931950</v>
      </c>
      <c r="AM1298" s="30">
        <f t="shared" si="2712"/>
        <v>5836950</v>
      </c>
      <c r="AN1298" s="26">
        <v>1</v>
      </c>
      <c r="AO1298" s="27">
        <v>4500000</v>
      </c>
      <c r="AP1298" s="27">
        <v>5951250</v>
      </c>
      <c r="AQ1298" s="145"/>
      <c r="AR1298" s="145"/>
      <c r="AS1298" s="143">
        <f t="shared" si="2663"/>
        <v>0.19637626431230276</v>
      </c>
      <c r="AT1298" s="27">
        <f t="shared" si="2713"/>
        <v>5225625</v>
      </c>
      <c r="AU1298" s="28">
        <f t="shared" si="2615"/>
        <v>992868.75</v>
      </c>
      <c r="AV1298" s="30">
        <f t="shared" si="2714"/>
        <v>6218493.75</v>
      </c>
      <c r="AW1298" s="26">
        <v>1</v>
      </c>
      <c r="AX1298" s="27">
        <v>4500000</v>
      </c>
      <c r="AY1298" s="27">
        <v>5175000</v>
      </c>
      <c r="AZ1298" s="145"/>
      <c r="BA1298" s="145"/>
      <c r="BB1298" s="143">
        <f t="shared" si="2664"/>
        <v>9.8666062491146164E-2</v>
      </c>
      <c r="BC1298" s="27">
        <f t="shared" si="2715"/>
        <v>4837500</v>
      </c>
      <c r="BD1298" s="27">
        <f t="shared" si="2618"/>
        <v>919125</v>
      </c>
      <c r="BE1298" s="27">
        <f t="shared" si="2716"/>
        <v>5756625</v>
      </c>
      <c r="BF1298" s="26">
        <v>1</v>
      </c>
      <c r="BG1298" s="27">
        <v>3600000</v>
      </c>
      <c r="BH1298" s="27">
        <v>2880000</v>
      </c>
      <c r="BI1298" s="145"/>
      <c r="BJ1298" s="145"/>
      <c r="BK1298" s="143">
        <f t="shared" si="2665"/>
        <v>0.15713484026367722</v>
      </c>
      <c r="BL1298" s="27">
        <f t="shared" si="2717"/>
        <v>3240000</v>
      </c>
      <c r="BM1298" s="27">
        <f t="shared" si="2621"/>
        <v>615600</v>
      </c>
      <c r="BN1298" s="28">
        <f t="shared" si="2718"/>
        <v>3855600</v>
      </c>
      <c r="BO1298" s="26">
        <v>1</v>
      </c>
      <c r="BP1298" s="27">
        <v>3600000</v>
      </c>
      <c r="BQ1298" s="27">
        <v>3024000</v>
      </c>
      <c r="BR1298" s="148"/>
      <c r="BS1298" s="148"/>
      <c r="BT1298" s="143">
        <f t="shared" si="2666"/>
        <v>0.12297509238026913</v>
      </c>
      <c r="BU1298" s="27">
        <f t="shared" si="2719"/>
        <v>3312000</v>
      </c>
      <c r="BV1298" s="28">
        <f t="shared" si="2624"/>
        <v>629280</v>
      </c>
      <c r="BW1298" s="30">
        <f t="shared" si="2720"/>
        <v>3941280</v>
      </c>
      <c r="BX1298" s="26">
        <v>1</v>
      </c>
      <c r="BY1298" s="28">
        <v>3600000</v>
      </c>
      <c r="BZ1298" s="28">
        <v>3024000</v>
      </c>
      <c r="CA1298" s="156"/>
      <c r="CB1298" s="156"/>
      <c r="CC1298" s="177">
        <f t="shared" si="2667"/>
        <v>0.12297509238026913</v>
      </c>
      <c r="CD1298" s="28">
        <f t="shared" si="2721"/>
        <v>3312000</v>
      </c>
      <c r="CE1298" s="28">
        <f t="shared" si="2627"/>
        <v>629280</v>
      </c>
      <c r="CF1298" s="29">
        <f t="shared" si="2722"/>
        <v>3941280</v>
      </c>
      <c r="CG1298" s="26">
        <v>1</v>
      </c>
      <c r="CH1298" s="27">
        <v>2880000</v>
      </c>
      <c r="CI1298" s="27">
        <v>2592000</v>
      </c>
      <c r="CJ1298" s="148"/>
      <c r="CK1298" s="148"/>
      <c r="CL1298" s="143">
        <f>+STDEVA(CH1298:CI1298)/AVERAGE(CH1298:CI1298)</f>
        <v>7.4432292756478682E-2</v>
      </c>
      <c r="CM1298" s="27">
        <f>+AVERAGE(CH1298:CJ1298)</f>
        <v>2736000</v>
      </c>
      <c r="CN1298" s="27">
        <f t="shared" si="2629"/>
        <v>519840</v>
      </c>
      <c r="CO1298" s="28">
        <f t="shared" si="2698"/>
        <v>3255840</v>
      </c>
      <c r="CP1298" s="26">
        <v>1</v>
      </c>
      <c r="CQ1298" s="27">
        <v>2880000</v>
      </c>
      <c r="CR1298" s="27">
        <v>2592000</v>
      </c>
      <c r="CS1298" s="148"/>
      <c r="CT1298" s="148"/>
      <c r="CU1298" s="143">
        <f t="shared" si="2668"/>
        <v>7.4432292756478682E-2</v>
      </c>
      <c r="CV1298" s="27">
        <f t="shared" si="2699"/>
        <v>2736000</v>
      </c>
      <c r="CW1298" s="28">
        <f t="shared" si="2700"/>
        <v>519840</v>
      </c>
      <c r="CX1298" s="29">
        <f t="shared" si="2701"/>
        <v>3255840</v>
      </c>
      <c r="CY1298" s="26">
        <v>1</v>
      </c>
      <c r="CZ1298" s="27">
        <v>2880000</v>
      </c>
      <c r="DA1298" s="27">
        <v>2649600</v>
      </c>
      <c r="DB1298" s="181"/>
      <c r="DC1298" s="181"/>
      <c r="DD1298" s="143">
        <f t="shared" si="2670"/>
        <v>5.892556509887896E-2</v>
      </c>
      <c r="DE1298" s="27">
        <f t="shared" si="2702"/>
        <v>2764800</v>
      </c>
      <c r="DF1298" s="27">
        <f t="shared" si="2703"/>
        <v>525312</v>
      </c>
      <c r="DG1298" s="28">
        <f t="shared" si="2704"/>
        <v>3290112</v>
      </c>
      <c r="DH1298" s="31" t="s">
        <v>30</v>
      </c>
      <c r="DI1298" s="43" t="s">
        <v>30</v>
      </c>
      <c r="DJ1298" s="43" t="s">
        <v>30</v>
      </c>
      <c r="DK1298" s="43" t="s">
        <v>30</v>
      </c>
      <c r="DL1298" s="43" t="s">
        <v>30</v>
      </c>
      <c r="DM1298" s="32" t="s">
        <v>30</v>
      </c>
      <c r="DN1298" s="32" t="s">
        <v>30</v>
      </c>
      <c r="DO1298" s="33" t="s">
        <v>30</v>
      </c>
    </row>
    <row r="1299" spans="1:119" ht="21" customHeight="1" x14ac:dyDescent="0.25">
      <c r="A1299" s="66" t="s">
        <v>2532</v>
      </c>
      <c r="B1299" s="67" t="s">
        <v>2490</v>
      </c>
      <c r="C1299" s="68" t="s">
        <v>2533</v>
      </c>
      <c r="D1299" s="26">
        <v>1</v>
      </c>
      <c r="E1299" s="27">
        <v>1200000</v>
      </c>
      <c r="F1299" s="27">
        <v>1030000</v>
      </c>
      <c r="G1299" s="148"/>
      <c r="H1299" s="148"/>
      <c r="I1299" s="143">
        <f t="shared" si="2602"/>
        <v>0.10781000251274715</v>
      </c>
      <c r="J1299" s="27">
        <f t="shared" si="2603"/>
        <v>1115000</v>
      </c>
      <c r="K1299" s="28">
        <f t="shared" si="2705"/>
        <v>211850</v>
      </c>
      <c r="L1299" s="29">
        <f t="shared" si="2669"/>
        <v>1326850</v>
      </c>
      <c r="M1299" s="26">
        <v>1</v>
      </c>
      <c r="N1299" s="27">
        <v>1200000</v>
      </c>
      <c r="O1299" s="27">
        <v>1440000</v>
      </c>
      <c r="P1299" s="145"/>
      <c r="Q1299" s="145"/>
      <c r="R1299" s="143">
        <f t="shared" si="2601"/>
        <v>0.12856486930664499</v>
      </c>
      <c r="S1299" s="27">
        <f t="shared" si="2706"/>
        <v>1320000</v>
      </c>
      <c r="T1299" s="28">
        <f t="shared" si="2707"/>
        <v>250800</v>
      </c>
      <c r="U1299" s="30">
        <f t="shared" si="2708"/>
        <v>1570800</v>
      </c>
      <c r="V1299" s="26">
        <v>1</v>
      </c>
      <c r="W1299" s="27">
        <v>1200000</v>
      </c>
      <c r="X1299" s="27">
        <v>1380000</v>
      </c>
      <c r="Y1299" s="145"/>
      <c r="Z1299" s="145"/>
      <c r="AA1299" s="143">
        <f t="shared" si="2723"/>
        <v>9.8666062491146164E-2</v>
      </c>
      <c r="AB1299" s="27">
        <f t="shared" si="2709"/>
        <v>1290000</v>
      </c>
      <c r="AC1299" s="28">
        <f t="shared" si="2609"/>
        <v>245100</v>
      </c>
      <c r="AD1299" s="29">
        <f t="shared" si="2710"/>
        <v>1535100</v>
      </c>
      <c r="AE1299" s="26">
        <v>1</v>
      </c>
      <c r="AF1299" s="27">
        <v>1200000</v>
      </c>
      <c r="AG1299" s="27">
        <v>1416000</v>
      </c>
      <c r="AH1299" s="145"/>
      <c r="AI1299" s="145"/>
      <c r="AJ1299" s="143">
        <f t="shared" si="2662"/>
        <v>0.11676992716842069</v>
      </c>
      <c r="AK1299" s="27">
        <f t="shared" si="2711"/>
        <v>1308000</v>
      </c>
      <c r="AL1299" s="28">
        <f t="shared" si="2612"/>
        <v>248520</v>
      </c>
      <c r="AM1299" s="30">
        <f t="shared" si="2712"/>
        <v>1556520</v>
      </c>
      <c r="AN1299" s="26">
        <v>1</v>
      </c>
      <c r="AO1299" s="27">
        <v>1200000</v>
      </c>
      <c r="AP1299" s="27">
        <v>1587000</v>
      </c>
      <c r="AQ1299" s="145"/>
      <c r="AR1299" s="145"/>
      <c r="AS1299" s="143">
        <f t="shared" si="2663"/>
        <v>0.19637626431230276</v>
      </c>
      <c r="AT1299" s="27">
        <f t="shared" si="2713"/>
        <v>1393500</v>
      </c>
      <c r="AU1299" s="28">
        <f t="shared" si="2615"/>
        <v>264765</v>
      </c>
      <c r="AV1299" s="30">
        <f t="shared" si="2714"/>
        <v>1658265</v>
      </c>
      <c r="AW1299" s="26">
        <v>1</v>
      </c>
      <c r="AX1299" s="27">
        <v>1200000</v>
      </c>
      <c r="AY1299" s="27">
        <v>1380000</v>
      </c>
      <c r="AZ1299" s="145"/>
      <c r="BA1299" s="145"/>
      <c r="BB1299" s="143">
        <f t="shared" si="2664"/>
        <v>9.8666062491146164E-2</v>
      </c>
      <c r="BC1299" s="27">
        <f t="shared" si="2715"/>
        <v>1290000</v>
      </c>
      <c r="BD1299" s="27">
        <f t="shared" si="2618"/>
        <v>245100</v>
      </c>
      <c r="BE1299" s="27">
        <f t="shared" si="2716"/>
        <v>1535100</v>
      </c>
      <c r="BF1299" s="26">
        <v>1</v>
      </c>
      <c r="BG1299" s="27">
        <v>960000</v>
      </c>
      <c r="BH1299" s="27">
        <v>768000</v>
      </c>
      <c r="BI1299" s="145"/>
      <c r="BJ1299" s="145"/>
      <c r="BK1299" s="143">
        <f t="shared" si="2665"/>
        <v>0.15713484026367722</v>
      </c>
      <c r="BL1299" s="27">
        <f t="shared" si="2717"/>
        <v>864000</v>
      </c>
      <c r="BM1299" s="27">
        <f t="shared" si="2621"/>
        <v>164160</v>
      </c>
      <c r="BN1299" s="28">
        <f t="shared" si="2718"/>
        <v>1028160</v>
      </c>
      <c r="BO1299" s="26">
        <v>1</v>
      </c>
      <c r="BP1299" s="27">
        <v>960000</v>
      </c>
      <c r="BQ1299" s="27">
        <v>806400</v>
      </c>
      <c r="BR1299" s="148"/>
      <c r="BS1299" s="148"/>
      <c r="BT1299" s="143">
        <f t="shared" si="2666"/>
        <v>0.12297509238026914</v>
      </c>
      <c r="BU1299" s="27">
        <f t="shared" si="2719"/>
        <v>883200</v>
      </c>
      <c r="BV1299" s="28">
        <f t="shared" si="2624"/>
        <v>167808</v>
      </c>
      <c r="BW1299" s="30">
        <f t="shared" si="2720"/>
        <v>1051008</v>
      </c>
      <c r="BX1299" s="26">
        <v>1</v>
      </c>
      <c r="BY1299" s="28">
        <v>960000</v>
      </c>
      <c r="BZ1299" s="28">
        <v>806400</v>
      </c>
      <c r="CA1299" s="156"/>
      <c r="CB1299" s="156"/>
      <c r="CC1299" s="177">
        <f t="shared" si="2667"/>
        <v>0.12297509238026914</v>
      </c>
      <c r="CD1299" s="28">
        <f t="shared" si="2721"/>
        <v>883200</v>
      </c>
      <c r="CE1299" s="28">
        <f t="shared" si="2627"/>
        <v>167808</v>
      </c>
      <c r="CF1299" s="29">
        <f t="shared" si="2722"/>
        <v>1051008</v>
      </c>
      <c r="CG1299" s="26">
        <v>1</v>
      </c>
      <c r="CH1299" s="27">
        <v>768000</v>
      </c>
      <c r="CI1299" s="27">
        <v>691200</v>
      </c>
      <c r="CJ1299" s="148"/>
      <c r="CK1299" s="148"/>
      <c r="CL1299" s="143">
        <f>+STDEVA(CH1299:CI1299)/AVERAGE(CH1299:CI1299)</f>
        <v>7.4432292756478696E-2</v>
      </c>
      <c r="CM1299" s="27">
        <f>+AVERAGE(CH1299:CJ1299)</f>
        <v>729600</v>
      </c>
      <c r="CN1299" s="27">
        <f t="shared" si="2629"/>
        <v>138624</v>
      </c>
      <c r="CO1299" s="28">
        <f t="shared" si="2698"/>
        <v>868224</v>
      </c>
      <c r="CP1299" s="26">
        <v>1</v>
      </c>
      <c r="CQ1299" s="27">
        <v>768000</v>
      </c>
      <c r="CR1299" s="27">
        <v>691200</v>
      </c>
      <c r="CS1299" s="148"/>
      <c r="CT1299" s="148"/>
      <c r="CU1299" s="143">
        <f t="shared" si="2668"/>
        <v>7.4432292756478696E-2</v>
      </c>
      <c r="CV1299" s="27">
        <f t="shared" si="2699"/>
        <v>729600</v>
      </c>
      <c r="CW1299" s="28">
        <f t="shared" si="2700"/>
        <v>138624</v>
      </c>
      <c r="CX1299" s="29">
        <f t="shared" si="2701"/>
        <v>868224</v>
      </c>
      <c r="CY1299" s="26">
        <v>1</v>
      </c>
      <c r="CZ1299" s="27">
        <v>768000</v>
      </c>
      <c r="DA1299" s="27">
        <v>706560</v>
      </c>
      <c r="DB1299" s="181"/>
      <c r="DC1299" s="181"/>
      <c r="DD1299" s="143">
        <f t="shared" si="2670"/>
        <v>5.892556509887896E-2</v>
      </c>
      <c r="DE1299" s="27">
        <f t="shared" si="2702"/>
        <v>737280</v>
      </c>
      <c r="DF1299" s="27">
        <f t="shared" si="2703"/>
        <v>140083.20000000001</v>
      </c>
      <c r="DG1299" s="28">
        <f t="shared" si="2704"/>
        <v>877363.19999999995</v>
      </c>
      <c r="DH1299" s="31" t="s">
        <v>30</v>
      </c>
      <c r="DI1299" s="43" t="s">
        <v>30</v>
      </c>
      <c r="DJ1299" s="43" t="s">
        <v>30</v>
      </c>
      <c r="DK1299" s="43" t="s">
        <v>30</v>
      </c>
      <c r="DL1299" s="43" t="s">
        <v>30</v>
      </c>
      <c r="DM1299" s="32" t="s">
        <v>30</v>
      </c>
      <c r="DN1299" s="32" t="s">
        <v>30</v>
      </c>
      <c r="DO1299" s="33" t="s">
        <v>30</v>
      </c>
    </row>
    <row r="1300" spans="1:119" ht="21" customHeight="1" x14ac:dyDescent="0.25">
      <c r="A1300" s="66" t="s">
        <v>2534</v>
      </c>
      <c r="B1300" s="67" t="s">
        <v>2490</v>
      </c>
      <c r="C1300" s="68" t="s">
        <v>2535</v>
      </c>
      <c r="D1300" s="26">
        <v>1</v>
      </c>
      <c r="E1300" s="27">
        <v>1200000</v>
      </c>
      <c r="F1300" s="27">
        <v>1030000</v>
      </c>
      <c r="G1300" s="148"/>
      <c r="H1300" s="148"/>
      <c r="I1300" s="143">
        <f t="shared" si="2602"/>
        <v>0.10781000251274715</v>
      </c>
      <c r="J1300" s="27">
        <f t="shared" si="2603"/>
        <v>1115000</v>
      </c>
      <c r="K1300" s="28">
        <f t="shared" si="2705"/>
        <v>211850</v>
      </c>
      <c r="L1300" s="29">
        <f t="shared" si="2669"/>
        <v>1326850</v>
      </c>
      <c r="M1300" s="26">
        <v>1</v>
      </c>
      <c r="N1300" s="27">
        <v>1200000</v>
      </c>
      <c r="O1300" s="27">
        <v>1440000</v>
      </c>
      <c r="P1300" s="145"/>
      <c r="Q1300" s="145"/>
      <c r="R1300" s="143">
        <f t="shared" si="2601"/>
        <v>0.12856486930664499</v>
      </c>
      <c r="S1300" s="27">
        <f t="shared" si="2706"/>
        <v>1320000</v>
      </c>
      <c r="T1300" s="28">
        <f t="shared" si="2707"/>
        <v>250800</v>
      </c>
      <c r="U1300" s="30">
        <f t="shared" si="2708"/>
        <v>1570800</v>
      </c>
      <c r="V1300" s="26">
        <v>1</v>
      </c>
      <c r="W1300" s="27">
        <v>1200000</v>
      </c>
      <c r="X1300" s="27">
        <v>1380000</v>
      </c>
      <c r="Y1300" s="145"/>
      <c r="Z1300" s="145"/>
      <c r="AA1300" s="143">
        <f t="shared" si="2723"/>
        <v>9.8666062491146164E-2</v>
      </c>
      <c r="AB1300" s="27">
        <f t="shared" si="2709"/>
        <v>1290000</v>
      </c>
      <c r="AC1300" s="28">
        <f t="shared" si="2609"/>
        <v>245100</v>
      </c>
      <c r="AD1300" s="29">
        <f t="shared" si="2710"/>
        <v>1535100</v>
      </c>
      <c r="AE1300" s="26">
        <v>1</v>
      </c>
      <c r="AF1300" s="27">
        <v>1200000</v>
      </c>
      <c r="AG1300" s="27">
        <v>1416000</v>
      </c>
      <c r="AH1300" s="145"/>
      <c r="AI1300" s="145"/>
      <c r="AJ1300" s="143">
        <f t="shared" si="2662"/>
        <v>0.11676992716842069</v>
      </c>
      <c r="AK1300" s="27">
        <f t="shared" si="2711"/>
        <v>1308000</v>
      </c>
      <c r="AL1300" s="28">
        <f t="shared" si="2612"/>
        <v>248520</v>
      </c>
      <c r="AM1300" s="30">
        <f t="shared" si="2712"/>
        <v>1556520</v>
      </c>
      <c r="AN1300" s="26">
        <v>1</v>
      </c>
      <c r="AO1300" s="27">
        <v>1200000</v>
      </c>
      <c r="AP1300" s="27">
        <v>1587000</v>
      </c>
      <c r="AQ1300" s="145"/>
      <c r="AR1300" s="145"/>
      <c r="AS1300" s="143">
        <f t="shared" si="2663"/>
        <v>0.19637626431230276</v>
      </c>
      <c r="AT1300" s="27">
        <f t="shared" si="2713"/>
        <v>1393500</v>
      </c>
      <c r="AU1300" s="28">
        <f t="shared" si="2615"/>
        <v>264765</v>
      </c>
      <c r="AV1300" s="30">
        <f t="shared" si="2714"/>
        <v>1658265</v>
      </c>
      <c r="AW1300" s="26">
        <v>1</v>
      </c>
      <c r="AX1300" s="27">
        <v>1200000</v>
      </c>
      <c r="AY1300" s="27">
        <v>1380000</v>
      </c>
      <c r="AZ1300" s="145"/>
      <c r="BA1300" s="145"/>
      <c r="BB1300" s="143">
        <f t="shared" si="2664"/>
        <v>9.8666062491146164E-2</v>
      </c>
      <c r="BC1300" s="27">
        <f t="shared" si="2715"/>
        <v>1290000</v>
      </c>
      <c r="BD1300" s="27">
        <f t="shared" si="2618"/>
        <v>245100</v>
      </c>
      <c r="BE1300" s="27">
        <f t="shared" si="2716"/>
        <v>1535100</v>
      </c>
      <c r="BF1300" s="26">
        <v>1</v>
      </c>
      <c r="BG1300" s="27">
        <v>960000</v>
      </c>
      <c r="BH1300" s="27">
        <v>768000</v>
      </c>
      <c r="BI1300" s="145"/>
      <c r="BJ1300" s="145"/>
      <c r="BK1300" s="143">
        <f t="shared" si="2665"/>
        <v>0.15713484026367722</v>
      </c>
      <c r="BL1300" s="27">
        <f t="shared" si="2717"/>
        <v>864000</v>
      </c>
      <c r="BM1300" s="27">
        <f t="shared" si="2621"/>
        <v>164160</v>
      </c>
      <c r="BN1300" s="28">
        <f t="shared" si="2718"/>
        <v>1028160</v>
      </c>
      <c r="BO1300" s="26">
        <v>1</v>
      </c>
      <c r="BP1300" s="27">
        <v>960000</v>
      </c>
      <c r="BQ1300" s="27">
        <v>806400</v>
      </c>
      <c r="BR1300" s="148"/>
      <c r="BS1300" s="148"/>
      <c r="BT1300" s="143">
        <f t="shared" si="2666"/>
        <v>0.12297509238026914</v>
      </c>
      <c r="BU1300" s="27">
        <f t="shared" si="2719"/>
        <v>883200</v>
      </c>
      <c r="BV1300" s="28">
        <f t="shared" si="2624"/>
        <v>167808</v>
      </c>
      <c r="BW1300" s="30">
        <f t="shared" si="2720"/>
        <v>1051008</v>
      </c>
      <c r="BX1300" s="26">
        <v>1</v>
      </c>
      <c r="BY1300" s="28">
        <v>960000</v>
      </c>
      <c r="BZ1300" s="28">
        <v>806400</v>
      </c>
      <c r="CA1300" s="156"/>
      <c r="CB1300" s="156"/>
      <c r="CC1300" s="177">
        <f t="shared" si="2667"/>
        <v>0.12297509238026914</v>
      </c>
      <c r="CD1300" s="28">
        <f t="shared" si="2721"/>
        <v>883200</v>
      </c>
      <c r="CE1300" s="28">
        <f t="shared" si="2627"/>
        <v>167808</v>
      </c>
      <c r="CF1300" s="29">
        <f t="shared" si="2722"/>
        <v>1051008</v>
      </c>
      <c r="CG1300" s="26">
        <v>1</v>
      </c>
      <c r="CH1300" s="27">
        <v>768000</v>
      </c>
      <c r="CI1300" s="27">
        <v>691200</v>
      </c>
      <c r="CJ1300" s="148"/>
      <c r="CK1300" s="148"/>
      <c r="CL1300" s="143">
        <f>+STDEVA(CH1300:CI1300)/AVERAGE(CH1300:CI1300)</f>
        <v>7.4432292756478696E-2</v>
      </c>
      <c r="CM1300" s="27">
        <f>+AVERAGE(CH1300:CJ1300)</f>
        <v>729600</v>
      </c>
      <c r="CN1300" s="27">
        <f t="shared" si="2629"/>
        <v>138624</v>
      </c>
      <c r="CO1300" s="28">
        <f t="shared" si="2698"/>
        <v>868224</v>
      </c>
      <c r="CP1300" s="26">
        <v>1</v>
      </c>
      <c r="CQ1300" s="27">
        <v>768000</v>
      </c>
      <c r="CR1300" s="27">
        <v>691200</v>
      </c>
      <c r="CS1300" s="148"/>
      <c r="CT1300" s="148"/>
      <c r="CU1300" s="143">
        <f t="shared" si="2668"/>
        <v>7.4432292756478696E-2</v>
      </c>
      <c r="CV1300" s="27">
        <f t="shared" si="2699"/>
        <v>729600</v>
      </c>
      <c r="CW1300" s="28">
        <f t="shared" si="2700"/>
        <v>138624</v>
      </c>
      <c r="CX1300" s="29">
        <f t="shared" si="2701"/>
        <v>868224</v>
      </c>
      <c r="CY1300" s="26">
        <v>1</v>
      </c>
      <c r="CZ1300" s="27">
        <v>768000</v>
      </c>
      <c r="DA1300" s="27">
        <v>706560</v>
      </c>
      <c r="DB1300" s="181"/>
      <c r="DC1300" s="181"/>
      <c r="DD1300" s="143">
        <f t="shared" si="2670"/>
        <v>5.892556509887896E-2</v>
      </c>
      <c r="DE1300" s="27">
        <f t="shared" si="2702"/>
        <v>737280</v>
      </c>
      <c r="DF1300" s="27">
        <f t="shared" si="2703"/>
        <v>140083.20000000001</v>
      </c>
      <c r="DG1300" s="28">
        <f t="shared" si="2704"/>
        <v>877363.19999999995</v>
      </c>
      <c r="DH1300" s="31" t="s">
        <v>30</v>
      </c>
      <c r="DI1300" s="43" t="s">
        <v>30</v>
      </c>
      <c r="DJ1300" s="43" t="s">
        <v>30</v>
      </c>
      <c r="DK1300" s="43" t="s">
        <v>30</v>
      </c>
      <c r="DL1300" s="43" t="s">
        <v>30</v>
      </c>
      <c r="DM1300" s="32" t="s">
        <v>30</v>
      </c>
      <c r="DN1300" s="32" t="s">
        <v>30</v>
      </c>
      <c r="DO1300" s="33" t="s">
        <v>30</v>
      </c>
    </row>
    <row r="1301" spans="1:119" ht="21" customHeight="1" x14ac:dyDescent="0.25">
      <c r="A1301" s="66" t="s">
        <v>2536</v>
      </c>
      <c r="B1301" s="67" t="s">
        <v>2490</v>
      </c>
      <c r="C1301" s="68" t="s">
        <v>2537</v>
      </c>
      <c r="D1301" s="26">
        <v>1</v>
      </c>
      <c r="E1301" s="27">
        <v>1500000</v>
      </c>
      <c r="F1301" s="27">
        <v>1300000</v>
      </c>
      <c r="G1301" s="148"/>
      <c r="H1301" s="148"/>
      <c r="I1301" s="143">
        <f t="shared" si="2602"/>
        <v>0.10101525445522108</v>
      </c>
      <c r="J1301" s="27">
        <f t="shared" si="2603"/>
        <v>1400000</v>
      </c>
      <c r="K1301" s="28">
        <f t="shared" si="2705"/>
        <v>266000</v>
      </c>
      <c r="L1301" s="29">
        <f t="shared" si="2669"/>
        <v>1666000</v>
      </c>
      <c r="M1301" s="26">
        <v>1</v>
      </c>
      <c r="N1301" s="27">
        <v>1500000</v>
      </c>
      <c r="O1301" s="27">
        <v>1800000</v>
      </c>
      <c r="P1301" s="145"/>
      <c r="Q1301" s="145"/>
      <c r="R1301" s="143">
        <f t="shared" si="2601"/>
        <v>0.12856486930664501</v>
      </c>
      <c r="S1301" s="27">
        <f t="shared" si="2706"/>
        <v>1650000</v>
      </c>
      <c r="T1301" s="28">
        <f t="shared" si="2707"/>
        <v>313500</v>
      </c>
      <c r="U1301" s="30">
        <f t="shared" si="2708"/>
        <v>1963500</v>
      </c>
      <c r="V1301" s="26">
        <v>1</v>
      </c>
      <c r="W1301" s="27">
        <v>1500000</v>
      </c>
      <c r="X1301" s="27">
        <v>1725000</v>
      </c>
      <c r="Y1301" s="145"/>
      <c r="Z1301" s="145"/>
      <c r="AA1301" s="143">
        <f t="shared" si="2723"/>
        <v>9.8666062491146164E-2</v>
      </c>
      <c r="AB1301" s="27">
        <f t="shared" si="2709"/>
        <v>1612500</v>
      </c>
      <c r="AC1301" s="28">
        <f t="shared" si="2609"/>
        <v>306375</v>
      </c>
      <c r="AD1301" s="29">
        <f t="shared" si="2710"/>
        <v>1918875</v>
      </c>
      <c r="AE1301" s="26">
        <v>1</v>
      </c>
      <c r="AF1301" s="27">
        <v>1500000</v>
      </c>
      <c r="AG1301" s="27">
        <v>1770000</v>
      </c>
      <c r="AH1301" s="145"/>
      <c r="AI1301" s="145"/>
      <c r="AJ1301" s="143">
        <f t="shared" si="2662"/>
        <v>0.11676992716842069</v>
      </c>
      <c r="AK1301" s="27">
        <f t="shared" si="2711"/>
        <v>1635000</v>
      </c>
      <c r="AL1301" s="28">
        <f t="shared" si="2612"/>
        <v>310650</v>
      </c>
      <c r="AM1301" s="30">
        <f t="shared" si="2712"/>
        <v>1945650</v>
      </c>
      <c r="AN1301" s="26">
        <v>1</v>
      </c>
      <c r="AO1301" s="27">
        <v>1500000</v>
      </c>
      <c r="AP1301" s="27">
        <v>1983750</v>
      </c>
      <c r="AQ1301" s="145"/>
      <c r="AR1301" s="145"/>
      <c r="AS1301" s="143">
        <f t="shared" si="2663"/>
        <v>0.19637626431230276</v>
      </c>
      <c r="AT1301" s="27">
        <f t="shared" si="2713"/>
        <v>1741875</v>
      </c>
      <c r="AU1301" s="28">
        <f t="shared" si="2615"/>
        <v>330956.25</v>
      </c>
      <c r="AV1301" s="30">
        <f t="shared" si="2714"/>
        <v>2072831.25</v>
      </c>
      <c r="AW1301" s="26">
        <v>1</v>
      </c>
      <c r="AX1301" s="27">
        <v>1500000</v>
      </c>
      <c r="AY1301" s="27">
        <v>1725000</v>
      </c>
      <c r="AZ1301" s="145"/>
      <c r="BA1301" s="145"/>
      <c r="BB1301" s="143">
        <f t="shared" si="2664"/>
        <v>9.8666062491146164E-2</v>
      </c>
      <c r="BC1301" s="27">
        <f t="shared" si="2715"/>
        <v>1612500</v>
      </c>
      <c r="BD1301" s="27">
        <f t="shared" si="2618"/>
        <v>306375</v>
      </c>
      <c r="BE1301" s="27">
        <f t="shared" si="2716"/>
        <v>1918875</v>
      </c>
      <c r="BF1301" s="26">
        <v>1</v>
      </c>
      <c r="BG1301" s="27">
        <v>1200000</v>
      </c>
      <c r="BH1301" s="27">
        <v>960000</v>
      </c>
      <c r="BI1301" s="145"/>
      <c r="BJ1301" s="145"/>
      <c r="BK1301" s="143">
        <f t="shared" si="2665"/>
        <v>0.15713484026367722</v>
      </c>
      <c r="BL1301" s="27">
        <f t="shared" si="2717"/>
        <v>1080000</v>
      </c>
      <c r="BM1301" s="27">
        <f t="shared" si="2621"/>
        <v>205200</v>
      </c>
      <c r="BN1301" s="28">
        <f t="shared" si="2718"/>
        <v>1285200</v>
      </c>
      <c r="BO1301" s="26">
        <v>1</v>
      </c>
      <c r="BP1301" s="27">
        <v>1200000</v>
      </c>
      <c r="BQ1301" s="27">
        <v>1008000</v>
      </c>
      <c r="BR1301" s="148"/>
      <c r="BS1301" s="148"/>
      <c r="BT1301" s="143">
        <f t="shared" si="2666"/>
        <v>0.12297509238026913</v>
      </c>
      <c r="BU1301" s="27">
        <f t="shared" si="2719"/>
        <v>1104000</v>
      </c>
      <c r="BV1301" s="28">
        <f t="shared" si="2624"/>
        <v>209760</v>
      </c>
      <c r="BW1301" s="30">
        <f t="shared" si="2720"/>
        <v>1313760</v>
      </c>
      <c r="BX1301" s="26">
        <v>1</v>
      </c>
      <c r="BY1301" s="28">
        <v>1200000</v>
      </c>
      <c r="BZ1301" s="28">
        <v>1008000</v>
      </c>
      <c r="CA1301" s="156"/>
      <c r="CB1301" s="156"/>
      <c r="CC1301" s="177">
        <f t="shared" si="2667"/>
        <v>0.12297509238026913</v>
      </c>
      <c r="CD1301" s="28">
        <f t="shared" si="2721"/>
        <v>1104000</v>
      </c>
      <c r="CE1301" s="28">
        <f t="shared" si="2627"/>
        <v>209760</v>
      </c>
      <c r="CF1301" s="29">
        <f t="shared" si="2722"/>
        <v>1313760</v>
      </c>
      <c r="CG1301" s="26">
        <v>1</v>
      </c>
      <c r="CH1301" s="27">
        <v>960000</v>
      </c>
      <c r="CI1301" s="27">
        <v>864000</v>
      </c>
      <c r="CJ1301" s="148"/>
      <c r="CK1301" s="148"/>
      <c r="CL1301" s="143">
        <f>+STDEVA(CH1301:CI1301)/AVERAGE(CH1301:CI1301)</f>
        <v>7.4432292756478682E-2</v>
      </c>
      <c r="CM1301" s="27">
        <f>+AVERAGE(CH1301:CJ1301)</f>
        <v>912000</v>
      </c>
      <c r="CN1301" s="27">
        <f t="shared" si="2629"/>
        <v>173280</v>
      </c>
      <c r="CO1301" s="28">
        <f t="shared" si="2698"/>
        <v>1085280</v>
      </c>
      <c r="CP1301" s="26">
        <v>1</v>
      </c>
      <c r="CQ1301" s="27">
        <v>960000</v>
      </c>
      <c r="CR1301" s="27">
        <v>864000</v>
      </c>
      <c r="CS1301" s="148"/>
      <c r="CT1301" s="148"/>
      <c r="CU1301" s="143">
        <f t="shared" si="2668"/>
        <v>7.4432292756478682E-2</v>
      </c>
      <c r="CV1301" s="27">
        <f t="shared" si="2699"/>
        <v>912000</v>
      </c>
      <c r="CW1301" s="28">
        <f t="shared" si="2700"/>
        <v>173280</v>
      </c>
      <c r="CX1301" s="29">
        <f t="shared" si="2701"/>
        <v>1085280</v>
      </c>
      <c r="CY1301" s="26">
        <v>1</v>
      </c>
      <c r="CZ1301" s="27">
        <v>960000</v>
      </c>
      <c r="DA1301" s="27">
        <v>883200</v>
      </c>
      <c r="DB1301" s="181"/>
      <c r="DC1301" s="181"/>
      <c r="DD1301" s="143">
        <f t="shared" si="2670"/>
        <v>5.892556509887896E-2</v>
      </c>
      <c r="DE1301" s="27">
        <f t="shared" si="2702"/>
        <v>921600</v>
      </c>
      <c r="DF1301" s="27">
        <f t="shared" si="2703"/>
        <v>175104</v>
      </c>
      <c r="DG1301" s="28">
        <f t="shared" si="2704"/>
        <v>1096704</v>
      </c>
      <c r="DH1301" s="31" t="s">
        <v>30</v>
      </c>
      <c r="DI1301" s="43" t="s">
        <v>30</v>
      </c>
      <c r="DJ1301" s="43" t="s">
        <v>30</v>
      </c>
      <c r="DK1301" s="43" t="s">
        <v>30</v>
      </c>
      <c r="DL1301" s="43" t="s">
        <v>30</v>
      </c>
      <c r="DM1301" s="32" t="s">
        <v>30</v>
      </c>
      <c r="DN1301" s="32" t="s">
        <v>30</v>
      </c>
      <c r="DO1301" s="33" t="s">
        <v>30</v>
      </c>
    </row>
    <row r="1302" spans="1:119" ht="21" customHeight="1" x14ac:dyDescent="0.25">
      <c r="A1302" s="66" t="s">
        <v>2538</v>
      </c>
      <c r="B1302" s="67" t="s">
        <v>2490</v>
      </c>
      <c r="C1302" s="68" t="s">
        <v>2539</v>
      </c>
      <c r="D1302" s="26">
        <v>1</v>
      </c>
      <c r="E1302" s="27">
        <v>3800000</v>
      </c>
      <c r="F1302" s="27">
        <v>3370000</v>
      </c>
      <c r="G1302" s="148"/>
      <c r="H1302" s="148"/>
      <c r="I1302" s="143">
        <f t="shared" si="2602"/>
        <v>8.4813365665332055E-2</v>
      </c>
      <c r="J1302" s="27">
        <f t="shared" si="2603"/>
        <v>3585000</v>
      </c>
      <c r="K1302" s="28">
        <f t="shared" si="2705"/>
        <v>681150</v>
      </c>
      <c r="L1302" s="29">
        <f t="shared" si="2669"/>
        <v>4266150</v>
      </c>
      <c r="M1302" s="26">
        <v>1</v>
      </c>
      <c r="N1302" s="27">
        <v>3800000</v>
      </c>
      <c r="O1302" s="27">
        <v>4560000</v>
      </c>
      <c r="P1302" s="145"/>
      <c r="Q1302" s="145"/>
      <c r="R1302" s="143">
        <f t="shared" si="2601"/>
        <v>0.12856486930664501</v>
      </c>
      <c r="S1302" s="27">
        <f t="shared" si="2706"/>
        <v>4180000</v>
      </c>
      <c r="T1302" s="28">
        <f t="shared" si="2707"/>
        <v>794200</v>
      </c>
      <c r="U1302" s="30">
        <f t="shared" si="2708"/>
        <v>4974200</v>
      </c>
      <c r="V1302" s="26">
        <v>1</v>
      </c>
      <c r="W1302" s="27">
        <v>3800000</v>
      </c>
      <c r="X1302" s="27">
        <v>4370000</v>
      </c>
      <c r="Y1302" s="145"/>
      <c r="Z1302" s="145"/>
      <c r="AA1302" s="143">
        <f t="shared" si="2723"/>
        <v>9.8666062491146164E-2</v>
      </c>
      <c r="AB1302" s="27">
        <f t="shared" si="2709"/>
        <v>4085000</v>
      </c>
      <c r="AC1302" s="28">
        <f t="shared" si="2609"/>
        <v>776150</v>
      </c>
      <c r="AD1302" s="29">
        <f t="shared" si="2710"/>
        <v>4861150</v>
      </c>
      <c r="AE1302" s="26">
        <v>1</v>
      </c>
      <c r="AF1302" s="27">
        <v>3800000</v>
      </c>
      <c r="AG1302" s="27">
        <v>4484000</v>
      </c>
      <c r="AH1302" s="145"/>
      <c r="AI1302" s="145"/>
      <c r="AJ1302" s="143">
        <f t="shared" si="2662"/>
        <v>0.11676992716842069</v>
      </c>
      <c r="AK1302" s="27">
        <f t="shared" si="2711"/>
        <v>4142000</v>
      </c>
      <c r="AL1302" s="28">
        <f t="shared" si="2612"/>
        <v>786980</v>
      </c>
      <c r="AM1302" s="30">
        <f t="shared" si="2712"/>
        <v>4928980</v>
      </c>
      <c r="AN1302" s="26">
        <v>1</v>
      </c>
      <c r="AO1302" s="27">
        <v>3800000</v>
      </c>
      <c r="AP1302" s="27">
        <v>5025500</v>
      </c>
      <c r="AQ1302" s="145"/>
      <c r="AR1302" s="145"/>
      <c r="AS1302" s="143">
        <f t="shared" si="2663"/>
        <v>0.19637626431230276</v>
      </c>
      <c r="AT1302" s="27">
        <f t="shared" si="2713"/>
        <v>4412750</v>
      </c>
      <c r="AU1302" s="28">
        <f t="shared" si="2615"/>
        <v>838422.5</v>
      </c>
      <c r="AV1302" s="30">
        <f t="shared" si="2714"/>
        <v>5251172.5</v>
      </c>
      <c r="AW1302" s="26">
        <v>1</v>
      </c>
      <c r="AX1302" s="27">
        <v>3800000</v>
      </c>
      <c r="AY1302" s="27">
        <v>4370000</v>
      </c>
      <c r="AZ1302" s="145"/>
      <c r="BA1302" s="145"/>
      <c r="BB1302" s="143">
        <f t="shared" si="2664"/>
        <v>9.8666062491146164E-2</v>
      </c>
      <c r="BC1302" s="27">
        <f t="shared" si="2715"/>
        <v>4085000</v>
      </c>
      <c r="BD1302" s="27">
        <f t="shared" si="2618"/>
        <v>776150</v>
      </c>
      <c r="BE1302" s="27">
        <f t="shared" si="2716"/>
        <v>4861150</v>
      </c>
      <c r="BF1302" s="26">
        <v>1</v>
      </c>
      <c r="BG1302" s="27">
        <v>3040000</v>
      </c>
      <c r="BH1302" s="27">
        <v>2432000</v>
      </c>
      <c r="BI1302" s="145"/>
      <c r="BJ1302" s="145"/>
      <c r="BK1302" s="143">
        <f t="shared" si="2665"/>
        <v>0.15713484026367724</v>
      </c>
      <c r="BL1302" s="27">
        <f t="shared" si="2717"/>
        <v>2736000</v>
      </c>
      <c r="BM1302" s="27">
        <f t="shared" si="2621"/>
        <v>519840</v>
      </c>
      <c r="BN1302" s="28">
        <f t="shared" si="2718"/>
        <v>3255840</v>
      </c>
      <c r="BO1302" s="26">
        <v>1</v>
      </c>
      <c r="BP1302" s="27">
        <v>3040000</v>
      </c>
      <c r="BQ1302" s="27">
        <v>2553600</v>
      </c>
      <c r="BR1302" s="148"/>
      <c r="BS1302" s="148"/>
      <c r="BT1302" s="143">
        <f t="shared" si="2666"/>
        <v>0.12297509238026913</v>
      </c>
      <c r="BU1302" s="27">
        <f t="shared" si="2719"/>
        <v>2796800</v>
      </c>
      <c r="BV1302" s="28">
        <f t="shared" si="2624"/>
        <v>531392</v>
      </c>
      <c r="BW1302" s="30">
        <f t="shared" si="2720"/>
        <v>3328192</v>
      </c>
      <c r="BX1302" s="26">
        <v>1</v>
      </c>
      <c r="BY1302" s="28">
        <v>3040000</v>
      </c>
      <c r="BZ1302" s="28">
        <v>2553600</v>
      </c>
      <c r="CA1302" s="156"/>
      <c r="CB1302" s="156"/>
      <c r="CC1302" s="177">
        <f t="shared" si="2667"/>
        <v>0.12297509238026913</v>
      </c>
      <c r="CD1302" s="28">
        <f t="shared" si="2721"/>
        <v>2796800</v>
      </c>
      <c r="CE1302" s="28">
        <f t="shared" si="2627"/>
        <v>531392</v>
      </c>
      <c r="CF1302" s="29">
        <f t="shared" si="2722"/>
        <v>3328192</v>
      </c>
      <c r="CG1302" s="26">
        <v>1</v>
      </c>
      <c r="CH1302" s="27">
        <v>2432000</v>
      </c>
      <c r="CI1302" s="27">
        <v>2188800</v>
      </c>
      <c r="CJ1302" s="148"/>
      <c r="CK1302" s="148"/>
      <c r="CL1302" s="143">
        <f>+STDEVA(CH1302:CI1302)/AVERAGE(CH1302:CI1302)</f>
        <v>7.4432292756478682E-2</v>
      </c>
      <c r="CM1302" s="27">
        <f>+AVERAGE(CH1302:CJ1302)</f>
        <v>2310400</v>
      </c>
      <c r="CN1302" s="27">
        <f t="shared" si="2629"/>
        <v>438976</v>
      </c>
      <c r="CO1302" s="28">
        <f t="shared" si="2698"/>
        <v>2749376</v>
      </c>
      <c r="CP1302" s="26">
        <v>1</v>
      </c>
      <c r="CQ1302" s="27">
        <v>2432000</v>
      </c>
      <c r="CR1302" s="27">
        <v>2188800</v>
      </c>
      <c r="CS1302" s="148"/>
      <c r="CT1302" s="148"/>
      <c r="CU1302" s="143">
        <f t="shared" si="2668"/>
        <v>7.4432292756478682E-2</v>
      </c>
      <c r="CV1302" s="27">
        <f t="shared" si="2699"/>
        <v>2310400</v>
      </c>
      <c r="CW1302" s="28">
        <f t="shared" si="2700"/>
        <v>438976</v>
      </c>
      <c r="CX1302" s="29">
        <f t="shared" si="2701"/>
        <v>2749376</v>
      </c>
      <c r="CY1302" s="26">
        <v>1</v>
      </c>
      <c r="CZ1302" s="27">
        <v>2432000</v>
      </c>
      <c r="DA1302" s="27">
        <v>2237440</v>
      </c>
      <c r="DB1302" s="181"/>
      <c r="DC1302" s="181"/>
      <c r="DD1302" s="143">
        <f t="shared" si="2670"/>
        <v>5.892556509887896E-2</v>
      </c>
      <c r="DE1302" s="27">
        <f t="shared" si="2702"/>
        <v>2334720</v>
      </c>
      <c r="DF1302" s="27">
        <f t="shared" si="2703"/>
        <v>443596.79999999999</v>
      </c>
      <c r="DG1302" s="28">
        <f t="shared" si="2704"/>
        <v>2778316.7999999998</v>
      </c>
      <c r="DH1302" s="31" t="s">
        <v>30</v>
      </c>
      <c r="DI1302" s="43" t="s">
        <v>30</v>
      </c>
      <c r="DJ1302" s="43" t="s">
        <v>30</v>
      </c>
      <c r="DK1302" s="43" t="s">
        <v>30</v>
      </c>
      <c r="DL1302" s="43" t="s">
        <v>30</v>
      </c>
      <c r="DM1302" s="32" t="s">
        <v>30</v>
      </c>
      <c r="DN1302" s="32" t="s">
        <v>30</v>
      </c>
      <c r="DO1302" s="33" t="s">
        <v>30</v>
      </c>
    </row>
    <row r="1303" spans="1:119" ht="15" customHeight="1" x14ac:dyDescent="0.25">
      <c r="A1303" s="248" t="s">
        <v>2540</v>
      </c>
      <c r="B1303" s="248"/>
      <c r="C1303" s="249"/>
      <c r="D1303" s="47"/>
      <c r="E1303" s="40"/>
      <c r="F1303" s="40"/>
      <c r="G1303" s="40"/>
      <c r="H1303" s="40"/>
      <c r="I1303" s="40"/>
      <c r="J1303" s="40"/>
      <c r="K1303" s="40"/>
      <c r="L1303" s="41"/>
      <c r="M1303" s="47"/>
      <c r="N1303" s="40"/>
      <c r="O1303" s="40"/>
      <c r="P1303" s="40"/>
      <c r="Q1303" s="40"/>
      <c r="R1303" s="166"/>
      <c r="S1303" s="40"/>
      <c r="T1303" s="40"/>
      <c r="U1303" s="42"/>
      <c r="V1303" s="47"/>
      <c r="W1303" s="40"/>
      <c r="X1303" s="40"/>
      <c r="Y1303" s="40"/>
      <c r="Z1303" s="40"/>
      <c r="AA1303" s="166"/>
      <c r="AB1303" s="40"/>
      <c r="AC1303" s="40"/>
      <c r="AD1303" s="41"/>
      <c r="AE1303" s="47"/>
      <c r="AF1303" s="40"/>
      <c r="AG1303" s="40"/>
      <c r="AH1303" s="40"/>
      <c r="AI1303" s="40"/>
      <c r="AJ1303" s="166"/>
      <c r="AK1303" s="40"/>
      <c r="AL1303" s="40"/>
      <c r="AM1303" s="42"/>
      <c r="AN1303" s="47"/>
      <c r="AO1303" s="40"/>
      <c r="AP1303" s="40"/>
      <c r="AQ1303" s="40"/>
      <c r="AR1303" s="40"/>
      <c r="AS1303" s="166"/>
      <c r="AT1303" s="40"/>
      <c r="AU1303" s="40"/>
      <c r="AV1303" s="42"/>
      <c r="AW1303" s="47"/>
      <c r="AX1303" s="119"/>
      <c r="AY1303" s="119"/>
      <c r="AZ1303" s="119"/>
      <c r="BA1303" s="119"/>
      <c r="BB1303" s="172"/>
      <c r="BC1303" s="119"/>
      <c r="BD1303" s="40"/>
      <c r="BE1303" s="40"/>
      <c r="BF1303" s="47"/>
      <c r="BG1303" s="40"/>
      <c r="BH1303" s="40"/>
      <c r="BI1303" s="40"/>
      <c r="BJ1303" s="40"/>
      <c r="BK1303" s="166"/>
      <c r="BL1303" s="40"/>
      <c r="BM1303" s="40"/>
      <c r="BN1303" s="40"/>
      <c r="BO1303" s="47"/>
      <c r="BP1303" s="40"/>
      <c r="BQ1303" s="40"/>
      <c r="BR1303" s="40"/>
      <c r="BS1303" s="40"/>
      <c r="BT1303" s="166"/>
      <c r="BU1303" s="40"/>
      <c r="BV1303" s="40"/>
      <c r="BW1303" s="42"/>
      <c r="BX1303" s="47"/>
      <c r="BY1303" s="119"/>
      <c r="BZ1303" s="119"/>
      <c r="CA1303" s="119"/>
      <c r="CB1303" s="119"/>
      <c r="CC1303" s="172"/>
      <c r="CD1303" s="40"/>
      <c r="CE1303" s="40"/>
      <c r="CF1303" s="41"/>
      <c r="CG1303" s="47"/>
      <c r="CH1303" s="40"/>
      <c r="CI1303" s="40"/>
      <c r="CJ1303" s="40"/>
      <c r="CK1303" s="40"/>
      <c r="CL1303" s="166"/>
      <c r="CM1303" s="40"/>
      <c r="CN1303" s="40"/>
      <c r="CO1303" s="40"/>
      <c r="CP1303" s="47"/>
      <c r="CQ1303" s="40"/>
      <c r="CR1303" s="40"/>
      <c r="CS1303" s="40"/>
      <c r="CT1303" s="40"/>
      <c r="CU1303" s="166"/>
      <c r="CV1303" s="40"/>
      <c r="CW1303" s="40"/>
      <c r="CX1303" s="41"/>
      <c r="CY1303" s="47"/>
      <c r="CZ1303" s="40"/>
      <c r="DA1303" s="40"/>
      <c r="DB1303" s="40"/>
      <c r="DC1303" s="40"/>
      <c r="DD1303" s="166"/>
      <c r="DE1303" s="40"/>
      <c r="DF1303" s="40"/>
      <c r="DG1303" s="40"/>
      <c r="DH1303" s="47"/>
      <c r="DI1303" s="119"/>
      <c r="DJ1303" s="119"/>
      <c r="DK1303" s="119"/>
      <c r="DL1303" s="172"/>
      <c r="DM1303" s="40"/>
      <c r="DN1303" s="40"/>
      <c r="DO1303" s="42"/>
    </row>
    <row r="1304" spans="1:119" ht="21" customHeight="1" x14ac:dyDescent="0.25">
      <c r="A1304" s="66" t="s">
        <v>2541</v>
      </c>
      <c r="B1304" s="67" t="s">
        <v>2542</v>
      </c>
      <c r="C1304" s="68" t="s">
        <v>2543</v>
      </c>
      <c r="D1304" s="26">
        <v>1</v>
      </c>
      <c r="E1304" s="27">
        <v>8500000</v>
      </c>
      <c r="F1304" s="27">
        <v>7600000</v>
      </c>
      <c r="G1304" s="148"/>
      <c r="H1304" s="148"/>
      <c r="I1304" s="143">
        <f t="shared" si="2602"/>
        <v>7.9055416530173006E-2</v>
      </c>
      <c r="J1304" s="27">
        <f t="shared" si="2603"/>
        <v>8050000</v>
      </c>
      <c r="K1304" s="28">
        <f t="shared" ref="K1304:K1324" si="2724">J1304*19%</f>
        <v>1529500</v>
      </c>
      <c r="L1304" s="29">
        <f t="shared" si="2669"/>
        <v>9579500</v>
      </c>
      <c r="M1304" s="26">
        <v>1</v>
      </c>
      <c r="N1304" s="27">
        <v>8500000</v>
      </c>
      <c r="O1304" s="27">
        <v>9300000</v>
      </c>
      <c r="P1304" s="145"/>
      <c r="Q1304" s="145"/>
      <c r="R1304" s="143">
        <f t="shared" si="2601"/>
        <v>6.3560160106655966E-2</v>
      </c>
      <c r="S1304" s="27">
        <f t="shared" ref="S1304:S1324" si="2725">+AVERAGE(N1304:P1304)</f>
        <v>8900000</v>
      </c>
      <c r="T1304" s="28">
        <f t="shared" ref="T1304:T1324" si="2726">+S1304*19%</f>
        <v>1691000</v>
      </c>
      <c r="U1304" s="30">
        <f t="shared" ref="U1304:U1324" si="2727">+T1304+S1304</f>
        <v>10591000</v>
      </c>
      <c r="V1304" s="26">
        <v>1</v>
      </c>
      <c r="W1304" s="27">
        <v>8500000</v>
      </c>
      <c r="X1304" s="27">
        <v>9350000</v>
      </c>
      <c r="Y1304" s="145"/>
      <c r="Z1304" s="145"/>
      <c r="AA1304" s="143">
        <f t="shared" si="2723"/>
        <v>6.7343502970147379E-2</v>
      </c>
      <c r="AB1304" s="27">
        <f t="shared" ref="AB1304:AB1324" si="2728">+AVERAGE(W1304:Y1304)</f>
        <v>8925000</v>
      </c>
      <c r="AC1304" s="28">
        <f t="shared" si="2609"/>
        <v>1695750</v>
      </c>
      <c r="AD1304" s="29">
        <f t="shared" ref="AD1304:AD1324" si="2729">+AC1304+AB1304</f>
        <v>10620750</v>
      </c>
      <c r="AE1304" s="26">
        <v>1</v>
      </c>
      <c r="AF1304" s="27">
        <v>8500000</v>
      </c>
      <c r="AG1304" s="27">
        <v>9690000</v>
      </c>
      <c r="AH1304" s="145"/>
      <c r="AI1304" s="145"/>
      <c r="AJ1304" s="143">
        <f t="shared" si="2662"/>
        <v>9.2518644267398739E-2</v>
      </c>
      <c r="AK1304" s="27">
        <f t="shared" ref="AK1304:AK1324" si="2730">+AVERAGE(AF1304:AH1304)</f>
        <v>9095000</v>
      </c>
      <c r="AL1304" s="28">
        <f t="shared" si="2612"/>
        <v>1728050</v>
      </c>
      <c r="AM1304" s="30">
        <f t="shared" ref="AM1304:AM1324" si="2731">+AL1304+AK1304</f>
        <v>10823050</v>
      </c>
      <c r="AN1304" s="26">
        <v>1</v>
      </c>
      <c r="AO1304" s="27">
        <v>8500000</v>
      </c>
      <c r="AP1304" s="27">
        <v>9914400</v>
      </c>
      <c r="AQ1304" s="145"/>
      <c r="AR1304" s="145"/>
      <c r="AS1304" s="143">
        <f t="shared" si="2663"/>
        <v>0.10862497081743122</v>
      </c>
      <c r="AT1304" s="27">
        <f t="shared" ref="AT1304:AT1324" si="2732">+AVERAGE(AO1304:AQ1304)</f>
        <v>9207200</v>
      </c>
      <c r="AU1304" s="28">
        <f t="shared" si="2615"/>
        <v>1749368</v>
      </c>
      <c r="AV1304" s="30">
        <f t="shared" ref="AV1304:AV1324" si="2733">+AU1304+AT1304</f>
        <v>10956568</v>
      </c>
      <c r="AW1304" s="26">
        <v>1</v>
      </c>
      <c r="AX1304" s="27">
        <v>8500000</v>
      </c>
      <c r="AY1304" s="27">
        <v>9180000</v>
      </c>
      <c r="AZ1304" s="145"/>
      <c r="BA1304" s="145"/>
      <c r="BB1304" s="143">
        <f t="shared" si="2664"/>
        <v>5.4392829322042119E-2</v>
      </c>
      <c r="BC1304" s="27">
        <f t="shared" ref="BC1304:BC1324" si="2734">+AVERAGE(AX1304:AZ1304)</f>
        <v>8840000</v>
      </c>
      <c r="BD1304" s="27">
        <f t="shared" si="2618"/>
        <v>1679600</v>
      </c>
      <c r="BE1304" s="27">
        <f t="shared" ref="BE1304:BE1324" si="2735">+BD1304+BC1304</f>
        <v>10519600</v>
      </c>
      <c r="BF1304" s="26">
        <v>1</v>
      </c>
      <c r="BG1304" s="27">
        <v>6800000</v>
      </c>
      <c r="BH1304" s="27">
        <v>5780000</v>
      </c>
      <c r="BI1304" s="145"/>
      <c r="BJ1304" s="145"/>
      <c r="BK1304" s="143">
        <f t="shared" si="2665"/>
        <v>0.11466596451673743</v>
      </c>
      <c r="BL1304" s="27">
        <f t="shared" ref="BL1304:BL1324" si="2736">+AVERAGE(BG1304:BI1304)</f>
        <v>6290000</v>
      </c>
      <c r="BM1304" s="27">
        <f t="shared" si="2621"/>
        <v>1195100</v>
      </c>
      <c r="BN1304" s="28">
        <f t="shared" ref="BN1304:BN1324" si="2737">+BM1304+BL1304</f>
        <v>7485100</v>
      </c>
      <c r="BO1304" s="26">
        <v>1</v>
      </c>
      <c r="BP1304" s="27">
        <v>6800000</v>
      </c>
      <c r="BQ1304" s="27">
        <v>7276000</v>
      </c>
      <c r="BR1304" s="148"/>
      <c r="BS1304" s="148"/>
      <c r="BT1304" s="143">
        <f t="shared" si="2666"/>
        <v>4.7823647036771333E-2</v>
      </c>
      <c r="BU1304" s="27">
        <f t="shared" ref="BU1304:BU1324" si="2738">+AVERAGE(BP1304:BR1304)</f>
        <v>7038000</v>
      </c>
      <c r="BV1304" s="28">
        <f t="shared" si="2624"/>
        <v>1337220</v>
      </c>
      <c r="BW1304" s="30">
        <f t="shared" ref="BW1304:BW1324" si="2739">+BV1304+BU1304</f>
        <v>8375220</v>
      </c>
      <c r="BX1304" s="26">
        <v>1</v>
      </c>
      <c r="BY1304" s="28">
        <v>6800000</v>
      </c>
      <c r="BZ1304" s="28">
        <v>7276000</v>
      </c>
      <c r="CA1304" s="156"/>
      <c r="CB1304" s="156"/>
      <c r="CC1304" s="177">
        <f t="shared" si="2667"/>
        <v>4.7823647036771333E-2</v>
      </c>
      <c r="CD1304" s="28">
        <f t="shared" ref="CD1304:CD1324" si="2740">+AVERAGE(BY1304:CA1304)</f>
        <v>7038000</v>
      </c>
      <c r="CE1304" s="28">
        <f t="shared" si="2627"/>
        <v>1337220</v>
      </c>
      <c r="CF1304" s="29">
        <f t="shared" ref="CF1304:CF1324" si="2741">+CE1304+CD1304</f>
        <v>8375220</v>
      </c>
      <c r="CG1304" s="26">
        <v>1</v>
      </c>
      <c r="CH1304" s="27">
        <v>5440000</v>
      </c>
      <c r="CI1304" s="27">
        <v>5440000</v>
      </c>
      <c r="CJ1304" s="148"/>
      <c r="CK1304" s="148"/>
      <c r="CL1304" s="143">
        <f t="shared" ref="CL1304:CL1324" si="2742">+STDEVA(CH1304:CI1304)/AVERAGE(CH1304:CI1304)</f>
        <v>0</v>
      </c>
      <c r="CM1304" s="27">
        <f t="shared" ref="CM1304:CM1324" si="2743">+AVERAGE(CH1304:CJ1304)</f>
        <v>5440000</v>
      </c>
      <c r="CN1304" s="27">
        <f t="shared" si="2629"/>
        <v>1033600</v>
      </c>
      <c r="CO1304" s="28">
        <f t="shared" ref="CO1304:CO1344" si="2744">+CN1304+CM1304</f>
        <v>6473600</v>
      </c>
      <c r="CP1304" s="26">
        <v>1</v>
      </c>
      <c r="CQ1304" s="27">
        <v>5440000</v>
      </c>
      <c r="CR1304" s="27">
        <v>5440000</v>
      </c>
      <c r="CS1304" s="148"/>
      <c r="CT1304" s="148"/>
      <c r="CU1304" s="143">
        <f t="shared" si="2668"/>
        <v>0</v>
      </c>
      <c r="CV1304" s="27">
        <f t="shared" ref="CV1304:CV1324" si="2745">+AVERAGE(CQ1304:CS1304)</f>
        <v>5440000</v>
      </c>
      <c r="CW1304" s="28">
        <f t="shared" ref="CW1304:CW1324" si="2746">+CV1304*19%</f>
        <v>1033600</v>
      </c>
      <c r="CX1304" s="29">
        <f t="shared" ref="CX1304:CX1324" si="2747">+CW1304+CV1304</f>
        <v>6473600</v>
      </c>
      <c r="CY1304" s="26">
        <v>1</v>
      </c>
      <c r="CZ1304" s="27">
        <v>5440000</v>
      </c>
      <c r="DA1304" s="27">
        <v>4352000</v>
      </c>
      <c r="DB1304" s="181"/>
      <c r="DC1304" s="181"/>
      <c r="DD1304" s="143">
        <f t="shared" si="2670"/>
        <v>0.15713484026367722</v>
      </c>
      <c r="DE1304" s="27">
        <f t="shared" ref="DE1304:DE1321" si="2748">+AVERAGE(CZ1304:DB1304)</f>
        <v>4896000</v>
      </c>
      <c r="DF1304" s="27">
        <f t="shared" si="2703"/>
        <v>930240</v>
      </c>
      <c r="DG1304" s="28">
        <f t="shared" ref="DG1304:DG1321" si="2749">+DF1304+DE1304</f>
        <v>5826240</v>
      </c>
      <c r="DH1304" s="26">
        <v>1</v>
      </c>
      <c r="DI1304" s="28">
        <v>5440000</v>
      </c>
      <c r="DJ1304" s="28">
        <v>6256000</v>
      </c>
      <c r="DK1304" s="157"/>
      <c r="DL1304" s="177">
        <f t="shared" ref="DL1304:DL1329" si="2750">+STDEVA(DI1304:DJ1304)/AVERAGE(DI1304:DJ1304)</f>
        <v>9.8666062491146164E-2</v>
      </c>
      <c r="DM1304" s="28">
        <f t="shared" ref="DM1304:DM1324" si="2751">+AVERAGE(DI1304:DK1304)</f>
        <v>5848000</v>
      </c>
      <c r="DN1304" s="28">
        <f t="shared" ref="DN1304:DN1324" si="2752">DM1304*19%</f>
        <v>1111120</v>
      </c>
      <c r="DO1304" s="30">
        <f t="shared" ref="DO1304:DO1324" si="2753">+DM1304+DN1304</f>
        <v>6959120</v>
      </c>
    </row>
    <row r="1305" spans="1:119" ht="63" customHeight="1" x14ac:dyDescent="0.25">
      <c r="A1305" s="66" t="s">
        <v>2544</v>
      </c>
      <c r="B1305" s="67" t="s">
        <v>2542</v>
      </c>
      <c r="C1305" s="68" t="s">
        <v>2545</v>
      </c>
      <c r="D1305" s="26">
        <v>1</v>
      </c>
      <c r="E1305" s="27">
        <v>15000000</v>
      </c>
      <c r="F1305" s="27">
        <v>13450000</v>
      </c>
      <c r="G1305" s="148"/>
      <c r="H1305" s="148"/>
      <c r="I1305" s="143">
        <f t="shared" si="2602"/>
        <v>7.7048542062506054E-2</v>
      </c>
      <c r="J1305" s="27">
        <f t="shared" si="2603"/>
        <v>14225000</v>
      </c>
      <c r="K1305" s="28">
        <f t="shared" si="2724"/>
        <v>2702750</v>
      </c>
      <c r="L1305" s="29">
        <f t="shared" si="2669"/>
        <v>16927750</v>
      </c>
      <c r="M1305" s="26">
        <v>1</v>
      </c>
      <c r="N1305" s="27">
        <v>15000000</v>
      </c>
      <c r="O1305" s="27">
        <v>16450000</v>
      </c>
      <c r="P1305" s="145"/>
      <c r="Q1305" s="145"/>
      <c r="R1305" s="143">
        <f t="shared" si="2601"/>
        <v>6.5202215117360504E-2</v>
      </c>
      <c r="S1305" s="27">
        <f t="shared" si="2725"/>
        <v>15725000</v>
      </c>
      <c r="T1305" s="28">
        <f t="shared" si="2726"/>
        <v>2987750</v>
      </c>
      <c r="U1305" s="30">
        <f t="shared" si="2727"/>
        <v>18712750</v>
      </c>
      <c r="V1305" s="26">
        <v>1</v>
      </c>
      <c r="W1305" s="27">
        <v>15000000</v>
      </c>
      <c r="X1305" s="27">
        <v>16500000</v>
      </c>
      <c r="Y1305" s="145"/>
      <c r="Z1305" s="145"/>
      <c r="AA1305" s="143">
        <f t="shared" si="2723"/>
        <v>6.7343502970147393E-2</v>
      </c>
      <c r="AB1305" s="27">
        <f t="shared" si="2728"/>
        <v>15750000</v>
      </c>
      <c r="AC1305" s="28">
        <f t="shared" si="2609"/>
        <v>2992500</v>
      </c>
      <c r="AD1305" s="29">
        <f t="shared" si="2729"/>
        <v>18742500</v>
      </c>
      <c r="AE1305" s="26">
        <v>1</v>
      </c>
      <c r="AF1305" s="27">
        <v>15000000</v>
      </c>
      <c r="AG1305" s="27">
        <v>17100000</v>
      </c>
      <c r="AH1305" s="145"/>
      <c r="AI1305" s="145"/>
      <c r="AJ1305" s="143">
        <f t="shared" si="2662"/>
        <v>9.2518644267398739E-2</v>
      </c>
      <c r="AK1305" s="27">
        <f t="shared" si="2730"/>
        <v>16050000</v>
      </c>
      <c r="AL1305" s="28">
        <f t="shared" si="2612"/>
        <v>3049500</v>
      </c>
      <c r="AM1305" s="30">
        <f t="shared" si="2731"/>
        <v>19099500</v>
      </c>
      <c r="AN1305" s="26">
        <v>1</v>
      </c>
      <c r="AO1305" s="27">
        <v>15000000</v>
      </c>
      <c r="AP1305" s="27">
        <v>17496000</v>
      </c>
      <c r="AQ1305" s="145"/>
      <c r="AR1305" s="145"/>
      <c r="AS1305" s="143">
        <f t="shared" si="2663"/>
        <v>0.10862497081743124</v>
      </c>
      <c r="AT1305" s="27">
        <f t="shared" si="2732"/>
        <v>16248000</v>
      </c>
      <c r="AU1305" s="28">
        <f t="shared" si="2615"/>
        <v>3087120</v>
      </c>
      <c r="AV1305" s="30">
        <f t="shared" si="2733"/>
        <v>19335120</v>
      </c>
      <c r="AW1305" s="26">
        <v>1</v>
      </c>
      <c r="AX1305" s="27">
        <v>15000000</v>
      </c>
      <c r="AY1305" s="27">
        <v>16200000</v>
      </c>
      <c r="AZ1305" s="145"/>
      <c r="BA1305" s="145"/>
      <c r="BB1305" s="143">
        <f t="shared" si="2664"/>
        <v>5.4392829322042112E-2</v>
      </c>
      <c r="BC1305" s="27">
        <f t="shared" si="2734"/>
        <v>15600000</v>
      </c>
      <c r="BD1305" s="27">
        <f t="shared" si="2618"/>
        <v>2964000</v>
      </c>
      <c r="BE1305" s="27">
        <f t="shared" si="2735"/>
        <v>18564000</v>
      </c>
      <c r="BF1305" s="26">
        <v>1</v>
      </c>
      <c r="BG1305" s="27">
        <v>12000000</v>
      </c>
      <c r="BH1305" s="27">
        <v>10200000</v>
      </c>
      <c r="BI1305" s="145"/>
      <c r="BJ1305" s="145"/>
      <c r="BK1305" s="143">
        <f t="shared" si="2665"/>
        <v>0.11466596451673743</v>
      </c>
      <c r="BL1305" s="27">
        <f t="shared" si="2736"/>
        <v>11100000</v>
      </c>
      <c r="BM1305" s="27">
        <f t="shared" si="2621"/>
        <v>2109000</v>
      </c>
      <c r="BN1305" s="28">
        <f t="shared" si="2737"/>
        <v>13209000</v>
      </c>
      <c r="BO1305" s="26">
        <v>1</v>
      </c>
      <c r="BP1305" s="27">
        <v>12000000</v>
      </c>
      <c r="BQ1305" s="27">
        <v>12840000</v>
      </c>
      <c r="BR1305" s="148"/>
      <c r="BS1305" s="148"/>
      <c r="BT1305" s="143">
        <f t="shared" si="2666"/>
        <v>4.7823647036771326E-2</v>
      </c>
      <c r="BU1305" s="27">
        <f t="shared" si="2738"/>
        <v>12420000</v>
      </c>
      <c r="BV1305" s="28">
        <f t="shared" si="2624"/>
        <v>2359800</v>
      </c>
      <c r="BW1305" s="30">
        <f t="shared" si="2739"/>
        <v>14779800</v>
      </c>
      <c r="BX1305" s="26">
        <v>1</v>
      </c>
      <c r="BY1305" s="28">
        <v>12000000</v>
      </c>
      <c r="BZ1305" s="28">
        <v>12840000</v>
      </c>
      <c r="CA1305" s="156"/>
      <c r="CB1305" s="156"/>
      <c r="CC1305" s="177">
        <f t="shared" si="2667"/>
        <v>4.7823647036771326E-2</v>
      </c>
      <c r="CD1305" s="28">
        <f t="shared" si="2740"/>
        <v>12420000</v>
      </c>
      <c r="CE1305" s="28">
        <f t="shared" si="2627"/>
        <v>2359800</v>
      </c>
      <c r="CF1305" s="29">
        <f t="shared" si="2741"/>
        <v>14779800</v>
      </c>
      <c r="CG1305" s="26">
        <v>1</v>
      </c>
      <c r="CH1305" s="27">
        <v>9600000</v>
      </c>
      <c r="CI1305" s="27">
        <v>9600000</v>
      </c>
      <c r="CJ1305" s="148"/>
      <c r="CK1305" s="148"/>
      <c r="CL1305" s="143">
        <f t="shared" si="2742"/>
        <v>0</v>
      </c>
      <c r="CM1305" s="27">
        <f t="shared" si="2743"/>
        <v>9600000</v>
      </c>
      <c r="CN1305" s="27">
        <f t="shared" si="2629"/>
        <v>1824000</v>
      </c>
      <c r="CO1305" s="28">
        <f t="shared" si="2744"/>
        <v>11424000</v>
      </c>
      <c r="CP1305" s="26">
        <v>1</v>
      </c>
      <c r="CQ1305" s="27">
        <v>9600000</v>
      </c>
      <c r="CR1305" s="27">
        <v>9600000</v>
      </c>
      <c r="CS1305" s="148"/>
      <c r="CT1305" s="148"/>
      <c r="CU1305" s="143">
        <f t="shared" si="2668"/>
        <v>0</v>
      </c>
      <c r="CV1305" s="27">
        <f t="shared" si="2745"/>
        <v>9600000</v>
      </c>
      <c r="CW1305" s="28">
        <f t="shared" si="2746"/>
        <v>1824000</v>
      </c>
      <c r="CX1305" s="29">
        <f t="shared" si="2747"/>
        <v>11424000</v>
      </c>
      <c r="CY1305" s="26">
        <v>1</v>
      </c>
      <c r="CZ1305" s="27">
        <v>9600000</v>
      </c>
      <c r="DA1305" s="27">
        <v>7680000</v>
      </c>
      <c r="DB1305" s="181"/>
      <c r="DC1305" s="181"/>
      <c r="DD1305" s="143">
        <f t="shared" si="2670"/>
        <v>0.15713484026367722</v>
      </c>
      <c r="DE1305" s="27">
        <f t="shared" si="2748"/>
        <v>8640000</v>
      </c>
      <c r="DF1305" s="27">
        <f t="shared" si="2703"/>
        <v>1641600</v>
      </c>
      <c r="DG1305" s="28">
        <f t="shared" si="2749"/>
        <v>10281600</v>
      </c>
      <c r="DH1305" s="26">
        <v>1</v>
      </c>
      <c r="DI1305" s="28">
        <v>9600000</v>
      </c>
      <c r="DJ1305" s="28">
        <v>11040000</v>
      </c>
      <c r="DK1305" s="157"/>
      <c r="DL1305" s="177">
        <f t="shared" si="2750"/>
        <v>9.8666062491146164E-2</v>
      </c>
      <c r="DM1305" s="28">
        <f t="shared" si="2751"/>
        <v>10320000</v>
      </c>
      <c r="DN1305" s="28">
        <f t="shared" si="2752"/>
        <v>1960800</v>
      </c>
      <c r="DO1305" s="30">
        <f t="shared" si="2753"/>
        <v>12280800</v>
      </c>
    </row>
    <row r="1306" spans="1:119" ht="21" customHeight="1" x14ac:dyDescent="0.25">
      <c r="A1306" s="66" t="s">
        <v>2546</v>
      </c>
      <c r="B1306" s="67" t="s">
        <v>2542</v>
      </c>
      <c r="C1306" s="68" t="s">
        <v>2547</v>
      </c>
      <c r="D1306" s="26">
        <v>1</v>
      </c>
      <c r="E1306" s="27">
        <v>6500000</v>
      </c>
      <c r="F1306" s="27">
        <v>5800000</v>
      </c>
      <c r="G1306" s="148"/>
      <c r="H1306" s="148"/>
      <c r="I1306" s="143">
        <f t="shared" si="2602"/>
        <v>8.0483698671639556E-2</v>
      </c>
      <c r="J1306" s="27">
        <f t="shared" si="2603"/>
        <v>6150000</v>
      </c>
      <c r="K1306" s="28">
        <f t="shared" si="2724"/>
        <v>1168500</v>
      </c>
      <c r="L1306" s="29">
        <f t="shared" si="2669"/>
        <v>7318500</v>
      </c>
      <c r="M1306" s="26">
        <v>1</v>
      </c>
      <c r="N1306" s="27">
        <v>6500000</v>
      </c>
      <c r="O1306" s="27">
        <v>7100000</v>
      </c>
      <c r="P1306" s="145"/>
      <c r="Q1306" s="145"/>
      <c r="R1306" s="143">
        <f t="shared" si="2601"/>
        <v>6.239177481057772E-2</v>
      </c>
      <c r="S1306" s="27">
        <f t="shared" si="2725"/>
        <v>6800000</v>
      </c>
      <c r="T1306" s="28">
        <f t="shared" si="2726"/>
        <v>1292000</v>
      </c>
      <c r="U1306" s="30">
        <f t="shared" si="2727"/>
        <v>8092000</v>
      </c>
      <c r="V1306" s="26">
        <v>1</v>
      </c>
      <c r="W1306" s="27">
        <v>6500000</v>
      </c>
      <c r="X1306" s="27">
        <v>7150000</v>
      </c>
      <c r="Y1306" s="145"/>
      <c r="Z1306" s="145"/>
      <c r="AA1306" s="143">
        <f t="shared" si="2723"/>
        <v>6.7343502970147379E-2</v>
      </c>
      <c r="AB1306" s="27">
        <f t="shared" si="2728"/>
        <v>6825000</v>
      </c>
      <c r="AC1306" s="28">
        <f t="shared" si="2609"/>
        <v>1296750</v>
      </c>
      <c r="AD1306" s="29">
        <f t="shared" si="2729"/>
        <v>8121750</v>
      </c>
      <c r="AE1306" s="26">
        <v>1</v>
      </c>
      <c r="AF1306" s="27">
        <v>6500000</v>
      </c>
      <c r="AG1306" s="27">
        <v>7410000</v>
      </c>
      <c r="AH1306" s="145"/>
      <c r="AI1306" s="145"/>
      <c r="AJ1306" s="143">
        <f t="shared" si="2662"/>
        <v>9.2518644267398739E-2</v>
      </c>
      <c r="AK1306" s="27">
        <f t="shared" si="2730"/>
        <v>6955000</v>
      </c>
      <c r="AL1306" s="28">
        <f t="shared" si="2612"/>
        <v>1321450</v>
      </c>
      <c r="AM1306" s="30">
        <f t="shared" si="2731"/>
        <v>8276450</v>
      </c>
      <c r="AN1306" s="26">
        <v>1</v>
      </c>
      <c r="AO1306" s="27">
        <v>6500000</v>
      </c>
      <c r="AP1306" s="27">
        <v>7581600</v>
      </c>
      <c r="AQ1306" s="145"/>
      <c r="AR1306" s="145"/>
      <c r="AS1306" s="143">
        <f t="shared" si="2663"/>
        <v>0.10862497081743124</v>
      </c>
      <c r="AT1306" s="27">
        <f t="shared" si="2732"/>
        <v>7040800</v>
      </c>
      <c r="AU1306" s="28">
        <f t="shared" si="2615"/>
        <v>1337752</v>
      </c>
      <c r="AV1306" s="30">
        <f t="shared" si="2733"/>
        <v>8378552</v>
      </c>
      <c r="AW1306" s="26">
        <v>1</v>
      </c>
      <c r="AX1306" s="27">
        <v>6500000</v>
      </c>
      <c r="AY1306" s="27">
        <v>7020000</v>
      </c>
      <c r="AZ1306" s="145"/>
      <c r="BA1306" s="145"/>
      <c r="BB1306" s="143">
        <f t="shared" si="2664"/>
        <v>5.4392829322042112E-2</v>
      </c>
      <c r="BC1306" s="27">
        <f t="shared" si="2734"/>
        <v>6760000</v>
      </c>
      <c r="BD1306" s="27">
        <f t="shared" si="2618"/>
        <v>1284400</v>
      </c>
      <c r="BE1306" s="27">
        <f t="shared" si="2735"/>
        <v>8044400</v>
      </c>
      <c r="BF1306" s="26">
        <v>1</v>
      </c>
      <c r="BG1306" s="27">
        <v>5200000</v>
      </c>
      <c r="BH1306" s="27">
        <v>4420000</v>
      </c>
      <c r="BI1306" s="145"/>
      <c r="BJ1306" s="145"/>
      <c r="BK1306" s="143">
        <f t="shared" si="2665"/>
        <v>0.11466596451673745</v>
      </c>
      <c r="BL1306" s="27">
        <f t="shared" si="2736"/>
        <v>4810000</v>
      </c>
      <c r="BM1306" s="27">
        <f t="shared" si="2621"/>
        <v>913900</v>
      </c>
      <c r="BN1306" s="28">
        <f t="shared" si="2737"/>
        <v>5723900</v>
      </c>
      <c r="BO1306" s="26">
        <v>1</v>
      </c>
      <c r="BP1306" s="27">
        <v>5200000</v>
      </c>
      <c r="BQ1306" s="27">
        <v>5564000</v>
      </c>
      <c r="BR1306" s="148"/>
      <c r="BS1306" s="148"/>
      <c r="BT1306" s="143">
        <f t="shared" si="2666"/>
        <v>4.7823647036771333E-2</v>
      </c>
      <c r="BU1306" s="27">
        <f t="shared" si="2738"/>
        <v>5382000</v>
      </c>
      <c r="BV1306" s="28">
        <f t="shared" si="2624"/>
        <v>1022580</v>
      </c>
      <c r="BW1306" s="30">
        <f t="shared" si="2739"/>
        <v>6404580</v>
      </c>
      <c r="BX1306" s="26">
        <v>1</v>
      </c>
      <c r="BY1306" s="28">
        <v>5200000</v>
      </c>
      <c r="BZ1306" s="28">
        <v>5564000</v>
      </c>
      <c r="CA1306" s="156"/>
      <c r="CB1306" s="156"/>
      <c r="CC1306" s="177">
        <f t="shared" si="2667"/>
        <v>4.7823647036771333E-2</v>
      </c>
      <c r="CD1306" s="28">
        <f t="shared" si="2740"/>
        <v>5382000</v>
      </c>
      <c r="CE1306" s="28">
        <f t="shared" si="2627"/>
        <v>1022580</v>
      </c>
      <c r="CF1306" s="29">
        <f t="shared" si="2741"/>
        <v>6404580</v>
      </c>
      <c r="CG1306" s="26">
        <v>1</v>
      </c>
      <c r="CH1306" s="27">
        <v>4160000</v>
      </c>
      <c r="CI1306" s="27">
        <v>4160000</v>
      </c>
      <c r="CJ1306" s="148"/>
      <c r="CK1306" s="148"/>
      <c r="CL1306" s="143">
        <f t="shared" si="2742"/>
        <v>0</v>
      </c>
      <c r="CM1306" s="27">
        <f t="shared" si="2743"/>
        <v>4160000</v>
      </c>
      <c r="CN1306" s="27">
        <f t="shared" si="2629"/>
        <v>790400</v>
      </c>
      <c r="CO1306" s="28">
        <f t="shared" si="2744"/>
        <v>4950400</v>
      </c>
      <c r="CP1306" s="26">
        <v>1</v>
      </c>
      <c r="CQ1306" s="27">
        <v>4160000</v>
      </c>
      <c r="CR1306" s="27">
        <v>4160000</v>
      </c>
      <c r="CS1306" s="148"/>
      <c r="CT1306" s="148"/>
      <c r="CU1306" s="143">
        <f t="shared" si="2668"/>
        <v>0</v>
      </c>
      <c r="CV1306" s="27">
        <f t="shared" si="2745"/>
        <v>4160000</v>
      </c>
      <c r="CW1306" s="28">
        <f t="shared" si="2746"/>
        <v>790400</v>
      </c>
      <c r="CX1306" s="29">
        <f t="shared" si="2747"/>
        <v>4950400</v>
      </c>
      <c r="CY1306" s="26">
        <v>1</v>
      </c>
      <c r="CZ1306" s="27">
        <v>4160000</v>
      </c>
      <c r="DA1306" s="27">
        <v>3328000</v>
      </c>
      <c r="DB1306" s="181"/>
      <c r="DC1306" s="181"/>
      <c r="DD1306" s="143">
        <f t="shared" si="2670"/>
        <v>0.15713484026367724</v>
      </c>
      <c r="DE1306" s="27">
        <f t="shared" si="2748"/>
        <v>3744000</v>
      </c>
      <c r="DF1306" s="27">
        <f t="shared" si="2703"/>
        <v>711360</v>
      </c>
      <c r="DG1306" s="28">
        <f t="shared" si="2749"/>
        <v>4455360</v>
      </c>
      <c r="DH1306" s="26">
        <v>1</v>
      </c>
      <c r="DI1306" s="28">
        <v>4160000</v>
      </c>
      <c r="DJ1306" s="28">
        <v>4784000</v>
      </c>
      <c r="DK1306" s="157"/>
      <c r="DL1306" s="177">
        <f t="shared" si="2750"/>
        <v>9.8666062491146164E-2</v>
      </c>
      <c r="DM1306" s="28">
        <f t="shared" si="2751"/>
        <v>4472000</v>
      </c>
      <c r="DN1306" s="28">
        <f t="shared" si="2752"/>
        <v>849680</v>
      </c>
      <c r="DO1306" s="30">
        <f t="shared" si="2753"/>
        <v>5321680</v>
      </c>
    </row>
    <row r="1307" spans="1:119" ht="21" customHeight="1" x14ac:dyDescent="0.25">
      <c r="A1307" s="66" t="s">
        <v>2548</v>
      </c>
      <c r="B1307" s="67" t="s">
        <v>2542</v>
      </c>
      <c r="C1307" s="68" t="s">
        <v>2549</v>
      </c>
      <c r="D1307" s="26">
        <v>1</v>
      </c>
      <c r="E1307" s="27">
        <v>2500000</v>
      </c>
      <c r="F1307" s="27">
        <v>2200000</v>
      </c>
      <c r="G1307" s="148"/>
      <c r="H1307" s="148"/>
      <c r="I1307" s="143">
        <f t="shared" si="2602"/>
        <v>9.0268950789772026E-2</v>
      </c>
      <c r="J1307" s="27">
        <f t="shared" si="2603"/>
        <v>2350000</v>
      </c>
      <c r="K1307" s="28">
        <f t="shared" si="2724"/>
        <v>446500</v>
      </c>
      <c r="L1307" s="29">
        <f t="shared" si="2669"/>
        <v>2796500</v>
      </c>
      <c r="M1307" s="26">
        <v>1</v>
      </c>
      <c r="N1307" s="27">
        <v>2500000</v>
      </c>
      <c r="O1307" s="27">
        <v>2700000</v>
      </c>
      <c r="P1307" s="145"/>
      <c r="Q1307" s="145"/>
      <c r="R1307" s="143">
        <f t="shared" si="2601"/>
        <v>5.4392829322042126E-2</v>
      </c>
      <c r="S1307" s="27">
        <f t="shared" si="2725"/>
        <v>2600000</v>
      </c>
      <c r="T1307" s="28">
        <f t="shared" si="2726"/>
        <v>494000</v>
      </c>
      <c r="U1307" s="30">
        <f t="shared" si="2727"/>
        <v>3094000</v>
      </c>
      <c r="V1307" s="26">
        <v>1</v>
      </c>
      <c r="W1307" s="27">
        <v>2500000</v>
      </c>
      <c r="X1307" s="27">
        <v>2750000</v>
      </c>
      <c r="Y1307" s="145"/>
      <c r="Z1307" s="145"/>
      <c r="AA1307" s="143">
        <f t="shared" si="2723"/>
        <v>6.7343502970147379E-2</v>
      </c>
      <c r="AB1307" s="27">
        <f t="shared" si="2728"/>
        <v>2625000</v>
      </c>
      <c r="AC1307" s="28">
        <f t="shared" si="2609"/>
        <v>498750</v>
      </c>
      <c r="AD1307" s="29">
        <f t="shared" si="2729"/>
        <v>3123750</v>
      </c>
      <c r="AE1307" s="26">
        <v>1</v>
      </c>
      <c r="AF1307" s="27">
        <v>2500000</v>
      </c>
      <c r="AG1307" s="27">
        <v>2850000</v>
      </c>
      <c r="AH1307" s="145"/>
      <c r="AI1307" s="145"/>
      <c r="AJ1307" s="143">
        <f t="shared" si="2662"/>
        <v>9.2518644267398739E-2</v>
      </c>
      <c r="AK1307" s="27">
        <f t="shared" si="2730"/>
        <v>2675000</v>
      </c>
      <c r="AL1307" s="28">
        <f t="shared" si="2612"/>
        <v>508250</v>
      </c>
      <c r="AM1307" s="30">
        <f t="shared" si="2731"/>
        <v>3183250</v>
      </c>
      <c r="AN1307" s="26">
        <v>1</v>
      </c>
      <c r="AO1307" s="27">
        <v>2500000</v>
      </c>
      <c r="AP1307" s="27">
        <v>2916000</v>
      </c>
      <c r="AQ1307" s="145"/>
      <c r="AR1307" s="145"/>
      <c r="AS1307" s="143">
        <f t="shared" si="2663"/>
        <v>0.10862497081743124</v>
      </c>
      <c r="AT1307" s="27">
        <f t="shared" si="2732"/>
        <v>2708000</v>
      </c>
      <c r="AU1307" s="28">
        <f t="shared" si="2615"/>
        <v>514520</v>
      </c>
      <c r="AV1307" s="30">
        <f t="shared" si="2733"/>
        <v>3222520</v>
      </c>
      <c r="AW1307" s="26">
        <v>1</v>
      </c>
      <c r="AX1307" s="27">
        <v>2500000</v>
      </c>
      <c r="AY1307" s="27">
        <v>2700000</v>
      </c>
      <c r="AZ1307" s="145"/>
      <c r="BA1307" s="145"/>
      <c r="BB1307" s="143">
        <f t="shared" si="2664"/>
        <v>5.4392829322042126E-2</v>
      </c>
      <c r="BC1307" s="27">
        <f t="shared" si="2734"/>
        <v>2600000</v>
      </c>
      <c r="BD1307" s="27">
        <f t="shared" si="2618"/>
        <v>494000</v>
      </c>
      <c r="BE1307" s="27">
        <f t="shared" si="2735"/>
        <v>3094000</v>
      </c>
      <c r="BF1307" s="26">
        <v>1</v>
      </c>
      <c r="BG1307" s="27">
        <v>2000000</v>
      </c>
      <c r="BH1307" s="27">
        <v>1700000</v>
      </c>
      <c r="BI1307" s="145"/>
      <c r="BJ1307" s="145"/>
      <c r="BK1307" s="143">
        <f t="shared" si="2665"/>
        <v>0.11466596451673743</v>
      </c>
      <c r="BL1307" s="27">
        <f t="shared" si="2736"/>
        <v>1850000</v>
      </c>
      <c r="BM1307" s="27">
        <f t="shared" si="2621"/>
        <v>351500</v>
      </c>
      <c r="BN1307" s="28">
        <f t="shared" si="2737"/>
        <v>2201500</v>
      </c>
      <c r="BO1307" s="26">
        <v>1</v>
      </c>
      <c r="BP1307" s="27">
        <v>2000000</v>
      </c>
      <c r="BQ1307" s="27">
        <v>2140000</v>
      </c>
      <c r="BR1307" s="148"/>
      <c r="BS1307" s="148"/>
      <c r="BT1307" s="143">
        <f t="shared" si="2666"/>
        <v>4.7823647036771326E-2</v>
      </c>
      <c r="BU1307" s="27">
        <f t="shared" si="2738"/>
        <v>2070000</v>
      </c>
      <c r="BV1307" s="28">
        <f t="shared" si="2624"/>
        <v>393300</v>
      </c>
      <c r="BW1307" s="30">
        <f t="shared" si="2739"/>
        <v>2463300</v>
      </c>
      <c r="BX1307" s="26">
        <v>1</v>
      </c>
      <c r="BY1307" s="28">
        <v>2000000</v>
      </c>
      <c r="BZ1307" s="28">
        <v>2140000</v>
      </c>
      <c r="CA1307" s="156"/>
      <c r="CB1307" s="156"/>
      <c r="CC1307" s="177">
        <f t="shared" si="2667"/>
        <v>4.7823647036771326E-2</v>
      </c>
      <c r="CD1307" s="28">
        <f t="shared" si="2740"/>
        <v>2070000</v>
      </c>
      <c r="CE1307" s="28">
        <f t="shared" si="2627"/>
        <v>393300</v>
      </c>
      <c r="CF1307" s="29">
        <f t="shared" si="2741"/>
        <v>2463300</v>
      </c>
      <c r="CG1307" s="26">
        <v>1</v>
      </c>
      <c r="CH1307" s="27">
        <v>1600000</v>
      </c>
      <c r="CI1307" s="27">
        <v>1600000</v>
      </c>
      <c r="CJ1307" s="148"/>
      <c r="CK1307" s="148"/>
      <c r="CL1307" s="143">
        <f t="shared" si="2742"/>
        <v>0</v>
      </c>
      <c r="CM1307" s="27">
        <f t="shared" si="2743"/>
        <v>1600000</v>
      </c>
      <c r="CN1307" s="27">
        <f t="shared" si="2629"/>
        <v>304000</v>
      </c>
      <c r="CO1307" s="28">
        <f t="shared" si="2744"/>
        <v>1904000</v>
      </c>
      <c r="CP1307" s="26">
        <v>1</v>
      </c>
      <c r="CQ1307" s="27">
        <v>1600000</v>
      </c>
      <c r="CR1307" s="27">
        <v>1600000</v>
      </c>
      <c r="CS1307" s="148"/>
      <c r="CT1307" s="148"/>
      <c r="CU1307" s="143">
        <f t="shared" si="2668"/>
        <v>0</v>
      </c>
      <c r="CV1307" s="27">
        <f t="shared" si="2745"/>
        <v>1600000</v>
      </c>
      <c r="CW1307" s="28">
        <f t="shared" si="2746"/>
        <v>304000</v>
      </c>
      <c r="CX1307" s="29">
        <f t="shared" si="2747"/>
        <v>1904000</v>
      </c>
      <c r="CY1307" s="26">
        <v>1</v>
      </c>
      <c r="CZ1307" s="27">
        <v>1600000</v>
      </c>
      <c r="DA1307" s="27">
        <v>1280000</v>
      </c>
      <c r="DB1307" s="181"/>
      <c r="DC1307" s="181"/>
      <c r="DD1307" s="143">
        <f t="shared" si="2670"/>
        <v>0.15713484026367722</v>
      </c>
      <c r="DE1307" s="27">
        <f t="shared" si="2748"/>
        <v>1440000</v>
      </c>
      <c r="DF1307" s="27">
        <f t="shared" si="2703"/>
        <v>273600</v>
      </c>
      <c r="DG1307" s="28">
        <f t="shared" si="2749"/>
        <v>1713600</v>
      </c>
      <c r="DH1307" s="26">
        <v>1</v>
      </c>
      <c r="DI1307" s="28">
        <v>1600000</v>
      </c>
      <c r="DJ1307" s="28">
        <v>1840000</v>
      </c>
      <c r="DK1307" s="157"/>
      <c r="DL1307" s="177">
        <f t="shared" si="2750"/>
        <v>9.8666062491146164E-2</v>
      </c>
      <c r="DM1307" s="28">
        <f t="shared" si="2751"/>
        <v>1720000</v>
      </c>
      <c r="DN1307" s="28">
        <f t="shared" si="2752"/>
        <v>326800</v>
      </c>
      <c r="DO1307" s="30">
        <f t="shared" si="2753"/>
        <v>2046800</v>
      </c>
    </row>
    <row r="1308" spans="1:119" ht="21" customHeight="1" x14ac:dyDescent="0.25">
      <c r="A1308" s="66" t="s">
        <v>2550</v>
      </c>
      <c r="B1308" s="67" t="s">
        <v>2542</v>
      </c>
      <c r="C1308" s="68" t="s">
        <v>2551</v>
      </c>
      <c r="D1308" s="26">
        <v>1</v>
      </c>
      <c r="E1308" s="27">
        <v>25000000</v>
      </c>
      <c r="F1308" s="27">
        <v>22450000</v>
      </c>
      <c r="G1308" s="148"/>
      <c r="H1308" s="148"/>
      <c r="I1308" s="143">
        <f t="shared" si="2602"/>
        <v>7.6000939600661593E-2</v>
      </c>
      <c r="J1308" s="27">
        <f t="shared" si="2603"/>
        <v>23725000</v>
      </c>
      <c r="K1308" s="28">
        <f t="shared" si="2724"/>
        <v>4507750</v>
      </c>
      <c r="L1308" s="29">
        <f t="shared" si="2669"/>
        <v>28232750</v>
      </c>
      <c r="M1308" s="26">
        <v>1</v>
      </c>
      <c r="N1308" s="27">
        <v>25000000</v>
      </c>
      <c r="O1308" s="27">
        <v>27450000</v>
      </c>
      <c r="P1308" s="145"/>
      <c r="Q1308" s="145"/>
      <c r="R1308" s="143">
        <f t="shared" si="2601"/>
        <v>6.605954676480616E-2</v>
      </c>
      <c r="S1308" s="27">
        <f t="shared" si="2725"/>
        <v>26225000</v>
      </c>
      <c r="T1308" s="28">
        <f t="shared" si="2726"/>
        <v>4982750</v>
      </c>
      <c r="U1308" s="30">
        <f t="shared" si="2727"/>
        <v>31207750</v>
      </c>
      <c r="V1308" s="26">
        <v>1</v>
      </c>
      <c r="W1308" s="27">
        <v>25000000</v>
      </c>
      <c r="X1308" s="27">
        <v>27500000</v>
      </c>
      <c r="Y1308" s="145"/>
      <c r="Z1308" s="145"/>
      <c r="AA1308" s="143">
        <f t="shared" si="2723"/>
        <v>6.7343502970147379E-2</v>
      </c>
      <c r="AB1308" s="27">
        <f t="shared" si="2728"/>
        <v>26250000</v>
      </c>
      <c r="AC1308" s="28">
        <f t="shared" si="2609"/>
        <v>4987500</v>
      </c>
      <c r="AD1308" s="29">
        <f t="shared" si="2729"/>
        <v>31237500</v>
      </c>
      <c r="AE1308" s="26">
        <v>1</v>
      </c>
      <c r="AF1308" s="27">
        <v>25000000</v>
      </c>
      <c r="AG1308" s="27">
        <v>28500000</v>
      </c>
      <c r="AH1308" s="145"/>
      <c r="AI1308" s="145"/>
      <c r="AJ1308" s="143">
        <f t="shared" si="2662"/>
        <v>9.2518644267398739E-2</v>
      </c>
      <c r="AK1308" s="27">
        <f t="shared" si="2730"/>
        <v>26750000</v>
      </c>
      <c r="AL1308" s="28">
        <f t="shared" si="2612"/>
        <v>5082500</v>
      </c>
      <c r="AM1308" s="30">
        <f t="shared" si="2731"/>
        <v>31832500</v>
      </c>
      <c r="AN1308" s="26">
        <v>1</v>
      </c>
      <c r="AO1308" s="27">
        <v>25000000</v>
      </c>
      <c r="AP1308" s="27">
        <v>29160000</v>
      </c>
      <c r="AQ1308" s="145"/>
      <c r="AR1308" s="145"/>
      <c r="AS1308" s="143">
        <f t="shared" si="2663"/>
        <v>0.10862497081743122</v>
      </c>
      <c r="AT1308" s="27">
        <f t="shared" si="2732"/>
        <v>27080000</v>
      </c>
      <c r="AU1308" s="28">
        <f t="shared" si="2615"/>
        <v>5145200</v>
      </c>
      <c r="AV1308" s="30">
        <f t="shared" si="2733"/>
        <v>32225200</v>
      </c>
      <c r="AW1308" s="26">
        <v>1</v>
      </c>
      <c r="AX1308" s="27">
        <v>25000000</v>
      </c>
      <c r="AY1308" s="27">
        <v>27000000</v>
      </c>
      <c r="AZ1308" s="145"/>
      <c r="BA1308" s="145"/>
      <c r="BB1308" s="143">
        <f t="shared" si="2664"/>
        <v>5.4392829322042112E-2</v>
      </c>
      <c r="BC1308" s="27">
        <f t="shared" si="2734"/>
        <v>26000000</v>
      </c>
      <c r="BD1308" s="27">
        <f t="shared" si="2618"/>
        <v>4940000</v>
      </c>
      <c r="BE1308" s="27">
        <f t="shared" si="2735"/>
        <v>30940000</v>
      </c>
      <c r="BF1308" s="26">
        <v>1</v>
      </c>
      <c r="BG1308" s="27">
        <v>20000000</v>
      </c>
      <c r="BH1308" s="27">
        <v>17000000</v>
      </c>
      <c r="BI1308" s="145"/>
      <c r="BJ1308" s="145"/>
      <c r="BK1308" s="143">
        <f t="shared" si="2665"/>
        <v>0.11466596451673745</v>
      </c>
      <c r="BL1308" s="27">
        <f t="shared" si="2736"/>
        <v>18500000</v>
      </c>
      <c r="BM1308" s="27">
        <f t="shared" si="2621"/>
        <v>3515000</v>
      </c>
      <c r="BN1308" s="28">
        <f t="shared" si="2737"/>
        <v>22015000</v>
      </c>
      <c r="BO1308" s="26">
        <v>1</v>
      </c>
      <c r="BP1308" s="27">
        <v>20000000</v>
      </c>
      <c r="BQ1308" s="27">
        <v>21400000</v>
      </c>
      <c r="BR1308" s="148"/>
      <c r="BS1308" s="148"/>
      <c r="BT1308" s="143">
        <f t="shared" si="2666"/>
        <v>4.7823647036771326E-2</v>
      </c>
      <c r="BU1308" s="27">
        <f t="shared" si="2738"/>
        <v>20700000</v>
      </c>
      <c r="BV1308" s="28">
        <f t="shared" si="2624"/>
        <v>3933000</v>
      </c>
      <c r="BW1308" s="30">
        <f t="shared" si="2739"/>
        <v>24633000</v>
      </c>
      <c r="BX1308" s="26">
        <v>1</v>
      </c>
      <c r="BY1308" s="28">
        <v>20000000</v>
      </c>
      <c r="BZ1308" s="28">
        <v>21400000</v>
      </c>
      <c r="CA1308" s="156"/>
      <c r="CB1308" s="156"/>
      <c r="CC1308" s="177">
        <f t="shared" si="2667"/>
        <v>4.7823647036771326E-2</v>
      </c>
      <c r="CD1308" s="28">
        <f t="shared" si="2740"/>
        <v>20700000</v>
      </c>
      <c r="CE1308" s="28">
        <f t="shared" si="2627"/>
        <v>3933000</v>
      </c>
      <c r="CF1308" s="29">
        <f t="shared" si="2741"/>
        <v>24633000</v>
      </c>
      <c r="CG1308" s="26">
        <v>1</v>
      </c>
      <c r="CH1308" s="27">
        <v>16000000</v>
      </c>
      <c r="CI1308" s="27">
        <v>16000000</v>
      </c>
      <c r="CJ1308" s="148"/>
      <c r="CK1308" s="148"/>
      <c r="CL1308" s="143">
        <f t="shared" si="2742"/>
        <v>0</v>
      </c>
      <c r="CM1308" s="27">
        <f t="shared" si="2743"/>
        <v>16000000</v>
      </c>
      <c r="CN1308" s="27">
        <f t="shared" si="2629"/>
        <v>3040000</v>
      </c>
      <c r="CO1308" s="28">
        <f t="shared" si="2744"/>
        <v>19040000</v>
      </c>
      <c r="CP1308" s="26">
        <v>1</v>
      </c>
      <c r="CQ1308" s="27">
        <v>16000000</v>
      </c>
      <c r="CR1308" s="27">
        <v>16000000</v>
      </c>
      <c r="CS1308" s="148"/>
      <c r="CT1308" s="148"/>
      <c r="CU1308" s="143">
        <f t="shared" si="2668"/>
        <v>0</v>
      </c>
      <c r="CV1308" s="27">
        <f t="shared" si="2745"/>
        <v>16000000</v>
      </c>
      <c r="CW1308" s="28">
        <f t="shared" si="2746"/>
        <v>3040000</v>
      </c>
      <c r="CX1308" s="29">
        <f t="shared" si="2747"/>
        <v>19040000</v>
      </c>
      <c r="CY1308" s="26">
        <v>1</v>
      </c>
      <c r="CZ1308" s="27">
        <v>16000000</v>
      </c>
      <c r="DA1308" s="27">
        <v>12800000</v>
      </c>
      <c r="DB1308" s="181"/>
      <c r="DC1308" s="181"/>
      <c r="DD1308" s="143">
        <f t="shared" si="2670"/>
        <v>0.15713484026367724</v>
      </c>
      <c r="DE1308" s="27">
        <f t="shared" si="2748"/>
        <v>14400000</v>
      </c>
      <c r="DF1308" s="27">
        <f t="shared" si="2703"/>
        <v>2736000</v>
      </c>
      <c r="DG1308" s="28">
        <f t="shared" si="2749"/>
        <v>17136000</v>
      </c>
      <c r="DH1308" s="26">
        <v>1</v>
      </c>
      <c r="DI1308" s="28">
        <v>16000000</v>
      </c>
      <c r="DJ1308" s="28">
        <v>18400000</v>
      </c>
      <c r="DK1308" s="157"/>
      <c r="DL1308" s="177">
        <f t="shared" si="2750"/>
        <v>9.8666062491146164E-2</v>
      </c>
      <c r="DM1308" s="28">
        <f t="shared" si="2751"/>
        <v>17200000</v>
      </c>
      <c r="DN1308" s="28">
        <f t="shared" si="2752"/>
        <v>3268000</v>
      </c>
      <c r="DO1308" s="30">
        <f t="shared" si="2753"/>
        <v>20468000</v>
      </c>
    </row>
    <row r="1309" spans="1:119" ht="21" customHeight="1" x14ac:dyDescent="0.25">
      <c r="A1309" s="66" t="s">
        <v>2552</v>
      </c>
      <c r="B1309" s="67" t="s">
        <v>2542</v>
      </c>
      <c r="C1309" s="68" t="s">
        <v>2553</v>
      </c>
      <c r="D1309" s="26">
        <v>1</v>
      </c>
      <c r="E1309" s="27">
        <v>4500000</v>
      </c>
      <c r="F1309" s="27">
        <v>4000000</v>
      </c>
      <c r="G1309" s="148"/>
      <c r="H1309" s="148"/>
      <c r="I1309" s="143">
        <f t="shared" si="2602"/>
        <v>8.3189033080770289E-2</v>
      </c>
      <c r="J1309" s="27">
        <f t="shared" si="2603"/>
        <v>4250000</v>
      </c>
      <c r="K1309" s="28">
        <f t="shared" si="2724"/>
        <v>807500</v>
      </c>
      <c r="L1309" s="29">
        <f t="shared" si="2669"/>
        <v>5057500</v>
      </c>
      <c r="M1309" s="26">
        <v>1</v>
      </c>
      <c r="N1309" s="27">
        <v>4500000</v>
      </c>
      <c r="O1309" s="27">
        <v>4900000</v>
      </c>
      <c r="P1309" s="145"/>
      <c r="Q1309" s="145"/>
      <c r="R1309" s="143">
        <f t="shared" si="2601"/>
        <v>6.0179300526514691E-2</v>
      </c>
      <c r="S1309" s="27">
        <f t="shared" si="2725"/>
        <v>4700000</v>
      </c>
      <c r="T1309" s="28">
        <f t="shared" si="2726"/>
        <v>893000</v>
      </c>
      <c r="U1309" s="30">
        <f t="shared" si="2727"/>
        <v>5593000</v>
      </c>
      <c r="V1309" s="26">
        <v>1</v>
      </c>
      <c r="W1309" s="27">
        <v>4500000</v>
      </c>
      <c r="X1309" s="27">
        <v>4950000</v>
      </c>
      <c r="Y1309" s="145"/>
      <c r="Z1309" s="145"/>
      <c r="AA1309" s="143">
        <f t="shared" si="2723"/>
        <v>6.7343502970147379E-2</v>
      </c>
      <c r="AB1309" s="27">
        <f t="shared" si="2728"/>
        <v>4725000</v>
      </c>
      <c r="AC1309" s="28">
        <f t="shared" si="2609"/>
        <v>897750</v>
      </c>
      <c r="AD1309" s="29">
        <f t="shared" si="2729"/>
        <v>5622750</v>
      </c>
      <c r="AE1309" s="26">
        <v>1</v>
      </c>
      <c r="AF1309" s="27">
        <v>4500000</v>
      </c>
      <c r="AG1309" s="27">
        <v>5130000</v>
      </c>
      <c r="AH1309" s="145"/>
      <c r="AI1309" s="145"/>
      <c r="AJ1309" s="143">
        <f t="shared" si="2662"/>
        <v>9.2518644267398739E-2</v>
      </c>
      <c r="AK1309" s="27">
        <f t="shared" si="2730"/>
        <v>4815000</v>
      </c>
      <c r="AL1309" s="28">
        <f t="shared" si="2612"/>
        <v>914850</v>
      </c>
      <c r="AM1309" s="30">
        <f t="shared" si="2731"/>
        <v>5729850</v>
      </c>
      <c r="AN1309" s="26">
        <v>1</v>
      </c>
      <c r="AO1309" s="27">
        <v>4500000</v>
      </c>
      <c r="AP1309" s="27">
        <v>5248800</v>
      </c>
      <c r="AQ1309" s="145"/>
      <c r="AR1309" s="145"/>
      <c r="AS1309" s="143">
        <f t="shared" si="2663"/>
        <v>0.10862497081743124</v>
      </c>
      <c r="AT1309" s="27">
        <f t="shared" si="2732"/>
        <v>4874400</v>
      </c>
      <c r="AU1309" s="28">
        <f t="shared" si="2615"/>
        <v>926136</v>
      </c>
      <c r="AV1309" s="30">
        <f t="shared" si="2733"/>
        <v>5800536</v>
      </c>
      <c r="AW1309" s="26">
        <v>1</v>
      </c>
      <c r="AX1309" s="27">
        <v>4500000</v>
      </c>
      <c r="AY1309" s="27">
        <v>4860000</v>
      </c>
      <c r="AZ1309" s="145"/>
      <c r="BA1309" s="145"/>
      <c r="BB1309" s="143">
        <f t="shared" si="2664"/>
        <v>5.4392829322042119E-2</v>
      </c>
      <c r="BC1309" s="27">
        <f t="shared" si="2734"/>
        <v>4680000</v>
      </c>
      <c r="BD1309" s="27">
        <f t="shared" si="2618"/>
        <v>889200</v>
      </c>
      <c r="BE1309" s="27">
        <f t="shared" si="2735"/>
        <v>5569200</v>
      </c>
      <c r="BF1309" s="26">
        <v>1</v>
      </c>
      <c r="BG1309" s="27">
        <v>3600000</v>
      </c>
      <c r="BH1309" s="27">
        <v>3060000</v>
      </c>
      <c r="BI1309" s="145"/>
      <c r="BJ1309" s="145"/>
      <c r="BK1309" s="143">
        <f t="shared" si="2665"/>
        <v>0.11466596451673743</v>
      </c>
      <c r="BL1309" s="27">
        <f t="shared" si="2736"/>
        <v>3330000</v>
      </c>
      <c r="BM1309" s="27">
        <f t="shared" si="2621"/>
        <v>632700</v>
      </c>
      <c r="BN1309" s="28">
        <f t="shared" si="2737"/>
        <v>3962700</v>
      </c>
      <c r="BO1309" s="26">
        <v>1</v>
      </c>
      <c r="BP1309" s="27">
        <v>3600000</v>
      </c>
      <c r="BQ1309" s="27">
        <v>3852000</v>
      </c>
      <c r="BR1309" s="148"/>
      <c r="BS1309" s="148"/>
      <c r="BT1309" s="143">
        <f t="shared" si="2666"/>
        <v>4.7823647036771326E-2</v>
      </c>
      <c r="BU1309" s="27">
        <f t="shared" si="2738"/>
        <v>3726000</v>
      </c>
      <c r="BV1309" s="28">
        <f t="shared" si="2624"/>
        <v>707940</v>
      </c>
      <c r="BW1309" s="30">
        <f t="shared" si="2739"/>
        <v>4433940</v>
      </c>
      <c r="BX1309" s="26">
        <v>1</v>
      </c>
      <c r="BY1309" s="28">
        <v>3600000</v>
      </c>
      <c r="BZ1309" s="28">
        <v>3852000</v>
      </c>
      <c r="CA1309" s="156"/>
      <c r="CB1309" s="156"/>
      <c r="CC1309" s="177">
        <f t="shared" si="2667"/>
        <v>4.7823647036771326E-2</v>
      </c>
      <c r="CD1309" s="28">
        <f t="shared" si="2740"/>
        <v>3726000</v>
      </c>
      <c r="CE1309" s="28">
        <f t="shared" si="2627"/>
        <v>707940</v>
      </c>
      <c r="CF1309" s="29">
        <f t="shared" si="2741"/>
        <v>4433940</v>
      </c>
      <c r="CG1309" s="26">
        <v>1</v>
      </c>
      <c r="CH1309" s="27">
        <v>2880000</v>
      </c>
      <c r="CI1309" s="27">
        <v>2880000</v>
      </c>
      <c r="CJ1309" s="148"/>
      <c r="CK1309" s="148"/>
      <c r="CL1309" s="143">
        <f t="shared" si="2742"/>
        <v>0</v>
      </c>
      <c r="CM1309" s="27">
        <f t="shared" si="2743"/>
        <v>2880000</v>
      </c>
      <c r="CN1309" s="27">
        <f t="shared" si="2629"/>
        <v>547200</v>
      </c>
      <c r="CO1309" s="28">
        <f t="shared" si="2744"/>
        <v>3427200</v>
      </c>
      <c r="CP1309" s="26">
        <v>1</v>
      </c>
      <c r="CQ1309" s="27">
        <v>2880000</v>
      </c>
      <c r="CR1309" s="27">
        <v>2880000</v>
      </c>
      <c r="CS1309" s="148"/>
      <c r="CT1309" s="148"/>
      <c r="CU1309" s="143">
        <f t="shared" si="2668"/>
        <v>0</v>
      </c>
      <c r="CV1309" s="27">
        <f t="shared" si="2745"/>
        <v>2880000</v>
      </c>
      <c r="CW1309" s="28">
        <f t="shared" si="2746"/>
        <v>547200</v>
      </c>
      <c r="CX1309" s="29">
        <f t="shared" si="2747"/>
        <v>3427200</v>
      </c>
      <c r="CY1309" s="26">
        <v>1</v>
      </c>
      <c r="CZ1309" s="27">
        <v>2880000</v>
      </c>
      <c r="DA1309" s="27">
        <v>2304000</v>
      </c>
      <c r="DB1309" s="181"/>
      <c r="DC1309" s="181"/>
      <c r="DD1309" s="143">
        <f t="shared" si="2670"/>
        <v>0.15713484026367722</v>
      </c>
      <c r="DE1309" s="27">
        <f t="shared" si="2748"/>
        <v>2592000</v>
      </c>
      <c r="DF1309" s="27">
        <f t="shared" si="2703"/>
        <v>492480</v>
      </c>
      <c r="DG1309" s="28">
        <f t="shared" si="2749"/>
        <v>3084480</v>
      </c>
      <c r="DH1309" s="26">
        <v>1</v>
      </c>
      <c r="DI1309" s="28">
        <v>2880000</v>
      </c>
      <c r="DJ1309" s="28">
        <v>3312000</v>
      </c>
      <c r="DK1309" s="157"/>
      <c r="DL1309" s="177">
        <f t="shared" si="2750"/>
        <v>9.8666062491146164E-2</v>
      </c>
      <c r="DM1309" s="28">
        <f t="shared" si="2751"/>
        <v>3096000</v>
      </c>
      <c r="DN1309" s="28">
        <f t="shared" si="2752"/>
        <v>588240</v>
      </c>
      <c r="DO1309" s="30">
        <f t="shared" si="2753"/>
        <v>3684240</v>
      </c>
    </row>
    <row r="1310" spans="1:119" ht="21" customHeight="1" x14ac:dyDescent="0.25">
      <c r="A1310" s="66" t="s">
        <v>2554</v>
      </c>
      <c r="B1310" s="67" t="s">
        <v>2542</v>
      </c>
      <c r="C1310" s="68" t="s">
        <v>2555</v>
      </c>
      <c r="D1310" s="26">
        <v>1</v>
      </c>
      <c r="E1310" s="27">
        <v>4500000</v>
      </c>
      <c r="F1310" s="27">
        <v>4000000</v>
      </c>
      <c r="G1310" s="148"/>
      <c r="H1310" s="148"/>
      <c r="I1310" s="143">
        <f t="shared" si="2602"/>
        <v>8.3189033080770289E-2</v>
      </c>
      <c r="J1310" s="27">
        <f t="shared" si="2603"/>
        <v>4250000</v>
      </c>
      <c r="K1310" s="28">
        <f t="shared" si="2724"/>
        <v>807500</v>
      </c>
      <c r="L1310" s="29">
        <f t="shared" si="2669"/>
        <v>5057500</v>
      </c>
      <c r="M1310" s="26">
        <v>1</v>
      </c>
      <c r="N1310" s="27">
        <v>4500000</v>
      </c>
      <c r="O1310" s="27">
        <v>4900000</v>
      </c>
      <c r="P1310" s="145"/>
      <c r="Q1310" s="145"/>
      <c r="R1310" s="143">
        <f t="shared" si="2601"/>
        <v>6.0179300526514691E-2</v>
      </c>
      <c r="S1310" s="27">
        <f t="shared" si="2725"/>
        <v>4700000</v>
      </c>
      <c r="T1310" s="28">
        <f t="shared" si="2726"/>
        <v>893000</v>
      </c>
      <c r="U1310" s="30">
        <f t="shared" si="2727"/>
        <v>5593000</v>
      </c>
      <c r="V1310" s="26">
        <v>1</v>
      </c>
      <c r="W1310" s="27">
        <v>4500000</v>
      </c>
      <c r="X1310" s="27">
        <v>4950000</v>
      </c>
      <c r="Y1310" s="145"/>
      <c r="Z1310" s="145"/>
      <c r="AA1310" s="143">
        <f t="shared" si="2723"/>
        <v>6.7343502970147379E-2</v>
      </c>
      <c r="AB1310" s="27">
        <f t="shared" si="2728"/>
        <v>4725000</v>
      </c>
      <c r="AC1310" s="28">
        <f t="shared" si="2609"/>
        <v>897750</v>
      </c>
      <c r="AD1310" s="29">
        <f t="shared" si="2729"/>
        <v>5622750</v>
      </c>
      <c r="AE1310" s="26">
        <v>1</v>
      </c>
      <c r="AF1310" s="27">
        <v>4500000</v>
      </c>
      <c r="AG1310" s="27">
        <v>5130000</v>
      </c>
      <c r="AH1310" s="145"/>
      <c r="AI1310" s="145"/>
      <c r="AJ1310" s="143">
        <f t="shared" si="2662"/>
        <v>9.2518644267398739E-2</v>
      </c>
      <c r="AK1310" s="27">
        <f t="shared" si="2730"/>
        <v>4815000</v>
      </c>
      <c r="AL1310" s="28">
        <f t="shared" si="2612"/>
        <v>914850</v>
      </c>
      <c r="AM1310" s="30">
        <f t="shared" si="2731"/>
        <v>5729850</v>
      </c>
      <c r="AN1310" s="26">
        <v>1</v>
      </c>
      <c r="AO1310" s="27">
        <v>4500000</v>
      </c>
      <c r="AP1310" s="27">
        <v>5248800</v>
      </c>
      <c r="AQ1310" s="145"/>
      <c r="AR1310" s="145"/>
      <c r="AS1310" s="143">
        <f t="shared" si="2663"/>
        <v>0.10862497081743124</v>
      </c>
      <c r="AT1310" s="27">
        <f t="shared" si="2732"/>
        <v>4874400</v>
      </c>
      <c r="AU1310" s="28">
        <f t="shared" si="2615"/>
        <v>926136</v>
      </c>
      <c r="AV1310" s="30">
        <f t="shared" si="2733"/>
        <v>5800536</v>
      </c>
      <c r="AW1310" s="26">
        <v>1</v>
      </c>
      <c r="AX1310" s="27">
        <v>4500000</v>
      </c>
      <c r="AY1310" s="27">
        <v>4860000</v>
      </c>
      <c r="AZ1310" s="145"/>
      <c r="BA1310" s="145"/>
      <c r="BB1310" s="143">
        <f t="shared" si="2664"/>
        <v>5.4392829322042119E-2</v>
      </c>
      <c r="BC1310" s="27">
        <f t="shared" si="2734"/>
        <v>4680000</v>
      </c>
      <c r="BD1310" s="27">
        <f t="shared" si="2618"/>
        <v>889200</v>
      </c>
      <c r="BE1310" s="27">
        <f t="shared" si="2735"/>
        <v>5569200</v>
      </c>
      <c r="BF1310" s="26">
        <v>1</v>
      </c>
      <c r="BG1310" s="27">
        <v>3600000</v>
      </c>
      <c r="BH1310" s="27">
        <v>3060000</v>
      </c>
      <c r="BI1310" s="145"/>
      <c r="BJ1310" s="145"/>
      <c r="BK1310" s="143">
        <f t="shared" si="2665"/>
        <v>0.11466596451673743</v>
      </c>
      <c r="BL1310" s="27">
        <f t="shared" si="2736"/>
        <v>3330000</v>
      </c>
      <c r="BM1310" s="27">
        <f t="shared" si="2621"/>
        <v>632700</v>
      </c>
      <c r="BN1310" s="28">
        <f t="shared" si="2737"/>
        <v>3962700</v>
      </c>
      <c r="BO1310" s="26">
        <v>1</v>
      </c>
      <c r="BP1310" s="27">
        <v>3600000</v>
      </c>
      <c r="BQ1310" s="27">
        <v>3852000</v>
      </c>
      <c r="BR1310" s="148"/>
      <c r="BS1310" s="148"/>
      <c r="BT1310" s="143">
        <f t="shared" si="2666"/>
        <v>4.7823647036771326E-2</v>
      </c>
      <c r="BU1310" s="27">
        <f t="shared" si="2738"/>
        <v>3726000</v>
      </c>
      <c r="BV1310" s="28">
        <f t="shared" si="2624"/>
        <v>707940</v>
      </c>
      <c r="BW1310" s="30">
        <f t="shared" si="2739"/>
        <v>4433940</v>
      </c>
      <c r="BX1310" s="26">
        <v>1</v>
      </c>
      <c r="BY1310" s="28">
        <v>3600000</v>
      </c>
      <c r="BZ1310" s="28">
        <v>3852000</v>
      </c>
      <c r="CA1310" s="156"/>
      <c r="CB1310" s="156"/>
      <c r="CC1310" s="177">
        <f t="shared" si="2667"/>
        <v>4.7823647036771326E-2</v>
      </c>
      <c r="CD1310" s="28">
        <f t="shared" si="2740"/>
        <v>3726000</v>
      </c>
      <c r="CE1310" s="28">
        <f t="shared" si="2627"/>
        <v>707940</v>
      </c>
      <c r="CF1310" s="29">
        <f t="shared" si="2741"/>
        <v>4433940</v>
      </c>
      <c r="CG1310" s="26">
        <v>1</v>
      </c>
      <c r="CH1310" s="27">
        <v>2880000</v>
      </c>
      <c r="CI1310" s="27">
        <v>2880000</v>
      </c>
      <c r="CJ1310" s="148"/>
      <c r="CK1310" s="148"/>
      <c r="CL1310" s="143">
        <f t="shared" si="2742"/>
        <v>0</v>
      </c>
      <c r="CM1310" s="27">
        <f t="shared" si="2743"/>
        <v>2880000</v>
      </c>
      <c r="CN1310" s="27">
        <f t="shared" si="2629"/>
        <v>547200</v>
      </c>
      <c r="CO1310" s="28">
        <f t="shared" si="2744"/>
        <v>3427200</v>
      </c>
      <c r="CP1310" s="26">
        <v>1</v>
      </c>
      <c r="CQ1310" s="27">
        <v>2880000</v>
      </c>
      <c r="CR1310" s="27">
        <v>2880000</v>
      </c>
      <c r="CS1310" s="148"/>
      <c r="CT1310" s="148"/>
      <c r="CU1310" s="143">
        <f t="shared" si="2668"/>
        <v>0</v>
      </c>
      <c r="CV1310" s="27">
        <f t="shared" si="2745"/>
        <v>2880000</v>
      </c>
      <c r="CW1310" s="28">
        <f t="shared" si="2746"/>
        <v>547200</v>
      </c>
      <c r="CX1310" s="29">
        <f t="shared" si="2747"/>
        <v>3427200</v>
      </c>
      <c r="CY1310" s="26">
        <v>1</v>
      </c>
      <c r="CZ1310" s="27">
        <v>2880000</v>
      </c>
      <c r="DA1310" s="27">
        <v>2304000</v>
      </c>
      <c r="DB1310" s="181"/>
      <c r="DC1310" s="181"/>
      <c r="DD1310" s="143">
        <f t="shared" si="2670"/>
        <v>0.15713484026367722</v>
      </c>
      <c r="DE1310" s="27">
        <f t="shared" si="2748"/>
        <v>2592000</v>
      </c>
      <c r="DF1310" s="27">
        <f t="shared" si="2703"/>
        <v>492480</v>
      </c>
      <c r="DG1310" s="28">
        <f t="shared" si="2749"/>
        <v>3084480</v>
      </c>
      <c r="DH1310" s="26">
        <v>1</v>
      </c>
      <c r="DI1310" s="28">
        <v>2880000</v>
      </c>
      <c r="DJ1310" s="28">
        <v>3312000</v>
      </c>
      <c r="DK1310" s="157"/>
      <c r="DL1310" s="177">
        <f t="shared" si="2750"/>
        <v>9.8666062491146164E-2</v>
      </c>
      <c r="DM1310" s="28">
        <f t="shared" si="2751"/>
        <v>3096000</v>
      </c>
      <c r="DN1310" s="28">
        <f t="shared" si="2752"/>
        <v>588240</v>
      </c>
      <c r="DO1310" s="30">
        <f t="shared" si="2753"/>
        <v>3684240</v>
      </c>
    </row>
    <row r="1311" spans="1:119" ht="21" customHeight="1" x14ac:dyDescent="0.25">
      <c r="A1311" s="66" t="s">
        <v>2556</v>
      </c>
      <c r="B1311" s="67" t="s">
        <v>2542</v>
      </c>
      <c r="C1311" s="68" t="s">
        <v>2557</v>
      </c>
      <c r="D1311" s="26">
        <v>1</v>
      </c>
      <c r="E1311" s="27">
        <v>6000000</v>
      </c>
      <c r="F1311" s="27">
        <v>5350000</v>
      </c>
      <c r="G1311" s="148"/>
      <c r="H1311" s="148"/>
      <c r="I1311" s="143">
        <f t="shared" si="2602"/>
        <v>8.0990204012556105E-2</v>
      </c>
      <c r="J1311" s="27">
        <f t="shared" si="2603"/>
        <v>5675000</v>
      </c>
      <c r="K1311" s="28">
        <f t="shared" si="2724"/>
        <v>1078250</v>
      </c>
      <c r="L1311" s="29">
        <f t="shared" si="2669"/>
        <v>6753250</v>
      </c>
      <c r="M1311" s="26">
        <v>1</v>
      </c>
      <c r="N1311" s="27">
        <v>6000000</v>
      </c>
      <c r="O1311" s="27">
        <v>6550000</v>
      </c>
      <c r="P1311" s="145"/>
      <c r="Q1311" s="145"/>
      <c r="R1311" s="143">
        <f t="shared" si="2601"/>
        <v>6.1977486797227269E-2</v>
      </c>
      <c r="S1311" s="27">
        <f t="shared" si="2725"/>
        <v>6275000</v>
      </c>
      <c r="T1311" s="28">
        <f t="shared" si="2726"/>
        <v>1192250</v>
      </c>
      <c r="U1311" s="30">
        <f t="shared" si="2727"/>
        <v>7467250</v>
      </c>
      <c r="V1311" s="26">
        <v>1</v>
      </c>
      <c r="W1311" s="27">
        <v>6000000</v>
      </c>
      <c r="X1311" s="27">
        <v>6600000</v>
      </c>
      <c r="Y1311" s="145"/>
      <c r="Z1311" s="145"/>
      <c r="AA1311" s="143">
        <f t="shared" si="2723"/>
        <v>6.7343502970147379E-2</v>
      </c>
      <c r="AB1311" s="27">
        <f t="shared" si="2728"/>
        <v>6300000</v>
      </c>
      <c r="AC1311" s="28">
        <f t="shared" si="2609"/>
        <v>1197000</v>
      </c>
      <c r="AD1311" s="29">
        <f t="shared" si="2729"/>
        <v>7497000</v>
      </c>
      <c r="AE1311" s="26">
        <v>1</v>
      </c>
      <c r="AF1311" s="27">
        <v>6000000</v>
      </c>
      <c r="AG1311" s="27">
        <v>6840000</v>
      </c>
      <c r="AH1311" s="145"/>
      <c r="AI1311" s="145"/>
      <c r="AJ1311" s="143">
        <f t="shared" si="2662"/>
        <v>9.2518644267398739E-2</v>
      </c>
      <c r="AK1311" s="27">
        <f t="shared" si="2730"/>
        <v>6420000</v>
      </c>
      <c r="AL1311" s="28">
        <f t="shared" si="2612"/>
        <v>1219800</v>
      </c>
      <c r="AM1311" s="30">
        <f t="shared" si="2731"/>
        <v>7639800</v>
      </c>
      <c r="AN1311" s="26">
        <v>1</v>
      </c>
      <c r="AO1311" s="27">
        <v>6000000</v>
      </c>
      <c r="AP1311" s="27">
        <v>6998400</v>
      </c>
      <c r="AQ1311" s="145"/>
      <c r="AR1311" s="145"/>
      <c r="AS1311" s="143">
        <f t="shared" si="2663"/>
        <v>0.10862497081743124</v>
      </c>
      <c r="AT1311" s="27">
        <f t="shared" si="2732"/>
        <v>6499200</v>
      </c>
      <c r="AU1311" s="28">
        <f t="shared" si="2615"/>
        <v>1234848</v>
      </c>
      <c r="AV1311" s="30">
        <f t="shared" si="2733"/>
        <v>7734048</v>
      </c>
      <c r="AW1311" s="26">
        <v>1</v>
      </c>
      <c r="AX1311" s="27">
        <v>6000000</v>
      </c>
      <c r="AY1311" s="27">
        <v>6480000</v>
      </c>
      <c r="AZ1311" s="145"/>
      <c r="BA1311" s="145"/>
      <c r="BB1311" s="143">
        <f t="shared" si="2664"/>
        <v>5.4392829322042112E-2</v>
      </c>
      <c r="BC1311" s="27">
        <f t="shared" si="2734"/>
        <v>6240000</v>
      </c>
      <c r="BD1311" s="27">
        <f t="shared" si="2618"/>
        <v>1185600</v>
      </c>
      <c r="BE1311" s="27">
        <f t="shared" si="2735"/>
        <v>7425600</v>
      </c>
      <c r="BF1311" s="26">
        <v>1</v>
      </c>
      <c r="BG1311" s="27">
        <v>4800000</v>
      </c>
      <c r="BH1311" s="27">
        <v>4080000</v>
      </c>
      <c r="BI1311" s="145"/>
      <c r="BJ1311" s="145"/>
      <c r="BK1311" s="143">
        <f t="shared" si="2665"/>
        <v>0.11466596451673744</v>
      </c>
      <c r="BL1311" s="27">
        <f t="shared" si="2736"/>
        <v>4440000</v>
      </c>
      <c r="BM1311" s="27">
        <f t="shared" si="2621"/>
        <v>843600</v>
      </c>
      <c r="BN1311" s="28">
        <f t="shared" si="2737"/>
        <v>5283600</v>
      </c>
      <c r="BO1311" s="26">
        <v>1</v>
      </c>
      <c r="BP1311" s="27">
        <v>4800000</v>
      </c>
      <c r="BQ1311" s="27">
        <v>5136000</v>
      </c>
      <c r="BR1311" s="148"/>
      <c r="BS1311" s="148"/>
      <c r="BT1311" s="143">
        <f t="shared" si="2666"/>
        <v>4.7823647036771333E-2</v>
      </c>
      <c r="BU1311" s="27">
        <f t="shared" si="2738"/>
        <v>4968000</v>
      </c>
      <c r="BV1311" s="28">
        <f t="shared" si="2624"/>
        <v>943920</v>
      </c>
      <c r="BW1311" s="30">
        <f t="shared" si="2739"/>
        <v>5911920</v>
      </c>
      <c r="BX1311" s="26">
        <v>1</v>
      </c>
      <c r="BY1311" s="28">
        <v>4800000</v>
      </c>
      <c r="BZ1311" s="28">
        <v>5136000</v>
      </c>
      <c r="CA1311" s="156"/>
      <c r="CB1311" s="156"/>
      <c r="CC1311" s="177">
        <f t="shared" si="2667"/>
        <v>4.7823647036771333E-2</v>
      </c>
      <c r="CD1311" s="28">
        <f t="shared" si="2740"/>
        <v>4968000</v>
      </c>
      <c r="CE1311" s="28">
        <f t="shared" si="2627"/>
        <v>943920</v>
      </c>
      <c r="CF1311" s="29">
        <f t="shared" si="2741"/>
        <v>5911920</v>
      </c>
      <c r="CG1311" s="26">
        <v>1</v>
      </c>
      <c r="CH1311" s="27">
        <v>3840000</v>
      </c>
      <c r="CI1311" s="27">
        <v>3840000</v>
      </c>
      <c r="CJ1311" s="148"/>
      <c r="CK1311" s="148"/>
      <c r="CL1311" s="143">
        <f t="shared" si="2742"/>
        <v>0</v>
      </c>
      <c r="CM1311" s="27">
        <f t="shared" si="2743"/>
        <v>3840000</v>
      </c>
      <c r="CN1311" s="27">
        <f t="shared" si="2629"/>
        <v>729600</v>
      </c>
      <c r="CO1311" s="28">
        <f t="shared" si="2744"/>
        <v>4569600</v>
      </c>
      <c r="CP1311" s="26">
        <v>1</v>
      </c>
      <c r="CQ1311" s="27">
        <v>3840000</v>
      </c>
      <c r="CR1311" s="27">
        <v>3840000</v>
      </c>
      <c r="CS1311" s="148"/>
      <c r="CT1311" s="148"/>
      <c r="CU1311" s="143">
        <f t="shared" si="2668"/>
        <v>0</v>
      </c>
      <c r="CV1311" s="27">
        <f t="shared" si="2745"/>
        <v>3840000</v>
      </c>
      <c r="CW1311" s="28">
        <f t="shared" si="2746"/>
        <v>729600</v>
      </c>
      <c r="CX1311" s="29">
        <f t="shared" si="2747"/>
        <v>4569600</v>
      </c>
      <c r="CY1311" s="26">
        <v>1</v>
      </c>
      <c r="CZ1311" s="27">
        <v>3840000</v>
      </c>
      <c r="DA1311" s="27">
        <v>3072000</v>
      </c>
      <c r="DB1311" s="181"/>
      <c r="DC1311" s="181"/>
      <c r="DD1311" s="143">
        <f t="shared" si="2670"/>
        <v>0.15713484026367722</v>
      </c>
      <c r="DE1311" s="27">
        <f t="shared" si="2748"/>
        <v>3456000</v>
      </c>
      <c r="DF1311" s="27">
        <f t="shared" si="2703"/>
        <v>656640</v>
      </c>
      <c r="DG1311" s="28">
        <f t="shared" si="2749"/>
        <v>4112640</v>
      </c>
      <c r="DH1311" s="26">
        <v>1</v>
      </c>
      <c r="DI1311" s="28">
        <v>3840000</v>
      </c>
      <c r="DJ1311" s="28">
        <v>4416000</v>
      </c>
      <c r="DK1311" s="157"/>
      <c r="DL1311" s="177">
        <f t="shared" si="2750"/>
        <v>9.8666062491146164E-2</v>
      </c>
      <c r="DM1311" s="28">
        <f t="shared" si="2751"/>
        <v>4128000</v>
      </c>
      <c r="DN1311" s="28">
        <f t="shared" si="2752"/>
        <v>784320</v>
      </c>
      <c r="DO1311" s="30">
        <f t="shared" si="2753"/>
        <v>4912320</v>
      </c>
    </row>
    <row r="1312" spans="1:119" ht="21" customHeight="1" x14ac:dyDescent="0.25">
      <c r="A1312" s="66" t="s">
        <v>2558</v>
      </c>
      <c r="B1312" s="67" t="s">
        <v>2542</v>
      </c>
      <c r="C1312" s="68" t="s">
        <v>2559</v>
      </c>
      <c r="D1312" s="26">
        <v>1</v>
      </c>
      <c r="E1312" s="27">
        <v>6000000</v>
      </c>
      <c r="F1312" s="27">
        <v>5350000</v>
      </c>
      <c r="G1312" s="148"/>
      <c r="H1312" s="148"/>
      <c r="I1312" s="143">
        <f t="shared" si="2602"/>
        <v>8.0990204012556105E-2</v>
      </c>
      <c r="J1312" s="27">
        <f t="shared" si="2603"/>
        <v>5675000</v>
      </c>
      <c r="K1312" s="28">
        <f t="shared" si="2724"/>
        <v>1078250</v>
      </c>
      <c r="L1312" s="29">
        <f t="shared" si="2669"/>
        <v>6753250</v>
      </c>
      <c r="M1312" s="26">
        <v>1</v>
      </c>
      <c r="N1312" s="27">
        <v>6000000</v>
      </c>
      <c r="O1312" s="27">
        <v>6550000</v>
      </c>
      <c r="P1312" s="145"/>
      <c r="Q1312" s="145"/>
      <c r="R1312" s="143">
        <f t="shared" si="2601"/>
        <v>6.1977486797227269E-2</v>
      </c>
      <c r="S1312" s="27">
        <f t="shared" si="2725"/>
        <v>6275000</v>
      </c>
      <c r="T1312" s="28">
        <f t="shared" si="2726"/>
        <v>1192250</v>
      </c>
      <c r="U1312" s="30">
        <f t="shared" si="2727"/>
        <v>7467250</v>
      </c>
      <c r="V1312" s="26">
        <v>1</v>
      </c>
      <c r="W1312" s="27">
        <v>6000000</v>
      </c>
      <c r="X1312" s="27">
        <v>6600000</v>
      </c>
      <c r="Y1312" s="145"/>
      <c r="Z1312" s="145"/>
      <c r="AA1312" s="143">
        <f t="shared" si="2723"/>
        <v>6.7343502970147379E-2</v>
      </c>
      <c r="AB1312" s="27">
        <f t="shared" si="2728"/>
        <v>6300000</v>
      </c>
      <c r="AC1312" s="28">
        <f t="shared" si="2609"/>
        <v>1197000</v>
      </c>
      <c r="AD1312" s="29">
        <f t="shared" si="2729"/>
        <v>7497000</v>
      </c>
      <c r="AE1312" s="26">
        <v>1</v>
      </c>
      <c r="AF1312" s="27">
        <v>6000000</v>
      </c>
      <c r="AG1312" s="27">
        <v>6840000</v>
      </c>
      <c r="AH1312" s="145"/>
      <c r="AI1312" s="145"/>
      <c r="AJ1312" s="143">
        <f t="shared" si="2662"/>
        <v>9.2518644267398739E-2</v>
      </c>
      <c r="AK1312" s="27">
        <f t="shared" si="2730"/>
        <v>6420000</v>
      </c>
      <c r="AL1312" s="28">
        <f t="shared" si="2612"/>
        <v>1219800</v>
      </c>
      <c r="AM1312" s="30">
        <f t="shared" si="2731"/>
        <v>7639800</v>
      </c>
      <c r="AN1312" s="26">
        <v>1</v>
      </c>
      <c r="AO1312" s="27">
        <v>6000000</v>
      </c>
      <c r="AP1312" s="27">
        <v>6998400</v>
      </c>
      <c r="AQ1312" s="145"/>
      <c r="AR1312" s="145"/>
      <c r="AS1312" s="143">
        <f t="shared" si="2663"/>
        <v>0.10862497081743124</v>
      </c>
      <c r="AT1312" s="27">
        <f t="shared" si="2732"/>
        <v>6499200</v>
      </c>
      <c r="AU1312" s="28">
        <f t="shared" si="2615"/>
        <v>1234848</v>
      </c>
      <c r="AV1312" s="30">
        <f t="shared" si="2733"/>
        <v>7734048</v>
      </c>
      <c r="AW1312" s="26">
        <v>1</v>
      </c>
      <c r="AX1312" s="27">
        <v>6000000</v>
      </c>
      <c r="AY1312" s="27">
        <v>6480000</v>
      </c>
      <c r="AZ1312" s="145"/>
      <c r="BA1312" s="145"/>
      <c r="BB1312" s="143">
        <f t="shared" si="2664"/>
        <v>5.4392829322042112E-2</v>
      </c>
      <c r="BC1312" s="27">
        <f t="shared" si="2734"/>
        <v>6240000</v>
      </c>
      <c r="BD1312" s="27">
        <f t="shared" si="2618"/>
        <v>1185600</v>
      </c>
      <c r="BE1312" s="27">
        <f t="shared" si="2735"/>
        <v>7425600</v>
      </c>
      <c r="BF1312" s="26">
        <v>1</v>
      </c>
      <c r="BG1312" s="27">
        <v>4800000</v>
      </c>
      <c r="BH1312" s="27">
        <v>4080000</v>
      </c>
      <c r="BI1312" s="145"/>
      <c r="BJ1312" s="145"/>
      <c r="BK1312" s="143">
        <f t="shared" si="2665"/>
        <v>0.11466596451673744</v>
      </c>
      <c r="BL1312" s="27">
        <f t="shared" si="2736"/>
        <v>4440000</v>
      </c>
      <c r="BM1312" s="27">
        <f t="shared" si="2621"/>
        <v>843600</v>
      </c>
      <c r="BN1312" s="28">
        <f t="shared" si="2737"/>
        <v>5283600</v>
      </c>
      <c r="BO1312" s="26">
        <v>1</v>
      </c>
      <c r="BP1312" s="27">
        <v>4800000</v>
      </c>
      <c r="BQ1312" s="27">
        <v>5136000</v>
      </c>
      <c r="BR1312" s="148"/>
      <c r="BS1312" s="148"/>
      <c r="BT1312" s="143">
        <f t="shared" si="2666"/>
        <v>4.7823647036771333E-2</v>
      </c>
      <c r="BU1312" s="27">
        <f t="shared" si="2738"/>
        <v>4968000</v>
      </c>
      <c r="BV1312" s="28">
        <f t="shared" si="2624"/>
        <v>943920</v>
      </c>
      <c r="BW1312" s="30">
        <f t="shared" si="2739"/>
        <v>5911920</v>
      </c>
      <c r="BX1312" s="26">
        <v>1</v>
      </c>
      <c r="BY1312" s="28">
        <v>4800000</v>
      </c>
      <c r="BZ1312" s="28">
        <v>5136000</v>
      </c>
      <c r="CA1312" s="156"/>
      <c r="CB1312" s="156"/>
      <c r="CC1312" s="177">
        <f t="shared" si="2667"/>
        <v>4.7823647036771333E-2</v>
      </c>
      <c r="CD1312" s="28">
        <f t="shared" si="2740"/>
        <v>4968000</v>
      </c>
      <c r="CE1312" s="28">
        <f t="shared" si="2627"/>
        <v>943920</v>
      </c>
      <c r="CF1312" s="29">
        <f t="shared" si="2741"/>
        <v>5911920</v>
      </c>
      <c r="CG1312" s="26">
        <v>1</v>
      </c>
      <c r="CH1312" s="27">
        <v>3840000</v>
      </c>
      <c r="CI1312" s="27">
        <v>3840000</v>
      </c>
      <c r="CJ1312" s="148"/>
      <c r="CK1312" s="148"/>
      <c r="CL1312" s="143">
        <f t="shared" si="2742"/>
        <v>0</v>
      </c>
      <c r="CM1312" s="27">
        <f t="shared" si="2743"/>
        <v>3840000</v>
      </c>
      <c r="CN1312" s="27">
        <f t="shared" si="2629"/>
        <v>729600</v>
      </c>
      <c r="CO1312" s="28">
        <f t="shared" si="2744"/>
        <v>4569600</v>
      </c>
      <c r="CP1312" s="26">
        <v>1</v>
      </c>
      <c r="CQ1312" s="27">
        <v>3840000</v>
      </c>
      <c r="CR1312" s="27">
        <v>3840000</v>
      </c>
      <c r="CS1312" s="148"/>
      <c r="CT1312" s="148"/>
      <c r="CU1312" s="143">
        <f t="shared" si="2668"/>
        <v>0</v>
      </c>
      <c r="CV1312" s="27">
        <f t="shared" si="2745"/>
        <v>3840000</v>
      </c>
      <c r="CW1312" s="28">
        <f t="shared" si="2746"/>
        <v>729600</v>
      </c>
      <c r="CX1312" s="29">
        <f t="shared" si="2747"/>
        <v>4569600</v>
      </c>
      <c r="CY1312" s="26">
        <v>1</v>
      </c>
      <c r="CZ1312" s="27">
        <v>3840000</v>
      </c>
      <c r="DA1312" s="27">
        <v>3072000</v>
      </c>
      <c r="DB1312" s="181"/>
      <c r="DC1312" s="181"/>
      <c r="DD1312" s="143">
        <f t="shared" si="2670"/>
        <v>0.15713484026367722</v>
      </c>
      <c r="DE1312" s="27">
        <f t="shared" si="2748"/>
        <v>3456000</v>
      </c>
      <c r="DF1312" s="27">
        <f t="shared" si="2703"/>
        <v>656640</v>
      </c>
      <c r="DG1312" s="28">
        <f t="shared" si="2749"/>
        <v>4112640</v>
      </c>
      <c r="DH1312" s="26">
        <v>1</v>
      </c>
      <c r="DI1312" s="28">
        <v>3840000</v>
      </c>
      <c r="DJ1312" s="28">
        <v>4416000</v>
      </c>
      <c r="DK1312" s="157"/>
      <c r="DL1312" s="177">
        <f t="shared" si="2750"/>
        <v>9.8666062491146164E-2</v>
      </c>
      <c r="DM1312" s="28">
        <f t="shared" si="2751"/>
        <v>4128000</v>
      </c>
      <c r="DN1312" s="28">
        <f t="shared" si="2752"/>
        <v>784320</v>
      </c>
      <c r="DO1312" s="30">
        <f t="shared" si="2753"/>
        <v>4912320</v>
      </c>
    </row>
    <row r="1313" spans="1:119" ht="21" customHeight="1" x14ac:dyDescent="0.25">
      <c r="A1313" s="66" t="s">
        <v>2560</v>
      </c>
      <c r="B1313" s="67" t="s">
        <v>2542</v>
      </c>
      <c r="C1313" s="68" t="s">
        <v>2561</v>
      </c>
      <c r="D1313" s="26">
        <v>1</v>
      </c>
      <c r="E1313" s="27">
        <v>5500000</v>
      </c>
      <c r="F1313" s="27">
        <v>4900000</v>
      </c>
      <c r="G1313" s="148"/>
      <c r="H1313" s="148"/>
      <c r="I1313" s="143">
        <f t="shared" si="2602"/>
        <v>8.1589243983063178E-2</v>
      </c>
      <c r="J1313" s="27">
        <f t="shared" si="2603"/>
        <v>5200000</v>
      </c>
      <c r="K1313" s="28">
        <f t="shared" si="2724"/>
        <v>988000</v>
      </c>
      <c r="L1313" s="29">
        <f t="shared" si="2669"/>
        <v>6188000</v>
      </c>
      <c r="M1313" s="26">
        <v>1</v>
      </c>
      <c r="N1313" s="27">
        <v>5500000</v>
      </c>
      <c r="O1313" s="27">
        <v>6000000</v>
      </c>
      <c r="P1313" s="145"/>
      <c r="Q1313" s="145"/>
      <c r="R1313" s="143">
        <f t="shared" si="2601"/>
        <v>6.1487546190134565E-2</v>
      </c>
      <c r="S1313" s="27">
        <f t="shared" si="2725"/>
        <v>5750000</v>
      </c>
      <c r="T1313" s="28">
        <f t="shared" si="2726"/>
        <v>1092500</v>
      </c>
      <c r="U1313" s="30">
        <f t="shared" si="2727"/>
        <v>6842500</v>
      </c>
      <c r="V1313" s="26">
        <v>1</v>
      </c>
      <c r="W1313" s="27">
        <v>5500000</v>
      </c>
      <c r="X1313" s="27">
        <v>6050000</v>
      </c>
      <c r="Y1313" s="145"/>
      <c r="Z1313" s="145"/>
      <c r="AA1313" s="143">
        <f t="shared" si="2723"/>
        <v>6.7343502970147379E-2</v>
      </c>
      <c r="AB1313" s="27">
        <f t="shared" si="2728"/>
        <v>5775000</v>
      </c>
      <c r="AC1313" s="28">
        <f t="shared" si="2609"/>
        <v>1097250</v>
      </c>
      <c r="AD1313" s="29">
        <f t="shared" si="2729"/>
        <v>6872250</v>
      </c>
      <c r="AE1313" s="26">
        <v>1</v>
      </c>
      <c r="AF1313" s="27">
        <v>5500000</v>
      </c>
      <c r="AG1313" s="27">
        <v>6270000</v>
      </c>
      <c r="AH1313" s="145"/>
      <c r="AI1313" s="145"/>
      <c r="AJ1313" s="143">
        <f t="shared" si="2662"/>
        <v>9.2518644267398753E-2</v>
      </c>
      <c r="AK1313" s="27">
        <f t="shared" si="2730"/>
        <v>5885000</v>
      </c>
      <c r="AL1313" s="28">
        <f t="shared" si="2612"/>
        <v>1118150</v>
      </c>
      <c r="AM1313" s="30">
        <f t="shared" si="2731"/>
        <v>7003150</v>
      </c>
      <c r="AN1313" s="26">
        <v>1</v>
      </c>
      <c r="AO1313" s="27">
        <v>5500000</v>
      </c>
      <c r="AP1313" s="27">
        <v>6415200</v>
      </c>
      <c r="AQ1313" s="145"/>
      <c r="AR1313" s="145"/>
      <c r="AS1313" s="143">
        <f t="shared" si="2663"/>
        <v>0.10862497081743122</v>
      </c>
      <c r="AT1313" s="27">
        <f t="shared" si="2732"/>
        <v>5957600</v>
      </c>
      <c r="AU1313" s="28">
        <f t="shared" si="2615"/>
        <v>1131944</v>
      </c>
      <c r="AV1313" s="30">
        <f t="shared" si="2733"/>
        <v>7089544</v>
      </c>
      <c r="AW1313" s="26">
        <v>1</v>
      </c>
      <c r="AX1313" s="27">
        <v>5500000</v>
      </c>
      <c r="AY1313" s="27">
        <v>5940000</v>
      </c>
      <c r="AZ1313" s="145"/>
      <c r="BA1313" s="145"/>
      <c r="BB1313" s="143">
        <f t="shared" si="2664"/>
        <v>5.4392829322042112E-2</v>
      </c>
      <c r="BC1313" s="27">
        <f t="shared" si="2734"/>
        <v>5720000</v>
      </c>
      <c r="BD1313" s="27">
        <f t="shared" si="2618"/>
        <v>1086800</v>
      </c>
      <c r="BE1313" s="27">
        <f t="shared" si="2735"/>
        <v>6806800</v>
      </c>
      <c r="BF1313" s="26">
        <v>1</v>
      </c>
      <c r="BG1313" s="27">
        <v>4400000</v>
      </c>
      <c r="BH1313" s="27">
        <v>3740000</v>
      </c>
      <c r="BI1313" s="145"/>
      <c r="BJ1313" s="145"/>
      <c r="BK1313" s="143">
        <f t="shared" si="2665"/>
        <v>0.11466596451673744</v>
      </c>
      <c r="BL1313" s="27">
        <f t="shared" si="2736"/>
        <v>4070000</v>
      </c>
      <c r="BM1313" s="27">
        <f t="shared" si="2621"/>
        <v>773300</v>
      </c>
      <c r="BN1313" s="28">
        <f t="shared" si="2737"/>
        <v>4843300</v>
      </c>
      <c r="BO1313" s="26">
        <v>1</v>
      </c>
      <c r="BP1313" s="27">
        <v>4400000</v>
      </c>
      <c r="BQ1313" s="27">
        <v>4708000</v>
      </c>
      <c r="BR1313" s="148"/>
      <c r="BS1313" s="148"/>
      <c r="BT1313" s="143">
        <f t="shared" si="2666"/>
        <v>4.7823647036771326E-2</v>
      </c>
      <c r="BU1313" s="27">
        <f t="shared" si="2738"/>
        <v>4554000</v>
      </c>
      <c r="BV1313" s="28">
        <f t="shared" si="2624"/>
        <v>865260</v>
      </c>
      <c r="BW1313" s="30">
        <f t="shared" si="2739"/>
        <v>5419260</v>
      </c>
      <c r="BX1313" s="26">
        <v>1</v>
      </c>
      <c r="BY1313" s="28">
        <v>4400000</v>
      </c>
      <c r="BZ1313" s="28">
        <v>4708000</v>
      </c>
      <c r="CA1313" s="156"/>
      <c r="CB1313" s="156"/>
      <c r="CC1313" s="177">
        <f t="shared" si="2667"/>
        <v>4.7823647036771326E-2</v>
      </c>
      <c r="CD1313" s="28">
        <f t="shared" si="2740"/>
        <v>4554000</v>
      </c>
      <c r="CE1313" s="28">
        <f t="shared" si="2627"/>
        <v>865260</v>
      </c>
      <c r="CF1313" s="29">
        <f t="shared" si="2741"/>
        <v>5419260</v>
      </c>
      <c r="CG1313" s="26">
        <v>1</v>
      </c>
      <c r="CH1313" s="27">
        <v>3520000</v>
      </c>
      <c r="CI1313" s="27">
        <v>3520000</v>
      </c>
      <c r="CJ1313" s="148"/>
      <c r="CK1313" s="148"/>
      <c r="CL1313" s="143">
        <f t="shared" si="2742"/>
        <v>0</v>
      </c>
      <c r="CM1313" s="27">
        <f t="shared" si="2743"/>
        <v>3520000</v>
      </c>
      <c r="CN1313" s="27">
        <f t="shared" si="2629"/>
        <v>668800</v>
      </c>
      <c r="CO1313" s="28">
        <f t="shared" si="2744"/>
        <v>4188800</v>
      </c>
      <c r="CP1313" s="26">
        <v>1</v>
      </c>
      <c r="CQ1313" s="27">
        <v>3520000</v>
      </c>
      <c r="CR1313" s="27">
        <v>3520000</v>
      </c>
      <c r="CS1313" s="148"/>
      <c r="CT1313" s="148"/>
      <c r="CU1313" s="143">
        <f t="shared" si="2668"/>
        <v>0</v>
      </c>
      <c r="CV1313" s="27">
        <f t="shared" si="2745"/>
        <v>3520000</v>
      </c>
      <c r="CW1313" s="28">
        <f t="shared" si="2746"/>
        <v>668800</v>
      </c>
      <c r="CX1313" s="29">
        <f t="shared" si="2747"/>
        <v>4188800</v>
      </c>
      <c r="CY1313" s="26">
        <v>1</v>
      </c>
      <c r="CZ1313" s="27">
        <v>3520000</v>
      </c>
      <c r="DA1313" s="27">
        <v>2816000</v>
      </c>
      <c r="DB1313" s="181"/>
      <c r="DC1313" s="181"/>
      <c r="DD1313" s="143">
        <f t="shared" si="2670"/>
        <v>0.15713484026367722</v>
      </c>
      <c r="DE1313" s="27">
        <f t="shared" si="2748"/>
        <v>3168000</v>
      </c>
      <c r="DF1313" s="27">
        <f t="shared" si="2703"/>
        <v>601920</v>
      </c>
      <c r="DG1313" s="28">
        <f t="shared" si="2749"/>
        <v>3769920</v>
      </c>
      <c r="DH1313" s="26">
        <v>1</v>
      </c>
      <c r="DI1313" s="28">
        <v>3520000</v>
      </c>
      <c r="DJ1313" s="28">
        <v>4048000</v>
      </c>
      <c r="DK1313" s="157"/>
      <c r="DL1313" s="177">
        <f t="shared" si="2750"/>
        <v>9.8666062491146164E-2</v>
      </c>
      <c r="DM1313" s="28">
        <f t="shared" si="2751"/>
        <v>3784000</v>
      </c>
      <c r="DN1313" s="28">
        <f t="shared" si="2752"/>
        <v>718960</v>
      </c>
      <c r="DO1313" s="30">
        <f t="shared" si="2753"/>
        <v>4502960</v>
      </c>
    </row>
    <row r="1314" spans="1:119" ht="21" customHeight="1" x14ac:dyDescent="0.25">
      <c r="A1314" s="66" t="s">
        <v>2562</v>
      </c>
      <c r="B1314" s="67" t="s">
        <v>2542</v>
      </c>
      <c r="C1314" s="68" t="s">
        <v>2563</v>
      </c>
      <c r="D1314" s="26">
        <v>1</v>
      </c>
      <c r="E1314" s="27">
        <v>5500000</v>
      </c>
      <c r="F1314" s="27">
        <v>4900000</v>
      </c>
      <c r="G1314" s="148"/>
      <c r="H1314" s="148"/>
      <c r="I1314" s="143">
        <f t="shared" si="2602"/>
        <v>8.1589243983063178E-2</v>
      </c>
      <c r="J1314" s="27">
        <f t="shared" si="2603"/>
        <v>5200000</v>
      </c>
      <c r="K1314" s="28">
        <f t="shared" si="2724"/>
        <v>988000</v>
      </c>
      <c r="L1314" s="29">
        <f t="shared" si="2669"/>
        <v>6188000</v>
      </c>
      <c r="M1314" s="26">
        <v>1</v>
      </c>
      <c r="N1314" s="27">
        <v>5500000</v>
      </c>
      <c r="O1314" s="27">
        <v>6000000</v>
      </c>
      <c r="P1314" s="145"/>
      <c r="Q1314" s="145"/>
      <c r="R1314" s="143">
        <f t="shared" si="2601"/>
        <v>6.1487546190134565E-2</v>
      </c>
      <c r="S1314" s="27">
        <f t="shared" si="2725"/>
        <v>5750000</v>
      </c>
      <c r="T1314" s="28">
        <f t="shared" si="2726"/>
        <v>1092500</v>
      </c>
      <c r="U1314" s="30">
        <f t="shared" si="2727"/>
        <v>6842500</v>
      </c>
      <c r="V1314" s="26">
        <v>1</v>
      </c>
      <c r="W1314" s="27">
        <v>5500000</v>
      </c>
      <c r="X1314" s="27">
        <v>6050000</v>
      </c>
      <c r="Y1314" s="145"/>
      <c r="Z1314" s="145"/>
      <c r="AA1314" s="143">
        <f t="shared" si="2723"/>
        <v>6.7343502970147379E-2</v>
      </c>
      <c r="AB1314" s="27">
        <f t="shared" si="2728"/>
        <v>5775000</v>
      </c>
      <c r="AC1314" s="28">
        <f t="shared" si="2609"/>
        <v>1097250</v>
      </c>
      <c r="AD1314" s="29">
        <f t="shared" si="2729"/>
        <v>6872250</v>
      </c>
      <c r="AE1314" s="26">
        <v>1</v>
      </c>
      <c r="AF1314" s="27">
        <v>5500000</v>
      </c>
      <c r="AG1314" s="27">
        <v>6270000</v>
      </c>
      <c r="AH1314" s="145"/>
      <c r="AI1314" s="145"/>
      <c r="AJ1314" s="143">
        <f t="shared" si="2662"/>
        <v>9.2518644267398753E-2</v>
      </c>
      <c r="AK1314" s="27">
        <f t="shared" si="2730"/>
        <v>5885000</v>
      </c>
      <c r="AL1314" s="28">
        <f t="shared" si="2612"/>
        <v>1118150</v>
      </c>
      <c r="AM1314" s="30">
        <f t="shared" si="2731"/>
        <v>7003150</v>
      </c>
      <c r="AN1314" s="26">
        <v>1</v>
      </c>
      <c r="AO1314" s="27">
        <v>5500000</v>
      </c>
      <c r="AP1314" s="27">
        <v>6415200</v>
      </c>
      <c r="AQ1314" s="145"/>
      <c r="AR1314" s="145"/>
      <c r="AS1314" s="143">
        <f t="shared" si="2663"/>
        <v>0.10862497081743122</v>
      </c>
      <c r="AT1314" s="27">
        <f t="shared" si="2732"/>
        <v>5957600</v>
      </c>
      <c r="AU1314" s="28">
        <f t="shared" si="2615"/>
        <v>1131944</v>
      </c>
      <c r="AV1314" s="30">
        <f t="shared" si="2733"/>
        <v>7089544</v>
      </c>
      <c r="AW1314" s="26">
        <v>1</v>
      </c>
      <c r="AX1314" s="27">
        <v>5500000</v>
      </c>
      <c r="AY1314" s="27">
        <v>5940000</v>
      </c>
      <c r="AZ1314" s="145"/>
      <c r="BA1314" s="145"/>
      <c r="BB1314" s="143">
        <f t="shared" si="2664"/>
        <v>5.4392829322042112E-2</v>
      </c>
      <c r="BC1314" s="27">
        <f t="shared" si="2734"/>
        <v>5720000</v>
      </c>
      <c r="BD1314" s="27">
        <f t="shared" si="2618"/>
        <v>1086800</v>
      </c>
      <c r="BE1314" s="27">
        <f t="shared" si="2735"/>
        <v>6806800</v>
      </c>
      <c r="BF1314" s="26">
        <v>1</v>
      </c>
      <c r="BG1314" s="27">
        <v>4400000</v>
      </c>
      <c r="BH1314" s="27">
        <v>3740000</v>
      </c>
      <c r="BI1314" s="145"/>
      <c r="BJ1314" s="145"/>
      <c r="BK1314" s="143">
        <f t="shared" si="2665"/>
        <v>0.11466596451673744</v>
      </c>
      <c r="BL1314" s="27">
        <f t="shared" si="2736"/>
        <v>4070000</v>
      </c>
      <c r="BM1314" s="27">
        <f t="shared" si="2621"/>
        <v>773300</v>
      </c>
      <c r="BN1314" s="28">
        <f t="shared" si="2737"/>
        <v>4843300</v>
      </c>
      <c r="BO1314" s="26">
        <v>1</v>
      </c>
      <c r="BP1314" s="27">
        <v>4400000</v>
      </c>
      <c r="BQ1314" s="27">
        <v>4708000</v>
      </c>
      <c r="BR1314" s="148"/>
      <c r="BS1314" s="148"/>
      <c r="BT1314" s="143">
        <f t="shared" si="2666"/>
        <v>4.7823647036771326E-2</v>
      </c>
      <c r="BU1314" s="27">
        <f t="shared" si="2738"/>
        <v>4554000</v>
      </c>
      <c r="BV1314" s="28">
        <f t="shared" si="2624"/>
        <v>865260</v>
      </c>
      <c r="BW1314" s="30">
        <f t="shared" si="2739"/>
        <v>5419260</v>
      </c>
      <c r="BX1314" s="26">
        <v>1</v>
      </c>
      <c r="BY1314" s="28">
        <v>4400000</v>
      </c>
      <c r="BZ1314" s="28">
        <v>4708000</v>
      </c>
      <c r="CA1314" s="156"/>
      <c r="CB1314" s="156"/>
      <c r="CC1314" s="177">
        <f t="shared" si="2667"/>
        <v>4.7823647036771326E-2</v>
      </c>
      <c r="CD1314" s="28">
        <f t="shared" si="2740"/>
        <v>4554000</v>
      </c>
      <c r="CE1314" s="28">
        <f t="shared" si="2627"/>
        <v>865260</v>
      </c>
      <c r="CF1314" s="29">
        <f t="shared" si="2741"/>
        <v>5419260</v>
      </c>
      <c r="CG1314" s="26">
        <v>1</v>
      </c>
      <c r="CH1314" s="27">
        <v>3520000</v>
      </c>
      <c r="CI1314" s="27">
        <v>3520000</v>
      </c>
      <c r="CJ1314" s="148"/>
      <c r="CK1314" s="148"/>
      <c r="CL1314" s="143">
        <f t="shared" si="2742"/>
        <v>0</v>
      </c>
      <c r="CM1314" s="27">
        <f t="shared" si="2743"/>
        <v>3520000</v>
      </c>
      <c r="CN1314" s="27">
        <f t="shared" si="2629"/>
        <v>668800</v>
      </c>
      <c r="CO1314" s="28">
        <f t="shared" si="2744"/>
        <v>4188800</v>
      </c>
      <c r="CP1314" s="26">
        <v>1</v>
      </c>
      <c r="CQ1314" s="27">
        <v>3520000</v>
      </c>
      <c r="CR1314" s="27">
        <v>3520000</v>
      </c>
      <c r="CS1314" s="148"/>
      <c r="CT1314" s="148"/>
      <c r="CU1314" s="143">
        <f t="shared" si="2668"/>
        <v>0</v>
      </c>
      <c r="CV1314" s="27">
        <f t="shared" si="2745"/>
        <v>3520000</v>
      </c>
      <c r="CW1314" s="28">
        <f t="shared" si="2746"/>
        <v>668800</v>
      </c>
      <c r="CX1314" s="29">
        <f t="shared" si="2747"/>
        <v>4188800</v>
      </c>
      <c r="CY1314" s="26">
        <v>1</v>
      </c>
      <c r="CZ1314" s="27">
        <v>3520000</v>
      </c>
      <c r="DA1314" s="27">
        <v>2816000</v>
      </c>
      <c r="DB1314" s="181"/>
      <c r="DC1314" s="181"/>
      <c r="DD1314" s="143">
        <f t="shared" si="2670"/>
        <v>0.15713484026367722</v>
      </c>
      <c r="DE1314" s="27">
        <f t="shared" si="2748"/>
        <v>3168000</v>
      </c>
      <c r="DF1314" s="27">
        <f t="shared" si="2703"/>
        <v>601920</v>
      </c>
      <c r="DG1314" s="28">
        <f t="shared" si="2749"/>
        <v>3769920</v>
      </c>
      <c r="DH1314" s="26">
        <v>1</v>
      </c>
      <c r="DI1314" s="28">
        <v>3520000</v>
      </c>
      <c r="DJ1314" s="28">
        <v>4048000</v>
      </c>
      <c r="DK1314" s="157"/>
      <c r="DL1314" s="177">
        <f t="shared" si="2750"/>
        <v>9.8666062491146164E-2</v>
      </c>
      <c r="DM1314" s="28">
        <f t="shared" si="2751"/>
        <v>3784000</v>
      </c>
      <c r="DN1314" s="28">
        <f t="shared" si="2752"/>
        <v>718960</v>
      </c>
      <c r="DO1314" s="30">
        <f t="shared" si="2753"/>
        <v>4502960</v>
      </c>
    </row>
    <row r="1315" spans="1:119" ht="21" customHeight="1" x14ac:dyDescent="0.25">
      <c r="A1315" s="69" t="s">
        <v>2564</v>
      </c>
      <c r="B1315" s="67" t="s">
        <v>2542</v>
      </c>
      <c r="C1315" s="68" t="s">
        <v>2565</v>
      </c>
      <c r="D1315" s="26">
        <v>1</v>
      </c>
      <c r="E1315" s="27">
        <v>3500000</v>
      </c>
      <c r="F1315" s="27">
        <v>3100000</v>
      </c>
      <c r="G1315" s="148"/>
      <c r="H1315" s="148"/>
      <c r="I1315" s="143">
        <f t="shared" si="2602"/>
        <v>8.570991287109668E-2</v>
      </c>
      <c r="J1315" s="27">
        <f t="shared" si="2603"/>
        <v>3300000</v>
      </c>
      <c r="K1315" s="28">
        <f t="shared" si="2724"/>
        <v>627000</v>
      </c>
      <c r="L1315" s="29">
        <f t="shared" si="2669"/>
        <v>3927000</v>
      </c>
      <c r="M1315" s="26">
        <v>1</v>
      </c>
      <c r="N1315" s="27">
        <v>3500000</v>
      </c>
      <c r="O1315" s="27">
        <v>3800000</v>
      </c>
      <c r="P1315" s="145"/>
      <c r="Q1315" s="145"/>
      <c r="R1315" s="143">
        <f t="shared" si="2601"/>
        <v>5.8118365576976506E-2</v>
      </c>
      <c r="S1315" s="27">
        <f t="shared" si="2725"/>
        <v>3650000</v>
      </c>
      <c r="T1315" s="28">
        <f t="shared" si="2726"/>
        <v>693500</v>
      </c>
      <c r="U1315" s="30">
        <f t="shared" si="2727"/>
        <v>4343500</v>
      </c>
      <c r="V1315" s="26">
        <v>1</v>
      </c>
      <c r="W1315" s="27">
        <v>3500000</v>
      </c>
      <c r="X1315" s="27">
        <v>3850000</v>
      </c>
      <c r="Y1315" s="145"/>
      <c r="Z1315" s="145"/>
      <c r="AA1315" s="143">
        <f t="shared" si="2723"/>
        <v>6.7343502970147379E-2</v>
      </c>
      <c r="AB1315" s="27">
        <f t="shared" si="2728"/>
        <v>3675000</v>
      </c>
      <c r="AC1315" s="28">
        <f t="shared" si="2609"/>
        <v>698250</v>
      </c>
      <c r="AD1315" s="29">
        <f t="shared" si="2729"/>
        <v>4373250</v>
      </c>
      <c r="AE1315" s="26">
        <v>1</v>
      </c>
      <c r="AF1315" s="27">
        <v>3500000</v>
      </c>
      <c r="AG1315" s="27">
        <v>3990000</v>
      </c>
      <c r="AH1315" s="145"/>
      <c r="AI1315" s="145"/>
      <c r="AJ1315" s="143">
        <f t="shared" si="2662"/>
        <v>9.2518644267398739E-2</v>
      </c>
      <c r="AK1315" s="27">
        <f t="shared" si="2730"/>
        <v>3745000</v>
      </c>
      <c r="AL1315" s="28">
        <f t="shared" si="2612"/>
        <v>711550</v>
      </c>
      <c r="AM1315" s="30">
        <f t="shared" si="2731"/>
        <v>4456550</v>
      </c>
      <c r="AN1315" s="26">
        <v>1</v>
      </c>
      <c r="AO1315" s="27">
        <v>3500000</v>
      </c>
      <c r="AP1315" s="27">
        <v>4082400</v>
      </c>
      <c r="AQ1315" s="145"/>
      <c r="AR1315" s="145"/>
      <c r="AS1315" s="143">
        <f t="shared" si="2663"/>
        <v>0.10862497081743122</v>
      </c>
      <c r="AT1315" s="27">
        <f t="shared" si="2732"/>
        <v>3791200</v>
      </c>
      <c r="AU1315" s="28">
        <f t="shared" si="2615"/>
        <v>720328</v>
      </c>
      <c r="AV1315" s="30">
        <f t="shared" si="2733"/>
        <v>4511528</v>
      </c>
      <c r="AW1315" s="26">
        <v>1</v>
      </c>
      <c r="AX1315" s="27">
        <v>3500000</v>
      </c>
      <c r="AY1315" s="27">
        <v>3780000</v>
      </c>
      <c r="AZ1315" s="145"/>
      <c r="BA1315" s="145"/>
      <c r="BB1315" s="143">
        <f t="shared" si="2664"/>
        <v>5.4392829322042112E-2</v>
      </c>
      <c r="BC1315" s="27">
        <f t="shared" si="2734"/>
        <v>3640000</v>
      </c>
      <c r="BD1315" s="27">
        <f t="shared" si="2618"/>
        <v>691600</v>
      </c>
      <c r="BE1315" s="27">
        <f t="shared" si="2735"/>
        <v>4331600</v>
      </c>
      <c r="BF1315" s="26">
        <v>1</v>
      </c>
      <c r="BG1315" s="27">
        <v>2800000</v>
      </c>
      <c r="BH1315" s="27">
        <v>2380000</v>
      </c>
      <c r="BI1315" s="145"/>
      <c r="BJ1315" s="145"/>
      <c r="BK1315" s="143">
        <f t="shared" si="2665"/>
        <v>0.11466596451673743</v>
      </c>
      <c r="BL1315" s="27">
        <f t="shared" si="2736"/>
        <v>2590000</v>
      </c>
      <c r="BM1315" s="27">
        <f t="shared" si="2621"/>
        <v>492100</v>
      </c>
      <c r="BN1315" s="28">
        <f t="shared" si="2737"/>
        <v>3082100</v>
      </c>
      <c r="BO1315" s="26">
        <v>1</v>
      </c>
      <c r="BP1315" s="27">
        <v>2800000</v>
      </c>
      <c r="BQ1315" s="27">
        <v>2996000</v>
      </c>
      <c r="BR1315" s="148"/>
      <c r="BS1315" s="148"/>
      <c r="BT1315" s="143">
        <f t="shared" si="2666"/>
        <v>4.7823647036771333E-2</v>
      </c>
      <c r="BU1315" s="27">
        <f t="shared" si="2738"/>
        <v>2898000</v>
      </c>
      <c r="BV1315" s="28">
        <f t="shared" si="2624"/>
        <v>550620</v>
      </c>
      <c r="BW1315" s="30">
        <f t="shared" si="2739"/>
        <v>3448620</v>
      </c>
      <c r="BX1315" s="26">
        <v>1</v>
      </c>
      <c r="BY1315" s="28">
        <v>2800000</v>
      </c>
      <c r="BZ1315" s="28">
        <v>2996000</v>
      </c>
      <c r="CA1315" s="156"/>
      <c r="CB1315" s="156"/>
      <c r="CC1315" s="177">
        <f t="shared" si="2667"/>
        <v>4.7823647036771333E-2</v>
      </c>
      <c r="CD1315" s="28">
        <f t="shared" si="2740"/>
        <v>2898000</v>
      </c>
      <c r="CE1315" s="28">
        <f t="shared" si="2627"/>
        <v>550620</v>
      </c>
      <c r="CF1315" s="29">
        <f t="shared" si="2741"/>
        <v>3448620</v>
      </c>
      <c r="CG1315" s="26">
        <v>1</v>
      </c>
      <c r="CH1315" s="27">
        <v>2240000</v>
      </c>
      <c r="CI1315" s="27">
        <v>2240000</v>
      </c>
      <c r="CJ1315" s="148"/>
      <c r="CK1315" s="148"/>
      <c r="CL1315" s="143">
        <f t="shared" si="2742"/>
        <v>0</v>
      </c>
      <c r="CM1315" s="27">
        <f t="shared" si="2743"/>
        <v>2240000</v>
      </c>
      <c r="CN1315" s="27">
        <f t="shared" si="2629"/>
        <v>425600</v>
      </c>
      <c r="CO1315" s="28">
        <f t="shared" si="2744"/>
        <v>2665600</v>
      </c>
      <c r="CP1315" s="26">
        <v>1</v>
      </c>
      <c r="CQ1315" s="27">
        <v>2240000</v>
      </c>
      <c r="CR1315" s="27">
        <v>2240000</v>
      </c>
      <c r="CS1315" s="148"/>
      <c r="CT1315" s="148"/>
      <c r="CU1315" s="143">
        <f t="shared" si="2668"/>
        <v>0</v>
      </c>
      <c r="CV1315" s="27">
        <f t="shared" si="2745"/>
        <v>2240000</v>
      </c>
      <c r="CW1315" s="28">
        <f t="shared" si="2746"/>
        <v>425600</v>
      </c>
      <c r="CX1315" s="29">
        <f t="shared" si="2747"/>
        <v>2665600</v>
      </c>
      <c r="CY1315" s="26">
        <v>1</v>
      </c>
      <c r="CZ1315" s="27">
        <v>2240000</v>
      </c>
      <c r="DA1315" s="27">
        <v>1792000</v>
      </c>
      <c r="DB1315" s="181"/>
      <c r="DC1315" s="181"/>
      <c r="DD1315" s="143">
        <f t="shared" si="2670"/>
        <v>0.15713484026367722</v>
      </c>
      <c r="DE1315" s="27">
        <f t="shared" si="2748"/>
        <v>2016000</v>
      </c>
      <c r="DF1315" s="27">
        <f t="shared" si="2703"/>
        <v>383040</v>
      </c>
      <c r="DG1315" s="28">
        <f t="shared" si="2749"/>
        <v>2399040</v>
      </c>
      <c r="DH1315" s="26">
        <v>1</v>
      </c>
      <c r="DI1315" s="28">
        <v>2240000</v>
      </c>
      <c r="DJ1315" s="28">
        <v>2576000</v>
      </c>
      <c r="DK1315" s="157"/>
      <c r="DL1315" s="177">
        <f t="shared" si="2750"/>
        <v>9.8666062491146178E-2</v>
      </c>
      <c r="DM1315" s="28">
        <f t="shared" si="2751"/>
        <v>2408000</v>
      </c>
      <c r="DN1315" s="28">
        <f t="shared" si="2752"/>
        <v>457520</v>
      </c>
      <c r="DO1315" s="30">
        <f t="shared" si="2753"/>
        <v>2865520</v>
      </c>
    </row>
    <row r="1316" spans="1:119" ht="21" customHeight="1" x14ac:dyDescent="0.25">
      <c r="A1316" s="66" t="s">
        <v>2566</v>
      </c>
      <c r="B1316" s="67" t="s">
        <v>2542</v>
      </c>
      <c r="C1316" s="68" t="s">
        <v>2567</v>
      </c>
      <c r="D1316" s="26">
        <v>1</v>
      </c>
      <c r="E1316" s="27">
        <v>5500000</v>
      </c>
      <c r="F1316" s="27">
        <v>4900000</v>
      </c>
      <c r="G1316" s="148"/>
      <c r="H1316" s="148"/>
      <c r="I1316" s="143">
        <f t="shared" si="2602"/>
        <v>8.1589243983063178E-2</v>
      </c>
      <c r="J1316" s="27">
        <f t="shared" si="2603"/>
        <v>5200000</v>
      </c>
      <c r="K1316" s="28">
        <f t="shared" si="2724"/>
        <v>988000</v>
      </c>
      <c r="L1316" s="29">
        <f t="shared" si="2669"/>
        <v>6188000</v>
      </c>
      <c r="M1316" s="26">
        <v>1</v>
      </c>
      <c r="N1316" s="27">
        <v>5500000</v>
      </c>
      <c r="O1316" s="27">
        <v>6000000</v>
      </c>
      <c r="P1316" s="145"/>
      <c r="Q1316" s="145"/>
      <c r="R1316" s="143">
        <f t="shared" si="2601"/>
        <v>6.1487546190134565E-2</v>
      </c>
      <c r="S1316" s="27">
        <f t="shared" si="2725"/>
        <v>5750000</v>
      </c>
      <c r="T1316" s="28">
        <f t="shared" si="2726"/>
        <v>1092500</v>
      </c>
      <c r="U1316" s="30">
        <f t="shared" si="2727"/>
        <v>6842500</v>
      </c>
      <c r="V1316" s="26">
        <v>1</v>
      </c>
      <c r="W1316" s="27">
        <v>5500000</v>
      </c>
      <c r="X1316" s="27">
        <v>6050000</v>
      </c>
      <c r="Y1316" s="145"/>
      <c r="Z1316" s="145"/>
      <c r="AA1316" s="143">
        <f t="shared" si="2723"/>
        <v>6.7343502970147379E-2</v>
      </c>
      <c r="AB1316" s="27">
        <f t="shared" si="2728"/>
        <v>5775000</v>
      </c>
      <c r="AC1316" s="28">
        <f t="shared" si="2609"/>
        <v>1097250</v>
      </c>
      <c r="AD1316" s="29">
        <f t="shared" si="2729"/>
        <v>6872250</v>
      </c>
      <c r="AE1316" s="26">
        <v>1</v>
      </c>
      <c r="AF1316" s="27">
        <v>5500000</v>
      </c>
      <c r="AG1316" s="27">
        <v>6270000</v>
      </c>
      <c r="AH1316" s="145"/>
      <c r="AI1316" s="145"/>
      <c r="AJ1316" s="143">
        <f t="shared" si="2662"/>
        <v>9.2518644267398753E-2</v>
      </c>
      <c r="AK1316" s="27">
        <f t="shared" si="2730"/>
        <v>5885000</v>
      </c>
      <c r="AL1316" s="28">
        <f t="shared" si="2612"/>
        <v>1118150</v>
      </c>
      <c r="AM1316" s="30">
        <f t="shared" si="2731"/>
        <v>7003150</v>
      </c>
      <c r="AN1316" s="26">
        <v>1</v>
      </c>
      <c r="AO1316" s="27">
        <v>5500000</v>
      </c>
      <c r="AP1316" s="27">
        <v>6415200</v>
      </c>
      <c r="AQ1316" s="145"/>
      <c r="AR1316" s="145"/>
      <c r="AS1316" s="143">
        <f t="shared" si="2663"/>
        <v>0.10862497081743122</v>
      </c>
      <c r="AT1316" s="27">
        <f t="shared" si="2732"/>
        <v>5957600</v>
      </c>
      <c r="AU1316" s="28">
        <f t="shared" si="2615"/>
        <v>1131944</v>
      </c>
      <c r="AV1316" s="30">
        <f t="shared" si="2733"/>
        <v>7089544</v>
      </c>
      <c r="AW1316" s="26">
        <v>1</v>
      </c>
      <c r="AX1316" s="27">
        <v>5500000</v>
      </c>
      <c r="AY1316" s="27">
        <v>5940000</v>
      </c>
      <c r="AZ1316" s="145"/>
      <c r="BA1316" s="145"/>
      <c r="BB1316" s="143">
        <f t="shared" si="2664"/>
        <v>5.4392829322042112E-2</v>
      </c>
      <c r="BC1316" s="27">
        <f t="shared" si="2734"/>
        <v>5720000</v>
      </c>
      <c r="BD1316" s="27">
        <f t="shared" si="2618"/>
        <v>1086800</v>
      </c>
      <c r="BE1316" s="27">
        <f t="shared" si="2735"/>
        <v>6806800</v>
      </c>
      <c r="BF1316" s="26">
        <v>1</v>
      </c>
      <c r="BG1316" s="27">
        <v>4400000</v>
      </c>
      <c r="BH1316" s="27">
        <v>3740000</v>
      </c>
      <c r="BI1316" s="145"/>
      <c r="BJ1316" s="145"/>
      <c r="BK1316" s="143">
        <f t="shared" si="2665"/>
        <v>0.11466596451673744</v>
      </c>
      <c r="BL1316" s="27">
        <f t="shared" si="2736"/>
        <v>4070000</v>
      </c>
      <c r="BM1316" s="27">
        <f t="shared" si="2621"/>
        <v>773300</v>
      </c>
      <c r="BN1316" s="28">
        <f t="shared" si="2737"/>
        <v>4843300</v>
      </c>
      <c r="BO1316" s="26">
        <v>1</v>
      </c>
      <c r="BP1316" s="27">
        <v>4400000</v>
      </c>
      <c r="BQ1316" s="27">
        <v>4708000</v>
      </c>
      <c r="BR1316" s="148"/>
      <c r="BS1316" s="148"/>
      <c r="BT1316" s="143">
        <f t="shared" si="2666"/>
        <v>4.7823647036771326E-2</v>
      </c>
      <c r="BU1316" s="27">
        <f t="shared" si="2738"/>
        <v>4554000</v>
      </c>
      <c r="BV1316" s="28">
        <f t="shared" si="2624"/>
        <v>865260</v>
      </c>
      <c r="BW1316" s="30">
        <f t="shared" si="2739"/>
        <v>5419260</v>
      </c>
      <c r="BX1316" s="26">
        <v>1</v>
      </c>
      <c r="BY1316" s="28">
        <v>4400000</v>
      </c>
      <c r="BZ1316" s="28">
        <v>4708000</v>
      </c>
      <c r="CA1316" s="156"/>
      <c r="CB1316" s="156"/>
      <c r="CC1316" s="177">
        <f t="shared" si="2667"/>
        <v>4.7823647036771326E-2</v>
      </c>
      <c r="CD1316" s="28">
        <f t="shared" si="2740"/>
        <v>4554000</v>
      </c>
      <c r="CE1316" s="28">
        <f t="shared" si="2627"/>
        <v>865260</v>
      </c>
      <c r="CF1316" s="29">
        <f t="shared" si="2741"/>
        <v>5419260</v>
      </c>
      <c r="CG1316" s="26">
        <v>1</v>
      </c>
      <c r="CH1316" s="27">
        <v>3520000</v>
      </c>
      <c r="CI1316" s="27">
        <v>3520000</v>
      </c>
      <c r="CJ1316" s="148"/>
      <c r="CK1316" s="148"/>
      <c r="CL1316" s="143">
        <f t="shared" si="2742"/>
        <v>0</v>
      </c>
      <c r="CM1316" s="27">
        <f t="shared" si="2743"/>
        <v>3520000</v>
      </c>
      <c r="CN1316" s="27">
        <f t="shared" si="2629"/>
        <v>668800</v>
      </c>
      <c r="CO1316" s="28">
        <f t="shared" si="2744"/>
        <v>4188800</v>
      </c>
      <c r="CP1316" s="26">
        <v>1</v>
      </c>
      <c r="CQ1316" s="27">
        <v>3520000</v>
      </c>
      <c r="CR1316" s="27">
        <v>3520000</v>
      </c>
      <c r="CS1316" s="148"/>
      <c r="CT1316" s="148"/>
      <c r="CU1316" s="143">
        <f t="shared" si="2668"/>
        <v>0</v>
      </c>
      <c r="CV1316" s="27">
        <f t="shared" si="2745"/>
        <v>3520000</v>
      </c>
      <c r="CW1316" s="28">
        <f t="shared" si="2746"/>
        <v>668800</v>
      </c>
      <c r="CX1316" s="29">
        <f t="shared" si="2747"/>
        <v>4188800</v>
      </c>
      <c r="CY1316" s="26">
        <v>1</v>
      </c>
      <c r="CZ1316" s="27">
        <v>3520000</v>
      </c>
      <c r="DA1316" s="27">
        <v>2816000</v>
      </c>
      <c r="DB1316" s="181"/>
      <c r="DC1316" s="181"/>
      <c r="DD1316" s="143">
        <f t="shared" si="2670"/>
        <v>0.15713484026367722</v>
      </c>
      <c r="DE1316" s="27">
        <f t="shared" si="2748"/>
        <v>3168000</v>
      </c>
      <c r="DF1316" s="27">
        <f t="shared" si="2703"/>
        <v>601920</v>
      </c>
      <c r="DG1316" s="28">
        <f t="shared" si="2749"/>
        <v>3769920</v>
      </c>
      <c r="DH1316" s="26">
        <v>1</v>
      </c>
      <c r="DI1316" s="28">
        <v>3520000</v>
      </c>
      <c r="DJ1316" s="28">
        <v>4048000</v>
      </c>
      <c r="DK1316" s="157"/>
      <c r="DL1316" s="177">
        <f t="shared" si="2750"/>
        <v>9.8666062491146164E-2</v>
      </c>
      <c r="DM1316" s="28">
        <f t="shared" si="2751"/>
        <v>3784000</v>
      </c>
      <c r="DN1316" s="28">
        <f t="shared" si="2752"/>
        <v>718960</v>
      </c>
      <c r="DO1316" s="30">
        <f t="shared" si="2753"/>
        <v>4502960</v>
      </c>
    </row>
    <row r="1317" spans="1:119" ht="21" customHeight="1" x14ac:dyDescent="0.25">
      <c r="A1317" s="66" t="s">
        <v>2568</v>
      </c>
      <c r="B1317" s="67" t="s">
        <v>2542</v>
      </c>
      <c r="C1317" s="68" t="s">
        <v>2569</v>
      </c>
      <c r="D1317" s="26">
        <v>1</v>
      </c>
      <c r="E1317" s="27">
        <v>5500000</v>
      </c>
      <c r="F1317" s="27">
        <v>4900000</v>
      </c>
      <c r="G1317" s="148"/>
      <c r="H1317" s="148"/>
      <c r="I1317" s="143">
        <f t="shared" si="2602"/>
        <v>8.1589243983063178E-2</v>
      </c>
      <c r="J1317" s="27">
        <f t="shared" si="2603"/>
        <v>5200000</v>
      </c>
      <c r="K1317" s="28">
        <f t="shared" si="2724"/>
        <v>988000</v>
      </c>
      <c r="L1317" s="29">
        <f t="shared" si="2669"/>
        <v>6188000</v>
      </c>
      <c r="M1317" s="26">
        <v>1</v>
      </c>
      <c r="N1317" s="27">
        <v>5500000</v>
      </c>
      <c r="O1317" s="27">
        <v>6000000</v>
      </c>
      <c r="P1317" s="145"/>
      <c r="Q1317" s="145"/>
      <c r="R1317" s="143">
        <f t="shared" si="2601"/>
        <v>6.1487546190134565E-2</v>
      </c>
      <c r="S1317" s="27">
        <f t="shared" si="2725"/>
        <v>5750000</v>
      </c>
      <c r="T1317" s="28">
        <f t="shared" si="2726"/>
        <v>1092500</v>
      </c>
      <c r="U1317" s="30">
        <f t="shared" si="2727"/>
        <v>6842500</v>
      </c>
      <c r="V1317" s="26">
        <v>1</v>
      </c>
      <c r="W1317" s="27">
        <v>5500000</v>
      </c>
      <c r="X1317" s="27">
        <v>6050000</v>
      </c>
      <c r="Y1317" s="145"/>
      <c r="Z1317" s="145"/>
      <c r="AA1317" s="143">
        <f t="shared" si="2723"/>
        <v>6.7343502970147379E-2</v>
      </c>
      <c r="AB1317" s="27">
        <f t="shared" si="2728"/>
        <v>5775000</v>
      </c>
      <c r="AC1317" s="28">
        <f t="shared" si="2609"/>
        <v>1097250</v>
      </c>
      <c r="AD1317" s="29">
        <f t="shared" si="2729"/>
        <v>6872250</v>
      </c>
      <c r="AE1317" s="26">
        <v>1</v>
      </c>
      <c r="AF1317" s="27">
        <v>5500000</v>
      </c>
      <c r="AG1317" s="27">
        <v>6270000</v>
      </c>
      <c r="AH1317" s="145"/>
      <c r="AI1317" s="145"/>
      <c r="AJ1317" s="143">
        <f t="shared" si="2662"/>
        <v>9.2518644267398753E-2</v>
      </c>
      <c r="AK1317" s="27">
        <f t="shared" si="2730"/>
        <v>5885000</v>
      </c>
      <c r="AL1317" s="28">
        <f t="shared" si="2612"/>
        <v>1118150</v>
      </c>
      <c r="AM1317" s="30">
        <f t="shared" si="2731"/>
        <v>7003150</v>
      </c>
      <c r="AN1317" s="26">
        <v>1</v>
      </c>
      <c r="AO1317" s="27">
        <v>5500000</v>
      </c>
      <c r="AP1317" s="27">
        <v>6415200</v>
      </c>
      <c r="AQ1317" s="145"/>
      <c r="AR1317" s="145"/>
      <c r="AS1317" s="143">
        <f t="shared" si="2663"/>
        <v>0.10862497081743122</v>
      </c>
      <c r="AT1317" s="27">
        <f t="shared" si="2732"/>
        <v>5957600</v>
      </c>
      <c r="AU1317" s="28">
        <f t="shared" si="2615"/>
        <v>1131944</v>
      </c>
      <c r="AV1317" s="30">
        <f t="shared" si="2733"/>
        <v>7089544</v>
      </c>
      <c r="AW1317" s="26">
        <v>1</v>
      </c>
      <c r="AX1317" s="27">
        <v>5500000</v>
      </c>
      <c r="AY1317" s="27">
        <v>5940000</v>
      </c>
      <c r="AZ1317" s="145"/>
      <c r="BA1317" s="145"/>
      <c r="BB1317" s="143">
        <f t="shared" si="2664"/>
        <v>5.4392829322042112E-2</v>
      </c>
      <c r="BC1317" s="27">
        <f t="shared" si="2734"/>
        <v>5720000</v>
      </c>
      <c r="BD1317" s="27">
        <f t="shared" si="2618"/>
        <v>1086800</v>
      </c>
      <c r="BE1317" s="27">
        <f t="shared" si="2735"/>
        <v>6806800</v>
      </c>
      <c r="BF1317" s="26">
        <v>1</v>
      </c>
      <c r="BG1317" s="27">
        <v>4400000</v>
      </c>
      <c r="BH1317" s="27">
        <v>3740000</v>
      </c>
      <c r="BI1317" s="145"/>
      <c r="BJ1317" s="145"/>
      <c r="BK1317" s="143">
        <f t="shared" si="2665"/>
        <v>0.11466596451673744</v>
      </c>
      <c r="BL1317" s="27">
        <f t="shared" si="2736"/>
        <v>4070000</v>
      </c>
      <c r="BM1317" s="27">
        <f t="shared" si="2621"/>
        <v>773300</v>
      </c>
      <c r="BN1317" s="28">
        <f t="shared" si="2737"/>
        <v>4843300</v>
      </c>
      <c r="BO1317" s="26">
        <v>1</v>
      </c>
      <c r="BP1317" s="27">
        <v>4400000</v>
      </c>
      <c r="BQ1317" s="27">
        <v>4708000</v>
      </c>
      <c r="BR1317" s="148"/>
      <c r="BS1317" s="148"/>
      <c r="BT1317" s="143">
        <f t="shared" si="2666"/>
        <v>4.7823647036771326E-2</v>
      </c>
      <c r="BU1317" s="27">
        <f t="shared" si="2738"/>
        <v>4554000</v>
      </c>
      <c r="BV1317" s="28">
        <f t="shared" si="2624"/>
        <v>865260</v>
      </c>
      <c r="BW1317" s="30">
        <f t="shared" si="2739"/>
        <v>5419260</v>
      </c>
      <c r="BX1317" s="26">
        <v>1</v>
      </c>
      <c r="BY1317" s="28">
        <v>4400000</v>
      </c>
      <c r="BZ1317" s="28">
        <v>4708000</v>
      </c>
      <c r="CA1317" s="156"/>
      <c r="CB1317" s="156"/>
      <c r="CC1317" s="177">
        <f t="shared" si="2667"/>
        <v>4.7823647036771326E-2</v>
      </c>
      <c r="CD1317" s="28">
        <f t="shared" si="2740"/>
        <v>4554000</v>
      </c>
      <c r="CE1317" s="28">
        <f t="shared" si="2627"/>
        <v>865260</v>
      </c>
      <c r="CF1317" s="29">
        <f t="shared" si="2741"/>
        <v>5419260</v>
      </c>
      <c r="CG1317" s="26">
        <v>1</v>
      </c>
      <c r="CH1317" s="27">
        <v>3520000</v>
      </c>
      <c r="CI1317" s="27">
        <v>3520000</v>
      </c>
      <c r="CJ1317" s="148"/>
      <c r="CK1317" s="148"/>
      <c r="CL1317" s="143">
        <f t="shared" si="2742"/>
        <v>0</v>
      </c>
      <c r="CM1317" s="27">
        <f t="shared" si="2743"/>
        <v>3520000</v>
      </c>
      <c r="CN1317" s="27">
        <f t="shared" si="2629"/>
        <v>668800</v>
      </c>
      <c r="CO1317" s="28">
        <f t="shared" si="2744"/>
        <v>4188800</v>
      </c>
      <c r="CP1317" s="26">
        <v>1</v>
      </c>
      <c r="CQ1317" s="27">
        <v>3520000</v>
      </c>
      <c r="CR1317" s="27">
        <v>3520000</v>
      </c>
      <c r="CS1317" s="148"/>
      <c r="CT1317" s="148"/>
      <c r="CU1317" s="143">
        <f t="shared" si="2668"/>
        <v>0</v>
      </c>
      <c r="CV1317" s="27">
        <f t="shared" si="2745"/>
        <v>3520000</v>
      </c>
      <c r="CW1317" s="28">
        <f t="shared" si="2746"/>
        <v>668800</v>
      </c>
      <c r="CX1317" s="29">
        <f t="shared" si="2747"/>
        <v>4188800</v>
      </c>
      <c r="CY1317" s="26">
        <v>1</v>
      </c>
      <c r="CZ1317" s="27">
        <v>3520000</v>
      </c>
      <c r="DA1317" s="27">
        <v>2816000</v>
      </c>
      <c r="DB1317" s="181"/>
      <c r="DC1317" s="181"/>
      <c r="DD1317" s="143">
        <f t="shared" si="2670"/>
        <v>0.15713484026367722</v>
      </c>
      <c r="DE1317" s="27">
        <f t="shared" si="2748"/>
        <v>3168000</v>
      </c>
      <c r="DF1317" s="27">
        <f t="shared" si="2703"/>
        <v>601920</v>
      </c>
      <c r="DG1317" s="28">
        <f t="shared" si="2749"/>
        <v>3769920</v>
      </c>
      <c r="DH1317" s="26">
        <v>1</v>
      </c>
      <c r="DI1317" s="28">
        <v>3520000</v>
      </c>
      <c r="DJ1317" s="28">
        <v>4048000</v>
      </c>
      <c r="DK1317" s="157"/>
      <c r="DL1317" s="177">
        <f t="shared" si="2750"/>
        <v>9.8666062491146164E-2</v>
      </c>
      <c r="DM1317" s="28">
        <f t="shared" si="2751"/>
        <v>3784000</v>
      </c>
      <c r="DN1317" s="28">
        <f t="shared" si="2752"/>
        <v>718960</v>
      </c>
      <c r="DO1317" s="30">
        <f t="shared" si="2753"/>
        <v>4502960</v>
      </c>
    </row>
    <row r="1318" spans="1:119" ht="21" customHeight="1" x14ac:dyDescent="0.25">
      <c r="A1318" s="66" t="s">
        <v>2570</v>
      </c>
      <c r="B1318" s="67" t="s">
        <v>2542</v>
      </c>
      <c r="C1318" s="68" t="s">
        <v>2571</v>
      </c>
      <c r="D1318" s="26">
        <v>1</v>
      </c>
      <c r="E1318" s="27">
        <v>4000000</v>
      </c>
      <c r="F1318" s="27">
        <v>3550000</v>
      </c>
      <c r="G1318" s="148"/>
      <c r="H1318" s="148"/>
      <c r="I1318" s="143">
        <f t="shared" si="2602"/>
        <v>8.4290874578528838E-2</v>
      </c>
      <c r="J1318" s="27">
        <f t="shared" si="2603"/>
        <v>3775000</v>
      </c>
      <c r="K1318" s="28">
        <f t="shared" si="2724"/>
        <v>717250</v>
      </c>
      <c r="L1318" s="29">
        <f t="shared" si="2669"/>
        <v>4492250</v>
      </c>
      <c r="M1318" s="26">
        <v>1</v>
      </c>
      <c r="N1318" s="27">
        <v>4000000</v>
      </c>
      <c r="O1318" s="27">
        <v>4350000</v>
      </c>
      <c r="P1318" s="145"/>
      <c r="Q1318" s="145"/>
      <c r="R1318" s="143">
        <f t="shared" si="2601"/>
        <v>5.9278412794081831E-2</v>
      </c>
      <c r="S1318" s="27">
        <f t="shared" si="2725"/>
        <v>4175000</v>
      </c>
      <c r="T1318" s="28">
        <f t="shared" si="2726"/>
        <v>793250</v>
      </c>
      <c r="U1318" s="30">
        <f t="shared" si="2727"/>
        <v>4968250</v>
      </c>
      <c r="V1318" s="26">
        <v>1</v>
      </c>
      <c r="W1318" s="27">
        <v>4000000</v>
      </c>
      <c r="X1318" s="27">
        <v>4400000</v>
      </c>
      <c r="Y1318" s="145"/>
      <c r="Z1318" s="145"/>
      <c r="AA1318" s="143">
        <f t="shared" si="2723"/>
        <v>6.7343502970147393E-2</v>
      </c>
      <c r="AB1318" s="27">
        <f t="shared" si="2728"/>
        <v>4200000</v>
      </c>
      <c r="AC1318" s="28">
        <f t="shared" si="2609"/>
        <v>798000</v>
      </c>
      <c r="AD1318" s="29">
        <f t="shared" si="2729"/>
        <v>4998000</v>
      </c>
      <c r="AE1318" s="26">
        <v>1</v>
      </c>
      <c r="AF1318" s="27">
        <v>4000000</v>
      </c>
      <c r="AG1318" s="27">
        <v>4560000</v>
      </c>
      <c r="AH1318" s="145"/>
      <c r="AI1318" s="145"/>
      <c r="AJ1318" s="143">
        <f t="shared" si="2662"/>
        <v>9.2518644267398739E-2</v>
      </c>
      <c r="AK1318" s="27">
        <f t="shared" si="2730"/>
        <v>4280000</v>
      </c>
      <c r="AL1318" s="28">
        <f t="shared" si="2612"/>
        <v>813200</v>
      </c>
      <c r="AM1318" s="30">
        <f t="shared" si="2731"/>
        <v>5093200</v>
      </c>
      <c r="AN1318" s="26">
        <v>1</v>
      </c>
      <c r="AO1318" s="27">
        <v>4000000</v>
      </c>
      <c r="AP1318" s="27">
        <v>4665600</v>
      </c>
      <c r="AQ1318" s="145"/>
      <c r="AR1318" s="145"/>
      <c r="AS1318" s="143">
        <f t="shared" si="2663"/>
        <v>0.10862497081743124</v>
      </c>
      <c r="AT1318" s="27">
        <f t="shared" si="2732"/>
        <v>4332800</v>
      </c>
      <c r="AU1318" s="28">
        <f t="shared" si="2615"/>
        <v>823232</v>
      </c>
      <c r="AV1318" s="30">
        <f t="shared" si="2733"/>
        <v>5156032</v>
      </c>
      <c r="AW1318" s="26">
        <v>1</v>
      </c>
      <c r="AX1318" s="27">
        <v>4000000</v>
      </c>
      <c r="AY1318" s="27">
        <v>4320000</v>
      </c>
      <c r="AZ1318" s="145"/>
      <c r="BA1318" s="145"/>
      <c r="BB1318" s="143">
        <f t="shared" si="2664"/>
        <v>5.4392829322042119E-2</v>
      </c>
      <c r="BC1318" s="27">
        <f t="shared" si="2734"/>
        <v>4160000</v>
      </c>
      <c r="BD1318" s="27">
        <f t="shared" si="2618"/>
        <v>790400</v>
      </c>
      <c r="BE1318" s="27">
        <f t="shared" si="2735"/>
        <v>4950400</v>
      </c>
      <c r="BF1318" s="26">
        <v>1</v>
      </c>
      <c r="BG1318" s="27">
        <v>3200000</v>
      </c>
      <c r="BH1318" s="27">
        <v>2720000</v>
      </c>
      <c r="BI1318" s="145"/>
      <c r="BJ1318" s="145"/>
      <c r="BK1318" s="143">
        <f t="shared" si="2665"/>
        <v>0.11466596451673743</v>
      </c>
      <c r="BL1318" s="27">
        <f t="shared" si="2736"/>
        <v>2960000</v>
      </c>
      <c r="BM1318" s="27">
        <f t="shared" si="2621"/>
        <v>562400</v>
      </c>
      <c r="BN1318" s="28">
        <f t="shared" si="2737"/>
        <v>3522400</v>
      </c>
      <c r="BO1318" s="26">
        <v>1</v>
      </c>
      <c r="BP1318" s="27">
        <v>3200000</v>
      </c>
      <c r="BQ1318" s="27">
        <v>3424000</v>
      </c>
      <c r="BR1318" s="148"/>
      <c r="BS1318" s="148"/>
      <c r="BT1318" s="143">
        <f t="shared" si="2666"/>
        <v>4.7823647036771333E-2</v>
      </c>
      <c r="BU1318" s="27">
        <f t="shared" si="2738"/>
        <v>3312000</v>
      </c>
      <c r="BV1318" s="28">
        <f t="shared" si="2624"/>
        <v>629280</v>
      </c>
      <c r="BW1318" s="30">
        <f t="shared" si="2739"/>
        <v>3941280</v>
      </c>
      <c r="BX1318" s="26">
        <v>1</v>
      </c>
      <c r="BY1318" s="28">
        <v>3200000</v>
      </c>
      <c r="BZ1318" s="28">
        <v>3424000</v>
      </c>
      <c r="CA1318" s="156"/>
      <c r="CB1318" s="156"/>
      <c r="CC1318" s="177">
        <f t="shared" si="2667"/>
        <v>4.7823647036771333E-2</v>
      </c>
      <c r="CD1318" s="28">
        <f t="shared" si="2740"/>
        <v>3312000</v>
      </c>
      <c r="CE1318" s="28">
        <f t="shared" si="2627"/>
        <v>629280</v>
      </c>
      <c r="CF1318" s="29">
        <f t="shared" si="2741"/>
        <v>3941280</v>
      </c>
      <c r="CG1318" s="26">
        <v>1</v>
      </c>
      <c r="CH1318" s="27">
        <v>2560000</v>
      </c>
      <c r="CI1318" s="27">
        <v>2560000</v>
      </c>
      <c r="CJ1318" s="148"/>
      <c r="CK1318" s="148"/>
      <c r="CL1318" s="143">
        <f t="shared" si="2742"/>
        <v>0</v>
      </c>
      <c r="CM1318" s="27">
        <f t="shared" si="2743"/>
        <v>2560000</v>
      </c>
      <c r="CN1318" s="27">
        <f t="shared" si="2629"/>
        <v>486400</v>
      </c>
      <c r="CO1318" s="28">
        <f t="shared" si="2744"/>
        <v>3046400</v>
      </c>
      <c r="CP1318" s="26">
        <v>1</v>
      </c>
      <c r="CQ1318" s="27">
        <v>2560000</v>
      </c>
      <c r="CR1318" s="27">
        <v>2560000</v>
      </c>
      <c r="CS1318" s="148"/>
      <c r="CT1318" s="148"/>
      <c r="CU1318" s="143">
        <f t="shared" si="2668"/>
        <v>0</v>
      </c>
      <c r="CV1318" s="27">
        <f t="shared" si="2745"/>
        <v>2560000</v>
      </c>
      <c r="CW1318" s="28">
        <f t="shared" si="2746"/>
        <v>486400</v>
      </c>
      <c r="CX1318" s="29">
        <f t="shared" si="2747"/>
        <v>3046400</v>
      </c>
      <c r="CY1318" s="26">
        <v>1</v>
      </c>
      <c r="CZ1318" s="27">
        <v>2560000</v>
      </c>
      <c r="DA1318" s="27">
        <v>2048000</v>
      </c>
      <c r="DB1318" s="181"/>
      <c r="DC1318" s="181"/>
      <c r="DD1318" s="143">
        <f t="shared" si="2670"/>
        <v>0.15713484026367724</v>
      </c>
      <c r="DE1318" s="27">
        <f t="shared" si="2748"/>
        <v>2304000</v>
      </c>
      <c r="DF1318" s="27">
        <f t="shared" si="2703"/>
        <v>437760</v>
      </c>
      <c r="DG1318" s="28">
        <f t="shared" si="2749"/>
        <v>2741760</v>
      </c>
      <c r="DH1318" s="26">
        <v>1</v>
      </c>
      <c r="DI1318" s="28">
        <v>2560000</v>
      </c>
      <c r="DJ1318" s="28">
        <v>2944000</v>
      </c>
      <c r="DK1318" s="157"/>
      <c r="DL1318" s="177">
        <f t="shared" si="2750"/>
        <v>9.8666062491146164E-2</v>
      </c>
      <c r="DM1318" s="28">
        <f t="shared" si="2751"/>
        <v>2752000</v>
      </c>
      <c r="DN1318" s="28">
        <f t="shared" si="2752"/>
        <v>522880</v>
      </c>
      <c r="DO1318" s="30">
        <f t="shared" si="2753"/>
        <v>3274880</v>
      </c>
    </row>
    <row r="1319" spans="1:119" ht="21" customHeight="1" x14ac:dyDescent="0.25">
      <c r="A1319" s="66" t="s">
        <v>2572</v>
      </c>
      <c r="B1319" s="67" t="s">
        <v>2542</v>
      </c>
      <c r="C1319" s="68" t="s">
        <v>2573</v>
      </c>
      <c r="D1319" s="26">
        <v>1</v>
      </c>
      <c r="E1319" s="27">
        <v>6500000</v>
      </c>
      <c r="F1319" s="27">
        <v>5800000</v>
      </c>
      <c r="G1319" s="148"/>
      <c r="H1319" s="148"/>
      <c r="I1319" s="143">
        <f t="shared" si="2602"/>
        <v>8.0483698671639556E-2</v>
      </c>
      <c r="J1319" s="27">
        <f t="shared" si="2603"/>
        <v>6150000</v>
      </c>
      <c r="K1319" s="28">
        <f t="shared" si="2724"/>
        <v>1168500</v>
      </c>
      <c r="L1319" s="29">
        <f t="shared" si="2669"/>
        <v>7318500</v>
      </c>
      <c r="M1319" s="26">
        <v>1</v>
      </c>
      <c r="N1319" s="27">
        <v>6500000</v>
      </c>
      <c r="O1319" s="27">
        <v>7100000</v>
      </c>
      <c r="P1319" s="145"/>
      <c r="Q1319" s="145"/>
      <c r="R1319" s="143">
        <f t="shared" ref="R1319:R1381" si="2754">+STDEVA(N1319:O1319)/AVERAGE(N1319:O1319)</f>
        <v>6.239177481057772E-2</v>
      </c>
      <c r="S1319" s="27">
        <f t="shared" si="2725"/>
        <v>6800000</v>
      </c>
      <c r="T1319" s="28">
        <f t="shared" si="2726"/>
        <v>1292000</v>
      </c>
      <c r="U1319" s="30">
        <f t="shared" si="2727"/>
        <v>8092000</v>
      </c>
      <c r="V1319" s="26">
        <v>1</v>
      </c>
      <c r="W1319" s="27">
        <v>6500000</v>
      </c>
      <c r="X1319" s="27">
        <v>7150000</v>
      </c>
      <c r="Y1319" s="145"/>
      <c r="Z1319" s="145"/>
      <c r="AA1319" s="143">
        <f t="shared" si="2723"/>
        <v>6.7343502970147379E-2</v>
      </c>
      <c r="AB1319" s="27">
        <f t="shared" si="2728"/>
        <v>6825000</v>
      </c>
      <c r="AC1319" s="28">
        <f t="shared" si="2609"/>
        <v>1296750</v>
      </c>
      <c r="AD1319" s="29">
        <f t="shared" si="2729"/>
        <v>8121750</v>
      </c>
      <c r="AE1319" s="26">
        <v>1</v>
      </c>
      <c r="AF1319" s="27">
        <v>6500000</v>
      </c>
      <c r="AG1319" s="27">
        <v>7410000</v>
      </c>
      <c r="AH1319" s="145"/>
      <c r="AI1319" s="145"/>
      <c r="AJ1319" s="143">
        <f t="shared" si="2662"/>
        <v>9.2518644267398739E-2</v>
      </c>
      <c r="AK1319" s="27">
        <f t="shared" si="2730"/>
        <v>6955000</v>
      </c>
      <c r="AL1319" s="28">
        <f t="shared" si="2612"/>
        <v>1321450</v>
      </c>
      <c r="AM1319" s="30">
        <f t="shared" si="2731"/>
        <v>8276450</v>
      </c>
      <c r="AN1319" s="26">
        <v>1</v>
      </c>
      <c r="AO1319" s="27">
        <v>6500000</v>
      </c>
      <c r="AP1319" s="27">
        <v>7581600</v>
      </c>
      <c r="AQ1319" s="145"/>
      <c r="AR1319" s="145"/>
      <c r="AS1319" s="143">
        <f t="shared" si="2663"/>
        <v>0.10862497081743124</v>
      </c>
      <c r="AT1319" s="27">
        <f t="shared" si="2732"/>
        <v>7040800</v>
      </c>
      <c r="AU1319" s="28">
        <f t="shared" si="2615"/>
        <v>1337752</v>
      </c>
      <c r="AV1319" s="30">
        <f t="shared" si="2733"/>
        <v>8378552</v>
      </c>
      <c r="AW1319" s="26">
        <v>1</v>
      </c>
      <c r="AX1319" s="27">
        <v>6500000</v>
      </c>
      <c r="AY1319" s="27">
        <v>7020000</v>
      </c>
      <c r="AZ1319" s="145"/>
      <c r="BA1319" s="145"/>
      <c r="BB1319" s="143">
        <f t="shared" si="2664"/>
        <v>5.4392829322042112E-2</v>
      </c>
      <c r="BC1319" s="27">
        <f t="shared" si="2734"/>
        <v>6760000</v>
      </c>
      <c r="BD1319" s="27">
        <f t="shared" si="2618"/>
        <v>1284400</v>
      </c>
      <c r="BE1319" s="27">
        <f t="shared" si="2735"/>
        <v>8044400</v>
      </c>
      <c r="BF1319" s="26">
        <v>1</v>
      </c>
      <c r="BG1319" s="27">
        <v>5200000</v>
      </c>
      <c r="BH1319" s="27">
        <v>4420000</v>
      </c>
      <c r="BI1319" s="145"/>
      <c r="BJ1319" s="145"/>
      <c r="BK1319" s="143">
        <f t="shared" si="2665"/>
        <v>0.11466596451673745</v>
      </c>
      <c r="BL1319" s="27">
        <f t="shared" si="2736"/>
        <v>4810000</v>
      </c>
      <c r="BM1319" s="27">
        <f t="shared" si="2621"/>
        <v>913900</v>
      </c>
      <c r="BN1319" s="28">
        <f t="shared" si="2737"/>
        <v>5723900</v>
      </c>
      <c r="BO1319" s="26">
        <v>1</v>
      </c>
      <c r="BP1319" s="27">
        <v>5200000</v>
      </c>
      <c r="BQ1319" s="27">
        <v>5564000</v>
      </c>
      <c r="BR1319" s="148"/>
      <c r="BS1319" s="148"/>
      <c r="BT1319" s="143">
        <f t="shared" si="2666"/>
        <v>4.7823647036771333E-2</v>
      </c>
      <c r="BU1319" s="27">
        <f t="shared" si="2738"/>
        <v>5382000</v>
      </c>
      <c r="BV1319" s="28">
        <f t="shared" si="2624"/>
        <v>1022580</v>
      </c>
      <c r="BW1319" s="30">
        <f t="shared" si="2739"/>
        <v>6404580</v>
      </c>
      <c r="BX1319" s="26">
        <v>1</v>
      </c>
      <c r="BY1319" s="28">
        <v>5200000</v>
      </c>
      <c r="BZ1319" s="28">
        <v>5564000</v>
      </c>
      <c r="CA1319" s="156"/>
      <c r="CB1319" s="156"/>
      <c r="CC1319" s="177">
        <f t="shared" si="2667"/>
        <v>4.7823647036771333E-2</v>
      </c>
      <c r="CD1319" s="28">
        <f t="shared" si="2740"/>
        <v>5382000</v>
      </c>
      <c r="CE1319" s="28">
        <f t="shared" si="2627"/>
        <v>1022580</v>
      </c>
      <c r="CF1319" s="29">
        <f t="shared" si="2741"/>
        <v>6404580</v>
      </c>
      <c r="CG1319" s="26">
        <v>1</v>
      </c>
      <c r="CH1319" s="27">
        <v>4160000</v>
      </c>
      <c r="CI1319" s="27">
        <v>4160000</v>
      </c>
      <c r="CJ1319" s="148"/>
      <c r="CK1319" s="148"/>
      <c r="CL1319" s="143">
        <f t="shared" si="2742"/>
        <v>0</v>
      </c>
      <c r="CM1319" s="27">
        <f t="shared" si="2743"/>
        <v>4160000</v>
      </c>
      <c r="CN1319" s="27">
        <f t="shared" si="2629"/>
        <v>790400</v>
      </c>
      <c r="CO1319" s="28">
        <f t="shared" si="2744"/>
        <v>4950400</v>
      </c>
      <c r="CP1319" s="26">
        <v>1</v>
      </c>
      <c r="CQ1319" s="27">
        <v>4160000</v>
      </c>
      <c r="CR1319" s="27">
        <v>4160000</v>
      </c>
      <c r="CS1319" s="148"/>
      <c r="CT1319" s="148"/>
      <c r="CU1319" s="143">
        <f t="shared" si="2668"/>
        <v>0</v>
      </c>
      <c r="CV1319" s="27">
        <f t="shared" si="2745"/>
        <v>4160000</v>
      </c>
      <c r="CW1319" s="28">
        <f t="shared" si="2746"/>
        <v>790400</v>
      </c>
      <c r="CX1319" s="29">
        <f t="shared" si="2747"/>
        <v>4950400</v>
      </c>
      <c r="CY1319" s="26">
        <v>1</v>
      </c>
      <c r="CZ1319" s="27">
        <v>4160000</v>
      </c>
      <c r="DA1319" s="27">
        <v>3328000</v>
      </c>
      <c r="DB1319" s="181"/>
      <c r="DC1319" s="181"/>
      <c r="DD1319" s="143">
        <f t="shared" si="2670"/>
        <v>0.15713484026367724</v>
      </c>
      <c r="DE1319" s="27">
        <f t="shared" si="2748"/>
        <v>3744000</v>
      </c>
      <c r="DF1319" s="27">
        <f t="shared" si="2703"/>
        <v>711360</v>
      </c>
      <c r="DG1319" s="28">
        <f t="shared" si="2749"/>
        <v>4455360</v>
      </c>
      <c r="DH1319" s="26">
        <v>1</v>
      </c>
      <c r="DI1319" s="28">
        <v>4160000</v>
      </c>
      <c r="DJ1319" s="28">
        <v>4784000</v>
      </c>
      <c r="DK1319" s="157"/>
      <c r="DL1319" s="177">
        <f t="shared" si="2750"/>
        <v>9.8666062491146164E-2</v>
      </c>
      <c r="DM1319" s="28">
        <f t="shared" si="2751"/>
        <v>4472000</v>
      </c>
      <c r="DN1319" s="28">
        <f t="shared" si="2752"/>
        <v>849680</v>
      </c>
      <c r="DO1319" s="30">
        <f t="shared" si="2753"/>
        <v>5321680</v>
      </c>
    </row>
    <row r="1320" spans="1:119" ht="21" customHeight="1" x14ac:dyDescent="0.25">
      <c r="A1320" s="66" t="s">
        <v>2574</v>
      </c>
      <c r="B1320" s="67" t="s">
        <v>2542</v>
      </c>
      <c r="C1320" s="68" t="s">
        <v>2575</v>
      </c>
      <c r="D1320" s="26">
        <v>1</v>
      </c>
      <c r="E1320" s="27">
        <v>27000000</v>
      </c>
      <c r="F1320" s="27">
        <v>24250000</v>
      </c>
      <c r="G1320" s="148"/>
      <c r="H1320" s="148"/>
      <c r="I1320" s="143">
        <f t="shared" si="2602"/>
        <v>7.5884630176117296E-2</v>
      </c>
      <c r="J1320" s="27">
        <f t="shared" si="2603"/>
        <v>25625000</v>
      </c>
      <c r="K1320" s="28">
        <f t="shared" si="2724"/>
        <v>4868750</v>
      </c>
      <c r="L1320" s="29">
        <f t="shared" si="2669"/>
        <v>30493750</v>
      </c>
      <c r="M1320" s="26">
        <v>1</v>
      </c>
      <c r="N1320" s="27">
        <v>27000000</v>
      </c>
      <c r="O1320" s="27">
        <v>29650000</v>
      </c>
      <c r="P1320" s="145"/>
      <c r="Q1320" s="145"/>
      <c r="R1320" s="143">
        <f t="shared" si="2754"/>
        <v>6.6154738575263938E-2</v>
      </c>
      <c r="S1320" s="27">
        <f t="shared" si="2725"/>
        <v>28325000</v>
      </c>
      <c r="T1320" s="28">
        <f t="shared" si="2726"/>
        <v>5381750</v>
      </c>
      <c r="U1320" s="30">
        <f t="shared" si="2727"/>
        <v>33706750</v>
      </c>
      <c r="V1320" s="26">
        <v>1</v>
      </c>
      <c r="W1320" s="27">
        <v>27000000</v>
      </c>
      <c r="X1320" s="27">
        <v>29700000</v>
      </c>
      <c r="Y1320" s="145"/>
      <c r="Z1320" s="145"/>
      <c r="AA1320" s="143">
        <f t="shared" si="2723"/>
        <v>6.7343502970147379E-2</v>
      </c>
      <c r="AB1320" s="27">
        <f t="shared" si="2728"/>
        <v>28350000</v>
      </c>
      <c r="AC1320" s="28">
        <f t="shared" si="2609"/>
        <v>5386500</v>
      </c>
      <c r="AD1320" s="29">
        <f t="shared" si="2729"/>
        <v>33736500</v>
      </c>
      <c r="AE1320" s="26">
        <v>1</v>
      </c>
      <c r="AF1320" s="27">
        <v>27000000</v>
      </c>
      <c r="AG1320" s="27">
        <v>30780000</v>
      </c>
      <c r="AH1320" s="145"/>
      <c r="AI1320" s="145"/>
      <c r="AJ1320" s="143">
        <f t="shared" si="2662"/>
        <v>9.2518644267398739E-2</v>
      </c>
      <c r="AK1320" s="27">
        <f t="shared" si="2730"/>
        <v>28890000</v>
      </c>
      <c r="AL1320" s="28">
        <f t="shared" si="2612"/>
        <v>5489100</v>
      </c>
      <c r="AM1320" s="30">
        <f t="shared" si="2731"/>
        <v>34379100</v>
      </c>
      <c r="AN1320" s="26">
        <v>1</v>
      </c>
      <c r="AO1320" s="27">
        <v>27000000</v>
      </c>
      <c r="AP1320" s="27">
        <v>31492800</v>
      </c>
      <c r="AQ1320" s="145"/>
      <c r="AR1320" s="145"/>
      <c r="AS1320" s="143">
        <f t="shared" si="2663"/>
        <v>0.10862497081743124</v>
      </c>
      <c r="AT1320" s="27">
        <f t="shared" si="2732"/>
        <v>29246400</v>
      </c>
      <c r="AU1320" s="28">
        <f t="shared" si="2615"/>
        <v>5556816</v>
      </c>
      <c r="AV1320" s="30">
        <f t="shared" si="2733"/>
        <v>34803216</v>
      </c>
      <c r="AW1320" s="26">
        <v>1</v>
      </c>
      <c r="AX1320" s="27">
        <v>27000000</v>
      </c>
      <c r="AY1320" s="27">
        <v>29160000</v>
      </c>
      <c r="AZ1320" s="145"/>
      <c r="BA1320" s="145"/>
      <c r="BB1320" s="143">
        <f t="shared" si="2664"/>
        <v>5.4392829322042112E-2</v>
      </c>
      <c r="BC1320" s="27">
        <f t="shared" si="2734"/>
        <v>28080000</v>
      </c>
      <c r="BD1320" s="27">
        <f t="shared" si="2618"/>
        <v>5335200</v>
      </c>
      <c r="BE1320" s="27">
        <f t="shared" si="2735"/>
        <v>33415200</v>
      </c>
      <c r="BF1320" s="26">
        <v>1</v>
      </c>
      <c r="BG1320" s="27">
        <v>21600000</v>
      </c>
      <c r="BH1320" s="27">
        <v>18360000</v>
      </c>
      <c r="BI1320" s="145"/>
      <c r="BJ1320" s="145"/>
      <c r="BK1320" s="143">
        <f t="shared" si="2665"/>
        <v>0.11466596451673745</v>
      </c>
      <c r="BL1320" s="27">
        <f t="shared" si="2736"/>
        <v>19980000</v>
      </c>
      <c r="BM1320" s="27">
        <f t="shared" si="2621"/>
        <v>3796200</v>
      </c>
      <c r="BN1320" s="28">
        <f t="shared" si="2737"/>
        <v>23776200</v>
      </c>
      <c r="BO1320" s="26">
        <v>1</v>
      </c>
      <c r="BP1320" s="27">
        <v>21600000</v>
      </c>
      <c r="BQ1320" s="27">
        <v>23112000</v>
      </c>
      <c r="BR1320" s="148"/>
      <c r="BS1320" s="148"/>
      <c r="BT1320" s="143">
        <f t="shared" si="2666"/>
        <v>4.7823647036771326E-2</v>
      </c>
      <c r="BU1320" s="27">
        <f t="shared" si="2738"/>
        <v>22356000</v>
      </c>
      <c r="BV1320" s="28">
        <f t="shared" si="2624"/>
        <v>4247640</v>
      </c>
      <c r="BW1320" s="30">
        <f t="shared" si="2739"/>
        <v>26603640</v>
      </c>
      <c r="BX1320" s="26">
        <v>1</v>
      </c>
      <c r="BY1320" s="28">
        <v>21600000</v>
      </c>
      <c r="BZ1320" s="28">
        <v>23112000</v>
      </c>
      <c r="CA1320" s="156"/>
      <c r="CB1320" s="156"/>
      <c r="CC1320" s="177">
        <f t="shared" si="2667"/>
        <v>4.7823647036771326E-2</v>
      </c>
      <c r="CD1320" s="28">
        <f t="shared" si="2740"/>
        <v>22356000</v>
      </c>
      <c r="CE1320" s="28">
        <f t="shared" si="2627"/>
        <v>4247640</v>
      </c>
      <c r="CF1320" s="29">
        <f t="shared" si="2741"/>
        <v>26603640</v>
      </c>
      <c r="CG1320" s="26">
        <v>1</v>
      </c>
      <c r="CH1320" s="27">
        <v>17280000</v>
      </c>
      <c r="CI1320" s="27">
        <v>17280000</v>
      </c>
      <c r="CJ1320" s="148"/>
      <c r="CK1320" s="148"/>
      <c r="CL1320" s="143">
        <f t="shared" si="2742"/>
        <v>0</v>
      </c>
      <c r="CM1320" s="27">
        <f t="shared" si="2743"/>
        <v>17280000</v>
      </c>
      <c r="CN1320" s="27">
        <f t="shared" si="2629"/>
        <v>3283200</v>
      </c>
      <c r="CO1320" s="28">
        <f t="shared" si="2744"/>
        <v>20563200</v>
      </c>
      <c r="CP1320" s="26">
        <v>1</v>
      </c>
      <c r="CQ1320" s="27">
        <v>17280000</v>
      </c>
      <c r="CR1320" s="27">
        <v>17280000</v>
      </c>
      <c r="CS1320" s="148"/>
      <c r="CT1320" s="148"/>
      <c r="CU1320" s="143">
        <f t="shared" si="2668"/>
        <v>0</v>
      </c>
      <c r="CV1320" s="27">
        <f t="shared" si="2745"/>
        <v>17280000</v>
      </c>
      <c r="CW1320" s="28">
        <f t="shared" si="2746"/>
        <v>3283200</v>
      </c>
      <c r="CX1320" s="29">
        <f t="shared" si="2747"/>
        <v>20563200</v>
      </c>
      <c r="CY1320" s="26">
        <v>1</v>
      </c>
      <c r="CZ1320" s="27">
        <v>17280000</v>
      </c>
      <c r="DA1320" s="27">
        <v>13824000</v>
      </c>
      <c r="DB1320" s="181"/>
      <c r="DC1320" s="181"/>
      <c r="DD1320" s="143">
        <f t="shared" si="2670"/>
        <v>0.15713484026367724</v>
      </c>
      <c r="DE1320" s="27">
        <f t="shared" si="2748"/>
        <v>15552000</v>
      </c>
      <c r="DF1320" s="27">
        <f t="shared" si="2703"/>
        <v>2954880</v>
      </c>
      <c r="DG1320" s="28">
        <f t="shared" si="2749"/>
        <v>18506880</v>
      </c>
      <c r="DH1320" s="26">
        <v>1</v>
      </c>
      <c r="DI1320" s="28">
        <v>17280000</v>
      </c>
      <c r="DJ1320" s="28">
        <v>19872000</v>
      </c>
      <c r="DK1320" s="157"/>
      <c r="DL1320" s="177">
        <f t="shared" si="2750"/>
        <v>9.8666062491146164E-2</v>
      </c>
      <c r="DM1320" s="28">
        <f t="shared" si="2751"/>
        <v>18576000</v>
      </c>
      <c r="DN1320" s="28">
        <f t="shared" si="2752"/>
        <v>3529440</v>
      </c>
      <c r="DO1320" s="30">
        <f t="shared" si="2753"/>
        <v>22105440</v>
      </c>
    </row>
    <row r="1321" spans="1:119" ht="21" customHeight="1" x14ac:dyDescent="0.25">
      <c r="A1321" s="66" t="s">
        <v>2576</v>
      </c>
      <c r="B1321" s="67" t="s">
        <v>2542</v>
      </c>
      <c r="C1321" s="68" t="s">
        <v>2577</v>
      </c>
      <c r="D1321" s="26">
        <v>1</v>
      </c>
      <c r="E1321" s="27">
        <v>18000000</v>
      </c>
      <c r="F1321" s="27">
        <v>16150000</v>
      </c>
      <c r="G1321" s="148"/>
      <c r="H1321" s="148"/>
      <c r="I1321" s="143">
        <f t="shared" si="2602"/>
        <v>7.6611862090489771E-2</v>
      </c>
      <c r="J1321" s="27">
        <f t="shared" si="2603"/>
        <v>17075000</v>
      </c>
      <c r="K1321" s="28">
        <f t="shared" si="2724"/>
        <v>3244250</v>
      </c>
      <c r="L1321" s="29">
        <f t="shared" si="2669"/>
        <v>20319250</v>
      </c>
      <c r="M1321" s="26">
        <v>1</v>
      </c>
      <c r="N1321" s="27">
        <v>18000000</v>
      </c>
      <c r="O1321" s="27">
        <v>19750000</v>
      </c>
      <c r="P1321" s="145"/>
      <c r="Q1321" s="145"/>
      <c r="R1321" s="143">
        <f t="shared" si="2754"/>
        <v>6.5559569116633548E-2</v>
      </c>
      <c r="S1321" s="27">
        <f t="shared" si="2725"/>
        <v>18875000</v>
      </c>
      <c r="T1321" s="28">
        <f t="shared" si="2726"/>
        <v>3586250</v>
      </c>
      <c r="U1321" s="30">
        <f t="shared" si="2727"/>
        <v>22461250</v>
      </c>
      <c r="V1321" s="26">
        <v>1</v>
      </c>
      <c r="W1321" s="27">
        <v>18000000</v>
      </c>
      <c r="X1321" s="27">
        <v>19800000</v>
      </c>
      <c r="Y1321" s="145"/>
      <c r="Z1321" s="145"/>
      <c r="AA1321" s="143">
        <f t="shared" si="2723"/>
        <v>6.7343502970147379E-2</v>
      </c>
      <c r="AB1321" s="27">
        <f t="shared" si="2728"/>
        <v>18900000</v>
      </c>
      <c r="AC1321" s="28">
        <f t="shared" si="2609"/>
        <v>3591000</v>
      </c>
      <c r="AD1321" s="29">
        <f t="shared" si="2729"/>
        <v>22491000</v>
      </c>
      <c r="AE1321" s="26">
        <v>1</v>
      </c>
      <c r="AF1321" s="27">
        <v>18000000</v>
      </c>
      <c r="AG1321" s="27">
        <v>20520000</v>
      </c>
      <c r="AH1321" s="145"/>
      <c r="AI1321" s="145"/>
      <c r="AJ1321" s="143">
        <f t="shared" si="2662"/>
        <v>9.2518644267398739E-2</v>
      </c>
      <c r="AK1321" s="27">
        <f t="shared" si="2730"/>
        <v>19260000</v>
      </c>
      <c r="AL1321" s="28">
        <f t="shared" si="2612"/>
        <v>3659400</v>
      </c>
      <c r="AM1321" s="30">
        <f t="shared" si="2731"/>
        <v>22919400</v>
      </c>
      <c r="AN1321" s="26">
        <v>1</v>
      </c>
      <c r="AO1321" s="27">
        <v>18000000</v>
      </c>
      <c r="AP1321" s="27">
        <v>20995200</v>
      </c>
      <c r="AQ1321" s="145"/>
      <c r="AR1321" s="145"/>
      <c r="AS1321" s="143">
        <f t="shared" si="2663"/>
        <v>0.10862497081743124</v>
      </c>
      <c r="AT1321" s="27">
        <f t="shared" si="2732"/>
        <v>19497600</v>
      </c>
      <c r="AU1321" s="28">
        <f t="shared" si="2615"/>
        <v>3704544</v>
      </c>
      <c r="AV1321" s="30">
        <f t="shared" si="2733"/>
        <v>23202144</v>
      </c>
      <c r="AW1321" s="26">
        <v>1</v>
      </c>
      <c r="AX1321" s="27">
        <v>18000000</v>
      </c>
      <c r="AY1321" s="27">
        <v>19440000</v>
      </c>
      <c r="AZ1321" s="145"/>
      <c r="BA1321" s="145"/>
      <c r="BB1321" s="143">
        <f t="shared" si="2664"/>
        <v>5.4392829322042119E-2</v>
      </c>
      <c r="BC1321" s="27">
        <f t="shared" si="2734"/>
        <v>18720000</v>
      </c>
      <c r="BD1321" s="27">
        <f t="shared" si="2618"/>
        <v>3556800</v>
      </c>
      <c r="BE1321" s="27">
        <f t="shared" si="2735"/>
        <v>22276800</v>
      </c>
      <c r="BF1321" s="26">
        <v>1</v>
      </c>
      <c r="BG1321" s="27">
        <v>14400000</v>
      </c>
      <c r="BH1321" s="27">
        <v>12240000</v>
      </c>
      <c r="BI1321" s="145"/>
      <c r="BJ1321" s="145"/>
      <c r="BK1321" s="143">
        <f t="shared" si="2665"/>
        <v>0.11466596451673743</v>
      </c>
      <c r="BL1321" s="27">
        <f t="shared" si="2736"/>
        <v>13320000</v>
      </c>
      <c r="BM1321" s="27">
        <f t="shared" si="2621"/>
        <v>2530800</v>
      </c>
      <c r="BN1321" s="28">
        <f t="shared" si="2737"/>
        <v>15850800</v>
      </c>
      <c r="BO1321" s="26">
        <v>1</v>
      </c>
      <c r="BP1321" s="27">
        <v>14400000</v>
      </c>
      <c r="BQ1321" s="27">
        <v>15408000</v>
      </c>
      <c r="BR1321" s="148"/>
      <c r="BS1321" s="148"/>
      <c r="BT1321" s="143">
        <f t="shared" si="2666"/>
        <v>4.7823647036771326E-2</v>
      </c>
      <c r="BU1321" s="27">
        <f t="shared" si="2738"/>
        <v>14904000</v>
      </c>
      <c r="BV1321" s="28">
        <f t="shared" si="2624"/>
        <v>2831760</v>
      </c>
      <c r="BW1321" s="30">
        <f t="shared" si="2739"/>
        <v>17735760</v>
      </c>
      <c r="BX1321" s="26">
        <v>1</v>
      </c>
      <c r="BY1321" s="28">
        <v>14400000</v>
      </c>
      <c r="BZ1321" s="28">
        <v>15408000</v>
      </c>
      <c r="CA1321" s="156"/>
      <c r="CB1321" s="156"/>
      <c r="CC1321" s="177">
        <f t="shared" si="2667"/>
        <v>4.7823647036771326E-2</v>
      </c>
      <c r="CD1321" s="28">
        <f t="shared" si="2740"/>
        <v>14904000</v>
      </c>
      <c r="CE1321" s="28">
        <f t="shared" si="2627"/>
        <v>2831760</v>
      </c>
      <c r="CF1321" s="29">
        <f t="shared" si="2741"/>
        <v>17735760</v>
      </c>
      <c r="CG1321" s="26">
        <v>1</v>
      </c>
      <c r="CH1321" s="27">
        <v>11520000</v>
      </c>
      <c r="CI1321" s="27">
        <v>11520000</v>
      </c>
      <c r="CJ1321" s="148"/>
      <c r="CK1321" s="148"/>
      <c r="CL1321" s="143">
        <f t="shared" si="2742"/>
        <v>0</v>
      </c>
      <c r="CM1321" s="27">
        <f t="shared" si="2743"/>
        <v>11520000</v>
      </c>
      <c r="CN1321" s="27">
        <f t="shared" si="2629"/>
        <v>2188800</v>
      </c>
      <c r="CO1321" s="28">
        <f t="shared" si="2744"/>
        <v>13708800</v>
      </c>
      <c r="CP1321" s="26">
        <v>1</v>
      </c>
      <c r="CQ1321" s="27">
        <v>11520000</v>
      </c>
      <c r="CR1321" s="27">
        <v>11520000</v>
      </c>
      <c r="CS1321" s="148"/>
      <c r="CT1321" s="148"/>
      <c r="CU1321" s="143">
        <f t="shared" si="2668"/>
        <v>0</v>
      </c>
      <c r="CV1321" s="27">
        <f t="shared" si="2745"/>
        <v>11520000</v>
      </c>
      <c r="CW1321" s="28">
        <f t="shared" si="2746"/>
        <v>2188800</v>
      </c>
      <c r="CX1321" s="29">
        <f t="shared" si="2747"/>
        <v>13708800</v>
      </c>
      <c r="CY1321" s="26">
        <v>1</v>
      </c>
      <c r="CZ1321" s="27">
        <v>11520000</v>
      </c>
      <c r="DA1321" s="27">
        <v>9216000</v>
      </c>
      <c r="DB1321" s="181"/>
      <c r="DC1321" s="181"/>
      <c r="DD1321" s="143">
        <f t="shared" si="2670"/>
        <v>0.15713484026367722</v>
      </c>
      <c r="DE1321" s="27">
        <f t="shared" si="2748"/>
        <v>10368000</v>
      </c>
      <c r="DF1321" s="27">
        <f t="shared" si="2703"/>
        <v>1969920</v>
      </c>
      <c r="DG1321" s="28">
        <f t="shared" si="2749"/>
        <v>12337920</v>
      </c>
      <c r="DH1321" s="26">
        <v>1</v>
      </c>
      <c r="DI1321" s="28">
        <v>11520000</v>
      </c>
      <c r="DJ1321" s="28">
        <v>13248000</v>
      </c>
      <c r="DK1321" s="157"/>
      <c r="DL1321" s="177">
        <f t="shared" si="2750"/>
        <v>9.8666062491146164E-2</v>
      </c>
      <c r="DM1321" s="28">
        <f t="shared" si="2751"/>
        <v>12384000</v>
      </c>
      <c r="DN1321" s="28">
        <f t="shared" si="2752"/>
        <v>2352960</v>
      </c>
      <c r="DO1321" s="30">
        <f t="shared" si="2753"/>
        <v>14736960</v>
      </c>
    </row>
    <row r="1322" spans="1:119" ht="21" customHeight="1" x14ac:dyDescent="0.25">
      <c r="A1322" s="66" t="s">
        <v>2578</v>
      </c>
      <c r="B1322" s="67" t="s">
        <v>2542</v>
      </c>
      <c r="C1322" s="68" t="s">
        <v>2579</v>
      </c>
      <c r="D1322" s="26">
        <v>1</v>
      </c>
      <c r="E1322" s="27">
        <v>27000000</v>
      </c>
      <c r="F1322" s="27">
        <v>24250000</v>
      </c>
      <c r="G1322" s="148"/>
      <c r="H1322" s="148"/>
      <c r="I1322" s="143">
        <f t="shared" si="2602"/>
        <v>7.5884630176117296E-2</v>
      </c>
      <c r="J1322" s="27">
        <f t="shared" si="2603"/>
        <v>25625000</v>
      </c>
      <c r="K1322" s="28">
        <f t="shared" si="2724"/>
        <v>4868750</v>
      </c>
      <c r="L1322" s="29">
        <f t="shared" si="2669"/>
        <v>30493750</v>
      </c>
      <c r="M1322" s="26">
        <v>1</v>
      </c>
      <c r="N1322" s="27">
        <v>27000000</v>
      </c>
      <c r="O1322" s="27">
        <v>29650000</v>
      </c>
      <c r="P1322" s="145"/>
      <c r="Q1322" s="145"/>
      <c r="R1322" s="143">
        <f t="shared" si="2754"/>
        <v>6.6154738575263938E-2</v>
      </c>
      <c r="S1322" s="27">
        <f t="shared" si="2725"/>
        <v>28325000</v>
      </c>
      <c r="T1322" s="28">
        <f t="shared" si="2726"/>
        <v>5381750</v>
      </c>
      <c r="U1322" s="30">
        <f t="shared" si="2727"/>
        <v>33706750</v>
      </c>
      <c r="V1322" s="26">
        <v>1</v>
      </c>
      <c r="W1322" s="27">
        <v>27000000</v>
      </c>
      <c r="X1322" s="27">
        <v>29700000</v>
      </c>
      <c r="Y1322" s="145"/>
      <c r="Z1322" s="145"/>
      <c r="AA1322" s="143">
        <f t="shared" si="2723"/>
        <v>6.7343502970147379E-2</v>
      </c>
      <c r="AB1322" s="27">
        <f t="shared" si="2728"/>
        <v>28350000</v>
      </c>
      <c r="AC1322" s="28">
        <f t="shared" si="2609"/>
        <v>5386500</v>
      </c>
      <c r="AD1322" s="29">
        <f t="shared" si="2729"/>
        <v>33736500</v>
      </c>
      <c r="AE1322" s="26">
        <v>1</v>
      </c>
      <c r="AF1322" s="27">
        <v>27000000</v>
      </c>
      <c r="AG1322" s="27">
        <v>30780000</v>
      </c>
      <c r="AH1322" s="145"/>
      <c r="AI1322" s="145"/>
      <c r="AJ1322" s="143">
        <f t="shared" si="2662"/>
        <v>9.2518644267398739E-2</v>
      </c>
      <c r="AK1322" s="27">
        <f t="shared" si="2730"/>
        <v>28890000</v>
      </c>
      <c r="AL1322" s="28">
        <f t="shared" si="2612"/>
        <v>5489100</v>
      </c>
      <c r="AM1322" s="30">
        <f t="shared" si="2731"/>
        <v>34379100</v>
      </c>
      <c r="AN1322" s="26">
        <v>1</v>
      </c>
      <c r="AO1322" s="27">
        <v>27000000</v>
      </c>
      <c r="AP1322" s="27">
        <v>31492800</v>
      </c>
      <c r="AQ1322" s="145"/>
      <c r="AR1322" s="145"/>
      <c r="AS1322" s="143">
        <f t="shared" si="2663"/>
        <v>0.10862497081743124</v>
      </c>
      <c r="AT1322" s="27">
        <f t="shared" si="2732"/>
        <v>29246400</v>
      </c>
      <c r="AU1322" s="28">
        <f t="shared" si="2615"/>
        <v>5556816</v>
      </c>
      <c r="AV1322" s="30">
        <f t="shared" si="2733"/>
        <v>34803216</v>
      </c>
      <c r="AW1322" s="26">
        <v>1</v>
      </c>
      <c r="AX1322" s="27">
        <v>27000000</v>
      </c>
      <c r="AY1322" s="27">
        <v>29160000</v>
      </c>
      <c r="AZ1322" s="145"/>
      <c r="BA1322" s="145"/>
      <c r="BB1322" s="143">
        <f t="shared" si="2664"/>
        <v>5.4392829322042112E-2</v>
      </c>
      <c r="BC1322" s="27">
        <f t="shared" si="2734"/>
        <v>28080000</v>
      </c>
      <c r="BD1322" s="27">
        <f t="shared" si="2618"/>
        <v>5335200</v>
      </c>
      <c r="BE1322" s="27">
        <f t="shared" si="2735"/>
        <v>33415200</v>
      </c>
      <c r="BF1322" s="26">
        <v>1</v>
      </c>
      <c r="BG1322" s="27">
        <v>21600000</v>
      </c>
      <c r="BH1322" s="27">
        <v>18360000</v>
      </c>
      <c r="BI1322" s="145"/>
      <c r="BJ1322" s="145"/>
      <c r="BK1322" s="143">
        <f t="shared" si="2665"/>
        <v>0.11466596451673745</v>
      </c>
      <c r="BL1322" s="27">
        <f t="shared" si="2736"/>
        <v>19980000</v>
      </c>
      <c r="BM1322" s="27">
        <f t="shared" si="2621"/>
        <v>3796200</v>
      </c>
      <c r="BN1322" s="28">
        <f t="shared" si="2737"/>
        <v>23776200</v>
      </c>
      <c r="BO1322" s="26">
        <v>1</v>
      </c>
      <c r="BP1322" s="27">
        <v>21600000</v>
      </c>
      <c r="BQ1322" s="27">
        <v>23112000</v>
      </c>
      <c r="BR1322" s="148"/>
      <c r="BS1322" s="148"/>
      <c r="BT1322" s="143">
        <f t="shared" si="2666"/>
        <v>4.7823647036771326E-2</v>
      </c>
      <c r="BU1322" s="27">
        <f t="shared" si="2738"/>
        <v>22356000</v>
      </c>
      <c r="BV1322" s="28">
        <f t="shared" si="2624"/>
        <v>4247640</v>
      </c>
      <c r="BW1322" s="30">
        <f t="shared" si="2739"/>
        <v>26603640</v>
      </c>
      <c r="BX1322" s="26">
        <v>1</v>
      </c>
      <c r="BY1322" s="28">
        <v>21600000</v>
      </c>
      <c r="BZ1322" s="28">
        <v>23112000</v>
      </c>
      <c r="CA1322" s="156"/>
      <c r="CB1322" s="156"/>
      <c r="CC1322" s="177">
        <f t="shared" si="2667"/>
        <v>4.7823647036771326E-2</v>
      </c>
      <c r="CD1322" s="28">
        <f t="shared" si="2740"/>
        <v>22356000</v>
      </c>
      <c r="CE1322" s="28">
        <f t="shared" si="2627"/>
        <v>4247640</v>
      </c>
      <c r="CF1322" s="29">
        <f t="shared" si="2741"/>
        <v>26603640</v>
      </c>
      <c r="CG1322" s="26">
        <v>1</v>
      </c>
      <c r="CH1322" s="27">
        <v>17280000</v>
      </c>
      <c r="CI1322" s="27">
        <v>17280000</v>
      </c>
      <c r="CJ1322" s="148"/>
      <c r="CK1322" s="148"/>
      <c r="CL1322" s="143">
        <f t="shared" si="2742"/>
        <v>0</v>
      </c>
      <c r="CM1322" s="27">
        <f t="shared" si="2743"/>
        <v>17280000</v>
      </c>
      <c r="CN1322" s="27">
        <f t="shared" si="2629"/>
        <v>3283200</v>
      </c>
      <c r="CO1322" s="28">
        <f t="shared" si="2744"/>
        <v>20563200</v>
      </c>
      <c r="CP1322" s="26">
        <v>1</v>
      </c>
      <c r="CQ1322" s="27">
        <v>17280000</v>
      </c>
      <c r="CR1322" s="27">
        <v>17280000</v>
      </c>
      <c r="CS1322" s="148"/>
      <c r="CT1322" s="148"/>
      <c r="CU1322" s="143">
        <f t="shared" si="2668"/>
        <v>0</v>
      </c>
      <c r="CV1322" s="27">
        <f t="shared" si="2745"/>
        <v>17280000</v>
      </c>
      <c r="CW1322" s="28">
        <f t="shared" si="2746"/>
        <v>3283200</v>
      </c>
      <c r="CX1322" s="29">
        <f t="shared" si="2747"/>
        <v>20563200</v>
      </c>
      <c r="CY1322" s="31" t="s">
        <v>30</v>
      </c>
      <c r="CZ1322" s="32" t="s">
        <v>30</v>
      </c>
      <c r="DA1322" s="32" t="s">
        <v>30</v>
      </c>
      <c r="DB1322" s="32" t="s">
        <v>30</v>
      </c>
      <c r="DC1322" s="32" t="s">
        <v>30</v>
      </c>
      <c r="DD1322" s="32" t="s">
        <v>30</v>
      </c>
      <c r="DE1322" s="32" t="s">
        <v>30</v>
      </c>
      <c r="DF1322" s="32" t="s">
        <v>30</v>
      </c>
      <c r="DG1322" s="32" t="s">
        <v>30</v>
      </c>
      <c r="DH1322" s="26">
        <v>1</v>
      </c>
      <c r="DI1322" s="28">
        <v>17280000</v>
      </c>
      <c r="DJ1322" s="28">
        <v>19872000</v>
      </c>
      <c r="DK1322" s="157"/>
      <c r="DL1322" s="177">
        <f t="shared" si="2750"/>
        <v>9.8666062491146164E-2</v>
      </c>
      <c r="DM1322" s="28">
        <f t="shared" si="2751"/>
        <v>18576000</v>
      </c>
      <c r="DN1322" s="28">
        <f t="shared" si="2752"/>
        <v>3529440</v>
      </c>
      <c r="DO1322" s="30">
        <f t="shared" si="2753"/>
        <v>22105440</v>
      </c>
    </row>
    <row r="1323" spans="1:119" ht="21" customHeight="1" x14ac:dyDescent="0.25">
      <c r="A1323" s="66" t="s">
        <v>2580</v>
      </c>
      <c r="B1323" s="67" t="s">
        <v>2542</v>
      </c>
      <c r="C1323" s="68" t="s">
        <v>2581</v>
      </c>
      <c r="D1323" s="26">
        <v>1</v>
      </c>
      <c r="E1323" s="27">
        <v>18000000</v>
      </c>
      <c r="F1323" s="27">
        <v>16150000</v>
      </c>
      <c r="G1323" s="148"/>
      <c r="H1323" s="148"/>
      <c r="I1323" s="143">
        <f t="shared" si="2602"/>
        <v>7.6611862090489771E-2</v>
      </c>
      <c r="J1323" s="27">
        <f t="shared" si="2603"/>
        <v>17075000</v>
      </c>
      <c r="K1323" s="28">
        <f t="shared" si="2724"/>
        <v>3244250</v>
      </c>
      <c r="L1323" s="29">
        <f t="shared" si="2669"/>
        <v>20319250</v>
      </c>
      <c r="M1323" s="26">
        <v>1</v>
      </c>
      <c r="N1323" s="27">
        <v>18000000</v>
      </c>
      <c r="O1323" s="27">
        <v>19750000</v>
      </c>
      <c r="P1323" s="145"/>
      <c r="Q1323" s="145"/>
      <c r="R1323" s="143">
        <f t="shared" si="2754"/>
        <v>6.5559569116633548E-2</v>
      </c>
      <c r="S1323" s="27">
        <f t="shared" si="2725"/>
        <v>18875000</v>
      </c>
      <c r="T1323" s="28">
        <f t="shared" si="2726"/>
        <v>3586250</v>
      </c>
      <c r="U1323" s="30">
        <f t="shared" si="2727"/>
        <v>22461250</v>
      </c>
      <c r="V1323" s="26">
        <v>1</v>
      </c>
      <c r="W1323" s="27">
        <v>18000000</v>
      </c>
      <c r="X1323" s="27">
        <v>19800000</v>
      </c>
      <c r="Y1323" s="145"/>
      <c r="Z1323" s="145"/>
      <c r="AA1323" s="143">
        <f t="shared" si="2723"/>
        <v>6.7343502970147379E-2</v>
      </c>
      <c r="AB1323" s="27">
        <f t="shared" si="2728"/>
        <v>18900000</v>
      </c>
      <c r="AC1323" s="28">
        <f t="shared" si="2609"/>
        <v>3591000</v>
      </c>
      <c r="AD1323" s="29">
        <f t="shared" si="2729"/>
        <v>22491000</v>
      </c>
      <c r="AE1323" s="26">
        <v>1</v>
      </c>
      <c r="AF1323" s="27">
        <v>18000000</v>
      </c>
      <c r="AG1323" s="27">
        <v>20520000</v>
      </c>
      <c r="AH1323" s="145"/>
      <c r="AI1323" s="145"/>
      <c r="AJ1323" s="143">
        <f t="shared" si="2662"/>
        <v>9.2518644267398739E-2</v>
      </c>
      <c r="AK1323" s="27">
        <f t="shared" si="2730"/>
        <v>19260000</v>
      </c>
      <c r="AL1323" s="28">
        <f t="shared" si="2612"/>
        <v>3659400</v>
      </c>
      <c r="AM1323" s="30">
        <f t="shared" si="2731"/>
        <v>22919400</v>
      </c>
      <c r="AN1323" s="26">
        <v>1</v>
      </c>
      <c r="AO1323" s="27">
        <v>18000000</v>
      </c>
      <c r="AP1323" s="27">
        <v>20995200</v>
      </c>
      <c r="AQ1323" s="145"/>
      <c r="AR1323" s="145"/>
      <c r="AS1323" s="143">
        <f t="shared" si="2663"/>
        <v>0.10862497081743124</v>
      </c>
      <c r="AT1323" s="27">
        <f t="shared" si="2732"/>
        <v>19497600</v>
      </c>
      <c r="AU1323" s="28">
        <f t="shared" si="2615"/>
        <v>3704544</v>
      </c>
      <c r="AV1323" s="30">
        <f t="shared" si="2733"/>
        <v>23202144</v>
      </c>
      <c r="AW1323" s="26">
        <v>1</v>
      </c>
      <c r="AX1323" s="27">
        <v>18000000</v>
      </c>
      <c r="AY1323" s="27">
        <v>19440000</v>
      </c>
      <c r="AZ1323" s="145"/>
      <c r="BA1323" s="145"/>
      <c r="BB1323" s="143">
        <f t="shared" si="2664"/>
        <v>5.4392829322042119E-2</v>
      </c>
      <c r="BC1323" s="27">
        <f t="shared" si="2734"/>
        <v>18720000</v>
      </c>
      <c r="BD1323" s="27">
        <f t="shared" si="2618"/>
        <v>3556800</v>
      </c>
      <c r="BE1323" s="27">
        <f t="shared" si="2735"/>
        <v>22276800</v>
      </c>
      <c r="BF1323" s="26">
        <v>1</v>
      </c>
      <c r="BG1323" s="27">
        <v>14400000</v>
      </c>
      <c r="BH1323" s="27">
        <v>12240000</v>
      </c>
      <c r="BI1323" s="145"/>
      <c r="BJ1323" s="145"/>
      <c r="BK1323" s="143">
        <f t="shared" si="2665"/>
        <v>0.11466596451673743</v>
      </c>
      <c r="BL1323" s="27">
        <f t="shared" si="2736"/>
        <v>13320000</v>
      </c>
      <c r="BM1323" s="27">
        <f t="shared" si="2621"/>
        <v>2530800</v>
      </c>
      <c r="BN1323" s="28">
        <f t="shared" si="2737"/>
        <v>15850800</v>
      </c>
      <c r="BO1323" s="26">
        <v>1</v>
      </c>
      <c r="BP1323" s="27">
        <v>14400000</v>
      </c>
      <c r="BQ1323" s="27">
        <v>15408000</v>
      </c>
      <c r="BR1323" s="148"/>
      <c r="BS1323" s="148"/>
      <c r="BT1323" s="143">
        <f t="shared" si="2666"/>
        <v>4.7823647036771326E-2</v>
      </c>
      <c r="BU1323" s="27">
        <f t="shared" si="2738"/>
        <v>14904000</v>
      </c>
      <c r="BV1323" s="28">
        <f t="shared" si="2624"/>
        <v>2831760</v>
      </c>
      <c r="BW1323" s="30">
        <f t="shared" si="2739"/>
        <v>17735760</v>
      </c>
      <c r="BX1323" s="26">
        <v>1</v>
      </c>
      <c r="BY1323" s="28">
        <v>14400000</v>
      </c>
      <c r="BZ1323" s="28">
        <v>15408000</v>
      </c>
      <c r="CA1323" s="156"/>
      <c r="CB1323" s="156"/>
      <c r="CC1323" s="177">
        <f t="shared" si="2667"/>
        <v>4.7823647036771326E-2</v>
      </c>
      <c r="CD1323" s="28">
        <f t="shared" si="2740"/>
        <v>14904000</v>
      </c>
      <c r="CE1323" s="28">
        <f t="shared" si="2627"/>
        <v>2831760</v>
      </c>
      <c r="CF1323" s="29">
        <f t="shared" si="2741"/>
        <v>17735760</v>
      </c>
      <c r="CG1323" s="26">
        <v>1</v>
      </c>
      <c r="CH1323" s="27">
        <v>11520000</v>
      </c>
      <c r="CI1323" s="27">
        <v>11520000</v>
      </c>
      <c r="CJ1323" s="148"/>
      <c r="CK1323" s="148"/>
      <c r="CL1323" s="143">
        <f t="shared" si="2742"/>
        <v>0</v>
      </c>
      <c r="CM1323" s="27">
        <f t="shared" si="2743"/>
        <v>11520000</v>
      </c>
      <c r="CN1323" s="27">
        <f t="shared" si="2629"/>
        <v>2188800</v>
      </c>
      <c r="CO1323" s="28">
        <f t="shared" si="2744"/>
        <v>13708800</v>
      </c>
      <c r="CP1323" s="26">
        <v>1</v>
      </c>
      <c r="CQ1323" s="27">
        <v>11520000</v>
      </c>
      <c r="CR1323" s="27">
        <v>11520000</v>
      </c>
      <c r="CS1323" s="148"/>
      <c r="CT1323" s="148"/>
      <c r="CU1323" s="143">
        <f t="shared" si="2668"/>
        <v>0</v>
      </c>
      <c r="CV1323" s="27">
        <f t="shared" si="2745"/>
        <v>11520000</v>
      </c>
      <c r="CW1323" s="28">
        <f t="shared" si="2746"/>
        <v>2188800</v>
      </c>
      <c r="CX1323" s="29">
        <f t="shared" si="2747"/>
        <v>13708800</v>
      </c>
      <c r="CY1323" s="31" t="s">
        <v>30</v>
      </c>
      <c r="CZ1323" s="32" t="s">
        <v>30</v>
      </c>
      <c r="DA1323" s="32" t="s">
        <v>30</v>
      </c>
      <c r="DB1323" s="32" t="s">
        <v>30</v>
      </c>
      <c r="DC1323" s="32" t="s">
        <v>30</v>
      </c>
      <c r="DD1323" s="32" t="s">
        <v>30</v>
      </c>
      <c r="DE1323" s="32" t="s">
        <v>30</v>
      </c>
      <c r="DF1323" s="32" t="s">
        <v>30</v>
      </c>
      <c r="DG1323" s="32" t="s">
        <v>30</v>
      </c>
      <c r="DH1323" s="26">
        <v>1</v>
      </c>
      <c r="DI1323" s="28">
        <v>11520000</v>
      </c>
      <c r="DJ1323" s="28">
        <v>13248000</v>
      </c>
      <c r="DK1323" s="157"/>
      <c r="DL1323" s="177">
        <f t="shared" si="2750"/>
        <v>9.8666062491146164E-2</v>
      </c>
      <c r="DM1323" s="28">
        <f t="shared" si="2751"/>
        <v>12384000</v>
      </c>
      <c r="DN1323" s="28">
        <f t="shared" si="2752"/>
        <v>2352960</v>
      </c>
      <c r="DO1323" s="30">
        <f>+DM1323+DN1323</f>
        <v>14736960</v>
      </c>
    </row>
    <row r="1324" spans="1:119" ht="21" customHeight="1" x14ac:dyDescent="0.25">
      <c r="A1324" s="66" t="s">
        <v>2582</v>
      </c>
      <c r="B1324" s="67" t="s">
        <v>2542</v>
      </c>
      <c r="C1324" s="68" t="s">
        <v>2583</v>
      </c>
      <c r="D1324" s="26">
        <v>1</v>
      </c>
      <c r="E1324" s="27">
        <v>9000000</v>
      </c>
      <c r="F1324" s="27">
        <v>8050000</v>
      </c>
      <c r="G1324" s="148"/>
      <c r="H1324" s="148"/>
      <c r="I1324" s="143">
        <f t="shared" si="2602"/>
        <v>7.8797823123427577E-2</v>
      </c>
      <c r="J1324" s="27">
        <f t="shared" si="2603"/>
        <v>8525000</v>
      </c>
      <c r="K1324" s="28">
        <f t="shared" si="2724"/>
        <v>1619750</v>
      </c>
      <c r="L1324" s="29">
        <f t="shared" si="2669"/>
        <v>10144750</v>
      </c>
      <c r="M1324" s="26">
        <v>1</v>
      </c>
      <c r="N1324" s="27">
        <v>9000000</v>
      </c>
      <c r="O1324" s="27">
        <v>9850000</v>
      </c>
      <c r="P1324" s="145"/>
      <c r="Q1324" s="145"/>
      <c r="R1324" s="143">
        <f t="shared" si="2754"/>
        <v>6.3770903343083857E-2</v>
      </c>
      <c r="S1324" s="27">
        <f t="shared" si="2725"/>
        <v>9425000</v>
      </c>
      <c r="T1324" s="28">
        <f t="shared" si="2726"/>
        <v>1790750</v>
      </c>
      <c r="U1324" s="30">
        <f t="shared" si="2727"/>
        <v>11215750</v>
      </c>
      <c r="V1324" s="26">
        <v>1</v>
      </c>
      <c r="W1324" s="27">
        <v>9000000</v>
      </c>
      <c r="X1324" s="27">
        <v>9900000</v>
      </c>
      <c r="Y1324" s="145"/>
      <c r="Z1324" s="145"/>
      <c r="AA1324" s="143">
        <f t="shared" si="2723"/>
        <v>6.7343502970147379E-2</v>
      </c>
      <c r="AB1324" s="27">
        <f t="shared" si="2728"/>
        <v>9450000</v>
      </c>
      <c r="AC1324" s="28">
        <f t="shared" si="2609"/>
        <v>1795500</v>
      </c>
      <c r="AD1324" s="29">
        <f t="shared" si="2729"/>
        <v>11245500</v>
      </c>
      <c r="AE1324" s="26">
        <v>1</v>
      </c>
      <c r="AF1324" s="27">
        <v>9000000</v>
      </c>
      <c r="AG1324" s="27">
        <v>10260000</v>
      </c>
      <c r="AH1324" s="145"/>
      <c r="AI1324" s="145"/>
      <c r="AJ1324" s="143">
        <f t="shared" si="2662"/>
        <v>9.2518644267398739E-2</v>
      </c>
      <c r="AK1324" s="27">
        <f t="shared" si="2730"/>
        <v>9630000</v>
      </c>
      <c r="AL1324" s="28">
        <f t="shared" si="2612"/>
        <v>1829700</v>
      </c>
      <c r="AM1324" s="30">
        <f t="shared" si="2731"/>
        <v>11459700</v>
      </c>
      <c r="AN1324" s="26">
        <v>1</v>
      </c>
      <c r="AO1324" s="27">
        <v>9000000</v>
      </c>
      <c r="AP1324" s="27">
        <v>10497600</v>
      </c>
      <c r="AQ1324" s="145"/>
      <c r="AR1324" s="145"/>
      <c r="AS1324" s="143">
        <f t="shared" si="2663"/>
        <v>0.10862497081743124</v>
      </c>
      <c r="AT1324" s="27">
        <f t="shared" si="2732"/>
        <v>9748800</v>
      </c>
      <c r="AU1324" s="28">
        <f t="shared" si="2615"/>
        <v>1852272</v>
      </c>
      <c r="AV1324" s="30">
        <f t="shared" si="2733"/>
        <v>11601072</v>
      </c>
      <c r="AW1324" s="26">
        <v>1</v>
      </c>
      <c r="AX1324" s="27">
        <v>9000000</v>
      </c>
      <c r="AY1324" s="27">
        <v>9720000</v>
      </c>
      <c r="AZ1324" s="145"/>
      <c r="BA1324" s="145"/>
      <c r="BB1324" s="143">
        <f t="shared" si="2664"/>
        <v>5.4392829322042119E-2</v>
      </c>
      <c r="BC1324" s="27">
        <f t="shared" si="2734"/>
        <v>9360000</v>
      </c>
      <c r="BD1324" s="27">
        <f t="shared" si="2618"/>
        <v>1778400</v>
      </c>
      <c r="BE1324" s="27">
        <f t="shared" si="2735"/>
        <v>11138400</v>
      </c>
      <c r="BF1324" s="26">
        <v>1</v>
      </c>
      <c r="BG1324" s="27">
        <v>7200000</v>
      </c>
      <c r="BH1324" s="27">
        <v>6120000</v>
      </c>
      <c r="BI1324" s="145"/>
      <c r="BJ1324" s="145"/>
      <c r="BK1324" s="143">
        <f t="shared" si="2665"/>
        <v>0.11466596451673743</v>
      </c>
      <c r="BL1324" s="27">
        <f t="shared" si="2736"/>
        <v>6660000</v>
      </c>
      <c r="BM1324" s="27">
        <f t="shared" si="2621"/>
        <v>1265400</v>
      </c>
      <c r="BN1324" s="28">
        <f t="shared" si="2737"/>
        <v>7925400</v>
      </c>
      <c r="BO1324" s="26">
        <v>1</v>
      </c>
      <c r="BP1324" s="27">
        <v>7200000</v>
      </c>
      <c r="BQ1324" s="27">
        <v>7704000</v>
      </c>
      <c r="BR1324" s="148"/>
      <c r="BS1324" s="148"/>
      <c r="BT1324" s="143">
        <f t="shared" si="2666"/>
        <v>4.7823647036771326E-2</v>
      </c>
      <c r="BU1324" s="27">
        <f t="shared" si="2738"/>
        <v>7452000</v>
      </c>
      <c r="BV1324" s="28">
        <f t="shared" si="2624"/>
        <v>1415880</v>
      </c>
      <c r="BW1324" s="30">
        <f t="shared" si="2739"/>
        <v>8867880</v>
      </c>
      <c r="BX1324" s="26">
        <v>1</v>
      </c>
      <c r="BY1324" s="28">
        <v>7200000</v>
      </c>
      <c r="BZ1324" s="28">
        <v>7704000</v>
      </c>
      <c r="CA1324" s="156"/>
      <c r="CB1324" s="156"/>
      <c r="CC1324" s="177">
        <f t="shared" si="2667"/>
        <v>4.7823647036771326E-2</v>
      </c>
      <c r="CD1324" s="28">
        <f t="shared" si="2740"/>
        <v>7452000</v>
      </c>
      <c r="CE1324" s="28">
        <f t="shared" si="2627"/>
        <v>1415880</v>
      </c>
      <c r="CF1324" s="29">
        <f t="shared" si="2741"/>
        <v>8867880</v>
      </c>
      <c r="CG1324" s="26">
        <v>1</v>
      </c>
      <c r="CH1324" s="27">
        <v>5760000</v>
      </c>
      <c r="CI1324" s="27">
        <v>5760000</v>
      </c>
      <c r="CJ1324" s="148"/>
      <c r="CK1324" s="148"/>
      <c r="CL1324" s="143">
        <f t="shared" si="2742"/>
        <v>0</v>
      </c>
      <c r="CM1324" s="27">
        <f t="shared" si="2743"/>
        <v>5760000</v>
      </c>
      <c r="CN1324" s="27">
        <f t="shared" si="2629"/>
        <v>1094400</v>
      </c>
      <c r="CO1324" s="28">
        <f t="shared" si="2744"/>
        <v>6854400</v>
      </c>
      <c r="CP1324" s="26">
        <v>1</v>
      </c>
      <c r="CQ1324" s="27">
        <v>5760000</v>
      </c>
      <c r="CR1324" s="27">
        <v>5760000</v>
      </c>
      <c r="CS1324" s="148"/>
      <c r="CT1324" s="148"/>
      <c r="CU1324" s="143">
        <f t="shared" si="2668"/>
        <v>0</v>
      </c>
      <c r="CV1324" s="27">
        <f t="shared" si="2745"/>
        <v>5760000</v>
      </c>
      <c r="CW1324" s="28">
        <f t="shared" si="2746"/>
        <v>1094400</v>
      </c>
      <c r="CX1324" s="29">
        <f t="shared" si="2747"/>
        <v>6854400</v>
      </c>
      <c r="CY1324" s="26">
        <v>1</v>
      </c>
      <c r="CZ1324" s="27">
        <v>5760000</v>
      </c>
      <c r="DA1324" s="27">
        <v>4608000</v>
      </c>
      <c r="DB1324" s="181"/>
      <c r="DC1324" s="181"/>
      <c r="DD1324" s="143">
        <f t="shared" si="2670"/>
        <v>0.15713484026367722</v>
      </c>
      <c r="DE1324" s="27">
        <f t="shared" ref="DE1324" si="2755">+AVERAGE(CZ1324:DB1324)</f>
        <v>5184000</v>
      </c>
      <c r="DF1324" s="27">
        <f t="shared" ref="DF1324" si="2756">+DE1324*19%</f>
        <v>984960</v>
      </c>
      <c r="DG1324" s="28">
        <f t="shared" ref="DG1324" si="2757">+DF1324+DE1324</f>
        <v>6168960</v>
      </c>
      <c r="DH1324" s="26">
        <v>1</v>
      </c>
      <c r="DI1324" s="28">
        <v>5760000</v>
      </c>
      <c r="DJ1324" s="28">
        <v>6624000</v>
      </c>
      <c r="DK1324" s="157"/>
      <c r="DL1324" s="177">
        <f t="shared" si="2750"/>
        <v>9.8666062491146164E-2</v>
      </c>
      <c r="DM1324" s="28">
        <f t="shared" si="2751"/>
        <v>6192000</v>
      </c>
      <c r="DN1324" s="28">
        <f t="shared" si="2752"/>
        <v>1176480</v>
      </c>
      <c r="DO1324" s="30">
        <f t="shared" si="2753"/>
        <v>7368480</v>
      </c>
    </row>
    <row r="1325" spans="1:119" ht="15" customHeight="1" x14ac:dyDescent="0.25">
      <c r="A1325" s="248" t="s">
        <v>2584</v>
      </c>
      <c r="B1325" s="248"/>
      <c r="C1325" s="249"/>
      <c r="D1325" s="47"/>
      <c r="E1325" s="40"/>
      <c r="F1325" s="40"/>
      <c r="G1325" s="40"/>
      <c r="H1325" s="40"/>
      <c r="I1325" s="40"/>
      <c r="J1325" s="40"/>
      <c r="K1325" s="40"/>
      <c r="L1325" s="41"/>
      <c r="M1325" s="47"/>
      <c r="N1325" s="40"/>
      <c r="O1325" s="40"/>
      <c r="P1325" s="40"/>
      <c r="Q1325" s="40"/>
      <c r="R1325" s="166"/>
      <c r="S1325" s="40"/>
      <c r="T1325" s="40"/>
      <c r="U1325" s="42"/>
      <c r="V1325" s="47"/>
      <c r="W1325" s="40"/>
      <c r="X1325" s="40"/>
      <c r="Y1325" s="40"/>
      <c r="Z1325" s="40"/>
      <c r="AA1325" s="166"/>
      <c r="AB1325" s="40"/>
      <c r="AC1325" s="40"/>
      <c r="AD1325" s="41"/>
      <c r="AE1325" s="47"/>
      <c r="AF1325" s="40"/>
      <c r="AG1325" s="40"/>
      <c r="AH1325" s="40"/>
      <c r="AI1325" s="40"/>
      <c r="AJ1325" s="166"/>
      <c r="AK1325" s="40"/>
      <c r="AL1325" s="40"/>
      <c r="AM1325" s="42"/>
      <c r="AN1325" s="47"/>
      <c r="AO1325" s="40"/>
      <c r="AP1325" s="40"/>
      <c r="AQ1325" s="40"/>
      <c r="AR1325" s="40"/>
      <c r="AS1325" s="166"/>
      <c r="AT1325" s="40"/>
      <c r="AU1325" s="40"/>
      <c r="AV1325" s="42"/>
      <c r="AW1325" s="47"/>
      <c r="AX1325" s="119"/>
      <c r="AY1325" s="119"/>
      <c r="AZ1325" s="119"/>
      <c r="BA1325" s="119"/>
      <c r="BB1325" s="172"/>
      <c r="BC1325" s="119"/>
      <c r="BD1325" s="40"/>
      <c r="BE1325" s="40"/>
      <c r="BF1325" s="47"/>
      <c r="BG1325" s="40"/>
      <c r="BH1325" s="40"/>
      <c r="BI1325" s="40"/>
      <c r="BJ1325" s="40"/>
      <c r="BK1325" s="166"/>
      <c r="BL1325" s="40"/>
      <c r="BM1325" s="40"/>
      <c r="BN1325" s="40"/>
      <c r="BO1325" s="47"/>
      <c r="BP1325" s="40"/>
      <c r="BQ1325" s="40"/>
      <c r="BR1325" s="40"/>
      <c r="BS1325" s="40"/>
      <c r="BT1325" s="166"/>
      <c r="BU1325" s="40"/>
      <c r="BV1325" s="40"/>
      <c r="BW1325" s="42"/>
      <c r="BX1325" s="47"/>
      <c r="BY1325" s="119"/>
      <c r="BZ1325" s="119"/>
      <c r="CA1325" s="119"/>
      <c r="CB1325" s="119"/>
      <c r="CC1325" s="172"/>
      <c r="CD1325" s="40"/>
      <c r="CE1325" s="40"/>
      <c r="CF1325" s="41"/>
      <c r="CG1325" s="47"/>
      <c r="CH1325" s="40"/>
      <c r="CI1325" s="40"/>
      <c r="CJ1325" s="40"/>
      <c r="CK1325" s="40"/>
      <c r="CL1325" s="166"/>
      <c r="CM1325" s="40"/>
      <c r="CN1325" s="40"/>
      <c r="CO1325" s="40"/>
      <c r="CP1325" s="47"/>
      <c r="CQ1325" s="40"/>
      <c r="CR1325" s="40"/>
      <c r="CS1325" s="40"/>
      <c r="CT1325" s="40"/>
      <c r="CU1325" s="166"/>
      <c r="CV1325" s="40"/>
      <c r="CW1325" s="40"/>
      <c r="CX1325" s="41"/>
      <c r="CY1325" s="47"/>
      <c r="CZ1325" s="40"/>
      <c r="DA1325" s="40"/>
      <c r="DB1325" s="40"/>
      <c r="DC1325" s="40"/>
      <c r="DD1325" s="166"/>
      <c r="DE1325" s="40"/>
      <c r="DF1325" s="40"/>
      <c r="DG1325" s="40"/>
      <c r="DH1325" s="47"/>
      <c r="DI1325" s="119"/>
      <c r="DJ1325" s="119"/>
      <c r="DK1325" s="119"/>
      <c r="DL1325" s="172"/>
      <c r="DM1325" s="40"/>
      <c r="DN1325" s="40"/>
      <c r="DO1325" s="42"/>
    </row>
    <row r="1326" spans="1:119" ht="21" customHeight="1" x14ac:dyDescent="0.25">
      <c r="A1326" s="66" t="s">
        <v>2585</v>
      </c>
      <c r="B1326" s="67" t="s">
        <v>2586</v>
      </c>
      <c r="C1326" s="68" t="s">
        <v>2587</v>
      </c>
      <c r="D1326" s="26">
        <v>1</v>
      </c>
      <c r="E1326" s="27">
        <v>9000000</v>
      </c>
      <c r="F1326" s="27">
        <v>8050000</v>
      </c>
      <c r="G1326" s="148"/>
      <c r="H1326" s="148"/>
      <c r="I1326" s="143">
        <f t="shared" si="2602"/>
        <v>7.8797823123427577E-2</v>
      </c>
      <c r="J1326" s="27">
        <f t="shared" si="2603"/>
        <v>8525000</v>
      </c>
      <c r="K1326" s="28">
        <f t="shared" ref="K1326:K1329" si="2758">J1326*19%</f>
        <v>1619750</v>
      </c>
      <c r="L1326" s="29">
        <f t="shared" si="2669"/>
        <v>10144750</v>
      </c>
      <c r="M1326" s="26">
        <v>1</v>
      </c>
      <c r="N1326" s="27">
        <v>9000000</v>
      </c>
      <c r="O1326" s="27">
        <v>8050000</v>
      </c>
      <c r="P1326" s="145"/>
      <c r="Q1326" s="145"/>
      <c r="R1326" s="143">
        <f t="shared" si="2754"/>
        <v>7.8797823123427577E-2</v>
      </c>
      <c r="S1326" s="27">
        <f t="shared" ref="S1326:S1329" si="2759">+AVERAGE(N1326:P1326)</f>
        <v>8525000</v>
      </c>
      <c r="T1326" s="28">
        <f t="shared" ref="T1326:T1329" si="2760">+S1326*19%</f>
        <v>1619750</v>
      </c>
      <c r="U1326" s="30">
        <f t="shared" ref="U1326:U1329" si="2761">+T1326+S1326</f>
        <v>10144750</v>
      </c>
      <c r="V1326" s="26">
        <v>1</v>
      </c>
      <c r="W1326" s="27">
        <v>9000000</v>
      </c>
      <c r="X1326" s="27">
        <v>9900000</v>
      </c>
      <c r="Y1326" s="145"/>
      <c r="Z1326" s="145"/>
      <c r="AA1326" s="143">
        <f t="shared" si="2723"/>
        <v>6.7343502970147379E-2</v>
      </c>
      <c r="AB1326" s="27">
        <f t="shared" ref="AB1326:AB1329" si="2762">+AVERAGE(W1326:Y1326)</f>
        <v>9450000</v>
      </c>
      <c r="AC1326" s="28">
        <f t="shared" si="2609"/>
        <v>1795500</v>
      </c>
      <c r="AD1326" s="29">
        <f t="shared" ref="AD1326:AD1329" si="2763">+AC1326+AB1326</f>
        <v>11245500</v>
      </c>
      <c r="AE1326" s="26">
        <v>1</v>
      </c>
      <c r="AF1326" s="27">
        <v>9000000</v>
      </c>
      <c r="AG1326" s="27">
        <v>10260000</v>
      </c>
      <c r="AH1326" s="145"/>
      <c r="AI1326" s="145"/>
      <c r="AJ1326" s="143">
        <f t="shared" si="2662"/>
        <v>9.2518644267398739E-2</v>
      </c>
      <c r="AK1326" s="27">
        <f t="shared" ref="AK1326:AK1329" si="2764">+AVERAGE(AF1326:AH1326)</f>
        <v>9630000</v>
      </c>
      <c r="AL1326" s="28">
        <f t="shared" si="2612"/>
        <v>1829700</v>
      </c>
      <c r="AM1326" s="30">
        <f t="shared" ref="AM1326:AM1329" si="2765">+AL1326+AK1326</f>
        <v>11459700</v>
      </c>
      <c r="AN1326" s="26">
        <v>1</v>
      </c>
      <c r="AO1326" s="27">
        <v>9000000</v>
      </c>
      <c r="AP1326" s="27">
        <v>10497600</v>
      </c>
      <c r="AQ1326" s="145"/>
      <c r="AR1326" s="145"/>
      <c r="AS1326" s="143">
        <f t="shared" si="2663"/>
        <v>0.10862497081743124</v>
      </c>
      <c r="AT1326" s="27">
        <f t="shared" ref="AT1326:AT1329" si="2766">+AVERAGE(AO1326:AQ1326)</f>
        <v>9748800</v>
      </c>
      <c r="AU1326" s="28">
        <f t="shared" si="2615"/>
        <v>1852272</v>
      </c>
      <c r="AV1326" s="30">
        <f t="shared" ref="AV1326:AV1329" si="2767">+AU1326+AT1326</f>
        <v>11601072</v>
      </c>
      <c r="AW1326" s="26">
        <v>1</v>
      </c>
      <c r="AX1326" s="27">
        <v>9000000</v>
      </c>
      <c r="AY1326" s="27">
        <v>9720000</v>
      </c>
      <c r="AZ1326" s="145"/>
      <c r="BA1326" s="145"/>
      <c r="BB1326" s="143">
        <f t="shared" si="2664"/>
        <v>5.4392829322042119E-2</v>
      </c>
      <c r="BC1326" s="27">
        <f t="shared" ref="BC1326:BC1329" si="2768">+AVERAGE(AX1326:AZ1326)</f>
        <v>9360000</v>
      </c>
      <c r="BD1326" s="27">
        <f t="shared" si="2618"/>
        <v>1778400</v>
      </c>
      <c r="BE1326" s="27">
        <f t="shared" ref="BE1326:BE1329" si="2769">+BD1326+BC1326</f>
        <v>11138400</v>
      </c>
      <c r="BF1326" s="26">
        <v>1</v>
      </c>
      <c r="BG1326" s="27">
        <v>7200000</v>
      </c>
      <c r="BH1326" s="27">
        <v>6120000</v>
      </c>
      <c r="BI1326" s="145"/>
      <c r="BJ1326" s="145"/>
      <c r="BK1326" s="143">
        <f t="shared" si="2665"/>
        <v>0.11466596451673743</v>
      </c>
      <c r="BL1326" s="27">
        <f t="shared" ref="BL1326:BL1329" si="2770">+AVERAGE(BG1326:BI1326)</f>
        <v>6660000</v>
      </c>
      <c r="BM1326" s="27">
        <f t="shared" si="2621"/>
        <v>1265400</v>
      </c>
      <c r="BN1326" s="28">
        <f t="shared" ref="BN1326:BN1329" si="2771">+BM1326+BL1326</f>
        <v>7925400</v>
      </c>
      <c r="BO1326" s="26">
        <v>1</v>
      </c>
      <c r="BP1326" s="27">
        <v>7200000</v>
      </c>
      <c r="BQ1326" s="27">
        <v>7704000</v>
      </c>
      <c r="BR1326" s="148"/>
      <c r="BS1326" s="148"/>
      <c r="BT1326" s="143">
        <f t="shared" si="2666"/>
        <v>4.7823647036771326E-2</v>
      </c>
      <c r="BU1326" s="27">
        <f t="shared" ref="BU1326:BU1329" si="2772">+AVERAGE(BP1326:BR1326)</f>
        <v>7452000</v>
      </c>
      <c r="BV1326" s="28">
        <f t="shared" si="2624"/>
        <v>1415880</v>
      </c>
      <c r="BW1326" s="30">
        <f t="shared" ref="BW1326:BW1329" si="2773">+BV1326+BU1326</f>
        <v>8867880</v>
      </c>
      <c r="BX1326" s="26">
        <v>1</v>
      </c>
      <c r="BY1326" s="28">
        <v>7200000</v>
      </c>
      <c r="BZ1326" s="28">
        <v>7704000</v>
      </c>
      <c r="CA1326" s="156"/>
      <c r="CB1326" s="156"/>
      <c r="CC1326" s="177">
        <f t="shared" si="2667"/>
        <v>4.7823647036771326E-2</v>
      </c>
      <c r="CD1326" s="28">
        <f t="shared" ref="CD1326:CD1329" si="2774">+AVERAGE(BY1326:CA1326)</f>
        <v>7452000</v>
      </c>
      <c r="CE1326" s="28">
        <f t="shared" si="2627"/>
        <v>1415880</v>
      </c>
      <c r="CF1326" s="29">
        <f t="shared" ref="CF1326:CF1329" si="2775">+CE1326+CD1326</f>
        <v>8867880</v>
      </c>
      <c r="CG1326" s="26">
        <v>1</v>
      </c>
      <c r="CH1326" s="27">
        <v>5760000</v>
      </c>
      <c r="CI1326" s="27">
        <v>9792000</v>
      </c>
      <c r="CJ1326" s="148"/>
      <c r="CK1326" s="148"/>
      <c r="CL1326" s="143">
        <f>+STDEVA(CH1326:CI1326)/AVERAGE(CH1326:CI1326)</f>
        <v>0.36664796061524685</v>
      </c>
      <c r="CM1326" s="27">
        <f>+AVERAGE(CH1326:CJ1326)</f>
        <v>7776000</v>
      </c>
      <c r="CN1326" s="27">
        <f t="shared" si="2629"/>
        <v>1477440</v>
      </c>
      <c r="CO1326" s="28">
        <f t="shared" si="2744"/>
        <v>9253440</v>
      </c>
      <c r="CP1326" s="26">
        <v>1</v>
      </c>
      <c r="CQ1326" s="27">
        <v>5760000</v>
      </c>
      <c r="CR1326" s="27">
        <v>9792000</v>
      </c>
      <c r="CS1326" s="148"/>
      <c r="CT1326" s="148"/>
      <c r="CU1326" s="143">
        <f t="shared" si="2668"/>
        <v>0.36664796061524685</v>
      </c>
      <c r="CV1326" s="27">
        <f t="shared" ref="CV1326:CV1329" si="2776">+AVERAGE(CQ1326:CS1326)</f>
        <v>7776000</v>
      </c>
      <c r="CW1326" s="28">
        <f t="shared" ref="CW1326:CW1329" si="2777">+CV1326*19%</f>
        <v>1477440</v>
      </c>
      <c r="CX1326" s="29">
        <f t="shared" ref="CX1326:CX1329" si="2778">+CW1326+CV1326</f>
        <v>9253440</v>
      </c>
      <c r="CY1326" s="26">
        <v>1</v>
      </c>
      <c r="CZ1326" s="27">
        <v>5760000</v>
      </c>
      <c r="DA1326" s="27">
        <v>4608000</v>
      </c>
      <c r="DB1326" s="181"/>
      <c r="DC1326" s="181"/>
      <c r="DD1326" s="143">
        <f t="shared" si="2670"/>
        <v>0.15713484026367722</v>
      </c>
      <c r="DE1326" s="27">
        <f t="shared" ref="DE1326:DE1329" si="2779">+AVERAGE(CZ1326:DB1326)</f>
        <v>5184000</v>
      </c>
      <c r="DF1326" s="27">
        <f t="shared" ref="DF1326:DF1329" si="2780">+DE1326*19%</f>
        <v>984960</v>
      </c>
      <c r="DG1326" s="28">
        <f t="shared" ref="DG1326:DG1329" si="2781">+DF1326+DE1326</f>
        <v>6168960</v>
      </c>
      <c r="DH1326" s="26">
        <v>1</v>
      </c>
      <c r="DI1326" s="28">
        <v>5760000</v>
      </c>
      <c r="DJ1326" s="28">
        <v>6624000</v>
      </c>
      <c r="DK1326" s="157"/>
      <c r="DL1326" s="177">
        <f t="shared" si="2750"/>
        <v>9.8666062491146164E-2</v>
      </c>
      <c r="DM1326" s="28">
        <f t="shared" ref="DM1326:DM1329" si="2782">+AVERAGE(DI1326:DK1326)</f>
        <v>6192000</v>
      </c>
      <c r="DN1326" s="28">
        <f t="shared" ref="DN1326:DN1329" si="2783">DM1326*19%</f>
        <v>1176480</v>
      </c>
      <c r="DO1326" s="30">
        <f t="shared" ref="DO1326:DO1329" si="2784">+DM1326+DN1326</f>
        <v>7368480</v>
      </c>
    </row>
    <row r="1327" spans="1:119" ht="30.75" customHeight="1" x14ac:dyDescent="0.25">
      <c r="A1327" s="66" t="s">
        <v>2588</v>
      </c>
      <c r="B1327" s="67" t="s">
        <v>2586</v>
      </c>
      <c r="C1327" s="68" t="s">
        <v>2589</v>
      </c>
      <c r="D1327" s="26">
        <v>1</v>
      </c>
      <c r="E1327" s="27">
        <v>8500000</v>
      </c>
      <c r="F1327" s="27">
        <v>7600000</v>
      </c>
      <c r="G1327" s="148"/>
      <c r="H1327" s="148"/>
      <c r="I1327" s="143">
        <f t="shared" si="2602"/>
        <v>7.9055416530173006E-2</v>
      </c>
      <c r="J1327" s="27">
        <f t="shared" si="2603"/>
        <v>8050000</v>
      </c>
      <c r="K1327" s="28">
        <f t="shared" si="2758"/>
        <v>1529500</v>
      </c>
      <c r="L1327" s="29">
        <f t="shared" si="2669"/>
        <v>9579500</v>
      </c>
      <c r="M1327" s="26">
        <v>1</v>
      </c>
      <c r="N1327" s="27">
        <v>8500000</v>
      </c>
      <c r="O1327" s="27">
        <v>7600000</v>
      </c>
      <c r="P1327" s="145"/>
      <c r="Q1327" s="145"/>
      <c r="R1327" s="143">
        <f t="shared" si="2754"/>
        <v>7.9055416530173006E-2</v>
      </c>
      <c r="S1327" s="27">
        <f t="shared" si="2759"/>
        <v>8050000</v>
      </c>
      <c r="T1327" s="28">
        <f t="shared" si="2760"/>
        <v>1529500</v>
      </c>
      <c r="U1327" s="30">
        <f t="shared" si="2761"/>
        <v>9579500</v>
      </c>
      <c r="V1327" s="26">
        <v>1</v>
      </c>
      <c r="W1327" s="27">
        <v>8500000</v>
      </c>
      <c r="X1327" s="27">
        <v>9350000</v>
      </c>
      <c r="Y1327" s="145"/>
      <c r="Z1327" s="145"/>
      <c r="AA1327" s="143">
        <f t="shared" si="2723"/>
        <v>6.7343502970147379E-2</v>
      </c>
      <c r="AB1327" s="27">
        <f t="shared" si="2762"/>
        <v>8925000</v>
      </c>
      <c r="AC1327" s="28">
        <f t="shared" si="2609"/>
        <v>1695750</v>
      </c>
      <c r="AD1327" s="29">
        <f t="shared" si="2763"/>
        <v>10620750</v>
      </c>
      <c r="AE1327" s="26">
        <v>1</v>
      </c>
      <c r="AF1327" s="27">
        <v>8500000</v>
      </c>
      <c r="AG1327" s="27">
        <v>9690000</v>
      </c>
      <c r="AH1327" s="145"/>
      <c r="AI1327" s="145"/>
      <c r="AJ1327" s="143">
        <f t="shared" si="2662"/>
        <v>9.2518644267398739E-2</v>
      </c>
      <c r="AK1327" s="27">
        <f t="shared" si="2764"/>
        <v>9095000</v>
      </c>
      <c r="AL1327" s="28">
        <f t="shared" si="2612"/>
        <v>1728050</v>
      </c>
      <c r="AM1327" s="30">
        <f t="shared" si="2765"/>
        <v>10823050</v>
      </c>
      <c r="AN1327" s="26">
        <v>1</v>
      </c>
      <c r="AO1327" s="27">
        <v>8500000</v>
      </c>
      <c r="AP1327" s="27">
        <v>9914400</v>
      </c>
      <c r="AQ1327" s="145"/>
      <c r="AR1327" s="145"/>
      <c r="AS1327" s="143">
        <f t="shared" si="2663"/>
        <v>0.10862497081743122</v>
      </c>
      <c r="AT1327" s="27">
        <f t="shared" si="2766"/>
        <v>9207200</v>
      </c>
      <c r="AU1327" s="28">
        <f t="shared" si="2615"/>
        <v>1749368</v>
      </c>
      <c r="AV1327" s="30">
        <f t="shared" si="2767"/>
        <v>10956568</v>
      </c>
      <c r="AW1327" s="26">
        <v>1</v>
      </c>
      <c r="AX1327" s="27">
        <v>8500000</v>
      </c>
      <c r="AY1327" s="27">
        <v>9180000</v>
      </c>
      <c r="AZ1327" s="145"/>
      <c r="BA1327" s="145"/>
      <c r="BB1327" s="143">
        <f t="shared" si="2664"/>
        <v>5.4392829322042119E-2</v>
      </c>
      <c r="BC1327" s="27">
        <f t="shared" si="2768"/>
        <v>8840000</v>
      </c>
      <c r="BD1327" s="27">
        <f t="shared" si="2618"/>
        <v>1679600</v>
      </c>
      <c r="BE1327" s="27">
        <f t="shared" si="2769"/>
        <v>10519600</v>
      </c>
      <c r="BF1327" s="26">
        <v>1</v>
      </c>
      <c r="BG1327" s="27">
        <v>6800000</v>
      </c>
      <c r="BH1327" s="27">
        <v>5780000</v>
      </c>
      <c r="BI1327" s="145"/>
      <c r="BJ1327" s="145"/>
      <c r="BK1327" s="143">
        <f t="shared" si="2665"/>
        <v>0.11466596451673743</v>
      </c>
      <c r="BL1327" s="27">
        <f t="shared" si="2770"/>
        <v>6290000</v>
      </c>
      <c r="BM1327" s="27">
        <f t="shared" si="2621"/>
        <v>1195100</v>
      </c>
      <c r="BN1327" s="28">
        <f t="shared" si="2771"/>
        <v>7485100</v>
      </c>
      <c r="BO1327" s="26">
        <v>1</v>
      </c>
      <c r="BP1327" s="27">
        <v>6800000</v>
      </c>
      <c r="BQ1327" s="27">
        <v>7276000</v>
      </c>
      <c r="BR1327" s="148"/>
      <c r="BS1327" s="148"/>
      <c r="BT1327" s="143">
        <f t="shared" si="2666"/>
        <v>4.7823647036771333E-2</v>
      </c>
      <c r="BU1327" s="27">
        <f t="shared" si="2772"/>
        <v>7038000</v>
      </c>
      <c r="BV1327" s="28">
        <f t="shared" si="2624"/>
        <v>1337220</v>
      </c>
      <c r="BW1327" s="30">
        <f t="shared" si="2773"/>
        <v>8375220</v>
      </c>
      <c r="BX1327" s="26">
        <v>1</v>
      </c>
      <c r="BY1327" s="28">
        <v>6800000</v>
      </c>
      <c r="BZ1327" s="28">
        <v>7276000</v>
      </c>
      <c r="CA1327" s="156"/>
      <c r="CB1327" s="156"/>
      <c r="CC1327" s="177">
        <f t="shared" si="2667"/>
        <v>4.7823647036771333E-2</v>
      </c>
      <c r="CD1327" s="28">
        <f t="shared" si="2774"/>
        <v>7038000</v>
      </c>
      <c r="CE1327" s="28">
        <f t="shared" si="2627"/>
        <v>1337220</v>
      </c>
      <c r="CF1327" s="29">
        <f t="shared" si="2775"/>
        <v>8375220</v>
      </c>
      <c r="CG1327" s="26">
        <v>1</v>
      </c>
      <c r="CH1327" s="27">
        <v>5440000</v>
      </c>
      <c r="CI1327" s="27">
        <v>14688000</v>
      </c>
      <c r="CJ1327" s="27">
        <f>302521*1.052</f>
        <v>318252.092</v>
      </c>
      <c r="CK1327" s="27">
        <f>+(500000*1.0928)*1.052</f>
        <v>574812.80000000005</v>
      </c>
      <c r="CL1327" s="163">
        <f>+STDEVA(CH1327:CI1327)/AVERAGE(CH1327:CI1327)</f>
        <v>0.64977379892817877</v>
      </c>
      <c r="CM1327" s="196">
        <f>+MEDIAN(CH1327:CK1327)</f>
        <v>3007406.4000000004</v>
      </c>
      <c r="CN1327" s="27">
        <f t="shared" si="2629"/>
        <v>571407.21600000013</v>
      </c>
      <c r="CO1327" s="28">
        <f t="shared" si="2744"/>
        <v>3578813.6160000004</v>
      </c>
      <c r="CP1327" s="26">
        <v>1</v>
      </c>
      <c r="CQ1327" s="27">
        <v>5440000</v>
      </c>
      <c r="CR1327" s="27">
        <v>14688000</v>
      </c>
      <c r="CS1327" s="27">
        <f>302521*1.052</f>
        <v>318252.092</v>
      </c>
      <c r="CT1327" s="27">
        <f>+(500000*1.0928)*1.052</f>
        <v>574812.80000000005</v>
      </c>
      <c r="CU1327" s="163">
        <f t="shared" si="2668"/>
        <v>0.64977379892817877</v>
      </c>
      <c r="CV1327" s="196">
        <f>MEDIAN(CQ1327:CT1327)</f>
        <v>3007406.4000000004</v>
      </c>
      <c r="CW1327" s="28">
        <f t="shared" si="2777"/>
        <v>571407.21600000013</v>
      </c>
      <c r="CX1327" s="29">
        <f t="shared" si="2778"/>
        <v>3578813.6160000004</v>
      </c>
      <c r="CY1327" s="26">
        <v>1</v>
      </c>
      <c r="CZ1327" s="27">
        <v>5440000</v>
      </c>
      <c r="DA1327" s="27">
        <v>4352000</v>
      </c>
      <c r="DB1327" s="181"/>
      <c r="DC1327" s="181"/>
      <c r="DD1327" s="143">
        <f t="shared" si="2670"/>
        <v>0.15713484026367722</v>
      </c>
      <c r="DE1327" s="27">
        <f t="shared" si="2779"/>
        <v>4896000</v>
      </c>
      <c r="DF1327" s="27">
        <f t="shared" si="2780"/>
        <v>930240</v>
      </c>
      <c r="DG1327" s="28">
        <f t="shared" si="2781"/>
        <v>5826240</v>
      </c>
      <c r="DH1327" s="26">
        <v>1</v>
      </c>
      <c r="DI1327" s="28">
        <v>5440000</v>
      </c>
      <c r="DJ1327" s="28">
        <v>6256000</v>
      </c>
      <c r="DK1327" s="157"/>
      <c r="DL1327" s="177">
        <f t="shared" si="2750"/>
        <v>9.8666062491146164E-2</v>
      </c>
      <c r="DM1327" s="28">
        <f t="shared" si="2782"/>
        <v>5848000</v>
      </c>
      <c r="DN1327" s="28">
        <f t="shared" si="2783"/>
        <v>1111120</v>
      </c>
      <c r="DO1327" s="30">
        <f t="shared" si="2784"/>
        <v>6959120</v>
      </c>
    </row>
    <row r="1328" spans="1:119" ht="21" customHeight="1" x14ac:dyDescent="0.25">
      <c r="A1328" s="66" t="s">
        <v>2590</v>
      </c>
      <c r="B1328" s="67" t="s">
        <v>2586</v>
      </c>
      <c r="C1328" s="68" t="s">
        <v>2591</v>
      </c>
      <c r="D1328" s="26">
        <v>1</v>
      </c>
      <c r="E1328" s="27">
        <v>11000000</v>
      </c>
      <c r="F1328" s="27">
        <v>9850000</v>
      </c>
      <c r="G1328" s="148"/>
      <c r="H1328" s="148"/>
      <c r="I1328" s="143">
        <f t="shared" si="2602"/>
        <v>7.8002186893480055E-2</v>
      </c>
      <c r="J1328" s="27">
        <f t="shared" si="2603"/>
        <v>10425000</v>
      </c>
      <c r="K1328" s="28">
        <f t="shared" si="2758"/>
        <v>1980750</v>
      </c>
      <c r="L1328" s="29">
        <f t="shared" si="2669"/>
        <v>12405750</v>
      </c>
      <c r="M1328" s="26">
        <v>1</v>
      </c>
      <c r="N1328" s="27">
        <v>11000000</v>
      </c>
      <c r="O1328" s="27">
        <v>9850000</v>
      </c>
      <c r="P1328" s="145"/>
      <c r="Q1328" s="145"/>
      <c r="R1328" s="143">
        <f t="shared" si="2754"/>
        <v>7.8002186893480055E-2</v>
      </c>
      <c r="S1328" s="27">
        <f t="shared" si="2759"/>
        <v>10425000</v>
      </c>
      <c r="T1328" s="28">
        <f t="shared" si="2760"/>
        <v>1980750</v>
      </c>
      <c r="U1328" s="30">
        <f t="shared" si="2761"/>
        <v>12405750</v>
      </c>
      <c r="V1328" s="26">
        <v>1</v>
      </c>
      <c r="W1328" s="27">
        <v>11000000</v>
      </c>
      <c r="X1328" s="27">
        <v>12100000</v>
      </c>
      <c r="Y1328" s="145"/>
      <c r="Z1328" s="145"/>
      <c r="AA1328" s="143">
        <f t="shared" si="2723"/>
        <v>6.7343502970147379E-2</v>
      </c>
      <c r="AB1328" s="27">
        <f t="shared" si="2762"/>
        <v>11550000</v>
      </c>
      <c r="AC1328" s="28">
        <f t="shared" si="2609"/>
        <v>2194500</v>
      </c>
      <c r="AD1328" s="29">
        <f t="shared" si="2763"/>
        <v>13744500</v>
      </c>
      <c r="AE1328" s="26">
        <v>1</v>
      </c>
      <c r="AF1328" s="27">
        <v>11000000</v>
      </c>
      <c r="AG1328" s="27">
        <v>12540000</v>
      </c>
      <c r="AH1328" s="145"/>
      <c r="AI1328" s="145"/>
      <c r="AJ1328" s="143">
        <f t="shared" si="2662"/>
        <v>9.2518644267398753E-2</v>
      </c>
      <c r="AK1328" s="27">
        <f t="shared" si="2764"/>
        <v>11770000</v>
      </c>
      <c r="AL1328" s="28">
        <f t="shared" si="2612"/>
        <v>2236300</v>
      </c>
      <c r="AM1328" s="30">
        <f t="shared" si="2765"/>
        <v>14006300</v>
      </c>
      <c r="AN1328" s="26">
        <v>1</v>
      </c>
      <c r="AO1328" s="27">
        <v>11000000</v>
      </c>
      <c r="AP1328" s="27">
        <v>12830400</v>
      </c>
      <c r="AQ1328" s="145"/>
      <c r="AR1328" s="145"/>
      <c r="AS1328" s="143">
        <f t="shared" si="2663"/>
        <v>0.10862497081743122</v>
      </c>
      <c r="AT1328" s="27">
        <f t="shared" si="2766"/>
        <v>11915200</v>
      </c>
      <c r="AU1328" s="28">
        <f t="shared" si="2615"/>
        <v>2263888</v>
      </c>
      <c r="AV1328" s="30">
        <f t="shared" si="2767"/>
        <v>14179088</v>
      </c>
      <c r="AW1328" s="26">
        <v>1</v>
      </c>
      <c r="AX1328" s="27">
        <v>11000000</v>
      </c>
      <c r="AY1328" s="27">
        <v>11880000</v>
      </c>
      <c r="AZ1328" s="145"/>
      <c r="BA1328" s="145"/>
      <c r="BB1328" s="143">
        <f t="shared" si="2664"/>
        <v>5.4392829322042112E-2</v>
      </c>
      <c r="BC1328" s="27">
        <f t="shared" si="2768"/>
        <v>11440000</v>
      </c>
      <c r="BD1328" s="27">
        <f t="shared" si="2618"/>
        <v>2173600</v>
      </c>
      <c r="BE1328" s="27">
        <f t="shared" si="2769"/>
        <v>13613600</v>
      </c>
      <c r="BF1328" s="26">
        <v>1</v>
      </c>
      <c r="BG1328" s="27">
        <v>8800000</v>
      </c>
      <c r="BH1328" s="27">
        <v>7480000</v>
      </c>
      <c r="BI1328" s="145"/>
      <c r="BJ1328" s="145"/>
      <c r="BK1328" s="143">
        <f t="shared" si="2665"/>
        <v>0.11466596451673744</v>
      </c>
      <c r="BL1328" s="27">
        <f t="shared" si="2770"/>
        <v>8140000</v>
      </c>
      <c r="BM1328" s="27">
        <f t="shared" si="2621"/>
        <v>1546600</v>
      </c>
      <c r="BN1328" s="28">
        <f t="shared" si="2771"/>
        <v>9686600</v>
      </c>
      <c r="BO1328" s="26">
        <v>1</v>
      </c>
      <c r="BP1328" s="27">
        <v>8800000</v>
      </c>
      <c r="BQ1328" s="27">
        <v>9416000</v>
      </c>
      <c r="BR1328" s="148"/>
      <c r="BS1328" s="148"/>
      <c r="BT1328" s="143">
        <f t="shared" si="2666"/>
        <v>4.7823647036771326E-2</v>
      </c>
      <c r="BU1328" s="27">
        <f t="shared" si="2772"/>
        <v>9108000</v>
      </c>
      <c r="BV1328" s="28">
        <f t="shared" si="2624"/>
        <v>1730520</v>
      </c>
      <c r="BW1328" s="30">
        <f t="shared" si="2773"/>
        <v>10838520</v>
      </c>
      <c r="BX1328" s="26">
        <v>1</v>
      </c>
      <c r="BY1328" s="28">
        <v>8800000</v>
      </c>
      <c r="BZ1328" s="28">
        <v>9416000</v>
      </c>
      <c r="CA1328" s="156"/>
      <c r="CB1328" s="156"/>
      <c r="CC1328" s="177">
        <f t="shared" si="2667"/>
        <v>4.7823647036771326E-2</v>
      </c>
      <c r="CD1328" s="28">
        <f t="shared" si="2774"/>
        <v>9108000</v>
      </c>
      <c r="CE1328" s="28">
        <f t="shared" si="2627"/>
        <v>1730520</v>
      </c>
      <c r="CF1328" s="29">
        <f t="shared" si="2775"/>
        <v>10838520</v>
      </c>
      <c r="CG1328" s="26">
        <v>1</v>
      </c>
      <c r="CH1328" s="27">
        <v>7040000</v>
      </c>
      <c r="CI1328" s="27">
        <v>9792000</v>
      </c>
      <c r="CJ1328" s="148"/>
      <c r="CK1328" s="148"/>
      <c r="CL1328" s="143">
        <f>+STDEVA(CH1328:CI1328)/AVERAGE(CH1328:CI1328)</f>
        <v>0.23122122882906118</v>
      </c>
      <c r="CM1328" s="27">
        <f>+AVERAGE(CH1328:CJ1328)</f>
        <v>8416000</v>
      </c>
      <c r="CN1328" s="27">
        <f t="shared" si="2629"/>
        <v>1599040</v>
      </c>
      <c r="CO1328" s="28">
        <f t="shared" si="2744"/>
        <v>10015040</v>
      </c>
      <c r="CP1328" s="26">
        <v>1</v>
      </c>
      <c r="CQ1328" s="27">
        <v>7040000</v>
      </c>
      <c r="CR1328" s="27">
        <v>9792000</v>
      </c>
      <c r="CS1328" s="148"/>
      <c r="CT1328" s="148"/>
      <c r="CU1328" s="143">
        <f t="shared" si="2668"/>
        <v>0.23122122882906118</v>
      </c>
      <c r="CV1328" s="27">
        <f t="shared" si="2776"/>
        <v>8416000</v>
      </c>
      <c r="CW1328" s="28">
        <f t="shared" si="2777"/>
        <v>1599040</v>
      </c>
      <c r="CX1328" s="29">
        <f t="shared" si="2778"/>
        <v>10015040</v>
      </c>
      <c r="CY1328" s="26">
        <v>1</v>
      </c>
      <c r="CZ1328" s="27">
        <v>7040000</v>
      </c>
      <c r="DA1328" s="27">
        <v>5632000</v>
      </c>
      <c r="DB1328" s="181"/>
      <c r="DC1328" s="181"/>
      <c r="DD1328" s="143">
        <f t="shared" si="2670"/>
        <v>0.15713484026367722</v>
      </c>
      <c r="DE1328" s="27">
        <f t="shared" si="2779"/>
        <v>6336000</v>
      </c>
      <c r="DF1328" s="27">
        <f t="shared" si="2780"/>
        <v>1203840</v>
      </c>
      <c r="DG1328" s="28">
        <f t="shared" si="2781"/>
        <v>7539840</v>
      </c>
      <c r="DH1328" s="26">
        <v>1</v>
      </c>
      <c r="DI1328" s="28">
        <v>7040000</v>
      </c>
      <c r="DJ1328" s="28">
        <v>8096000</v>
      </c>
      <c r="DK1328" s="157"/>
      <c r="DL1328" s="177">
        <f t="shared" si="2750"/>
        <v>9.8666062491146164E-2</v>
      </c>
      <c r="DM1328" s="28">
        <f t="shared" si="2782"/>
        <v>7568000</v>
      </c>
      <c r="DN1328" s="28">
        <f t="shared" si="2783"/>
        <v>1437920</v>
      </c>
      <c r="DO1328" s="30">
        <f t="shared" si="2784"/>
        <v>9005920</v>
      </c>
    </row>
    <row r="1329" spans="1:119" ht="21" customHeight="1" x14ac:dyDescent="0.25">
      <c r="A1329" s="66" t="s">
        <v>2592</v>
      </c>
      <c r="B1329" s="67" t="s">
        <v>2586</v>
      </c>
      <c r="C1329" s="68" t="s">
        <v>2593</v>
      </c>
      <c r="D1329" s="26">
        <v>1</v>
      </c>
      <c r="E1329" s="27">
        <v>6000000</v>
      </c>
      <c r="F1329" s="27">
        <v>5350000</v>
      </c>
      <c r="G1329" s="148"/>
      <c r="H1329" s="148"/>
      <c r="I1329" s="143">
        <f t="shared" si="2602"/>
        <v>8.0990204012556105E-2</v>
      </c>
      <c r="J1329" s="27">
        <f t="shared" si="2603"/>
        <v>5675000</v>
      </c>
      <c r="K1329" s="28">
        <f t="shared" si="2758"/>
        <v>1078250</v>
      </c>
      <c r="L1329" s="29">
        <f t="shared" si="2669"/>
        <v>6753250</v>
      </c>
      <c r="M1329" s="26">
        <v>1</v>
      </c>
      <c r="N1329" s="27">
        <v>6000000</v>
      </c>
      <c r="O1329" s="27">
        <v>5350000</v>
      </c>
      <c r="P1329" s="145"/>
      <c r="Q1329" s="145"/>
      <c r="R1329" s="143">
        <f t="shared" si="2754"/>
        <v>8.0990204012556105E-2</v>
      </c>
      <c r="S1329" s="27">
        <f t="shared" si="2759"/>
        <v>5675000</v>
      </c>
      <c r="T1329" s="28">
        <f t="shared" si="2760"/>
        <v>1078250</v>
      </c>
      <c r="U1329" s="30">
        <f t="shared" si="2761"/>
        <v>6753250</v>
      </c>
      <c r="V1329" s="26">
        <v>1</v>
      </c>
      <c r="W1329" s="27">
        <v>6000000</v>
      </c>
      <c r="X1329" s="27">
        <v>6600000</v>
      </c>
      <c r="Y1329" s="145"/>
      <c r="Z1329" s="145"/>
      <c r="AA1329" s="143">
        <f t="shared" si="2723"/>
        <v>6.7343502970147379E-2</v>
      </c>
      <c r="AB1329" s="27">
        <f t="shared" si="2762"/>
        <v>6300000</v>
      </c>
      <c r="AC1329" s="28">
        <f t="shared" si="2609"/>
        <v>1197000</v>
      </c>
      <c r="AD1329" s="29">
        <f t="shared" si="2763"/>
        <v>7497000</v>
      </c>
      <c r="AE1329" s="26">
        <v>1</v>
      </c>
      <c r="AF1329" s="27">
        <v>6000000</v>
      </c>
      <c r="AG1329" s="27">
        <v>6840000</v>
      </c>
      <c r="AH1329" s="145"/>
      <c r="AI1329" s="145"/>
      <c r="AJ1329" s="143">
        <f t="shared" si="2662"/>
        <v>9.2518644267398739E-2</v>
      </c>
      <c r="AK1329" s="27">
        <f t="shared" si="2764"/>
        <v>6420000</v>
      </c>
      <c r="AL1329" s="28">
        <f t="shared" si="2612"/>
        <v>1219800</v>
      </c>
      <c r="AM1329" s="30">
        <f t="shared" si="2765"/>
        <v>7639800</v>
      </c>
      <c r="AN1329" s="26">
        <v>1</v>
      </c>
      <c r="AO1329" s="27">
        <v>6000000</v>
      </c>
      <c r="AP1329" s="27">
        <v>6998400</v>
      </c>
      <c r="AQ1329" s="145"/>
      <c r="AR1329" s="145"/>
      <c r="AS1329" s="143">
        <f t="shared" si="2663"/>
        <v>0.10862497081743124</v>
      </c>
      <c r="AT1329" s="27">
        <f t="shared" si="2766"/>
        <v>6499200</v>
      </c>
      <c r="AU1329" s="28">
        <f t="shared" si="2615"/>
        <v>1234848</v>
      </c>
      <c r="AV1329" s="30">
        <f t="shared" si="2767"/>
        <v>7734048</v>
      </c>
      <c r="AW1329" s="26">
        <v>1</v>
      </c>
      <c r="AX1329" s="27">
        <v>6000000</v>
      </c>
      <c r="AY1329" s="27">
        <v>6480000</v>
      </c>
      <c r="AZ1329" s="145"/>
      <c r="BA1329" s="145"/>
      <c r="BB1329" s="143">
        <f t="shared" si="2664"/>
        <v>5.4392829322042112E-2</v>
      </c>
      <c r="BC1329" s="27">
        <f t="shared" si="2768"/>
        <v>6240000</v>
      </c>
      <c r="BD1329" s="27">
        <f t="shared" si="2618"/>
        <v>1185600</v>
      </c>
      <c r="BE1329" s="27">
        <f t="shared" si="2769"/>
        <v>7425600</v>
      </c>
      <c r="BF1329" s="26">
        <v>1</v>
      </c>
      <c r="BG1329" s="27">
        <v>4800000</v>
      </c>
      <c r="BH1329" s="27">
        <v>4080000</v>
      </c>
      <c r="BI1329" s="145"/>
      <c r="BJ1329" s="145"/>
      <c r="BK1329" s="143">
        <f t="shared" si="2665"/>
        <v>0.11466596451673744</v>
      </c>
      <c r="BL1329" s="27">
        <f t="shared" si="2770"/>
        <v>4440000</v>
      </c>
      <c r="BM1329" s="27">
        <f t="shared" si="2621"/>
        <v>843600</v>
      </c>
      <c r="BN1329" s="28">
        <f t="shared" si="2771"/>
        <v>5283600</v>
      </c>
      <c r="BO1329" s="26">
        <v>1</v>
      </c>
      <c r="BP1329" s="27">
        <v>4800000</v>
      </c>
      <c r="BQ1329" s="27">
        <v>5136000</v>
      </c>
      <c r="BR1329" s="148"/>
      <c r="BS1329" s="148"/>
      <c r="BT1329" s="143">
        <f t="shared" si="2666"/>
        <v>4.7823647036771333E-2</v>
      </c>
      <c r="BU1329" s="27">
        <f t="shared" si="2772"/>
        <v>4968000</v>
      </c>
      <c r="BV1329" s="28">
        <f t="shared" si="2624"/>
        <v>943920</v>
      </c>
      <c r="BW1329" s="30">
        <f t="shared" si="2773"/>
        <v>5911920</v>
      </c>
      <c r="BX1329" s="26">
        <v>1</v>
      </c>
      <c r="BY1329" s="28">
        <v>4800000</v>
      </c>
      <c r="BZ1329" s="28">
        <v>5136000</v>
      </c>
      <c r="CA1329" s="156"/>
      <c r="CB1329" s="156"/>
      <c r="CC1329" s="177">
        <f t="shared" si="2667"/>
        <v>4.7823647036771333E-2</v>
      </c>
      <c r="CD1329" s="28">
        <f t="shared" si="2774"/>
        <v>4968000</v>
      </c>
      <c r="CE1329" s="28">
        <f t="shared" si="2627"/>
        <v>943920</v>
      </c>
      <c r="CF1329" s="29">
        <f t="shared" si="2775"/>
        <v>5911920</v>
      </c>
      <c r="CG1329" s="26">
        <v>1</v>
      </c>
      <c r="CH1329" s="27">
        <v>3840000</v>
      </c>
      <c r="CI1329" s="27">
        <v>4896000</v>
      </c>
      <c r="CJ1329" s="148"/>
      <c r="CK1329" s="148"/>
      <c r="CL1329" s="143">
        <f>+STDEVA(CH1329:CI1329)/AVERAGE(CH1329:CI1329)</f>
        <v>0.17094889215498951</v>
      </c>
      <c r="CM1329" s="27">
        <f>+AVERAGE(CH1329:CJ1329)</f>
        <v>4368000</v>
      </c>
      <c r="CN1329" s="27">
        <f t="shared" si="2629"/>
        <v>829920</v>
      </c>
      <c r="CO1329" s="28">
        <f t="shared" si="2744"/>
        <v>5197920</v>
      </c>
      <c r="CP1329" s="26">
        <v>1</v>
      </c>
      <c r="CQ1329" s="27">
        <v>3840000</v>
      </c>
      <c r="CR1329" s="27">
        <v>4896000</v>
      </c>
      <c r="CS1329" s="148"/>
      <c r="CT1329" s="148"/>
      <c r="CU1329" s="143">
        <f t="shared" si="2668"/>
        <v>0.17094889215498951</v>
      </c>
      <c r="CV1329" s="27">
        <f t="shared" si="2776"/>
        <v>4368000</v>
      </c>
      <c r="CW1329" s="28">
        <f t="shared" si="2777"/>
        <v>829920</v>
      </c>
      <c r="CX1329" s="29">
        <f t="shared" si="2778"/>
        <v>5197920</v>
      </c>
      <c r="CY1329" s="26">
        <v>1</v>
      </c>
      <c r="CZ1329" s="27">
        <v>3840000</v>
      </c>
      <c r="DA1329" s="27">
        <v>3072000</v>
      </c>
      <c r="DB1329" s="181"/>
      <c r="DC1329" s="181"/>
      <c r="DD1329" s="143">
        <f t="shared" si="2670"/>
        <v>0.15713484026367722</v>
      </c>
      <c r="DE1329" s="27">
        <f t="shared" si="2779"/>
        <v>3456000</v>
      </c>
      <c r="DF1329" s="27">
        <f t="shared" si="2780"/>
        <v>656640</v>
      </c>
      <c r="DG1329" s="28">
        <f t="shared" si="2781"/>
        <v>4112640</v>
      </c>
      <c r="DH1329" s="26">
        <v>1</v>
      </c>
      <c r="DI1329" s="28">
        <v>3840000</v>
      </c>
      <c r="DJ1329" s="28">
        <v>4416000</v>
      </c>
      <c r="DK1329" s="157"/>
      <c r="DL1329" s="177">
        <f t="shared" si="2750"/>
        <v>9.8666062491146164E-2</v>
      </c>
      <c r="DM1329" s="28">
        <f t="shared" si="2782"/>
        <v>4128000</v>
      </c>
      <c r="DN1329" s="28">
        <f t="shared" si="2783"/>
        <v>784320</v>
      </c>
      <c r="DO1329" s="30">
        <f t="shared" si="2784"/>
        <v>4912320</v>
      </c>
    </row>
    <row r="1330" spans="1:119" ht="15" customHeight="1" x14ac:dyDescent="0.25">
      <c r="A1330" s="248" t="s">
        <v>2594</v>
      </c>
      <c r="B1330" s="248"/>
      <c r="C1330" s="249"/>
      <c r="D1330" s="47"/>
      <c r="E1330" s="40"/>
      <c r="F1330" s="40"/>
      <c r="G1330" s="40"/>
      <c r="H1330" s="40"/>
      <c r="I1330" s="40"/>
      <c r="J1330" s="40"/>
      <c r="K1330" s="40"/>
      <c r="L1330" s="41"/>
      <c r="M1330" s="47"/>
      <c r="N1330" s="40"/>
      <c r="O1330" s="40"/>
      <c r="P1330" s="40"/>
      <c r="Q1330" s="40"/>
      <c r="R1330" s="166"/>
      <c r="S1330" s="40"/>
      <c r="T1330" s="40"/>
      <c r="U1330" s="42"/>
      <c r="V1330" s="47"/>
      <c r="W1330" s="40"/>
      <c r="X1330" s="40"/>
      <c r="Y1330" s="40"/>
      <c r="Z1330" s="40"/>
      <c r="AA1330" s="166"/>
      <c r="AB1330" s="40"/>
      <c r="AC1330" s="40"/>
      <c r="AD1330" s="41"/>
      <c r="AE1330" s="47"/>
      <c r="AF1330" s="40"/>
      <c r="AG1330" s="40"/>
      <c r="AH1330" s="40"/>
      <c r="AI1330" s="40"/>
      <c r="AJ1330" s="166"/>
      <c r="AK1330" s="40"/>
      <c r="AL1330" s="40"/>
      <c r="AM1330" s="42"/>
      <c r="AN1330" s="47"/>
      <c r="AO1330" s="40"/>
      <c r="AP1330" s="40"/>
      <c r="AQ1330" s="40"/>
      <c r="AR1330" s="40"/>
      <c r="AS1330" s="166"/>
      <c r="AT1330" s="40"/>
      <c r="AU1330" s="40"/>
      <c r="AV1330" s="42"/>
      <c r="AW1330" s="47"/>
      <c r="AX1330" s="119"/>
      <c r="AY1330" s="119"/>
      <c r="AZ1330" s="119"/>
      <c r="BA1330" s="119"/>
      <c r="BB1330" s="172"/>
      <c r="BC1330" s="119"/>
      <c r="BD1330" s="40"/>
      <c r="BE1330" s="40"/>
      <c r="BF1330" s="47"/>
      <c r="BG1330" s="40"/>
      <c r="BH1330" s="40"/>
      <c r="BI1330" s="40"/>
      <c r="BJ1330" s="40"/>
      <c r="BK1330" s="166"/>
      <c r="BL1330" s="40"/>
      <c r="BM1330" s="40"/>
      <c r="BN1330" s="40"/>
      <c r="BO1330" s="47"/>
      <c r="BP1330" s="40"/>
      <c r="BQ1330" s="40"/>
      <c r="BR1330" s="40"/>
      <c r="BS1330" s="40"/>
      <c r="BT1330" s="166"/>
      <c r="BU1330" s="40"/>
      <c r="BV1330" s="40"/>
      <c r="BW1330" s="42"/>
      <c r="BX1330" s="47"/>
      <c r="BY1330" s="119"/>
      <c r="BZ1330" s="119"/>
      <c r="CA1330" s="119"/>
      <c r="CB1330" s="119"/>
      <c r="CC1330" s="172"/>
      <c r="CD1330" s="40"/>
      <c r="CE1330" s="40"/>
      <c r="CF1330" s="41"/>
      <c r="CG1330" s="47"/>
      <c r="CH1330" s="40"/>
      <c r="CI1330" s="40"/>
      <c r="CJ1330" s="40"/>
      <c r="CK1330" s="40"/>
      <c r="CL1330" s="166"/>
      <c r="CM1330" s="40"/>
      <c r="CN1330" s="40"/>
      <c r="CO1330" s="40"/>
      <c r="CP1330" s="47"/>
      <c r="CQ1330" s="40"/>
      <c r="CR1330" s="40"/>
      <c r="CS1330" s="40"/>
      <c r="CT1330" s="40"/>
      <c r="CU1330" s="166"/>
      <c r="CV1330" s="40"/>
      <c r="CW1330" s="40"/>
      <c r="CX1330" s="41"/>
      <c r="CY1330" s="47"/>
      <c r="CZ1330" s="40"/>
      <c r="DA1330" s="40"/>
      <c r="DB1330" s="40"/>
      <c r="DC1330" s="40"/>
      <c r="DD1330" s="166"/>
      <c r="DE1330" s="40"/>
      <c r="DF1330" s="40"/>
      <c r="DG1330" s="40"/>
      <c r="DH1330" s="47"/>
      <c r="DI1330" s="119"/>
      <c r="DJ1330" s="119"/>
      <c r="DK1330" s="119"/>
      <c r="DL1330" s="172"/>
      <c r="DM1330" s="40"/>
      <c r="DN1330" s="40"/>
      <c r="DO1330" s="42"/>
    </row>
    <row r="1331" spans="1:119" ht="21" customHeight="1" x14ac:dyDescent="0.25">
      <c r="A1331" s="66" t="s">
        <v>2595</v>
      </c>
      <c r="B1331" s="67" t="s">
        <v>2596</v>
      </c>
      <c r="C1331" s="68" t="s">
        <v>2597</v>
      </c>
      <c r="D1331" s="26">
        <v>1</v>
      </c>
      <c r="E1331" s="27">
        <v>3500000</v>
      </c>
      <c r="F1331" s="27">
        <v>3970000</v>
      </c>
      <c r="G1331" s="148"/>
      <c r="H1331" s="148"/>
      <c r="I1331" s="143">
        <f t="shared" si="2602"/>
        <v>8.8979969787865418E-2</v>
      </c>
      <c r="J1331" s="27">
        <f t="shared" si="2603"/>
        <v>3735000</v>
      </c>
      <c r="K1331" s="28">
        <f t="shared" ref="K1331:K1355" si="2785">J1331*19%</f>
        <v>709650</v>
      </c>
      <c r="L1331" s="29">
        <f t="shared" si="2669"/>
        <v>4444650</v>
      </c>
      <c r="M1331" s="26">
        <v>1</v>
      </c>
      <c r="N1331" s="27">
        <v>3500000</v>
      </c>
      <c r="O1331" s="27">
        <v>4025000</v>
      </c>
      <c r="P1331" s="145"/>
      <c r="Q1331" s="145"/>
      <c r="R1331" s="143">
        <f t="shared" si="2754"/>
        <v>9.8666062491146164E-2</v>
      </c>
      <c r="S1331" s="27">
        <f t="shared" ref="S1331:S1355" si="2786">+AVERAGE(N1331:P1331)</f>
        <v>3762500</v>
      </c>
      <c r="T1331" s="28">
        <f t="shared" ref="T1331:T1355" si="2787">+S1331*19%</f>
        <v>714875</v>
      </c>
      <c r="U1331" s="30">
        <f t="shared" ref="U1331:U1355" si="2788">+T1331+S1331</f>
        <v>4477375</v>
      </c>
      <c r="V1331" s="26">
        <v>1</v>
      </c>
      <c r="W1331" s="27">
        <v>3500000</v>
      </c>
      <c r="X1331" s="27">
        <v>3080000</v>
      </c>
      <c r="Y1331" s="145"/>
      <c r="Z1331" s="145"/>
      <c r="AA1331" s="143">
        <f t="shared" si="2723"/>
        <v>9.0268950789772012E-2</v>
      </c>
      <c r="AB1331" s="27">
        <f t="shared" ref="AB1331:AB1344" si="2789">+AVERAGE(W1331:Y1331)</f>
        <v>3290000</v>
      </c>
      <c r="AC1331" s="28">
        <f t="shared" si="2609"/>
        <v>625100</v>
      </c>
      <c r="AD1331" s="29">
        <f t="shared" ref="AD1331:AD1344" si="2790">+AC1331+AB1331</f>
        <v>3915100</v>
      </c>
      <c r="AE1331" s="26">
        <v>1</v>
      </c>
      <c r="AF1331" s="27">
        <v>3500000</v>
      </c>
      <c r="AG1331" s="27">
        <v>4200000</v>
      </c>
      <c r="AH1331" s="145"/>
      <c r="AI1331" s="145"/>
      <c r="AJ1331" s="143">
        <f t="shared" si="2662"/>
        <v>0.12856486930664501</v>
      </c>
      <c r="AK1331" s="27">
        <f t="shared" ref="AK1331:AK1344" si="2791">+AVERAGE(AF1331:AH1331)</f>
        <v>3850000</v>
      </c>
      <c r="AL1331" s="28">
        <f t="shared" si="2612"/>
        <v>731500</v>
      </c>
      <c r="AM1331" s="30">
        <f t="shared" ref="AM1331:AM1344" si="2792">+AL1331+AK1331</f>
        <v>4581500</v>
      </c>
      <c r="AN1331" s="26">
        <v>1</v>
      </c>
      <c r="AO1331" s="27">
        <v>3500000</v>
      </c>
      <c r="AP1331" s="27">
        <v>5040000</v>
      </c>
      <c r="AQ1331" s="145"/>
      <c r="AR1331" s="145"/>
      <c r="AS1331" s="143">
        <f t="shared" si="2663"/>
        <v>0.25502211780498441</v>
      </c>
      <c r="AT1331" s="27">
        <f t="shared" ref="AT1331:AT1344" si="2793">+AVERAGE(AO1331:AQ1331)</f>
        <v>4270000</v>
      </c>
      <c r="AU1331" s="28">
        <f t="shared" si="2615"/>
        <v>811300</v>
      </c>
      <c r="AV1331" s="30">
        <f t="shared" ref="AV1331:AV1344" si="2794">+AU1331+AT1331</f>
        <v>5081300</v>
      </c>
      <c r="AW1331" s="26">
        <v>1</v>
      </c>
      <c r="AX1331" s="27">
        <v>3500000</v>
      </c>
      <c r="AY1331" s="27">
        <v>4200000</v>
      </c>
      <c r="AZ1331" s="145"/>
      <c r="BA1331" s="145"/>
      <c r="BB1331" s="143">
        <f t="shared" si="2664"/>
        <v>0.12856486930664501</v>
      </c>
      <c r="BC1331" s="27">
        <f t="shared" ref="BC1331:BC1344" si="2795">+AVERAGE(AX1331:AZ1331)</f>
        <v>3850000</v>
      </c>
      <c r="BD1331" s="27">
        <f t="shared" si="2618"/>
        <v>731500</v>
      </c>
      <c r="BE1331" s="27">
        <f t="shared" ref="BE1331:BE1344" si="2796">+BD1331+BC1331</f>
        <v>4581500</v>
      </c>
      <c r="BF1331" s="26">
        <v>1</v>
      </c>
      <c r="BG1331" s="27">
        <v>2800000</v>
      </c>
      <c r="BH1331" s="27">
        <v>2240000</v>
      </c>
      <c r="BI1331" s="145"/>
      <c r="BJ1331" s="145"/>
      <c r="BK1331" s="143">
        <f t="shared" si="2665"/>
        <v>0.15713484026367722</v>
      </c>
      <c r="BL1331" s="27">
        <f t="shared" ref="BL1331:BL1344" si="2797">+AVERAGE(BG1331:BI1331)</f>
        <v>2520000</v>
      </c>
      <c r="BM1331" s="27">
        <f t="shared" si="2621"/>
        <v>478800</v>
      </c>
      <c r="BN1331" s="28">
        <f t="shared" ref="BN1331:BN1344" si="2798">+BM1331+BL1331</f>
        <v>2998800</v>
      </c>
      <c r="BO1331" s="26">
        <v>1</v>
      </c>
      <c r="BP1331" s="27">
        <v>2800000</v>
      </c>
      <c r="BQ1331" s="27">
        <v>2492000</v>
      </c>
      <c r="BR1331" s="148"/>
      <c r="BS1331" s="148"/>
      <c r="BT1331" s="143">
        <f t="shared" si="2666"/>
        <v>8.2308725852402356E-2</v>
      </c>
      <c r="BU1331" s="27">
        <f t="shared" ref="BU1331:BU1344" si="2799">+AVERAGE(BP1331:BR1331)</f>
        <v>2646000</v>
      </c>
      <c r="BV1331" s="28">
        <f t="shared" si="2624"/>
        <v>502740</v>
      </c>
      <c r="BW1331" s="30">
        <f t="shared" ref="BW1331:BW1344" si="2800">+BV1331+BU1331</f>
        <v>3148740</v>
      </c>
      <c r="BX1331" s="26">
        <v>1</v>
      </c>
      <c r="BY1331" s="28">
        <v>2800000</v>
      </c>
      <c r="BZ1331" s="28">
        <v>2492000</v>
      </c>
      <c r="CA1331" s="156"/>
      <c r="CB1331" s="156"/>
      <c r="CC1331" s="177">
        <f t="shared" si="2667"/>
        <v>8.2308725852402356E-2</v>
      </c>
      <c r="CD1331" s="28">
        <f t="shared" ref="CD1331:CD1344" si="2801">+AVERAGE(BY1331:CA1331)</f>
        <v>2646000</v>
      </c>
      <c r="CE1331" s="28">
        <f t="shared" si="2627"/>
        <v>502740</v>
      </c>
      <c r="CF1331" s="29">
        <f t="shared" ref="CF1331:CF1344" si="2802">+CE1331+CD1331</f>
        <v>3148740</v>
      </c>
      <c r="CG1331" s="26">
        <v>1</v>
      </c>
      <c r="CH1331" s="27">
        <v>2240000</v>
      </c>
      <c r="CI1331" s="27">
        <v>1904000</v>
      </c>
      <c r="CJ1331" s="148"/>
      <c r="CK1331" s="148"/>
      <c r="CL1331" s="143">
        <f t="shared" ref="CL1331:CL1344" si="2803">+STDEVA(CH1331:CI1331)/AVERAGE(CH1331:CI1331)</f>
        <v>0.11466596451673744</v>
      </c>
      <c r="CM1331" s="27">
        <f t="shared" ref="CM1331:CM1344" si="2804">+AVERAGE(CH1331:CJ1331)</f>
        <v>2072000</v>
      </c>
      <c r="CN1331" s="27">
        <f t="shared" si="2629"/>
        <v>393680</v>
      </c>
      <c r="CO1331" s="28">
        <f t="shared" si="2744"/>
        <v>2465680</v>
      </c>
      <c r="CP1331" s="26">
        <v>1</v>
      </c>
      <c r="CQ1331" s="27">
        <v>2240000</v>
      </c>
      <c r="CR1331" s="27">
        <v>1904000</v>
      </c>
      <c r="CS1331" s="148"/>
      <c r="CT1331" s="148"/>
      <c r="CU1331" s="143">
        <f t="shared" si="2668"/>
        <v>0.11466596451673744</v>
      </c>
      <c r="CV1331" s="27">
        <f t="shared" ref="CV1331:CV1344" si="2805">+AVERAGE(CQ1331:CS1331)</f>
        <v>2072000</v>
      </c>
      <c r="CW1331" s="28">
        <f t="shared" ref="CW1331:CW1344" si="2806">+CV1331*19%</f>
        <v>393680</v>
      </c>
      <c r="CX1331" s="29">
        <f t="shared" ref="CX1331:CX1344" si="2807">+CW1331+CV1331</f>
        <v>2465680</v>
      </c>
      <c r="CY1331" s="26">
        <v>1</v>
      </c>
      <c r="CZ1331" s="27">
        <v>2240000</v>
      </c>
      <c r="DA1331" s="27">
        <v>1792000</v>
      </c>
      <c r="DB1331" s="181"/>
      <c r="DC1331" s="181"/>
      <c r="DD1331" s="143">
        <f t="shared" si="2670"/>
        <v>0.15713484026367722</v>
      </c>
      <c r="DE1331" s="27">
        <f t="shared" ref="DE1331:DE1344" si="2808">+AVERAGE(CZ1331:DB1331)</f>
        <v>2016000</v>
      </c>
      <c r="DF1331" s="27">
        <f t="shared" ref="DF1331:DF1344" si="2809">+DE1331*19%</f>
        <v>383040</v>
      </c>
      <c r="DG1331" s="28">
        <f t="shared" ref="DG1331:DG1344" si="2810">+DF1331+DE1331</f>
        <v>2399040</v>
      </c>
      <c r="DH1331" s="31" t="s">
        <v>30</v>
      </c>
      <c r="DI1331" s="43" t="s">
        <v>30</v>
      </c>
      <c r="DJ1331" s="43" t="s">
        <v>30</v>
      </c>
      <c r="DK1331" s="43" t="s">
        <v>30</v>
      </c>
      <c r="DL1331" s="43" t="s">
        <v>30</v>
      </c>
      <c r="DM1331" s="32" t="s">
        <v>30</v>
      </c>
      <c r="DN1331" s="32" t="s">
        <v>30</v>
      </c>
      <c r="DO1331" s="33" t="s">
        <v>30</v>
      </c>
    </row>
    <row r="1332" spans="1:119" ht="21" customHeight="1" x14ac:dyDescent="0.25">
      <c r="A1332" s="66" t="s">
        <v>2598</v>
      </c>
      <c r="B1332" s="67" t="s">
        <v>2596</v>
      </c>
      <c r="C1332" s="68" t="s">
        <v>2599</v>
      </c>
      <c r="D1332" s="26">
        <v>1</v>
      </c>
      <c r="E1332" s="27">
        <v>3500000</v>
      </c>
      <c r="F1332" s="27">
        <v>3970000</v>
      </c>
      <c r="G1332" s="148"/>
      <c r="H1332" s="148"/>
      <c r="I1332" s="143">
        <f t="shared" si="2602"/>
        <v>8.8979969787865418E-2</v>
      </c>
      <c r="J1332" s="27">
        <f t="shared" si="2603"/>
        <v>3735000</v>
      </c>
      <c r="K1332" s="28">
        <f t="shared" si="2785"/>
        <v>709650</v>
      </c>
      <c r="L1332" s="29">
        <f t="shared" si="2669"/>
        <v>4444650</v>
      </c>
      <c r="M1332" s="26">
        <v>1</v>
      </c>
      <c r="N1332" s="27">
        <v>3500000</v>
      </c>
      <c r="O1332" s="27">
        <v>4025000</v>
      </c>
      <c r="P1332" s="145"/>
      <c r="Q1332" s="145"/>
      <c r="R1332" s="143">
        <f t="shared" si="2754"/>
        <v>9.8666062491146164E-2</v>
      </c>
      <c r="S1332" s="27">
        <f t="shared" si="2786"/>
        <v>3762500</v>
      </c>
      <c r="T1332" s="28">
        <f t="shared" si="2787"/>
        <v>714875</v>
      </c>
      <c r="U1332" s="30">
        <f t="shared" si="2788"/>
        <v>4477375</v>
      </c>
      <c r="V1332" s="26">
        <v>1</v>
      </c>
      <c r="W1332" s="27">
        <v>3500000</v>
      </c>
      <c r="X1332" s="27">
        <v>3080000</v>
      </c>
      <c r="Y1332" s="145"/>
      <c r="Z1332" s="145"/>
      <c r="AA1332" s="143">
        <f t="shared" si="2723"/>
        <v>9.0268950789772012E-2</v>
      </c>
      <c r="AB1332" s="27">
        <f t="shared" si="2789"/>
        <v>3290000</v>
      </c>
      <c r="AC1332" s="28">
        <f t="shared" si="2609"/>
        <v>625100</v>
      </c>
      <c r="AD1332" s="29">
        <f t="shared" si="2790"/>
        <v>3915100</v>
      </c>
      <c r="AE1332" s="26">
        <v>1</v>
      </c>
      <c r="AF1332" s="27">
        <v>3500000</v>
      </c>
      <c r="AG1332" s="27">
        <v>4200000</v>
      </c>
      <c r="AH1332" s="145"/>
      <c r="AI1332" s="145"/>
      <c r="AJ1332" s="143">
        <f t="shared" si="2662"/>
        <v>0.12856486930664501</v>
      </c>
      <c r="AK1332" s="27">
        <f t="shared" si="2791"/>
        <v>3850000</v>
      </c>
      <c r="AL1332" s="28">
        <f t="shared" si="2612"/>
        <v>731500</v>
      </c>
      <c r="AM1332" s="30">
        <f t="shared" si="2792"/>
        <v>4581500</v>
      </c>
      <c r="AN1332" s="26">
        <v>1</v>
      </c>
      <c r="AO1332" s="27">
        <v>3500000</v>
      </c>
      <c r="AP1332" s="27">
        <v>5040000</v>
      </c>
      <c r="AQ1332" s="145"/>
      <c r="AR1332" s="145"/>
      <c r="AS1332" s="143">
        <f t="shared" si="2663"/>
        <v>0.25502211780498441</v>
      </c>
      <c r="AT1332" s="27">
        <f t="shared" si="2793"/>
        <v>4270000</v>
      </c>
      <c r="AU1332" s="28">
        <f t="shared" si="2615"/>
        <v>811300</v>
      </c>
      <c r="AV1332" s="30">
        <f t="shared" si="2794"/>
        <v>5081300</v>
      </c>
      <c r="AW1332" s="26">
        <v>1</v>
      </c>
      <c r="AX1332" s="27">
        <v>3500000</v>
      </c>
      <c r="AY1332" s="27">
        <v>4200000</v>
      </c>
      <c r="AZ1332" s="145"/>
      <c r="BA1332" s="145"/>
      <c r="BB1332" s="143">
        <f t="shared" si="2664"/>
        <v>0.12856486930664501</v>
      </c>
      <c r="BC1332" s="27">
        <f t="shared" si="2795"/>
        <v>3850000</v>
      </c>
      <c r="BD1332" s="27">
        <f t="shared" si="2618"/>
        <v>731500</v>
      </c>
      <c r="BE1332" s="27">
        <f t="shared" si="2796"/>
        <v>4581500</v>
      </c>
      <c r="BF1332" s="26">
        <v>1</v>
      </c>
      <c r="BG1332" s="27">
        <v>2800000</v>
      </c>
      <c r="BH1332" s="27">
        <v>2240000</v>
      </c>
      <c r="BI1332" s="145"/>
      <c r="BJ1332" s="145"/>
      <c r="BK1332" s="143">
        <f t="shared" si="2665"/>
        <v>0.15713484026367722</v>
      </c>
      <c r="BL1332" s="27">
        <f t="shared" si="2797"/>
        <v>2520000</v>
      </c>
      <c r="BM1332" s="27">
        <f t="shared" si="2621"/>
        <v>478800</v>
      </c>
      <c r="BN1332" s="28">
        <f t="shared" si="2798"/>
        <v>2998800</v>
      </c>
      <c r="BO1332" s="26">
        <v>1</v>
      </c>
      <c r="BP1332" s="27">
        <v>2800000</v>
      </c>
      <c r="BQ1332" s="27">
        <v>2492000</v>
      </c>
      <c r="BR1332" s="148"/>
      <c r="BS1332" s="148"/>
      <c r="BT1332" s="143">
        <f t="shared" si="2666"/>
        <v>8.2308725852402356E-2</v>
      </c>
      <c r="BU1332" s="27">
        <f t="shared" si="2799"/>
        <v>2646000</v>
      </c>
      <c r="BV1332" s="28">
        <f t="shared" si="2624"/>
        <v>502740</v>
      </c>
      <c r="BW1332" s="30">
        <f t="shared" si="2800"/>
        <v>3148740</v>
      </c>
      <c r="BX1332" s="26">
        <v>1</v>
      </c>
      <c r="BY1332" s="28">
        <v>2800000</v>
      </c>
      <c r="BZ1332" s="28">
        <v>2492000</v>
      </c>
      <c r="CA1332" s="156"/>
      <c r="CB1332" s="156"/>
      <c r="CC1332" s="177">
        <f t="shared" si="2667"/>
        <v>8.2308725852402356E-2</v>
      </c>
      <c r="CD1332" s="28">
        <f t="shared" si="2801"/>
        <v>2646000</v>
      </c>
      <c r="CE1332" s="28">
        <f t="shared" si="2627"/>
        <v>502740</v>
      </c>
      <c r="CF1332" s="29">
        <f t="shared" si="2802"/>
        <v>3148740</v>
      </c>
      <c r="CG1332" s="26">
        <v>1</v>
      </c>
      <c r="CH1332" s="27">
        <v>2240000</v>
      </c>
      <c r="CI1332" s="27">
        <v>1904000</v>
      </c>
      <c r="CJ1332" s="148"/>
      <c r="CK1332" s="148"/>
      <c r="CL1332" s="143">
        <f t="shared" si="2803"/>
        <v>0.11466596451673744</v>
      </c>
      <c r="CM1332" s="27">
        <f t="shared" si="2804"/>
        <v>2072000</v>
      </c>
      <c r="CN1332" s="27">
        <f t="shared" si="2629"/>
        <v>393680</v>
      </c>
      <c r="CO1332" s="28">
        <f t="shared" si="2744"/>
        <v>2465680</v>
      </c>
      <c r="CP1332" s="26">
        <v>1</v>
      </c>
      <c r="CQ1332" s="27">
        <v>2240000</v>
      </c>
      <c r="CR1332" s="27">
        <v>1904000</v>
      </c>
      <c r="CS1332" s="148"/>
      <c r="CT1332" s="148"/>
      <c r="CU1332" s="143">
        <f t="shared" si="2668"/>
        <v>0.11466596451673744</v>
      </c>
      <c r="CV1332" s="27">
        <f t="shared" si="2805"/>
        <v>2072000</v>
      </c>
      <c r="CW1332" s="28">
        <f t="shared" si="2806"/>
        <v>393680</v>
      </c>
      <c r="CX1332" s="29">
        <f t="shared" si="2807"/>
        <v>2465680</v>
      </c>
      <c r="CY1332" s="26">
        <v>1</v>
      </c>
      <c r="CZ1332" s="27">
        <v>2240000</v>
      </c>
      <c r="DA1332" s="27">
        <v>1792000</v>
      </c>
      <c r="DB1332" s="181"/>
      <c r="DC1332" s="181"/>
      <c r="DD1332" s="143">
        <f t="shared" si="2670"/>
        <v>0.15713484026367722</v>
      </c>
      <c r="DE1332" s="27">
        <f t="shared" si="2808"/>
        <v>2016000</v>
      </c>
      <c r="DF1332" s="27">
        <f t="shared" si="2809"/>
        <v>383040</v>
      </c>
      <c r="DG1332" s="28">
        <f t="shared" si="2810"/>
        <v>2399040</v>
      </c>
      <c r="DH1332" s="31" t="s">
        <v>30</v>
      </c>
      <c r="DI1332" s="43" t="s">
        <v>30</v>
      </c>
      <c r="DJ1332" s="43" t="s">
        <v>30</v>
      </c>
      <c r="DK1332" s="43" t="s">
        <v>30</v>
      </c>
      <c r="DL1332" s="43" t="s">
        <v>30</v>
      </c>
      <c r="DM1332" s="32" t="s">
        <v>30</v>
      </c>
      <c r="DN1332" s="32" t="s">
        <v>30</v>
      </c>
      <c r="DO1332" s="33" t="s">
        <v>30</v>
      </c>
    </row>
    <row r="1333" spans="1:119" ht="21" customHeight="1" x14ac:dyDescent="0.25">
      <c r="A1333" s="66" t="s">
        <v>2600</v>
      </c>
      <c r="B1333" s="67" t="s">
        <v>2596</v>
      </c>
      <c r="C1333" s="68" t="s">
        <v>2601</v>
      </c>
      <c r="D1333" s="26">
        <v>1</v>
      </c>
      <c r="E1333" s="27">
        <v>8000000</v>
      </c>
      <c r="F1333" s="27">
        <v>9010000</v>
      </c>
      <c r="G1333" s="148"/>
      <c r="H1333" s="148"/>
      <c r="I1333" s="143">
        <f t="shared" si="2602"/>
        <v>8.3971528394875122E-2</v>
      </c>
      <c r="J1333" s="27">
        <f t="shared" si="2603"/>
        <v>8505000</v>
      </c>
      <c r="K1333" s="28">
        <f t="shared" si="2785"/>
        <v>1615950</v>
      </c>
      <c r="L1333" s="29">
        <f t="shared" si="2669"/>
        <v>10120950</v>
      </c>
      <c r="M1333" s="26">
        <v>1</v>
      </c>
      <c r="N1333" s="27">
        <v>8000000</v>
      </c>
      <c r="O1333" s="27">
        <v>9200000</v>
      </c>
      <c r="P1333" s="145"/>
      <c r="Q1333" s="145"/>
      <c r="R1333" s="143">
        <f t="shared" si="2754"/>
        <v>9.8666062491146164E-2</v>
      </c>
      <c r="S1333" s="27">
        <f t="shared" si="2786"/>
        <v>8600000</v>
      </c>
      <c r="T1333" s="28">
        <f t="shared" si="2787"/>
        <v>1634000</v>
      </c>
      <c r="U1333" s="30">
        <f t="shared" si="2788"/>
        <v>10234000</v>
      </c>
      <c r="V1333" s="26">
        <v>1</v>
      </c>
      <c r="W1333" s="27">
        <v>8000000</v>
      </c>
      <c r="X1333" s="27">
        <v>7040000</v>
      </c>
      <c r="Y1333" s="145"/>
      <c r="Z1333" s="145"/>
      <c r="AA1333" s="143">
        <f t="shared" si="2723"/>
        <v>9.0268950789772012E-2</v>
      </c>
      <c r="AB1333" s="27">
        <f t="shared" si="2789"/>
        <v>7520000</v>
      </c>
      <c r="AC1333" s="28">
        <f t="shared" si="2609"/>
        <v>1428800</v>
      </c>
      <c r="AD1333" s="29">
        <f t="shared" si="2790"/>
        <v>8948800</v>
      </c>
      <c r="AE1333" s="26">
        <v>1</v>
      </c>
      <c r="AF1333" s="27">
        <v>8000000</v>
      </c>
      <c r="AG1333" s="27">
        <v>9600000</v>
      </c>
      <c r="AH1333" s="145"/>
      <c r="AI1333" s="145"/>
      <c r="AJ1333" s="143">
        <f t="shared" si="2662"/>
        <v>0.12856486930664501</v>
      </c>
      <c r="AK1333" s="27">
        <f t="shared" si="2791"/>
        <v>8800000</v>
      </c>
      <c r="AL1333" s="28">
        <f t="shared" si="2612"/>
        <v>1672000</v>
      </c>
      <c r="AM1333" s="30">
        <f t="shared" si="2792"/>
        <v>10472000</v>
      </c>
      <c r="AN1333" s="26">
        <v>1</v>
      </c>
      <c r="AO1333" s="27">
        <v>8000000</v>
      </c>
      <c r="AP1333" s="27">
        <v>11520000</v>
      </c>
      <c r="AQ1333" s="145"/>
      <c r="AR1333" s="145"/>
      <c r="AS1333" s="143">
        <f t="shared" si="2663"/>
        <v>0.25502211780498435</v>
      </c>
      <c r="AT1333" s="27">
        <f t="shared" si="2793"/>
        <v>9760000</v>
      </c>
      <c r="AU1333" s="28">
        <f t="shared" si="2615"/>
        <v>1854400</v>
      </c>
      <c r="AV1333" s="30">
        <f t="shared" si="2794"/>
        <v>11614400</v>
      </c>
      <c r="AW1333" s="26">
        <v>1</v>
      </c>
      <c r="AX1333" s="27">
        <v>8000000</v>
      </c>
      <c r="AY1333" s="27">
        <v>9600000</v>
      </c>
      <c r="AZ1333" s="145"/>
      <c r="BA1333" s="145"/>
      <c r="BB1333" s="143">
        <f t="shared" si="2664"/>
        <v>0.12856486930664501</v>
      </c>
      <c r="BC1333" s="27">
        <f t="shared" si="2795"/>
        <v>8800000</v>
      </c>
      <c r="BD1333" s="27">
        <f t="shared" si="2618"/>
        <v>1672000</v>
      </c>
      <c r="BE1333" s="27">
        <f t="shared" si="2796"/>
        <v>10472000</v>
      </c>
      <c r="BF1333" s="26">
        <v>1</v>
      </c>
      <c r="BG1333" s="27">
        <v>6400000</v>
      </c>
      <c r="BH1333" s="27">
        <v>5120000</v>
      </c>
      <c r="BI1333" s="145"/>
      <c r="BJ1333" s="145"/>
      <c r="BK1333" s="143">
        <f t="shared" si="2665"/>
        <v>0.15713484026367722</v>
      </c>
      <c r="BL1333" s="27">
        <f t="shared" si="2797"/>
        <v>5760000</v>
      </c>
      <c r="BM1333" s="27">
        <f t="shared" si="2621"/>
        <v>1094400</v>
      </c>
      <c r="BN1333" s="28">
        <f t="shared" si="2798"/>
        <v>6854400</v>
      </c>
      <c r="BO1333" s="26">
        <v>1</v>
      </c>
      <c r="BP1333" s="27">
        <v>6400000</v>
      </c>
      <c r="BQ1333" s="27">
        <v>5696000</v>
      </c>
      <c r="BR1333" s="148"/>
      <c r="BS1333" s="148"/>
      <c r="BT1333" s="143">
        <f t="shared" si="2666"/>
        <v>8.2308725852402356E-2</v>
      </c>
      <c r="BU1333" s="27">
        <f t="shared" si="2799"/>
        <v>6048000</v>
      </c>
      <c r="BV1333" s="28">
        <f t="shared" si="2624"/>
        <v>1149120</v>
      </c>
      <c r="BW1333" s="30">
        <f t="shared" si="2800"/>
        <v>7197120</v>
      </c>
      <c r="BX1333" s="26">
        <v>1</v>
      </c>
      <c r="BY1333" s="28">
        <v>6400000</v>
      </c>
      <c r="BZ1333" s="28">
        <v>5696000</v>
      </c>
      <c r="CA1333" s="156"/>
      <c r="CB1333" s="156"/>
      <c r="CC1333" s="177">
        <f t="shared" si="2667"/>
        <v>8.2308725852402356E-2</v>
      </c>
      <c r="CD1333" s="28">
        <f t="shared" si="2801"/>
        <v>6048000</v>
      </c>
      <c r="CE1333" s="28">
        <f t="shared" si="2627"/>
        <v>1149120</v>
      </c>
      <c r="CF1333" s="29">
        <f t="shared" si="2802"/>
        <v>7197120</v>
      </c>
      <c r="CG1333" s="26">
        <v>1</v>
      </c>
      <c r="CH1333" s="27">
        <v>5120000</v>
      </c>
      <c r="CI1333" s="27">
        <v>4352000</v>
      </c>
      <c r="CJ1333" s="148"/>
      <c r="CK1333" s="148"/>
      <c r="CL1333" s="143">
        <f t="shared" si="2803"/>
        <v>0.11466596451673743</v>
      </c>
      <c r="CM1333" s="27">
        <f t="shared" si="2804"/>
        <v>4736000</v>
      </c>
      <c r="CN1333" s="27">
        <f t="shared" si="2629"/>
        <v>899840</v>
      </c>
      <c r="CO1333" s="28">
        <f t="shared" si="2744"/>
        <v>5635840</v>
      </c>
      <c r="CP1333" s="26">
        <v>1</v>
      </c>
      <c r="CQ1333" s="27">
        <v>5120000</v>
      </c>
      <c r="CR1333" s="27">
        <v>4352000</v>
      </c>
      <c r="CS1333" s="148"/>
      <c r="CT1333" s="148"/>
      <c r="CU1333" s="143">
        <f t="shared" si="2668"/>
        <v>0.11466596451673743</v>
      </c>
      <c r="CV1333" s="27">
        <f t="shared" si="2805"/>
        <v>4736000</v>
      </c>
      <c r="CW1333" s="28">
        <f t="shared" si="2806"/>
        <v>899840</v>
      </c>
      <c r="CX1333" s="29">
        <f t="shared" si="2807"/>
        <v>5635840</v>
      </c>
      <c r="CY1333" s="26">
        <v>1</v>
      </c>
      <c r="CZ1333" s="27">
        <v>5120000</v>
      </c>
      <c r="DA1333" s="27">
        <v>4096000</v>
      </c>
      <c r="DB1333" s="181"/>
      <c r="DC1333" s="181"/>
      <c r="DD1333" s="143">
        <f t="shared" si="2670"/>
        <v>0.15713484026367724</v>
      </c>
      <c r="DE1333" s="27">
        <f t="shared" si="2808"/>
        <v>4608000</v>
      </c>
      <c r="DF1333" s="27">
        <f t="shared" si="2809"/>
        <v>875520</v>
      </c>
      <c r="DG1333" s="28">
        <f t="shared" si="2810"/>
        <v>5483520</v>
      </c>
      <c r="DH1333" s="31" t="s">
        <v>30</v>
      </c>
      <c r="DI1333" s="43" t="s">
        <v>30</v>
      </c>
      <c r="DJ1333" s="43" t="s">
        <v>30</v>
      </c>
      <c r="DK1333" s="43" t="s">
        <v>30</v>
      </c>
      <c r="DL1333" s="43" t="s">
        <v>30</v>
      </c>
      <c r="DM1333" s="32" t="s">
        <v>30</v>
      </c>
      <c r="DN1333" s="32" t="s">
        <v>30</v>
      </c>
      <c r="DO1333" s="33" t="s">
        <v>30</v>
      </c>
    </row>
    <row r="1334" spans="1:119" ht="21" customHeight="1" x14ac:dyDescent="0.25">
      <c r="A1334" s="66" t="s">
        <v>2602</v>
      </c>
      <c r="B1334" s="67" t="s">
        <v>2596</v>
      </c>
      <c r="C1334" s="68" t="s">
        <v>2603</v>
      </c>
      <c r="D1334" s="26">
        <v>1</v>
      </c>
      <c r="E1334" s="27">
        <v>4500000</v>
      </c>
      <c r="F1334" s="27">
        <v>5090000</v>
      </c>
      <c r="G1334" s="148"/>
      <c r="H1334" s="148"/>
      <c r="I1334" s="143">
        <f t="shared" si="2602"/>
        <v>8.7005839603767052E-2</v>
      </c>
      <c r="J1334" s="27">
        <f t="shared" si="2603"/>
        <v>4795000</v>
      </c>
      <c r="K1334" s="28">
        <f t="shared" si="2785"/>
        <v>911050</v>
      </c>
      <c r="L1334" s="29">
        <f t="shared" si="2669"/>
        <v>5706050</v>
      </c>
      <c r="M1334" s="26">
        <v>1</v>
      </c>
      <c r="N1334" s="27">
        <v>4500000</v>
      </c>
      <c r="O1334" s="27">
        <v>5175000</v>
      </c>
      <c r="P1334" s="145"/>
      <c r="Q1334" s="145"/>
      <c r="R1334" s="143">
        <f t="shared" si="2754"/>
        <v>9.8666062491146164E-2</v>
      </c>
      <c r="S1334" s="27">
        <f t="shared" si="2786"/>
        <v>4837500</v>
      </c>
      <c r="T1334" s="28">
        <f t="shared" si="2787"/>
        <v>919125</v>
      </c>
      <c r="U1334" s="30">
        <f t="shared" si="2788"/>
        <v>5756625</v>
      </c>
      <c r="V1334" s="26">
        <v>1</v>
      </c>
      <c r="W1334" s="27">
        <v>4500000</v>
      </c>
      <c r="X1334" s="27">
        <v>3960000</v>
      </c>
      <c r="Y1334" s="145"/>
      <c r="Z1334" s="145"/>
      <c r="AA1334" s="143">
        <f t="shared" si="2723"/>
        <v>9.0268950789772026E-2</v>
      </c>
      <c r="AB1334" s="27">
        <f t="shared" si="2789"/>
        <v>4230000</v>
      </c>
      <c r="AC1334" s="28">
        <f t="shared" si="2609"/>
        <v>803700</v>
      </c>
      <c r="AD1334" s="29">
        <f t="shared" si="2790"/>
        <v>5033700</v>
      </c>
      <c r="AE1334" s="26">
        <v>1</v>
      </c>
      <c r="AF1334" s="27">
        <v>4500000</v>
      </c>
      <c r="AG1334" s="27">
        <v>5400000</v>
      </c>
      <c r="AH1334" s="145"/>
      <c r="AI1334" s="145"/>
      <c r="AJ1334" s="143">
        <f t="shared" si="2662"/>
        <v>0.12856486930664499</v>
      </c>
      <c r="AK1334" s="27">
        <f t="shared" si="2791"/>
        <v>4950000</v>
      </c>
      <c r="AL1334" s="28">
        <f t="shared" si="2612"/>
        <v>940500</v>
      </c>
      <c r="AM1334" s="30">
        <f t="shared" si="2792"/>
        <v>5890500</v>
      </c>
      <c r="AN1334" s="26">
        <v>1</v>
      </c>
      <c r="AO1334" s="27">
        <v>4500000</v>
      </c>
      <c r="AP1334" s="27">
        <v>6480000</v>
      </c>
      <c r="AQ1334" s="145"/>
      <c r="AR1334" s="145"/>
      <c r="AS1334" s="143">
        <f t="shared" si="2663"/>
        <v>0.25502211780498435</v>
      </c>
      <c r="AT1334" s="27">
        <f t="shared" si="2793"/>
        <v>5490000</v>
      </c>
      <c r="AU1334" s="28">
        <f t="shared" si="2615"/>
        <v>1043100</v>
      </c>
      <c r="AV1334" s="30">
        <f t="shared" si="2794"/>
        <v>6533100</v>
      </c>
      <c r="AW1334" s="26">
        <v>1</v>
      </c>
      <c r="AX1334" s="27">
        <v>4500000</v>
      </c>
      <c r="AY1334" s="27">
        <v>5400000</v>
      </c>
      <c r="AZ1334" s="145"/>
      <c r="BA1334" s="145"/>
      <c r="BB1334" s="143">
        <f t="shared" si="2664"/>
        <v>0.12856486930664499</v>
      </c>
      <c r="BC1334" s="27">
        <f t="shared" si="2795"/>
        <v>4950000</v>
      </c>
      <c r="BD1334" s="27">
        <f t="shared" si="2618"/>
        <v>940500</v>
      </c>
      <c r="BE1334" s="27">
        <f t="shared" si="2796"/>
        <v>5890500</v>
      </c>
      <c r="BF1334" s="26">
        <v>1</v>
      </c>
      <c r="BG1334" s="27">
        <v>3600000</v>
      </c>
      <c r="BH1334" s="27">
        <v>2880000</v>
      </c>
      <c r="BI1334" s="145"/>
      <c r="BJ1334" s="145"/>
      <c r="BK1334" s="143">
        <f t="shared" si="2665"/>
        <v>0.15713484026367722</v>
      </c>
      <c r="BL1334" s="27">
        <f t="shared" si="2797"/>
        <v>3240000</v>
      </c>
      <c r="BM1334" s="27">
        <f t="shared" si="2621"/>
        <v>615600</v>
      </c>
      <c r="BN1334" s="28">
        <f t="shared" si="2798"/>
        <v>3855600</v>
      </c>
      <c r="BO1334" s="26">
        <v>1</v>
      </c>
      <c r="BP1334" s="27">
        <v>3600000</v>
      </c>
      <c r="BQ1334" s="27">
        <v>3204000</v>
      </c>
      <c r="BR1334" s="148"/>
      <c r="BS1334" s="148"/>
      <c r="BT1334" s="143">
        <f t="shared" si="2666"/>
        <v>8.2308725852402356E-2</v>
      </c>
      <c r="BU1334" s="27">
        <f t="shared" si="2799"/>
        <v>3402000</v>
      </c>
      <c r="BV1334" s="28">
        <f t="shared" si="2624"/>
        <v>646380</v>
      </c>
      <c r="BW1334" s="30">
        <f t="shared" si="2800"/>
        <v>4048380</v>
      </c>
      <c r="BX1334" s="26">
        <v>1</v>
      </c>
      <c r="BY1334" s="28">
        <v>3600000</v>
      </c>
      <c r="BZ1334" s="28">
        <v>3204000</v>
      </c>
      <c r="CA1334" s="156"/>
      <c r="CB1334" s="156"/>
      <c r="CC1334" s="177">
        <f t="shared" si="2667"/>
        <v>8.2308725852402356E-2</v>
      </c>
      <c r="CD1334" s="28">
        <f t="shared" si="2801"/>
        <v>3402000</v>
      </c>
      <c r="CE1334" s="28">
        <f t="shared" si="2627"/>
        <v>646380</v>
      </c>
      <c r="CF1334" s="29">
        <f t="shared" si="2802"/>
        <v>4048380</v>
      </c>
      <c r="CG1334" s="26">
        <v>1</v>
      </c>
      <c r="CH1334" s="27">
        <v>2880000</v>
      </c>
      <c r="CI1334" s="27">
        <v>2448000</v>
      </c>
      <c r="CJ1334" s="148"/>
      <c r="CK1334" s="148"/>
      <c r="CL1334" s="143">
        <f t="shared" si="2803"/>
        <v>0.11466596451673744</v>
      </c>
      <c r="CM1334" s="27">
        <f t="shared" si="2804"/>
        <v>2664000</v>
      </c>
      <c r="CN1334" s="27">
        <f t="shared" si="2629"/>
        <v>506160</v>
      </c>
      <c r="CO1334" s="28">
        <f t="shared" si="2744"/>
        <v>3170160</v>
      </c>
      <c r="CP1334" s="26">
        <v>1</v>
      </c>
      <c r="CQ1334" s="27">
        <v>2880000</v>
      </c>
      <c r="CR1334" s="27">
        <v>2448000</v>
      </c>
      <c r="CS1334" s="148"/>
      <c r="CT1334" s="148"/>
      <c r="CU1334" s="143">
        <f t="shared" si="2668"/>
        <v>0.11466596451673744</v>
      </c>
      <c r="CV1334" s="27">
        <f t="shared" si="2805"/>
        <v>2664000</v>
      </c>
      <c r="CW1334" s="28">
        <f t="shared" si="2806"/>
        <v>506160</v>
      </c>
      <c r="CX1334" s="29">
        <f t="shared" si="2807"/>
        <v>3170160</v>
      </c>
      <c r="CY1334" s="26">
        <v>1</v>
      </c>
      <c r="CZ1334" s="27">
        <v>2880000</v>
      </c>
      <c r="DA1334" s="27">
        <v>2304000</v>
      </c>
      <c r="DB1334" s="181"/>
      <c r="DC1334" s="181"/>
      <c r="DD1334" s="143">
        <f t="shared" si="2670"/>
        <v>0.15713484026367722</v>
      </c>
      <c r="DE1334" s="27">
        <f t="shared" si="2808"/>
        <v>2592000</v>
      </c>
      <c r="DF1334" s="27">
        <f t="shared" si="2809"/>
        <v>492480</v>
      </c>
      <c r="DG1334" s="28">
        <f t="shared" si="2810"/>
        <v>3084480</v>
      </c>
      <c r="DH1334" s="31" t="s">
        <v>30</v>
      </c>
      <c r="DI1334" s="43" t="s">
        <v>30</v>
      </c>
      <c r="DJ1334" s="43" t="s">
        <v>30</v>
      </c>
      <c r="DK1334" s="43" t="s">
        <v>30</v>
      </c>
      <c r="DL1334" s="43" t="s">
        <v>30</v>
      </c>
      <c r="DM1334" s="32" t="s">
        <v>30</v>
      </c>
      <c r="DN1334" s="32" t="s">
        <v>30</v>
      </c>
      <c r="DO1334" s="33" t="s">
        <v>30</v>
      </c>
    </row>
    <row r="1335" spans="1:119" ht="21" customHeight="1" x14ac:dyDescent="0.25">
      <c r="A1335" s="66" t="s">
        <v>2604</v>
      </c>
      <c r="B1335" s="67" t="s">
        <v>2596</v>
      </c>
      <c r="C1335" s="68" t="s">
        <v>2605</v>
      </c>
      <c r="D1335" s="26">
        <v>1</v>
      </c>
      <c r="E1335" s="27">
        <v>6500000</v>
      </c>
      <c r="F1335" s="27">
        <v>7330000</v>
      </c>
      <c r="G1335" s="148"/>
      <c r="H1335" s="148"/>
      <c r="I1335" s="143">
        <f t="shared" si="2602"/>
        <v>8.4873265131574019E-2</v>
      </c>
      <c r="J1335" s="27">
        <f t="shared" si="2603"/>
        <v>6915000</v>
      </c>
      <c r="K1335" s="28">
        <f t="shared" si="2785"/>
        <v>1313850</v>
      </c>
      <c r="L1335" s="29">
        <f t="shared" si="2669"/>
        <v>8228850</v>
      </c>
      <c r="M1335" s="26">
        <v>1</v>
      </c>
      <c r="N1335" s="27">
        <v>6500000</v>
      </c>
      <c r="O1335" s="27">
        <v>7475000</v>
      </c>
      <c r="P1335" s="145"/>
      <c r="Q1335" s="145"/>
      <c r="R1335" s="143">
        <f t="shared" si="2754"/>
        <v>9.8666062491146164E-2</v>
      </c>
      <c r="S1335" s="27">
        <f t="shared" si="2786"/>
        <v>6987500</v>
      </c>
      <c r="T1335" s="28">
        <f t="shared" si="2787"/>
        <v>1327625</v>
      </c>
      <c r="U1335" s="30">
        <f t="shared" si="2788"/>
        <v>8315125</v>
      </c>
      <c r="V1335" s="26">
        <v>1</v>
      </c>
      <c r="W1335" s="27">
        <v>6500000</v>
      </c>
      <c r="X1335" s="27">
        <v>5720000</v>
      </c>
      <c r="Y1335" s="145"/>
      <c r="Z1335" s="145"/>
      <c r="AA1335" s="143">
        <f t="shared" si="2723"/>
        <v>9.026895078977204E-2</v>
      </c>
      <c r="AB1335" s="27">
        <f t="shared" si="2789"/>
        <v>6110000</v>
      </c>
      <c r="AC1335" s="28">
        <f t="shared" si="2609"/>
        <v>1160900</v>
      </c>
      <c r="AD1335" s="29">
        <f t="shared" si="2790"/>
        <v>7270900</v>
      </c>
      <c r="AE1335" s="26">
        <v>1</v>
      </c>
      <c r="AF1335" s="27">
        <v>6500000</v>
      </c>
      <c r="AG1335" s="27">
        <v>7800000</v>
      </c>
      <c r="AH1335" s="145"/>
      <c r="AI1335" s="145"/>
      <c r="AJ1335" s="143">
        <f t="shared" si="2662"/>
        <v>0.12856486930664501</v>
      </c>
      <c r="AK1335" s="27">
        <f t="shared" si="2791"/>
        <v>7150000</v>
      </c>
      <c r="AL1335" s="28">
        <f t="shared" si="2612"/>
        <v>1358500</v>
      </c>
      <c r="AM1335" s="30">
        <f t="shared" si="2792"/>
        <v>8508500</v>
      </c>
      <c r="AN1335" s="26">
        <v>1</v>
      </c>
      <c r="AO1335" s="27">
        <v>6500000</v>
      </c>
      <c r="AP1335" s="27">
        <v>9360000</v>
      </c>
      <c r="AQ1335" s="145"/>
      <c r="AR1335" s="145"/>
      <c r="AS1335" s="143">
        <f t="shared" si="2663"/>
        <v>0.25502211780498435</v>
      </c>
      <c r="AT1335" s="27">
        <f t="shared" si="2793"/>
        <v>7930000</v>
      </c>
      <c r="AU1335" s="28">
        <f t="shared" si="2615"/>
        <v>1506700</v>
      </c>
      <c r="AV1335" s="30">
        <f t="shared" si="2794"/>
        <v>9436700</v>
      </c>
      <c r="AW1335" s="26">
        <v>1</v>
      </c>
      <c r="AX1335" s="27">
        <v>6500000</v>
      </c>
      <c r="AY1335" s="27">
        <v>7800000</v>
      </c>
      <c r="AZ1335" s="145"/>
      <c r="BA1335" s="145"/>
      <c r="BB1335" s="143">
        <f t="shared" si="2664"/>
        <v>0.12856486930664501</v>
      </c>
      <c r="BC1335" s="27">
        <f t="shared" si="2795"/>
        <v>7150000</v>
      </c>
      <c r="BD1335" s="27">
        <f t="shared" si="2618"/>
        <v>1358500</v>
      </c>
      <c r="BE1335" s="27">
        <f t="shared" si="2796"/>
        <v>8508500</v>
      </c>
      <c r="BF1335" s="26">
        <v>1</v>
      </c>
      <c r="BG1335" s="27">
        <v>5200000</v>
      </c>
      <c r="BH1335" s="27">
        <v>4160000</v>
      </c>
      <c r="BI1335" s="145"/>
      <c r="BJ1335" s="145"/>
      <c r="BK1335" s="143">
        <f t="shared" si="2665"/>
        <v>0.15713484026367722</v>
      </c>
      <c r="BL1335" s="27">
        <f t="shared" si="2797"/>
        <v>4680000</v>
      </c>
      <c r="BM1335" s="27">
        <f t="shared" si="2621"/>
        <v>889200</v>
      </c>
      <c r="BN1335" s="28">
        <f t="shared" si="2798"/>
        <v>5569200</v>
      </c>
      <c r="BO1335" s="26">
        <v>1</v>
      </c>
      <c r="BP1335" s="27">
        <v>5200000</v>
      </c>
      <c r="BQ1335" s="27">
        <v>4628000</v>
      </c>
      <c r="BR1335" s="148"/>
      <c r="BS1335" s="148"/>
      <c r="BT1335" s="143">
        <f t="shared" si="2666"/>
        <v>8.2308725852402356E-2</v>
      </c>
      <c r="BU1335" s="27">
        <f t="shared" si="2799"/>
        <v>4914000</v>
      </c>
      <c r="BV1335" s="28">
        <f t="shared" si="2624"/>
        <v>933660</v>
      </c>
      <c r="BW1335" s="30">
        <f t="shared" si="2800"/>
        <v>5847660</v>
      </c>
      <c r="BX1335" s="26">
        <v>1</v>
      </c>
      <c r="BY1335" s="28">
        <v>5200000</v>
      </c>
      <c r="BZ1335" s="28">
        <v>4628000</v>
      </c>
      <c r="CA1335" s="156"/>
      <c r="CB1335" s="156"/>
      <c r="CC1335" s="177">
        <f t="shared" si="2667"/>
        <v>8.2308725852402356E-2</v>
      </c>
      <c r="CD1335" s="28">
        <f t="shared" si="2801"/>
        <v>4914000</v>
      </c>
      <c r="CE1335" s="28">
        <f t="shared" si="2627"/>
        <v>933660</v>
      </c>
      <c r="CF1335" s="29">
        <f t="shared" si="2802"/>
        <v>5847660</v>
      </c>
      <c r="CG1335" s="26">
        <v>1</v>
      </c>
      <c r="CH1335" s="27">
        <v>4160000</v>
      </c>
      <c r="CI1335" s="27">
        <v>3536000</v>
      </c>
      <c r="CJ1335" s="148"/>
      <c r="CK1335" s="148"/>
      <c r="CL1335" s="143">
        <f t="shared" si="2803"/>
        <v>0.11466596451673744</v>
      </c>
      <c r="CM1335" s="27">
        <f t="shared" si="2804"/>
        <v>3848000</v>
      </c>
      <c r="CN1335" s="27">
        <f t="shared" si="2629"/>
        <v>731120</v>
      </c>
      <c r="CO1335" s="28">
        <f t="shared" si="2744"/>
        <v>4579120</v>
      </c>
      <c r="CP1335" s="26">
        <v>1</v>
      </c>
      <c r="CQ1335" s="27">
        <v>4160000</v>
      </c>
      <c r="CR1335" s="27">
        <v>3536000</v>
      </c>
      <c r="CS1335" s="148"/>
      <c r="CT1335" s="148"/>
      <c r="CU1335" s="143">
        <f t="shared" si="2668"/>
        <v>0.11466596451673744</v>
      </c>
      <c r="CV1335" s="27">
        <f t="shared" si="2805"/>
        <v>3848000</v>
      </c>
      <c r="CW1335" s="28">
        <f t="shared" si="2806"/>
        <v>731120</v>
      </c>
      <c r="CX1335" s="29">
        <f t="shared" si="2807"/>
        <v>4579120</v>
      </c>
      <c r="CY1335" s="26">
        <v>1</v>
      </c>
      <c r="CZ1335" s="27">
        <v>4160000</v>
      </c>
      <c r="DA1335" s="27">
        <v>3328000</v>
      </c>
      <c r="DB1335" s="181"/>
      <c r="DC1335" s="181"/>
      <c r="DD1335" s="143">
        <f t="shared" si="2670"/>
        <v>0.15713484026367724</v>
      </c>
      <c r="DE1335" s="27">
        <f t="shared" si="2808"/>
        <v>3744000</v>
      </c>
      <c r="DF1335" s="27">
        <f t="shared" si="2809"/>
        <v>711360</v>
      </c>
      <c r="DG1335" s="28">
        <f t="shared" si="2810"/>
        <v>4455360</v>
      </c>
      <c r="DH1335" s="31" t="s">
        <v>30</v>
      </c>
      <c r="DI1335" s="43" t="s">
        <v>30</v>
      </c>
      <c r="DJ1335" s="43" t="s">
        <v>30</v>
      </c>
      <c r="DK1335" s="43" t="s">
        <v>30</v>
      </c>
      <c r="DL1335" s="43" t="s">
        <v>30</v>
      </c>
      <c r="DM1335" s="32" t="s">
        <v>30</v>
      </c>
      <c r="DN1335" s="32" t="s">
        <v>30</v>
      </c>
      <c r="DO1335" s="33" t="s">
        <v>30</v>
      </c>
    </row>
    <row r="1336" spans="1:119" ht="21" customHeight="1" x14ac:dyDescent="0.25">
      <c r="A1336" s="66" t="s">
        <v>2606</v>
      </c>
      <c r="B1336" s="67" t="s">
        <v>2596</v>
      </c>
      <c r="C1336" s="68" t="s">
        <v>2607</v>
      </c>
      <c r="D1336" s="26">
        <v>1</v>
      </c>
      <c r="E1336" s="27">
        <v>1500000</v>
      </c>
      <c r="F1336" s="27">
        <v>1730000</v>
      </c>
      <c r="G1336" s="148"/>
      <c r="H1336" s="148"/>
      <c r="I1336" s="143">
        <f t="shared" si="2602"/>
        <v>0.10070251372935352</v>
      </c>
      <c r="J1336" s="27">
        <f t="shared" si="2603"/>
        <v>1615000</v>
      </c>
      <c r="K1336" s="28">
        <f t="shared" si="2785"/>
        <v>306850</v>
      </c>
      <c r="L1336" s="29">
        <f t="shared" si="2669"/>
        <v>1921850</v>
      </c>
      <c r="M1336" s="26">
        <v>1</v>
      </c>
      <c r="N1336" s="27">
        <v>1500000</v>
      </c>
      <c r="O1336" s="27">
        <v>1725000</v>
      </c>
      <c r="P1336" s="145"/>
      <c r="Q1336" s="145"/>
      <c r="R1336" s="143">
        <f t="shared" si="2754"/>
        <v>9.8666062491146164E-2</v>
      </c>
      <c r="S1336" s="27">
        <f t="shared" si="2786"/>
        <v>1612500</v>
      </c>
      <c r="T1336" s="28">
        <f t="shared" si="2787"/>
        <v>306375</v>
      </c>
      <c r="U1336" s="30">
        <f t="shared" si="2788"/>
        <v>1918875</v>
      </c>
      <c r="V1336" s="26">
        <v>1</v>
      </c>
      <c r="W1336" s="27">
        <v>1500000</v>
      </c>
      <c r="X1336" s="27">
        <v>1320000</v>
      </c>
      <c r="Y1336" s="145"/>
      <c r="Z1336" s="145"/>
      <c r="AA1336" s="143">
        <f t="shared" si="2723"/>
        <v>9.0268950789772026E-2</v>
      </c>
      <c r="AB1336" s="27">
        <f t="shared" si="2789"/>
        <v>1410000</v>
      </c>
      <c r="AC1336" s="28">
        <f t="shared" si="2609"/>
        <v>267900</v>
      </c>
      <c r="AD1336" s="29">
        <f t="shared" si="2790"/>
        <v>1677900</v>
      </c>
      <c r="AE1336" s="26">
        <v>1</v>
      </c>
      <c r="AF1336" s="27">
        <v>1500000</v>
      </c>
      <c r="AG1336" s="27">
        <v>1800000</v>
      </c>
      <c r="AH1336" s="145"/>
      <c r="AI1336" s="145"/>
      <c r="AJ1336" s="143">
        <f t="shared" si="2662"/>
        <v>0.12856486930664501</v>
      </c>
      <c r="AK1336" s="27">
        <f t="shared" si="2791"/>
        <v>1650000</v>
      </c>
      <c r="AL1336" s="28">
        <f t="shared" si="2612"/>
        <v>313500</v>
      </c>
      <c r="AM1336" s="30">
        <f t="shared" si="2792"/>
        <v>1963500</v>
      </c>
      <c r="AN1336" s="26">
        <v>1</v>
      </c>
      <c r="AO1336" s="27">
        <v>1500000</v>
      </c>
      <c r="AP1336" s="27">
        <v>2160000</v>
      </c>
      <c r="AQ1336" s="145"/>
      <c r="AR1336" s="145"/>
      <c r="AS1336" s="143">
        <f t="shared" si="2663"/>
        <v>0.25502211780498435</v>
      </c>
      <c r="AT1336" s="27">
        <f t="shared" si="2793"/>
        <v>1830000</v>
      </c>
      <c r="AU1336" s="28">
        <f t="shared" si="2615"/>
        <v>347700</v>
      </c>
      <c r="AV1336" s="30">
        <f t="shared" si="2794"/>
        <v>2177700</v>
      </c>
      <c r="AW1336" s="26">
        <v>1</v>
      </c>
      <c r="AX1336" s="27">
        <v>1500000</v>
      </c>
      <c r="AY1336" s="27">
        <v>1800000</v>
      </c>
      <c r="AZ1336" s="145"/>
      <c r="BA1336" s="145"/>
      <c r="BB1336" s="143">
        <f t="shared" si="2664"/>
        <v>0.12856486930664501</v>
      </c>
      <c r="BC1336" s="27">
        <f t="shared" si="2795"/>
        <v>1650000</v>
      </c>
      <c r="BD1336" s="27">
        <f t="shared" si="2618"/>
        <v>313500</v>
      </c>
      <c r="BE1336" s="27">
        <f t="shared" si="2796"/>
        <v>1963500</v>
      </c>
      <c r="BF1336" s="26">
        <v>1</v>
      </c>
      <c r="BG1336" s="27">
        <v>1200000</v>
      </c>
      <c r="BH1336" s="27">
        <v>960000</v>
      </c>
      <c r="BI1336" s="145"/>
      <c r="BJ1336" s="145"/>
      <c r="BK1336" s="143">
        <f t="shared" si="2665"/>
        <v>0.15713484026367722</v>
      </c>
      <c r="BL1336" s="27">
        <f t="shared" si="2797"/>
        <v>1080000</v>
      </c>
      <c r="BM1336" s="27">
        <f t="shared" si="2621"/>
        <v>205200</v>
      </c>
      <c r="BN1336" s="28">
        <f t="shared" si="2798"/>
        <v>1285200</v>
      </c>
      <c r="BO1336" s="26">
        <v>1</v>
      </c>
      <c r="BP1336" s="27">
        <v>1200000</v>
      </c>
      <c r="BQ1336" s="27">
        <v>1068000</v>
      </c>
      <c r="BR1336" s="148"/>
      <c r="BS1336" s="148"/>
      <c r="BT1336" s="143">
        <f t="shared" si="2666"/>
        <v>8.2308725852402356E-2</v>
      </c>
      <c r="BU1336" s="27">
        <f t="shared" si="2799"/>
        <v>1134000</v>
      </c>
      <c r="BV1336" s="28">
        <f t="shared" si="2624"/>
        <v>215460</v>
      </c>
      <c r="BW1336" s="30">
        <f t="shared" si="2800"/>
        <v>1349460</v>
      </c>
      <c r="BX1336" s="26">
        <v>1</v>
      </c>
      <c r="BY1336" s="28">
        <v>1200000</v>
      </c>
      <c r="BZ1336" s="28">
        <v>1068000</v>
      </c>
      <c r="CA1336" s="156"/>
      <c r="CB1336" s="156"/>
      <c r="CC1336" s="177">
        <f t="shared" si="2667"/>
        <v>8.2308725852402356E-2</v>
      </c>
      <c r="CD1336" s="28">
        <f t="shared" si="2801"/>
        <v>1134000</v>
      </c>
      <c r="CE1336" s="28">
        <f t="shared" si="2627"/>
        <v>215460</v>
      </c>
      <c r="CF1336" s="29">
        <f t="shared" si="2802"/>
        <v>1349460</v>
      </c>
      <c r="CG1336" s="26">
        <v>1</v>
      </c>
      <c r="CH1336" s="27">
        <v>960000</v>
      </c>
      <c r="CI1336" s="27">
        <v>816000</v>
      </c>
      <c r="CJ1336" s="148"/>
      <c r="CK1336" s="148"/>
      <c r="CL1336" s="143">
        <f t="shared" si="2803"/>
        <v>0.11466596451673743</v>
      </c>
      <c r="CM1336" s="27">
        <f t="shared" si="2804"/>
        <v>888000</v>
      </c>
      <c r="CN1336" s="27">
        <f t="shared" si="2629"/>
        <v>168720</v>
      </c>
      <c r="CO1336" s="28">
        <f t="shared" si="2744"/>
        <v>1056720</v>
      </c>
      <c r="CP1336" s="26">
        <v>1</v>
      </c>
      <c r="CQ1336" s="27">
        <v>960000</v>
      </c>
      <c r="CR1336" s="27">
        <v>816000</v>
      </c>
      <c r="CS1336" s="148"/>
      <c r="CT1336" s="148"/>
      <c r="CU1336" s="143">
        <f t="shared" si="2668"/>
        <v>0.11466596451673743</v>
      </c>
      <c r="CV1336" s="27">
        <f t="shared" si="2805"/>
        <v>888000</v>
      </c>
      <c r="CW1336" s="28">
        <f t="shared" si="2806"/>
        <v>168720</v>
      </c>
      <c r="CX1336" s="29">
        <f t="shared" si="2807"/>
        <v>1056720</v>
      </c>
      <c r="CY1336" s="26">
        <v>1</v>
      </c>
      <c r="CZ1336" s="27">
        <v>960000</v>
      </c>
      <c r="DA1336" s="27">
        <v>768000</v>
      </c>
      <c r="DB1336" s="181"/>
      <c r="DC1336" s="181"/>
      <c r="DD1336" s="143">
        <f t="shared" si="2670"/>
        <v>0.15713484026367722</v>
      </c>
      <c r="DE1336" s="27">
        <f t="shared" si="2808"/>
        <v>864000</v>
      </c>
      <c r="DF1336" s="27">
        <f t="shared" si="2809"/>
        <v>164160</v>
      </c>
      <c r="DG1336" s="28">
        <f t="shared" si="2810"/>
        <v>1028160</v>
      </c>
      <c r="DH1336" s="31" t="s">
        <v>30</v>
      </c>
      <c r="DI1336" s="43" t="s">
        <v>30</v>
      </c>
      <c r="DJ1336" s="43" t="s">
        <v>30</v>
      </c>
      <c r="DK1336" s="43" t="s">
        <v>30</v>
      </c>
      <c r="DL1336" s="43" t="s">
        <v>30</v>
      </c>
      <c r="DM1336" s="32" t="s">
        <v>30</v>
      </c>
      <c r="DN1336" s="32" t="s">
        <v>30</v>
      </c>
      <c r="DO1336" s="33" t="s">
        <v>30</v>
      </c>
    </row>
    <row r="1337" spans="1:119" ht="21" customHeight="1" x14ac:dyDescent="0.25">
      <c r="A1337" s="66" t="s">
        <v>2608</v>
      </c>
      <c r="B1337" s="67" t="s">
        <v>2596</v>
      </c>
      <c r="C1337" s="68" t="s">
        <v>2609</v>
      </c>
      <c r="D1337" s="26">
        <v>1</v>
      </c>
      <c r="E1337" s="27">
        <v>500000</v>
      </c>
      <c r="F1337" s="27">
        <v>610000</v>
      </c>
      <c r="G1337" s="148"/>
      <c r="H1337" s="148"/>
      <c r="I1337" s="143">
        <f t="shared" ref="I1337:I1363" si="2811">+STDEVA(E1337:F1337)/AVERAGE(E1337:F1337)</f>
        <v>0.14014728996490131</v>
      </c>
      <c r="J1337" s="27">
        <f t="shared" ref="J1337:J1363" si="2812">+AVERAGE(E1337:F1337)</f>
        <v>555000</v>
      </c>
      <c r="K1337" s="28">
        <f t="shared" si="2785"/>
        <v>105450</v>
      </c>
      <c r="L1337" s="29">
        <f t="shared" si="2669"/>
        <v>660450</v>
      </c>
      <c r="M1337" s="26">
        <v>1</v>
      </c>
      <c r="N1337" s="27">
        <v>500000</v>
      </c>
      <c r="O1337" s="27">
        <v>575000</v>
      </c>
      <c r="P1337" s="145"/>
      <c r="Q1337" s="145"/>
      <c r="R1337" s="143">
        <f t="shared" si="2754"/>
        <v>9.8666062491146164E-2</v>
      </c>
      <c r="S1337" s="27">
        <f t="shared" si="2786"/>
        <v>537500</v>
      </c>
      <c r="T1337" s="28">
        <f t="shared" si="2787"/>
        <v>102125</v>
      </c>
      <c r="U1337" s="30">
        <f t="shared" si="2788"/>
        <v>639625</v>
      </c>
      <c r="V1337" s="26">
        <v>1</v>
      </c>
      <c r="W1337" s="27">
        <v>500000</v>
      </c>
      <c r="X1337" s="27">
        <v>440000</v>
      </c>
      <c r="Y1337" s="145"/>
      <c r="Z1337" s="145"/>
      <c r="AA1337" s="143">
        <f t="shared" si="2723"/>
        <v>9.0268950789772012E-2</v>
      </c>
      <c r="AB1337" s="27">
        <f t="shared" si="2789"/>
        <v>470000</v>
      </c>
      <c r="AC1337" s="28">
        <f t="shared" ref="AC1337:AC1344" si="2813">+AB1337*19%</f>
        <v>89300</v>
      </c>
      <c r="AD1337" s="29">
        <f t="shared" si="2790"/>
        <v>559300</v>
      </c>
      <c r="AE1337" s="26">
        <v>1</v>
      </c>
      <c r="AF1337" s="27">
        <v>500000</v>
      </c>
      <c r="AG1337" s="27">
        <v>600000</v>
      </c>
      <c r="AH1337" s="145"/>
      <c r="AI1337" s="145"/>
      <c r="AJ1337" s="143">
        <f t="shared" si="2662"/>
        <v>0.12856486930664501</v>
      </c>
      <c r="AK1337" s="27">
        <f t="shared" si="2791"/>
        <v>550000</v>
      </c>
      <c r="AL1337" s="28">
        <f t="shared" ref="AL1337:AL1344" si="2814">+AK1337*19%</f>
        <v>104500</v>
      </c>
      <c r="AM1337" s="30">
        <f t="shared" si="2792"/>
        <v>654500</v>
      </c>
      <c r="AN1337" s="26">
        <v>1</v>
      </c>
      <c r="AO1337" s="27">
        <v>500000</v>
      </c>
      <c r="AP1337" s="27">
        <v>720000</v>
      </c>
      <c r="AQ1337" s="145"/>
      <c r="AR1337" s="145"/>
      <c r="AS1337" s="143">
        <f t="shared" si="2663"/>
        <v>0.25502211780498435</v>
      </c>
      <c r="AT1337" s="27">
        <f t="shared" si="2793"/>
        <v>610000</v>
      </c>
      <c r="AU1337" s="28">
        <f t="shared" ref="AU1337:AU1344" si="2815">+AT1337*19%</f>
        <v>115900</v>
      </c>
      <c r="AV1337" s="30">
        <f t="shared" si="2794"/>
        <v>725900</v>
      </c>
      <c r="AW1337" s="26">
        <v>1</v>
      </c>
      <c r="AX1337" s="27">
        <v>500000</v>
      </c>
      <c r="AY1337" s="27">
        <v>600000</v>
      </c>
      <c r="AZ1337" s="145"/>
      <c r="BA1337" s="145"/>
      <c r="BB1337" s="143">
        <f t="shared" si="2664"/>
        <v>0.12856486930664501</v>
      </c>
      <c r="BC1337" s="27">
        <f t="shared" si="2795"/>
        <v>550000</v>
      </c>
      <c r="BD1337" s="27">
        <f t="shared" ref="BD1337:BD1344" si="2816">+BC1337*19%</f>
        <v>104500</v>
      </c>
      <c r="BE1337" s="27">
        <f t="shared" si="2796"/>
        <v>654500</v>
      </c>
      <c r="BF1337" s="26">
        <v>1</v>
      </c>
      <c r="BG1337" s="27">
        <v>400000</v>
      </c>
      <c r="BH1337" s="27">
        <v>320000</v>
      </c>
      <c r="BI1337" s="145"/>
      <c r="BJ1337" s="145"/>
      <c r="BK1337" s="143">
        <f t="shared" si="2665"/>
        <v>0.15713484026367722</v>
      </c>
      <c r="BL1337" s="27">
        <f t="shared" si="2797"/>
        <v>360000</v>
      </c>
      <c r="BM1337" s="27">
        <f t="shared" ref="BM1337:BM1344" si="2817">+BL1337*19%</f>
        <v>68400</v>
      </c>
      <c r="BN1337" s="28">
        <f t="shared" si="2798"/>
        <v>428400</v>
      </c>
      <c r="BO1337" s="26">
        <v>1</v>
      </c>
      <c r="BP1337" s="27">
        <v>400000</v>
      </c>
      <c r="BQ1337" s="27">
        <v>356000</v>
      </c>
      <c r="BR1337" s="148"/>
      <c r="BS1337" s="148"/>
      <c r="BT1337" s="143">
        <f t="shared" si="2666"/>
        <v>8.2308725852402356E-2</v>
      </c>
      <c r="BU1337" s="27">
        <f t="shared" si="2799"/>
        <v>378000</v>
      </c>
      <c r="BV1337" s="28">
        <f t="shared" ref="BV1337:BV1344" si="2818">+BU1337*19%</f>
        <v>71820</v>
      </c>
      <c r="BW1337" s="30">
        <f t="shared" si="2800"/>
        <v>449820</v>
      </c>
      <c r="BX1337" s="26">
        <v>1</v>
      </c>
      <c r="BY1337" s="28">
        <v>400000</v>
      </c>
      <c r="BZ1337" s="28">
        <v>356000</v>
      </c>
      <c r="CA1337" s="156"/>
      <c r="CB1337" s="156"/>
      <c r="CC1337" s="177">
        <f t="shared" si="2667"/>
        <v>8.2308725852402356E-2</v>
      </c>
      <c r="CD1337" s="28">
        <f t="shared" si="2801"/>
        <v>378000</v>
      </c>
      <c r="CE1337" s="28">
        <f t="shared" ref="CE1337:CE1344" si="2819">+CD1337*19%</f>
        <v>71820</v>
      </c>
      <c r="CF1337" s="29">
        <f t="shared" si="2802"/>
        <v>449820</v>
      </c>
      <c r="CG1337" s="26">
        <v>1</v>
      </c>
      <c r="CH1337" s="27">
        <v>320000</v>
      </c>
      <c r="CI1337" s="27">
        <v>272000</v>
      </c>
      <c r="CJ1337" s="148"/>
      <c r="CK1337" s="148"/>
      <c r="CL1337" s="143">
        <f t="shared" si="2803"/>
        <v>0.11466596451673743</v>
      </c>
      <c r="CM1337" s="27">
        <f t="shared" si="2804"/>
        <v>296000</v>
      </c>
      <c r="CN1337" s="27">
        <f t="shared" ref="CN1337:CN1344" si="2820">+CM1337*19%</f>
        <v>56240</v>
      </c>
      <c r="CO1337" s="28">
        <f t="shared" si="2744"/>
        <v>352240</v>
      </c>
      <c r="CP1337" s="26">
        <v>1</v>
      </c>
      <c r="CQ1337" s="27">
        <v>320000</v>
      </c>
      <c r="CR1337" s="27">
        <v>272000</v>
      </c>
      <c r="CS1337" s="148"/>
      <c r="CT1337" s="148"/>
      <c r="CU1337" s="143">
        <f t="shared" si="2668"/>
        <v>0.11466596451673743</v>
      </c>
      <c r="CV1337" s="27">
        <f t="shared" si="2805"/>
        <v>296000</v>
      </c>
      <c r="CW1337" s="28">
        <f t="shared" si="2806"/>
        <v>56240</v>
      </c>
      <c r="CX1337" s="29">
        <f t="shared" si="2807"/>
        <v>352240</v>
      </c>
      <c r="CY1337" s="26">
        <v>1</v>
      </c>
      <c r="CZ1337" s="27">
        <v>320000</v>
      </c>
      <c r="DA1337" s="27">
        <v>256000</v>
      </c>
      <c r="DB1337" s="181"/>
      <c r="DC1337" s="181"/>
      <c r="DD1337" s="143">
        <f t="shared" si="2670"/>
        <v>0.15713484026367724</v>
      </c>
      <c r="DE1337" s="27">
        <f t="shared" si="2808"/>
        <v>288000</v>
      </c>
      <c r="DF1337" s="27">
        <f t="shared" si="2809"/>
        <v>54720</v>
      </c>
      <c r="DG1337" s="28">
        <f t="shared" si="2810"/>
        <v>342720</v>
      </c>
      <c r="DH1337" s="31" t="s">
        <v>30</v>
      </c>
      <c r="DI1337" s="43" t="s">
        <v>30</v>
      </c>
      <c r="DJ1337" s="43" t="s">
        <v>30</v>
      </c>
      <c r="DK1337" s="43" t="s">
        <v>30</v>
      </c>
      <c r="DL1337" s="43" t="s">
        <v>30</v>
      </c>
      <c r="DM1337" s="32" t="s">
        <v>30</v>
      </c>
      <c r="DN1337" s="32" t="s">
        <v>30</v>
      </c>
      <c r="DO1337" s="33" t="s">
        <v>30</v>
      </c>
    </row>
    <row r="1338" spans="1:119" ht="21" customHeight="1" x14ac:dyDescent="0.25">
      <c r="A1338" s="69" t="s">
        <v>2610</v>
      </c>
      <c r="B1338" s="67" t="s">
        <v>2596</v>
      </c>
      <c r="C1338" s="68" t="s">
        <v>2611</v>
      </c>
      <c r="D1338" s="26">
        <v>1</v>
      </c>
      <c r="E1338" s="27">
        <v>500000</v>
      </c>
      <c r="F1338" s="27">
        <v>610000</v>
      </c>
      <c r="G1338" s="148"/>
      <c r="H1338" s="148"/>
      <c r="I1338" s="143">
        <f t="shared" si="2811"/>
        <v>0.14014728996490131</v>
      </c>
      <c r="J1338" s="27">
        <f t="shared" si="2812"/>
        <v>555000</v>
      </c>
      <c r="K1338" s="28">
        <f t="shared" si="2785"/>
        <v>105450</v>
      </c>
      <c r="L1338" s="29">
        <f t="shared" si="2669"/>
        <v>660450</v>
      </c>
      <c r="M1338" s="26">
        <v>1</v>
      </c>
      <c r="N1338" s="27">
        <v>500000</v>
      </c>
      <c r="O1338" s="27">
        <v>575000</v>
      </c>
      <c r="P1338" s="145"/>
      <c r="Q1338" s="145"/>
      <c r="R1338" s="143">
        <f t="shared" si="2754"/>
        <v>9.8666062491146164E-2</v>
      </c>
      <c r="S1338" s="27">
        <f t="shared" si="2786"/>
        <v>537500</v>
      </c>
      <c r="T1338" s="28">
        <f t="shared" si="2787"/>
        <v>102125</v>
      </c>
      <c r="U1338" s="30">
        <f t="shared" si="2788"/>
        <v>639625</v>
      </c>
      <c r="V1338" s="26">
        <v>1</v>
      </c>
      <c r="W1338" s="27">
        <v>500000</v>
      </c>
      <c r="X1338" s="27">
        <v>440000</v>
      </c>
      <c r="Y1338" s="145"/>
      <c r="Z1338" s="145"/>
      <c r="AA1338" s="143">
        <f t="shared" si="2723"/>
        <v>9.0268950789772012E-2</v>
      </c>
      <c r="AB1338" s="27">
        <f t="shared" si="2789"/>
        <v>470000</v>
      </c>
      <c r="AC1338" s="28">
        <f t="shared" si="2813"/>
        <v>89300</v>
      </c>
      <c r="AD1338" s="29">
        <f t="shared" si="2790"/>
        <v>559300</v>
      </c>
      <c r="AE1338" s="26">
        <v>1</v>
      </c>
      <c r="AF1338" s="27">
        <v>500000</v>
      </c>
      <c r="AG1338" s="27">
        <v>600000</v>
      </c>
      <c r="AH1338" s="145"/>
      <c r="AI1338" s="145"/>
      <c r="AJ1338" s="143">
        <f t="shared" si="2662"/>
        <v>0.12856486930664501</v>
      </c>
      <c r="AK1338" s="27">
        <f t="shared" si="2791"/>
        <v>550000</v>
      </c>
      <c r="AL1338" s="28">
        <f t="shared" si="2814"/>
        <v>104500</v>
      </c>
      <c r="AM1338" s="30">
        <f t="shared" si="2792"/>
        <v>654500</v>
      </c>
      <c r="AN1338" s="26">
        <v>1</v>
      </c>
      <c r="AO1338" s="27">
        <v>500000</v>
      </c>
      <c r="AP1338" s="27">
        <v>720000</v>
      </c>
      <c r="AQ1338" s="145"/>
      <c r="AR1338" s="145"/>
      <c r="AS1338" s="143">
        <f t="shared" si="2663"/>
        <v>0.25502211780498435</v>
      </c>
      <c r="AT1338" s="27">
        <f t="shared" si="2793"/>
        <v>610000</v>
      </c>
      <c r="AU1338" s="28">
        <f t="shared" si="2815"/>
        <v>115900</v>
      </c>
      <c r="AV1338" s="30">
        <f t="shared" si="2794"/>
        <v>725900</v>
      </c>
      <c r="AW1338" s="26">
        <v>1</v>
      </c>
      <c r="AX1338" s="27">
        <v>500000</v>
      </c>
      <c r="AY1338" s="27">
        <v>600000</v>
      </c>
      <c r="AZ1338" s="145"/>
      <c r="BA1338" s="145"/>
      <c r="BB1338" s="143">
        <f t="shared" si="2664"/>
        <v>0.12856486930664501</v>
      </c>
      <c r="BC1338" s="27">
        <f t="shared" si="2795"/>
        <v>550000</v>
      </c>
      <c r="BD1338" s="27">
        <f t="shared" si="2816"/>
        <v>104500</v>
      </c>
      <c r="BE1338" s="27">
        <f t="shared" si="2796"/>
        <v>654500</v>
      </c>
      <c r="BF1338" s="26">
        <v>1</v>
      </c>
      <c r="BG1338" s="27">
        <v>400000</v>
      </c>
      <c r="BH1338" s="27">
        <v>320000</v>
      </c>
      <c r="BI1338" s="145"/>
      <c r="BJ1338" s="145"/>
      <c r="BK1338" s="143">
        <f t="shared" si="2665"/>
        <v>0.15713484026367722</v>
      </c>
      <c r="BL1338" s="27">
        <f t="shared" si="2797"/>
        <v>360000</v>
      </c>
      <c r="BM1338" s="27">
        <f t="shared" si="2817"/>
        <v>68400</v>
      </c>
      <c r="BN1338" s="28">
        <f t="shared" si="2798"/>
        <v>428400</v>
      </c>
      <c r="BO1338" s="26">
        <v>1</v>
      </c>
      <c r="BP1338" s="27">
        <v>400000</v>
      </c>
      <c r="BQ1338" s="27">
        <v>356000</v>
      </c>
      <c r="BR1338" s="148"/>
      <c r="BS1338" s="148"/>
      <c r="BT1338" s="143">
        <f t="shared" si="2666"/>
        <v>8.2308725852402356E-2</v>
      </c>
      <c r="BU1338" s="27">
        <f t="shared" si="2799"/>
        <v>378000</v>
      </c>
      <c r="BV1338" s="28">
        <f t="shared" si="2818"/>
        <v>71820</v>
      </c>
      <c r="BW1338" s="30">
        <f t="shared" si="2800"/>
        <v>449820</v>
      </c>
      <c r="BX1338" s="26">
        <v>1</v>
      </c>
      <c r="BY1338" s="28">
        <v>400000</v>
      </c>
      <c r="BZ1338" s="28">
        <v>356000</v>
      </c>
      <c r="CA1338" s="156"/>
      <c r="CB1338" s="156"/>
      <c r="CC1338" s="177">
        <f t="shared" si="2667"/>
        <v>8.2308725852402356E-2</v>
      </c>
      <c r="CD1338" s="28">
        <f t="shared" si="2801"/>
        <v>378000</v>
      </c>
      <c r="CE1338" s="28">
        <f t="shared" si="2819"/>
        <v>71820</v>
      </c>
      <c r="CF1338" s="29">
        <f t="shared" si="2802"/>
        <v>449820</v>
      </c>
      <c r="CG1338" s="26">
        <v>1</v>
      </c>
      <c r="CH1338" s="27">
        <v>320000</v>
      </c>
      <c r="CI1338" s="27">
        <v>272000</v>
      </c>
      <c r="CJ1338" s="148"/>
      <c r="CK1338" s="148"/>
      <c r="CL1338" s="143">
        <f t="shared" si="2803"/>
        <v>0.11466596451673743</v>
      </c>
      <c r="CM1338" s="27">
        <f t="shared" si="2804"/>
        <v>296000</v>
      </c>
      <c r="CN1338" s="27">
        <f t="shared" si="2820"/>
        <v>56240</v>
      </c>
      <c r="CO1338" s="28">
        <f t="shared" si="2744"/>
        <v>352240</v>
      </c>
      <c r="CP1338" s="26">
        <v>1</v>
      </c>
      <c r="CQ1338" s="27">
        <v>320000</v>
      </c>
      <c r="CR1338" s="27">
        <v>272000</v>
      </c>
      <c r="CS1338" s="148"/>
      <c r="CT1338" s="148"/>
      <c r="CU1338" s="143">
        <f t="shared" si="2668"/>
        <v>0.11466596451673743</v>
      </c>
      <c r="CV1338" s="27">
        <f t="shared" si="2805"/>
        <v>296000</v>
      </c>
      <c r="CW1338" s="28">
        <f t="shared" si="2806"/>
        <v>56240</v>
      </c>
      <c r="CX1338" s="29">
        <f t="shared" si="2807"/>
        <v>352240</v>
      </c>
      <c r="CY1338" s="26">
        <v>1</v>
      </c>
      <c r="CZ1338" s="27">
        <v>320000</v>
      </c>
      <c r="DA1338" s="27">
        <v>256000</v>
      </c>
      <c r="DB1338" s="181"/>
      <c r="DC1338" s="181"/>
      <c r="DD1338" s="143">
        <f t="shared" si="2670"/>
        <v>0.15713484026367724</v>
      </c>
      <c r="DE1338" s="27">
        <f t="shared" si="2808"/>
        <v>288000</v>
      </c>
      <c r="DF1338" s="27">
        <f t="shared" si="2809"/>
        <v>54720</v>
      </c>
      <c r="DG1338" s="28">
        <f t="shared" si="2810"/>
        <v>342720</v>
      </c>
      <c r="DH1338" s="31" t="s">
        <v>30</v>
      </c>
      <c r="DI1338" s="43" t="s">
        <v>30</v>
      </c>
      <c r="DJ1338" s="43" t="s">
        <v>30</v>
      </c>
      <c r="DK1338" s="43" t="s">
        <v>30</v>
      </c>
      <c r="DL1338" s="43" t="s">
        <v>30</v>
      </c>
      <c r="DM1338" s="32" t="s">
        <v>30</v>
      </c>
      <c r="DN1338" s="32" t="s">
        <v>30</v>
      </c>
      <c r="DO1338" s="33" t="s">
        <v>30</v>
      </c>
    </row>
    <row r="1339" spans="1:119" ht="21" customHeight="1" x14ac:dyDescent="0.25">
      <c r="A1339" s="69" t="s">
        <v>2612</v>
      </c>
      <c r="B1339" s="67" t="s">
        <v>2596</v>
      </c>
      <c r="C1339" s="68" t="s">
        <v>2613</v>
      </c>
      <c r="D1339" s="26">
        <v>1</v>
      </c>
      <c r="E1339" s="27">
        <v>500000</v>
      </c>
      <c r="F1339" s="27">
        <v>610000</v>
      </c>
      <c r="G1339" s="148"/>
      <c r="H1339" s="148"/>
      <c r="I1339" s="143">
        <f t="shared" si="2811"/>
        <v>0.14014728996490131</v>
      </c>
      <c r="J1339" s="27">
        <f t="shared" si="2812"/>
        <v>555000</v>
      </c>
      <c r="K1339" s="28">
        <f t="shared" si="2785"/>
        <v>105450</v>
      </c>
      <c r="L1339" s="29">
        <f t="shared" si="2669"/>
        <v>660450</v>
      </c>
      <c r="M1339" s="26">
        <v>1</v>
      </c>
      <c r="N1339" s="27">
        <v>500000</v>
      </c>
      <c r="O1339" s="27">
        <v>575000</v>
      </c>
      <c r="P1339" s="145"/>
      <c r="Q1339" s="145"/>
      <c r="R1339" s="143">
        <f t="shared" si="2754"/>
        <v>9.8666062491146164E-2</v>
      </c>
      <c r="S1339" s="27">
        <f t="shared" si="2786"/>
        <v>537500</v>
      </c>
      <c r="T1339" s="28">
        <f t="shared" si="2787"/>
        <v>102125</v>
      </c>
      <c r="U1339" s="30">
        <f t="shared" si="2788"/>
        <v>639625</v>
      </c>
      <c r="V1339" s="26">
        <v>1</v>
      </c>
      <c r="W1339" s="27">
        <v>500000</v>
      </c>
      <c r="X1339" s="27">
        <v>440000</v>
      </c>
      <c r="Y1339" s="145"/>
      <c r="Z1339" s="145"/>
      <c r="AA1339" s="143">
        <f t="shared" si="2723"/>
        <v>9.0268950789772012E-2</v>
      </c>
      <c r="AB1339" s="27">
        <f t="shared" si="2789"/>
        <v>470000</v>
      </c>
      <c r="AC1339" s="28">
        <f t="shared" si="2813"/>
        <v>89300</v>
      </c>
      <c r="AD1339" s="29">
        <f t="shared" si="2790"/>
        <v>559300</v>
      </c>
      <c r="AE1339" s="26">
        <v>1</v>
      </c>
      <c r="AF1339" s="27">
        <v>500000</v>
      </c>
      <c r="AG1339" s="27">
        <v>600000</v>
      </c>
      <c r="AH1339" s="145"/>
      <c r="AI1339" s="145"/>
      <c r="AJ1339" s="143">
        <f t="shared" si="2662"/>
        <v>0.12856486930664501</v>
      </c>
      <c r="AK1339" s="27">
        <f t="shared" si="2791"/>
        <v>550000</v>
      </c>
      <c r="AL1339" s="28">
        <f t="shared" si="2814"/>
        <v>104500</v>
      </c>
      <c r="AM1339" s="30">
        <f t="shared" si="2792"/>
        <v>654500</v>
      </c>
      <c r="AN1339" s="26">
        <v>1</v>
      </c>
      <c r="AO1339" s="27">
        <v>500000</v>
      </c>
      <c r="AP1339" s="27">
        <v>720000</v>
      </c>
      <c r="AQ1339" s="145"/>
      <c r="AR1339" s="145"/>
      <c r="AS1339" s="143">
        <f t="shared" si="2663"/>
        <v>0.25502211780498435</v>
      </c>
      <c r="AT1339" s="27">
        <f t="shared" si="2793"/>
        <v>610000</v>
      </c>
      <c r="AU1339" s="28">
        <f t="shared" si="2815"/>
        <v>115900</v>
      </c>
      <c r="AV1339" s="30">
        <f t="shared" si="2794"/>
        <v>725900</v>
      </c>
      <c r="AW1339" s="26">
        <v>1</v>
      </c>
      <c r="AX1339" s="27">
        <v>500000</v>
      </c>
      <c r="AY1339" s="27">
        <v>600000</v>
      </c>
      <c r="AZ1339" s="145"/>
      <c r="BA1339" s="145"/>
      <c r="BB1339" s="143">
        <f t="shared" si="2664"/>
        <v>0.12856486930664501</v>
      </c>
      <c r="BC1339" s="27">
        <f t="shared" si="2795"/>
        <v>550000</v>
      </c>
      <c r="BD1339" s="27">
        <f t="shared" si="2816"/>
        <v>104500</v>
      </c>
      <c r="BE1339" s="27">
        <f t="shared" si="2796"/>
        <v>654500</v>
      </c>
      <c r="BF1339" s="26">
        <v>1</v>
      </c>
      <c r="BG1339" s="27">
        <v>400000</v>
      </c>
      <c r="BH1339" s="27">
        <v>320000</v>
      </c>
      <c r="BI1339" s="145"/>
      <c r="BJ1339" s="145"/>
      <c r="BK1339" s="143">
        <f t="shared" si="2665"/>
        <v>0.15713484026367722</v>
      </c>
      <c r="BL1339" s="27">
        <f t="shared" si="2797"/>
        <v>360000</v>
      </c>
      <c r="BM1339" s="27">
        <f t="shared" si="2817"/>
        <v>68400</v>
      </c>
      <c r="BN1339" s="28">
        <f t="shared" si="2798"/>
        <v>428400</v>
      </c>
      <c r="BO1339" s="26">
        <v>1</v>
      </c>
      <c r="BP1339" s="27">
        <v>400000</v>
      </c>
      <c r="BQ1339" s="27">
        <v>356000</v>
      </c>
      <c r="BR1339" s="148"/>
      <c r="BS1339" s="148"/>
      <c r="BT1339" s="143">
        <f t="shared" si="2666"/>
        <v>8.2308725852402356E-2</v>
      </c>
      <c r="BU1339" s="27">
        <f t="shared" si="2799"/>
        <v>378000</v>
      </c>
      <c r="BV1339" s="28">
        <f t="shared" si="2818"/>
        <v>71820</v>
      </c>
      <c r="BW1339" s="30">
        <f t="shared" si="2800"/>
        <v>449820</v>
      </c>
      <c r="BX1339" s="26">
        <v>1</v>
      </c>
      <c r="BY1339" s="28">
        <v>400000</v>
      </c>
      <c r="BZ1339" s="28">
        <v>356000</v>
      </c>
      <c r="CA1339" s="156"/>
      <c r="CB1339" s="156"/>
      <c r="CC1339" s="177">
        <f t="shared" si="2667"/>
        <v>8.2308725852402356E-2</v>
      </c>
      <c r="CD1339" s="28">
        <f t="shared" si="2801"/>
        <v>378000</v>
      </c>
      <c r="CE1339" s="28">
        <f t="shared" si="2819"/>
        <v>71820</v>
      </c>
      <c r="CF1339" s="29">
        <f t="shared" si="2802"/>
        <v>449820</v>
      </c>
      <c r="CG1339" s="26">
        <v>1</v>
      </c>
      <c r="CH1339" s="27">
        <v>320000</v>
      </c>
      <c r="CI1339" s="27">
        <v>272000</v>
      </c>
      <c r="CJ1339" s="148"/>
      <c r="CK1339" s="148"/>
      <c r="CL1339" s="143">
        <f t="shared" si="2803"/>
        <v>0.11466596451673743</v>
      </c>
      <c r="CM1339" s="27">
        <f t="shared" si="2804"/>
        <v>296000</v>
      </c>
      <c r="CN1339" s="27">
        <f t="shared" si="2820"/>
        <v>56240</v>
      </c>
      <c r="CO1339" s="28">
        <f t="shared" si="2744"/>
        <v>352240</v>
      </c>
      <c r="CP1339" s="26">
        <v>1</v>
      </c>
      <c r="CQ1339" s="27">
        <v>320000</v>
      </c>
      <c r="CR1339" s="27">
        <v>272000</v>
      </c>
      <c r="CS1339" s="148"/>
      <c r="CT1339" s="148"/>
      <c r="CU1339" s="143">
        <f t="shared" si="2668"/>
        <v>0.11466596451673743</v>
      </c>
      <c r="CV1339" s="27">
        <f t="shared" si="2805"/>
        <v>296000</v>
      </c>
      <c r="CW1339" s="28">
        <f t="shared" si="2806"/>
        <v>56240</v>
      </c>
      <c r="CX1339" s="29">
        <f t="shared" si="2807"/>
        <v>352240</v>
      </c>
      <c r="CY1339" s="26">
        <v>1</v>
      </c>
      <c r="CZ1339" s="27">
        <v>320000</v>
      </c>
      <c r="DA1339" s="27">
        <v>256000</v>
      </c>
      <c r="DB1339" s="181"/>
      <c r="DC1339" s="181"/>
      <c r="DD1339" s="143">
        <f t="shared" si="2670"/>
        <v>0.15713484026367724</v>
      </c>
      <c r="DE1339" s="27">
        <f t="shared" si="2808"/>
        <v>288000</v>
      </c>
      <c r="DF1339" s="27">
        <f t="shared" si="2809"/>
        <v>54720</v>
      </c>
      <c r="DG1339" s="28">
        <f t="shared" si="2810"/>
        <v>342720</v>
      </c>
      <c r="DH1339" s="31" t="s">
        <v>30</v>
      </c>
      <c r="DI1339" s="43" t="s">
        <v>30</v>
      </c>
      <c r="DJ1339" s="43" t="s">
        <v>30</v>
      </c>
      <c r="DK1339" s="43" t="s">
        <v>30</v>
      </c>
      <c r="DL1339" s="43" t="s">
        <v>30</v>
      </c>
      <c r="DM1339" s="32" t="s">
        <v>30</v>
      </c>
      <c r="DN1339" s="32" t="s">
        <v>30</v>
      </c>
      <c r="DO1339" s="33" t="s">
        <v>30</v>
      </c>
    </row>
    <row r="1340" spans="1:119" ht="21" customHeight="1" x14ac:dyDescent="0.25">
      <c r="A1340" s="69" t="s">
        <v>2614</v>
      </c>
      <c r="B1340" s="67" t="s">
        <v>2596</v>
      </c>
      <c r="C1340" s="68" t="s">
        <v>2615</v>
      </c>
      <c r="D1340" s="26">
        <v>1</v>
      </c>
      <c r="E1340" s="27">
        <v>500000</v>
      </c>
      <c r="F1340" s="27">
        <v>610000</v>
      </c>
      <c r="G1340" s="148"/>
      <c r="H1340" s="148"/>
      <c r="I1340" s="143">
        <f t="shared" si="2811"/>
        <v>0.14014728996490131</v>
      </c>
      <c r="J1340" s="27">
        <f t="shared" si="2812"/>
        <v>555000</v>
      </c>
      <c r="K1340" s="28">
        <f t="shared" si="2785"/>
        <v>105450</v>
      </c>
      <c r="L1340" s="29">
        <f t="shared" si="2669"/>
        <v>660450</v>
      </c>
      <c r="M1340" s="26">
        <v>1</v>
      </c>
      <c r="N1340" s="27">
        <v>500000</v>
      </c>
      <c r="O1340" s="27">
        <v>575000</v>
      </c>
      <c r="P1340" s="145"/>
      <c r="Q1340" s="145"/>
      <c r="R1340" s="143">
        <f t="shared" si="2754"/>
        <v>9.8666062491146164E-2</v>
      </c>
      <c r="S1340" s="27">
        <f t="shared" si="2786"/>
        <v>537500</v>
      </c>
      <c r="T1340" s="28">
        <f t="shared" si="2787"/>
        <v>102125</v>
      </c>
      <c r="U1340" s="30">
        <f t="shared" si="2788"/>
        <v>639625</v>
      </c>
      <c r="V1340" s="26">
        <v>1</v>
      </c>
      <c r="W1340" s="27">
        <v>500000</v>
      </c>
      <c r="X1340" s="27">
        <v>440000</v>
      </c>
      <c r="Y1340" s="145"/>
      <c r="Z1340" s="145"/>
      <c r="AA1340" s="143">
        <f t="shared" si="2723"/>
        <v>9.0268950789772012E-2</v>
      </c>
      <c r="AB1340" s="27">
        <f t="shared" si="2789"/>
        <v>470000</v>
      </c>
      <c r="AC1340" s="28">
        <f t="shared" si="2813"/>
        <v>89300</v>
      </c>
      <c r="AD1340" s="29">
        <f t="shared" si="2790"/>
        <v>559300</v>
      </c>
      <c r="AE1340" s="26">
        <v>1</v>
      </c>
      <c r="AF1340" s="27">
        <v>500000</v>
      </c>
      <c r="AG1340" s="27">
        <v>600000</v>
      </c>
      <c r="AH1340" s="145"/>
      <c r="AI1340" s="145"/>
      <c r="AJ1340" s="143">
        <f t="shared" si="2662"/>
        <v>0.12856486930664501</v>
      </c>
      <c r="AK1340" s="27">
        <f t="shared" si="2791"/>
        <v>550000</v>
      </c>
      <c r="AL1340" s="28">
        <f t="shared" si="2814"/>
        <v>104500</v>
      </c>
      <c r="AM1340" s="30">
        <f t="shared" si="2792"/>
        <v>654500</v>
      </c>
      <c r="AN1340" s="26">
        <v>1</v>
      </c>
      <c r="AO1340" s="27">
        <v>500000</v>
      </c>
      <c r="AP1340" s="27">
        <v>720000</v>
      </c>
      <c r="AQ1340" s="145"/>
      <c r="AR1340" s="145"/>
      <c r="AS1340" s="143">
        <f t="shared" si="2663"/>
        <v>0.25502211780498435</v>
      </c>
      <c r="AT1340" s="27">
        <f t="shared" si="2793"/>
        <v>610000</v>
      </c>
      <c r="AU1340" s="28">
        <f t="shared" si="2815"/>
        <v>115900</v>
      </c>
      <c r="AV1340" s="30">
        <f t="shared" si="2794"/>
        <v>725900</v>
      </c>
      <c r="AW1340" s="26">
        <v>1</v>
      </c>
      <c r="AX1340" s="27">
        <v>500000</v>
      </c>
      <c r="AY1340" s="27">
        <v>600000</v>
      </c>
      <c r="AZ1340" s="145"/>
      <c r="BA1340" s="145"/>
      <c r="BB1340" s="143">
        <f t="shared" si="2664"/>
        <v>0.12856486930664501</v>
      </c>
      <c r="BC1340" s="27">
        <f t="shared" si="2795"/>
        <v>550000</v>
      </c>
      <c r="BD1340" s="27">
        <f t="shared" si="2816"/>
        <v>104500</v>
      </c>
      <c r="BE1340" s="27">
        <f t="shared" si="2796"/>
        <v>654500</v>
      </c>
      <c r="BF1340" s="26">
        <v>1</v>
      </c>
      <c r="BG1340" s="27">
        <v>400000</v>
      </c>
      <c r="BH1340" s="27">
        <v>320000</v>
      </c>
      <c r="BI1340" s="145"/>
      <c r="BJ1340" s="145"/>
      <c r="BK1340" s="143">
        <f t="shared" si="2665"/>
        <v>0.15713484026367722</v>
      </c>
      <c r="BL1340" s="27">
        <f t="shared" si="2797"/>
        <v>360000</v>
      </c>
      <c r="BM1340" s="27">
        <f t="shared" si="2817"/>
        <v>68400</v>
      </c>
      <c r="BN1340" s="28">
        <f t="shared" si="2798"/>
        <v>428400</v>
      </c>
      <c r="BO1340" s="26">
        <v>1</v>
      </c>
      <c r="BP1340" s="27">
        <v>400000</v>
      </c>
      <c r="BQ1340" s="27">
        <v>356000</v>
      </c>
      <c r="BR1340" s="148"/>
      <c r="BS1340" s="148"/>
      <c r="BT1340" s="143">
        <f t="shared" si="2666"/>
        <v>8.2308725852402356E-2</v>
      </c>
      <c r="BU1340" s="27">
        <f t="shared" si="2799"/>
        <v>378000</v>
      </c>
      <c r="BV1340" s="28">
        <f t="shared" si="2818"/>
        <v>71820</v>
      </c>
      <c r="BW1340" s="30">
        <f t="shared" si="2800"/>
        <v>449820</v>
      </c>
      <c r="BX1340" s="26">
        <v>1</v>
      </c>
      <c r="BY1340" s="28">
        <v>400000</v>
      </c>
      <c r="BZ1340" s="28">
        <v>356000</v>
      </c>
      <c r="CA1340" s="156"/>
      <c r="CB1340" s="156"/>
      <c r="CC1340" s="177">
        <f t="shared" si="2667"/>
        <v>8.2308725852402356E-2</v>
      </c>
      <c r="CD1340" s="28">
        <f t="shared" si="2801"/>
        <v>378000</v>
      </c>
      <c r="CE1340" s="28">
        <f t="shared" si="2819"/>
        <v>71820</v>
      </c>
      <c r="CF1340" s="29">
        <f t="shared" si="2802"/>
        <v>449820</v>
      </c>
      <c r="CG1340" s="26">
        <v>1</v>
      </c>
      <c r="CH1340" s="27">
        <v>320000</v>
      </c>
      <c r="CI1340" s="27">
        <v>272000</v>
      </c>
      <c r="CJ1340" s="148"/>
      <c r="CK1340" s="148"/>
      <c r="CL1340" s="143">
        <f t="shared" si="2803"/>
        <v>0.11466596451673743</v>
      </c>
      <c r="CM1340" s="27">
        <f t="shared" si="2804"/>
        <v>296000</v>
      </c>
      <c r="CN1340" s="27">
        <f t="shared" si="2820"/>
        <v>56240</v>
      </c>
      <c r="CO1340" s="28">
        <f t="shared" si="2744"/>
        <v>352240</v>
      </c>
      <c r="CP1340" s="26">
        <v>1</v>
      </c>
      <c r="CQ1340" s="27">
        <v>320000</v>
      </c>
      <c r="CR1340" s="27">
        <v>272000</v>
      </c>
      <c r="CS1340" s="148"/>
      <c r="CT1340" s="148"/>
      <c r="CU1340" s="143">
        <f t="shared" si="2668"/>
        <v>0.11466596451673743</v>
      </c>
      <c r="CV1340" s="27">
        <f t="shared" si="2805"/>
        <v>296000</v>
      </c>
      <c r="CW1340" s="28">
        <f t="shared" si="2806"/>
        <v>56240</v>
      </c>
      <c r="CX1340" s="29">
        <f t="shared" si="2807"/>
        <v>352240</v>
      </c>
      <c r="CY1340" s="26">
        <v>1</v>
      </c>
      <c r="CZ1340" s="27">
        <v>320000</v>
      </c>
      <c r="DA1340" s="27">
        <v>256000</v>
      </c>
      <c r="DB1340" s="181"/>
      <c r="DC1340" s="181"/>
      <c r="DD1340" s="143">
        <f t="shared" si="2670"/>
        <v>0.15713484026367724</v>
      </c>
      <c r="DE1340" s="27">
        <f t="shared" si="2808"/>
        <v>288000</v>
      </c>
      <c r="DF1340" s="27">
        <f t="shared" si="2809"/>
        <v>54720</v>
      </c>
      <c r="DG1340" s="28">
        <f t="shared" si="2810"/>
        <v>342720</v>
      </c>
      <c r="DH1340" s="31" t="s">
        <v>30</v>
      </c>
      <c r="DI1340" s="43" t="s">
        <v>30</v>
      </c>
      <c r="DJ1340" s="43" t="s">
        <v>30</v>
      </c>
      <c r="DK1340" s="43" t="s">
        <v>30</v>
      </c>
      <c r="DL1340" s="43" t="s">
        <v>30</v>
      </c>
      <c r="DM1340" s="32" t="s">
        <v>30</v>
      </c>
      <c r="DN1340" s="32" t="s">
        <v>30</v>
      </c>
      <c r="DO1340" s="33" t="s">
        <v>30</v>
      </c>
    </row>
    <row r="1341" spans="1:119" ht="21" customHeight="1" x14ac:dyDescent="0.25">
      <c r="A1341" s="66" t="s">
        <v>2616</v>
      </c>
      <c r="B1341" s="67" t="s">
        <v>2596</v>
      </c>
      <c r="C1341" s="68" t="s">
        <v>2617</v>
      </c>
      <c r="D1341" s="26">
        <v>1</v>
      </c>
      <c r="E1341" s="27">
        <v>2000000</v>
      </c>
      <c r="F1341" s="27">
        <v>2290000</v>
      </c>
      <c r="G1341" s="148"/>
      <c r="H1341" s="148"/>
      <c r="I1341" s="143">
        <f t="shared" si="2811"/>
        <v>9.5599518202377054E-2</v>
      </c>
      <c r="J1341" s="27">
        <f t="shared" si="2812"/>
        <v>2145000</v>
      </c>
      <c r="K1341" s="28">
        <f t="shared" si="2785"/>
        <v>407550</v>
      </c>
      <c r="L1341" s="29">
        <f t="shared" si="2669"/>
        <v>2552550</v>
      </c>
      <c r="M1341" s="26">
        <v>1</v>
      </c>
      <c r="N1341" s="27">
        <v>2000000</v>
      </c>
      <c r="O1341" s="27">
        <v>2300000</v>
      </c>
      <c r="P1341" s="145"/>
      <c r="Q1341" s="145"/>
      <c r="R1341" s="143">
        <f t="shared" si="2754"/>
        <v>9.8666062491146164E-2</v>
      </c>
      <c r="S1341" s="27">
        <f t="shared" si="2786"/>
        <v>2150000</v>
      </c>
      <c r="T1341" s="28">
        <f t="shared" si="2787"/>
        <v>408500</v>
      </c>
      <c r="U1341" s="30">
        <f t="shared" si="2788"/>
        <v>2558500</v>
      </c>
      <c r="V1341" s="26">
        <v>1</v>
      </c>
      <c r="W1341" s="27">
        <v>2000000</v>
      </c>
      <c r="X1341" s="27">
        <v>1760000</v>
      </c>
      <c r="Y1341" s="145"/>
      <c r="Z1341" s="145"/>
      <c r="AA1341" s="143">
        <f t="shared" si="2723"/>
        <v>9.0268950789772012E-2</v>
      </c>
      <c r="AB1341" s="27">
        <f t="shared" si="2789"/>
        <v>1880000</v>
      </c>
      <c r="AC1341" s="28">
        <f t="shared" si="2813"/>
        <v>357200</v>
      </c>
      <c r="AD1341" s="29">
        <f t="shared" si="2790"/>
        <v>2237200</v>
      </c>
      <c r="AE1341" s="26">
        <v>1</v>
      </c>
      <c r="AF1341" s="27">
        <v>2000000</v>
      </c>
      <c r="AG1341" s="27">
        <v>2400000</v>
      </c>
      <c r="AH1341" s="145"/>
      <c r="AI1341" s="145"/>
      <c r="AJ1341" s="143">
        <f t="shared" si="2662"/>
        <v>0.12856486930664501</v>
      </c>
      <c r="AK1341" s="27">
        <f t="shared" si="2791"/>
        <v>2200000</v>
      </c>
      <c r="AL1341" s="28">
        <f t="shared" si="2814"/>
        <v>418000</v>
      </c>
      <c r="AM1341" s="30">
        <f t="shared" si="2792"/>
        <v>2618000</v>
      </c>
      <c r="AN1341" s="26">
        <v>1</v>
      </c>
      <c r="AO1341" s="27">
        <v>2000000</v>
      </c>
      <c r="AP1341" s="27">
        <v>2880000</v>
      </c>
      <c r="AQ1341" s="145"/>
      <c r="AR1341" s="145"/>
      <c r="AS1341" s="143">
        <f t="shared" si="2663"/>
        <v>0.25502211780498435</v>
      </c>
      <c r="AT1341" s="27">
        <f t="shared" si="2793"/>
        <v>2440000</v>
      </c>
      <c r="AU1341" s="28">
        <f t="shared" si="2815"/>
        <v>463600</v>
      </c>
      <c r="AV1341" s="30">
        <f t="shared" si="2794"/>
        <v>2903600</v>
      </c>
      <c r="AW1341" s="26">
        <v>1</v>
      </c>
      <c r="AX1341" s="27">
        <v>2000000</v>
      </c>
      <c r="AY1341" s="27">
        <v>2400000</v>
      </c>
      <c r="AZ1341" s="145"/>
      <c r="BA1341" s="145"/>
      <c r="BB1341" s="143">
        <f t="shared" si="2664"/>
        <v>0.12856486930664501</v>
      </c>
      <c r="BC1341" s="27">
        <f t="shared" si="2795"/>
        <v>2200000</v>
      </c>
      <c r="BD1341" s="27">
        <f t="shared" si="2816"/>
        <v>418000</v>
      </c>
      <c r="BE1341" s="27">
        <f t="shared" si="2796"/>
        <v>2618000</v>
      </c>
      <c r="BF1341" s="26">
        <v>1</v>
      </c>
      <c r="BG1341" s="27">
        <v>1600000</v>
      </c>
      <c r="BH1341" s="27">
        <v>1280000</v>
      </c>
      <c r="BI1341" s="145"/>
      <c r="BJ1341" s="145"/>
      <c r="BK1341" s="143">
        <f t="shared" si="2665"/>
        <v>0.15713484026367722</v>
      </c>
      <c r="BL1341" s="27">
        <f t="shared" si="2797"/>
        <v>1440000</v>
      </c>
      <c r="BM1341" s="27">
        <f t="shared" si="2817"/>
        <v>273600</v>
      </c>
      <c r="BN1341" s="28">
        <f t="shared" si="2798"/>
        <v>1713600</v>
      </c>
      <c r="BO1341" s="26">
        <v>1</v>
      </c>
      <c r="BP1341" s="27">
        <v>1600000</v>
      </c>
      <c r="BQ1341" s="27">
        <v>1424000</v>
      </c>
      <c r="BR1341" s="148"/>
      <c r="BS1341" s="148"/>
      <c r="BT1341" s="143">
        <f t="shared" si="2666"/>
        <v>8.2308725852402356E-2</v>
      </c>
      <c r="BU1341" s="27">
        <f t="shared" si="2799"/>
        <v>1512000</v>
      </c>
      <c r="BV1341" s="28">
        <f t="shared" si="2818"/>
        <v>287280</v>
      </c>
      <c r="BW1341" s="30">
        <f t="shared" si="2800"/>
        <v>1799280</v>
      </c>
      <c r="BX1341" s="26">
        <v>1</v>
      </c>
      <c r="BY1341" s="28">
        <v>1600000</v>
      </c>
      <c r="BZ1341" s="28">
        <v>1424000</v>
      </c>
      <c r="CA1341" s="156"/>
      <c r="CB1341" s="156"/>
      <c r="CC1341" s="177">
        <f t="shared" si="2667"/>
        <v>8.2308725852402356E-2</v>
      </c>
      <c r="CD1341" s="28">
        <f t="shared" si="2801"/>
        <v>1512000</v>
      </c>
      <c r="CE1341" s="28">
        <f t="shared" si="2819"/>
        <v>287280</v>
      </c>
      <c r="CF1341" s="29">
        <f t="shared" si="2802"/>
        <v>1799280</v>
      </c>
      <c r="CG1341" s="26">
        <v>1</v>
      </c>
      <c r="CH1341" s="27">
        <v>1280000</v>
      </c>
      <c r="CI1341" s="27">
        <v>1088000</v>
      </c>
      <c r="CJ1341" s="148"/>
      <c r="CK1341" s="148"/>
      <c r="CL1341" s="143">
        <f t="shared" si="2803"/>
        <v>0.11466596451673743</v>
      </c>
      <c r="CM1341" s="27">
        <f t="shared" si="2804"/>
        <v>1184000</v>
      </c>
      <c r="CN1341" s="27">
        <f t="shared" si="2820"/>
        <v>224960</v>
      </c>
      <c r="CO1341" s="28">
        <f t="shared" si="2744"/>
        <v>1408960</v>
      </c>
      <c r="CP1341" s="26">
        <v>1</v>
      </c>
      <c r="CQ1341" s="27">
        <v>1280000</v>
      </c>
      <c r="CR1341" s="27">
        <v>1088000</v>
      </c>
      <c r="CS1341" s="148"/>
      <c r="CT1341" s="148"/>
      <c r="CU1341" s="143">
        <f t="shared" si="2668"/>
        <v>0.11466596451673743</v>
      </c>
      <c r="CV1341" s="27">
        <f t="shared" si="2805"/>
        <v>1184000</v>
      </c>
      <c r="CW1341" s="28">
        <f t="shared" si="2806"/>
        <v>224960</v>
      </c>
      <c r="CX1341" s="29">
        <f>+CW1341+CV1341</f>
        <v>1408960</v>
      </c>
      <c r="CY1341" s="26">
        <v>1</v>
      </c>
      <c r="CZ1341" s="27">
        <v>1280000</v>
      </c>
      <c r="DA1341" s="27">
        <v>1024000</v>
      </c>
      <c r="DB1341" s="181"/>
      <c r="DC1341" s="181"/>
      <c r="DD1341" s="143">
        <f t="shared" si="2670"/>
        <v>0.15713484026367724</v>
      </c>
      <c r="DE1341" s="27">
        <f t="shared" si="2808"/>
        <v>1152000</v>
      </c>
      <c r="DF1341" s="27">
        <f t="shared" si="2809"/>
        <v>218880</v>
      </c>
      <c r="DG1341" s="28">
        <f t="shared" si="2810"/>
        <v>1370880</v>
      </c>
      <c r="DH1341" s="31" t="s">
        <v>30</v>
      </c>
      <c r="DI1341" s="43" t="s">
        <v>30</v>
      </c>
      <c r="DJ1341" s="43" t="s">
        <v>30</v>
      </c>
      <c r="DK1341" s="43" t="s">
        <v>30</v>
      </c>
      <c r="DL1341" s="43" t="s">
        <v>30</v>
      </c>
      <c r="DM1341" s="32" t="s">
        <v>30</v>
      </c>
      <c r="DN1341" s="32" t="s">
        <v>30</v>
      </c>
      <c r="DO1341" s="33" t="s">
        <v>30</v>
      </c>
    </row>
    <row r="1342" spans="1:119" ht="21" customHeight="1" x14ac:dyDescent="0.25">
      <c r="A1342" s="66" t="s">
        <v>2618</v>
      </c>
      <c r="B1342" s="67" t="s">
        <v>2596</v>
      </c>
      <c r="C1342" s="68" t="s">
        <v>2619</v>
      </c>
      <c r="D1342" s="26">
        <v>1</v>
      </c>
      <c r="E1342" s="27">
        <v>25000000</v>
      </c>
      <c r="F1342" s="27">
        <v>28050000</v>
      </c>
      <c r="G1342" s="148"/>
      <c r="H1342" s="148"/>
      <c r="I1342" s="143">
        <f t="shared" si="2811"/>
        <v>8.1307283039357969E-2</v>
      </c>
      <c r="J1342" s="27">
        <f t="shared" si="2812"/>
        <v>26525000</v>
      </c>
      <c r="K1342" s="28">
        <f t="shared" si="2785"/>
        <v>5039750</v>
      </c>
      <c r="L1342" s="29">
        <f t="shared" si="2669"/>
        <v>31564750</v>
      </c>
      <c r="M1342" s="26">
        <v>1</v>
      </c>
      <c r="N1342" s="27">
        <v>25000000</v>
      </c>
      <c r="O1342" s="27">
        <v>28750000</v>
      </c>
      <c r="P1342" s="145"/>
      <c r="Q1342" s="145"/>
      <c r="R1342" s="143">
        <f t="shared" si="2754"/>
        <v>9.8666062491146164E-2</v>
      </c>
      <c r="S1342" s="27">
        <f t="shared" si="2786"/>
        <v>26875000</v>
      </c>
      <c r="T1342" s="28">
        <f t="shared" si="2787"/>
        <v>5106250</v>
      </c>
      <c r="U1342" s="30">
        <f t="shared" si="2788"/>
        <v>31981250</v>
      </c>
      <c r="V1342" s="26">
        <v>1</v>
      </c>
      <c r="W1342" s="27">
        <v>25000000</v>
      </c>
      <c r="X1342" s="27">
        <v>22000000</v>
      </c>
      <c r="Y1342" s="145"/>
      <c r="Z1342" s="145"/>
      <c r="AA1342" s="143">
        <f t="shared" si="2723"/>
        <v>9.026895078977204E-2</v>
      </c>
      <c r="AB1342" s="27">
        <f t="shared" si="2789"/>
        <v>23500000</v>
      </c>
      <c r="AC1342" s="28">
        <f t="shared" si="2813"/>
        <v>4465000</v>
      </c>
      <c r="AD1342" s="29">
        <f t="shared" si="2790"/>
        <v>27965000</v>
      </c>
      <c r="AE1342" s="26">
        <v>1</v>
      </c>
      <c r="AF1342" s="27">
        <v>25000000</v>
      </c>
      <c r="AG1342" s="27">
        <v>30000000</v>
      </c>
      <c r="AH1342" s="145"/>
      <c r="AI1342" s="145"/>
      <c r="AJ1342" s="143">
        <f t="shared" si="2662"/>
        <v>0.12856486930664501</v>
      </c>
      <c r="AK1342" s="27">
        <f t="shared" si="2791"/>
        <v>27500000</v>
      </c>
      <c r="AL1342" s="28">
        <f t="shared" si="2814"/>
        <v>5225000</v>
      </c>
      <c r="AM1342" s="30">
        <f t="shared" si="2792"/>
        <v>32725000</v>
      </c>
      <c r="AN1342" s="26">
        <v>1</v>
      </c>
      <c r="AO1342" s="27">
        <v>25000000</v>
      </c>
      <c r="AP1342" s="27">
        <v>36000000</v>
      </c>
      <c r="AQ1342" s="145"/>
      <c r="AR1342" s="145"/>
      <c r="AS1342" s="143">
        <f t="shared" si="2663"/>
        <v>0.25502211780498435</v>
      </c>
      <c r="AT1342" s="27">
        <f t="shared" si="2793"/>
        <v>30500000</v>
      </c>
      <c r="AU1342" s="28">
        <f t="shared" si="2815"/>
        <v>5795000</v>
      </c>
      <c r="AV1342" s="30">
        <f t="shared" si="2794"/>
        <v>36295000</v>
      </c>
      <c r="AW1342" s="26">
        <v>1</v>
      </c>
      <c r="AX1342" s="27">
        <v>25000000</v>
      </c>
      <c r="AY1342" s="27">
        <v>30000000</v>
      </c>
      <c r="AZ1342" s="145"/>
      <c r="BA1342" s="145"/>
      <c r="BB1342" s="143">
        <f t="shared" si="2664"/>
        <v>0.12856486930664501</v>
      </c>
      <c r="BC1342" s="27">
        <f t="shared" si="2795"/>
        <v>27500000</v>
      </c>
      <c r="BD1342" s="27">
        <f t="shared" si="2816"/>
        <v>5225000</v>
      </c>
      <c r="BE1342" s="27">
        <f t="shared" si="2796"/>
        <v>32725000</v>
      </c>
      <c r="BF1342" s="26">
        <v>1</v>
      </c>
      <c r="BG1342" s="27">
        <v>20000000</v>
      </c>
      <c r="BH1342" s="27">
        <v>16000000</v>
      </c>
      <c r="BI1342" s="145"/>
      <c r="BJ1342" s="145"/>
      <c r="BK1342" s="143">
        <f t="shared" si="2665"/>
        <v>0.15713484026367722</v>
      </c>
      <c r="BL1342" s="27">
        <f t="shared" si="2797"/>
        <v>18000000</v>
      </c>
      <c r="BM1342" s="27">
        <f t="shared" si="2817"/>
        <v>3420000</v>
      </c>
      <c r="BN1342" s="28">
        <f t="shared" si="2798"/>
        <v>21420000</v>
      </c>
      <c r="BO1342" s="26">
        <v>1</v>
      </c>
      <c r="BP1342" s="27">
        <v>20000000</v>
      </c>
      <c r="BQ1342" s="27">
        <v>17800000</v>
      </c>
      <c r="BR1342" s="148"/>
      <c r="BS1342" s="148"/>
      <c r="BT1342" s="143">
        <f t="shared" si="2666"/>
        <v>8.2308725852402356E-2</v>
      </c>
      <c r="BU1342" s="27">
        <f t="shared" si="2799"/>
        <v>18900000</v>
      </c>
      <c r="BV1342" s="28">
        <f t="shared" si="2818"/>
        <v>3591000</v>
      </c>
      <c r="BW1342" s="30">
        <f t="shared" si="2800"/>
        <v>22491000</v>
      </c>
      <c r="BX1342" s="26">
        <v>1</v>
      </c>
      <c r="BY1342" s="28">
        <v>20000000</v>
      </c>
      <c r="BZ1342" s="28">
        <v>17800000</v>
      </c>
      <c r="CA1342" s="156"/>
      <c r="CB1342" s="156"/>
      <c r="CC1342" s="177">
        <f t="shared" si="2667"/>
        <v>8.2308725852402356E-2</v>
      </c>
      <c r="CD1342" s="28">
        <f t="shared" si="2801"/>
        <v>18900000</v>
      </c>
      <c r="CE1342" s="28">
        <f t="shared" si="2819"/>
        <v>3591000</v>
      </c>
      <c r="CF1342" s="29">
        <f t="shared" si="2802"/>
        <v>22491000</v>
      </c>
      <c r="CG1342" s="26">
        <v>1</v>
      </c>
      <c r="CH1342" s="27">
        <v>16000000</v>
      </c>
      <c r="CI1342" s="27">
        <v>13600000</v>
      </c>
      <c r="CJ1342" s="148"/>
      <c r="CK1342" s="148"/>
      <c r="CL1342" s="143">
        <f t="shared" si="2803"/>
        <v>0.11466596451673743</v>
      </c>
      <c r="CM1342" s="27">
        <f t="shared" si="2804"/>
        <v>14800000</v>
      </c>
      <c r="CN1342" s="27">
        <f t="shared" si="2820"/>
        <v>2812000</v>
      </c>
      <c r="CO1342" s="28">
        <f t="shared" si="2744"/>
        <v>17612000</v>
      </c>
      <c r="CP1342" s="26">
        <v>1</v>
      </c>
      <c r="CQ1342" s="27">
        <v>16000000</v>
      </c>
      <c r="CR1342" s="27">
        <v>13600000</v>
      </c>
      <c r="CS1342" s="148"/>
      <c r="CT1342" s="148"/>
      <c r="CU1342" s="143">
        <f t="shared" si="2668"/>
        <v>0.11466596451673743</v>
      </c>
      <c r="CV1342" s="27">
        <f t="shared" si="2805"/>
        <v>14800000</v>
      </c>
      <c r="CW1342" s="28">
        <f t="shared" si="2806"/>
        <v>2812000</v>
      </c>
      <c r="CX1342" s="29">
        <f t="shared" si="2807"/>
        <v>17612000</v>
      </c>
      <c r="CY1342" s="26">
        <v>1</v>
      </c>
      <c r="CZ1342" s="27">
        <v>16000000</v>
      </c>
      <c r="DA1342" s="27">
        <v>12800000</v>
      </c>
      <c r="DB1342" s="181"/>
      <c r="DC1342" s="181"/>
      <c r="DD1342" s="143">
        <f t="shared" si="2670"/>
        <v>0.15713484026367724</v>
      </c>
      <c r="DE1342" s="27">
        <f t="shared" si="2808"/>
        <v>14400000</v>
      </c>
      <c r="DF1342" s="27">
        <f t="shared" si="2809"/>
        <v>2736000</v>
      </c>
      <c r="DG1342" s="28">
        <f t="shared" si="2810"/>
        <v>17136000</v>
      </c>
      <c r="DH1342" s="31" t="s">
        <v>30</v>
      </c>
      <c r="DI1342" s="43" t="s">
        <v>30</v>
      </c>
      <c r="DJ1342" s="43" t="s">
        <v>30</v>
      </c>
      <c r="DK1342" s="43" t="s">
        <v>30</v>
      </c>
      <c r="DL1342" s="43" t="s">
        <v>30</v>
      </c>
      <c r="DM1342" s="32" t="s">
        <v>30</v>
      </c>
      <c r="DN1342" s="32" t="s">
        <v>30</v>
      </c>
      <c r="DO1342" s="33" t="s">
        <v>30</v>
      </c>
    </row>
    <row r="1343" spans="1:119" ht="21" customHeight="1" x14ac:dyDescent="0.25">
      <c r="A1343" s="66" t="s">
        <v>2620</v>
      </c>
      <c r="B1343" s="67" t="s">
        <v>2596</v>
      </c>
      <c r="C1343" s="68" t="s">
        <v>2621</v>
      </c>
      <c r="D1343" s="26">
        <v>1</v>
      </c>
      <c r="E1343" s="27">
        <v>18000000</v>
      </c>
      <c r="F1343" s="27">
        <v>20210000</v>
      </c>
      <c r="G1343" s="148"/>
      <c r="H1343" s="148"/>
      <c r="I1343" s="143">
        <f t="shared" si="2811"/>
        <v>8.1795654876852655E-2</v>
      </c>
      <c r="J1343" s="27">
        <f t="shared" si="2812"/>
        <v>19105000</v>
      </c>
      <c r="K1343" s="28">
        <f t="shared" si="2785"/>
        <v>3629950</v>
      </c>
      <c r="L1343" s="29">
        <f t="shared" si="2669"/>
        <v>22734950</v>
      </c>
      <c r="M1343" s="26">
        <v>1</v>
      </c>
      <c r="N1343" s="27">
        <v>18000000</v>
      </c>
      <c r="O1343" s="27">
        <v>20700000</v>
      </c>
      <c r="P1343" s="145"/>
      <c r="Q1343" s="145"/>
      <c r="R1343" s="143">
        <f t="shared" si="2754"/>
        <v>9.8666062491146164E-2</v>
      </c>
      <c r="S1343" s="27">
        <f t="shared" si="2786"/>
        <v>19350000</v>
      </c>
      <c r="T1343" s="28">
        <f t="shared" si="2787"/>
        <v>3676500</v>
      </c>
      <c r="U1343" s="30">
        <f t="shared" si="2788"/>
        <v>23026500</v>
      </c>
      <c r="V1343" s="26">
        <v>1</v>
      </c>
      <c r="W1343" s="27">
        <v>18000000</v>
      </c>
      <c r="X1343" s="27">
        <v>15840000</v>
      </c>
      <c r="Y1343" s="145"/>
      <c r="Z1343" s="145"/>
      <c r="AA1343" s="143">
        <f t="shared" si="2723"/>
        <v>9.0268950789772026E-2</v>
      </c>
      <c r="AB1343" s="27">
        <f t="shared" si="2789"/>
        <v>16920000</v>
      </c>
      <c r="AC1343" s="28">
        <f t="shared" si="2813"/>
        <v>3214800</v>
      </c>
      <c r="AD1343" s="29">
        <f t="shared" si="2790"/>
        <v>20134800</v>
      </c>
      <c r="AE1343" s="26">
        <v>1</v>
      </c>
      <c r="AF1343" s="27">
        <v>18000000</v>
      </c>
      <c r="AG1343" s="27">
        <v>21600000</v>
      </c>
      <c r="AH1343" s="145"/>
      <c r="AI1343" s="145"/>
      <c r="AJ1343" s="143">
        <f t="shared" si="2662"/>
        <v>0.12856486930664499</v>
      </c>
      <c r="AK1343" s="27">
        <f t="shared" si="2791"/>
        <v>19800000</v>
      </c>
      <c r="AL1343" s="28">
        <f t="shared" si="2814"/>
        <v>3762000</v>
      </c>
      <c r="AM1343" s="30">
        <f t="shared" si="2792"/>
        <v>23562000</v>
      </c>
      <c r="AN1343" s="26">
        <v>1</v>
      </c>
      <c r="AO1343" s="27">
        <v>18000000</v>
      </c>
      <c r="AP1343" s="27">
        <v>25920000</v>
      </c>
      <c r="AQ1343" s="145"/>
      <c r="AR1343" s="145"/>
      <c r="AS1343" s="143">
        <f t="shared" si="2663"/>
        <v>0.25502211780498435</v>
      </c>
      <c r="AT1343" s="27">
        <f t="shared" si="2793"/>
        <v>21960000</v>
      </c>
      <c r="AU1343" s="28">
        <f t="shared" si="2815"/>
        <v>4172400</v>
      </c>
      <c r="AV1343" s="30">
        <f t="shared" si="2794"/>
        <v>26132400</v>
      </c>
      <c r="AW1343" s="26">
        <v>1</v>
      </c>
      <c r="AX1343" s="27">
        <v>18000000</v>
      </c>
      <c r="AY1343" s="27">
        <v>21600000</v>
      </c>
      <c r="AZ1343" s="145"/>
      <c r="BA1343" s="145"/>
      <c r="BB1343" s="143">
        <f t="shared" si="2664"/>
        <v>0.12856486930664499</v>
      </c>
      <c r="BC1343" s="27">
        <f t="shared" si="2795"/>
        <v>19800000</v>
      </c>
      <c r="BD1343" s="27">
        <f t="shared" si="2816"/>
        <v>3762000</v>
      </c>
      <c r="BE1343" s="27">
        <f t="shared" si="2796"/>
        <v>23562000</v>
      </c>
      <c r="BF1343" s="26">
        <v>1</v>
      </c>
      <c r="BG1343" s="27">
        <v>14400000</v>
      </c>
      <c r="BH1343" s="27">
        <v>11520000</v>
      </c>
      <c r="BI1343" s="145"/>
      <c r="BJ1343" s="145"/>
      <c r="BK1343" s="143">
        <f t="shared" si="2665"/>
        <v>0.15713484026367722</v>
      </c>
      <c r="BL1343" s="27">
        <f t="shared" si="2797"/>
        <v>12960000</v>
      </c>
      <c r="BM1343" s="27">
        <f t="shared" si="2817"/>
        <v>2462400</v>
      </c>
      <c r="BN1343" s="28">
        <f t="shared" si="2798"/>
        <v>15422400</v>
      </c>
      <c r="BO1343" s="26">
        <v>1</v>
      </c>
      <c r="BP1343" s="27">
        <v>14400000</v>
      </c>
      <c r="BQ1343" s="27">
        <v>12816000</v>
      </c>
      <c r="BR1343" s="148"/>
      <c r="BS1343" s="148"/>
      <c r="BT1343" s="143">
        <f t="shared" si="2666"/>
        <v>8.2308725852402356E-2</v>
      </c>
      <c r="BU1343" s="27">
        <f t="shared" si="2799"/>
        <v>13608000</v>
      </c>
      <c r="BV1343" s="28">
        <f t="shared" si="2818"/>
        <v>2585520</v>
      </c>
      <c r="BW1343" s="30">
        <f t="shared" si="2800"/>
        <v>16193520</v>
      </c>
      <c r="BX1343" s="26">
        <v>1</v>
      </c>
      <c r="BY1343" s="28">
        <v>14400000</v>
      </c>
      <c r="BZ1343" s="28">
        <v>12816000</v>
      </c>
      <c r="CA1343" s="156"/>
      <c r="CB1343" s="156"/>
      <c r="CC1343" s="177">
        <f t="shared" si="2667"/>
        <v>8.2308725852402356E-2</v>
      </c>
      <c r="CD1343" s="28">
        <f t="shared" si="2801"/>
        <v>13608000</v>
      </c>
      <c r="CE1343" s="28">
        <f t="shared" si="2819"/>
        <v>2585520</v>
      </c>
      <c r="CF1343" s="29">
        <f t="shared" si="2802"/>
        <v>16193520</v>
      </c>
      <c r="CG1343" s="26">
        <v>1</v>
      </c>
      <c r="CH1343" s="27">
        <v>11520000</v>
      </c>
      <c r="CI1343" s="27">
        <v>9792000</v>
      </c>
      <c r="CJ1343" s="148"/>
      <c r="CK1343" s="148"/>
      <c r="CL1343" s="143">
        <f t="shared" si="2803"/>
        <v>0.11466596451673744</v>
      </c>
      <c r="CM1343" s="27">
        <f t="shared" si="2804"/>
        <v>10656000</v>
      </c>
      <c r="CN1343" s="27">
        <f t="shared" si="2820"/>
        <v>2024640</v>
      </c>
      <c r="CO1343" s="28">
        <f t="shared" si="2744"/>
        <v>12680640</v>
      </c>
      <c r="CP1343" s="26">
        <v>1</v>
      </c>
      <c r="CQ1343" s="27">
        <v>11520000</v>
      </c>
      <c r="CR1343" s="27">
        <v>9792000</v>
      </c>
      <c r="CS1343" s="148"/>
      <c r="CT1343" s="148"/>
      <c r="CU1343" s="143">
        <f t="shared" si="2668"/>
        <v>0.11466596451673744</v>
      </c>
      <c r="CV1343" s="27">
        <f t="shared" si="2805"/>
        <v>10656000</v>
      </c>
      <c r="CW1343" s="28">
        <f t="shared" si="2806"/>
        <v>2024640</v>
      </c>
      <c r="CX1343" s="29">
        <f t="shared" si="2807"/>
        <v>12680640</v>
      </c>
      <c r="CY1343" s="26">
        <v>1</v>
      </c>
      <c r="CZ1343" s="27">
        <v>11520000</v>
      </c>
      <c r="DA1343" s="27">
        <v>9216000</v>
      </c>
      <c r="DB1343" s="181"/>
      <c r="DC1343" s="181"/>
      <c r="DD1343" s="143">
        <f t="shared" si="2670"/>
        <v>0.15713484026367722</v>
      </c>
      <c r="DE1343" s="27">
        <f t="shared" si="2808"/>
        <v>10368000</v>
      </c>
      <c r="DF1343" s="27">
        <f t="shared" si="2809"/>
        <v>1969920</v>
      </c>
      <c r="DG1343" s="28">
        <f>+DF1343+DE1343</f>
        <v>12337920</v>
      </c>
      <c r="DH1343" s="31" t="s">
        <v>30</v>
      </c>
      <c r="DI1343" s="43" t="s">
        <v>30</v>
      </c>
      <c r="DJ1343" s="43" t="s">
        <v>30</v>
      </c>
      <c r="DK1343" s="43" t="s">
        <v>30</v>
      </c>
      <c r="DL1343" s="43" t="s">
        <v>30</v>
      </c>
      <c r="DM1343" s="32" t="s">
        <v>30</v>
      </c>
      <c r="DN1343" s="32" t="s">
        <v>30</v>
      </c>
      <c r="DO1343" s="33" t="s">
        <v>30</v>
      </c>
    </row>
    <row r="1344" spans="1:119" ht="21" customHeight="1" x14ac:dyDescent="0.25">
      <c r="A1344" s="66" t="s">
        <v>2622</v>
      </c>
      <c r="B1344" s="67" t="s">
        <v>2596</v>
      </c>
      <c r="C1344" s="68" t="s">
        <v>2623</v>
      </c>
      <c r="D1344" s="26">
        <v>1</v>
      </c>
      <c r="E1344" s="27">
        <v>1000000</v>
      </c>
      <c r="F1344" s="27">
        <v>1170000</v>
      </c>
      <c r="G1344" s="148"/>
      <c r="H1344" s="148"/>
      <c r="I1344" s="143">
        <f t="shared" si="2811"/>
        <v>0.1107909242412102</v>
      </c>
      <c r="J1344" s="27">
        <f t="shared" si="2812"/>
        <v>1085000</v>
      </c>
      <c r="K1344" s="28">
        <f t="shared" si="2785"/>
        <v>206150</v>
      </c>
      <c r="L1344" s="29">
        <f t="shared" si="2669"/>
        <v>1291150</v>
      </c>
      <c r="M1344" s="26">
        <v>1</v>
      </c>
      <c r="N1344" s="27">
        <v>1000000</v>
      </c>
      <c r="O1344" s="27">
        <v>1150000</v>
      </c>
      <c r="P1344" s="145"/>
      <c r="Q1344" s="145"/>
      <c r="R1344" s="143">
        <f t="shared" si="2754"/>
        <v>9.8666062491146164E-2</v>
      </c>
      <c r="S1344" s="27">
        <f t="shared" si="2786"/>
        <v>1075000</v>
      </c>
      <c r="T1344" s="28">
        <f t="shared" si="2787"/>
        <v>204250</v>
      </c>
      <c r="U1344" s="30">
        <f t="shared" si="2788"/>
        <v>1279250</v>
      </c>
      <c r="V1344" s="26">
        <v>1</v>
      </c>
      <c r="W1344" s="27">
        <v>1000000</v>
      </c>
      <c r="X1344" s="27">
        <v>880000</v>
      </c>
      <c r="Y1344" s="145"/>
      <c r="Z1344" s="145"/>
      <c r="AA1344" s="143">
        <f t="shared" si="2723"/>
        <v>9.0268950789772012E-2</v>
      </c>
      <c r="AB1344" s="27">
        <f t="shared" si="2789"/>
        <v>940000</v>
      </c>
      <c r="AC1344" s="28">
        <f t="shared" si="2813"/>
        <v>178600</v>
      </c>
      <c r="AD1344" s="29">
        <f t="shared" si="2790"/>
        <v>1118600</v>
      </c>
      <c r="AE1344" s="26">
        <v>1</v>
      </c>
      <c r="AF1344" s="27">
        <v>1000000</v>
      </c>
      <c r="AG1344" s="27">
        <v>1200000</v>
      </c>
      <c r="AH1344" s="145"/>
      <c r="AI1344" s="145"/>
      <c r="AJ1344" s="143">
        <f t="shared" si="2662"/>
        <v>0.12856486930664501</v>
      </c>
      <c r="AK1344" s="27">
        <f t="shared" si="2791"/>
        <v>1100000</v>
      </c>
      <c r="AL1344" s="28">
        <f t="shared" si="2814"/>
        <v>209000</v>
      </c>
      <c r="AM1344" s="30">
        <f t="shared" si="2792"/>
        <v>1309000</v>
      </c>
      <c r="AN1344" s="26">
        <v>1</v>
      </c>
      <c r="AO1344" s="27">
        <v>1000000</v>
      </c>
      <c r="AP1344" s="27">
        <v>1440000</v>
      </c>
      <c r="AQ1344" s="145"/>
      <c r="AR1344" s="145"/>
      <c r="AS1344" s="143">
        <f t="shared" si="2663"/>
        <v>0.25502211780498435</v>
      </c>
      <c r="AT1344" s="27">
        <f t="shared" si="2793"/>
        <v>1220000</v>
      </c>
      <c r="AU1344" s="28">
        <f t="shared" si="2815"/>
        <v>231800</v>
      </c>
      <c r="AV1344" s="30">
        <f t="shared" si="2794"/>
        <v>1451800</v>
      </c>
      <c r="AW1344" s="26">
        <v>1</v>
      </c>
      <c r="AX1344" s="27">
        <v>1000000</v>
      </c>
      <c r="AY1344" s="27">
        <v>1200000</v>
      </c>
      <c r="AZ1344" s="145"/>
      <c r="BA1344" s="145"/>
      <c r="BB1344" s="143">
        <f t="shared" si="2664"/>
        <v>0.12856486930664501</v>
      </c>
      <c r="BC1344" s="27">
        <f t="shared" si="2795"/>
        <v>1100000</v>
      </c>
      <c r="BD1344" s="27">
        <f t="shared" si="2816"/>
        <v>209000</v>
      </c>
      <c r="BE1344" s="27">
        <f t="shared" si="2796"/>
        <v>1309000</v>
      </c>
      <c r="BF1344" s="26">
        <v>1</v>
      </c>
      <c r="BG1344" s="27">
        <v>800000</v>
      </c>
      <c r="BH1344" s="27">
        <v>640000</v>
      </c>
      <c r="BI1344" s="145"/>
      <c r="BJ1344" s="145"/>
      <c r="BK1344" s="143">
        <f t="shared" si="2665"/>
        <v>0.15713484026367722</v>
      </c>
      <c r="BL1344" s="27">
        <f t="shared" si="2797"/>
        <v>720000</v>
      </c>
      <c r="BM1344" s="27">
        <f t="shared" si="2817"/>
        <v>136800</v>
      </c>
      <c r="BN1344" s="28">
        <f t="shared" si="2798"/>
        <v>856800</v>
      </c>
      <c r="BO1344" s="26">
        <v>1</v>
      </c>
      <c r="BP1344" s="27">
        <v>800000</v>
      </c>
      <c r="BQ1344" s="27">
        <v>712000</v>
      </c>
      <c r="BR1344" s="148"/>
      <c r="BS1344" s="148"/>
      <c r="BT1344" s="143">
        <f t="shared" si="2666"/>
        <v>8.2308725852402356E-2</v>
      </c>
      <c r="BU1344" s="27">
        <f t="shared" si="2799"/>
        <v>756000</v>
      </c>
      <c r="BV1344" s="28">
        <f t="shared" si="2818"/>
        <v>143640</v>
      </c>
      <c r="BW1344" s="30">
        <f t="shared" si="2800"/>
        <v>899640</v>
      </c>
      <c r="BX1344" s="26">
        <v>1</v>
      </c>
      <c r="BY1344" s="28">
        <v>800000</v>
      </c>
      <c r="BZ1344" s="28">
        <v>712000</v>
      </c>
      <c r="CA1344" s="156"/>
      <c r="CB1344" s="156"/>
      <c r="CC1344" s="177">
        <f t="shared" si="2667"/>
        <v>8.2308725852402356E-2</v>
      </c>
      <c r="CD1344" s="28">
        <f t="shared" si="2801"/>
        <v>756000</v>
      </c>
      <c r="CE1344" s="28">
        <f t="shared" si="2819"/>
        <v>143640</v>
      </c>
      <c r="CF1344" s="29">
        <f t="shared" si="2802"/>
        <v>899640</v>
      </c>
      <c r="CG1344" s="26">
        <v>1</v>
      </c>
      <c r="CH1344" s="27">
        <v>640000</v>
      </c>
      <c r="CI1344" s="27">
        <v>544000</v>
      </c>
      <c r="CJ1344" s="148"/>
      <c r="CK1344" s="148"/>
      <c r="CL1344" s="143">
        <f t="shared" si="2803"/>
        <v>0.11466596451673743</v>
      </c>
      <c r="CM1344" s="27">
        <f t="shared" si="2804"/>
        <v>592000</v>
      </c>
      <c r="CN1344" s="27">
        <f t="shared" si="2820"/>
        <v>112480</v>
      </c>
      <c r="CO1344" s="28">
        <f t="shared" si="2744"/>
        <v>704480</v>
      </c>
      <c r="CP1344" s="26">
        <v>1</v>
      </c>
      <c r="CQ1344" s="27">
        <v>640000</v>
      </c>
      <c r="CR1344" s="27">
        <v>544000</v>
      </c>
      <c r="CS1344" s="148"/>
      <c r="CT1344" s="148"/>
      <c r="CU1344" s="143">
        <f t="shared" si="2668"/>
        <v>0.11466596451673743</v>
      </c>
      <c r="CV1344" s="27">
        <f t="shared" si="2805"/>
        <v>592000</v>
      </c>
      <c r="CW1344" s="28">
        <f t="shared" si="2806"/>
        <v>112480</v>
      </c>
      <c r="CX1344" s="29">
        <f t="shared" si="2807"/>
        <v>704480</v>
      </c>
      <c r="CY1344" s="26">
        <v>1</v>
      </c>
      <c r="CZ1344" s="27">
        <v>640000</v>
      </c>
      <c r="DA1344" s="27">
        <v>512000</v>
      </c>
      <c r="DB1344" s="181"/>
      <c r="DC1344" s="181"/>
      <c r="DD1344" s="143">
        <f t="shared" si="2670"/>
        <v>0.15713484026367724</v>
      </c>
      <c r="DE1344" s="27">
        <f t="shared" si="2808"/>
        <v>576000</v>
      </c>
      <c r="DF1344" s="27">
        <f t="shared" si="2809"/>
        <v>109440</v>
      </c>
      <c r="DG1344" s="28">
        <f t="shared" si="2810"/>
        <v>685440</v>
      </c>
      <c r="DH1344" s="31" t="s">
        <v>30</v>
      </c>
      <c r="DI1344" s="43" t="s">
        <v>30</v>
      </c>
      <c r="DJ1344" s="43" t="s">
        <v>30</v>
      </c>
      <c r="DK1344" s="43" t="s">
        <v>30</v>
      </c>
      <c r="DL1344" s="43" t="s">
        <v>30</v>
      </c>
      <c r="DM1344" s="32" t="s">
        <v>30</v>
      </c>
      <c r="DN1344" s="32" t="s">
        <v>30</v>
      </c>
      <c r="DO1344" s="33" t="s">
        <v>30</v>
      </c>
    </row>
    <row r="1345" spans="1:119" ht="21" customHeight="1" x14ac:dyDescent="0.25">
      <c r="A1345" s="66" t="s">
        <v>2624</v>
      </c>
      <c r="B1345" s="67" t="s">
        <v>2596</v>
      </c>
      <c r="C1345" s="68" t="s">
        <v>2625</v>
      </c>
      <c r="D1345" s="26">
        <v>1</v>
      </c>
      <c r="E1345" s="27">
        <v>35000000</v>
      </c>
      <c r="F1345" s="27">
        <v>39250000</v>
      </c>
      <c r="G1345" s="148"/>
      <c r="H1345" s="148"/>
      <c r="I1345" s="143">
        <f t="shared" si="2811"/>
        <v>8.0948251044924632E-2</v>
      </c>
      <c r="J1345" s="27">
        <f t="shared" si="2812"/>
        <v>37125000</v>
      </c>
      <c r="K1345" s="28">
        <f t="shared" si="2785"/>
        <v>7053750</v>
      </c>
      <c r="L1345" s="29">
        <f t="shared" si="2669"/>
        <v>44178750</v>
      </c>
      <c r="M1345" s="26">
        <v>1</v>
      </c>
      <c r="N1345" s="27">
        <v>35000000</v>
      </c>
      <c r="O1345" s="27">
        <v>40250000</v>
      </c>
      <c r="P1345" s="145"/>
      <c r="Q1345" s="145"/>
      <c r="R1345" s="143">
        <f t="shared" si="2754"/>
        <v>9.8666062491146164E-2</v>
      </c>
      <c r="S1345" s="27">
        <f t="shared" si="2786"/>
        <v>37625000</v>
      </c>
      <c r="T1345" s="28">
        <f t="shared" si="2787"/>
        <v>7148750</v>
      </c>
      <c r="U1345" s="30">
        <f t="shared" si="2788"/>
        <v>44773750</v>
      </c>
      <c r="V1345" s="31" t="s">
        <v>30</v>
      </c>
      <c r="W1345" s="32" t="s">
        <v>30</v>
      </c>
      <c r="X1345" s="32" t="s">
        <v>30</v>
      </c>
      <c r="Y1345" s="32" t="s">
        <v>30</v>
      </c>
      <c r="Z1345" s="32" t="s">
        <v>30</v>
      </c>
      <c r="AA1345" s="165" t="s">
        <v>30</v>
      </c>
      <c r="AB1345" s="32" t="s">
        <v>30</v>
      </c>
      <c r="AC1345" s="32" t="s">
        <v>30</v>
      </c>
      <c r="AD1345" s="34" t="s">
        <v>30</v>
      </c>
      <c r="AE1345" s="31" t="s">
        <v>30</v>
      </c>
      <c r="AF1345" s="32" t="s">
        <v>30</v>
      </c>
      <c r="AG1345" s="32" t="s">
        <v>30</v>
      </c>
      <c r="AH1345" s="32" t="s">
        <v>30</v>
      </c>
      <c r="AI1345" s="32" t="s">
        <v>30</v>
      </c>
      <c r="AJ1345" s="165" t="s">
        <v>30</v>
      </c>
      <c r="AK1345" s="32" t="s">
        <v>30</v>
      </c>
      <c r="AL1345" s="32" t="s">
        <v>30</v>
      </c>
      <c r="AM1345" s="33" t="s">
        <v>30</v>
      </c>
      <c r="AN1345" s="31" t="s">
        <v>30</v>
      </c>
      <c r="AO1345" s="32" t="s">
        <v>30</v>
      </c>
      <c r="AP1345" s="32" t="s">
        <v>30</v>
      </c>
      <c r="AQ1345" s="32" t="s">
        <v>30</v>
      </c>
      <c r="AR1345" s="32" t="s">
        <v>30</v>
      </c>
      <c r="AS1345" s="32" t="s">
        <v>30</v>
      </c>
      <c r="AT1345" s="32" t="s">
        <v>30</v>
      </c>
      <c r="AU1345" s="32" t="s">
        <v>30</v>
      </c>
      <c r="AV1345" s="33" t="s">
        <v>30</v>
      </c>
      <c r="AW1345" s="31" t="s">
        <v>30</v>
      </c>
      <c r="AX1345" s="32" t="s">
        <v>30</v>
      </c>
      <c r="AY1345" s="32" t="s">
        <v>30</v>
      </c>
      <c r="AZ1345" s="32" t="s">
        <v>30</v>
      </c>
      <c r="BA1345" s="32" t="s">
        <v>30</v>
      </c>
      <c r="BB1345" s="32" t="s">
        <v>30</v>
      </c>
      <c r="BC1345" s="32" t="s">
        <v>30</v>
      </c>
      <c r="BD1345" s="32" t="s">
        <v>30</v>
      </c>
      <c r="BE1345" s="32" t="s">
        <v>30</v>
      </c>
      <c r="BF1345" s="31" t="s">
        <v>30</v>
      </c>
      <c r="BG1345" s="32" t="s">
        <v>30</v>
      </c>
      <c r="BH1345" s="32" t="s">
        <v>30</v>
      </c>
      <c r="BI1345" s="32" t="s">
        <v>30</v>
      </c>
      <c r="BJ1345" s="32" t="s">
        <v>30</v>
      </c>
      <c r="BK1345" s="32" t="s">
        <v>30</v>
      </c>
      <c r="BL1345" s="32" t="s">
        <v>30</v>
      </c>
      <c r="BM1345" s="32" t="s">
        <v>30</v>
      </c>
      <c r="BN1345" s="32" t="s">
        <v>30</v>
      </c>
      <c r="BO1345" s="31" t="s">
        <v>30</v>
      </c>
      <c r="BP1345" s="32" t="s">
        <v>30</v>
      </c>
      <c r="BQ1345" s="32" t="s">
        <v>30</v>
      </c>
      <c r="BR1345" s="32" t="s">
        <v>30</v>
      </c>
      <c r="BS1345" s="32" t="s">
        <v>30</v>
      </c>
      <c r="BT1345" s="32" t="s">
        <v>30</v>
      </c>
      <c r="BU1345" s="32" t="s">
        <v>30</v>
      </c>
      <c r="BV1345" s="32" t="s">
        <v>30</v>
      </c>
      <c r="BW1345" s="33" t="s">
        <v>30</v>
      </c>
      <c r="BX1345" s="31" t="s">
        <v>30</v>
      </c>
      <c r="BY1345" s="32" t="s">
        <v>30</v>
      </c>
      <c r="BZ1345" s="32" t="s">
        <v>30</v>
      </c>
      <c r="CA1345" s="32" t="s">
        <v>30</v>
      </c>
      <c r="CB1345" s="32" t="s">
        <v>30</v>
      </c>
      <c r="CC1345" s="32" t="s">
        <v>30</v>
      </c>
      <c r="CD1345" s="32" t="s">
        <v>30</v>
      </c>
      <c r="CE1345" s="32" t="s">
        <v>30</v>
      </c>
      <c r="CF1345" s="34" t="s">
        <v>30</v>
      </c>
      <c r="CG1345" s="31" t="s">
        <v>30</v>
      </c>
      <c r="CH1345" s="32" t="s">
        <v>30</v>
      </c>
      <c r="CI1345" s="32" t="s">
        <v>30</v>
      </c>
      <c r="CJ1345" s="32" t="s">
        <v>30</v>
      </c>
      <c r="CK1345" s="32" t="s">
        <v>30</v>
      </c>
      <c r="CL1345" s="32" t="s">
        <v>30</v>
      </c>
      <c r="CM1345" s="32" t="s">
        <v>30</v>
      </c>
      <c r="CN1345" s="32" t="s">
        <v>30</v>
      </c>
      <c r="CO1345" s="32" t="s">
        <v>30</v>
      </c>
      <c r="CP1345" s="31" t="s">
        <v>30</v>
      </c>
      <c r="CQ1345" s="32" t="s">
        <v>30</v>
      </c>
      <c r="CR1345" s="32" t="s">
        <v>30</v>
      </c>
      <c r="CS1345" s="32" t="s">
        <v>30</v>
      </c>
      <c r="CT1345" s="32" t="s">
        <v>30</v>
      </c>
      <c r="CU1345" s="32" t="s">
        <v>30</v>
      </c>
      <c r="CV1345" s="32" t="s">
        <v>30</v>
      </c>
      <c r="CW1345" s="32" t="s">
        <v>30</v>
      </c>
      <c r="CX1345" s="34" t="s">
        <v>30</v>
      </c>
      <c r="CY1345" s="31" t="s">
        <v>30</v>
      </c>
      <c r="CZ1345" s="32" t="s">
        <v>30</v>
      </c>
      <c r="DA1345" s="32" t="s">
        <v>30</v>
      </c>
      <c r="DB1345" s="32" t="s">
        <v>30</v>
      </c>
      <c r="DC1345" s="32" t="s">
        <v>30</v>
      </c>
      <c r="DD1345" s="32" t="s">
        <v>30</v>
      </c>
      <c r="DE1345" s="32" t="s">
        <v>30</v>
      </c>
      <c r="DF1345" s="32" t="s">
        <v>30</v>
      </c>
      <c r="DG1345" s="32" t="s">
        <v>30</v>
      </c>
      <c r="DH1345" s="31" t="s">
        <v>30</v>
      </c>
      <c r="DI1345" s="43" t="s">
        <v>30</v>
      </c>
      <c r="DJ1345" s="43" t="s">
        <v>30</v>
      </c>
      <c r="DK1345" s="43" t="s">
        <v>30</v>
      </c>
      <c r="DL1345" s="43" t="s">
        <v>30</v>
      </c>
      <c r="DM1345" s="32" t="s">
        <v>30</v>
      </c>
      <c r="DN1345" s="32" t="s">
        <v>30</v>
      </c>
      <c r="DO1345" s="33" t="s">
        <v>30</v>
      </c>
    </row>
    <row r="1346" spans="1:119" ht="21" customHeight="1" x14ac:dyDescent="0.25">
      <c r="A1346" s="66" t="s">
        <v>2626</v>
      </c>
      <c r="B1346" s="67" t="s">
        <v>2596</v>
      </c>
      <c r="C1346" s="68" t="s">
        <v>2627</v>
      </c>
      <c r="D1346" s="26">
        <v>1</v>
      </c>
      <c r="E1346" s="27">
        <v>18000000</v>
      </c>
      <c r="F1346" s="27">
        <v>20210000</v>
      </c>
      <c r="G1346" s="148"/>
      <c r="H1346" s="148"/>
      <c r="I1346" s="143">
        <f t="shared" si="2811"/>
        <v>8.1795654876852655E-2</v>
      </c>
      <c r="J1346" s="27">
        <f t="shared" si="2812"/>
        <v>19105000</v>
      </c>
      <c r="K1346" s="28">
        <f t="shared" si="2785"/>
        <v>3629950</v>
      </c>
      <c r="L1346" s="29">
        <f t="shared" si="2669"/>
        <v>22734950</v>
      </c>
      <c r="M1346" s="26">
        <v>1</v>
      </c>
      <c r="N1346" s="27">
        <v>18000000</v>
      </c>
      <c r="O1346" s="27">
        <v>20700000</v>
      </c>
      <c r="P1346" s="145"/>
      <c r="Q1346" s="145"/>
      <c r="R1346" s="143">
        <f t="shared" si="2754"/>
        <v>9.8666062491146164E-2</v>
      </c>
      <c r="S1346" s="27">
        <f t="shared" si="2786"/>
        <v>19350000</v>
      </c>
      <c r="T1346" s="28">
        <f t="shared" si="2787"/>
        <v>3676500</v>
      </c>
      <c r="U1346" s="30">
        <f t="shared" si="2788"/>
        <v>23026500</v>
      </c>
      <c r="V1346" s="31" t="s">
        <v>30</v>
      </c>
      <c r="W1346" s="32" t="s">
        <v>30</v>
      </c>
      <c r="X1346" s="32" t="s">
        <v>30</v>
      </c>
      <c r="Y1346" s="32" t="s">
        <v>30</v>
      </c>
      <c r="Z1346" s="32" t="s">
        <v>30</v>
      </c>
      <c r="AA1346" s="165" t="s">
        <v>30</v>
      </c>
      <c r="AB1346" s="32" t="s">
        <v>30</v>
      </c>
      <c r="AC1346" s="32" t="s">
        <v>30</v>
      </c>
      <c r="AD1346" s="34" t="s">
        <v>30</v>
      </c>
      <c r="AE1346" s="31" t="s">
        <v>30</v>
      </c>
      <c r="AF1346" s="32" t="s">
        <v>30</v>
      </c>
      <c r="AG1346" s="32" t="s">
        <v>30</v>
      </c>
      <c r="AH1346" s="32" t="s">
        <v>30</v>
      </c>
      <c r="AI1346" s="32" t="s">
        <v>30</v>
      </c>
      <c r="AJ1346" s="165" t="s">
        <v>30</v>
      </c>
      <c r="AK1346" s="32" t="s">
        <v>30</v>
      </c>
      <c r="AL1346" s="32" t="s">
        <v>30</v>
      </c>
      <c r="AM1346" s="33" t="s">
        <v>30</v>
      </c>
      <c r="AN1346" s="31" t="s">
        <v>30</v>
      </c>
      <c r="AO1346" s="32" t="s">
        <v>30</v>
      </c>
      <c r="AP1346" s="32" t="s">
        <v>30</v>
      </c>
      <c r="AQ1346" s="32" t="s">
        <v>30</v>
      </c>
      <c r="AR1346" s="32" t="s">
        <v>30</v>
      </c>
      <c r="AS1346" s="32" t="s">
        <v>30</v>
      </c>
      <c r="AT1346" s="32" t="s">
        <v>30</v>
      </c>
      <c r="AU1346" s="32" t="s">
        <v>30</v>
      </c>
      <c r="AV1346" s="33" t="s">
        <v>30</v>
      </c>
      <c r="AW1346" s="31" t="s">
        <v>30</v>
      </c>
      <c r="AX1346" s="32" t="s">
        <v>30</v>
      </c>
      <c r="AY1346" s="32" t="s">
        <v>30</v>
      </c>
      <c r="AZ1346" s="32" t="s">
        <v>30</v>
      </c>
      <c r="BA1346" s="32" t="s">
        <v>30</v>
      </c>
      <c r="BB1346" s="32" t="s">
        <v>30</v>
      </c>
      <c r="BC1346" s="32" t="s">
        <v>30</v>
      </c>
      <c r="BD1346" s="32" t="s">
        <v>30</v>
      </c>
      <c r="BE1346" s="32" t="s">
        <v>30</v>
      </c>
      <c r="BF1346" s="31" t="s">
        <v>30</v>
      </c>
      <c r="BG1346" s="32" t="s">
        <v>30</v>
      </c>
      <c r="BH1346" s="32" t="s">
        <v>30</v>
      </c>
      <c r="BI1346" s="32" t="s">
        <v>30</v>
      </c>
      <c r="BJ1346" s="32" t="s">
        <v>30</v>
      </c>
      <c r="BK1346" s="32" t="s">
        <v>30</v>
      </c>
      <c r="BL1346" s="32" t="s">
        <v>30</v>
      </c>
      <c r="BM1346" s="32" t="s">
        <v>30</v>
      </c>
      <c r="BN1346" s="32" t="s">
        <v>30</v>
      </c>
      <c r="BO1346" s="31" t="s">
        <v>30</v>
      </c>
      <c r="BP1346" s="32" t="s">
        <v>30</v>
      </c>
      <c r="BQ1346" s="32" t="s">
        <v>30</v>
      </c>
      <c r="BR1346" s="32" t="s">
        <v>30</v>
      </c>
      <c r="BS1346" s="32" t="s">
        <v>30</v>
      </c>
      <c r="BT1346" s="32" t="s">
        <v>30</v>
      </c>
      <c r="BU1346" s="32" t="s">
        <v>30</v>
      </c>
      <c r="BV1346" s="32" t="s">
        <v>30</v>
      </c>
      <c r="BW1346" s="33" t="s">
        <v>30</v>
      </c>
      <c r="BX1346" s="31" t="s">
        <v>30</v>
      </c>
      <c r="BY1346" s="32" t="s">
        <v>30</v>
      </c>
      <c r="BZ1346" s="32" t="s">
        <v>30</v>
      </c>
      <c r="CA1346" s="32" t="s">
        <v>30</v>
      </c>
      <c r="CB1346" s="32" t="s">
        <v>30</v>
      </c>
      <c r="CC1346" s="32" t="s">
        <v>30</v>
      </c>
      <c r="CD1346" s="32" t="s">
        <v>30</v>
      </c>
      <c r="CE1346" s="32" t="s">
        <v>30</v>
      </c>
      <c r="CF1346" s="34" t="s">
        <v>30</v>
      </c>
      <c r="CG1346" s="31" t="s">
        <v>30</v>
      </c>
      <c r="CH1346" s="32" t="s">
        <v>30</v>
      </c>
      <c r="CI1346" s="32" t="s">
        <v>30</v>
      </c>
      <c r="CJ1346" s="32" t="s">
        <v>30</v>
      </c>
      <c r="CK1346" s="32" t="s">
        <v>30</v>
      </c>
      <c r="CL1346" s="32" t="s">
        <v>30</v>
      </c>
      <c r="CM1346" s="32" t="s">
        <v>30</v>
      </c>
      <c r="CN1346" s="32" t="s">
        <v>30</v>
      </c>
      <c r="CO1346" s="32" t="s">
        <v>30</v>
      </c>
      <c r="CP1346" s="31" t="s">
        <v>30</v>
      </c>
      <c r="CQ1346" s="32" t="s">
        <v>30</v>
      </c>
      <c r="CR1346" s="32" t="s">
        <v>30</v>
      </c>
      <c r="CS1346" s="32" t="s">
        <v>30</v>
      </c>
      <c r="CT1346" s="32" t="s">
        <v>30</v>
      </c>
      <c r="CU1346" s="32" t="s">
        <v>30</v>
      </c>
      <c r="CV1346" s="32" t="s">
        <v>30</v>
      </c>
      <c r="CW1346" s="32" t="s">
        <v>30</v>
      </c>
      <c r="CX1346" s="34" t="s">
        <v>30</v>
      </c>
      <c r="CY1346" s="31" t="s">
        <v>30</v>
      </c>
      <c r="CZ1346" s="32" t="s">
        <v>30</v>
      </c>
      <c r="DA1346" s="32" t="s">
        <v>30</v>
      </c>
      <c r="DB1346" s="32" t="s">
        <v>30</v>
      </c>
      <c r="DC1346" s="32" t="s">
        <v>30</v>
      </c>
      <c r="DD1346" s="32" t="s">
        <v>30</v>
      </c>
      <c r="DE1346" s="32" t="s">
        <v>30</v>
      </c>
      <c r="DF1346" s="32" t="s">
        <v>30</v>
      </c>
      <c r="DG1346" s="32" t="s">
        <v>30</v>
      </c>
      <c r="DH1346" s="31" t="s">
        <v>30</v>
      </c>
      <c r="DI1346" s="43" t="s">
        <v>30</v>
      </c>
      <c r="DJ1346" s="43" t="s">
        <v>30</v>
      </c>
      <c r="DK1346" s="43" t="s">
        <v>30</v>
      </c>
      <c r="DL1346" s="43" t="s">
        <v>30</v>
      </c>
      <c r="DM1346" s="32" t="s">
        <v>30</v>
      </c>
      <c r="DN1346" s="32" t="s">
        <v>30</v>
      </c>
      <c r="DO1346" s="33" t="s">
        <v>30</v>
      </c>
    </row>
    <row r="1347" spans="1:119" ht="21" customHeight="1" x14ac:dyDescent="0.25">
      <c r="A1347" s="66" t="s">
        <v>2628</v>
      </c>
      <c r="B1347" s="67" t="s">
        <v>2596</v>
      </c>
      <c r="C1347" s="68" t="s">
        <v>2629</v>
      </c>
      <c r="D1347" s="26">
        <v>1</v>
      </c>
      <c r="E1347" s="27">
        <v>6000000</v>
      </c>
      <c r="F1347" s="27">
        <v>6770000</v>
      </c>
      <c r="G1347" s="148"/>
      <c r="H1347" s="148"/>
      <c r="I1347" s="143">
        <f t="shared" si="2811"/>
        <v>8.5273644716310354E-2</v>
      </c>
      <c r="J1347" s="27">
        <f t="shared" si="2812"/>
        <v>6385000</v>
      </c>
      <c r="K1347" s="28">
        <f t="shared" si="2785"/>
        <v>1213150</v>
      </c>
      <c r="L1347" s="29">
        <f t="shared" si="2669"/>
        <v>7598150</v>
      </c>
      <c r="M1347" s="26">
        <v>1</v>
      </c>
      <c r="N1347" s="27">
        <v>6000000</v>
      </c>
      <c r="O1347" s="27">
        <v>6900000</v>
      </c>
      <c r="P1347" s="145"/>
      <c r="Q1347" s="145"/>
      <c r="R1347" s="143">
        <f t="shared" si="2754"/>
        <v>9.8666062491146164E-2</v>
      </c>
      <c r="S1347" s="27">
        <f t="shared" si="2786"/>
        <v>6450000</v>
      </c>
      <c r="T1347" s="28">
        <f t="shared" si="2787"/>
        <v>1225500</v>
      </c>
      <c r="U1347" s="30">
        <f t="shared" si="2788"/>
        <v>7675500</v>
      </c>
      <c r="V1347" s="31" t="s">
        <v>30</v>
      </c>
      <c r="W1347" s="32" t="s">
        <v>30</v>
      </c>
      <c r="X1347" s="32" t="s">
        <v>30</v>
      </c>
      <c r="Y1347" s="32" t="s">
        <v>30</v>
      </c>
      <c r="Z1347" s="32" t="s">
        <v>30</v>
      </c>
      <c r="AA1347" s="165" t="s">
        <v>30</v>
      </c>
      <c r="AB1347" s="32" t="s">
        <v>30</v>
      </c>
      <c r="AC1347" s="32" t="s">
        <v>30</v>
      </c>
      <c r="AD1347" s="34" t="s">
        <v>30</v>
      </c>
      <c r="AE1347" s="31" t="s">
        <v>30</v>
      </c>
      <c r="AF1347" s="32" t="s">
        <v>30</v>
      </c>
      <c r="AG1347" s="32" t="s">
        <v>30</v>
      </c>
      <c r="AH1347" s="32" t="s">
        <v>30</v>
      </c>
      <c r="AI1347" s="32" t="s">
        <v>30</v>
      </c>
      <c r="AJ1347" s="165" t="s">
        <v>30</v>
      </c>
      <c r="AK1347" s="32" t="s">
        <v>30</v>
      </c>
      <c r="AL1347" s="32" t="s">
        <v>30</v>
      </c>
      <c r="AM1347" s="33" t="s">
        <v>30</v>
      </c>
      <c r="AN1347" s="31" t="s">
        <v>30</v>
      </c>
      <c r="AO1347" s="32" t="s">
        <v>30</v>
      </c>
      <c r="AP1347" s="32" t="s">
        <v>30</v>
      </c>
      <c r="AQ1347" s="32" t="s">
        <v>30</v>
      </c>
      <c r="AR1347" s="32" t="s">
        <v>30</v>
      </c>
      <c r="AS1347" s="32" t="s">
        <v>30</v>
      </c>
      <c r="AT1347" s="32" t="s">
        <v>30</v>
      </c>
      <c r="AU1347" s="32" t="s">
        <v>30</v>
      </c>
      <c r="AV1347" s="33" t="s">
        <v>30</v>
      </c>
      <c r="AW1347" s="31" t="s">
        <v>30</v>
      </c>
      <c r="AX1347" s="32" t="s">
        <v>30</v>
      </c>
      <c r="AY1347" s="32" t="s">
        <v>30</v>
      </c>
      <c r="AZ1347" s="32" t="s">
        <v>30</v>
      </c>
      <c r="BA1347" s="32" t="s">
        <v>30</v>
      </c>
      <c r="BB1347" s="32" t="s">
        <v>30</v>
      </c>
      <c r="BC1347" s="32" t="s">
        <v>30</v>
      </c>
      <c r="BD1347" s="32" t="s">
        <v>30</v>
      </c>
      <c r="BE1347" s="32" t="s">
        <v>30</v>
      </c>
      <c r="BF1347" s="31" t="s">
        <v>30</v>
      </c>
      <c r="BG1347" s="32" t="s">
        <v>30</v>
      </c>
      <c r="BH1347" s="32" t="s">
        <v>30</v>
      </c>
      <c r="BI1347" s="32" t="s">
        <v>30</v>
      </c>
      <c r="BJ1347" s="32" t="s">
        <v>30</v>
      </c>
      <c r="BK1347" s="32" t="s">
        <v>30</v>
      </c>
      <c r="BL1347" s="32" t="s">
        <v>30</v>
      </c>
      <c r="BM1347" s="32" t="s">
        <v>30</v>
      </c>
      <c r="BN1347" s="32" t="s">
        <v>30</v>
      </c>
      <c r="BO1347" s="31" t="s">
        <v>30</v>
      </c>
      <c r="BP1347" s="32" t="s">
        <v>30</v>
      </c>
      <c r="BQ1347" s="32" t="s">
        <v>30</v>
      </c>
      <c r="BR1347" s="32" t="s">
        <v>30</v>
      </c>
      <c r="BS1347" s="32" t="s">
        <v>30</v>
      </c>
      <c r="BT1347" s="32" t="s">
        <v>30</v>
      </c>
      <c r="BU1347" s="32" t="s">
        <v>30</v>
      </c>
      <c r="BV1347" s="32" t="s">
        <v>30</v>
      </c>
      <c r="BW1347" s="33" t="s">
        <v>30</v>
      </c>
      <c r="BX1347" s="31" t="s">
        <v>30</v>
      </c>
      <c r="BY1347" s="32" t="s">
        <v>30</v>
      </c>
      <c r="BZ1347" s="32" t="s">
        <v>30</v>
      </c>
      <c r="CA1347" s="32" t="s">
        <v>30</v>
      </c>
      <c r="CB1347" s="32" t="s">
        <v>30</v>
      </c>
      <c r="CC1347" s="32" t="s">
        <v>30</v>
      </c>
      <c r="CD1347" s="32" t="s">
        <v>30</v>
      </c>
      <c r="CE1347" s="32" t="s">
        <v>30</v>
      </c>
      <c r="CF1347" s="34" t="s">
        <v>30</v>
      </c>
      <c r="CG1347" s="31" t="s">
        <v>30</v>
      </c>
      <c r="CH1347" s="32" t="s">
        <v>30</v>
      </c>
      <c r="CI1347" s="32" t="s">
        <v>30</v>
      </c>
      <c r="CJ1347" s="32" t="s">
        <v>30</v>
      </c>
      <c r="CK1347" s="32" t="s">
        <v>30</v>
      </c>
      <c r="CL1347" s="32" t="s">
        <v>30</v>
      </c>
      <c r="CM1347" s="32" t="s">
        <v>30</v>
      </c>
      <c r="CN1347" s="32" t="s">
        <v>30</v>
      </c>
      <c r="CO1347" s="32" t="s">
        <v>30</v>
      </c>
      <c r="CP1347" s="31" t="s">
        <v>30</v>
      </c>
      <c r="CQ1347" s="32" t="s">
        <v>30</v>
      </c>
      <c r="CR1347" s="32" t="s">
        <v>30</v>
      </c>
      <c r="CS1347" s="32" t="s">
        <v>30</v>
      </c>
      <c r="CT1347" s="32" t="s">
        <v>30</v>
      </c>
      <c r="CU1347" s="32" t="s">
        <v>30</v>
      </c>
      <c r="CV1347" s="32" t="s">
        <v>30</v>
      </c>
      <c r="CW1347" s="32" t="s">
        <v>30</v>
      </c>
      <c r="CX1347" s="34" t="s">
        <v>30</v>
      </c>
      <c r="CY1347" s="31" t="s">
        <v>30</v>
      </c>
      <c r="CZ1347" s="32" t="s">
        <v>30</v>
      </c>
      <c r="DA1347" s="32" t="s">
        <v>30</v>
      </c>
      <c r="DB1347" s="32" t="s">
        <v>30</v>
      </c>
      <c r="DC1347" s="32" t="s">
        <v>30</v>
      </c>
      <c r="DD1347" s="32" t="s">
        <v>30</v>
      </c>
      <c r="DE1347" s="32" t="s">
        <v>30</v>
      </c>
      <c r="DF1347" s="32" t="s">
        <v>30</v>
      </c>
      <c r="DG1347" s="32" t="s">
        <v>30</v>
      </c>
      <c r="DH1347" s="31" t="s">
        <v>30</v>
      </c>
      <c r="DI1347" s="43" t="s">
        <v>30</v>
      </c>
      <c r="DJ1347" s="43" t="s">
        <v>30</v>
      </c>
      <c r="DK1347" s="43" t="s">
        <v>30</v>
      </c>
      <c r="DL1347" s="43" t="s">
        <v>30</v>
      </c>
      <c r="DM1347" s="32" t="s">
        <v>30</v>
      </c>
      <c r="DN1347" s="32" t="s">
        <v>30</v>
      </c>
      <c r="DO1347" s="33" t="s">
        <v>30</v>
      </c>
    </row>
    <row r="1348" spans="1:119" ht="21" customHeight="1" x14ac:dyDescent="0.25">
      <c r="A1348" s="66" t="s">
        <v>2630</v>
      </c>
      <c r="B1348" s="67" t="s">
        <v>2631</v>
      </c>
      <c r="C1348" s="68" t="s">
        <v>2632</v>
      </c>
      <c r="D1348" s="26">
        <v>1</v>
      </c>
      <c r="E1348" s="27">
        <v>15000000</v>
      </c>
      <c r="F1348" s="27">
        <v>16850000</v>
      </c>
      <c r="G1348" s="148"/>
      <c r="H1348" s="148"/>
      <c r="I1348" s="143">
        <f t="shared" si="2811"/>
        <v>8.2144272853696257E-2</v>
      </c>
      <c r="J1348" s="27">
        <f t="shared" si="2812"/>
        <v>15925000</v>
      </c>
      <c r="K1348" s="28">
        <f t="shared" si="2785"/>
        <v>3025750</v>
      </c>
      <c r="L1348" s="29">
        <f t="shared" ref="L1348:L1411" si="2821">+J1348+K1348</f>
        <v>18950750</v>
      </c>
      <c r="M1348" s="26">
        <v>1</v>
      </c>
      <c r="N1348" s="27">
        <v>15000000</v>
      </c>
      <c r="O1348" s="27">
        <v>17250000</v>
      </c>
      <c r="P1348" s="145"/>
      <c r="Q1348" s="145"/>
      <c r="R1348" s="143">
        <f t="shared" si="2754"/>
        <v>9.8666062491146164E-2</v>
      </c>
      <c r="S1348" s="27">
        <f t="shared" si="2786"/>
        <v>16125000</v>
      </c>
      <c r="T1348" s="28">
        <f t="shared" si="2787"/>
        <v>3063750</v>
      </c>
      <c r="U1348" s="30">
        <f t="shared" si="2788"/>
        <v>19188750</v>
      </c>
      <c r="V1348" s="26">
        <v>1</v>
      </c>
      <c r="W1348" s="27">
        <v>15000000</v>
      </c>
      <c r="X1348" s="27">
        <v>13200000</v>
      </c>
      <c r="Y1348" s="145"/>
      <c r="Z1348" s="145"/>
      <c r="AA1348" s="143">
        <f t="shared" si="2723"/>
        <v>9.0268950789772012E-2</v>
      </c>
      <c r="AB1348" s="27">
        <f t="shared" ref="AB1348:AB1355" si="2822">+AVERAGE(W1348:Y1348)</f>
        <v>14100000</v>
      </c>
      <c r="AC1348" s="28">
        <f t="shared" ref="AC1348:AC1363" si="2823">+AB1348*19%</f>
        <v>2679000</v>
      </c>
      <c r="AD1348" s="29">
        <f t="shared" ref="AD1348:AD1355" si="2824">+AC1348+AB1348</f>
        <v>16779000</v>
      </c>
      <c r="AE1348" s="26">
        <v>1</v>
      </c>
      <c r="AF1348" s="27">
        <v>15000000</v>
      </c>
      <c r="AG1348" s="27">
        <v>18000000</v>
      </c>
      <c r="AH1348" s="145"/>
      <c r="AI1348" s="145"/>
      <c r="AJ1348" s="143">
        <f t="shared" ref="AJ1348:AJ1410" si="2825">+STDEVA(AF1348:AG1348)/AVERAGE(AF1348:AG1348)</f>
        <v>0.12856486930664501</v>
      </c>
      <c r="AK1348" s="27">
        <f t="shared" ref="AK1348:AK1355" si="2826">+AVERAGE(AF1348:AH1348)</f>
        <v>16500000</v>
      </c>
      <c r="AL1348" s="28">
        <f t="shared" ref="AL1348:AL1355" si="2827">+AK1348*19%</f>
        <v>3135000</v>
      </c>
      <c r="AM1348" s="30">
        <f t="shared" ref="AM1348:AM1355" si="2828">+AL1348+AK1348</f>
        <v>19635000</v>
      </c>
      <c r="AN1348" s="26">
        <v>1</v>
      </c>
      <c r="AO1348" s="27">
        <v>15000000</v>
      </c>
      <c r="AP1348" s="27">
        <v>21600000</v>
      </c>
      <c r="AQ1348" s="145"/>
      <c r="AR1348" s="145"/>
      <c r="AS1348" s="143">
        <f t="shared" ref="AS1348:AS1410" si="2829">+STDEVA(AO1348:AP1348)/AVERAGE(AO1348:AP1348)</f>
        <v>0.25502211780498435</v>
      </c>
      <c r="AT1348" s="27">
        <f t="shared" ref="AT1348:AT1355" si="2830">+AVERAGE(AO1348:AQ1348)</f>
        <v>18300000</v>
      </c>
      <c r="AU1348" s="28">
        <f t="shared" ref="AU1348:AU1397" si="2831">+AT1348*19%</f>
        <v>3477000</v>
      </c>
      <c r="AV1348" s="30">
        <f t="shared" ref="AV1348:AV1355" si="2832">+AU1348+AT1348</f>
        <v>21777000</v>
      </c>
      <c r="AW1348" s="26">
        <v>1</v>
      </c>
      <c r="AX1348" s="27">
        <v>15000000</v>
      </c>
      <c r="AY1348" s="27">
        <v>18000000</v>
      </c>
      <c r="AZ1348" s="145"/>
      <c r="BA1348" s="145"/>
      <c r="BB1348" s="143">
        <f t="shared" ref="BB1348:BB1410" si="2833">+STDEVA(AX1348:AY1348)/AVERAGE(AX1348:AY1348)</f>
        <v>0.12856486930664501</v>
      </c>
      <c r="BC1348" s="27">
        <f t="shared" ref="BC1348:BC1355" si="2834">+AVERAGE(AX1348:AZ1348)</f>
        <v>16500000</v>
      </c>
      <c r="BD1348" s="27">
        <f t="shared" ref="BD1348:BD1397" si="2835">+BC1348*19%</f>
        <v>3135000</v>
      </c>
      <c r="BE1348" s="27">
        <f t="shared" ref="BE1348:BE1355" si="2836">+BD1348+BC1348</f>
        <v>19635000</v>
      </c>
      <c r="BF1348" s="26">
        <v>1</v>
      </c>
      <c r="BG1348" s="27">
        <v>12000000</v>
      </c>
      <c r="BH1348" s="27">
        <v>9600000</v>
      </c>
      <c r="BI1348" s="145"/>
      <c r="BJ1348" s="145"/>
      <c r="BK1348" s="143">
        <f t="shared" ref="BK1348:BK1410" si="2837">+STDEVA(BG1348:BH1348)/AVERAGE(BG1348:BH1348)</f>
        <v>0.15713484026367722</v>
      </c>
      <c r="BL1348" s="27">
        <f t="shared" ref="BL1348:BL1355" si="2838">+AVERAGE(BG1348:BI1348)</f>
        <v>10800000</v>
      </c>
      <c r="BM1348" s="27">
        <f t="shared" ref="BM1348:BM1363" si="2839">+BL1348*19%</f>
        <v>2052000</v>
      </c>
      <c r="BN1348" s="28">
        <f t="shared" ref="BN1348:BN1355" si="2840">+BM1348+BL1348</f>
        <v>12852000</v>
      </c>
      <c r="BO1348" s="26">
        <v>1</v>
      </c>
      <c r="BP1348" s="27">
        <v>12000000</v>
      </c>
      <c r="BQ1348" s="27">
        <v>10680000</v>
      </c>
      <c r="BR1348" s="148"/>
      <c r="BS1348" s="148"/>
      <c r="BT1348" s="143">
        <f t="shared" ref="BT1348:BT1410" si="2841">+STDEVA(BP1348:BQ1348)/AVERAGE(BP1348:BQ1348)</f>
        <v>8.2308725852402356E-2</v>
      </c>
      <c r="BU1348" s="27">
        <f t="shared" ref="BU1348:BU1355" si="2842">+AVERAGE(BP1348:BR1348)</f>
        <v>11340000</v>
      </c>
      <c r="BV1348" s="28">
        <f t="shared" ref="BV1348:BV1363" si="2843">+BU1348*19%</f>
        <v>2154600</v>
      </c>
      <c r="BW1348" s="30">
        <f t="shared" ref="BW1348:BW1355" si="2844">+BV1348+BU1348</f>
        <v>13494600</v>
      </c>
      <c r="BX1348" s="26">
        <v>1</v>
      </c>
      <c r="BY1348" s="28">
        <v>12000000</v>
      </c>
      <c r="BZ1348" s="28">
        <v>10680000</v>
      </c>
      <c r="CA1348" s="156"/>
      <c r="CB1348" s="156"/>
      <c r="CC1348" s="177">
        <f t="shared" ref="CC1348:CC1410" si="2845">+STDEVA(BY1348:BZ1348)/AVERAGE(BY1348:BZ1348)</f>
        <v>8.2308725852402356E-2</v>
      </c>
      <c r="CD1348" s="28">
        <f t="shared" ref="CD1348:CD1355" si="2846">+AVERAGE(BY1348:CA1348)</f>
        <v>11340000</v>
      </c>
      <c r="CE1348" s="28">
        <f t="shared" ref="CE1348:CE1363" si="2847">+CD1348*19%</f>
        <v>2154600</v>
      </c>
      <c r="CF1348" s="29">
        <f t="shared" ref="CF1348:CF1355" si="2848">+CE1348+CD1348</f>
        <v>13494600</v>
      </c>
      <c r="CG1348" s="26">
        <v>1</v>
      </c>
      <c r="CH1348" s="27">
        <v>9600000</v>
      </c>
      <c r="CI1348" s="27">
        <v>8160000</v>
      </c>
      <c r="CJ1348" s="148"/>
      <c r="CK1348" s="148"/>
      <c r="CL1348" s="143">
        <f t="shared" ref="CL1348:CL1355" si="2849">+STDEVA(CH1348:CI1348)/AVERAGE(CH1348:CI1348)</f>
        <v>0.11466596451673744</v>
      </c>
      <c r="CM1348" s="27">
        <f t="shared" ref="CM1348:CM1355" si="2850">+AVERAGE(CH1348:CJ1348)</f>
        <v>8880000</v>
      </c>
      <c r="CN1348" s="27">
        <f t="shared" ref="CN1348:CN1363" si="2851">+CM1348*19%</f>
        <v>1687200</v>
      </c>
      <c r="CO1348" s="28">
        <f t="shared" ref="CO1348:CO1355" si="2852">+CN1348+CM1348</f>
        <v>10567200</v>
      </c>
      <c r="CP1348" s="26">
        <v>1</v>
      </c>
      <c r="CQ1348" s="27">
        <v>9600000</v>
      </c>
      <c r="CR1348" s="27">
        <v>8160000</v>
      </c>
      <c r="CS1348" s="148"/>
      <c r="CT1348" s="148"/>
      <c r="CU1348" s="143">
        <f t="shared" ref="CU1348:CU1381" si="2853">+STDEVA(CQ1348:CR1348)/AVERAGE(CQ1348:CR1348)</f>
        <v>0.11466596451673744</v>
      </c>
      <c r="CV1348" s="27">
        <f t="shared" ref="CV1348:CV1355" si="2854">+AVERAGE(CQ1348:CS1348)</f>
        <v>8880000</v>
      </c>
      <c r="CW1348" s="28">
        <f t="shared" ref="CW1348:CW1355" si="2855">+CV1348*19%</f>
        <v>1687200</v>
      </c>
      <c r="CX1348" s="29">
        <f t="shared" ref="CX1348:CX1355" si="2856">+CW1348+CV1348</f>
        <v>10567200</v>
      </c>
      <c r="CY1348" s="31" t="s">
        <v>30</v>
      </c>
      <c r="CZ1348" s="32" t="s">
        <v>30</v>
      </c>
      <c r="DA1348" s="32" t="s">
        <v>30</v>
      </c>
      <c r="DB1348" s="32" t="s">
        <v>30</v>
      </c>
      <c r="DC1348" s="32" t="s">
        <v>30</v>
      </c>
      <c r="DD1348" s="32" t="s">
        <v>30</v>
      </c>
      <c r="DE1348" s="32" t="s">
        <v>30</v>
      </c>
      <c r="DF1348" s="32" t="s">
        <v>30</v>
      </c>
      <c r="DG1348" s="32" t="s">
        <v>30</v>
      </c>
      <c r="DH1348" s="31" t="s">
        <v>30</v>
      </c>
      <c r="DI1348" s="43" t="s">
        <v>30</v>
      </c>
      <c r="DJ1348" s="43" t="s">
        <v>30</v>
      </c>
      <c r="DK1348" s="43" t="s">
        <v>30</v>
      </c>
      <c r="DL1348" s="43" t="s">
        <v>30</v>
      </c>
      <c r="DM1348" s="32" t="s">
        <v>30</v>
      </c>
      <c r="DN1348" s="32" t="s">
        <v>30</v>
      </c>
      <c r="DO1348" s="33" t="s">
        <v>30</v>
      </c>
    </row>
    <row r="1349" spans="1:119" ht="21" customHeight="1" x14ac:dyDescent="0.25">
      <c r="A1349" s="66" t="s">
        <v>2633</v>
      </c>
      <c r="B1349" s="67" t="s">
        <v>2631</v>
      </c>
      <c r="C1349" s="68" t="s">
        <v>2634</v>
      </c>
      <c r="D1349" s="26">
        <v>1</v>
      </c>
      <c r="E1349" s="27">
        <v>35000000</v>
      </c>
      <c r="F1349" s="27">
        <v>39250000</v>
      </c>
      <c r="G1349" s="148"/>
      <c r="H1349" s="148"/>
      <c r="I1349" s="143">
        <f t="shared" si="2811"/>
        <v>8.0948251044924632E-2</v>
      </c>
      <c r="J1349" s="27">
        <f t="shared" si="2812"/>
        <v>37125000</v>
      </c>
      <c r="K1349" s="28">
        <f t="shared" si="2785"/>
        <v>7053750</v>
      </c>
      <c r="L1349" s="29">
        <f t="shared" si="2821"/>
        <v>44178750</v>
      </c>
      <c r="M1349" s="26">
        <v>1</v>
      </c>
      <c r="N1349" s="27">
        <v>35000000</v>
      </c>
      <c r="O1349" s="27">
        <v>40250000</v>
      </c>
      <c r="P1349" s="145"/>
      <c r="Q1349" s="145"/>
      <c r="R1349" s="143">
        <f t="shared" si="2754"/>
        <v>9.8666062491146164E-2</v>
      </c>
      <c r="S1349" s="27">
        <f t="shared" si="2786"/>
        <v>37625000</v>
      </c>
      <c r="T1349" s="28">
        <f t="shared" si="2787"/>
        <v>7148750</v>
      </c>
      <c r="U1349" s="30">
        <f t="shared" si="2788"/>
        <v>44773750</v>
      </c>
      <c r="V1349" s="26">
        <v>1</v>
      </c>
      <c r="W1349" s="27">
        <v>35000000</v>
      </c>
      <c r="X1349" s="27">
        <v>30800000</v>
      </c>
      <c r="Y1349" s="145"/>
      <c r="Z1349" s="145"/>
      <c r="AA1349" s="143">
        <f t="shared" si="2723"/>
        <v>9.0268950789772026E-2</v>
      </c>
      <c r="AB1349" s="27">
        <f t="shared" si="2822"/>
        <v>32900000</v>
      </c>
      <c r="AC1349" s="28">
        <f t="shared" si="2823"/>
        <v>6251000</v>
      </c>
      <c r="AD1349" s="29">
        <f t="shared" si="2824"/>
        <v>39151000</v>
      </c>
      <c r="AE1349" s="26">
        <v>1</v>
      </c>
      <c r="AF1349" s="27">
        <v>35000000</v>
      </c>
      <c r="AG1349" s="27">
        <v>42000000</v>
      </c>
      <c r="AH1349" s="145"/>
      <c r="AI1349" s="145"/>
      <c r="AJ1349" s="143">
        <f t="shared" si="2825"/>
        <v>0.12856486930664501</v>
      </c>
      <c r="AK1349" s="27">
        <f t="shared" si="2826"/>
        <v>38500000</v>
      </c>
      <c r="AL1349" s="28">
        <f t="shared" si="2827"/>
        <v>7315000</v>
      </c>
      <c r="AM1349" s="30">
        <f t="shared" si="2828"/>
        <v>45815000</v>
      </c>
      <c r="AN1349" s="26">
        <v>1</v>
      </c>
      <c r="AO1349" s="27">
        <v>35000000</v>
      </c>
      <c r="AP1349" s="27">
        <v>50400000</v>
      </c>
      <c r="AQ1349" s="145"/>
      <c r="AR1349" s="145"/>
      <c r="AS1349" s="143">
        <f t="shared" si="2829"/>
        <v>0.25502211780498435</v>
      </c>
      <c r="AT1349" s="27">
        <f t="shared" si="2830"/>
        <v>42700000</v>
      </c>
      <c r="AU1349" s="28">
        <f t="shared" si="2831"/>
        <v>8113000</v>
      </c>
      <c r="AV1349" s="30">
        <f t="shared" si="2832"/>
        <v>50813000</v>
      </c>
      <c r="AW1349" s="26">
        <v>1</v>
      </c>
      <c r="AX1349" s="27">
        <v>35000000</v>
      </c>
      <c r="AY1349" s="27">
        <v>42000000</v>
      </c>
      <c r="AZ1349" s="145"/>
      <c r="BA1349" s="145"/>
      <c r="BB1349" s="143">
        <f t="shared" si="2833"/>
        <v>0.12856486930664501</v>
      </c>
      <c r="BC1349" s="27">
        <f t="shared" si="2834"/>
        <v>38500000</v>
      </c>
      <c r="BD1349" s="27">
        <f t="shared" si="2835"/>
        <v>7315000</v>
      </c>
      <c r="BE1349" s="27">
        <f t="shared" si="2836"/>
        <v>45815000</v>
      </c>
      <c r="BF1349" s="26">
        <v>1</v>
      </c>
      <c r="BG1349" s="27">
        <v>28000000</v>
      </c>
      <c r="BH1349" s="27">
        <v>22400000</v>
      </c>
      <c r="BI1349" s="145"/>
      <c r="BJ1349" s="145"/>
      <c r="BK1349" s="143">
        <f t="shared" si="2837"/>
        <v>0.15713484026367722</v>
      </c>
      <c r="BL1349" s="27">
        <f t="shared" si="2838"/>
        <v>25200000</v>
      </c>
      <c r="BM1349" s="27">
        <f t="shared" si="2839"/>
        <v>4788000</v>
      </c>
      <c r="BN1349" s="28">
        <f>+BM1349+BL1349</f>
        <v>29988000</v>
      </c>
      <c r="BO1349" s="26">
        <v>1</v>
      </c>
      <c r="BP1349" s="27">
        <v>28000000</v>
      </c>
      <c r="BQ1349" s="27">
        <v>24920000</v>
      </c>
      <c r="BR1349" s="148"/>
      <c r="BS1349" s="148"/>
      <c r="BT1349" s="143">
        <f t="shared" si="2841"/>
        <v>8.230872585240237E-2</v>
      </c>
      <c r="BU1349" s="27">
        <f t="shared" si="2842"/>
        <v>26460000</v>
      </c>
      <c r="BV1349" s="28">
        <f t="shared" si="2843"/>
        <v>5027400</v>
      </c>
      <c r="BW1349" s="30">
        <f t="shared" si="2844"/>
        <v>31487400</v>
      </c>
      <c r="BX1349" s="26">
        <v>1</v>
      </c>
      <c r="BY1349" s="28">
        <v>28000000</v>
      </c>
      <c r="BZ1349" s="28">
        <v>24920000</v>
      </c>
      <c r="CA1349" s="156"/>
      <c r="CB1349" s="156"/>
      <c r="CC1349" s="177">
        <f t="shared" si="2845"/>
        <v>8.230872585240237E-2</v>
      </c>
      <c r="CD1349" s="28">
        <f t="shared" si="2846"/>
        <v>26460000</v>
      </c>
      <c r="CE1349" s="28">
        <f t="shared" si="2847"/>
        <v>5027400</v>
      </c>
      <c r="CF1349" s="29">
        <f t="shared" si="2848"/>
        <v>31487400</v>
      </c>
      <c r="CG1349" s="26">
        <v>1</v>
      </c>
      <c r="CH1349" s="27">
        <v>22400000</v>
      </c>
      <c r="CI1349" s="27">
        <v>19040000</v>
      </c>
      <c r="CJ1349" s="148"/>
      <c r="CK1349" s="148"/>
      <c r="CL1349" s="143">
        <f t="shared" si="2849"/>
        <v>0.11466596451673743</v>
      </c>
      <c r="CM1349" s="27">
        <f t="shared" si="2850"/>
        <v>20720000</v>
      </c>
      <c r="CN1349" s="27">
        <f t="shared" si="2851"/>
        <v>3936800</v>
      </c>
      <c r="CO1349" s="28">
        <f t="shared" si="2852"/>
        <v>24656800</v>
      </c>
      <c r="CP1349" s="26">
        <v>1</v>
      </c>
      <c r="CQ1349" s="27">
        <v>22400000</v>
      </c>
      <c r="CR1349" s="27">
        <v>19040000</v>
      </c>
      <c r="CS1349" s="148"/>
      <c r="CT1349" s="148"/>
      <c r="CU1349" s="143">
        <f t="shared" si="2853"/>
        <v>0.11466596451673743</v>
      </c>
      <c r="CV1349" s="27">
        <f t="shared" si="2854"/>
        <v>20720000</v>
      </c>
      <c r="CW1349" s="28">
        <f t="shared" si="2855"/>
        <v>3936800</v>
      </c>
      <c r="CX1349" s="29">
        <f t="shared" si="2856"/>
        <v>24656800</v>
      </c>
      <c r="CY1349" s="31" t="s">
        <v>30</v>
      </c>
      <c r="CZ1349" s="32" t="s">
        <v>30</v>
      </c>
      <c r="DA1349" s="32" t="s">
        <v>30</v>
      </c>
      <c r="DB1349" s="32" t="s">
        <v>30</v>
      </c>
      <c r="DC1349" s="32" t="s">
        <v>30</v>
      </c>
      <c r="DD1349" s="32" t="s">
        <v>30</v>
      </c>
      <c r="DE1349" s="32" t="s">
        <v>30</v>
      </c>
      <c r="DF1349" s="32" t="s">
        <v>30</v>
      </c>
      <c r="DG1349" s="32" t="s">
        <v>30</v>
      </c>
      <c r="DH1349" s="31" t="s">
        <v>30</v>
      </c>
      <c r="DI1349" s="43" t="s">
        <v>30</v>
      </c>
      <c r="DJ1349" s="43" t="s">
        <v>30</v>
      </c>
      <c r="DK1349" s="43" t="s">
        <v>30</v>
      </c>
      <c r="DL1349" s="43" t="s">
        <v>30</v>
      </c>
      <c r="DM1349" s="32" t="s">
        <v>30</v>
      </c>
      <c r="DN1349" s="32" t="s">
        <v>30</v>
      </c>
      <c r="DO1349" s="33" t="s">
        <v>30</v>
      </c>
    </row>
    <row r="1350" spans="1:119" ht="21" customHeight="1" x14ac:dyDescent="0.25">
      <c r="A1350" s="66" t="s">
        <v>2635</v>
      </c>
      <c r="B1350" s="67" t="s">
        <v>2636</v>
      </c>
      <c r="C1350" s="68" t="s">
        <v>2637</v>
      </c>
      <c r="D1350" s="26">
        <v>1</v>
      </c>
      <c r="E1350" s="27">
        <v>6000000</v>
      </c>
      <c r="F1350" s="27">
        <v>6770000</v>
      </c>
      <c r="G1350" s="148"/>
      <c r="H1350" s="148"/>
      <c r="I1350" s="143">
        <f t="shared" si="2811"/>
        <v>8.5273644716310354E-2</v>
      </c>
      <c r="J1350" s="27">
        <f t="shared" si="2812"/>
        <v>6385000</v>
      </c>
      <c r="K1350" s="28">
        <f t="shared" si="2785"/>
        <v>1213150</v>
      </c>
      <c r="L1350" s="29">
        <f t="shared" si="2821"/>
        <v>7598150</v>
      </c>
      <c r="M1350" s="26">
        <v>1</v>
      </c>
      <c r="N1350" s="27">
        <v>6000000</v>
      </c>
      <c r="O1350" s="27">
        <v>6900000</v>
      </c>
      <c r="P1350" s="145"/>
      <c r="Q1350" s="145"/>
      <c r="R1350" s="143">
        <f t="shared" si="2754"/>
        <v>9.8666062491146164E-2</v>
      </c>
      <c r="S1350" s="27">
        <f t="shared" si="2786"/>
        <v>6450000</v>
      </c>
      <c r="T1350" s="28">
        <f t="shared" si="2787"/>
        <v>1225500</v>
      </c>
      <c r="U1350" s="30">
        <f t="shared" si="2788"/>
        <v>7675500</v>
      </c>
      <c r="V1350" s="26">
        <v>1</v>
      </c>
      <c r="W1350" s="27">
        <v>6000000</v>
      </c>
      <c r="X1350" s="27">
        <v>5280000</v>
      </c>
      <c r="Y1350" s="145"/>
      <c r="Z1350" s="145"/>
      <c r="AA1350" s="143">
        <f t="shared" si="2723"/>
        <v>9.0268950789772026E-2</v>
      </c>
      <c r="AB1350" s="27">
        <f t="shared" si="2822"/>
        <v>5640000</v>
      </c>
      <c r="AC1350" s="28">
        <f t="shared" si="2823"/>
        <v>1071600</v>
      </c>
      <c r="AD1350" s="29">
        <f t="shared" si="2824"/>
        <v>6711600</v>
      </c>
      <c r="AE1350" s="26">
        <v>1</v>
      </c>
      <c r="AF1350" s="27">
        <v>6000000</v>
      </c>
      <c r="AG1350" s="27">
        <v>7200000</v>
      </c>
      <c r="AH1350" s="145"/>
      <c r="AI1350" s="145"/>
      <c r="AJ1350" s="143">
        <f t="shared" si="2825"/>
        <v>0.12856486930664501</v>
      </c>
      <c r="AK1350" s="27">
        <f t="shared" si="2826"/>
        <v>6600000</v>
      </c>
      <c r="AL1350" s="28">
        <f t="shared" si="2827"/>
        <v>1254000</v>
      </c>
      <c r="AM1350" s="30">
        <f t="shared" si="2828"/>
        <v>7854000</v>
      </c>
      <c r="AN1350" s="26">
        <v>1</v>
      </c>
      <c r="AO1350" s="27">
        <v>6000000</v>
      </c>
      <c r="AP1350" s="27">
        <v>8640000</v>
      </c>
      <c r="AQ1350" s="145"/>
      <c r="AR1350" s="145"/>
      <c r="AS1350" s="143">
        <f t="shared" si="2829"/>
        <v>0.25502211780498435</v>
      </c>
      <c r="AT1350" s="27">
        <f t="shared" si="2830"/>
        <v>7320000</v>
      </c>
      <c r="AU1350" s="28">
        <f t="shared" si="2831"/>
        <v>1390800</v>
      </c>
      <c r="AV1350" s="30">
        <f t="shared" si="2832"/>
        <v>8710800</v>
      </c>
      <c r="AW1350" s="26">
        <v>1</v>
      </c>
      <c r="AX1350" s="27">
        <v>6000000</v>
      </c>
      <c r="AY1350" s="27">
        <v>7200000</v>
      </c>
      <c r="AZ1350" s="145"/>
      <c r="BA1350" s="145"/>
      <c r="BB1350" s="143">
        <f t="shared" si="2833"/>
        <v>0.12856486930664501</v>
      </c>
      <c r="BC1350" s="27">
        <f t="shared" si="2834"/>
        <v>6600000</v>
      </c>
      <c r="BD1350" s="27">
        <f t="shared" si="2835"/>
        <v>1254000</v>
      </c>
      <c r="BE1350" s="27">
        <f t="shared" si="2836"/>
        <v>7854000</v>
      </c>
      <c r="BF1350" s="26">
        <v>1</v>
      </c>
      <c r="BG1350" s="27">
        <v>4800000</v>
      </c>
      <c r="BH1350" s="27">
        <v>3840000</v>
      </c>
      <c r="BI1350" s="145"/>
      <c r="BJ1350" s="145"/>
      <c r="BK1350" s="143">
        <f t="shared" si="2837"/>
        <v>0.15713484026367722</v>
      </c>
      <c r="BL1350" s="27">
        <f t="shared" si="2838"/>
        <v>4320000</v>
      </c>
      <c r="BM1350" s="27">
        <f t="shared" si="2839"/>
        <v>820800</v>
      </c>
      <c r="BN1350" s="28">
        <f t="shared" si="2840"/>
        <v>5140800</v>
      </c>
      <c r="BO1350" s="26">
        <v>1</v>
      </c>
      <c r="BP1350" s="27">
        <v>4800000</v>
      </c>
      <c r="BQ1350" s="27">
        <v>4272000</v>
      </c>
      <c r="BR1350" s="148"/>
      <c r="BS1350" s="148"/>
      <c r="BT1350" s="143">
        <f t="shared" si="2841"/>
        <v>8.2308725852402356E-2</v>
      </c>
      <c r="BU1350" s="27">
        <f t="shared" si="2842"/>
        <v>4536000</v>
      </c>
      <c r="BV1350" s="28">
        <f t="shared" si="2843"/>
        <v>861840</v>
      </c>
      <c r="BW1350" s="30">
        <f t="shared" si="2844"/>
        <v>5397840</v>
      </c>
      <c r="BX1350" s="26">
        <v>1</v>
      </c>
      <c r="BY1350" s="28">
        <v>4800000</v>
      </c>
      <c r="BZ1350" s="28">
        <v>4272000</v>
      </c>
      <c r="CA1350" s="156"/>
      <c r="CB1350" s="156"/>
      <c r="CC1350" s="177">
        <f t="shared" si="2845"/>
        <v>8.2308725852402356E-2</v>
      </c>
      <c r="CD1350" s="28">
        <f t="shared" si="2846"/>
        <v>4536000</v>
      </c>
      <c r="CE1350" s="28">
        <f t="shared" si="2847"/>
        <v>861840</v>
      </c>
      <c r="CF1350" s="29">
        <f t="shared" si="2848"/>
        <v>5397840</v>
      </c>
      <c r="CG1350" s="26">
        <v>1</v>
      </c>
      <c r="CH1350" s="27">
        <v>3840000</v>
      </c>
      <c r="CI1350" s="27">
        <v>3264000</v>
      </c>
      <c r="CJ1350" s="148"/>
      <c r="CK1350" s="148"/>
      <c r="CL1350" s="143">
        <f t="shared" si="2849"/>
        <v>0.11466596451673743</v>
      </c>
      <c r="CM1350" s="27">
        <f t="shared" si="2850"/>
        <v>3552000</v>
      </c>
      <c r="CN1350" s="27">
        <f t="shared" si="2851"/>
        <v>674880</v>
      </c>
      <c r="CO1350" s="28">
        <f t="shared" si="2852"/>
        <v>4226880</v>
      </c>
      <c r="CP1350" s="26">
        <v>1</v>
      </c>
      <c r="CQ1350" s="27">
        <v>3840000</v>
      </c>
      <c r="CR1350" s="27">
        <v>3264000</v>
      </c>
      <c r="CS1350" s="148"/>
      <c r="CT1350" s="148"/>
      <c r="CU1350" s="143">
        <f t="shared" si="2853"/>
        <v>0.11466596451673743</v>
      </c>
      <c r="CV1350" s="27">
        <f t="shared" si="2854"/>
        <v>3552000</v>
      </c>
      <c r="CW1350" s="28">
        <f t="shared" si="2855"/>
        <v>674880</v>
      </c>
      <c r="CX1350" s="29">
        <f t="shared" si="2856"/>
        <v>4226880</v>
      </c>
      <c r="CY1350" s="31" t="s">
        <v>30</v>
      </c>
      <c r="CZ1350" s="32" t="s">
        <v>30</v>
      </c>
      <c r="DA1350" s="32" t="s">
        <v>30</v>
      </c>
      <c r="DB1350" s="32" t="s">
        <v>30</v>
      </c>
      <c r="DC1350" s="32" t="s">
        <v>30</v>
      </c>
      <c r="DD1350" s="32" t="s">
        <v>30</v>
      </c>
      <c r="DE1350" s="32" t="s">
        <v>30</v>
      </c>
      <c r="DF1350" s="32" t="s">
        <v>30</v>
      </c>
      <c r="DG1350" s="32" t="s">
        <v>30</v>
      </c>
      <c r="DH1350" s="31" t="s">
        <v>30</v>
      </c>
      <c r="DI1350" s="43" t="s">
        <v>30</v>
      </c>
      <c r="DJ1350" s="43" t="s">
        <v>30</v>
      </c>
      <c r="DK1350" s="43" t="s">
        <v>30</v>
      </c>
      <c r="DL1350" s="43" t="s">
        <v>30</v>
      </c>
      <c r="DM1350" s="32" t="s">
        <v>30</v>
      </c>
      <c r="DN1350" s="32" t="s">
        <v>30</v>
      </c>
      <c r="DO1350" s="33" t="s">
        <v>30</v>
      </c>
    </row>
    <row r="1351" spans="1:119" ht="21" customHeight="1" x14ac:dyDescent="0.25">
      <c r="A1351" s="66" t="s">
        <v>2638</v>
      </c>
      <c r="B1351" s="67" t="s">
        <v>2631</v>
      </c>
      <c r="C1351" s="68" t="s">
        <v>2639</v>
      </c>
      <c r="D1351" s="26">
        <v>1</v>
      </c>
      <c r="E1351" s="27">
        <v>9000000</v>
      </c>
      <c r="F1351" s="27">
        <v>10130000</v>
      </c>
      <c r="G1351" s="148"/>
      <c r="H1351" s="148"/>
      <c r="I1351" s="143">
        <f t="shared" si="2811"/>
        <v>8.3536922398410735E-2</v>
      </c>
      <c r="J1351" s="27">
        <f t="shared" si="2812"/>
        <v>9565000</v>
      </c>
      <c r="K1351" s="28">
        <f t="shared" si="2785"/>
        <v>1817350</v>
      </c>
      <c r="L1351" s="29">
        <f t="shared" si="2821"/>
        <v>11382350</v>
      </c>
      <c r="M1351" s="26">
        <v>1</v>
      </c>
      <c r="N1351" s="27">
        <v>9000000</v>
      </c>
      <c r="O1351" s="27">
        <v>10350000</v>
      </c>
      <c r="P1351" s="145"/>
      <c r="Q1351" s="145"/>
      <c r="R1351" s="143">
        <f t="shared" si="2754"/>
        <v>9.8666062491146164E-2</v>
      </c>
      <c r="S1351" s="27">
        <f t="shared" si="2786"/>
        <v>9675000</v>
      </c>
      <c r="T1351" s="28">
        <f t="shared" si="2787"/>
        <v>1838250</v>
      </c>
      <c r="U1351" s="30">
        <f t="shared" si="2788"/>
        <v>11513250</v>
      </c>
      <c r="V1351" s="26">
        <v>1</v>
      </c>
      <c r="W1351" s="27">
        <v>9000000</v>
      </c>
      <c r="X1351" s="27">
        <v>7920000</v>
      </c>
      <c r="Y1351" s="145"/>
      <c r="Z1351" s="145"/>
      <c r="AA1351" s="143">
        <f t="shared" si="2723"/>
        <v>9.0268950789772026E-2</v>
      </c>
      <c r="AB1351" s="27">
        <f t="shared" si="2822"/>
        <v>8460000</v>
      </c>
      <c r="AC1351" s="28">
        <f t="shared" si="2823"/>
        <v>1607400</v>
      </c>
      <c r="AD1351" s="29">
        <f t="shared" si="2824"/>
        <v>10067400</v>
      </c>
      <c r="AE1351" s="26">
        <v>1</v>
      </c>
      <c r="AF1351" s="27">
        <v>9000000</v>
      </c>
      <c r="AG1351" s="27">
        <v>10800000</v>
      </c>
      <c r="AH1351" s="145"/>
      <c r="AI1351" s="145"/>
      <c r="AJ1351" s="143">
        <f t="shared" si="2825"/>
        <v>0.12856486930664499</v>
      </c>
      <c r="AK1351" s="27">
        <f t="shared" si="2826"/>
        <v>9900000</v>
      </c>
      <c r="AL1351" s="28">
        <f t="shared" si="2827"/>
        <v>1881000</v>
      </c>
      <c r="AM1351" s="30">
        <f t="shared" si="2828"/>
        <v>11781000</v>
      </c>
      <c r="AN1351" s="26">
        <v>1</v>
      </c>
      <c r="AO1351" s="27">
        <v>9000000</v>
      </c>
      <c r="AP1351" s="27">
        <v>12960000</v>
      </c>
      <c r="AQ1351" s="145"/>
      <c r="AR1351" s="145"/>
      <c r="AS1351" s="143">
        <f t="shared" si="2829"/>
        <v>0.25502211780498435</v>
      </c>
      <c r="AT1351" s="27">
        <f t="shared" si="2830"/>
        <v>10980000</v>
      </c>
      <c r="AU1351" s="28">
        <f t="shared" si="2831"/>
        <v>2086200</v>
      </c>
      <c r="AV1351" s="30">
        <f t="shared" si="2832"/>
        <v>13066200</v>
      </c>
      <c r="AW1351" s="26">
        <v>1</v>
      </c>
      <c r="AX1351" s="27">
        <v>9000000</v>
      </c>
      <c r="AY1351" s="27">
        <v>10800000</v>
      </c>
      <c r="AZ1351" s="145"/>
      <c r="BA1351" s="145"/>
      <c r="BB1351" s="143">
        <f t="shared" si="2833"/>
        <v>0.12856486930664499</v>
      </c>
      <c r="BC1351" s="27">
        <f t="shared" si="2834"/>
        <v>9900000</v>
      </c>
      <c r="BD1351" s="27">
        <f t="shared" si="2835"/>
        <v>1881000</v>
      </c>
      <c r="BE1351" s="27">
        <f t="shared" si="2836"/>
        <v>11781000</v>
      </c>
      <c r="BF1351" s="26">
        <v>1</v>
      </c>
      <c r="BG1351" s="27">
        <v>7200000</v>
      </c>
      <c r="BH1351" s="27">
        <v>5760000</v>
      </c>
      <c r="BI1351" s="145"/>
      <c r="BJ1351" s="145"/>
      <c r="BK1351" s="143">
        <f t="shared" si="2837"/>
        <v>0.15713484026367722</v>
      </c>
      <c r="BL1351" s="27">
        <f t="shared" si="2838"/>
        <v>6480000</v>
      </c>
      <c r="BM1351" s="27">
        <f t="shared" si="2839"/>
        <v>1231200</v>
      </c>
      <c r="BN1351" s="28">
        <f t="shared" si="2840"/>
        <v>7711200</v>
      </c>
      <c r="BO1351" s="26">
        <v>1</v>
      </c>
      <c r="BP1351" s="27">
        <v>7200000</v>
      </c>
      <c r="BQ1351" s="27">
        <v>6408000</v>
      </c>
      <c r="BR1351" s="148"/>
      <c r="BS1351" s="148"/>
      <c r="BT1351" s="143">
        <f t="shared" si="2841"/>
        <v>8.2308725852402356E-2</v>
      </c>
      <c r="BU1351" s="27">
        <f t="shared" si="2842"/>
        <v>6804000</v>
      </c>
      <c r="BV1351" s="28">
        <f t="shared" si="2843"/>
        <v>1292760</v>
      </c>
      <c r="BW1351" s="30">
        <f t="shared" si="2844"/>
        <v>8096760</v>
      </c>
      <c r="BX1351" s="26">
        <v>1</v>
      </c>
      <c r="BY1351" s="28">
        <v>7200000</v>
      </c>
      <c r="BZ1351" s="28">
        <v>6408000</v>
      </c>
      <c r="CA1351" s="156"/>
      <c r="CB1351" s="156"/>
      <c r="CC1351" s="177">
        <f t="shared" si="2845"/>
        <v>8.2308725852402356E-2</v>
      </c>
      <c r="CD1351" s="28">
        <f t="shared" si="2846"/>
        <v>6804000</v>
      </c>
      <c r="CE1351" s="28">
        <f t="shared" si="2847"/>
        <v>1292760</v>
      </c>
      <c r="CF1351" s="29">
        <f t="shared" si="2848"/>
        <v>8096760</v>
      </c>
      <c r="CG1351" s="26">
        <v>1</v>
      </c>
      <c r="CH1351" s="27">
        <v>5760000</v>
      </c>
      <c r="CI1351" s="27">
        <v>4896000</v>
      </c>
      <c r="CJ1351" s="148"/>
      <c r="CK1351" s="148"/>
      <c r="CL1351" s="143">
        <f t="shared" si="2849"/>
        <v>0.11466596451673744</v>
      </c>
      <c r="CM1351" s="27">
        <f t="shared" si="2850"/>
        <v>5328000</v>
      </c>
      <c r="CN1351" s="27">
        <f t="shared" si="2851"/>
        <v>1012320</v>
      </c>
      <c r="CO1351" s="28">
        <f t="shared" si="2852"/>
        <v>6340320</v>
      </c>
      <c r="CP1351" s="26">
        <v>1</v>
      </c>
      <c r="CQ1351" s="27">
        <v>5760000</v>
      </c>
      <c r="CR1351" s="27">
        <v>4896000</v>
      </c>
      <c r="CS1351" s="148"/>
      <c r="CT1351" s="148"/>
      <c r="CU1351" s="143">
        <f t="shared" si="2853"/>
        <v>0.11466596451673744</v>
      </c>
      <c r="CV1351" s="27">
        <f t="shared" si="2854"/>
        <v>5328000</v>
      </c>
      <c r="CW1351" s="28">
        <f t="shared" si="2855"/>
        <v>1012320</v>
      </c>
      <c r="CX1351" s="29">
        <f t="shared" si="2856"/>
        <v>6340320</v>
      </c>
      <c r="CY1351" s="31" t="s">
        <v>30</v>
      </c>
      <c r="CZ1351" s="32" t="s">
        <v>30</v>
      </c>
      <c r="DA1351" s="32" t="s">
        <v>30</v>
      </c>
      <c r="DB1351" s="32" t="s">
        <v>30</v>
      </c>
      <c r="DC1351" s="32" t="s">
        <v>30</v>
      </c>
      <c r="DD1351" s="32" t="s">
        <v>30</v>
      </c>
      <c r="DE1351" s="32" t="s">
        <v>30</v>
      </c>
      <c r="DF1351" s="32" t="s">
        <v>30</v>
      </c>
      <c r="DG1351" s="32" t="s">
        <v>30</v>
      </c>
      <c r="DH1351" s="31" t="s">
        <v>30</v>
      </c>
      <c r="DI1351" s="43" t="s">
        <v>30</v>
      </c>
      <c r="DJ1351" s="43" t="s">
        <v>30</v>
      </c>
      <c r="DK1351" s="43" t="s">
        <v>30</v>
      </c>
      <c r="DL1351" s="43" t="s">
        <v>30</v>
      </c>
      <c r="DM1351" s="32" t="s">
        <v>30</v>
      </c>
      <c r="DN1351" s="32" t="s">
        <v>30</v>
      </c>
      <c r="DO1351" s="33" t="s">
        <v>30</v>
      </c>
    </row>
    <row r="1352" spans="1:119" ht="21" customHeight="1" x14ac:dyDescent="0.25">
      <c r="A1352" s="66" t="s">
        <v>2640</v>
      </c>
      <c r="B1352" s="67" t="s">
        <v>2631</v>
      </c>
      <c r="C1352" s="68" t="s">
        <v>2641</v>
      </c>
      <c r="D1352" s="26">
        <v>1</v>
      </c>
      <c r="E1352" s="27">
        <v>500000</v>
      </c>
      <c r="F1352" s="27">
        <v>610000</v>
      </c>
      <c r="G1352" s="148"/>
      <c r="H1352" s="148"/>
      <c r="I1352" s="143">
        <f t="shared" si="2811"/>
        <v>0.14014728996490131</v>
      </c>
      <c r="J1352" s="27">
        <f t="shared" si="2812"/>
        <v>555000</v>
      </c>
      <c r="K1352" s="28">
        <f t="shared" si="2785"/>
        <v>105450</v>
      </c>
      <c r="L1352" s="29">
        <f t="shared" si="2821"/>
        <v>660450</v>
      </c>
      <c r="M1352" s="26">
        <v>1</v>
      </c>
      <c r="N1352" s="27">
        <v>500000</v>
      </c>
      <c r="O1352" s="27">
        <v>575000</v>
      </c>
      <c r="P1352" s="145"/>
      <c r="Q1352" s="145"/>
      <c r="R1352" s="143">
        <f t="shared" si="2754"/>
        <v>9.8666062491146164E-2</v>
      </c>
      <c r="S1352" s="27">
        <f t="shared" si="2786"/>
        <v>537500</v>
      </c>
      <c r="T1352" s="28">
        <f t="shared" si="2787"/>
        <v>102125</v>
      </c>
      <c r="U1352" s="30">
        <f t="shared" si="2788"/>
        <v>639625</v>
      </c>
      <c r="V1352" s="26">
        <v>1</v>
      </c>
      <c r="W1352" s="27">
        <v>500000</v>
      </c>
      <c r="X1352" s="27">
        <v>440000</v>
      </c>
      <c r="Y1352" s="145"/>
      <c r="Z1352" s="145"/>
      <c r="AA1352" s="143">
        <f t="shared" si="2723"/>
        <v>9.0268950789772012E-2</v>
      </c>
      <c r="AB1352" s="27">
        <f t="shared" si="2822"/>
        <v>470000</v>
      </c>
      <c r="AC1352" s="28">
        <f t="shared" si="2823"/>
        <v>89300</v>
      </c>
      <c r="AD1352" s="29">
        <f t="shared" si="2824"/>
        <v>559300</v>
      </c>
      <c r="AE1352" s="26">
        <v>1</v>
      </c>
      <c r="AF1352" s="27">
        <v>500000</v>
      </c>
      <c r="AG1352" s="27">
        <v>600000</v>
      </c>
      <c r="AH1352" s="145"/>
      <c r="AI1352" s="145"/>
      <c r="AJ1352" s="143">
        <f t="shared" si="2825"/>
        <v>0.12856486930664501</v>
      </c>
      <c r="AK1352" s="27">
        <f t="shared" si="2826"/>
        <v>550000</v>
      </c>
      <c r="AL1352" s="28">
        <f t="shared" si="2827"/>
        <v>104500</v>
      </c>
      <c r="AM1352" s="30">
        <f t="shared" si="2828"/>
        <v>654500</v>
      </c>
      <c r="AN1352" s="26">
        <v>1</v>
      </c>
      <c r="AO1352" s="27">
        <v>500000</v>
      </c>
      <c r="AP1352" s="27">
        <v>720000</v>
      </c>
      <c r="AQ1352" s="145"/>
      <c r="AR1352" s="145"/>
      <c r="AS1352" s="143">
        <f t="shared" si="2829"/>
        <v>0.25502211780498435</v>
      </c>
      <c r="AT1352" s="27">
        <f t="shared" si="2830"/>
        <v>610000</v>
      </c>
      <c r="AU1352" s="28">
        <f t="shared" si="2831"/>
        <v>115900</v>
      </c>
      <c r="AV1352" s="30">
        <f t="shared" si="2832"/>
        <v>725900</v>
      </c>
      <c r="AW1352" s="26">
        <v>1</v>
      </c>
      <c r="AX1352" s="27">
        <v>500000</v>
      </c>
      <c r="AY1352" s="27">
        <v>600000</v>
      </c>
      <c r="AZ1352" s="145"/>
      <c r="BA1352" s="145"/>
      <c r="BB1352" s="143">
        <f t="shared" si="2833"/>
        <v>0.12856486930664501</v>
      </c>
      <c r="BC1352" s="27">
        <f t="shared" si="2834"/>
        <v>550000</v>
      </c>
      <c r="BD1352" s="27">
        <f t="shared" si="2835"/>
        <v>104500</v>
      </c>
      <c r="BE1352" s="27">
        <f t="shared" si="2836"/>
        <v>654500</v>
      </c>
      <c r="BF1352" s="26">
        <v>1</v>
      </c>
      <c r="BG1352" s="27">
        <v>400000</v>
      </c>
      <c r="BH1352" s="27">
        <v>320000</v>
      </c>
      <c r="BI1352" s="145"/>
      <c r="BJ1352" s="145"/>
      <c r="BK1352" s="143">
        <f t="shared" si="2837"/>
        <v>0.15713484026367722</v>
      </c>
      <c r="BL1352" s="27">
        <f t="shared" si="2838"/>
        <v>360000</v>
      </c>
      <c r="BM1352" s="27">
        <f t="shared" si="2839"/>
        <v>68400</v>
      </c>
      <c r="BN1352" s="28">
        <f t="shared" si="2840"/>
        <v>428400</v>
      </c>
      <c r="BO1352" s="26">
        <v>1</v>
      </c>
      <c r="BP1352" s="27">
        <v>400000</v>
      </c>
      <c r="BQ1352" s="27">
        <v>356000</v>
      </c>
      <c r="BR1352" s="148"/>
      <c r="BS1352" s="148"/>
      <c r="BT1352" s="143">
        <f t="shared" si="2841"/>
        <v>8.2308725852402356E-2</v>
      </c>
      <c r="BU1352" s="27">
        <f t="shared" si="2842"/>
        <v>378000</v>
      </c>
      <c r="BV1352" s="28">
        <f t="shared" si="2843"/>
        <v>71820</v>
      </c>
      <c r="BW1352" s="30">
        <f t="shared" si="2844"/>
        <v>449820</v>
      </c>
      <c r="BX1352" s="26">
        <v>1</v>
      </c>
      <c r="BY1352" s="28">
        <v>400000</v>
      </c>
      <c r="BZ1352" s="28">
        <v>356000</v>
      </c>
      <c r="CA1352" s="156"/>
      <c r="CB1352" s="156"/>
      <c r="CC1352" s="177">
        <f t="shared" si="2845"/>
        <v>8.2308725852402356E-2</v>
      </c>
      <c r="CD1352" s="28">
        <f t="shared" si="2846"/>
        <v>378000</v>
      </c>
      <c r="CE1352" s="28">
        <f t="shared" si="2847"/>
        <v>71820</v>
      </c>
      <c r="CF1352" s="29">
        <f t="shared" si="2848"/>
        <v>449820</v>
      </c>
      <c r="CG1352" s="26">
        <v>1</v>
      </c>
      <c r="CH1352" s="27">
        <v>320000</v>
      </c>
      <c r="CI1352" s="27">
        <v>272000</v>
      </c>
      <c r="CJ1352" s="148"/>
      <c r="CK1352" s="148"/>
      <c r="CL1352" s="143">
        <f t="shared" si="2849"/>
        <v>0.11466596451673743</v>
      </c>
      <c r="CM1352" s="27">
        <f t="shared" si="2850"/>
        <v>296000</v>
      </c>
      <c r="CN1352" s="27">
        <f t="shared" si="2851"/>
        <v>56240</v>
      </c>
      <c r="CO1352" s="28">
        <f t="shared" si="2852"/>
        <v>352240</v>
      </c>
      <c r="CP1352" s="26">
        <v>1</v>
      </c>
      <c r="CQ1352" s="27">
        <v>320000</v>
      </c>
      <c r="CR1352" s="27">
        <v>272000</v>
      </c>
      <c r="CS1352" s="148"/>
      <c r="CT1352" s="148"/>
      <c r="CU1352" s="143">
        <f t="shared" si="2853"/>
        <v>0.11466596451673743</v>
      </c>
      <c r="CV1352" s="27">
        <f t="shared" si="2854"/>
        <v>296000</v>
      </c>
      <c r="CW1352" s="28">
        <f t="shared" si="2855"/>
        <v>56240</v>
      </c>
      <c r="CX1352" s="29">
        <f t="shared" si="2856"/>
        <v>352240</v>
      </c>
      <c r="CY1352" s="31" t="s">
        <v>30</v>
      </c>
      <c r="CZ1352" s="32" t="s">
        <v>30</v>
      </c>
      <c r="DA1352" s="32" t="s">
        <v>30</v>
      </c>
      <c r="DB1352" s="32" t="s">
        <v>30</v>
      </c>
      <c r="DC1352" s="32" t="s">
        <v>30</v>
      </c>
      <c r="DD1352" s="32" t="s">
        <v>30</v>
      </c>
      <c r="DE1352" s="32" t="s">
        <v>30</v>
      </c>
      <c r="DF1352" s="32" t="s">
        <v>30</v>
      </c>
      <c r="DG1352" s="32" t="s">
        <v>30</v>
      </c>
      <c r="DH1352" s="31" t="s">
        <v>30</v>
      </c>
      <c r="DI1352" s="43" t="s">
        <v>30</v>
      </c>
      <c r="DJ1352" s="43" t="s">
        <v>30</v>
      </c>
      <c r="DK1352" s="43" t="s">
        <v>30</v>
      </c>
      <c r="DL1352" s="43" t="s">
        <v>30</v>
      </c>
      <c r="DM1352" s="32" t="s">
        <v>30</v>
      </c>
      <c r="DN1352" s="32" t="s">
        <v>30</v>
      </c>
      <c r="DO1352" s="33" t="s">
        <v>30</v>
      </c>
    </row>
    <row r="1353" spans="1:119" ht="21" customHeight="1" x14ac:dyDescent="0.25">
      <c r="A1353" s="66" t="s">
        <v>2642</v>
      </c>
      <c r="B1353" s="67" t="s">
        <v>2631</v>
      </c>
      <c r="C1353" s="68" t="s">
        <v>2643</v>
      </c>
      <c r="D1353" s="26">
        <v>1</v>
      </c>
      <c r="E1353" s="27">
        <v>9000000</v>
      </c>
      <c r="F1353" s="27">
        <v>10130000</v>
      </c>
      <c r="G1353" s="148"/>
      <c r="H1353" s="148"/>
      <c r="I1353" s="143">
        <f t="shared" si="2811"/>
        <v>8.3536922398410735E-2</v>
      </c>
      <c r="J1353" s="27">
        <f t="shared" si="2812"/>
        <v>9565000</v>
      </c>
      <c r="K1353" s="28">
        <f t="shared" si="2785"/>
        <v>1817350</v>
      </c>
      <c r="L1353" s="29">
        <f t="shared" si="2821"/>
        <v>11382350</v>
      </c>
      <c r="M1353" s="26">
        <v>1</v>
      </c>
      <c r="N1353" s="27">
        <v>9000000</v>
      </c>
      <c r="O1353" s="27">
        <v>10350000</v>
      </c>
      <c r="P1353" s="145"/>
      <c r="Q1353" s="145"/>
      <c r="R1353" s="143">
        <f t="shared" si="2754"/>
        <v>9.8666062491146164E-2</v>
      </c>
      <c r="S1353" s="27">
        <f t="shared" si="2786"/>
        <v>9675000</v>
      </c>
      <c r="T1353" s="28">
        <f t="shared" si="2787"/>
        <v>1838250</v>
      </c>
      <c r="U1353" s="30">
        <f t="shared" si="2788"/>
        <v>11513250</v>
      </c>
      <c r="V1353" s="26">
        <v>1</v>
      </c>
      <c r="W1353" s="27">
        <v>9000000</v>
      </c>
      <c r="X1353" s="27">
        <v>7920000</v>
      </c>
      <c r="Y1353" s="145"/>
      <c r="Z1353" s="145"/>
      <c r="AA1353" s="143">
        <f t="shared" si="2723"/>
        <v>9.0268950789772026E-2</v>
      </c>
      <c r="AB1353" s="27">
        <f t="shared" si="2822"/>
        <v>8460000</v>
      </c>
      <c r="AC1353" s="28">
        <f t="shared" si="2823"/>
        <v>1607400</v>
      </c>
      <c r="AD1353" s="29">
        <f t="shared" si="2824"/>
        <v>10067400</v>
      </c>
      <c r="AE1353" s="26">
        <v>1</v>
      </c>
      <c r="AF1353" s="27">
        <v>9000000</v>
      </c>
      <c r="AG1353" s="27">
        <v>10800000</v>
      </c>
      <c r="AH1353" s="145"/>
      <c r="AI1353" s="145"/>
      <c r="AJ1353" s="143">
        <f t="shared" si="2825"/>
        <v>0.12856486930664499</v>
      </c>
      <c r="AK1353" s="27">
        <f t="shared" si="2826"/>
        <v>9900000</v>
      </c>
      <c r="AL1353" s="28">
        <f t="shared" si="2827"/>
        <v>1881000</v>
      </c>
      <c r="AM1353" s="30">
        <f t="shared" si="2828"/>
        <v>11781000</v>
      </c>
      <c r="AN1353" s="26">
        <v>1</v>
      </c>
      <c r="AO1353" s="27">
        <v>9000000</v>
      </c>
      <c r="AP1353" s="27">
        <v>12960000</v>
      </c>
      <c r="AQ1353" s="145"/>
      <c r="AR1353" s="145"/>
      <c r="AS1353" s="143">
        <f t="shared" si="2829"/>
        <v>0.25502211780498435</v>
      </c>
      <c r="AT1353" s="27">
        <f t="shared" si="2830"/>
        <v>10980000</v>
      </c>
      <c r="AU1353" s="28">
        <f t="shared" si="2831"/>
        <v>2086200</v>
      </c>
      <c r="AV1353" s="30">
        <f t="shared" si="2832"/>
        <v>13066200</v>
      </c>
      <c r="AW1353" s="26">
        <v>1</v>
      </c>
      <c r="AX1353" s="27">
        <v>9000000</v>
      </c>
      <c r="AY1353" s="27">
        <v>10800000</v>
      </c>
      <c r="AZ1353" s="145"/>
      <c r="BA1353" s="145"/>
      <c r="BB1353" s="143">
        <f t="shared" si="2833"/>
        <v>0.12856486930664499</v>
      </c>
      <c r="BC1353" s="27">
        <f t="shared" si="2834"/>
        <v>9900000</v>
      </c>
      <c r="BD1353" s="27">
        <f t="shared" si="2835"/>
        <v>1881000</v>
      </c>
      <c r="BE1353" s="27">
        <f t="shared" si="2836"/>
        <v>11781000</v>
      </c>
      <c r="BF1353" s="26">
        <v>1</v>
      </c>
      <c r="BG1353" s="27">
        <v>7200000</v>
      </c>
      <c r="BH1353" s="27">
        <v>5760000</v>
      </c>
      <c r="BI1353" s="145"/>
      <c r="BJ1353" s="145"/>
      <c r="BK1353" s="143">
        <f t="shared" si="2837"/>
        <v>0.15713484026367722</v>
      </c>
      <c r="BL1353" s="27">
        <f t="shared" si="2838"/>
        <v>6480000</v>
      </c>
      <c r="BM1353" s="27">
        <f t="shared" si="2839"/>
        <v>1231200</v>
      </c>
      <c r="BN1353" s="28">
        <f t="shared" si="2840"/>
        <v>7711200</v>
      </c>
      <c r="BO1353" s="26">
        <v>1</v>
      </c>
      <c r="BP1353" s="27">
        <v>7200000</v>
      </c>
      <c r="BQ1353" s="27">
        <v>6408000</v>
      </c>
      <c r="BR1353" s="148"/>
      <c r="BS1353" s="148"/>
      <c r="BT1353" s="143">
        <f t="shared" si="2841"/>
        <v>8.2308725852402356E-2</v>
      </c>
      <c r="BU1353" s="27">
        <f t="shared" si="2842"/>
        <v>6804000</v>
      </c>
      <c r="BV1353" s="28">
        <f t="shared" si="2843"/>
        <v>1292760</v>
      </c>
      <c r="BW1353" s="30">
        <f t="shared" si="2844"/>
        <v>8096760</v>
      </c>
      <c r="BX1353" s="26">
        <v>1</v>
      </c>
      <c r="BY1353" s="28">
        <v>7200000</v>
      </c>
      <c r="BZ1353" s="28">
        <v>6408000</v>
      </c>
      <c r="CA1353" s="156"/>
      <c r="CB1353" s="156"/>
      <c r="CC1353" s="177">
        <f t="shared" si="2845"/>
        <v>8.2308725852402356E-2</v>
      </c>
      <c r="CD1353" s="28">
        <f t="shared" si="2846"/>
        <v>6804000</v>
      </c>
      <c r="CE1353" s="28">
        <f t="shared" si="2847"/>
        <v>1292760</v>
      </c>
      <c r="CF1353" s="29">
        <f t="shared" si="2848"/>
        <v>8096760</v>
      </c>
      <c r="CG1353" s="26">
        <v>1</v>
      </c>
      <c r="CH1353" s="27">
        <v>5760000</v>
      </c>
      <c r="CI1353" s="27">
        <v>4896000</v>
      </c>
      <c r="CJ1353" s="148"/>
      <c r="CK1353" s="148"/>
      <c r="CL1353" s="143">
        <f t="shared" si="2849"/>
        <v>0.11466596451673744</v>
      </c>
      <c r="CM1353" s="27">
        <f t="shared" si="2850"/>
        <v>5328000</v>
      </c>
      <c r="CN1353" s="27">
        <f t="shared" si="2851"/>
        <v>1012320</v>
      </c>
      <c r="CO1353" s="28">
        <f t="shared" si="2852"/>
        <v>6340320</v>
      </c>
      <c r="CP1353" s="26">
        <v>1</v>
      </c>
      <c r="CQ1353" s="27">
        <v>5760000</v>
      </c>
      <c r="CR1353" s="27">
        <v>4896000</v>
      </c>
      <c r="CS1353" s="148"/>
      <c r="CT1353" s="148"/>
      <c r="CU1353" s="143">
        <f t="shared" si="2853"/>
        <v>0.11466596451673744</v>
      </c>
      <c r="CV1353" s="27">
        <f t="shared" si="2854"/>
        <v>5328000</v>
      </c>
      <c r="CW1353" s="28">
        <f t="shared" si="2855"/>
        <v>1012320</v>
      </c>
      <c r="CX1353" s="29">
        <f t="shared" si="2856"/>
        <v>6340320</v>
      </c>
      <c r="CY1353" s="31" t="s">
        <v>30</v>
      </c>
      <c r="CZ1353" s="32" t="s">
        <v>30</v>
      </c>
      <c r="DA1353" s="32" t="s">
        <v>30</v>
      </c>
      <c r="DB1353" s="32" t="s">
        <v>30</v>
      </c>
      <c r="DC1353" s="32" t="s">
        <v>30</v>
      </c>
      <c r="DD1353" s="32" t="s">
        <v>30</v>
      </c>
      <c r="DE1353" s="32" t="s">
        <v>30</v>
      </c>
      <c r="DF1353" s="32" t="s">
        <v>30</v>
      </c>
      <c r="DG1353" s="32" t="s">
        <v>30</v>
      </c>
      <c r="DH1353" s="31" t="s">
        <v>30</v>
      </c>
      <c r="DI1353" s="43" t="s">
        <v>30</v>
      </c>
      <c r="DJ1353" s="43" t="s">
        <v>30</v>
      </c>
      <c r="DK1353" s="43" t="s">
        <v>30</v>
      </c>
      <c r="DL1353" s="43" t="s">
        <v>30</v>
      </c>
      <c r="DM1353" s="32" t="s">
        <v>30</v>
      </c>
      <c r="DN1353" s="32" t="s">
        <v>30</v>
      </c>
      <c r="DO1353" s="33" t="s">
        <v>30</v>
      </c>
    </row>
    <row r="1354" spans="1:119" ht="21" customHeight="1" x14ac:dyDescent="0.25">
      <c r="A1354" s="66" t="s">
        <v>2644</v>
      </c>
      <c r="B1354" s="67" t="s">
        <v>2631</v>
      </c>
      <c r="C1354" s="68" t="s">
        <v>2645</v>
      </c>
      <c r="D1354" s="26">
        <v>1</v>
      </c>
      <c r="E1354" s="27">
        <v>10000000</v>
      </c>
      <c r="F1354" s="27">
        <v>11250000</v>
      </c>
      <c r="G1354" s="148"/>
      <c r="H1354" s="148"/>
      <c r="I1354" s="143">
        <f t="shared" si="2811"/>
        <v>8.3189033080770289E-2</v>
      </c>
      <c r="J1354" s="27">
        <f t="shared" si="2812"/>
        <v>10625000</v>
      </c>
      <c r="K1354" s="28">
        <f t="shared" si="2785"/>
        <v>2018750</v>
      </c>
      <c r="L1354" s="29">
        <f t="shared" si="2821"/>
        <v>12643750</v>
      </c>
      <c r="M1354" s="26">
        <v>1</v>
      </c>
      <c r="N1354" s="27">
        <v>10000000</v>
      </c>
      <c r="O1354" s="27">
        <v>11500000</v>
      </c>
      <c r="P1354" s="145"/>
      <c r="Q1354" s="145"/>
      <c r="R1354" s="143">
        <f t="shared" si="2754"/>
        <v>9.8666062491146178E-2</v>
      </c>
      <c r="S1354" s="27">
        <f t="shared" si="2786"/>
        <v>10750000</v>
      </c>
      <c r="T1354" s="28">
        <f t="shared" si="2787"/>
        <v>2042500</v>
      </c>
      <c r="U1354" s="30">
        <f t="shared" si="2788"/>
        <v>12792500</v>
      </c>
      <c r="V1354" s="26">
        <v>1</v>
      </c>
      <c r="W1354" s="27">
        <v>10000000</v>
      </c>
      <c r="X1354" s="27">
        <v>8800000</v>
      </c>
      <c r="Y1354" s="145"/>
      <c r="Z1354" s="145"/>
      <c r="AA1354" s="143">
        <f t="shared" si="2723"/>
        <v>9.0268950789772026E-2</v>
      </c>
      <c r="AB1354" s="27">
        <f t="shared" si="2822"/>
        <v>9400000</v>
      </c>
      <c r="AC1354" s="28">
        <f t="shared" si="2823"/>
        <v>1786000</v>
      </c>
      <c r="AD1354" s="29">
        <f t="shared" si="2824"/>
        <v>11186000</v>
      </c>
      <c r="AE1354" s="26">
        <v>1</v>
      </c>
      <c r="AF1354" s="27">
        <v>10000000</v>
      </c>
      <c r="AG1354" s="27">
        <v>12000000</v>
      </c>
      <c r="AH1354" s="145"/>
      <c r="AI1354" s="145"/>
      <c r="AJ1354" s="143">
        <f t="shared" si="2825"/>
        <v>0.12856486930664499</v>
      </c>
      <c r="AK1354" s="27">
        <f t="shared" si="2826"/>
        <v>11000000</v>
      </c>
      <c r="AL1354" s="28">
        <f t="shared" si="2827"/>
        <v>2090000</v>
      </c>
      <c r="AM1354" s="30">
        <f t="shared" si="2828"/>
        <v>13090000</v>
      </c>
      <c r="AN1354" s="26">
        <v>1</v>
      </c>
      <c r="AO1354" s="27">
        <v>10000000</v>
      </c>
      <c r="AP1354" s="27">
        <v>14400000</v>
      </c>
      <c r="AQ1354" s="145"/>
      <c r="AR1354" s="145"/>
      <c r="AS1354" s="143">
        <f t="shared" si="2829"/>
        <v>0.25502211780498435</v>
      </c>
      <c r="AT1354" s="27">
        <f t="shared" si="2830"/>
        <v>12200000</v>
      </c>
      <c r="AU1354" s="28">
        <f t="shared" si="2831"/>
        <v>2318000</v>
      </c>
      <c r="AV1354" s="30">
        <f t="shared" si="2832"/>
        <v>14518000</v>
      </c>
      <c r="AW1354" s="26">
        <v>1</v>
      </c>
      <c r="AX1354" s="27">
        <v>10000000</v>
      </c>
      <c r="AY1354" s="27">
        <v>12000000</v>
      </c>
      <c r="AZ1354" s="145"/>
      <c r="BA1354" s="145"/>
      <c r="BB1354" s="143">
        <f t="shared" si="2833"/>
        <v>0.12856486930664499</v>
      </c>
      <c r="BC1354" s="27">
        <f t="shared" si="2834"/>
        <v>11000000</v>
      </c>
      <c r="BD1354" s="27">
        <f t="shared" si="2835"/>
        <v>2090000</v>
      </c>
      <c r="BE1354" s="27">
        <f t="shared" si="2836"/>
        <v>13090000</v>
      </c>
      <c r="BF1354" s="26">
        <v>1</v>
      </c>
      <c r="BG1354" s="27">
        <v>8000000</v>
      </c>
      <c r="BH1354" s="27">
        <v>6400000</v>
      </c>
      <c r="BI1354" s="145"/>
      <c r="BJ1354" s="145"/>
      <c r="BK1354" s="143">
        <f t="shared" si="2837"/>
        <v>0.15713484026367724</v>
      </c>
      <c r="BL1354" s="27">
        <f t="shared" si="2838"/>
        <v>7200000</v>
      </c>
      <c r="BM1354" s="27">
        <f t="shared" si="2839"/>
        <v>1368000</v>
      </c>
      <c r="BN1354" s="28">
        <f t="shared" si="2840"/>
        <v>8568000</v>
      </c>
      <c r="BO1354" s="26">
        <v>1</v>
      </c>
      <c r="BP1354" s="27">
        <v>8000000</v>
      </c>
      <c r="BQ1354" s="27">
        <v>7120000</v>
      </c>
      <c r="BR1354" s="148"/>
      <c r="BS1354" s="148"/>
      <c r="BT1354" s="143">
        <f t="shared" si="2841"/>
        <v>8.2308725852402356E-2</v>
      </c>
      <c r="BU1354" s="27">
        <f t="shared" si="2842"/>
        <v>7560000</v>
      </c>
      <c r="BV1354" s="28">
        <f t="shared" si="2843"/>
        <v>1436400</v>
      </c>
      <c r="BW1354" s="30">
        <f t="shared" si="2844"/>
        <v>8996400</v>
      </c>
      <c r="BX1354" s="26">
        <v>1</v>
      </c>
      <c r="BY1354" s="28">
        <v>8000000</v>
      </c>
      <c r="BZ1354" s="28">
        <v>7120000</v>
      </c>
      <c r="CA1354" s="156"/>
      <c r="CB1354" s="156"/>
      <c r="CC1354" s="177">
        <f t="shared" si="2845"/>
        <v>8.2308725852402356E-2</v>
      </c>
      <c r="CD1354" s="28">
        <f t="shared" si="2846"/>
        <v>7560000</v>
      </c>
      <c r="CE1354" s="28">
        <f t="shared" si="2847"/>
        <v>1436400</v>
      </c>
      <c r="CF1354" s="29">
        <f t="shared" si="2848"/>
        <v>8996400</v>
      </c>
      <c r="CG1354" s="26">
        <v>1</v>
      </c>
      <c r="CH1354" s="27">
        <v>6400000</v>
      </c>
      <c r="CI1354" s="27">
        <v>5440000</v>
      </c>
      <c r="CJ1354" s="148"/>
      <c r="CK1354" s="148"/>
      <c r="CL1354" s="143">
        <f t="shared" si="2849"/>
        <v>0.11466596451673743</v>
      </c>
      <c r="CM1354" s="27">
        <f t="shared" si="2850"/>
        <v>5920000</v>
      </c>
      <c r="CN1354" s="27">
        <f t="shared" si="2851"/>
        <v>1124800</v>
      </c>
      <c r="CO1354" s="28">
        <f t="shared" si="2852"/>
        <v>7044800</v>
      </c>
      <c r="CP1354" s="26">
        <v>1</v>
      </c>
      <c r="CQ1354" s="27">
        <v>6400000</v>
      </c>
      <c r="CR1354" s="27">
        <v>5440000</v>
      </c>
      <c r="CS1354" s="148"/>
      <c r="CT1354" s="148"/>
      <c r="CU1354" s="143">
        <f t="shared" si="2853"/>
        <v>0.11466596451673743</v>
      </c>
      <c r="CV1354" s="27">
        <f t="shared" si="2854"/>
        <v>5920000</v>
      </c>
      <c r="CW1354" s="28">
        <f t="shared" si="2855"/>
        <v>1124800</v>
      </c>
      <c r="CX1354" s="29">
        <f t="shared" si="2856"/>
        <v>7044800</v>
      </c>
      <c r="CY1354" s="31" t="s">
        <v>30</v>
      </c>
      <c r="CZ1354" s="32" t="s">
        <v>30</v>
      </c>
      <c r="DA1354" s="32" t="s">
        <v>30</v>
      </c>
      <c r="DB1354" s="32" t="s">
        <v>30</v>
      </c>
      <c r="DC1354" s="32" t="s">
        <v>30</v>
      </c>
      <c r="DD1354" s="32" t="s">
        <v>30</v>
      </c>
      <c r="DE1354" s="32" t="s">
        <v>30</v>
      </c>
      <c r="DF1354" s="32" t="s">
        <v>30</v>
      </c>
      <c r="DG1354" s="32" t="s">
        <v>30</v>
      </c>
      <c r="DH1354" s="31" t="s">
        <v>30</v>
      </c>
      <c r="DI1354" s="43" t="s">
        <v>30</v>
      </c>
      <c r="DJ1354" s="43" t="s">
        <v>30</v>
      </c>
      <c r="DK1354" s="43" t="s">
        <v>30</v>
      </c>
      <c r="DL1354" s="43" t="s">
        <v>30</v>
      </c>
      <c r="DM1354" s="32" t="s">
        <v>30</v>
      </c>
      <c r="DN1354" s="32" t="s">
        <v>30</v>
      </c>
      <c r="DO1354" s="33" t="s">
        <v>30</v>
      </c>
    </row>
    <row r="1355" spans="1:119" ht="21" customHeight="1" x14ac:dyDescent="0.25">
      <c r="A1355" s="66" t="s">
        <v>2646</v>
      </c>
      <c r="B1355" s="67" t="s">
        <v>2631</v>
      </c>
      <c r="C1355" s="68" t="s">
        <v>2647</v>
      </c>
      <c r="D1355" s="26">
        <v>1</v>
      </c>
      <c r="E1355" s="27">
        <v>6500000</v>
      </c>
      <c r="F1355" s="27">
        <v>7330000</v>
      </c>
      <c r="G1355" s="148"/>
      <c r="H1355" s="148"/>
      <c r="I1355" s="143">
        <f t="shared" si="2811"/>
        <v>8.4873265131574019E-2</v>
      </c>
      <c r="J1355" s="27">
        <f t="shared" si="2812"/>
        <v>6915000</v>
      </c>
      <c r="K1355" s="28">
        <f t="shared" si="2785"/>
        <v>1313850</v>
      </c>
      <c r="L1355" s="29">
        <f t="shared" si="2821"/>
        <v>8228850</v>
      </c>
      <c r="M1355" s="26">
        <v>1</v>
      </c>
      <c r="N1355" s="27">
        <v>6500000</v>
      </c>
      <c r="O1355" s="27">
        <v>7475000</v>
      </c>
      <c r="P1355" s="145"/>
      <c r="Q1355" s="145"/>
      <c r="R1355" s="143">
        <f t="shared" si="2754"/>
        <v>9.8666062491146164E-2</v>
      </c>
      <c r="S1355" s="27">
        <f t="shared" si="2786"/>
        <v>6987500</v>
      </c>
      <c r="T1355" s="28">
        <f t="shared" si="2787"/>
        <v>1327625</v>
      </c>
      <c r="U1355" s="30">
        <f t="shared" si="2788"/>
        <v>8315125</v>
      </c>
      <c r="V1355" s="26">
        <v>1</v>
      </c>
      <c r="W1355" s="27">
        <v>6500000</v>
      </c>
      <c r="X1355" s="27">
        <v>5720000</v>
      </c>
      <c r="Y1355" s="145"/>
      <c r="Z1355" s="145"/>
      <c r="AA1355" s="143">
        <f t="shared" si="2723"/>
        <v>9.026895078977204E-2</v>
      </c>
      <c r="AB1355" s="27">
        <f t="shared" si="2822"/>
        <v>6110000</v>
      </c>
      <c r="AC1355" s="28">
        <f t="shared" si="2823"/>
        <v>1160900</v>
      </c>
      <c r="AD1355" s="29">
        <f t="shared" si="2824"/>
        <v>7270900</v>
      </c>
      <c r="AE1355" s="26">
        <v>1</v>
      </c>
      <c r="AF1355" s="27">
        <v>6500000</v>
      </c>
      <c r="AG1355" s="27">
        <v>7800000</v>
      </c>
      <c r="AH1355" s="145"/>
      <c r="AI1355" s="145"/>
      <c r="AJ1355" s="143">
        <f t="shared" si="2825"/>
        <v>0.12856486930664501</v>
      </c>
      <c r="AK1355" s="27">
        <f t="shared" si="2826"/>
        <v>7150000</v>
      </c>
      <c r="AL1355" s="28">
        <f t="shared" si="2827"/>
        <v>1358500</v>
      </c>
      <c r="AM1355" s="30">
        <f t="shared" si="2828"/>
        <v>8508500</v>
      </c>
      <c r="AN1355" s="26">
        <v>1</v>
      </c>
      <c r="AO1355" s="27">
        <v>6500000</v>
      </c>
      <c r="AP1355" s="27">
        <v>9360000</v>
      </c>
      <c r="AQ1355" s="145"/>
      <c r="AR1355" s="145"/>
      <c r="AS1355" s="143">
        <f t="shared" si="2829"/>
        <v>0.25502211780498435</v>
      </c>
      <c r="AT1355" s="27">
        <f t="shared" si="2830"/>
        <v>7930000</v>
      </c>
      <c r="AU1355" s="28">
        <f t="shared" si="2831"/>
        <v>1506700</v>
      </c>
      <c r="AV1355" s="30">
        <f t="shared" si="2832"/>
        <v>9436700</v>
      </c>
      <c r="AW1355" s="26">
        <v>1</v>
      </c>
      <c r="AX1355" s="27">
        <v>6500000</v>
      </c>
      <c r="AY1355" s="27">
        <v>7800000</v>
      </c>
      <c r="AZ1355" s="145"/>
      <c r="BA1355" s="145"/>
      <c r="BB1355" s="143">
        <f t="shared" si="2833"/>
        <v>0.12856486930664501</v>
      </c>
      <c r="BC1355" s="27">
        <f t="shared" si="2834"/>
        <v>7150000</v>
      </c>
      <c r="BD1355" s="27">
        <f t="shared" si="2835"/>
        <v>1358500</v>
      </c>
      <c r="BE1355" s="27">
        <f t="shared" si="2836"/>
        <v>8508500</v>
      </c>
      <c r="BF1355" s="26">
        <v>1</v>
      </c>
      <c r="BG1355" s="27">
        <v>5200000</v>
      </c>
      <c r="BH1355" s="27">
        <v>4160000</v>
      </c>
      <c r="BI1355" s="145"/>
      <c r="BJ1355" s="145"/>
      <c r="BK1355" s="143">
        <f t="shared" si="2837"/>
        <v>0.15713484026367722</v>
      </c>
      <c r="BL1355" s="27">
        <f t="shared" si="2838"/>
        <v>4680000</v>
      </c>
      <c r="BM1355" s="27">
        <f t="shared" si="2839"/>
        <v>889200</v>
      </c>
      <c r="BN1355" s="28">
        <f t="shared" si="2840"/>
        <v>5569200</v>
      </c>
      <c r="BO1355" s="26">
        <v>1</v>
      </c>
      <c r="BP1355" s="27">
        <v>5200000</v>
      </c>
      <c r="BQ1355" s="27">
        <v>4628000</v>
      </c>
      <c r="BR1355" s="148"/>
      <c r="BS1355" s="148"/>
      <c r="BT1355" s="143">
        <f t="shared" si="2841"/>
        <v>8.2308725852402356E-2</v>
      </c>
      <c r="BU1355" s="27">
        <f t="shared" si="2842"/>
        <v>4914000</v>
      </c>
      <c r="BV1355" s="28">
        <f t="shared" si="2843"/>
        <v>933660</v>
      </c>
      <c r="BW1355" s="30">
        <f t="shared" si="2844"/>
        <v>5847660</v>
      </c>
      <c r="BX1355" s="26">
        <v>1</v>
      </c>
      <c r="BY1355" s="28">
        <v>5200000</v>
      </c>
      <c r="BZ1355" s="28">
        <v>4628000</v>
      </c>
      <c r="CA1355" s="156"/>
      <c r="CB1355" s="156"/>
      <c r="CC1355" s="177">
        <f t="shared" si="2845"/>
        <v>8.2308725852402356E-2</v>
      </c>
      <c r="CD1355" s="28">
        <f t="shared" si="2846"/>
        <v>4914000</v>
      </c>
      <c r="CE1355" s="28">
        <f t="shared" si="2847"/>
        <v>933660</v>
      </c>
      <c r="CF1355" s="29">
        <f t="shared" si="2848"/>
        <v>5847660</v>
      </c>
      <c r="CG1355" s="26">
        <v>1</v>
      </c>
      <c r="CH1355" s="27">
        <v>4160000</v>
      </c>
      <c r="CI1355" s="27">
        <v>3536000</v>
      </c>
      <c r="CJ1355" s="148"/>
      <c r="CK1355" s="148"/>
      <c r="CL1355" s="143">
        <f t="shared" si="2849"/>
        <v>0.11466596451673744</v>
      </c>
      <c r="CM1355" s="27">
        <f t="shared" si="2850"/>
        <v>3848000</v>
      </c>
      <c r="CN1355" s="27">
        <f t="shared" si="2851"/>
        <v>731120</v>
      </c>
      <c r="CO1355" s="28">
        <f t="shared" si="2852"/>
        <v>4579120</v>
      </c>
      <c r="CP1355" s="26">
        <v>1</v>
      </c>
      <c r="CQ1355" s="27">
        <v>4160000</v>
      </c>
      <c r="CR1355" s="27">
        <v>3536000</v>
      </c>
      <c r="CS1355" s="148"/>
      <c r="CT1355" s="148"/>
      <c r="CU1355" s="143">
        <f t="shared" si="2853"/>
        <v>0.11466596451673744</v>
      </c>
      <c r="CV1355" s="27">
        <f t="shared" si="2854"/>
        <v>3848000</v>
      </c>
      <c r="CW1355" s="28">
        <f t="shared" si="2855"/>
        <v>731120</v>
      </c>
      <c r="CX1355" s="29">
        <f t="shared" si="2856"/>
        <v>4579120</v>
      </c>
      <c r="CY1355" s="31" t="s">
        <v>30</v>
      </c>
      <c r="CZ1355" s="32" t="s">
        <v>30</v>
      </c>
      <c r="DA1355" s="32" t="s">
        <v>30</v>
      </c>
      <c r="DB1355" s="32" t="s">
        <v>30</v>
      </c>
      <c r="DC1355" s="32" t="s">
        <v>30</v>
      </c>
      <c r="DD1355" s="32" t="s">
        <v>30</v>
      </c>
      <c r="DE1355" s="32" t="s">
        <v>30</v>
      </c>
      <c r="DF1355" s="32" t="s">
        <v>30</v>
      </c>
      <c r="DG1355" s="32" t="s">
        <v>30</v>
      </c>
      <c r="DH1355" s="31" t="s">
        <v>30</v>
      </c>
      <c r="DI1355" s="43" t="s">
        <v>30</v>
      </c>
      <c r="DJ1355" s="43" t="s">
        <v>30</v>
      </c>
      <c r="DK1355" s="43" t="s">
        <v>30</v>
      </c>
      <c r="DL1355" s="43" t="s">
        <v>30</v>
      </c>
      <c r="DM1355" s="32" t="s">
        <v>30</v>
      </c>
      <c r="DN1355" s="32" t="s">
        <v>30</v>
      </c>
      <c r="DO1355" s="33" t="s">
        <v>30</v>
      </c>
    </row>
    <row r="1356" spans="1:119" ht="15" customHeight="1" x14ac:dyDescent="0.25">
      <c r="A1356" s="248" t="s">
        <v>2648</v>
      </c>
      <c r="B1356" s="248"/>
      <c r="C1356" s="249"/>
      <c r="D1356" s="47"/>
      <c r="E1356" s="40"/>
      <c r="F1356" s="40"/>
      <c r="G1356" s="40"/>
      <c r="H1356" s="40"/>
      <c r="I1356" s="40"/>
      <c r="J1356" s="40"/>
      <c r="K1356" s="40"/>
      <c r="L1356" s="41"/>
      <c r="M1356" s="47"/>
      <c r="N1356" s="40"/>
      <c r="O1356" s="40"/>
      <c r="P1356" s="40"/>
      <c r="Q1356" s="40"/>
      <c r="R1356" s="166"/>
      <c r="S1356" s="40"/>
      <c r="T1356" s="40"/>
      <c r="U1356" s="42"/>
      <c r="V1356" s="47"/>
      <c r="W1356" s="40"/>
      <c r="X1356" s="40"/>
      <c r="Y1356" s="40"/>
      <c r="Z1356" s="40"/>
      <c r="AA1356" s="166"/>
      <c r="AB1356" s="40"/>
      <c r="AC1356" s="40"/>
      <c r="AD1356" s="41"/>
      <c r="AE1356" s="47"/>
      <c r="AF1356" s="40"/>
      <c r="AG1356" s="40"/>
      <c r="AH1356" s="40"/>
      <c r="AI1356" s="40"/>
      <c r="AJ1356" s="166"/>
      <c r="AK1356" s="40"/>
      <c r="AL1356" s="40"/>
      <c r="AM1356" s="42"/>
      <c r="AN1356" s="47"/>
      <c r="AO1356" s="40"/>
      <c r="AP1356" s="40"/>
      <c r="AQ1356" s="40"/>
      <c r="AR1356" s="40"/>
      <c r="AS1356" s="166"/>
      <c r="AT1356" s="40"/>
      <c r="AU1356" s="40"/>
      <c r="AV1356" s="42"/>
      <c r="AW1356" s="47"/>
      <c r="AX1356" s="119"/>
      <c r="AY1356" s="119"/>
      <c r="AZ1356" s="119"/>
      <c r="BA1356" s="119"/>
      <c r="BB1356" s="172"/>
      <c r="BC1356" s="119"/>
      <c r="BD1356" s="40"/>
      <c r="BE1356" s="40"/>
      <c r="BF1356" s="47"/>
      <c r="BG1356" s="40"/>
      <c r="BH1356" s="40"/>
      <c r="BI1356" s="40"/>
      <c r="BJ1356" s="40"/>
      <c r="BK1356" s="166"/>
      <c r="BL1356" s="40"/>
      <c r="BM1356" s="40"/>
      <c r="BN1356" s="40"/>
      <c r="BO1356" s="47"/>
      <c r="BP1356" s="40"/>
      <c r="BQ1356" s="40"/>
      <c r="BR1356" s="40"/>
      <c r="BS1356" s="40"/>
      <c r="BT1356" s="166"/>
      <c r="BU1356" s="40"/>
      <c r="BV1356" s="40"/>
      <c r="BW1356" s="42"/>
      <c r="BX1356" s="47"/>
      <c r="BY1356" s="119"/>
      <c r="BZ1356" s="119"/>
      <c r="CA1356" s="119"/>
      <c r="CB1356" s="119"/>
      <c r="CC1356" s="172"/>
      <c r="CD1356" s="40"/>
      <c r="CE1356" s="40"/>
      <c r="CF1356" s="41"/>
      <c r="CG1356" s="47"/>
      <c r="CH1356" s="40"/>
      <c r="CI1356" s="40"/>
      <c r="CJ1356" s="40"/>
      <c r="CK1356" s="40"/>
      <c r="CL1356" s="166"/>
      <c r="CM1356" s="40"/>
      <c r="CN1356" s="40"/>
      <c r="CO1356" s="40"/>
      <c r="CP1356" s="47"/>
      <c r="CQ1356" s="40"/>
      <c r="CR1356" s="40"/>
      <c r="CS1356" s="40"/>
      <c r="CT1356" s="40"/>
      <c r="CU1356" s="166"/>
      <c r="CV1356" s="40"/>
      <c r="CW1356" s="40"/>
      <c r="CX1356" s="41"/>
      <c r="CY1356" s="47"/>
      <c r="CZ1356" s="40"/>
      <c r="DA1356" s="40"/>
      <c r="DB1356" s="40"/>
      <c r="DC1356" s="40"/>
      <c r="DD1356" s="166"/>
      <c r="DE1356" s="40"/>
      <c r="DF1356" s="40"/>
      <c r="DG1356" s="40"/>
      <c r="DH1356" s="47"/>
      <c r="DI1356" s="119"/>
      <c r="DJ1356" s="119"/>
      <c r="DK1356" s="119"/>
      <c r="DL1356" s="119"/>
      <c r="DM1356" s="40"/>
      <c r="DN1356" s="40"/>
      <c r="DO1356" s="42"/>
    </row>
    <row r="1357" spans="1:119" ht="21" customHeight="1" x14ac:dyDescent="0.25">
      <c r="A1357" s="66" t="s">
        <v>2649</v>
      </c>
      <c r="B1357" s="67" t="s">
        <v>2650</v>
      </c>
      <c r="C1357" s="68" t="s">
        <v>2651</v>
      </c>
      <c r="D1357" s="26">
        <v>1</v>
      </c>
      <c r="E1357" s="27">
        <v>25000000</v>
      </c>
      <c r="F1357" s="27">
        <v>28050000</v>
      </c>
      <c r="G1357" s="148"/>
      <c r="H1357" s="148"/>
      <c r="I1357" s="143">
        <f t="shared" si="2811"/>
        <v>8.1307283039357969E-2</v>
      </c>
      <c r="J1357" s="27">
        <f t="shared" si="2812"/>
        <v>26525000</v>
      </c>
      <c r="K1357" s="28">
        <f t="shared" ref="K1357:K1363" si="2857">J1357*19%</f>
        <v>5039750</v>
      </c>
      <c r="L1357" s="29">
        <f t="shared" si="2821"/>
        <v>31564750</v>
      </c>
      <c r="M1357" s="26">
        <v>1</v>
      </c>
      <c r="N1357" s="27">
        <v>25000000</v>
      </c>
      <c r="O1357" s="27">
        <v>26550000</v>
      </c>
      <c r="P1357" s="145"/>
      <c r="Q1357" s="145"/>
      <c r="R1357" s="143">
        <f t="shared" si="2754"/>
        <v>4.2522425250791411E-2</v>
      </c>
      <c r="S1357" s="27">
        <f t="shared" ref="S1357:S1363" si="2858">+AVERAGE(N1357:P1357)</f>
        <v>25775000</v>
      </c>
      <c r="T1357" s="28">
        <f t="shared" ref="T1357:T1363" si="2859">+S1357*19%</f>
        <v>4897250</v>
      </c>
      <c r="U1357" s="30">
        <f t="shared" ref="U1357:U1363" si="2860">+T1357+S1357</f>
        <v>30672250</v>
      </c>
      <c r="V1357" s="26">
        <v>1</v>
      </c>
      <c r="W1357" s="27">
        <v>25000000</v>
      </c>
      <c r="X1357" s="27">
        <v>27500000</v>
      </c>
      <c r="Y1357" s="145"/>
      <c r="Z1357" s="145"/>
      <c r="AA1357" s="143">
        <f t="shared" ref="AA1357:AA1420" si="2861">+STDEVA(W1357:X1357)/AVERAGE(W1357:X1357)</f>
        <v>6.7343502970147379E-2</v>
      </c>
      <c r="AB1357" s="27">
        <f t="shared" ref="AB1357:AB1363" si="2862">+AVERAGE(W1357:Y1357)</f>
        <v>26250000</v>
      </c>
      <c r="AC1357" s="28">
        <f t="shared" si="2823"/>
        <v>4987500</v>
      </c>
      <c r="AD1357" s="29">
        <f t="shared" ref="AD1357:AD1363" si="2863">+AC1357+AB1357</f>
        <v>31237500</v>
      </c>
      <c r="AE1357" s="26">
        <v>1</v>
      </c>
      <c r="AF1357" s="27">
        <v>25000000</v>
      </c>
      <c r="AG1357" s="27">
        <v>27550000</v>
      </c>
      <c r="AH1357" s="145"/>
      <c r="AI1357" s="145"/>
      <c r="AJ1357" s="143">
        <f t="shared" si="2825"/>
        <v>6.8625015871577405E-2</v>
      </c>
      <c r="AK1357" s="27">
        <f t="shared" ref="AK1357:AK1363" si="2864">+AVERAGE(AF1357:AH1357)</f>
        <v>26275000</v>
      </c>
      <c r="AL1357" s="28">
        <f t="shared" ref="AL1357:AL1363" si="2865">+AK1357*19%</f>
        <v>4992250</v>
      </c>
      <c r="AM1357" s="30">
        <f t="shared" ref="AM1357:AM1363" si="2866">+AL1357+AK1357</f>
        <v>31267250</v>
      </c>
      <c r="AN1357" s="26">
        <v>1</v>
      </c>
      <c r="AO1357" s="27">
        <v>25000000</v>
      </c>
      <c r="AP1357" s="27">
        <v>31360000</v>
      </c>
      <c r="AQ1357" s="145"/>
      <c r="AR1357" s="145"/>
      <c r="AS1357" s="143">
        <f t="shared" si="2829"/>
        <v>0.15958832960775168</v>
      </c>
      <c r="AT1357" s="27">
        <f t="shared" ref="AT1357:AT1381" si="2867">+AVERAGE(AO1357:AQ1357)</f>
        <v>28180000</v>
      </c>
      <c r="AU1357" s="28">
        <f t="shared" si="2831"/>
        <v>5354200</v>
      </c>
      <c r="AV1357" s="30">
        <f t="shared" ref="AV1357:AV1381" si="2868">+AU1357+AT1357</f>
        <v>33534200</v>
      </c>
      <c r="AW1357" s="26">
        <v>1</v>
      </c>
      <c r="AX1357" s="27">
        <v>25000000</v>
      </c>
      <c r="AY1357" s="27">
        <v>28000000</v>
      </c>
      <c r="AZ1357" s="145"/>
      <c r="BA1357" s="145"/>
      <c r="BB1357" s="143">
        <f t="shared" si="2833"/>
        <v>8.0049824285269536E-2</v>
      </c>
      <c r="BC1357" s="27">
        <f t="shared" ref="BC1357:BC1381" si="2869">+AVERAGE(AX1357:AZ1357)</f>
        <v>26500000</v>
      </c>
      <c r="BD1357" s="27">
        <f t="shared" si="2835"/>
        <v>5035000</v>
      </c>
      <c r="BE1357" s="27">
        <f t="shared" ref="BE1357:BE1381" si="2870">+BD1357+BC1357</f>
        <v>31535000</v>
      </c>
      <c r="BF1357" s="26">
        <v>1</v>
      </c>
      <c r="BG1357" s="27">
        <v>20000000</v>
      </c>
      <c r="BH1357" s="27">
        <v>18400000</v>
      </c>
      <c r="BI1357" s="145"/>
      <c r="BJ1357" s="145"/>
      <c r="BK1357" s="143">
        <f t="shared" si="2837"/>
        <v>5.8925565098878967E-2</v>
      </c>
      <c r="BL1357" s="27">
        <f t="shared" ref="BL1357:BL1363" si="2871">+AVERAGE(BG1357:BI1357)</f>
        <v>19200000</v>
      </c>
      <c r="BM1357" s="27">
        <f t="shared" si="2839"/>
        <v>3648000</v>
      </c>
      <c r="BN1357" s="28">
        <f t="shared" ref="BN1357:BN1363" si="2872">+BM1357+BL1357</f>
        <v>22848000</v>
      </c>
      <c r="BO1357" s="26">
        <v>1</v>
      </c>
      <c r="BP1357" s="27">
        <v>20000000</v>
      </c>
      <c r="BQ1357" s="27">
        <v>18000000</v>
      </c>
      <c r="BR1357" s="148"/>
      <c r="BS1357" s="148"/>
      <c r="BT1357" s="143">
        <f t="shared" si="2841"/>
        <v>7.4432292756478682E-2</v>
      </c>
      <c r="BU1357" s="27">
        <f t="shared" ref="BU1357:BU1363" si="2873">+AVERAGE(BP1357:BR1357)</f>
        <v>19000000</v>
      </c>
      <c r="BV1357" s="28">
        <f t="shared" si="2843"/>
        <v>3610000</v>
      </c>
      <c r="BW1357" s="30">
        <f t="shared" ref="BW1357:BW1363" si="2874">+BV1357+BU1357</f>
        <v>22610000</v>
      </c>
      <c r="BX1357" s="26">
        <v>1</v>
      </c>
      <c r="BY1357" s="28">
        <v>20000000</v>
      </c>
      <c r="BZ1357" s="28">
        <v>18000000</v>
      </c>
      <c r="CA1357" s="156"/>
      <c r="CB1357" s="156"/>
      <c r="CC1357" s="177">
        <f t="shared" si="2845"/>
        <v>7.4432292756478682E-2</v>
      </c>
      <c r="CD1357" s="28">
        <f t="shared" ref="CD1357:CD1363" si="2875">+AVERAGE(BY1357:CA1357)</f>
        <v>19000000</v>
      </c>
      <c r="CE1357" s="28">
        <f t="shared" si="2847"/>
        <v>3610000</v>
      </c>
      <c r="CF1357" s="29">
        <f t="shared" ref="CF1357:CF1363" si="2876">+CE1357+CD1357</f>
        <v>22610000</v>
      </c>
      <c r="CG1357" s="26">
        <v>1</v>
      </c>
      <c r="CH1357" s="27">
        <v>16000000</v>
      </c>
      <c r="CI1357" s="27">
        <v>13600000</v>
      </c>
      <c r="CJ1357" s="148"/>
      <c r="CK1357" s="148"/>
      <c r="CL1357" s="143">
        <f t="shared" ref="CL1357:CL1363" si="2877">+STDEVA(CH1357:CI1357)/AVERAGE(CH1357:CI1357)</f>
        <v>0.11466596451673743</v>
      </c>
      <c r="CM1357" s="27">
        <f t="shared" ref="CM1357:CM1363" si="2878">+AVERAGE(CH1357:CJ1357)</f>
        <v>14800000</v>
      </c>
      <c r="CN1357" s="27">
        <f t="shared" si="2851"/>
        <v>2812000</v>
      </c>
      <c r="CO1357" s="28">
        <f t="shared" ref="CO1357:CO1363" si="2879">+CN1357+CM1357</f>
        <v>17612000</v>
      </c>
      <c r="CP1357" s="26">
        <v>1</v>
      </c>
      <c r="CQ1357" s="27">
        <v>16000000</v>
      </c>
      <c r="CR1357" s="27">
        <v>13600000</v>
      </c>
      <c r="CS1357" s="148"/>
      <c r="CT1357" s="148"/>
      <c r="CU1357" s="143">
        <f t="shared" si="2853"/>
        <v>0.11466596451673743</v>
      </c>
      <c r="CV1357" s="27">
        <f t="shared" ref="CV1357:CV1363" si="2880">+AVERAGE(CQ1357:CS1357)</f>
        <v>14800000</v>
      </c>
      <c r="CW1357" s="28">
        <f t="shared" ref="CW1357:CW1363" si="2881">+CV1357*19%</f>
        <v>2812000</v>
      </c>
      <c r="CX1357" s="29">
        <f t="shared" ref="CX1357:CX1363" si="2882">+CW1357+CV1357</f>
        <v>17612000</v>
      </c>
      <c r="CY1357" s="26">
        <v>1</v>
      </c>
      <c r="CZ1357" s="27">
        <v>16000000</v>
      </c>
      <c r="DA1357" s="27">
        <v>11560000</v>
      </c>
      <c r="DB1357" s="181"/>
      <c r="DC1357" s="181"/>
      <c r="DD1357" s="143">
        <f t="shared" ref="DD1357:DD1381" si="2883">+STDEVA(CZ1357:DA1357)/AVERAGE(CZ1357:DA1357)</f>
        <v>0.22783411527345943</v>
      </c>
      <c r="DE1357" s="27">
        <f t="shared" ref="DE1357:DE1363" si="2884">+AVERAGE(CZ1357:DB1357)</f>
        <v>13780000</v>
      </c>
      <c r="DF1357" s="27">
        <f t="shared" ref="DF1357:DF1363" si="2885">+DE1357*19%</f>
        <v>2618200</v>
      </c>
      <c r="DG1357" s="28">
        <f t="shared" ref="DG1357:DG1363" si="2886">+DF1357+DE1357</f>
        <v>16398200</v>
      </c>
      <c r="DH1357" s="31" t="s">
        <v>30</v>
      </c>
      <c r="DI1357" s="43" t="s">
        <v>30</v>
      </c>
      <c r="DJ1357" s="43" t="s">
        <v>30</v>
      </c>
      <c r="DK1357" s="43" t="s">
        <v>30</v>
      </c>
      <c r="DL1357" s="43" t="s">
        <v>30</v>
      </c>
      <c r="DM1357" s="32" t="s">
        <v>30</v>
      </c>
      <c r="DN1357" s="32" t="s">
        <v>30</v>
      </c>
      <c r="DO1357" s="33" t="s">
        <v>30</v>
      </c>
    </row>
    <row r="1358" spans="1:119" ht="21" customHeight="1" x14ac:dyDescent="0.25">
      <c r="A1358" s="66" t="s">
        <v>2652</v>
      </c>
      <c r="B1358" s="67" t="s">
        <v>2650</v>
      </c>
      <c r="C1358" s="68" t="s">
        <v>2653</v>
      </c>
      <c r="D1358" s="26">
        <v>1</v>
      </c>
      <c r="E1358" s="27">
        <v>18000000</v>
      </c>
      <c r="F1358" s="27">
        <v>20210000</v>
      </c>
      <c r="G1358" s="148"/>
      <c r="H1358" s="148"/>
      <c r="I1358" s="143">
        <f t="shared" si="2811"/>
        <v>8.1795654876852655E-2</v>
      </c>
      <c r="J1358" s="27">
        <f t="shared" si="2812"/>
        <v>19105000</v>
      </c>
      <c r="K1358" s="28">
        <f t="shared" si="2857"/>
        <v>3629950</v>
      </c>
      <c r="L1358" s="29">
        <f t="shared" si="2821"/>
        <v>22734950</v>
      </c>
      <c r="M1358" s="26">
        <v>1</v>
      </c>
      <c r="N1358" s="27">
        <v>18000000</v>
      </c>
      <c r="O1358" s="27">
        <v>19130000</v>
      </c>
      <c r="P1358" s="145"/>
      <c r="Q1358" s="145"/>
      <c r="R1358" s="143">
        <f t="shared" si="2754"/>
        <v>4.3039626325925055E-2</v>
      </c>
      <c r="S1358" s="27">
        <f t="shared" si="2858"/>
        <v>18565000</v>
      </c>
      <c r="T1358" s="28">
        <f t="shared" si="2859"/>
        <v>3527350</v>
      </c>
      <c r="U1358" s="30">
        <f t="shared" si="2860"/>
        <v>22092350</v>
      </c>
      <c r="V1358" s="26">
        <v>1</v>
      </c>
      <c r="W1358" s="27">
        <v>18000000</v>
      </c>
      <c r="X1358" s="27">
        <v>19800000</v>
      </c>
      <c r="Y1358" s="145"/>
      <c r="Z1358" s="145"/>
      <c r="AA1358" s="143">
        <f t="shared" si="2861"/>
        <v>6.7343502970147379E-2</v>
      </c>
      <c r="AB1358" s="27">
        <f t="shared" si="2862"/>
        <v>18900000</v>
      </c>
      <c r="AC1358" s="28">
        <f t="shared" si="2823"/>
        <v>3591000</v>
      </c>
      <c r="AD1358" s="29">
        <f t="shared" si="2863"/>
        <v>22491000</v>
      </c>
      <c r="AE1358" s="26">
        <v>1</v>
      </c>
      <c r="AF1358" s="27">
        <v>18000000</v>
      </c>
      <c r="AG1358" s="27">
        <v>19850000</v>
      </c>
      <c r="AH1358" s="145"/>
      <c r="AI1358" s="145"/>
      <c r="AJ1358" s="143">
        <f t="shared" si="2825"/>
        <v>6.9122723656280735E-2</v>
      </c>
      <c r="AK1358" s="27">
        <f t="shared" si="2864"/>
        <v>18925000</v>
      </c>
      <c r="AL1358" s="28">
        <f t="shared" si="2865"/>
        <v>3595750</v>
      </c>
      <c r="AM1358" s="30">
        <f t="shared" si="2866"/>
        <v>22520750</v>
      </c>
      <c r="AN1358" s="26">
        <v>1</v>
      </c>
      <c r="AO1358" s="27">
        <v>18000000</v>
      </c>
      <c r="AP1358" s="27">
        <v>22579200</v>
      </c>
      <c r="AQ1358" s="145"/>
      <c r="AR1358" s="145"/>
      <c r="AS1358" s="143">
        <f t="shared" si="2829"/>
        <v>0.15958832960775166</v>
      </c>
      <c r="AT1358" s="27">
        <f t="shared" si="2867"/>
        <v>20289600</v>
      </c>
      <c r="AU1358" s="28">
        <f t="shared" si="2831"/>
        <v>3855024</v>
      </c>
      <c r="AV1358" s="30">
        <f t="shared" si="2868"/>
        <v>24144624</v>
      </c>
      <c r="AW1358" s="26">
        <v>1</v>
      </c>
      <c r="AX1358" s="27">
        <v>18000000</v>
      </c>
      <c r="AY1358" s="27">
        <v>20160000</v>
      </c>
      <c r="AZ1358" s="145"/>
      <c r="BA1358" s="145"/>
      <c r="BB1358" s="143">
        <f t="shared" si="2833"/>
        <v>8.0049824285269522E-2</v>
      </c>
      <c r="BC1358" s="27">
        <f t="shared" si="2869"/>
        <v>19080000</v>
      </c>
      <c r="BD1358" s="27">
        <f t="shared" si="2835"/>
        <v>3625200</v>
      </c>
      <c r="BE1358" s="27">
        <f t="shared" si="2870"/>
        <v>22705200</v>
      </c>
      <c r="BF1358" s="26">
        <v>1</v>
      </c>
      <c r="BG1358" s="27">
        <v>14400000</v>
      </c>
      <c r="BH1358" s="27">
        <v>13248000</v>
      </c>
      <c r="BI1358" s="145"/>
      <c r="BJ1358" s="145"/>
      <c r="BK1358" s="143">
        <f t="shared" si="2837"/>
        <v>5.8925565098878953E-2</v>
      </c>
      <c r="BL1358" s="27">
        <f t="shared" si="2871"/>
        <v>13824000</v>
      </c>
      <c r="BM1358" s="27">
        <f t="shared" si="2839"/>
        <v>2626560</v>
      </c>
      <c r="BN1358" s="28">
        <f t="shared" si="2872"/>
        <v>16450560</v>
      </c>
      <c r="BO1358" s="26">
        <v>1</v>
      </c>
      <c r="BP1358" s="27">
        <v>14400000</v>
      </c>
      <c r="BQ1358" s="27">
        <v>12960000</v>
      </c>
      <c r="BR1358" s="148"/>
      <c r="BS1358" s="148"/>
      <c r="BT1358" s="143">
        <f t="shared" si="2841"/>
        <v>7.4432292756478682E-2</v>
      </c>
      <c r="BU1358" s="27">
        <f t="shared" si="2873"/>
        <v>13680000</v>
      </c>
      <c r="BV1358" s="28">
        <f t="shared" si="2843"/>
        <v>2599200</v>
      </c>
      <c r="BW1358" s="30">
        <f t="shared" si="2874"/>
        <v>16279200</v>
      </c>
      <c r="BX1358" s="26">
        <v>1</v>
      </c>
      <c r="BY1358" s="28">
        <v>14400000</v>
      </c>
      <c r="BZ1358" s="28">
        <v>12960000</v>
      </c>
      <c r="CA1358" s="156"/>
      <c r="CB1358" s="156"/>
      <c r="CC1358" s="177">
        <f t="shared" si="2845"/>
        <v>7.4432292756478682E-2</v>
      </c>
      <c r="CD1358" s="28">
        <f t="shared" si="2875"/>
        <v>13680000</v>
      </c>
      <c r="CE1358" s="28">
        <f t="shared" si="2847"/>
        <v>2599200</v>
      </c>
      <c r="CF1358" s="29">
        <f>+CE1358+CD1358</f>
        <v>16279200</v>
      </c>
      <c r="CG1358" s="26">
        <v>1</v>
      </c>
      <c r="CH1358" s="27">
        <v>11520000</v>
      </c>
      <c r="CI1358" s="27">
        <v>9792000</v>
      </c>
      <c r="CJ1358" s="148"/>
      <c r="CK1358" s="148"/>
      <c r="CL1358" s="143">
        <f t="shared" si="2877"/>
        <v>0.11466596451673744</v>
      </c>
      <c r="CM1358" s="27">
        <f t="shared" si="2878"/>
        <v>10656000</v>
      </c>
      <c r="CN1358" s="27">
        <f t="shared" si="2851"/>
        <v>2024640</v>
      </c>
      <c r="CO1358" s="28">
        <f t="shared" si="2879"/>
        <v>12680640</v>
      </c>
      <c r="CP1358" s="26">
        <v>1</v>
      </c>
      <c r="CQ1358" s="27">
        <v>11520000</v>
      </c>
      <c r="CR1358" s="27">
        <v>9792000</v>
      </c>
      <c r="CS1358" s="148"/>
      <c r="CT1358" s="148"/>
      <c r="CU1358" s="143">
        <f t="shared" si="2853"/>
        <v>0.11466596451673744</v>
      </c>
      <c r="CV1358" s="27">
        <f t="shared" si="2880"/>
        <v>10656000</v>
      </c>
      <c r="CW1358" s="28">
        <f t="shared" si="2881"/>
        <v>2024640</v>
      </c>
      <c r="CX1358" s="29">
        <f t="shared" si="2882"/>
        <v>12680640</v>
      </c>
      <c r="CY1358" s="26">
        <v>1</v>
      </c>
      <c r="CZ1358" s="27">
        <v>11520000</v>
      </c>
      <c r="DA1358" s="27">
        <v>8323200</v>
      </c>
      <c r="DB1358" s="181"/>
      <c r="DC1358" s="181"/>
      <c r="DD1358" s="143">
        <f t="shared" si="2883"/>
        <v>0.22783411527345945</v>
      </c>
      <c r="DE1358" s="27">
        <f t="shared" si="2884"/>
        <v>9921600</v>
      </c>
      <c r="DF1358" s="27">
        <f t="shared" si="2885"/>
        <v>1885104</v>
      </c>
      <c r="DG1358" s="28">
        <f t="shared" si="2886"/>
        <v>11806704</v>
      </c>
      <c r="DH1358" s="31" t="s">
        <v>30</v>
      </c>
      <c r="DI1358" s="43" t="s">
        <v>30</v>
      </c>
      <c r="DJ1358" s="43" t="s">
        <v>30</v>
      </c>
      <c r="DK1358" s="43" t="s">
        <v>30</v>
      </c>
      <c r="DL1358" s="43" t="s">
        <v>30</v>
      </c>
      <c r="DM1358" s="32" t="s">
        <v>30</v>
      </c>
      <c r="DN1358" s="32" t="s">
        <v>30</v>
      </c>
      <c r="DO1358" s="33" t="s">
        <v>30</v>
      </c>
    </row>
    <row r="1359" spans="1:119" ht="21" customHeight="1" x14ac:dyDescent="0.25">
      <c r="A1359" s="66" t="s">
        <v>2654</v>
      </c>
      <c r="B1359" s="67" t="s">
        <v>2650</v>
      </c>
      <c r="C1359" s="68" t="s">
        <v>2655</v>
      </c>
      <c r="D1359" s="26">
        <v>1</v>
      </c>
      <c r="E1359" s="27">
        <v>1000000</v>
      </c>
      <c r="F1359" s="27">
        <v>1170000</v>
      </c>
      <c r="G1359" s="148"/>
      <c r="H1359" s="148"/>
      <c r="I1359" s="143">
        <f t="shared" si="2811"/>
        <v>0.1107909242412102</v>
      </c>
      <c r="J1359" s="27">
        <f t="shared" si="2812"/>
        <v>1085000</v>
      </c>
      <c r="K1359" s="28">
        <f t="shared" si="2857"/>
        <v>206150</v>
      </c>
      <c r="L1359" s="29">
        <f t="shared" si="2821"/>
        <v>1291150</v>
      </c>
      <c r="M1359" s="26">
        <v>1</v>
      </c>
      <c r="N1359" s="27">
        <v>1000000</v>
      </c>
      <c r="O1359" s="27">
        <v>1110000</v>
      </c>
      <c r="P1359" s="145"/>
      <c r="Q1359" s="145"/>
      <c r="R1359" s="143">
        <f t="shared" si="2754"/>
        <v>7.3726773393858025E-2</v>
      </c>
      <c r="S1359" s="27">
        <f t="shared" si="2858"/>
        <v>1055000</v>
      </c>
      <c r="T1359" s="28">
        <f t="shared" si="2859"/>
        <v>200450</v>
      </c>
      <c r="U1359" s="30">
        <f t="shared" si="2860"/>
        <v>1255450</v>
      </c>
      <c r="V1359" s="26">
        <v>1</v>
      </c>
      <c r="W1359" s="27">
        <v>1000000</v>
      </c>
      <c r="X1359" s="27">
        <v>1100000</v>
      </c>
      <c r="Y1359" s="145"/>
      <c r="Z1359" s="145"/>
      <c r="AA1359" s="143">
        <f t="shared" si="2861"/>
        <v>6.7343502970147393E-2</v>
      </c>
      <c r="AB1359" s="27">
        <f t="shared" si="2862"/>
        <v>1050000</v>
      </c>
      <c r="AC1359" s="28">
        <f t="shared" si="2823"/>
        <v>199500</v>
      </c>
      <c r="AD1359" s="29">
        <f t="shared" si="2863"/>
        <v>1249500</v>
      </c>
      <c r="AE1359" s="26">
        <v>1</v>
      </c>
      <c r="AF1359" s="27">
        <v>1000000</v>
      </c>
      <c r="AG1359" s="27">
        <v>1150000</v>
      </c>
      <c r="AH1359" s="145"/>
      <c r="AI1359" s="145"/>
      <c r="AJ1359" s="143">
        <f t="shared" si="2825"/>
        <v>9.8666062491146164E-2</v>
      </c>
      <c r="AK1359" s="27">
        <f t="shared" si="2864"/>
        <v>1075000</v>
      </c>
      <c r="AL1359" s="28">
        <f t="shared" si="2865"/>
        <v>204250</v>
      </c>
      <c r="AM1359" s="30">
        <f t="shared" si="2866"/>
        <v>1279250</v>
      </c>
      <c r="AN1359" s="26">
        <v>1</v>
      </c>
      <c r="AO1359" s="27">
        <v>1000000</v>
      </c>
      <c r="AP1359" s="27">
        <v>1254400</v>
      </c>
      <c r="AQ1359" s="145"/>
      <c r="AR1359" s="145"/>
      <c r="AS1359" s="143">
        <f t="shared" si="2829"/>
        <v>0.15958832960775166</v>
      </c>
      <c r="AT1359" s="27">
        <f t="shared" si="2867"/>
        <v>1127200</v>
      </c>
      <c r="AU1359" s="28">
        <f t="shared" si="2831"/>
        <v>214168</v>
      </c>
      <c r="AV1359" s="30">
        <f t="shared" si="2868"/>
        <v>1341368</v>
      </c>
      <c r="AW1359" s="26">
        <v>1</v>
      </c>
      <c r="AX1359" s="27">
        <v>1000000</v>
      </c>
      <c r="AY1359" s="27">
        <v>1120000</v>
      </c>
      <c r="AZ1359" s="145"/>
      <c r="BA1359" s="145"/>
      <c r="BB1359" s="143">
        <f t="shared" si="2833"/>
        <v>8.0049824285269522E-2</v>
      </c>
      <c r="BC1359" s="27">
        <f t="shared" si="2869"/>
        <v>1060000</v>
      </c>
      <c r="BD1359" s="27">
        <f t="shared" si="2835"/>
        <v>201400</v>
      </c>
      <c r="BE1359" s="27">
        <f t="shared" si="2870"/>
        <v>1261400</v>
      </c>
      <c r="BF1359" s="26">
        <v>1</v>
      </c>
      <c r="BG1359" s="27">
        <v>800000</v>
      </c>
      <c r="BH1359" s="27">
        <v>736000</v>
      </c>
      <c r="BI1359" s="145"/>
      <c r="BJ1359" s="145"/>
      <c r="BK1359" s="143">
        <f t="shared" si="2837"/>
        <v>5.892556509887896E-2</v>
      </c>
      <c r="BL1359" s="27">
        <f t="shared" si="2871"/>
        <v>768000</v>
      </c>
      <c r="BM1359" s="27">
        <f t="shared" si="2839"/>
        <v>145920</v>
      </c>
      <c r="BN1359" s="28">
        <f t="shared" si="2872"/>
        <v>913920</v>
      </c>
      <c r="BO1359" s="26">
        <v>1</v>
      </c>
      <c r="BP1359" s="27">
        <v>800000</v>
      </c>
      <c r="BQ1359" s="27">
        <v>720000</v>
      </c>
      <c r="BR1359" s="148"/>
      <c r="BS1359" s="148"/>
      <c r="BT1359" s="143">
        <f t="shared" si="2841"/>
        <v>7.4432292756478682E-2</v>
      </c>
      <c r="BU1359" s="27">
        <f t="shared" si="2873"/>
        <v>760000</v>
      </c>
      <c r="BV1359" s="28">
        <f t="shared" si="2843"/>
        <v>144400</v>
      </c>
      <c r="BW1359" s="30">
        <f t="shared" si="2874"/>
        <v>904400</v>
      </c>
      <c r="BX1359" s="26">
        <v>1</v>
      </c>
      <c r="BY1359" s="28">
        <v>800000</v>
      </c>
      <c r="BZ1359" s="28">
        <v>720000</v>
      </c>
      <c r="CA1359" s="156"/>
      <c r="CB1359" s="156"/>
      <c r="CC1359" s="177">
        <f t="shared" si="2845"/>
        <v>7.4432292756478682E-2</v>
      </c>
      <c r="CD1359" s="28">
        <f t="shared" si="2875"/>
        <v>760000</v>
      </c>
      <c r="CE1359" s="28">
        <f t="shared" si="2847"/>
        <v>144400</v>
      </c>
      <c r="CF1359" s="29">
        <f t="shared" si="2876"/>
        <v>904400</v>
      </c>
      <c r="CG1359" s="26">
        <v>1</v>
      </c>
      <c r="CH1359" s="27">
        <v>640000</v>
      </c>
      <c r="CI1359" s="27">
        <v>544000</v>
      </c>
      <c r="CJ1359" s="148"/>
      <c r="CK1359" s="148"/>
      <c r="CL1359" s="143">
        <f t="shared" si="2877"/>
        <v>0.11466596451673743</v>
      </c>
      <c r="CM1359" s="27">
        <f t="shared" si="2878"/>
        <v>592000</v>
      </c>
      <c r="CN1359" s="27">
        <f t="shared" si="2851"/>
        <v>112480</v>
      </c>
      <c r="CO1359" s="28">
        <f t="shared" si="2879"/>
        <v>704480</v>
      </c>
      <c r="CP1359" s="26">
        <v>1</v>
      </c>
      <c r="CQ1359" s="27">
        <v>640000</v>
      </c>
      <c r="CR1359" s="27">
        <v>544000</v>
      </c>
      <c r="CS1359" s="148"/>
      <c r="CT1359" s="148"/>
      <c r="CU1359" s="143">
        <f t="shared" si="2853"/>
        <v>0.11466596451673743</v>
      </c>
      <c r="CV1359" s="27">
        <f t="shared" si="2880"/>
        <v>592000</v>
      </c>
      <c r="CW1359" s="28">
        <f t="shared" si="2881"/>
        <v>112480</v>
      </c>
      <c r="CX1359" s="29">
        <f t="shared" si="2882"/>
        <v>704480</v>
      </c>
      <c r="CY1359" s="26">
        <v>1</v>
      </c>
      <c r="CZ1359" s="27">
        <v>640000</v>
      </c>
      <c r="DA1359" s="27">
        <v>462400</v>
      </c>
      <c r="DB1359" s="181"/>
      <c r="DC1359" s="181"/>
      <c r="DD1359" s="143">
        <f t="shared" si="2883"/>
        <v>0.22783411527345945</v>
      </c>
      <c r="DE1359" s="27">
        <f t="shared" si="2884"/>
        <v>551200</v>
      </c>
      <c r="DF1359" s="27">
        <f t="shared" si="2885"/>
        <v>104728</v>
      </c>
      <c r="DG1359" s="28">
        <f t="shared" si="2886"/>
        <v>655928</v>
      </c>
      <c r="DH1359" s="31" t="s">
        <v>30</v>
      </c>
      <c r="DI1359" s="43" t="s">
        <v>30</v>
      </c>
      <c r="DJ1359" s="43" t="s">
        <v>30</v>
      </c>
      <c r="DK1359" s="43" t="s">
        <v>30</v>
      </c>
      <c r="DL1359" s="43" t="s">
        <v>30</v>
      </c>
      <c r="DM1359" s="32" t="s">
        <v>30</v>
      </c>
      <c r="DN1359" s="32" t="s">
        <v>30</v>
      </c>
      <c r="DO1359" s="33" t="s">
        <v>30</v>
      </c>
    </row>
    <row r="1360" spans="1:119" ht="21" customHeight="1" x14ac:dyDescent="0.25">
      <c r="A1360" s="66" t="s">
        <v>2656</v>
      </c>
      <c r="B1360" s="67" t="s">
        <v>2650</v>
      </c>
      <c r="C1360" s="68" t="s">
        <v>2657</v>
      </c>
      <c r="D1360" s="26">
        <v>1</v>
      </c>
      <c r="E1360" s="27">
        <v>6000000</v>
      </c>
      <c r="F1360" s="27">
        <v>6770000</v>
      </c>
      <c r="G1360" s="148"/>
      <c r="H1360" s="148"/>
      <c r="I1360" s="143">
        <f t="shared" si="2811"/>
        <v>8.5273644716310354E-2</v>
      </c>
      <c r="J1360" s="27">
        <f t="shared" si="2812"/>
        <v>6385000</v>
      </c>
      <c r="K1360" s="28">
        <f t="shared" si="2857"/>
        <v>1213150</v>
      </c>
      <c r="L1360" s="29">
        <f t="shared" si="2821"/>
        <v>7598150</v>
      </c>
      <c r="M1360" s="26">
        <v>1</v>
      </c>
      <c r="N1360" s="27">
        <v>6000000</v>
      </c>
      <c r="O1360" s="27">
        <v>6410000</v>
      </c>
      <c r="P1360" s="145"/>
      <c r="Q1360" s="145"/>
      <c r="R1360" s="143">
        <f t="shared" si="2754"/>
        <v>4.6722607620706604E-2</v>
      </c>
      <c r="S1360" s="27">
        <f t="shared" si="2858"/>
        <v>6205000</v>
      </c>
      <c r="T1360" s="28">
        <f t="shared" si="2859"/>
        <v>1178950</v>
      </c>
      <c r="U1360" s="30">
        <f t="shared" si="2860"/>
        <v>7383950</v>
      </c>
      <c r="V1360" s="26">
        <v>1</v>
      </c>
      <c r="W1360" s="27">
        <v>6000000</v>
      </c>
      <c r="X1360" s="27">
        <v>6600000</v>
      </c>
      <c r="Y1360" s="145"/>
      <c r="Z1360" s="145"/>
      <c r="AA1360" s="143">
        <f t="shared" si="2861"/>
        <v>6.7343502970147379E-2</v>
      </c>
      <c r="AB1360" s="27">
        <f t="shared" si="2862"/>
        <v>6300000</v>
      </c>
      <c r="AC1360" s="28">
        <f t="shared" si="2823"/>
        <v>1197000</v>
      </c>
      <c r="AD1360" s="29">
        <f t="shared" si="2863"/>
        <v>7497000</v>
      </c>
      <c r="AE1360" s="26">
        <v>1</v>
      </c>
      <c r="AF1360" s="27">
        <v>6000000</v>
      </c>
      <c r="AG1360" s="27">
        <v>6650000</v>
      </c>
      <c r="AH1360" s="145"/>
      <c r="AI1360" s="145"/>
      <c r="AJ1360" s="143">
        <f t="shared" si="2825"/>
        <v>7.2667100042886304E-2</v>
      </c>
      <c r="AK1360" s="27">
        <f t="shared" si="2864"/>
        <v>6325000</v>
      </c>
      <c r="AL1360" s="28">
        <f t="shared" si="2865"/>
        <v>1201750</v>
      </c>
      <c r="AM1360" s="30">
        <f t="shared" si="2866"/>
        <v>7526750</v>
      </c>
      <c r="AN1360" s="26">
        <v>1</v>
      </c>
      <c r="AO1360" s="27">
        <v>6000000</v>
      </c>
      <c r="AP1360" s="27">
        <v>7526400</v>
      </c>
      <c r="AQ1360" s="145"/>
      <c r="AR1360" s="145"/>
      <c r="AS1360" s="143">
        <f t="shared" si="2829"/>
        <v>0.15958832960775166</v>
      </c>
      <c r="AT1360" s="27">
        <f t="shared" si="2867"/>
        <v>6763200</v>
      </c>
      <c r="AU1360" s="28">
        <f t="shared" si="2831"/>
        <v>1285008</v>
      </c>
      <c r="AV1360" s="30">
        <f t="shared" si="2868"/>
        <v>8048208</v>
      </c>
      <c r="AW1360" s="26">
        <v>1</v>
      </c>
      <c r="AX1360" s="27">
        <v>6000000</v>
      </c>
      <c r="AY1360" s="27">
        <v>6720000</v>
      </c>
      <c r="AZ1360" s="145"/>
      <c r="BA1360" s="145"/>
      <c r="BB1360" s="143">
        <f t="shared" si="2833"/>
        <v>8.0049824285269536E-2</v>
      </c>
      <c r="BC1360" s="27">
        <f t="shared" si="2869"/>
        <v>6360000</v>
      </c>
      <c r="BD1360" s="27">
        <f t="shared" si="2835"/>
        <v>1208400</v>
      </c>
      <c r="BE1360" s="27">
        <f t="shared" si="2870"/>
        <v>7568400</v>
      </c>
      <c r="BF1360" s="26">
        <v>1</v>
      </c>
      <c r="BG1360" s="27">
        <v>4800000</v>
      </c>
      <c r="BH1360" s="27">
        <v>4416000</v>
      </c>
      <c r="BI1360" s="145"/>
      <c r="BJ1360" s="145"/>
      <c r="BK1360" s="143">
        <f t="shared" si="2837"/>
        <v>5.8925565098878953E-2</v>
      </c>
      <c r="BL1360" s="27">
        <f t="shared" si="2871"/>
        <v>4608000</v>
      </c>
      <c r="BM1360" s="27">
        <f t="shared" si="2839"/>
        <v>875520</v>
      </c>
      <c r="BN1360" s="28">
        <f t="shared" si="2872"/>
        <v>5483520</v>
      </c>
      <c r="BO1360" s="26">
        <v>1</v>
      </c>
      <c r="BP1360" s="27">
        <v>4800000</v>
      </c>
      <c r="BQ1360" s="27">
        <v>4320000</v>
      </c>
      <c r="BR1360" s="148"/>
      <c r="BS1360" s="148"/>
      <c r="BT1360" s="143">
        <f t="shared" si="2841"/>
        <v>7.4432292756478682E-2</v>
      </c>
      <c r="BU1360" s="27">
        <f t="shared" si="2873"/>
        <v>4560000</v>
      </c>
      <c r="BV1360" s="28">
        <f t="shared" si="2843"/>
        <v>866400</v>
      </c>
      <c r="BW1360" s="30">
        <f>+BV1360+BU1360</f>
        <v>5426400</v>
      </c>
      <c r="BX1360" s="26">
        <v>1</v>
      </c>
      <c r="BY1360" s="28">
        <v>4800000</v>
      </c>
      <c r="BZ1360" s="28">
        <v>4320000</v>
      </c>
      <c r="CA1360" s="156"/>
      <c r="CB1360" s="156"/>
      <c r="CC1360" s="177">
        <f t="shared" si="2845"/>
        <v>7.4432292756478682E-2</v>
      </c>
      <c r="CD1360" s="28">
        <f t="shared" si="2875"/>
        <v>4560000</v>
      </c>
      <c r="CE1360" s="28">
        <f t="shared" si="2847"/>
        <v>866400</v>
      </c>
      <c r="CF1360" s="29">
        <f t="shared" si="2876"/>
        <v>5426400</v>
      </c>
      <c r="CG1360" s="26">
        <v>1</v>
      </c>
      <c r="CH1360" s="27">
        <v>3840000</v>
      </c>
      <c r="CI1360" s="27">
        <v>3264000</v>
      </c>
      <c r="CJ1360" s="148"/>
      <c r="CK1360" s="148"/>
      <c r="CL1360" s="143">
        <f t="shared" si="2877"/>
        <v>0.11466596451673743</v>
      </c>
      <c r="CM1360" s="27">
        <f t="shared" si="2878"/>
        <v>3552000</v>
      </c>
      <c r="CN1360" s="27">
        <f t="shared" si="2851"/>
        <v>674880</v>
      </c>
      <c r="CO1360" s="28">
        <f t="shared" si="2879"/>
        <v>4226880</v>
      </c>
      <c r="CP1360" s="26">
        <v>1</v>
      </c>
      <c r="CQ1360" s="27">
        <v>3840000</v>
      </c>
      <c r="CR1360" s="27">
        <v>3264000</v>
      </c>
      <c r="CS1360" s="148"/>
      <c r="CT1360" s="148"/>
      <c r="CU1360" s="143">
        <f t="shared" si="2853"/>
        <v>0.11466596451673743</v>
      </c>
      <c r="CV1360" s="27">
        <f t="shared" si="2880"/>
        <v>3552000</v>
      </c>
      <c r="CW1360" s="28">
        <f t="shared" si="2881"/>
        <v>674880</v>
      </c>
      <c r="CX1360" s="29">
        <f t="shared" si="2882"/>
        <v>4226880</v>
      </c>
      <c r="CY1360" s="26">
        <v>1</v>
      </c>
      <c r="CZ1360" s="27">
        <v>3840000</v>
      </c>
      <c r="DA1360" s="27">
        <v>2774400</v>
      </c>
      <c r="DB1360" s="181"/>
      <c r="DC1360" s="181"/>
      <c r="DD1360" s="143">
        <f t="shared" si="2883"/>
        <v>0.22783411527345943</v>
      </c>
      <c r="DE1360" s="27">
        <f t="shared" si="2884"/>
        <v>3307200</v>
      </c>
      <c r="DF1360" s="27">
        <f t="shared" si="2885"/>
        <v>628368</v>
      </c>
      <c r="DG1360" s="28">
        <f t="shared" si="2886"/>
        <v>3935568</v>
      </c>
      <c r="DH1360" s="31" t="s">
        <v>30</v>
      </c>
      <c r="DI1360" s="43" t="s">
        <v>30</v>
      </c>
      <c r="DJ1360" s="43" t="s">
        <v>30</v>
      </c>
      <c r="DK1360" s="43" t="s">
        <v>30</v>
      </c>
      <c r="DL1360" s="43" t="s">
        <v>30</v>
      </c>
      <c r="DM1360" s="32" t="s">
        <v>30</v>
      </c>
      <c r="DN1360" s="32" t="s">
        <v>30</v>
      </c>
      <c r="DO1360" s="33" t="s">
        <v>30</v>
      </c>
    </row>
    <row r="1361" spans="1:119" ht="21" customHeight="1" x14ac:dyDescent="0.25">
      <c r="A1361" s="66" t="s">
        <v>2658</v>
      </c>
      <c r="B1361" s="67" t="s">
        <v>2650</v>
      </c>
      <c r="C1361" s="68" t="s">
        <v>2659</v>
      </c>
      <c r="D1361" s="26">
        <v>1</v>
      </c>
      <c r="E1361" s="27">
        <v>8000000</v>
      </c>
      <c r="F1361" s="27">
        <v>9010000</v>
      </c>
      <c r="G1361" s="148"/>
      <c r="H1361" s="148"/>
      <c r="I1361" s="143">
        <f t="shared" si="2811"/>
        <v>8.3971528394875122E-2</v>
      </c>
      <c r="J1361" s="27">
        <f t="shared" si="2812"/>
        <v>8505000</v>
      </c>
      <c r="K1361" s="28">
        <f t="shared" si="2857"/>
        <v>1615950</v>
      </c>
      <c r="L1361" s="29">
        <f t="shared" si="2821"/>
        <v>10120950</v>
      </c>
      <c r="M1361" s="26">
        <v>1</v>
      </c>
      <c r="N1361" s="27">
        <v>8000000</v>
      </c>
      <c r="O1361" s="27">
        <v>8530000</v>
      </c>
      <c r="P1361" s="145"/>
      <c r="Q1361" s="145"/>
      <c r="R1361" s="143">
        <f t="shared" si="2754"/>
        <v>4.5343810529808855E-2</v>
      </c>
      <c r="S1361" s="27">
        <f t="shared" si="2858"/>
        <v>8265000</v>
      </c>
      <c r="T1361" s="28">
        <f t="shared" si="2859"/>
        <v>1570350</v>
      </c>
      <c r="U1361" s="30">
        <f t="shared" si="2860"/>
        <v>9835350</v>
      </c>
      <c r="V1361" s="26">
        <v>1</v>
      </c>
      <c r="W1361" s="27">
        <v>8000000</v>
      </c>
      <c r="X1361" s="27">
        <v>8800000</v>
      </c>
      <c r="Y1361" s="145"/>
      <c r="Z1361" s="145"/>
      <c r="AA1361" s="143">
        <f t="shared" si="2861"/>
        <v>6.7343502970147393E-2</v>
      </c>
      <c r="AB1361" s="27">
        <f t="shared" si="2862"/>
        <v>8400000</v>
      </c>
      <c r="AC1361" s="28">
        <f t="shared" si="2823"/>
        <v>1596000</v>
      </c>
      <c r="AD1361" s="29">
        <f t="shared" si="2863"/>
        <v>9996000</v>
      </c>
      <c r="AE1361" s="26">
        <v>1</v>
      </c>
      <c r="AF1361" s="27">
        <v>8000000</v>
      </c>
      <c r="AG1361" s="27">
        <v>8850000</v>
      </c>
      <c r="AH1361" s="145"/>
      <c r="AI1361" s="145"/>
      <c r="AJ1361" s="143">
        <f t="shared" si="2825"/>
        <v>7.1340150030690247E-2</v>
      </c>
      <c r="AK1361" s="27">
        <f t="shared" si="2864"/>
        <v>8425000</v>
      </c>
      <c r="AL1361" s="28">
        <f t="shared" si="2865"/>
        <v>1600750</v>
      </c>
      <c r="AM1361" s="30">
        <f t="shared" si="2866"/>
        <v>10025750</v>
      </c>
      <c r="AN1361" s="26">
        <v>1</v>
      </c>
      <c r="AO1361" s="27">
        <v>8000000</v>
      </c>
      <c r="AP1361" s="27">
        <v>10035200</v>
      </c>
      <c r="AQ1361" s="145"/>
      <c r="AR1361" s="145"/>
      <c r="AS1361" s="143">
        <f t="shared" si="2829"/>
        <v>0.15958832960775166</v>
      </c>
      <c r="AT1361" s="27">
        <f t="shared" si="2867"/>
        <v>9017600</v>
      </c>
      <c r="AU1361" s="28">
        <f t="shared" si="2831"/>
        <v>1713344</v>
      </c>
      <c r="AV1361" s="30">
        <f t="shared" si="2868"/>
        <v>10730944</v>
      </c>
      <c r="AW1361" s="26">
        <v>1</v>
      </c>
      <c r="AX1361" s="27">
        <v>8000000</v>
      </c>
      <c r="AY1361" s="27">
        <v>8960000</v>
      </c>
      <c r="AZ1361" s="145"/>
      <c r="BA1361" s="145"/>
      <c r="BB1361" s="143">
        <f t="shared" si="2833"/>
        <v>8.0049824285269522E-2</v>
      </c>
      <c r="BC1361" s="27">
        <f t="shared" si="2869"/>
        <v>8480000</v>
      </c>
      <c r="BD1361" s="27">
        <f t="shared" si="2835"/>
        <v>1611200</v>
      </c>
      <c r="BE1361" s="27">
        <f t="shared" si="2870"/>
        <v>10091200</v>
      </c>
      <c r="BF1361" s="26">
        <v>1</v>
      </c>
      <c r="BG1361" s="27">
        <v>6400000</v>
      </c>
      <c r="BH1361" s="27">
        <v>5888000</v>
      </c>
      <c r="BI1361" s="145"/>
      <c r="BJ1361" s="145"/>
      <c r="BK1361" s="143">
        <f t="shared" si="2837"/>
        <v>5.892556509887896E-2</v>
      </c>
      <c r="BL1361" s="27">
        <f t="shared" si="2871"/>
        <v>6144000</v>
      </c>
      <c r="BM1361" s="27">
        <f t="shared" si="2839"/>
        <v>1167360</v>
      </c>
      <c r="BN1361" s="28">
        <f t="shared" si="2872"/>
        <v>7311360</v>
      </c>
      <c r="BO1361" s="26">
        <v>1</v>
      </c>
      <c r="BP1361" s="27">
        <v>6400000</v>
      </c>
      <c r="BQ1361" s="27">
        <v>5760000</v>
      </c>
      <c r="BR1361" s="148"/>
      <c r="BS1361" s="148"/>
      <c r="BT1361" s="143">
        <f t="shared" si="2841"/>
        <v>7.4432292756478682E-2</v>
      </c>
      <c r="BU1361" s="27">
        <f t="shared" si="2873"/>
        <v>6080000</v>
      </c>
      <c r="BV1361" s="28">
        <f t="shared" si="2843"/>
        <v>1155200</v>
      </c>
      <c r="BW1361" s="30">
        <f t="shared" si="2874"/>
        <v>7235200</v>
      </c>
      <c r="BX1361" s="26">
        <v>1</v>
      </c>
      <c r="BY1361" s="28">
        <v>6400000</v>
      </c>
      <c r="BZ1361" s="28">
        <v>5760000</v>
      </c>
      <c r="CA1361" s="156"/>
      <c r="CB1361" s="156"/>
      <c r="CC1361" s="177">
        <f t="shared" si="2845"/>
        <v>7.4432292756478682E-2</v>
      </c>
      <c r="CD1361" s="28">
        <f t="shared" si="2875"/>
        <v>6080000</v>
      </c>
      <c r="CE1361" s="28">
        <f t="shared" si="2847"/>
        <v>1155200</v>
      </c>
      <c r="CF1361" s="29">
        <f t="shared" si="2876"/>
        <v>7235200</v>
      </c>
      <c r="CG1361" s="26">
        <v>1</v>
      </c>
      <c r="CH1361" s="27">
        <v>5120000</v>
      </c>
      <c r="CI1361" s="27">
        <v>4352000</v>
      </c>
      <c r="CJ1361" s="148"/>
      <c r="CK1361" s="148"/>
      <c r="CL1361" s="143">
        <f t="shared" si="2877"/>
        <v>0.11466596451673743</v>
      </c>
      <c r="CM1361" s="27">
        <f t="shared" si="2878"/>
        <v>4736000</v>
      </c>
      <c r="CN1361" s="27">
        <f t="shared" si="2851"/>
        <v>899840</v>
      </c>
      <c r="CO1361" s="28">
        <f t="shared" si="2879"/>
        <v>5635840</v>
      </c>
      <c r="CP1361" s="26">
        <v>1</v>
      </c>
      <c r="CQ1361" s="27">
        <v>5120000</v>
      </c>
      <c r="CR1361" s="27">
        <v>4352000</v>
      </c>
      <c r="CS1361" s="148"/>
      <c r="CT1361" s="148"/>
      <c r="CU1361" s="143">
        <f t="shared" si="2853"/>
        <v>0.11466596451673743</v>
      </c>
      <c r="CV1361" s="27">
        <f t="shared" si="2880"/>
        <v>4736000</v>
      </c>
      <c r="CW1361" s="28">
        <f t="shared" si="2881"/>
        <v>899840</v>
      </c>
      <c r="CX1361" s="29">
        <f t="shared" si="2882"/>
        <v>5635840</v>
      </c>
      <c r="CY1361" s="26">
        <v>1</v>
      </c>
      <c r="CZ1361" s="27">
        <v>5120000</v>
      </c>
      <c r="DA1361" s="27">
        <v>3699200</v>
      </c>
      <c r="DB1361" s="181"/>
      <c r="DC1361" s="181"/>
      <c r="DD1361" s="143">
        <f t="shared" si="2883"/>
        <v>0.22783411527345945</v>
      </c>
      <c r="DE1361" s="27">
        <f t="shared" si="2884"/>
        <v>4409600</v>
      </c>
      <c r="DF1361" s="27">
        <f t="shared" si="2885"/>
        <v>837824</v>
      </c>
      <c r="DG1361" s="28">
        <f t="shared" si="2886"/>
        <v>5247424</v>
      </c>
      <c r="DH1361" s="31" t="s">
        <v>30</v>
      </c>
      <c r="DI1361" s="43" t="s">
        <v>30</v>
      </c>
      <c r="DJ1361" s="43" t="s">
        <v>30</v>
      </c>
      <c r="DK1361" s="43" t="s">
        <v>30</v>
      </c>
      <c r="DL1361" s="43" t="s">
        <v>30</v>
      </c>
      <c r="DM1361" s="32" t="s">
        <v>30</v>
      </c>
      <c r="DN1361" s="32" t="s">
        <v>30</v>
      </c>
      <c r="DO1361" s="33" t="s">
        <v>30</v>
      </c>
    </row>
    <row r="1362" spans="1:119" ht="21" customHeight="1" x14ac:dyDescent="0.25">
      <c r="A1362" s="66" t="s">
        <v>2660</v>
      </c>
      <c r="B1362" s="67" t="s">
        <v>2650</v>
      </c>
      <c r="C1362" s="68" t="s">
        <v>2661</v>
      </c>
      <c r="D1362" s="26">
        <v>1</v>
      </c>
      <c r="E1362" s="27">
        <v>8000000</v>
      </c>
      <c r="F1362" s="27">
        <v>9010000</v>
      </c>
      <c r="G1362" s="148"/>
      <c r="H1362" s="148"/>
      <c r="I1362" s="143">
        <f t="shared" si="2811"/>
        <v>8.3971528394875122E-2</v>
      </c>
      <c r="J1362" s="27">
        <f t="shared" si="2812"/>
        <v>8505000</v>
      </c>
      <c r="K1362" s="28">
        <f t="shared" si="2857"/>
        <v>1615950</v>
      </c>
      <c r="L1362" s="29">
        <f t="shared" si="2821"/>
        <v>10120950</v>
      </c>
      <c r="M1362" s="26">
        <v>1</v>
      </c>
      <c r="N1362" s="27">
        <v>8000000</v>
      </c>
      <c r="O1362" s="27">
        <v>8530000</v>
      </c>
      <c r="P1362" s="145"/>
      <c r="Q1362" s="145"/>
      <c r="R1362" s="143">
        <f t="shared" si="2754"/>
        <v>4.5343810529808855E-2</v>
      </c>
      <c r="S1362" s="27">
        <f t="shared" si="2858"/>
        <v>8265000</v>
      </c>
      <c r="T1362" s="28">
        <f t="shared" si="2859"/>
        <v>1570350</v>
      </c>
      <c r="U1362" s="30">
        <f t="shared" si="2860"/>
        <v>9835350</v>
      </c>
      <c r="V1362" s="26">
        <v>1</v>
      </c>
      <c r="W1362" s="27">
        <v>8000000</v>
      </c>
      <c r="X1362" s="27">
        <v>8800000</v>
      </c>
      <c r="Y1362" s="145"/>
      <c r="Z1362" s="145"/>
      <c r="AA1362" s="143">
        <f t="shared" si="2861"/>
        <v>6.7343502970147393E-2</v>
      </c>
      <c r="AB1362" s="27">
        <f t="shared" si="2862"/>
        <v>8400000</v>
      </c>
      <c r="AC1362" s="28">
        <f t="shared" si="2823"/>
        <v>1596000</v>
      </c>
      <c r="AD1362" s="29">
        <f t="shared" si="2863"/>
        <v>9996000</v>
      </c>
      <c r="AE1362" s="26">
        <v>1</v>
      </c>
      <c r="AF1362" s="27">
        <v>8000000</v>
      </c>
      <c r="AG1362" s="27">
        <v>8850000</v>
      </c>
      <c r="AH1362" s="145"/>
      <c r="AI1362" s="145"/>
      <c r="AJ1362" s="143">
        <f t="shared" si="2825"/>
        <v>7.1340150030690247E-2</v>
      </c>
      <c r="AK1362" s="27">
        <f t="shared" si="2864"/>
        <v>8425000</v>
      </c>
      <c r="AL1362" s="28">
        <f t="shared" si="2865"/>
        <v>1600750</v>
      </c>
      <c r="AM1362" s="30">
        <f t="shared" si="2866"/>
        <v>10025750</v>
      </c>
      <c r="AN1362" s="26">
        <v>1</v>
      </c>
      <c r="AO1362" s="27">
        <v>8000000</v>
      </c>
      <c r="AP1362" s="27">
        <v>10035200</v>
      </c>
      <c r="AQ1362" s="145"/>
      <c r="AR1362" s="145"/>
      <c r="AS1362" s="143">
        <f t="shared" si="2829"/>
        <v>0.15958832960775166</v>
      </c>
      <c r="AT1362" s="27">
        <f t="shared" si="2867"/>
        <v>9017600</v>
      </c>
      <c r="AU1362" s="28">
        <f t="shared" si="2831"/>
        <v>1713344</v>
      </c>
      <c r="AV1362" s="30">
        <f t="shared" si="2868"/>
        <v>10730944</v>
      </c>
      <c r="AW1362" s="26">
        <v>1</v>
      </c>
      <c r="AX1362" s="27">
        <v>8000000</v>
      </c>
      <c r="AY1362" s="27">
        <v>8960000</v>
      </c>
      <c r="AZ1362" s="145"/>
      <c r="BA1362" s="145"/>
      <c r="BB1362" s="143">
        <f t="shared" si="2833"/>
        <v>8.0049824285269522E-2</v>
      </c>
      <c r="BC1362" s="27">
        <f t="shared" si="2869"/>
        <v>8480000</v>
      </c>
      <c r="BD1362" s="27">
        <f t="shared" si="2835"/>
        <v>1611200</v>
      </c>
      <c r="BE1362" s="27">
        <f t="shared" si="2870"/>
        <v>10091200</v>
      </c>
      <c r="BF1362" s="26">
        <v>1</v>
      </c>
      <c r="BG1362" s="27">
        <v>6400000</v>
      </c>
      <c r="BH1362" s="27">
        <v>5888000</v>
      </c>
      <c r="BI1362" s="145"/>
      <c r="BJ1362" s="145"/>
      <c r="BK1362" s="143">
        <f t="shared" si="2837"/>
        <v>5.892556509887896E-2</v>
      </c>
      <c r="BL1362" s="27">
        <f t="shared" si="2871"/>
        <v>6144000</v>
      </c>
      <c r="BM1362" s="27">
        <f t="shared" si="2839"/>
        <v>1167360</v>
      </c>
      <c r="BN1362" s="28">
        <f t="shared" si="2872"/>
        <v>7311360</v>
      </c>
      <c r="BO1362" s="26">
        <v>1</v>
      </c>
      <c r="BP1362" s="27">
        <v>6400000</v>
      </c>
      <c r="BQ1362" s="27">
        <v>5760000</v>
      </c>
      <c r="BR1362" s="148"/>
      <c r="BS1362" s="148"/>
      <c r="BT1362" s="143">
        <f t="shared" si="2841"/>
        <v>7.4432292756478682E-2</v>
      </c>
      <c r="BU1362" s="27">
        <f t="shared" si="2873"/>
        <v>6080000</v>
      </c>
      <c r="BV1362" s="28">
        <f t="shared" si="2843"/>
        <v>1155200</v>
      </c>
      <c r="BW1362" s="30">
        <f t="shared" si="2874"/>
        <v>7235200</v>
      </c>
      <c r="BX1362" s="26">
        <v>1</v>
      </c>
      <c r="BY1362" s="28">
        <v>6400000</v>
      </c>
      <c r="BZ1362" s="28">
        <v>5760000</v>
      </c>
      <c r="CA1362" s="156"/>
      <c r="CB1362" s="156"/>
      <c r="CC1362" s="177">
        <f t="shared" si="2845"/>
        <v>7.4432292756478682E-2</v>
      </c>
      <c r="CD1362" s="28">
        <f t="shared" si="2875"/>
        <v>6080000</v>
      </c>
      <c r="CE1362" s="28">
        <f t="shared" si="2847"/>
        <v>1155200</v>
      </c>
      <c r="CF1362" s="29">
        <f t="shared" si="2876"/>
        <v>7235200</v>
      </c>
      <c r="CG1362" s="26">
        <v>1</v>
      </c>
      <c r="CH1362" s="27">
        <v>5120000</v>
      </c>
      <c r="CI1362" s="27">
        <v>4352000</v>
      </c>
      <c r="CJ1362" s="148"/>
      <c r="CK1362" s="148"/>
      <c r="CL1362" s="143">
        <f t="shared" si="2877"/>
        <v>0.11466596451673743</v>
      </c>
      <c r="CM1362" s="27">
        <f t="shared" si="2878"/>
        <v>4736000</v>
      </c>
      <c r="CN1362" s="27">
        <f t="shared" si="2851"/>
        <v>899840</v>
      </c>
      <c r="CO1362" s="28">
        <f t="shared" si="2879"/>
        <v>5635840</v>
      </c>
      <c r="CP1362" s="26">
        <v>1</v>
      </c>
      <c r="CQ1362" s="27">
        <v>5120000</v>
      </c>
      <c r="CR1362" s="27">
        <v>4352000</v>
      </c>
      <c r="CS1362" s="148"/>
      <c r="CT1362" s="148"/>
      <c r="CU1362" s="143">
        <f t="shared" si="2853"/>
        <v>0.11466596451673743</v>
      </c>
      <c r="CV1362" s="27">
        <f t="shared" si="2880"/>
        <v>4736000</v>
      </c>
      <c r="CW1362" s="28">
        <f t="shared" si="2881"/>
        <v>899840</v>
      </c>
      <c r="CX1362" s="29">
        <f t="shared" si="2882"/>
        <v>5635840</v>
      </c>
      <c r="CY1362" s="26">
        <v>1</v>
      </c>
      <c r="CZ1362" s="27">
        <v>5120000</v>
      </c>
      <c r="DA1362" s="27">
        <v>3699200</v>
      </c>
      <c r="DB1362" s="181"/>
      <c r="DC1362" s="181"/>
      <c r="DD1362" s="143">
        <f t="shared" si="2883"/>
        <v>0.22783411527345945</v>
      </c>
      <c r="DE1362" s="27">
        <f t="shared" si="2884"/>
        <v>4409600</v>
      </c>
      <c r="DF1362" s="27">
        <f t="shared" si="2885"/>
        <v>837824</v>
      </c>
      <c r="DG1362" s="28">
        <f t="shared" si="2886"/>
        <v>5247424</v>
      </c>
      <c r="DH1362" s="31" t="s">
        <v>30</v>
      </c>
      <c r="DI1362" s="43" t="s">
        <v>30</v>
      </c>
      <c r="DJ1362" s="43" t="s">
        <v>30</v>
      </c>
      <c r="DK1362" s="43" t="s">
        <v>30</v>
      </c>
      <c r="DL1362" s="43" t="s">
        <v>30</v>
      </c>
      <c r="DM1362" s="32" t="s">
        <v>30</v>
      </c>
      <c r="DN1362" s="32" t="s">
        <v>30</v>
      </c>
      <c r="DO1362" s="33" t="s">
        <v>30</v>
      </c>
    </row>
    <row r="1363" spans="1:119" ht="21" customHeight="1" x14ac:dyDescent="0.25">
      <c r="A1363" s="66" t="s">
        <v>2662</v>
      </c>
      <c r="B1363" s="67" t="s">
        <v>2650</v>
      </c>
      <c r="C1363" s="68" t="s">
        <v>2663</v>
      </c>
      <c r="D1363" s="26">
        <v>1</v>
      </c>
      <c r="E1363" s="27">
        <v>5000000</v>
      </c>
      <c r="F1363" s="27">
        <v>5650000</v>
      </c>
      <c r="G1363" s="148"/>
      <c r="H1363" s="148"/>
      <c r="I1363" s="143">
        <f t="shared" si="2811"/>
        <v>8.631350380680862E-2</v>
      </c>
      <c r="J1363" s="27">
        <f t="shared" si="2812"/>
        <v>5325000</v>
      </c>
      <c r="K1363" s="28">
        <f t="shared" si="2857"/>
        <v>1011750</v>
      </c>
      <c r="L1363" s="29">
        <f t="shared" si="2821"/>
        <v>6336750</v>
      </c>
      <c r="M1363" s="26">
        <v>1</v>
      </c>
      <c r="N1363" s="27">
        <v>5000000</v>
      </c>
      <c r="O1363" s="27">
        <v>5350000</v>
      </c>
      <c r="P1363" s="145"/>
      <c r="Q1363" s="145"/>
      <c r="R1363" s="143">
        <f t="shared" si="2754"/>
        <v>4.7823647036771326E-2</v>
      </c>
      <c r="S1363" s="27">
        <f t="shared" si="2858"/>
        <v>5175000</v>
      </c>
      <c r="T1363" s="28">
        <f t="shared" si="2859"/>
        <v>983250</v>
      </c>
      <c r="U1363" s="30">
        <f t="shared" si="2860"/>
        <v>6158250</v>
      </c>
      <c r="V1363" s="26">
        <v>1</v>
      </c>
      <c r="W1363" s="27">
        <v>5000000</v>
      </c>
      <c r="X1363" s="27">
        <v>5500000</v>
      </c>
      <c r="Y1363" s="145"/>
      <c r="Z1363" s="145"/>
      <c r="AA1363" s="143">
        <f t="shared" si="2861"/>
        <v>6.7343502970147379E-2</v>
      </c>
      <c r="AB1363" s="27">
        <f t="shared" si="2862"/>
        <v>5250000</v>
      </c>
      <c r="AC1363" s="28">
        <f t="shared" si="2823"/>
        <v>997500</v>
      </c>
      <c r="AD1363" s="29">
        <f t="shared" si="2863"/>
        <v>6247500</v>
      </c>
      <c r="AE1363" s="26">
        <v>1</v>
      </c>
      <c r="AF1363" s="27">
        <v>5000000</v>
      </c>
      <c r="AG1363" s="27">
        <v>5550000</v>
      </c>
      <c r="AH1363" s="145"/>
      <c r="AI1363" s="145"/>
      <c r="AJ1363" s="143">
        <f t="shared" si="2825"/>
        <v>7.3726773393858039E-2</v>
      </c>
      <c r="AK1363" s="27">
        <f t="shared" si="2864"/>
        <v>5275000</v>
      </c>
      <c r="AL1363" s="28">
        <f t="shared" si="2865"/>
        <v>1002250</v>
      </c>
      <c r="AM1363" s="30">
        <f t="shared" si="2866"/>
        <v>6277250</v>
      </c>
      <c r="AN1363" s="26">
        <v>1</v>
      </c>
      <c r="AO1363" s="27">
        <v>5000000</v>
      </c>
      <c r="AP1363" s="27">
        <v>6272000</v>
      </c>
      <c r="AQ1363" s="145"/>
      <c r="AR1363" s="145"/>
      <c r="AS1363" s="143">
        <f t="shared" si="2829"/>
        <v>0.15958832960775166</v>
      </c>
      <c r="AT1363" s="27">
        <f t="shared" si="2867"/>
        <v>5636000</v>
      </c>
      <c r="AU1363" s="28">
        <f t="shared" si="2831"/>
        <v>1070840</v>
      </c>
      <c r="AV1363" s="30">
        <f t="shared" si="2868"/>
        <v>6706840</v>
      </c>
      <c r="AW1363" s="26">
        <v>1</v>
      </c>
      <c r="AX1363" s="27">
        <v>5000000</v>
      </c>
      <c r="AY1363" s="27">
        <v>5600000</v>
      </c>
      <c r="AZ1363" s="145"/>
      <c r="BA1363" s="145"/>
      <c r="BB1363" s="143">
        <f t="shared" si="2833"/>
        <v>8.0049824285269522E-2</v>
      </c>
      <c r="BC1363" s="27">
        <f t="shared" si="2869"/>
        <v>5300000</v>
      </c>
      <c r="BD1363" s="27">
        <f t="shared" si="2835"/>
        <v>1007000</v>
      </c>
      <c r="BE1363" s="27">
        <f t="shared" si="2870"/>
        <v>6307000</v>
      </c>
      <c r="BF1363" s="26">
        <v>1</v>
      </c>
      <c r="BG1363" s="27">
        <v>4000000</v>
      </c>
      <c r="BH1363" s="27">
        <v>3680000</v>
      </c>
      <c r="BI1363" s="145"/>
      <c r="BJ1363" s="145"/>
      <c r="BK1363" s="143">
        <f t="shared" si="2837"/>
        <v>5.892556509887896E-2</v>
      </c>
      <c r="BL1363" s="27">
        <f t="shared" si="2871"/>
        <v>3840000</v>
      </c>
      <c r="BM1363" s="27">
        <f t="shared" si="2839"/>
        <v>729600</v>
      </c>
      <c r="BN1363" s="28">
        <f t="shared" si="2872"/>
        <v>4569600</v>
      </c>
      <c r="BO1363" s="26">
        <v>1</v>
      </c>
      <c r="BP1363" s="27">
        <v>4000000</v>
      </c>
      <c r="BQ1363" s="27">
        <v>3600000</v>
      </c>
      <c r="BR1363" s="148"/>
      <c r="BS1363" s="148"/>
      <c r="BT1363" s="143">
        <f t="shared" si="2841"/>
        <v>7.4432292756478696E-2</v>
      </c>
      <c r="BU1363" s="27">
        <f t="shared" si="2873"/>
        <v>3800000</v>
      </c>
      <c r="BV1363" s="28">
        <f t="shared" si="2843"/>
        <v>722000</v>
      </c>
      <c r="BW1363" s="30">
        <f t="shared" si="2874"/>
        <v>4522000</v>
      </c>
      <c r="BX1363" s="26">
        <v>1</v>
      </c>
      <c r="BY1363" s="28">
        <v>4000000</v>
      </c>
      <c r="BZ1363" s="28">
        <v>3600000</v>
      </c>
      <c r="CA1363" s="156"/>
      <c r="CB1363" s="156"/>
      <c r="CC1363" s="177">
        <f t="shared" si="2845"/>
        <v>7.4432292756478696E-2</v>
      </c>
      <c r="CD1363" s="28">
        <f t="shared" si="2875"/>
        <v>3800000</v>
      </c>
      <c r="CE1363" s="28">
        <f t="shared" si="2847"/>
        <v>722000</v>
      </c>
      <c r="CF1363" s="29">
        <f t="shared" si="2876"/>
        <v>4522000</v>
      </c>
      <c r="CG1363" s="26">
        <v>1</v>
      </c>
      <c r="CH1363" s="27">
        <v>3200000</v>
      </c>
      <c r="CI1363" s="27">
        <v>2720000</v>
      </c>
      <c r="CJ1363" s="148"/>
      <c r="CK1363" s="148"/>
      <c r="CL1363" s="143">
        <f t="shared" si="2877"/>
        <v>0.11466596451673743</v>
      </c>
      <c r="CM1363" s="27">
        <f t="shared" si="2878"/>
        <v>2960000</v>
      </c>
      <c r="CN1363" s="27">
        <f t="shared" si="2851"/>
        <v>562400</v>
      </c>
      <c r="CO1363" s="28">
        <f t="shared" si="2879"/>
        <v>3522400</v>
      </c>
      <c r="CP1363" s="26">
        <v>1</v>
      </c>
      <c r="CQ1363" s="27">
        <v>3200000</v>
      </c>
      <c r="CR1363" s="27">
        <v>2720000</v>
      </c>
      <c r="CS1363" s="148"/>
      <c r="CT1363" s="148"/>
      <c r="CU1363" s="143">
        <f t="shared" si="2853"/>
        <v>0.11466596451673743</v>
      </c>
      <c r="CV1363" s="27">
        <f t="shared" si="2880"/>
        <v>2960000</v>
      </c>
      <c r="CW1363" s="28">
        <f t="shared" si="2881"/>
        <v>562400</v>
      </c>
      <c r="CX1363" s="29">
        <f t="shared" si="2882"/>
        <v>3522400</v>
      </c>
      <c r="CY1363" s="26">
        <v>1</v>
      </c>
      <c r="CZ1363" s="27">
        <v>3200000</v>
      </c>
      <c r="DA1363" s="27">
        <v>2312000</v>
      </c>
      <c r="DB1363" s="181"/>
      <c r="DC1363" s="181"/>
      <c r="DD1363" s="143">
        <f t="shared" si="2883"/>
        <v>0.22783411527345943</v>
      </c>
      <c r="DE1363" s="27">
        <f t="shared" si="2884"/>
        <v>2756000</v>
      </c>
      <c r="DF1363" s="27">
        <f t="shared" si="2885"/>
        <v>523640</v>
      </c>
      <c r="DG1363" s="28">
        <f t="shared" si="2886"/>
        <v>3279640</v>
      </c>
      <c r="DH1363" s="31" t="s">
        <v>30</v>
      </c>
      <c r="DI1363" s="43" t="s">
        <v>30</v>
      </c>
      <c r="DJ1363" s="43" t="s">
        <v>30</v>
      </c>
      <c r="DK1363" s="43" t="s">
        <v>30</v>
      </c>
      <c r="DL1363" s="43" t="s">
        <v>30</v>
      </c>
      <c r="DM1363" s="32" t="s">
        <v>30</v>
      </c>
      <c r="DN1363" s="32" t="s">
        <v>30</v>
      </c>
      <c r="DO1363" s="33" t="s">
        <v>30</v>
      </c>
    </row>
    <row r="1364" spans="1:119" ht="21" customHeight="1" x14ac:dyDescent="0.25">
      <c r="A1364" s="66" t="s">
        <v>2664</v>
      </c>
      <c r="B1364" s="67" t="s">
        <v>2650</v>
      </c>
      <c r="C1364" s="68" t="s">
        <v>2665</v>
      </c>
      <c r="D1364" s="31" t="s">
        <v>30</v>
      </c>
      <c r="E1364" s="32" t="s">
        <v>30</v>
      </c>
      <c r="F1364" s="32" t="s">
        <v>30</v>
      </c>
      <c r="G1364" s="32" t="s">
        <v>30</v>
      </c>
      <c r="H1364" s="32" t="s">
        <v>30</v>
      </c>
      <c r="I1364" s="32" t="s">
        <v>30</v>
      </c>
      <c r="J1364" s="32" t="s">
        <v>30</v>
      </c>
      <c r="K1364" s="32" t="s">
        <v>30</v>
      </c>
      <c r="L1364" s="32" t="s">
        <v>30</v>
      </c>
      <c r="M1364" s="31" t="s">
        <v>30</v>
      </c>
      <c r="N1364" s="43" t="s">
        <v>30</v>
      </c>
      <c r="O1364" s="32" t="s">
        <v>30</v>
      </c>
      <c r="P1364" s="32" t="s">
        <v>30</v>
      </c>
      <c r="Q1364" s="32" t="s">
        <v>30</v>
      </c>
      <c r="R1364" s="165" t="s">
        <v>30</v>
      </c>
      <c r="S1364" s="32" t="s">
        <v>30</v>
      </c>
      <c r="T1364" s="32" t="s">
        <v>30</v>
      </c>
      <c r="U1364" s="33" t="s">
        <v>30</v>
      </c>
      <c r="V1364" s="31" t="s">
        <v>30</v>
      </c>
      <c r="W1364" s="32" t="s">
        <v>30</v>
      </c>
      <c r="X1364" s="32" t="s">
        <v>30</v>
      </c>
      <c r="Y1364" s="32" t="s">
        <v>30</v>
      </c>
      <c r="Z1364" s="32" t="s">
        <v>30</v>
      </c>
      <c r="AA1364" s="165" t="s">
        <v>30</v>
      </c>
      <c r="AB1364" s="32" t="s">
        <v>30</v>
      </c>
      <c r="AC1364" s="32" t="s">
        <v>30</v>
      </c>
      <c r="AD1364" s="34" t="s">
        <v>30</v>
      </c>
      <c r="AE1364" s="31" t="s">
        <v>30</v>
      </c>
      <c r="AF1364" s="32" t="s">
        <v>30</v>
      </c>
      <c r="AG1364" s="32" t="s">
        <v>30</v>
      </c>
      <c r="AH1364" s="32" t="s">
        <v>30</v>
      </c>
      <c r="AI1364" s="32" t="s">
        <v>30</v>
      </c>
      <c r="AJ1364" s="165" t="s">
        <v>30</v>
      </c>
      <c r="AK1364" s="32" t="s">
        <v>30</v>
      </c>
      <c r="AL1364" s="32" t="s">
        <v>30</v>
      </c>
      <c r="AM1364" s="33" t="s">
        <v>30</v>
      </c>
      <c r="AN1364" s="26">
        <v>1</v>
      </c>
      <c r="AO1364" s="27">
        <v>12000000</v>
      </c>
      <c r="AP1364" s="27">
        <v>15052800</v>
      </c>
      <c r="AQ1364" s="27"/>
      <c r="AR1364" s="27"/>
      <c r="AS1364" s="143">
        <f t="shared" si="2829"/>
        <v>0.15958832960775166</v>
      </c>
      <c r="AT1364" s="27">
        <f t="shared" si="2867"/>
        <v>13526400</v>
      </c>
      <c r="AU1364" s="28">
        <f t="shared" si="2831"/>
        <v>2570016</v>
      </c>
      <c r="AV1364" s="30">
        <f t="shared" si="2868"/>
        <v>16096416</v>
      </c>
      <c r="AW1364" s="26">
        <v>1</v>
      </c>
      <c r="AX1364" s="27">
        <v>12000000</v>
      </c>
      <c r="AY1364" s="27">
        <v>13440000</v>
      </c>
      <c r="AZ1364" s="27"/>
      <c r="BA1364" s="27"/>
      <c r="BB1364" s="143">
        <f t="shared" si="2833"/>
        <v>8.0049824285269536E-2</v>
      </c>
      <c r="BC1364" s="27">
        <f t="shared" si="2869"/>
        <v>12720000</v>
      </c>
      <c r="BD1364" s="27">
        <f t="shared" si="2835"/>
        <v>2416800</v>
      </c>
      <c r="BE1364" s="27">
        <f t="shared" si="2870"/>
        <v>15136800</v>
      </c>
      <c r="BF1364" s="31" t="s">
        <v>30</v>
      </c>
      <c r="BG1364" s="32" t="s">
        <v>30</v>
      </c>
      <c r="BH1364" s="32" t="s">
        <v>30</v>
      </c>
      <c r="BI1364" s="32" t="s">
        <v>30</v>
      </c>
      <c r="BJ1364" s="32" t="s">
        <v>30</v>
      </c>
      <c r="BK1364" s="32" t="s">
        <v>30</v>
      </c>
      <c r="BL1364" s="32" t="s">
        <v>30</v>
      </c>
      <c r="BM1364" s="32" t="s">
        <v>30</v>
      </c>
      <c r="BN1364" s="32" t="s">
        <v>30</v>
      </c>
      <c r="BO1364" s="31" t="s">
        <v>30</v>
      </c>
      <c r="BP1364" s="32" t="s">
        <v>30</v>
      </c>
      <c r="BQ1364" s="32" t="s">
        <v>30</v>
      </c>
      <c r="BR1364" s="32" t="s">
        <v>30</v>
      </c>
      <c r="BS1364" s="32" t="s">
        <v>30</v>
      </c>
      <c r="BT1364" s="32" t="s">
        <v>30</v>
      </c>
      <c r="BU1364" s="32" t="s">
        <v>30</v>
      </c>
      <c r="BV1364" s="32" t="s">
        <v>30</v>
      </c>
      <c r="BW1364" s="33" t="s">
        <v>30</v>
      </c>
      <c r="BX1364" s="31" t="s">
        <v>30</v>
      </c>
      <c r="BY1364" s="32" t="s">
        <v>30</v>
      </c>
      <c r="BZ1364" s="32" t="s">
        <v>30</v>
      </c>
      <c r="CA1364" s="32" t="s">
        <v>30</v>
      </c>
      <c r="CB1364" s="32" t="s">
        <v>30</v>
      </c>
      <c r="CC1364" s="32" t="s">
        <v>30</v>
      </c>
      <c r="CD1364" s="32" t="s">
        <v>30</v>
      </c>
      <c r="CE1364" s="32" t="s">
        <v>30</v>
      </c>
      <c r="CF1364" s="34" t="s">
        <v>30</v>
      </c>
      <c r="CG1364" s="31" t="s">
        <v>30</v>
      </c>
      <c r="CH1364" s="32" t="s">
        <v>30</v>
      </c>
      <c r="CI1364" s="32" t="s">
        <v>30</v>
      </c>
      <c r="CJ1364" s="32" t="s">
        <v>30</v>
      </c>
      <c r="CK1364" s="32" t="s">
        <v>30</v>
      </c>
      <c r="CL1364" s="32" t="s">
        <v>30</v>
      </c>
      <c r="CM1364" s="32" t="s">
        <v>30</v>
      </c>
      <c r="CN1364" s="32" t="s">
        <v>30</v>
      </c>
      <c r="CO1364" s="32" t="s">
        <v>30</v>
      </c>
      <c r="CP1364" s="31" t="s">
        <v>30</v>
      </c>
      <c r="CQ1364" s="32" t="s">
        <v>30</v>
      </c>
      <c r="CR1364" s="32" t="s">
        <v>30</v>
      </c>
      <c r="CS1364" s="32" t="s">
        <v>30</v>
      </c>
      <c r="CT1364" s="32" t="s">
        <v>30</v>
      </c>
      <c r="CU1364" s="32" t="s">
        <v>30</v>
      </c>
      <c r="CV1364" s="32" t="s">
        <v>30</v>
      </c>
      <c r="CW1364" s="32" t="s">
        <v>30</v>
      </c>
      <c r="CX1364" s="34" t="s">
        <v>30</v>
      </c>
      <c r="CY1364" s="31" t="s">
        <v>30</v>
      </c>
      <c r="CZ1364" s="32" t="s">
        <v>30</v>
      </c>
      <c r="DA1364" s="32" t="s">
        <v>30</v>
      </c>
      <c r="DB1364" s="32" t="s">
        <v>30</v>
      </c>
      <c r="DC1364" s="32" t="s">
        <v>30</v>
      </c>
      <c r="DD1364" s="32" t="s">
        <v>30</v>
      </c>
      <c r="DE1364" s="32" t="s">
        <v>30</v>
      </c>
      <c r="DF1364" s="32" t="s">
        <v>30</v>
      </c>
      <c r="DG1364" s="32" t="s">
        <v>30</v>
      </c>
      <c r="DH1364" s="31" t="s">
        <v>30</v>
      </c>
      <c r="DI1364" s="43" t="s">
        <v>30</v>
      </c>
      <c r="DJ1364" s="43" t="s">
        <v>30</v>
      </c>
      <c r="DK1364" s="43" t="s">
        <v>30</v>
      </c>
      <c r="DL1364" s="43" t="s">
        <v>30</v>
      </c>
      <c r="DM1364" s="32" t="s">
        <v>30</v>
      </c>
      <c r="DN1364" s="32" t="s">
        <v>30</v>
      </c>
      <c r="DO1364" s="33" t="s">
        <v>30</v>
      </c>
    </row>
    <row r="1365" spans="1:119" ht="21" customHeight="1" x14ac:dyDescent="0.25">
      <c r="A1365" s="66" t="s">
        <v>2666</v>
      </c>
      <c r="B1365" s="67" t="s">
        <v>2650</v>
      </c>
      <c r="C1365" s="68" t="s">
        <v>2667</v>
      </c>
      <c r="D1365" s="31" t="s">
        <v>30</v>
      </c>
      <c r="E1365" s="32" t="s">
        <v>30</v>
      </c>
      <c r="F1365" s="32" t="s">
        <v>30</v>
      </c>
      <c r="G1365" s="32" t="s">
        <v>30</v>
      </c>
      <c r="H1365" s="32" t="s">
        <v>30</v>
      </c>
      <c r="I1365" s="32" t="s">
        <v>30</v>
      </c>
      <c r="J1365" s="32" t="s">
        <v>30</v>
      </c>
      <c r="K1365" s="32" t="s">
        <v>30</v>
      </c>
      <c r="L1365" s="32" t="s">
        <v>30</v>
      </c>
      <c r="M1365" s="31" t="s">
        <v>30</v>
      </c>
      <c r="N1365" s="43" t="s">
        <v>30</v>
      </c>
      <c r="O1365" s="32" t="s">
        <v>30</v>
      </c>
      <c r="P1365" s="32" t="s">
        <v>30</v>
      </c>
      <c r="Q1365" s="32" t="s">
        <v>30</v>
      </c>
      <c r="R1365" s="165" t="s">
        <v>30</v>
      </c>
      <c r="S1365" s="32" t="s">
        <v>30</v>
      </c>
      <c r="T1365" s="32" t="s">
        <v>30</v>
      </c>
      <c r="U1365" s="33" t="s">
        <v>30</v>
      </c>
      <c r="V1365" s="31" t="s">
        <v>30</v>
      </c>
      <c r="W1365" s="32" t="s">
        <v>30</v>
      </c>
      <c r="X1365" s="32" t="s">
        <v>30</v>
      </c>
      <c r="Y1365" s="32" t="s">
        <v>30</v>
      </c>
      <c r="Z1365" s="32" t="s">
        <v>30</v>
      </c>
      <c r="AA1365" s="165" t="s">
        <v>30</v>
      </c>
      <c r="AB1365" s="32" t="s">
        <v>30</v>
      </c>
      <c r="AC1365" s="32" t="s">
        <v>30</v>
      </c>
      <c r="AD1365" s="34" t="s">
        <v>30</v>
      </c>
      <c r="AE1365" s="31" t="s">
        <v>30</v>
      </c>
      <c r="AF1365" s="32" t="s">
        <v>30</v>
      </c>
      <c r="AG1365" s="32" t="s">
        <v>30</v>
      </c>
      <c r="AH1365" s="32" t="s">
        <v>30</v>
      </c>
      <c r="AI1365" s="32" t="s">
        <v>30</v>
      </c>
      <c r="AJ1365" s="165" t="s">
        <v>30</v>
      </c>
      <c r="AK1365" s="32" t="s">
        <v>30</v>
      </c>
      <c r="AL1365" s="32" t="s">
        <v>30</v>
      </c>
      <c r="AM1365" s="33" t="s">
        <v>30</v>
      </c>
      <c r="AN1365" s="26">
        <v>1</v>
      </c>
      <c r="AO1365" s="27">
        <v>8000000</v>
      </c>
      <c r="AP1365" s="27">
        <v>10035200</v>
      </c>
      <c r="AQ1365" s="27"/>
      <c r="AR1365" s="27"/>
      <c r="AS1365" s="143">
        <f t="shared" si="2829"/>
        <v>0.15958832960775166</v>
      </c>
      <c r="AT1365" s="27">
        <f t="shared" si="2867"/>
        <v>9017600</v>
      </c>
      <c r="AU1365" s="28">
        <f t="shared" si="2831"/>
        <v>1713344</v>
      </c>
      <c r="AV1365" s="30">
        <f t="shared" si="2868"/>
        <v>10730944</v>
      </c>
      <c r="AW1365" s="26">
        <v>1</v>
      </c>
      <c r="AX1365" s="27">
        <v>8000000</v>
      </c>
      <c r="AY1365" s="27">
        <v>8960000</v>
      </c>
      <c r="AZ1365" s="27"/>
      <c r="BA1365" s="27"/>
      <c r="BB1365" s="143">
        <f t="shared" si="2833"/>
        <v>8.0049824285269522E-2</v>
      </c>
      <c r="BC1365" s="27">
        <f t="shared" si="2869"/>
        <v>8480000</v>
      </c>
      <c r="BD1365" s="27">
        <f t="shared" si="2835"/>
        <v>1611200</v>
      </c>
      <c r="BE1365" s="27">
        <f t="shared" si="2870"/>
        <v>10091200</v>
      </c>
      <c r="BF1365" s="31" t="s">
        <v>30</v>
      </c>
      <c r="BG1365" s="32" t="s">
        <v>30</v>
      </c>
      <c r="BH1365" s="32" t="s">
        <v>30</v>
      </c>
      <c r="BI1365" s="32" t="s">
        <v>30</v>
      </c>
      <c r="BJ1365" s="32" t="s">
        <v>30</v>
      </c>
      <c r="BK1365" s="32" t="s">
        <v>30</v>
      </c>
      <c r="BL1365" s="32" t="s">
        <v>30</v>
      </c>
      <c r="BM1365" s="32" t="s">
        <v>30</v>
      </c>
      <c r="BN1365" s="32" t="s">
        <v>30</v>
      </c>
      <c r="BO1365" s="31" t="s">
        <v>30</v>
      </c>
      <c r="BP1365" s="32" t="s">
        <v>30</v>
      </c>
      <c r="BQ1365" s="32" t="s">
        <v>30</v>
      </c>
      <c r="BR1365" s="32" t="s">
        <v>30</v>
      </c>
      <c r="BS1365" s="32" t="s">
        <v>30</v>
      </c>
      <c r="BT1365" s="32" t="s">
        <v>30</v>
      </c>
      <c r="BU1365" s="32" t="s">
        <v>30</v>
      </c>
      <c r="BV1365" s="32" t="s">
        <v>30</v>
      </c>
      <c r="BW1365" s="33" t="s">
        <v>30</v>
      </c>
      <c r="BX1365" s="31" t="s">
        <v>30</v>
      </c>
      <c r="BY1365" s="32" t="s">
        <v>30</v>
      </c>
      <c r="BZ1365" s="32" t="s">
        <v>30</v>
      </c>
      <c r="CA1365" s="32" t="s">
        <v>30</v>
      </c>
      <c r="CB1365" s="32" t="s">
        <v>30</v>
      </c>
      <c r="CC1365" s="32" t="s">
        <v>30</v>
      </c>
      <c r="CD1365" s="32" t="s">
        <v>30</v>
      </c>
      <c r="CE1365" s="32" t="s">
        <v>30</v>
      </c>
      <c r="CF1365" s="34" t="s">
        <v>30</v>
      </c>
      <c r="CG1365" s="31" t="s">
        <v>30</v>
      </c>
      <c r="CH1365" s="32" t="s">
        <v>30</v>
      </c>
      <c r="CI1365" s="32" t="s">
        <v>30</v>
      </c>
      <c r="CJ1365" s="32" t="s">
        <v>30</v>
      </c>
      <c r="CK1365" s="32" t="s">
        <v>30</v>
      </c>
      <c r="CL1365" s="32" t="s">
        <v>30</v>
      </c>
      <c r="CM1365" s="32" t="s">
        <v>30</v>
      </c>
      <c r="CN1365" s="32" t="s">
        <v>30</v>
      </c>
      <c r="CO1365" s="32" t="s">
        <v>30</v>
      </c>
      <c r="CP1365" s="31" t="s">
        <v>30</v>
      </c>
      <c r="CQ1365" s="32" t="s">
        <v>30</v>
      </c>
      <c r="CR1365" s="32" t="s">
        <v>30</v>
      </c>
      <c r="CS1365" s="32" t="s">
        <v>30</v>
      </c>
      <c r="CT1365" s="32" t="s">
        <v>30</v>
      </c>
      <c r="CU1365" s="32" t="s">
        <v>30</v>
      </c>
      <c r="CV1365" s="32" t="s">
        <v>30</v>
      </c>
      <c r="CW1365" s="32" t="s">
        <v>30</v>
      </c>
      <c r="CX1365" s="34" t="s">
        <v>30</v>
      </c>
      <c r="CY1365" s="31" t="s">
        <v>30</v>
      </c>
      <c r="CZ1365" s="32" t="s">
        <v>30</v>
      </c>
      <c r="DA1365" s="32" t="s">
        <v>30</v>
      </c>
      <c r="DB1365" s="32" t="s">
        <v>30</v>
      </c>
      <c r="DC1365" s="32" t="s">
        <v>30</v>
      </c>
      <c r="DD1365" s="32" t="s">
        <v>30</v>
      </c>
      <c r="DE1365" s="32" t="s">
        <v>30</v>
      </c>
      <c r="DF1365" s="32" t="s">
        <v>30</v>
      </c>
      <c r="DG1365" s="32" t="s">
        <v>30</v>
      </c>
      <c r="DH1365" s="31" t="s">
        <v>30</v>
      </c>
      <c r="DI1365" s="43" t="s">
        <v>30</v>
      </c>
      <c r="DJ1365" s="43" t="s">
        <v>30</v>
      </c>
      <c r="DK1365" s="43" t="s">
        <v>30</v>
      </c>
      <c r="DL1365" s="43" t="s">
        <v>30</v>
      </c>
      <c r="DM1365" s="32" t="s">
        <v>30</v>
      </c>
      <c r="DN1365" s="32" t="s">
        <v>30</v>
      </c>
      <c r="DO1365" s="33" t="s">
        <v>30</v>
      </c>
    </row>
    <row r="1366" spans="1:119" ht="21" customHeight="1" x14ac:dyDescent="0.25">
      <c r="A1366" s="66" t="s">
        <v>2668</v>
      </c>
      <c r="B1366" s="67" t="s">
        <v>2650</v>
      </c>
      <c r="C1366" s="68" t="s">
        <v>2669</v>
      </c>
      <c r="D1366" s="26">
        <v>1</v>
      </c>
      <c r="E1366" s="27">
        <v>8000000</v>
      </c>
      <c r="F1366" s="27">
        <v>9010000</v>
      </c>
      <c r="G1366" s="148"/>
      <c r="H1366" s="148"/>
      <c r="I1366" s="143">
        <f t="shared" ref="I1366:I1397" si="2887">+STDEVA(E1366:F1366)/AVERAGE(E1366:F1366)</f>
        <v>8.3971528394875122E-2</v>
      </c>
      <c r="J1366" s="27">
        <f t="shared" ref="J1366:J1397" si="2888">+AVERAGE(E1366:F1366)</f>
        <v>8505000</v>
      </c>
      <c r="K1366" s="28">
        <f t="shared" ref="K1366:K1381" si="2889">J1366*19%</f>
        <v>1615950</v>
      </c>
      <c r="L1366" s="29">
        <f t="shared" si="2821"/>
        <v>10120950</v>
      </c>
      <c r="M1366" s="26">
        <v>1</v>
      </c>
      <c r="N1366" s="27">
        <v>8000000</v>
      </c>
      <c r="O1366" s="27">
        <v>8530000</v>
      </c>
      <c r="P1366" s="145"/>
      <c r="Q1366" s="145"/>
      <c r="R1366" s="143">
        <f t="shared" si="2754"/>
        <v>4.5343810529808855E-2</v>
      </c>
      <c r="S1366" s="27">
        <f t="shared" ref="S1366:S1381" si="2890">+AVERAGE(N1366:P1366)</f>
        <v>8265000</v>
      </c>
      <c r="T1366" s="28">
        <f t="shared" ref="T1366:T1381" si="2891">+S1366*19%</f>
        <v>1570350</v>
      </c>
      <c r="U1366" s="30">
        <f t="shared" ref="U1366:U1381" si="2892">+T1366+S1366</f>
        <v>9835350</v>
      </c>
      <c r="V1366" s="26">
        <v>1</v>
      </c>
      <c r="W1366" s="27">
        <v>8000000</v>
      </c>
      <c r="X1366" s="27">
        <v>8800000</v>
      </c>
      <c r="Y1366" s="145"/>
      <c r="Z1366" s="145"/>
      <c r="AA1366" s="143">
        <f t="shared" si="2861"/>
        <v>6.7343502970147393E-2</v>
      </c>
      <c r="AB1366" s="27">
        <f t="shared" ref="AB1366:AB1381" si="2893">+AVERAGE(W1366:Y1366)</f>
        <v>8400000</v>
      </c>
      <c r="AC1366" s="28">
        <f t="shared" ref="AC1366:AC1397" si="2894">+AB1366*19%</f>
        <v>1596000</v>
      </c>
      <c r="AD1366" s="29">
        <f t="shared" ref="AD1366:AD1381" si="2895">+AC1366+AB1366</f>
        <v>9996000</v>
      </c>
      <c r="AE1366" s="26">
        <v>1</v>
      </c>
      <c r="AF1366" s="27">
        <v>8000000</v>
      </c>
      <c r="AG1366" s="27">
        <v>8850000</v>
      </c>
      <c r="AH1366" s="145"/>
      <c r="AI1366" s="145"/>
      <c r="AJ1366" s="143">
        <f t="shared" si="2825"/>
        <v>7.1340150030690247E-2</v>
      </c>
      <c r="AK1366" s="27">
        <f t="shared" ref="AK1366:AK1381" si="2896">+AVERAGE(AF1366:AH1366)</f>
        <v>8425000</v>
      </c>
      <c r="AL1366" s="28">
        <f t="shared" ref="AL1366:AL1381" si="2897">+AK1366*19%</f>
        <v>1600750</v>
      </c>
      <c r="AM1366" s="30">
        <f t="shared" ref="AM1366:AM1381" si="2898">+AL1366+AK1366</f>
        <v>10025750</v>
      </c>
      <c r="AN1366" s="26">
        <v>1</v>
      </c>
      <c r="AO1366" s="27">
        <v>8000000</v>
      </c>
      <c r="AP1366" s="27">
        <v>11239424</v>
      </c>
      <c r="AQ1366" s="145"/>
      <c r="AR1366" s="145"/>
      <c r="AS1366" s="143">
        <f t="shared" si="2829"/>
        <v>0.23811717830413742</v>
      </c>
      <c r="AT1366" s="27">
        <f t="shared" si="2867"/>
        <v>9619712</v>
      </c>
      <c r="AU1366" s="28">
        <f t="shared" si="2831"/>
        <v>1827745.28</v>
      </c>
      <c r="AV1366" s="30">
        <f t="shared" si="2868"/>
        <v>11447457.279999999</v>
      </c>
      <c r="AW1366" s="26">
        <v>1</v>
      </c>
      <c r="AX1366" s="27">
        <v>8000000</v>
      </c>
      <c r="AY1366" s="27">
        <v>11239424</v>
      </c>
      <c r="AZ1366" s="145"/>
      <c r="BA1366" s="145"/>
      <c r="BB1366" s="143">
        <f t="shared" si="2833"/>
        <v>0.23811717830413742</v>
      </c>
      <c r="BC1366" s="27">
        <f t="shared" si="2869"/>
        <v>9619712</v>
      </c>
      <c r="BD1366" s="27">
        <f t="shared" si="2835"/>
        <v>1827745.28</v>
      </c>
      <c r="BE1366" s="27">
        <f t="shared" si="2870"/>
        <v>11447457.279999999</v>
      </c>
      <c r="BF1366" s="26">
        <v>1</v>
      </c>
      <c r="BG1366" s="27">
        <v>6400000</v>
      </c>
      <c r="BH1366" s="27">
        <v>5888000</v>
      </c>
      <c r="BI1366" s="145"/>
      <c r="BJ1366" s="145"/>
      <c r="BK1366" s="143">
        <f t="shared" si="2837"/>
        <v>5.892556509887896E-2</v>
      </c>
      <c r="BL1366" s="27">
        <f t="shared" ref="BL1366:BL1381" si="2899">+AVERAGE(BG1366:BI1366)</f>
        <v>6144000</v>
      </c>
      <c r="BM1366" s="27">
        <f t="shared" ref="BM1366:BM1397" si="2900">+BL1366*19%</f>
        <v>1167360</v>
      </c>
      <c r="BN1366" s="28">
        <f t="shared" ref="BN1366:BN1381" si="2901">+BM1366+BL1366</f>
        <v>7311360</v>
      </c>
      <c r="BO1366" s="26">
        <v>1</v>
      </c>
      <c r="BP1366" s="27">
        <v>6400000</v>
      </c>
      <c r="BQ1366" s="27">
        <v>5760000</v>
      </c>
      <c r="BR1366" s="148"/>
      <c r="BS1366" s="148"/>
      <c r="BT1366" s="143">
        <f t="shared" si="2841"/>
        <v>7.4432292756478682E-2</v>
      </c>
      <c r="BU1366" s="27">
        <f t="shared" ref="BU1366:BU1381" si="2902">+AVERAGE(BP1366:BR1366)</f>
        <v>6080000</v>
      </c>
      <c r="BV1366" s="28">
        <f t="shared" ref="BV1366:BV1399" si="2903">+BU1366*19%</f>
        <v>1155200</v>
      </c>
      <c r="BW1366" s="30">
        <f t="shared" ref="BW1366:BW1381" si="2904">+BV1366+BU1366</f>
        <v>7235200</v>
      </c>
      <c r="BX1366" s="26">
        <v>1</v>
      </c>
      <c r="BY1366" s="28">
        <v>6400000</v>
      </c>
      <c r="BZ1366" s="28">
        <v>5760000</v>
      </c>
      <c r="CA1366" s="156"/>
      <c r="CB1366" s="156"/>
      <c r="CC1366" s="177">
        <f t="shared" si="2845"/>
        <v>7.4432292756478682E-2</v>
      </c>
      <c r="CD1366" s="28">
        <f t="shared" ref="CD1366:CD1381" si="2905">+AVERAGE(BY1366:CA1366)</f>
        <v>6080000</v>
      </c>
      <c r="CE1366" s="28">
        <f t="shared" ref="CE1366:CE1399" si="2906">+CD1366*19%</f>
        <v>1155200</v>
      </c>
      <c r="CF1366" s="29">
        <f t="shared" ref="CF1366:CF1381" si="2907">+CE1366+CD1366</f>
        <v>7235200</v>
      </c>
      <c r="CG1366" s="26">
        <v>1</v>
      </c>
      <c r="CH1366" s="27">
        <v>5120000</v>
      </c>
      <c r="CI1366" s="27">
        <v>4352000</v>
      </c>
      <c r="CJ1366" s="148"/>
      <c r="CK1366" s="148"/>
      <c r="CL1366" s="143">
        <f t="shared" ref="CL1366:CL1381" si="2908">+STDEVA(CH1366:CI1366)/AVERAGE(CH1366:CI1366)</f>
        <v>0.11466596451673743</v>
      </c>
      <c r="CM1366" s="27">
        <f t="shared" ref="CM1366:CM1381" si="2909">+AVERAGE(CH1366:CJ1366)</f>
        <v>4736000</v>
      </c>
      <c r="CN1366" s="27">
        <f t="shared" ref="CN1366:CN1397" si="2910">+CM1366*19%</f>
        <v>899840</v>
      </c>
      <c r="CO1366" s="28">
        <f t="shared" ref="CO1366:CO1381" si="2911">+CN1366+CM1366</f>
        <v>5635840</v>
      </c>
      <c r="CP1366" s="26">
        <v>1</v>
      </c>
      <c r="CQ1366" s="27">
        <v>5120000</v>
      </c>
      <c r="CR1366" s="27">
        <v>4352000</v>
      </c>
      <c r="CS1366" s="148"/>
      <c r="CT1366" s="148"/>
      <c r="CU1366" s="143">
        <f t="shared" si="2853"/>
        <v>0.11466596451673743</v>
      </c>
      <c r="CV1366" s="27">
        <f t="shared" ref="CV1366:CV1381" si="2912">+AVERAGE(CQ1366:CS1366)</f>
        <v>4736000</v>
      </c>
      <c r="CW1366" s="28">
        <f t="shared" ref="CW1366:CW1381" si="2913">+CV1366*19%</f>
        <v>899840</v>
      </c>
      <c r="CX1366" s="29">
        <f t="shared" ref="CX1366:CX1381" si="2914">+CW1366+CV1366</f>
        <v>5635840</v>
      </c>
      <c r="CY1366" s="26">
        <v>1</v>
      </c>
      <c r="CZ1366" s="27">
        <v>5120000</v>
      </c>
      <c r="DA1366" s="27">
        <v>3840000</v>
      </c>
      <c r="DB1366" s="181"/>
      <c r="DC1366" s="181"/>
      <c r="DD1366" s="143">
        <f t="shared" si="2883"/>
        <v>0.20203050891044214</v>
      </c>
      <c r="DE1366" s="27">
        <f t="shared" ref="DE1366:DE1381" si="2915">+AVERAGE(CZ1366:DB1366)</f>
        <v>4480000</v>
      </c>
      <c r="DF1366" s="27">
        <f t="shared" ref="DF1366:DF1381" si="2916">+DE1366*19%</f>
        <v>851200</v>
      </c>
      <c r="DG1366" s="28">
        <f t="shared" ref="DG1366:DG1381" si="2917">+DF1366+DE1366</f>
        <v>5331200</v>
      </c>
      <c r="DH1366" s="31" t="s">
        <v>30</v>
      </c>
      <c r="DI1366" s="43" t="s">
        <v>30</v>
      </c>
      <c r="DJ1366" s="43" t="s">
        <v>30</v>
      </c>
      <c r="DK1366" s="43" t="s">
        <v>30</v>
      </c>
      <c r="DL1366" s="43" t="s">
        <v>30</v>
      </c>
      <c r="DM1366" s="32" t="s">
        <v>30</v>
      </c>
      <c r="DN1366" s="32" t="s">
        <v>30</v>
      </c>
      <c r="DO1366" s="33" t="s">
        <v>30</v>
      </c>
    </row>
    <row r="1367" spans="1:119" ht="21" customHeight="1" x14ac:dyDescent="0.25">
      <c r="A1367" s="66" t="s">
        <v>2670</v>
      </c>
      <c r="B1367" s="67" t="s">
        <v>2650</v>
      </c>
      <c r="C1367" s="68" t="s">
        <v>2671</v>
      </c>
      <c r="D1367" s="26">
        <v>1</v>
      </c>
      <c r="E1367" s="27">
        <v>4000000</v>
      </c>
      <c r="F1367" s="27">
        <v>4530000</v>
      </c>
      <c r="G1367" s="148"/>
      <c r="H1367" s="148"/>
      <c r="I1367" s="143">
        <f t="shared" si="2887"/>
        <v>8.7870244789887489E-2</v>
      </c>
      <c r="J1367" s="27">
        <f t="shared" si="2888"/>
        <v>4265000</v>
      </c>
      <c r="K1367" s="28">
        <f t="shared" si="2889"/>
        <v>810350</v>
      </c>
      <c r="L1367" s="29">
        <f t="shared" si="2821"/>
        <v>5075350</v>
      </c>
      <c r="M1367" s="26">
        <v>1</v>
      </c>
      <c r="N1367" s="27">
        <v>4000000</v>
      </c>
      <c r="O1367" s="27">
        <v>4290000</v>
      </c>
      <c r="P1367" s="145"/>
      <c r="Q1367" s="145"/>
      <c r="R1367" s="143">
        <f t="shared" si="2754"/>
        <v>4.9471885776622142E-2</v>
      </c>
      <c r="S1367" s="27">
        <f t="shared" si="2890"/>
        <v>4145000</v>
      </c>
      <c r="T1367" s="28">
        <f t="shared" si="2891"/>
        <v>787550</v>
      </c>
      <c r="U1367" s="30">
        <f t="shared" si="2892"/>
        <v>4932550</v>
      </c>
      <c r="V1367" s="26">
        <v>1</v>
      </c>
      <c r="W1367" s="27">
        <v>4000000</v>
      </c>
      <c r="X1367" s="27">
        <v>4400000</v>
      </c>
      <c r="Y1367" s="145"/>
      <c r="Z1367" s="145"/>
      <c r="AA1367" s="143">
        <f t="shared" si="2861"/>
        <v>6.7343502970147393E-2</v>
      </c>
      <c r="AB1367" s="27">
        <f t="shared" si="2893"/>
        <v>4200000</v>
      </c>
      <c r="AC1367" s="28">
        <f t="shared" si="2894"/>
        <v>798000</v>
      </c>
      <c r="AD1367" s="29">
        <f t="shared" si="2895"/>
        <v>4998000</v>
      </c>
      <c r="AE1367" s="26">
        <v>1</v>
      </c>
      <c r="AF1367" s="27">
        <v>4000000</v>
      </c>
      <c r="AG1367" s="27">
        <v>4450000</v>
      </c>
      <c r="AH1367" s="145"/>
      <c r="AI1367" s="145"/>
      <c r="AJ1367" s="143">
        <f t="shared" si="2825"/>
        <v>7.5313148292058305E-2</v>
      </c>
      <c r="AK1367" s="27">
        <f t="shared" si="2896"/>
        <v>4225000</v>
      </c>
      <c r="AL1367" s="28">
        <f t="shared" si="2897"/>
        <v>802750</v>
      </c>
      <c r="AM1367" s="30">
        <f t="shared" si="2898"/>
        <v>5027750</v>
      </c>
      <c r="AN1367" s="26">
        <v>1</v>
      </c>
      <c r="AO1367" s="27">
        <v>4000000</v>
      </c>
      <c r="AP1367" s="27">
        <v>5619712</v>
      </c>
      <c r="AQ1367" s="145"/>
      <c r="AR1367" s="145"/>
      <c r="AS1367" s="143">
        <f t="shared" si="2829"/>
        <v>0.23811717830413742</v>
      </c>
      <c r="AT1367" s="27">
        <f t="shared" si="2867"/>
        <v>4809856</v>
      </c>
      <c r="AU1367" s="28">
        <f t="shared" si="2831"/>
        <v>913872.64</v>
      </c>
      <c r="AV1367" s="30">
        <f t="shared" si="2868"/>
        <v>5723728.6399999997</v>
      </c>
      <c r="AW1367" s="26">
        <v>1</v>
      </c>
      <c r="AX1367" s="27">
        <v>4000000</v>
      </c>
      <c r="AY1367" s="27">
        <v>5619712</v>
      </c>
      <c r="AZ1367" s="145"/>
      <c r="BA1367" s="145"/>
      <c r="BB1367" s="143">
        <f t="shared" si="2833"/>
        <v>0.23811717830413742</v>
      </c>
      <c r="BC1367" s="27">
        <f t="shared" si="2869"/>
        <v>4809856</v>
      </c>
      <c r="BD1367" s="27">
        <f t="shared" si="2835"/>
        <v>913872.64</v>
      </c>
      <c r="BE1367" s="27">
        <f t="shared" si="2870"/>
        <v>5723728.6399999997</v>
      </c>
      <c r="BF1367" s="26">
        <v>1</v>
      </c>
      <c r="BG1367" s="27">
        <v>3200000</v>
      </c>
      <c r="BH1367" s="27">
        <v>2944000</v>
      </c>
      <c r="BI1367" s="145"/>
      <c r="BJ1367" s="145"/>
      <c r="BK1367" s="143">
        <f t="shared" si="2837"/>
        <v>5.892556509887896E-2</v>
      </c>
      <c r="BL1367" s="27">
        <f t="shared" si="2899"/>
        <v>3072000</v>
      </c>
      <c r="BM1367" s="27">
        <f t="shared" si="2900"/>
        <v>583680</v>
      </c>
      <c r="BN1367" s="28">
        <f t="shared" si="2901"/>
        <v>3655680</v>
      </c>
      <c r="BO1367" s="26">
        <v>1</v>
      </c>
      <c r="BP1367" s="27">
        <v>3200000</v>
      </c>
      <c r="BQ1367" s="27">
        <v>2880000</v>
      </c>
      <c r="BR1367" s="148"/>
      <c r="BS1367" s="148"/>
      <c r="BT1367" s="143">
        <f t="shared" si="2841"/>
        <v>7.4432292756478682E-2</v>
      </c>
      <c r="BU1367" s="27">
        <f t="shared" si="2902"/>
        <v>3040000</v>
      </c>
      <c r="BV1367" s="28">
        <f t="shared" si="2903"/>
        <v>577600</v>
      </c>
      <c r="BW1367" s="30">
        <f t="shared" si="2904"/>
        <v>3617600</v>
      </c>
      <c r="BX1367" s="26">
        <v>1</v>
      </c>
      <c r="BY1367" s="28">
        <v>3200000</v>
      </c>
      <c r="BZ1367" s="28">
        <v>2880000</v>
      </c>
      <c r="CA1367" s="156"/>
      <c r="CB1367" s="156"/>
      <c r="CC1367" s="177">
        <f t="shared" si="2845"/>
        <v>7.4432292756478682E-2</v>
      </c>
      <c r="CD1367" s="28">
        <f t="shared" si="2905"/>
        <v>3040000</v>
      </c>
      <c r="CE1367" s="28">
        <f t="shared" si="2906"/>
        <v>577600</v>
      </c>
      <c r="CF1367" s="29">
        <f t="shared" si="2907"/>
        <v>3617600</v>
      </c>
      <c r="CG1367" s="26">
        <v>1</v>
      </c>
      <c r="CH1367" s="27">
        <v>2560000</v>
      </c>
      <c r="CI1367" s="27">
        <v>2176000</v>
      </c>
      <c r="CJ1367" s="148"/>
      <c r="CK1367" s="148"/>
      <c r="CL1367" s="143">
        <f t="shared" si="2908"/>
        <v>0.11466596451673743</v>
      </c>
      <c r="CM1367" s="27">
        <f t="shared" si="2909"/>
        <v>2368000</v>
      </c>
      <c r="CN1367" s="27">
        <f t="shared" si="2910"/>
        <v>449920</v>
      </c>
      <c r="CO1367" s="28">
        <f t="shared" si="2911"/>
        <v>2817920</v>
      </c>
      <c r="CP1367" s="26">
        <v>1</v>
      </c>
      <c r="CQ1367" s="27">
        <v>2560000</v>
      </c>
      <c r="CR1367" s="27">
        <v>2176000</v>
      </c>
      <c r="CS1367" s="148"/>
      <c r="CT1367" s="148"/>
      <c r="CU1367" s="143">
        <f t="shared" si="2853"/>
        <v>0.11466596451673743</v>
      </c>
      <c r="CV1367" s="27">
        <f t="shared" si="2912"/>
        <v>2368000</v>
      </c>
      <c r="CW1367" s="28">
        <f t="shared" si="2913"/>
        <v>449920</v>
      </c>
      <c r="CX1367" s="29">
        <f t="shared" si="2914"/>
        <v>2817920</v>
      </c>
      <c r="CY1367" s="26">
        <v>1</v>
      </c>
      <c r="CZ1367" s="27">
        <v>2560000</v>
      </c>
      <c r="DA1367" s="27">
        <v>1920000</v>
      </c>
      <c r="DB1367" s="181"/>
      <c r="DC1367" s="181"/>
      <c r="DD1367" s="143">
        <f t="shared" si="2883"/>
        <v>0.20203050891044214</v>
      </c>
      <c r="DE1367" s="27">
        <f t="shared" si="2915"/>
        <v>2240000</v>
      </c>
      <c r="DF1367" s="27">
        <f t="shared" si="2916"/>
        <v>425600</v>
      </c>
      <c r="DG1367" s="28">
        <f t="shared" si="2917"/>
        <v>2665600</v>
      </c>
      <c r="DH1367" s="31" t="s">
        <v>30</v>
      </c>
      <c r="DI1367" s="43" t="s">
        <v>30</v>
      </c>
      <c r="DJ1367" s="43" t="s">
        <v>30</v>
      </c>
      <c r="DK1367" s="43" t="s">
        <v>30</v>
      </c>
      <c r="DL1367" s="43" t="s">
        <v>30</v>
      </c>
      <c r="DM1367" s="32" t="s">
        <v>30</v>
      </c>
      <c r="DN1367" s="32" t="s">
        <v>30</v>
      </c>
      <c r="DO1367" s="33" t="s">
        <v>30</v>
      </c>
    </row>
    <row r="1368" spans="1:119" ht="21" customHeight="1" x14ac:dyDescent="0.25">
      <c r="A1368" s="66" t="s">
        <v>2672</v>
      </c>
      <c r="B1368" s="67" t="s">
        <v>2650</v>
      </c>
      <c r="C1368" s="68" t="s">
        <v>2673</v>
      </c>
      <c r="D1368" s="26">
        <v>1</v>
      </c>
      <c r="E1368" s="27">
        <v>3500000</v>
      </c>
      <c r="F1368" s="27">
        <v>3970000</v>
      </c>
      <c r="G1368" s="148"/>
      <c r="H1368" s="148"/>
      <c r="I1368" s="143">
        <f t="shared" si="2887"/>
        <v>8.8979969787865418E-2</v>
      </c>
      <c r="J1368" s="27">
        <f t="shared" si="2888"/>
        <v>3735000</v>
      </c>
      <c r="K1368" s="28">
        <f t="shared" si="2889"/>
        <v>709650</v>
      </c>
      <c r="L1368" s="29">
        <f t="shared" si="2821"/>
        <v>4444650</v>
      </c>
      <c r="M1368" s="26">
        <v>1</v>
      </c>
      <c r="N1368" s="27">
        <v>3500000</v>
      </c>
      <c r="O1368" s="27">
        <v>3760000</v>
      </c>
      <c r="P1368" s="145"/>
      <c r="Q1368" s="145"/>
      <c r="R1368" s="143">
        <f t="shared" si="2754"/>
        <v>5.064676669655712E-2</v>
      </c>
      <c r="S1368" s="27">
        <f t="shared" si="2890"/>
        <v>3630000</v>
      </c>
      <c r="T1368" s="28">
        <f t="shared" si="2891"/>
        <v>689700</v>
      </c>
      <c r="U1368" s="30">
        <f t="shared" si="2892"/>
        <v>4319700</v>
      </c>
      <c r="V1368" s="26">
        <v>1</v>
      </c>
      <c r="W1368" s="27">
        <v>3500000</v>
      </c>
      <c r="X1368" s="27">
        <v>3850000</v>
      </c>
      <c r="Y1368" s="145"/>
      <c r="Z1368" s="145"/>
      <c r="AA1368" s="143">
        <f t="shared" si="2861"/>
        <v>6.7343502970147379E-2</v>
      </c>
      <c r="AB1368" s="27">
        <f t="shared" si="2893"/>
        <v>3675000</v>
      </c>
      <c r="AC1368" s="28">
        <f t="shared" si="2894"/>
        <v>698250</v>
      </c>
      <c r="AD1368" s="29">
        <f t="shared" si="2895"/>
        <v>4373250</v>
      </c>
      <c r="AE1368" s="26">
        <v>1</v>
      </c>
      <c r="AF1368" s="27">
        <v>3500000</v>
      </c>
      <c r="AG1368" s="27">
        <v>3900000</v>
      </c>
      <c r="AH1368" s="145"/>
      <c r="AI1368" s="145"/>
      <c r="AJ1368" s="143">
        <f t="shared" si="2825"/>
        <v>7.6443976344491626E-2</v>
      </c>
      <c r="AK1368" s="27">
        <f t="shared" si="2896"/>
        <v>3700000</v>
      </c>
      <c r="AL1368" s="28">
        <f t="shared" si="2897"/>
        <v>703000</v>
      </c>
      <c r="AM1368" s="30">
        <f t="shared" si="2898"/>
        <v>4403000</v>
      </c>
      <c r="AN1368" s="26">
        <v>1</v>
      </c>
      <c r="AO1368" s="27">
        <v>3500000</v>
      </c>
      <c r="AP1368" s="27">
        <v>4917248</v>
      </c>
      <c r="AQ1368" s="145"/>
      <c r="AR1368" s="145"/>
      <c r="AS1368" s="143">
        <f t="shared" si="2829"/>
        <v>0.23811717830413742</v>
      </c>
      <c r="AT1368" s="27">
        <f t="shared" si="2867"/>
        <v>4208624</v>
      </c>
      <c r="AU1368" s="28">
        <f t="shared" si="2831"/>
        <v>799638.56</v>
      </c>
      <c r="AV1368" s="30">
        <f t="shared" si="2868"/>
        <v>5008262.5600000005</v>
      </c>
      <c r="AW1368" s="26">
        <v>1</v>
      </c>
      <c r="AX1368" s="27">
        <v>3500000</v>
      </c>
      <c r="AY1368" s="27">
        <v>4917248</v>
      </c>
      <c r="AZ1368" s="145"/>
      <c r="BA1368" s="145"/>
      <c r="BB1368" s="143">
        <f t="shared" si="2833"/>
        <v>0.23811717830413742</v>
      </c>
      <c r="BC1368" s="27">
        <f t="shared" si="2869"/>
        <v>4208624</v>
      </c>
      <c r="BD1368" s="27">
        <f t="shared" si="2835"/>
        <v>799638.56</v>
      </c>
      <c r="BE1368" s="27">
        <f t="shared" si="2870"/>
        <v>5008262.5600000005</v>
      </c>
      <c r="BF1368" s="26">
        <v>1</v>
      </c>
      <c r="BG1368" s="27">
        <v>2800000</v>
      </c>
      <c r="BH1368" s="27">
        <v>2576000</v>
      </c>
      <c r="BI1368" s="145"/>
      <c r="BJ1368" s="145"/>
      <c r="BK1368" s="143">
        <f t="shared" si="2837"/>
        <v>5.892556509887896E-2</v>
      </c>
      <c r="BL1368" s="27">
        <f t="shared" si="2899"/>
        <v>2688000</v>
      </c>
      <c r="BM1368" s="27">
        <f t="shared" si="2900"/>
        <v>510720</v>
      </c>
      <c r="BN1368" s="28">
        <f t="shared" si="2901"/>
        <v>3198720</v>
      </c>
      <c r="BO1368" s="26">
        <v>1</v>
      </c>
      <c r="BP1368" s="27">
        <v>2800000</v>
      </c>
      <c r="BQ1368" s="27">
        <v>2520000</v>
      </c>
      <c r="BR1368" s="148"/>
      <c r="BS1368" s="148"/>
      <c r="BT1368" s="143">
        <f t="shared" si="2841"/>
        <v>7.4432292756478682E-2</v>
      </c>
      <c r="BU1368" s="27">
        <f t="shared" si="2902"/>
        <v>2660000</v>
      </c>
      <c r="BV1368" s="28">
        <f t="shared" si="2903"/>
        <v>505400</v>
      </c>
      <c r="BW1368" s="30">
        <f t="shared" si="2904"/>
        <v>3165400</v>
      </c>
      <c r="BX1368" s="26">
        <v>1</v>
      </c>
      <c r="BY1368" s="28">
        <v>2800000</v>
      </c>
      <c r="BZ1368" s="28">
        <v>2520000</v>
      </c>
      <c r="CA1368" s="156"/>
      <c r="CB1368" s="156"/>
      <c r="CC1368" s="177">
        <f t="shared" si="2845"/>
        <v>7.4432292756478682E-2</v>
      </c>
      <c r="CD1368" s="28">
        <f t="shared" si="2905"/>
        <v>2660000</v>
      </c>
      <c r="CE1368" s="28">
        <f t="shared" si="2906"/>
        <v>505400</v>
      </c>
      <c r="CF1368" s="29">
        <f t="shared" si="2907"/>
        <v>3165400</v>
      </c>
      <c r="CG1368" s="26">
        <v>1</v>
      </c>
      <c r="CH1368" s="27">
        <v>2240000</v>
      </c>
      <c r="CI1368" s="27">
        <v>1904000</v>
      </c>
      <c r="CJ1368" s="148"/>
      <c r="CK1368" s="148"/>
      <c r="CL1368" s="143">
        <f t="shared" si="2908"/>
        <v>0.11466596451673744</v>
      </c>
      <c r="CM1368" s="27">
        <f t="shared" si="2909"/>
        <v>2072000</v>
      </c>
      <c r="CN1368" s="27">
        <f t="shared" si="2910"/>
        <v>393680</v>
      </c>
      <c r="CO1368" s="28">
        <f t="shared" si="2911"/>
        <v>2465680</v>
      </c>
      <c r="CP1368" s="26">
        <v>1</v>
      </c>
      <c r="CQ1368" s="27">
        <v>2240000</v>
      </c>
      <c r="CR1368" s="27">
        <v>1904000</v>
      </c>
      <c r="CS1368" s="148"/>
      <c r="CT1368" s="148"/>
      <c r="CU1368" s="143">
        <f t="shared" si="2853"/>
        <v>0.11466596451673744</v>
      </c>
      <c r="CV1368" s="27">
        <f t="shared" si="2912"/>
        <v>2072000</v>
      </c>
      <c r="CW1368" s="28">
        <f t="shared" si="2913"/>
        <v>393680</v>
      </c>
      <c r="CX1368" s="29">
        <f t="shared" si="2914"/>
        <v>2465680</v>
      </c>
      <c r="CY1368" s="26">
        <v>1</v>
      </c>
      <c r="CZ1368" s="27">
        <v>2240000</v>
      </c>
      <c r="DA1368" s="27">
        <v>1680000</v>
      </c>
      <c r="DB1368" s="181"/>
      <c r="DC1368" s="181"/>
      <c r="DD1368" s="143">
        <f t="shared" si="2883"/>
        <v>0.20203050891044214</v>
      </c>
      <c r="DE1368" s="27">
        <f t="shared" si="2915"/>
        <v>1960000</v>
      </c>
      <c r="DF1368" s="27">
        <f t="shared" si="2916"/>
        <v>372400</v>
      </c>
      <c r="DG1368" s="28">
        <f t="shared" si="2917"/>
        <v>2332400</v>
      </c>
      <c r="DH1368" s="31" t="s">
        <v>30</v>
      </c>
      <c r="DI1368" s="43" t="s">
        <v>30</v>
      </c>
      <c r="DJ1368" s="43" t="s">
        <v>30</v>
      </c>
      <c r="DK1368" s="43" t="s">
        <v>30</v>
      </c>
      <c r="DL1368" s="43" t="s">
        <v>30</v>
      </c>
      <c r="DM1368" s="32" t="s">
        <v>30</v>
      </c>
      <c r="DN1368" s="32" t="s">
        <v>30</v>
      </c>
      <c r="DO1368" s="33" t="s">
        <v>30</v>
      </c>
    </row>
    <row r="1369" spans="1:119" ht="21" customHeight="1" x14ac:dyDescent="0.25">
      <c r="A1369" s="66" t="s">
        <v>2674</v>
      </c>
      <c r="B1369" s="67" t="s">
        <v>2650</v>
      </c>
      <c r="C1369" s="68" t="s">
        <v>2675</v>
      </c>
      <c r="D1369" s="26">
        <v>1</v>
      </c>
      <c r="E1369" s="27">
        <v>6000000</v>
      </c>
      <c r="F1369" s="27">
        <v>6770000</v>
      </c>
      <c r="G1369" s="148"/>
      <c r="H1369" s="148"/>
      <c r="I1369" s="143">
        <f t="shared" si="2887"/>
        <v>8.5273644716310354E-2</v>
      </c>
      <c r="J1369" s="27">
        <f t="shared" si="2888"/>
        <v>6385000</v>
      </c>
      <c r="K1369" s="28">
        <f t="shared" si="2889"/>
        <v>1213150</v>
      </c>
      <c r="L1369" s="29">
        <f t="shared" si="2821"/>
        <v>7598150</v>
      </c>
      <c r="M1369" s="26">
        <v>1</v>
      </c>
      <c r="N1369" s="27">
        <v>6000000</v>
      </c>
      <c r="O1369" s="27">
        <v>6410000</v>
      </c>
      <c r="P1369" s="145"/>
      <c r="Q1369" s="145"/>
      <c r="R1369" s="143">
        <f t="shared" si="2754"/>
        <v>4.6722607620706604E-2</v>
      </c>
      <c r="S1369" s="27">
        <f t="shared" si="2890"/>
        <v>6205000</v>
      </c>
      <c r="T1369" s="28">
        <f t="shared" si="2891"/>
        <v>1178950</v>
      </c>
      <c r="U1369" s="30">
        <f t="shared" si="2892"/>
        <v>7383950</v>
      </c>
      <c r="V1369" s="26">
        <v>1</v>
      </c>
      <c r="W1369" s="27">
        <v>6000000</v>
      </c>
      <c r="X1369" s="27">
        <v>6600000</v>
      </c>
      <c r="Y1369" s="145"/>
      <c r="Z1369" s="145"/>
      <c r="AA1369" s="143">
        <f t="shared" si="2861"/>
        <v>6.7343502970147379E-2</v>
      </c>
      <c r="AB1369" s="27">
        <f t="shared" si="2893"/>
        <v>6300000</v>
      </c>
      <c r="AC1369" s="28">
        <f t="shared" si="2894"/>
        <v>1197000</v>
      </c>
      <c r="AD1369" s="29">
        <f t="shared" si="2895"/>
        <v>7497000</v>
      </c>
      <c r="AE1369" s="26">
        <v>1</v>
      </c>
      <c r="AF1369" s="27">
        <v>6000000</v>
      </c>
      <c r="AG1369" s="27">
        <v>6650000</v>
      </c>
      <c r="AH1369" s="145"/>
      <c r="AI1369" s="145"/>
      <c r="AJ1369" s="143">
        <f t="shared" si="2825"/>
        <v>7.2667100042886304E-2</v>
      </c>
      <c r="AK1369" s="27">
        <f t="shared" si="2896"/>
        <v>6325000</v>
      </c>
      <c r="AL1369" s="28">
        <f t="shared" si="2897"/>
        <v>1201750</v>
      </c>
      <c r="AM1369" s="30">
        <f t="shared" si="2898"/>
        <v>7526750</v>
      </c>
      <c r="AN1369" s="26">
        <v>1</v>
      </c>
      <c r="AO1369" s="27">
        <v>6000000</v>
      </c>
      <c r="AP1369" s="27">
        <v>8429568</v>
      </c>
      <c r="AQ1369" s="145"/>
      <c r="AR1369" s="145"/>
      <c r="AS1369" s="143">
        <f t="shared" si="2829"/>
        <v>0.23811717830413742</v>
      </c>
      <c r="AT1369" s="27">
        <f t="shared" si="2867"/>
        <v>7214784</v>
      </c>
      <c r="AU1369" s="28">
        <f t="shared" si="2831"/>
        <v>1370808.96</v>
      </c>
      <c r="AV1369" s="30">
        <f t="shared" si="2868"/>
        <v>8585592.9600000009</v>
      </c>
      <c r="AW1369" s="26">
        <v>1</v>
      </c>
      <c r="AX1369" s="27">
        <v>6000000</v>
      </c>
      <c r="AY1369" s="27">
        <v>8429568</v>
      </c>
      <c r="AZ1369" s="145"/>
      <c r="BA1369" s="145"/>
      <c r="BB1369" s="143">
        <f t="shared" si="2833"/>
        <v>0.23811717830413742</v>
      </c>
      <c r="BC1369" s="27">
        <f t="shared" si="2869"/>
        <v>7214784</v>
      </c>
      <c r="BD1369" s="27">
        <f t="shared" si="2835"/>
        <v>1370808.96</v>
      </c>
      <c r="BE1369" s="27">
        <f t="shared" si="2870"/>
        <v>8585592.9600000009</v>
      </c>
      <c r="BF1369" s="26">
        <v>1</v>
      </c>
      <c r="BG1369" s="27">
        <v>4800000</v>
      </c>
      <c r="BH1369" s="27">
        <v>4416000</v>
      </c>
      <c r="BI1369" s="145"/>
      <c r="BJ1369" s="145"/>
      <c r="BK1369" s="143">
        <f t="shared" si="2837"/>
        <v>5.8925565098878953E-2</v>
      </c>
      <c r="BL1369" s="27">
        <f t="shared" si="2899"/>
        <v>4608000</v>
      </c>
      <c r="BM1369" s="27">
        <f t="shared" si="2900"/>
        <v>875520</v>
      </c>
      <c r="BN1369" s="28">
        <f t="shared" si="2901"/>
        <v>5483520</v>
      </c>
      <c r="BO1369" s="26">
        <v>1</v>
      </c>
      <c r="BP1369" s="27">
        <v>4800000</v>
      </c>
      <c r="BQ1369" s="27">
        <v>4320000</v>
      </c>
      <c r="BR1369" s="148"/>
      <c r="BS1369" s="148"/>
      <c r="BT1369" s="143">
        <f t="shared" si="2841"/>
        <v>7.4432292756478682E-2</v>
      </c>
      <c r="BU1369" s="27">
        <f t="shared" si="2902"/>
        <v>4560000</v>
      </c>
      <c r="BV1369" s="28">
        <f t="shared" si="2903"/>
        <v>866400</v>
      </c>
      <c r="BW1369" s="30">
        <f t="shared" si="2904"/>
        <v>5426400</v>
      </c>
      <c r="BX1369" s="26">
        <v>1</v>
      </c>
      <c r="BY1369" s="28">
        <v>4800000</v>
      </c>
      <c r="BZ1369" s="28">
        <v>4320000</v>
      </c>
      <c r="CA1369" s="156"/>
      <c r="CB1369" s="156"/>
      <c r="CC1369" s="177">
        <f t="shared" si="2845"/>
        <v>7.4432292756478682E-2</v>
      </c>
      <c r="CD1369" s="28">
        <f t="shared" si="2905"/>
        <v>4560000</v>
      </c>
      <c r="CE1369" s="28">
        <f t="shared" si="2906"/>
        <v>866400</v>
      </c>
      <c r="CF1369" s="29">
        <f t="shared" si="2907"/>
        <v>5426400</v>
      </c>
      <c r="CG1369" s="26">
        <v>1</v>
      </c>
      <c r="CH1369" s="27">
        <v>3840000</v>
      </c>
      <c r="CI1369" s="27">
        <v>3264000</v>
      </c>
      <c r="CJ1369" s="148"/>
      <c r="CK1369" s="148"/>
      <c r="CL1369" s="143">
        <f t="shared" si="2908"/>
        <v>0.11466596451673743</v>
      </c>
      <c r="CM1369" s="27">
        <f t="shared" si="2909"/>
        <v>3552000</v>
      </c>
      <c r="CN1369" s="27">
        <f t="shared" si="2910"/>
        <v>674880</v>
      </c>
      <c r="CO1369" s="28">
        <f t="shared" si="2911"/>
        <v>4226880</v>
      </c>
      <c r="CP1369" s="26">
        <v>1</v>
      </c>
      <c r="CQ1369" s="27">
        <v>3840000</v>
      </c>
      <c r="CR1369" s="27">
        <v>3264000</v>
      </c>
      <c r="CS1369" s="148"/>
      <c r="CT1369" s="148"/>
      <c r="CU1369" s="143">
        <f t="shared" si="2853"/>
        <v>0.11466596451673743</v>
      </c>
      <c r="CV1369" s="27">
        <f t="shared" si="2912"/>
        <v>3552000</v>
      </c>
      <c r="CW1369" s="28">
        <f t="shared" si="2913"/>
        <v>674880</v>
      </c>
      <c r="CX1369" s="29">
        <f t="shared" si="2914"/>
        <v>4226880</v>
      </c>
      <c r="CY1369" s="26">
        <v>1</v>
      </c>
      <c r="CZ1369" s="27">
        <v>3840000</v>
      </c>
      <c r="DA1369" s="27">
        <v>2880000</v>
      </c>
      <c r="DB1369" s="181"/>
      <c r="DC1369" s="181"/>
      <c r="DD1369" s="143">
        <f t="shared" si="2883"/>
        <v>0.20203050891044214</v>
      </c>
      <c r="DE1369" s="27">
        <f t="shared" si="2915"/>
        <v>3360000</v>
      </c>
      <c r="DF1369" s="27">
        <f t="shared" si="2916"/>
        <v>638400</v>
      </c>
      <c r="DG1369" s="28">
        <f t="shared" si="2917"/>
        <v>3998400</v>
      </c>
      <c r="DH1369" s="31" t="s">
        <v>30</v>
      </c>
      <c r="DI1369" s="43" t="s">
        <v>30</v>
      </c>
      <c r="DJ1369" s="43" t="s">
        <v>30</v>
      </c>
      <c r="DK1369" s="43" t="s">
        <v>30</v>
      </c>
      <c r="DL1369" s="43" t="s">
        <v>30</v>
      </c>
      <c r="DM1369" s="32" t="s">
        <v>30</v>
      </c>
      <c r="DN1369" s="32" t="s">
        <v>30</v>
      </c>
      <c r="DO1369" s="33" t="s">
        <v>30</v>
      </c>
    </row>
    <row r="1370" spans="1:119" ht="21" customHeight="1" x14ac:dyDescent="0.25">
      <c r="A1370" s="66" t="s">
        <v>2676</v>
      </c>
      <c r="B1370" s="67" t="s">
        <v>2650</v>
      </c>
      <c r="C1370" s="68" t="s">
        <v>2677</v>
      </c>
      <c r="D1370" s="26">
        <v>1</v>
      </c>
      <c r="E1370" s="27">
        <v>8000000</v>
      </c>
      <c r="F1370" s="27">
        <v>9010000</v>
      </c>
      <c r="G1370" s="148"/>
      <c r="H1370" s="148"/>
      <c r="I1370" s="143">
        <f t="shared" si="2887"/>
        <v>8.3971528394875122E-2</v>
      </c>
      <c r="J1370" s="27">
        <f t="shared" si="2888"/>
        <v>8505000</v>
      </c>
      <c r="K1370" s="28">
        <f t="shared" si="2889"/>
        <v>1615950</v>
      </c>
      <c r="L1370" s="29">
        <f t="shared" si="2821"/>
        <v>10120950</v>
      </c>
      <c r="M1370" s="26">
        <v>1</v>
      </c>
      <c r="N1370" s="27">
        <v>8000000</v>
      </c>
      <c r="O1370" s="27">
        <v>8530000</v>
      </c>
      <c r="P1370" s="145"/>
      <c r="Q1370" s="145"/>
      <c r="R1370" s="143">
        <f t="shared" si="2754"/>
        <v>4.5343810529808855E-2</v>
      </c>
      <c r="S1370" s="27">
        <f t="shared" si="2890"/>
        <v>8265000</v>
      </c>
      <c r="T1370" s="28">
        <f t="shared" si="2891"/>
        <v>1570350</v>
      </c>
      <c r="U1370" s="30">
        <f t="shared" si="2892"/>
        <v>9835350</v>
      </c>
      <c r="V1370" s="26">
        <v>1</v>
      </c>
      <c r="W1370" s="27">
        <v>8000000</v>
      </c>
      <c r="X1370" s="27">
        <v>8800000</v>
      </c>
      <c r="Y1370" s="145"/>
      <c r="Z1370" s="145"/>
      <c r="AA1370" s="143">
        <f t="shared" si="2861"/>
        <v>6.7343502970147393E-2</v>
      </c>
      <c r="AB1370" s="27">
        <f t="shared" si="2893"/>
        <v>8400000</v>
      </c>
      <c r="AC1370" s="28">
        <f t="shared" si="2894"/>
        <v>1596000</v>
      </c>
      <c r="AD1370" s="29">
        <f t="shared" si="2895"/>
        <v>9996000</v>
      </c>
      <c r="AE1370" s="26">
        <v>1</v>
      </c>
      <c r="AF1370" s="27">
        <v>8000000</v>
      </c>
      <c r="AG1370" s="27">
        <v>8850000</v>
      </c>
      <c r="AH1370" s="145"/>
      <c r="AI1370" s="145"/>
      <c r="AJ1370" s="143">
        <f t="shared" si="2825"/>
        <v>7.1340150030690247E-2</v>
      </c>
      <c r="AK1370" s="27">
        <f t="shared" si="2896"/>
        <v>8425000</v>
      </c>
      <c r="AL1370" s="28">
        <f t="shared" si="2897"/>
        <v>1600750</v>
      </c>
      <c r="AM1370" s="30">
        <f t="shared" si="2898"/>
        <v>10025750</v>
      </c>
      <c r="AN1370" s="26">
        <v>1</v>
      </c>
      <c r="AO1370" s="27">
        <v>8000000</v>
      </c>
      <c r="AP1370" s="27">
        <v>11239424</v>
      </c>
      <c r="AQ1370" s="145"/>
      <c r="AR1370" s="145"/>
      <c r="AS1370" s="143">
        <f t="shared" si="2829"/>
        <v>0.23811717830413742</v>
      </c>
      <c r="AT1370" s="27">
        <f t="shared" si="2867"/>
        <v>9619712</v>
      </c>
      <c r="AU1370" s="28">
        <f t="shared" si="2831"/>
        <v>1827745.28</v>
      </c>
      <c r="AV1370" s="30">
        <f t="shared" si="2868"/>
        <v>11447457.279999999</v>
      </c>
      <c r="AW1370" s="26">
        <v>1</v>
      </c>
      <c r="AX1370" s="27">
        <v>8000000</v>
      </c>
      <c r="AY1370" s="27">
        <v>11239424</v>
      </c>
      <c r="AZ1370" s="145"/>
      <c r="BA1370" s="145"/>
      <c r="BB1370" s="143">
        <f t="shared" si="2833"/>
        <v>0.23811717830413742</v>
      </c>
      <c r="BC1370" s="27">
        <f t="shared" si="2869"/>
        <v>9619712</v>
      </c>
      <c r="BD1370" s="27">
        <f t="shared" si="2835"/>
        <v>1827745.28</v>
      </c>
      <c r="BE1370" s="27">
        <f t="shared" si="2870"/>
        <v>11447457.279999999</v>
      </c>
      <c r="BF1370" s="26">
        <v>1</v>
      </c>
      <c r="BG1370" s="27">
        <v>6400000</v>
      </c>
      <c r="BH1370" s="27">
        <v>5888000</v>
      </c>
      <c r="BI1370" s="145"/>
      <c r="BJ1370" s="145"/>
      <c r="BK1370" s="143">
        <f t="shared" si="2837"/>
        <v>5.892556509887896E-2</v>
      </c>
      <c r="BL1370" s="27">
        <f t="shared" si="2899"/>
        <v>6144000</v>
      </c>
      <c r="BM1370" s="27">
        <f t="shared" si="2900"/>
        <v>1167360</v>
      </c>
      <c r="BN1370" s="28">
        <f t="shared" si="2901"/>
        <v>7311360</v>
      </c>
      <c r="BO1370" s="26">
        <v>1</v>
      </c>
      <c r="BP1370" s="27">
        <v>6400000</v>
      </c>
      <c r="BQ1370" s="27">
        <v>5760000</v>
      </c>
      <c r="BR1370" s="148"/>
      <c r="BS1370" s="148"/>
      <c r="BT1370" s="143">
        <f t="shared" si="2841"/>
        <v>7.4432292756478682E-2</v>
      </c>
      <c r="BU1370" s="27">
        <f t="shared" si="2902"/>
        <v>6080000</v>
      </c>
      <c r="BV1370" s="28">
        <f t="shared" si="2903"/>
        <v>1155200</v>
      </c>
      <c r="BW1370" s="30">
        <f t="shared" si="2904"/>
        <v>7235200</v>
      </c>
      <c r="BX1370" s="26">
        <v>1</v>
      </c>
      <c r="BY1370" s="28">
        <v>6400000</v>
      </c>
      <c r="BZ1370" s="28">
        <v>5760000</v>
      </c>
      <c r="CA1370" s="156"/>
      <c r="CB1370" s="156"/>
      <c r="CC1370" s="177">
        <f t="shared" si="2845"/>
        <v>7.4432292756478682E-2</v>
      </c>
      <c r="CD1370" s="28">
        <f t="shared" si="2905"/>
        <v>6080000</v>
      </c>
      <c r="CE1370" s="28">
        <f t="shared" si="2906"/>
        <v>1155200</v>
      </c>
      <c r="CF1370" s="29">
        <f t="shared" si="2907"/>
        <v>7235200</v>
      </c>
      <c r="CG1370" s="26">
        <v>1</v>
      </c>
      <c r="CH1370" s="27">
        <v>5120000</v>
      </c>
      <c r="CI1370" s="27">
        <v>4352000</v>
      </c>
      <c r="CJ1370" s="148"/>
      <c r="CK1370" s="148"/>
      <c r="CL1370" s="143">
        <f t="shared" si="2908"/>
        <v>0.11466596451673743</v>
      </c>
      <c r="CM1370" s="27">
        <f t="shared" si="2909"/>
        <v>4736000</v>
      </c>
      <c r="CN1370" s="27">
        <f t="shared" si="2910"/>
        <v>899840</v>
      </c>
      <c r="CO1370" s="28">
        <f t="shared" si="2911"/>
        <v>5635840</v>
      </c>
      <c r="CP1370" s="26">
        <v>1</v>
      </c>
      <c r="CQ1370" s="27">
        <v>5120000</v>
      </c>
      <c r="CR1370" s="27">
        <v>4352000</v>
      </c>
      <c r="CS1370" s="148"/>
      <c r="CT1370" s="148"/>
      <c r="CU1370" s="143">
        <f t="shared" si="2853"/>
        <v>0.11466596451673743</v>
      </c>
      <c r="CV1370" s="27">
        <f t="shared" si="2912"/>
        <v>4736000</v>
      </c>
      <c r="CW1370" s="28">
        <f t="shared" si="2913"/>
        <v>899840</v>
      </c>
      <c r="CX1370" s="29">
        <f t="shared" si="2914"/>
        <v>5635840</v>
      </c>
      <c r="CY1370" s="26">
        <v>1</v>
      </c>
      <c r="CZ1370" s="27">
        <v>5120000</v>
      </c>
      <c r="DA1370" s="27">
        <v>3840000</v>
      </c>
      <c r="DB1370" s="181"/>
      <c r="DC1370" s="181"/>
      <c r="DD1370" s="143">
        <f t="shared" si="2883"/>
        <v>0.20203050891044214</v>
      </c>
      <c r="DE1370" s="27">
        <f t="shared" si="2915"/>
        <v>4480000</v>
      </c>
      <c r="DF1370" s="27">
        <f t="shared" si="2916"/>
        <v>851200</v>
      </c>
      <c r="DG1370" s="28">
        <f t="shared" si="2917"/>
        <v>5331200</v>
      </c>
      <c r="DH1370" s="31" t="s">
        <v>30</v>
      </c>
      <c r="DI1370" s="43" t="s">
        <v>30</v>
      </c>
      <c r="DJ1370" s="43" t="s">
        <v>30</v>
      </c>
      <c r="DK1370" s="43" t="s">
        <v>30</v>
      </c>
      <c r="DL1370" s="43" t="s">
        <v>30</v>
      </c>
      <c r="DM1370" s="32" t="s">
        <v>30</v>
      </c>
      <c r="DN1370" s="32" t="s">
        <v>30</v>
      </c>
      <c r="DO1370" s="33" t="s">
        <v>30</v>
      </c>
    </row>
    <row r="1371" spans="1:119" ht="21" customHeight="1" x14ac:dyDescent="0.25">
      <c r="A1371" s="66" t="s">
        <v>2678</v>
      </c>
      <c r="B1371" s="67" t="s">
        <v>2650</v>
      </c>
      <c r="C1371" s="68" t="s">
        <v>2679</v>
      </c>
      <c r="D1371" s="26">
        <v>1</v>
      </c>
      <c r="E1371" s="27">
        <v>6000000</v>
      </c>
      <c r="F1371" s="27">
        <v>6770000</v>
      </c>
      <c r="G1371" s="148"/>
      <c r="H1371" s="148"/>
      <c r="I1371" s="143">
        <f t="shared" si="2887"/>
        <v>8.5273644716310354E-2</v>
      </c>
      <c r="J1371" s="27">
        <f t="shared" si="2888"/>
        <v>6385000</v>
      </c>
      <c r="K1371" s="28">
        <f t="shared" si="2889"/>
        <v>1213150</v>
      </c>
      <c r="L1371" s="29">
        <f t="shared" si="2821"/>
        <v>7598150</v>
      </c>
      <c r="M1371" s="26">
        <v>1</v>
      </c>
      <c r="N1371" s="27">
        <v>6000000</v>
      </c>
      <c r="O1371" s="27">
        <v>6410000</v>
      </c>
      <c r="P1371" s="145"/>
      <c r="Q1371" s="145"/>
      <c r="R1371" s="143">
        <f t="shared" si="2754"/>
        <v>4.6722607620706604E-2</v>
      </c>
      <c r="S1371" s="27">
        <f t="shared" si="2890"/>
        <v>6205000</v>
      </c>
      <c r="T1371" s="28">
        <f t="shared" si="2891"/>
        <v>1178950</v>
      </c>
      <c r="U1371" s="30">
        <f t="shared" si="2892"/>
        <v>7383950</v>
      </c>
      <c r="V1371" s="26">
        <v>1</v>
      </c>
      <c r="W1371" s="27">
        <v>6000000</v>
      </c>
      <c r="X1371" s="27">
        <v>6600000</v>
      </c>
      <c r="Y1371" s="145"/>
      <c r="Z1371" s="145"/>
      <c r="AA1371" s="143">
        <f t="shared" si="2861"/>
        <v>6.7343502970147379E-2</v>
      </c>
      <c r="AB1371" s="27">
        <f t="shared" si="2893"/>
        <v>6300000</v>
      </c>
      <c r="AC1371" s="28">
        <f t="shared" si="2894"/>
        <v>1197000</v>
      </c>
      <c r="AD1371" s="29">
        <f t="shared" si="2895"/>
        <v>7497000</v>
      </c>
      <c r="AE1371" s="26">
        <v>1</v>
      </c>
      <c r="AF1371" s="27">
        <v>6000000</v>
      </c>
      <c r="AG1371" s="27">
        <v>6650000</v>
      </c>
      <c r="AH1371" s="145"/>
      <c r="AI1371" s="145"/>
      <c r="AJ1371" s="143">
        <f t="shared" si="2825"/>
        <v>7.2667100042886304E-2</v>
      </c>
      <c r="AK1371" s="27">
        <f t="shared" si="2896"/>
        <v>6325000</v>
      </c>
      <c r="AL1371" s="28">
        <f t="shared" si="2897"/>
        <v>1201750</v>
      </c>
      <c r="AM1371" s="30">
        <f t="shared" si="2898"/>
        <v>7526750</v>
      </c>
      <c r="AN1371" s="26">
        <v>1</v>
      </c>
      <c r="AO1371" s="27">
        <v>6000000</v>
      </c>
      <c r="AP1371" s="27">
        <v>8429568</v>
      </c>
      <c r="AQ1371" s="145"/>
      <c r="AR1371" s="145"/>
      <c r="AS1371" s="143">
        <f t="shared" si="2829"/>
        <v>0.23811717830413742</v>
      </c>
      <c r="AT1371" s="27">
        <f t="shared" si="2867"/>
        <v>7214784</v>
      </c>
      <c r="AU1371" s="28">
        <f t="shared" si="2831"/>
        <v>1370808.96</v>
      </c>
      <c r="AV1371" s="30">
        <f t="shared" si="2868"/>
        <v>8585592.9600000009</v>
      </c>
      <c r="AW1371" s="26">
        <v>1</v>
      </c>
      <c r="AX1371" s="27">
        <v>6000000</v>
      </c>
      <c r="AY1371" s="27">
        <v>8429568</v>
      </c>
      <c r="AZ1371" s="145"/>
      <c r="BA1371" s="145"/>
      <c r="BB1371" s="143">
        <f t="shared" si="2833"/>
        <v>0.23811717830413742</v>
      </c>
      <c r="BC1371" s="27">
        <f t="shared" si="2869"/>
        <v>7214784</v>
      </c>
      <c r="BD1371" s="27">
        <f t="shared" si="2835"/>
        <v>1370808.96</v>
      </c>
      <c r="BE1371" s="27">
        <f t="shared" si="2870"/>
        <v>8585592.9600000009</v>
      </c>
      <c r="BF1371" s="26">
        <v>1</v>
      </c>
      <c r="BG1371" s="27">
        <v>4800000</v>
      </c>
      <c r="BH1371" s="27">
        <v>4416000</v>
      </c>
      <c r="BI1371" s="145"/>
      <c r="BJ1371" s="145"/>
      <c r="BK1371" s="143">
        <f t="shared" si="2837"/>
        <v>5.8925565098878953E-2</v>
      </c>
      <c r="BL1371" s="27">
        <f t="shared" si="2899"/>
        <v>4608000</v>
      </c>
      <c r="BM1371" s="27">
        <f t="shared" si="2900"/>
        <v>875520</v>
      </c>
      <c r="BN1371" s="28">
        <f t="shared" si="2901"/>
        <v>5483520</v>
      </c>
      <c r="BO1371" s="26">
        <v>1</v>
      </c>
      <c r="BP1371" s="27">
        <v>4800000</v>
      </c>
      <c r="BQ1371" s="27">
        <v>4320000</v>
      </c>
      <c r="BR1371" s="148"/>
      <c r="BS1371" s="148"/>
      <c r="BT1371" s="143">
        <f t="shared" si="2841"/>
        <v>7.4432292756478682E-2</v>
      </c>
      <c r="BU1371" s="27">
        <f t="shared" si="2902"/>
        <v>4560000</v>
      </c>
      <c r="BV1371" s="28">
        <f t="shared" si="2903"/>
        <v>866400</v>
      </c>
      <c r="BW1371" s="30">
        <f t="shared" si="2904"/>
        <v>5426400</v>
      </c>
      <c r="BX1371" s="26">
        <v>1</v>
      </c>
      <c r="BY1371" s="28">
        <v>4800000</v>
      </c>
      <c r="BZ1371" s="28">
        <v>4320000</v>
      </c>
      <c r="CA1371" s="156"/>
      <c r="CB1371" s="156"/>
      <c r="CC1371" s="177">
        <f t="shared" si="2845"/>
        <v>7.4432292756478682E-2</v>
      </c>
      <c r="CD1371" s="28">
        <f t="shared" si="2905"/>
        <v>4560000</v>
      </c>
      <c r="CE1371" s="28">
        <f t="shared" si="2906"/>
        <v>866400</v>
      </c>
      <c r="CF1371" s="29">
        <f t="shared" si="2907"/>
        <v>5426400</v>
      </c>
      <c r="CG1371" s="26">
        <v>1</v>
      </c>
      <c r="CH1371" s="27">
        <v>3840000</v>
      </c>
      <c r="CI1371" s="27">
        <v>3264000</v>
      </c>
      <c r="CJ1371" s="148"/>
      <c r="CK1371" s="148"/>
      <c r="CL1371" s="143">
        <f t="shared" si="2908"/>
        <v>0.11466596451673743</v>
      </c>
      <c r="CM1371" s="27">
        <f t="shared" si="2909"/>
        <v>3552000</v>
      </c>
      <c r="CN1371" s="27">
        <f t="shared" si="2910"/>
        <v>674880</v>
      </c>
      <c r="CO1371" s="28">
        <f t="shared" si="2911"/>
        <v>4226880</v>
      </c>
      <c r="CP1371" s="26">
        <v>1</v>
      </c>
      <c r="CQ1371" s="27">
        <v>3840000</v>
      </c>
      <c r="CR1371" s="27">
        <v>3264000</v>
      </c>
      <c r="CS1371" s="148"/>
      <c r="CT1371" s="148"/>
      <c r="CU1371" s="143">
        <f t="shared" si="2853"/>
        <v>0.11466596451673743</v>
      </c>
      <c r="CV1371" s="27">
        <f t="shared" si="2912"/>
        <v>3552000</v>
      </c>
      <c r="CW1371" s="28">
        <f t="shared" si="2913"/>
        <v>674880</v>
      </c>
      <c r="CX1371" s="29">
        <f t="shared" si="2914"/>
        <v>4226880</v>
      </c>
      <c r="CY1371" s="26">
        <v>1</v>
      </c>
      <c r="CZ1371" s="27">
        <v>3840000</v>
      </c>
      <c r="DA1371" s="27">
        <v>2880000</v>
      </c>
      <c r="DB1371" s="181"/>
      <c r="DC1371" s="181"/>
      <c r="DD1371" s="143">
        <f t="shared" si="2883"/>
        <v>0.20203050891044214</v>
      </c>
      <c r="DE1371" s="27">
        <f t="shared" si="2915"/>
        <v>3360000</v>
      </c>
      <c r="DF1371" s="27">
        <f t="shared" si="2916"/>
        <v>638400</v>
      </c>
      <c r="DG1371" s="28">
        <f t="shared" si="2917"/>
        <v>3998400</v>
      </c>
      <c r="DH1371" s="31" t="s">
        <v>30</v>
      </c>
      <c r="DI1371" s="43" t="s">
        <v>30</v>
      </c>
      <c r="DJ1371" s="43" t="s">
        <v>30</v>
      </c>
      <c r="DK1371" s="43" t="s">
        <v>30</v>
      </c>
      <c r="DL1371" s="43" t="s">
        <v>30</v>
      </c>
      <c r="DM1371" s="32" t="s">
        <v>30</v>
      </c>
      <c r="DN1371" s="32" t="s">
        <v>30</v>
      </c>
      <c r="DO1371" s="33" t="s">
        <v>30</v>
      </c>
    </row>
    <row r="1372" spans="1:119" ht="21" customHeight="1" x14ac:dyDescent="0.25">
      <c r="A1372" s="66" t="s">
        <v>2680</v>
      </c>
      <c r="B1372" s="67" t="s">
        <v>2650</v>
      </c>
      <c r="C1372" s="68" t="s">
        <v>2681</v>
      </c>
      <c r="D1372" s="26">
        <v>1</v>
      </c>
      <c r="E1372" s="27">
        <v>5000000</v>
      </c>
      <c r="F1372" s="27">
        <v>5650000</v>
      </c>
      <c r="G1372" s="148"/>
      <c r="H1372" s="148"/>
      <c r="I1372" s="143">
        <f t="shared" si="2887"/>
        <v>8.631350380680862E-2</v>
      </c>
      <c r="J1372" s="27">
        <f t="shared" si="2888"/>
        <v>5325000</v>
      </c>
      <c r="K1372" s="28">
        <f t="shared" si="2889"/>
        <v>1011750</v>
      </c>
      <c r="L1372" s="29">
        <f t="shared" si="2821"/>
        <v>6336750</v>
      </c>
      <c r="M1372" s="26">
        <v>1</v>
      </c>
      <c r="N1372" s="27">
        <v>5000000</v>
      </c>
      <c r="O1372" s="27">
        <v>5350000</v>
      </c>
      <c r="P1372" s="145"/>
      <c r="Q1372" s="145"/>
      <c r="R1372" s="143">
        <f t="shared" si="2754"/>
        <v>4.7823647036771326E-2</v>
      </c>
      <c r="S1372" s="27">
        <f t="shared" si="2890"/>
        <v>5175000</v>
      </c>
      <c r="T1372" s="28">
        <f t="shared" si="2891"/>
        <v>983250</v>
      </c>
      <c r="U1372" s="30">
        <f t="shared" si="2892"/>
        <v>6158250</v>
      </c>
      <c r="V1372" s="26">
        <v>1</v>
      </c>
      <c r="W1372" s="27">
        <v>5000000</v>
      </c>
      <c r="X1372" s="27">
        <v>5500000</v>
      </c>
      <c r="Y1372" s="145"/>
      <c r="Z1372" s="145"/>
      <c r="AA1372" s="143">
        <f t="shared" si="2861"/>
        <v>6.7343502970147379E-2</v>
      </c>
      <c r="AB1372" s="27">
        <f t="shared" si="2893"/>
        <v>5250000</v>
      </c>
      <c r="AC1372" s="28">
        <f t="shared" si="2894"/>
        <v>997500</v>
      </c>
      <c r="AD1372" s="29">
        <f t="shared" si="2895"/>
        <v>6247500</v>
      </c>
      <c r="AE1372" s="26">
        <v>1</v>
      </c>
      <c r="AF1372" s="27">
        <v>5000000</v>
      </c>
      <c r="AG1372" s="27">
        <v>5550000</v>
      </c>
      <c r="AH1372" s="145"/>
      <c r="AI1372" s="145"/>
      <c r="AJ1372" s="143">
        <f t="shared" si="2825"/>
        <v>7.3726773393858039E-2</v>
      </c>
      <c r="AK1372" s="27">
        <f t="shared" si="2896"/>
        <v>5275000</v>
      </c>
      <c r="AL1372" s="28">
        <f t="shared" si="2897"/>
        <v>1002250</v>
      </c>
      <c r="AM1372" s="30">
        <f t="shared" si="2898"/>
        <v>6277250</v>
      </c>
      <c r="AN1372" s="26">
        <v>1</v>
      </c>
      <c r="AO1372" s="27">
        <v>5000000</v>
      </c>
      <c r="AP1372" s="27">
        <v>7024640</v>
      </c>
      <c r="AQ1372" s="145"/>
      <c r="AR1372" s="145"/>
      <c r="AS1372" s="143">
        <f t="shared" si="2829"/>
        <v>0.23811717830413742</v>
      </c>
      <c r="AT1372" s="27">
        <f t="shared" si="2867"/>
        <v>6012320</v>
      </c>
      <c r="AU1372" s="28">
        <f t="shared" si="2831"/>
        <v>1142340.8</v>
      </c>
      <c r="AV1372" s="30">
        <f t="shared" si="2868"/>
        <v>7154660.7999999998</v>
      </c>
      <c r="AW1372" s="26">
        <v>1</v>
      </c>
      <c r="AX1372" s="27">
        <v>5000000</v>
      </c>
      <c r="AY1372" s="27">
        <v>7024640</v>
      </c>
      <c r="AZ1372" s="145"/>
      <c r="BA1372" s="145"/>
      <c r="BB1372" s="143">
        <f t="shared" si="2833"/>
        <v>0.23811717830413742</v>
      </c>
      <c r="BC1372" s="27">
        <f t="shared" si="2869"/>
        <v>6012320</v>
      </c>
      <c r="BD1372" s="27">
        <f t="shared" si="2835"/>
        <v>1142340.8</v>
      </c>
      <c r="BE1372" s="27">
        <f t="shared" si="2870"/>
        <v>7154660.7999999998</v>
      </c>
      <c r="BF1372" s="26">
        <v>1</v>
      </c>
      <c r="BG1372" s="27">
        <v>4000000</v>
      </c>
      <c r="BH1372" s="27">
        <v>3680000</v>
      </c>
      <c r="BI1372" s="145"/>
      <c r="BJ1372" s="145"/>
      <c r="BK1372" s="143">
        <f t="shared" si="2837"/>
        <v>5.892556509887896E-2</v>
      </c>
      <c r="BL1372" s="27">
        <f t="shared" si="2899"/>
        <v>3840000</v>
      </c>
      <c r="BM1372" s="27">
        <f t="shared" si="2900"/>
        <v>729600</v>
      </c>
      <c r="BN1372" s="28">
        <f t="shared" si="2901"/>
        <v>4569600</v>
      </c>
      <c r="BO1372" s="26">
        <v>1</v>
      </c>
      <c r="BP1372" s="27">
        <v>4000000</v>
      </c>
      <c r="BQ1372" s="27">
        <v>3600000</v>
      </c>
      <c r="BR1372" s="148"/>
      <c r="BS1372" s="148"/>
      <c r="BT1372" s="143">
        <f t="shared" si="2841"/>
        <v>7.4432292756478696E-2</v>
      </c>
      <c r="BU1372" s="27">
        <f t="shared" si="2902"/>
        <v>3800000</v>
      </c>
      <c r="BV1372" s="28">
        <f t="shared" si="2903"/>
        <v>722000</v>
      </c>
      <c r="BW1372" s="30">
        <f t="shared" si="2904"/>
        <v>4522000</v>
      </c>
      <c r="BX1372" s="26">
        <v>1</v>
      </c>
      <c r="BY1372" s="28">
        <v>4000000</v>
      </c>
      <c r="BZ1372" s="28">
        <v>3600000</v>
      </c>
      <c r="CA1372" s="156"/>
      <c r="CB1372" s="156"/>
      <c r="CC1372" s="177">
        <f t="shared" si="2845"/>
        <v>7.4432292756478696E-2</v>
      </c>
      <c r="CD1372" s="28">
        <f t="shared" si="2905"/>
        <v>3800000</v>
      </c>
      <c r="CE1372" s="28">
        <f t="shared" si="2906"/>
        <v>722000</v>
      </c>
      <c r="CF1372" s="29">
        <f t="shared" si="2907"/>
        <v>4522000</v>
      </c>
      <c r="CG1372" s="26">
        <v>1</v>
      </c>
      <c r="CH1372" s="27">
        <v>3200000</v>
      </c>
      <c r="CI1372" s="27">
        <v>2720000</v>
      </c>
      <c r="CJ1372" s="148"/>
      <c r="CK1372" s="148"/>
      <c r="CL1372" s="143">
        <f t="shared" si="2908"/>
        <v>0.11466596451673743</v>
      </c>
      <c r="CM1372" s="27">
        <f t="shared" si="2909"/>
        <v>2960000</v>
      </c>
      <c r="CN1372" s="27">
        <f t="shared" si="2910"/>
        <v>562400</v>
      </c>
      <c r="CO1372" s="28">
        <f t="shared" si="2911"/>
        <v>3522400</v>
      </c>
      <c r="CP1372" s="26">
        <v>1</v>
      </c>
      <c r="CQ1372" s="27">
        <v>3200000</v>
      </c>
      <c r="CR1372" s="27">
        <v>2720000</v>
      </c>
      <c r="CS1372" s="148"/>
      <c r="CT1372" s="148"/>
      <c r="CU1372" s="143">
        <f t="shared" si="2853"/>
        <v>0.11466596451673743</v>
      </c>
      <c r="CV1372" s="27">
        <f t="shared" si="2912"/>
        <v>2960000</v>
      </c>
      <c r="CW1372" s="28">
        <f t="shared" si="2913"/>
        <v>562400</v>
      </c>
      <c r="CX1372" s="29">
        <f t="shared" si="2914"/>
        <v>3522400</v>
      </c>
      <c r="CY1372" s="26">
        <v>1</v>
      </c>
      <c r="CZ1372" s="27">
        <v>3200000</v>
      </c>
      <c r="DA1372" s="27">
        <v>2400000</v>
      </c>
      <c r="DB1372" s="181"/>
      <c r="DC1372" s="181"/>
      <c r="DD1372" s="143">
        <f t="shared" si="2883"/>
        <v>0.20203050891044216</v>
      </c>
      <c r="DE1372" s="27">
        <f t="shared" si="2915"/>
        <v>2800000</v>
      </c>
      <c r="DF1372" s="27">
        <f t="shared" si="2916"/>
        <v>532000</v>
      </c>
      <c r="DG1372" s="28">
        <f t="shared" si="2917"/>
        <v>3332000</v>
      </c>
      <c r="DH1372" s="31" t="s">
        <v>30</v>
      </c>
      <c r="DI1372" s="43" t="s">
        <v>30</v>
      </c>
      <c r="DJ1372" s="43" t="s">
        <v>30</v>
      </c>
      <c r="DK1372" s="43" t="s">
        <v>30</v>
      </c>
      <c r="DL1372" s="43" t="s">
        <v>30</v>
      </c>
      <c r="DM1372" s="32" t="s">
        <v>30</v>
      </c>
      <c r="DN1372" s="32" t="s">
        <v>30</v>
      </c>
      <c r="DO1372" s="33" t="s">
        <v>30</v>
      </c>
    </row>
    <row r="1373" spans="1:119" ht="21" customHeight="1" x14ac:dyDescent="0.25">
      <c r="A1373" s="66" t="s">
        <v>2682</v>
      </c>
      <c r="B1373" s="67" t="s">
        <v>2650</v>
      </c>
      <c r="C1373" s="68" t="s">
        <v>2683</v>
      </c>
      <c r="D1373" s="26">
        <v>1</v>
      </c>
      <c r="E1373" s="27">
        <v>5000000</v>
      </c>
      <c r="F1373" s="27">
        <v>5650000</v>
      </c>
      <c r="G1373" s="148"/>
      <c r="H1373" s="148"/>
      <c r="I1373" s="143">
        <f t="shared" si="2887"/>
        <v>8.631350380680862E-2</v>
      </c>
      <c r="J1373" s="27">
        <f t="shared" si="2888"/>
        <v>5325000</v>
      </c>
      <c r="K1373" s="28">
        <f t="shared" si="2889"/>
        <v>1011750</v>
      </c>
      <c r="L1373" s="29">
        <f t="shared" si="2821"/>
        <v>6336750</v>
      </c>
      <c r="M1373" s="26">
        <v>1</v>
      </c>
      <c r="N1373" s="27">
        <v>5000000</v>
      </c>
      <c r="O1373" s="27">
        <v>5350000</v>
      </c>
      <c r="P1373" s="145"/>
      <c r="Q1373" s="145"/>
      <c r="R1373" s="143">
        <f t="shared" si="2754"/>
        <v>4.7823647036771326E-2</v>
      </c>
      <c r="S1373" s="27">
        <f t="shared" si="2890"/>
        <v>5175000</v>
      </c>
      <c r="T1373" s="28">
        <f t="shared" si="2891"/>
        <v>983250</v>
      </c>
      <c r="U1373" s="30">
        <f t="shared" si="2892"/>
        <v>6158250</v>
      </c>
      <c r="V1373" s="26">
        <v>1</v>
      </c>
      <c r="W1373" s="27">
        <v>5000000</v>
      </c>
      <c r="X1373" s="27">
        <v>5500000</v>
      </c>
      <c r="Y1373" s="145"/>
      <c r="Z1373" s="145"/>
      <c r="AA1373" s="143">
        <f t="shared" si="2861"/>
        <v>6.7343502970147379E-2</v>
      </c>
      <c r="AB1373" s="27">
        <f t="shared" si="2893"/>
        <v>5250000</v>
      </c>
      <c r="AC1373" s="28">
        <f t="shared" si="2894"/>
        <v>997500</v>
      </c>
      <c r="AD1373" s="29">
        <f t="shared" si="2895"/>
        <v>6247500</v>
      </c>
      <c r="AE1373" s="26">
        <v>1</v>
      </c>
      <c r="AF1373" s="27">
        <v>5000000</v>
      </c>
      <c r="AG1373" s="27">
        <v>5550000</v>
      </c>
      <c r="AH1373" s="145"/>
      <c r="AI1373" s="145"/>
      <c r="AJ1373" s="143">
        <f t="shared" si="2825"/>
        <v>7.3726773393858039E-2</v>
      </c>
      <c r="AK1373" s="27">
        <f t="shared" si="2896"/>
        <v>5275000</v>
      </c>
      <c r="AL1373" s="28">
        <f t="shared" si="2897"/>
        <v>1002250</v>
      </c>
      <c r="AM1373" s="30">
        <f t="shared" si="2898"/>
        <v>6277250</v>
      </c>
      <c r="AN1373" s="26">
        <v>1</v>
      </c>
      <c r="AO1373" s="27">
        <v>5000000</v>
      </c>
      <c r="AP1373" s="27">
        <v>7024640</v>
      </c>
      <c r="AQ1373" s="145"/>
      <c r="AR1373" s="145"/>
      <c r="AS1373" s="143">
        <f t="shared" si="2829"/>
        <v>0.23811717830413742</v>
      </c>
      <c r="AT1373" s="27">
        <f t="shared" si="2867"/>
        <v>6012320</v>
      </c>
      <c r="AU1373" s="28">
        <f t="shared" si="2831"/>
        <v>1142340.8</v>
      </c>
      <c r="AV1373" s="30">
        <f t="shared" si="2868"/>
        <v>7154660.7999999998</v>
      </c>
      <c r="AW1373" s="26">
        <v>1</v>
      </c>
      <c r="AX1373" s="27">
        <v>5000000</v>
      </c>
      <c r="AY1373" s="27">
        <v>7024640</v>
      </c>
      <c r="AZ1373" s="145"/>
      <c r="BA1373" s="145"/>
      <c r="BB1373" s="143">
        <f t="shared" si="2833"/>
        <v>0.23811717830413742</v>
      </c>
      <c r="BC1373" s="27">
        <f t="shared" si="2869"/>
        <v>6012320</v>
      </c>
      <c r="BD1373" s="27">
        <f t="shared" si="2835"/>
        <v>1142340.8</v>
      </c>
      <c r="BE1373" s="27">
        <f t="shared" si="2870"/>
        <v>7154660.7999999998</v>
      </c>
      <c r="BF1373" s="26">
        <v>1</v>
      </c>
      <c r="BG1373" s="27">
        <v>4000000</v>
      </c>
      <c r="BH1373" s="27">
        <v>3680000</v>
      </c>
      <c r="BI1373" s="145"/>
      <c r="BJ1373" s="145"/>
      <c r="BK1373" s="143">
        <f t="shared" si="2837"/>
        <v>5.892556509887896E-2</v>
      </c>
      <c r="BL1373" s="27">
        <f t="shared" si="2899"/>
        <v>3840000</v>
      </c>
      <c r="BM1373" s="27">
        <f t="shared" si="2900"/>
        <v>729600</v>
      </c>
      <c r="BN1373" s="28">
        <f t="shared" si="2901"/>
        <v>4569600</v>
      </c>
      <c r="BO1373" s="26">
        <v>1</v>
      </c>
      <c r="BP1373" s="27">
        <v>4000000</v>
      </c>
      <c r="BQ1373" s="27">
        <v>3600000</v>
      </c>
      <c r="BR1373" s="148"/>
      <c r="BS1373" s="148"/>
      <c r="BT1373" s="143">
        <f t="shared" si="2841"/>
        <v>7.4432292756478696E-2</v>
      </c>
      <c r="BU1373" s="27">
        <f t="shared" si="2902"/>
        <v>3800000</v>
      </c>
      <c r="BV1373" s="28">
        <f t="shared" si="2903"/>
        <v>722000</v>
      </c>
      <c r="BW1373" s="30">
        <f t="shared" si="2904"/>
        <v>4522000</v>
      </c>
      <c r="BX1373" s="26">
        <v>1</v>
      </c>
      <c r="BY1373" s="28">
        <v>4000000</v>
      </c>
      <c r="BZ1373" s="28">
        <v>3600000</v>
      </c>
      <c r="CA1373" s="156"/>
      <c r="CB1373" s="156"/>
      <c r="CC1373" s="177">
        <f t="shared" si="2845"/>
        <v>7.4432292756478696E-2</v>
      </c>
      <c r="CD1373" s="28">
        <f t="shared" si="2905"/>
        <v>3800000</v>
      </c>
      <c r="CE1373" s="28">
        <f t="shared" si="2906"/>
        <v>722000</v>
      </c>
      <c r="CF1373" s="29">
        <f t="shared" si="2907"/>
        <v>4522000</v>
      </c>
      <c r="CG1373" s="26">
        <v>1</v>
      </c>
      <c r="CH1373" s="27">
        <v>3200000</v>
      </c>
      <c r="CI1373" s="27">
        <v>2720000</v>
      </c>
      <c r="CJ1373" s="148"/>
      <c r="CK1373" s="148"/>
      <c r="CL1373" s="143">
        <f t="shared" si="2908"/>
        <v>0.11466596451673743</v>
      </c>
      <c r="CM1373" s="27">
        <f t="shared" si="2909"/>
        <v>2960000</v>
      </c>
      <c r="CN1373" s="27">
        <f t="shared" si="2910"/>
        <v>562400</v>
      </c>
      <c r="CO1373" s="28">
        <f t="shared" si="2911"/>
        <v>3522400</v>
      </c>
      <c r="CP1373" s="26">
        <v>1</v>
      </c>
      <c r="CQ1373" s="27">
        <v>3200000</v>
      </c>
      <c r="CR1373" s="27">
        <v>2720000</v>
      </c>
      <c r="CS1373" s="148"/>
      <c r="CT1373" s="148"/>
      <c r="CU1373" s="143">
        <f t="shared" si="2853"/>
        <v>0.11466596451673743</v>
      </c>
      <c r="CV1373" s="27">
        <f t="shared" si="2912"/>
        <v>2960000</v>
      </c>
      <c r="CW1373" s="28">
        <f t="shared" si="2913"/>
        <v>562400</v>
      </c>
      <c r="CX1373" s="29">
        <f t="shared" si="2914"/>
        <v>3522400</v>
      </c>
      <c r="CY1373" s="26">
        <v>1</v>
      </c>
      <c r="CZ1373" s="27">
        <v>3200000</v>
      </c>
      <c r="DA1373" s="27">
        <v>2400000</v>
      </c>
      <c r="DB1373" s="181"/>
      <c r="DC1373" s="181"/>
      <c r="DD1373" s="143">
        <f t="shared" si="2883"/>
        <v>0.20203050891044216</v>
      </c>
      <c r="DE1373" s="27">
        <f t="shared" si="2915"/>
        <v>2800000</v>
      </c>
      <c r="DF1373" s="27">
        <f t="shared" si="2916"/>
        <v>532000</v>
      </c>
      <c r="DG1373" s="28">
        <f t="shared" si="2917"/>
        <v>3332000</v>
      </c>
      <c r="DH1373" s="31" t="s">
        <v>30</v>
      </c>
      <c r="DI1373" s="43" t="s">
        <v>30</v>
      </c>
      <c r="DJ1373" s="43" t="s">
        <v>30</v>
      </c>
      <c r="DK1373" s="43" t="s">
        <v>30</v>
      </c>
      <c r="DL1373" s="43" t="s">
        <v>30</v>
      </c>
      <c r="DM1373" s="32" t="s">
        <v>30</v>
      </c>
      <c r="DN1373" s="32" t="s">
        <v>30</v>
      </c>
      <c r="DO1373" s="33" t="s">
        <v>30</v>
      </c>
    </row>
    <row r="1374" spans="1:119" ht="21" customHeight="1" x14ac:dyDescent="0.25">
      <c r="A1374" s="66" t="s">
        <v>2684</v>
      </c>
      <c r="B1374" s="67" t="s">
        <v>2650</v>
      </c>
      <c r="C1374" s="68" t="s">
        <v>2685</v>
      </c>
      <c r="D1374" s="26">
        <v>1</v>
      </c>
      <c r="E1374" s="27">
        <v>500000</v>
      </c>
      <c r="F1374" s="27">
        <v>610000</v>
      </c>
      <c r="G1374" s="148"/>
      <c r="H1374" s="148"/>
      <c r="I1374" s="143">
        <f t="shared" si="2887"/>
        <v>0.14014728996490131</v>
      </c>
      <c r="J1374" s="27">
        <f t="shared" si="2888"/>
        <v>555000</v>
      </c>
      <c r="K1374" s="28">
        <f t="shared" si="2889"/>
        <v>105450</v>
      </c>
      <c r="L1374" s="29">
        <f t="shared" si="2821"/>
        <v>660450</v>
      </c>
      <c r="M1374" s="26">
        <v>1</v>
      </c>
      <c r="N1374" s="27">
        <v>500000</v>
      </c>
      <c r="O1374" s="27">
        <v>580000</v>
      </c>
      <c r="P1374" s="145"/>
      <c r="Q1374" s="145"/>
      <c r="R1374" s="143">
        <f t="shared" si="2754"/>
        <v>0.10475656017578482</v>
      </c>
      <c r="S1374" s="27">
        <f t="shared" si="2890"/>
        <v>540000</v>
      </c>
      <c r="T1374" s="28">
        <f t="shared" si="2891"/>
        <v>102600</v>
      </c>
      <c r="U1374" s="30">
        <f t="shared" si="2892"/>
        <v>642600</v>
      </c>
      <c r="V1374" s="26">
        <v>1</v>
      </c>
      <c r="W1374" s="27">
        <v>500000</v>
      </c>
      <c r="X1374" s="27">
        <v>550000</v>
      </c>
      <c r="Y1374" s="145"/>
      <c r="Z1374" s="145"/>
      <c r="AA1374" s="143">
        <f t="shared" si="2861"/>
        <v>6.7343502970147393E-2</v>
      </c>
      <c r="AB1374" s="27">
        <f t="shared" si="2893"/>
        <v>525000</v>
      </c>
      <c r="AC1374" s="28">
        <f t="shared" si="2894"/>
        <v>99750</v>
      </c>
      <c r="AD1374" s="29">
        <f t="shared" si="2895"/>
        <v>624750</v>
      </c>
      <c r="AE1374" s="26">
        <v>1</v>
      </c>
      <c r="AF1374" s="27">
        <v>500000</v>
      </c>
      <c r="AG1374" s="27">
        <v>600000</v>
      </c>
      <c r="AH1374" s="145"/>
      <c r="AI1374" s="145"/>
      <c r="AJ1374" s="143">
        <f t="shared" si="2825"/>
        <v>0.12856486930664501</v>
      </c>
      <c r="AK1374" s="27">
        <f t="shared" si="2896"/>
        <v>550000</v>
      </c>
      <c r="AL1374" s="28">
        <f t="shared" si="2897"/>
        <v>104500</v>
      </c>
      <c r="AM1374" s="30">
        <f t="shared" si="2898"/>
        <v>654500</v>
      </c>
      <c r="AN1374" s="26">
        <v>1</v>
      </c>
      <c r="AO1374" s="27">
        <v>500000</v>
      </c>
      <c r="AP1374" s="27">
        <v>702464</v>
      </c>
      <c r="AQ1374" s="145"/>
      <c r="AR1374" s="145"/>
      <c r="AS1374" s="143">
        <f t="shared" si="2829"/>
        <v>0.23811717830413742</v>
      </c>
      <c r="AT1374" s="27">
        <f t="shared" si="2867"/>
        <v>601232</v>
      </c>
      <c r="AU1374" s="28">
        <f t="shared" si="2831"/>
        <v>114234.08</v>
      </c>
      <c r="AV1374" s="30">
        <f t="shared" si="2868"/>
        <v>715466.08</v>
      </c>
      <c r="AW1374" s="26">
        <v>1</v>
      </c>
      <c r="AX1374" s="27">
        <v>500000</v>
      </c>
      <c r="AY1374" s="27">
        <v>702464</v>
      </c>
      <c r="AZ1374" s="145"/>
      <c r="BA1374" s="145"/>
      <c r="BB1374" s="143">
        <f t="shared" si="2833"/>
        <v>0.23811717830413742</v>
      </c>
      <c r="BC1374" s="27">
        <f t="shared" si="2869"/>
        <v>601232</v>
      </c>
      <c r="BD1374" s="27">
        <f t="shared" si="2835"/>
        <v>114234.08</v>
      </c>
      <c r="BE1374" s="27">
        <f t="shared" si="2870"/>
        <v>715466.08</v>
      </c>
      <c r="BF1374" s="26">
        <v>1</v>
      </c>
      <c r="BG1374" s="27">
        <v>400000</v>
      </c>
      <c r="BH1374" s="27">
        <v>368000</v>
      </c>
      <c r="BI1374" s="145"/>
      <c r="BJ1374" s="145"/>
      <c r="BK1374" s="143">
        <f t="shared" si="2837"/>
        <v>5.892556509887896E-2</v>
      </c>
      <c r="BL1374" s="27">
        <f t="shared" si="2899"/>
        <v>384000</v>
      </c>
      <c r="BM1374" s="27">
        <f t="shared" si="2900"/>
        <v>72960</v>
      </c>
      <c r="BN1374" s="28">
        <f t="shared" si="2901"/>
        <v>456960</v>
      </c>
      <c r="BO1374" s="26">
        <v>1</v>
      </c>
      <c r="BP1374" s="27">
        <v>400000</v>
      </c>
      <c r="BQ1374" s="27">
        <v>360000</v>
      </c>
      <c r="BR1374" s="148"/>
      <c r="BS1374" s="148"/>
      <c r="BT1374" s="143">
        <f t="shared" si="2841"/>
        <v>7.4432292756478682E-2</v>
      </c>
      <c r="BU1374" s="27">
        <f t="shared" si="2902"/>
        <v>380000</v>
      </c>
      <c r="BV1374" s="28">
        <f t="shared" si="2903"/>
        <v>72200</v>
      </c>
      <c r="BW1374" s="30">
        <f t="shared" si="2904"/>
        <v>452200</v>
      </c>
      <c r="BX1374" s="26">
        <v>1</v>
      </c>
      <c r="BY1374" s="28">
        <v>400000</v>
      </c>
      <c r="BZ1374" s="28">
        <v>360000</v>
      </c>
      <c r="CA1374" s="156"/>
      <c r="CB1374" s="156"/>
      <c r="CC1374" s="177">
        <f t="shared" si="2845"/>
        <v>7.4432292756478682E-2</v>
      </c>
      <c r="CD1374" s="28">
        <f t="shared" si="2905"/>
        <v>380000</v>
      </c>
      <c r="CE1374" s="28">
        <f t="shared" si="2906"/>
        <v>72200</v>
      </c>
      <c r="CF1374" s="29">
        <f t="shared" si="2907"/>
        <v>452200</v>
      </c>
      <c r="CG1374" s="26">
        <v>1</v>
      </c>
      <c r="CH1374" s="27">
        <v>320000</v>
      </c>
      <c r="CI1374" s="27">
        <v>272000</v>
      </c>
      <c r="CJ1374" s="148"/>
      <c r="CK1374" s="148"/>
      <c r="CL1374" s="143">
        <f t="shared" si="2908"/>
        <v>0.11466596451673743</v>
      </c>
      <c r="CM1374" s="27">
        <f t="shared" si="2909"/>
        <v>296000</v>
      </c>
      <c r="CN1374" s="27">
        <f t="shared" si="2910"/>
        <v>56240</v>
      </c>
      <c r="CO1374" s="28">
        <f t="shared" si="2911"/>
        <v>352240</v>
      </c>
      <c r="CP1374" s="26">
        <v>1</v>
      </c>
      <c r="CQ1374" s="27">
        <v>320000</v>
      </c>
      <c r="CR1374" s="27">
        <v>272000</v>
      </c>
      <c r="CS1374" s="148"/>
      <c r="CT1374" s="148"/>
      <c r="CU1374" s="143">
        <f t="shared" si="2853"/>
        <v>0.11466596451673743</v>
      </c>
      <c r="CV1374" s="27">
        <f t="shared" si="2912"/>
        <v>296000</v>
      </c>
      <c r="CW1374" s="28">
        <f t="shared" si="2913"/>
        <v>56240</v>
      </c>
      <c r="CX1374" s="29">
        <f t="shared" si="2914"/>
        <v>352240</v>
      </c>
      <c r="CY1374" s="26">
        <v>1</v>
      </c>
      <c r="CZ1374" s="27">
        <v>320000</v>
      </c>
      <c r="DA1374" s="27">
        <v>240000</v>
      </c>
      <c r="DB1374" s="181"/>
      <c r="DC1374" s="181"/>
      <c r="DD1374" s="143">
        <f t="shared" si="2883"/>
        <v>0.20203050891044214</v>
      </c>
      <c r="DE1374" s="27">
        <f t="shared" si="2915"/>
        <v>280000</v>
      </c>
      <c r="DF1374" s="27">
        <f t="shared" si="2916"/>
        <v>53200</v>
      </c>
      <c r="DG1374" s="28">
        <f t="shared" si="2917"/>
        <v>333200</v>
      </c>
      <c r="DH1374" s="31" t="s">
        <v>30</v>
      </c>
      <c r="DI1374" s="43" t="s">
        <v>30</v>
      </c>
      <c r="DJ1374" s="43" t="s">
        <v>30</v>
      </c>
      <c r="DK1374" s="43" t="s">
        <v>30</v>
      </c>
      <c r="DL1374" s="43" t="s">
        <v>30</v>
      </c>
      <c r="DM1374" s="32" t="s">
        <v>30</v>
      </c>
      <c r="DN1374" s="32" t="s">
        <v>30</v>
      </c>
      <c r="DO1374" s="33" t="s">
        <v>30</v>
      </c>
    </row>
    <row r="1375" spans="1:119" ht="21" customHeight="1" x14ac:dyDescent="0.25">
      <c r="A1375" s="66" t="s">
        <v>2686</v>
      </c>
      <c r="B1375" s="67" t="s">
        <v>2650</v>
      </c>
      <c r="C1375" s="68" t="s">
        <v>2687</v>
      </c>
      <c r="D1375" s="26">
        <v>1</v>
      </c>
      <c r="E1375" s="27">
        <v>500000</v>
      </c>
      <c r="F1375" s="27">
        <v>610000</v>
      </c>
      <c r="G1375" s="148"/>
      <c r="H1375" s="148"/>
      <c r="I1375" s="143">
        <f t="shared" si="2887"/>
        <v>0.14014728996490131</v>
      </c>
      <c r="J1375" s="27">
        <f t="shared" si="2888"/>
        <v>555000</v>
      </c>
      <c r="K1375" s="28">
        <f t="shared" si="2889"/>
        <v>105450</v>
      </c>
      <c r="L1375" s="29">
        <f t="shared" si="2821"/>
        <v>660450</v>
      </c>
      <c r="M1375" s="26">
        <v>1</v>
      </c>
      <c r="N1375" s="27">
        <v>500000</v>
      </c>
      <c r="O1375" s="27">
        <v>580000</v>
      </c>
      <c r="P1375" s="145"/>
      <c r="Q1375" s="145"/>
      <c r="R1375" s="143">
        <f t="shared" si="2754"/>
        <v>0.10475656017578482</v>
      </c>
      <c r="S1375" s="27">
        <f t="shared" si="2890"/>
        <v>540000</v>
      </c>
      <c r="T1375" s="28">
        <f t="shared" si="2891"/>
        <v>102600</v>
      </c>
      <c r="U1375" s="30">
        <f t="shared" si="2892"/>
        <v>642600</v>
      </c>
      <c r="V1375" s="26">
        <v>1</v>
      </c>
      <c r="W1375" s="27">
        <v>500000</v>
      </c>
      <c r="X1375" s="27">
        <v>550000</v>
      </c>
      <c r="Y1375" s="145"/>
      <c r="Z1375" s="145"/>
      <c r="AA1375" s="143">
        <f t="shared" si="2861"/>
        <v>6.7343502970147393E-2</v>
      </c>
      <c r="AB1375" s="27">
        <f t="shared" si="2893"/>
        <v>525000</v>
      </c>
      <c r="AC1375" s="28">
        <f t="shared" si="2894"/>
        <v>99750</v>
      </c>
      <c r="AD1375" s="29">
        <f t="shared" si="2895"/>
        <v>624750</v>
      </c>
      <c r="AE1375" s="26">
        <v>1</v>
      </c>
      <c r="AF1375" s="27">
        <v>500000</v>
      </c>
      <c r="AG1375" s="27">
        <v>600000</v>
      </c>
      <c r="AH1375" s="145"/>
      <c r="AI1375" s="145"/>
      <c r="AJ1375" s="143">
        <f t="shared" si="2825"/>
        <v>0.12856486930664501</v>
      </c>
      <c r="AK1375" s="27">
        <f t="shared" si="2896"/>
        <v>550000</v>
      </c>
      <c r="AL1375" s="28">
        <f t="shared" si="2897"/>
        <v>104500</v>
      </c>
      <c r="AM1375" s="30">
        <f t="shared" si="2898"/>
        <v>654500</v>
      </c>
      <c r="AN1375" s="26">
        <v>1</v>
      </c>
      <c r="AO1375" s="27">
        <v>500000</v>
      </c>
      <c r="AP1375" s="27">
        <v>702464</v>
      </c>
      <c r="AQ1375" s="145"/>
      <c r="AR1375" s="145"/>
      <c r="AS1375" s="143">
        <f t="shared" si="2829"/>
        <v>0.23811717830413742</v>
      </c>
      <c r="AT1375" s="27">
        <f t="shared" si="2867"/>
        <v>601232</v>
      </c>
      <c r="AU1375" s="28">
        <f t="shared" si="2831"/>
        <v>114234.08</v>
      </c>
      <c r="AV1375" s="30">
        <f t="shared" si="2868"/>
        <v>715466.08</v>
      </c>
      <c r="AW1375" s="26">
        <v>1</v>
      </c>
      <c r="AX1375" s="27">
        <v>500000</v>
      </c>
      <c r="AY1375" s="27">
        <v>702464</v>
      </c>
      <c r="AZ1375" s="145"/>
      <c r="BA1375" s="145"/>
      <c r="BB1375" s="143">
        <f t="shared" si="2833"/>
        <v>0.23811717830413742</v>
      </c>
      <c r="BC1375" s="27">
        <f t="shared" si="2869"/>
        <v>601232</v>
      </c>
      <c r="BD1375" s="27">
        <f t="shared" si="2835"/>
        <v>114234.08</v>
      </c>
      <c r="BE1375" s="27">
        <f t="shared" si="2870"/>
        <v>715466.08</v>
      </c>
      <c r="BF1375" s="26">
        <v>1</v>
      </c>
      <c r="BG1375" s="27">
        <v>400000</v>
      </c>
      <c r="BH1375" s="27">
        <v>368000</v>
      </c>
      <c r="BI1375" s="145"/>
      <c r="BJ1375" s="145"/>
      <c r="BK1375" s="143">
        <f t="shared" si="2837"/>
        <v>5.892556509887896E-2</v>
      </c>
      <c r="BL1375" s="27">
        <f t="shared" si="2899"/>
        <v>384000</v>
      </c>
      <c r="BM1375" s="27">
        <f t="shared" si="2900"/>
        <v>72960</v>
      </c>
      <c r="BN1375" s="28">
        <f t="shared" si="2901"/>
        <v>456960</v>
      </c>
      <c r="BO1375" s="26">
        <v>1</v>
      </c>
      <c r="BP1375" s="27">
        <v>400000</v>
      </c>
      <c r="BQ1375" s="27">
        <v>360000</v>
      </c>
      <c r="BR1375" s="148"/>
      <c r="BS1375" s="148"/>
      <c r="BT1375" s="143">
        <f t="shared" si="2841"/>
        <v>7.4432292756478682E-2</v>
      </c>
      <c r="BU1375" s="27">
        <f t="shared" si="2902"/>
        <v>380000</v>
      </c>
      <c r="BV1375" s="28">
        <f t="shared" si="2903"/>
        <v>72200</v>
      </c>
      <c r="BW1375" s="30">
        <f t="shared" si="2904"/>
        <v>452200</v>
      </c>
      <c r="BX1375" s="26">
        <v>1</v>
      </c>
      <c r="BY1375" s="28">
        <v>400000</v>
      </c>
      <c r="BZ1375" s="28">
        <v>360000</v>
      </c>
      <c r="CA1375" s="156"/>
      <c r="CB1375" s="156"/>
      <c r="CC1375" s="177">
        <f t="shared" si="2845"/>
        <v>7.4432292756478682E-2</v>
      </c>
      <c r="CD1375" s="28">
        <f t="shared" si="2905"/>
        <v>380000</v>
      </c>
      <c r="CE1375" s="28">
        <f t="shared" si="2906"/>
        <v>72200</v>
      </c>
      <c r="CF1375" s="29">
        <f t="shared" si="2907"/>
        <v>452200</v>
      </c>
      <c r="CG1375" s="26">
        <v>1</v>
      </c>
      <c r="CH1375" s="27">
        <v>320000</v>
      </c>
      <c r="CI1375" s="27">
        <v>272000</v>
      </c>
      <c r="CJ1375" s="148"/>
      <c r="CK1375" s="148"/>
      <c r="CL1375" s="143">
        <f t="shared" si="2908"/>
        <v>0.11466596451673743</v>
      </c>
      <c r="CM1375" s="27">
        <f t="shared" si="2909"/>
        <v>296000</v>
      </c>
      <c r="CN1375" s="27">
        <f t="shared" si="2910"/>
        <v>56240</v>
      </c>
      <c r="CO1375" s="28">
        <f t="shared" si="2911"/>
        <v>352240</v>
      </c>
      <c r="CP1375" s="26">
        <v>1</v>
      </c>
      <c r="CQ1375" s="27">
        <v>320000</v>
      </c>
      <c r="CR1375" s="27">
        <v>272000</v>
      </c>
      <c r="CS1375" s="148"/>
      <c r="CT1375" s="148"/>
      <c r="CU1375" s="143">
        <f t="shared" si="2853"/>
        <v>0.11466596451673743</v>
      </c>
      <c r="CV1375" s="27">
        <f t="shared" si="2912"/>
        <v>296000</v>
      </c>
      <c r="CW1375" s="28">
        <f t="shared" si="2913"/>
        <v>56240</v>
      </c>
      <c r="CX1375" s="29">
        <f t="shared" si="2914"/>
        <v>352240</v>
      </c>
      <c r="CY1375" s="26">
        <v>1</v>
      </c>
      <c r="CZ1375" s="27">
        <v>320000</v>
      </c>
      <c r="DA1375" s="27">
        <v>240000</v>
      </c>
      <c r="DB1375" s="181"/>
      <c r="DC1375" s="181"/>
      <c r="DD1375" s="143">
        <f t="shared" si="2883"/>
        <v>0.20203050891044214</v>
      </c>
      <c r="DE1375" s="27">
        <f t="shared" si="2915"/>
        <v>280000</v>
      </c>
      <c r="DF1375" s="27">
        <f t="shared" si="2916"/>
        <v>53200</v>
      </c>
      <c r="DG1375" s="28">
        <f t="shared" si="2917"/>
        <v>333200</v>
      </c>
      <c r="DH1375" s="31" t="s">
        <v>30</v>
      </c>
      <c r="DI1375" s="43" t="s">
        <v>30</v>
      </c>
      <c r="DJ1375" s="43" t="s">
        <v>30</v>
      </c>
      <c r="DK1375" s="43" t="s">
        <v>30</v>
      </c>
      <c r="DL1375" s="43" t="s">
        <v>30</v>
      </c>
      <c r="DM1375" s="32" t="s">
        <v>30</v>
      </c>
      <c r="DN1375" s="32" t="s">
        <v>30</v>
      </c>
      <c r="DO1375" s="33" t="s">
        <v>30</v>
      </c>
    </row>
    <row r="1376" spans="1:119" ht="21" customHeight="1" x14ac:dyDescent="0.25">
      <c r="A1376" s="66" t="s">
        <v>2688</v>
      </c>
      <c r="B1376" s="67" t="s">
        <v>2650</v>
      </c>
      <c r="C1376" s="68" t="s">
        <v>2689</v>
      </c>
      <c r="D1376" s="26">
        <v>1</v>
      </c>
      <c r="E1376" s="27">
        <v>1500000</v>
      </c>
      <c r="F1376" s="27">
        <v>1730000</v>
      </c>
      <c r="G1376" s="148"/>
      <c r="H1376" s="148"/>
      <c r="I1376" s="143">
        <f t="shared" si="2887"/>
        <v>0.10070251372935352</v>
      </c>
      <c r="J1376" s="27">
        <f t="shared" si="2888"/>
        <v>1615000</v>
      </c>
      <c r="K1376" s="28">
        <f t="shared" si="2889"/>
        <v>306850</v>
      </c>
      <c r="L1376" s="29">
        <f t="shared" si="2821"/>
        <v>1921850</v>
      </c>
      <c r="M1376" s="26">
        <v>1</v>
      </c>
      <c r="N1376" s="27">
        <v>1500000</v>
      </c>
      <c r="O1376" s="27">
        <v>1640000</v>
      </c>
      <c r="P1376" s="145"/>
      <c r="Q1376" s="145"/>
      <c r="R1376" s="143">
        <f t="shared" si="2754"/>
        <v>6.305410787650742E-2</v>
      </c>
      <c r="S1376" s="27">
        <f t="shared" si="2890"/>
        <v>1570000</v>
      </c>
      <c r="T1376" s="28">
        <f t="shared" si="2891"/>
        <v>298300</v>
      </c>
      <c r="U1376" s="30">
        <f t="shared" si="2892"/>
        <v>1868300</v>
      </c>
      <c r="V1376" s="26">
        <v>1</v>
      </c>
      <c r="W1376" s="27">
        <v>1500000</v>
      </c>
      <c r="X1376" s="27">
        <v>1650000</v>
      </c>
      <c r="Y1376" s="145"/>
      <c r="Z1376" s="145"/>
      <c r="AA1376" s="143">
        <f t="shared" si="2861"/>
        <v>6.7343502970147379E-2</v>
      </c>
      <c r="AB1376" s="27">
        <f t="shared" si="2893"/>
        <v>1575000</v>
      </c>
      <c r="AC1376" s="28">
        <f t="shared" si="2894"/>
        <v>299250</v>
      </c>
      <c r="AD1376" s="29">
        <f t="shared" si="2895"/>
        <v>1874250</v>
      </c>
      <c r="AE1376" s="26">
        <v>1</v>
      </c>
      <c r="AF1376" s="27">
        <v>1500000</v>
      </c>
      <c r="AG1376" s="27">
        <v>1700000</v>
      </c>
      <c r="AH1376" s="145"/>
      <c r="AI1376" s="145"/>
      <c r="AJ1376" s="143">
        <f t="shared" si="2825"/>
        <v>8.8388347648318447E-2</v>
      </c>
      <c r="AK1376" s="27">
        <f t="shared" si="2896"/>
        <v>1600000</v>
      </c>
      <c r="AL1376" s="28">
        <f t="shared" si="2897"/>
        <v>304000</v>
      </c>
      <c r="AM1376" s="30">
        <f t="shared" si="2898"/>
        <v>1904000</v>
      </c>
      <c r="AN1376" s="26">
        <v>1</v>
      </c>
      <c r="AO1376" s="27">
        <v>1500000</v>
      </c>
      <c r="AP1376" s="27">
        <v>2107392</v>
      </c>
      <c r="AQ1376" s="145"/>
      <c r="AR1376" s="145"/>
      <c r="AS1376" s="143">
        <f t="shared" si="2829"/>
        <v>0.23811717830413742</v>
      </c>
      <c r="AT1376" s="27">
        <f t="shared" si="2867"/>
        <v>1803696</v>
      </c>
      <c r="AU1376" s="28">
        <f t="shared" si="2831"/>
        <v>342702.24</v>
      </c>
      <c r="AV1376" s="30">
        <f t="shared" si="2868"/>
        <v>2146398.2400000002</v>
      </c>
      <c r="AW1376" s="26">
        <v>1</v>
      </c>
      <c r="AX1376" s="27">
        <v>1500000</v>
      </c>
      <c r="AY1376" s="27">
        <v>2107392</v>
      </c>
      <c r="AZ1376" s="145"/>
      <c r="BA1376" s="145"/>
      <c r="BB1376" s="143">
        <f t="shared" si="2833"/>
        <v>0.23811717830413742</v>
      </c>
      <c r="BC1376" s="27">
        <f t="shared" si="2869"/>
        <v>1803696</v>
      </c>
      <c r="BD1376" s="27">
        <f t="shared" si="2835"/>
        <v>342702.24</v>
      </c>
      <c r="BE1376" s="27">
        <f t="shared" si="2870"/>
        <v>2146398.2400000002</v>
      </c>
      <c r="BF1376" s="26">
        <v>1</v>
      </c>
      <c r="BG1376" s="27">
        <v>1200000</v>
      </c>
      <c r="BH1376" s="27">
        <v>1104000</v>
      </c>
      <c r="BI1376" s="145"/>
      <c r="BJ1376" s="145"/>
      <c r="BK1376" s="143">
        <f t="shared" si="2837"/>
        <v>5.8925565098878953E-2</v>
      </c>
      <c r="BL1376" s="27">
        <f t="shared" si="2899"/>
        <v>1152000</v>
      </c>
      <c r="BM1376" s="27">
        <f t="shared" si="2900"/>
        <v>218880</v>
      </c>
      <c r="BN1376" s="28">
        <f t="shared" si="2901"/>
        <v>1370880</v>
      </c>
      <c r="BO1376" s="26">
        <v>1</v>
      </c>
      <c r="BP1376" s="27">
        <v>1200000</v>
      </c>
      <c r="BQ1376" s="27">
        <v>1080000</v>
      </c>
      <c r="BR1376" s="148"/>
      <c r="BS1376" s="148"/>
      <c r="BT1376" s="143">
        <f t="shared" si="2841"/>
        <v>7.4432292756478682E-2</v>
      </c>
      <c r="BU1376" s="27">
        <f t="shared" si="2902"/>
        <v>1140000</v>
      </c>
      <c r="BV1376" s="28">
        <f t="shared" si="2903"/>
        <v>216600</v>
      </c>
      <c r="BW1376" s="30">
        <f t="shared" si="2904"/>
        <v>1356600</v>
      </c>
      <c r="BX1376" s="26">
        <v>1</v>
      </c>
      <c r="BY1376" s="28">
        <v>1200000</v>
      </c>
      <c r="BZ1376" s="28">
        <v>1080000</v>
      </c>
      <c r="CA1376" s="156"/>
      <c r="CB1376" s="156"/>
      <c r="CC1376" s="177">
        <f t="shared" si="2845"/>
        <v>7.4432292756478682E-2</v>
      </c>
      <c r="CD1376" s="28">
        <f t="shared" si="2905"/>
        <v>1140000</v>
      </c>
      <c r="CE1376" s="28">
        <f t="shared" si="2906"/>
        <v>216600</v>
      </c>
      <c r="CF1376" s="29">
        <f t="shared" si="2907"/>
        <v>1356600</v>
      </c>
      <c r="CG1376" s="26">
        <v>1</v>
      </c>
      <c r="CH1376" s="27">
        <v>960000</v>
      </c>
      <c r="CI1376" s="27">
        <v>816000</v>
      </c>
      <c r="CJ1376" s="148"/>
      <c r="CK1376" s="148"/>
      <c r="CL1376" s="143">
        <f t="shared" si="2908"/>
        <v>0.11466596451673743</v>
      </c>
      <c r="CM1376" s="27">
        <f t="shared" si="2909"/>
        <v>888000</v>
      </c>
      <c r="CN1376" s="27">
        <f t="shared" si="2910"/>
        <v>168720</v>
      </c>
      <c r="CO1376" s="28">
        <f t="shared" si="2911"/>
        <v>1056720</v>
      </c>
      <c r="CP1376" s="26">
        <v>1</v>
      </c>
      <c r="CQ1376" s="27">
        <v>960000</v>
      </c>
      <c r="CR1376" s="27">
        <v>816000</v>
      </c>
      <c r="CS1376" s="148"/>
      <c r="CT1376" s="148"/>
      <c r="CU1376" s="143">
        <f t="shared" si="2853"/>
        <v>0.11466596451673743</v>
      </c>
      <c r="CV1376" s="27">
        <f t="shared" si="2912"/>
        <v>888000</v>
      </c>
      <c r="CW1376" s="28">
        <f t="shared" si="2913"/>
        <v>168720</v>
      </c>
      <c r="CX1376" s="29">
        <f t="shared" si="2914"/>
        <v>1056720</v>
      </c>
      <c r="CY1376" s="26">
        <v>1</v>
      </c>
      <c r="CZ1376" s="27">
        <v>960000</v>
      </c>
      <c r="DA1376" s="27">
        <v>720000</v>
      </c>
      <c r="DB1376" s="181"/>
      <c r="DC1376" s="181"/>
      <c r="DD1376" s="143">
        <f t="shared" si="2883"/>
        <v>0.20203050891044214</v>
      </c>
      <c r="DE1376" s="27">
        <f t="shared" si="2915"/>
        <v>840000</v>
      </c>
      <c r="DF1376" s="27">
        <f t="shared" si="2916"/>
        <v>159600</v>
      </c>
      <c r="DG1376" s="28">
        <f t="shared" si="2917"/>
        <v>999600</v>
      </c>
      <c r="DH1376" s="31" t="s">
        <v>30</v>
      </c>
      <c r="DI1376" s="43" t="s">
        <v>30</v>
      </c>
      <c r="DJ1376" s="43" t="s">
        <v>30</v>
      </c>
      <c r="DK1376" s="43" t="s">
        <v>30</v>
      </c>
      <c r="DL1376" s="43" t="s">
        <v>30</v>
      </c>
      <c r="DM1376" s="32" t="s">
        <v>30</v>
      </c>
      <c r="DN1376" s="32" t="s">
        <v>30</v>
      </c>
      <c r="DO1376" s="33" t="s">
        <v>30</v>
      </c>
    </row>
    <row r="1377" spans="1:119" ht="21" customHeight="1" x14ac:dyDescent="0.25">
      <c r="A1377" s="66" t="s">
        <v>2690</v>
      </c>
      <c r="B1377" s="67" t="s">
        <v>2650</v>
      </c>
      <c r="C1377" s="68" t="s">
        <v>2691</v>
      </c>
      <c r="D1377" s="26">
        <v>1</v>
      </c>
      <c r="E1377" s="27">
        <v>1500000</v>
      </c>
      <c r="F1377" s="27">
        <v>1730000</v>
      </c>
      <c r="G1377" s="148"/>
      <c r="H1377" s="148"/>
      <c r="I1377" s="143">
        <f t="shared" si="2887"/>
        <v>0.10070251372935352</v>
      </c>
      <c r="J1377" s="27">
        <f t="shared" si="2888"/>
        <v>1615000</v>
      </c>
      <c r="K1377" s="28">
        <f t="shared" si="2889"/>
        <v>306850</v>
      </c>
      <c r="L1377" s="29">
        <f t="shared" si="2821"/>
        <v>1921850</v>
      </c>
      <c r="M1377" s="26">
        <v>1</v>
      </c>
      <c r="N1377" s="27">
        <v>1500000</v>
      </c>
      <c r="O1377" s="27">
        <v>1640000</v>
      </c>
      <c r="P1377" s="145"/>
      <c r="Q1377" s="145"/>
      <c r="R1377" s="143">
        <f t="shared" si="2754"/>
        <v>6.305410787650742E-2</v>
      </c>
      <c r="S1377" s="27">
        <f t="shared" si="2890"/>
        <v>1570000</v>
      </c>
      <c r="T1377" s="28">
        <f t="shared" si="2891"/>
        <v>298300</v>
      </c>
      <c r="U1377" s="30">
        <f t="shared" si="2892"/>
        <v>1868300</v>
      </c>
      <c r="V1377" s="26">
        <v>1</v>
      </c>
      <c r="W1377" s="27">
        <v>1500000</v>
      </c>
      <c r="X1377" s="27">
        <v>1650000</v>
      </c>
      <c r="Y1377" s="145"/>
      <c r="Z1377" s="145"/>
      <c r="AA1377" s="143">
        <f t="shared" si="2861"/>
        <v>6.7343502970147379E-2</v>
      </c>
      <c r="AB1377" s="27">
        <f t="shared" si="2893"/>
        <v>1575000</v>
      </c>
      <c r="AC1377" s="28">
        <f t="shared" si="2894"/>
        <v>299250</v>
      </c>
      <c r="AD1377" s="29">
        <f t="shared" si="2895"/>
        <v>1874250</v>
      </c>
      <c r="AE1377" s="26">
        <v>1</v>
      </c>
      <c r="AF1377" s="27">
        <v>1500000</v>
      </c>
      <c r="AG1377" s="27">
        <v>1700000</v>
      </c>
      <c r="AH1377" s="145"/>
      <c r="AI1377" s="145"/>
      <c r="AJ1377" s="143">
        <f t="shared" si="2825"/>
        <v>8.8388347648318447E-2</v>
      </c>
      <c r="AK1377" s="27">
        <f t="shared" si="2896"/>
        <v>1600000</v>
      </c>
      <c r="AL1377" s="28">
        <f t="shared" si="2897"/>
        <v>304000</v>
      </c>
      <c r="AM1377" s="30">
        <f t="shared" si="2898"/>
        <v>1904000</v>
      </c>
      <c r="AN1377" s="26">
        <v>1</v>
      </c>
      <c r="AO1377" s="27">
        <v>1500000</v>
      </c>
      <c r="AP1377" s="27">
        <v>2107392</v>
      </c>
      <c r="AQ1377" s="145"/>
      <c r="AR1377" s="145"/>
      <c r="AS1377" s="143">
        <f t="shared" si="2829"/>
        <v>0.23811717830413742</v>
      </c>
      <c r="AT1377" s="27">
        <f t="shared" si="2867"/>
        <v>1803696</v>
      </c>
      <c r="AU1377" s="28">
        <f t="shared" si="2831"/>
        <v>342702.24</v>
      </c>
      <c r="AV1377" s="30">
        <f t="shared" si="2868"/>
        <v>2146398.2400000002</v>
      </c>
      <c r="AW1377" s="26">
        <v>1</v>
      </c>
      <c r="AX1377" s="27">
        <v>1500000</v>
      </c>
      <c r="AY1377" s="27">
        <v>2107392</v>
      </c>
      <c r="AZ1377" s="145"/>
      <c r="BA1377" s="145"/>
      <c r="BB1377" s="143">
        <f t="shared" si="2833"/>
        <v>0.23811717830413742</v>
      </c>
      <c r="BC1377" s="27">
        <f t="shared" si="2869"/>
        <v>1803696</v>
      </c>
      <c r="BD1377" s="27">
        <f t="shared" si="2835"/>
        <v>342702.24</v>
      </c>
      <c r="BE1377" s="27">
        <f t="shared" si="2870"/>
        <v>2146398.2400000002</v>
      </c>
      <c r="BF1377" s="26">
        <v>1</v>
      </c>
      <c r="BG1377" s="27">
        <v>1200000</v>
      </c>
      <c r="BH1377" s="27">
        <v>1104000</v>
      </c>
      <c r="BI1377" s="145"/>
      <c r="BJ1377" s="145"/>
      <c r="BK1377" s="143">
        <f t="shared" si="2837"/>
        <v>5.8925565098878953E-2</v>
      </c>
      <c r="BL1377" s="27">
        <f t="shared" si="2899"/>
        <v>1152000</v>
      </c>
      <c r="BM1377" s="27">
        <f t="shared" si="2900"/>
        <v>218880</v>
      </c>
      <c r="BN1377" s="28">
        <f t="shared" si="2901"/>
        <v>1370880</v>
      </c>
      <c r="BO1377" s="26">
        <v>1</v>
      </c>
      <c r="BP1377" s="27">
        <v>1200000</v>
      </c>
      <c r="BQ1377" s="27">
        <v>1080000</v>
      </c>
      <c r="BR1377" s="148"/>
      <c r="BS1377" s="148"/>
      <c r="BT1377" s="143">
        <f t="shared" si="2841"/>
        <v>7.4432292756478682E-2</v>
      </c>
      <c r="BU1377" s="27">
        <f t="shared" si="2902"/>
        <v>1140000</v>
      </c>
      <c r="BV1377" s="28">
        <f t="shared" si="2903"/>
        <v>216600</v>
      </c>
      <c r="BW1377" s="30">
        <f t="shared" si="2904"/>
        <v>1356600</v>
      </c>
      <c r="BX1377" s="26">
        <v>1</v>
      </c>
      <c r="BY1377" s="28">
        <v>1200000</v>
      </c>
      <c r="BZ1377" s="28">
        <v>1080000</v>
      </c>
      <c r="CA1377" s="156"/>
      <c r="CB1377" s="156"/>
      <c r="CC1377" s="177">
        <f t="shared" si="2845"/>
        <v>7.4432292756478682E-2</v>
      </c>
      <c r="CD1377" s="28">
        <f t="shared" si="2905"/>
        <v>1140000</v>
      </c>
      <c r="CE1377" s="28">
        <f t="shared" si="2906"/>
        <v>216600</v>
      </c>
      <c r="CF1377" s="29">
        <f t="shared" si="2907"/>
        <v>1356600</v>
      </c>
      <c r="CG1377" s="26">
        <v>1</v>
      </c>
      <c r="CH1377" s="27">
        <v>960000</v>
      </c>
      <c r="CI1377" s="27">
        <v>816000</v>
      </c>
      <c r="CJ1377" s="148"/>
      <c r="CK1377" s="148"/>
      <c r="CL1377" s="143">
        <f t="shared" si="2908"/>
        <v>0.11466596451673743</v>
      </c>
      <c r="CM1377" s="27">
        <f t="shared" si="2909"/>
        <v>888000</v>
      </c>
      <c r="CN1377" s="27">
        <f t="shared" si="2910"/>
        <v>168720</v>
      </c>
      <c r="CO1377" s="28">
        <f t="shared" si="2911"/>
        <v>1056720</v>
      </c>
      <c r="CP1377" s="26">
        <v>1</v>
      </c>
      <c r="CQ1377" s="27">
        <v>960000</v>
      </c>
      <c r="CR1377" s="27">
        <v>816000</v>
      </c>
      <c r="CS1377" s="148"/>
      <c r="CT1377" s="148"/>
      <c r="CU1377" s="143">
        <f t="shared" si="2853"/>
        <v>0.11466596451673743</v>
      </c>
      <c r="CV1377" s="27">
        <f t="shared" si="2912"/>
        <v>888000</v>
      </c>
      <c r="CW1377" s="28">
        <f t="shared" si="2913"/>
        <v>168720</v>
      </c>
      <c r="CX1377" s="29">
        <f t="shared" si="2914"/>
        <v>1056720</v>
      </c>
      <c r="CY1377" s="26">
        <v>1</v>
      </c>
      <c r="CZ1377" s="27">
        <v>960000</v>
      </c>
      <c r="DA1377" s="27">
        <v>720000</v>
      </c>
      <c r="DB1377" s="181"/>
      <c r="DC1377" s="181"/>
      <c r="DD1377" s="143">
        <f t="shared" si="2883"/>
        <v>0.20203050891044214</v>
      </c>
      <c r="DE1377" s="27">
        <f t="shared" si="2915"/>
        <v>840000</v>
      </c>
      <c r="DF1377" s="27">
        <f t="shared" si="2916"/>
        <v>159600</v>
      </c>
      <c r="DG1377" s="28">
        <f t="shared" si="2917"/>
        <v>999600</v>
      </c>
      <c r="DH1377" s="31" t="s">
        <v>30</v>
      </c>
      <c r="DI1377" s="43" t="s">
        <v>30</v>
      </c>
      <c r="DJ1377" s="43" t="s">
        <v>30</v>
      </c>
      <c r="DK1377" s="43" t="s">
        <v>30</v>
      </c>
      <c r="DL1377" s="43" t="s">
        <v>30</v>
      </c>
      <c r="DM1377" s="32" t="s">
        <v>30</v>
      </c>
      <c r="DN1377" s="32" t="s">
        <v>30</v>
      </c>
      <c r="DO1377" s="33" t="s">
        <v>30</v>
      </c>
    </row>
    <row r="1378" spans="1:119" ht="21" customHeight="1" x14ac:dyDescent="0.25">
      <c r="A1378" s="66" t="s">
        <v>2692</v>
      </c>
      <c r="B1378" s="67" t="s">
        <v>2650</v>
      </c>
      <c r="C1378" s="68" t="s">
        <v>2693</v>
      </c>
      <c r="D1378" s="26">
        <v>1</v>
      </c>
      <c r="E1378" s="27">
        <v>6000000</v>
      </c>
      <c r="F1378" s="27">
        <v>6770000</v>
      </c>
      <c r="G1378" s="148"/>
      <c r="H1378" s="148"/>
      <c r="I1378" s="143">
        <f t="shared" si="2887"/>
        <v>8.5273644716310354E-2</v>
      </c>
      <c r="J1378" s="27">
        <f t="shared" si="2888"/>
        <v>6385000</v>
      </c>
      <c r="K1378" s="28">
        <f t="shared" si="2889"/>
        <v>1213150</v>
      </c>
      <c r="L1378" s="29">
        <f t="shared" si="2821"/>
        <v>7598150</v>
      </c>
      <c r="M1378" s="26">
        <v>1</v>
      </c>
      <c r="N1378" s="27">
        <v>6000000</v>
      </c>
      <c r="O1378" s="27">
        <v>6410000</v>
      </c>
      <c r="P1378" s="145"/>
      <c r="Q1378" s="145"/>
      <c r="R1378" s="143">
        <f t="shared" si="2754"/>
        <v>4.6722607620706604E-2</v>
      </c>
      <c r="S1378" s="27">
        <f t="shared" si="2890"/>
        <v>6205000</v>
      </c>
      <c r="T1378" s="28">
        <f t="shared" si="2891"/>
        <v>1178950</v>
      </c>
      <c r="U1378" s="30">
        <f t="shared" si="2892"/>
        <v>7383950</v>
      </c>
      <c r="V1378" s="26">
        <v>1</v>
      </c>
      <c r="W1378" s="27">
        <v>6000000</v>
      </c>
      <c r="X1378" s="27">
        <v>6600000</v>
      </c>
      <c r="Y1378" s="145"/>
      <c r="Z1378" s="145"/>
      <c r="AA1378" s="143">
        <f t="shared" si="2861"/>
        <v>6.7343502970147379E-2</v>
      </c>
      <c r="AB1378" s="27">
        <f t="shared" si="2893"/>
        <v>6300000</v>
      </c>
      <c r="AC1378" s="28">
        <f t="shared" si="2894"/>
        <v>1197000</v>
      </c>
      <c r="AD1378" s="29">
        <f t="shared" si="2895"/>
        <v>7497000</v>
      </c>
      <c r="AE1378" s="26">
        <v>1</v>
      </c>
      <c r="AF1378" s="27">
        <v>6000000</v>
      </c>
      <c r="AG1378" s="27">
        <v>6650000</v>
      </c>
      <c r="AH1378" s="145"/>
      <c r="AI1378" s="145"/>
      <c r="AJ1378" s="143">
        <f t="shared" si="2825"/>
        <v>7.2667100042886304E-2</v>
      </c>
      <c r="AK1378" s="27">
        <f t="shared" si="2896"/>
        <v>6325000</v>
      </c>
      <c r="AL1378" s="28">
        <f t="shared" si="2897"/>
        <v>1201750</v>
      </c>
      <c r="AM1378" s="30">
        <f t="shared" si="2898"/>
        <v>7526750</v>
      </c>
      <c r="AN1378" s="26">
        <v>1</v>
      </c>
      <c r="AO1378" s="27">
        <v>6000000</v>
      </c>
      <c r="AP1378" s="27">
        <v>8429568</v>
      </c>
      <c r="AQ1378" s="145"/>
      <c r="AR1378" s="145"/>
      <c r="AS1378" s="143">
        <f t="shared" si="2829"/>
        <v>0.23811717830413742</v>
      </c>
      <c r="AT1378" s="27">
        <f t="shared" si="2867"/>
        <v>7214784</v>
      </c>
      <c r="AU1378" s="28">
        <f t="shared" si="2831"/>
        <v>1370808.96</v>
      </c>
      <c r="AV1378" s="30">
        <f t="shared" si="2868"/>
        <v>8585592.9600000009</v>
      </c>
      <c r="AW1378" s="26">
        <v>1</v>
      </c>
      <c r="AX1378" s="27">
        <v>6000000</v>
      </c>
      <c r="AY1378" s="27">
        <v>8429568</v>
      </c>
      <c r="AZ1378" s="145"/>
      <c r="BA1378" s="145"/>
      <c r="BB1378" s="143">
        <f t="shared" si="2833"/>
        <v>0.23811717830413742</v>
      </c>
      <c r="BC1378" s="27">
        <f t="shared" si="2869"/>
        <v>7214784</v>
      </c>
      <c r="BD1378" s="27">
        <f t="shared" si="2835"/>
        <v>1370808.96</v>
      </c>
      <c r="BE1378" s="27">
        <f t="shared" si="2870"/>
        <v>8585592.9600000009</v>
      </c>
      <c r="BF1378" s="26">
        <v>1</v>
      </c>
      <c r="BG1378" s="27">
        <v>4800000</v>
      </c>
      <c r="BH1378" s="27">
        <v>4416000</v>
      </c>
      <c r="BI1378" s="145"/>
      <c r="BJ1378" s="145"/>
      <c r="BK1378" s="143">
        <f t="shared" si="2837"/>
        <v>5.8925565098878953E-2</v>
      </c>
      <c r="BL1378" s="27">
        <f t="shared" si="2899"/>
        <v>4608000</v>
      </c>
      <c r="BM1378" s="27">
        <f t="shared" si="2900"/>
        <v>875520</v>
      </c>
      <c r="BN1378" s="28">
        <f t="shared" si="2901"/>
        <v>5483520</v>
      </c>
      <c r="BO1378" s="26">
        <v>1</v>
      </c>
      <c r="BP1378" s="27">
        <v>4800000</v>
      </c>
      <c r="BQ1378" s="27">
        <v>4320000</v>
      </c>
      <c r="BR1378" s="148"/>
      <c r="BS1378" s="148"/>
      <c r="BT1378" s="143">
        <f t="shared" si="2841"/>
        <v>7.4432292756478682E-2</v>
      </c>
      <c r="BU1378" s="27">
        <f t="shared" si="2902"/>
        <v>4560000</v>
      </c>
      <c r="BV1378" s="28">
        <f t="shared" si="2903"/>
        <v>866400</v>
      </c>
      <c r="BW1378" s="30">
        <f t="shared" si="2904"/>
        <v>5426400</v>
      </c>
      <c r="BX1378" s="26">
        <v>1</v>
      </c>
      <c r="BY1378" s="28">
        <v>4800000</v>
      </c>
      <c r="BZ1378" s="28">
        <v>4320000</v>
      </c>
      <c r="CA1378" s="156"/>
      <c r="CB1378" s="156"/>
      <c r="CC1378" s="177">
        <f t="shared" si="2845"/>
        <v>7.4432292756478682E-2</v>
      </c>
      <c r="CD1378" s="28">
        <f t="shared" si="2905"/>
        <v>4560000</v>
      </c>
      <c r="CE1378" s="28">
        <f t="shared" si="2906"/>
        <v>866400</v>
      </c>
      <c r="CF1378" s="29">
        <f t="shared" si="2907"/>
        <v>5426400</v>
      </c>
      <c r="CG1378" s="26">
        <v>1</v>
      </c>
      <c r="CH1378" s="27">
        <v>3840000</v>
      </c>
      <c r="CI1378" s="27">
        <v>3264000</v>
      </c>
      <c r="CJ1378" s="148"/>
      <c r="CK1378" s="148"/>
      <c r="CL1378" s="143">
        <f t="shared" si="2908"/>
        <v>0.11466596451673743</v>
      </c>
      <c r="CM1378" s="27">
        <f t="shared" si="2909"/>
        <v>3552000</v>
      </c>
      <c r="CN1378" s="27">
        <f t="shared" si="2910"/>
        <v>674880</v>
      </c>
      <c r="CO1378" s="28">
        <f t="shared" si="2911"/>
        <v>4226880</v>
      </c>
      <c r="CP1378" s="26">
        <v>1</v>
      </c>
      <c r="CQ1378" s="27">
        <v>3840000</v>
      </c>
      <c r="CR1378" s="27">
        <v>3264000</v>
      </c>
      <c r="CS1378" s="148"/>
      <c r="CT1378" s="148"/>
      <c r="CU1378" s="143">
        <f t="shared" si="2853"/>
        <v>0.11466596451673743</v>
      </c>
      <c r="CV1378" s="27">
        <f t="shared" si="2912"/>
        <v>3552000</v>
      </c>
      <c r="CW1378" s="28">
        <f t="shared" si="2913"/>
        <v>674880</v>
      </c>
      <c r="CX1378" s="29">
        <f t="shared" si="2914"/>
        <v>4226880</v>
      </c>
      <c r="CY1378" s="26">
        <v>1</v>
      </c>
      <c r="CZ1378" s="27">
        <v>3840000</v>
      </c>
      <c r="DA1378" s="27">
        <v>2880000</v>
      </c>
      <c r="DB1378" s="181"/>
      <c r="DC1378" s="181"/>
      <c r="DD1378" s="143">
        <f t="shared" si="2883"/>
        <v>0.20203050891044214</v>
      </c>
      <c r="DE1378" s="27">
        <f t="shared" si="2915"/>
        <v>3360000</v>
      </c>
      <c r="DF1378" s="27">
        <f t="shared" si="2916"/>
        <v>638400</v>
      </c>
      <c r="DG1378" s="28">
        <f t="shared" si="2917"/>
        <v>3998400</v>
      </c>
      <c r="DH1378" s="31" t="s">
        <v>30</v>
      </c>
      <c r="DI1378" s="43" t="s">
        <v>30</v>
      </c>
      <c r="DJ1378" s="43" t="s">
        <v>30</v>
      </c>
      <c r="DK1378" s="43" t="s">
        <v>30</v>
      </c>
      <c r="DL1378" s="43" t="s">
        <v>30</v>
      </c>
      <c r="DM1378" s="32" t="s">
        <v>30</v>
      </c>
      <c r="DN1378" s="32" t="s">
        <v>30</v>
      </c>
      <c r="DO1378" s="33" t="s">
        <v>30</v>
      </c>
    </row>
    <row r="1379" spans="1:119" ht="21" customHeight="1" x14ac:dyDescent="0.25">
      <c r="A1379" s="66" t="s">
        <v>2694</v>
      </c>
      <c r="B1379" s="67" t="s">
        <v>2650</v>
      </c>
      <c r="C1379" s="68" t="s">
        <v>2695</v>
      </c>
      <c r="D1379" s="26">
        <v>1</v>
      </c>
      <c r="E1379" s="27">
        <v>18000000</v>
      </c>
      <c r="F1379" s="27">
        <v>20210000</v>
      </c>
      <c r="G1379" s="148"/>
      <c r="H1379" s="148"/>
      <c r="I1379" s="143">
        <f t="shared" si="2887"/>
        <v>8.1795654876852655E-2</v>
      </c>
      <c r="J1379" s="27">
        <f t="shared" si="2888"/>
        <v>19105000</v>
      </c>
      <c r="K1379" s="28">
        <f t="shared" si="2889"/>
        <v>3629950</v>
      </c>
      <c r="L1379" s="29">
        <f t="shared" si="2821"/>
        <v>22734950</v>
      </c>
      <c r="M1379" s="26">
        <v>1</v>
      </c>
      <c r="N1379" s="27">
        <v>18000000</v>
      </c>
      <c r="O1379" s="27">
        <v>19130000</v>
      </c>
      <c r="P1379" s="145"/>
      <c r="Q1379" s="145"/>
      <c r="R1379" s="143">
        <f t="shared" si="2754"/>
        <v>4.3039626325925055E-2</v>
      </c>
      <c r="S1379" s="27">
        <f t="shared" si="2890"/>
        <v>18565000</v>
      </c>
      <c r="T1379" s="28">
        <f t="shared" si="2891"/>
        <v>3527350</v>
      </c>
      <c r="U1379" s="30">
        <f t="shared" si="2892"/>
        <v>22092350</v>
      </c>
      <c r="V1379" s="26">
        <v>1</v>
      </c>
      <c r="W1379" s="27">
        <v>18000000</v>
      </c>
      <c r="X1379" s="27">
        <v>19800000</v>
      </c>
      <c r="Y1379" s="145"/>
      <c r="Z1379" s="145"/>
      <c r="AA1379" s="143">
        <f t="shared" si="2861"/>
        <v>6.7343502970147379E-2</v>
      </c>
      <c r="AB1379" s="27">
        <f t="shared" si="2893"/>
        <v>18900000</v>
      </c>
      <c r="AC1379" s="28">
        <f t="shared" si="2894"/>
        <v>3591000</v>
      </c>
      <c r="AD1379" s="29">
        <f t="shared" si="2895"/>
        <v>22491000</v>
      </c>
      <c r="AE1379" s="26">
        <v>1</v>
      </c>
      <c r="AF1379" s="27">
        <v>18000000</v>
      </c>
      <c r="AG1379" s="27">
        <v>19850000</v>
      </c>
      <c r="AH1379" s="145"/>
      <c r="AI1379" s="145"/>
      <c r="AJ1379" s="143">
        <f t="shared" si="2825"/>
        <v>6.9122723656280735E-2</v>
      </c>
      <c r="AK1379" s="27">
        <f t="shared" si="2896"/>
        <v>18925000</v>
      </c>
      <c r="AL1379" s="28">
        <f t="shared" si="2897"/>
        <v>3595750</v>
      </c>
      <c r="AM1379" s="30">
        <f t="shared" si="2898"/>
        <v>22520750</v>
      </c>
      <c r="AN1379" s="26">
        <v>1</v>
      </c>
      <c r="AO1379" s="27">
        <v>18000000</v>
      </c>
      <c r="AP1379" s="27">
        <v>25288704</v>
      </c>
      <c r="AQ1379" s="145"/>
      <c r="AR1379" s="145"/>
      <c r="AS1379" s="143">
        <f t="shared" si="2829"/>
        <v>0.23811717830413742</v>
      </c>
      <c r="AT1379" s="27">
        <f t="shared" si="2867"/>
        <v>21644352</v>
      </c>
      <c r="AU1379" s="28">
        <f t="shared" si="2831"/>
        <v>4112426.88</v>
      </c>
      <c r="AV1379" s="30">
        <f t="shared" si="2868"/>
        <v>25756778.879999999</v>
      </c>
      <c r="AW1379" s="26">
        <v>1</v>
      </c>
      <c r="AX1379" s="27">
        <v>18000000</v>
      </c>
      <c r="AY1379" s="27">
        <v>25288704</v>
      </c>
      <c r="AZ1379" s="145"/>
      <c r="BA1379" s="145"/>
      <c r="BB1379" s="143">
        <f t="shared" si="2833"/>
        <v>0.23811717830413742</v>
      </c>
      <c r="BC1379" s="27">
        <f t="shared" si="2869"/>
        <v>21644352</v>
      </c>
      <c r="BD1379" s="27">
        <f t="shared" si="2835"/>
        <v>4112426.88</v>
      </c>
      <c r="BE1379" s="27">
        <f t="shared" si="2870"/>
        <v>25756778.879999999</v>
      </c>
      <c r="BF1379" s="26">
        <v>1</v>
      </c>
      <c r="BG1379" s="27">
        <v>14400000</v>
      </c>
      <c r="BH1379" s="27">
        <v>13248000</v>
      </c>
      <c r="BI1379" s="145"/>
      <c r="BJ1379" s="145"/>
      <c r="BK1379" s="143">
        <f t="shared" si="2837"/>
        <v>5.8925565098878953E-2</v>
      </c>
      <c r="BL1379" s="27">
        <f t="shared" si="2899"/>
        <v>13824000</v>
      </c>
      <c r="BM1379" s="27">
        <f t="shared" si="2900"/>
        <v>2626560</v>
      </c>
      <c r="BN1379" s="28">
        <f t="shared" si="2901"/>
        <v>16450560</v>
      </c>
      <c r="BO1379" s="26">
        <v>1</v>
      </c>
      <c r="BP1379" s="27">
        <v>14400000</v>
      </c>
      <c r="BQ1379" s="27">
        <v>12960000</v>
      </c>
      <c r="BR1379" s="148"/>
      <c r="BS1379" s="148"/>
      <c r="BT1379" s="143">
        <f t="shared" si="2841"/>
        <v>7.4432292756478682E-2</v>
      </c>
      <c r="BU1379" s="27">
        <f t="shared" si="2902"/>
        <v>13680000</v>
      </c>
      <c r="BV1379" s="28">
        <f t="shared" si="2903"/>
        <v>2599200</v>
      </c>
      <c r="BW1379" s="30">
        <f t="shared" si="2904"/>
        <v>16279200</v>
      </c>
      <c r="BX1379" s="26">
        <v>1</v>
      </c>
      <c r="BY1379" s="28">
        <v>14400000</v>
      </c>
      <c r="BZ1379" s="28">
        <v>12960000</v>
      </c>
      <c r="CA1379" s="156"/>
      <c r="CB1379" s="156"/>
      <c r="CC1379" s="177">
        <f t="shared" si="2845"/>
        <v>7.4432292756478682E-2</v>
      </c>
      <c r="CD1379" s="28">
        <f t="shared" si="2905"/>
        <v>13680000</v>
      </c>
      <c r="CE1379" s="28">
        <f t="shared" si="2906"/>
        <v>2599200</v>
      </c>
      <c r="CF1379" s="29">
        <f t="shared" si="2907"/>
        <v>16279200</v>
      </c>
      <c r="CG1379" s="26">
        <v>1</v>
      </c>
      <c r="CH1379" s="27">
        <v>11520000</v>
      </c>
      <c r="CI1379" s="27">
        <v>9792000</v>
      </c>
      <c r="CJ1379" s="148"/>
      <c r="CK1379" s="148"/>
      <c r="CL1379" s="143">
        <f t="shared" si="2908"/>
        <v>0.11466596451673744</v>
      </c>
      <c r="CM1379" s="27">
        <f t="shared" si="2909"/>
        <v>10656000</v>
      </c>
      <c r="CN1379" s="27">
        <f t="shared" si="2910"/>
        <v>2024640</v>
      </c>
      <c r="CO1379" s="28">
        <f t="shared" si="2911"/>
        <v>12680640</v>
      </c>
      <c r="CP1379" s="26">
        <v>1</v>
      </c>
      <c r="CQ1379" s="27">
        <v>11520000</v>
      </c>
      <c r="CR1379" s="27">
        <v>9792000</v>
      </c>
      <c r="CS1379" s="148"/>
      <c r="CT1379" s="148"/>
      <c r="CU1379" s="143">
        <f t="shared" si="2853"/>
        <v>0.11466596451673744</v>
      </c>
      <c r="CV1379" s="27">
        <f t="shared" si="2912"/>
        <v>10656000</v>
      </c>
      <c r="CW1379" s="28">
        <f t="shared" si="2913"/>
        <v>2024640</v>
      </c>
      <c r="CX1379" s="29">
        <f t="shared" si="2914"/>
        <v>12680640</v>
      </c>
      <c r="CY1379" s="26">
        <v>1</v>
      </c>
      <c r="CZ1379" s="27">
        <v>11520000</v>
      </c>
      <c r="DA1379" s="27">
        <v>8640000</v>
      </c>
      <c r="DB1379" s="181"/>
      <c r="DC1379" s="181"/>
      <c r="DD1379" s="143">
        <f t="shared" si="2883"/>
        <v>0.20203050891044214</v>
      </c>
      <c r="DE1379" s="27">
        <f t="shared" si="2915"/>
        <v>10080000</v>
      </c>
      <c r="DF1379" s="27">
        <f t="shared" si="2916"/>
        <v>1915200</v>
      </c>
      <c r="DG1379" s="28">
        <f t="shared" si="2917"/>
        <v>11995200</v>
      </c>
      <c r="DH1379" s="31" t="s">
        <v>30</v>
      </c>
      <c r="DI1379" s="43" t="s">
        <v>30</v>
      </c>
      <c r="DJ1379" s="43" t="s">
        <v>30</v>
      </c>
      <c r="DK1379" s="43" t="s">
        <v>30</v>
      </c>
      <c r="DL1379" s="43" t="s">
        <v>30</v>
      </c>
      <c r="DM1379" s="32" t="s">
        <v>30</v>
      </c>
      <c r="DN1379" s="32" t="s">
        <v>30</v>
      </c>
      <c r="DO1379" s="33" t="s">
        <v>30</v>
      </c>
    </row>
    <row r="1380" spans="1:119" ht="21" customHeight="1" x14ac:dyDescent="0.25">
      <c r="A1380" s="66" t="s">
        <v>2696</v>
      </c>
      <c r="B1380" s="67" t="s">
        <v>2650</v>
      </c>
      <c r="C1380" s="68" t="s">
        <v>2697</v>
      </c>
      <c r="D1380" s="26">
        <v>1</v>
      </c>
      <c r="E1380" s="27">
        <v>10000000</v>
      </c>
      <c r="F1380" s="27">
        <v>11250000</v>
      </c>
      <c r="G1380" s="148"/>
      <c r="H1380" s="148"/>
      <c r="I1380" s="143">
        <f t="shared" si="2887"/>
        <v>8.3189033080770289E-2</v>
      </c>
      <c r="J1380" s="27">
        <f t="shared" si="2888"/>
        <v>10625000</v>
      </c>
      <c r="K1380" s="28">
        <f t="shared" si="2889"/>
        <v>2018750</v>
      </c>
      <c r="L1380" s="29">
        <f t="shared" si="2821"/>
        <v>12643750</v>
      </c>
      <c r="M1380" s="26">
        <v>1</v>
      </c>
      <c r="N1380" s="27">
        <v>10000000</v>
      </c>
      <c r="O1380" s="27">
        <v>10650000</v>
      </c>
      <c r="P1380" s="145"/>
      <c r="Q1380" s="145"/>
      <c r="R1380" s="143">
        <f t="shared" si="2754"/>
        <v>4.4515196878572E-2</v>
      </c>
      <c r="S1380" s="27">
        <f t="shared" si="2890"/>
        <v>10325000</v>
      </c>
      <c r="T1380" s="28">
        <f t="shared" si="2891"/>
        <v>1961750</v>
      </c>
      <c r="U1380" s="30">
        <f t="shared" si="2892"/>
        <v>12286750</v>
      </c>
      <c r="V1380" s="26">
        <v>1</v>
      </c>
      <c r="W1380" s="27">
        <v>10000000</v>
      </c>
      <c r="X1380" s="27">
        <v>11000000</v>
      </c>
      <c r="Y1380" s="145"/>
      <c r="Z1380" s="145"/>
      <c r="AA1380" s="143">
        <f t="shared" si="2861"/>
        <v>6.7343502970147379E-2</v>
      </c>
      <c r="AB1380" s="27">
        <f t="shared" si="2893"/>
        <v>10500000</v>
      </c>
      <c r="AC1380" s="28">
        <f t="shared" si="2894"/>
        <v>1995000</v>
      </c>
      <c r="AD1380" s="29">
        <f t="shared" si="2895"/>
        <v>12495000</v>
      </c>
      <c r="AE1380" s="26">
        <v>1</v>
      </c>
      <c r="AF1380" s="27">
        <v>10000000</v>
      </c>
      <c r="AG1380" s="27">
        <v>11050000</v>
      </c>
      <c r="AH1380" s="145"/>
      <c r="AI1380" s="145"/>
      <c r="AJ1380" s="143">
        <f t="shared" si="2825"/>
        <v>7.0542719263266024E-2</v>
      </c>
      <c r="AK1380" s="27">
        <f t="shared" si="2896"/>
        <v>10525000</v>
      </c>
      <c r="AL1380" s="28">
        <f t="shared" si="2897"/>
        <v>1999750</v>
      </c>
      <c r="AM1380" s="30">
        <f t="shared" si="2898"/>
        <v>12524750</v>
      </c>
      <c r="AN1380" s="26">
        <v>1</v>
      </c>
      <c r="AO1380" s="27">
        <v>10000000</v>
      </c>
      <c r="AP1380" s="27">
        <v>14049280</v>
      </c>
      <c r="AQ1380" s="145"/>
      <c r="AR1380" s="145"/>
      <c r="AS1380" s="143">
        <f t="shared" si="2829"/>
        <v>0.23811717830413742</v>
      </c>
      <c r="AT1380" s="27">
        <f t="shared" si="2867"/>
        <v>12024640</v>
      </c>
      <c r="AU1380" s="28">
        <f t="shared" si="2831"/>
        <v>2284681.6</v>
      </c>
      <c r="AV1380" s="30">
        <f t="shared" si="2868"/>
        <v>14309321.6</v>
      </c>
      <c r="AW1380" s="26">
        <v>1</v>
      </c>
      <c r="AX1380" s="27">
        <v>10000000</v>
      </c>
      <c r="AY1380" s="27">
        <v>14049280</v>
      </c>
      <c r="AZ1380" s="145"/>
      <c r="BA1380" s="145"/>
      <c r="BB1380" s="143">
        <f t="shared" si="2833"/>
        <v>0.23811717830413742</v>
      </c>
      <c r="BC1380" s="27">
        <f t="shared" si="2869"/>
        <v>12024640</v>
      </c>
      <c r="BD1380" s="27">
        <f t="shared" si="2835"/>
        <v>2284681.6</v>
      </c>
      <c r="BE1380" s="27">
        <f t="shared" si="2870"/>
        <v>14309321.6</v>
      </c>
      <c r="BF1380" s="26">
        <v>1</v>
      </c>
      <c r="BG1380" s="27">
        <v>8000000</v>
      </c>
      <c r="BH1380" s="27">
        <v>7360000</v>
      </c>
      <c r="BI1380" s="145"/>
      <c r="BJ1380" s="145"/>
      <c r="BK1380" s="143">
        <f t="shared" si="2837"/>
        <v>5.892556509887896E-2</v>
      </c>
      <c r="BL1380" s="27">
        <f t="shared" si="2899"/>
        <v>7680000</v>
      </c>
      <c r="BM1380" s="27">
        <f t="shared" si="2900"/>
        <v>1459200</v>
      </c>
      <c r="BN1380" s="28">
        <f t="shared" si="2901"/>
        <v>9139200</v>
      </c>
      <c r="BO1380" s="26">
        <v>1</v>
      </c>
      <c r="BP1380" s="27">
        <v>8000000</v>
      </c>
      <c r="BQ1380" s="27">
        <v>7200000</v>
      </c>
      <c r="BR1380" s="148"/>
      <c r="BS1380" s="148"/>
      <c r="BT1380" s="143">
        <f t="shared" si="2841"/>
        <v>7.4432292756478696E-2</v>
      </c>
      <c r="BU1380" s="27">
        <f t="shared" si="2902"/>
        <v>7600000</v>
      </c>
      <c r="BV1380" s="28">
        <f t="shared" si="2903"/>
        <v>1444000</v>
      </c>
      <c r="BW1380" s="30">
        <f t="shared" si="2904"/>
        <v>9044000</v>
      </c>
      <c r="BX1380" s="26">
        <v>1</v>
      </c>
      <c r="BY1380" s="28">
        <v>8000000</v>
      </c>
      <c r="BZ1380" s="28">
        <v>7200000</v>
      </c>
      <c r="CA1380" s="156"/>
      <c r="CB1380" s="156"/>
      <c r="CC1380" s="177">
        <f t="shared" si="2845"/>
        <v>7.4432292756478696E-2</v>
      </c>
      <c r="CD1380" s="28">
        <f t="shared" si="2905"/>
        <v>7600000</v>
      </c>
      <c r="CE1380" s="28">
        <f t="shared" si="2906"/>
        <v>1444000</v>
      </c>
      <c r="CF1380" s="29">
        <f t="shared" si="2907"/>
        <v>9044000</v>
      </c>
      <c r="CG1380" s="26">
        <v>1</v>
      </c>
      <c r="CH1380" s="27">
        <v>6400000</v>
      </c>
      <c r="CI1380" s="27">
        <v>5440000</v>
      </c>
      <c r="CJ1380" s="148"/>
      <c r="CK1380" s="148"/>
      <c r="CL1380" s="143">
        <f t="shared" si="2908"/>
        <v>0.11466596451673743</v>
      </c>
      <c r="CM1380" s="27">
        <f t="shared" si="2909"/>
        <v>5920000</v>
      </c>
      <c r="CN1380" s="27">
        <f t="shared" si="2910"/>
        <v>1124800</v>
      </c>
      <c r="CO1380" s="28">
        <f t="shared" si="2911"/>
        <v>7044800</v>
      </c>
      <c r="CP1380" s="26">
        <v>1</v>
      </c>
      <c r="CQ1380" s="27">
        <v>6400000</v>
      </c>
      <c r="CR1380" s="27">
        <v>5440000</v>
      </c>
      <c r="CS1380" s="148"/>
      <c r="CT1380" s="148"/>
      <c r="CU1380" s="143">
        <f t="shared" si="2853"/>
        <v>0.11466596451673743</v>
      </c>
      <c r="CV1380" s="27">
        <f t="shared" si="2912"/>
        <v>5920000</v>
      </c>
      <c r="CW1380" s="28">
        <f t="shared" si="2913"/>
        <v>1124800</v>
      </c>
      <c r="CX1380" s="29">
        <f t="shared" si="2914"/>
        <v>7044800</v>
      </c>
      <c r="CY1380" s="26">
        <v>1</v>
      </c>
      <c r="CZ1380" s="27">
        <v>6400000</v>
      </c>
      <c r="DA1380" s="27">
        <v>4800000</v>
      </c>
      <c r="DB1380" s="181"/>
      <c r="DC1380" s="181"/>
      <c r="DD1380" s="143">
        <f t="shared" si="2883"/>
        <v>0.20203050891044216</v>
      </c>
      <c r="DE1380" s="27">
        <f t="shared" si="2915"/>
        <v>5600000</v>
      </c>
      <c r="DF1380" s="27">
        <f t="shared" si="2916"/>
        <v>1064000</v>
      </c>
      <c r="DG1380" s="28">
        <f t="shared" si="2917"/>
        <v>6664000</v>
      </c>
      <c r="DH1380" s="31" t="s">
        <v>30</v>
      </c>
      <c r="DI1380" s="43" t="s">
        <v>30</v>
      </c>
      <c r="DJ1380" s="43" t="s">
        <v>30</v>
      </c>
      <c r="DK1380" s="43" t="s">
        <v>30</v>
      </c>
      <c r="DL1380" s="43" t="s">
        <v>30</v>
      </c>
      <c r="DM1380" s="32" t="s">
        <v>30</v>
      </c>
      <c r="DN1380" s="32" t="s">
        <v>30</v>
      </c>
      <c r="DO1380" s="33" t="s">
        <v>30</v>
      </c>
    </row>
    <row r="1381" spans="1:119" ht="21" customHeight="1" x14ac:dyDescent="0.25">
      <c r="A1381" s="66" t="s">
        <v>2698</v>
      </c>
      <c r="B1381" s="67" t="s">
        <v>2650</v>
      </c>
      <c r="C1381" s="68" t="s">
        <v>2699</v>
      </c>
      <c r="D1381" s="26">
        <v>1</v>
      </c>
      <c r="E1381" s="27">
        <v>5000000</v>
      </c>
      <c r="F1381" s="27">
        <v>5650000</v>
      </c>
      <c r="G1381" s="148"/>
      <c r="H1381" s="148"/>
      <c r="I1381" s="143">
        <f t="shared" si="2887"/>
        <v>8.631350380680862E-2</v>
      </c>
      <c r="J1381" s="27">
        <f t="shared" si="2888"/>
        <v>5325000</v>
      </c>
      <c r="K1381" s="28">
        <f t="shared" si="2889"/>
        <v>1011750</v>
      </c>
      <c r="L1381" s="29">
        <f t="shared" si="2821"/>
        <v>6336750</v>
      </c>
      <c r="M1381" s="26">
        <v>1</v>
      </c>
      <c r="N1381" s="27">
        <v>5000000</v>
      </c>
      <c r="O1381" s="27">
        <v>5350000</v>
      </c>
      <c r="P1381" s="145"/>
      <c r="Q1381" s="145"/>
      <c r="R1381" s="143">
        <f t="shared" si="2754"/>
        <v>4.7823647036771326E-2</v>
      </c>
      <c r="S1381" s="27">
        <f t="shared" si="2890"/>
        <v>5175000</v>
      </c>
      <c r="T1381" s="28">
        <f t="shared" si="2891"/>
        <v>983250</v>
      </c>
      <c r="U1381" s="30">
        <f t="shared" si="2892"/>
        <v>6158250</v>
      </c>
      <c r="V1381" s="26">
        <v>1</v>
      </c>
      <c r="W1381" s="27">
        <v>5000000</v>
      </c>
      <c r="X1381" s="27">
        <v>5500000</v>
      </c>
      <c r="Y1381" s="145"/>
      <c r="Z1381" s="145"/>
      <c r="AA1381" s="143">
        <f t="shared" si="2861"/>
        <v>6.7343502970147379E-2</v>
      </c>
      <c r="AB1381" s="27">
        <f t="shared" si="2893"/>
        <v>5250000</v>
      </c>
      <c r="AC1381" s="28">
        <f t="shared" si="2894"/>
        <v>997500</v>
      </c>
      <c r="AD1381" s="29">
        <f t="shared" si="2895"/>
        <v>6247500</v>
      </c>
      <c r="AE1381" s="26">
        <v>1</v>
      </c>
      <c r="AF1381" s="27">
        <v>5000000</v>
      </c>
      <c r="AG1381" s="27">
        <v>5550000</v>
      </c>
      <c r="AH1381" s="145"/>
      <c r="AI1381" s="145"/>
      <c r="AJ1381" s="143">
        <f t="shared" si="2825"/>
        <v>7.3726773393858039E-2</v>
      </c>
      <c r="AK1381" s="27">
        <f t="shared" si="2896"/>
        <v>5275000</v>
      </c>
      <c r="AL1381" s="28">
        <f t="shared" si="2897"/>
        <v>1002250</v>
      </c>
      <c r="AM1381" s="30">
        <f t="shared" si="2898"/>
        <v>6277250</v>
      </c>
      <c r="AN1381" s="26">
        <v>1</v>
      </c>
      <c r="AO1381" s="27">
        <v>5000000</v>
      </c>
      <c r="AP1381" s="27">
        <v>7024640</v>
      </c>
      <c r="AQ1381" s="145"/>
      <c r="AR1381" s="145"/>
      <c r="AS1381" s="143">
        <f t="shared" si="2829"/>
        <v>0.23811717830413742</v>
      </c>
      <c r="AT1381" s="27">
        <f t="shared" si="2867"/>
        <v>6012320</v>
      </c>
      <c r="AU1381" s="28">
        <f t="shared" si="2831"/>
        <v>1142340.8</v>
      </c>
      <c r="AV1381" s="30">
        <f t="shared" si="2868"/>
        <v>7154660.7999999998</v>
      </c>
      <c r="AW1381" s="26">
        <v>1</v>
      </c>
      <c r="AX1381" s="27">
        <v>5000000</v>
      </c>
      <c r="AY1381" s="27">
        <v>7024640</v>
      </c>
      <c r="AZ1381" s="145"/>
      <c r="BA1381" s="145"/>
      <c r="BB1381" s="143">
        <f t="shared" si="2833"/>
        <v>0.23811717830413742</v>
      </c>
      <c r="BC1381" s="27">
        <f t="shared" si="2869"/>
        <v>6012320</v>
      </c>
      <c r="BD1381" s="27">
        <f t="shared" si="2835"/>
        <v>1142340.8</v>
      </c>
      <c r="BE1381" s="27">
        <f t="shared" si="2870"/>
        <v>7154660.7999999998</v>
      </c>
      <c r="BF1381" s="26">
        <v>1</v>
      </c>
      <c r="BG1381" s="27">
        <v>4000000</v>
      </c>
      <c r="BH1381" s="27">
        <v>3680000</v>
      </c>
      <c r="BI1381" s="145"/>
      <c r="BJ1381" s="145"/>
      <c r="BK1381" s="143">
        <f t="shared" si="2837"/>
        <v>5.892556509887896E-2</v>
      </c>
      <c r="BL1381" s="27">
        <f t="shared" si="2899"/>
        <v>3840000</v>
      </c>
      <c r="BM1381" s="27">
        <f t="shared" si="2900"/>
        <v>729600</v>
      </c>
      <c r="BN1381" s="28">
        <f t="shared" si="2901"/>
        <v>4569600</v>
      </c>
      <c r="BO1381" s="26">
        <v>1</v>
      </c>
      <c r="BP1381" s="27">
        <v>4000000</v>
      </c>
      <c r="BQ1381" s="27">
        <v>3600000</v>
      </c>
      <c r="BR1381" s="148"/>
      <c r="BS1381" s="148"/>
      <c r="BT1381" s="143">
        <f t="shared" si="2841"/>
        <v>7.4432292756478696E-2</v>
      </c>
      <c r="BU1381" s="27">
        <f t="shared" si="2902"/>
        <v>3800000</v>
      </c>
      <c r="BV1381" s="28">
        <f t="shared" si="2903"/>
        <v>722000</v>
      </c>
      <c r="BW1381" s="30">
        <f t="shared" si="2904"/>
        <v>4522000</v>
      </c>
      <c r="BX1381" s="26">
        <v>1</v>
      </c>
      <c r="BY1381" s="28">
        <v>4000000</v>
      </c>
      <c r="BZ1381" s="28">
        <v>3600000</v>
      </c>
      <c r="CA1381" s="156"/>
      <c r="CB1381" s="156"/>
      <c r="CC1381" s="177">
        <f t="shared" si="2845"/>
        <v>7.4432292756478696E-2</v>
      </c>
      <c r="CD1381" s="28">
        <f t="shared" si="2905"/>
        <v>3800000</v>
      </c>
      <c r="CE1381" s="28">
        <f t="shared" si="2906"/>
        <v>722000</v>
      </c>
      <c r="CF1381" s="29">
        <f t="shared" si="2907"/>
        <v>4522000</v>
      </c>
      <c r="CG1381" s="26">
        <v>1</v>
      </c>
      <c r="CH1381" s="27">
        <v>3200000</v>
      </c>
      <c r="CI1381" s="27">
        <v>2720000</v>
      </c>
      <c r="CJ1381" s="148"/>
      <c r="CK1381" s="148"/>
      <c r="CL1381" s="143">
        <f t="shared" si="2908"/>
        <v>0.11466596451673743</v>
      </c>
      <c r="CM1381" s="27">
        <f t="shared" si="2909"/>
        <v>2960000</v>
      </c>
      <c r="CN1381" s="27">
        <f t="shared" si="2910"/>
        <v>562400</v>
      </c>
      <c r="CO1381" s="28">
        <f t="shared" si="2911"/>
        <v>3522400</v>
      </c>
      <c r="CP1381" s="26">
        <v>1</v>
      </c>
      <c r="CQ1381" s="27">
        <v>3200000</v>
      </c>
      <c r="CR1381" s="27">
        <v>2720000</v>
      </c>
      <c r="CS1381" s="148"/>
      <c r="CT1381" s="148"/>
      <c r="CU1381" s="143">
        <f t="shared" si="2853"/>
        <v>0.11466596451673743</v>
      </c>
      <c r="CV1381" s="27">
        <f t="shared" si="2912"/>
        <v>2960000</v>
      </c>
      <c r="CW1381" s="28">
        <f t="shared" si="2913"/>
        <v>562400</v>
      </c>
      <c r="CX1381" s="29">
        <f t="shared" si="2914"/>
        <v>3522400</v>
      </c>
      <c r="CY1381" s="26">
        <v>1</v>
      </c>
      <c r="CZ1381" s="27">
        <v>3200000</v>
      </c>
      <c r="DA1381" s="27">
        <v>2400000</v>
      </c>
      <c r="DB1381" s="181"/>
      <c r="DC1381" s="181"/>
      <c r="DD1381" s="143">
        <f t="shared" si="2883"/>
        <v>0.20203050891044216</v>
      </c>
      <c r="DE1381" s="27">
        <f t="shared" si="2915"/>
        <v>2800000</v>
      </c>
      <c r="DF1381" s="27">
        <f t="shared" si="2916"/>
        <v>532000</v>
      </c>
      <c r="DG1381" s="28">
        <f t="shared" si="2917"/>
        <v>3332000</v>
      </c>
      <c r="DH1381" s="31" t="s">
        <v>30</v>
      </c>
      <c r="DI1381" s="43" t="s">
        <v>30</v>
      </c>
      <c r="DJ1381" s="43" t="s">
        <v>30</v>
      </c>
      <c r="DK1381" s="43" t="s">
        <v>30</v>
      </c>
      <c r="DL1381" s="43" t="s">
        <v>30</v>
      </c>
      <c r="DM1381" s="32" t="s">
        <v>30</v>
      </c>
      <c r="DN1381" s="32" t="s">
        <v>30</v>
      </c>
      <c r="DO1381" s="33" t="s">
        <v>30</v>
      </c>
    </row>
    <row r="1382" spans="1:119" ht="15" customHeight="1" x14ac:dyDescent="0.25">
      <c r="A1382" s="248" t="s">
        <v>2700</v>
      </c>
      <c r="B1382" s="248"/>
      <c r="C1382" s="249"/>
      <c r="D1382" s="74"/>
      <c r="E1382" s="36"/>
      <c r="F1382" s="36"/>
      <c r="G1382" s="36"/>
      <c r="H1382" s="36"/>
      <c r="I1382" s="36"/>
      <c r="J1382" s="36"/>
      <c r="K1382" s="36"/>
      <c r="L1382" s="37"/>
      <c r="M1382" s="35"/>
      <c r="N1382" s="36"/>
      <c r="O1382" s="36"/>
      <c r="P1382" s="36"/>
      <c r="Q1382" s="36"/>
      <c r="R1382" s="167"/>
      <c r="S1382" s="36"/>
      <c r="T1382" s="36"/>
      <c r="U1382" s="38"/>
      <c r="V1382" s="39"/>
      <c r="W1382" s="40"/>
      <c r="X1382" s="40"/>
      <c r="Y1382" s="40"/>
      <c r="Z1382" s="40"/>
      <c r="AA1382" s="166"/>
      <c r="AB1382" s="40"/>
      <c r="AC1382" s="40"/>
      <c r="AD1382" s="41"/>
      <c r="AE1382" s="39"/>
      <c r="AF1382" s="40"/>
      <c r="AG1382" s="40"/>
      <c r="AH1382" s="40"/>
      <c r="AI1382" s="40"/>
      <c r="AJ1382" s="166"/>
      <c r="AK1382" s="40"/>
      <c r="AL1382" s="40"/>
      <c r="AM1382" s="42"/>
      <c r="AN1382" s="47"/>
      <c r="AO1382" s="40"/>
      <c r="AP1382" s="40"/>
      <c r="AQ1382" s="40"/>
      <c r="AR1382" s="40"/>
      <c r="AS1382" s="166"/>
      <c r="AT1382" s="40"/>
      <c r="AU1382" s="40"/>
      <c r="AV1382" s="42"/>
      <c r="AW1382" s="47"/>
      <c r="AX1382" s="119"/>
      <c r="AY1382" s="119"/>
      <c r="AZ1382" s="119"/>
      <c r="BA1382" s="119"/>
      <c r="BB1382" s="172"/>
      <c r="BC1382" s="119"/>
      <c r="BD1382" s="40"/>
      <c r="BE1382" s="40"/>
      <c r="BF1382" s="47"/>
      <c r="BG1382" s="40"/>
      <c r="BH1382" s="40"/>
      <c r="BI1382" s="40"/>
      <c r="BJ1382" s="40"/>
      <c r="BK1382" s="166"/>
      <c r="BL1382" s="40"/>
      <c r="BM1382" s="40"/>
      <c r="BN1382" s="40"/>
      <c r="BO1382" s="47"/>
      <c r="BP1382" s="40"/>
      <c r="BQ1382" s="40"/>
      <c r="BR1382" s="40"/>
      <c r="BS1382" s="40"/>
      <c r="BT1382" s="166"/>
      <c r="BU1382" s="40"/>
      <c r="BV1382" s="40"/>
      <c r="BW1382" s="42"/>
      <c r="BX1382" s="47"/>
      <c r="BY1382" s="119"/>
      <c r="BZ1382" s="119"/>
      <c r="CA1382" s="119"/>
      <c r="CB1382" s="119"/>
      <c r="CC1382" s="172"/>
      <c r="CD1382" s="40"/>
      <c r="CE1382" s="40"/>
      <c r="CF1382" s="41"/>
      <c r="CG1382" s="47"/>
      <c r="CH1382" s="40"/>
      <c r="CI1382" s="40"/>
      <c r="CJ1382" s="40"/>
      <c r="CK1382" s="40"/>
      <c r="CL1382" s="166"/>
      <c r="CM1382" s="40"/>
      <c r="CN1382" s="40"/>
      <c r="CO1382" s="40"/>
      <c r="CP1382" s="47"/>
      <c r="CQ1382" s="40"/>
      <c r="CR1382" s="40"/>
      <c r="CS1382" s="40"/>
      <c r="CT1382" s="40"/>
      <c r="CU1382" s="166"/>
      <c r="CV1382" s="40"/>
      <c r="CW1382" s="40"/>
      <c r="CX1382" s="41"/>
      <c r="CY1382" s="47"/>
      <c r="CZ1382" s="40"/>
      <c r="DA1382" s="40"/>
      <c r="DB1382" s="40"/>
      <c r="DC1382" s="40"/>
      <c r="DD1382" s="166"/>
      <c r="DE1382" s="40"/>
      <c r="DF1382" s="40"/>
      <c r="DG1382" s="40"/>
      <c r="DH1382" s="47"/>
      <c r="DI1382" s="119"/>
      <c r="DJ1382" s="119"/>
      <c r="DK1382" s="119"/>
      <c r="DL1382" s="119"/>
      <c r="DM1382" s="40"/>
      <c r="DN1382" s="40"/>
      <c r="DO1382" s="42"/>
    </row>
    <row r="1383" spans="1:119" ht="27" x14ac:dyDescent="0.25">
      <c r="A1383" s="66" t="s">
        <v>2701</v>
      </c>
      <c r="B1383" s="67" t="s">
        <v>2702</v>
      </c>
      <c r="C1383" s="68" t="s">
        <v>2703</v>
      </c>
      <c r="D1383" s="26">
        <v>1</v>
      </c>
      <c r="E1383" s="27">
        <v>8500000</v>
      </c>
      <c r="F1383" s="27">
        <v>10200000</v>
      </c>
      <c r="G1383" s="148"/>
      <c r="H1383" s="148"/>
      <c r="I1383" s="143">
        <f t="shared" si="2887"/>
        <v>0.12856486930664499</v>
      </c>
      <c r="J1383" s="27">
        <f t="shared" si="2888"/>
        <v>9350000</v>
      </c>
      <c r="K1383" s="28">
        <f t="shared" ref="K1383:K1397" si="2918">J1383*19%</f>
        <v>1776500</v>
      </c>
      <c r="L1383" s="29">
        <f t="shared" si="2821"/>
        <v>11126500</v>
      </c>
      <c r="M1383" s="26">
        <v>1</v>
      </c>
      <c r="N1383" s="27">
        <v>8500000</v>
      </c>
      <c r="O1383" s="27">
        <v>6800000</v>
      </c>
      <c r="P1383" s="145"/>
      <c r="Q1383" s="145"/>
      <c r="R1383" s="143">
        <f t="shared" ref="R1383:R1446" si="2919">+STDEVA(N1383:O1383)/AVERAGE(N1383:O1383)</f>
        <v>0.15713484026367722</v>
      </c>
      <c r="S1383" s="27">
        <f t="shared" ref="S1383:S1398" si="2920">+AVERAGE(N1383:P1383)</f>
        <v>7650000</v>
      </c>
      <c r="T1383" s="28">
        <f t="shared" ref="T1383:T1399" si="2921">+S1383*19%</f>
        <v>1453500</v>
      </c>
      <c r="U1383" s="30">
        <f t="shared" ref="U1383:U1399" si="2922">+T1383+S1383</f>
        <v>9103500</v>
      </c>
      <c r="V1383" s="26">
        <v>1</v>
      </c>
      <c r="W1383" s="27">
        <v>8500000</v>
      </c>
      <c r="X1383" s="27">
        <v>10200000</v>
      </c>
      <c r="Y1383" s="145"/>
      <c r="Z1383" s="145"/>
      <c r="AA1383" s="143">
        <f t="shared" si="2861"/>
        <v>0.12856486930664499</v>
      </c>
      <c r="AB1383" s="27">
        <f t="shared" ref="AB1383:AB1396" si="2923">+AVERAGE(W1383:Y1383)</f>
        <v>9350000</v>
      </c>
      <c r="AC1383" s="28">
        <f t="shared" si="2894"/>
        <v>1776500</v>
      </c>
      <c r="AD1383" s="29">
        <f t="shared" ref="AD1383:AD1397" si="2924">+AC1383+AB1383</f>
        <v>11126500</v>
      </c>
      <c r="AE1383" s="26">
        <v>1</v>
      </c>
      <c r="AF1383" s="27">
        <v>8500000</v>
      </c>
      <c r="AG1383" s="27">
        <v>10370000</v>
      </c>
      <c r="AH1383" s="145"/>
      <c r="AI1383" s="145"/>
      <c r="AJ1383" s="143">
        <f t="shared" si="2825"/>
        <v>0.14014728996490131</v>
      </c>
      <c r="AK1383" s="27">
        <f t="shared" ref="AK1383:AK1397" si="2925">+AVERAGE(AF1383:AH1383)</f>
        <v>9435000</v>
      </c>
      <c r="AL1383" s="28">
        <f t="shared" ref="AL1383:AL1397" si="2926">+AK1383*19%</f>
        <v>1792650</v>
      </c>
      <c r="AM1383" s="30">
        <f t="shared" ref="AM1383:AM1397" si="2927">+AL1383+AK1383</f>
        <v>11227650</v>
      </c>
      <c r="AN1383" s="26">
        <v>1</v>
      </c>
      <c r="AO1383" s="27">
        <v>8500000</v>
      </c>
      <c r="AP1383" s="27">
        <v>12240000</v>
      </c>
      <c r="AQ1383" s="145"/>
      <c r="AR1383" s="145"/>
      <c r="AS1383" s="143">
        <f t="shared" si="2829"/>
        <v>0.25502211780498435</v>
      </c>
      <c r="AT1383" s="27">
        <f t="shared" ref="AT1383:AT1397" si="2928">+AVERAGE(AO1383:AQ1383)</f>
        <v>10370000</v>
      </c>
      <c r="AU1383" s="28">
        <f t="shared" si="2831"/>
        <v>1970300</v>
      </c>
      <c r="AV1383" s="30">
        <f t="shared" ref="AV1383:AV1397" si="2929">+AU1383+AT1383</f>
        <v>12340300</v>
      </c>
      <c r="AW1383" s="26">
        <v>1</v>
      </c>
      <c r="AX1383" s="27">
        <v>8500000</v>
      </c>
      <c r="AY1383" s="27">
        <v>10200000</v>
      </c>
      <c r="AZ1383" s="145"/>
      <c r="BA1383" s="145"/>
      <c r="BB1383" s="143">
        <f t="shared" si="2833"/>
        <v>0.12856486930664499</v>
      </c>
      <c r="BC1383" s="27">
        <f t="shared" ref="BC1383:BC1397" si="2930">+AVERAGE(AX1383:AZ1383)</f>
        <v>9350000</v>
      </c>
      <c r="BD1383" s="27">
        <f t="shared" si="2835"/>
        <v>1776500</v>
      </c>
      <c r="BE1383" s="27">
        <f t="shared" ref="BE1383:BE1397" si="2931">+BD1383+BC1383</f>
        <v>11126500</v>
      </c>
      <c r="BF1383" s="26">
        <v>1</v>
      </c>
      <c r="BG1383" s="27">
        <v>6800000</v>
      </c>
      <c r="BH1383" s="27">
        <v>6120000</v>
      </c>
      <c r="BI1383" s="145"/>
      <c r="BJ1383" s="145"/>
      <c r="BK1383" s="143">
        <f t="shared" si="2837"/>
        <v>7.4432292756478682E-2</v>
      </c>
      <c r="BL1383" s="27">
        <f t="shared" ref="BL1383:BL1397" si="2932">+AVERAGE(BG1383:BI1383)</f>
        <v>6460000</v>
      </c>
      <c r="BM1383" s="27">
        <f t="shared" si="2900"/>
        <v>1227400</v>
      </c>
      <c r="BN1383" s="28">
        <f t="shared" ref="BN1383:BN1397" si="2933">+BM1383+BL1383</f>
        <v>7687400</v>
      </c>
      <c r="BO1383" s="26">
        <v>1</v>
      </c>
      <c r="BP1383" s="27">
        <v>6800000</v>
      </c>
      <c r="BQ1383" s="27">
        <v>6460000</v>
      </c>
      <c r="BR1383" s="148"/>
      <c r="BS1383" s="148"/>
      <c r="BT1383" s="143">
        <f t="shared" si="2841"/>
        <v>3.6261886214694741E-2</v>
      </c>
      <c r="BU1383" s="27">
        <f t="shared" ref="BU1383:BU1398" si="2934">+AVERAGE(BP1383:BR1383)</f>
        <v>6630000</v>
      </c>
      <c r="BV1383" s="28">
        <f t="shared" si="2903"/>
        <v>1259700</v>
      </c>
      <c r="BW1383" s="30">
        <f t="shared" ref="BW1383:BW1399" si="2935">+BV1383+BU1383</f>
        <v>7889700</v>
      </c>
      <c r="BX1383" s="26">
        <v>1</v>
      </c>
      <c r="BY1383" s="28">
        <v>6800000</v>
      </c>
      <c r="BZ1383" s="28">
        <v>6460000</v>
      </c>
      <c r="CA1383" s="156"/>
      <c r="CB1383" s="156"/>
      <c r="CC1383" s="177">
        <f t="shared" si="2845"/>
        <v>3.6261886214694741E-2</v>
      </c>
      <c r="CD1383" s="28">
        <f t="shared" ref="CD1383:CD1398" si="2936">+AVERAGE(BY1383:CA1383)</f>
        <v>6630000</v>
      </c>
      <c r="CE1383" s="28">
        <f t="shared" si="2906"/>
        <v>1259700</v>
      </c>
      <c r="CF1383" s="29">
        <f t="shared" ref="CF1383:CF1399" si="2937">+CE1383+CD1383</f>
        <v>7889700</v>
      </c>
      <c r="CG1383" s="26">
        <v>1</v>
      </c>
      <c r="CH1383" s="27">
        <v>5440000</v>
      </c>
      <c r="CI1383" s="27">
        <v>4080000</v>
      </c>
      <c r="CJ1383" s="148"/>
      <c r="CK1383" s="148"/>
      <c r="CL1383" s="143">
        <f t="shared" ref="CL1383:CL1397" si="2938">+STDEVA(CH1383:CI1383)/AVERAGE(CH1383:CI1383)</f>
        <v>0.20203050891044214</v>
      </c>
      <c r="CM1383" s="27">
        <f t="shared" ref="CM1383:CM1397" si="2939">+AVERAGE(CH1383:CJ1383)</f>
        <v>4760000</v>
      </c>
      <c r="CN1383" s="27">
        <f t="shared" si="2910"/>
        <v>904400</v>
      </c>
      <c r="CO1383" s="28">
        <f t="shared" ref="CO1383:CO1397" si="2940">+CN1383+CM1383</f>
        <v>5664400</v>
      </c>
      <c r="CP1383" s="31" t="s">
        <v>30</v>
      </c>
      <c r="CQ1383" s="32" t="s">
        <v>30</v>
      </c>
      <c r="CR1383" s="32" t="s">
        <v>30</v>
      </c>
      <c r="CS1383" s="32" t="s">
        <v>30</v>
      </c>
      <c r="CT1383" s="32" t="s">
        <v>30</v>
      </c>
      <c r="CU1383" s="32" t="s">
        <v>30</v>
      </c>
      <c r="CV1383" s="32" t="s">
        <v>30</v>
      </c>
      <c r="CW1383" s="32" t="s">
        <v>30</v>
      </c>
      <c r="CX1383" s="34" t="s">
        <v>30</v>
      </c>
      <c r="CY1383" s="31" t="s">
        <v>30</v>
      </c>
      <c r="CZ1383" s="32" t="s">
        <v>30</v>
      </c>
      <c r="DA1383" s="32" t="s">
        <v>30</v>
      </c>
      <c r="DB1383" s="32" t="s">
        <v>30</v>
      </c>
      <c r="DC1383" s="32" t="s">
        <v>30</v>
      </c>
      <c r="DD1383" s="32" t="s">
        <v>30</v>
      </c>
      <c r="DE1383" s="32" t="s">
        <v>30</v>
      </c>
      <c r="DF1383" s="32" t="s">
        <v>30</v>
      </c>
      <c r="DG1383" s="32" t="s">
        <v>30</v>
      </c>
      <c r="DH1383" s="31" t="s">
        <v>30</v>
      </c>
      <c r="DI1383" s="43" t="s">
        <v>30</v>
      </c>
      <c r="DJ1383" s="43" t="s">
        <v>30</v>
      </c>
      <c r="DK1383" s="43" t="s">
        <v>30</v>
      </c>
      <c r="DL1383" s="43" t="s">
        <v>30</v>
      </c>
      <c r="DM1383" s="32" t="s">
        <v>30</v>
      </c>
      <c r="DN1383" s="32" t="s">
        <v>30</v>
      </c>
      <c r="DO1383" s="33" t="s">
        <v>30</v>
      </c>
    </row>
    <row r="1384" spans="1:119" ht="45" x14ac:dyDescent="0.25">
      <c r="A1384" s="66" t="s">
        <v>2704</v>
      </c>
      <c r="B1384" s="67" t="s">
        <v>2702</v>
      </c>
      <c r="C1384" s="68" t="s">
        <v>2705</v>
      </c>
      <c r="D1384" s="26">
        <v>1</v>
      </c>
      <c r="E1384" s="27">
        <v>18000000</v>
      </c>
      <c r="F1384" s="27">
        <v>21600000</v>
      </c>
      <c r="G1384" s="148"/>
      <c r="H1384" s="148"/>
      <c r="I1384" s="143">
        <f t="shared" si="2887"/>
        <v>0.12856486930664499</v>
      </c>
      <c r="J1384" s="27">
        <f t="shared" si="2888"/>
        <v>19800000</v>
      </c>
      <c r="K1384" s="28">
        <f t="shared" si="2918"/>
        <v>3762000</v>
      </c>
      <c r="L1384" s="29">
        <f t="shared" si="2821"/>
        <v>23562000</v>
      </c>
      <c r="M1384" s="26">
        <v>1</v>
      </c>
      <c r="N1384" s="27">
        <v>18000000</v>
      </c>
      <c r="O1384" s="27">
        <v>14400000</v>
      </c>
      <c r="P1384" s="145"/>
      <c r="Q1384" s="145"/>
      <c r="R1384" s="143">
        <f t="shared" si="2919"/>
        <v>0.15713484026367722</v>
      </c>
      <c r="S1384" s="27">
        <f t="shared" si="2920"/>
        <v>16200000</v>
      </c>
      <c r="T1384" s="28">
        <f t="shared" si="2921"/>
        <v>3078000</v>
      </c>
      <c r="U1384" s="30">
        <f t="shared" si="2922"/>
        <v>19278000</v>
      </c>
      <c r="V1384" s="26">
        <v>1</v>
      </c>
      <c r="W1384" s="27">
        <v>18000000</v>
      </c>
      <c r="X1384" s="27">
        <v>21600000</v>
      </c>
      <c r="Y1384" s="145"/>
      <c r="Z1384" s="145"/>
      <c r="AA1384" s="143">
        <f t="shared" si="2861"/>
        <v>0.12856486930664499</v>
      </c>
      <c r="AB1384" s="27">
        <f t="shared" si="2923"/>
        <v>19800000</v>
      </c>
      <c r="AC1384" s="28">
        <f t="shared" si="2894"/>
        <v>3762000</v>
      </c>
      <c r="AD1384" s="29">
        <f t="shared" si="2924"/>
        <v>23562000</v>
      </c>
      <c r="AE1384" s="26">
        <v>1</v>
      </c>
      <c r="AF1384" s="27">
        <v>18000000</v>
      </c>
      <c r="AG1384" s="27">
        <v>21960000</v>
      </c>
      <c r="AH1384" s="145"/>
      <c r="AI1384" s="145"/>
      <c r="AJ1384" s="143">
        <f t="shared" si="2825"/>
        <v>0.14014728996490131</v>
      </c>
      <c r="AK1384" s="27">
        <f t="shared" si="2925"/>
        <v>19980000</v>
      </c>
      <c r="AL1384" s="28">
        <f t="shared" si="2926"/>
        <v>3796200</v>
      </c>
      <c r="AM1384" s="30">
        <f t="shared" si="2927"/>
        <v>23776200</v>
      </c>
      <c r="AN1384" s="26">
        <v>1</v>
      </c>
      <c r="AO1384" s="27">
        <v>18000000</v>
      </c>
      <c r="AP1384" s="27">
        <v>25920000</v>
      </c>
      <c r="AQ1384" s="145"/>
      <c r="AR1384" s="145"/>
      <c r="AS1384" s="143">
        <f t="shared" si="2829"/>
        <v>0.25502211780498435</v>
      </c>
      <c r="AT1384" s="27">
        <f t="shared" si="2928"/>
        <v>21960000</v>
      </c>
      <c r="AU1384" s="28">
        <f t="shared" si="2831"/>
        <v>4172400</v>
      </c>
      <c r="AV1384" s="30">
        <f t="shared" si="2929"/>
        <v>26132400</v>
      </c>
      <c r="AW1384" s="26">
        <v>1</v>
      </c>
      <c r="AX1384" s="27">
        <v>18000000</v>
      </c>
      <c r="AY1384" s="27">
        <v>21600000</v>
      </c>
      <c r="AZ1384" s="145"/>
      <c r="BA1384" s="145"/>
      <c r="BB1384" s="143">
        <f t="shared" si="2833"/>
        <v>0.12856486930664499</v>
      </c>
      <c r="BC1384" s="27">
        <f t="shared" si="2930"/>
        <v>19800000</v>
      </c>
      <c r="BD1384" s="27">
        <f t="shared" si="2835"/>
        <v>3762000</v>
      </c>
      <c r="BE1384" s="27">
        <f t="shared" si="2931"/>
        <v>23562000</v>
      </c>
      <c r="BF1384" s="26">
        <v>1</v>
      </c>
      <c r="BG1384" s="27">
        <v>14400000</v>
      </c>
      <c r="BH1384" s="27">
        <v>12960000</v>
      </c>
      <c r="BI1384" s="145"/>
      <c r="BJ1384" s="145"/>
      <c r="BK1384" s="143">
        <f t="shared" si="2837"/>
        <v>7.4432292756478682E-2</v>
      </c>
      <c r="BL1384" s="27">
        <f t="shared" si="2932"/>
        <v>13680000</v>
      </c>
      <c r="BM1384" s="27">
        <f t="shared" si="2900"/>
        <v>2599200</v>
      </c>
      <c r="BN1384" s="28">
        <f t="shared" si="2933"/>
        <v>16279200</v>
      </c>
      <c r="BO1384" s="26">
        <v>1</v>
      </c>
      <c r="BP1384" s="27">
        <v>14400000</v>
      </c>
      <c r="BQ1384" s="27">
        <v>13680000</v>
      </c>
      <c r="BR1384" s="148"/>
      <c r="BS1384" s="148"/>
      <c r="BT1384" s="143">
        <f t="shared" si="2841"/>
        <v>3.6261886214694741E-2</v>
      </c>
      <c r="BU1384" s="27">
        <f t="shared" si="2934"/>
        <v>14040000</v>
      </c>
      <c r="BV1384" s="28">
        <f t="shared" si="2903"/>
        <v>2667600</v>
      </c>
      <c r="BW1384" s="30">
        <f t="shared" si="2935"/>
        <v>16707600</v>
      </c>
      <c r="BX1384" s="26">
        <v>1</v>
      </c>
      <c r="BY1384" s="28">
        <v>14400000</v>
      </c>
      <c r="BZ1384" s="28">
        <v>13680000</v>
      </c>
      <c r="CA1384" s="156"/>
      <c r="CB1384" s="156"/>
      <c r="CC1384" s="177">
        <f t="shared" si="2845"/>
        <v>3.6261886214694741E-2</v>
      </c>
      <c r="CD1384" s="28">
        <f t="shared" si="2936"/>
        <v>14040000</v>
      </c>
      <c r="CE1384" s="28">
        <f t="shared" si="2906"/>
        <v>2667600</v>
      </c>
      <c r="CF1384" s="29">
        <f t="shared" si="2937"/>
        <v>16707600</v>
      </c>
      <c r="CG1384" s="26">
        <v>1</v>
      </c>
      <c r="CH1384" s="27">
        <v>11520000</v>
      </c>
      <c r="CI1384" s="27">
        <v>8640000</v>
      </c>
      <c r="CJ1384" s="148"/>
      <c r="CK1384" s="148"/>
      <c r="CL1384" s="143">
        <f t="shared" si="2938"/>
        <v>0.20203050891044214</v>
      </c>
      <c r="CM1384" s="27">
        <f t="shared" si="2939"/>
        <v>10080000</v>
      </c>
      <c r="CN1384" s="27">
        <f t="shared" si="2910"/>
        <v>1915200</v>
      </c>
      <c r="CO1384" s="28">
        <f t="shared" si="2940"/>
        <v>11995200</v>
      </c>
      <c r="CP1384" s="31" t="s">
        <v>30</v>
      </c>
      <c r="CQ1384" s="32" t="s">
        <v>30</v>
      </c>
      <c r="CR1384" s="32" t="s">
        <v>30</v>
      </c>
      <c r="CS1384" s="32" t="s">
        <v>30</v>
      </c>
      <c r="CT1384" s="32" t="s">
        <v>30</v>
      </c>
      <c r="CU1384" s="32" t="s">
        <v>30</v>
      </c>
      <c r="CV1384" s="32" t="s">
        <v>30</v>
      </c>
      <c r="CW1384" s="32" t="s">
        <v>30</v>
      </c>
      <c r="CX1384" s="34" t="s">
        <v>30</v>
      </c>
      <c r="CY1384" s="31" t="s">
        <v>30</v>
      </c>
      <c r="CZ1384" s="32" t="s">
        <v>30</v>
      </c>
      <c r="DA1384" s="32" t="s">
        <v>30</v>
      </c>
      <c r="DB1384" s="32" t="s">
        <v>30</v>
      </c>
      <c r="DC1384" s="32" t="s">
        <v>30</v>
      </c>
      <c r="DD1384" s="32" t="s">
        <v>30</v>
      </c>
      <c r="DE1384" s="32" t="s">
        <v>30</v>
      </c>
      <c r="DF1384" s="32" t="s">
        <v>30</v>
      </c>
      <c r="DG1384" s="32" t="s">
        <v>30</v>
      </c>
      <c r="DH1384" s="31" t="s">
        <v>30</v>
      </c>
      <c r="DI1384" s="43" t="s">
        <v>30</v>
      </c>
      <c r="DJ1384" s="43" t="s">
        <v>30</v>
      </c>
      <c r="DK1384" s="43" t="s">
        <v>30</v>
      </c>
      <c r="DL1384" s="43" t="s">
        <v>30</v>
      </c>
      <c r="DM1384" s="32" t="s">
        <v>30</v>
      </c>
      <c r="DN1384" s="32" t="s">
        <v>30</v>
      </c>
      <c r="DO1384" s="33" t="s">
        <v>30</v>
      </c>
    </row>
    <row r="1385" spans="1:119" ht="28.5" customHeight="1" x14ac:dyDescent="0.25">
      <c r="A1385" s="66" t="s">
        <v>2706</v>
      </c>
      <c r="B1385" s="67" t="s">
        <v>2702</v>
      </c>
      <c r="C1385" s="68" t="s">
        <v>2707</v>
      </c>
      <c r="D1385" s="26">
        <v>1</v>
      </c>
      <c r="E1385" s="27">
        <v>8500000</v>
      </c>
      <c r="F1385" s="27">
        <v>10200000</v>
      </c>
      <c r="G1385" s="148"/>
      <c r="H1385" s="148"/>
      <c r="I1385" s="143">
        <f t="shared" si="2887"/>
        <v>0.12856486930664499</v>
      </c>
      <c r="J1385" s="27">
        <f t="shared" si="2888"/>
        <v>9350000</v>
      </c>
      <c r="K1385" s="28">
        <f t="shared" si="2918"/>
        <v>1776500</v>
      </c>
      <c r="L1385" s="29">
        <f t="shared" si="2821"/>
        <v>11126500</v>
      </c>
      <c r="M1385" s="26">
        <v>1</v>
      </c>
      <c r="N1385" s="27">
        <v>8500000</v>
      </c>
      <c r="O1385" s="27">
        <v>6800000</v>
      </c>
      <c r="P1385" s="145"/>
      <c r="Q1385" s="145"/>
      <c r="R1385" s="143">
        <f t="shared" si="2919"/>
        <v>0.15713484026367722</v>
      </c>
      <c r="S1385" s="27">
        <f t="shared" si="2920"/>
        <v>7650000</v>
      </c>
      <c r="T1385" s="28">
        <f t="shared" si="2921"/>
        <v>1453500</v>
      </c>
      <c r="U1385" s="30">
        <f t="shared" si="2922"/>
        <v>9103500</v>
      </c>
      <c r="V1385" s="26">
        <v>1</v>
      </c>
      <c r="W1385" s="27">
        <v>8500000</v>
      </c>
      <c r="X1385" s="27">
        <v>10200000</v>
      </c>
      <c r="Y1385" s="145"/>
      <c r="Z1385" s="145"/>
      <c r="AA1385" s="143">
        <f t="shared" si="2861"/>
        <v>0.12856486930664499</v>
      </c>
      <c r="AB1385" s="27">
        <f t="shared" si="2923"/>
        <v>9350000</v>
      </c>
      <c r="AC1385" s="28">
        <f t="shared" si="2894"/>
        <v>1776500</v>
      </c>
      <c r="AD1385" s="29">
        <f t="shared" si="2924"/>
        <v>11126500</v>
      </c>
      <c r="AE1385" s="26">
        <v>1</v>
      </c>
      <c r="AF1385" s="27">
        <v>8500000</v>
      </c>
      <c r="AG1385" s="27">
        <v>10370000</v>
      </c>
      <c r="AH1385" s="145"/>
      <c r="AI1385" s="145"/>
      <c r="AJ1385" s="143">
        <f t="shared" si="2825"/>
        <v>0.14014728996490131</v>
      </c>
      <c r="AK1385" s="27">
        <f t="shared" si="2925"/>
        <v>9435000</v>
      </c>
      <c r="AL1385" s="28">
        <f t="shared" si="2926"/>
        <v>1792650</v>
      </c>
      <c r="AM1385" s="30">
        <f t="shared" si="2927"/>
        <v>11227650</v>
      </c>
      <c r="AN1385" s="26">
        <v>1</v>
      </c>
      <c r="AO1385" s="27">
        <v>8500000</v>
      </c>
      <c r="AP1385" s="27">
        <v>12240000</v>
      </c>
      <c r="AQ1385" s="145"/>
      <c r="AR1385" s="145"/>
      <c r="AS1385" s="143">
        <f t="shared" si="2829"/>
        <v>0.25502211780498435</v>
      </c>
      <c r="AT1385" s="27">
        <f t="shared" si="2928"/>
        <v>10370000</v>
      </c>
      <c r="AU1385" s="28">
        <f t="shared" si="2831"/>
        <v>1970300</v>
      </c>
      <c r="AV1385" s="30">
        <f t="shared" si="2929"/>
        <v>12340300</v>
      </c>
      <c r="AW1385" s="26">
        <v>1</v>
      </c>
      <c r="AX1385" s="27">
        <v>8500000</v>
      </c>
      <c r="AY1385" s="27">
        <v>10200000</v>
      </c>
      <c r="AZ1385" s="145"/>
      <c r="BA1385" s="145"/>
      <c r="BB1385" s="143">
        <f t="shared" si="2833"/>
        <v>0.12856486930664499</v>
      </c>
      <c r="BC1385" s="27">
        <f t="shared" si="2930"/>
        <v>9350000</v>
      </c>
      <c r="BD1385" s="27">
        <f t="shared" si="2835"/>
        <v>1776500</v>
      </c>
      <c r="BE1385" s="27">
        <f t="shared" si="2931"/>
        <v>11126500</v>
      </c>
      <c r="BF1385" s="26">
        <v>1</v>
      </c>
      <c r="BG1385" s="27">
        <v>6800000</v>
      </c>
      <c r="BH1385" s="27">
        <v>6120000</v>
      </c>
      <c r="BI1385" s="145"/>
      <c r="BJ1385" s="145"/>
      <c r="BK1385" s="143">
        <f t="shared" si="2837"/>
        <v>7.4432292756478682E-2</v>
      </c>
      <c r="BL1385" s="27">
        <f t="shared" si="2932"/>
        <v>6460000</v>
      </c>
      <c r="BM1385" s="27">
        <f t="shared" si="2900"/>
        <v>1227400</v>
      </c>
      <c r="BN1385" s="28">
        <f t="shared" si="2933"/>
        <v>7687400</v>
      </c>
      <c r="BO1385" s="26">
        <v>1</v>
      </c>
      <c r="BP1385" s="27">
        <v>6800000</v>
      </c>
      <c r="BQ1385" s="27">
        <v>6460000</v>
      </c>
      <c r="BR1385" s="148"/>
      <c r="BS1385" s="148"/>
      <c r="BT1385" s="143">
        <f t="shared" si="2841"/>
        <v>3.6261886214694741E-2</v>
      </c>
      <c r="BU1385" s="27">
        <f t="shared" si="2934"/>
        <v>6630000</v>
      </c>
      <c r="BV1385" s="28">
        <f t="shared" si="2903"/>
        <v>1259700</v>
      </c>
      <c r="BW1385" s="30">
        <f t="shared" si="2935"/>
        <v>7889700</v>
      </c>
      <c r="BX1385" s="26">
        <v>1</v>
      </c>
      <c r="BY1385" s="28">
        <v>6800000</v>
      </c>
      <c r="BZ1385" s="28">
        <v>6460000</v>
      </c>
      <c r="CA1385" s="156"/>
      <c r="CB1385" s="156"/>
      <c r="CC1385" s="177">
        <f t="shared" si="2845"/>
        <v>3.6261886214694741E-2</v>
      </c>
      <c r="CD1385" s="28">
        <f t="shared" si="2936"/>
        <v>6630000</v>
      </c>
      <c r="CE1385" s="28">
        <f t="shared" si="2906"/>
        <v>1259700</v>
      </c>
      <c r="CF1385" s="29">
        <f t="shared" si="2937"/>
        <v>7889700</v>
      </c>
      <c r="CG1385" s="26">
        <v>1</v>
      </c>
      <c r="CH1385" s="27">
        <v>5440000</v>
      </c>
      <c r="CI1385" s="27">
        <v>4080000</v>
      </c>
      <c r="CJ1385" s="148"/>
      <c r="CK1385" s="148"/>
      <c r="CL1385" s="143">
        <f t="shared" si="2938"/>
        <v>0.20203050891044214</v>
      </c>
      <c r="CM1385" s="27">
        <f t="shared" si="2939"/>
        <v>4760000</v>
      </c>
      <c r="CN1385" s="27">
        <f t="shared" si="2910"/>
        <v>904400</v>
      </c>
      <c r="CO1385" s="28">
        <f t="shared" si="2940"/>
        <v>5664400</v>
      </c>
      <c r="CP1385" s="31" t="s">
        <v>30</v>
      </c>
      <c r="CQ1385" s="32" t="s">
        <v>30</v>
      </c>
      <c r="CR1385" s="32" t="s">
        <v>30</v>
      </c>
      <c r="CS1385" s="32" t="s">
        <v>30</v>
      </c>
      <c r="CT1385" s="32" t="s">
        <v>30</v>
      </c>
      <c r="CU1385" s="32" t="s">
        <v>30</v>
      </c>
      <c r="CV1385" s="32" t="s">
        <v>30</v>
      </c>
      <c r="CW1385" s="32" t="s">
        <v>30</v>
      </c>
      <c r="CX1385" s="34" t="s">
        <v>30</v>
      </c>
      <c r="CY1385" s="31" t="s">
        <v>30</v>
      </c>
      <c r="CZ1385" s="32" t="s">
        <v>30</v>
      </c>
      <c r="DA1385" s="32" t="s">
        <v>30</v>
      </c>
      <c r="DB1385" s="32" t="s">
        <v>30</v>
      </c>
      <c r="DC1385" s="32" t="s">
        <v>30</v>
      </c>
      <c r="DD1385" s="32" t="s">
        <v>30</v>
      </c>
      <c r="DE1385" s="32" t="s">
        <v>30</v>
      </c>
      <c r="DF1385" s="32" t="s">
        <v>30</v>
      </c>
      <c r="DG1385" s="32" t="s">
        <v>30</v>
      </c>
      <c r="DH1385" s="31" t="s">
        <v>30</v>
      </c>
      <c r="DI1385" s="43" t="s">
        <v>30</v>
      </c>
      <c r="DJ1385" s="43" t="s">
        <v>30</v>
      </c>
      <c r="DK1385" s="43" t="s">
        <v>30</v>
      </c>
      <c r="DL1385" s="43" t="s">
        <v>30</v>
      </c>
      <c r="DM1385" s="32" t="s">
        <v>30</v>
      </c>
      <c r="DN1385" s="32" t="s">
        <v>30</v>
      </c>
      <c r="DO1385" s="33" t="s">
        <v>30</v>
      </c>
    </row>
    <row r="1386" spans="1:119" ht="18" x14ac:dyDescent="0.25">
      <c r="A1386" s="66" t="s">
        <v>2708</v>
      </c>
      <c r="B1386" s="67" t="s">
        <v>2702</v>
      </c>
      <c r="C1386" s="68" t="s">
        <v>2709</v>
      </c>
      <c r="D1386" s="26">
        <v>1</v>
      </c>
      <c r="E1386" s="27">
        <v>18000000</v>
      </c>
      <c r="F1386" s="27">
        <v>21600000</v>
      </c>
      <c r="G1386" s="148"/>
      <c r="H1386" s="148"/>
      <c r="I1386" s="143">
        <f t="shared" si="2887"/>
        <v>0.12856486930664499</v>
      </c>
      <c r="J1386" s="27">
        <f t="shared" si="2888"/>
        <v>19800000</v>
      </c>
      <c r="K1386" s="28">
        <f t="shared" si="2918"/>
        <v>3762000</v>
      </c>
      <c r="L1386" s="29">
        <f t="shared" si="2821"/>
        <v>23562000</v>
      </c>
      <c r="M1386" s="26">
        <v>1</v>
      </c>
      <c r="N1386" s="27">
        <v>18000000</v>
      </c>
      <c r="O1386" s="27">
        <v>14400000</v>
      </c>
      <c r="P1386" s="145"/>
      <c r="Q1386" s="145"/>
      <c r="R1386" s="143">
        <f t="shared" si="2919"/>
        <v>0.15713484026367722</v>
      </c>
      <c r="S1386" s="27">
        <f t="shared" si="2920"/>
        <v>16200000</v>
      </c>
      <c r="T1386" s="28">
        <f t="shared" si="2921"/>
        <v>3078000</v>
      </c>
      <c r="U1386" s="30">
        <f t="shared" si="2922"/>
        <v>19278000</v>
      </c>
      <c r="V1386" s="26">
        <v>1</v>
      </c>
      <c r="W1386" s="27">
        <v>18000000</v>
      </c>
      <c r="X1386" s="27">
        <v>21600000</v>
      </c>
      <c r="Y1386" s="145"/>
      <c r="Z1386" s="145"/>
      <c r="AA1386" s="143">
        <f t="shared" si="2861"/>
        <v>0.12856486930664499</v>
      </c>
      <c r="AB1386" s="27">
        <f t="shared" si="2923"/>
        <v>19800000</v>
      </c>
      <c r="AC1386" s="28">
        <f t="shared" si="2894"/>
        <v>3762000</v>
      </c>
      <c r="AD1386" s="29">
        <f t="shared" si="2924"/>
        <v>23562000</v>
      </c>
      <c r="AE1386" s="26">
        <v>1</v>
      </c>
      <c r="AF1386" s="27">
        <v>18000000</v>
      </c>
      <c r="AG1386" s="27">
        <v>21960000</v>
      </c>
      <c r="AH1386" s="145"/>
      <c r="AI1386" s="145"/>
      <c r="AJ1386" s="143">
        <f t="shared" si="2825"/>
        <v>0.14014728996490131</v>
      </c>
      <c r="AK1386" s="27">
        <f t="shared" si="2925"/>
        <v>19980000</v>
      </c>
      <c r="AL1386" s="28">
        <f t="shared" si="2926"/>
        <v>3796200</v>
      </c>
      <c r="AM1386" s="30">
        <f t="shared" si="2927"/>
        <v>23776200</v>
      </c>
      <c r="AN1386" s="26">
        <v>1</v>
      </c>
      <c r="AO1386" s="27">
        <v>18000000</v>
      </c>
      <c r="AP1386" s="27">
        <v>25920000</v>
      </c>
      <c r="AQ1386" s="145"/>
      <c r="AR1386" s="145"/>
      <c r="AS1386" s="143">
        <f t="shared" si="2829"/>
        <v>0.25502211780498435</v>
      </c>
      <c r="AT1386" s="27">
        <f t="shared" si="2928"/>
        <v>21960000</v>
      </c>
      <c r="AU1386" s="28">
        <f t="shared" si="2831"/>
        <v>4172400</v>
      </c>
      <c r="AV1386" s="30">
        <f t="shared" si="2929"/>
        <v>26132400</v>
      </c>
      <c r="AW1386" s="26">
        <v>1</v>
      </c>
      <c r="AX1386" s="27">
        <v>18000000</v>
      </c>
      <c r="AY1386" s="27">
        <v>21600000</v>
      </c>
      <c r="AZ1386" s="145"/>
      <c r="BA1386" s="145"/>
      <c r="BB1386" s="143">
        <f t="shared" si="2833"/>
        <v>0.12856486930664499</v>
      </c>
      <c r="BC1386" s="27">
        <f t="shared" si="2930"/>
        <v>19800000</v>
      </c>
      <c r="BD1386" s="27">
        <f t="shared" si="2835"/>
        <v>3762000</v>
      </c>
      <c r="BE1386" s="27">
        <f t="shared" si="2931"/>
        <v>23562000</v>
      </c>
      <c r="BF1386" s="26">
        <v>1</v>
      </c>
      <c r="BG1386" s="27">
        <v>14400000</v>
      </c>
      <c r="BH1386" s="27">
        <v>12960000</v>
      </c>
      <c r="BI1386" s="145"/>
      <c r="BJ1386" s="145"/>
      <c r="BK1386" s="143">
        <f t="shared" si="2837"/>
        <v>7.4432292756478682E-2</v>
      </c>
      <c r="BL1386" s="27">
        <f t="shared" si="2932"/>
        <v>13680000</v>
      </c>
      <c r="BM1386" s="27">
        <f t="shared" si="2900"/>
        <v>2599200</v>
      </c>
      <c r="BN1386" s="28">
        <f t="shared" si="2933"/>
        <v>16279200</v>
      </c>
      <c r="BO1386" s="26">
        <v>1</v>
      </c>
      <c r="BP1386" s="27">
        <v>14400000</v>
      </c>
      <c r="BQ1386" s="27">
        <v>13680000</v>
      </c>
      <c r="BR1386" s="148"/>
      <c r="BS1386" s="148"/>
      <c r="BT1386" s="143">
        <f t="shared" si="2841"/>
        <v>3.6261886214694741E-2</v>
      </c>
      <c r="BU1386" s="27">
        <f t="shared" si="2934"/>
        <v>14040000</v>
      </c>
      <c r="BV1386" s="28">
        <f t="shared" si="2903"/>
        <v>2667600</v>
      </c>
      <c r="BW1386" s="30">
        <f t="shared" si="2935"/>
        <v>16707600</v>
      </c>
      <c r="BX1386" s="26">
        <v>1</v>
      </c>
      <c r="BY1386" s="28">
        <v>14400000</v>
      </c>
      <c r="BZ1386" s="28">
        <v>13680000</v>
      </c>
      <c r="CA1386" s="156"/>
      <c r="CB1386" s="156"/>
      <c r="CC1386" s="177">
        <f t="shared" si="2845"/>
        <v>3.6261886214694741E-2</v>
      </c>
      <c r="CD1386" s="28">
        <f t="shared" si="2936"/>
        <v>14040000</v>
      </c>
      <c r="CE1386" s="28">
        <f t="shared" si="2906"/>
        <v>2667600</v>
      </c>
      <c r="CF1386" s="29">
        <f t="shared" si="2937"/>
        <v>16707600</v>
      </c>
      <c r="CG1386" s="26">
        <v>1</v>
      </c>
      <c r="CH1386" s="27">
        <v>11520000</v>
      </c>
      <c r="CI1386" s="27">
        <v>8640000</v>
      </c>
      <c r="CJ1386" s="148"/>
      <c r="CK1386" s="148"/>
      <c r="CL1386" s="143">
        <f t="shared" si="2938"/>
        <v>0.20203050891044214</v>
      </c>
      <c r="CM1386" s="27">
        <f t="shared" si="2939"/>
        <v>10080000</v>
      </c>
      <c r="CN1386" s="27">
        <f t="shared" si="2910"/>
        <v>1915200</v>
      </c>
      <c r="CO1386" s="28">
        <f t="shared" si="2940"/>
        <v>11995200</v>
      </c>
      <c r="CP1386" s="31" t="s">
        <v>30</v>
      </c>
      <c r="CQ1386" s="32" t="s">
        <v>30</v>
      </c>
      <c r="CR1386" s="32" t="s">
        <v>30</v>
      </c>
      <c r="CS1386" s="32" t="s">
        <v>30</v>
      </c>
      <c r="CT1386" s="32" t="s">
        <v>30</v>
      </c>
      <c r="CU1386" s="32" t="s">
        <v>30</v>
      </c>
      <c r="CV1386" s="32" t="s">
        <v>30</v>
      </c>
      <c r="CW1386" s="32" t="s">
        <v>30</v>
      </c>
      <c r="CX1386" s="34" t="s">
        <v>30</v>
      </c>
      <c r="CY1386" s="31" t="s">
        <v>30</v>
      </c>
      <c r="CZ1386" s="32" t="s">
        <v>30</v>
      </c>
      <c r="DA1386" s="32" t="s">
        <v>30</v>
      </c>
      <c r="DB1386" s="32" t="s">
        <v>30</v>
      </c>
      <c r="DC1386" s="32" t="s">
        <v>30</v>
      </c>
      <c r="DD1386" s="32" t="s">
        <v>30</v>
      </c>
      <c r="DE1386" s="32" t="s">
        <v>30</v>
      </c>
      <c r="DF1386" s="32" t="s">
        <v>30</v>
      </c>
      <c r="DG1386" s="32" t="s">
        <v>30</v>
      </c>
      <c r="DH1386" s="31" t="s">
        <v>30</v>
      </c>
      <c r="DI1386" s="43" t="s">
        <v>30</v>
      </c>
      <c r="DJ1386" s="43" t="s">
        <v>30</v>
      </c>
      <c r="DK1386" s="43" t="s">
        <v>30</v>
      </c>
      <c r="DL1386" s="43" t="s">
        <v>30</v>
      </c>
      <c r="DM1386" s="32" t="s">
        <v>30</v>
      </c>
      <c r="DN1386" s="32" t="s">
        <v>30</v>
      </c>
      <c r="DO1386" s="33" t="s">
        <v>30</v>
      </c>
    </row>
    <row r="1387" spans="1:119" ht="27" customHeight="1" x14ac:dyDescent="0.25">
      <c r="A1387" s="66" t="s">
        <v>2710</v>
      </c>
      <c r="B1387" s="67" t="s">
        <v>2702</v>
      </c>
      <c r="C1387" s="68" t="s">
        <v>2711</v>
      </c>
      <c r="D1387" s="26">
        <v>1</v>
      </c>
      <c r="E1387" s="27">
        <v>9500000</v>
      </c>
      <c r="F1387" s="27">
        <v>11400000</v>
      </c>
      <c r="G1387" s="148"/>
      <c r="H1387" s="148"/>
      <c r="I1387" s="143">
        <f t="shared" si="2887"/>
        <v>0.12856486930664499</v>
      </c>
      <c r="J1387" s="27">
        <f t="shared" si="2888"/>
        <v>10450000</v>
      </c>
      <c r="K1387" s="28">
        <f t="shared" si="2918"/>
        <v>1985500</v>
      </c>
      <c r="L1387" s="29">
        <f t="shared" si="2821"/>
        <v>12435500</v>
      </c>
      <c r="M1387" s="26">
        <v>1</v>
      </c>
      <c r="N1387" s="27">
        <v>9500000</v>
      </c>
      <c r="O1387" s="27">
        <v>7600000</v>
      </c>
      <c r="P1387" s="145"/>
      <c r="Q1387" s="145"/>
      <c r="R1387" s="143">
        <f t="shared" si="2919"/>
        <v>0.15713484026367722</v>
      </c>
      <c r="S1387" s="27">
        <f t="shared" si="2920"/>
        <v>8550000</v>
      </c>
      <c r="T1387" s="28">
        <f t="shared" si="2921"/>
        <v>1624500</v>
      </c>
      <c r="U1387" s="30">
        <f t="shared" si="2922"/>
        <v>10174500</v>
      </c>
      <c r="V1387" s="26">
        <v>1</v>
      </c>
      <c r="W1387" s="27">
        <v>9500000</v>
      </c>
      <c r="X1387" s="27">
        <v>11400000</v>
      </c>
      <c r="Y1387" s="145"/>
      <c r="Z1387" s="145"/>
      <c r="AA1387" s="143">
        <f t="shared" si="2861"/>
        <v>0.12856486930664499</v>
      </c>
      <c r="AB1387" s="27">
        <f t="shared" si="2923"/>
        <v>10450000</v>
      </c>
      <c r="AC1387" s="28">
        <f t="shared" si="2894"/>
        <v>1985500</v>
      </c>
      <c r="AD1387" s="29">
        <f t="shared" si="2924"/>
        <v>12435500</v>
      </c>
      <c r="AE1387" s="26">
        <v>1</v>
      </c>
      <c r="AF1387" s="27">
        <v>9500000</v>
      </c>
      <c r="AG1387" s="27">
        <v>11590000</v>
      </c>
      <c r="AH1387" s="145"/>
      <c r="AI1387" s="145"/>
      <c r="AJ1387" s="143">
        <f t="shared" si="2825"/>
        <v>0.14014728996490131</v>
      </c>
      <c r="AK1387" s="27">
        <f t="shared" si="2925"/>
        <v>10545000</v>
      </c>
      <c r="AL1387" s="28">
        <f t="shared" si="2926"/>
        <v>2003550</v>
      </c>
      <c r="AM1387" s="30">
        <f t="shared" si="2927"/>
        <v>12548550</v>
      </c>
      <c r="AN1387" s="26">
        <v>1</v>
      </c>
      <c r="AO1387" s="27">
        <v>9500000</v>
      </c>
      <c r="AP1387" s="27">
        <v>13680000</v>
      </c>
      <c r="AQ1387" s="145"/>
      <c r="AR1387" s="145"/>
      <c r="AS1387" s="143">
        <f t="shared" si="2829"/>
        <v>0.25502211780498435</v>
      </c>
      <c r="AT1387" s="27">
        <f t="shared" si="2928"/>
        <v>11590000</v>
      </c>
      <c r="AU1387" s="28">
        <f t="shared" si="2831"/>
        <v>2202100</v>
      </c>
      <c r="AV1387" s="30">
        <f t="shared" si="2929"/>
        <v>13792100</v>
      </c>
      <c r="AW1387" s="26">
        <v>1</v>
      </c>
      <c r="AX1387" s="27">
        <v>9500000</v>
      </c>
      <c r="AY1387" s="27">
        <v>11400000</v>
      </c>
      <c r="AZ1387" s="145"/>
      <c r="BA1387" s="145"/>
      <c r="BB1387" s="143">
        <f t="shared" si="2833"/>
        <v>0.12856486930664499</v>
      </c>
      <c r="BC1387" s="27">
        <f t="shared" si="2930"/>
        <v>10450000</v>
      </c>
      <c r="BD1387" s="27">
        <f t="shared" si="2835"/>
        <v>1985500</v>
      </c>
      <c r="BE1387" s="27">
        <f t="shared" si="2931"/>
        <v>12435500</v>
      </c>
      <c r="BF1387" s="26">
        <v>1</v>
      </c>
      <c r="BG1387" s="27">
        <v>7600000</v>
      </c>
      <c r="BH1387" s="27">
        <v>6840000</v>
      </c>
      <c r="BI1387" s="145"/>
      <c r="BJ1387" s="145"/>
      <c r="BK1387" s="143">
        <f t="shared" si="2837"/>
        <v>7.4432292756478696E-2</v>
      </c>
      <c r="BL1387" s="27">
        <f>+AVERAGE(BG1387:BI1387)</f>
        <v>7220000</v>
      </c>
      <c r="BM1387" s="27">
        <f t="shared" si="2900"/>
        <v>1371800</v>
      </c>
      <c r="BN1387" s="28">
        <f t="shared" si="2933"/>
        <v>8591800</v>
      </c>
      <c r="BO1387" s="26">
        <v>1</v>
      </c>
      <c r="BP1387" s="27">
        <v>7600000</v>
      </c>
      <c r="BQ1387" s="27">
        <v>7220000</v>
      </c>
      <c r="BR1387" s="148"/>
      <c r="BS1387" s="148"/>
      <c r="BT1387" s="143">
        <f t="shared" si="2841"/>
        <v>3.6261886214694748E-2</v>
      </c>
      <c r="BU1387" s="27">
        <f t="shared" si="2934"/>
        <v>7410000</v>
      </c>
      <c r="BV1387" s="28">
        <f t="shared" si="2903"/>
        <v>1407900</v>
      </c>
      <c r="BW1387" s="30">
        <f t="shared" si="2935"/>
        <v>8817900</v>
      </c>
      <c r="BX1387" s="26">
        <v>1</v>
      </c>
      <c r="BY1387" s="28">
        <v>7600000</v>
      </c>
      <c r="BZ1387" s="28">
        <v>7220000</v>
      </c>
      <c r="CA1387" s="156"/>
      <c r="CB1387" s="156"/>
      <c r="CC1387" s="177">
        <f t="shared" si="2845"/>
        <v>3.6261886214694748E-2</v>
      </c>
      <c r="CD1387" s="28">
        <f t="shared" si="2936"/>
        <v>7410000</v>
      </c>
      <c r="CE1387" s="28">
        <f t="shared" si="2906"/>
        <v>1407900</v>
      </c>
      <c r="CF1387" s="29">
        <f t="shared" si="2937"/>
        <v>8817900</v>
      </c>
      <c r="CG1387" s="26">
        <v>1</v>
      </c>
      <c r="CH1387" s="27">
        <v>6080000</v>
      </c>
      <c r="CI1387" s="27">
        <v>4560000</v>
      </c>
      <c r="CJ1387" s="148"/>
      <c r="CK1387" s="148"/>
      <c r="CL1387" s="143">
        <f t="shared" si="2938"/>
        <v>0.20203050891044216</v>
      </c>
      <c r="CM1387" s="27">
        <f t="shared" si="2939"/>
        <v>5320000</v>
      </c>
      <c r="CN1387" s="27">
        <f t="shared" si="2910"/>
        <v>1010800</v>
      </c>
      <c r="CO1387" s="28">
        <f t="shared" si="2940"/>
        <v>6330800</v>
      </c>
      <c r="CP1387" s="31" t="s">
        <v>30</v>
      </c>
      <c r="CQ1387" s="32" t="s">
        <v>30</v>
      </c>
      <c r="CR1387" s="32" t="s">
        <v>30</v>
      </c>
      <c r="CS1387" s="32" t="s">
        <v>30</v>
      </c>
      <c r="CT1387" s="32" t="s">
        <v>30</v>
      </c>
      <c r="CU1387" s="32" t="s">
        <v>30</v>
      </c>
      <c r="CV1387" s="32" t="s">
        <v>30</v>
      </c>
      <c r="CW1387" s="32" t="s">
        <v>30</v>
      </c>
      <c r="CX1387" s="34" t="s">
        <v>30</v>
      </c>
      <c r="CY1387" s="31" t="s">
        <v>30</v>
      </c>
      <c r="CZ1387" s="32" t="s">
        <v>30</v>
      </c>
      <c r="DA1387" s="32" t="s">
        <v>30</v>
      </c>
      <c r="DB1387" s="32" t="s">
        <v>30</v>
      </c>
      <c r="DC1387" s="32" t="s">
        <v>30</v>
      </c>
      <c r="DD1387" s="32" t="s">
        <v>30</v>
      </c>
      <c r="DE1387" s="32" t="s">
        <v>30</v>
      </c>
      <c r="DF1387" s="32" t="s">
        <v>30</v>
      </c>
      <c r="DG1387" s="32" t="s">
        <v>30</v>
      </c>
      <c r="DH1387" s="31" t="s">
        <v>30</v>
      </c>
      <c r="DI1387" s="43" t="s">
        <v>30</v>
      </c>
      <c r="DJ1387" s="43" t="s">
        <v>30</v>
      </c>
      <c r="DK1387" s="43" t="s">
        <v>30</v>
      </c>
      <c r="DL1387" s="43" t="s">
        <v>30</v>
      </c>
      <c r="DM1387" s="32" t="s">
        <v>30</v>
      </c>
      <c r="DN1387" s="32" t="s">
        <v>30</v>
      </c>
      <c r="DO1387" s="33" t="s">
        <v>30</v>
      </c>
    </row>
    <row r="1388" spans="1:119" ht="21" customHeight="1" x14ac:dyDescent="0.25">
      <c r="A1388" s="66" t="s">
        <v>2712</v>
      </c>
      <c r="B1388" s="67" t="s">
        <v>2702</v>
      </c>
      <c r="C1388" s="68" t="s">
        <v>2713</v>
      </c>
      <c r="D1388" s="26">
        <v>1</v>
      </c>
      <c r="E1388" s="27">
        <v>10000</v>
      </c>
      <c r="F1388" s="27">
        <v>120000000</v>
      </c>
      <c r="G1388" s="270">
        <f>840336*1.052</f>
        <v>884033.47200000007</v>
      </c>
      <c r="H1388" s="270">
        <f>+(15000000*1.0928)*1.052</f>
        <v>17244384</v>
      </c>
      <c r="I1388" s="169">
        <f t="shared" si="2887"/>
        <v>1.4139778797529179</v>
      </c>
      <c r="J1388" s="196">
        <f>MEDIAN(E1388:H1388)</f>
        <v>9064208.7360000014</v>
      </c>
      <c r="K1388" s="28">
        <f t="shared" si="2918"/>
        <v>1722199.6598400003</v>
      </c>
      <c r="L1388" s="29">
        <f t="shared" si="2821"/>
        <v>10786408.395840002</v>
      </c>
      <c r="M1388" s="26">
        <v>1</v>
      </c>
      <c r="N1388" s="27">
        <v>10000</v>
      </c>
      <c r="O1388" s="27">
        <v>120000000</v>
      </c>
      <c r="P1388" s="27">
        <f>840336*1.052</f>
        <v>884033.47200000007</v>
      </c>
      <c r="Q1388" s="27">
        <f>+(15000000*1.0928)*1.052</f>
        <v>17244384</v>
      </c>
      <c r="R1388" s="169">
        <f t="shared" si="2919"/>
        <v>1.4139778797529179</v>
      </c>
      <c r="S1388" s="196">
        <f>+MEDIAN(N1388:Q1388)</f>
        <v>9064208.7360000014</v>
      </c>
      <c r="T1388" s="28">
        <f t="shared" si="2921"/>
        <v>1722199.6598400003</v>
      </c>
      <c r="U1388" s="30">
        <f t="shared" si="2922"/>
        <v>10786408.395840002</v>
      </c>
      <c r="V1388" s="26">
        <v>1</v>
      </c>
      <c r="W1388" s="27">
        <v>10000</v>
      </c>
      <c r="X1388" s="27">
        <v>120000000</v>
      </c>
      <c r="Y1388" s="27">
        <f>840336*1.052</f>
        <v>884033.47200000007</v>
      </c>
      <c r="Z1388" s="27">
        <f>+(15000000*1.0928)*1.052</f>
        <v>17244384</v>
      </c>
      <c r="AA1388" s="169">
        <f t="shared" si="2861"/>
        <v>1.4139778797529179</v>
      </c>
      <c r="AB1388" s="196">
        <f>+MEDIAN(W1388:Z1388)</f>
        <v>9064208.7360000014</v>
      </c>
      <c r="AC1388" s="28">
        <f t="shared" si="2894"/>
        <v>1722199.6598400003</v>
      </c>
      <c r="AD1388" s="29">
        <f t="shared" si="2924"/>
        <v>10786408.395840002</v>
      </c>
      <c r="AE1388" s="26">
        <v>1</v>
      </c>
      <c r="AF1388" s="27">
        <v>10000</v>
      </c>
      <c r="AG1388" s="27">
        <v>120000000</v>
      </c>
      <c r="AH1388" s="27">
        <f>840336*1.052</f>
        <v>884033.47200000007</v>
      </c>
      <c r="AI1388" s="27">
        <f>+(15000000*1.0928)*1.052</f>
        <v>17244384</v>
      </c>
      <c r="AJ1388" s="169">
        <f t="shared" si="2825"/>
        <v>1.4139778797529179</v>
      </c>
      <c r="AK1388" s="196">
        <f>+MEDIAN(AF1388:AI1388)</f>
        <v>9064208.7360000014</v>
      </c>
      <c r="AL1388" s="28">
        <f t="shared" si="2926"/>
        <v>1722199.6598400003</v>
      </c>
      <c r="AM1388" s="30">
        <f t="shared" si="2927"/>
        <v>10786408.395840002</v>
      </c>
      <c r="AN1388" s="26">
        <v>1</v>
      </c>
      <c r="AO1388" s="27">
        <v>10000</v>
      </c>
      <c r="AP1388" s="27">
        <v>120000000</v>
      </c>
      <c r="AQ1388" s="27">
        <f>840336*1.052</f>
        <v>884033.47200000007</v>
      </c>
      <c r="AR1388" s="27">
        <f>+(15000000*1.0928)*1.052</f>
        <v>17244384</v>
      </c>
      <c r="AS1388" s="169">
        <f t="shared" si="2829"/>
        <v>1.4139778797529179</v>
      </c>
      <c r="AT1388" s="196">
        <f>+MEDIAN(AO1388:AR1388)</f>
        <v>9064208.7360000014</v>
      </c>
      <c r="AU1388" s="28">
        <f t="shared" si="2831"/>
        <v>1722199.6598400003</v>
      </c>
      <c r="AV1388" s="30">
        <f t="shared" si="2929"/>
        <v>10786408.395840002</v>
      </c>
      <c r="AW1388" s="26">
        <v>1</v>
      </c>
      <c r="AX1388" s="27">
        <v>10000</v>
      </c>
      <c r="AY1388" s="27">
        <v>120000000</v>
      </c>
      <c r="AZ1388" s="27">
        <f>840336*1.052</f>
        <v>884033.47200000007</v>
      </c>
      <c r="BA1388" s="27">
        <f>+(15000000*1.0928)*1.052</f>
        <v>17244384</v>
      </c>
      <c r="BB1388" s="169">
        <f t="shared" si="2833"/>
        <v>1.4139778797529179</v>
      </c>
      <c r="BC1388" s="205">
        <f>+MEDIAN(AX1388:BA1388)</f>
        <v>9064208.7360000014</v>
      </c>
      <c r="BD1388" s="27">
        <f t="shared" si="2835"/>
        <v>1722199.6598400003</v>
      </c>
      <c r="BE1388" s="27">
        <f t="shared" si="2931"/>
        <v>10786408.395840002</v>
      </c>
      <c r="BF1388" s="26">
        <v>1</v>
      </c>
      <c r="BG1388" s="27">
        <v>8000</v>
      </c>
      <c r="BH1388" s="27">
        <v>85000000</v>
      </c>
      <c r="BI1388" s="27">
        <f>672268*1.052</f>
        <v>707225.93599999999</v>
      </c>
      <c r="BJ1388" s="27">
        <f>+(15000000*1.0928)*1.052</f>
        <v>17244384</v>
      </c>
      <c r="BK1388" s="169">
        <f t="shared" si="2837"/>
        <v>1.4139473825194582</v>
      </c>
      <c r="BL1388" s="196">
        <f>+MEDIAN(BG1388:BJ1388)</f>
        <v>8975804.9680000003</v>
      </c>
      <c r="BM1388" s="27">
        <f t="shared" si="2900"/>
        <v>1705402.94392</v>
      </c>
      <c r="BN1388" s="28">
        <f t="shared" si="2933"/>
        <v>10681207.91192</v>
      </c>
      <c r="BO1388" s="26">
        <v>1</v>
      </c>
      <c r="BP1388" s="27">
        <v>8000</v>
      </c>
      <c r="BQ1388" s="27">
        <v>85000000</v>
      </c>
      <c r="BR1388" s="27">
        <f>672268*1.052</f>
        <v>707225.93599999999</v>
      </c>
      <c r="BS1388" s="27">
        <f>+(10000000*1.0928)*1.052</f>
        <v>11496256</v>
      </c>
      <c r="BT1388" s="169">
        <f t="shared" si="2841"/>
        <v>1.4139473825194582</v>
      </c>
      <c r="BU1388" s="196">
        <f>+MEDIAN(BP1388:BS1388)</f>
        <v>6101740.9679999994</v>
      </c>
      <c r="BV1388" s="28">
        <f t="shared" si="2903"/>
        <v>1159330.7839199998</v>
      </c>
      <c r="BW1388" s="30">
        <f t="shared" si="2935"/>
        <v>7261071.7519199997</v>
      </c>
      <c r="BX1388" s="26">
        <v>1</v>
      </c>
      <c r="BY1388" s="28">
        <v>8000</v>
      </c>
      <c r="BZ1388" s="28">
        <v>85000000</v>
      </c>
      <c r="CA1388" s="28">
        <f>707226*1.052</f>
        <v>744001.75199999998</v>
      </c>
      <c r="CB1388" s="28">
        <f>+(10000000*1.0928)*1.052</f>
        <v>11496256</v>
      </c>
      <c r="CC1388" s="179">
        <f t="shared" si="2845"/>
        <v>1.4139473825194582</v>
      </c>
      <c r="CD1388" s="201">
        <f>MEDIAN(BY1388:CB1388)</f>
        <v>6120128.8760000002</v>
      </c>
      <c r="CE1388" s="28">
        <f t="shared" si="2906"/>
        <v>1162824.4864400001</v>
      </c>
      <c r="CF1388" s="29">
        <f t="shared" si="2937"/>
        <v>7282953.3624400003</v>
      </c>
      <c r="CG1388" s="26">
        <v>1</v>
      </c>
      <c r="CH1388" s="27">
        <v>6400</v>
      </c>
      <c r="CI1388" s="27">
        <v>4800</v>
      </c>
      <c r="CJ1388" s="148"/>
      <c r="CK1388" s="148"/>
      <c r="CL1388" s="143">
        <f t="shared" si="2938"/>
        <v>0.20203050891044216</v>
      </c>
      <c r="CM1388" s="27">
        <f t="shared" si="2939"/>
        <v>5600</v>
      </c>
      <c r="CN1388" s="27">
        <f t="shared" si="2910"/>
        <v>1064</v>
      </c>
      <c r="CO1388" s="28">
        <f t="shared" si="2940"/>
        <v>6664</v>
      </c>
      <c r="CP1388" s="31" t="s">
        <v>30</v>
      </c>
      <c r="CQ1388" s="32" t="s">
        <v>30</v>
      </c>
      <c r="CR1388" s="32" t="s">
        <v>30</v>
      </c>
      <c r="CS1388" s="32" t="s">
        <v>30</v>
      </c>
      <c r="CT1388" s="32" t="s">
        <v>30</v>
      </c>
      <c r="CU1388" s="32" t="s">
        <v>30</v>
      </c>
      <c r="CV1388" s="32" t="s">
        <v>30</v>
      </c>
      <c r="CW1388" s="32" t="s">
        <v>30</v>
      </c>
      <c r="CX1388" s="34" t="s">
        <v>30</v>
      </c>
      <c r="CY1388" s="31" t="s">
        <v>30</v>
      </c>
      <c r="CZ1388" s="32" t="s">
        <v>30</v>
      </c>
      <c r="DA1388" s="32" t="s">
        <v>30</v>
      </c>
      <c r="DB1388" s="32" t="s">
        <v>30</v>
      </c>
      <c r="DC1388" s="32" t="s">
        <v>30</v>
      </c>
      <c r="DD1388" s="32" t="s">
        <v>30</v>
      </c>
      <c r="DE1388" s="32" t="s">
        <v>30</v>
      </c>
      <c r="DF1388" s="32" t="s">
        <v>30</v>
      </c>
      <c r="DG1388" s="32" t="s">
        <v>30</v>
      </c>
      <c r="DH1388" s="31" t="s">
        <v>30</v>
      </c>
      <c r="DI1388" s="43" t="s">
        <v>30</v>
      </c>
      <c r="DJ1388" s="43" t="s">
        <v>30</v>
      </c>
      <c r="DK1388" s="43" t="s">
        <v>30</v>
      </c>
      <c r="DL1388" s="43" t="s">
        <v>30</v>
      </c>
      <c r="DM1388" s="32" t="s">
        <v>30</v>
      </c>
      <c r="DN1388" s="32" t="s">
        <v>30</v>
      </c>
      <c r="DO1388" s="33" t="s">
        <v>30</v>
      </c>
    </row>
    <row r="1389" spans="1:119" ht="21" customHeight="1" x14ac:dyDescent="0.25">
      <c r="A1389" s="66" t="s">
        <v>2714</v>
      </c>
      <c r="B1389" s="67" t="s">
        <v>2702</v>
      </c>
      <c r="C1389" s="68" t="s">
        <v>2715</v>
      </c>
      <c r="D1389" s="26">
        <v>1</v>
      </c>
      <c r="E1389" s="27">
        <v>15000000</v>
      </c>
      <c r="F1389" s="27">
        <v>18000000</v>
      </c>
      <c r="G1389" s="148"/>
      <c r="H1389" s="148"/>
      <c r="I1389" s="143">
        <f t="shared" si="2887"/>
        <v>0.12856486930664501</v>
      </c>
      <c r="J1389" s="27">
        <f t="shared" si="2888"/>
        <v>16500000</v>
      </c>
      <c r="K1389" s="28">
        <f t="shared" si="2918"/>
        <v>3135000</v>
      </c>
      <c r="L1389" s="29">
        <f t="shared" si="2821"/>
        <v>19635000</v>
      </c>
      <c r="M1389" s="26">
        <v>1</v>
      </c>
      <c r="N1389" s="27">
        <v>15000000</v>
      </c>
      <c r="O1389" s="27">
        <v>12000000</v>
      </c>
      <c r="P1389" s="145"/>
      <c r="Q1389" s="145"/>
      <c r="R1389" s="143">
        <f t="shared" si="2919"/>
        <v>0.15713484026367724</v>
      </c>
      <c r="S1389" s="27">
        <f t="shared" si="2920"/>
        <v>13500000</v>
      </c>
      <c r="T1389" s="28">
        <f t="shared" si="2921"/>
        <v>2565000</v>
      </c>
      <c r="U1389" s="30">
        <f t="shared" si="2922"/>
        <v>16065000</v>
      </c>
      <c r="V1389" s="26">
        <v>1</v>
      </c>
      <c r="W1389" s="27">
        <v>15000000</v>
      </c>
      <c r="X1389" s="27">
        <v>18000000</v>
      </c>
      <c r="Y1389" s="145"/>
      <c r="Z1389" s="145"/>
      <c r="AA1389" s="143">
        <f t="shared" si="2861"/>
        <v>0.12856486930664501</v>
      </c>
      <c r="AB1389" s="27">
        <f t="shared" si="2923"/>
        <v>16500000</v>
      </c>
      <c r="AC1389" s="28">
        <f t="shared" si="2894"/>
        <v>3135000</v>
      </c>
      <c r="AD1389" s="29">
        <f t="shared" si="2924"/>
        <v>19635000</v>
      </c>
      <c r="AE1389" s="26">
        <v>1</v>
      </c>
      <c r="AF1389" s="27">
        <v>15000000</v>
      </c>
      <c r="AG1389" s="27">
        <v>18300000</v>
      </c>
      <c r="AH1389" s="145"/>
      <c r="AI1389" s="145"/>
      <c r="AJ1389" s="143">
        <f t="shared" si="2825"/>
        <v>0.14014728996490131</v>
      </c>
      <c r="AK1389" s="27">
        <f t="shared" si="2925"/>
        <v>16650000</v>
      </c>
      <c r="AL1389" s="28">
        <f t="shared" si="2926"/>
        <v>3163500</v>
      </c>
      <c r="AM1389" s="30">
        <f t="shared" si="2927"/>
        <v>19813500</v>
      </c>
      <c r="AN1389" s="26">
        <v>1</v>
      </c>
      <c r="AO1389" s="27">
        <v>15000000</v>
      </c>
      <c r="AP1389" s="27">
        <v>21600000</v>
      </c>
      <c r="AQ1389" s="145"/>
      <c r="AR1389" s="145"/>
      <c r="AS1389" s="143">
        <f t="shared" si="2829"/>
        <v>0.25502211780498435</v>
      </c>
      <c r="AT1389" s="27">
        <f t="shared" si="2928"/>
        <v>18300000</v>
      </c>
      <c r="AU1389" s="28">
        <f t="shared" si="2831"/>
        <v>3477000</v>
      </c>
      <c r="AV1389" s="30">
        <f t="shared" si="2929"/>
        <v>21777000</v>
      </c>
      <c r="AW1389" s="26">
        <v>1</v>
      </c>
      <c r="AX1389" s="27">
        <v>15000000</v>
      </c>
      <c r="AY1389" s="27">
        <v>18000000</v>
      </c>
      <c r="AZ1389" s="145"/>
      <c r="BA1389" s="145"/>
      <c r="BB1389" s="143">
        <f t="shared" si="2833"/>
        <v>0.12856486930664501</v>
      </c>
      <c r="BC1389" s="27">
        <f t="shared" si="2930"/>
        <v>16500000</v>
      </c>
      <c r="BD1389" s="27">
        <f t="shared" si="2835"/>
        <v>3135000</v>
      </c>
      <c r="BE1389" s="27">
        <f t="shared" si="2931"/>
        <v>19635000</v>
      </c>
      <c r="BF1389" s="26">
        <v>1</v>
      </c>
      <c r="BG1389" s="27">
        <v>12000000</v>
      </c>
      <c r="BH1389" s="27">
        <v>10800000</v>
      </c>
      <c r="BI1389" s="145"/>
      <c r="BJ1389" s="145"/>
      <c r="BK1389" s="143">
        <f t="shared" si="2837"/>
        <v>7.4432292756478682E-2</v>
      </c>
      <c r="BL1389" s="27">
        <f t="shared" si="2932"/>
        <v>11400000</v>
      </c>
      <c r="BM1389" s="27">
        <f t="shared" si="2900"/>
        <v>2166000</v>
      </c>
      <c r="BN1389" s="28">
        <f t="shared" si="2933"/>
        <v>13566000</v>
      </c>
      <c r="BO1389" s="26">
        <v>1</v>
      </c>
      <c r="BP1389" s="27">
        <v>12000000</v>
      </c>
      <c r="BQ1389" s="27">
        <v>11400000</v>
      </c>
      <c r="BR1389" s="148"/>
      <c r="BS1389" s="148"/>
      <c r="BT1389" s="143">
        <f t="shared" si="2841"/>
        <v>3.6261886214694741E-2</v>
      </c>
      <c r="BU1389" s="27">
        <f t="shared" si="2934"/>
        <v>11700000</v>
      </c>
      <c r="BV1389" s="28">
        <f t="shared" si="2903"/>
        <v>2223000</v>
      </c>
      <c r="BW1389" s="30">
        <f t="shared" si="2935"/>
        <v>13923000</v>
      </c>
      <c r="BX1389" s="26">
        <v>1</v>
      </c>
      <c r="BY1389" s="28">
        <v>12000000</v>
      </c>
      <c r="BZ1389" s="28">
        <v>11400000</v>
      </c>
      <c r="CA1389" s="156"/>
      <c r="CB1389" s="156"/>
      <c r="CC1389" s="177">
        <f t="shared" si="2845"/>
        <v>3.6261886214694741E-2</v>
      </c>
      <c r="CD1389" s="28">
        <f t="shared" si="2936"/>
        <v>11700000</v>
      </c>
      <c r="CE1389" s="28">
        <f t="shared" si="2906"/>
        <v>2223000</v>
      </c>
      <c r="CF1389" s="29">
        <f t="shared" si="2937"/>
        <v>13923000</v>
      </c>
      <c r="CG1389" s="26">
        <v>1</v>
      </c>
      <c r="CH1389" s="27">
        <v>9600000</v>
      </c>
      <c r="CI1389" s="27">
        <v>7200000</v>
      </c>
      <c r="CJ1389" s="148"/>
      <c r="CK1389" s="148"/>
      <c r="CL1389" s="143">
        <f t="shared" si="2938"/>
        <v>0.20203050891044214</v>
      </c>
      <c r="CM1389" s="27">
        <f t="shared" si="2939"/>
        <v>8400000</v>
      </c>
      <c r="CN1389" s="27">
        <f t="shared" si="2910"/>
        <v>1596000</v>
      </c>
      <c r="CO1389" s="28">
        <f t="shared" si="2940"/>
        <v>9996000</v>
      </c>
      <c r="CP1389" s="31" t="s">
        <v>30</v>
      </c>
      <c r="CQ1389" s="32" t="s">
        <v>30</v>
      </c>
      <c r="CR1389" s="32" t="s">
        <v>30</v>
      </c>
      <c r="CS1389" s="32" t="s">
        <v>30</v>
      </c>
      <c r="CT1389" s="32" t="s">
        <v>30</v>
      </c>
      <c r="CU1389" s="32" t="s">
        <v>30</v>
      </c>
      <c r="CV1389" s="32" t="s">
        <v>30</v>
      </c>
      <c r="CW1389" s="32" t="s">
        <v>30</v>
      </c>
      <c r="CX1389" s="34" t="s">
        <v>30</v>
      </c>
      <c r="CY1389" s="31" t="s">
        <v>30</v>
      </c>
      <c r="CZ1389" s="32" t="s">
        <v>30</v>
      </c>
      <c r="DA1389" s="32" t="s">
        <v>30</v>
      </c>
      <c r="DB1389" s="32" t="s">
        <v>30</v>
      </c>
      <c r="DC1389" s="32" t="s">
        <v>30</v>
      </c>
      <c r="DD1389" s="32" t="s">
        <v>30</v>
      </c>
      <c r="DE1389" s="32" t="s">
        <v>30</v>
      </c>
      <c r="DF1389" s="32" t="s">
        <v>30</v>
      </c>
      <c r="DG1389" s="32" t="s">
        <v>30</v>
      </c>
      <c r="DH1389" s="31" t="s">
        <v>30</v>
      </c>
      <c r="DI1389" s="43" t="s">
        <v>30</v>
      </c>
      <c r="DJ1389" s="43" t="s">
        <v>30</v>
      </c>
      <c r="DK1389" s="43" t="s">
        <v>30</v>
      </c>
      <c r="DL1389" s="43" t="s">
        <v>30</v>
      </c>
      <c r="DM1389" s="32" t="s">
        <v>30</v>
      </c>
      <c r="DN1389" s="32" t="s">
        <v>30</v>
      </c>
      <c r="DO1389" s="33" t="s">
        <v>30</v>
      </c>
    </row>
    <row r="1390" spans="1:119" ht="21" customHeight="1" x14ac:dyDescent="0.25">
      <c r="A1390" s="66" t="s">
        <v>2716</v>
      </c>
      <c r="B1390" s="67" t="s">
        <v>2702</v>
      </c>
      <c r="C1390" s="68" t="s">
        <v>2717</v>
      </c>
      <c r="D1390" s="26">
        <v>1</v>
      </c>
      <c r="E1390" s="27">
        <v>15000000</v>
      </c>
      <c r="F1390" s="27">
        <v>18000000</v>
      </c>
      <c r="G1390" s="148"/>
      <c r="H1390" s="148"/>
      <c r="I1390" s="143">
        <f t="shared" si="2887"/>
        <v>0.12856486930664501</v>
      </c>
      <c r="J1390" s="27">
        <f t="shared" si="2888"/>
        <v>16500000</v>
      </c>
      <c r="K1390" s="28">
        <f t="shared" si="2918"/>
        <v>3135000</v>
      </c>
      <c r="L1390" s="29">
        <f t="shared" si="2821"/>
        <v>19635000</v>
      </c>
      <c r="M1390" s="26">
        <v>1</v>
      </c>
      <c r="N1390" s="27">
        <v>15000000</v>
      </c>
      <c r="O1390" s="27">
        <v>12000000</v>
      </c>
      <c r="P1390" s="145"/>
      <c r="Q1390" s="145"/>
      <c r="R1390" s="143">
        <f t="shared" si="2919"/>
        <v>0.15713484026367724</v>
      </c>
      <c r="S1390" s="27">
        <f t="shared" si="2920"/>
        <v>13500000</v>
      </c>
      <c r="T1390" s="28">
        <f t="shared" si="2921"/>
        <v>2565000</v>
      </c>
      <c r="U1390" s="30">
        <f t="shared" si="2922"/>
        <v>16065000</v>
      </c>
      <c r="V1390" s="26">
        <v>1</v>
      </c>
      <c r="W1390" s="27">
        <v>15000000</v>
      </c>
      <c r="X1390" s="27">
        <v>18000000</v>
      </c>
      <c r="Y1390" s="145"/>
      <c r="Z1390" s="145"/>
      <c r="AA1390" s="143">
        <f t="shared" si="2861"/>
        <v>0.12856486930664501</v>
      </c>
      <c r="AB1390" s="27">
        <f t="shared" si="2923"/>
        <v>16500000</v>
      </c>
      <c r="AC1390" s="28">
        <f t="shared" si="2894"/>
        <v>3135000</v>
      </c>
      <c r="AD1390" s="29">
        <f t="shared" si="2924"/>
        <v>19635000</v>
      </c>
      <c r="AE1390" s="26">
        <v>1</v>
      </c>
      <c r="AF1390" s="27">
        <v>15000000</v>
      </c>
      <c r="AG1390" s="27">
        <v>18300000</v>
      </c>
      <c r="AH1390" s="145"/>
      <c r="AI1390" s="145"/>
      <c r="AJ1390" s="143">
        <f t="shared" si="2825"/>
        <v>0.14014728996490131</v>
      </c>
      <c r="AK1390" s="27">
        <f t="shared" si="2925"/>
        <v>16650000</v>
      </c>
      <c r="AL1390" s="28">
        <f t="shared" si="2926"/>
        <v>3163500</v>
      </c>
      <c r="AM1390" s="30">
        <f t="shared" si="2927"/>
        <v>19813500</v>
      </c>
      <c r="AN1390" s="26">
        <v>1</v>
      </c>
      <c r="AO1390" s="27">
        <v>15000000</v>
      </c>
      <c r="AP1390" s="27">
        <v>21600000</v>
      </c>
      <c r="AQ1390" s="145"/>
      <c r="AR1390" s="145"/>
      <c r="AS1390" s="143">
        <f t="shared" si="2829"/>
        <v>0.25502211780498435</v>
      </c>
      <c r="AT1390" s="27">
        <f t="shared" si="2928"/>
        <v>18300000</v>
      </c>
      <c r="AU1390" s="28">
        <f t="shared" si="2831"/>
        <v>3477000</v>
      </c>
      <c r="AV1390" s="30">
        <f t="shared" si="2929"/>
        <v>21777000</v>
      </c>
      <c r="AW1390" s="26">
        <v>1</v>
      </c>
      <c r="AX1390" s="27">
        <v>15000000</v>
      </c>
      <c r="AY1390" s="27">
        <v>18000000</v>
      </c>
      <c r="AZ1390" s="145"/>
      <c r="BA1390" s="145"/>
      <c r="BB1390" s="143">
        <f t="shared" si="2833"/>
        <v>0.12856486930664501</v>
      </c>
      <c r="BC1390" s="27">
        <f t="shared" si="2930"/>
        <v>16500000</v>
      </c>
      <c r="BD1390" s="27">
        <f t="shared" si="2835"/>
        <v>3135000</v>
      </c>
      <c r="BE1390" s="27">
        <f t="shared" si="2931"/>
        <v>19635000</v>
      </c>
      <c r="BF1390" s="26">
        <v>1</v>
      </c>
      <c r="BG1390" s="27">
        <v>12000000</v>
      </c>
      <c r="BH1390" s="27">
        <v>10800000</v>
      </c>
      <c r="BI1390" s="145"/>
      <c r="BJ1390" s="145"/>
      <c r="BK1390" s="143">
        <f t="shared" si="2837"/>
        <v>7.4432292756478682E-2</v>
      </c>
      <c r="BL1390" s="27">
        <f t="shared" si="2932"/>
        <v>11400000</v>
      </c>
      <c r="BM1390" s="27">
        <f t="shared" si="2900"/>
        <v>2166000</v>
      </c>
      <c r="BN1390" s="28">
        <f t="shared" si="2933"/>
        <v>13566000</v>
      </c>
      <c r="BO1390" s="26">
        <v>1</v>
      </c>
      <c r="BP1390" s="27">
        <v>12000000</v>
      </c>
      <c r="BQ1390" s="27">
        <v>11400000</v>
      </c>
      <c r="BR1390" s="148"/>
      <c r="BS1390" s="148"/>
      <c r="BT1390" s="143">
        <f t="shared" si="2841"/>
        <v>3.6261886214694741E-2</v>
      </c>
      <c r="BU1390" s="27">
        <f t="shared" si="2934"/>
        <v>11700000</v>
      </c>
      <c r="BV1390" s="28">
        <f t="shared" si="2903"/>
        <v>2223000</v>
      </c>
      <c r="BW1390" s="30">
        <f t="shared" si="2935"/>
        <v>13923000</v>
      </c>
      <c r="BX1390" s="26">
        <v>1</v>
      </c>
      <c r="BY1390" s="28">
        <v>12000000</v>
      </c>
      <c r="BZ1390" s="28">
        <v>11400000</v>
      </c>
      <c r="CA1390" s="156"/>
      <c r="CB1390" s="156"/>
      <c r="CC1390" s="177">
        <f t="shared" si="2845"/>
        <v>3.6261886214694741E-2</v>
      </c>
      <c r="CD1390" s="28">
        <f t="shared" si="2936"/>
        <v>11700000</v>
      </c>
      <c r="CE1390" s="28">
        <f t="shared" si="2906"/>
        <v>2223000</v>
      </c>
      <c r="CF1390" s="29">
        <f t="shared" si="2937"/>
        <v>13923000</v>
      </c>
      <c r="CG1390" s="26">
        <v>1</v>
      </c>
      <c r="CH1390" s="27">
        <v>9600000</v>
      </c>
      <c r="CI1390" s="27">
        <v>7200000</v>
      </c>
      <c r="CJ1390" s="148"/>
      <c r="CK1390" s="148"/>
      <c r="CL1390" s="143">
        <f t="shared" si="2938"/>
        <v>0.20203050891044214</v>
      </c>
      <c r="CM1390" s="27">
        <f t="shared" si="2939"/>
        <v>8400000</v>
      </c>
      <c r="CN1390" s="27">
        <f t="shared" si="2910"/>
        <v>1596000</v>
      </c>
      <c r="CO1390" s="28">
        <f t="shared" si="2940"/>
        <v>9996000</v>
      </c>
      <c r="CP1390" s="31" t="s">
        <v>30</v>
      </c>
      <c r="CQ1390" s="32" t="s">
        <v>30</v>
      </c>
      <c r="CR1390" s="32" t="s">
        <v>30</v>
      </c>
      <c r="CS1390" s="32" t="s">
        <v>30</v>
      </c>
      <c r="CT1390" s="32" t="s">
        <v>30</v>
      </c>
      <c r="CU1390" s="32" t="s">
        <v>30</v>
      </c>
      <c r="CV1390" s="32" t="s">
        <v>30</v>
      </c>
      <c r="CW1390" s="32" t="s">
        <v>30</v>
      </c>
      <c r="CX1390" s="34" t="s">
        <v>30</v>
      </c>
      <c r="CY1390" s="31" t="s">
        <v>30</v>
      </c>
      <c r="CZ1390" s="32" t="s">
        <v>30</v>
      </c>
      <c r="DA1390" s="32" t="s">
        <v>30</v>
      </c>
      <c r="DB1390" s="32" t="s">
        <v>30</v>
      </c>
      <c r="DC1390" s="32" t="s">
        <v>30</v>
      </c>
      <c r="DD1390" s="32" t="s">
        <v>30</v>
      </c>
      <c r="DE1390" s="32" t="s">
        <v>30</v>
      </c>
      <c r="DF1390" s="32" t="s">
        <v>30</v>
      </c>
      <c r="DG1390" s="32" t="s">
        <v>30</v>
      </c>
      <c r="DH1390" s="31" t="s">
        <v>30</v>
      </c>
      <c r="DI1390" s="43" t="s">
        <v>30</v>
      </c>
      <c r="DJ1390" s="43" t="s">
        <v>30</v>
      </c>
      <c r="DK1390" s="43" t="s">
        <v>30</v>
      </c>
      <c r="DL1390" s="43" t="s">
        <v>30</v>
      </c>
      <c r="DM1390" s="32" t="s">
        <v>30</v>
      </c>
      <c r="DN1390" s="32" t="s">
        <v>30</v>
      </c>
      <c r="DO1390" s="33" t="s">
        <v>30</v>
      </c>
    </row>
    <row r="1391" spans="1:119" ht="21" customHeight="1" x14ac:dyDescent="0.25">
      <c r="A1391" s="66" t="s">
        <v>2718</v>
      </c>
      <c r="B1391" s="67" t="s">
        <v>2702</v>
      </c>
      <c r="C1391" s="68" t="s">
        <v>2719</v>
      </c>
      <c r="D1391" s="26">
        <v>1</v>
      </c>
      <c r="E1391" s="27">
        <v>8000000</v>
      </c>
      <c r="F1391" s="27">
        <v>9600000</v>
      </c>
      <c r="G1391" s="148"/>
      <c r="H1391" s="148"/>
      <c r="I1391" s="143">
        <f t="shared" si="2887"/>
        <v>0.12856486930664501</v>
      </c>
      <c r="J1391" s="27">
        <f t="shared" si="2888"/>
        <v>8800000</v>
      </c>
      <c r="K1391" s="28">
        <f t="shared" si="2918"/>
        <v>1672000</v>
      </c>
      <c r="L1391" s="29">
        <f t="shared" si="2821"/>
        <v>10472000</v>
      </c>
      <c r="M1391" s="26">
        <v>1</v>
      </c>
      <c r="N1391" s="27">
        <v>8000000</v>
      </c>
      <c r="O1391" s="27">
        <v>6400000</v>
      </c>
      <c r="P1391" s="145"/>
      <c r="Q1391" s="145"/>
      <c r="R1391" s="143">
        <f t="shared" si="2919"/>
        <v>0.15713484026367724</v>
      </c>
      <c r="S1391" s="27">
        <f t="shared" si="2920"/>
        <v>7200000</v>
      </c>
      <c r="T1391" s="28">
        <f t="shared" si="2921"/>
        <v>1368000</v>
      </c>
      <c r="U1391" s="30">
        <f t="shared" si="2922"/>
        <v>8568000</v>
      </c>
      <c r="V1391" s="26">
        <v>1</v>
      </c>
      <c r="W1391" s="27">
        <v>8000000</v>
      </c>
      <c r="X1391" s="27">
        <v>9600000</v>
      </c>
      <c r="Y1391" s="145"/>
      <c r="Z1391" s="145"/>
      <c r="AA1391" s="143">
        <f t="shared" si="2861"/>
        <v>0.12856486930664501</v>
      </c>
      <c r="AB1391" s="27">
        <f t="shared" si="2923"/>
        <v>8800000</v>
      </c>
      <c r="AC1391" s="28">
        <f t="shared" si="2894"/>
        <v>1672000</v>
      </c>
      <c r="AD1391" s="29">
        <f t="shared" si="2924"/>
        <v>10472000</v>
      </c>
      <c r="AE1391" s="26">
        <v>1</v>
      </c>
      <c r="AF1391" s="27">
        <v>8000000</v>
      </c>
      <c r="AG1391" s="27">
        <v>9760000</v>
      </c>
      <c r="AH1391" s="145"/>
      <c r="AI1391" s="145"/>
      <c r="AJ1391" s="143">
        <f t="shared" si="2825"/>
        <v>0.14014728996490131</v>
      </c>
      <c r="AK1391" s="27">
        <f t="shared" si="2925"/>
        <v>8880000</v>
      </c>
      <c r="AL1391" s="28">
        <f t="shared" si="2926"/>
        <v>1687200</v>
      </c>
      <c r="AM1391" s="30">
        <f t="shared" si="2927"/>
        <v>10567200</v>
      </c>
      <c r="AN1391" s="26">
        <v>1</v>
      </c>
      <c r="AO1391" s="27">
        <v>8000000</v>
      </c>
      <c r="AP1391" s="27">
        <v>11520000</v>
      </c>
      <c r="AQ1391" s="145"/>
      <c r="AR1391" s="145"/>
      <c r="AS1391" s="143">
        <f t="shared" si="2829"/>
        <v>0.25502211780498435</v>
      </c>
      <c r="AT1391" s="27">
        <f t="shared" si="2928"/>
        <v>9760000</v>
      </c>
      <c r="AU1391" s="28">
        <f t="shared" si="2831"/>
        <v>1854400</v>
      </c>
      <c r="AV1391" s="30">
        <f t="shared" si="2929"/>
        <v>11614400</v>
      </c>
      <c r="AW1391" s="26">
        <v>1</v>
      </c>
      <c r="AX1391" s="27">
        <v>8000000</v>
      </c>
      <c r="AY1391" s="27">
        <v>9600000</v>
      </c>
      <c r="AZ1391" s="145"/>
      <c r="BA1391" s="145"/>
      <c r="BB1391" s="143">
        <f t="shared" si="2833"/>
        <v>0.12856486930664501</v>
      </c>
      <c r="BC1391" s="27">
        <f t="shared" si="2930"/>
        <v>8800000</v>
      </c>
      <c r="BD1391" s="27">
        <f t="shared" si="2835"/>
        <v>1672000</v>
      </c>
      <c r="BE1391" s="27">
        <f t="shared" si="2931"/>
        <v>10472000</v>
      </c>
      <c r="BF1391" s="26">
        <v>1</v>
      </c>
      <c r="BG1391" s="27">
        <v>6400000</v>
      </c>
      <c r="BH1391" s="27">
        <v>5760000</v>
      </c>
      <c r="BI1391" s="145"/>
      <c r="BJ1391" s="145"/>
      <c r="BK1391" s="143">
        <f t="shared" si="2837"/>
        <v>7.4432292756478682E-2</v>
      </c>
      <c r="BL1391" s="27">
        <f t="shared" si="2932"/>
        <v>6080000</v>
      </c>
      <c r="BM1391" s="27">
        <f t="shared" si="2900"/>
        <v>1155200</v>
      </c>
      <c r="BN1391" s="28">
        <f t="shared" si="2933"/>
        <v>7235200</v>
      </c>
      <c r="BO1391" s="26">
        <v>1</v>
      </c>
      <c r="BP1391" s="27">
        <v>6400000</v>
      </c>
      <c r="BQ1391" s="27">
        <v>6080000</v>
      </c>
      <c r="BR1391" s="148"/>
      <c r="BS1391" s="148"/>
      <c r="BT1391" s="143">
        <f t="shared" si="2841"/>
        <v>3.6261886214694741E-2</v>
      </c>
      <c r="BU1391" s="27">
        <f t="shared" si="2934"/>
        <v>6240000</v>
      </c>
      <c r="BV1391" s="28">
        <f t="shared" si="2903"/>
        <v>1185600</v>
      </c>
      <c r="BW1391" s="30">
        <f t="shared" si="2935"/>
        <v>7425600</v>
      </c>
      <c r="BX1391" s="26">
        <v>1</v>
      </c>
      <c r="BY1391" s="28">
        <v>6400000</v>
      </c>
      <c r="BZ1391" s="28">
        <v>6080000</v>
      </c>
      <c r="CA1391" s="156"/>
      <c r="CB1391" s="156"/>
      <c r="CC1391" s="177">
        <f t="shared" si="2845"/>
        <v>3.6261886214694741E-2</v>
      </c>
      <c r="CD1391" s="28">
        <f t="shared" si="2936"/>
        <v>6240000</v>
      </c>
      <c r="CE1391" s="28">
        <f t="shared" si="2906"/>
        <v>1185600</v>
      </c>
      <c r="CF1391" s="29">
        <f t="shared" si="2937"/>
        <v>7425600</v>
      </c>
      <c r="CG1391" s="26">
        <v>1</v>
      </c>
      <c r="CH1391" s="27">
        <v>5120000</v>
      </c>
      <c r="CI1391" s="27">
        <v>3840000</v>
      </c>
      <c r="CJ1391" s="148"/>
      <c r="CK1391" s="148"/>
      <c r="CL1391" s="143">
        <f t="shared" si="2938"/>
        <v>0.20203050891044214</v>
      </c>
      <c r="CM1391" s="27">
        <f t="shared" si="2939"/>
        <v>4480000</v>
      </c>
      <c r="CN1391" s="27">
        <f t="shared" si="2910"/>
        <v>851200</v>
      </c>
      <c r="CO1391" s="28">
        <f t="shared" si="2940"/>
        <v>5331200</v>
      </c>
      <c r="CP1391" s="31" t="s">
        <v>30</v>
      </c>
      <c r="CQ1391" s="32" t="s">
        <v>30</v>
      </c>
      <c r="CR1391" s="32" t="s">
        <v>30</v>
      </c>
      <c r="CS1391" s="32" t="s">
        <v>30</v>
      </c>
      <c r="CT1391" s="32" t="s">
        <v>30</v>
      </c>
      <c r="CU1391" s="32" t="s">
        <v>30</v>
      </c>
      <c r="CV1391" s="32" t="s">
        <v>30</v>
      </c>
      <c r="CW1391" s="32" t="s">
        <v>30</v>
      </c>
      <c r="CX1391" s="34" t="s">
        <v>30</v>
      </c>
      <c r="CY1391" s="31" t="s">
        <v>30</v>
      </c>
      <c r="CZ1391" s="32" t="s">
        <v>30</v>
      </c>
      <c r="DA1391" s="32" t="s">
        <v>30</v>
      </c>
      <c r="DB1391" s="32" t="s">
        <v>30</v>
      </c>
      <c r="DC1391" s="32" t="s">
        <v>30</v>
      </c>
      <c r="DD1391" s="32" t="s">
        <v>30</v>
      </c>
      <c r="DE1391" s="32" t="s">
        <v>30</v>
      </c>
      <c r="DF1391" s="32" t="s">
        <v>30</v>
      </c>
      <c r="DG1391" s="32" t="s">
        <v>30</v>
      </c>
      <c r="DH1391" s="31" t="s">
        <v>30</v>
      </c>
      <c r="DI1391" s="43" t="s">
        <v>30</v>
      </c>
      <c r="DJ1391" s="43" t="s">
        <v>30</v>
      </c>
      <c r="DK1391" s="43" t="s">
        <v>30</v>
      </c>
      <c r="DL1391" s="43" t="s">
        <v>30</v>
      </c>
      <c r="DM1391" s="32" t="s">
        <v>30</v>
      </c>
      <c r="DN1391" s="32" t="s">
        <v>30</v>
      </c>
      <c r="DO1391" s="33" t="s">
        <v>30</v>
      </c>
    </row>
    <row r="1392" spans="1:119" ht="21" customHeight="1" x14ac:dyDescent="0.25">
      <c r="A1392" s="66" t="s">
        <v>2720</v>
      </c>
      <c r="B1392" s="67" t="s">
        <v>2702</v>
      </c>
      <c r="C1392" s="68" t="s">
        <v>2721</v>
      </c>
      <c r="D1392" s="26">
        <v>1</v>
      </c>
      <c r="E1392" s="27">
        <v>6500000</v>
      </c>
      <c r="F1392" s="27">
        <v>7800000</v>
      </c>
      <c r="G1392" s="148"/>
      <c r="H1392" s="148"/>
      <c r="I1392" s="143">
        <f t="shared" si="2887"/>
        <v>0.12856486930664501</v>
      </c>
      <c r="J1392" s="27">
        <f t="shared" si="2888"/>
        <v>7150000</v>
      </c>
      <c r="K1392" s="28">
        <f t="shared" si="2918"/>
        <v>1358500</v>
      </c>
      <c r="L1392" s="29">
        <f t="shared" si="2821"/>
        <v>8508500</v>
      </c>
      <c r="M1392" s="26">
        <v>1</v>
      </c>
      <c r="N1392" s="27">
        <v>6500000</v>
      </c>
      <c r="O1392" s="27">
        <v>5200000</v>
      </c>
      <c r="P1392" s="145"/>
      <c r="Q1392" s="145"/>
      <c r="R1392" s="143">
        <f t="shared" si="2919"/>
        <v>0.15713484026367722</v>
      </c>
      <c r="S1392" s="27">
        <f t="shared" si="2920"/>
        <v>5850000</v>
      </c>
      <c r="T1392" s="28">
        <f t="shared" si="2921"/>
        <v>1111500</v>
      </c>
      <c r="U1392" s="30">
        <f t="shared" si="2922"/>
        <v>6961500</v>
      </c>
      <c r="V1392" s="26">
        <v>1</v>
      </c>
      <c r="W1392" s="27">
        <v>6500000</v>
      </c>
      <c r="X1392" s="27">
        <v>7800000</v>
      </c>
      <c r="Y1392" s="145"/>
      <c r="Z1392" s="145"/>
      <c r="AA1392" s="143">
        <f t="shared" si="2861"/>
        <v>0.12856486930664501</v>
      </c>
      <c r="AB1392" s="27">
        <f t="shared" si="2923"/>
        <v>7150000</v>
      </c>
      <c r="AC1392" s="28">
        <f t="shared" si="2894"/>
        <v>1358500</v>
      </c>
      <c r="AD1392" s="29">
        <f t="shared" si="2924"/>
        <v>8508500</v>
      </c>
      <c r="AE1392" s="26">
        <v>1</v>
      </c>
      <c r="AF1392" s="27">
        <v>6500000</v>
      </c>
      <c r="AG1392" s="27">
        <v>7930000</v>
      </c>
      <c r="AH1392" s="145"/>
      <c r="AI1392" s="145"/>
      <c r="AJ1392" s="143">
        <f t="shared" si="2825"/>
        <v>0.14014728996490131</v>
      </c>
      <c r="AK1392" s="27">
        <f t="shared" si="2925"/>
        <v>7215000</v>
      </c>
      <c r="AL1392" s="28">
        <f t="shared" si="2926"/>
        <v>1370850</v>
      </c>
      <c r="AM1392" s="30">
        <f t="shared" si="2927"/>
        <v>8585850</v>
      </c>
      <c r="AN1392" s="26">
        <v>1</v>
      </c>
      <c r="AO1392" s="27">
        <v>6500000</v>
      </c>
      <c r="AP1392" s="27">
        <v>9360000</v>
      </c>
      <c r="AQ1392" s="145"/>
      <c r="AR1392" s="145"/>
      <c r="AS1392" s="143">
        <f t="shared" si="2829"/>
        <v>0.25502211780498435</v>
      </c>
      <c r="AT1392" s="27">
        <f t="shared" si="2928"/>
        <v>7930000</v>
      </c>
      <c r="AU1392" s="28">
        <f t="shared" si="2831"/>
        <v>1506700</v>
      </c>
      <c r="AV1392" s="30">
        <f t="shared" si="2929"/>
        <v>9436700</v>
      </c>
      <c r="AW1392" s="26">
        <v>1</v>
      </c>
      <c r="AX1392" s="27">
        <v>6500000</v>
      </c>
      <c r="AY1392" s="27">
        <v>7800000</v>
      </c>
      <c r="AZ1392" s="145"/>
      <c r="BA1392" s="145"/>
      <c r="BB1392" s="143">
        <f t="shared" si="2833"/>
        <v>0.12856486930664501</v>
      </c>
      <c r="BC1392" s="27">
        <f t="shared" si="2930"/>
        <v>7150000</v>
      </c>
      <c r="BD1392" s="27">
        <f t="shared" si="2835"/>
        <v>1358500</v>
      </c>
      <c r="BE1392" s="27">
        <f t="shared" si="2931"/>
        <v>8508500</v>
      </c>
      <c r="BF1392" s="26">
        <v>1</v>
      </c>
      <c r="BG1392" s="27">
        <v>5200000</v>
      </c>
      <c r="BH1392" s="27">
        <v>4680000</v>
      </c>
      <c r="BI1392" s="145"/>
      <c r="BJ1392" s="145"/>
      <c r="BK1392" s="143">
        <f t="shared" si="2837"/>
        <v>7.4432292756478682E-2</v>
      </c>
      <c r="BL1392" s="27">
        <f t="shared" si="2932"/>
        <v>4940000</v>
      </c>
      <c r="BM1392" s="27">
        <f t="shared" si="2900"/>
        <v>938600</v>
      </c>
      <c r="BN1392" s="28">
        <f t="shared" si="2933"/>
        <v>5878600</v>
      </c>
      <c r="BO1392" s="26">
        <v>1</v>
      </c>
      <c r="BP1392" s="27">
        <v>5200000</v>
      </c>
      <c r="BQ1392" s="27">
        <v>4940000</v>
      </c>
      <c r="BR1392" s="148"/>
      <c r="BS1392" s="148"/>
      <c r="BT1392" s="143">
        <f t="shared" si="2841"/>
        <v>3.6261886214694741E-2</v>
      </c>
      <c r="BU1392" s="27">
        <f t="shared" si="2934"/>
        <v>5070000</v>
      </c>
      <c r="BV1392" s="28">
        <f t="shared" si="2903"/>
        <v>963300</v>
      </c>
      <c r="BW1392" s="30">
        <f t="shared" si="2935"/>
        <v>6033300</v>
      </c>
      <c r="BX1392" s="26">
        <v>1</v>
      </c>
      <c r="BY1392" s="28">
        <v>5200000</v>
      </c>
      <c r="BZ1392" s="28">
        <v>4940000</v>
      </c>
      <c r="CA1392" s="156"/>
      <c r="CB1392" s="156"/>
      <c r="CC1392" s="177">
        <f t="shared" si="2845"/>
        <v>3.6261886214694741E-2</v>
      </c>
      <c r="CD1392" s="28">
        <f t="shared" si="2936"/>
        <v>5070000</v>
      </c>
      <c r="CE1392" s="28">
        <f t="shared" si="2906"/>
        <v>963300</v>
      </c>
      <c r="CF1392" s="29">
        <f t="shared" si="2937"/>
        <v>6033300</v>
      </c>
      <c r="CG1392" s="26">
        <v>1</v>
      </c>
      <c r="CH1392" s="27">
        <v>4160000</v>
      </c>
      <c r="CI1392" s="27">
        <v>3120000</v>
      </c>
      <c r="CJ1392" s="148"/>
      <c r="CK1392" s="148"/>
      <c r="CL1392" s="143">
        <f t="shared" si="2938"/>
        <v>0.20203050891044214</v>
      </c>
      <c r="CM1392" s="27">
        <f t="shared" si="2939"/>
        <v>3640000</v>
      </c>
      <c r="CN1392" s="27">
        <f t="shared" si="2910"/>
        <v>691600</v>
      </c>
      <c r="CO1392" s="28">
        <f t="shared" si="2940"/>
        <v>4331600</v>
      </c>
      <c r="CP1392" s="31" t="s">
        <v>30</v>
      </c>
      <c r="CQ1392" s="32" t="s">
        <v>30</v>
      </c>
      <c r="CR1392" s="32" t="s">
        <v>30</v>
      </c>
      <c r="CS1392" s="32" t="s">
        <v>30</v>
      </c>
      <c r="CT1392" s="32" t="s">
        <v>30</v>
      </c>
      <c r="CU1392" s="32" t="s">
        <v>30</v>
      </c>
      <c r="CV1392" s="32" t="s">
        <v>30</v>
      </c>
      <c r="CW1392" s="32" t="s">
        <v>30</v>
      </c>
      <c r="CX1392" s="34" t="s">
        <v>30</v>
      </c>
      <c r="CY1392" s="31" t="s">
        <v>30</v>
      </c>
      <c r="CZ1392" s="32" t="s">
        <v>30</v>
      </c>
      <c r="DA1392" s="32" t="s">
        <v>30</v>
      </c>
      <c r="DB1392" s="32" t="s">
        <v>30</v>
      </c>
      <c r="DC1392" s="32" t="s">
        <v>30</v>
      </c>
      <c r="DD1392" s="32" t="s">
        <v>30</v>
      </c>
      <c r="DE1392" s="32" t="s">
        <v>30</v>
      </c>
      <c r="DF1392" s="32" t="s">
        <v>30</v>
      </c>
      <c r="DG1392" s="32" t="s">
        <v>30</v>
      </c>
      <c r="DH1392" s="31" t="s">
        <v>30</v>
      </c>
      <c r="DI1392" s="43" t="s">
        <v>30</v>
      </c>
      <c r="DJ1392" s="43" t="s">
        <v>30</v>
      </c>
      <c r="DK1392" s="43" t="s">
        <v>30</v>
      </c>
      <c r="DL1392" s="43" t="s">
        <v>30</v>
      </c>
      <c r="DM1392" s="32" t="s">
        <v>30</v>
      </c>
      <c r="DN1392" s="32" t="s">
        <v>30</v>
      </c>
      <c r="DO1392" s="33" t="s">
        <v>30</v>
      </c>
    </row>
    <row r="1393" spans="1:119" ht="21" customHeight="1" x14ac:dyDescent="0.25">
      <c r="A1393" s="66" t="s">
        <v>2722</v>
      </c>
      <c r="B1393" s="67" t="s">
        <v>2702</v>
      </c>
      <c r="C1393" s="68" t="s">
        <v>2723</v>
      </c>
      <c r="D1393" s="26">
        <v>1</v>
      </c>
      <c r="E1393" s="27">
        <v>10000000</v>
      </c>
      <c r="F1393" s="27">
        <v>12000000</v>
      </c>
      <c r="G1393" s="148"/>
      <c r="H1393" s="148"/>
      <c r="I1393" s="143">
        <f t="shared" si="2887"/>
        <v>0.12856486930664499</v>
      </c>
      <c r="J1393" s="27">
        <f t="shared" si="2888"/>
        <v>11000000</v>
      </c>
      <c r="K1393" s="28">
        <f t="shared" si="2918"/>
        <v>2090000</v>
      </c>
      <c r="L1393" s="29">
        <f t="shared" si="2821"/>
        <v>13090000</v>
      </c>
      <c r="M1393" s="26">
        <v>1</v>
      </c>
      <c r="N1393" s="27">
        <v>10000000</v>
      </c>
      <c r="O1393" s="27">
        <v>8000000</v>
      </c>
      <c r="P1393" s="145"/>
      <c r="Q1393" s="145"/>
      <c r="R1393" s="143">
        <f t="shared" si="2919"/>
        <v>0.15713484026367722</v>
      </c>
      <c r="S1393" s="27">
        <f t="shared" si="2920"/>
        <v>9000000</v>
      </c>
      <c r="T1393" s="28">
        <f t="shared" si="2921"/>
        <v>1710000</v>
      </c>
      <c r="U1393" s="30">
        <f t="shared" si="2922"/>
        <v>10710000</v>
      </c>
      <c r="V1393" s="26">
        <v>1</v>
      </c>
      <c r="W1393" s="27">
        <v>10000000</v>
      </c>
      <c r="X1393" s="27">
        <v>12000000</v>
      </c>
      <c r="Y1393" s="145"/>
      <c r="Z1393" s="145"/>
      <c r="AA1393" s="143">
        <f t="shared" si="2861"/>
        <v>0.12856486930664499</v>
      </c>
      <c r="AB1393" s="27">
        <f t="shared" si="2923"/>
        <v>11000000</v>
      </c>
      <c r="AC1393" s="28">
        <f t="shared" si="2894"/>
        <v>2090000</v>
      </c>
      <c r="AD1393" s="29">
        <f t="shared" si="2924"/>
        <v>13090000</v>
      </c>
      <c r="AE1393" s="26">
        <v>1</v>
      </c>
      <c r="AF1393" s="27">
        <v>10000000</v>
      </c>
      <c r="AG1393" s="27">
        <v>12200000</v>
      </c>
      <c r="AH1393" s="145"/>
      <c r="AI1393" s="145"/>
      <c r="AJ1393" s="143">
        <f t="shared" si="2825"/>
        <v>0.14014728996490131</v>
      </c>
      <c r="AK1393" s="27">
        <f t="shared" si="2925"/>
        <v>11100000</v>
      </c>
      <c r="AL1393" s="28">
        <f t="shared" si="2926"/>
        <v>2109000</v>
      </c>
      <c r="AM1393" s="30">
        <f t="shared" si="2927"/>
        <v>13209000</v>
      </c>
      <c r="AN1393" s="26">
        <v>1</v>
      </c>
      <c r="AO1393" s="27">
        <v>10000000</v>
      </c>
      <c r="AP1393" s="27">
        <v>14400000</v>
      </c>
      <c r="AQ1393" s="145"/>
      <c r="AR1393" s="145"/>
      <c r="AS1393" s="143">
        <f t="shared" si="2829"/>
        <v>0.25502211780498435</v>
      </c>
      <c r="AT1393" s="27">
        <f t="shared" si="2928"/>
        <v>12200000</v>
      </c>
      <c r="AU1393" s="28">
        <f t="shared" si="2831"/>
        <v>2318000</v>
      </c>
      <c r="AV1393" s="30">
        <f t="shared" si="2929"/>
        <v>14518000</v>
      </c>
      <c r="AW1393" s="26">
        <v>1</v>
      </c>
      <c r="AX1393" s="27">
        <v>10000000</v>
      </c>
      <c r="AY1393" s="27">
        <v>12000000</v>
      </c>
      <c r="AZ1393" s="145"/>
      <c r="BA1393" s="145"/>
      <c r="BB1393" s="143">
        <f t="shared" si="2833"/>
        <v>0.12856486930664499</v>
      </c>
      <c r="BC1393" s="27">
        <f t="shared" si="2930"/>
        <v>11000000</v>
      </c>
      <c r="BD1393" s="27">
        <f t="shared" si="2835"/>
        <v>2090000</v>
      </c>
      <c r="BE1393" s="27">
        <f t="shared" si="2931"/>
        <v>13090000</v>
      </c>
      <c r="BF1393" s="26">
        <v>1</v>
      </c>
      <c r="BG1393" s="27">
        <v>8000000</v>
      </c>
      <c r="BH1393" s="27">
        <v>7200000</v>
      </c>
      <c r="BI1393" s="145"/>
      <c r="BJ1393" s="145"/>
      <c r="BK1393" s="143">
        <f t="shared" si="2837"/>
        <v>7.4432292756478696E-2</v>
      </c>
      <c r="BL1393" s="27">
        <f t="shared" si="2932"/>
        <v>7600000</v>
      </c>
      <c r="BM1393" s="27">
        <f t="shared" si="2900"/>
        <v>1444000</v>
      </c>
      <c r="BN1393" s="28">
        <f t="shared" si="2933"/>
        <v>9044000</v>
      </c>
      <c r="BO1393" s="26">
        <v>1</v>
      </c>
      <c r="BP1393" s="27">
        <v>8000000</v>
      </c>
      <c r="BQ1393" s="27">
        <v>7600000</v>
      </c>
      <c r="BR1393" s="148"/>
      <c r="BS1393" s="148"/>
      <c r="BT1393" s="143">
        <f t="shared" si="2841"/>
        <v>3.6261886214694748E-2</v>
      </c>
      <c r="BU1393" s="27">
        <f t="shared" si="2934"/>
        <v>7800000</v>
      </c>
      <c r="BV1393" s="28">
        <f t="shared" si="2903"/>
        <v>1482000</v>
      </c>
      <c r="BW1393" s="30">
        <f t="shared" si="2935"/>
        <v>9282000</v>
      </c>
      <c r="BX1393" s="26">
        <v>1</v>
      </c>
      <c r="BY1393" s="28">
        <v>8000000</v>
      </c>
      <c r="BZ1393" s="28">
        <v>7600000</v>
      </c>
      <c r="CA1393" s="156"/>
      <c r="CB1393" s="156"/>
      <c r="CC1393" s="177">
        <f t="shared" si="2845"/>
        <v>3.6261886214694748E-2</v>
      </c>
      <c r="CD1393" s="28">
        <f t="shared" si="2936"/>
        <v>7800000</v>
      </c>
      <c r="CE1393" s="28">
        <f t="shared" si="2906"/>
        <v>1482000</v>
      </c>
      <c r="CF1393" s="29">
        <f t="shared" si="2937"/>
        <v>9282000</v>
      </c>
      <c r="CG1393" s="26">
        <v>1</v>
      </c>
      <c r="CH1393" s="27">
        <v>6400000</v>
      </c>
      <c r="CI1393" s="27">
        <v>4800000</v>
      </c>
      <c r="CJ1393" s="148"/>
      <c r="CK1393" s="148"/>
      <c r="CL1393" s="143">
        <f t="shared" si="2938"/>
        <v>0.20203050891044216</v>
      </c>
      <c r="CM1393" s="27">
        <f t="shared" si="2939"/>
        <v>5600000</v>
      </c>
      <c r="CN1393" s="27">
        <f t="shared" si="2910"/>
        <v>1064000</v>
      </c>
      <c r="CO1393" s="28">
        <f t="shared" si="2940"/>
        <v>6664000</v>
      </c>
      <c r="CP1393" s="31" t="s">
        <v>30</v>
      </c>
      <c r="CQ1393" s="32" t="s">
        <v>30</v>
      </c>
      <c r="CR1393" s="32" t="s">
        <v>30</v>
      </c>
      <c r="CS1393" s="32" t="s">
        <v>30</v>
      </c>
      <c r="CT1393" s="32" t="s">
        <v>30</v>
      </c>
      <c r="CU1393" s="32" t="s">
        <v>30</v>
      </c>
      <c r="CV1393" s="32" t="s">
        <v>30</v>
      </c>
      <c r="CW1393" s="32" t="s">
        <v>30</v>
      </c>
      <c r="CX1393" s="34" t="s">
        <v>30</v>
      </c>
      <c r="CY1393" s="31" t="s">
        <v>30</v>
      </c>
      <c r="CZ1393" s="32" t="s">
        <v>30</v>
      </c>
      <c r="DA1393" s="32" t="s">
        <v>30</v>
      </c>
      <c r="DB1393" s="32" t="s">
        <v>30</v>
      </c>
      <c r="DC1393" s="32" t="s">
        <v>30</v>
      </c>
      <c r="DD1393" s="32" t="s">
        <v>30</v>
      </c>
      <c r="DE1393" s="32" t="s">
        <v>30</v>
      </c>
      <c r="DF1393" s="32" t="s">
        <v>30</v>
      </c>
      <c r="DG1393" s="32" t="s">
        <v>30</v>
      </c>
      <c r="DH1393" s="31" t="s">
        <v>30</v>
      </c>
      <c r="DI1393" s="43" t="s">
        <v>30</v>
      </c>
      <c r="DJ1393" s="43" t="s">
        <v>30</v>
      </c>
      <c r="DK1393" s="43" t="s">
        <v>30</v>
      </c>
      <c r="DL1393" s="43" t="s">
        <v>30</v>
      </c>
      <c r="DM1393" s="32" t="s">
        <v>30</v>
      </c>
      <c r="DN1393" s="32" t="s">
        <v>30</v>
      </c>
      <c r="DO1393" s="33" t="s">
        <v>30</v>
      </c>
    </row>
    <row r="1394" spans="1:119" ht="21" customHeight="1" x14ac:dyDescent="0.25">
      <c r="A1394" s="66" t="s">
        <v>2724</v>
      </c>
      <c r="B1394" s="67" t="s">
        <v>2702</v>
      </c>
      <c r="C1394" s="68" t="s">
        <v>2725</v>
      </c>
      <c r="D1394" s="26">
        <v>1</v>
      </c>
      <c r="E1394" s="27">
        <v>8000000</v>
      </c>
      <c r="F1394" s="27">
        <v>9600000</v>
      </c>
      <c r="G1394" s="148"/>
      <c r="H1394" s="148"/>
      <c r="I1394" s="143">
        <f t="shared" si="2887"/>
        <v>0.12856486930664501</v>
      </c>
      <c r="J1394" s="27">
        <f t="shared" si="2888"/>
        <v>8800000</v>
      </c>
      <c r="K1394" s="28">
        <f t="shared" si="2918"/>
        <v>1672000</v>
      </c>
      <c r="L1394" s="29">
        <f t="shared" si="2821"/>
        <v>10472000</v>
      </c>
      <c r="M1394" s="26">
        <v>1</v>
      </c>
      <c r="N1394" s="27">
        <v>8000000</v>
      </c>
      <c r="O1394" s="27">
        <v>6400000</v>
      </c>
      <c r="P1394" s="145"/>
      <c r="Q1394" s="145"/>
      <c r="R1394" s="143">
        <f t="shared" si="2919"/>
        <v>0.15713484026367724</v>
      </c>
      <c r="S1394" s="27">
        <f t="shared" si="2920"/>
        <v>7200000</v>
      </c>
      <c r="T1394" s="28">
        <f t="shared" si="2921"/>
        <v>1368000</v>
      </c>
      <c r="U1394" s="30">
        <f t="shared" si="2922"/>
        <v>8568000</v>
      </c>
      <c r="V1394" s="26">
        <v>1</v>
      </c>
      <c r="W1394" s="27">
        <v>8000000</v>
      </c>
      <c r="X1394" s="27">
        <v>9600000</v>
      </c>
      <c r="Y1394" s="145"/>
      <c r="Z1394" s="145"/>
      <c r="AA1394" s="143">
        <f t="shared" si="2861"/>
        <v>0.12856486930664501</v>
      </c>
      <c r="AB1394" s="27">
        <f t="shared" si="2923"/>
        <v>8800000</v>
      </c>
      <c r="AC1394" s="28">
        <f t="shared" si="2894"/>
        <v>1672000</v>
      </c>
      <c r="AD1394" s="29">
        <f t="shared" si="2924"/>
        <v>10472000</v>
      </c>
      <c r="AE1394" s="26">
        <v>1</v>
      </c>
      <c r="AF1394" s="27">
        <v>8000000</v>
      </c>
      <c r="AG1394" s="27">
        <v>9760000</v>
      </c>
      <c r="AH1394" s="145"/>
      <c r="AI1394" s="145"/>
      <c r="AJ1394" s="143">
        <f t="shared" si="2825"/>
        <v>0.14014728996490131</v>
      </c>
      <c r="AK1394" s="27">
        <f t="shared" si="2925"/>
        <v>8880000</v>
      </c>
      <c r="AL1394" s="28">
        <f t="shared" si="2926"/>
        <v>1687200</v>
      </c>
      <c r="AM1394" s="30">
        <f t="shared" si="2927"/>
        <v>10567200</v>
      </c>
      <c r="AN1394" s="26">
        <v>1</v>
      </c>
      <c r="AO1394" s="27">
        <v>8000000</v>
      </c>
      <c r="AP1394" s="27">
        <v>11520000</v>
      </c>
      <c r="AQ1394" s="145"/>
      <c r="AR1394" s="145"/>
      <c r="AS1394" s="143">
        <f t="shared" si="2829"/>
        <v>0.25502211780498435</v>
      </c>
      <c r="AT1394" s="27">
        <f t="shared" si="2928"/>
        <v>9760000</v>
      </c>
      <c r="AU1394" s="28">
        <f t="shared" si="2831"/>
        <v>1854400</v>
      </c>
      <c r="AV1394" s="30">
        <f t="shared" si="2929"/>
        <v>11614400</v>
      </c>
      <c r="AW1394" s="26">
        <v>1</v>
      </c>
      <c r="AX1394" s="27">
        <v>8000000</v>
      </c>
      <c r="AY1394" s="27">
        <v>9600000</v>
      </c>
      <c r="AZ1394" s="145"/>
      <c r="BA1394" s="145"/>
      <c r="BB1394" s="143">
        <f t="shared" si="2833"/>
        <v>0.12856486930664501</v>
      </c>
      <c r="BC1394" s="27">
        <f t="shared" si="2930"/>
        <v>8800000</v>
      </c>
      <c r="BD1394" s="27">
        <f t="shared" si="2835"/>
        <v>1672000</v>
      </c>
      <c r="BE1394" s="27">
        <f t="shared" si="2931"/>
        <v>10472000</v>
      </c>
      <c r="BF1394" s="26">
        <v>1</v>
      </c>
      <c r="BG1394" s="27">
        <v>6400000</v>
      </c>
      <c r="BH1394" s="27">
        <v>5760000</v>
      </c>
      <c r="BI1394" s="145"/>
      <c r="BJ1394" s="145"/>
      <c r="BK1394" s="143">
        <f t="shared" si="2837"/>
        <v>7.4432292756478682E-2</v>
      </c>
      <c r="BL1394" s="27">
        <f t="shared" si="2932"/>
        <v>6080000</v>
      </c>
      <c r="BM1394" s="27">
        <f t="shared" si="2900"/>
        <v>1155200</v>
      </c>
      <c r="BN1394" s="28">
        <f t="shared" si="2933"/>
        <v>7235200</v>
      </c>
      <c r="BO1394" s="26">
        <v>1</v>
      </c>
      <c r="BP1394" s="27">
        <v>6400000</v>
      </c>
      <c r="BQ1394" s="27">
        <v>6080000</v>
      </c>
      <c r="BR1394" s="148"/>
      <c r="BS1394" s="148"/>
      <c r="BT1394" s="143">
        <f t="shared" si="2841"/>
        <v>3.6261886214694741E-2</v>
      </c>
      <c r="BU1394" s="27">
        <f t="shared" si="2934"/>
        <v>6240000</v>
      </c>
      <c r="BV1394" s="28">
        <f t="shared" si="2903"/>
        <v>1185600</v>
      </c>
      <c r="BW1394" s="30">
        <f t="shared" si="2935"/>
        <v>7425600</v>
      </c>
      <c r="BX1394" s="26">
        <v>1</v>
      </c>
      <c r="BY1394" s="28">
        <v>6400000</v>
      </c>
      <c r="BZ1394" s="28">
        <v>6080000</v>
      </c>
      <c r="CA1394" s="156"/>
      <c r="CB1394" s="156"/>
      <c r="CC1394" s="177">
        <f t="shared" si="2845"/>
        <v>3.6261886214694741E-2</v>
      </c>
      <c r="CD1394" s="28">
        <f t="shared" si="2936"/>
        <v>6240000</v>
      </c>
      <c r="CE1394" s="28">
        <f t="shared" si="2906"/>
        <v>1185600</v>
      </c>
      <c r="CF1394" s="29">
        <f t="shared" si="2937"/>
        <v>7425600</v>
      </c>
      <c r="CG1394" s="26">
        <v>1</v>
      </c>
      <c r="CH1394" s="27">
        <v>5120000</v>
      </c>
      <c r="CI1394" s="27">
        <v>3840000</v>
      </c>
      <c r="CJ1394" s="148"/>
      <c r="CK1394" s="148"/>
      <c r="CL1394" s="143">
        <f t="shared" si="2938"/>
        <v>0.20203050891044214</v>
      </c>
      <c r="CM1394" s="27">
        <f t="shared" si="2939"/>
        <v>4480000</v>
      </c>
      <c r="CN1394" s="27">
        <f t="shared" si="2910"/>
        <v>851200</v>
      </c>
      <c r="CO1394" s="28">
        <f t="shared" si="2940"/>
        <v>5331200</v>
      </c>
      <c r="CP1394" s="31" t="s">
        <v>30</v>
      </c>
      <c r="CQ1394" s="32" t="s">
        <v>30</v>
      </c>
      <c r="CR1394" s="32" t="s">
        <v>30</v>
      </c>
      <c r="CS1394" s="32" t="s">
        <v>30</v>
      </c>
      <c r="CT1394" s="32" t="s">
        <v>30</v>
      </c>
      <c r="CU1394" s="32" t="s">
        <v>30</v>
      </c>
      <c r="CV1394" s="32" t="s">
        <v>30</v>
      </c>
      <c r="CW1394" s="32" t="s">
        <v>30</v>
      </c>
      <c r="CX1394" s="34" t="s">
        <v>30</v>
      </c>
      <c r="CY1394" s="31" t="s">
        <v>30</v>
      </c>
      <c r="CZ1394" s="32" t="s">
        <v>30</v>
      </c>
      <c r="DA1394" s="32" t="s">
        <v>30</v>
      </c>
      <c r="DB1394" s="32" t="s">
        <v>30</v>
      </c>
      <c r="DC1394" s="32" t="s">
        <v>30</v>
      </c>
      <c r="DD1394" s="32" t="s">
        <v>30</v>
      </c>
      <c r="DE1394" s="32" t="s">
        <v>30</v>
      </c>
      <c r="DF1394" s="32" t="s">
        <v>30</v>
      </c>
      <c r="DG1394" s="32" t="s">
        <v>30</v>
      </c>
      <c r="DH1394" s="31" t="s">
        <v>30</v>
      </c>
      <c r="DI1394" s="43" t="s">
        <v>30</v>
      </c>
      <c r="DJ1394" s="43" t="s">
        <v>30</v>
      </c>
      <c r="DK1394" s="43" t="s">
        <v>30</v>
      </c>
      <c r="DL1394" s="43" t="s">
        <v>30</v>
      </c>
      <c r="DM1394" s="32" t="s">
        <v>30</v>
      </c>
      <c r="DN1394" s="32" t="s">
        <v>30</v>
      </c>
      <c r="DO1394" s="33" t="s">
        <v>30</v>
      </c>
    </row>
    <row r="1395" spans="1:119" ht="21" customHeight="1" x14ac:dyDescent="0.25">
      <c r="A1395" s="66" t="s">
        <v>2726</v>
      </c>
      <c r="B1395" s="67" t="s">
        <v>2702</v>
      </c>
      <c r="C1395" s="68" t="s">
        <v>2727</v>
      </c>
      <c r="D1395" s="26">
        <v>1</v>
      </c>
      <c r="E1395" s="27">
        <v>10000000</v>
      </c>
      <c r="F1395" s="27">
        <v>12000000</v>
      </c>
      <c r="G1395" s="148"/>
      <c r="H1395" s="148"/>
      <c r="I1395" s="143">
        <f t="shared" si="2887"/>
        <v>0.12856486930664499</v>
      </c>
      <c r="J1395" s="27">
        <f t="shared" si="2888"/>
        <v>11000000</v>
      </c>
      <c r="K1395" s="28">
        <f t="shared" si="2918"/>
        <v>2090000</v>
      </c>
      <c r="L1395" s="29">
        <f t="shared" si="2821"/>
        <v>13090000</v>
      </c>
      <c r="M1395" s="26">
        <v>1</v>
      </c>
      <c r="N1395" s="27">
        <v>10000000</v>
      </c>
      <c r="O1395" s="27">
        <v>8000000</v>
      </c>
      <c r="P1395" s="145"/>
      <c r="Q1395" s="145"/>
      <c r="R1395" s="143">
        <f t="shared" si="2919"/>
        <v>0.15713484026367722</v>
      </c>
      <c r="S1395" s="27">
        <f t="shared" si="2920"/>
        <v>9000000</v>
      </c>
      <c r="T1395" s="28">
        <f t="shared" si="2921"/>
        <v>1710000</v>
      </c>
      <c r="U1395" s="30">
        <f t="shared" si="2922"/>
        <v>10710000</v>
      </c>
      <c r="V1395" s="26">
        <v>1</v>
      </c>
      <c r="W1395" s="27">
        <v>10000000</v>
      </c>
      <c r="X1395" s="27">
        <v>12000000</v>
      </c>
      <c r="Y1395" s="145"/>
      <c r="Z1395" s="145"/>
      <c r="AA1395" s="143">
        <f t="shared" si="2861"/>
        <v>0.12856486930664499</v>
      </c>
      <c r="AB1395" s="27">
        <f t="shared" si="2923"/>
        <v>11000000</v>
      </c>
      <c r="AC1395" s="28">
        <f t="shared" si="2894"/>
        <v>2090000</v>
      </c>
      <c r="AD1395" s="29">
        <f t="shared" si="2924"/>
        <v>13090000</v>
      </c>
      <c r="AE1395" s="26">
        <v>1</v>
      </c>
      <c r="AF1395" s="27">
        <v>10000000</v>
      </c>
      <c r="AG1395" s="27">
        <v>12200000</v>
      </c>
      <c r="AH1395" s="145"/>
      <c r="AI1395" s="145"/>
      <c r="AJ1395" s="143">
        <f t="shared" si="2825"/>
        <v>0.14014728996490131</v>
      </c>
      <c r="AK1395" s="27">
        <f t="shared" si="2925"/>
        <v>11100000</v>
      </c>
      <c r="AL1395" s="28">
        <f t="shared" si="2926"/>
        <v>2109000</v>
      </c>
      <c r="AM1395" s="30">
        <f t="shared" si="2927"/>
        <v>13209000</v>
      </c>
      <c r="AN1395" s="26">
        <v>1</v>
      </c>
      <c r="AO1395" s="27">
        <v>10000000</v>
      </c>
      <c r="AP1395" s="27">
        <v>14400000</v>
      </c>
      <c r="AQ1395" s="145"/>
      <c r="AR1395" s="145"/>
      <c r="AS1395" s="143">
        <f t="shared" si="2829"/>
        <v>0.25502211780498435</v>
      </c>
      <c r="AT1395" s="27">
        <f t="shared" si="2928"/>
        <v>12200000</v>
      </c>
      <c r="AU1395" s="28">
        <f t="shared" si="2831"/>
        <v>2318000</v>
      </c>
      <c r="AV1395" s="30">
        <f t="shared" si="2929"/>
        <v>14518000</v>
      </c>
      <c r="AW1395" s="26">
        <v>1</v>
      </c>
      <c r="AX1395" s="27">
        <v>10000000</v>
      </c>
      <c r="AY1395" s="27">
        <v>12000000</v>
      </c>
      <c r="AZ1395" s="145"/>
      <c r="BA1395" s="145"/>
      <c r="BB1395" s="143">
        <f t="shared" si="2833"/>
        <v>0.12856486930664499</v>
      </c>
      <c r="BC1395" s="27">
        <f t="shared" si="2930"/>
        <v>11000000</v>
      </c>
      <c r="BD1395" s="27">
        <f t="shared" si="2835"/>
        <v>2090000</v>
      </c>
      <c r="BE1395" s="27">
        <f t="shared" si="2931"/>
        <v>13090000</v>
      </c>
      <c r="BF1395" s="26">
        <v>1</v>
      </c>
      <c r="BG1395" s="27">
        <v>8000000</v>
      </c>
      <c r="BH1395" s="27">
        <v>7200000</v>
      </c>
      <c r="BI1395" s="145"/>
      <c r="BJ1395" s="145"/>
      <c r="BK1395" s="143">
        <f t="shared" si="2837"/>
        <v>7.4432292756478696E-2</v>
      </c>
      <c r="BL1395" s="27">
        <f t="shared" si="2932"/>
        <v>7600000</v>
      </c>
      <c r="BM1395" s="27">
        <f t="shared" si="2900"/>
        <v>1444000</v>
      </c>
      <c r="BN1395" s="28">
        <f t="shared" si="2933"/>
        <v>9044000</v>
      </c>
      <c r="BO1395" s="26">
        <v>1</v>
      </c>
      <c r="BP1395" s="27">
        <v>8000000</v>
      </c>
      <c r="BQ1395" s="27">
        <v>7600000</v>
      </c>
      <c r="BR1395" s="148"/>
      <c r="BS1395" s="148"/>
      <c r="BT1395" s="143">
        <f t="shared" si="2841"/>
        <v>3.6261886214694748E-2</v>
      </c>
      <c r="BU1395" s="27">
        <f t="shared" si="2934"/>
        <v>7800000</v>
      </c>
      <c r="BV1395" s="28">
        <f t="shared" si="2903"/>
        <v>1482000</v>
      </c>
      <c r="BW1395" s="30">
        <f t="shared" si="2935"/>
        <v>9282000</v>
      </c>
      <c r="BX1395" s="26">
        <v>1</v>
      </c>
      <c r="BY1395" s="28">
        <v>8000000</v>
      </c>
      <c r="BZ1395" s="28">
        <v>7600000</v>
      </c>
      <c r="CA1395" s="156"/>
      <c r="CB1395" s="156"/>
      <c r="CC1395" s="177">
        <f t="shared" si="2845"/>
        <v>3.6261886214694748E-2</v>
      </c>
      <c r="CD1395" s="28">
        <f t="shared" si="2936"/>
        <v>7800000</v>
      </c>
      <c r="CE1395" s="28">
        <f t="shared" si="2906"/>
        <v>1482000</v>
      </c>
      <c r="CF1395" s="29">
        <f t="shared" si="2937"/>
        <v>9282000</v>
      </c>
      <c r="CG1395" s="26">
        <v>1</v>
      </c>
      <c r="CH1395" s="27">
        <v>6400000</v>
      </c>
      <c r="CI1395" s="27">
        <v>4800000</v>
      </c>
      <c r="CJ1395" s="148"/>
      <c r="CK1395" s="148"/>
      <c r="CL1395" s="143">
        <f t="shared" si="2938"/>
        <v>0.20203050891044216</v>
      </c>
      <c r="CM1395" s="27">
        <f t="shared" si="2939"/>
        <v>5600000</v>
      </c>
      <c r="CN1395" s="27">
        <f t="shared" si="2910"/>
        <v>1064000</v>
      </c>
      <c r="CO1395" s="28">
        <f t="shared" si="2940"/>
        <v>6664000</v>
      </c>
      <c r="CP1395" s="31" t="s">
        <v>30</v>
      </c>
      <c r="CQ1395" s="32" t="s">
        <v>30</v>
      </c>
      <c r="CR1395" s="32" t="s">
        <v>30</v>
      </c>
      <c r="CS1395" s="32" t="s">
        <v>30</v>
      </c>
      <c r="CT1395" s="32" t="s">
        <v>30</v>
      </c>
      <c r="CU1395" s="32" t="s">
        <v>30</v>
      </c>
      <c r="CV1395" s="32" t="s">
        <v>30</v>
      </c>
      <c r="CW1395" s="32" t="s">
        <v>30</v>
      </c>
      <c r="CX1395" s="34" t="s">
        <v>30</v>
      </c>
      <c r="CY1395" s="31" t="s">
        <v>30</v>
      </c>
      <c r="CZ1395" s="32" t="s">
        <v>30</v>
      </c>
      <c r="DA1395" s="32" t="s">
        <v>30</v>
      </c>
      <c r="DB1395" s="32" t="s">
        <v>30</v>
      </c>
      <c r="DC1395" s="32" t="s">
        <v>30</v>
      </c>
      <c r="DD1395" s="32" t="s">
        <v>30</v>
      </c>
      <c r="DE1395" s="32" t="s">
        <v>30</v>
      </c>
      <c r="DF1395" s="32" t="s">
        <v>30</v>
      </c>
      <c r="DG1395" s="32" t="s">
        <v>30</v>
      </c>
      <c r="DH1395" s="31" t="s">
        <v>30</v>
      </c>
      <c r="DI1395" s="43" t="s">
        <v>30</v>
      </c>
      <c r="DJ1395" s="43" t="s">
        <v>30</v>
      </c>
      <c r="DK1395" s="43" t="s">
        <v>30</v>
      </c>
      <c r="DL1395" s="43" t="s">
        <v>30</v>
      </c>
      <c r="DM1395" s="32" t="s">
        <v>30</v>
      </c>
      <c r="DN1395" s="32" t="s">
        <v>30</v>
      </c>
      <c r="DO1395" s="33" t="s">
        <v>30</v>
      </c>
    </row>
    <row r="1396" spans="1:119" ht="21" customHeight="1" x14ac:dyDescent="0.25">
      <c r="A1396" s="66" t="s">
        <v>2728</v>
      </c>
      <c r="B1396" s="67" t="s">
        <v>2702</v>
      </c>
      <c r="C1396" s="68" t="s">
        <v>2729</v>
      </c>
      <c r="D1396" s="26">
        <v>1</v>
      </c>
      <c r="E1396" s="27">
        <v>10000000</v>
      </c>
      <c r="F1396" s="27">
        <v>12000000</v>
      </c>
      <c r="G1396" s="148"/>
      <c r="H1396" s="148"/>
      <c r="I1396" s="143">
        <f t="shared" si="2887"/>
        <v>0.12856486930664499</v>
      </c>
      <c r="J1396" s="27">
        <f t="shared" si="2888"/>
        <v>11000000</v>
      </c>
      <c r="K1396" s="28">
        <f t="shared" si="2918"/>
        <v>2090000</v>
      </c>
      <c r="L1396" s="29">
        <f t="shared" si="2821"/>
        <v>13090000</v>
      </c>
      <c r="M1396" s="26">
        <v>1</v>
      </c>
      <c r="N1396" s="27">
        <v>10000000</v>
      </c>
      <c r="O1396" s="27">
        <v>8000000</v>
      </c>
      <c r="P1396" s="145"/>
      <c r="Q1396" s="145"/>
      <c r="R1396" s="143">
        <f t="shared" si="2919"/>
        <v>0.15713484026367722</v>
      </c>
      <c r="S1396" s="27">
        <f t="shared" si="2920"/>
        <v>9000000</v>
      </c>
      <c r="T1396" s="28">
        <f t="shared" si="2921"/>
        <v>1710000</v>
      </c>
      <c r="U1396" s="30">
        <f t="shared" si="2922"/>
        <v>10710000</v>
      </c>
      <c r="V1396" s="26">
        <v>1</v>
      </c>
      <c r="W1396" s="27">
        <v>10000000</v>
      </c>
      <c r="X1396" s="27">
        <v>12000000</v>
      </c>
      <c r="Y1396" s="145"/>
      <c r="Z1396" s="145"/>
      <c r="AA1396" s="143">
        <f t="shared" si="2861"/>
        <v>0.12856486930664499</v>
      </c>
      <c r="AB1396" s="27">
        <f t="shared" si="2923"/>
        <v>11000000</v>
      </c>
      <c r="AC1396" s="28">
        <f t="shared" si="2894"/>
        <v>2090000</v>
      </c>
      <c r="AD1396" s="29">
        <f t="shared" si="2924"/>
        <v>13090000</v>
      </c>
      <c r="AE1396" s="26">
        <v>1</v>
      </c>
      <c r="AF1396" s="27">
        <v>10000000</v>
      </c>
      <c r="AG1396" s="27">
        <v>12200000</v>
      </c>
      <c r="AH1396" s="145"/>
      <c r="AI1396" s="145"/>
      <c r="AJ1396" s="143">
        <f t="shared" si="2825"/>
        <v>0.14014728996490131</v>
      </c>
      <c r="AK1396" s="27">
        <f t="shared" si="2925"/>
        <v>11100000</v>
      </c>
      <c r="AL1396" s="28">
        <f t="shared" si="2926"/>
        <v>2109000</v>
      </c>
      <c r="AM1396" s="30">
        <f t="shared" si="2927"/>
        <v>13209000</v>
      </c>
      <c r="AN1396" s="26">
        <v>1</v>
      </c>
      <c r="AO1396" s="27">
        <v>10000000</v>
      </c>
      <c r="AP1396" s="27">
        <v>14400000</v>
      </c>
      <c r="AQ1396" s="145"/>
      <c r="AR1396" s="145"/>
      <c r="AS1396" s="143">
        <f t="shared" si="2829"/>
        <v>0.25502211780498435</v>
      </c>
      <c r="AT1396" s="27">
        <f t="shared" si="2928"/>
        <v>12200000</v>
      </c>
      <c r="AU1396" s="28">
        <f t="shared" si="2831"/>
        <v>2318000</v>
      </c>
      <c r="AV1396" s="30">
        <f t="shared" si="2929"/>
        <v>14518000</v>
      </c>
      <c r="AW1396" s="26">
        <v>1</v>
      </c>
      <c r="AX1396" s="27">
        <v>10000000</v>
      </c>
      <c r="AY1396" s="27">
        <v>12000000</v>
      </c>
      <c r="AZ1396" s="145"/>
      <c r="BA1396" s="145"/>
      <c r="BB1396" s="143">
        <f t="shared" si="2833"/>
        <v>0.12856486930664499</v>
      </c>
      <c r="BC1396" s="27">
        <f t="shared" si="2930"/>
        <v>11000000</v>
      </c>
      <c r="BD1396" s="27">
        <f t="shared" si="2835"/>
        <v>2090000</v>
      </c>
      <c r="BE1396" s="27">
        <f t="shared" si="2931"/>
        <v>13090000</v>
      </c>
      <c r="BF1396" s="26">
        <v>1</v>
      </c>
      <c r="BG1396" s="27">
        <v>8000000</v>
      </c>
      <c r="BH1396" s="27">
        <v>7200000</v>
      </c>
      <c r="BI1396" s="145"/>
      <c r="BJ1396" s="145"/>
      <c r="BK1396" s="143">
        <f t="shared" si="2837"/>
        <v>7.4432292756478696E-2</v>
      </c>
      <c r="BL1396" s="27">
        <f t="shared" si="2932"/>
        <v>7600000</v>
      </c>
      <c r="BM1396" s="27">
        <f t="shared" si="2900"/>
        <v>1444000</v>
      </c>
      <c r="BN1396" s="28">
        <f t="shared" si="2933"/>
        <v>9044000</v>
      </c>
      <c r="BO1396" s="26">
        <v>1</v>
      </c>
      <c r="BP1396" s="27">
        <v>8000000</v>
      </c>
      <c r="BQ1396" s="27">
        <v>7600000</v>
      </c>
      <c r="BR1396" s="148"/>
      <c r="BS1396" s="148"/>
      <c r="BT1396" s="143">
        <f t="shared" si="2841"/>
        <v>3.6261886214694748E-2</v>
      </c>
      <c r="BU1396" s="27">
        <f t="shared" si="2934"/>
        <v>7800000</v>
      </c>
      <c r="BV1396" s="28">
        <f t="shared" si="2903"/>
        <v>1482000</v>
      </c>
      <c r="BW1396" s="30">
        <f t="shared" si="2935"/>
        <v>9282000</v>
      </c>
      <c r="BX1396" s="26">
        <v>1</v>
      </c>
      <c r="BY1396" s="28">
        <v>8000000</v>
      </c>
      <c r="BZ1396" s="28">
        <v>7600000</v>
      </c>
      <c r="CA1396" s="156"/>
      <c r="CB1396" s="156"/>
      <c r="CC1396" s="177">
        <f t="shared" si="2845"/>
        <v>3.6261886214694748E-2</v>
      </c>
      <c r="CD1396" s="28">
        <f t="shared" si="2936"/>
        <v>7800000</v>
      </c>
      <c r="CE1396" s="28">
        <f t="shared" si="2906"/>
        <v>1482000</v>
      </c>
      <c r="CF1396" s="29">
        <f t="shared" si="2937"/>
        <v>9282000</v>
      </c>
      <c r="CG1396" s="26">
        <v>1</v>
      </c>
      <c r="CH1396" s="27">
        <v>6400000</v>
      </c>
      <c r="CI1396" s="27">
        <v>4800000</v>
      </c>
      <c r="CJ1396" s="148"/>
      <c r="CK1396" s="148"/>
      <c r="CL1396" s="143">
        <f t="shared" si="2938"/>
        <v>0.20203050891044216</v>
      </c>
      <c r="CM1396" s="27">
        <f t="shared" si="2939"/>
        <v>5600000</v>
      </c>
      <c r="CN1396" s="27">
        <f t="shared" si="2910"/>
        <v>1064000</v>
      </c>
      <c r="CO1396" s="28">
        <f t="shared" si="2940"/>
        <v>6664000</v>
      </c>
      <c r="CP1396" s="31" t="s">
        <v>30</v>
      </c>
      <c r="CQ1396" s="32" t="s">
        <v>30</v>
      </c>
      <c r="CR1396" s="32" t="s">
        <v>30</v>
      </c>
      <c r="CS1396" s="32" t="s">
        <v>30</v>
      </c>
      <c r="CT1396" s="32" t="s">
        <v>30</v>
      </c>
      <c r="CU1396" s="32" t="s">
        <v>30</v>
      </c>
      <c r="CV1396" s="32" t="s">
        <v>30</v>
      </c>
      <c r="CW1396" s="32" t="s">
        <v>30</v>
      </c>
      <c r="CX1396" s="34" t="s">
        <v>30</v>
      </c>
      <c r="CY1396" s="31" t="s">
        <v>30</v>
      </c>
      <c r="CZ1396" s="32" t="s">
        <v>30</v>
      </c>
      <c r="DA1396" s="32" t="s">
        <v>30</v>
      </c>
      <c r="DB1396" s="32" t="s">
        <v>30</v>
      </c>
      <c r="DC1396" s="32" t="s">
        <v>30</v>
      </c>
      <c r="DD1396" s="32" t="s">
        <v>30</v>
      </c>
      <c r="DE1396" s="32" t="s">
        <v>30</v>
      </c>
      <c r="DF1396" s="32" t="s">
        <v>30</v>
      </c>
      <c r="DG1396" s="32" t="s">
        <v>30</v>
      </c>
      <c r="DH1396" s="31" t="s">
        <v>30</v>
      </c>
      <c r="DI1396" s="43" t="s">
        <v>30</v>
      </c>
      <c r="DJ1396" s="43" t="s">
        <v>30</v>
      </c>
      <c r="DK1396" s="43" t="s">
        <v>30</v>
      </c>
      <c r="DL1396" s="43" t="s">
        <v>30</v>
      </c>
      <c r="DM1396" s="32" t="s">
        <v>30</v>
      </c>
      <c r="DN1396" s="32" t="s">
        <v>30</v>
      </c>
      <c r="DO1396" s="33" t="s">
        <v>30</v>
      </c>
    </row>
    <row r="1397" spans="1:119" ht="21" customHeight="1" x14ac:dyDescent="0.25">
      <c r="A1397" s="66" t="s">
        <v>2730</v>
      </c>
      <c r="B1397" s="67" t="s">
        <v>2702</v>
      </c>
      <c r="C1397" s="68" t="s">
        <v>2731</v>
      </c>
      <c r="D1397" s="26">
        <v>1</v>
      </c>
      <c r="E1397" s="27">
        <v>8000000</v>
      </c>
      <c r="F1397" s="27">
        <v>9600000</v>
      </c>
      <c r="G1397" s="148"/>
      <c r="H1397" s="148"/>
      <c r="I1397" s="143">
        <f t="shared" si="2887"/>
        <v>0.12856486930664501</v>
      </c>
      <c r="J1397" s="27">
        <f t="shared" si="2888"/>
        <v>8800000</v>
      </c>
      <c r="K1397" s="28">
        <f t="shared" si="2918"/>
        <v>1672000</v>
      </c>
      <c r="L1397" s="29">
        <f t="shared" si="2821"/>
        <v>10472000</v>
      </c>
      <c r="M1397" s="26">
        <v>1</v>
      </c>
      <c r="N1397" s="27">
        <v>3500000</v>
      </c>
      <c r="O1397" s="27">
        <v>6400000</v>
      </c>
      <c r="P1397" s="145"/>
      <c r="Q1397" s="145"/>
      <c r="R1397" s="143">
        <f t="shared" si="2919"/>
        <v>0.41426457887696722</v>
      </c>
      <c r="S1397" s="27">
        <f t="shared" si="2920"/>
        <v>4950000</v>
      </c>
      <c r="T1397" s="28">
        <f t="shared" si="2921"/>
        <v>940500</v>
      </c>
      <c r="U1397" s="30">
        <f t="shared" si="2922"/>
        <v>5890500</v>
      </c>
      <c r="V1397" s="26">
        <v>1</v>
      </c>
      <c r="W1397" s="27">
        <v>3500000</v>
      </c>
      <c r="X1397" s="27">
        <v>9600000</v>
      </c>
      <c r="Y1397" s="270">
        <f>7563025*1.052</f>
        <v>7956302.3000000007</v>
      </c>
      <c r="Z1397" s="145"/>
      <c r="AA1397" s="170">
        <f t="shared" si="2861"/>
        <v>0.6585269259905252</v>
      </c>
      <c r="AB1397" s="141">
        <f>+AVERAGE(X1397:Y1397)</f>
        <v>8778151.1500000004</v>
      </c>
      <c r="AC1397" s="28">
        <f t="shared" si="2894"/>
        <v>1667848.7185000002</v>
      </c>
      <c r="AD1397" s="29">
        <f t="shared" si="2924"/>
        <v>10445999.8685</v>
      </c>
      <c r="AE1397" s="26">
        <v>1</v>
      </c>
      <c r="AF1397" s="27">
        <v>8000000</v>
      </c>
      <c r="AG1397" s="27">
        <v>9760000</v>
      </c>
      <c r="AH1397" s="145"/>
      <c r="AI1397" s="145"/>
      <c r="AJ1397" s="143">
        <f t="shared" si="2825"/>
        <v>0.14014728996490131</v>
      </c>
      <c r="AK1397" s="27">
        <f t="shared" si="2925"/>
        <v>8880000</v>
      </c>
      <c r="AL1397" s="28">
        <f t="shared" si="2926"/>
        <v>1687200</v>
      </c>
      <c r="AM1397" s="30">
        <f t="shared" si="2927"/>
        <v>10567200</v>
      </c>
      <c r="AN1397" s="26">
        <v>1</v>
      </c>
      <c r="AO1397" s="27">
        <v>8000000</v>
      </c>
      <c r="AP1397" s="27">
        <v>11520000</v>
      </c>
      <c r="AQ1397" s="145"/>
      <c r="AR1397" s="145"/>
      <c r="AS1397" s="143">
        <f t="shared" si="2829"/>
        <v>0.25502211780498435</v>
      </c>
      <c r="AT1397" s="27">
        <f t="shared" si="2928"/>
        <v>9760000</v>
      </c>
      <c r="AU1397" s="28">
        <f t="shared" si="2831"/>
        <v>1854400</v>
      </c>
      <c r="AV1397" s="30">
        <f t="shared" si="2929"/>
        <v>11614400</v>
      </c>
      <c r="AW1397" s="26">
        <v>1</v>
      </c>
      <c r="AX1397" s="27">
        <v>8000000</v>
      </c>
      <c r="AY1397" s="27">
        <v>9600000</v>
      </c>
      <c r="AZ1397" s="145"/>
      <c r="BA1397" s="145"/>
      <c r="BB1397" s="143">
        <f t="shared" si="2833"/>
        <v>0.12856486930664501</v>
      </c>
      <c r="BC1397" s="27">
        <f t="shared" si="2930"/>
        <v>8800000</v>
      </c>
      <c r="BD1397" s="27">
        <f t="shared" si="2835"/>
        <v>1672000</v>
      </c>
      <c r="BE1397" s="27">
        <f t="shared" si="2931"/>
        <v>10472000</v>
      </c>
      <c r="BF1397" s="26">
        <v>1</v>
      </c>
      <c r="BG1397" s="27">
        <v>6400000</v>
      </c>
      <c r="BH1397" s="27">
        <v>5760000</v>
      </c>
      <c r="BI1397" s="145"/>
      <c r="BJ1397" s="145"/>
      <c r="BK1397" s="143">
        <f t="shared" si="2837"/>
        <v>7.4432292756478682E-2</v>
      </c>
      <c r="BL1397" s="27">
        <f t="shared" si="2932"/>
        <v>6080000</v>
      </c>
      <c r="BM1397" s="27">
        <f t="shared" si="2900"/>
        <v>1155200</v>
      </c>
      <c r="BN1397" s="28">
        <f t="shared" si="2933"/>
        <v>7235200</v>
      </c>
      <c r="BO1397" s="26">
        <v>1</v>
      </c>
      <c r="BP1397" s="27">
        <v>6400000</v>
      </c>
      <c r="BQ1397" s="27">
        <v>6080000</v>
      </c>
      <c r="BR1397" s="148"/>
      <c r="BS1397" s="148"/>
      <c r="BT1397" s="143">
        <f t="shared" si="2841"/>
        <v>3.6261886214694741E-2</v>
      </c>
      <c r="BU1397" s="27">
        <f t="shared" si="2934"/>
        <v>6240000</v>
      </c>
      <c r="BV1397" s="28">
        <f t="shared" si="2903"/>
        <v>1185600</v>
      </c>
      <c r="BW1397" s="30">
        <f t="shared" si="2935"/>
        <v>7425600</v>
      </c>
      <c r="BX1397" s="26">
        <v>1</v>
      </c>
      <c r="BY1397" s="28">
        <v>6400000</v>
      </c>
      <c r="BZ1397" s="28">
        <v>6080000</v>
      </c>
      <c r="CA1397" s="156"/>
      <c r="CB1397" s="156"/>
      <c r="CC1397" s="177">
        <f t="shared" si="2845"/>
        <v>3.6261886214694741E-2</v>
      </c>
      <c r="CD1397" s="28">
        <f t="shared" si="2936"/>
        <v>6240000</v>
      </c>
      <c r="CE1397" s="28">
        <f t="shared" si="2906"/>
        <v>1185600</v>
      </c>
      <c r="CF1397" s="29">
        <f t="shared" si="2937"/>
        <v>7425600</v>
      </c>
      <c r="CG1397" s="26">
        <v>1</v>
      </c>
      <c r="CH1397" s="27">
        <v>5120000</v>
      </c>
      <c r="CI1397" s="27">
        <v>3840000</v>
      </c>
      <c r="CJ1397" s="148"/>
      <c r="CK1397" s="148"/>
      <c r="CL1397" s="143">
        <f t="shared" si="2938"/>
        <v>0.20203050891044214</v>
      </c>
      <c r="CM1397" s="27">
        <f t="shared" si="2939"/>
        <v>4480000</v>
      </c>
      <c r="CN1397" s="27">
        <f t="shared" si="2910"/>
        <v>851200</v>
      </c>
      <c r="CO1397" s="28">
        <f t="shared" si="2940"/>
        <v>5331200</v>
      </c>
      <c r="CP1397" s="31" t="s">
        <v>30</v>
      </c>
      <c r="CQ1397" s="32" t="s">
        <v>30</v>
      </c>
      <c r="CR1397" s="32" t="s">
        <v>30</v>
      </c>
      <c r="CS1397" s="32" t="s">
        <v>30</v>
      </c>
      <c r="CT1397" s="32" t="s">
        <v>30</v>
      </c>
      <c r="CU1397" s="32" t="s">
        <v>30</v>
      </c>
      <c r="CV1397" s="32" t="s">
        <v>30</v>
      </c>
      <c r="CW1397" s="32" t="s">
        <v>30</v>
      </c>
      <c r="CX1397" s="34" t="s">
        <v>30</v>
      </c>
      <c r="CY1397" s="31" t="s">
        <v>30</v>
      </c>
      <c r="CZ1397" s="32" t="s">
        <v>30</v>
      </c>
      <c r="DA1397" s="32" t="s">
        <v>30</v>
      </c>
      <c r="DB1397" s="32" t="s">
        <v>30</v>
      </c>
      <c r="DC1397" s="32" t="s">
        <v>30</v>
      </c>
      <c r="DD1397" s="32" t="s">
        <v>30</v>
      </c>
      <c r="DE1397" s="32" t="s">
        <v>30</v>
      </c>
      <c r="DF1397" s="32" t="s">
        <v>30</v>
      </c>
      <c r="DG1397" s="32" t="s">
        <v>30</v>
      </c>
      <c r="DH1397" s="31" t="s">
        <v>30</v>
      </c>
      <c r="DI1397" s="43" t="s">
        <v>30</v>
      </c>
      <c r="DJ1397" s="43" t="s">
        <v>30</v>
      </c>
      <c r="DK1397" s="43" t="s">
        <v>30</v>
      </c>
      <c r="DL1397" s="43" t="s">
        <v>30</v>
      </c>
      <c r="DM1397" s="32" t="s">
        <v>30</v>
      </c>
      <c r="DN1397" s="32" t="s">
        <v>30</v>
      </c>
      <c r="DO1397" s="33" t="s">
        <v>30</v>
      </c>
    </row>
    <row r="1398" spans="1:119" ht="21" customHeight="1" x14ac:dyDescent="0.25">
      <c r="A1398" s="66" t="s">
        <v>2732</v>
      </c>
      <c r="B1398" s="67" t="s">
        <v>2702</v>
      </c>
      <c r="C1398" s="68" t="s">
        <v>2733</v>
      </c>
      <c r="D1398" s="31" t="s">
        <v>30</v>
      </c>
      <c r="E1398" s="32" t="s">
        <v>30</v>
      </c>
      <c r="F1398" s="32" t="s">
        <v>30</v>
      </c>
      <c r="G1398" s="32" t="s">
        <v>30</v>
      </c>
      <c r="H1398" s="32"/>
      <c r="I1398" s="32" t="s">
        <v>30</v>
      </c>
      <c r="J1398" s="32" t="s">
        <v>30</v>
      </c>
      <c r="K1398" s="32" t="s">
        <v>30</v>
      </c>
      <c r="L1398" s="32" t="s">
        <v>30</v>
      </c>
      <c r="M1398" s="26">
        <v>1</v>
      </c>
      <c r="N1398" s="27">
        <v>18000000</v>
      </c>
      <c r="O1398" s="27">
        <v>14400000</v>
      </c>
      <c r="P1398" s="27">
        <f t="shared" ref="P1398" si="2941">+N1398-O1398</f>
        <v>3600000</v>
      </c>
      <c r="Q1398" s="27"/>
      <c r="R1398" s="143">
        <f t="shared" si="2919"/>
        <v>0.15713484026367722</v>
      </c>
      <c r="S1398" s="27">
        <f t="shared" si="2920"/>
        <v>12000000</v>
      </c>
      <c r="T1398" s="28">
        <f t="shared" si="2921"/>
        <v>2280000</v>
      </c>
      <c r="U1398" s="28">
        <f t="shared" si="2922"/>
        <v>14280000</v>
      </c>
      <c r="V1398" s="31" t="s">
        <v>30</v>
      </c>
      <c r="W1398" s="32" t="s">
        <v>30</v>
      </c>
      <c r="X1398" s="32" t="s">
        <v>30</v>
      </c>
      <c r="Y1398" s="32" t="s">
        <v>30</v>
      </c>
      <c r="Z1398" s="32"/>
      <c r="AA1398" s="165" t="s">
        <v>30</v>
      </c>
      <c r="AB1398" s="32" t="s">
        <v>30</v>
      </c>
      <c r="AC1398" s="32" t="s">
        <v>30</v>
      </c>
      <c r="AD1398" s="34" t="s">
        <v>30</v>
      </c>
      <c r="AE1398" s="31" t="s">
        <v>30</v>
      </c>
      <c r="AF1398" s="32" t="s">
        <v>30</v>
      </c>
      <c r="AG1398" s="32" t="s">
        <v>30</v>
      </c>
      <c r="AH1398" s="32" t="s">
        <v>30</v>
      </c>
      <c r="AI1398" s="32" t="s">
        <v>30</v>
      </c>
      <c r="AJ1398" s="32" t="s">
        <v>30</v>
      </c>
      <c r="AK1398" s="32" t="s">
        <v>30</v>
      </c>
      <c r="AL1398" s="32" t="s">
        <v>30</v>
      </c>
      <c r="AM1398" s="33" t="s">
        <v>30</v>
      </c>
      <c r="AN1398" s="31" t="s">
        <v>30</v>
      </c>
      <c r="AO1398" s="32" t="s">
        <v>30</v>
      </c>
      <c r="AP1398" s="32" t="s">
        <v>30</v>
      </c>
      <c r="AQ1398" s="32" t="s">
        <v>30</v>
      </c>
      <c r="AR1398" s="32" t="s">
        <v>30</v>
      </c>
      <c r="AS1398" s="32" t="s">
        <v>30</v>
      </c>
      <c r="AT1398" s="32" t="s">
        <v>30</v>
      </c>
      <c r="AU1398" s="32" t="s">
        <v>30</v>
      </c>
      <c r="AV1398" s="33" t="s">
        <v>30</v>
      </c>
      <c r="AW1398" s="31" t="s">
        <v>30</v>
      </c>
      <c r="AX1398" s="32" t="s">
        <v>30</v>
      </c>
      <c r="AY1398" s="32" t="s">
        <v>30</v>
      </c>
      <c r="AZ1398" s="32" t="s">
        <v>30</v>
      </c>
      <c r="BA1398" s="32" t="s">
        <v>30</v>
      </c>
      <c r="BB1398" s="32" t="s">
        <v>30</v>
      </c>
      <c r="BC1398" s="32" t="s">
        <v>30</v>
      </c>
      <c r="BD1398" s="32" t="s">
        <v>30</v>
      </c>
      <c r="BE1398" s="32" t="s">
        <v>30</v>
      </c>
      <c r="BF1398" s="31" t="s">
        <v>30</v>
      </c>
      <c r="BG1398" s="32" t="s">
        <v>30</v>
      </c>
      <c r="BH1398" s="32" t="s">
        <v>30</v>
      </c>
      <c r="BI1398" s="32" t="s">
        <v>30</v>
      </c>
      <c r="BJ1398" s="32" t="s">
        <v>30</v>
      </c>
      <c r="BK1398" s="32" t="s">
        <v>30</v>
      </c>
      <c r="BL1398" s="32" t="s">
        <v>30</v>
      </c>
      <c r="BM1398" s="32" t="s">
        <v>30</v>
      </c>
      <c r="BN1398" s="32" t="s">
        <v>30</v>
      </c>
      <c r="BO1398" s="26">
        <v>1</v>
      </c>
      <c r="BP1398" s="27">
        <v>14400000</v>
      </c>
      <c r="BQ1398" s="27">
        <v>13680000</v>
      </c>
      <c r="BR1398" s="27"/>
      <c r="BS1398" s="27"/>
      <c r="BT1398" s="143">
        <f t="shared" si="2841"/>
        <v>3.6261886214694741E-2</v>
      </c>
      <c r="BU1398" s="27">
        <f t="shared" si="2934"/>
        <v>14040000</v>
      </c>
      <c r="BV1398" s="28">
        <f t="shared" si="2903"/>
        <v>2667600</v>
      </c>
      <c r="BW1398" s="30">
        <f t="shared" si="2935"/>
        <v>16707600</v>
      </c>
      <c r="BX1398" s="26">
        <v>1</v>
      </c>
      <c r="BY1398" s="28">
        <v>14400000</v>
      </c>
      <c r="BZ1398" s="28">
        <v>13680000</v>
      </c>
      <c r="CA1398" s="156"/>
      <c r="CB1398" s="156"/>
      <c r="CC1398" s="177">
        <f t="shared" si="2845"/>
        <v>3.6261886214694741E-2</v>
      </c>
      <c r="CD1398" s="28">
        <f t="shared" si="2936"/>
        <v>14040000</v>
      </c>
      <c r="CE1398" s="28">
        <f t="shared" si="2906"/>
        <v>2667600</v>
      </c>
      <c r="CF1398" s="29">
        <f t="shared" si="2937"/>
        <v>16707600</v>
      </c>
      <c r="CG1398" s="31" t="s">
        <v>30</v>
      </c>
      <c r="CH1398" s="32" t="s">
        <v>30</v>
      </c>
      <c r="CI1398" s="32" t="s">
        <v>30</v>
      </c>
      <c r="CJ1398" s="32" t="s">
        <v>30</v>
      </c>
      <c r="CK1398" s="32" t="s">
        <v>30</v>
      </c>
      <c r="CL1398" s="32" t="s">
        <v>30</v>
      </c>
      <c r="CM1398" s="32" t="s">
        <v>30</v>
      </c>
      <c r="CN1398" s="32" t="s">
        <v>30</v>
      </c>
      <c r="CO1398" s="32" t="s">
        <v>30</v>
      </c>
      <c r="CP1398" s="31" t="s">
        <v>30</v>
      </c>
      <c r="CQ1398" s="32" t="s">
        <v>30</v>
      </c>
      <c r="CR1398" s="32" t="s">
        <v>30</v>
      </c>
      <c r="CS1398" s="32" t="s">
        <v>30</v>
      </c>
      <c r="CT1398" s="32" t="s">
        <v>30</v>
      </c>
      <c r="CU1398" s="32" t="s">
        <v>30</v>
      </c>
      <c r="CV1398" s="32" t="s">
        <v>30</v>
      </c>
      <c r="CW1398" s="32" t="s">
        <v>30</v>
      </c>
      <c r="CX1398" s="34" t="s">
        <v>30</v>
      </c>
      <c r="CY1398" s="31" t="s">
        <v>30</v>
      </c>
      <c r="CZ1398" s="32" t="s">
        <v>30</v>
      </c>
      <c r="DA1398" s="32" t="s">
        <v>30</v>
      </c>
      <c r="DB1398" s="32" t="s">
        <v>30</v>
      </c>
      <c r="DC1398" s="32" t="s">
        <v>30</v>
      </c>
      <c r="DD1398" s="32" t="s">
        <v>30</v>
      </c>
      <c r="DE1398" s="32" t="s">
        <v>30</v>
      </c>
      <c r="DF1398" s="32" t="s">
        <v>30</v>
      </c>
      <c r="DG1398" s="32" t="s">
        <v>30</v>
      </c>
      <c r="DH1398" s="31" t="s">
        <v>30</v>
      </c>
      <c r="DI1398" s="43" t="s">
        <v>30</v>
      </c>
      <c r="DJ1398" s="43" t="s">
        <v>30</v>
      </c>
      <c r="DK1398" s="43" t="s">
        <v>30</v>
      </c>
      <c r="DL1398" s="43" t="s">
        <v>30</v>
      </c>
      <c r="DM1398" s="32" t="s">
        <v>30</v>
      </c>
      <c r="DN1398" s="32" t="s">
        <v>30</v>
      </c>
      <c r="DO1398" s="33" t="s">
        <v>30</v>
      </c>
    </row>
    <row r="1399" spans="1:119" ht="21" customHeight="1" x14ac:dyDescent="0.25">
      <c r="A1399" s="66" t="s">
        <v>2734</v>
      </c>
      <c r="B1399" s="67" t="s">
        <v>2702</v>
      </c>
      <c r="C1399" s="68" t="s">
        <v>2735</v>
      </c>
      <c r="D1399" s="31" t="s">
        <v>30</v>
      </c>
      <c r="E1399" s="32" t="s">
        <v>30</v>
      </c>
      <c r="F1399" s="32" t="s">
        <v>30</v>
      </c>
      <c r="G1399" s="32" t="s">
        <v>30</v>
      </c>
      <c r="H1399" s="32"/>
      <c r="I1399" s="32" t="s">
        <v>30</v>
      </c>
      <c r="J1399" s="32" t="s">
        <v>30</v>
      </c>
      <c r="K1399" s="32" t="s">
        <v>30</v>
      </c>
      <c r="L1399" s="32" t="s">
        <v>30</v>
      </c>
      <c r="M1399" s="128">
        <v>1</v>
      </c>
      <c r="N1399" s="123">
        <v>10000</v>
      </c>
      <c r="O1399" s="123">
        <v>135000000</v>
      </c>
      <c r="P1399" s="27">
        <f>59999999*1.052</f>
        <v>63119998.948000006</v>
      </c>
      <c r="Q1399" s="27">
        <f>+(10000000*1.0928)*1.052</f>
        <v>11496256</v>
      </c>
      <c r="R1399" s="163">
        <f t="shared" si="2919"/>
        <v>1.4140040647710845</v>
      </c>
      <c r="S1399" s="27">
        <f>+MEDIAN(N1399:Q1399)</f>
        <v>37308127.474000007</v>
      </c>
      <c r="T1399" s="28">
        <f t="shared" si="2921"/>
        <v>7088544.2200600011</v>
      </c>
      <c r="U1399" s="28">
        <f t="shared" si="2922"/>
        <v>44396671.694060005</v>
      </c>
      <c r="V1399" s="31" t="s">
        <v>30</v>
      </c>
      <c r="W1399" s="32" t="s">
        <v>30</v>
      </c>
      <c r="X1399" s="32" t="s">
        <v>30</v>
      </c>
      <c r="Y1399" s="32" t="s">
        <v>30</v>
      </c>
      <c r="Z1399" s="32"/>
      <c r="AA1399" s="165" t="s">
        <v>30</v>
      </c>
      <c r="AB1399" s="32" t="s">
        <v>30</v>
      </c>
      <c r="AC1399" s="32" t="s">
        <v>30</v>
      </c>
      <c r="AD1399" s="34" t="s">
        <v>30</v>
      </c>
      <c r="AE1399" s="31" t="s">
        <v>30</v>
      </c>
      <c r="AF1399" s="32" t="s">
        <v>30</v>
      </c>
      <c r="AG1399" s="32" t="s">
        <v>30</v>
      </c>
      <c r="AH1399" s="32" t="s">
        <v>30</v>
      </c>
      <c r="AI1399" s="32" t="s">
        <v>30</v>
      </c>
      <c r="AJ1399" s="32" t="s">
        <v>30</v>
      </c>
      <c r="AK1399" s="32" t="s">
        <v>30</v>
      </c>
      <c r="AL1399" s="32" t="s">
        <v>30</v>
      </c>
      <c r="AM1399" s="33" t="s">
        <v>30</v>
      </c>
      <c r="AN1399" s="31" t="s">
        <v>30</v>
      </c>
      <c r="AO1399" s="32" t="s">
        <v>30</v>
      </c>
      <c r="AP1399" s="32" t="s">
        <v>30</v>
      </c>
      <c r="AQ1399" s="32" t="s">
        <v>30</v>
      </c>
      <c r="AR1399" s="32" t="s">
        <v>30</v>
      </c>
      <c r="AS1399" s="32" t="s">
        <v>30</v>
      </c>
      <c r="AT1399" s="32" t="s">
        <v>30</v>
      </c>
      <c r="AU1399" s="32" t="s">
        <v>30</v>
      </c>
      <c r="AV1399" s="33" t="s">
        <v>30</v>
      </c>
      <c r="AW1399" s="31" t="s">
        <v>30</v>
      </c>
      <c r="AX1399" s="32" t="s">
        <v>30</v>
      </c>
      <c r="AY1399" s="32" t="s">
        <v>30</v>
      </c>
      <c r="AZ1399" s="32" t="s">
        <v>30</v>
      </c>
      <c r="BA1399" s="32" t="s">
        <v>30</v>
      </c>
      <c r="BB1399" s="32" t="s">
        <v>30</v>
      </c>
      <c r="BC1399" s="32" t="s">
        <v>30</v>
      </c>
      <c r="BD1399" s="32" t="s">
        <v>30</v>
      </c>
      <c r="BE1399" s="32" t="s">
        <v>30</v>
      </c>
      <c r="BF1399" s="31" t="s">
        <v>30</v>
      </c>
      <c r="BG1399" s="32" t="s">
        <v>30</v>
      </c>
      <c r="BH1399" s="32" t="s">
        <v>30</v>
      </c>
      <c r="BI1399" s="32" t="s">
        <v>30</v>
      </c>
      <c r="BJ1399" s="32" t="s">
        <v>30</v>
      </c>
      <c r="BK1399" s="32" t="s">
        <v>30</v>
      </c>
      <c r="BL1399" s="32" t="s">
        <v>30</v>
      </c>
      <c r="BM1399" s="32" t="s">
        <v>30</v>
      </c>
      <c r="BN1399" s="32" t="s">
        <v>30</v>
      </c>
      <c r="BO1399" s="26">
        <v>1</v>
      </c>
      <c r="BP1399" s="135">
        <v>8000</v>
      </c>
      <c r="BQ1399" s="135">
        <v>8500000</v>
      </c>
      <c r="BR1399" s="27">
        <v>8403361.3445378151</v>
      </c>
      <c r="BS1399" s="27"/>
      <c r="BT1399" s="163">
        <f t="shared" si="2841"/>
        <v>1.411554016416587</v>
      </c>
      <c r="BU1399" s="27">
        <f>+AVERAGE(BQ1399:BR1399)</f>
        <v>8451680.6722689085</v>
      </c>
      <c r="BV1399" s="28">
        <f t="shared" si="2903"/>
        <v>1605819.3277310927</v>
      </c>
      <c r="BW1399" s="30">
        <f t="shared" si="2935"/>
        <v>10057500.000000002</v>
      </c>
      <c r="BX1399" s="26">
        <v>1</v>
      </c>
      <c r="BY1399" s="28">
        <v>8000</v>
      </c>
      <c r="BZ1399" s="28">
        <v>8500000</v>
      </c>
      <c r="CA1399" s="156">
        <v>8403361.3445378151</v>
      </c>
      <c r="CB1399" s="156"/>
      <c r="CC1399" s="179">
        <f t="shared" si="2845"/>
        <v>1.411554016416587</v>
      </c>
      <c r="CD1399" s="28">
        <f>+AVERAGE(BZ1399:CA1399)</f>
        <v>8451680.6722689085</v>
      </c>
      <c r="CE1399" s="28">
        <f t="shared" si="2906"/>
        <v>1605819.3277310927</v>
      </c>
      <c r="CF1399" s="29">
        <f t="shared" si="2937"/>
        <v>10057500.000000002</v>
      </c>
      <c r="CG1399" s="31" t="s">
        <v>30</v>
      </c>
      <c r="CH1399" s="32" t="s">
        <v>30</v>
      </c>
      <c r="CI1399" s="32" t="s">
        <v>30</v>
      </c>
      <c r="CJ1399" s="32" t="s">
        <v>30</v>
      </c>
      <c r="CK1399" s="32" t="s">
        <v>30</v>
      </c>
      <c r="CL1399" s="32" t="s">
        <v>30</v>
      </c>
      <c r="CM1399" s="32" t="s">
        <v>30</v>
      </c>
      <c r="CN1399" s="32" t="s">
        <v>30</v>
      </c>
      <c r="CO1399" s="32" t="s">
        <v>30</v>
      </c>
      <c r="CP1399" s="31" t="s">
        <v>30</v>
      </c>
      <c r="CQ1399" s="32" t="s">
        <v>30</v>
      </c>
      <c r="CR1399" s="32" t="s">
        <v>30</v>
      </c>
      <c r="CS1399" s="32" t="s">
        <v>30</v>
      </c>
      <c r="CT1399" s="32" t="s">
        <v>30</v>
      </c>
      <c r="CU1399" s="32" t="s">
        <v>30</v>
      </c>
      <c r="CV1399" s="32" t="s">
        <v>30</v>
      </c>
      <c r="CW1399" s="32" t="s">
        <v>30</v>
      </c>
      <c r="CX1399" s="34" t="s">
        <v>30</v>
      </c>
      <c r="CY1399" s="31" t="s">
        <v>30</v>
      </c>
      <c r="CZ1399" s="32" t="s">
        <v>30</v>
      </c>
      <c r="DA1399" s="32" t="s">
        <v>30</v>
      </c>
      <c r="DB1399" s="32" t="s">
        <v>30</v>
      </c>
      <c r="DC1399" s="32" t="s">
        <v>30</v>
      </c>
      <c r="DD1399" s="32" t="s">
        <v>30</v>
      </c>
      <c r="DE1399" s="32" t="s">
        <v>30</v>
      </c>
      <c r="DF1399" s="32" t="s">
        <v>30</v>
      </c>
      <c r="DG1399" s="32" t="s">
        <v>30</v>
      </c>
      <c r="DH1399" s="31" t="s">
        <v>30</v>
      </c>
      <c r="DI1399" s="43" t="s">
        <v>30</v>
      </c>
      <c r="DJ1399" s="43" t="s">
        <v>30</v>
      </c>
      <c r="DK1399" s="43" t="s">
        <v>30</v>
      </c>
      <c r="DL1399" s="43" t="s">
        <v>30</v>
      </c>
      <c r="DM1399" s="32" t="s">
        <v>30</v>
      </c>
      <c r="DN1399" s="32" t="s">
        <v>30</v>
      </c>
      <c r="DO1399" s="33" t="s">
        <v>30</v>
      </c>
    </row>
    <row r="1400" spans="1:119" ht="21" customHeight="1" x14ac:dyDescent="0.25">
      <c r="A1400" s="66" t="s">
        <v>2736</v>
      </c>
      <c r="B1400" s="67" t="s">
        <v>2702</v>
      </c>
      <c r="C1400" s="68" t="s">
        <v>2737</v>
      </c>
      <c r="D1400" s="26">
        <v>1</v>
      </c>
      <c r="E1400" s="27">
        <v>18000000</v>
      </c>
      <c r="F1400" s="27">
        <v>21600000</v>
      </c>
      <c r="G1400" s="148"/>
      <c r="H1400" s="148"/>
      <c r="I1400" s="143">
        <f t="shared" ref="I1400:I1412" si="2942">+STDEVA(E1400:F1400)/AVERAGE(E1400:F1400)</f>
        <v>0.12856486930664499</v>
      </c>
      <c r="J1400" s="27">
        <f t="shared" ref="J1400:J1412" si="2943">+AVERAGE(E1400:F1400)</f>
        <v>19800000</v>
      </c>
      <c r="K1400" s="28">
        <f t="shared" ref="K1400:K1412" si="2944">J1400*19%</f>
        <v>3762000</v>
      </c>
      <c r="L1400" s="29">
        <f t="shared" si="2821"/>
        <v>23562000</v>
      </c>
      <c r="M1400" s="31" t="s">
        <v>30</v>
      </c>
      <c r="N1400" s="43" t="s">
        <v>30</v>
      </c>
      <c r="O1400" s="32" t="s">
        <v>30</v>
      </c>
      <c r="P1400" s="32" t="s">
        <v>30</v>
      </c>
      <c r="Q1400" s="32" t="s">
        <v>30</v>
      </c>
      <c r="R1400" s="165" t="s">
        <v>30</v>
      </c>
      <c r="S1400" s="32" t="s">
        <v>30</v>
      </c>
      <c r="T1400" s="32" t="s">
        <v>30</v>
      </c>
      <c r="U1400" s="33" t="s">
        <v>30</v>
      </c>
      <c r="V1400" s="26">
        <v>1</v>
      </c>
      <c r="W1400" s="27">
        <v>18000000</v>
      </c>
      <c r="X1400" s="27">
        <v>21600000</v>
      </c>
      <c r="Y1400" s="145"/>
      <c r="Z1400" s="145"/>
      <c r="AA1400" s="143">
        <f t="shared" si="2861"/>
        <v>0.12856486930664499</v>
      </c>
      <c r="AB1400" s="27">
        <f t="shared" ref="AB1400:AB1412" si="2945">+AVERAGE(W1400:Y1400)</f>
        <v>19800000</v>
      </c>
      <c r="AC1400" s="28">
        <f t="shared" ref="AC1400:AC1412" si="2946">+AB1400*19%</f>
        <v>3762000</v>
      </c>
      <c r="AD1400" s="29">
        <f t="shared" ref="AD1400:AD1412" si="2947">+AC1400+AB1400</f>
        <v>23562000</v>
      </c>
      <c r="AE1400" s="26">
        <v>1</v>
      </c>
      <c r="AF1400" s="27">
        <v>18000000</v>
      </c>
      <c r="AG1400" s="27">
        <v>21960000</v>
      </c>
      <c r="AH1400" s="145"/>
      <c r="AI1400" s="145"/>
      <c r="AJ1400" s="143">
        <f t="shared" si="2825"/>
        <v>0.14014728996490131</v>
      </c>
      <c r="AK1400" s="27">
        <f t="shared" ref="AK1400:AK1412" si="2948">+AVERAGE(AF1400:AH1400)</f>
        <v>19980000</v>
      </c>
      <c r="AL1400" s="28">
        <f t="shared" ref="AL1400:AL1412" si="2949">+AK1400*19%</f>
        <v>3796200</v>
      </c>
      <c r="AM1400" s="30">
        <f t="shared" ref="AM1400:AM1412" si="2950">+AL1400+AK1400</f>
        <v>23776200</v>
      </c>
      <c r="AN1400" s="26">
        <v>1</v>
      </c>
      <c r="AO1400" s="27">
        <v>18000000</v>
      </c>
      <c r="AP1400" s="27">
        <v>25920000</v>
      </c>
      <c r="AQ1400" s="145"/>
      <c r="AR1400" s="145"/>
      <c r="AS1400" s="143">
        <f t="shared" si="2829"/>
        <v>0.25502211780498435</v>
      </c>
      <c r="AT1400" s="27">
        <f t="shared" ref="AT1400:AT1412" si="2951">+AVERAGE(AO1400:AQ1400)</f>
        <v>21960000</v>
      </c>
      <c r="AU1400" s="28">
        <f t="shared" ref="AU1400:AU1412" si="2952">+AT1400*19%</f>
        <v>4172400</v>
      </c>
      <c r="AV1400" s="30">
        <f t="shared" ref="AV1400:AV1412" si="2953">+AU1400+AT1400</f>
        <v>26132400</v>
      </c>
      <c r="AW1400" s="26">
        <v>1</v>
      </c>
      <c r="AX1400" s="27">
        <v>18000000</v>
      </c>
      <c r="AY1400" s="27">
        <v>21600000</v>
      </c>
      <c r="AZ1400" s="145"/>
      <c r="BA1400" s="145"/>
      <c r="BB1400" s="143">
        <f t="shared" si="2833"/>
        <v>0.12856486930664499</v>
      </c>
      <c r="BC1400" s="27">
        <f t="shared" ref="BC1400:BC1412" si="2954">+AVERAGE(AX1400:AZ1400)</f>
        <v>19800000</v>
      </c>
      <c r="BD1400" s="27">
        <f t="shared" ref="BD1400:BD1412" si="2955">+BC1400*19%</f>
        <v>3762000</v>
      </c>
      <c r="BE1400" s="27">
        <f t="shared" ref="BE1400:BE1412" si="2956">+BD1400+BC1400</f>
        <v>23562000</v>
      </c>
      <c r="BF1400" s="26">
        <v>1</v>
      </c>
      <c r="BG1400" s="27">
        <v>14400000</v>
      </c>
      <c r="BH1400" s="27">
        <v>12960000</v>
      </c>
      <c r="BI1400" s="145"/>
      <c r="BJ1400" s="145"/>
      <c r="BK1400" s="143">
        <f t="shared" si="2837"/>
        <v>7.4432292756478682E-2</v>
      </c>
      <c r="BL1400" s="27">
        <f t="shared" ref="BL1400:BL1412" si="2957">+AVERAGE(BG1400:BI1400)</f>
        <v>13680000</v>
      </c>
      <c r="BM1400" s="27">
        <f t="shared" ref="BM1400:BM1412" si="2958">+BL1400*19%</f>
        <v>2599200</v>
      </c>
      <c r="BN1400" s="28">
        <f t="shared" ref="BN1400:BN1412" si="2959">+BM1400+BL1400</f>
        <v>16279200</v>
      </c>
      <c r="BO1400" s="31" t="s">
        <v>30</v>
      </c>
      <c r="BP1400" s="32" t="s">
        <v>30</v>
      </c>
      <c r="BQ1400" s="32" t="s">
        <v>30</v>
      </c>
      <c r="BR1400" s="32" t="s">
        <v>30</v>
      </c>
      <c r="BS1400" s="32" t="s">
        <v>30</v>
      </c>
      <c r="BT1400" s="32" t="s">
        <v>30</v>
      </c>
      <c r="BU1400" s="32" t="s">
        <v>30</v>
      </c>
      <c r="BV1400" s="32" t="s">
        <v>30</v>
      </c>
      <c r="BW1400" s="33" t="s">
        <v>30</v>
      </c>
      <c r="BX1400" s="31" t="s">
        <v>30</v>
      </c>
      <c r="BY1400" s="32" t="s">
        <v>30</v>
      </c>
      <c r="BZ1400" s="32" t="s">
        <v>30</v>
      </c>
      <c r="CA1400" s="32" t="s">
        <v>30</v>
      </c>
      <c r="CB1400" s="32" t="s">
        <v>30</v>
      </c>
      <c r="CC1400" s="32" t="s">
        <v>30</v>
      </c>
      <c r="CD1400" s="32" t="s">
        <v>30</v>
      </c>
      <c r="CE1400" s="32" t="s">
        <v>30</v>
      </c>
      <c r="CF1400" s="34" t="s">
        <v>30</v>
      </c>
      <c r="CG1400" s="26">
        <v>1</v>
      </c>
      <c r="CH1400" s="27">
        <v>11520000</v>
      </c>
      <c r="CI1400" s="27">
        <v>8640000</v>
      </c>
      <c r="CJ1400" s="148"/>
      <c r="CK1400" s="148"/>
      <c r="CL1400" s="143">
        <f t="shared" ref="CL1400:CL1412" si="2960">+STDEVA(CH1400:CI1400)/AVERAGE(CH1400:CI1400)</f>
        <v>0.20203050891044214</v>
      </c>
      <c r="CM1400" s="27">
        <f>+AVERAGE(CH1400:CJ1400)</f>
        <v>10080000</v>
      </c>
      <c r="CN1400" s="27">
        <f t="shared" ref="CN1400:CN1412" si="2961">+CM1400*19%</f>
        <v>1915200</v>
      </c>
      <c r="CO1400" s="28">
        <f t="shared" ref="CO1400:CO1412" si="2962">+CN1400+CM1400</f>
        <v>11995200</v>
      </c>
      <c r="CP1400" s="31" t="s">
        <v>30</v>
      </c>
      <c r="CQ1400" s="32" t="s">
        <v>30</v>
      </c>
      <c r="CR1400" s="32" t="s">
        <v>30</v>
      </c>
      <c r="CS1400" s="32" t="s">
        <v>30</v>
      </c>
      <c r="CT1400" s="32" t="s">
        <v>30</v>
      </c>
      <c r="CU1400" s="32" t="s">
        <v>30</v>
      </c>
      <c r="CV1400" s="32" t="s">
        <v>30</v>
      </c>
      <c r="CW1400" s="32" t="s">
        <v>30</v>
      </c>
      <c r="CX1400" s="34" t="s">
        <v>30</v>
      </c>
      <c r="CY1400" s="31" t="s">
        <v>30</v>
      </c>
      <c r="CZ1400" s="32" t="s">
        <v>30</v>
      </c>
      <c r="DA1400" s="32" t="s">
        <v>30</v>
      </c>
      <c r="DB1400" s="32" t="s">
        <v>30</v>
      </c>
      <c r="DC1400" s="32" t="s">
        <v>30</v>
      </c>
      <c r="DD1400" s="32" t="s">
        <v>30</v>
      </c>
      <c r="DE1400" s="32" t="s">
        <v>30</v>
      </c>
      <c r="DF1400" s="32" t="s">
        <v>30</v>
      </c>
      <c r="DG1400" s="32" t="s">
        <v>30</v>
      </c>
      <c r="DH1400" s="31" t="s">
        <v>30</v>
      </c>
      <c r="DI1400" s="43" t="s">
        <v>30</v>
      </c>
      <c r="DJ1400" s="43" t="s">
        <v>30</v>
      </c>
      <c r="DK1400" s="43" t="s">
        <v>30</v>
      </c>
      <c r="DL1400" s="43" t="s">
        <v>30</v>
      </c>
      <c r="DM1400" s="32" t="s">
        <v>30</v>
      </c>
      <c r="DN1400" s="32" t="s">
        <v>30</v>
      </c>
      <c r="DO1400" s="33" t="s">
        <v>30</v>
      </c>
    </row>
    <row r="1401" spans="1:119" ht="21" customHeight="1" x14ac:dyDescent="0.25">
      <c r="A1401" s="66" t="s">
        <v>2738</v>
      </c>
      <c r="B1401" s="67" t="s">
        <v>2702</v>
      </c>
      <c r="C1401" s="68" t="s">
        <v>2739</v>
      </c>
      <c r="D1401" s="26">
        <v>1</v>
      </c>
      <c r="E1401" s="27">
        <v>10000</v>
      </c>
      <c r="F1401" s="27">
        <v>120000000</v>
      </c>
      <c r="G1401" s="148">
        <f>25210084*1.052</f>
        <v>26521008.368000001</v>
      </c>
      <c r="H1401" s="148">
        <v>1000000</v>
      </c>
      <c r="I1401" s="169">
        <f t="shared" si="2942"/>
        <v>1.4139778797529179</v>
      </c>
      <c r="J1401" s="196">
        <f>+MEDIAN(E1401:H1401)</f>
        <v>13760504.184</v>
      </c>
      <c r="K1401" s="28">
        <f t="shared" si="2944"/>
        <v>2614495.7949600001</v>
      </c>
      <c r="L1401" s="29">
        <f t="shared" si="2821"/>
        <v>16374999.97896</v>
      </c>
      <c r="M1401" s="31" t="s">
        <v>30</v>
      </c>
      <c r="N1401" s="43" t="s">
        <v>30</v>
      </c>
      <c r="O1401" s="32" t="s">
        <v>30</v>
      </c>
      <c r="P1401" s="32" t="s">
        <v>30</v>
      </c>
      <c r="Q1401" s="32" t="s">
        <v>30</v>
      </c>
      <c r="R1401" s="165" t="s">
        <v>30</v>
      </c>
      <c r="S1401" s="32" t="s">
        <v>30</v>
      </c>
      <c r="T1401" s="32" t="s">
        <v>30</v>
      </c>
      <c r="U1401" s="33" t="s">
        <v>30</v>
      </c>
      <c r="V1401" s="26">
        <v>1</v>
      </c>
      <c r="W1401" s="27">
        <v>10000</v>
      </c>
      <c r="X1401" s="27">
        <v>135000000</v>
      </c>
      <c r="Y1401" s="270">
        <f>25210084*1.052</f>
        <v>26521008.368000001</v>
      </c>
      <c r="Z1401" s="145"/>
      <c r="AA1401" s="169">
        <f t="shared" si="2861"/>
        <v>1.4140040647710845</v>
      </c>
      <c r="AB1401" s="196">
        <f>+MEDIAN(W1401:Y1401)</f>
        <v>26521008.368000001</v>
      </c>
      <c r="AC1401" s="28">
        <f t="shared" si="2946"/>
        <v>5038991.5899200002</v>
      </c>
      <c r="AD1401" s="29">
        <f t="shared" si="2947"/>
        <v>31559999.95792</v>
      </c>
      <c r="AE1401" s="26">
        <v>1</v>
      </c>
      <c r="AF1401" s="27">
        <v>10000</v>
      </c>
      <c r="AG1401" s="27">
        <v>150000000</v>
      </c>
      <c r="AH1401" s="27">
        <f>25210084*1.052</f>
        <v>26521008.368000001</v>
      </c>
      <c r="AI1401" s="145"/>
      <c r="AJ1401" s="169">
        <f t="shared" si="2825"/>
        <v>1.4140250131347278</v>
      </c>
      <c r="AK1401" s="196">
        <f>+MEDIAN(AF1401:AH1401)</f>
        <v>26521008.368000001</v>
      </c>
      <c r="AL1401" s="28">
        <f t="shared" si="2949"/>
        <v>5038991.5899200002</v>
      </c>
      <c r="AM1401" s="30">
        <f t="shared" si="2950"/>
        <v>31559999.95792</v>
      </c>
      <c r="AN1401" s="26">
        <v>1</v>
      </c>
      <c r="AO1401" s="27">
        <v>10000</v>
      </c>
      <c r="AP1401" s="27">
        <v>150000000</v>
      </c>
      <c r="AQ1401" s="27">
        <f>25210084*1.052</f>
        <v>26521008.368000001</v>
      </c>
      <c r="AR1401" s="27">
        <f>+(1000000*1.0928)*1.052</f>
        <v>1149625.6000000001</v>
      </c>
      <c r="AS1401" s="169">
        <f t="shared" si="2829"/>
        <v>1.4140250131347278</v>
      </c>
      <c r="AT1401" s="196">
        <f>+MEDIAN(AO1401:AR1401)</f>
        <v>13835316.983999999</v>
      </c>
      <c r="AU1401" s="28">
        <f t="shared" si="2952"/>
        <v>2628710.2269600001</v>
      </c>
      <c r="AV1401" s="30">
        <f t="shared" si="2953"/>
        <v>16464027.210959999</v>
      </c>
      <c r="AW1401" s="26">
        <v>1</v>
      </c>
      <c r="AX1401" s="27">
        <v>10000</v>
      </c>
      <c r="AY1401" s="27">
        <v>150000000</v>
      </c>
      <c r="AZ1401" s="27">
        <f>25210084*1.052</f>
        <v>26521008.368000001</v>
      </c>
      <c r="BA1401" s="27">
        <f>+(1000000*1.0928)*1.052</f>
        <v>1149625.6000000001</v>
      </c>
      <c r="BB1401" s="169">
        <f t="shared" si="2833"/>
        <v>1.4140250131347278</v>
      </c>
      <c r="BC1401" s="205">
        <f>+MEDIAN(AX1401:BA1401)</f>
        <v>13835316.983999999</v>
      </c>
      <c r="BD1401" s="27">
        <f t="shared" si="2955"/>
        <v>2628710.2269600001</v>
      </c>
      <c r="BE1401" s="27">
        <f t="shared" si="2956"/>
        <v>16464027.210959999</v>
      </c>
      <c r="BF1401" s="26">
        <v>1</v>
      </c>
      <c r="BG1401" s="27">
        <v>8000</v>
      </c>
      <c r="BH1401" s="27">
        <v>85000000</v>
      </c>
      <c r="BI1401" s="27">
        <f>8403361*1.052</f>
        <v>8840335.7719999999</v>
      </c>
      <c r="BJ1401" s="27">
        <f>+(1000000*1.0928)*1.052</f>
        <v>1149625.6000000001</v>
      </c>
      <c r="BK1401" s="169">
        <f t="shared" si="2837"/>
        <v>1.4139473825194582</v>
      </c>
      <c r="BL1401" s="196">
        <f>+MEDIAN(BG1401:BJ1401)</f>
        <v>4994980.6860000007</v>
      </c>
      <c r="BM1401" s="27">
        <f t="shared" si="2958"/>
        <v>949046.3303400001</v>
      </c>
      <c r="BN1401" s="28">
        <f t="shared" si="2959"/>
        <v>5944027.0163400006</v>
      </c>
      <c r="BO1401" s="31" t="s">
        <v>30</v>
      </c>
      <c r="BP1401" s="32" t="s">
        <v>30</v>
      </c>
      <c r="BQ1401" s="32" t="s">
        <v>30</v>
      </c>
      <c r="BR1401" s="32" t="s">
        <v>30</v>
      </c>
      <c r="BS1401" s="32" t="s">
        <v>30</v>
      </c>
      <c r="BT1401" s="32" t="s">
        <v>30</v>
      </c>
      <c r="BU1401" s="32" t="s">
        <v>30</v>
      </c>
      <c r="BV1401" s="32" t="s">
        <v>30</v>
      </c>
      <c r="BW1401" s="33" t="s">
        <v>30</v>
      </c>
      <c r="BX1401" s="31" t="s">
        <v>30</v>
      </c>
      <c r="BY1401" s="32" t="s">
        <v>30</v>
      </c>
      <c r="BZ1401" s="32" t="s">
        <v>30</v>
      </c>
      <c r="CA1401" s="32" t="s">
        <v>30</v>
      </c>
      <c r="CB1401" s="32" t="s">
        <v>30</v>
      </c>
      <c r="CC1401" s="32" t="s">
        <v>30</v>
      </c>
      <c r="CD1401" s="32" t="s">
        <v>30</v>
      </c>
      <c r="CE1401" s="32" t="s">
        <v>30</v>
      </c>
      <c r="CF1401" s="34" t="s">
        <v>30</v>
      </c>
      <c r="CG1401" s="26">
        <v>1</v>
      </c>
      <c r="CH1401" s="27">
        <v>6400</v>
      </c>
      <c r="CI1401" s="27">
        <v>5500000</v>
      </c>
      <c r="CJ1401" s="148">
        <f>7563025*1.052</f>
        <v>7956302.3000000007</v>
      </c>
      <c r="CK1401" s="148">
        <f>+(1000000*1.0928)*1.052</f>
        <v>1149625.6000000001</v>
      </c>
      <c r="CL1401" s="163">
        <f t="shared" si="2960"/>
        <v>1.410926127098074</v>
      </c>
      <c r="CM1401" s="196">
        <f>MEDIAN(CH1401:CK1401)</f>
        <v>3324812.8000000003</v>
      </c>
      <c r="CN1401" s="27">
        <f t="shared" si="2961"/>
        <v>631714.43200000003</v>
      </c>
      <c r="CO1401" s="28">
        <f t="shared" si="2962"/>
        <v>3956527.2320000003</v>
      </c>
      <c r="CP1401" s="31" t="s">
        <v>30</v>
      </c>
      <c r="CQ1401" s="32" t="s">
        <v>30</v>
      </c>
      <c r="CR1401" s="32" t="s">
        <v>30</v>
      </c>
      <c r="CS1401" s="32" t="s">
        <v>30</v>
      </c>
      <c r="CT1401" s="32" t="s">
        <v>30</v>
      </c>
      <c r="CU1401" s="32" t="s">
        <v>30</v>
      </c>
      <c r="CV1401" s="32" t="s">
        <v>30</v>
      </c>
      <c r="CW1401" s="32" t="s">
        <v>30</v>
      </c>
      <c r="CX1401" s="34" t="s">
        <v>30</v>
      </c>
      <c r="CY1401" s="31" t="s">
        <v>30</v>
      </c>
      <c r="CZ1401" s="32" t="s">
        <v>30</v>
      </c>
      <c r="DA1401" s="32" t="s">
        <v>30</v>
      </c>
      <c r="DB1401" s="32" t="s">
        <v>30</v>
      </c>
      <c r="DC1401" s="32" t="s">
        <v>30</v>
      </c>
      <c r="DD1401" s="32" t="s">
        <v>30</v>
      </c>
      <c r="DE1401" s="32" t="s">
        <v>30</v>
      </c>
      <c r="DF1401" s="32" t="s">
        <v>30</v>
      </c>
      <c r="DG1401" s="32" t="s">
        <v>30</v>
      </c>
      <c r="DH1401" s="31" t="s">
        <v>30</v>
      </c>
      <c r="DI1401" s="43" t="s">
        <v>30</v>
      </c>
      <c r="DJ1401" s="43" t="s">
        <v>30</v>
      </c>
      <c r="DK1401" s="43" t="s">
        <v>30</v>
      </c>
      <c r="DL1401" s="43" t="s">
        <v>30</v>
      </c>
      <c r="DM1401" s="32" t="s">
        <v>30</v>
      </c>
      <c r="DN1401" s="32" t="s">
        <v>30</v>
      </c>
      <c r="DO1401" s="33" t="s">
        <v>30</v>
      </c>
    </row>
    <row r="1402" spans="1:119" ht="21" customHeight="1" x14ac:dyDescent="0.25">
      <c r="A1402" s="66" t="s">
        <v>2740</v>
      </c>
      <c r="B1402" s="67" t="s">
        <v>2702</v>
      </c>
      <c r="C1402" s="68" t="s">
        <v>2741</v>
      </c>
      <c r="D1402" s="26">
        <v>1</v>
      </c>
      <c r="E1402" s="27">
        <v>6500000</v>
      </c>
      <c r="F1402" s="27">
        <v>7800000</v>
      </c>
      <c r="G1402" s="148"/>
      <c r="H1402" s="148"/>
      <c r="I1402" s="143">
        <f t="shared" si="2942"/>
        <v>0.12856486930664501</v>
      </c>
      <c r="J1402" s="27">
        <f t="shared" si="2943"/>
        <v>7150000</v>
      </c>
      <c r="K1402" s="28">
        <f t="shared" si="2944"/>
        <v>1358500</v>
      </c>
      <c r="L1402" s="29">
        <f t="shared" si="2821"/>
        <v>8508500</v>
      </c>
      <c r="M1402" s="26">
        <v>1</v>
      </c>
      <c r="N1402" s="27">
        <v>6500000</v>
      </c>
      <c r="O1402" s="27">
        <v>5200000</v>
      </c>
      <c r="P1402" s="145"/>
      <c r="Q1402" s="145"/>
      <c r="R1402" s="143">
        <f t="shared" si="2919"/>
        <v>0.15713484026367722</v>
      </c>
      <c r="S1402" s="27">
        <f t="shared" ref="S1402:S1454" si="2963">+AVERAGE(N1402:P1402)</f>
        <v>5850000</v>
      </c>
      <c r="T1402" s="28">
        <f t="shared" ref="T1402:T1455" si="2964">+S1402*19%</f>
        <v>1111500</v>
      </c>
      <c r="U1402" s="30">
        <f t="shared" ref="U1402:U1455" si="2965">+T1402+S1402</f>
        <v>6961500</v>
      </c>
      <c r="V1402" s="26">
        <v>1</v>
      </c>
      <c r="W1402" s="27">
        <v>6500000</v>
      </c>
      <c r="X1402" s="27">
        <v>7800000</v>
      </c>
      <c r="Y1402" s="145"/>
      <c r="Z1402" s="145"/>
      <c r="AA1402" s="143">
        <f t="shared" si="2861"/>
        <v>0.12856486930664501</v>
      </c>
      <c r="AB1402" s="27">
        <f t="shared" si="2945"/>
        <v>7150000</v>
      </c>
      <c r="AC1402" s="28">
        <f t="shared" si="2946"/>
        <v>1358500</v>
      </c>
      <c r="AD1402" s="29">
        <f t="shared" si="2947"/>
        <v>8508500</v>
      </c>
      <c r="AE1402" s="26">
        <v>1</v>
      </c>
      <c r="AF1402" s="27">
        <v>6500000</v>
      </c>
      <c r="AG1402" s="27">
        <v>7930000</v>
      </c>
      <c r="AH1402" s="145"/>
      <c r="AI1402" s="145"/>
      <c r="AJ1402" s="143">
        <f t="shared" si="2825"/>
        <v>0.14014728996490131</v>
      </c>
      <c r="AK1402" s="27">
        <f t="shared" si="2948"/>
        <v>7215000</v>
      </c>
      <c r="AL1402" s="28">
        <f t="shared" si="2949"/>
        <v>1370850</v>
      </c>
      <c r="AM1402" s="30">
        <f t="shared" si="2950"/>
        <v>8585850</v>
      </c>
      <c r="AN1402" s="26">
        <v>1</v>
      </c>
      <c r="AO1402" s="27">
        <v>6500000</v>
      </c>
      <c r="AP1402" s="27">
        <v>9360000</v>
      </c>
      <c r="AQ1402" s="145"/>
      <c r="AR1402" s="145"/>
      <c r="AS1402" s="143">
        <f t="shared" si="2829"/>
        <v>0.25502211780498435</v>
      </c>
      <c r="AT1402" s="27">
        <f t="shared" si="2951"/>
        <v>7930000</v>
      </c>
      <c r="AU1402" s="28">
        <f t="shared" si="2952"/>
        <v>1506700</v>
      </c>
      <c r="AV1402" s="30">
        <f t="shared" si="2953"/>
        <v>9436700</v>
      </c>
      <c r="AW1402" s="26">
        <v>1</v>
      </c>
      <c r="AX1402" s="27">
        <v>6500000</v>
      </c>
      <c r="AY1402" s="27">
        <v>7800000</v>
      </c>
      <c r="AZ1402" s="145"/>
      <c r="BA1402" s="145"/>
      <c r="BB1402" s="143">
        <f t="shared" si="2833"/>
        <v>0.12856486930664501</v>
      </c>
      <c r="BC1402" s="27">
        <f t="shared" si="2954"/>
        <v>7150000</v>
      </c>
      <c r="BD1402" s="27">
        <f t="shared" si="2955"/>
        <v>1358500</v>
      </c>
      <c r="BE1402" s="27">
        <f t="shared" si="2956"/>
        <v>8508500</v>
      </c>
      <c r="BF1402" s="26">
        <v>1</v>
      </c>
      <c r="BG1402" s="27">
        <v>5200000</v>
      </c>
      <c r="BH1402" s="27">
        <v>4680000</v>
      </c>
      <c r="BI1402" s="145"/>
      <c r="BJ1402" s="145"/>
      <c r="BK1402" s="143">
        <f t="shared" si="2837"/>
        <v>7.4432292756478682E-2</v>
      </c>
      <c r="BL1402" s="27">
        <f t="shared" si="2957"/>
        <v>4940000</v>
      </c>
      <c r="BM1402" s="27">
        <f t="shared" si="2958"/>
        <v>938600</v>
      </c>
      <c r="BN1402" s="28">
        <f t="shared" si="2959"/>
        <v>5878600</v>
      </c>
      <c r="BO1402" s="26">
        <v>1</v>
      </c>
      <c r="BP1402" s="27">
        <v>5200000</v>
      </c>
      <c r="BQ1402" s="27">
        <v>4940000</v>
      </c>
      <c r="BR1402" s="148"/>
      <c r="BS1402" s="148"/>
      <c r="BT1402" s="143">
        <f t="shared" si="2841"/>
        <v>3.6261886214694741E-2</v>
      </c>
      <c r="BU1402" s="27">
        <f t="shared" ref="BU1402:BU1454" si="2966">+AVERAGE(BP1402:BR1402)</f>
        <v>5070000</v>
      </c>
      <c r="BV1402" s="28">
        <f t="shared" ref="BV1402:BV1455" si="2967">+BU1402*19%</f>
        <v>963300</v>
      </c>
      <c r="BW1402" s="30">
        <f t="shared" ref="BW1402:BW1455" si="2968">+BV1402+BU1402</f>
        <v>6033300</v>
      </c>
      <c r="BX1402" s="26">
        <v>1</v>
      </c>
      <c r="BY1402" s="28">
        <v>5200000</v>
      </c>
      <c r="BZ1402" s="28">
        <v>4940000</v>
      </c>
      <c r="CA1402" s="156"/>
      <c r="CB1402" s="156"/>
      <c r="CC1402" s="177">
        <f t="shared" si="2845"/>
        <v>3.6261886214694741E-2</v>
      </c>
      <c r="CD1402" s="28">
        <f t="shared" ref="CD1402:CD1454" si="2969">+AVERAGE(BY1402:CA1402)</f>
        <v>5070000</v>
      </c>
      <c r="CE1402" s="28">
        <f t="shared" ref="CE1402:CE1455" si="2970">+CD1402*19%</f>
        <v>963300</v>
      </c>
      <c r="CF1402" s="29">
        <f t="shared" ref="CF1402:CF1455" si="2971">+CE1402+CD1402</f>
        <v>6033300</v>
      </c>
      <c r="CG1402" s="26">
        <v>1</v>
      </c>
      <c r="CH1402" s="27">
        <v>4160000</v>
      </c>
      <c r="CI1402" s="27">
        <v>3120000</v>
      </c>
      <c r="CJ1402" s="148"/>
      <c r="CK1402" s="148"/>
      <c r="CL1402" s="143">
        <f t="shared" si="2960"/>
        <v>0.20203050891044214</v>
      </c>
      <c r="CM1402" s="27">
        <f t="shared" ref="CM1402:CM1412" si="2972">+AVERAGE(CH1402:CJ1402)</f>
        <v>3640000</v>
      </c>
      <c r="CN1402" s="27">
        <f t="shared" si="2961"/>
        <v>691600</v>
      </c>
      <c r="CO1402" s="28">
        <f t="shared" si="2962"/>
        <v>4331600</v>
      </c>
      <c r="CP1402" s="31" t="s">
        <v>30</v>
      </c>
      <c r="CQ1402" s="32" t="s">
        <v>30</v>
      </c>
      <c r="CR1402" s="32" t="s">
        <v>30</v>
      </c>
      <c r="CS1402" s="32" t="s">
        <v>30</v>
      </c>
      <c r="CT1402" s="32" t="s">
        <v>30</v>
      </c>
      <c r="CU1402" s="32" t="s">
        <v>30</v>
      </c>
      <c r="CV1402" s="32" t="s">
        <v>30</v>
      </c>
      <c r="CW1402" s="32" t="s">
        <v>30</v>
      </c>
      <c r="CX1402" s="34" t="s">
        <v>30</v>
      </c>
      <c r="CY1402" s="31" t="s">
        <v>30</v>
      </c>
      <c r="CZ1402" s="32" t="s">
        <v>30</v>
      </c>
      <c r="DA1402" s="32" t="s">
        <v>30</v>
      </c>
      <c r="DB1402" s="32" t="s">
        <v>30</v>
      </c>
      <c r="DC1402" s="32" t="s">
        <v>30</v>
      </c>
      <c r="DD1402" s="32" t="s">
        <v>30</v>
      </c>
      <c r="DE1402" s="32" t="s">
        <v>30</v>
      </c>
      <c r="DF1402" s="32" t="s">
        <v>30</v>
      </c>
      <c r="DG1402" s="32" t="s">
        <v>30</v>
      </c>
      <c r="DH1402" s="31" t="s">
        <v>30</v>
      </c>
      <c r="DI1402" s="43" t="s">
        <v>30</v>
      </c>
      <c r="DJ1402" s="43" t="s">
        <v>30</v>
      </c>
      <c r="DK1402" s="43" t="s">
        <v>30</v>
      </c>
      <c r="DL1402" s="43" t="s">
        <v>30</v>
      </c>
      <c r="DM1402" s="32" t="s">
        <v>30</v>
      </c>
      <c r="DN1402" s="32" t="s">
        <v>30</v>
      </c>
      <c r="DO1402" s="33" t="s">
        <v>30</v>
      </c>
    </row>
    <row r="1403" spans="1:119" ht="21" customHeight="1" x14ac:dyDescent="0.25">
      <c r="A1403" s="66" t="s">
        <v>2742</v>
      </c>
      <c r="B1403" s="67" t="s">
        <v>2702</v>
      </c>
      <c r="C1403" s="68" t="s">
        <v>2743</v>
      </c>
      <c r="D1403" s="26">
        <v>1</v>
      </c>
      <c r="E1403" s="27">
        <v>7500000</v>
      </c>
      <c r="F1403" s="27">
        <v>9000000</v>
      </c>
      <c r="G1403" s="148"/>
      <c r="H1403" s="148"/>
      <c r="I1403" s="143">
        <f t="shared" si="2942"/>
        <v>0.12856486930664501</v>
      </c>
      <c r="J1403" s="27">
        <f t="shared" si="2943"/>
        <v>8250000</v>
      </c>
      <c r="K1403" s="28">
        <f t="shared" si="2944"/>
        <v>1567500</v>
      </c>
      <c r="L1403" s="29">
        <f t="shared" si="2821"/>
        <v>9817500</v>
      </c>
      <c r="M1403" s="26">
        <v>1</v>
      </c>
      <c r="N1403" s="27">
        <v>7500000</v>
      </c>
      <c r="O1403" s="27">
        <v>6000000</v>
      </c>
      <c r="P1403" s="145"/>
      <c r="Q1403" s="145"/>
      <c r="R1403" s="143">
        <f t="shared" si="2919"/>
        <v>0.15713484026367724</v>
      </c>
      <c r="S1403" s="27">
        <f t="shared" si="2963"/>
        <v>6750000</v>
      </c>
      <c r="T1403" s="28">
        <f t="shared" si="2964"/>
        <v>1282500</v>
      </c>
      <c r="U1403" s="30">
        <f t="shared" si="2965"/>
        <v>8032500</v>
      </c>
      <c r="V1403" s="26">
        <v>1</v>
      </c>
      <c r="W1403" s="27">
        <v>7500000</v>
      </c>
      <c r="X1403" s="27">
        <v>9000000</v>
      </c>
      <c r="Y1403" s="145"/>
      <c r="Z1403" s="145"/>
      <c r="AA1403" s="143">
        <f t="shared" si="2861"/>
        <v>0.12856486930664501</v>
      </c>
      <c r="AB1403" s="27">
        <f t="shared" si="2945"/>
        <v>8250000</v>
      </c>
      <c r="AC1403" s="28">
        <f t="shared" si="2946"/>
        <v>1567500</v>
      </c>
      <c r="AD1403" s="29">
        <f t="shared" si="2947"/>
        <v>9817500</v>
      </c>
      <c r="AE1403" s="26">
        <v>1</v>
      </c>
      <c r="AF1403" s="27">
        <v>7500000</v>
      </c>
      <c r="AG1403" s="27">
        <v>9150000</v>
      </c>
      <c r="AH1403" s="145"/>
      <c r="AI1403" s="145"/>
      <c r="AJ1403" s="143">
        <f t="shared" si="2825"/>
        <v>0.14014728996490131</v>
      </c>
      <c r="AK1403" s="27">
        <f t="shared" si="2948"/>
        <v>8325000</v>
      </c>
      <c r="AL1403" s="28">
        <f t="shared" si="2949"/>
        <v>1581750</v>
      </c>
      <c r="AM1403" s="30">
        <f t="shared" si="2950"/>
        <v>9906750</v>
      </c>
      <c r="AN1403" s="26">
        <v>1</v>
      </c>
      <c r="AO1403" s="27">
        <v>7500000</v>
      </c>
      <c r="AP1403" s="27">
        <v>10800000</v>
      </c>
      <c r="AQ1403" s="145"/>
      <c r="AR1403" s="145"/>
      <c r="AS1403" s="143">
        <f t="shared" si="2829"/>
        <v>0.25502211780498435</v>
      </c>
      <c r="AT1403" s="27">
        <f t="shared" si="2951"/>
        <v>9150000</v>
      </c>
      <c r="AU1403" s="28">
        <f t="shared" si="2952"/>
        <v>1738500</v>
      </c>
      <c r="AV1403" s="30">
        <f t="shared" si="2953"/>
        <v>10888500</v>
      </c>
      <c r="AW1403" s="26">
        <v>1</v>
      </c>
      <c r="AX1403" s="27">
        <v>7500000</v>
      </c>
      <c r="AY1403" s="27">
        <v>9000000</v>
      </c>
      <c r="AZ1403" s="145"/>
      <c r="BA1403" s="145"/>
      <c r="BB1403" s="143">
        <f t="shared" si="2833"/>
        <v>0.12856486930664501</v>
      </c>
      <c r="BC1403" s="27">
        <f t="shared" si="2954"/>
        <v>8250000</v>
      </c>
      <c r="BD1403" s="27">
        <f t="shared" si="2955"/>
        <v>1567500</v>
      </c>
      <c r="BE1403" s="27">
        <f t="shared" si="2956"/>
        <v>9817500</v>
      </c>
      <c r="BF1403" s="26">
        <v>1</v>
      </c>
      <c r="BG1403" s="27">
        <v>6000000</v>
      </c>
      <c r="BH1403" s="27">
        <v>5400000</v>
      </c>
      <c r="BI1403" s="145"/>
      <c r="BJ1403" s="145"/>
      <c r="BK1403" s="143">
        <f t="shared" si="2837"/>
        <v>7.4432292756478682E-2</v>
      </c>
      <c r="BL1403" s="27">
        <f t="shared" si="2957"/>
        <v>5700000</v>
      </c>
      <c r="BM1403" s="27">
        <f t="shared" si="2958"/>
        <v>1083000</v>
      </c>
      <c r="BN1403" s="28">
        <f t="shared" si="2959"/>
        <v>6783000</v>
      </c>
      <c r="BO1403" s="26">
        <v>1</v>
      </c>
      <c r="BP1403" s="27">
        <v>6000000</v>
      </c>
      <c r="BQ1403" s="27">
        <v>5700000</v>
      </c>
      <c r="BR1403" s="148"/>
      <c r="BS1403" s="148"/>
      <c r="BT1403" s="143">
        <f t="shared" si="2841"/>
        <v>3.6261886214694741E-2</v>
      </c>
      <c r="BU1403" s="27">
        <f t="shared" si="2966"/>
        <v>5850000</v>
      </c>
      <c r="BV1403" s="28">
        <f t="shared" si="2967"/>
        <v>1111500</v>
      </c>
      <c r="BW1403" s="30">
        <f t="shared" si="2968"/>
        <v>6961500</v>
      </c>
      <c r="BX1403" s="26">
        <v>1</v>
      </c>
      <c r="BY1403" s="28">
        <v>6000000</v>
      </c>
      <c r="BZ1403" s="28">
        <v>5700000</v>
      </c>
      <c r="CA1403" s="156"/>
      <c r="CB1403" s="156"/>
      <c r="CC1403" s="177">
        <f t="shared" si="2845"/>
        <v>3.6261886214694741E-2</v>
      </c>
      <c r="CD1403" s="28">
        <f t="shared" si="2969"/>
        <v>5850000</v>
      </c>
      <c r="CE1403" s="28">
        <f t="shared" si="2970"/>
        <v>1111500</v>
      </c>
      <c r="CF1403" s="29">
        <f t="shared" si="2971"/>
        <v>6961500</v>
      </c>
      <c r="CG1403" s="26">
        <v>1</v>
      </c>
      <c r="CH1403" s="27">
        <v>4800000</v>
      </c>
      <c r="CI1403" s="27">
        <v>3600000</v>
      </c>
      <c r="CJ1403" s="148"/>
      <c r="CK1403" s="148"/>
      <c r="CL1403" s="143">
        <f t="shared" si="2960"/>
        <v>0.20203050891044214</v>
      </c>
      <c r="CM1403" s="27">
        <f t="shared" si="2972"/>
        <v>4200000</v>
      </c>
      <c r="CN1403" s="27">
        <f t="shared" si="2961"/>
        <v>798000</v>
      </c>
      <c r="CO1403" s="28">
        <f t="shared" si="2962"/>
        <v>4998000</v>
      </c>
      <c r="CP1403" s="31" t="s">
        <v>30</v>
      </c>
      <c r="CQ1403" s="32" t="s">
        <v>30</v>
      </c>
      <c r="CR1403" s="32" t="s">
        <v>30</v>
      </c>
      <c r="CS1403" s="32" t="s">
        <v>30</v>
      </c>
      <c r="CT1403" s="32" t="s">
        <v>30</v>
      </c>
      <c r="CU1403" s="32" t="s">
        <v>30</v>
      </c>
      <c r="CV1403" s="32" t="s">
        <v>30</v>
      </c>
      <c r="CW1403" s="32" t="s">
        <v>30</v>
      </c>
      <c r="CX1403" s="34" t="s">
        <v>30</v>
      </c>
      <c r="CY1403" s="31" t="s">
        <v>30</v>
      </c>
      <c r="CZ1403" s="32" t="s">
        <v>30</v>
      </c>
      <c r="DA1403" s="32" t="s">
        <v>30</v>
      </c>
      <c r="DB1403" s="32" t="s">
        <v>30</v>
      </c>
      <c r="DC1403" s="32" t="s">
        <v>30</v>
      </c>
      <c r="DD1403" s="32" t="s">
        <v>30</v>
      </c>
      <c r="DE1403" s="32" t="s">
        <v>30</v>
      </c>
      <c r="DF1403" s="32" t="s">
        <v>30</v>
      </c>
      <c r="DG1403" s="32" t="s">
        <v>30</v>
      </c>
      <c r="DH1403" s="31" t="s">
        <v>30</v>
      </c>
      <c r="DI1403" s="43" t="s">
        <v>30</v>
      </c>
      <c r="DJ1403" s="43" t="s">
        <v>30</v>
      </c>
      <c r="DK1403" s="43" t="s">
        <v>30</v>
      </c>
      <c r="DL1403" s="43" t="s">
        <v>30</v>
      </c>
      <c r="DM1403" s="32" t="s">
        <v>30</v>
      </c>
      <c r="DN1403" s="32" t="s">
        <v>30</v>
      </c>
      <c r="DO1403" s="33" t="s">
        <v>30</v>
      </c>
    </row>
    <row r="1404" spans="1:119" ht="21" customHeight="1" x14ac:dyDescent="0.25">
      <c r="A1404" s="66" t="s">
        <v>2744</v>
      </c>
      <c r="B1404" s="67" t="s">
        <v>2702</v>
      </c>
      <c r="C1404" s="68" t="s">
        <v>2745</v>
      </c>
      <c r="D1404" s="26">
        <v>1</v>
      </c>
      <c r="E1404" s="27">
        <v>7500000</v>
      </c>
      <c r="F1404" s="27">
        <v>9000000</v>
      </c>
      <c r="G1404" s="148"/>
      <c r="H1404" s="148"/>
      <c r="I1404" s="143">
        <f t="shared" si="2942"/>
        <v>0.12856486930664501</v>
      </c>
      <c r="J1404" s="27">
        <f t="shared" si="2943"/>
        <v>8250000</v>
      </c>
      <c r="K1404" s="28">
        <f t="shared" si="2944"/>
        <v>1567500</v>
      </c>
      <c r="L1404" s="29">
        <f t="shared" si="2821"/>
        <v>9817500</v>
      </c>
      <c r="M1404" s="26">
        <v>1</v>
      </c>
      <c r="N1404" s="27">
        <v>7500000</v>
      </c>
      <c r="O1404" s="27">
        <v>6000000</v>
      </c>
      <c r="P1404" s="145"/>
      <c r="Q1404" s="145"/>
      <c r="R1404" s="143">
        <f t="shared" si="2919"/>
        <v>0.15713484026367724</v>
      </c>
      <c r="S1404" s="27">
        <f t="shared" si="2963"/>
        <v>6750000</v>
      </c>
      <c r="T1404" s="28">
        <f t="shared" si="2964"/>
        <v>1282500</v>
      </c>
      <c r="U1404" s="30">
        <f t="shared" si="2965"/>
        <v>8032500</v>
      </c>
      <c r="V1404" s="26">
        <v>1</v>
      </c>
      <c r="W1404" s="27">
        <v>7500000</v>
      </c>
      <c r="X1404" s="27">
        <v>9000000</v>
      </c>
      <c r="Y1404" s="145"/>
      <c r="Z1404" s="145"/>
      <c r="AA1404" s="143">
        <f t="shared" si="2861"/>
        <v>0.12856486930664501</v>
      </c>
      <c r="AB1404" s="27">
        <f t="shared" si="2945"/>
        <v>8250000</v>
      </c>
      <c r="AC1404" s="28">
        <f t="shared" si="2946"/>
        <v>1567500</v>
      </c>
      <c r="AD1404" s="29">
        <f t="shared" si="2947"/>
        <v>9817500</v>
      </c>
      <c r="AE1404" s="26">
        <v>1</v>
      </c>
      <c r="AF1404" s="27">
        <v>7500000</v>
      </c>
      <c r="AG1404" s="27">
        <v>9150000</v>
      </c>
      <c r="AH1404" s="145"/>
      <c r="AI1404" s="145"/>
      <c r="AJ1404" s="143">
        <f t="shared" si="2825"/>
        <v>0.14014728996490131</v>
      </c>
      <c r="AK1404" s="27">
        <f t="shared" si="2948"/>
        <v>8325000</v>
      </c>
      <c r="AL1404" s="28">
        <f t="shared" si="2949"/>
        <v>1581750</v>
      </c>
      <c r="AM1404" s="30">
        <f t="shared" si="2950"/>
        <v>9906750</v>
      </c>
      <c r="AN1404" s="26">
        <v>1</v>
      </c>
      <c r="AO1404" s="27">
        <v>7500000</v>
      </c>
      <c r="AP1404" s="27">
        <v>10800000</v>
      </c>
      <c r="AQ1404" s="145"/>
      <c r="AR1404" s="145"/>
      <c r="AS1404" s="143">
        <f t="shared" si="2829"/>
        <v>0.25502211780498435</v>
      </c>
      <c r="AT1404" s="27">
        <f t="shared" si="2951"/>
        <v>9150000</v>
      </c>
      <c r="AU1404" s="28">
        <f t="shared" si="2952"/>
        <v>1738500</v>
      </c>
      <c r="AV1404" s="30">
        <f t="shared" si="2953"/>
        <v>10888500</v>
      </c>
      <c r="AW1404" s="26">
        <v>1</v>
      </c>
      <c r="AX1404" s="27">
        <v>7500000</v>
      </c>
      <c r="AY1404" s="27">
        <v>9000000</v>
      </c>
      <c r="AZ1404" s="145"/>
      <c r="BA1404" s="145"/>
      <c r="BB1404" s="143">
        <f t="shared" si="2833"/>
        <v>0.12856486930664501</v>
      </c>
      <c r="BC1404" s="27">
        <f t="shared" si="2954"/>
        <v>8250000</v>
      </c>
      <c r="BD1404" s="27">
        <f t="shared" si="2955"/>
        <v>1567500</v>
      </c>
      <c r="BE1404" s="27">
        <f t="shared" si="2956"/>
        <v>9817500</v>
      </c>
      <c r="BF1404" s="26">
        <v>1</v>
      </c>
      <c r="BG1404" s="27">
        <v>6000000</v>
      </c>
      <c r="BH1404" s="27">
        <v>5400000</v>
      </c>
      <c r="BI1404" s="145"/>
      <c r="BJ1404" s="145"/>
      <c r="BK1404" s="143">
        <f t="shared" si="2837"/>
        <v>7.4432292756478682E-2</v>
      </c>
      <c r="BL1404" s="27">
        <f t="shared" si="2957"/>
        <v>5700000</v>
      </c>
      <c r="BM1404" s="27">
        <f t="shared" si="2958"/>
        <v>1083000</v>
      </c>
      <c r="BN1404" s="28">
        <f t="shared" si="2959"/>
        <v>6783000</v>
      </c>
      <c r="BO1404" s="26">
        <v>1</v>
      </c>
      <c r="BP1404" s="27">
        <v>6000000</v>
      </c>
      <c r="BQ1404" s="27">
        <v>5700000</v>
      </c>
      <c r="BR1404" s="148"/>
      <c r="BS1404" s="148"/>
      <c r="BT1404" s="143">
        <f t="shared" si="2841"/>
        <v>3.6261886214694741E-2</v>
      </c>
      <c r="BU1404" s="27">
        <f t="shared" si="2966"/>
        <v>5850000</v>
      </c>
      <c r="BV1404" s="28">
        <f t="shared" si="2967"/>
        <v>1111500</v>
      </c>
      <c r="BW1404" s="30">
        <f t="shared" si="2968"/>
        <v>6961500</v>
      </c>
      <c r="BX1404" s="26">
        <v>1</v>
      </c>
      <c r="BY1404" s="28">
        <v>6000000</v>
      </c>
      <c r="BZ1404" s="28">
        <v>5700000</v>
      </c>
      <c r="CA1404" s="156"/>
      <c r="CB1404" s="156"/>
      <c r="CC1404" s="177">
        <f t="shared" si="2845"/>
        <v>3.6261886214694741E-2</v>
      </c>
      <c r="CD1404" s="28">
        <f t="shared" si="2969"/>
        <v>5850000</v>
      </c>
      <c r="CE1404" s="28">
        <f t="shared" si="2970"/>
        <v>1111500</v>
      </c>
      <c r="CF1404" s="29">
        <f t="shared" si="2971"/>
        <v>6961500</v>
      </c>
      <c r="CG1404" s="26">
        <v>1</v>
      </c>
      <c r="CH1404" s="27">
        <v>4800000</v>
      </c>
      <c r="CI1404" s="27">
        <v>3600000</v>
      </c>
      <c r="CJ1404" s="148"/>
      <c r="CK1404" s="148"/>
      <c r="CL1404" s="143">
        <f t="shared" si="2960"/>
        <v>0.20203050891044214</v>
      </c>
      <c r="CM1404" s="27">
        <f t="shared" si="2972"/>
        <v>4200000</v>
      </c>
      <c r="CN1404" s="27">
        <f t="shared" si="2961"/>
        <v>798000</v>
      </c>
      <c r="CO1404" s="28">
        <f t="shared" si="2962"/>
        <v>4998000</v>
      </c>
      <c r="CP1404" s="31" t="s">
        <v>30</v>
      </c>
      <c r="CQ1404" s="32" t="s">
        <v>30</v>
      </c>
      <c r="CR1404" s="32" t="s">
        <v>30</v>
      </c>
      <c r="CS1404" s="32" t="s">
        <v>30</v>
      </c>
      <c r="CT1404" s="32" t="s">
        <v>30</v>
      </c>
      <c r="CU1404" s="32" t="s">
        <v>30</v>
      </c>
      <c r="CV1404" s="32" t="s">
        <v>30</v>
      </c>
      <c r="CW1404" s="32" t="s">
        <v>30</v>
      </c>
      <c r="CX1404" s="34" t="s">
        <v>30</v>
      </c>
      <c r="CY1404" s="31" t="s">
        <v>30</v>
      </c>
      <c r="CZ1404" s="32" t="s">
        <v>30</v>
      </c>
      <c r="DA1404" s="32" t="s">
        <v>30</v>
      </c>
      <c r="DB1404" s="32" t="s">
        <v>30</v>
      </c>
      <c r="DC1404" s="32" t="s">
        <v>30</v>
      </c>
      <c r="DD1404" s="32" t="s">
        <v>30</v>
      </c>
      <c r="DE1404" s="32" t="s">
        <v>30</v>
      </c>
      <c r="DF1404" s="32" t="s">
        <v>30</v>
      </c>
      <c r="DG1404" s="32" t="s">
        <v>30</v>
      </c>
      <c r="DH1404" s="31" t="s">
        <v>30</v>
      </c>
      <c r="DI1404" s="43" t="s">
        <v>30</v>
      </c>
      <c r="DJ1404" s="43" t="s">
        <v>30</v>
      </c>
      <c r="DK1404" s="43" t="s">
        <v>30</v>
      </c>
      <c r="DL1404" s="43" t="s">
        <v>30</v>
      </c>
      <c r="DM1404" s="32" t="s">
        <v>30</v>
      </c>
      <c r="DN1404" s="32" t="s">
        <v>30</v>
      </c>
      <c r="DO1404" s="33" t="s">
        <v>30</v>
      </c>
    </row>
    <row r="1405" spans="1:119" ht="21" customHeight="1" x14ac:dyDescent="0.25">
      <c r="A1405" s="66" t="s">
        <v>2746</v>
      </c>
      <c r="B1405" s="67" t="s">
        <v>2702</v>
      </c>
      <c r="C1405" s="68" t="s">
        <v>2747</v>
      </c>
      <c r="D1405" s="26">
        <v>1</v>
      </c>
      <c r="E1405" s="27">
        <v>6500000</v>
      </c>
      <c r="F1405" s="27">
        <v>7800000</v>
      </c>
      <c r="G1405" s="148"/>
      <c r="H1405" s="148"/>
      <c r="I1405" s="143">
        <f t="shared" si="2942"/>
        <v>0.12856486930664501</v>
      </c>
      <c r="J1405" s="27">
        <f t="shared" si="2943"/>
        <v>7150000</v>
      </c>
      <c r="K1405" s="28">
        <f t="shared" si="2944"/>
        <v>1358500</v>
      </c>
      <c r="L1405" s="29">
        <f t="shared" si="2821"/>
        <v>8508500</v>
      </c>
      <c r="M1405" s="26">
        <v>1</v>
      </c>
      <c r="N1405" s="27">
        <v>6500000</v>
      </c>
      <c r="O1405" s="27">
        <v>5200000</v>
      </c>
      <c r="P1405" s="145"/>
      <c r="Q1405" s="145"/>
      <c r="R1405" s="143">
        <f t="shared" si="2919"/>
        <v>0.15713484026367722</v>
      </c>
      <c r="S1405" s="27">
        <f t="shared" si="2963"/>
        <v>5850000</v>
      </c>
      <c r="T1405" s="28">
        <f t="shared" si="2964"/>
        <v>1111500</v>
      </c>
      <c r="U1405" s="30">
        <f t="shared" si="2965"/>
        <v>6961500</v>
      </c>
      <c r="V1405" s="26">
        <v>1</v>
      </c>
      <c r="W1405" s="27">
        <v>6500000</v>
      </c>
      <c r="X1405" s="27">
        <v>7800000</v>
      </c>
      <c r="Y1405" s="145"/>
      <c r="Z1405" s="145"/>
      <c r="AA1405" s="143">
        <f t="shared" si="2861"/>
        <v>0.12856486930664501</v>
      </c>
      <c r="AB1405" s="27">
        <f t="shared" si="2945"/>
        <v>7150000</v>
      </c>
      <c r="AC1405" s="28">
        <f t="shared" si="2946"/>
        <v>1358500</v>
      </c>
      <c r="AD1405" s="29">
        <f t="shared" si="2947"/>
        <v>8508500</v>
      </c>
      <c r="AE1405" s="26">
        <v>1</v>
      </c>
      <c r="AF1405" s="27">
        <v>6500000</v>
      </c>
      <c r="AG1405" s="27">
        <v>7930000</v>
      </c>
      <c r="AH1405" s="145"/>
      <c r="AI1405" s="145"/>
      <c r="AJ1405" s="143">
        <f t="shared" si="2825"/>
        <v>0.14014728996490131</v>
      </c>
      <c r="AK1405" s="27">
        <f t="shared" si="2948"/>
        <v>7215000</v>
      </c>
      <c r="AL1405" s="28">
        <f t="shared" si="2949"/>
        <v>1370850</v>
      </c>
      <c r="AM1405" s="30">
        <f t="shared" si="2950"/>
        <v>8585850</v>
      </c>
      <c r="AN1405" s="26">
        <v>1</v>
      </c>
      <c r="AO1405" s="27">
        <v>6500000</v>
      </c>
      <c r="AP1405" s="27">
        <v>9360000</v>
      </c>
      <c r="AQ1405" s="145"/>
      <c r="AR1405" s="145"/>
      <c r="AS1405" s="143">
        <f t="shared" si="2829"/>
        <v>0.25502211780498435</v>
      </c>
      <c r="AT1405" s="27">
        <f t="shared" si="2951"/>
        <v>7930000</v>
      </c>
      <c r="AU1405" s="28">
        <f t="shared" si="2952"/>
        <v>1506700</v>
      </c>
      <c r="AV1405" s="30">
        <f t="shared" si="2953"/>
        <v>9436700</v>
      </c>
      <c r="AW1405" s="26">
        <v>1</v>
      </c>
      <c r="AX1405" s="27">
        <v>6500000</v>
      </c>
      <c r="AY1405" s="27">
        <v>7800000</v>
      </c>
      <c r="AZ1405" s="145"/>
      <c r="BA1405" s="145"/>
      <c r="BB1405" s="143">
        <f t="shared" si="2833"/>
        <v>0.12856486930664501</v>
      </c>
      <c r="BC1405" s="27">
        <f t="shared" si="2954"/>
        <v>7150000</v>
      </c>
      <c r="BD1405" s="27">
        <f t="shared" si="2955"/>
        <v>1358500</v>
      </c>
      <c r="BE1405" s="27">
        <f t="shared" si="2956"/>
        <v>8508500</v>
      </c>
      <c r="BF1405" s="26">
        <v>1</v>
      </c>
      <c r="BG1405" s="27">
        <v>5200000</v>
      </c>
      <c r="BH1405" s="27">
        <v>4680000</v>
      </c>
      <c r="BI1405" s="145"/>
      <c r="BJ1405" s="145"/>
      <c r="BK1405" s="143">
        <f t="shared" si="2837"/>
        <v>7.4432292756478682E-2</v>
      </c>
      <c r="BL1405" s="27">
        <f t="shared" si="2957"/>
        <v>4940000</v>
      </c>
      <c r="BM1405" s="27">
        <f t="shared" si="2958"/>
        <v>938600</v>
      </c>
      <c r="BN1405" s="28">
        <f t="shared" si="2959"/>
        <v>5878600</v>
      </c>
      <c r="BO1405" s="26">
        <v>1</v>
      </c>
      <c r="BP1405" s="27">
        <v>5200000</v>
      </c>
      <c r="BQ1405" s="27">
        <v>4940000</v>
      </c>
      <c r="BR1405" s="148"/>
      <c r="BS1405" s="148"/>
      <c r="BT1405" s="143">
        <f t="shared" si="2841"/>
        <v>3.6261886214694741E-2</v>
      </c>
      <c r="BU1405" s="27">
        <f t="shared" si="2966"/>
        <v>5070000</v>
      </c>
      <c r="BV1405" s="28">
        <f t="shared" si="2967"/>
        <v>963300</v>
      </c>
      <c r="BW1405" s="30">
        <f t="shared" si="2968"/>
        <v>6033300</v>
      </c>
      <c r="BX1405" s="26">
        <v>1</v>
      </c>
      <c r="BY1405" s="28">
        <v>5200000</v>
      </c>
      <c r="BZ1405" s="28">
        <v>4940000</v>
      </c>
      <c r="CA1405" s="156"/>
      <c r="CB1405" s="156"/>
      <c r="CC1405" s="177">
        <f t="shared" si="2845"/>
        <v>3.6261886214694741E-2</v>
      </c>
      <c r="CD1405" s="28">
        <f t="shared" si="2969"/>
        <v>5070000</v>
      </c>
      <c r="CE1405" s="28">
        <f t="shared" si="2970"/>
        <v>963300</v>
      </c>
      <c r="CF1405" s="29">
        <f t="shared" si="2971"/>
        <v>6033300</v>
      </c>
      <c r="CG1405" s="26">
        <v>1</v>
      </c>
      <c r="CH1405" s="27">
        <v>4160000</v>
      </c>
      <c r="CI1405" s="27">
        <v>3120000</v>
      </c>
      <c r="CJ1405" s="148"/>
      <c r="CK1405" s="148"/>
      <c r="CL1405" s="143">
        <f t="shared" si="2960"/>
        <v>0.20203050891044214</v>
      </c>
      <c r="CM1405" s="27">
        <f t="shared" si="2972"/>
        <v>3640000</v>
      </c>
      <c r="CN1405" s="27">
        <f t="shared" si="2961"/>
        <v>691600</v>
      </c>
      <c r="CO1405" s="28">
        <f t="shared" si="2962"/>
        <v>4331600</v>
      </c>
      <c r="CP1405" s="31" t="s">
        <v>30</v>
      </c>
      <c r="CQ1405" s="32" t="s">
        <v>30</v>
      </c>
      <c r="CR1405" s="32" t="s">
        <v>30</v>
      </c>
      <c r="CS1405" s="32" t="s">
        <v>30</v>
      </c>
      <c r="CT1405" s="32" t="s">
        <v>30</v>
      </c>
      <c r="CU1405" s="32" t="s">
        <v>30</v>
      </c>
      <c r="CV1405" s="32" t="s">
        <v>30</v>
      </c>
      <c r="CW1405" s="32" t="s">
        <v>30</v>
      </c>
      <c r="CX1405" s="34" t="s">
        <v>30</v>
      </c>
      <c r="CY1405" s="31" t="s">
        <v>30</v>
      </c>
      <c r="CZ1405" s="32" t="s">
        <v>30</v>
      </c>
      <c r="DA1405" s="32" t="s">
        <v>30</v>
      </c>
      <c r="DB1405" s="32" t="s">
        <v>30</v>
      </c>
      <c r="DC1405" s="32" t="s">
        <v>30</v>
      </c>
      <c r="DD1405" s="32" t="s">
        <v>30</v>
      </c>
      <c r="DE1405" s="32" t="s">
        <v>30</v>
      </c>
      <c r="DF1405" s="32" t="s">
        <v>30</v>
      </c>
      <c r="DG1405" s="32" t="s">
        <v>30</v>
      </c>
      <c r="DH1405" s="31" t="s">
        <v>30</v>
      </c>
      <c r="DI1405" s="43" t="s">
        <v>30</v>
      </c>
      <c r="DJ1405" s="43" t="s">
        <v>30</v>
      </c>
      <c r="DK1405" s="43" t="s">
        <v>30</v>
      </c>
      <c r="DL1405" s="43" t="s">
        <v>30</v>
      </c>
      <c r="DM1405" s="32" t="s">
        <v>30</v>
      </c>
      <c r="DN1405" s="32" t="s">
        <v>30</v>
      </c>
      <c r="DO1405" s="33" t="s">
        <v>30</v>
      </c>
    </row>
    <row r="1406" spans="1:119" ht="21" customHeight="1" x14ac:dyDescent="0.25">
      <c r="A1406" s="66" t="s">
        <v>2748</v>
      </c>
      <c r="B1406" s="67" t="s">
        <v>2702</v>
      </c>
      <c r="C1406" s="68" t="s">
        <v>2747</v>
      </c>
      <c r="D1406" s="26">
        <v>1</v>
      </c>
      <c r="E1406" s="27">
        <v>6500000</v>
      </c>
      <c r="F1406" s="27">
        <v>9360000</v>
      </c>
      <c r="G1406" s="148"/>
      <c r="H1406" s="148"/>
      <c r="I1406" s="143">
        <f t="shared" si="2942"/>
        <v>0.25502211780498435</v>
      </c>
      <c r="J1406" s="27">
        <f t="shared" si="2943"/>
        <v>7930000</v>
      </c>
      <c r="K1406" s="28">
        <f t="shared" si="2944"/>
        <v>1506700</v>
      </c>
      <c r="L1406" s="29">
        <f t="shared" si="2821"/>
        <v>9436700</v>
      </c>
      <c r="M1406" s="26">
        <v>1</v>
      </c>
      <c r="N1406" s="27">
        <v>6500000</v>
      </c>
      <c r="O1406" s="27">
        <v>5200000</v>
      </c>
      <c r="P1406" s="145"/>
      <c r="Q1406" s="145"/>
      <c r="R1406" s="143">
        <f t="shared" si="2919"/>
        <v>0.15713484026367722</v>
      </c>
      <c r="S1406" s="27">
        <f t="shared" si="2963"/>
        <v>5850000</v>
      </c>
      <c r="T1406" s="28">
        <f t="shared" si="2964"/>
        <v>1111500</v>
      </c>
      <c r="U1406" s="30">
        <f t="shared" si="2965"/>
        <v>6961500</v>
      </c>
      <c r="V1406" s="26">
        <v>1</v>
      </c>
      <c r="W1406" s="27">
        <v>6500000</v>
      </c>
      <c r="X1406" s="27">
        <v>7800000</v>
      </c>
      <c r="Y1406" s="145"/>
      <c r="Z1406" s="145"/>
      <c r="AA1406" s="143">
        <f t="shared" si="2861"/>
        <v>0.12856486930664501</v>
      </c>
      <c r="AB1406" s="27">
        <f t="shared" si="2945"/>
        <v>7150000</v>
      </c>
      <c r="AC1406" s="28">
        <f t="shared" si="2946"/>
        <v>1358500</v>
      </c>
      <c r="AD1406" s="29">
        <f t="shared" si="2947"/>
        <v>8508500</v>
      </c>
      <c r="AE1406" s="26">
        <v>1</v>
      </c>
      <c r="AF1406" s="27">
        <v>6500000</v>
      </c>
      <c r="AG1406" s="27">
        <v>7930000</v>
      </c>
      <c r="AH1406" s="145"/>
      <c r="AI1406" s="145"/>
      <c r="AJ1406" s="143">
        <f t="shared" si="2825"/>
        <v>0.14014728996490131</v>
      </c>
      <c r="AK1406" s="27">
        <f t="shared" si="2948"/>
        <v>7215000</v>
      </c>
      <c r="AL1406" s="28">
        <f t="shared" si="2949"/>
        <v>1370850</v>
      </c>
      <c r="AM1406" s="30">
        <f t="shared" si="2950"/>
        <v>8585850</v>
      </c>
      <c r="AN1406" s="26">
        <v>1</v>
      </c>
      <c r="AO1406" s="27">
        <v>6500000</v>
      </c>
      <c r="AP1406" s="27">
        <v>9360000</v>
      </c>
      <c r="AQ1406" s="145"/>
      <c r="AR1406" s="145"/>
      <c r="AS1406" s="143">
        <f t="shared" si="2829"/>
        <v>0.25502211780498435</v>
      </c>
      <c r="AT1406" s="27">
        <f t="shared" si="2951"/>
        <v>7930000</v>
      </c>
      <c r="AU1406" s="28">
        <f t="shared" si="2952"/>
        <v>1506700</v>
      </c>
      <c r="AV1406" s="30">
        <f t="shared" si="2953"/>
        <v>9436700</v>
      </c>
      <c r="AW1406" s="26">
        <v>1</v>
      </c>
      <c r="AX1406" s="27">
        <v>6500000</v>
      </c>
      <c r="AY1406" s="27">
        <v>7800000</v>
      </c>
      <c r="AZ1406" s="145"/>
      <c r="BA1406" s="145"/>
      <c r="BB1406" s="143">
        <f t="shared" si="2833"/>
        <v>0.12856486930664501</v>
      </c>
      <c r="BC1406" s="27">
        <f t="shared" si="2954"/>
        <v>7150000</v>
      </c>
      <c r="BD1406" s="27">
        <f t="shared" si="2955"/>
        <v>1358500</v>
      </c>
      <c r="BE1406" s="27">
        <f t="shared" si="2956"/>
        <v>8508500</v>
      </c>
      <c r="BF1406" s="26">
        <v>1</v>
      </c>
      <c r="BG1406" s="27">
        <v>5200000</v>
      </c>
      <c r="BH1406" s="27">
        <v>4680000</v>
      </c>
      <c r="BI1406" s="145"/>
      <c r="BJ1406" s="145"/>
      <c r="BK1406" s="143">
        <f t="shared" si="2837"/>
        <v>7.4432292756478682E-2</v>
      </c>
      <c r="BL1406" s="27">
        <f t="shared" si="2957"/>
        <v>4940000</v>
      </c>
      <c r="BM1406" s="27">
        <f t="shared" si="2958"/>
        <v>938600</v>
      </c>
      <c r="BN1406" s="28">
        <f t="shared" si="2959"/>
        <v>5878600</v>
      </c>
      <c r="BO1406" s="26">
        <v>1</v>
      </c>
      <c r="BP1406" s="27">
        <v>5200000</v>
      </c>
      <c r="BQ1406" s="27">
        <v>4940000</v>
      </c>
      <c r="BR1406" s="148"/>
      <c r="BS1406" s="148"/>
      <c r="BT1406" s="143">
        <f t="shared" si="2841"/>
        <v>3.6261886214694741E-2</v>
      </c>
      <c r="BU1406" s="27">
        <f t="shared" si="2966"/>
        <v>5070000</v>
      </c>
      <c r="BV1406" s="28">
        <f t="shared" si="2967"/>
        <v>963300</v>
      </c>
      <c r="BW1406" s="30">
        <f t="shared" si="2968"/>
        <v>6033300</v>
      </c>
      <c r="BX1406" s="26">
        <v>1</v>
      </c>
      <c r="BY1406" s="28">
        <v>5200000</v>
      </c>
      <c r="BZ1406" s="28">
        <v>4940000</v>
      </c>
      <c r="CA1406" s="156"/>
      <c r="CB1406" s="156"/>
      <c r="CC1406" s="177">
        <f t="shared" si="2845"/>
        <v>3.6261886214694741E-2</v>
      </c>
      <c r="CD1406" s="28">
        <f t="shared" si="2969"/>
        <v>5070000</v>
      </c>
      <c r="CE1406" s="28">
        <f t="shared" si="2970"/>
        <v>963300</v>
      </c>
      <c r="CF1406" s="29">
        <f t="shared" si="2971"/>
        <v>6033300</v>
      </c>
      <c r="CG1406" s="26">
        <v>1</v>
      </c>
      <c r="CH1406" s="27">
        <v>4160000</v>
      </c>
      <c r="CI1406" s="27">
        <v>3120000</v>
      </c>
      <c r="CJ1406" s="148"/>
      <c r="CK1406" s="148"/>
      <c r="CL1406" s="143">
        <f t="shared" si="2960"/>
        <v>0.20203050891044214</v>
      </c>
      <c r="CM1406" s="27">
        <f t="shared" si="2972"/>
        <v>3640000</v>
      </c>
      <c r="CN1406" s="27">
        <f t="shared" si="2961"/>
        <v>691600</v>
      </c>
      <c r="CO1406" s="28">
        <f t="shared" si="2962"/>
        <v>4331600</v>
      </c>
      <c r="CP1406" s="31" t="s">
        <v>30</v>
      </c>
      <c r="CQ1406" s="32" t="s">
        <v>30</v>
      </c>
      <c r="CR1406" s="32" t="s">
        <v>30</v>
      </c>
      <c r="CS1406" s="32" t="s">
        <v>30</v>
      </c>
      <c r="CT1406" s="32" t="s">
        <v>30</v>
      </c>
      <c r="CU1406" s="32" t="s">
        <v>30</v>
      </c>
      <c r="CV1406" s="32" t="s">
        <v>30</v>
      </c>
      <c r="CW1406" s="32" t="s">
        <v>30</v>
      </c>
      <c r="CX1406" s="34" t="s">
        <v>30</v>
      </c>
      <c r="CY1406" s="31" t="s">
        <v>30</v>
      </c>
      <c r="CZ1406" s="32" t="s">
        <v>30</v>
      </c>
      <c r="DA1406" s="32" t="s">
        <v>30</v>
      </c>
      <c r="DB1406" s="32" t="s">
        <v>30</v>
      </c>
      <c r="DC1406" s="32" t="s">
        <v>30</v>
      </c>
      <c r="DD1406" s="32" t="s">
        <v>30</v>
      </c>
      <c r="DE1406" s="32" t="s">
        <v>30</v>
      </c>
      <c r="DF1406" s="32" t="s">
        <v>30</v>
      </c>
      <c r="DG1406" s="32" t="s">
        <v>30</v>
      </c>
      <c r="DH1406" s="31" t="s">
        <v>30</v>
      </c>
      <c r="DI1406" s="43" t="s">
        <v>30</v>
      </c>
      <c r="DJ1406" s="43" t="s">
        <v>30</v>
      </c>
      <c r="DK1406" s="43" t="s">
        <v>30</v>
      </c>
      <c r="DL1406" s="43" t="s">
        <v>30</v>
      </c>
      <c r="DM1406" s="32" t="s">
        <v>30</v>
      </c>
      <c r="DN1406" s="32" t="s">
        <v>30</v>
      </c>
      <c r="DO1406" s="33" t="s">
        <v>30</v>
      </c>
    </row>
    <row r="1407" spans="1:119" ht="21" customHeight="1" x14ac:dyDescent="0.25">
      <c r="A1407" s="66" t="s">
        <v>2749</v>
      </c>
      <c r="B1407" s="67" t="s">
        <v>2702</v>
      </c>
      <c r="C1407" s="68" t="s">
        <v>2750</v>
      </c>
      <c r="D1407" s="26">
        <v>1</v>
      </c>
      <c r="E1407" s="27">
        <v>6500000</v>
      </c>
      <c r="F1407" s="27">
        <v>9360000</v>
      </c>
      <c r="G1407" s="148"/>
      <c r="H1407" s="148"/>
      <c r="I1407" s="143">
        <f t="shared" si="2942"/>
        <v>0.25502211780498435</v>
      </c>
      <c r="J1407" s="27">
        <f t="shared" si="2943"/>
        <v>7930000</v>
      </c>
      <c r="K1407" s="28">
        <f t="shared" si="2944"/>
        <v>1506700</v>
      </c>
      <c r="L1407" s="29">
        <f t="shared" si="2821"/>
        <v>9436700</v>
      </c>
      <c r="M1407" s="26">
        <v>1</v>
      </c>
      <c r="N1407" s="27">
        <v>6500000</v>
      </c>
      <c r="O1407" s="27">
        <v>5200000</v>
      </c>
      <c r="P1407" s="145"/>
      <c r="Q1407" s="145"/>
      <c r="R1407" s="143">
        <f t="shared" si="2919"/>
        <v>0.15713484026367722</v>
      </c>
      <c r="S1407" s="27">
        <f t="shared" si="2963"/>
        <v>5850000</v>
      </c>
      <c r="T1407" s="28">
        <f t="shared" si="2964"/>
        <v>1111500</v>
      </c>
      <c r="U1407" s="30">
        <f t="shared" si="2965"/>
        <v>6961500</v>
      </c>
      <c r="V1407" s="26">
        <v>1</v>
      </c>
      <c r="W1407" s="27">
        <v>6500000</v>
      </c>
      <c r="X1407" s="27">
        <v>7800000</v>
      </c>
      <c r="Y1407" s="145"/>
      <c r="Z1407" s="145"/>
      <c r="AA1407" s="143">
        <f t="shared" si="2861"/>
        <v>0.12856486930664501</v>
      </c>
      <c r="AB1407" s="27">
        <f t="shared" si="2945"/>
        <v>7150000</v>
      </c>
      <c r="AC1407" s="28">
        <f t="shared" si="2946"/>
        <v>1358500</v>
      </c>
      <c r="AD1407" s="29">
        <f t="shared" si="2947"/>
        <v>8508500</v>
      </c>
      <c r="AE1407" s="26">
        <v>1</v>
      </c>
      <c r="AF1407" s="27">
        <v>6500000</v>
      </c>
      <c r="AG1407" s="27">
        <v>7930000</v>
      </c>
      <c r="AH1407" s="145"/>
      <c r="AI1407" s="145"/>
      <c r="AJ1407" s="143">
        <f t="shared" si="2825"/>
        <v>0.14014728996490131</v>
      </c>
      <c r="AK1407" s="27">
        <f t="shared" si="2948"/>
        <v>7215000</v>
      </c>
      <c r="AL1407" s="28">
        <f t="shared" si="2949"/>
        <v>1370850</v>
      </c>
      <c r="AM1407" s="30">
        <f t="shared" si="2950"/>
        <v>8585850</v>
      </c>
      <c r="AN1407" s="26">
        <v>1</v>
      </c>
      <c r="AO1407" s="27">
        <v>6500000</v>
      </c>
      <c r="AP1407" s="27">
        <v>9360000</v>
      </c>
      <c r="AQ1407" s="145"/>
      <c r="AR1407" s="145"/>
      <c r="AS1407" s="143">
        <f t="shared" si="2829"/>
        <v>0.25502211780498435</v>
      </c>
      <c r="AT1407" s="27">
        <f t="shared" si="2951"/>
        <v>7930000</v>
      </c>
      <c r="AU1407" s="28">
        <f t="shared" si="2952"/>
        <v>1506700</v>
      </c>
      <c r="AV1407" s="30">
        <f t="shared" si="2953"/>
        <v>9436700</v>
      </c>
      <c r="AW1407" s="26">
        <v>1</v>
      </c>
      <c r="AX1407" s="27">
        <v>6500000</v>
      </c>
      <c r="AY1407" s="27">
        <v>7800000</v>
      </c>
      <c r="AZ1407" s="145"/>
      <c r="BA1407" s="145"/>
      <c r="BB1407" s="143">
        <f t="shared" si="2833"/>
        <v>0.12856486930664501</v>
      </c>
      <c r="BC1407" s="27">
        <f t="shared" si="2954"/>
        <v>7150000</v>
      </c>
      <c r="BD1407" s="27">
        <f t="shared" si="2955"/>
        <v>1358500</v>
      </c>
      <c r="BE1407" s="27">
        <f t="shared" si="2956"/>
        <v>8508500</v>
      </c>
      <c r="BF1407" s="26">
        <v>1</v>
      </c>
      <c r="BG1407" s="27">
        <v>5200000</v>
      </c>
      <c r="BH1407" s="27">
        <v>4680000</v>
      </c>
      <c r="BI1407" s="145"/>
      <c r="BJ1407" s="145"/>
      <c r="BK1407" s="143">
        <f t="shared" si="2837"/>
        <v>7.4432292756478682E-2</v>
      </c>
      <c r="BL1407" s="27">
        <f t="shared" si="2957"/>
        <v>4940000</v>
      </c>
      <c r="BM1407" s="27">
        <f t="shared" si="2958"/>
        <v>938600</v>
      </c>
      <c r="BN1407" s="28">
        <f t="shared" si="2959"/>
        <v>5878600</v>
      </c>
      <c r="BO1407" s="26">
        <v>1</v>
      </c>
      <c r="BP1407" s="27">
        <v>5200000</v>
      </c>
      <c r="BQ1407" s="27">
        <v>4940000</v>
      </c>
      <c r="BR1407" s="148"/>
      <c r="BS1407" s="148"/>
      <c r="BT1407" s="143">
        <f t="shared" si="2841"/>
        <v>3.6261886214694741E-2</v>
      </c>
      <c r="BU1407" s="27">
        <f t="shared" si="2966"/>
        <v>5070000</v>
      </c>
      <c r="BV1407" s="28">
        <f t="shared" si="2967"/>
        <v>963300</v>
      </c>
      <c r="BW1407" s="30">
        <f t="shared" si="2968"/>
        <v>6033300</v>
      </c>
      <c r="BX1407" s="26">
        <v>1</v>
      </c>
      <c r="BY1407" s="28">
        <v>5200000</v>
      </c>
      <c r="BZ1407" s="28">
        <v>4940000</v>
      </c>
      <c r="CA1407" s="156"/>
      <c r="CB1407" s="156"/>
      <c r="CC1407" s="177">
        <f t="shared" si="2845"/>
        <v>3.6261886214694741E-2</v>
      </c>
      <c r="CD1407" s="28">
        <f t="shared" si="2969"/>
        <v>5070000</v>
      </c>
      <c r="CE1407" s="28">
        <f t="shared" si="2970"/>
        <v>963300</v>
      </c>
      <c r="CF1407" s="29">
        <f t="shared" si="2971"/>
        <v>6033300</v>
      </c>
      <c r="CG1407" s="26">
        <v>1</v>
      </c>
      <c r="CH1407" s="27">
        <v>4160000</v>
      </c>
      <c r="CI1407" s="27">
        <v>3120000</v>
      </c>
      <c r="CJ1407" s="148"/>
      <c r="CK1407" s="148"/>
      <c r="CL1407" s="143">
        <f t="shared" si="2960"/>
        <v>0.20203050891044214</v>
      </c>
      <c r="CM1407" s="27">
        <f t="shared" si="2972"/>
        <v>3640000</v>
      </c>
      <c r="CN1407" s="27">
        <f t="shared" si="2961"/>
        <v>691600</v>
      </c>
      <c r="CO1407" s="28">
        <f t="shared" si="2962"/>
        <v>4331600</v>
      </c>
      <c r="CP1407" s="31" t="s">
        <v>30</v>
      </c>
      <c r="CQ1407" s="32" t="s">
        <v>30</v>
      </c>
      <c r="CR1407" s="32" t="s">
        <v>30</v>
      </c>
      <c r="CS1407" s="32" t="s">
        <v>30</v>
      </c>
      <c r="CT1407" s="32" t="s">
        <v>30</v>
      </c>
      <c r="CU1407" s="32" t="s">
        <v>30</v>
      </c>
      <c r="CV1407" s="32" t="s">
        <v>30</v>
      </c>
      <c r="CW1407" s="32" t="s">
        <v>30</v>
      </c>
      <c r="CX1407" s="34" t="s">
        <v>30</v>
      </c>
      <c r="CY1407" s="31" t="s">
        <v>30</v>
      </c>
      <c r="CZ1407" s="32" t="s">
        <v>30</v>
      </c>
      <c r="DA1407" s="32" t="s">
        <v>30</v>
      </c>
      <c r="DB1407" s="32" t="s">
        <v>30</v>
      </c>
      <c r="DC1407" s="32" t="s">
        <v>30</v>
      </c>
      <c r="DD1407" s="32" t="s">
        <v>30</v>
      </c>
      <c r="DE1407" s="32" t="s">
        <v>30</v>
      </c>
      <c r="DF1407" s="32" t="s">
        <v>30</v>
      </c>
      <c r="DG1407" s="32" t="s">
        <v>30</v>
      </c>
      <c r="DH1407" s="31" t="s">
        <v>30</v>
      </c>
      <c r="DI1407" s="43" t="s">
        <v>30</v>
      </c>
      <c r="DJ1407" s="43" t="s">
        <v>30</v>
      </c>
      <c r="DK1407" s="43" t="s">
        <v>30</v>
      </c>
      <c r="DL1407" s="43" t="s">
        <v>30</v>
      </c>
      <c r="DM1407" s="32" t="s">
        <v>30</v>
      </c>
      <c r="DN1407" s="32" t="s">
        <v>30</v>
      </c>
      <c r="DO1407" s="33" t="s">
        <v>30</v>
      </c>
    </row>
    <row r="1408" spans="1:119" ht="21" customHeight="1" x14ac:dyDescent="0.25">
      <c r="A1408" s="66" t="s">
        <v>2751</v>
      </c>
      <c r="B1408" s="67" t="s">
        <v>2702</v>
      </c>
      <c r="C1408" s="68" t="s">
        <v>2752</v>
      </c>
      <c r="D1408" s="26">
        <v>1</v>
      </c>
      <c r="E1408" s="27">
        <v>6500000</v>
      </c>
      <c r="F1408" s="27">
        <v>9360000</v>
      </c>
      <c r="G1408" s="148"/>
      <c r="H1408" s="148"/>
      <c r="I1408" s="143">
        <f t="shared" si="2942"/>
        <v>0.25502211780498435</v>
      </c>
      <c r="J1408" s="27">
        <f t="shared" si="2943"/>
        <v>7930000</v>
      </c>
      <c r="K1408" s="28">
        <f t="shared" si="2944"/>
        <v>1506700</v>
      </c>
      <c r="L1408" s="29">
        <f t="shared" si="2821"/>
        <v>9436700</v>
      </c>
      <c r="M1408" s="26">
        <v>1</v>
      </c>
      <c r="N1408" s="27">
        <v>6500000</v>
      </c>
      <c r="O1408" s="27">
        <v>5200000</v>
      </c>
      <c r="P1408" s="145"/>
      <c r="Q1408" s="145"/>
      <c r="R1408" s="143">
        <f t="shared" si="2919"/>
        <v>0.15713484026367722</v>
      </c>
      <c r="S1408" s="27">
        <f t="shared" si="2963"/>
        <v>5850000</v>
      </c>
      <c r="T1408" s="28">
        <f t="shared" si="2964"/>
        <v>1111500</v>
      </c>
      <c r="U1408" s="30">
        <f t="shared" si="2965"/>
        <v>6961500</v>
      </c>
      <c r="V1408" s="26">
        <v>1</v>
      </c>
      <c r="W1408" s="27">
        <v>6500000</v>
      </c>
      <c r="X1408" s="27">
        <v>7800000</v>
      </c>
      <c r="Y1408" s="145"/>
      <c r="Z1408" s="145"/>
      <c r="AA1408" s="143">
        <f t="shared" si="2861"/>
        <v>0.12856486930664501</v>
      </c>
      <c r="AB1408" s="27">
        <f t="shared" si="2945"/>
        <v>7150000</v>
      </c>
      <c r="AC1408" s="28">
        <f t="shared" si="2946"/>
        <v>1358500</v>
      </c>
      <c r="AD1408" s="29">
        <f t="shared" si="2947"/>
        <v>8508500</v>
      </c>
      <c r="AE1408" s="26">
        <v>1</v>
      </c>
      <c r="AF1408" s="27">
        <v>6500000</v>
      </c>
      <c r="AG1408" s="27">
        <v>7930000</v>
      </c>
      <c r="AH1408" s="145"/>
      <c r="AI1408" s="145"/>
      <c r="AJ1408" s="143">
        <f t="shared" si="2825"/>
        <v>0.14014728996490131</v>
      </c>
      <c r="AK1408" s="27">
        <f t="shared" si="2948"/>
        <v>7215000</v>
      </c>
      <c r="AL1408" s="28">
        <f t="shared" si="2949"/>
        <v>1370850</v>
      </c>
      <c r="AM1408" s="30">
        <f t="shared" si="2950"/>
        <v>8585850</v>
      </c>
      <c r="AN1408" s="26">
        <v>1</v>
      </c>
      <c r="AO1408" s="27">
        <v>6500000</v>
      </c>
      <c r="AP1408" s="27">
        <v>9360000</v>
      </c>
      <c r="AQ1408" s="145"/>
      <c r="AR1408" s="145"/>
      <c r="AS1408" s="143">
        <f t="shared" si="2829"/>
        <v>0.25502211780498435</v>
      </c>
      <c r="AT1408" s="27">
        <f t="shared" si="2951"/>
        <v>7930000</v>
      </c>
      <c r="AU1408" s="28">
        <f t="shared" si="2952"/>
        <v>1506700</v>
      </c>
      <c r="AV1408" s="30">
        <f t="shared" si="2953"/>
        <v>9436700</v>
      </c>
      <c r="AW1408" s="26">
        <v>1</v>
      </c>
      <c r="AX1408" s="27">
        <v>6500000</v>
      </c>
      <c r="AY1408" s="27">
        <v>7800000</v>
      </c>
      <c r="AZ1408" s="145"/>
      <c r="BA1408" s="145"/>
      <c r="BB1408" s="143">
        <f t="shared" si="2833"/>
        <v>0.12856486930664501</v>
      </c>
      <c r="BC1408" s="27">
        <f t="shared" si="2954"/>
        <v>7150000</v>
      </c>
      <c r="BD1408" s="27">
        <f t="shared" si="2955"/>
        <v>1358500</v>
      </c>
      <c r="BE1408" s="27">
        <f t="shared" si="2956"/>
        <v>8508500</v>
      </c>
      <c r="BF1408" s="26">
        <v>1</v>
      </c>
      <c r="BG1408" s="27">
        <v>5200000</v>
      </c>
      <c r="BH1408" s="27">
        <v>4680000</v>
      </c>
      <c r="BI1408" s="145"/>
      <c r="BJ1408" s="145"/>
      <c r="BK1408" s="143">
        <f t="shared" si="2837"/>
        <v>7.4432292756478682E-2</v>
      </c>
      <c r="BL1408" s="27">
        <f t="shared" si="2957"/>
        <v>4940000</v>
      </c>
      <c r="BM1408" s="27">
        <f t="shared" si="2958"/>
        <v>938600</v>
      </c>
      <c r="BN1408" s="28">
        <f t="shared" si="2959"/>
        <v>5878600</v>
      </c>
      <c r="BO1408" s="26">
        <v>1</v>
      </c>
      <c r="BP1408" s="27">
        <v>5200000</v>
      </c>
      <c r="BQ1408" s="27">
        <v>4940000</v>
      </c>
      <c r="BR1408" s="148"/>
      <c r="BS1408" s="148"/>
      <c r="BT1408" s="143">
        <f t="shared" si="2841"/>
        <v>3.6261886214694741E-2</v>
      </c>
      <c r="BU1408" s="27">
        <f t="shared" si="2966"/>
        <v>5070000</v>
      </c>
      <c r="BV1408" s="28">
        <f t="shared" si="2967"/>
        <v>963300</v>
      </c>
      <c r="BW1408" s="30">
        <f t="shared" si="2968"/>
        <v>6033300</v>
      </c>
      <c r="BX1408" s="26">
        <v>1</v>
      </c>
      <c r="BY1408" s="28">
        <v>5200000</v>
      </c>
      <c r="BZ1408" s="28">
        <v>4940000</v>
      </c>
      <c r="CA1408" s="156"/>
      <c r="CB1408" s="156"/>
      <c r="CC1408" s="177">
        <f t="shared" si="2845"/>
        <v>3.6261886214694741E-2</v>
      </c>
      <c r="CD1408" s="28">
        <f t="shared" si="2969"/>
        <v>5070000</v>
      </c>
      <c r="CE1408" s="28">
        <f t="shared" si="2970"/>
        <v>963300</v>
      </c>
      <c r="CF1408" s="29">
        <f t="shared" si="2971"/>
        <v>6033300</v>
      </c>
      <c r="CG1408" s="26">
        <v>1</v>
      </c>
      <c r="CH1408" s="27">
        <v>4160000</v>
      </c>
      <c r="CI1408" s="27">
        <v>3120000</v>
      </c>
      <c r="CJ1408" s="148"/>
      <c r="CK1408" s="148"/>
      <c r="CL1408" s="143">
        <f t="shared" si="2960"/>
        <v>0.20203050891044214</v>
      </c>
      <c r="CM1408" s="27">
        <f t="shared" si="2972"/>
        <v>3640000</v>
      </c>
      <c r="CN1408" s="27">
        <f t="shared" si="2961"/>
        <v>691600</v>
      </c>
      <c r="CO1408" s="28">
        <f t="shared" si="2962"/>
        <v>4331600</v>
      </c>
      <c r="CP1408" s="31" t="s">
        <v>30</v>
      </c>
      <c r="CQ1408" s="32" t="s">
        <v>30</v>
      </c>
      <c r="CR1408" s="32" t="s">
        <v>30</v>
      </c>
      <c r="CS1408" s="32" t="s">
        <v>30</v>
      </c>
      <c r="CT1408" s="32" t="s">
        <v>30</v>
      </c>
      <c r="CU1408" s="32" t="s">
        <v>30</v>
      </c>
      <c r="CV1408" s="32" t="s">
        <v>30</v>
      </c>
      <c r="CW1408" s="32" t="s">
        <v>30</v>
      </c>
      <c r="CX1408" s="34" t="s">
        <v>30</v>
      </c>
      <c r="CY1408" s="31" t="s">
        <v>30</v>
      </c>
      <c r="CZ1408" s="32" t="s">
        <v>30</v>
      </c>
      <c r="DA1408" s="32" t="s">
        <v>30</v>
      </c>
      <c r="DB1408" s="32" t="s">
        <v>30</v>
      </c>
      <c r="DC1408" s="32" t="s">
        <v>30</v>
      </c>
      <c r="DD1408" s="32" t="s">
        <v>30</v>
      </c>
      <c r="DE1408" s="32" t="s">
        <v>30</v>
      </c>
      <c r="DF1408" s="32" t="s">
        <v>30</v>
      </c>
      <c r="DG1408" s="32" t="s">
        <v>30</v>
      </c>
      <c r="DH1408" s="31" t="s">
        <v>30</v>
      </c>
      <c r="DI1408" s="43" t="s">
        <v>30</v>
      </c>
      <c r="DJ1408" s="43" t="s">
        <v>30</v>
      </c>
      <c r="DK1408" s="43" t="s">
        <v>30</v>
      </c>
      <c r="DL1408" s="43" t="s">
        <v>30</v>
      </c>
      <c r="DM1408" s="32" t="s">
        <v>30</v>
      </c>
      <c r="DN1408" s="32" t="s">
        <v>30</v>
      </c>
      <c r="DO1408" s="33" t="s">
        <v>30</v>
      </c>
    </row>
    <row r="1409" spans="1:119" ht="21" customHeight="1" x14ac:dyDescent="0.25">
      <c r="A1409" s="66" t="s">
        <v>2753</v>
      </c>
      <c r="B1409" s="67" t="s">
        <v>2702</v>
      </c>
      <c r="C1409" s="68" t="s">
        <v>2754</v>
      </c>
      <c r="D1409" s="26">
        <v>1</v>
      </c>
      <c r="E1409" s="27">
        <v>8000000</v>
      </c>
      <c r="F1409" s="27">
        <v>9600000</v>
      </c>
      <c r="G1409" s="148"/>
      <c r="H1409" s="148"/>
      <c r="I1409" s="143">
        <f t="shared" si="2942"/>
        <v>0.12856486930664501</v>
      </c>
      <c r="J1409" s="27">
        <f t="shared" si="2943"/>
        <v>8800000</v>
      </c>
      <c r="K1409" s="28">
        <f t="shared" si="2944"/>
        <v>1672000</v>
      </c>
      <c r="L1409" s="29">
        <f t="shared" si="2821"/>
        <v>10472000</v>
      </c>
      <c r="M1409" s="26">
        <v>1</v>
      </c>
      <c r="N1409" s="27">
        <v>8000000</v>
      </c>
      <c r="O1409" s="27">
        <v>6400000</v>
      </c>
      <c r="P1409" s="145"/>
      <c r="Q1409" s="145"/>
      <c r="R1409" s="143">
        <f t="shared" si="2919"/>
        <v>0.15713484026367724</v>
      </c>
      <c r="S1409" s="27">
        <f t="shared" si="2963"/>
        <v>7200000</v>
      </c>
      <c r="T1409" s="28">
        <f t="shared" si="2964"/>
        <v>1368000</v>
      </c>
      <c r="U1409" s="30">
        <f t="shared" si="2965"/>
        <v>8568000</v>
      </c>
      <c r="V1409" s="26">
        <v>1</v>
      </c>
      <c r="W1409" s="27">
        <v>8000000</v>
      </c>
      <c r="X1409" s="27">
        <v>9600000</v>
      </c>
      <c r="Y1409" s="145"/>
      <c r="Z1409" s="145"/>
      <c r="AA1409" s="143">
        <f t="shared" si="2861"/>
        <v>0.12856486930664501</v>
      </c>
      <c r="AB1409" s="27">
        <f t="shared" si="2945"/>
        <v>8800000</v>
      </c>
      <c r="AC1409" s="28">
        <f t="shared" si="2946"/>
        <v>1672000</v>
      </c>
      <c r="AD1409" s="29">
        <f t="shared" si="2947"/>
        <v>10472000</v>
      </c>
      <c r="AE1409" s="26">
        <v>1</v>
      </c>
      <c r="AF1409" s="27">
        <v>8000000</v>
      </c>
      <c r="AG1409" s="27">
        <v>9760000</v>
      </c>
      <c r="AH1409" s="145"/>
      <c r="AI1409" s="145"/>
      <c r="AJ1409" s="143">
        <f t="shared" si="2825"/>
        <v>0.14014728996490131</v>
      </c>
      <c r="AK1409" s="27">
        <f t="shared" si="2948"/>
        <v>8880000</v>
      </c>
      <c r="AL1409" s="28">
        <f t="shared" si="2949"/>
        <v>1687200</v>
      </c>
      <c r="AM1409" s="30">
        <f t="shared" si="2950"/>
        <v>10567200</v>
      </c>
      <c r="AN1409" s="26">
        <v>1</v>
      </c>
      <c r="AO1409" s="27">
        <v>8000000</v>
      </c>
      <c r="AP1409" s="27">
        <v>11520000</v>
      </c>
      <c r="AQ1409" s="145"/>
      <c r="AR1409" s="145"/>
      <c r="AS1409" s="143">
        <f t="shared" si="2829"/>
        <v>0.25502211780498435</v>
      </c>
      <c r="AT1409" s="27">
        <f t="shared" si="2951"/>
        <v>9760000</v>
      </c>
      <c r="AU1409" s="28">
        <f t="shared" si="2952"/>
        <v>1854400</v>
      </c>
      <c r="AV1409" s="30">
        <f t="shared" si="2953"/>
        <v>11614400</v>
      </c>
      <c r="AW1409" s="26">
        <v>1</v>
      </c>
      <c r="AX1409" s="27">
        <v>8000000</v>
      </c>
      <c r="AY1409" s="27">
        <v>9600000</v>
      </c>
      <c r="AZ1409" s="145"/>
      <c r="BA1409" s="145"/>
      <c r="BB1409" s="143">
        <f t="shared" si="2833"/>
        <v>0.12856486930664501</v>
      </c>
      <c r="BC1409" s="27">
        <f t="shared" si="2954"/>
        <v>8800000</v>
      </c>
      <c r="BD1409" s="27">
        <f t="shared" si="2955"/>
        <v>1672000</v>
      </c>
      <c r="BE1409" s="27">
        <f t="shared" si="2956"/>
        <v>10472000</v>
      </c>
      <c r="BF1409" s="26">
        <v>1</v>
      </c>
      <c r="BG1409" s="27">
        <v>6400000</v>
      </c>
      <c r="BH1409" s="27">
        <v>5760000</v>
      </c>
      <c r="BI1409" s="145"/>
      <c r="BJ1409" s="145"/>
      <c r="BK1409" s="143">
        <f t="shared" si="2837"/>
        <v>7.4432292756478682E-2</v>
      </c>
      <c r="BL1409" s="27">
        <f t="shared" si="2957"/>
        <v>6080000</v>
      </c>
      <c r="BM1409" s="27">
        <f t="shared" si="2958"/>
        <v>1155200</v>
      </c>
      <c r="BN1409" s="28">
        <f t="shared" si="2959"/>
        <v>7235200</v>
      </c>
      <c r="BO1409" s="26">
        <v>1</v>
      </c>
      <c r="BP1409" s="27">
        <v>6400000</v>
      </c>
      <c r="BQ1409" s="27">
        <v>6080000</v>
      </c>
      <c r="BR1409" s="148"/>
      <c r="BS1409" s="148"/>
      <c r="BT1409" s="143">
        <f t="shared" si="2841"/>
        <v>3.6261886214694741E-2</v>
      </c>
      <c r="BU1409" s="27">
        <f t="shared" si="2966"/>
        <v>6240000</v>
      </c>
      <c r="BV1409" s="28">
        <f t="shared" si="2967"/>
        <v>1185600</v>
      </c>
      <c r="BW1409" s="30">
        <f t="shared" si="2968"/>
        <v>7425600</v>
      </c>
      <c r="BX1409" s="26">
        <v>1</v>
      </c>
      <c r="BY1409" s="28">
        <v>6400000</v>
      </c>
      <c r="BZ1409" s="28">
        <v>6080000</v>
      </c>
      <c r="CA1409" s="156"/>
      <c r="CB1409" s="156"/>
      <c r="CC1409" s="177">
        <f t="shared" si="2845"/>
        <v>3.6261886214694741E-2</v>
      </c>
      <c r="CD1409" s="28">
        <f t="shared" si="2969"/>
        <v>6240000</v>
      </c>
      <c r="CE1409" s="28">
        <f t="shared" si="2970"/>
        <v>1185600</v>
      </c>
      <c r="CF1409" s="29">
        <f t="shared" si="2971"/>
        <v>7425600</v>
      </c>
      <c r="CG1409" s="26">
        <v>1</v>
      </c>
      <c r="CH1409" s="27">
        <v>5120000</v>
      </c>
      <c r="CI1409" s="27">
        <v>3840000</v>
      </c>
      <c r="CJ1409" s="148"/>
      <c r="CK1409" s="148"/>
      <c r="CL1409" s="143">
        <f t="shared" si="2960"/>
        <v>0.20203050891044214</v>
      </c>
      <c r="CM1409" s="27">
        <f t="shared" si="2972"/>
        <v>4480000</v>
      </c>
      <c r="CN1409" s="27">
        <f t="shared" si="2961"/>
        <v>851200</v>
      </c>
      <c r="CO1409" s="28">
        <f t="shared" si="2962"/>
        <v>5331200</v>
      </c>
      <c r="CP1409" s="31" t="s">
        <v>30</v>
      </c>
      <c r="CQ1409" s="32" t="s">
        <v>30</v>
      </c>
      <c r="CR1409" s="32" t="s">
        <v>30</v>
      </c>
      <c r="CS1409" s="32" t="s">
        <v>30</v>
      </c>
      <c r="CT1409" s="32" t="s">
        <v>30</v>
      </c>
      <c r="CU1409" s="32" t="s">
        <v>30</v>
      </c>
      <c r="CV1409" s="32" t="s">
        <v>30</v>
      </c>
      <c r="CW1409" s="32" t="s">
        <v>30</v>
      </c>
      <c r="CX1409" s="34" t="s">
        <v>30</v>
      </c>
      <c r="CY1409" s="31" t="s">
        <v>30</v>
      </c>
      <c r="CZ1409" s="32" t="s">
        <v>30</v>
      </c>
      <c r="DA1409" s="32" t="s">
        <v>30</v>
      </c>
      <c r="DB1409" s="32" t="s">
        <v>30</v>
      </c>
      <c r="DC1409" s="32" t="s">
        <v>30</v>
      </c>
      <c r="DD1409" s="32" t="s">
        <v>30</v>
      </c>
      <c r="DE1409" s="32" t="s">
        <v>30</v>
      </c>
      <c r="DF1409" s="32" t="s">
        <v>30</v>
      </c>
      <c r="DG1409" s="32" t="s">
        <v>30</v>
      </c>
      <c r="DH1409" s="31" t="s">
        <v>30</v>
      </c>
      <c r="DI1409" s="43" t="s">
        <v>30</v>
      </c>
      <c r="DJ1409" s="43" t="s">
        <v>30</v>
      </c>
      <c r="DK1409" s="43" t="s">
        <v>30</v>
      </c>
      <c r="DL1409" s="43" t="s">
        <v>30</v>
      </c>
      <c r="DM1409" s="32" t="s">
        <v>30</v>
      </c>
      <c r="DN1409" s="32" t="s">
        <v>30</v>
      </c>
      <c r="DO1409" s="33" t="s">
        <v>30</v>
      </c>
    </row>
    <row r="1410" spans="1:119" ht="21" customHeight="1" x14ac:dyDescent="0.25">
      <c r="A1410" s="66" t="s">
        <v>2755</v>
      </c>
      <c r="B1410" s="67" t="s">
        <v>2702</v>
      </c>
      <c r="C1410" s="68" t="s">
        <v>2756</v>
      </c>
      <c r="D1410" s="26">
        <v>1</v>
      </c>
      <c r="E1410" s="27">
        <v>8500000</v>
      </c>
      <c r="F1410" s="27">
        <v>10200000</v>
      </c>
      <c r="G1410" s="148"/>
      <c r="H1410" s="148"/>
      <c r="I1410" s="143">
        <f t="shared" si="2942"/>
        <v>0.12856486930664499</v>
      </c>
      <c r="J1410" s="27">
        <f t="shared" si="2943"/>
        <v>9350000</v>
      </c>
      <c r="K1410" s="28">
        <f t="shared" si="2944"/>
        <v>1776500</v>
      </c>
      <c r="L1410" s="29">
        <f t="shared" si="2821"/>
        <v>11126500</v>
      </c>
      <c r="M1410" s="26">
        <v>1</v>
      </c>
      <c r="N1410" s="27">
        <v>8500000</v>
      </c>
      <c r="O1410" s="27">
        <v>6800000</v>
      </c>
      <c r="P1410" s="145"/>
      <c r="Q1410" s="145"/>
      <c r="R1410" s="143">
        <f t="shared" si="2919"/>
        <v>0.15713484026367722</v>
      </c>
      <c r="S1410" s="27">
        <f t="shared" si="2963"/>
        <v>7650000</v>
      </c>
      <c r="T1410" s="28">
        <f t="shared" si="2964"/>
        <v>1453500</v>
      </c>
      <c r="U1410" s="30">
        <f t="shared" si="2965"/>
        <v>9103500</v>
      </c>
      <c r="V1410" s="26">
        <v>1</v>
      </c>
      <c r="W1410" s="27">
        <v>8500000</v>
      </c>
      <c r="X1410" s="27">
        <v>10200000</v>
      </c>
      <c r="Y1410" s="145"/>
      <c r="Z1410" s="145"/>
      <c r="AA1410" s="143">
        <f t="shared" si="2861"/>
        <v>0.12856486930664499</v>
      </c>
      <c r="AB1410" s="27">
        <f t="shared" si="2945"/>
        <v>9350000</v>
      </c>
      <c r="AC1410" s="28">
        <f t="shared" si="2946"/>
        <v>1776500</v>
      </c>
      <c r="AD1410" s="29">
        <f t="shared" si="2947"/>
        <v>11126500</v>
      </c>
      <c r="AE1410" s="26">
        <v>1</v>
      </c>
      <c r="AF1410" s="27">
        <v>8500000</v>
      </c>
      <c r="AG1410" s="27">
        <v>10370000</v>
      </c>
      <c r="AH1410" s="145"/>
      <c r="AI1410" s="145"/>
      <c r="AJ1410" s="143">
        <f t="shared" si="2825"/>
        <v>0.14014728996490131</v>
      </c>
      <c r="AK1410" s="27">
        <f t="shared" si="2948"/>
        <v>9435000</v>
      </c>
      <c r="AL1410" s="28">
        <f t="shared" si="2949"/>
        <v>1792650</v>
      </c>
      <c r="AM1410" s="30">
        <f t="shared" si="2950"/>
        <v>11227650</v>
      </c>
      <c r="AN1410" s="26">
        <v>1</v>
      </c>
      <c r="AO1410" s="27">
        <v>8500000</v>
      </c>
      <c r="AP1410" s="27">
        <v>12240000</v>
      </c>
      <c r="AQ1410" s="145"/>
      <c r="AR1410" s="145"/>
      <c r="AS1410" s="143">
        <f t="shared" si="2829"/>
        <v>0.25502211780498435</v>
      </c>
      <c r="AT1410" s="27">
        <f t="shared" si="2951"/>
        <v>10370000</v>
      </c>
      <c r="AU1410" s="28">
        <f t="shared" si="2952"/>
        <v>1970300</v>
      </c>
      <c r="AV1410" s="30">
        <f t="shared" si="2953"/>
        <v>12340300</v>
      </c>
      <c r="AW1410" s="26">
        <v>1</v>
      </c>
      <c r="AX1410" s="27">
        <v>8500000</v>
      </c>
      <c r="AY1410" s="27">
        <v>10200000</v>
      </c>
      <c r="AZ1410" s="145"/>
      <c r="BA1410" s="145"/>
      <c r="BB1410" s="143">
        <f t="shared" si="2833"/>
        <v>0.12856486930664499</v>
      </c>
      <c r="BC1410" s="27">
        <f t="shared" si="2954"/>
        <v>9350000</v>
      </c>
      <c r="BD1410" s="27">
        <f t="shared" si="2955"/>
        <v>1776500</v>
      </c>
      <c r="BE1410" s="27">
        <f t="shared" si="2956"/>
        <v>11126500</v>
      </c>
      <c r="BF1410" s="26">
        <v>1</v>
      </c>
      <c r="BG1410" s="27">
        <v>6800000</v>
      </c>
      <c r="BH1410" s="27">
        <v>6120000</v>
      </c>
      <c r="BI1410" s="145"/>
      <c r="BJ1410" s="145"/>
      <c r="BK1410" s="143">
        <f t="shared" si="2837"/>
        <v>7.4432292756478682E-2</v>
      </c>
      <c r="BL1410" s="27">
        <f t="shared" si="2957"/>
        <v>6460000</v>
      </c>
      <c r="BM1410" s="27">
        <f t="shared" si="2958"/>
        <v>1227400</v>
      </c>
      <c r="BN1410" s="28">
        <f t="shared" si="2959"/>
        <v>7687400</v>
      </c>
      <c r="BO1410" s="26">
        <v>1</v>
      </c>
      <c r="BP1410" s="27">
        <v>6800000</v>
      </c>
      <c r="BQ1410" s="27">
        <v>6460000</v>
      </c>
      <c r="BR1410" s="148"/>
      <c r="BS1410" s="148"/>
      <c r="BT1410" s="143">
        <f t="shared" si="2841"/>
        <v>3.6261886214694741E-2</v>
      </c>
      <c r="BU1410" s="27">
        <f t="shared" si="2966"/>
        <v>6630000</v>
      </c>
      <c r="BV1410" s="28">
        <f t="shared" si="2967"/>
        <v>1259700</v>
      </c>
      <c r="BW1410" s="30">
        <f t="shared" si="2968"/>
        <v>7889700</v>
      </c>
      <c r="BX1410" s="26">
        <v>1</v>
      </c>
      <c r="BY1410" s="28">
        <v>6800000</v>
      </c>
      <c r="BZ1410" s="28">
        <v>6460000</v>
      </c>
      <c r="CA1410" s="156"/>
      <c r="CB1410" s="156"/>
      <c r="CC1410" s="177">
        <f t="shared" si="2845"/>
        <v>3.6261886214694741E-2</v>
      </c>
      <c r="CD1410" s="28">
        <f t="shared" si="2969"/>
        <v>6630000</v>
      </c>
      <c r="CE1410" s="28">
        <f t="shared" si="2970"/>
        <v>1259700</v>
      </c>
      <c r="CF1410" s="29">
        <f t="shared" si="2971"/>
        <v>7889700</v>
      </c>
      <c r="CG1410" s="26">
        <v>1</v>
      </c>
      <c r="CH1410" s="27">
        <v>5440000</v>
      </c>
      <c r="CI1410" s="27">
        <v>4080000</v>
      </c>
      <c r="CJ1410" s="148"/>
      <c r="CK1410" s="148"/>
      <c r="CL1410" s="143">
        <f t="shared" si="2960"/>
        <v>0.20203050891044214</v>
      </c>
      <c r="CM1410" s="27">
        <f t="shared" si="2972"/>
        <v>4760000</v>
      </c>
      <c r="CN1410" s="27">
        <f t="shared" si="2961"/>
        <v>904400</v>
      </c>
      <c r="CO1410" s="28">
        <f t="shared" si="2962"/>
        <v>5664400</v>
      </c>
      <c r="CP1410" s="31" t="s">
        <v>30</v>
      </c>
      <c r="CQ1410" s="32" t="s">
        <v>30</v>
      </c>
      <c r="CR1410" s="32" t="s">
        <v>30</v>
      </c>
      <c r="CS1410" s="32" t="s">
        <v>30</v>
      </c>
      <c r="CT1410" s="32" t="s">
        <v>30</v>
      </c>
      <c r="CU1410" s="32" t="s">
        <v>30</v>
      </c>
      <c r="CV1410" s="32" t="s">
        <v>30</v>
      </c>
      <c r="CW1410" s="32" t="s">
        <v>30</v>
      </c>
      <c r="CX1410" s="34" t="s">
        <v>30</v>
      </c>
      <c r="CY1410" s="31" t="s">
        <v>30</v>
      </c>
      <c r="CZ1410" s="32" t="s">
        <v>30</v>
      </c>
      <c r="DA1410" s="32" t="s">
        <v>30</v>
      </c>
      <c r="DB1410" s="32" t="s">
        <v>30</v>
      </c>
      <c r="DC1410" s="32" t="s">
        <v>30</v>
      </c>
      <c r="DD1410" s="32" t="s">
        <v>30</v>
      </c>
      <c r="DE1410" s="32" t="s">
        <v>30</v>
      </c>
      <c r="DF1410" s="32" t="s">
        <v>30</v>
      </c>
      <c r="DG1410" s="32" t="s">
        <v>30</v>
      </c>
      <c r="DH1410" s="31" t="s">
        <v>30</v>
      </c>
      <c r="DI1410" s="43" t="s">
        <v>30</v>
      </c>
      <c r="DJ1410" s="43" t="s">
        <v>30</v>
      </c>
      <c r="DK1410" s="43" t="s">
        <v>30</v>
      </c>
      <c r="DL1410" s="43" t="s">
        <v>30</v>
      </c>
      <c r="DM1410" s="32" t="s">
        <v>30</v>
      </c>
      <c r="DN1410" s="32" t="s">
        <v>30</v>
      </c>
      <c r="DO1410" s="33" t="s">
        <v>30</v>
      </c>
    </row>
    <row r="1411" spans="1:119" ht="21" customHeight="1" x14ac:dyDescent="0.25">
      <c r="A1411" s="66" t="s">
        <v>2757</v>
      </c>
      <c r="B1411" s="67" t="s">
        <v>2702</v>
      </c>
      <c r="C1411" s="68" t="s">
        <v>2758</v>
      </c>
      <c r="D1411" s="26">
        <v>1</v>
      </c>
      <c r="E1411" s="27">
        <v>16000000</v>
      </c>
      <c r="F1411" s="27">
        <v>19200000</v>
      </c>
      <c r="G1411" s="148"/>
      <c r="H1411" s="148"/>
      <c r="I1411" s="143">
        <f t="shared" si="2942"/>
        <v>0.12856486930664501</v>
      </c>
      <c r="J1411" s="27">
        <f t="shared" si="2943"/>
        <v>17600000</v>
      </c>
      <c r="K1411" s="28">
        <f t="shared" si="2944"/>
        <v>3344000</v>
      </c>
      <c r="L1411" s="29">
        <f t="shared" si="2821"/>
        <v>20944000</v>
      </c>
      <c r="M1411" s="26">
        <v>1</v>
      </c>
      <c r="N1411" s="27">
        <v>16000000</v>
      </c>
      <c r="O1411" s="27">
        <v>12800000</v>
      </c>
      <c r="P1411" s="145"/>
      <c r="Q1411" s="145"/>
      <c r="R1411" s="143">
        <f t="shared" si="2919"/>
        <v>0.15713484026367724</v>
      </c>
      <c r="S1411" s="27">
        <f t="shared" si="2963"/>
        <v>14400000</v>
      </c>
      <c r="T1411" s="28">
        <f t="shared" si="2964"/>
        <v>2736000</v>
      </c>
      <c r="U1411" s="30">
        <f t="shared" si="2965"/>
        <v>17136000</v>
      </c>
      <c r="V1411" s="26">
        <v>1</v>
      </c>
      <c r="W1411" s="27">
        <v>16000000</v>
      </c>
      <c r="X1411" s="27">
        <v>19200000</v>
      </c>
      <c r="Y1411" s="145"/>
      <c r="Z1411" s="145"/>
      <c r="AA1411" s="143">
        <f t="shared" si="2861"/>
        <v>0.12856486930664501</v>
      </c>
      <c r="AB1411" s="27">
        <f t="shared" si="2945"/>
        <v>17600000</v>
      </c>
      <c r="AC1411" s="28">
        <f t="shared" si="2946"/>
        <v>3344000</v>
      </c>
      <c r="AD1411" s="29">
        <f t="shared" si="2947"/>
        <v>20944000</v>
      </c>
      <c r="AE1411" s="26">
        <v>1</v>
      </c>
      <c r="AF1411" s="27">
        <v>16000000</v>
      </c>
      <c r="AG1411" s="27">
        <v>19520000</v>
      </c>
      <c r="AH1411" s="145"/>
      <c r="AI1411" s="145"/>
      <c r="AJ1411" s="143">
        <f t="shared" ref="AJ1411:AJ1455" si="2973">+STDEVA(AF1411:AG1411)/AVERAGE(AF1411:AG1411)</f>
        <v>0.14014728996490131</v>
      </c>
      <c r="AK1411" s="27">
        <f t="shared" si="2948"/>
        <v>17760000</v>
      </c>
      <c r="AL1411" s="28">
        <f t="shared" si="2949"/>
        <v>3374400</v>
      </c>
      <c r="AM1411" s="30">
        <f t="shared" si="2950"/>
        <v>21134400</v>
      </c>
      <c r="AN1411" s="26">
        <v>1</v>
      </c>
      <c r="AO1411" s="27">
        <v>16000000</v>
      </c>
      <c r="AP1411" s="27">
        <v>23040000</v>
      </c>
      <c r="AQ1411" s="145"/>
      <c r="AR1411" s="145"/>
      <c r="AS1411" s="143">
        <f t="shared" ref="AS1411:AS1455" si="2974">+STDEVA(AO1411:AP1411)/AVERAGE(AO1411:AP1411)</f>
        <v>0.25502211780498435</v>
      </c>
      <c r="AT1411" s="27">
        <f t="shared" si="2951"/>
        <v>19520000</v>
      </c>
      <c r="AU1411" s="28">
        <f t="shared" si="2952"/>
        <v>3708800</v>
      </c>
      <c r="AV1411" s="30">
        <f t="shared" si="2953"/>
        <v>23228800</v>
      </c>
      <c r="AW1411" s="26">
        <v>1</v>
      </c>
      <c r="AX1411" s="27">
        <v>16000000</v>
      </c>
      <c r="AY1411" s="27">
        <v>19200000</v>
      </c>
      <c r="AZ1411" s="145"/>
      <c r="BA1411" s="145"/>
      <c r="BB1411" s="143">
        <f t="shared" ref="BB1411:BB1455" si="2975">+STDEVA(AX1411:AY1411)/AVERAGE(AX1411:AY1411)</f>
        <v>0.12856486930664501</v>
      </c>
      <c r="BC1411" s="27">
        <f t="shared" si="2954"/>
        <v>17600000</v>
      </c>
      <c r="BD1411" s="27">
        <f t="shared" si="2955"/>
        <v>3344000</v>
      </c>
      <c r="BE1411" s="27">
        <f t="shared" si="2956"/>
        <v>20944000</v>
      </c>
      <c r="BF1411" s="26">
        <v>1</v>
      </c>
      <c r="BG1411" s="27">
        <v>12800000</v>
      </c>
      <c r="BH1411" s="27">
        <v>11520000</v>
      </c>
      <c r="BI1411" s="145"/>
      <c r="BJ1411" s="145"/>
      <c r="BK1411" s="143">
        <f t="shared" ref="BK1411:BK1455" si="2976">+STDEVA(BG1411:BH1411)/AVERAGE(BG1411:BH1411)</f>
        <v>7.4432292756478682E-2</v>
      </c>
      <c r="BL1411" s="27">
        <f t="shared" si="2957"/>
        <v>12160000</v>
      </c>
      <c r="BM1411" s="27">
        <f t="shared" si="2958"/>
        <v>2310400</v>
      </c>
      <c r="BN1411" s="28">
        <f>+BM1411+BL1411</f>
        <v>14470400</v>
      </c>
      <c r="BO1411" s="26">
        <v>1</v>
      </c>
      <c r="BP1411" s="27">
        <v>12800000</v>
      </c>
      <c r="BQ1411" s="27">
        <v>12160000</v>
      </c>
      <c r="BR1411" s="148"/>
      <c r="BS1411" s="148"/>
      <c r="BT1411" s="143">
        <f t="shared" ref="BT1411:BT1455" si="2977">+STDEVA(BP1411:BQ1411)/AVERAGE(BP1411:BQ1411)</f>
        <v>3.6261886214694741E-2</v>
      </c>
      <c r="BU1411" s="27">
        <f t="shared" si="2966"/>
        <v>12480000</v>
      </c>
      <c r="BV1411" s="28">
        <f t="shared" si="2967"/>
        <v>2371200</v>
      </c>
      <c r="BW1411" s="30">
        <f t="shared" si="2968"/>
        <v>14851200</v>
      </c>
      <c r="BX1411" s="26">
        <v>1</v>
      </c>
      <c r="BY1411" s="28">
        <v>12800000</v>
      </c>
      <c r="BZ1411" s="28">
        <v>12160000</v>
      </c>
      <c r="CA1411" s="156"/>
      <c r="CB1411" s="156"/>
      <c r="CC1411" s="177">
        <f t="shared" ref="CC1411:CC1454" si="2978">+STDEVA(BY1411:BZ1411)/AVERAGE(BY1411:BZ1411)</f>
        <v>3.6261886214694741E-2</v>
      </c>
      <c r="CD1411" s="28">
        <f t="shared" si="2969"/>
        <v>12480000</v>
      </c>
      <c r="CE1411" s="28">
        <f t="shared" si="2970"/>
        <v>2371200</v>
      </c>
      <c r="CF1411" s="29">
        <f t="shared" si="2971"/>
        <v>14851200</v>
      </c>
      <c r="CG1411" s="26">
        <v>1</v>
      </c>
      <c r="CH1411" s="27">
        <v>10240000</v>
      </c>
      <c r="CI1411" s="27">
        <v>7680000</v>
      </c>
      <c r="CJ1411" s="148"/>
      <c r="CK1411" s="148"/>
      <c r="CL1411" s="143">
        <f t="shared" si="2960"/>
        <v>0.20203050891044214</v>
      </c>
      <c r="CM1411" s="27">
        <f t="shared" si="2972"/>
        <v>8960000</v>
      </c>
      <c r="CN1411" s="27">
        <f t="shared" si="2961"/>
        <v>1702400</v>
      </c>
      <c r="CO1411" s="28">
        <f t="shared" si="2962"/>
        <v>10662400</v>
      </c>
      <c r="CP1411" s="31" t="s">
        <v>30</v>
      </c>
      <c r="CQ1411" s="32" t="s">
        <v>30</v>
      </c>
      <c r="CR1411" s="32" t="s">
        <v>30</v>
      </c>
      <c r="CS1411" s="32" t="s">
        <v>30</v>
      </c>
      <c r="CT1411" s="32" t="s">
        <v>30</v>
      </c>
      <c r="CU1411" s="32" t="s">
        <v>30</v>
      </c>
      <c r="CV1411" s="32" t="s">
        <v>30</v>
      </c>
      <c r="CW1411" s="32" t="s">
        <v>30</v>
      </c>
      <c r="CX1411" s="34" t="s">
        <v>30</v>
      </c>
      <c r="CY1411" s="31" t="s">
        <v>30</v>
      </c>
      <c r="CZ1411" s="32" t="s">
        <v>30</v>
      </c>
      <c r="DA1411" s="32" t="s">
        <v>30</v>
      </c>
      <c r="DB1411" s="32" t="s">
        <v>30</v>
      </c>
      <c r="DC1411" s="32" t="s">
        <v>30</v>
      </c>
      <c r="DD1411" s="32" t="s">
        <v>30</v>
      </c>
      <c r="DE1411" s="32" t="s">
        <v>30</v>
      </c>
      <c r="DF1411" s="32" t="s">
        <v>30</v>
      </c>
      <c r="DG1411" s="32" t="s">
        <v>30</v>
      </c>
      <c r="DH1411" s="31" t="s">
        <v>30</v>
      </c>
      <c r="DI1411" s="43" t="s">
        <v>30</v>
      </c>
      <c r="DJ1411" s="43" t="s">
        <v>30</v>
      </c>
      <c r="DK1411" s="43" t="s">
        <v>30</v>
      </c>
      <c r="DL1411" s="43" t="s">
        <v>30</v>
      </c>
      <c r="DM1411" s="32" t="s">
        <v>30</v>
      </c>
      <c r="DN1411" s="32" t="s">
        <v>30</v>
      </c>
      <c r="DO1411" s="33" t="s">
        <v>30</v>
      </c>
    </row>
    <row r="1412" spans="1:119" ht="21" customHeight="1" x14ac:dyDescent="0.25">
      <c r="A1412" s="66" t="s">
        <v>2759</v>
      </c>
      <c r="B1412" s="67" t="s">
        <v>2702</v>
      </c>
      <c r="C1412" s="68" t="s">
        <v>2760</v>
      </c>
      <c r="D1412" s="26">
        <v>1</v>
      </c>
      <c r="E1412" s="27">
        <v>9000000</v>
      </c>
      <c r="F1412" s="27">
        <v>10800000</v>
      </c>
      <c r="G1412" s="148"/>
      <c r="H1412" s="148"/>
      <c r="I1412" s="143">
        <f t="shared" si="2942"/>
        <v>0.12856486930664499</v>
      </c>
      <c r="J1412" s="27">
        <f t="shared" si="2943"/>
        <v>9900000</v>
      </c>
      <c r="K1412" s="28">
        <f t="shared" si="2944"/>
        <v>1881000</v>
      </c>
      <c r="L1412" s="29">
        <f t="shared" ref="L1412:L1455" si="2979">+J1412+K1412</f>
        <v>11781000</v>
      </c>
      <c r="M1412" s="26">
        <v>1</v>
      </c>
      <c r="N1412" s="27">
        <v>9000000</v>
      </c>
      <c r="O1412" s="27">
        <v>7200000</v>
      </c>
      <c r="P1412" s="145"/>
      <c r="Q1412" s="145"/>
      <c r="R1412" s="143">
        <f t="shared" si="2919"/>
        <v>0.15713484026367722</v>
      </c>
      <c r="S1412" s="27">
        <f t="shared" si="2963"/>
        <v>8100000</v>
      </c>
      <c r="T1412" s="28">
        <f t="shared" si="2964"/>
        <v>1539000</v>
      </c>
      <c r="U1412" s="30">
        <f t="shared" si="2965"/>
        <v>9639000</v>
      </c>
      <c r="V1412" s="26">
        <v>1</v>
      </c>
      <c r="W1412" s="27">
        <v>9000000</v>
      </c>
      <c r="X1412" s="27">
        <v>10800000</v>
      </c>
      <c r="Y1412" s="145"/>
      <c r="Z1412" s="145"/>
      <c r="AA1412" s="143">
        <f t="shared" si="2861"/>
        <v>0.12856486930664499</v>
      </c>
      <c r="AB1412" s="27">
        <f t="shared" si="2945"/>
        <v>9900000</v>
      </c>
      <c r="AC1412" s="28">
        <f t="shared" si="2946"/>
        <v>1881000</v>
      </c>
      <c r="AD1412" s="29">
        <f t="shared" si="2947"/>
        <v>11781000</v>
      </c>
      <c r="AE1412" s="26">
        <v>1</v>
      </c>
      <c r="AF1412" s="27">
        <v>9000000</v>
      </c>
      <c r="AG1412" s="27">
        <v>10980000</v>
      </c>
      <c r="AH1412" s="145"/>
      <c r="AI1412" s="145"/>
      <c r="AJ1412" s="143">
        <f t="shared" si="2973"/>
        <v>0.14014728996490131</v>
      </c>
      <c r="AK1412" s="27">
        <f t="shared" si="2948"/>
        <v>9990000</v>
      </c>
      <c r="AL1412" s="28">
        <f t="shared" si="2949"/>
        <v>1898100</v>
      </c>
      <c r="AM1412" s="30">
        <f t="shared" si="2950"/>
        <v>11888100</v>
      </c>
      <c r="AN1412" s="26">
        <v>1</v>
      </c>
      <c r="AO1412" s="27">
        <v>9000000</v>
      </c>
      <c r="AP1412" s="27">
        <v>12960000</v>
      </c>
      <c r="AQ1412" s="145"/>
      <c r="AR1412" s="145"/>
      <c r="AS1412" s="143">
        <f t="shared" si="2974"/>
        <v>0.25502211780498435</v>
      </c>
      <c r="AT1412" s="27">
        <f t="shared" si="2951"/>
        <v>10980000</v>
      </c>
      <c r="AU1412" s="28">
        <f t="shared" si="2952"/>
        <v>2086200</v>
      </c>
      <c r="AV1412" s="30">
        <f t="shared" si="2953"/>
        <v>13066200</v>
      </c>
      <c r="AW1412" s="26">
        <v>1</v>
      </c>
      <c r="AX1412" s="27">
        <v>9000000</v>
      </c>
      <c r="AY1412" s="27">
        <v>10800000</v>
      </c>
      <c r="AZ1412" s="145"/>
      <c r="BA1412" s="145"/>
      <c r="BB1412" s="143">
        <f t="shared" si="2975"/>
        <v>0.12856486930664499</v>
      </c>
      <c r="BC1412" s="27">
        <f t="shared" si="2954"/>
        <v>9900000</v>
      </c>
      <c r="BD1412" s="27">
        <f t="shared" si="2955"/>
        <v>1881000</v>
      </c>
      <c r="BE1412" s="27">
        <f t="shared" si="2956"/>
        <v>11781000</v>
      </c>
      <c r="BF1412" s="26">
        <v>1</v>
      </c>
      <c r="BG1412" s="27">
        <v>7200000</v>
      </c>
      <c r="BH1412" s="27">
        <v>6480000</v>
      </c>
      <c r="BI1412" s="145"/>
      <c r="BJ1412" s="145"/>
      <c r="BK1412" s="143">
        <f t="shared" si="2976"/>
        <v>7.4432292756478682E-2</v>
      </c>
      <c r="BL1412" s="27">
        <f t="shared" si="2957"/>
        <v>6840000</v>
      </c>
      <c r="BM1412" s="27">
        <f t="shared" si="2958"/>
        <v>1299600</v>
      </c>
      <c r="BN1412" s="28">
        <f t="shared" si="2959"/>
        <v>8139600</v>
      </c>
      <c r="BO1412" s="26">
        <v>1</v>
      </c>
      <c r="BP1412" s="27">
        <v>7200000</v>
      </c>
      <c r="BQ1412" s="27">
        <v>6840000</v>
      </c>
      <c r="BR1412" s="148"/>
      <c r="BS1412" s="148"/>
      <c r="BT1412" s="143">
        <f t="shared" si="2977"/>
        <v>3.6261886214694741E-2</v>
      </c>
      <c r="BU1412" s="27">
        <f t="shared" si="2966"/>
        <v>7020000</v>
      </c>
      <c r="BV1412" s="28">
        <f t="shared" si="2967"/>
        <v>1333800</v>
      </c>
      <c r="BW1412" s="30">
        <f t="shared" si="2968"/>
        <v>8353800</v>
      </c>
      <c r="BX1412" s="26">
        <v>1</v>
      </c>
      <c r="BY1412" s="28">
        <v>7200000</v>
      </c>
      <c r="BZ1412" s="28">
        <v>6840000</v>
      </c>
      <c r="CA1412" s="156"/>
      <c r="CB1412" s="156"/>
      <c r="CC1412" s="177">
        <f t="shared" si="2978"/>
        <v>3.6261886214694741E-2</v>
      </c>
      <c r="CD1412" s="28">
        <f t="shared" si="2969"/>
        <v>7020000</v>
      </c>
      <c r="CE1412" s="28">
        <f t="shared" si="2970"/>
        <v>1333800</v>
      </c>
      <c r="CF1412" s="29">
        <f t="shared" si="2971"/>
        <v>8353800</v>
      </c>
      <c r="CG1412" s="26">
        <v>1</v>
      </c>
      <c r="CH1412" s="27">
        <v>5760000</v>
      </c>
      <c r="CI1412" s="27">
        <v>4320000</v>
      </c>
      <c r="CJ1412" s="148"/>
      <c r="CK1412" s="148"/>
      <c r="CL1412" s="143">
        <f t="shared" si="2960"/>
        <v>0.20203050891044214</v>
      </c>
      <c r="CM1412" s="27">
        <f t="shared" si="2972"/>
        <v>5040000</v>
      </c>
      <c r="CN1412" s="27">
        <f t="shared" si="2961"/>
        <v>957600</v>
      </c>
      <c r="CO1412" s="28">
        <f t="shared" si="2962"/>
        <v>5997600</v>
      </c>
      <c r="CP1412" s="31" t="s">
        <v>30</v>
      </c>
      <c r="CQ1412" s="32" t="s">
        <v>30</v>
      </c>
      <c r="CR1412" s="32" t="s">
        <v>30</v>
      </c>
      <c r="CS1412" s="32" t="s">
        <v>30</v>
      </c>
      <c r="CT1412" s="32" t="s">
        <v>30</v>
      </c>
      <c r="CU1412" s="32" t="s">
        <v>30</v>
      </c>
      <c r="CV1412" s="32" t="s">
        <v>30</v>
      </c>
      <c r="CW1412" s="32" t="s">
        <v>30</v>
      </c>
      <c r="CX1412" s="34" t="s">
        <v>30</v>
      </c>
      <c r="CY1412" s="31" t="s">
        <v>30</v>
      </c>
      <c r="CZ1412" s="32" t="s">
        <v>30</v>
      </c>
      <c r="DA1412" s="32" t="s">
        <v>30</v>
      </c>
      <c r="DB1412" s="32" t="s">
        <v>30</v>
      </c>
      <c r="DC1412" s="32" t="s">
        <v>30</v>
      </c>
      <c r="DD1412" s="32" t="s">
        <v>30</v>
      </c>
      <c r="DE1412" s="32" t="s">
        <v>30</v>
      </c>
      <c r="DF1412" s="32" t="s">
        <v>30</v>
      </c>
      <c r="DG1412" s="32" t="s">
        <v>30</v>
      </c>
      <c r="DH1412" s="31" t="s">
        <v>30</v>
      </c>
      <c r="DI1412" s="43" t="s">
        <v>30</v>
      </c>
      <c r="DJ1412" s="43" t="s">
        <v>30</v>
      </c>
      <c r="DK1412" s="43" t="s">
        <v>30</v>
      </c>
      <c r="DL1412" s="43" t="s">
        <v>30</v>
      </c>
      <c r="DM1412" s="32" t="s">
        <v>30</v>
      </c>
      <c r="DN1412" s="32" t="s">
        <v>30</v>
      </c>
      <c r="DO1412" s="33" t="s">
        <v>30</v>
      </c>
    </row>
    <row r="1413" spans="1:119" ht="21" customHeight="1" x14ac:dyDescent="0.25">
      <c r="A1413" s="66" t="s">
        <v>2761</v>
      </c>
      <c r="B1413" s="67" t="s">
        <v>2702</v>
      </c>
      <c r="C1413" s="68" t="s">
        <v>2762</v>
      </c>
      <c r="D1413" s="31" t="s">
        <v>30</v>
      </c>
      <c r="E1413" s="32" t="s">
        <v>30</v>
      </c>
      <c r="F1413" s="32" t="s">
        <v>30</v>
      </c>
      <c r="G1413" s="32" t="s">
        <v>30</v>
      </c>
      <c r="H1413" s="32" t="s">
        <v>30</v>
      </c>
      <c r="I1413" s="32" t="s">
        <v>30</v>
      </c>
      <c r="J1413" s="32" t="s">
        <v>30</v>
      </c>
      <c r="K1413" s="32" t="s">
        <v>30</v>
      </c>
      <c r="L1413" s="32" t="s">
        <v>30</v>
      </c>
      <c r="M1413" s="26">
        <v>1</v>
      </c>
      <c r="N1413" s="27">
        <v>18000000</v>
      </c>
      <c r="O1413" s="27">
        <v>14400000</v>
      </c>
      <c r="P1413" s="145"/>
      <c r="Q1413" s="145"/>
      <c r="R1413" s="143">
        <f t="shared" si="2919"/>
        <v>0.15713484026367722</v>
      </c>
      <c r="S1413" s="27">
        <f t="shared" si="2963"/>
        <v>16200000</v>
      </c>
      <c r="T1413" s="28">
        <f t="shared" si="2964"/>
        <v>3078000</v>
      </c>
      <c r="U1413" s="30">
        <f t="shared" si="2965"/>
        <v>19278000</v>
      </c>
      <c r="V1413" s="31" t="s">
        <v>30</v>
      </c>
      <c r="W1413" s="32" t="s">
        <v>30</v>
      </c>
      <c r="X1413" s="32" t="s">
        <v>30</v>
      </c>
      <c r="Y1413" s="32" t="s">
        <v>30</v>
      </c>
      <c r="Z1413" s="32" t="s">
        <v>30</v>
      </c>
      <c r="AA1413" s="32" t="s">
        <v>30</v>
      </c>
      <c r="AB1413" s="32" t="s">
        <v>30</v>
      </c>
      <c r="AC1413" s="32" t="s">
        <v>30</v>
      </c>
      <c r="AD1413" s="34" t="s">
        <v>30</v>
      </c>
      <c r="AE1413" s="31" t="s">
        <v>30</v>
      </c>
      <c r="AF1413" s="32" t="s">
        <v>30</v>
      </c>
      <c r="AG1413" s="32" t="s">
        <v>30</v>
      </c>
      <c r="AH1413" s="32" t="s">
        <v>30</v>
      </c>
      <c r="AI1413" s="32" t="s">
        <v>30</v>
      </c>
      <c r="AJ1413" s="32" t="s">
        <v>30</v>
      </c>
      <c r="AK1413" s="32" t="s">
        <v>30</v>
      </c>
      <c r="AL1413" s="32" t="s">
        <v>30</v>
      </c>
      <c r="AM1413" s="33" t="s">
        <v>30</v>
      </c>
      <c r="AN1413" s="31" t="s">
        <v>30</v>
      </c>
      <c r="AO1413" s="32" t="s">
        <v>30</v>
      </c>
      <c r="AP1413" s="32" t="s">
        <v>30</v>
      </c>
      <c r="AQ1413" s="32" t="s">
        <v>30</v>
      </c>
      <c r="AR1413" s="32" t="s">
        <v>30</v>
      </c>
      <c r="AS1413" s="32" t="s">
        <v>30</v>
      </c>
      <c r="AT1413" s="32" t="s">
        <v>30</v>
      </c>
      <c r="AU1413" s="32" t="s">
        <v>30</v>
      </c>
      <c r="AV1413" s="33" t="s">
        <v>30</v>
      </c>
      <c r="AW1413" s="31" t="s">
        <v>30</v>
      </c>
      <c r="AX1413" s="32" t="s">
        <v>30</v>
      </c>
      <c r="AY1413" s="32" t="s">
        <v>30</v>
      </c>
      <c r="AZ1413" s="32" t="s">
        <v>30</v>
      </c>
      <c r="BA1413" s="32" t="s">
        <v>30</v>
      </c>
      <c r="BB1413" s="32" t="s">
        <v>30</v>
      </c>
      <c r="BC1413" s="32" t="s">
        <v>30</v>
      </c>
      <c r="BD1413" s="32" t="s">
        <v>30</v>
      </c>
      <c r="BE1413" s="32" t="s">
        <v>30</v>
      </c>
      <c r="BF1413" s="31" t="s">
        <v>30</v>
      </c>
      <c r="BG1413" s="32" t="s">
        <v>30</v>
      </c>
      <c r="BH1413" s="32" t="s">
        <v>30</v>
      </c>
      <c r="BI1413" s="32" t="s">
        <v>30</v>
      </c>
      <c r="BJ1413" s="32" t="s">
        <v>30</v>
      </c>
      <c r="BK1413" s="32" t="s">
        <v>30</v>
      </c>
      <c r="BL1413" s="32" t="s">
        <v>30</v>
      </c>
      <c r="BM1413" s="32" t="s">
        <v>30</v>
      </c>
      <c r="BN1413" s="32" t="s">
        <v>30</v>
      </c>
      <c r="BO1413" s="26">
        <v>1</v>
      </c>
      <c r="BP1413" s="27">
        <v>14400000</v>
      </c>
      <c r="BQ1413" s="27">
        <v>13680000</v>
      </c>
      <c r="BR1413" s="27"/>
      <c r="BS1413" s="27"/>
      <c r="BT1413" s="143">
        <f t="shared" si="2977"/>
        <v>3.6261886214694741E-2</v>
      </c>
      <c r="BU1413" s="27">
        <f t="shared" si="2966"/>
        <v>14040000</v>
      </c>
      <c r="BV1413" s="28">
        <f t="shared" si="2967"/>
        <v>2667600</v>
      </c>
      <c r="BW1413" s="30">
        <f t="shared" si="2968"/>
        <v>16707600</v>
      </c>
      <c r="BX1413" s="26">
        <v>1</v>
      </c>
      <c r="BY1413" s="28">
        <v>14400000</v>
      </c>
      <c r="BZ1413" s="28">
        <v>13680000</v>
      </c>
      <c r="CA1413" s="28"/>
      <c r="CB1413" s="28"/>
      <c r="CC1413" s="177">
        <f t="shared" si="2978"/>
        <v>3.6261886214694741E-2</v>
      </c>
      <c r="CD1413" s="28">
        <f t="shared" si="2969"/>
        <v>14040000</v>
      </c>
      <c r="CE1413" s="28">
        <f t="shared" si="2970"/>
        <v>2667600</v>
      </c>
      <c r="CF1413" s="29">
        <f t="shared" si="2971"/>
        <v>16707600</v>
      </c>
      <c r="CG1413" s="31" t="s">
        <v>30</v>
      </c>
      <c r="CH1413" s="32" t="s">
        <v>30</v>
      </c>
      <c r="CI1413" s="32" t="s">
        <v>30</v>
      </c>
      <c r="CJ1413" s="32" t="s">
        <v>30</v>
      </c>
      <c r="CK1413" s="32" t="s">
        <v>30</v>
      </c>
      <c r="CL1413" s="32" t="s">
        <v>30</v>
      </c>
      <c r="CM1413" s="32" t="s">
        <v>30</v>
      </c>
      <c r="CN1413" s="32" t="s">
        <v>30</v>
      </c>
      <c r="CO1413" s="32" t="s">
        <v>30</v>
      </c>
      <c r="CP1413" s="31" t="s">
        <v>30</v>
      </c>
      <c r="CQ1413" s="32" t="s">
        <v>30</v>
      </c>
      <c r="CR1413" s="32" t="s">
        <v>30</v>
      </c>
      <c r="CS1413" s="32" t="s">
        <v>30</v>
      </c>
      <c r="CT1413" s="32" t="s">
        <v>30</v>
      </c>
      <c r="CU1413" s="32" t="s">
        <v>30</v>
      </c>
      <c r="CV1413" s="32" t="s">
        <v>30</v>
      </c>
      <c r="CW1413" s="32" t="s">
        <v>30</v>
      </c>
      <c r="CX1413" s="34" t="s">
        <v>30</v>
      </c>
      <c r="CY1413" s="31" t="s">
        <v>30</v>
      </c>
      <c r="CZ1413" s="32" t="s">
        <v>30</v>
      </c>
      <c r="DA1413" s="32" t="s">
        <v>30</v>
      </c>
      <c r="DB1413" s="32" t="s">
        <v>30</v>
      </c>
      <c r="DC1413" s="32" t="s">
        <v>30</v>
      </c>
      <c r="DD1413" s="32" t="s">
        <v>30</v>
      </c>
      <c r="DE1413" s="32" t="s">
        <v>30</v>
      </c>
      <c r="DF1413" s="32" t="s">
        <v>30</v>
      </c>
      <c r="DG1413" s="32" t="s">
        <v>30</v>
      </c>
      <c r="DH1413" s="31" t="s">
        <v>30</v>
      </c>
      <c r="DI1413" s="43" t="s">
        <v>30</v>
      </c>
      <c r="DJ1413" s="43" t="s">
        <v>30</v>
      </c>
      <c r="DK1413" s="43" t="s">
        <v>30</v>
      </c>
      <c r="DL1413" s="43" t="s">
        <v>30</v>
      </c>
      <c r="DM1413" s="32" t="s">
        <v>30</v>
      </c>
      <c r="DN1413" s="32" t="s">
        <v>30</v>
      </c>
      <c r="DO1413" s="33" t="s">
        <v>30</v>
      </c>
    </row>
    <row r="1414" spans="1:119" ht="21" customHeight="1" x14ac:dyDescent="0.25">
      <c r="A1414" s="66" t="s">
        <v>2763</v>
      </c>
      <c r="B1414" s="67" t="s">
        <v>2702</v>
      </c>
      <c r="C1414" s="68" t="s">
        <v>2764</v>
      </c>
      <c r="D1414" s="31" t="s">
        <v>30</v>
      </c>
      <c r="E1414" s="32" t="s">
        <v>30</v>
      </c>
      <c r="F1414" s="32" t="s">
        <v>30</v>
      </c>
      <c r="G1414" s="32" t="s">
        <v>30</v>
      </c>
      <c r="H1414" s="32" t="s">
        <v>30</v>
      </c>
      <c r="I1414" s="32" t="s">
        <v>30</v>
      </c>
      <c r="J1414" s="32" t="s">
        <v>30</v>
      </c>
      <c r="K1414" s="32" t="s">
        <v>30</v>
      </c>
      <c r="L1414" s="32" t="s">
        <v>30</v>
      </c>
      <c r="M1414" s="128">
        <v>1</v>
      </c>
      <c r="N1414" s="123">
        <v>10000</v>
      </c>
      <c r="O1414" s="123">
        <v>135000000</v>
      </c>
      <c r="P1414" s="123">
        <f>39999999*1.052</f>
        <v>42079998.947999999</v>
      </c>
      <c r="Q1414" s="123">
        <f>+(1000000*1.0928)*1.052</f>
        <v>1149625.6000000001</v>
      </c>
      <c r="R1414" s="163">
        <f t="shared" si="2919"/>
        <v>1.4140040647710845</v>
      </c>
      <c r="S1414" s="27">
        <f>+MEDIAN(N1414:Q1414)</f>
        <v>21614812.274</v>
      </c>
      <c r="T1414" s="28">
        <f t="shared" si="2964"/>
        <v>4106814.3320599999</v>
      </c>
      <c r="U1414" s="30">
        <f t="shared" si="2965"/>
        <v>25721626.606059998</v>
      </c>
      <c r="V1414" s="31" t="s">
        <v>30</v>
      </c>
      <c r="W1414" s="32" t="s">
        <v>30</v>
      </c>
      <c r="X1414" s="32" t="s">
        <v>30</v>
      </c>
      <c r="Y1414" s="32" t="s">
        <v>30</v>
      </c>
      <c r="Z1414" s="32" t="s">
        <v>30</v>
      </c>
      <c r="AA1414" s="32" t="s">
        <v>30</v>
      </c>
      <c r="AB1414" s="32" t="s">
        <v>30</v>
      </c>
      <c r="AC1414" s="32" t="s">
        <v>30</v>
      </c>
      <c r="AD1414" s="34" t="s">
        <v>30</v>
      </c>
      <c r="AE1414" s="31" t="s">
        <v>30</v>
      </c>
      <c r="AF1414" s="32" t="s">
        <v>30</v>
      </c>
      <c r="AG1414" s="32" t="s">
        <v>30</v>
      </c>
      <c r="AH1414" s="32" t="s">
        <v>30</v>
      </c>
      <c r="AI1414" s="32" t="s">
        <v>30</v>
      </c>
      <c r="AJ1414" s="32" t="s">
        <v>30</v>
      </c>
      <c r="AK1414" s="32" t="s">
        <v>30</v>
      </c>
      <c r="AL1414" s="32" t="s">
        <v>30</v>
      </c>
      <c r="AM1414" s="33" t="s">
        <v>30</v>
      </c>
      <c r="AN1414" s="31" t="s">
        <v>30</v>
      </c>
      <c r="AO1414" s="32" t="s">
        <v>30</v>
      </c>
      <c r="AP1414" s="32" t="s">
        <v>30</v>
      </c>
      <c r="AQ1414" s="32" t="s">
        <v>30</v>
      </c>
      <c r="AR1414" s="32" t="s">
        <v>30</v>
      </c>
      <c r="AS1414" s="32" t="s">
        <v>30</v>
      </c>
      <c r="AT1414" s="32" t="s">
        <v>30</v>
      </c>
      <c r="AU1414" s="32" t="s">
        <v>30</v>
      </c>
      <c r="AV1414" s="33" t="s">
        <v>30</v>
      </c>
      <c r="AW1414" s="31" t="s">
        <v>30</v>
      </c>
      <c r="AX1414" s="32" t="s">
        <v>30</v>
      </c>
      <c r="AY1414" s="32" t="s">
        <v>30</v>
      </c>
      <c r="AZ1414" s="32" t="s">
        <v>30</v>
      </c>
      <c r="BA1414" s="32" t="s">
        <v>30</v>
      </c>
      <c r="BB1414" s="32" t="s">
        <v>30</v>
      </c>
      <c r="BC1414" s="32" t="s">
        <v>30</v>
      </c>
      <c r="BD1414" s="32" t="s">
        <v>30</v>
      </c>
      <c r="BE1414" s="32" t="s">
        <v>30</v>
      </c>
      <c r="BF1414" s="31" t="s">
        <v>30</v>
      </c>
      <c r="BG1414" s="32" t="s">
        <v>30</v>
      </c>
      <c r="BH1414" s="32" t="s">
        <v>30</v>
      </c>
      <c r="BI1414" s="32" t="s">
        <v>30</v>
      </c>
      <c r="BJ1414" s="32" t="s">
        <v>30</v>
      </c>
      <c r="BK1414" s="32" t="s">
        <v>30</v>
      </c>
      <c r="BL1414" s="32" t="s">
        <v>30</v>
      </c>
      <c r="BM1414" s="32" t="s">
        <v>30</v>
      </c>
      <c r="BN1414" s="32" t="s">
        <v>30</v>
      </c>
      <c r="BO1414" s="26">
        <v>1</v>
      </c>
      <c r="BP1414" s="27">
        <v>8000</v>
      </c>
      <c r="BQ1414" s="27">
        <v>7600</v>
      </c>
      <c r="BR1414" s="27"/>
      <c r="BS1414" s="27"/>
      <c r="BT1414" s="143">
        <f t="shared" si="2977"/>
        <v>3.6261886214694748E-2</v>
      </c>
      <c r="BU1414" s="27">
        <f t="shared" si="2966"/>
        <v>7800</v>
      </c>
      <c r="BV1414" s="28">
        <f t="shared" si="2967"/>
        <v>1482</v>
      </c>
      <c r="BW1414" s="30">
        <f t="shared" si="2968"/>
        <v>9282</v>
      </c>
      <c r="BX1414" s="26">
        <v>1</v>
      </c>
      <c r="BY1414" s="28">
        <v>8000</v>
      </c>
      <c r="BZ1414" s="28">
        <v>7600</v>
      </c>
      <c r="CA1414" s="28"/>
      <c r="CB1414" s="28"/>
      <c r="CC1414" s="177">
        <f t="shared" si="2978"/>
        <v>3.6261886214694748E-2</v>
      </c>
      <c r="CD1414" s="28">
        <f t="shared" si="2969"/>
        <v>7800</v>
      </c>
      <c r="CE1414" s="28">
        <f t="shared" si="2970"/>
        <v>1482</v>
      </c>
      <c r="CF1414" s="29">
        <f t="shared" si="2971"/>
        <v>9282</v>
      </c>
      <c r="CG1414" s="31" t="s">
        <v>30</v>
      </c>
      <c r="CH1414" s="32" t="s">
        <v>30</v>
      </c>
      <c r="CI1414" s="32" t="s">
        <v>30</v>
      </c>
      <c r="CJ1414" s="32" t="s">
        <v>30</v>
      </c>
      <c r="CK1414" s="32" t="s">
        <v>30</v>
      </c>
      <c r="CL1414" s="32" t="s">
        <v>30</v>
      </c>
      <c r="CM1414" s="32" t="s">
        <v>30</v>
      </c>
      <c r="CN1414" s="32" t="s">
        <v>30</v>
      </c>
      <c r="CO1414" s="32" t="s">
        <v>30</v>
      </c>
      <c r="CP1414" s="31" t="s">
        <v>30</v>
      </c>
      <c r="CQ1414" s="32" t="s">
        <v>30</v>
      </c>
      <c r="CR1414" s="32" t="s">
        <v>30</v>
      </c>
      <c r="CS1414" s="32" t="s">
        <v>30</v>
      </c>
      <c r="CT1414" s="32" t="s">
        <v>30</v>
      </c>
      <c r="CU1414" s="32" t="s">
        <v>30</v>
      </c>
      <c r="CV1414" s="32" t="s">
        <v>30</v>
      </c>
      <c r="CW1414" s="32" t="s">
        <v>30</v>
      </c>
      <c r="CX1414" s="34" t="s">
        <v>30</v>
      </c>
      <c r="CY1414" s="31" t="s">
        <v>30</v>
      </c>
      <c r="CZ1414" s="32" t="s">
        <v>30</v>
      </c>
      <c r="DA1414" s="32" t="s">
        <v>30</v>
      </c>
      <c r="DB1414" s="32" t="s">
        <v>30</v>
      </c>
      <c r="DC1414" s="32" t="s">
        <v>30</v>
      </c>
      <c r="DD1414" s="32" t="s">
        <v>30</v>
      </c>
      <c r="DE1414" s="32" t="s">
        <v>30</v>
      </c>
      <c r="DF1414" s="32" t="s">
        <v>30</v>
      </c>
      <c r="DG1414" s="32" t="s">
        <v>30</v>
      </c>
      <c r="DH1414" s="31" t="s">
        <v>30</v>
      </c>
      <c r="DI1414" s="43" t="s">
        <v>30</v>
      </c>
      <c r="DJ1414" s="43" t="s">
        <v>30</v>
      </c>
      <c r="DK1414" s="43" t="s">
        <v>30</v>
      </c>
      <c r="DL1414" s="43" t="s">
        <v>30</v>
      </c>
      <c r="DM1414" s="32" t="s">
        <v>30</v>
      </c>
      <c r="DN1414" s="32" t="s">
        <v>30</v>
      </c>
      <c r="DO1414" s="33" t="s">
        <v>30</v>
      </c>
    </row>
    <row r="1415" spans="1:119" ht="21" customHeight="1" x14ac:dyDescent="0.25">
      <c r="A1415" s="66" t="s">
        <v>2765</v>
      </c>
      <c r="B1415" s="67" t="s">
        <v>2702</v>
      </c>
      <c r="C1415" s="68" t="s">
        <v>2766</v>
      </c>
      <c r="D1415" s="26">
        <v>1</v>
      </c>
      <c r="E1415" s="27">
        <v>18000000</v>
      </c>
      <c r="F1415" s="27">
        <v>50000000</v>
      </c>
      <c r="G1415" s="148">
        <f>4201681*1.052</f>
        <v>4420168.4120000005</v>
      </c>
      <c r="H1415" s="148">
        <f>+(5000000*1.0928)*1.052</f>
        <v>5748128</v>
      </c>
      <c r="I1415" s="169">
        <f t="shared" ref="I1415:I1455" si="2980">+STDEVA(E1415:F1415)/AVERAGE(E1415:F1415)</f>
        <v>0.66551226464616231</v>
      </c>
      <c r="J1415" s="196">
        <f>+MEDIAN(E1415:H1415)</f>
        <v>11874064</v>
      </c>
      <c r="K1415" s="28">
        <f t="shared" ref="K1415:K1455" si="2981">J1415*19%</f>
        <v>2256072.16</v>
      </c>
      <c r="L1415" s="29">
        <f t="shared" si="2979"/>
        <v>14130136.16</v>
      </c>
      <c r="M1415" s="26">
        <v>1</v>
      </c>
      <c r="N1415" s="27">
        <v>18000000</v>
      </c>
      <c r="O1415" s="27">
        <v>50000000</v>
      </c>
      <c r="P1415" s="145"/>
      <c r="Q1415" s="145"/>
      <c r="R1415" s="163">
        <f t="shared" si="2919"/>
        <v>0.66551226464616231</v>
      </c>
      <c r="S1415" s="205">
        <f t="shared" si="2963"/>
        <v>34000000</v>
      </c>
      <c r="T1415" s="28">
        <f t="shared" si="2964"/>
        <v>6460000</v>
      </c>
      <c r="U1415" s="30">
        <f t="shared" si="2965"/>
        <v>40460000</v>
      </c>
      <c r="V1415" s="26">
        <v>1</v>
      </c>
      <c r="W1415" s="27">
        <v>18000000</v>
      </c>
      <c r="X1415" s="27">
        <v>21600000</v>
      </c>
      <c r="Y1415" s="145"/>
      <c r="Z1415" s="145"/>
      <c r="AA1415" s="143">
        <f t="shared" si="2861"/>
        <v>0.12856486930664499</v>
      </c>
      <c r="AB1415" s="27">
        <f>+MEDIAN(W1415:Y1415)</f>
        <v>19800000</v>
      </c>
      <c r="AC1415" s="28">
        <f t="shared" ref="AC1415:AC1455" si="2982">+AB1415*19%</f>
        <v>3762000</v>
      </c>
      <c r="AD1415" s="29">
        <f t="shared" ref="AD1415:AD1455" si="2983">+AC1415+AB1415</f>
        <v>23562000</v>
      </c>
      <c r="AE1415" s="26">
        <v>1</v>
      </c>
      <c r="AF1415" s="27">
        <v>18000000</v>
      </c>
      <c r="AG1415" s="27">
        <v>21960000</v>
      </c>
      <c r="AH1415" s="145"/>
      <c r="AI1415" s="145"/>
      <c r="AJ1415" s="143">
        <f t="shared" si="2973"/>
        <v>0.14014728996490131</v>
      </c>
      <c r="AK1415" s="27">
        <f>+MEDIAN(AF1415:AH1415)</f>
        <v>19980000</v>
      </c>
      <c r="AL1415" s="28">
        <f t="shared" ref="AL1415:AL1455" si="2984">+AK1415*19%</f>
        <v>3796200</v>
      </c>
      <c r="AM1415" s="30">
        <f t="shared" ref="AM1415:AM1455" si="2985">+AL1415+AK1415</f>
        <v>23776200</v>
      </c>
      <c r="AN1415" s="26">
        <v>1</v>
      </c>
      <c r="AO1415" s="27">
        <v>18000000</v>
      </c>
      <c r="AP1415" s="27">
        <v>25920000</v>
      </c>
      <c r="AQ1415" s="145"/>
      <c r="AR1415" s="145"/>
      <c r="AS1415" s="143">
        <f t="shared" si="2974"/>
        <v>0.25502211780498435</v>
      </c>
      <c r="AT1415" s="27">
        <f>+MEDIAN(AO1415:AQ1415)</f>
        <v>21960000</v>
      </c>
      <c r="AU1415" s="28">
        <f t="shared" ref="AU1415:AU1455" si="2986">+AT1415*19%</f>
        <v>4172400</v>
      </c>
      <c r="AV1415" s="30">
        <f t="shared" ref="AV1415:AV1455" si="2987">+AU1415+AT1415</f>
        <v>26132400</v>
      </c>
      <c r="AW1415" s="26">
        <v>1</v>
      </c>
      <c r="AX1415" s="27">
        <v>18000000</v>
      </c>
      <c r="AY1415" s="27">
        <v>21600000</v>
      </c>
      <c r="AZ1415" s="145"/>
      <c r="BA1415" s="145"/>
      <c r="BB1415" s="143">
        <f t="shared" si="2975"/>
        <v>0.12856486930664499</v>
      </c>
      <c r="BC1415" s="27">
        <f>+MEDIAN(AX1415:AZ1415)</f>
        <v>19800000</v>
      </c>
      <c r="BD1415" s="27">
        <f t="shared" ref="BD1415:BD1455" si="2988">+BC1415*19%</f>
        <v>3762000</v>
      </c>
      <c r="BE1415" s="27">
        <f t="shared" ref="BE1415:BE1455" si="2989">+BD1415+BC1415</f>
        <v>23562000</v>
      </c>
      <c r="BF1415" s="26">
        <v>1</v>
      </c>
      <c r="BG1415" s="27">
        <v>14400000</v>
      </c>
      <c r="BH1415" s="27">
        <v>12960000</v>
      </c>
      <c r="BI1415" s="145"/>
      <c r="BJ1415" s="145"/>
      <c r="BK1415" s="143">
        <f t="shared" si="2976"/>
        <v>7.4432292756478682E-2</v>
      </c>
      <c r="BL1415" s="27">
        <f t="shared" ref="BL1415:BL1454" si="2990">+AVERAGE(BG1415:BI1415)</f>
        <v>13680000</v>
      </c>
      <c r="BM1415" s="27">
        <f t="shared" ref="BM1415:BM1455" si="2991">+BL1415*19%</f>
        <v>2599200</v>
      </c>
      <c r="BN1415" s="28">
        <f t="shared" ref="BN1415:BN1455" si="2992">+BM1415+BL1415</f>
        <v>16279200</v>
      </c>
      <c r="BO1415" s="26">
        <v>1</v>
      </c>
      <c r="BP1415" s="27">
        <v>14400000</v>
      </c>
      <c r="BQ1415" s="27">
        <v>13680000</v>
      </c>
      <c r="BR1415" s="148"/>
      <c r="BS1415" s="148"/>
      <c r="BT1415" s="143">
        <f t="shared" si="2977"/>
        <v>3.6261886214694741E-2</v>
      </c>
      <c r="BU1415" s="27">
        <f t="shared" si="2966"/>
        <v>14040000</v>
      </c>
      <c r="BV1415" s="28">
        <f t="shared" si="2967"/>
        <v>2667600</v>
      </c>
      <c r="BW1415" s="30">
        <f t="shared" si="2968"/>
        <v>16707600</v>
      </c>
      <c r="BX1415" s="26">
        <v>1</v>
      </c>
      <c r="BY1415" s="28">
        <v>14400000</v>
      </c>
      <c r="BZ1415" s="28">
        <v>13680000</v>
      </c>
      <c r="CA1415" s="156"/>
      <c r="CB1415" s="156"/>
      <c r="CC1415" s="177">
        <f t="shared" si="2978"/>
        <v>3.6261886214694741E-2</v>
      </c>
      <c r="CD1415" s="28">
        <f t="shared" si="2969"/>
        <v>14040000</v>
      </c>
      <c r="CE1415" s="28">
        <f t="shared" si="2970"/>
        <v>2667600</v>
      </c>
      <c r="CF1415" s="29">
        <f t="shared" si="2971"/>
        <v>16707600</v>
      </c>
      <c r="CG1415" s="26">
        <v>1</v>
      </c>
      <c r="CH1415" s="27">
        <v>11520000</v>
      </c>
      <c r="CI1415" s="27">
        <v>8640000</v>
      </c>
      <c r="CJ1415" s="148"/>
      <c r="CK1415" s="148"/>
      <c r="CL1415" s="143">
        <f t="shared" ref="CL1415:CL1420" si="2993">+STDEVA(CH1415:CI1415)/AVERAGE(CH1415:CI1415)</f>
        <v>0.20203050891044214</v>
      </c>
      <c r="CM1415" s="27">
        <f>+AVERAGE(CH1415:CJ1415)</f>
        <v>10080000</v>
      </c>
      <c r="CN1415" s="27">
        <f t="shared" ref="CN1415:CN1420" si="2994">+CM1415*19%</f>
        <v>1915200</v>
      </c>
      <c r="CO1415" s="28">
        <f t="shared" ref="CO1415:CO1420" si="2995">+CN1415+CM1415</f>
        <v>11995200</v>
      </c>
      <c r="CP1415" s="31" t="s">
        <v>30</v>
      </c>
      <c r="CQ1415" s="32" t="s">
        <v>30</v>
      </c>
      <c r="CR1415" s="32" t="s">
        <v>30</v>
      </c>
      <c r="CS1415" s="32" t="s">
        <v>30</v>
      </c>
      <c r="CT1415" s="32" t="s">
        <v>30</v>
      </c>
      <c r="CU1415" s="32" t="s">
        <v>30</v>
      </c>
      <c r="CV1415" s="32" t="s">
        <v>30</v>
      </c>
      <c r="CW1415" s="32" t="s">
        <v>30</v>
      </c>
      <c r="CX1415" s="34" t="s">
        <v>30</v>
      </c>
      <c r="CY1415" s="31" t="s">
        <v>30</v>
      </c>
      <c r="CZ1415" s="32" t="s">
        <v>30</v>
      </c>
      <c r="DA1415" s="32" t="s">
        <v>30</v>
      </c>
      <c r="DB1415" s="32" t="s">
        <v>30</v>
      </c>
      <c r="DC1415" s="32" t="s">
        <v>30</v>
      </c>
      <c r="DD1415" s="32" t="s">
        <v>30</v>
      </c>
      <c r="DE1415" s="32" t="s">
        <v>30</v>
      </c>
      <c r="DF1415" s="32" t="s">
        <v>30</v>
      </c>
      <c r="DG1415" s="32" t="s">
        <v>30</v>
      </c>
      <c r="DH1415" s="31" t="s">
        <v>30</v>
      </c>
      <c r="DI1415" s="43" t="s">
        <v>30</v>
      </c>
      <c r="DJ1415" s="43" t="s">
        <v>30</v>
      </c>
      <c r="DK1415" s="43" t="s">
        <v>30</v>
      </c>
      <c r="DL1415" s="43" t="s">
        <v>30</v>
      </c>
      <c r="DM1415" s="32" t="s">
        <v>30</v>
      </c>
      <c r="DN1415" s="32" t="s">
        <v>30</v>
      </c>
      <c r="DO1415" s="33" t="s">
        <v>30</v>
      </c>
    </row>
    <row r="1416" spans="1:119" ht="21" customHeight="1" x14ac:dyDescent="0.25">
      <c r="A1416" s="66" t="s">
        <v>2767</v>
      </c>
      <c r="B1416" s="67" t="s">
        <v>2702</v>
      </c>
      <c r="C1416" s="68" t="s">
        <v>2768</v>
      </c>
      <c r="D1416" s="26">
        <v>1</v>
      </c>
      <c r="E1416" s="27">
        <v>10000</v>
      </c>
      <c r="F1416" s="27">
        <v>120000000</v>
      </c>
      <c r="G1416" s="148">
        <f>12605042*1.052</f>
        <v>13260504.184</v>
      </c>
      <c r="H1416" s="148">
        <f>+(1000000*1.0928)*1.052</f>
        <v>1149625.6000000001</v>
      </c>
      <c r="I1416" s="169">
        <f t="shared" si="2980"/>
        <v>1.4139778797529179</v>
      </c>
      <c r="J1416" s="196">
        <f>+MEDIAN(E1416:H1416)</f>
        <v>7205064.8920000009</v>
      </c>
      <c r="K1416" s="28">
        <f t="shared" si="2981"/>
        <v>1368962.3294800003</v>
      </c>
      <c r="L1416" s="29">
        <f t="shared" si="2979"/>
        <v>8574027.2214800008</v>
      </c>
      <c r="M1416" s="26">
        <v>1</v>
      </c>
      <c r="N1416" s="27">
        <v>10000</v>
      </c>
      <c r="O1416" s="27">
        <v>120000000</v>
      </c>
      <c r="P1416" s="145"/>
      <c r="Q1416" s="145"/>
      <c r="R1416" s="163">
        <f t="shared" si="2919"/>
        <v>1.4139778797529179</v>
      </c>
      <c r="S1416" s="205">
        <f t="shared" si="2963"/>
        <v>60005000</v>
      </c>
      <c r="T1416" s="28">
        <f t="shared" si="2964"/>
        <v>11400950</v>
      </c>
      <c r="U1416" s="30">
        <f t="shared" si="2965"/>
        <v>71405950</v>
      </c>
      <c r="V1416" s="26">
        <v>1</v>
      </c>
      <c r="W1416" s="27">
        <v>10000</v>
      </c>
      <c r="X1416" s="27">
        <v>135000000</v>
      </c>
      <c r="Y1416" s="270">
        <f>16806723*1.052</f>
        <v>17680672.596000001</v>
      </c>
      <c r="Z1416" s="270">
        <f>+(1000000*1.0928)*1.052</f>
        <v>1149625.6000000001</v>
      </c>
      <c r="AA1416" s="169">
        <f t="shared" si="2861"/>
        <v>1.4140040647710845</v>
      </c>
      <c r="AB1416" s="196">
        <f>+MEDIAN(W1416:Z1416)</f>
        <v>9415149.0980000012</v>
      </c>
      <c r="AC1416" s="28">
        <f t="shared" si="2982"/>
        <v>1788878.3286200003</v>
      </c>
      <c r="AD1416" s="29">
        <f t="shared" si="2983"/>
        <v>11204027.426620001</v>
      </c>
      <c r="AE1416" s="26">
        <v>1</v>
      </c>
      <c r="AF1416" s="27">
        <v>10000</v>
      </c>
      <c r="AG1416" s="27">
        <v>135000000</v>
      </c>
      <c r="AH1416" s="27">
        <f>16806723*1.052</f>
        <v>17680672.596000001</v>
      </c>
      <c r="AI1416" s="27">
        <f>+(1000000*1.0928)*1.052</f>
        <v>1149625.6000000001</v>
      </c>
      <c r="AJ1416" s="169">
        <f t="shared" si="2973"/>
        <v>1.4140040647710845</v>
      </c>
      <c r="AK1416" s="196">
        <f>+MEDIAN(AF1416:AI1416)</f>
        <v>9415149.0980000012</v>
      </c>
      <c r="AL1416" s="28">
        <f t="shared" si="2984"/>
        <v>1788878.3286200003</v>
      </c>
      <c r="AM1416" s="30">
        <f t="shared" si="2985"/>
        <v>11204027.426620001</v>
      </c>
      <c r="AN1416" s="26">
        <v>1</v>
      </c>
      <c r="AO1416" s="27">
        <v>10000</v>
      </c>
      <c r="AP1416" s="27">
        <v>135000000</v>
      </c>
      <c r="AQ1416" s="27">
        <f>16806723*1.052</f>
        <v>17680672.596000001</v>
      </c>
      <c r="AR1416" s="27">
        <f>+(1000000*1.0928)*1.052</f>
        <v>1149625.6000000001</v>
      </c>
      <c r="AS1416" s="169">
        <f t="shared" si="2974"/>
        <v>1.4140040647710845</v>
      </c>
      <c r="AT1416" s="196">
        <f>+MEDIAN(AO1416:AR1416)</f>
        <v>9415149.0980000012</v>
      </c>
      <c r="AU1416" s="28">
        <f t="shared" si="2986"/>
        <v>1788878.3286200003</v>
      </c>
      <c r="AV1416" s="30">
        <f t="shared" si="2987"/>
        <v>11204027.426620001</v>
      </c>
      <c r="AW1416" s="26">
        <v>1</v>
      </c>
      <c r="AX1416" s="27">
        <v>10000</v>
      </c>
      <c r="AY1416" s="27">
        <v>135000000</v>
      </c>
      <c r="AZ1416" s="27">
        <f>17680672*1.052</f>
        <v>18600066.944000002</v>
      </c>
      <c r="BA1416" s="145"/>
      <c r="BB1416" s="169">
        <f t="shared" si="2975"/>
        <v>1.4140040647710845</v>
      </c>
      <c r="BC1416" s="196">
        <f>+MEDIAN(AX1416:AZ1416)</f>
        <v>18600066.944000002</v>
      </c>
      <c r="BD1416" s="27">
        <f t="shared" si="2988"/>
        <v>3534012.7193600005</v>
      </c>
      <c r="BE1416" s="27">
        <f t="shared" si="2989"/>
        <v>22134079.663360003</v>
      </c>
      <c r="BF1416" s="26">
        <v>1</v>
      </c>
      <c r="BG1416" s="27">
        <v>8000</v>
      </c>
      <c r="BH1416" s="27">
        <v>90000000</v>
      </c>
      <c r="BI1416" s="27">
        <f>4201681*1.052</f>
        <v>4420168.4120000005</v>
      </c>
      <c r="BJ1416" s="27">
        <f>+(1000000*1.0928)*1.052</f>
        <v>1149625.6000000001</v>
      </c>
      <c r="BK1416" s="169">
        <f t="shared" si="2976"/>
        <v>1.413962168974753</v>
      </c>
      <c r="BL1416" s="196">
        <f>+MEDIAN(BG1416:BJ1416)</f>
        <v>2784897.0060000001</v>
      </c>
      <c r="BM1416" s="27">
        <f t="shared" si="2991"/>
        <v>529130.43114</v>
      </c>
      <c r="BN1416" s="28">
        <f t="shared" si="2992"/>
        <v>3314027.4371400001</v>
      </c>
      <c r="BO1416" s="26">
        <v>1</v>
      </c>
      <c r="BP1416" s="27">
        <v>8000</v>
      </c>
      <c r="BQ1416" s="27">
        <v>55000000</v>
      </c>
      <c r="BR1416" s="27">
        <f>4201681*1.052</f>
        <v>4420168.4120000005</v>
      </c>
      <c r="BS1416" s="27">
        <f>+(1000000*1.0928)*1.052</f>
        <v>1149625.6000000001</v>
      </c>
      <c r="BT1416" s="163">
        <f t="shared" si="2977"/>
        <v>1.4138022146237137</v>
      </c>
      <c r="BU1416" s="196">
        <f>+MEDIAN(BP1416:BS1416)</f>
        <v>2784897.0060000001</v>
      </c>
      <c r="BV1416" s="28">
        <f t="shared" si="2967"/>
        <v>529130.43114</v>
      </c>
      <c r="BW1416" s="30">
        <f t="shared" si="2968"/>
        <v>3314027.4371400001</v>
      </c>
      <c r="BX1416" s="26">
        <v>1</v>
      </c>
      <c r="BY1416" s="28">
        <v>8000</v>
      </c>
      <c r="BZ1416" s="28">
        <v>55000000</v>
      </c>
      <c r="CA1416" s="28">
        <f>4201681*1.052</f>
        <v>4420168.4120000005</v>
      </c>
      <c r="CB1416" s="27">
        <f>+(1000000*1.0928)*1.052</f>
        <v>1149625.6000000001</v>
      </c>
      <c r="CC1416" s="178">
        <f t="shared" si="2978"/>
        <v>1.4138022146237137</v>
      </c>
      <c r="CD1416" s="201">
        <f>+MEDIAN(BY1416:CB1416)</f>
        <v>2784897.0060000001</v>
      </c>
      <c r="CE1416" s="28">
        <f t="shared" si="2970"/>
        <v>529130.43114</v>
      </c>
      <c r="CF1416" s="29">
        <f t="shared" si="2971"/>
        <v>3314027.4371400001</v>
      </c>
      <c r="CG1416" s="26">
        <v>1</v>
      </c>
      <c r="CH1416" s="27">
        <v>6400</v>
      </c>
      <c r="CI1416" s="27">
        <v>1000000</v>
      </c>
      <c r="CJ1416" s="148">
        <f>3781513*1.052</f>
        <v>3978151.676</v>
      </c>
      <c r="CK1416" s="148">
        <f>+(50000*1.0928)*1.052</f>
        <v>57481.280000000006</v>
      </c>
      <c r="CL1416" s="163">
        <f t="shared" si="2993"/>
        <v>1.3962267444096852</v>
      </c>
      <c r="CM1416" s="196">
        <f>+MEDIAN(CH1416:CK1416)</f>
        <v>528740.64</v>
      </c>
      <c r="CN1416" s="27">
        <f t="shared" si="2994"/>
        <v>100460.7216</v>
      </c>
      <c r="CO1416" s="28">
        <f t="shared" si="2995"/>
        <v>629201.36160000006</v>
      </c>
      <c r="CP1416" s="31" t="s">
        <v>30</v>
      </c>
      <c r="CQ1416" s="32" t="s">
        <v>30</v>
      </c>
      <c r="CR1416" s="32" t="s">
        <v>30</v>
      </c>
      <c r="CS1416" s="32" t="s">
        <v>30</v>
      </c>
      <c r="CT1416" s="32" t="s">
        <v>30</v>
      </c>
      <c r="CU1416" s="32" t="s">
        <v>30</v>
      </c>
      <c r="CV1416" s="32" t="s">
        <v>30</v>
      </c>
      <c r="CW1416" s="32" t="s">
        <v>30</v>
      </c>
      <c r="CX1416" s="34" t="s">
        <v>30</v>
      </c>
      <c r="CY1416" s="31" t="s">
        <v>30</v>
      </c>
      <c r="CZ1416" s="32" t="s">
        <v>30</v>
      </c>
      <c r="DA1416" s="32" t="s">
        <v>30</v>
      </c>
      <c r="DB1416" s="32" t="s">
        <v>30</v>
      </c>
      <c r="DC1416" s="32" t="s">
        <v>30</v>
      </c>
      <c r="DD1416" s="32" t="s">
        <v>30</v>
      </c>
      <c r="DE1416" s="32" t="s">
        <v>30</v>
      </c>
      <c r="DF1416" s="32" t="s">
        <v>30</v>
      </c>
      <c r="DG1416" s="32" t="s">
        <v>30</v>
      </c>
      <c r="DH1416" s="31" t="s">
        <v>30</v>
      </c>
      <c r="DI1416" s="43" t="s">
        <v>30</v>
      </c>
      <c r="DJ1416" s="43" t="s">
        <v>30</v>
      </c>
      <c r="DK1416" s="43" t="s">
        <v>30</v>
      </c>
      <c r="DL1416" s="43" t="s">
        <v>30</v>
      </c>
      <c r="DM1416" s="32" t="s">
        <v>30</v>
      </c>
      <c r="DN1416" s="32" t="s">
        <v>30</v>
      </c>
      <c r="DO1416" s="33" t="s">
        <v>30</v>
      </c>
    </row>
    <row r="1417" spans="1:119" ht="16.5" x14ac:dyDescent="0.25">
      <c r="A1417" s="66" t="s">
        <v>2769</v>
      </c>
      <c r="B1417" s="67" t="s">
        <v>2702</v>
      </c>
      <c r="C1417" s="68" t="s">
        <v>2770</v>
      </c>
      <c r="D1417" s="26">
        <v>1</v>
      </c>
      <c r="E1417" s="27">
        <v>10000</v>
      </c>
      <c r="F1417" s="27">
        <v>240000000</v>
      </c>
      <c r="G1417" s="148">
        <f>25210084*1.052</f>
        <v>26521008.368000001</v>
      </c>
      <c r="H1417" s="148">
        <f>+(1000000*1.0928)*1.052</f>
        <v>1149625.6000000001</v>
      </c>
      <c r="I1417" s="169">
        <f t="shared" si="2980"/>
        <v>1.4140957161531567</v>
      </c>
      <c r="J1417" s="196">
        <f>+MEDIAN(E1417:H1417)</f>
        <v>13835316.983999999</v>
      </c>
      <c r="K1417" s="28">
        <f t="shared" si="2981"/>
        <v>2628710.2269600001</v>
      </c>
      <c r="L1417" s="29">
        <f t="shared" si="2979"/>
        <v>16464027.210959999</v>
      </c>
      <c r="M1417" s="26">
        <v>1</v>
      </c>
      <c r="N1417" s="27">
        <v>10000</v>
      </c>
      <c r="O1417" s="27">
        <v>240000000</v>
      </c>
      <c r="P1417" s="145"/>
      <c r="Q1417" s="145"/>
      <c r="R1417" s="163">
        <f t="shared" si="2919"/>
        <v>1.4140957161531567</v>
      </c>
      <c r="S1417" s="205">
        <f t="shared" si="2963"/>
        <v>120005000</v>
      </c>
      <c r="T1417" s="28">
        <f t="shared" si="2964"/>
        <v>22800950</v>
      </c>
      <c r="U1417" s="30">
        <f t="shared" si="2965"/>
        <v>142805950</v>
      </c>
      <c r="V1417" s="26">
        <v>1</v>
      </c>
      <c r="W1417" s="27">
        <v>10000</v>
      </c>
      <c r="X1417" s="27">
        <v>135000000</v>
      </c>
      <c r="Y1417" s="270">
        <f>25210084*1.052</f>
        <v>26521008.368000001</v>
      </c>
      <c r="Z1417" s="270">
        <f>+(1000000*1.0928)*1.052</f>
        <v>1149625.6000000001</v>
      </c>
      <c r="AA1417" s="169">
        <f t="shared" si="2861"/>
        <v>1.4140040647710845</v>
      </c>
      <c r="AB1417" s="196">
        <f>+MEDIAN(W1417:Z1417)</f>
        <v>13835316.983999999</v>
      </c>
      <c r="AC1417" s="28">
        <f t="shared" si="2982"/>
        <v>2628710.2269600001</v>
      </c>
      <c r="AD1417" s="29">
        <f t="shared" si="2983"/>
        <v>16464027.210959999</v>
      </c>
      <c r="AE1417" s="26">
        <v>1</v>
      </c>
      <c r="AF1417" s="27">
        <v>18000000</v>
      </c>
      <c r="AG1417" s="27">
        <v>135000000</v>
      </c>
      <c r="AH1417" s="27">
        <f>25210084*1.052</f>
        <v>26521008.368000001</v>
      </c>
      <c r="AI1417" s="27">
        <f>+(1000000*1.0928)*1.052</f>
        <v>1149625.6000000001</v>
      </c>
      <c r="AJ1417" s="169">
        <f t="shared" si="2973"/>
        <v>1.0814574300500139</v>
      </c>
      <c r="AK1417" s="196">
        <f>+MEDIAN(AF1417:AI1417)</f>
        <v>22260504.184</v>
      </c>
      <c r="AL1417" s="28">
        <f t="shared" si="2984"/>
        <v>4229495.7949600006</v>
      </c>
      <c r="AM1417" s="30">
        <f t="shared" si="2985"/>
        <v>26489999.97896</v>
      </c>
      <c r="AN1417" s="26">
        <v>1</v>
      </c>
      <c r="AO1417" s="27">
        <v>10000</v>
      </c>
      <c r="AP1417" s="27">
        <v>135000000</v>
      </c>
      <c r="AQ1417" s="27">
        <f>25210084*1.052</f>
        <v>26521008.368000001</v>
      </c>
      <c r="AR1417" s="27">
        <f>+(1000000*1.0928)*1.052</f>
        <v>1149625.6000000001</v>
      </c>
      <c r="AS1417" s="169">
        <f t="shared" si="2974"/>
        <v>1.4140040647710845</v>
      </c>
      <c r="AT1417" s="196">
        <f>+MEDIAN(AO1417:AR1417)</f>
        <v>13835316.983999999</v>
      </c>
      <c r="AU1417" s="28">
        <f t="shared" si="2986"/>
        <v>2628710.2269600001</v>
      </c>
      <c r="AV1417" s="30">
        <f t="shared" si="2987"/>
        <v>16464027.210959999</v>
      </c>
      <c r="AW1417" s="26">
        <v>1</v>
      </c>
      <c r="AX1417" s="27">
        <v>10000</v>
      </c>
      <c r="AY1417" s="27">
        <v>135000000</v>
      </c>
      <c r="AZ1417" s="27">
        <f>25210084*1.052</f>
        <v>26521008.368000001</v>
      </c>
      <c r="BA1417" s="27">
        <f>+(1000000*1.0928)*1.052</f>
        <v>1149625.6000000001</v>
      </c>
      <c r="BB1417" s="169">
        <f t="shared" si="2975"/>
        <v>1.4140040647710845</v>
      </c>
      <c r="BC1417" s="196">
        <f>+MEDIAN(AX1417:BA1417)</f>
        <v>13835316.983999999</v>
      </c>
      <c r="BD1417" s="27">
        <f t="shared" si="2988"/>
        <v>2628710.2269600001</v>
      </c>
      <c r="BE1417" s="27">
        <f t="shared" si="2989"/>
        <v>16464027.210959999</v>
      </c>
      <c r="BF1417" s="26">
        <v>1</v>
      </c>
      <c r="BG1417" s="27">
        <v>8000</v>
      </c>
      <c r="BH1417" s="27">
        <v>90000000</v>
      </c>
      <c r="BI1417" s="27">
        <f>25210084*1.052</f>
        <v>26521008.368000001</v>
      </c>
      <c r="BJ1417" s="27">
        <f>+(1000000*1.0928)*1.052</f>
        <v>1149625.6000000001</v>
      </c>
      <c r="BK1417" s="169">
        <f t="shared" si="2976"/>
        <v>1.413962168974753</v>
      </c>
      <c r="BL1417" s="196">
        <f>+MEDIAN(BG1417:BJ1417)</f>
        <v>13835316.983999999</v>
      </c>
      <c r="BM1417" s="27">
        <f t="shared" si="2991"/>
        <v>2628710.2269600001</v>
      </c>
      <c r="BN1417" s="28">
        <f t="shared" si="2992"/>
        <v>16464027.210959999</v>
      </c>
      <c r="BO1417" s="26">
        <v>1</v>
      </c>
      <c r="BP1417" s="27">
        <v>8000</v>
      </c>
      <c r="BQ1417" s="27">
        <v>55000000</v>
      </c>
      <c r="BR1417" s="27">
        <f>4201680*1.052</f>
        <v>4420167.3600000003</v>
      </c>
      <c r="BS1417" s="27">
        <f>+(1000000*1.0928)*1.052</f>
        <v>1149625.6000000001</v>
      </c>
      <c r="BT1417" s="163">
        <f t="shared" si="2977"/>
        <v>1.4138022146237137</v>
      </c>
      <c r="BU1417" s="196">
        <f>+MEDIAN(BP1417:BS1417)</f>
        <v>2784896.4800000004</v>
      </c>
      <c r="BV1417" s="28">
        <f t="shared" si="2967"/>
        <v>529130.33120000013</v>
      </c>
      <c r="BW1417" s="30">
        <f t="shared" si="2968"/>
        <v>3314026.8112000003</v>
      </c>
      <c r="BX1417" s="26">
        <v>1</v>
      </c>
      <c r="BY1417" s="28">
        <v>8000</v>
      </c>
      <c r="BZ1417" s="28">
        <v>55000000</v>
      </c>
      <c r="CA1417" s="28">
        <f>4201680*1.052</f>
        <v>4420167.3600000003</v>
      </c>
      <c r="CB1417" s="27">
        <f>+(1000000*1.0928)*1.052</f>
        <v>1149625.6000000001</v>
      </c>
      <c r="CC1417" s="178">
        <f t="shared" si="2978"/>
        <v>1.4138022146237137</v>
      </c>
      <c r="CD1417" s="201">
        <f>+MEDIAN(BY1417:CB1417)</f>
        <v>2784896.4800000004</v>
      </c>
      <c r="CE1417" s="28">
        <f t="shared" si="2970"/>
        <v>529130.33120000013</v>
      </c>
      <c r="CF1417" s="29">
        <f t="shared" si="2971"/>
        <v>3314026.8112000003</v>
      </c>
      <c r="CG1417" s="26">
        <v>1</v>
      </c>
      <c r="CH1417" s="27">
        <v>11520000</v>
      </c>
      <c r="CI1417" s="27">
        <v>1000000</v>
      </c>
      <c r="CJ1417" s="148">
        <f>3781513*1.052</f>
        <v>3978151.676</v>
      </c>
      <c r="CK1417" s="148">
        <f>+(100000*1.0928)*1.052</f>
        <v>114962.56000000001</v>
      </c>
      <c r="CL1417" s="163">
        <f t="shared" si="2993"/>
        <v>1.1883008527288308</v>
      </c>
      <c r="CM1417" s="196">
        <f>+MEDIAN(CH1417:CK1417)</f>
        <v>2489075.838</v>
      </c>
      <c r="CN1417" s="27">
        <f t="shared" si="2994"/>
        <v>472924.40922000003</v>
      </c>
      <c r="CO1417" s="28">
        <f t="shared" si="2995"/>
        <v>2962000.2472200003</v>
      </c>
      <c r="CP1417" s="31" t="s">
        <v>30</v>
      </c>
      <c r="CQ1417" s="32" t="s">
        <v>30</v>
      </c>
      <c r="CR1417" s="32" t="s">
        <v>30</v>
      </c>
      <c r="CS1417" s="32" t="s">
        <v>30</v>
      </c>
      <c r="CT1417" s="32" t="s">
        <v>30</v>
      </c>
      <c r="CU1417" s="32" t="s">
        <v>30</v>
      </c>
      <c r="CV1417" s="32" t="s">
        <v>30</v>
      </c>
      <c r="CW1417" s="32" t="s">
        <v>30</v>
      </c>
      <c r="CX1417" s="34" t="s">
        <v>30</v>
      </c>
      <c r="CY1417" s="31" t="s">
        <v>30</v>
      </c>
      <c r="CZ1417" s="32" t="s">
        <v>30</v>
      </c>
      <c r="DA1417" s="32" t="s">
        <v>30</v>
      </c>
      <c r="DB1417" s="32" t="s">
        <v>30</v>
      </c>
      <c r="DC1417" s="32" t="s">
        <v>30</v>
      </c>
      <c r="DD1417" s="32" t="s">
        <v>30</v>
      </c>
      <c r="DE1417" s="32" t="s">
        <v>30</v>
      </c>
      <c r="DF1417" s="32" t="s">
        <v>30</v>
      </c>
      <c r="DG1417" s="32" t="s">
        <v>30</v>
      </c>
      <c r="DH1417" s="31" t="s">
        <v>30</v>
      </c>
      <c r="DI1417" s="43" t="s">
        <v>30</v>
      </c>
      <c r="DJ1417" s="43" t="s">
        <v>30</v>
      </c>
      <c r="DK1417" s="43" t="s">
        <v>30</v>
      </c>
      <c r="DL1417" s="43" t="s">
        <v>30</v>
      </c>
      <c r="DM1417" s="32" t="s">
        <v>30</v>
      </c>
      <c r="DN1417" s="32" t="s">
        <v>30</v>
      </c>
      <c r="DO1417" s="33" t="s">
        <v>30</v>
      </c>
    </row>
    <row r="1418" spans="1:119" ht="18" x14ac:dyDescent="0.25">
      <c r="A1418" s="66" t="s">
        <v>2771</v>
      </c>
      <c r="B1418" s="67" t="s">
        <v>2702</v>
      </c>
      <c r="C1418" s="68" t="s">
        <v>2772</v>
      </c>
      <c r="D1418" s="26">
        <v>1</v>
      </c>
      <c r="E1418" s="27">
        <v>8500000</v>
      </c>
      <c r="F1418" s="27">
        <v>12240000</v>
      </c>
      <c r="G1418" s="148"/>
      <c r="H1418" s="148"/>
      <c r="I1418" s="143">
        <f t="shared" si="2980"/>
        <v>0.25502211780498435</v>
      </c>
      <c r="J1418" s="27">
        <f t="shared" ref="J1418:J1454" si="2996">+AVERAGE(E1418:F1418)</f>
        <v>10370000</v>
      </c>
      <c r="K1418" s="28">
        <f t="shared" si="2981"/>
        <v>1970300</v>
      </c>
      <c r="L1418" s="29">
        <f t="shared" si="2979"/>
        <v>12340300</v>
      </c>
      <c r="M1418" s="26">
        <v>1</v>
      </c>
      <c r="N1418" s="27">
        <v>8500000</v>
      </c>
      <c r="O1418" s="27">
        <v>6800000</v>
      </c>
      <c r="P1418" s="145"/>
      <c r="Q1418" s="145"/>
      <c r="R1418" s="143">
        <f t="shared" si="2919"/>
        <v>0.15713484026367722</v>
      </c>
      <c r="S1418" s="27">
        <f t="shared" si="2963"/>
        <v>7650000</v>
      </c>
      <c r="T1418" s="28">
        <f t="shared" si="2964"/>
        <v>1453500</v>
      </c>
      <c r="U1418" s="30">
        <f t="shared" si="2965"/>
        <v>9103500</v>
      </c>
      <c r="V1418" s="26">
        <v>1</v>
      </c>
      <c r="W1418" s="27">
        <v>8500000</v>
      </c>
      <c r="X1418" s="27">
        <v>10200000</v>
      </c>
      <c r="Y1418" s="145"/>
      <c r="Z1418" s="145"/>
      <c r="AA1418" s="143">
        <f t="shared" si="2861"/>
        <v>0.12856486930664499</v>
      </c>
      <c r="AB1418" s="27">
        <f t="shared" ref="AB1418:AB1454" si="2997">+AVERAGE(W1418:Y1418)</f>
        <v>9350000</v>
      </c>
      <c r="AC1418" s="28">
        <f t="shared" si="2982"/>
        <v>1776500</v>
      </c>
      <c r="AD1418" s="29">
        <f t="shared" si="2983"/>
        <v>11126500</v>
      </c>
      <c r="AE1418" s="26">
        <v>1</v>
      </c>
      <c r="AF1418" s="27">
        <v>10000</v>
      </c>
      <c r="AG1418" s="27">
        <v>10370000</v>
      </c>
      <c r="AH1418" s="27">
        <f>5000000*1.052</f>
        <v>5260000</v>
      </c>
      <c r="AI1418" s="145"/>
      <c r="AJ1418" s="169">
        <f t="shared" si="2973"/>
        <v>1.4114886807500255</v>
      </c>
      <c r="AK1418" s="196">
        <f>MEDIAN(AF1418:AH1418)</f>
        <v>5260000</v>
      </c>
      <c r="AL1418" s="28">
        <f t="shared" si="2984"/>
        <v>999400</v>
      </c>
      <c r="AM1418" s="30">
        <f t="shared" si="2985"/>
        <v>6259400</v>
      </c>
      <c r="AN1418" s="26">
        <v>1</v>
      </c>
      <c r="AO1418" s="27">
        <v>8500000</v>
      </c>
      <c r="AP1418" s="27">
        <v>12240000</v>
      </c>
      <c r="AQ1418" s="145"/>
      <c r="AR1418" s="145"/>
      <c r="AS1418" s="143">
        <f t="shared" si="2974"/>
        <v>0.25502211780498435</v>
      </c>
      <c r="AT1418" s="27">
        <f>MEDIAN(AO1418:AQ1418)</f>
        <v>10370000</v>
      </c>
      <c r="AU1418" s="28">
        <f t="shared" si="2986"/>
        <v>1970300</v>
      </c>
      <c r="AV1418" s="30">
        <f t="shared" si="2987"/>
        <v>12340300</v>
      </c>
      <c r="AW1418" s="26">
        <v>1</v>
      </c>
      <c r="AX1418" s="27">
        <v>8500000</v>
      </c>
      <c r="AY1418" s="27">
        <v>10200000</v>
      </c>
      <c r="AZ1418" s="145"/>
      <c r="BA1418" s="145"/>
      <c r="BB1418" s="143">
        <f t="shared" si="2975"/>
        <v>0.12856486930664499</v>
      </c>
      <c r="BC1418" s="27">
        <f t="shared" ref="BC1418:BC1454" si="2998">+AVERAGE(AX1418:AZ1418)</f>
        <v>9350000</v>
      </c>
      <c r="BD1418" s="27">
        <f t="shared" si="2988"/>
        <v>1776500</v>
      </c>
      <c r="BE1418" s="27">
        <f t="shared" si="2989"/>
        <v>11126500</v>
      </c>
      <c r="BF1418" s="26">
        <v>1</v>
      </c>
      <c r="BG1418" s="27">
        <v>6800000</v>
      </c>
      <c r="BH1418" s="27">
        <v>6120000</v>
      </c>
      <c r="BI1418" s="145"/>
      <c r="BJ1418" s="145"/>
      <c r="BK1418" s="143">
        <f t="shared" si="2976"/>
        <v>7.4432292756478682E-2</v>
      </c>
      <c r="BL1418" s="27">
        <f t="shared" si="2990"/>
        <v>6460000</v>
      </c>
      <c r="BM1418" s="27">
        <f t="shared" si="2991"/>
        <v>1227400</v>
      </c>
      <c r="BN1418" s="28">
        <f t="shared" si="2992"/>
        <v>7687400</v>
      </c>
      <c r="BO1418" s="26">
        <v>1</v>
      </c>
      <c r="BP1418" s="27">
        <v>6800000</v>
      </c>
      <c r="BQ1418" s="27">
        <v>6460000</v>
      </c>
      <c r="BR1418" s="148"/>
      <c r="BS1418" s="148"/>
      <c r="BT1418" s="143">
        <f t="shared" si="2977"/>
        <v>3.6261886214694741E-2</v>
      </c>
      <c r="BU1418" s="27">
        <f t="shared" si="2966"/>
        <v>6630000</v>
      </c>
      <c r="BV1418" s="28">
        <f t="shared" si="2967"/>
        <v>1259700</v>
      </c>
      <c r="BW1418" s="30">
        <f t="shared" si="2968"/>
        <v>7889700</v>
      </c>
      <c r="BX1418" s="26">
        <v>1</v>
      </c>
      <c r="BY1418" s="28">
        <v>6800000</v>
      </c>
      <c r="BZ1418" s="28">
        <v>6460000</v>
      </c>
      <c r="CA1418" s="156"/>
      <c r="CB1418" s="156"/>
      <c r="CC1418" s="177">
        <f t="shared" si="2978"/>
        <v>3.6261886214694741E-2</v>
      </c>
      <c r="CD1418" s="28">
        <f t="shared" si="2969"/>
        <v>6630000</v>
      </c>
      <c r="CE1418" s="28">
        <f t="shared" si="2970"/>
        <v>1259700</v>
      </c>
      <c r="CF1418" s="29">
        <f t="shared" si="2971"/>
        <v>7889700</v>
      </c>
      <c r="CG1418" s="26">
        <v>1</v>
      </c>
      <c r="CH1418" s="27">
        <v>6400</v>
      </c>
      <c r="CI1418" s="27">
        <v>4080000</v>
      </c>
      <c r="CJ1418" s="148">
        <f>3600000*1.052</f>
        <v>3787200</v>
      </c>
      <c r="CK1418" s="148"/>
      <c r="CL1418" s="163">
        <f t="shared" si="2993"/>
        <v>1.4097837626475724</v>
      </c>
      <c r="CM1418" s="141">
        <f>+AVERAGE(CI1418:CJ1418)</f>
        <v>3933600</v>
      </c>
      <c r="CN1418" s="27">
        <f t="shared" si="2994"/>
        <v>747384</v>
      </c>
      <c r="CO1418" s="28">
        <f t="shared" si="2995"/>
        <v>4680984</v>
      </c>
      <c r="CP1418" s="31" t="s">
        <v>30</v>
      </c>
      <c r="CQ1418" s="32" t="s">
        <v>30</v>
      </c>
      <c r="CR1418" s="32" t="s">
        <v>30</v>
      </c>
      <c r="CS1418" s="32" t="s">
        <v>30</v>
      </c>
      <c r="CT1418" s="32" t="s">
        <v>30</v>
      </c>
      <c r="CU1418" s="32" t="s">
        <v>30</v>
      </c>
      <c r="CV1418" s="32" t="s">
        <v>30</v>
      </c>
      <c r="CW1418" s="32" t="s">
        <v>30</v>
      </c>
      <c r="CX1418" s="34" t="s">
        <v>30</v>
      </c>
      <c r="CY1418" s="31" t="s">
        <v>30</v>
      </c>
      <c r="CZ1418" s="32" t="s">
        <v>30</v>
      </c>
      <c r="DA1418" s="32" t="s">
        <v>30</v>
      </c>
      <c r="DB1418" s="32" t="s">
        <v>30</v>
      </c>
      <c r="DC1418" s="32" t="s">
        <v>30</v>
      </c>
      <c r="DD1418" s="32" t="s">
        <v>30</v>
      </c>
      <c r="DE1418" s="32" t="s">
        <v>30</v>
      </c>
      <c r="DF1418" s="32" t="s">
        <v>30</v>
      </c>
      <c r="DG1418" s="32" t="s">
        <v>30</v>
      </c>
      <c r="DH1418" s="31" t="s">
        <v>30</v>
      </c>
      <c r="DI1418" s="43" t="s">
        <v>30</v>
      </c>
      <c r="DJ1418" s="43" t="s">
        <v>30</v>
      </c>
      <c r="DK1418" s="43" t="s">
        <v>30</v>
      </c>
      <c r="DL1418" s="43" t="s">
        <v>30</v>
      </c>
      <c r="DM1418" s="32" t="s">
        <v>30</v>
      </c>
      <c r="DN1418" s="32" t="s">
        <v>30</v>
      </c>
      <c r="DO1418" s="33" t="s">
        <v>30</v>
      </c>
    </row>
    <row r="1419" spans="1:119" ht="16.5" x14ac:dyDescent="0.25">
      <c r="A1419" s="66" t="s">
        <v>2773</v>
      </c>
      <c r="B1419" s="67" t="s">
        <v>2702</v>
      </c>
      <c r="C1419" s="68" t="s">
        <v>2774</v>
      </c>
      <c r="D1419" s="26">
        <v>1</v>
      </c>
      <c r="E1419" s="27">
        <v>8500000</v>
      </c>
      <c r="F1419" s="27">
        <v>12240000</v>
      </c>
      <c r="G1419" s="148"/>
      <c r="H1419" s="148"/>
      <c r="I1419" s="143">
        <f t="shared" si="2980"/>
        <v>0.25502211780498435</v>
      </c>
      <c r="J1419" s="27">
        <f t="shared" si="2996"/>
        <v>10370000</v>
      </c>
      <c r="K1419" s="28">
        <f t="shared" si="2981"/>
        <v>1970300</v>
      </c>
      <c r="L1419" s="29">
        <f t="shared" si="2979"/>
        <v>12340300</v>
      </c>
      <c r="M1419" s="26">
        <v>1</v>
      </c>
      <c r="N1419" s="27">
        <v>8500000</v>
      </c>
      <c r="O1419" s="27">
        <v>6800000</v>
      </c>
      <c r="P1419" s="145"/>
      <c r="Q1419" s="145"/>
      <c r="R1419" s="143">
        <f t="shared" si="2919"/>
        <v>0.15713484026367722</v>
      </c>
      <c r="S1419" s="27">
        <f t="shared" si="2963"/>
        <v>7650000</v>
      </c>
      <c r="T1419" s="28">
        <f t="shared" si="2964"/>
        <v>1453500</v>
      </c>
      <c r="U1419" s="30">
        <f t="shared" si="2965"/>
        <v>9103500</v>
      </c>
      <c r="V1419" s="26">
        <v>1</v>
      </c>
      <c r="W1419" s="27">
        <v>8500000</v>
      </c>
      <c r="X1419" s="27">
        <v>10200000</v>
      </c>
      <c r="Y1419" s="145"/>
      <c r="Z1419" s="145"/>
      <c r="AA1419" s="143">
        <f t="shared" si="2861"/>
        <v>0.12856486930664499</v>
      </c>
      <c r="AB1419" s="27">
        <f t="shared" si="2997"/>
        <v>9350000</v>
      </c>
      <c r="AC1419" s="28">
        <f t="shared" si="2982"/>
        <v>1776500</v>
      </c>
      <c r="AD1419" s="29">
        <f t="shared" si="2983"/>
        <v>11126500</v>
      </c>
      <c r="AE1419" s="26">
        <v>1</v>
      </c>
      <c r="AF1419" s="27">
        <v>8500000</v>
      </c>
      <c r="AG1419" s="27">
        <v>10370000</v>
      </c>
      <c r="AH1419" s="145"/>
      <c r="AI1419" s="145"/>
      <c r="AJ1419" s="143">
        <f t="shared" si="2973"/>
        <v>0.14014728996490131</v>
      </c>
      <c r="AK1419" s="27">
        <f t="shared" ref="AK1419:AK1454" si="2999">+AVERAGE(AF1419:AH1419)</f>
        <v>9435000</v>
      </c>
      <c r="AL1419" s="28">
        <f t="shared" si="2984"/>
        <v>1792650</v>
      </c>
      <c r="AM1419" s="30">
        <f t="shared" si="2985"/>
        <v>11227650</v>
      </c>
      <c r="AN1419" s="26">
        <v>1</v>
      </c>
      <c r="AO1419" s="27">
        <v>8500000</v>
      </c>
      <c r="AP1419" s="27">
        <v>12240000</v>
      </c>
      <c r="AQ1419" s="145"/>
      <c r="AR1419" s="145"/>
      <c r="AS1419" s="143">
        <f t="shared" si="2974"/>
        <v>0.25502211780498435</v>
      </c>
      <c r="AT1419" s="27">
        <f t="shared" ref="AT1419:AT1454" si="3000">+AVERAGE(AO1419:AQ1419)</f>
        <v>10370000</v>
      </c>
      <c r="AU1419" s="28">
        <f t="shared" si="2986"/>
        <v>1970300</v>
      </c>
      <c r="AV1419" s="30">
        <f t="shared" si="2987"/>
        <v>12340300</v>
      </c>
      <c r="AW1419" s="26">
        <v>1</v>
      </c>
      <c r="AX1419" s="27">
        <v>8500000</v>
      </c>
      <c r="AY1419" s="27">
        <v>10200000</v>
      </c>
      <c r="AZ1419" s="145"/>
      <c r="BA1419" s="145"/>
      <c r="BB1419" s="143">
        <f t="shared" si="2975"/>
        <v>0.12856486930664499</v>
      </c>
      <c r="BC1419" s="27">
        <f t="shared" si="2998"/>
        <v>9350000</v>
      </c>
      <c r="BD1419" s="27">
        <f t="shared" si="2988"/>
        <v>1776500</v>
      </c>
      <c r="BE1419" s="27">
        <f t="shared" si="2989"/>
        <v>11126500</v>
      </c>
      <c r="BF1419" s="26">
        <v>1</v>
      </c>
      <c r="BG1419" s="27">
        <v>6800000</v>
      </c>
      <c r="BH1419" s="27">
        <v>6120000</v>
      </c>
      <c r="BI1419" s="145"/>
      <c r="BJ1419" s="145"/>
      <c r="BK1419" s="143">
        <f t="shared" si="2976"/>
        <v>7.4432292756478682E-2</v>
      </c>
      <c r="BL1419" s="27">
        <f t="shared" si="2990"/>
        <v>6460000</v>
      </c>
      <c r="BM1419" s="27">
        <f t="shared" si="2991"/>
        <v>1227400</v>
      </c>
      <c r="BN1419" s="28">
        <f t="shared" si="2992"/>
        <v>7687400</v>
      </c>
      <c r="BO1419" s="26">
        <v>1</v>
      </c>
      <c r="BP1419" s="27">
        <v>6800000</v>
      </c>
      <c r="BQ1419" s="27">
        <v>6460000</v>
      </c>
      <c r="BR1419" s="148"/>
      <c r="BS1419" s="148"/>
      <c r="BT1419" s="143">
        <f t="shared" si="2977"/>
        <v>3.6261886214694741E-2</v>
      </c>
      <c r="BU1419" s="27">
        <f t="shared" si="2966"/>
        <v>6630000</v>
      </c>
      <c r="BV1419" s="28">
        <f t="shared" si="2967"/>
        <v>1259700</v>
      </c>
      <c r="BW1419" s="30">
        <f t="shared" si="2968"/>
        <v>7889700</v>
      </c>
      <c r="BX1419" s="26">
        <v>1</v>
      </c>
      <c r="BY1419" s="28">
        <v>6800000</v>
      </c>
      <c r="BZ1419" s="28">
        <v>6460000</v>
      </c>
      <c r="CA1419" s="156"/>
      <c r="CB1419" s="156"/>
      <c r="CC1419" s="177">
        <f t="shared" si="2978"/>
        <v>3.6261886214694741E-2</v>
      </c>
      <c r="CD1419" s="28">
        <f t="shared" si="2969"/>
        <v>6630000</v>
      </c>
      <c r="CE1419" s="28">
        <f t="shared" si="2970"/>
        <v>1259700</v>
      </c>
      <c r="CF1419" s="29">
        <f t="shared" si="2971"/>
        <v>7889700</v>
      </c>
      <c r="CG1419" s="31" t="s">
        <v>30</v>
      </c>
      <c r="CH1419" s="32" t="s">
        <v>30</v>
      </c>
      <c r="CI1419" s="32" t="s">
        <v>30</v>
      </c>
      <c r="CJ1419" s="32" t="s">
        <v>30</v>
      </c>
      <c r="CK1419" s="32" t="s">
        <v>30</v>
      </c>
      <c r="CL1419" s="32" t="s">
        <v>30</v>
      </c>
      <c r="CM1419" s="32" t="s">
        <v>30</v>
      </c>
      <c r="CN1419" s="32" t="s">
        <v>30</v>
      </c>
      <c r="CO1419" s="32" t="s">
        <v>30</v>
      </c>
      <c r="CP1419" s="31" t="s">
        <v>30</v>
      </c>
      <c r="CQ1419" s="32" t="s">
        <v>30</v>
      </c>
      <c r="CR1419" s="32" t="s">
        <v>30</v>
      </c>
      <c r="CS1419" s="32" t="s">
        <v>30</v>
      </c>
      <c r="CT1419" s="32" t="s">
        <v>30</v>
      </c>
      <c r="CU1419" s="32" t="s">
        <v>30</v>
      </c>
      <c r="CV1419" s="32" t="s">
        <v>30</v>
      </c>
      <c r="CW1419" s="32" t="s">
        <v>30</v>
      </c>
      <c r="CX1419" s="34" t="s">
        <v>30</v>
      </c>
      <c r="CY1419" s="31" t="s">
        <v>30</v>
      </c>
      <c r="CZ1419" s="32" t="s">
        <v>30</v>
      </c>
      <c r="DA1419" s="32" t="s">
        <v>30</v>
      </c>
      <c r="DB1419" s="32" t="s">
        <v>30</v>
      </c>
      <c r="DC1419" s="32" t="s">
        <v>30</v>
      </c>
      <c r="DD1419" s="32" t="s">
        <v>30</v>
      </c>
      <c r="DE1419" s="32" t="s">
        <v>30</v>
      </c>
      <c r="DF1419" s="32" t="s">
        <v>30</v>
      </c>
      <c r="DG1419" s="32" t="s">
        <v>30</v>
      </c>
      <c r="DH1419" s="31" t="s">
        <v>30</v>
      </c>
      <c r="DI1419" s="43" t="s">
        <v>30</v>
      </c>
      <c r="DJ1419" s="43" t="s">
        <v>30</v>
      </c>
      <c r="DK1419" s="43" t="s">
        <v>30</v>
      </c>
      <c r="DL1419" s="43" t="s">
        <v>30</v>
      </c>
      <c r="DM1419" s="32" t="s">
        <v>30</v>
      </c>
      <c r="DN1419" s="32" t="s">
        <v>30</v>
      </c>
      <c r="DO1419" s="33" t="s">
        <v>30</v>
      </c>
    </row>
    <row r="1420" spans="1:119" ht="16.5" x14ac:dyDescent="0.25">
      <c r="A1420" s="66" t="s">
        <v>2775</v>
      </c>
      <c r="B1420" s="67" t="s">
        <v>2702</v>
      </c>
      <c r="C1420" s="68" t="s">
        <v>2776</v>
      </c>
      <c r="D1420" s="26">
        <v>1</v>
      </c>
      <c r="E1420" s="27">
        <v>12000000</v>
      </c>
      <c r="F1420" s="27">
        <v>17280000</v>
      </c>
      <c r="G1420" s="148"/>
      <c r="H1420" s="148"/>
      <c r="I1420" s="143">
        <f t="shared" si="2980"/>
        <v>0.25502211780498435</v>
      </c>
      <c r="J1420" s="27">
        <f t="shared" si="2996"/>
        <v>14640000</v>
      </c>
      <c r="K1420" s="28">
        <f t="shared" si="2981"/>
        <v>2781600</v>
      </c>
      <c r="L1420" s="29">
        <f t="shared" si="2979"/>
        <v>17421600</v>
      </c>
      <c r="M1420" s="26">
        <v>1</v>
      </c>
      <c r="N1420" s="27">
        <v>12000000</v>
      </c>
      <c r="O1420" s="27">
        <v>9600000</v>
      </c>
      <c r="P1420" s="145"/>
      <c r="Q1420" s="145"/>
      <c r="R1420" s="143">
        <f t="shared" si="2919"/>
        <v>0.15713484026367722</v>
      </c>
      <c r="S1420" s="27">
        <f t="shared" si="2963"/>
        <v>10800000</v>
      </c>
      <c r="T1420" s="28">
        <f t="shared" si="2964"/>
        <v>2052000</v>
      </c>
      <c r="U1420" s="30">
        <f t="shared" si="2965"/>
        <v>12852000</v>
      </c>
      <c r="V1420" s="26">
        <v>1</v>
      </c>
      <c r="W1420" s="27">
        <v>12000000</v>
      </c>
      <c r="X1420" s="27">
        <v>14400000</v>
      </c>
      <c r="Y1420" s="145"/>
      <c r="Z1420" s="145"/>
      <c r="AA1420" s="143">
        <f t="shared" si="2861"/>
        <v>0.12856486930664501</v>
      </c>
      <c r="AB1420" s="27">
        <f t="shared" si="2997"/>
        <v>13200000</v>
      </c>
      <c r="AC1420" s="28">
        <f t="shared" si="2982"/>
        <v>2508000</v>
      </c>
      <c r="AD1420" s="29">
        <f t="shared" si="2983"/>
        <v>15708000</v>
      </c>
      <c r="AE1420" s="26">
        <v>1</v>
      </c>
      <c r="AF1420" s="27">
        <v>12000000</v>
      </c>
      <c r="AG1420" s="27">
        <v>14640000</v>
      </c>
      <c r="AH1420" s="145"/>
      <c r="AI1420" s="145"/>
      <c r="AJ1420" s="143">
        <f t="shared" si="2973"/>
        <v>0.14014728996490131</v>
      </c>
      <c r="AK1420" s="27">
        <f t="shared" si="2999"/>
        <v>13320000</v>
      </c>
      <c r="AL1420" s="28">
        <f t="shared" si="2984"/>
        <v>2530800</v>
      </c>
      <c r="AM1420" s="30">
        <f t="shared" si="2985"/>
        <v>15850800</v>
      </c>
      <c r="AN1420" s="26">
        <v>1</v>
      </c>
      <c r="AO1420" s="27">
        <v>12000000</v>
      </c>
      <c r="AP1420" s="27">
        <v>17280000</v>
      </c>
      <c r="AQ1420" s="145"/>
      <c r="AR1420" s="145"/>
      <c r="AS1420" s="143">
        <f t="shared" si="2974"/>
        <v>0.25502211780498435</v>
      </c>
      <c r="AT1420" s="27">
        <f t="shared" si="3000"/>
        <v>14640000</v>
      </c>
      <c r="AU1420" s="28">
        <f t="shared" si="2986"/>
        <v>2781600</v>
      </c>
      <c r="AV1420" s="30">
        <f t="shared" si="2987"/>
        <v>17421600</v>
      </c>
      <c r="AW1420" s="26">
        <v>1</v>
      </c>
      <c r="AX1420" s="27">
        <v>12000000</v>
      </c>
      <c r="AY1420" s="27">
        <v>14400000</v>
      </c>
      <c r="AZ1420" s="145"/>
      <c r="BA1420" s="145"/>
      <c r="BB1420" s="143">
        <f t="shared" si="2975"/>
        <v>0.12856486930664501</v>
      </c>
      <c r="BC1420" s="27">
        <f t="shared" si="2998"/>
        <v>13200000</v>
      </c>
      <c r="BD1420" s="27">
        <f t="shared" si="2988"/>
        <v>2508000</v>
      </c>
      <c r="BE1420" s="27">
        <f t="shared" si="2989"/>
        <v>15708000</v>
      </c>
      <c r="BF1420" s="26">
        <v>1</v>
      </c>
      <c r="BG1420" s="27">
        <v>9600000</v>
      </c>
      <c r="BH1420" s="27">
        <v>8640000</v>
      </c>
      <c r="BI1420" s="145"/>
      <c r="BJ1420" s="145"/>
      <c r="BK1420" s="143">
        <f t="shared" si="2976"/>
        <v>7.4432292756478682E-2</v>
      </c>
      <c r="BL1420" s="27">
        <f t="shared" si="2990"/>
        <v>9120000</v>
      </c>
      <c r="BM1420" s="27">
        <f t="shared" si="2991"/>
        <v>1732800</v>
      </c>
      <c r="BN1420" s="28">
        <f t="shared" si="2992"/>
        <v>10852800</v>
      </c>
      <c r="BO1420" s="26">
        <v>1</v>
      </c>
      <c r="BP1420" s="27">
        <v>9600000</v>
      </c>
      <c r="BQ1420" s="27">
        <v>9120000</v>
      </c>
      <c r="BR1420" s="148"/>
      <c r="BS1420" s="148"/>
      <c r="BT1420" s="143">
        <f t="shared" si="2977"/>
        <v>3.6261886214694741E-2</v>
      </c>
      <c r="BU1420" s="27">
        <f t="shared" si="2966"/>
        <v>9360000</v>
      </c>
      <c r="BV1420" s="28">
        <f t="shared" si="2967"/>
        <v>1778400</v>
      </c>
      <c r="BW1420" s="30">
        <f t="shared" si="2968"/>
        <v>11138400</v>
      </c>
      <c r="BX1420" s="26">
        <v>1</v>
      </c>
      <c r="BY1420" s="28">
        <v>9600000</v>
      </c>
      <c r="BZ1420" s="28">
        <v>9120000</v>
      </c>
      <c r="CA1420" s="156"/>
      <c r="CB1420" s="156"/>
      <c r="CC1420" s="177">
        <f t="shared" si="2978"/>
        <v>3.6261886214694741E-2</v>
      </c>
      <c r="CD1420" s="28">
        <f t="shared" si="2969"/>
        <v>9360000</v>
      </c>
      <c r="CE1420" s="28">
        <f t="shared" si="2970"/>
        <v>1778400</v>
      </c>
      <c r="CF1420" s="29">
        <f t="shared" si="2971"/>
        <v>11138400</v>
      </c>
      <c r="CG1420" s="26">
        <v>1</v>
      </c>
      <c r="CH1420" s="27">
        <v>5440000</v>
      </c>
      <c r="CI1420" s="27">
        <v>5760000</v>
      </c>
      <c r="CJ1420" s="148"/>
      <c r="CK1420" s="148"/>
      <c r="CL1420" s="143">
        <f t="shared" si="2993"/>
        <v>4.0406101782088429E-2</v>
      </c>
      <c r="CM1420" s="27">
        <f>+AVERAGE(CH1420:CJ1420)</f>
        <v>5600000</v>
      </c>
      <c r="CN1420" s="27">
        <f t="shared" si="2994"/>
        <v>1064000</v>
      </c>
      <c r="CO1420" s="28">
        <f t="shared" si="2995"/>
        <v>6664000</v>
      </c>
      <c r="CP1420" s="31" t="s">
        <v>30</v>
      </c>
      <c r="CQ1420" s="32" t="s">
        <v>30</v>
      </c>
      <c r="CR1420" s="32" t="s">
        <v>30</v>
      </c>
      <c r="CS1420" s="32" t="s">
        <v>30</v>
      </c>
      <c r="CT1420" s="32" t="s">
        <v>30</v>
      </c>
      <c r="CU1420" s="32" t="s">
        <v>30</v>
      </c>
      <c r="CV1420" s="32" t="s">
        <v>30</v>
      </c>
      <c r="CW1420" s="32" t="s">
        <v>30</v>
      </c>
      <c r="CX1420" s="34" t="s">
        <v>30</v>
      </c>
      <c r="CY1420" s="31" t="s">
        <v>30</v>
      </c>
      <c r="CZ1420" s="32" t="s">
        <v>30</v>
      </c>
      <c r="DA1420" s="32" t="s">
        <v>30</v>
      </c>
      <c r="DB1420" s="32" t="s">
        <v>30</v>
      </c>
      <c r="DC1420" s="32" t="s">
        <v>30</v>
      </c>
      <c r="DD1420" s="32" t="s">
        <v>30</v>
      </c>
      <c r="DE1420" s="32" t="s">
        <v>30</v>
      </c>
      <c r="DF1420" s="32" t="s">
        <v>30</v>
      </c>
      <c r="DG1420" s="32" t="s">
        <v>30</v>
      </c>
      <c r="DH1420" s="31" t="s">
        <v>30</v>
      </c>
      <c r="DI1420" s="43" t="s">
        <v>30</v>
      </c>
      <c r="DJ1420" s="43" t="s">
        <v>30</v>
      </c>
      <c r="DK1420" s="43" t="s">
        <v>30</v>
      </c>
      <c r="DL1420" s="43" t="s">
        <v>30</v>
      </c>
      <c r="DM1420" s="32" t="s">
        <v>30</v>
      </c>
      <c r="DN1420" s="32" t="s">
        <v>30</v>
      </c>
      <c r="DO1420" s="33" t="s">
        <v>30</v>
      </c>
    </row>
    <row r="1421" spans="1:119" ht="16.5" x14ac:dyDescent="0.25">
      <c r="A1421" s="66" t="s">
        <v>2777</v>
      </c>
      <c r="B1421" s="67" t="s">
        <v>2702</v>
      </c>
      <c r="C1421" s="68" t="s">
        <v>2778</v>
      </c>
      <c r="D1421" s="26">
        <v>1</v>
      </c>
      <c r="E1421" s="27">
        <v>150000000</v>
      </c>
      <c r="F1421" s="27">
        <v>216000000</v>
      </c>
      <c r="G1421" s="148"/>
      <c r="H1421" s="148"/>
      <c r="I1421" s="143">
        <f t="shared" si="2980"/>
        <v>0.25502211780498435</v>
      </c>
      <c r="J1421" s="27">
        <f t="shared" si="2996"/>
        <v>183000000</v>
      </c>
      <c r="K1421" s="28">
        <f t="shared" si="2981"/>
        <v>34770000</v>
      </c>
      <c r="L1421" s="29">
        <f t="shared" si="2979"/>
        <v>217770000</v>
      </c>
      <c r="M1421" s="26">
        <v>1</v>
      </c>
      <c r="N1421" s="27">
        <v>150000000</v>
      </c>
      <c r="O1421" s="27">
        <v>120000000</v>
      </c>
      <c r="P1421" s="145"/>
      <c r="Q1421" s="145"/>
      <c r="R1421" s="143">
        <f t="shared" si="2919"/>
        <v>0.15713484026367722</v>
      </c>
      <c r="S1421" s="27">
        <f t="shared" si="2963"/>
        <v>135000000</v>
      </c>
      <c r="T1421" s="28">
        <f t="shared" si="2964"/>
        <v>25650000</v>
      </c>
      <c r="U1421" s="30">
        <f t="shared" si="2965"/>
        <v>160650000</v>
      </c>
      <c r="V1421" s="26">
        <v>1</v>
      </c>
      <c r="W1421" s="27">
        <v>150000000</v>
      </c>
      <c r="X1421" s="27">
        <v>180000000</v>
      </c>
      <c r="Y1421" s="145"/>
      <c r="Z1421" s="145"/>
      <c r="AA1421" s="143">
        <f t="shared" ref="AA1421:AA1455" si="3001">+STDEVA(W1421:X1421)/AVERAGE(W1421:X1421)</f>
        <v>0.12856486930664501</v>
      </c>
      <c r="AB1421" s="27">
        <f t="shared" si="2997"/>
        <v>165000000</v>
      </c>
      <c r="AC1421" s="28">
        <f t="shared" si="2982"/>
        <v>31350000</v>
      </c>
      <c r="AD1421" s="29">
        <f t="shared" si="2983"/>
        <v>196350000</v>
      </c>
      <c r="AE1421" s="26">
        <v>1</v>
      </c>
      <c r="AF1421" s="27">
        <v>150000000</v>
      </c>
      <c r="AG1421" s="27">
        <v>183000000</v>
      </c>
      <c r="AH1421" s="145"/>
      <c r="AI1421" s="145"/>
      <c r="AJ1421" s="143">
        <f t="shared" si="2973"/>
        <v>0.14014728996490131</v>
      </c>
      <c r="AK1421" s="27">
        <f t="shared" si="2999"/>
        <v>166500000</v>
      </c>
      <c r="AL1421" s="28">
        <f t="shared" si="2984"/>
        <v>31635000</v>
      </c>
      <c r="AM1421" s="30">
        <f t="shared" si="2985"/>
        <v>198135000</v>
      </c>
      <c r="AN1421" s="26">
        <v>1</v>
      </c>
      <c r="AO1421" s="27">
        <v>150000000</v>
      </c>
      <c r="AP1421" s="27">
        <v>216000000</v>
      </c>
      <c r="AQ1421" s="145"/>
      <c r="AR1421" s="145"/>
      <c r="AS1421" s="143">
        <f t="shared" si="2974"/>
        <v>0.25502211780498435</v>
      </c>
      <c r="AT1421" s="27">
        <f t="shared" si="3000"/>
        <v>183000000</v>
      </c>
      <c r="AU1421" s="28">
        <f t="shared" si="2986"/>
        <v>34770000</v>
      </c>
      <c r="AV1421" s="30">
        <f t="shared" si="2987"/>
        <v>217770000</v>
      </c>
      <c r="AW1421" s="26">
        <v>1</v>
      </c>
      <c r="AX1421" s="27">
        <v>150000000</v>
      </c>
      <c r="AY1421" s="27">
        <v>180000000</v>
      </c>
      <c r="AZ1421" s="145"/>
      <c r="BA1421" s="145"/>
      <c r="BB1421" s="143">
        <f t="shared" si="2975"/>
        <v>0.12856486930664501</v>
      </c>
      <c r="BC1421" s="27">
        <f t="shared" si="2998"/>
        <v>165000000</v>
      </c>
      <c r="BD1421" s="27">
        <f t="shared" si="2988"/>
        <v>31350000</v>
      </c>
      <c r="BE1421" s="27">
        <f t="shared" si="2989"/>
        <v>196350000</v>
      </c>
      <c r="BF1421" s="26">
        <v>1</v>
      </c>
      <c r="BG1421" s="27">
        <v>120000000</v>
      </c>
      <c r="BH1421" s="27">
        <v>108000000</v>
      </c>
      <c r="BI1421" s="145"/>
      <c r="BJ1421" s="145"/>
      <c r="BK1421" s="143">
        <f t="shared" si="2976"/>
        <v>7.4432292756478696E-2</v>
      </c>
      <c r="BL1421" s="27">
        <f t="shared" si="2990"/>
        <v>114000000</v>
      </c>
      <c r="BM1421" s="27">
        <f t="shared" si="2991"/>
        <v>21660000</v>
      </c>
      <c r="BN1421" s="28">
        <f t="shared" si="2992"/>
        <v>135660000</v>
      </c>
      <c r="BO1421" s="26">
        <v>1</v>
      </c>
      <c r="BP1421" s="27">
        <v>120000000</v>
      </c>
      <c r="BQ1421" s="27">
        <v>114000000</v>
      </c>
      <c r="BR1421" s="148"/>
      <c r="BS1421" s="148"/>
      <c r="BT1421" s="143">
        <f t="shared" si="2977"/>
        <v>3.6261886214694748E-2</v>
      </c>
      <c r="BU1421" s="27">
        <f t="shared" si="2966"/>
        <v>117000000</v>
      </c>
      <c r="BV1421" s="28">
        <f t="shared" si="2967"/>
        <v>22230000</v>
      </c>
      <c r="BW1421" s="30">
        <f t="shared" si="2968"/>
        <v>139230000</v>
      </c>
      <c r="BX1421" s="26">
        <v>1</v>
      </c>
      <c r="BY1421" s="28">
        <v>120000000</v>
      </c>
      <c r="BZ1421" s="28">
        <v>114000000</v>
      </c>
      <c r="CA1421" s="156"/>
      <c r="CB1421" s="156"/>
      <c r="CC1421" s="177">
        <f t="shared" si="2978"/>
        <v>3.6261886214694748E-2</v>
      </c>
      <c r="CD1421" s="28">
        <f t="shared" si="2969"/>
        <v>117000000</v>
      </c>
      <c r="CE1421" s="28">
        <f t="shared" si="2970"/>
        <v>22230000</v>
      </c>
      <c r="CF1421" s="29">
        <f t="shared" si="2971"/>
        <v>139230000</v>
      </c>
      <c r="CG1421" s="31" t="s">
        <v>30</v>
      </c>
      <c r="CH1421" s="32" t="s">
        <v>30</v>
      </c>
      <c r="CI1421" s="32" t="s">
        <v>30</v>
      </c>
      <c r="CJ1421" s="32" t="s">
        <v>30</v>
      </c>
      <c r="CK1421" s="32" t="s">
        <v>30</v>
      </c>
      <c r="CL1421" s="32" t="s">
        <v>30</v>
      </c>
      <c r="CM1421" s="32" t="s">
        <v>30</v>
      </c>
      <c r="CN1421" s="32" t="s">
        <v>30</v>
      </c>
      <c r="CO1421" s="32" t="s">
        <v>30</v>
      </c>
      <c r="CP1421" s="31" t="s">
        <v>30</v>
      </c>
      <c r="CQ1421" s="32" t="s">
        <v>30</v>
      </c>
      <c r="CR1421" s="32" t="s">
        <v>30</v>
      </c>
      <c r="CS1421" s="32" t="s">
        <v>30</v>
      </c>
      <c r="CT1421" s="32" t="s">
        <v>30</v>
      </c>
      <c r="CU1421" s="32" t="s">
        <v>30</v>
      </c>
      <c r="CV1421" s="32" t="s">
        <v>30</v>
      </c>
      <c r="CW1421" s="32" t="s">
        <v>30</v>
      </c>
      <c r="CX1421" s="34" t="s">
        <v>30</v>
      </c>
      <c r="CY1421" s="31" t="s">
        <v>30</v>
      </c>
      <c r="CZ1421" s="32" t="s">
        <v>30</v>
      </c>
      <c r="DA1421" s="32" t="s">
        <v>30</v>
      </c>
      <c r="DB1421" s="32" t="s">
        <v>30</v>
      </c>
      <c r="DC1421" s="32" t="s">
        <v>30</v>
      </c>
      <c r="DD1421" s="32" t="s">
        <v>30</v>
      </c>
      <c r="DE1421" s="32" t="s">
        <v>30</v>
      </c>
      <c r="DF1421" s="32" t="s">
        <v>30</v>
      </c>
      <c r="DG1421" s="32" t="s">
        <v>30</v>
      </c>
      <c r="DH1421" s="31" t="s">
        <v>30</v>
      </c>
      <c r="DI1421" s="43" t="s">
        <v>30</v>
      </c>
      <c r="DJ1421" s="43" t="s">
        <v>30</v>
      </c>
      <c r="DK1421" s="43" t="s">
        <v>30</v>
      </c>
      <c r="DL1421" s="43" t="s">
        <v>30</v>
      </c>
      <c r="DM1421" s="32" t="s">
        <v>30</v>
      </c>
      <c r="DN1421" s="32" t="s">
        <v>30</v>
      </c>
      <c r="DO1421" s="33" t="s">
        <v>30</v>
      </c>
    </row>
    <row r="1422" spans="1:119" ht="16.5" x14ac:dyDescent="0.25">
      <c r="A1422" s="66" t="s">
        <v>2779</v>
      </c>
      <c r="B1422" s="67" t="s">
        <v>2702</v>
      </c>
      <c r="C1422" s="68" t="s">
        <v>2780</v>
      </c>
      <c r="D1422" s="26">
        <v>1</v>
      </c>
      <c r="E1422" s="27">
        <v>35000000</v>
      </c>
      <c r="F1422" s="27">
        <v>50400000</v>
      </c>
      <c r="G1422" s="148"/>
      <c r="H1422" s="148"/>
      <c r="I1422" s="143">
        <f t="shared" si="2980"/>
        <v>0.25502211780498435</v>
      </c>
      <c r="J1422" s="27">
        <f t="shared" si="2996"/>
        <v>42700000</v>
      </c>
      <c r="K1422" s="28">
        <f t="shared" si="2981"/>
        <v>8113000</v>
      </c>
      <c r="L1422" s="29">
        <f t="shared" si="2979"/>
        <v>50813000</v>
      </c>
      <c r="M1422" s="26">
        <v>1</v>
      </c>
      <c r="N1422" s="27">
        <v>35000000</v>
      </c>
      <c r="O1422" s="27">
        <v>28000000</v>
      </c>
      <c r="P1422" s="145"/>
      <c r="Q1422" s="145"/>
      <c r="R1422" s="143">
        <f t="shared" si="2919"/>
        <v>0.15713484026367722</v>
      </c>
      <c r="S1422" s="27">
        <f t="shared" si="2963"/>
        <v>31500000</v>
      </c>
      <c r="T1422" s="28">
        <f t="shared" si="2964"/>
        <v>5985000</v>
      </c>
      <c r="U1422" s="30">
        <f t="shared" si="2965"/>
        <v>37485000</v>
      </c>
      <c r="V1422" s="26">
        <v>1</v>
      </c>
      <c r="W1422" s="27">
        <v>35000000</v>
      </c>
      <c r="X1422" s="27">
        <v>42000000</v>
      </c>
      <c r="Y1422" s="145"/>
      <c r="Z1422" s="145"/>
      <c r="AA1422" s="143">
        <f t="shared" si="3001"/>
        <v>0.12856486930664501</v>
      </c>
      <c r="AB1422" s="27">
        <f t="shared" si="2997"/>
        <v>38500000</v>
      </c>
      <c r="AC1422" s="28">
        <f t="shared" si="2982"/>
        <v>7315000</v>
      </c>
      <c r="AD1422" s="29">
        <f t="shared" si="2983"/>
        <v>45815000</v>
      </c>
      <c r="AE1422" s="26">
        <v>1</v>
      </c>
      <c r="AF1422" s="27">
        <v>35000000</v>
      </c>
      <c r="AG1422" s="27">
        <v>42700000</v>
      </c>
      <c r="AH1422" s="145"/>
      <c r="AI1422" s="145"/>
      <c r="AJ1422" s="143">
        <f t="shared" si="2973"/>
        <v>0.14014728996490131</v>
      </c>
      <c r="AK1422" s="27">
        <f t="shared" si="2999"/>
        <v>38850000</v>
      </c>
      <c r="AL1422" s="28">
        <f t="shared" si="2984"/>
        <v>7381500</v>
      </c>
      <c r="AM1422" s="30">
        <f t="shared" si="2985"/>
        <v>46231500</v>
      </c>
      <c r="AN1422" s="26">
        <v>1</v>
      </c>
      <c r="AO1422" s="27">
        <v>35000000</v>
      </c>
      <c r="AP1422" s="27">
        <v>50400000</v>
      </c>
      <c r="AQ1422" s="145"/>
      <c r="AR1422" s="145"/>
      <c r="AS1422" s="143">
        <f t="shared" si="2974"/>
        <v>0.25502211780498435</v>
      </c>
      <c r="AT1422" s="27">
        <f t="shared" si="3000"/>
        <v>42700000</v>
      </c>
      <c r="AU1422" s="28">
        <f t="shared" si="2986"/>
        <v>8113000</v>
      </c>
      <c r="AV1422" s="30">
        <f t="shared" si="2987"/>
        <v>50813000</v>
      </c>
      <c r="AW1422" s="26">
        <v>1</v>
      </c>
      <c r="AX1422" s="27">
        <v>35000000</v>
      </c>
      <c r="AY1422" s="27">
        <v>42000000</v>
      </c>
      <c r="AZ1422" s="145"/>
      <c r="BA1422" s="145"/>
      <c r="BB1422" s="143">
        <f t="shared" si="2975"/>
        <v>0.12856486930664501</v>
      </c>
      <c r="BC1422" s="27">
        <f t="shared" si="2998"/>
        <v>38500000</v>
      </c>
      <c r="BD1422" s="27">
        <f t="shared" si="2988"/>
        <v>7315000</v>
      </c>
      <c r="BE1422" s="27">
        <f t="shared" si="2989"/>
        <v>45815000</v>
      </c>
      <c r="BF1422" s="26">
        <v>1</v>
      </c>
      <c r="BG1422" s="27">
        <v>28000000</v>
      </c>
      <c r="BH1422" s="27">
        <v>25200000</v>
      </c>
      <c r="BI1422" s="145"/>
      <c r="BJ1422" s="145"/>
      <c r="BK1422" s="143">
        <f t="shared" si="2976"/>
        <v>7.4432292756478682E-2</v>
      </c>
      <c r="BL1422" s="27">
        <f t="shared" si="2990"/>
        <v>26600000</v>
      </c>
      <c r="BM1422" s="27">
        <f t="shared" si="2991"/>
        <v>5054000</v>
      </c>
      <c r="BN1422" s="28">
        <f t="shared" si="2992"/>
        <v>31654000</v>
      </c>
      <c r="BO1422" s="26">
        <v>1</v>
      </c>
      <c r="BP1422" s="27">
        <v>28000000</v>
      </c>
      <c r="BQ1422" s="27">
        <v>26600000</v>
      </c>
      <c r="BR1422" s="148"/>
      <c r="BS1422" s="148"/>
      <c r="BT1422" s="143">
        <f t="shared" si="2977"/>
        <v>3.6261886214694741E-2</v>
      </c>
      <c r="BU1422" s="27">
        <f t="shared" si="2966"/>
        <v>27300000</v>
      </c>
      <c r="BV1422" s="28">
        <f t="shared" si="2967"/>
        <v>5187000</v>
      </c>
      <c r="BW1422" s="30">
        <f t="shared" si="2968"/>
        <v>32487000</v>
      </c>
      <c r="BX1422" s="26">
        <v>1</v>
      </c>
      <c r="BY1422" s="28">
        <v>28000000</v>
      </c>
      <c r="BZ1422" s="28">
        <v>26600000</v>
      </c>
      <c r="CA1422" s="156"/>
      <c r="CB1422" s="156"/>
      <c r="CC1422" s="177">
        <f t="shared" si="2978"/>
        <v>3.6261886214694741E-2</v>
      </c>
      <c r="CD1422" s="28">
        <f t="shared" si="2969"/>
        <v>27300000</v>
      </c>
      <c r="CE1422" s="28">
        <f t="shared" si="2970"/>
        <v>5187000</v>
      </c>
      <c r="CF1422" s="29">
        <f t="shared" si="2971"/>
        <v>32487000</v>
      </c>
      <c r="CG1422" s="31" t="s">
        <v>30</v>
      </c>
      <c r="CH1422" s="32" t="s">
        <v>30</v>
      </c>
      <c r="CI1422" s="32" t="s">
        <v>30</v>
      </c>
      <c r="CJ1422" s="32" t="s">
        <v>30</v>
      </c>
      <c r="CK1422" s="32" t="s">
        <v>30</v>
      </c>
      <c r="CL1422" s="32" t="s">
        <v>30</v>
      </c>
      <c r="CM1422" s="32" t="s">
        <v>30</v>
      </c>
      <c r="CN1422" s="32" t="s">
        <v>30</v>
      </c>
      <c r="CO1422" s="32" t="s">
        <v>30</v>
      </c>
      <c r="CP1422" s="31" t="s">
        <v>30</v>
      </c>
      <c r="CQ1422" s="32" t="s">
        <v>30</v>
      </c>
      <c r="CR1422" s="32" t="s">
        <v>30</v>
      </c>
      <c r="CS1422" s="32" t="s">
        <v>30</v>
      </c>
      <c r="CT1422" s="32" t="s">
        <v>30</v>
      </c>
      <c r="CU1422" s="32" t="s">
        <v>30</v>
      </c>
      <c r="CV1422" s="32" t="s">
        <v>30</v>
      </c>
      <c r="CW1422" s="32" t="s">
        <v>30</v>
      </c>
      <c r="CX1422" s="34" t="s">
        <v>30</v>
      </c>
      <c r="CY1422" s="31" t="s">
        <v>30</v>
      </c>
      <c r="CZ1422" s="32" t="s">
        <v>30</v>
      </c>
      <c r="DA1422" s="32" t="s">
        <v>30</v>
      </c>
      <c r="DB1422" s="32" t="s">
        <v>30</v>
      </c>
      <c r="DC1422" s="32" t="s">
        <v>30</v>
      </c>
      <c r="DD1422" s="32" t="s">
        <v>30</v>
      </c>
      <c r="DE1422" s="32" t="s">
        <v>30</v>
      </c>
      <c r="DF1422" s="32" t="s">
        <v>30</v>
      </c>
      <c r="DG1422" s="32" t="s">
        <v>30</v>
      </c>
      <c r="DH1422" s="31" t="s">
        <v>30</v>
      </c>
      <c r="DI1422" s="43" t="s">
        <v>30</v>
      </c>
      <c r="DJ1422" s="43" t="s">
        <v>30</v>
      </c>
      <c r="DK1422" s="43" t="s">
        <v>30</v>
      </c>
      <c r="DL1422" s="43" t="s">
        <v>30</v>
      </c>
      <c r="DM1422" s="32" t="s">
        <v>30</v>
      </c>
      <c r="DN1422" s="32" t="s">
        <v>30</v>
      </c>
      <c r="DO1422" s="33" t="s">
        <v>30</v>
      </c>
    </row>
    <row r="1423" spans="1:119" ht="16.5" x14ac:dyDescent="0.25">
      <c r="A1423" s="66" t="s">
        <v>2781</v>
      </c>
      <c r="B1423" s="67" t="s">
        <v>2702</v>
      </c>
      <c r="C1423" s="68" t="s">
        <v>2782</v>
      </c>
      <c r="D1423" s="26">
        <v>1</v>
      </c>
      <c r="E1423" s="27">
        <v>9000000</v>
      </c>
      <c r="F1423" s="27">
        <v>12960000</v>
      </c>
      <c r="G1423" s="148"/>
      <c r="H1423" s="148"/>
      <c r="I1423" s="143">
        <f t="shared" si="2980"/>
        <v>0.25502211780498435</v>
      </c>
      <c r="J1423" s="27">
        <f t="shared" si="2996"/>
        <v>10980000</v>
      </c>
      <c r="K1423" s="28">
        <f t="shared" si="2981"/>
        <v>2086200</v>
      </c>
      <c r="L1423" s="29">
        <f t="shared" si="2979"/>
        <v>13066200</v>
      </c>
      <c r="M1423" s="26">
        <v>1</v>
      </c>
      <c r="N1423" s="27">
        <v>9000000</v>
      </c>
      <c r="O1423" s="27">
        <v>7200000</v>
      </c>
      <c r="P1423" s="145"/>
      <c r="Q1423" s="145"/>
      <c r="R1423" s="143">
        <f t="shared" si="2919"/>
        <v>0.15713484026367722</v>
      </c>
      <c r="S1423" s="27">
        <f t="shared" si="2963"/>
        <v>8100000</v>
      </c>
      <c r="T1423" s="28">
        <f t="shared" si="2964"/>
        <v>1539000</v>
      </c>
      <c r="U1423" s="30">
        <f t="shared" si="2965"/>
        <v>9639000</v>
      </c>
      <c r="V1423" s="26">
        <v>1</v>
      </c>
      <c r="W1423" s="27">
        <v>9000000</v>
      </c>
      <c r="X1423" s="27">
        <v>10800000</v>
      </c>
      <c r="Y1423" s="145"/>
      <c r="Z1423" s="145"/>
      <c r="AA1423" s="143">
        <f t="shared" si="3001"/>
        <v>0.12856486930664499</v>
      </c>
      <c r="AB1423" s="27">
        <f t="shared" si="2997"/>
        <v>9900000</v>
      </c>
      <c r="AC1423" s="28">
        <f t="shared" si="2982"/>
        <v>1881000</v>
      </c>
      <c r="AD1423" s="29">
        <f t="shared" si="2983"/>
        <v>11781000</v>
      </c>
      <c r="AE1423" s="26">
        <v>1</v>
      </c>
      <c r="AF1423" s="27">
        <v>9000000</v>
      </c>
      <c r="AG1423" s="27">
        <v>10980000</v>
      </c>
      <c r="AH1423" s="145"/>
      <c r="AI1423" s="145"/>
      <c r="AJ1423" s="143">
        <f t="shared" si="2973"/>
        <v>0.14014728996490131</v>
      </c>
      <c r="AK1423" s="27">
        <f t="shared" si="2999"/>
        <v>9990000</v>
      </c>
      <c r="AL1423" s="28">
        <f t="shared" si="2984"/>
        <v>1898100</v>
      </c>
      <c r="AM1423" s="30">
        <f t="shared" si="2985"/>
        <v>11888100</v>
      </c>
      <c r="AN1423" s="26">
        <v>1</v>
      </c>
      <c r="AO1423" s="27">
        <v>9000000</v>
      </c>
      <c r="AP1423" s="27">
        <v>12960000</v>
      </c>
      <c r="AQ1423" s="145"/>
      <c r="AR1423" s="145"/>
      <c r="AS1423" s="143">
        <f t="shared" si="2974"/>
        <v>0.25502211780498435</v>
      </c>
      <c r="AT1423" s="27">
        <f t="shared" si="3000"/>
        <v>10980000</v>
      </c>
      <c r="AU1423" s="28">
        <f t="shared" si="2986"/>
        <v>2086200</v>
      </c>
      <c r="AV1423" s="30">
        <f t="shared" si="2987"/>
        <v>13066200</v>
      </c>
      <c r="AW1423" s="26">
        <v>1</v>
      </c>
      <c r="AX1423" s="27">
        <v>9000000</v>
      </c>
      <c r="AY1423" s="27">
        <v>10800000</v>
      </c>
      <c r="AZ1423" s="145"/>
      <c r="BA1423" s="145"/>
      <c r="BB1423" s="143">
        <f t="shared" si="2975"/>
        <v>0.12856486930664499</v>
      </c>
      <c r="BC1423" s="27">
        <f t="shared" si="2998"/>
        <v>9900000</v>
      </c>
      <c r="BD1423" s="27">
        <f t="shared" si="2988"/>
        <v>1881000</v>
      </c>
      <c r="BE1423" s="27">
        <f t="shared" si="2989"/>
        <v>11781000</v>
      </c>
      <c r="BF1423" s="26">
        <v>1</v>
      </c>
      <c r="BG1423" s="27">
        <v>7200000</v>
      </c>
      <c r="BH1423" s="27">
        <v>6480000</v>
      </c>
      <c r="BI1423" s="145"/>
      <c r="BJ1423" s="145"/>
      <c r="BK1423" s="143">
        <f t="shared" si="2976"/>
        <v>7.4432292756478682E-2</v>
      </c>
      <c r="BL1423" s="27">
        <f t="shared" si="2990"/>
        <v>6840000</v>
      </c>
      <c r="BM1423" s="27">
        <f t="shared" si="2991"/>
        <v>1299600</v>
      </c>
      <c r="BN1423" s="28">
        <f t="shared" si="2992"/>
        <v>8139600</v>
      </c>
      <c r="BO1423" s="26">
        <v>1</v>
      </c>
      <c r="BP1423" s="27">
        <v>7200000</v>
      </c>
      <c r="BQ1423" s="27">
        <v>6840000</v>
      </c>
      <c r="BR1423" s="148"/>
      <c r="BS1423" s="148"/>
      <c r="BT1423" s="143">
        <f t="shared" si="2977"/>
        <v>3.6261886214694741E-2</v>
      </c>
      <c r="BU1423" s="27">
        <f t="shared" si="2966"/>
        <v>7020000</v>
      </c>
      <c r="BV1423" s="28">
        <f t="shared" si="2967"/>
        <v>1333800</v>
      </c>
      <c r="BW1423" s="30">
        <f t="shared" si="2968"/>
        <v>8353800</v>
      </c>
      <c r="BX1423" s="26">
        <v>1</v>
      </c>
      <c r="BY1423" s="28">
        <v>7200000</v>
      </c>
      <c r="BZ1423" s="28">
        <v>6840000</v>
      </c>
      <c r="CA1423" s="156"/>
      <c r="CB1423" s="156"/>
      <c r="CC1423" s="177">
        <f t="shared" si="2978"/>
        <v>3.6261886214694741E-2</v>
      </c>
      <c r="CD1423" s="28">
        <f t="shared" si="2969"/>
        <v>7020000</v>
      </c>
      <c r="CE1423" s="28">
        <f t="shared" si="2970"/>
        <v>1333800</v>
      </c>
      <c r="CF1423" s="29">
        <f t="shared" si="2971"/>
        <v>8353800</v>
      </c>
      <c r="CG1423" s="31" t="s">
        <v>30</v>
      </c>
      <c r="CH1423" s="32" t="s">
        <v>30</v>
      </c>
      <c r="CI1423" s="32" t="s">
        <v>30</v>
      </c>
      <c r="CJ1423" s="32" t="s">
        <v>30</v>
      </c>
      <c r="CK1423" s="32" t="s">
        <v>30</v>
      </c>
      <c r="CL1423" s="32" t="s">
        <v>30</v>
      </c>
      <c r="CM1423" s="32" t="s">
        <v>30</v>
      </c>
      <c r="CN1423" s="32" t="s">
        <v>30</v>
      </c>
      <c r="CO1423" s="32" t="s">
        <v>30</v>
      </c>
      <c r="CP1423" s="31" t="s">
        <v>30</v>
      </c>
      <c r="CQ1423" s="32" t="s">
        <v>30</v>
      </c>
      <c r="CR1423" s="32" t="s">
        <v>30</v>
      </c>
      <c r="CS1423" s="32" t="s">
        <v>30</v>
      </c>
      <c r="CT1423" s="32" t="s">
        <v>30</v>
      </c>
      <c r="CU1423" s="32" t="s">
        <v>30</v>
      </c>
      <c r="CV1423" s="32" t="s">
        <v>30</v>
      </c>
      <c r="CW1423" s="32" t="s">
        <v>30</v>
      </c>
      <c r="CX1423" s="34" t="s">
        <v>30</v>
      </c>
      <c r="CY1423" s="31" t="s">
        <v>30</v>
      </c>
      <c r="CZ1423" s="32" t="s">
        <v>30</v>
      </c>
      <c r="DA1423" s="32" t="s">
        <v>30</v>
      </c>
      <c r="DB1423" s="32" t="s">
        <v>30</v>
      </c>
      <c r="DC1423" s="32" t="s">
        <v>30</v>
      </c>
      <c r="DD1423" s="32" t="s">
        <v>30</v>
      </c>
      <c r="DE1423" s="32" t="s">
        <v>30</v>
      </c>
      <c r="DF1423" s="32" t="s">
        <v>30</v>
      </c>
      <c r="DG1423" s="32" t="s">
        <v>30</v>
      </c>
      <c r="DH1423" s="31" t="s">
        <v>30</v>
      </c>
      <c r="DI1423" s="43" t="s">
        <v>30</v>
      </c>
      <c r="DJ1423" s="43" t="s">
        <v>30</v>
      </c>
      <c r="DK1423" s="43" t="s">
        <v>30</v>
      </c>
      <c r="DL1423" s="43" t="s">
        <v>30</v>
      </c>
      <c r="DM1423" s="32" t="s">
        <v>30</v>
      </c>
      <c r="DN1423" s="32" t="s">
        <v>30</v>
      </c>
      <c r="DO1423" s="33" t="s">
        <v>30</v>
      </c>
    </row>
    <row r="1424" spans="1:119" ht="16.5" x14ac:dyDescent="0.25">
      <c r="A1424" s="66" t="s">
        <v>2783</v>
      </c>
      <c r="B1424" s="67" t="s">
        <v>2702</v>
      </c>
      <c r="C1424" s="68" t="s">
        <v>2784</v>
      </c>
      <c r="D1424" s="26">
        <v>1</v>
      </c>
      <c r="E1424" s="27">
        <v>6500000</v>
      </c>
      <c r="F1424" s="27">
        <v>9360000</v>
      </c>
      <c r="G1424" s="148"/>
      <c r="H1424" s="148"/>
      <c r="I1424" s="143">
        <f t="shared" si="2980"/>
        <v>0.25502211780498435</v>
      </c>
      <c r="J1424" s="27">
        <f t="shared" si="2996"/>
        <v>7930000</v>
      </c>
      <c r="K1424" s="28">
        <f t="shared" si="2981"/>
        <v>1506700</v>
      </c>
      <c r="L1424" s="29">
        <f t="shared" si="2979"/>
        <v>9436700</v>
      </c>
      <c r="M1424" s="26">
        <v>1</v>
      </c>
      <c r="N1424" s="27">
        <v>6500000</v>
      </c>
      <c r="O1424" s="27">
        <v>5200000</v>
      </c>
      <c r="P1424" s="145"/>
      <c r="Q1424" s="145"/>
      <c r="R1424" s="143">
        <f t="shared" si="2919"/>
        <v>0.15713484026367722</v>
      </c>
      <c r="S1424" s="27">
        <f t="shared" si="2963"/>
        <v>5850000</v>
      </c>
      <c r="T1424" s="28">
        <f t="shared" si="2964"/>
        <v>1111500</v>
      </c>
      <c r="U1424" s="30">
        <f t="shared" si="2965"/>
        <v>6961500</v>
      </c>
      <c r="V1424" s="26">
        <v>1</v>
      </c>
      <c r="W1424" s="27">
        <v>6500000</v>
      </c>
      <c r="X1424" s="27">
        <v>7800000</v>
      </c>
      <c r="Y1424" s="145"/>
      <c r="Z1424" s="145"/>
      <c r="AA1424" s="143">
        <f t="shared" si="3001"/>
        <v>0.12856486930664501</v>
      </c>
      <c r="AB1424" s="27">
        <f t="shared" si="2997"/>
        <v>7150000</v>
      </c>
      <c r="AC1424" s="28">
        <f t="shared" si="2982"/>
        <v>1358500</v>
      </c>
      <c r="AD1424" s="29">
        <f t="shared" si="2983"/>
        <v>8508500</v>
      </c>
      <c r="AE1424" s="26">
        <v>1</v>
      </c>
      <c r="AF1424" s="27">
        <v>6500000</v>
      </c>
      <c r="AG1424" s="27">
        <v>7930000</v>
      </c>
      <c r="AH1424" s="145"/>
      <c r="AI1424" s="145"/>
      <c r="AJ1424" s="143">
        <f t="shared" si="2973"/>
        <v>0.14014728996490131</v>
      </c>
      <c r="AK1424" s="27">
        <f t="shared" si="2999"/>
        <v>7215000</v>
      </c>
      <c r="AL1424" s="28">
        <f t="shared" si="2984"/>
        <v>1370850</v>
      </c>
      <c r="AM1424" s="30">
        <f t="shared" si="2985"/>
        <v>8585850</v>
      </c>
      <c r="AN1424" s="26">
        <v>1</v>
      </c>
      <c r="AO1424" s="27">
        <v>6500000</v>
      </c>
      <c r="AP1424" s="27">
        <v>9360000</v>
      </c>
      <c r="AQ1424" s="145"/>
      <c r="AR1424" s="145"/>
      <c r="AS1424" s="143">
        <f t="shared" si="2974"/>
        <v>0.25502211780498435</v>
      </c>
      <c r="AT1424" s="27">
        <f t="shared" si="3000"/>
        <v>7930000</v>
      </c>
      <c r="AU1424" s="28">
        <f t="shared" si="2986"/>
        <v>1506700</v>
      </c>
      <c r="AV1424" s="30">
        <f t="shared" si="2987"/>
        <v>9436700</v>
      </c>
      <c r="AW1424" s="26">
        <v>1</v>
      </c>
      <c r="AX1424" s="27">
        <v>6500000</v>
      </c>
      <c r="AY1424" s="27">
        <v>7800000</v>
      </c>
      <c r="AZ1424" s="145"/>
      <c r="BA1424" s="145"/>
      <c r="BB1424" s="143">
        <f t="shared" si="2975"/>
        <v>0.12856486930664501</v>
      </c>
      <c r="BC1424" s="27">
        <f t="shared" si="2998"/>
        <v>7150000</v>
      </c>
      <c r="BD1424" s="27">
        <f t="shared" si="2988"/>
        <v>1358500</v>
      </c>
      <c r="BE1424" s="27">
        <f t="shared" si="2989"/>
        <v>8508500</v>
      </c>
      <c r="BF1424" s="26">
        <v>1</v>
      </c>
      <c r="BG1424" s="27">
        <v>5200000</v>
      </c>
      <c r="BH1424" s="27">
        <v>4680000</v>
      </c>
      <c r="BI1424" s="145"/>
      <c r="BJ1424" s="145"/>
      <c r="BK1424" s="143">
        <f t="shared" si="2976"/>
        <v>7.4432292756478682E-2</v>
      </c>
      <c r="BL1424" s="27">
        <f t="shared" si="2990"/>
        <v>4940000</v>
      </c>
      <c r="BM1424" s="27">
        <f t="shared" si="2991"/>
        <v>938600</v>
      </c>
      <c r="BN1424" s="28">
        <f t="shared" si="2992"/>
        <v>5878600</v>
      </c>
      <c r="BO1424" s="26">
        <v>1</v>
      </c>
      <c r="BP1424" s="27">
        <v>5200000</v>
      </c>
      <c r="BQ1424" s="27">
        <v>4940000</v>
      </c>
      <c r="BR1424" s="148"/>
      <c r="BS1424" s="148"/>
      <c r="BT1424" s="143">
        <f t="shared" si="2977"/>
        <v>3.6261886214694741E-2</v>
      </c>
      <c r="BU1424" s="27">
        <f t="shared" si="2966"/>
        <v>5070000</v>
      </c>
      <c r="BV1424" s="28">
        <f t="shared" si="2967"/>
        <v>963300</v>
      </c>
      <c r="BW1424" s="30">
        <f t="shared" si="2968"/>
        <v>6033300</v>
      </c>
      <c r="BX1424" s="26">
        <v>1</v>
      </c>
      <c r="BY1424" s="28">
        <v>5200000</v>
      </c>
      <c r="BZ1424" s="28">
        <v>4940000</v>
      </c>
      <c r="CA1424" s="156"/>
      <c r="CB1424" s="156"/>
      <c r="CC1424" s="177">
        <f t="shared" si="2978"/>
        <v>3.6261886214694741E-2</v>
      </c>
      <c r="CD1424" s="28">
        <f t="shared" si="2969"/>
        <v>5070000</v>
      </c>
      <c r="CE1424" s="28">
        <f t="shared" si="2970"/>
        <v>963300</v>
      </c>
      <c r="CF1424" s="29">
        <f t="shared" si="2971"/>
        <v>6033300</v>
      </c>
      <c r="CG1424" s="31" t="s">
        <v>30</v>
      </c>
      <c r="CH1424" s="32" t="s">
        <v>30</v>
      </c>
      <c r="CI1424" s="32" t="s">
        <v>30</v>
      </c>
      <c r="CJ1424" s="32" t="s">
        <v>30</v>
      </c>
      <c r="CK1424" s="32" t="s">
        <v>30</v>
      </c>
      <c r="CL1424" s="32" t="s">
        <v>30</v>
      </c>
      <c r="CM1424" s="32" t="s">
        <v>30</v>
      </c>
      <c r="CN1424" s="32" t="s">
        <v>30</v>
      </c>
      <c r="CO1424" s="32" t="s">
        <v>30</v>
      </c>
      <c r="CP1424" s="31" t="s">
        <v>30</v>
      </c>
      <c r="CQ1424" s="32" t="s">
        <v>30</v>
      </c>
      <c r="CR1424" s="32" t="s">
        <v>30</v>
      </c>
      <c r="CS1424" s="32" t="s">
        <v>30</v>
      </c>
      <c r="CT1424" s="32" t="s">
        <v>30</v>
      </c>
      <c r="CU1424" s="32" t="s">
        <v>30</v>
      </c>
      <c r="CV1424" s="32" t="s">
        <v>30</v>
      </c>
      <c r="CW1424" s="32" t="s">
        <v>30</v>
      </c>
      <c r="CX1424" s="34" t="s">
        <v>30</v>
      </c>
      <c r="CY1424" s="31" t="s">
        <v>30</v>
      </c>
      <c r="CZ1424" s="32" t="s">
        <v>30</v>
      </c>
      <c r="DA1424" s="32" t="s">
        <v>30</v>
      </c>
      <c r="DB1424" s="32" t="s">
        <v>30</v>
      </c>
      <c r="DC1424" s="32" t="s">
        <v>30</v>
      </c>
      <c r="DD1424" s="32" t="s">
        <v>30</v>
      </c>
      <c r="DE1424" s="32" t="s">
        <v>30</v>
      </c>
      <c r="DF1424" s="32" t="s">
        <v>30</v>
      </c>
      <c r="DG1424" s="32" t="s">
        <v>30</v>
      </c>
      <c r="DH1424" s="31" t="s">
        <v>30</v>
      </c>
      <c r="DI1424" s="43" t="s">
        <v>30</v>
      </c>
      <c r="DJ1424" s="43" t="s">
        <v>30</v>
      </c>
      <c r="DK1424" s="43" t="s">
        <v>30</v>
      </c>
      <c r="DL1424" s="43" t="s">
        <v>30</v>
      </c>
      <c r="DM1424" s="32" t="s">
        <v>30</v>
      </c>
      <c r="DN1424" s="32" t="s">
        <v>30</v>
      </c>
      <c r="DO1424" s="33" t="s">
        <v>30</v>
      </c>
    </row>
    <row r="1425" spans="1:119" ht="21" customHeight="1" x14ac:dyDescent="0.25">
      <c r="A1425" s="66" t="s">
        <v>2785</v>
      </c>
      <c r="B1425" s="67" t="s">
        <v>2702</v>
      </c>
      <c r="C1425" s="68" t="s">
        <v>2786</v>
      </c>
      <c r="D1425" s="26">
        <v>1</v>
      </c>
      <c r="E1425" s="27">
        <v>5500000</v>
      </c>
      <c r="F1425" s="27">
        <v>7920000</v>
      </c>
      <c r="G1425" s="148"/>
      <c r="H1425" s="148"/>
      <c r="I1425" s="143">
        <f t="shared" si="2980"/>
        <v>0.25502211780498435</v>
      </c>
      <c r="J1425" s="27">
        <f t="shared" si="2996"/>
        <v>6710000</v>
      </c>
      <c r="K1425" s="28">
        <f t="shared" si="2981"/>
        <v>1274900</v>
      </c>
      <c r="L1425" s="29">
        <f t="shared" si="2979"/>
        <v>7984900</v>
      </c>
      <c r="M1425" s="26">
        <v>1</v>
      </c>
      <c r="N1425" s="27">
        <v>5500000</v>
      </c>
      <c r="O1425" s="27">
        <v>4400000</v>
      </c>
      <c r="P1425" s="145"/>
      <c r="Q1425" s="145"/>
      <c r="R1425" s="143">
        <f t="shared" si="2919"/>
        <v>0.15713484026367722</v>
      </c>
      <c r="S1425" s="27">
        <f t="shared" si="2963"/>
        <v>4950000</v>
      </c>
      <c r="T1425" s="28">
        <f t="shared" si="2964"/>
        <v>940500</v>
      </c>
      <c r="U1425" s="30">
        <f t="shared" si="2965"/>
        <v>5890500</v>
      </c>
      <c r="V1425" s="26">
        <v>1</v>
      </c>
      <c r="W1425" s="27">
        <v>5500000</v>
      </c>
      <c r="X1425" s="27">
        <v>6600000</v>
      </c>
      <c r="Y1425" s="145"/>
      <c r="Z1425" s="145"/>
      <c r="AA1425" s="143">
        <f t="shared" si="3001"/>
        <v>0.12856486930664499</v>
      </c>
      <c r="AB1425" s="27">
        <f t="shared" si="2997"/>
        <v>6050000</v>
      </c>
      <c r="AC1425" s="28">
        <f t="shared" si="2982"/>
        <v>1149500</v>
      </c>
      <c r="AD1425" s="29">
        <f t="shared" si="2983"/>
        <v>7199500</v>
      </c>
      <c r="AE1425" s="26">
        <v>1</v>
      </c>
      <c r="AF1425" s="27">
        <v>5500000</v>
      </c>
      <c r="AG1425" s="27">
        <v>6710000</v>
      </c>
      <c r="AH1425" s="145"/>
      <c r="AI1425" s="145"/>
      <c r="AJ1425" s="143">
        <f t="shared" si="2973"/>
        <v>0.14014728996490131</v>
      </c>
      <c r="AK1425" s="27">
        <f t="shared" si="2999"/>
        <v>6105000</v>
      </c>
      <c r="AL1425" s="28">
        <f t="shared" si="2984"/>
        <v>1159950</v>
      </c>
      <c r="AM1425" s="30">
        <f t="shared" si="2985"/>
        <v>7264950</v>
      </c>
      <c r="AN1425" s="26">
        <v>1</v>
      </c>
      <c r="AO1425" s="27">
        <v>5500000</v>
      </c>
      <c r="AP1425" s="27">
        <v>7920000</v>
      </c>
      <c r="AQ1425" s="145"/>
      <c r="AR1425" s="145"/>
      <c r="AS1425" s="143">
        <f t="shared" si="2974"/>
        <v>0.25502211780498435</v>
      </c>
      <c r="AT1425" s="27">
        <f t="shared" si="3000"/>
        <v>6710000</v>
      </c>
      <c r="AU1425" s="28">
        <f t="shared" si="2986"/>
        <v>1274900</v>
      </c>
      <c r="AV1425" s="30">
        <f t="shared" si="2987"/>
        <v>7984900</v>
      </c>
      <c r="AW1425" s="26">
        <v>1</v>
      </c>
      <c r="AX1425" s="27">
        <v>5500000</v>
      </c>
      <c r="AY1425" s="27">
        <v>6600000</v>
      </c>
      <c r="AZ1425" s="145"/>
      <c r="BA1425" s="145"/>
      <c r="BB1425" s="143">
        <f t="shared" si="2975"/>
        <v>0.12856486930664499</v>
      </c>
      <c r="BC1425" s="27">
        <f t="shared" si="2998"/>
        <v>6050000</v>
      </c>
      <c r="BD1425" s="27">
        <f t="shared" si="2988"/>
        <v>1149500</v>
      </c>
      <c r="BE1425" s="27">
        <f t="shared" si="2989"/>
        <v>7199500</v>
      </c>
      <c r="BF1425" s="26">
        <v>1</v>
      </c>
      <c r="BG1425" s="27">
        <v>4400000</v>
      </c>
      <c r="BH1425" s="27">
        <v>3960000</v>
      </c>
      <c r="BI1425" s="145"/>
      <c r="BJ1425" s="145"/>
      <c r="BK1425" s="143">
        <f t="shared" si="2976"/>
        <v>7.4432292756478682E-2</v>
      </c>
      <c r="BL1425" s="27">
        <f t="shared" si="2990"/>
        <v>4180000</v>
      </c>
      <c r="BM1425" s="27">
        <f t="shared" si="2991"/>
        <v>794200</v>
      </c>
      <c r="BN1425" s="28">
        <f t="shared" si="2992"/>
        <v>4974200</v>
      </c>
      <c r="BO1425" s="26">
        <v>1</v>
      </c>
      <c r="BP1425" s="27">
        <v>4400000</v>
      </c>
      <c r="BQ1425" s="27">
        <v>4180000</v>
      </c>
      <c r="BR1425" s="148"/>
      <c r="BS1425" s="148"/>
      <c r="BT1425" s="143">
        <f t="shared" si="2977"/>
        <v>3.6261886214694741E-2</v>
      </c>
      <c r="BU1425" s="27">
        <f t="shared" si="2966"/>
        <v>4290000</v>
      </c>
      <c r="BV1425" s="28">
        <f t="shared" si="2967"/>
        <v>815100</v>
      </c>
      <c r="BW1425" s="30">
        <f t="shared" si="2968"/>
        <v>5105100</v>
      </c>
      <c r="BX1425" s="26">
        <v>1</v>
      </c>
      <c r="BY1425" s="28">
        <v>4400000</v>
      </c>
      <c r="BZ1425" s="28">
        <v>4180000</v>
      </c>
      <c r="CA1425" s="156"/>
      <c r="CB1425" s="156"/>
      <c r="CC1425" s="177">
        <f t="shared" si="2978"/>
        <v>3.6261886214694741E-2</v>
      </c>
      <c r="CD1425" s="28">
        <f t="shared" si="2969"/>
        <v>4290000</v>
      </c>
      <c r="CE1425" s="28">
        <f t="shared" si="2970"/>
        <v>815100</v>
      </c>
      <c r="CF1425" s="29">
        <f t="shared" si="2971"/>
        <v>5105100</v>
      </c>
      <c r="CG1425" s="31" t="s">
        <v>30</v>
      </c>
      <c r="CH1425" s="32" t="s">
        <v>30</v>
      </c>
      <c r="CI1425" s="32" t="s">
        <v>30</v>
      </c>
      <c r="CJ1425" s="32" t="s">
        <v>30</v>
      </c>
      <c r="CK1425" s="32" t="s">
        <v>30</v>
      </c>
      <c r="CL1425" s="32" t="s">
        <v>30</v>
      </c>
      <c r="CM1425" s="32" t="s">
        <v>30</v>
      </c>
      <c r="CN1425" s="32" t="s">
        <v>30</v>
      </c>
      <c r="CO1425" s="32" t="s">
        <v>30</v>
      </c>
      <c r="CP1425" s="31" t="s">
        <v>30</v>
      </c>
      <c r="CQ1425" s="32" t="s">
        <v>30</v>
      </c>
      <c r="CR1425" s="32" t="s">
        <v>30</v>
      </c>
      <c r="CS1425" s="32" t="s">
        <v>30</v>
      </c>
      <c r="CT1425" s="32" t="s">
        <v>30</v>
      </c>
      <c r="CU1425" s="32" t="s">
        <v>30</v>
      </c>
      <c r="CV1425" s="32" t="s">
        <v>30</v>
      </c>
      <c r="CW1425" s="32" t="s">
        <v>30</v>
      </c>
      <c r="CX1425" s="34" t="s">
        <v>30</v>
      </c>
      <c r="CY1425" s="31" t="s">
        <v>30</v>
      </c>
      <c r="CZ1425" s="32" t="s">
        <v>30</v>
      </c>
      <c r="DA1425" s="32" t="s">
        <v>30</v>
      </c>
      <c r="DB1425" s="32" t="s">
        <v>30</v>
      </c>
      <c r="DC1425" s="32" t="s">
        <v>30</v>
      </c>
      <c r="DD1425" s="32" t="s">
        <v>30</v>
      </c>
      <c r="DE1425" s="32" t="s">
        <v>30</v>
      </c>
      <c r="DF1425" s="32" t="s">
        <v>30</v>
      </c>
      <c r="DG1425" s="32" t="s">
        <v>30</v>
      </c>
      <c r="DH1425" s="31" t="s">
        <v>30</v>
      </c>
      <c r="DI1425" s="43" t="s">
        <v>30</v>
      </c>
      <c r="DJ1425" s="43" t="s">
        <v>30</v>
      </c>
      <c r="DK1425" s="43" t="s">
        <v>30</v>
      </c>
      <c r="DL1425" s="43" t="s">
        <v>30</v>
      </c>
      <c r="DM1425" s="32" t="s">
        <v>30</v>
      </c>
      <c r="DN1425" s="32" t="s">
        <v>30</v>
      </c>
      <c r="DO1425" s="33" t="s">
        <v>30</v>
      </c>
    </row>
    <row r="1426" spans="1:119" ht="21" customHeight="1" x14ac:dyDescent="0.25">
      <c r="A1426" s="66" t="s">
        <v>2787</v>
      </c>
      <c r="B1426" s="67" t="s">
        <v>2702</v>
      </c>
      <c r="C1426" s="68" t="s">
        <v>2788</v>
      </c>
      <c r="D1426" s="26">
        <v>1</v>
      </c>
      <c r="E1426" s="27">
        <v>9000000</v>
      </c>
      <c r="F1426" s="27">
        <v>12960000</v>
      </c>
      <c r="G1426" s="148"/>
      <c r="H1426" s="148"/>
      <c r="I1426" s="143">
        <f t="shared" si="2980"/>
        <v>0.25502211780498435</v>
      </c>
      <c r="J1426" s="27">
        <f t="shared" si="2996"/>
        <v>10980000</v>
      </c>
      <c r="K1426" s="28">
        <f t="shared" si="2981"/>
        <v>2086200</v>
      </c>
      <c r="L1426" s="29">
        <f t="shared" si="2979"/>
        <v>13066200</v>
      </c>
      <c r="M1426" s="26">
        <v>1</v>
      </c>
      <c r="N1426" s="27">
        <v>9000000</v>
      </c>
      <c r="O1426" s="27">
        <v>7200000</v>
      </c>
      <c r="P1426" s="145"/>
      <c r="Q1426" s="145"/>
      <c r="R1426" s="143">
        <f t="shared" si="2919"/>
        <v>0.15713484026367722</v>
      </c>
      <c r="S1426" s="27">
        <f t="shared" si="2963"/>
        <v>8100000</v>
      </c>
      <c r="T1426" s="28">
        <f t="shared" si="2964"/>
        <v>1539000</v>
      </c>
      <c r="U1426" s="30">
        <f t="shared" si="2965"/>
        <v>9639000</v>
      </c>
      <c r="V1426" s="26">
        <v>1</v>
      </c>
      <c r="W1426" s="27">
        <v>9000000</v>
      </c>
      <c r="X1426" s="27">
        <v>10800000</v>
      </c>
      <c r="Y1426" s="145"/>
      <c r="Z1426" s="145"/>
      <c r="AA1426" s="143">
        <f t="shared" si="3001"/>
        <v>0.12856486930664499</v>
      </c>
      <c r="AB1426" s="27">
        <f t="shared" si="2997"/>
        <v>9900000</v>
      </c>
      <c r="AC1426" s="28">
        <f t="shared" si="2982"/>
        <v>1881000</v>
      </c>
      <c r="AD1426" s="29">
        <f t="shared" si="2983"/>
        <v>11781000</v>
      </c>
      <c r="AE1426" s="26">
        <v>1</v>
      </c>
      <c r="AF1426" s="27">
        <v>9000000</v>
      </c>
      <c r="AG1426" s="27">
        <v>10980000</v>
      </c>
      <c r="AH1426" s="145"/>
      <c r="AI1426" s="145"/>
      <c r="AJ1426" s="143">
        <f t="shared" si="2973"/>
        <v>0.14014728996490131</v>
      </c>
      <c r="AK1426" s="27">
        <f t="shared" si="2999"/>
        <v>9990000</v>
      </c>
      <c r="AL1426" s="28">
        <f t="shared" si="2984"/>
        <v>1898100</v>
      </c>
      <c r="AM1426" s="30">
        <f t="shared" si="2985"/>
        <v>11888100</v>
      </c>
      <c r="AN1426" s="26">
        <v>1</v>
      </c>
      <c r="AO1426" s="27">
        <v>9000000</v>
      </c>
      <c r="AP1426" s="27">
        <v>12960000</v>
      </c>
      <c r="AQ1426" s="145"/>
      <c r="AR1426" s="145"/>
      <c r="AS1426" s="143">
        <f t="shared" si="2974"/>
        <v>0.25502211780498435</v>
      </c>
      <c r="AT1426" s="27">
        <f t="shared" si="3000"/>
        <v>10980000</v>
      </c>
      <c r="AU1426" s="28">
        <f t="shared" si="2986"/>
        <v>2086200</v>
      </c>
      <c r="AV1426" s="30">
        <f t="shared" si="2987"/>
        <v>13066200</v>
      </c>
      <c r="AW1426" s="26">
        <v>1</v>
      </c>
      <c r="AX1426" s="27">
        <v>9000000</v>
      </c>
      <c r="AY1426" s="27">
        <v>10800000</v>
      </c>
      <c r="AZ1426" s="145"/>
      <c r="BA1426" s="145"/>
      <c r="BB1426" s="143">
        <f t="shared" si="2975"/>
        <v>0.12856486930664499</v>
      </c>
      <c r="BC1426" s="27">
        <f t="shared" si="2998"/>
        <v>9900000</v>
      </c>
      <c r="BD1426" s="27">
        <f t="shared" si="2988"/>
        <v>1881000</v>
      </c>
      <c r="BE1426" s="27">
        <f t="shared" si="2989"/>
        <v>11781000</v>
      </c>
      <c r="BF1426" s="26">
        <v>1</v>
      </c>
      <c r="BG1426" s="27">
        <v>7200000</v>
      </c>
      <c r="BH1426" s="27">
        <v>6480000</v>
      </c>
      <c r="BI1426" s="145"/>
      <c r="BJ1426" s="145"/>
      <c r="BK1426" s="143">
        <f t="shared" si="2976"/>
        <v>7.4432292756478682E-2</v>
      </c>
      <c r="BL1426" s="27">
        <f t="shared" si="2990"/>
        <v>6840000</v>
      </c>
      <c r="BM1426" s="27">
        <f t="shared" si="2991"/>
        <v>1299600</v>
      </c>
      <c r="BN1426" s="28">
        <f t="shared" si="2992"/>
        <v>8139600</v>
      </c>
      <c r="BO1426" s="26">
        <v>1</v>
      </c>
      <c r="BP1426" s="27">
        <v>7200000</v>
      </c>
      <c r="BQ1426" s="27">
        <v>6840000</v>
      </c>
      <c r="BR1426" s="148"/>
      <c r="BS1426" s="148"/>
      <c r="BT1426" s="143">
        <f t="shared" si="2977"/>
        <v>3.6261886214694741E-2</v>
      </c>
      <c r="BU1426" s="27">
        <f t="shared" si="2966"/>
        <v>7020000</v>
      </c>
      <c r="BV1426" s="28">
        <f t="shared" si="2967"/>
        <v>1333800</v>
      </c>
      <c r="BW1426" s="30">
        <f t="shared" si="2968"/>
        <v>8353800</v>
      </c>
      <c r="BX1426" s="26">
        <v>1</v>
      </c>
      <c r="BY1426" s="28">
        <v>7200000</v>
      </c>
      <c r="BZ1426" s="28">
        <v>6840000</v>
      </c>
      <c r="CA1426" s="156"/>
      <c r="CB1426" s="156"/>
      <c r="CC1426" s="177">
        <f t="shared" si="2978"/>
        <v>3.6261886214694741E-2</v>
      </c>
      <c r="CD1426" s="28">
        <f t="shared" si="2969"/>
        <v>7020000</v>
      </c>
      <c r="CE1426" s="28">
        <f t="shared" si="2970"/>
        <v>1333800</v>
      </c>
      <c r="CF1426" s="29">
        <f t="shared" si="2971"/>
        <v>8353800</v>
      </c>
      <c r="CG1426" s="31" t="s">
        <v>30</v>
      </c>
      <c r="CH1426" s="32" t="s">
        <v>30</v>
      </c>
      <c r="CI1426" s="32" t="s">
        <v>30</v>
      </c>
      <c r="CJ1426" s="32" t="s">
        <v>30</v>
      </c>
      <c r="CK1426" s="32" t="s">
        <v>30</v>
      </c>
      <c r="CL1426" s="32" t="s">
        <v>30</v>
      </c>
      <c r="CM1426" s="32" t="s">
        <v>30</v>
      </c>
      <c r="CN1426" s="32" t="s">
        <v>30</v>
      </c>
      <c r="CO1426" s="32" t="s">
        <v>30</v>
      </c>
      <c r="CP1426" s="31" t="s">
        <v>30</v>
      </c>
      <c r="CQ1426" s="32" t="s">
        <v>30</v>
      </c>
      <c r="CR1426" s="32" t="s">
        <v>30</v>
      </c>
      <c r="CS1426" s="32" t="s">
        <v>30</v>
      </c>
      <c r="CT1426" s="32" t="s">
        <v>30</v>
      </c>
      <c r="CU1426" s="32" t="s">
        <v>30</v>
      </c>
      <c r="CV1426" s="32" t="s">
        <v>30</v>
      </c>
      <c r="CW1426" s="32" t="s">
        <v>30</v>
      </c>
      <c r="CX1426" s="34" t="s">
        <v>30</v>
      </c>
      <c r="CY1426" s="31" t="s">
        <v>30</v>
      </c>
      <c r="CZ1426" s="32" t="s">
        <v>30</v>
      </c>
      <c r="DA1426" s="32" t="s">
        <v>30</v>
      </c>
      <c r="DB1426" s="32" t="s">
        <v>30</v>
      </c>
      <c r="DC1426" s="32" t="s">
        <v>30</v>
      </c>
      <c r="DD1426" s="32" t="s">
        <v>30</v>
      </c>
      <c r="DE1426" s="32" t="s">
        <v>30</v>
      </c>
      <c r="DF1426" s="32" t="s">
        <v>30</v>
      </c>
      <c r="DG1426" s="32" t="s">
        <v>30</v>
      </c>
      <c r="DH1426" s="31" t="s">
        <v>30</v>
      </c>
      <c r="DI1426" s="43" t="s">
        <v>30</v>
      </c>
      <c r="DJ1426" s="43" t="s">
        <v>30</v>
      </c>
      <c r="DK1426" s="43" t="s">
        <v>30</v>
      </c>
      <c r="DL1426" s="43" t="s">
        <v>30</v>
      </c>
      <c r="DM1426" s="32" t="s">
        <v>30</v>
      </c>
      <c r="DN1426" s="32" t="s">
        <v>30</v>
      </c>
      <c r="DO1426" s="33" t="s">
        <v>30</v>
      </c>
    </row>
    <row r="1427" spans="1:119" ht="21" customHeight="1" x14ac:dyDescent="0.25">
      <c r="A1427" s="66" t="s">
        <v>2789</v>
      </c>
      <c r="B1427" s="67" t="s">
        <v>2702</v>
      </c>
      <c r="C1427" s="68" t="s">
        <v>2790</v>
      </c>
      <c r="D1427" s="26">
        <v>1</v>
      </c>
      <c r="E1427" s="27">
        <v>4500000</v>
      </c>
      <c r="F1427" s="27">
        <v>6480000</v>
      </c>
      <c r="G1427" s="148"/>
      <c r="H1427" s="148"/>
      <c r="I1427" s="143">
        <f t="shared" si="2980"/>
        <v>0.25502211780498435</v>
      </c>
      <c r="J1427" s="27">
        <f t="shared" si="2996"/>
        <v>5490000</v>
      </c>
      <c r="K1427" s="28">
        <f t="shared" si="2981"/>
        <v>1043100</v>
      </c>
      <c r="L1427" s="29">
        <f t="shared" si="2979"/>
        <v>6533100</v>
      </c>
      <c r="M1427" s="26">
        <v>1</v>
      </c>
      <c r="N1427" s="27">
        <v>4500000</v>
      </c>
      <c r="O1427" s="27">
        <v>3600000</v>
      </c>
      <c r="P1427" s="145"/>
      <c r="Q1427" s="145"/>
      <c r="R1427" s="143">
        <f t="shared" si="2919"/>
        <v>0.15713484026367722</v>
      </c>
      <c r="S1427" s="27">
        <f t="shared" si="2963"/>
        <v>4050000</v>
      </c>
      <c r="T1427" s="28">
        <f t="shared" si="2964"/>
        <v>769500</v>
      </c>
      <c r="U1427" s="30">
        <f t="shared" si="2965"/>
        <v>4819500</v>
      </c>
      <c r="V1427" s="26">
        <v>1</v>
      </c>
      <c r="W1427" s="27">
        <v>4500000</v>
      </c>
      <c r="X1427" s="27">
        <v>5400000</v>
      </c>
      <c r="Y1427" s="145"/>
      <c r="Z1427" s="145"/>
      <c r="AA1427" s="143">
        <f t="shared" si="3001"/>
        <v>0.12856486930664499</v>
      </c>
      <c r="AB1427" s="27">
        <f t="shared" si="2997"/>
        <v>4950000</v>
      </c>
      <c r="AC1427" s="28">
        <f t="shared" si="2982"/>
        <v>940500</v>
      </c>
      <c r="AD1427" s="29">
        <f t="shared" si="2983"/>
        <v>5890500</v>
      </c>
      <c r="AE1427" s="26">
        <v>1</v>
      </c>
      <c r="AF1427" s="27">
        <v>4500000</v>
      </c>
      <c r="AG1427" s="27">
        <v>5490000</v>
      </c>
      <c r="AH1427" s="145"/>
      <c r="AI1427" s="145"/>
      <c r="AJ1427" s="143">
        <f t="shared" si="2973"/>
        <v>0.14014728996490131</v>
      </c>
      <c r="AK1427" s="27">
        <f t="shared" si="2999"/>
        <v>4995000</v>
      </c>
      <c r="AL1427" s="28">
        <f t="shared" si="2984"/>
        <v>949050</v>
      </c>
      <c r="AM1427" s="30">
        <f t="shared" si="2985"/>
        <v>5944050</v>
      </c>
      <c r="AN1427" s="26">
        <v>1</v>
      </c>
      <c r="AO1427" s="27">
        <v>4500000</v>
      </c>
      <c r="AP1427" s="27">
        <v>6480000</v>
      </c>
      <c r="AQ1427" s="145"/>
      <c r="AR1427" s="145"/>
      <c r="AS1427" s="143">
        <f t="shared" si="2974"/>
        <v>0.25502211780498435</v>
      </c>
      <c r="AT1427" s="27">
        <f t="shared" si="3000"/>
        <v>5490000</v>
      </c>
      <c r="AU1427" s="28">
        <f t="shared" si="2986"/>
        <v>1043100</v>
      </c>
      <c r="AV1427" s="30">
        <f t="shared" si="2987"/>
        <v>6533100</v>
      </c>
      <c r="AW1427" s="26">
        <v>1</v>
      </c>
      <c r="AX1427" s="27">
        <v>4500000</v>
      </c>
      <c r="AY1427" s="27">
        <v>5400000</v>
      </c>
      <c r="AZ1427" s="145"/>
      <c r="BA1427" s="145"/>
      <c r="BB1427" s="143">
        <f t="shared" si="2975"/>
        <v>0.12856486930664499</v>
      </c>
      <c r="BC1427" s="27">
        <f t="shared" si="2998"/>
        <v>4950000</v>
      </c>
      <c r="BD1427" s="27">
        <f t="shared" si="2988"/>
        <v>940500</v>
      </c>
      <c r="BE1427" s="27">
        <f t="shared" si="2989"/>
        <v>5890500</v>
      </c>
      <c r="BF1427" s="26">
        <v>1</v>
      </c>
      <c r="BG1427" s="27">
        <v>3600000</v>
      </c>
      <c r="BH1427" s="27">
        <v>3240000</v>
      </c>
      <c r="BI1427" s="145"/>
      <c r="BJ1427" s="145"/>
      <c r="BK1427" s="143">
        <f t="shared" si="2976"/>
        <v>7.4432292756478682E-2</v>
      </c>
      <c r="BL1427" s="27">
        <f t="shared" si="2990"/>
        <v>3420000</v>
      </c>
      <c r="BM1427" s="27">
        <f t="shared" si="2991"/>
        <v>649800</v>
      </c>
      <c r="BN1427" s="28">
        <f t="shared" si="2992"/>
        <v>4069800</v>
      </c>
      <c r="BO1427" s="26">
        <v>1</v>
      </c>
      <c r="BP1427" s="27">
        <v>3600000</v>
      </c>
      <c r="BQ1427" s="27">
        <v>3420000</v>
      </c>
      <c r="BR1427" s="148"/>
      <c r="BS1427" s="148"/>
      <c r="BT1427" s="143">
        <f t="shared" si="2977"/>
        <v>3.6261886214694741E-2</v>
      </c>
      <c r="BU1427" s="27">
        <f t="shared" si="2966"/>
        <v>3510000</v>
      </c>
      <c r="BV1427" s="28">
        <f t="shared" si="2967"/>
        <v>666900</v>
      </c>
      <c r="BW1427" s="30">
        <f t="shared" si="2968"/>
        <v>4176900</v>
      </c>
      <c r="BX1427" s="26">
        <v>1</v>
      </c>
      <c r="BY1427" s="28">
        <v>3600000</v>
      </c>
      <c r="BZ1427" s="28">
        <v>3420000</v>
      </c>
      <c r="CA1427" s="156"/>
      <c r="CB1427" s="156"/>
      <c r="CC1427" s="177">
        <f t="shared" si="2978"/>
        <v>3.6261886214694741E-2</v>
      </c>
      <c r="CD1427" s="28">
        <f t="shared" si="2969"/>
        <v>3510000</v>
      </c>
      <c r="CE1427" s="28">
        <f t="shared" si="2970"/>
        <v>666900</v>
      </c>
      <c r="CF1427" s="29">
        <f t="shared" si="2971"/>
        <v>4176900</v>
      </c>
      <c r="CG1427" s="31" t="s">
        <v>30</v>
      </c>
      <c r="CH1427" s="32" t="s">
        <v>30</v>
      </c>
      <c r="CI1427" s="32" t="s">
        <v>30</v>
      </c>
      <c r="CJ1427" s="32" t="s">
        <v>30</v>
      </c>
      <c r="CK1427" s="32" t="s">
        <v>30</v>
      </c>
      <c r="CL1427" s="32" t="s">
        <v>30</v>
      </c>
      <c r="CM1427" s="32" t="s">
        <v>30</v>
      </c>
      <c r="CN1427" s="32" t="s">
        <v>30</v>
      </c>
      <c r="CO1427" s="32" t="s">
        <v>30</v>
      </c>
      <c r="CP1427" s="31" t="s">
        <v>30</v>
      </c>
      <c r="CQ1427" s="32" t="s">
        <v>30</v>
      </c>
      <c r="CR1427" s="32" t="s">
        <v>30</v>
      </c>
      <c r="CS1427" s="32" t="s">
        <v>30</v>
      </c>
      <c r="CT1427" s="32" t="s">
        <v>30</v>
      </c>
      <c r="CU1427" s="32" t="s">
        <v>30</v>
      </c>
      <c r="CV1427" s="32" t="s">
        <v>30</v>
      </c>
      <c r="CW1427" s="32" t="s">
        <v>30</v>
      </c>
      <c r="CX1427" s="34" t="s">
        <v>30</v>
      </c>
      <c r="CY1427" s="31" t="s">
        <v>30</v>
      </c>
      <c r="CZ1427" s="32" t="s">
        <v>30</v>
      </c>
      <c r="DA1427" s="32" t="s">
        <v>30</v>
      </c>
      <c r="DB1427" s="32" t="s">
        <v>30</v>
      </c>
      <c r="DC1427" s="32" t="s">
        <v>30</v>
      </c>
      <c r="DD1427" s="32" t="s">
        <v>30</v>
      </c>
      <c r="DE1427" s="32" t="s">
        <v>30</v>
      </c>
      <c r="DF1427" s="32" t="s">
        <v>30</v>
      </c>
      <c r="DG1427" s="32" t="s">
        <v>30</v>
      </c>
      <c r="DH1427" s="31" t="s">
        <v>30</v>
      </c>
      <c r="DI1427" s="43" t="s">
        <v>30</v>
      </c>
      <c r="DJ1427" s="43" t="s">
        <v>30</v>
      </c>
      <c r="DK1427" s="43" t="s">
        <v>30</v>
      </c>
      <c r="DL1427" s="43" t="s">
        <v>30</v>
      </c>
      <c r="DM1427" s="32" t="s">
        <v>30</v>
      </c>
      <c r="DN1427" s="32" t="s">
        <v>30</v>
      </c>
      <c r="DO1427" s="33" t="s">
        <v>30</v>
      </c>
    </row>
    <row r="1428" spans="1:119" ht="21" customHeight="1" x14ac:dyDescent="0.25">
      <c r="A1428" s="66" t="s">
        <v>2791</v>
      </c>
      <c r="B1428" s="67" t="s">
        <v>2702</v>
      </c>
      <c r="C1428" s="68" t="s">
        <v>2792</v>
      </c>
      <c r="D1428" s="26">
        <v>1</v>
      </c>
      <c r="E1428" s="27">
        <v>8000000</v>
      </c>
      <c r="F1428" s="27">
        <v>11520000</v>
      </c>
      <c r="G1428" s="148"/>
      <c r="H1428" s="148"/>
      <c r="I1428" s="143">
        <f t="shared" si="2980"/>
        <v>0.25502211780498435</v>
      </c>
      <c r="J1428" s="27">
        <f t="shared" si="2996"/>
        <v>9760000</v>
      </c>
      <c r="K1428" s="28">
        <f t="shared" si="2981"/>
        <v>1854400</v>
      </c>
      <c r="L1428" s="29">
        <f t="shared" si="2979"/>
        <v>11614400</v>
      </c>
      <c r="M1428" s="26">
        <v>1</v>
      </c>
      <c r="N1428" s="27">
        <v>8000000</v>
      </c>
      <c r="O1428" s="27">
        <v>6400000</v>
      </c>
      <c r="P1428" s="145"/>
      <c r="Q1428" s="145"/>
      <c r="R1428" s="143">
        <f t="shared" si="2919"/>
        <v>0.15713484026367724</v>
      </c>
      <c r="S1428" s="27">
        <f t="shared" si="2963"/>
        <v>7200000</v>
      </c>
      <c r="T1428" s="28">
        <f t="shared" si="2964"/>
        <v>1368000</v>
      </c>
      <c r="U1428" s="30">
        <f t="shared" si="2965"/>
        <v>8568000</v>
      </c>
      <c r="V1428" s="26">
        <v>1</v>
      </c>
      <c r="W1428" s="27">
        <v>8000000</v>
      </c>
      <c r="X1428" s="27">
        <v>9600000</v>
      </c>
      <c r="Y1428" s="145"/>
      <c r="Z1428" s="145"/>
      <c r="AA1428" s="143">
        <f t="shared" si="3001"/>
        <v>0.12856486930664501</v>
      </c>
      <c r="AB1428" s="27">
        <f t="shared" si="2997"/>
        <v>8800000</v>
      </c>
      <c r="AC1428" s="28">
        <f t="shared" si="2982"/>
        <v>1672000</v>
      </c>
      <c r="AD1428" s="29">
        <f t="shared" si="2983"/>
        <v>10472000</v>
      </c>
      <c r="AE1428" s="26">
        <v>1</v>
      </c>
      <c r="AF1428" s="27">
        <v>8000000</v>
      </c>
      <c r="AG1428" s="27">
        <v>9760000</v>
      </c>
      <c r="AH1428" s="145"/>
      <c r="AI1428" s="145"/>
      <c r="AJ1428" s="143">
        <f t="shared" si="2973"/>
        <v>0.14014728996490131</v>
      </c>
      <c r="AK1428" s="27">
        <f t="shared" si="2999"/>
        <v>8880000</v>
      </c>
      <c r="AL1428" s="28">
        <f t="shared" si="2984"/>
        <v>1687200</v>
      </c>
      <c r="AM1428" s="30">
        <f t="shared" si="2985"/>
        <v>10567200</v>
      </c>
      <c r="AN1428" s="26">
        <v>1</v>
      </c>
      <c r="AO1428" s="27">
        <v>8000000</v>
      </c>
      <c r="AP1428" s="27">
        <v>11520000</v>
      </c>
      <c r="AQ1428" s="145"/>
      <c r="AR1428" s="145"/>
      <c r="AS1428" s="143">
        <f t="shared" si="2974"/>
        <v>0.25502211780498435</v>
      </c>
      <c r="AT1428" s="27">
        <f t="shared" si="3000"/>
        <v>9760000</v>
      </c>
      <c r="AU1428" s="28">
        <f t="shared" si="2986"/>
        <v>1854400</v>
      </c>
      <c r="AV1428" s="30">
        <f t="shared" si="2987"/>
        <v>11614400</v>
      </c>
      <c r="AW1428" s="26">
        <v>1</v>
      </c>
      <c r="AX1428" s="27">
        <v>8000000</v>
      </c>
      <c r="AY1428" s="27">
        <v>9600000</v>
      </c>
      <c r="AZ1428" s="145"/>
      <c r="BA1428" s="145"/>
      <c r="BB1428" s="143">
        <f t="shared" si="2975"/>
        <v>0.12856486930664501</v>
      </c>
      <c r="BC1428" s="27">
        <f t="shared" si="2998"/>
        <v>8800000</v>
      </c>
      <c r="BD1428" s="27">
        <f t="shared" si="2988"/>
        <v>1672000</v>
      </c>
      <c r="BE1428" s="27">
        <f t="shared" si="2989"/>
        <v>10472000</v>
      </c>
      <c r="BF1428" s="26">
        <v>1</v>
      </c>
      <c r="BG1428" s="27">
        <v>6400000</v>
      </c>
      <c r="BH1428" s="27">
        <v>5760000</v>
      </c>
      <c r="BI1428" s="145"/>
      <c r="BJ1428" s="145"/>
      <c r="BK1428" s="143">
        <f t="shared" si="2976"/>
        <v>7.4432292756478682E-2</v>
      </c>
      <c r="BL1428" s="27">
        <f t="shared" si="2990"/>
        <v>6080000</v>
      </c>
      <c r="BM1428" s="27">
        <f t="shared" si="2991"/>
        <v>1155200</v>
      </c>
      <c r="BN1428" s="28">
        <f t="shared" si="2992"/>
        <v>7235200</v>
      </c>
      <c r="BO1428" s="26">
        <v>1</v>
      </c>
      <c r="BP1428" s="27">
        <v>6400000</v>
      </c>
      <c r="BQ1428" s="27">
        <v>6080000</v>
      </c>
      <c r="BR1428" s="148"/>
      <c r="BS1428" s="148"/>
      <c r="BT1428" s="143">
        <f t="shared" si="2977"/>
        <v>3.6261886214694741E-2</v>
      </c>
      <c r="BU1428" s="27">
        <f t="shared" si="2966"/>
        <v>6240000</v>
      </c>
      <c r="BV1428" s="28">
        <f t="shared" si="2967"/>
        <v>1185600</v>
      </c>
      <c r="BW1428" s="30">
        <f t="shared" si="2968"/>
        <v>7425600</v>
      </c>
      <c r="BX1428" s="26">
        <v>1</v>
      </c>
      <c r="BY1428" s="28">
        <v>6400000</v>
      </c>
      <c r="BZ1428" s="28">
        <v>6080000</v>
      </c>
      <c r="CA1428" s="156"/>
      <c r="CB1428" s="156"/>
      <c r="CC1428" s="177">
        <f t="shared" si="2978"/>
        <v>3.6261886214694741E-2</v>
      </c>
      <c r="CD1428" s="28">
        <f t="shared" si="2969"/>
        <v>6240000</v>
      </c>
      <c r="CE1428" s="28">
        <f t="shared" si="2970"/>
        <v>1185600</v>
      </c>
      <c r="CF1428" s="29">
        <f t="shared" si="2971"/>
        <v>7425600</v>
      </c>
      <c r="CG1428" s="31" t="s">
        <v>30</v>
      </c>
      <c r="CH1428" s="32" t="s">
        <v>30</v>
      </c>
      <c r="CI1428" s="32" t="s">
        <v>30</v>
      </c>
      <c r="CJ1428" s="32" t="s">
        <v>30</v>
      </c>
      <c r="CK1428" s="32" t="s">
        <v>30</v>
      </c>
      <c r="CL1428" s="32" t="s">
        <v>30</v>
      </c>
      <c r="CM1428" s="32" t="s">
        <v>30</v>
      </c>
      <c r="CN1428" s="32" t="s">
        <v>30</v>
      </c>
      <c r="CO1428" s="32" t="s">
        <v>30</v>
      </c>
      <c r="CP1428" s="31" t="s">
        <v>30</v>
      </c>
      <c r="CQ1428" s="32" t="s">
        <v>30</v>
      </c>
      <c r="CR1428" s="32" t="s">
        <v>30</v>
      </c>
      <c r="CS1428" s="32" t="s">
        <v>30</v>
      </c>
      <c r="CT1428" s="32" t="s">
        <v>30</v>
      </c>
      <c r="CU1428" s="32" t="s">
        <v>30</v>
      </c>
      <c r="CV1428" s="32" t="s">
        <v>30</v>
      </c>
      <c r="CW1428" s="32" t="s">
        <v>30</v>
      </c>
      <c r="CX1428" s="34" t="s">
        <v>30</v>
      </c>
      <c r="CY1428" s="31" t="s">
        <v>30</v>
      </c>
      <c r="CZ1428" s="32" t="s">
        <v>30</v>
      </c>
      <c r="DA1428" s="32" t="s">
        <v>30</v>
      </c>
      <c r="DB1428" s="32" t="s">
        <v>30</v>
      </c>
      <c r="DC1428" s="32" t="s">
        <v>30</v>
      </c>
      <c r="DD1428" s="32" t="s">
        <v>30</v>
      </c>
      <c r="DE1428" s="32" t="s">
        <v>30</v>
      </c>
      <c r="DF1428" s="32" t="s">
        <v>30</v>
      </c>
      <c r="DG1428" s="32" t="s">
        <v>30</v>
      </c>
      <c r="DH1428" s="31" t="s">
        <v>30</v>
      </c>
      <c r="DI1428" s="43" t="s">
        <v>30</v>
      </c>
      <c r="DJ1428" s="43" t="s">
        <v>30</v>
      </c>
      <c r="DK1428" s="43" t="s">
        <v>30</v>
      </c>
      <c r="DL1428" s="43" t="s">
        <v>30</v>
      </c>
      <c r="DM1428" s="32" t="s">
        <v>30</v>
      </c>
      <c r="DN1428" s="32" t="s">
        <v>30</v>
      </c>
      <c r="DO1428" s="33" t="s">
        <v>30</v>
      </c>
    </row>
    <row r="1429" spans="1:119" ht="21" customHeight="1" x14ac:dyDescent="0.25">
      <c r="A1429" s="66" t="s">
        <v>2793</v>
      </c>
      <c r="B1429" s="67" t="s">
        <v>2702</v>
      </c>
      <c r="C1429" s="68" t="s">
        <v>2794</v>
      </c>
      <c r="D1429" s="26">
        <v>1</v>
      </c>
      <c r="E1429" s="27">
        <v>7500000</v>
      </c>
      <c r="F1429" s="27">
        <v>10800000</v>
      </c>
      <c r="G1429" s="148"/>
      <c r="H1429" s="148"/>
      <c r="I1429" s="143">
        <f t="shared" si="2980"/>
        <v>0.25502211780498435</v>
      </c>
      <c r="J1429" s="27">
        <f t="shared" si="2996"/>
        <v>9150000</v>
      </c>
      <c r="K1429" s="28">
        <f t="shared" si="2981"/>
        <v>1738500</v>
      </c>
      <c r="L1429" s="29">
        <f t="shared" si="2979"/>
        <v>10888500</v>
      </c>
      <c r="M1429" s="26">
        <v>1</v>
      </c>
      <c r="N1429" s="27">
        <v>7500000</v>
      </c>
      <c r="O1429" s="27">
        <v>6000000</v>
      </c>
      <c r="P1429" s="145"/>
      <c r="Q1429" s="145"/>
      <c r="R1429" s="143">
        <f t="shared" si="2919"/>
        <v>0.15713484026367724</v>
      </c>
      <c r="S1429" s="27">
        <f t="shared" si="2963"/>
        <v>6750000</v>
      </c>
      <c r="T1429" s="28">
        <f t="shared" si="2964"/>
        <v>1282500</v>
      </c>
      <c r="U1429" s="30">
        <f t="shared" si="2965"/>
        <v>8032500</v>
      </c>
      <c r="V1429" s="26">
        <v>1</v>
      </c>
      <c r="W1429" s="27">
        <v>7500000</v>
      </c>
      <c r="X1429" s="27">
        <v>9000000</v>
      </c>
      <c r="Y1429" s="145"/>
      <c r="Z1429" s="145"/>
      <c r="AA1429" s="143">
        <f t="shared" si="3001"/>
        <v>0.12856486930664501</v>
      </c>
      <c r="AB1429" s="27">
        <f t="shared" si="2997"/>
        <v>8250000</v>
      </c>
      <c r="AC1429" s="28">
        <f t="shared" si="2982"/>
        <v>1567500</v>
      </c>
      <c r="AD1429" s="29">
        <f t="shared" si="2983"/>
        <v>9817500</v>
      </c>
      <c r="AE1429" s="26">
        <v>1</v>
      </c>
      <c r="AF1429" s="27">
        <v>7500000</v>
      </c>
      <c r="AG1429" s="27">
        <v>9150000</v>
      </c>
      <c r="AH1429" s="145"/>
      <c r="AI1429" s="145"/>
      <c r="AJ1429" s="143">
        <f t="shared" si="2973"/>
        <v>0.14014728996490131</v>
      </c>
      <c r="AK1429" s="27">
        <f t="shared" si="2999"/>
        <v>8325000</v>
      </c>
      <c r="AL1429" s="28">
        <f t="shared" si="2984"/>
        <v>1581750</v>
      </c>
      <c r="AM1429" s="30">
        <f t="shared" si="2985"/>
        <v>9906750</v>
      </c>
      <c r="AN1429" s="26">
        <v>1</v>
      </c>
      <c r="AO1429" s="27">
        <v>7500000</v>
      </c>
      <c r="AP1429" s="27">
        <v>10800000</v>
      </c>
      <c r="AQ1429" s="145"/>
      <c r="AR1429" s="145"/>
      <c r="AS1429" s="143">
        <f t="shared" si="2974"/>
        <v>0.25502211780498435</v>
      </c>
      <c r="AT1429" s="27">
        <f t="shared" si="3000"/>
        <v>9150000</v>
      </c>
      <c r="AU1429" s="28">
        <f t="shared" si="2986"/>
        <v>1738500</v>
      </c>
      <c r="AV1429" s="30">
        <f t="shared" si="2987"/>
        <v>10888500</v>
      </c>
      <c r="AW1429" s="26">
        <v>1</v>
      </c>
      <c r="AX1429" s="27">
        <v>7500000</v>
      </c>
      <c r="AY1429" s="27">
        <v>9000000</v>
      </c>
      <c r="AZ1429" s="145"/>
      <c r="BA1429" s="145"/>
      <c r="BB1429" s="143">
        <f t="shared" si="2975"/>
        <v>0.12856486930664501</v>
      </c>
      <c r="BC1429" s="27">
        <f t="shared" si="2998"/>
        <v>8250000</v>
      </c>
      <c r="BD1429" s="27">
        <f t="shared" si="2988"/>
        <v>1567500</v>
      </c>
      <c r="BE1429" s="27">
        <f t="shared" si="2989"/>
        <v>9817500</v>
      </c>
      <c r="BF1429" s="26">
        <v>1</v>
      </c>
      <c r="BG1429" s="27">
        <v>6000000</v>
      </c>
      <c r="BH1429" s="27">
        <v>5400000</v>
      </c>
      <c r="BI1429" s="145"/>
      <c r="BJ1429" s="145"/>
      <c r="BK1429" s="143">
        <f t="shared" si="2976"/>
        <v>7.4432292756478682E-2</v>
      </c>
      <c r="BL1429" s="27">
        <f t="shared" si="2990"/>
        <v>5700000</v>
      </c>
      <c r="BM1429" s="27">
        <f t="shared" si="2991"/>
        <v>1083000</v>
      </c>
      <c r="BN1429" s="28">
        <f t="shared" si="2992"/>
        <v>6783000</v>
      </c>
      <c r="BO1429" s="26">
        <v>1</v>
      </c>
      <c r="BP1429" s="27">
        <v>6000000</v>
      </c>
      <c r="BQ1429" s="27">
        <v>5700000</v>
      </c>
      <c r="BR1429" s="148"/>
      <c r="BS1429" s="148"/>
      <c r="BT1429" s="143">
        <f t="shared" si="2977"/>
        <v>3.6261886214694741E-2</v>
      </c>
      <c r="BU1429" s="27">
        <f t="shared" si="2966"/>
        <v>5850000</v>
      </c>
      <c r="BV1429" s="28">
        <f t="shared" si="2967"/>
        <v>1111500</v>
      </c>
      <c r="BW1429" s="30">
        <f t="shared" si="2968"/>
        <v>6961500</v>
      </c>
      <c r="BX1429" s="26">
        <v>1</v>
      </c>
      <c r="BY1429" s="28">
        <v>6000000</v>
      </c>
      <c r="BZ1429" s="28">
        <v>5700000</v>
      </c>
      <c r="CA1429" s="156"/>
      <c r="CB1429" s="156"/>
      <c r="CC1429" s="177">
        <f t="shared" si="2978"/>
        <v>3.6261886214694741E-2</v>
      </c>
      <c r="CD1429" s="28">
        <f t="shared" si="2969"/>
        <v>5850000</v>
      </c>
      <c r="CE1429" s="28">
        <f t="shared" si="2970"/>
        <v>1111500</v>
      </c>
      <c r="CF1429" s="29">
        <f t="shared" si="2971"/>
        <v>6961500</v>
      </c>
      <c r="CG1429" s="31" t="s">
        <v>30</v>
      </c>
      <c r="CH1429" s="32" t="s">
        <v>30</v>
      </c>
      <c r="CI1429" s="32" t="s">
        <v>30</v>
      </c>
      <c r="CJ1429" s="32" t="s">
        <v>30</v>
      </c>
      <c r="CK1429" s="32" t="s">
        <v>30</v>
      </c>
      <c r="CL1429" s="32" t="s">
        <v>30</v>
      </c>
      <c r="CM1429" s="32" t="s">
        <v>30</v>
      </c>
      <c r="CN1429" s="32" t="s">
        <v>30</v>
      </c>
      <c r="CO1429" s="32" t="s">
        <v>30</v>
      </c>
      <c r="CP1429" s="31" t="s">
        <v>30</v>
      </c>
      <c r="CQ1429" s="32" t="s">
        <v>30</v>
      </c>
      <c r="CR1429" s="32" t="s">
        <v>30</v>
      </c>
      <c r="CS1429" s="32" t="s">
        <v>30</v>
      </c>
      <c r="CT1429" s="32" t="s">
        <v>30</v>
      </c>
      <c r="CU1429" s="32" t="s">
        <v>30</v>
      </c>
      <c r="CV1429" s="32" t="s">
        <v>30</v>
      </c>
      <c r="CW1429" s="32" t="s">
        <v>30</v>
      </c>
      <c r="CX1429" s="34" t="s">
        <v>30</v>
      </c>
      <c r="CY1429" s="31" t="s">
        <v>30</v>
      </c>
      <c r="CZ1429" s="32" t="s">
        <v>30</v>
      </c>
      <c r="DA1429" s="32" t="s">
        <v>30</v>
      </c>
      <c r="DB1429" s="32" t="s">
        <v>30</v>
      </c>
      <c r="DC1429" s="32" t="s">
        <v>30</v>
      </c>
      <c r="DD1429" s="32" t="s">
        <v>30</v>
      </c>
      <c r="DE1429" s="32" t="s">
        <v>30</v>
      </c>
      <c r="DF1429" s="32" t="s">
        <v>30</v>
      </c>
      <c r="DG1429" s="32" t="s">
        <v>30</v>
      </c>
      <c r="DH1429" s="31" t="s">
        <v>30</v>
      </c>
      <c r="DI1429" s="43" t="s">
        <v>30</v>
      </c>
      <c r="DJ1429" s="43" t="s">
        <v>30</v>
      </c>
      <c r="DK1429" s="43" t="s">
        <v>30</v>
      </c>
      <c r="DL1429" s="43" t="s">
        <v>30</v>
      </c>
      <c r="DM1429" s="32" t="s">
        <v>30</v>
      </c>
      <c r="DN1429" s="32" t="s">
        <v>30</v>
      </c>
      <c r="DO1429" s="33" t="s">
        <v>30</v>
      </c>
    </row>
    <row r="1430" spans="1:119" ht="21" customHeight="1" x14ac:dyDescent="0.25">
      <c r="A1430" s="66" t="s">
        <v>2795</v>
      </c>
      <c r="B1430" s="67" t="s">
        <v>2702</v>
      </c>
      <c r="C1430" s="68" t="s">
        <v>2796</v>
      </c>
      <c r="D1430" s="26">
        <v>1</v>
      </c>
      <c r="E1430" s="27">
        <v>6500000</v>
      </c>
      <c r="F1430" s="27">
        <v>9360000</v>
      </c>
      <c r="G1430" s="148"/>
      <c r="H1430" s="148"/>
      <c r="I1430" s="143">
        <f t="shared" si="2980"/>
        <v>0.25502211780498435</v>
      </c>
      <c r="J1430" s="27">
        <f t="shared" si="2996"/>
        <v>7930000</v>
      </c>
      <c r="K1430" s="28">
        <f t="shared" si="2981"/>
        <v>1506700</v>
      </c>
      <c r="L1430" s="29">
        <f t="shared" si="2979"/>
        <v>9436700</v>
      </c>
      <c r="M1430" s="26">
        <v>1</v>
      </c>
      <c r="N1430" s="27">
        <v>6500000</v>
      </c>
      <c r="O1430" s="27">
        <v>5200000</v>
      </c>
      <c r="P1430" s="145"/>
      <c r="Q1430" s="145"/>
      <c r="R1430" s="143">
        <f t="shared" si="2919"/>
        <v>0.15713484026367722</v>
      </c>
      <c r="S1430" s="27">
        <f t="shared" si="2963"/>
        <v>5850000</v>
      </c>
      <c r="T1430" s="28">
        <f t="shared" si="2964"/>
        <v>1111500</v>
      </c>
      <c r="U1430" s="30">
        <f t="shared" si="2965"/>
        <v>6961500</v>
      </c>
      <c r="V1430" s="26">
        <v>1</v>
      </c>
      <c r="W1430" s="27">
        <v>6500000</v>
      </c>
      <c r="X1430" s="27">
        <v>7800000</v>
      </c>
      <c r="Y1430" s="145"/>
      <c r="Z1430" s="145"/>
      <c r="AA1430" s="143">
        <f t="shared" si="3001"/>
        <v>0.12856486930664501</v>
      </c>
      <c r="AB1430" s="27">
        <f t="shared" si="2997"/>
        <v>7150000</v>
      </c>
      <c r="AC1430" s="28">
        <f t="shared" si="2982"/>
        <v>1358500</v>
      </c>
      <c r="AD1430" s="29">
        <f t="shared" si="2983"/>
        <v>8508500</v>
      </c>
      <c r="AE1430" s="26">
        <v>1</v>
      </c>
      <c r="AF1430" s="27">
        <v>6500000</v>
      </c>
      <c r="AG1430" s="27">
        <v>7930000</v>
      </c>
      <c r="AH1430" s="145"/>
      <c r="AI1430" s="145"/>
      <c r="AJ1430" s="143">
        <f t="shared" si="2973"/>
        <v>0.14014728996490131</v>
      </c>
      <c r="AK1430" s="27">
        <f t="shared" si="2999"/>
        <v>7215000</v>
      </c>
      <c r="AL1430" s="28">
        <f t="shared" si="2984"/>
        <v>1370850</v>
      </c>
      <c r="AM1430" s="30">
        <f t="shared" si="2985"/>
        <v>8585850</v>
      </c>
      <c r="AN1430" s="26">
        <v>1</v>
      </c>
      <c r="AO1430" s="27">
        <v>6500000</v>
      </c>
      <c r="AP1430" s="27">
        <v>9360000</v>
      </c>
      <c r="AQ1430" s="145"/>
      <c r="AR1430" s="145"/>
      <c r="AS1430" s="143">
        <f t="shared" si="2974"/>
        <v>0.25502211780498435</v>
      </c>
      <c r="AT1430" s="27">
        <f t="shared" si="3000"/>
        <v>7930000</v>
      </c>
      <c r="AU1430" s="28">
        <f t="shared" si="2986"/>
        <v>1506700</v>
      </c>
      <c r="AV1430" s="30">
        <f t="shared" si="2987"/>
        <v>9436700</v>
      </c>
      <c r="AW1430" s="26">
        <v>1</v>
      </c>
      <c r="AX1430" s="27">
        <v>6500000</v>
      </c>
      <c r="AY1430" s="27">
        <v>7800000</v>
      </c>
      <c r="AZ1430" s="145"/>
      <c r="BA1430" s="145"/>
      <c r="BB1430" s="143">
        <f t="shared" si="2975"/>
        <v>0.12856486930664501</v>
      </c>
      <c r="BC1430" s="27">
        <f t="shared" si="2998"/>
        <v>7150000</v>
      </c>
      <c r="BD1430" s="27">
        <f t="shared" si="2988"/>
        <v>1358500</v>
      </c>
      <c r="BE1430" s="27">
        <f t="shared" si="2989"/>
        <v>8508500</v>
      </c>
      <c r="BF1430" s="26">
        <v>1</v>
      </c>
      <c r="BG1430" s="27">
        <v>5200000</v>
      </c>
      <c r="BH1430" s="27">
        <v>4680000</v>
      </c>
      <c r="BI1430" s="145"/>
      <c r="BJ1430" s="145"/>
      <c r="BK1430" s="143">
        <f t="shared" si="2976"/>
        <v>7.4432292756478682E-2</v>
      </c>
      <c r="BL1430" s="27">
        <f t="shared" si="2990"/>
        <v>4940000</v>
      </c>
      <c r="BM1430" s="27">
        <f t="shared" si="2991"/>
        <v>938600</v>
      </c>
      <c r="BN1430" s="28">
        <f t="shared" si="2992"/>
        <v>5878600</v>
      </c>
      <c r="BO1430" s="26">
        <v>1</v>
      </c>
      <c r="BP1430" s="27">
        <v>5200000</v>
      </c>
      <c r="BQ1430" s="27">
        <v>4940000</v>
      </c>
      <c r="BR1430" s="148"/>
      <c r="BS1430" s="148"/>
      <c r="BT1430" s="143">
        <f t="shared" si="2977"/>
        <v>3.6261886214694741E-2</v>
      </c>
      <c r="BU1430" s="27">
        <f t="shared" si="2966"/>
        <v>5070000</v>
      </c>
      <c r="BV1430" s="28">
        <f t="shared" si="2967"/>
        <v>963300</v>
      </c>
      <c r="BW1430" s="30">
        <f t="shared" si="2968"/>
        <v>6033300</v>
      </c>
      <c r="BX1430" s="26">
        <v>1</v>
      </c>
      <c r="BY1430" s="28">
        <v>5200000</v>
      </c>
      <c r="BZ1430" s="28">
        <v>4940000</v>
      </c>
      <c r="CA1430" s="156"/>
      <c r="CB1430" s="156"/>
      <c r="CC1430" s="177">
        <f t="shared" si="2978"/>
        <v>3.6261886214694741E-2</v>
      </c>
      <c r="CD1430" s="28">
        <f t="shared" si="2969"/>
        <v>5070000</v>
      </c>
      <c r="CE1430" s="28">
        <f t="shared" si="2970"/>
        <v>963300</v>
      </c>
      <c r="CF1430" s="29">
        <f t="shared" si="2971"/>
        <v>6033300</v>
      </c>
      <c r="CG1430" s="31" t="s">
        <v>30</v>
      </c>
      <c r="CH1430" s="32" t="s">
        <v>30</v>
      </c>
      <c r="CI1430" s="32" t="s">
        <v>30</v>
      </c>
      <c r="CJ1430" s="32" t="s">
        <v>30</v>
      </c>
      <c r="CK1430" s="32" t="s">
        <v>30</v>
      </c>
      <c r="CL1430" s="32" t="s">
        <v>30</v>
      </c>
      <c r="CM1430" s="32" t="s">
        <v>30</v>
      </c>
      <c r="CN1430" s="32" t="s">
        <v>30</v>
      </c>
      <c r="CO1430" s="32" t="s">
        <v>30</v>
      </c>
      <c r="CP1430" s="31" t="s">
        <v>30</v>
      </c>
      <c r="CQ1430" s="32" t="s">
        <v>30</v>
      </c>
      <c r="CR1430" s="32" t="s">
        <v>30</v>
      </c>
      <c r="CS1430" s="32" t="s">
        <v>30</v>
      </c>
      <c r="CT1430" s="32" t="s">
        <v>30</v>
      </c>
      <c r="CU1430" s="32" t="s">
        <v>30</v>
      </c>
      <c r="CV1430" s="32" t="s">
        <v>30</v>
      </c>
      <c r="CW1430" s="32" t="s">
        <v>30</v>
      </c>
      <c r="CX1430" s="34" t="s">
        <v>30</v>
      </c>
      <c r="CY1430" s="31" t="s">
        <v>30</v>
      </c>
      <c r="CZ1430" s="32" t="s">
        <v>30</v>
      </c>
      <c r="DA1430" s="32" t="s">
        <v>30</v>
      </c>
      <c r="DB1430" s="32" t="s">
        <v>30</v>
      </c>
      <c r="DC1430" s="32" t="s">
        <v>30</v>
      </c>
      <c r="DD1430" s="32" t="s">
        <v>30</v>
      </c>
      <c r="DE1430" s="32" t="s">
        <v>30</v>
      </c>
      <c r="DF1430" s="32" t="s">
        <v>30</v>
      </c>
      <c r="DG1430" s="32" t="s">
        <v>30</v>
      </c>
      <c r="DH1430" s="31" t="s">
        <v>30</v>
      </c>
      <c r="DI1430" s="43" t="s">
        <v>30</v>
      </c>
      <c r="DJ1430" s="43" t="s">
        <v>30</v>
      </c>
      <c r="DK1430" s="43" t="s">
        <v>30</v>
      </c>
      <c r="DL1430" s="43" t="s">
        <v>30</v>
      </c>
      <c r="DM1430" s="32" t="s">
        <v>30</v>
      </c>
      <c r="DN1430" s="32" t="s">
        <v>30</v>
      </c>
      <c r="DO1430" s="33" t="s">
        <v>30</v>
      </c>
    </row>
    <row r="1431" spans="1:119" ht="21" customHeight="1" x14ac:dyDescent="0.25">
      <c r="A1431" s="66" t="s">
        <v>2797</v>
      </c>
      <c r="B1431" s="67" t="s">
        <v>2702</v>
      </c>
      <c r="C1431" s="68" t="s">
        <v>2798</v>
      </c>
      <c r="D1431" s="26">
        <v>1</v>
      </c>
      <c r="E1431" s="27">
        <v>11000000</v>
      </c>
      <c r="F1431" s="27">
        <v>15840000</v>
      </c>
      <c r="G1431" s="148"/>
      <c r="H1431" s="148"/>
      <c r="I1431" s="143">
        <f t="shared" si="2980"/>
        <v>0.25502211780498435</v>
      </c>
      <c r="J1431" s="27">
        <f t="shared" si="2996"/>
        <v>13420000</v>
      </c>
      <c r="K1431" s="28">
        <f t="shared" si="2981"/>
        <v>2549800</v>
      </c>
      <c r="L1431" s="29">
        <f t="shared" si="2979"/>
        <v>15969800</v>
      </c>
      <c r="M1431" s="26">
        <v>1</v>
      </c>
      <c r="N1431" s="27">
        <v>11000000</v>
      </c>
      <c r="O1431" s="27">
        <v>8800000</v>
      </c>
      <c r="P1431" s="145"/>
      <c r="Q1431" s="145"/>
      <c r="R1431" s="143">
        <f t="shared" si="2919"/>
        <v>0.15713484026367722</v>
      </c>
      <c r="S1431" s="27">
        <f t="shared" si="2963"/>
        <v>9900000</v>
      </c>
      <c r="T1431" s="28">
        <f t="shared" si="2964"/>
        <v>1881000</v>
      </c>
      <c r="U1431" s="30">
        <f t="shared" si="2965"/>
        <v>11781000</v>
      </c>
      <c r="V1431" s="26">
        <v>1</v>
      </c>
      <c r="W1431" s="27">
        <v>11000000</v>
      </c>
      <c r="X1431" s="27">
        <v>13200000</v>
      </c>
      <c r="Y1431" s="145"/>
      <c r="Z1431" s="145"/>
      <c r="AA1431" s="143">
        <f t="shared" si="3001"/>
        <v>0.12856486930664499</v>
      </c>
      <c r="AB1431" s="27">
        <f t="shared" si="2997"/>
        <v>12100000</v>
      </c>
      <c r="AC1431" s="28">
        <f t="shared" si="2982"/>
        <v>2299000</v>
      </c>
      <c r="AD1431" s="29">
        <f t="shared" si="2983"/>
        <v>14399000</v>
      </c>
      <c r="AE1431" s="26">
        <v>1</v>
      </c>
      <c r="AF1431" s="27">
        <v>11000000</v>
      </c>
      <c r="AG1431" s="27">
        <v>13420000</v>
      </c>
      <c r="AH1431" s="145"/>
      <c r="AI1431" s="145"/>
      <c r="AJ1431" s="143">
        <f t="shared" si="2973"/>
        <v>0.14014728996490131</v>
      </c>
      <c r="AK1431" s="27">
        <f t="shared" si="2999"/>
        <v>12210000</v>
      </c>
      <c r="AL1431" s="28">
        <f t="shared" si="2984"/>
        <v>2319900</v>
      </c>
      <c r="AM1431" s="30">
        <f t="shared" si="2985"/>
        <v>14529900</v>
      </c>
      <c r="AN1431" s="26">
        <v>1</v>
      </c>
      <c r="AO1431" s="27">
        <v>11000000</v>
      </c>
      <c r="AP1431" s="27">
        <v>15840000</v>
      </c>
      <c r="AQ1431" s="145"/>
      <c r="AR1431" s="145"/>
      <c r="AS1431" s="143">
        <f t="shared" si="2974"/>
        <v>0.25502211780498435</v>
      </c>
      <c r="AT1431" s="27">
        <f t="shared" si="3000"/>
        <v>13420000</v>
      </c>
      <c r="AU1431" s="28">
        <f t="shared" si="2986"/>
        <v>2549800</v>
      </c>
      <c r="AV1431" s="30">
        <f t="shared" si="2987"/>
        <v>15969800</v>
      </c>
      <c r="AW1431" s="26">
        <v>1</v>
      </c>
      <c r="AX1431" s="27">
        <v>11000000</v>
      </c>
      <c r="AY1431" s="27">
        <v>13200000</v>
      </c>
      <c r="AZ1431" s="145"/>
      <c r="BA1431" s="145"/>
      <c r="BB1431" s="143">
        <f t="shared" si="2975"/>
        <v>0.12856486930664499</v>
      </c>
      <c r="BC1431" s="27">
        <f t="shared" si="2998"/>
        <v>12100000</v>
      </c>
      <c r="BD1431" s="27">
        <f t="shared" si="2988"/>
        <v>2299000</v>
      </c>
      <c r="BE1431" s="27">
        <f t="shared" si="2989"/>
        <v>14399000</v>
      </c>
      <c r="BF1431" s="26">
        <v>1</v>
      </c>
      <c r="BG1431" s="27">
        <v>8800000</v>
      </c>
      <c r="BH1431" s="27">
        <v>7920000</v>
      </c>
      <c r="BI1431" s="145"/>
      <c r="BJ1431" s="145"/>
      <c r="BK1431" s="143">
        <f t="shared" si="2976"/>
        <v>7.4432292756478682E-2</v>
      </c>
      <c r="BL1431" s="27">
        <f t="shared" si="2990"/>
        <v>8360000</v>
      </c>
      <c r="BM1431" s="27">
        <f t="shared" si="2991"/>
        <v>1588400</v>
      </c>
      <c r="BN1431" s="28">
        <f t="shared" si="2992"/>
        <v>9948400</v>
      </c>
      <c r="BO1431" s="26">
        <v>1</v>
      </c>
      <c r="BP1431" s="27">
        <v>8800000</v>
      </c>
      <c r="BQ1431" s="27">
        <v>8360000</v>
      </c>
      <c r="BR1431" s="148"/>
      <c r="BS1431" s="148"/>
      <c r="BT1431" s="143">
        <f t="shared" si="2977"/>
        <v>3.6261886214694741E-2</v>
      </c>
      <c r="BU1431" s="27">
        <f t="shared" si="2966"/>
        <v>8580000</v>
      </c>
      <c r="BV1431" s="28">
        <f t="shared" si="2967"/>
        <v>1630200</v>
      </c>
      <c r="BW1431" s="30">
        <f t="shared" si="2968"/>
        <v>10210200</v>
      </c>
      <c r="BX1431" s="26">
        <v>1</v>
      </c>
      <c r="BY1431" s="28">
        <v>8800000</v>
      </c>
      <c r="BZ1431" s="28">
        <v>8360000</v>
      </c>
      <c r="CA1431" s="156"/>
      <c r="CB1431" s="156"/>
      <c r="CC1431" s="177">
        <f t="shared" si="2978"/>
        <v>3.6261886214694741E-2</v>
      </c>
      <c r="CD1431" s="28">
        <f t="shared" si="2969"/>
        <v>8580000</v>
      </c>
      <c r="CE1431" s="28">
        <f t="shared" si="2970"/>
        <v>1630200</v>
      </c>
      <c r="CF1431" s="29">
        <f t="shared" si="2971"/>
        <v>10210200</v>
      </c>
      <c r="CG1431" s="31" t="s">
        <v>30</v>
      </c>
      <c r="CH1431" s="32" t="s">
        <v>30</v>
      </c>
      <c r="CI1431" s="32" t="s">
        <v>30</v>
      </c>
      <c r="CJ1431" s="32" t="s">
        <v>30</v>
      </c>
      <c r="CK1431" s="32" t="s">
        <v>30</v>
      </c>
      <c r="CL1431" s="32" t="s">
        <v>30</v>
      </c>
      <c r="CM1431" s="32" t="s">
        <v>30</v>
      </c>
      <c r="CN1431" s="32" t="s">
        <v>30</v>
      </c>
      <c r="CO1431" s="32" t="s">
        <v>30</v>
      </c>
      <c r="CP1431" s="31" t="s">
        <v>30</v>
      </c>
      <c r="CQ1431" s="32" t="s">
        <v>30</v>
      </c>
      <c r="CR1431" s="32" t="s">
        <v>30</v>
      </c>
      <c r="CS1431" s="32" t="s">
        <v>30</v>
      </c>
      <c r="CT1431" s="32" t="s">
        <v>30</v>
      </c>
      <c r="CU1431" s="32" t="s">
        <v>30</v>
      </c>
      <c r="CV1431" s="32" t="s">
        <v>30</v>
      </c>
      <c r="CW1431" s="32" t="s">
        <v>30</v>
      </c>
      <c r="CX1431" s="34" t="s">
        <v>30</v>
      </c>
      <c r="CY1431" s="31" t="s">
        <v>30</v>
      </c>
      <c r="CZ1431" s="32" t="s">
        <v>30</v>
      </c>
      <c r="DA1431" s="32" t="s">
        <v>30</v>
      </c>
      <c r="DB1431" s="32" t="s">
        <v>30</v>
      </c>
      <c r="DC1431" s="32" t="s">
        <v>30</v>
      </c>
      <c r="DD1431" s="32" t="s">
        <v>30</v>
      </c>
      <c r="DE1431" s="32" t="s">
        <v>30</v>
      </c>
      <c r="DF1431" s="32" t="s">
        <v>30</v>
      </c>
      <c r="DG1431" s="32" t="s">
        <v>30</v>
      </c>
      <c r="DH1431" s="31" t="s">
        <v>30</v>
      </c>
      <c r="DI1431" s="43" t="s">
        <v>30</v>
      </c>
      <c r="DJ1431" s="43" t="s">
        <v>30</v>
      </c>
      <c r="DK1431" s="43" t="s">
        <v>30</v>
      </c>
      <c r="DL1431" s="43" t="s">
        <v>30</v>
      </c>
      <c r="DM1431" s="32" t="s">
        <v>30</v>
      </c>
      <c r="DN1431" s="32" t="s">
        <v>30</v>
      </c>
      <c r="DO1431" s="33" t="s">
        <v>30</v>
      </c>
    </row>
    <row r="1432" spans="1:119" ht="21" customHeight="1" x14ac:dyDescent="0.25">
      <c r="A1432" s="66" t="s">
        <v>2799</v>
      </c>
      <c r="B1432" s="67" t="s">
        <v>2702</v>
      </c>
      <c r="C1432" s="68" t="s">
        <v>2800</v>
      </c>
      <c r="D1432" s="26">
        <v>1</v>
      </c>
      <c r="E1432" s="27">
        <v>5000000</v>
      </c>
      <c r="F1432" s="27">
        <v>7200000</v>
      </c>
      <c r="G1432" s="148"/>
      <c r="H1432" s="148"/>
      <c r="I1432" s="143">
        <f t="shared" si="2980"/>
        <v>0.25502211780498435</v>
      </c>
      <c r="J1432" s="27">
        <f t="shared" si="2996"/>
        <v>6100000</v>
      </c>
      <c r="K1432" s="28">
        <f t="shared" si="2981"/>
        <v>1159000</v>
      </c>
      <c r="L1432" s="29">
        <f t="shared" si="2979"/>
        <v>7259000</v>
      </c>
      <c r="M1432" s="26">
        <v>1</v>
      </c>
      <c r="N1432" s="27">
        <v>5000000</v>
      </c>
      <c r="O1432" s="27">
        <v>4000000</v>
      </c>
      <c r="P1432" s="145"/>
      <c r="Q1432" s="145"/>
      <c r="R1432" s="143">
        <f t="shared" si="2919"/>
        <v>0.15713484026367722</v>
      </c>
      <c r="S1432" s="27">
        <f t="shared" si="2963"/>
        <v>4500000</v>
      </c>
      <c r="T1432" s="28">
        <f t="shared" si="2964"/>
        <v>855000</v>
      </c>
      <c r="U1432" s="30">
        <f t="shared" si="2965"/>
        <v>5355000</v>
      </c>
      <c r="V1432" s="26">
        <v>1</v>
      </c>
      <c r="W1432" s="27">
        <v>5000000</v>
      </c>
      <c r="X1432" s="27">
        <v>6000000</v>
      </c>
      <c r="Y1432" s="145"/>
      <c r="Z1432" s="145"/>
      <c r="AA1432" s="143">
        <f t="shared" si="3001"/>
        <v>0.12856486930664499</v>
      </c>
      <c r="AB1432" s="27">
        <f t="shared" si="2997"/>
        <v>5500000</v>
      </c>
      <c r="AC1432" s="28">
        <f t="shared" si="2982"/>
        <v>1045000</v>
      </c>
      <c r="AD1432" s="29">
        <f t="shared" si="2983"/>
        <v>6545000</v>
      </c>
      <c r="AE1432" s="26">
        <v>1</v>
      </c>
      <c r="AF1432" s="27">
        <v>5000000</v>
      </c>
      <c r="AG1432" s="27">
        <v>6100000</v>
      </c>
      <c r="AH1432" s="145"/>
      <c r="AI1432" s="145"/>
      <c r="AJ1432" s="143">
        <f t="shared" si="2973"/>
        <v>0.14014728996490131</v>
      </c>
      <c r="AK1432" s="27">
        <f t="shared" si="2999"/>
        <v>5550000</v>
      </c>
      <c r="AL1432" s="28">
        <f t="shared" si="2984"/>
        <v>1054500</v>
      </c>
      <c r="AM1432" s="30">
        <f t="shared" si="2985"/>
        <v>6604500</v>
      </c>
      <c r="AN1432" s="26">
        <v>1</v>
      </c>
      <c r="AO1432" s="27">
        <v>5000000</v>
      </c>
      <c r="AP1432" s="27">
        <v>7200000</v>
      </c>
      <c r="AQ1432" s="145"/>
      <c r="AR1432" s="145"/>
      <c r="AS1432" s="143">
        <f t="shared" si="2974"/>
        <v>0.25502211780498435</v>
      </c>
      <c r="AT1432" s="27">
        <f t="shared" si="3000"/>
        <v>6100000</v>
      </c>
      <c r="AU1432" s="28">
        <f t="shared" si="2986"/>
        <v>1159000</v>
      </c>
      <c r="AV1432" s="30">
        <f t="shared" si="2987"/>
        <v>7259000</v>
      </c>
      <c r="AW1432" s="26">
        <v>1</v>
      </c>
      <c r="AX1432" s="27">
        <v>5000000</v>
      </c>
      <c r="AY1432" s="27">
        <v>6000000</v>
      </c>
      <c r="AZ1432" s="145"/>
      <c r="BA1432" s="145"/>
      <c r="BB1432" s="143">
        <f t="shared" si="2975"/>
        <v>0.12856486930664499</v>
      </c>
      <c r="BC1432" s="27">
        <f t="shared" si="2998"/>
        <v>5500000</v>
      </c>
      <c r="BD1432" s="27">
        <f t="shared" si="2988"/>
        <v>1045000</v>
      </c>
      <c r="BE1432" s="27">
        <f t="shared" si="2989"/>
        <v>6545000</v>
      </c>
      <c r="BF1432" s="26">
        <v>1</v>
      </c>
      <c r="BG1432" s="27">
        <v>4000000</v>
      </c>
      <c r="BH1432" s="27">
        <v>3600000</v>
      </c>
      <c r="BI1432" s="145"/>
      <c r="BJ1432" s="145"/>
      <c r="BK1432" s="143">
        <f t="shared" si="2976"/>
        <v>7.4432292756478696E-2</v>
      </c>
      <c r="BL1432" s="27">
        <f t="shared" si="2990"/>
        <v>3800000</v>
      </c>
      <c r="BM1432" s="27">
        <f t="shared" si="2991"/>
        <v>722000</v>
      </c>
      <c r="BN1432" s="28">
        <f t="shared" si="2992"/>
        <v>4522000</v>
      </c>
      <c r="BO1432" s="26">
        <v>1</v>
      </c>
      <c r="BP1432" s="27">
        <v>4000000</v>
      </c>
      <c r="BQ1432" s="27">
        <v>3800000</v>
      </c>
      <c r="BR1432" s="148"/>
      <c r="BS1432" s="148"/>
      <c r="BT1432" s="143">
        <f t="shared" si="2977"/>
        <v>3.6261886214694748E-2</v>
      </c>
      <c r="BU1432" s="27">
        <f t="shared" si="2966"/>
        <v>3900000</v>
      </c>
      <c r="BV1432" s="28">
        <f t="shared" si="2967"/>
        <v>741000</v>
      </c>
      <c r="BW1432" s="30">
        <f t="shared" si="2968"/>
        <v>4641000</v>
      </c>
      <c r="BX1432" s="26">
        <v>1</v>
      </c>
      <c r="BY1432" s="28">
        <v>4000000</v>
      </c>
      <c r="BZ1432" s="28">
        <v>3800000</v>
      </c>
      <c r="CA1432" s="156"/>
      <c r="CB1432" s="156"/>
      <c r="CC1432" s="177">
        <f t="shared" si="2978"/>
        <v>3.6261886214694748E-2</v>
      </c>
      <c r="CD1432" s="28">
        <f t="shared" si="2969"/>
        <v>3900000</v>
      </c>
      <c r="CE1432" s="28">
        <f t="shared" si="2970"/>
        <v>741000</v>
      </c>
      <c r="CF1432" s="29">
        <f t="shared" si="2971"/>
        <v>4641000</v>
      </c>
      <c r="CG1432" s="31" t="s">
        <v>30</v>
      </c>
      <c r="CH1432" s="32" t="s">
        <v>30</v>
      </c>
      <c r="CI1432" s="32" t="s">
        <v>30</v>
      </c>
      <c r="CJ1432" s="32" t="s">
        <v>30</v>
      </c>
      <c r="CK1432" s="32" t="s">
        <v>30</v>
      </c>
      <c r="CL1432" s="32" t="s">
        <v>30</v>
      </c>
      <c r="CM1432" s="32" t="s">
        <v>30</v>
      </c>
      <c r="CN1432" s="32" t="s">
        <v>30</v>
      </c>
      <c r="CO1432" s="32" t="s">
        <v>30</v>
      </c>
      <c r="CP1432" s="31" t="s">
        <v>30</v>
      </c>
      <c r="CQ1432" s="32" t="s">
        <v>30</v>
      </c>
      <c r="CR1432" s="32" t="s">
        <v>30</v>
      </c>
      <c r="CS1432" s="32" t="s">
        <v>30</v>
      </c>
      <c r="CT1432" s="32" t="s">
        <v>30</v>
      </c>
      <c r="CU1432" s="32" t="s">
        <v>30</v>
      </c>
      <c r="CV1432" s="32" t="s">
        <v>30</v>
      </c>
      <c r="CW1432" s="32" t="s">
        <v>30</v>
      </c>
      <c r="CX1432" s="34" t="s">
        <v>30</v>
      </c>
      <c r="CY1432" s="31" t="s">
        <v>30</v>
      </c>
      <c r="CZ1432" s="32" t="s">
        <v>30</v>
      </c>
      <c r="DA1432" s="32" t="s">
        <v>30</v>
      </c>
      <c r="DB1432" s="32" t="s">
        <v>30</v>
      </c>
      <c r="DC1432" s="32" t="s">
        <v>30</v>
      </c>
      <c r="DD1432" s="32" t="s">
        <v>30</v>
      </c>
      <c r="DE1432" s="32" t="s">
        <v>30</v>
      </c>
      <c r="DF1432" s="32" t="s">
        <v>30</v>
      </c>
      <c r="DG1432" s="32" t="s">
        <v>30</v>
      </c>
      <c r="DH1432" s="31" t="s">
        <v>30</v>
      </c>
      <c r="DI1432" s="43" t="s">
        <v>30</v>
      </c>
      <c r="DJ1432" s="43" t="s">
        <v>30</v>
      </c>
      <c r="DK1432" s="43" t="s">
        <v>30</v>
      </c>
      <c r="DL1432" s="43" t="s">
        <v>30</v>
      </c>
      <c r="DM1432" s="32" t="s">
        <v>30</v>
      </c>
      <c r="DN1432" s="32" t="s">
        <v>30</v>
      </c>
      <c r="DO1432" s="33" t="s">
        <v>30</v>
      </c>
    </row>
    <row r="1433" spans="1:119" ht="21" customHeight="1" x14ac:dyDescent="0.25">
      <c r="A1433" s="66" t="s">
        <v>2801</v>
      </c>
      <c r="B1433" s="67" t="s">
        <v>2702</v>
      </c>
      <c r="C1433" s="68" t="s">
        <v>2802</v>
      </c>
      <c r="D1433" s="26">
        <v>1</v>
      </c>
      <c r="E1433" s="27">
        <v>8500000</v>
      </c>
      <c r="F1433" s="27">
        <v>12240000</v>
      </c>
      <c r="G1433" s="148"/>
      <c r="H1433" s="148"/>
      <c r="I1433" s="143">
        <f t="shared" si="2980"/>
        <v>0.25502211780498435</v>
      </c>
      <c r="J1433" s="27">
        <f t="shared" si="2996"/>
        <v>10370000</v>
      </c>
      <c r="K1433" s="28">
        <f t="shared" si="2981"/>
        <v>1970300</v>
      </c>
      <c r="L1433" s="29">
        <f t="shared" si="2979"/>
        <v>12340300</v>
      </c>
      <c r="M1433" s="26">
        <v>1</v>
      </c>
      <c r="N1433" s="27">
        <v>8500000</v>
      </c>
      <c r="O1433" s="27">
        <v>6800000</v>
      </c>
      <c r="P1433" s="145"/>
      <c r="Q1433" s="145"/>
      <c r="R1433" s="143">
        <f t="shared" si="2919"/>
        <v>0.15713484026367722</v>
      </c>
      <c r="S1433" s="27">
        <f t="shared" si="2963"/>
        <v>7650000</v>
      </c>
      <c r="T1433" s="28">
        <f t="shared" si="2964"/>
        <v>1453500</v>
      </c>
      <c r="U1433" s="30">
        <f t="shared" si="2965"/>
        <v>9103500</v>
      </c>
      <c r="V1433" s="26">
        <v>1</v>
      </c>
      <c r="W1433" s="27">
        <v>8500000</v>
      </c>
      <c r="X1433" s="27">
        <v>10200000</v>
      </c>
      <c r="Y1433" s="145"/>
      <c r="Z1433" s="145"/>
      <c r="AA1433" s="143">
        <f t="shared" si="3001"/>
        <v>0.12856486930664499</v>
      </c>
      <c r="AB1433" s="27">
        <f t="shared" si="2997"/>
        <v>9350000</v>
      </c>
      <c r="AC1433" s="28">
        <f t="shared" si="2982"/>
        <v>1776500</v>
      </c>
      <c r="AD1433" s="29">
        <f t="shared" si="2983"/>
        <v>11126500</v>
      </c>
      <c r="AE1433" s="26">
        <v>1</v>
      </c>
      <c r="AF1433" s="27">
        <v>8500000</v>
      </c>
      <c r="AG1433" s="27">
        <v>10370000</v>
      </c>
      <c r="AH1433" s="145"/>
      <c r="AI1433" s="145"/>
      <c r="AJ1433" s="143">
        <f t="shared" si="2973"/>
        <v>0.14014728996490131</v>
      </c>
      <c r="AK1433" s="27">
        <f t="shared" si="2999"/>
        <v>9435000</v>
      </c>
      <c r="AL1433" s="28">
        <f t="shared" si="2984"/>
        <v>1792650</v>
      </c>
      <c r="AM1433" s="30">
        <f t="shared" si="2985"/>
        <v>11227650</v>
      </c>
      <c r="AN1433" s="26">
        <v>1</v>
      </c>
      <c r="AO1433" s="27">
        <v>8500000</v>
      </c>
      <c r="AP1433" s="27">
        <v>12240000</v>
      </c>
      <c r="AQ1433" s="145"/>
      <c r="AR1433" s="145"/>
      <c r="AS1433" s="143">
        <f t="shared" si="2974"/>
        <v>0.25502211780498435</v>
      </c>
      <c r="AT1433" s="27">
        <f t="shared" si="3000"/>
        <v>10370000</v>
      </c>
      <c r="AU1433" s="28">
        <f t="shared" si="2986"/>
        <v>1970300</v>
      </c>
      <c r="AV1433" s="30">
        <f t="shared" si="2987"/>
        <v>12340300</v>
      </c>
      <c r="AW1433" s="26">
        <v>1</v>
      </c>
      <c r="AX1433" s="27">
        <v>8500000</v>
      </c>
      <c r="AY1433" s="27">
        <v>10200000</v>
      </c>
      <c r="AZ1433" s="145"/>
      <c r="BA1433" s="145"/>
      <c r="BB1433" s="143">
        <f t="shared" si="2975"/>
        <v>0.12856486930664499</v>
      </c>
      <c r="BC1433" s="27">
        <f t="shared" si="2998"/>
        <v>9350000</v>
      </c>
      <c r="BD1433" s="27">
        <f t="shared" si="2988"/>
        <v>1776500</v>
      </c>
      <c r="BE1433" s="27">
        <f t="shared" si="2989"/>
        <v>11126500</v>
      </c>
      <c r="BF1433" s="26">
        <v>1</v>
      </c>
      <c r="BG1433" s="27">
        <v>6800000</v>
      </c>
      <c r="BH1433" s="27">
        <v>6120000</v>
      </c>
      <c r="BI1433" s="145"/>
      <c r="BJ1433" s="145"/>
      <c r="BK1433" s="143">
        <f t="shared" si="2976"/>
        <v>7.4432292756478682E-2</v>
      </c>
      <c r="BL1433" s="27">
        <f t="shared" si="2990"/>
        <v>6460000</v>
      </c>
      <c r="BM1433" s="27">
        <f t="shared" si="2991"/>
        <v>1227400</v>
      </c>
      <c r="BN1433" s="28">
        <f t="shared" si="2992"/>
        <v>7687400</v>
      </c>
      <c r="BO1433" s="26">
        <v>1</v>
      </c>
      <c r="BP1433" s="27">
        <v>6800000</v>
      </c>
      <c r="BQ1433" s="27">
        <v>6460000</v>
      </c>
      <c r="BR1433" s="148"/>
      <c r="BS1433" s="148"/>
      <c r="BT1433" s="143">
        <f t="shared" si="2977"/>
        <v>3.6261886214694741E-2</v>
      </c>
      <c r="BU1433" s="27">
        <f t="shared" si="2966"/>
        <v>6630000</v>
      </c>
      <c r="BV1433" s="28">
        <f t="shared" si="2967"/>
        <v>1259700</v>
      </c>
      <c r="BW1433" s="30">
        <f t="shared" si="2968"/>
        <v>7889700</v>
      </c>
      <c r="BX1433" s="26">
        <v>1</v>
      </c>
      <c r="BY1433" s="28">
        <v>6800000</v>
      </c>
      <c r="BZ1433" s="28">
        <v>6460000</v>
      </c>
      <c r="CA1433" s="156"/>
      <c r="CB1433" s="156"/>
      <c r="CC1433" s="177">
        <f t="shared" si="2978"/>
        <v>3.6261886214694741E-2</v>
      </c>
      <c r="CD1433" s="28">
        <f t="shared" si="2969"/>
        <v>6630000</v>
      </c>
      <c r="CE1433" s="28">
        <f t="shared" si="2970"/>
        <v>1259700</v>
      </c>
      <c r="CF1433" s="29">
        <f t="shared" si="2971"/>
        <v>7889700</v>
      </c>
      <c r="CG1433" s="31" t="s">
        <v>30</v>
      </c>
      <c r="CH1433" s="32" t="s">
        <v>30</v>
      </c>
      <c r="CI1433" s="32" t="s">
        <v>30</v>
      </c>
      <c r="CJ1433" s="32" t="s">
        <v>30</v>
      </c>
      <c r="CK1433" s="32" t="s">
        <v>30</v>
      </c>
      <c r="CL1433" s="32" t="s">
        <v>30</v>
      </c>
      <c r="CM1433" s="32" t="s">
        <v>30</v>
      </c>
      <c r="CN1433" s="32" t="s">
        <v>30</v>
      </c>
      <c r="CO1433" s="32" t="s">
        <v>30</v>
      </c>
      <c r="CP1433" s="31" t="s">
        <v>30</v>
      </c>
      <c r="CQ1433" s="32" t="s">
        <v>30</v>
      </c>
      <c r="CR1433" s="32" t="s">
        <v>30</v>
      </c>
      <c r="CS1433" s="32" t="s">
        <v>30</v>
      </c>
      <c r="CT1433" s="32" t="s">
        <v>30</v>
      </c>
      <c r="CU1433" s="32" t="s">
        <v>30</v>
      </c>
      <c r="CV1433" s="32" t="s">
        <v>30</v>
      </c>
      <c r="CW1433" s="32" t="s">
        <v>30</v>
      </c>
      <c r="CX1433" s="34" t="s">
        <v>30</v>
      </c>
      <c r="CY1433" s="31" t="s">
        <v>30</v>
      </c>
      <c r="CZ1433" s="32" t="s">
        <v>30</v>
      </c>
      <c r="DA1433" s="32" t="s">
        <v>30</v>
      </c>
      <c r="DB1433" s="32" t="s">
        <v>30</v>
      </c>
      <c r="DC1433" s="32" t="s">
        <v>30</v>
      </c>
      <c r="DD1433" s="32" t="s">
        <v>30</v>
      </c>
      <c r="DE1433" s="32" t="s">
        <v>30</v>
      </c>
      <c r="DF1433" s="32" t="s">
        <v>30</v>
      </c>
      <c r="DG1433" s="32" t="s">
        <v>30</v>
      </c>
      <c r="DH1433" s="31" t="s">
        <v>30</v>
      </c>
      <c r="DI1433" s="43" t="s">
        <v>30</v>
      </c>
      <c r="DJ1433" s="43" t="s">
        <v>30</v>
      </c>
      <c r="DK1433" s="43" t="s">
        <v>30</v>
      </c>
      <c r="DL1433" s="43" t="s">
        <v>30</v>
      </c>
      <c r="DM1433" s="32" t="s">
        <v>30</v>
      </c>
      <c r="DN1433" s="32" t="s">
        <v>30</v>
      </c>
      <c r="DO1433" s="33" t="s">
        <v>30</v>
      </c>
    </row>
    <row r="1434" spans="1:119" ht="21" customHeight="1" x14ac:dyDescent="0.25">
      <c r="A1434" s="66" t="s">
        <v>2803</v>
      </c>
      <c r="B1434" s="67" t="s">
        <v>2702</v>
      </c>
      <c r="C1434" s="68" t="s">
        <v>2804</v>
      </c>
      <c r="D1434" s="26">
        <v>1</v>
      </c>
      <c r="E1434" s="27">
        <v>12000000</v>
      </c>
      <c r="F1434" s="27">
        <v>17280000</v>
      </c>
      <c r="G1434" s="148"/>
      <c r="H1434" s="148"/>
      <c r="I1434" s="143">
        <f t="shared" si="2980"/>
        <v>0.25502211780498435</v>
      </c>
      <c r="J1434" s="27">
        <f t="shared" si="2996"/>
        <v>14640000</v>
      </c>
      <c r="K1434" s="28">
        <f t="shared" si="2981"/>
        <v>2781600</v>
      </c>
      <c r="L1434" s="29">
        <f t="shared" si="2979"/>
        <v>17421600</v>
      </c>
      <c r="M1434" s="26">
        <v>1</v>
      </c>
      <c r="N1434" s="27">
        <v>12000000</v>
      </c>
      <c r="O1434" s="27">
        <v>9600000</v>
      </c>
      <c r="P1434" s="145"/>
      <c r="Q1434" s="145"/>
      <c r="R1434" s="143">
        <f t="shared" si="2919"/>
        <v>0.15713484026367722</v>
      </c>
      <c r="S1434" s="27">
        <f t="shared" si="2963"/>
        <v>10800000</v>
      </c>
      <c r="T1434" s="28">
        <f t="shared" si="2964"/>
        <v>2052000</v>
      </c>
      <c r="U1434" s="30">
        <f t="shared" si="2965"/>
        <v>12852000</v>
      </c>
      <c r="V1434" s="26">
        <v>1</v>
      </c>
      <c r="W1434" s="27">
        <v>12000000</v>
      </c>
      <c r="X1434" s="27">
        <v>14400000</v>
      </c>
      <c r="Y1434" s="145"/>
      <c r="Z1434" s="145"/>
      <c r="AA1434" s="143">
        <f t="shared" si="3001"/>
        <v>0.12856486930664501</v>
      </c>
      <c r="AB1434" s="27">
        <f t="shared" si="2997"/>
        <v>13200000</v>
      </c>
      <c r="AC1434" s="28">
        <f t="shared" si="2982"/>
        <v>2508000</v>
      </c>
      <c r="AD1434" s="29">
        <f t="shared" si="2983"/>
        <v>15708000</v>
      </c>
      <c r="AE1434" s="26">
        <v>1</v>
      </c>
      <c r="AF1434" s="27">
        <v>12000000</v>
      </c>
      <c r="AG1434" s="27">
        <v>14640000</v>
      </c>
      <c r="AH1434" s="145"/>
      <c r="AI1434" s="145"/>
      <c r="AJ1434" s="143">
        <f t="shared" si="2973"/>
        <v>0.14014728996490131</v>
      </c>
      <c r="AK1434" s="27">
        <f t="shared" si="2999"/>
        <v>13320000</v>
      </c>
      <c r="AL1434" s="28">
        <f t="shared" si="2984"/>
        <v>2530800</v>
      </c>
      <c r="AM1434" s="30">
        <f t="shared" si="2985"/>
        <v>15850800</v>
      </c>
      <c r="AN1434" s="26">
        <v>1</v>
      </c>
      <c r="AO1434" s="27">
        <v>12000000</v>
      </c>
      <c r="AP1434" s="27">
        <v>17280000</v>
      </c>
      <c r="AQ1434" s="145"/>
      <c r="AR1434" s="145"/>
      <c r="AS1434" s="143">
        <f t="shared" si="2974"/>
        <v>0.25502211780498435</v>
      </c>
      <c r="AT1434" s="27">
        <f t="shared" si="3000"/>
        <v>14640000</v>
      </c>
      <c r="AU1434" s="28">
        <f t="shared" si="2986"/>
        <v>2781600</v>
      </c>
      <c r="AV1434" s="30">
        <f t="shared" si="2987"/>
        <v>17421600</v>
      </c>
      <c r="AW1434" s="26">
        <v>1</v>
      </c>
      <c r="AX1434" s="27">
        <v>12000000</v>
      </c>
      <c r="AY1434" s="27">
        <v>14400000</v>
      </c>
      <c r="AZ1434" s="145"/>
      <c r="BA1434" s="145"/>
      <c r="BB1434" s="143">
        <f t="shared" si="2975"/>
        <v>0.12856486930664501</v>
      </c>
      <c r="BC1434" s="27">
        <f t="shared" si="2998"/>
        <v>13200000</v>
      </c>
      <c r="BD1434" s="27">
        <f t="shared" si="2988"/>
        <v>2508000</v>
      </c>
      <c r="BE1434" s="27">
        <f t="shared" si="2989"/>
        <v>15708000</v>
      </c>
      <c r="BF1434" s="26">
        <v>1</v>
      </c>
      <c r="BG1434" s="27">
        <v>9600000</v>
      </c>
      <c r="BH1434" s="27">
        <v>8640000</v>
      </c>
      <c r="BI1434" s="145"/>
      <c r="BJ1434" s="145"/>
      <c r="BK1434" s="143">
        <f t="shared" si="2976"/>
        <v>7.4432292756478682E-2</v>
      </c>
      <c r="BL1434" s="27">
        <f t="shared" si="2990"/>
        <v>9120000</v>
      </c>
      <c r="BM1434" s="27">
        <f t="shared" si="2991"/>
        <v>1732800</v>
      </c>
      <c r="BN1434" s="28">
        <f t="shared" si="2992"/>
        <v>10852800</v>
      </c>
      <c r="BO1434" s="26">
        <v>1</v>
      </c>
      <c r="BP1434" s="27">
        <v>9600000</v>
      </c>
      <c r="BQ1434" s="27">
        <v>9120000</v>
      </c>
      <c r="BR1434" s="148"/>
      <c r="BS1434" s="148"/>
      <c r="BT1434" s="143">
        <f t="shared" si="2977"/>
        <v>3.6261886214694741E-2</v>
      </c>
      <c r="BU1434" s="27">
        <f t="shared" si="2966"/>
        <v>9360000</v>
      </c>
      <c r="BV1434" s="28">
        <f t="shared" si="2967"/>
        <v>1778400</v>
      </c>
      <c r="BW1434" s="30">
        <f t="shared" si="2968"/>
        <v>11138400</v>
      </c>
      <c r="BX1434" s="26">
        <v>1</v>
      </c>
      <c r="BY1434" s="28">
        <v>9600000</v>
      </c>
      <c r="BZ1434" s="28">
        <v>9120000</v>
      </c>
      <c r="CA1434" s="156"/>
      <c r="CB1434" s="156"/>
      <c r="CC1434" s="177">
        <f t="shared" si="2978"/>
        <v>3.6261886214694741E-2</v>
      </c>
      <c r="CD1434" s="28">
        <f t="shared" si="2969"/>
        <v>9360000</v>
      </c>
      <c r="CE1434" s="28">
        <f t="shared" si="2970"/>
        <v>1778400</v>
      </c>
      <c r="CF1434" s="29">
        <f t="shared" si="2971"/>
        <v>11138400</v>
      </c>
      <c r="CG1434" s="31" t="s">
        <v>30</v>
      </c>
      <c r="CH1434" s="32" t="s">
        <v>30</v>
      </c>
      <c r="CI1434" s="32" t="s">
        <v>30</v>
      </c>
      <c r="CJ1434" s="32" t="s">
        <v>30</v>
      </c>
      <c r="CK1434" s="32" t="s">
        <v>30</v>
      </c>
      <c r="CL1434" s="32" t="s">
        <v>30</v>
      </c>
      <c r="CM1434" s="32" t="s">
        <v>30</v>
      </c>
      <c r="CN1434" s="32" t="s">
        <v>30</v>
      </c>
      <c r="CO1434" s="32" t="s">
        <v>30</v>
      </c>
      <c r="CP1434" s="31" t="s">
        <v>30</v>
      </c>
      <c r="CQ1434" s="32" t="s">
        <v>30</v>
      </c>
      <c r="CR1434" s="32" t="s">
        <v>30</v>
      </c>
      <c r="CS1434" s="32" t="s">
        <v>30</v>
      </c>
      <c r="CT1434" s="32" t="s">
        <v>30</v>
      </c>
      <c r="CU1434" s="32" t="s">
        <v>30</v>
      </c>
      <c r="CV1434" s="32" t="s">
        <v>30</v>
      </c>
      <c r="CW1434" s="32" t="s">
        <v>30</v>
      </c>
      <c r="CX1434" s="34" t="s">
        <v>30</v>
      </c>
      <c r="CY1434" s="31" t="s">
        <v>30</v>
      </c>
      <c r="CZ1434" s="32" t="s">
        <v>30</v>
      </c>
      <c r="DA1434" s="32" t="s">
        <v>30</v>
      </c>
      <c r="DB1434" s="32" t="s">
        <v>30</v>
      </c>
      <c r="DC1434" s="32" t="s">
        <v>30</v>
      </c>
      <c r="DD1434" s="32" t="s">
        <v>30</v>
      </c>
      <c r="DE1434" s="32" t="s">
        <v>30</v>
      </c>
      <c r="DF1434" s="32" t="s">
        <v>30</v>
      </c>
      <c r="DG1434" s="32" t="s">
        <v>30</v>
      </c>
      <c r="DH1434" s="31" t="s">
        <v>30</v>
      </c>
      <c r="DI1434" s="43" t="s">
        <v>30</v>
      </c>
      <c r="DJ1434" s="43" t="s">
        <v>30</v>
      </c>
      <c r="DK1434" s="43" t="s">
        <v>30</v>
      </c>
      <c r="DL1434" s="43" t="s">
        <v>30</v>
      </c>
      <c r="DM1434" s="32" t="s">
        <v>30</v>
      </c>
      <c r="DN1434" s="32" t="s">
        <v>30</v>
      </c>
      <c r="DO1434" s="33" t="s">
        <v>30</v>
      </c>
    </row>
    <row r="1435" spans="1:119" ht="21" customHeight="1" x14ac:dyDescent="0.25">
      <c r="A1435" s="66" t="s">
        <v>2805</v>
      </c>
      <c r="B1435" s="67" t="s">
        <v>2702</v>
      </c>
      <c r="C1435" s="68" t="s">
        <v>2806</v>
      </c>
      <c r="D1435" s="26">
        <v>1</v>
      </c>
      <c r="E1435" s="27">
        <v>150000000</v>
      </c>
      <c r="F1435" s="27">
        <v>216000000</v>
      </c>
      <c r="G1435" s="148"/>
      <c r="H1435" s="148"/>
      <c r="I1435" s="143">
        <f t="shared" si="2980"/>
        <v>0.25502211780498435</v>
      </c>
      <c r="J1435" s="27">
        <f t="shared" si="2996"/>
        <v>183000000</v>
      </c>
      <c r="K1435" s="28">
        <f t="shared" si="2981"/>
        <v>34770000</v>
      </c>
      <c r="L1435" s="29">
        <f t="shared" si="2979"/>
        <v>217770000</v>
      </c>
      <c r="M1435" s="26">
        <v>1</v>
      </c>
      <c r="N1435" s="27">
        <v>150000000</v>
      </c>
      <c r="O1435" s="27">
        <v>120000000</v>
      </c>
      <c r="P1435" s="145"/>
      <c r="Q1435" s="145"/>
      <c r="R1435" s="143">
        <f t="shared" si="2919"/>
        <v>0.15713484026367722</v>
      </c>
      <c r="S1435" s="27">
        <f t="shared" si="2963"/>
        <v>135000000</v>
      </c>
      <c r="T1435" s="28">
        <f t="shared" si="2964"/>
        <v>25650000</v>
      </c>
      <c r="U1435" s="30">
        <f t="shared" si="2965"/>
        <v>160650000</v>
      </c>
      <c r="V1435" s="26">
        <v>1</v>
      </c>
      <c r="W1435" s="27">
        <v>150000000</v>
      </c>
      <c r="X1435" s="27">
        <v>180000000</v>
      </c>
      <c r="Y1435" s="145"/>
      <c r="Z1435" s="145"/>
      <c r="AA1435" s="143">
        <f t="shared" si="3001"/>
        <v>0.12856486930664501</v>
      </c>
      <c r="AB1435" s="27">
        <f t="shared" si="2997"/>
        <v>165000000</v>
      </c>
      <c r="AC1435" s="28">
        <f t="shared" si="2982"/>
        <v>31350000</v>
      </c>
      <c r="AD1435" s="29">
        <f t="shared" si="2983"/>
        <v>196350000</v>
      </c>
      <c r="AE1435" s="26">
        <v>1</v>
      </c>
      <c r="AF1435" s="27">
        <v>150000000</v>
      </c>
      <c r="AG1435" s="27">
        <v>183000000</v>
      </c>
      <c r="AH1435" s="145"/>
      <c r="AI1435" s="145"/>
      <c r="AJ1435" s="143">
        <f t="shared" si="2973"/>
        <v>0.14014728996490131</v>
      </c>
      <c r="AK1435" s="27">
        <f t="shared" si="2999"/>
        <v>166500000</v>
      </c>
      <c r="AL1435" s="28">
        <f t="shared" si="2984"/>
        <v>31635000</v>
      </c>
      <c r="AM1435" s="30">
        <f t="shared" si="2985"/>
        <v>198135000</v>
      </c>
      <c r="AN1435" s="26">
        <v>1</v>
      </c>
      <c r="AO1435" s="27">
        <v>150000000</v>
      </c>
      <c r="AP1435" s="27">
        <v>216000000</v>
      </c>
      <c r="AQ1435" s="145"/>
      <c r="AR1435" s="145"/>
      <c r="AS1435" s="143">
        <f t="shared" si="2974"/>
        <v>0.25502211780498435</v>
      </c>
      <c r="AT1435" s="27">
        <f t="shared" si="3000"/>
        <v>183000000</v>
      </c>
      <c r="AU1435" s="28">
        <f t="shared" si="2986"/>
        <v>34770000</v>
      </c>
      <c r="AV1435" s="30">
        <f t="shared" si="2987"/>
        <v>217770000</v>
      </c>
      <c r="AW1435" s="26">
        <v>1</v>
      </c>
      <c r="AX1435" s="27">
        <v>150000000</v>
      </c>
      <c r="AY1435" s="27">
        <v>180000000</v>
      </c>
      <c r="AZ1435" s="145"/>
      <c r="BA1435" s="145"/>
      <c r="BB1435" s="143">
        <f t="shared" si="2975"/>
        <v>0.12856486930664501</v>
      </c>
      <c r="BC1435" s="27">
        <f t="shared" si="2998"/>
        <v>165000000</v>
      </c>
      <c r="BD1435" s="27">
        <f t="shared" si="2988"/>
        <v>31350000</v>
      </c>
      <c r="BE1435" s="27">
        <f t="shared" si="2989"/>
        <v>196350000</v>
      </c>
      <c r="BF1435" s="26">
        <v>1</v>
      </c>
      <c r="BG1435" s="27">
        <v>120000000</v>
      </c>
      <c r="BH1435" s="27">
        <v>108000000</v>
      </c>
      <c r="BI1435" s="145"/>
      <c r="BJ1435" s="145"/>
      <c r="BK1435" s="143">
        <f t="shared" si="2976"/>
        <v>7.4432292756478696E-2</v>
      </c>
      <c r="BL1435" s="27">
        <f t="shared" si="2990"/>
        <v>114000000</v>
      </c>
      <c r="BM1435" s="27">
        <f t="shared" si="2991"/>
        <v>21660000</v>
      </c>
      <c r="BN1435" s="28">
        <f t="shared" si="2992"/>
        <v>135660000</v>
      </c>
      <c r="BO1435" s="26">
        <v>1</v>
      </c>
      <c r="BP1435" s="27">
        <v>120000000</v>
      </c>
      <c r="BQ1435" s="27">
        <v>114000000</v>
      </c>
      <c r="BR1435" s="148"/>
      <c r="BS1435" s="148"/>
      <c r="BT1435" s="143">
        <f t="shared" si="2977"/>
        <v>3.6261886214694748E-2</v>
      </c>
      <c r="BU1435" s="27">
        <f t="shared" si="2966"/>
        <v>117000000</v>
      </c>
      <c r="BV1435" s="28">
        <f t="shared" si="2967"/>
        <v>22230000</v>
      </c>
      <c r="BW1435" s="30">
        <f t="shared" si="2968"/>
        <v>139230000</v>
      </c>
      <c r="BX1435" s="26">
        <v>1</v>
      </c>
      <c r="BY1435" s="28">
        <v>120000000</v>
      </c>
      <c r="BZ1435" s="28">
        <v>114000000</v>
      </c>
      <c r="CA1435" s="156"/>
      <c r="CB1435" s="156"/>
      <c r="CC1435" s="177">
        <f t="shared" si="2978"/>
        <v>3.6261886214694748E-2</v>
      </c>
      <c r="CD1435" s="28">
        <f t="shared" si="2969"/>
        <v>117000000</v>
      </c>
      <c r="CE1435" s="28">
        <f t="shared" si="2970"/>
        <v>22230000</v>
      </c>
      <c r="CF1435" s="29">
        <f t="shared" si="2971"/>
        <v>139230000</v>
      </c>
      <c r="CG1435" s="31" t="s">
        <v>30</v>
      </c>
      <c r="CH1435" s="32" t="s">
        <v>30</v>
      </c>
      <c r="CI1435" s="32" t="s">
        <v>30</v>
      </c>
      <c r="CJ1435" s="32" t="s">
        <v>30</v>
      </c>
      <c r="CK1435" s="32" t="s">
        <v>30</v>
      </c>
      <c r="CL1435" s="32" t="s">
        <v>30</v>
      </c>
      <c r="CM1435" s="32" t="s">
        <v>30</v>
      </c>
      <c r="CN1435" s="32" t="s">
        <v>30</v>
      </c>
      <c r="CO1435" s="32" t="s">
        <v>30</v>
      </c>
      <c r="CP1435" s="31" t="s">
        <v>30</v>
      </c>
      <c r="CQ1435" s="32" t="s">
        <v>30</v>
      </c>
      <c r="CR1435" s="32" t="s">
        <v>30</v>
      </c>
      <c r="CS1435" s="32" t="s">
        <v>30</v>
      </c>
      <c r="CT1435" s="32" t="s">
        <v>30</v>
      </c>
      <c r="CU1435" s="32" t="s">
        <v>30</v>
      </c>
      <c r="CV1435" s="32" t="s">
        <v>30</v>
      </c>
      <c r="CW1435" s="32" t="s">
        <v>30</v>
      </c>
      <c r="CX1435" s="34" t="s">
        <v>30</v>
      </c>
      <c r="CY1435" s="31" t="s">
        <v>30</v>
      </c>
      <c r="CZ1435" s="32" t="s">
        <v>30</v>
      </c>
      <c r="DA1435" s="32" t="s">
        <v>30</v>
      </c>
      <c r="DB1435" s="32" t="s">
        <v>30</v>
      </c>
      <c r="DC1435" s="32" t="s">
        <v>30</v>
      </c>
      <c r="DD1435" s="32" t="s">
        <v>30</v>
      </c>
      <c r="DE1435" s="32" t="s">
        <v>30</v>
      </c>
      <c r="DF1435" s="32" t="s">
        <v>30</v>
      </c>
      <c r="DG1435" s="32" t="s">
        <v>30</v>
      </c>
      <c r="DH1435" s="31" t="s">
        <v>30</v>
      </c>
      <c r="DI1435" s="43" t="s">
        <v>30</v>
      </c>
      <c r="DJ1435" s="43" t="s">
        <v>30</v>
      </c>
      <c r="DK1435" s="43" t="s">
        <v>30</v>
      </c>
      <c r="DL1435" s="43" t="s">
        <v>30</v>
      </c>
      <c r="DM1435" s="32" t="s">
        <v>30</v>
      </c>
      <c r="DN1435" s="32" t="s">
        <v>30</v>
      </c>
      <c r="DO1435" s="33" t="s">
        <v>30</v>
      </c>
    </row>
    <row r="1436" spans="1:119" ht="21" customHeight="1" x14ac:dyDescent="0.25">
      <c r="A1436" s="66" t="s">
        <v>2807</v>
      </c>
      <c r="B1436" s="67" t="s">
        <v>2702</v>
      </c>
      <c r="C1436" s="68" t="s">
        <v>2808</v>
      </c>
      <c r="D1436" s="26">
        <v>1</v>
      </c>
      <c r="E1436" s="27">
        <v>35000000</v>
      </c>
      <c r="F1436" s="27">
        <v>50400000</v>
      </c>
      <c r="G1436" s="148"/>
      <c r="H1436" s="148"/>
      <c r="I1436" s="143">
        <f t="shared" si="2980"/>
        <v>0.25502211780498435</v>
      </c>
      <c r="J1436" s="27">
        <f t="shared" si="2996"/>
        <v>42700000</v>
      </c>
      <c r="K1436" s="28">
        <f t="shared" si="2981"/>
        <v>8113000</v>
      </c>
      <c r="L1436" s="29">
        <f t="shared" si="2979"/>
        <v>50813000</v>
      </c>
      <c r="M1436" s="26">
        <v>1</v>
      </c>
      <c r="N1436" s="27">
        <v>35000000</v>
      </c>
      <c r="O1436" s="27">
        <v>28000000</v>
      </c>
      <c r="P1436" s="145"/>
      <c r="Q1436" s="145"/>
      <c r="R1436" s="143">
        <f t="shared" si="2919"/>
        <v>0.15713484026367722</v>
      </c>
      <c r="S1436" s="27">
        <f t="shared" si="2963"/>
        <v>31500000</v>
      </c>
      <c r="T1436" s="28">
        <f t="shared" si="2964"/>
        <v>5985000</v>
      </c>
      <c r="U1436" s="30">
        <f t="shared" si="2965"/>
        <v>37485000</v>
      </c>
      <c r="V1436" s="26">
        <v>1</v>
      </c>
      <c r="W1436" s="27">
        <v>35000000</v>
      </c>
      <c r="X1436" s="27">
        <v>42000000</v>
      </c>
      <c r="Y1436" s="145"/>
      <c r="Z1436" s="145"/>
      <c r="AA1436" s="143">
        <f t="shared" si="3001"/>
        <v>0.12856486930664501</v>
      </c>
      <c r="AB1436" s="27">
        <f t="shared" si="2997"/>
        <v>38500000</v>
      </c>
      <c r="AC1436" s="28">
        <f t="shared" si="2982"/>
        <v>7315000</v>
      </c>
      <c r="AD1436" s="29">
        <f t="shared" si="2983"/>
        <v>45815000</v>
      </c>
      <c r="AE1436" s="26">
        <v>1</v>
      </c>
      <c r="AF1436" s="27">
        <v>35000000</v>
      </c>
      <c r="AG1436" s="27">
        <v>42700000</v>
      </c>
      <c r="AH1436" s="145"/>
      <c r="AI1436" s="145"/>
      <c r="AJ1436" s="143">
        <f t="shared" si="2973"/>
        <v>0.14014728996490131</v>
      </c>
      <c r="AK1436" s="27">
        <f t="shared" si="2999"/>
        <v>38850000</v>
      </c>
      <c r="AL1436" s="28">
        <f t="shared" si="2984"/>
        <v>7381500</v>
      </c>
      <c r="AM1436" s="30">
        <f t="shared" si="2985"/>
        <v>46231500</v>
      </c>
      <c r="AN1436" s="26">
        <v>1</v>
      </c>
      <c r="AO1436" s="27">
        <v>35000000</v>
      </c>
      <c r="AP1436" s="27">
        <v>50400000</v>
      </c>
      <c r="AQ1436" s="145"/>
      <c r="AR1436" s="145"/>
      <c r="AS1436" s="143">
        <f t="shared" si="2974"/>
        <v>0.25502211780498435</v>
      </c>
      <c r="AT1436" s="27">
        <f t="shared" si="3000"/>
        <v>42700000</v>
      </c>
      <c r="AU1436" s="28">
        <f t="shared" si="2986"/>
        <v>8113000</v>
      </c>
      <c r="AV1436" s="30">
        <f t="shared" si="2987"/>
        <v>50813000</v>
      </c>
      <c r="AW1436" s="26">
        <v>1</v>
      </c>
      <c r="AX1436" s="27">
        <v>35000000</v>
      </c>
      <c r="AY1436" s="27">
        <v>42000000</v>
      </c>
      <c r="AZ1436" s="145"/>
      <c r="BA1436" s="145"/>
      <c r="BB1436" s="143">
        <f t="shared" si="2975"/>
        <v>0.12856486930664501</v>
      </c>
      <c r="BC1436" s="27">
        <f t="shared" si="2998"/>
        <v>38500000</v>
      </c>
      <c r="BD1436" s="27">
        <f t="shared" si="2988"/>
        <v>7315000</v>
      </c>
      <c r="BE1436" s="27">
        <f t="shared" si="2989"/>
        <v>45815000</v>
      </c>
      <c r="BF1436" s="26">
        <v>1</v>
      </c>
      <c r="BG1436" s="27">
        <v>28000000</v>
      </c>
      <c r="BH1436" s="27">
        <v>25200000</v>
      </c>
      <c r="BI1436" s="145"/>
      <c r="BJ1436" s="145"/>
      <c r="BK1436" s="143">
        <f t="shared" si="2976"/>
        <v>7.4432292756478682E-2</v>
      </c>
      <c r="BL1436" s="27">
        <f t="shared" si="2990"/>
        <v>26600000</v>
      </c>
      <c r="BM1436" s="27">
        <f t="shared" si="2991"/>
        <v>5054000</v>
      </c>
      <c r="BN1436" s="28">
        <f t="shared" si="2992"/>
        <v>31654000</v>
      </c>
      <c r="BO1436" s="26">
        <v>1</v>
      </c>
      <c r="BP1436" s="27">
        <v>28000000</v>
      </c>
      <c r="BQ1436" s="27">
        <v>26600000</v>
      </c>
      <c r="BR1436" s="148"/>
      <c r="BS1436" s="148"/>
      <c r="BT1436" s="143">
        <f t="shared" si="2977"/>
        <v>3.6261886214694741E-2</v>
      </c>
      <c r="BU1436" s="27">
        <f t="shared" si="2966"/>
        <v>27300000</v>
      </c>
      <c r="BV1436" s="28">
        <f t="shared" si="2967"/>
        <v>5187000</v>
      </c>
      <c r="BW1436" s="30">
        <f t="shared" si="2968"/>
        <v>32487000</v>
      </c>
      <c r="BX1436" s="26">
        <v>1</v>
      </c>
      <c r="BY1436" s="28">
        <v>28000000</v>
      </c>
      <c r="BZ1436" s="28">
        <v>26600000</v>
      </c>
      <c r="CA1436" s="156"/>
      <c r="CB1436" s="156"/>
      <c r="CC1436" s="177">
        <f t="shared" si="2978"/>
        <v>3.6261886214694741E-2</v>
      </c>
      <c r="CD1436" s="28">
        <f t="shared" si="2969"/>
        <v>27300000</v>
      </c>
      <c r="CE1436" s="28">
        <f t="shared" si="2970"/>
        <v>5187000</v>
      </c>
      <c r="CF1436" s="29">
        <f t="shared" si="2971"/>
        <v>32487000</v>
      </c>
      <c r="CG1436" s="31" t="s">
        <v>30</v>
      </c>
      <c r="CH1436" s="32" t="s">
        <v>30</v>
      </c>
      <c r="CI1436" s="32" t="s">
        <v>30</v>
      </c>
      <c r="CJ1436" s="32" t="s">
        <v>30</v>
      </c>
      <c r="CK1436" s="32" t="s">
        <v>30</v>
      </c>
      <c r="CL1436" s="32" t="s">
        <v>30</v>
      </c>
      <c r="CM1436" s="32" t="s">
        <v>30</v>
      </c>
      <c r="CN1436" s="32" t="s">
        <v>30</v>
      </c>
      <c r="CO1436" s="32" t="s">
        <v>30</v>
      </c>
      <c r="CP1436" s="31" t="s">
        <v>30</v>
      </c>
      <c r="CQ1436" s="32" t="s">
        <v>30</v>
      </c>
      <c r="CR1436" s="32" t="s">
        <v>30</v>
      </c>
      <c r="CS1436" s="32" t="s">
        <v>30</v>
      </c>
      <c r="CT1436" s="32" t="s">
        <v>30</v>
      </c>
      <c r="CU1436" s="32" t="s">
        <v>30</v>
      </c>
      <c r="CV1436" s="32" t="s">
        <v>30</v>
      </c>
      <c r="CW1436" s="32" t="s">
        <v>30</v>
      </c>
      <c r="CX1436" s="34" t="s">
        <v>30</v>
      </c>
      <c r="CY1436" s="31" t="s">
        <v>30</v>
      </c>
      <c r="CZ1436" s="32" t="s">
        <v>30</v>
      </c>
      <c r="DA1436" s="32" t="s">
        <v>30</v>
      </c>
      <c r="DB1436" s="32" t="s">
        <v>30</v>
      </c>
      <c r="DC1436" s="32" t="s">
        <v>30</v>
      </c>
      <c r="DD1436" s="32" t="s">
        <v>30</v>
      </c>
      <c r="DE1436" s="32" t="s">
        <v>30</v>
      </c>
      <c r="DF1436" s="32" t="s">
        <v>30</v>
      </c>
      <c r="DG1436" s="32" t="s">
        <v>30</v>
      </c>
      <c r="DH1436" s="31" t="s">
        <v>30</v>
      </c>
      <c r="DI1436" s="43" t="s">
        <v>30</v>
      </c>
      <c r="DJ1436" s="43" t="s">
        <v>30</v>
      </c>
      <c r="DK1436" s="43" t="s">
        <v>30</v>
      </c>
      <c r="DL1436" s="43" t="s">
        <v>30</v>
      </c>
      <c r="DM1436" s="32" t="s">
        <v>30</v>
      </c>
      <c r="DN1436" s="32" t="s">
        <v>30</v>
      </c>
      <c r="DO1436" s="33" t="s">
        <v>30</v>
      </c>
    </row>
    <row r="1437" spans="1:119" ht="21" customHeight="1" x14ac:dyDescent="0.25">
      <c r="A1437" s="66" t="s">
        <v>2809</v>
      </c>
      <c r="B1437" s="67" t="s">
        <v>2702</v>
      </c>
      <c r="C1437" s="68" t="s">
        <v>2810</v>
      </c>
      <c r="D1437" s="26">
        <v>1</v>
      </c>
      <c r="E1437" s="27">
        <v>9000000</v>
      </c>
      <c r="F1437" s="27">
        <v>12960000</v>
      </c>
      <c r="G1437" s="148"/>
      <c r="H1437" s="148"/>
      <c r="I1437" s="143">
        <f t="shared" si="2980"/>
        <v>0.25502211780498435</v>
      </c>
      <c r="J1437" s="27">
        <f t="shared" si="2996"/>
        <v>10980000</v>
      </c>
      <c r="K1437" s="28">
        <f t="shared" si="2981"/>
        <v>2086200</v>
      </c>
      <c r="L1437" s="29">
        <f t="shared" si="2979"/>
        <v>13066200</v>
      </c>
      <c r="M1437" s="26">
        <v>1</v>
      </c>
      <c r="N1437" s="27">
        <v>9000000</v>
      </c>
      <c r="O1437" s="27">
        <v>7200000</v>
      </c>
      <c r="P1437" s="145"/>
      <c r="Q1437" s="145"/>
      <c r="R1437" s="143">
        <f t="shared" si="2919"/>
        <v>0.15713484026367722</v>
      </c>
      <c r="S1437" s="27">
        <f t="shared" si="2963"/>
        <v>8100000</v>
      </c>
      <c r="T1437" s="28">
        <f t="shared" si="2964"/>
        <v>1539000</v>
      </c>
      <c r="U1437" s="30">
        <f t="shared" si="2965"/>
        <v>9639000</v>
      </c>
      <c r="V1437" s="26">
        <v>1</v>
      </c>
      <c r="W1437" s="27">
        <v>9000000</v>
      </c>
      <c r="X1437" s="27">
        <v>10800000</v>
      </c>
      <c r="Y1437" s="145"/>
      <c r="Z1437" s="145"/>
      <c r="AA1437" s="143">
        <f t="shared" si="3001"/>
        <v>0.12856486930664499</v>
      </c>
      <c r="AB1437" s="27">
        <f t="shared" si="2997"/>
        <v>9900000</v>
      </c>
      <c r="AC1437" s="28">
        <f t="shared" si="2982"/>
        <v>1881000</v>
      </c>
      <c r="AD1437" s="29">
        <f t="shared" si="2983"/>
        <v>11781000</v>
      </c>
      <c r="AE1437" s="26">
        <v>1</v>
      </c>
      <c r="AF1437" s="27">
        <v>9000000</v>
      </c>
      <c r="AG1437" s="27">
        <v>10980000</v>
      </c>
      <c r="AH1437" s="145"/>
      <c r="AI1437" s="145"/>
      <c r="AJ1437" s="143">
        <f t="shared" si="2973"/>
        <v>0.14014728996490131</v>
      </c>
      <c r="AK1437" s="27">
        <f t="shared" si="2999"/>
        <v>9990000</v>
      </c>
      <c r="AL1437" s="28">
        <f t="shared" si="2984"/>
        <v>1898100</v>
      </c>
      <c r="AM1437" s="30">
        <f t="shared" si="2985"/>
        <v>11888100</v>
      </c>
      <c r="AN1437" s="26">
        <v>1</v>
      </c>
      <c r="AO1437" s="27">
        <v>9000000</v>
      </c>
      <c r="AP1437" s="27">
        <v>12960000</v>
      </c>
      <c r="AQ1437" s="145"/>
      <c r="AR1437" s="145"/>
      <c r="AS1437" s="143">
        <f t="shared" si="2974"/>
        <v>0.25502211780498435</v>
      </c>
      <c r="AT1437" s="27">
        <f t="shared" si="3000"/>
        <v>10980000</v>
      </c>
      <c r="AU1437" s="28">
        <f t="shared" si="2986"/>
        <v>2086200</v>
      </c>
      <c r="AV1437" s="30">
        <f t="shared" si="2987"/>
        <v>13066200</v>
      </c>
      <c r="AW1437" s="26">
        <v>1</v>
      </c>
      <c r="AX1437" s="27">
        <v>9000000</v>
      </c>
      <c r="AY1437" s="27">
        <v>10800000</v>
      </c>
      <c r="AZ1437" s="145"/>
      <c r="BA1437" s="145"/>
      <c r="BB1437" s="143">
        <f t="shared" si="2975"/>
        <v>0.12856486930664499</v>
      </c>
      <c r="BC1437" s="27">
        <f t="shared" si="2998"/>
        <v>9900000</v>
      </c>
      <c r="BD1437" s="27">
        <f t="shared" si="2988"/>
        <v>1881000</v>
      </c>
      <c r="BE1437" s="27">
        <f t="shared" si="2989"/>
        <v>11781000</v>
      </c>
      <c r="BF1437" s="26">
        <v>1</v>
      </c>
      <c r="BG1437" s="27">
        <v>7200000</v>
      </c>
      <c r="BH1437" s="27">
        <v>6480000</v>
      </c>
      <c r="BI1437" s="145"/>
      <c r="BJ1437" s="145"/>
      <c r="BK1437" s="143">
        <f t="shared" si="2976"/>
        <v>7.4432292756478682E-2</v>
      </c>
      <c r="BL1437" s="27">
        <f t="shared" si="2990"/>
        <v>6840000</v>
      </c>
      <c r="BM1437" s="27">
        <f t="shared" si="2991"/>
        <v>1299600</v>
      </c>
      <c r="BN1437" s="28">
        <f t="shared" si="2992"/>
        <v>8139600</v>
      </c>
      <c r="BO1437" s="26">
        <v>1</v>
      </c>
      <c r="BP1437" s="27">
        <v>7200000</v>
      </c>
      <c r="BQ1437" s="27">
        <v>6840000</v>
      </c>
      <c r="BR1437" s="148"/>
      <c r="BS1437" s="148"/>
      <c r="BT1437" s="143">
        <f t="shared" si="2977"/>
        <v>3.6261886214694741E-2</v>
      </c>
      <c r="BU1437" s="27">
        <f t="shared" si="2966"/>
        <v>7020000</v>
      </c>
      <c r="BV1437" s="28">
        <f t="shared" si="2967"/>
        <v>1333800</v>
      </c>
      <c r="BW1437" s="30">
        <f t="shared" si="2968"/>
        <v>8353800</v>
      </c>
      <c r="BX1437" s="26">
        <v>1</v>
      </c>
      <c r="BY1437" s="28">
        <v>7200000</v>
      </c>
      <c r="BZ1437" s="28">
        <v>6840000</v>
      </c>
      <c r="CA1437" s="156"/>
      <c r="CB1437" s="156"/>
      <c r="CC1437" s="177">
        <f t="shared" si="2978"/>
        <v>3.6261886214694741E-2</v>
      </c>
      <c r="CD1437" s="28">
        <f t="shared" si="2969"/>
        <v>7020000</v>
      </c>
      <c r="CE1437" s="28">
        <f t="shared" si="2970"/>
        <v>1333800</v>
      </c>
      <c r="CF1437" s="29">
        <f t="shared" si="2971"/>
        <v>8353800</v>
      </c>
      <c r="CG1437" s="31" t="s">
        <v>30</v>
      </c>
      <c r="CH1437" s="32" t="s">
        <v>30</v>
      </c>
      <c r="CI1437" s="32" t="s">
        <v>30</v>
      </c>
      <c r="CJ1437" s="32" t="s">
        <v>30</v>
      </c>
      <c r="CK1437" s="32" t="s">
        <v>30</v>
      </c>
      <c r="CL1437" s="32" t="s">
        <v>30</v>
      </c>
      <c r="CM1437" s="32" t="s">
        <v>30</v>
      </c>
      <c r="CN1437" s="32" t="s">
        <v>30</v>
      </c>
      <c r="CO1437" s="32" t="s">
        <v>30</v>
      </c>
      <c r="CP1437" s="31" t="s">
        <v>30</v>
      </c>
      <c r="CQ1437" s="32" t="s">
        <v>30</v>
      </c>
      <c r="CR1437" s="32" t="s">
        <v>30</v>
      </c>
      <c r="CS1437" s="32" t="s">
        <v>30</v>
      </c>
      <c r="CT1437" s="32" t="s">
        <v>30</v>
      </c>
      <c r="CU1437" s="32" t="s">
        <v>30</v>
      </c>
      <c r="CV1437" s="32" t="s">
        <v>30</v>
      </c>
      <c r="CW1437" s="32" t="s">
        <v>30</v>
      </c>
      <c r="CX1437" s="34" t="s">
        <v>30</v>
      </c>
      <c r="CY1437" s="31" t="s">
        <v>30</v>
      </c>
      <c r="CZ1437" s="32" t="s">
        <v>30</v>
      </c>
      <c r="DA1437" s="32" t="s">
        <v>30</v>
      </c>
      <c r="DB1437" s="32" t="s">
        <v>30</v>
      </c>
      <c r="DC1437" s="32" t="s">
        <v>30</v>
      </c>
      <c r="DD1437" s="32" t="s">
        <v>30</v>
      </c>
      <c r="DE1437" s="32" t="s">
        <v>30</v>
      </c>
      <c r="DF1437" s="32" t="s">
        <v>30</v>
      </c>
      <c r="DG1437" s="32" t="s">
        <v>30</v>
      </c>
      <c r="DH1437" s="31" t="s">
        <v>30</v>
      </c>
      <c r="DI1437" s="43" t="s">
        <v>30</v>
      </c>
      <c r="DJ1437" s="43" t="s">
        <v>30</v>
      </c>
      <c r="DK1437" s="43" t="s">
        <v>30</v>
      </c>
      <c r="DL1437" s="43" t="s">
        <v>30</v>
      </c>
      <c r="DM1437" s="32" t="s">
        <v>30</v>
      </c>
      <c r="DN1437" s="32" t="s">
        <v>30</v>
      </c>
      <c r="DO1437" s="33" t="s">
        <v>30</v>
      </c>
    </row>
    <row r="1438" spans="1:119" ht="21" customHeight="1" x14ac:dyDescent="0.25">
      <c r="A1438" s="66" t="s">
        <v>2811</v>
      </c>
      <c r="B1438" s="67" t="s">
        <v>2702</v>
      </c>
      <c r="C1438" s="68" t="s">
        <v>2812</v>
      </c>
      <c r="D1438" s="26">
        <v>1</v>
      </c>
      <c r="E1438" s="27">
        <v>6500000</v>
      </c>
      <c r="F1438" s="27">
        <v>9360000</v>
      </c>
      <c r="G1438" s="148"/>
      <c r="H1438" s="148"/>
      <c r="I1438" s="143">
        <f t="shared" si="2980"/>
        <v>0.25502211780498435</v>
      </c>
      <c r="J1438" s="27">
        <f t="shared" si="2996"/>
        <v>7930000</v>
      </c>
      <c r="K1438" s="28">
        <f t="shared" si="2981"/>
        <v>1506700</v>
      </c>
      <c r="L1438" s="29">
        <f t="shared" si="2979"/>
        <v>9436700</v>
      </c>
      <c r="M1438" s="26">
        <v>1</v>
      </c>
      <c r="N1438" s="27">
        <v>6500000</v>
      </c>
      <c r="O1438" s="27">
        <v>5200000</v>
      </c>
      <c r="P1438" s="145"/>
      <c r="Q1438" s="145"/>
      <c r="R1438" s="143">
        <f t="shared" si="2919"/>
        <v>0.15713484026367722</v>
      </c>
      <c r="S1438" s="27">
        <f t="shared" si="2963"/>
        <v>5850000</v>
      </c>
      <c r="T1438" s="28">
        <f t="shared" si="2964"/>
        <v>1111500</v>
      </c>
      <c r="U1438" s="30">
        <f t="shared" si="2965"/>
        <v>6961500</v>
      </c>
      <c r="V1438" s="26">
        <v>1</v>
      </c>
      <c r="W1438" s="27">
        <v>6500000</v>
      </c>
      <c r="X1438" s="27">
        <v>7800000</v>
      </c>
      <c r="Y1438" s="145"/>
      <c r="Z1438" s="145"/>
      <c r="AA1438" s="143">
        <f t="shared" si="3001"/>
        <v>0.12856486930664501</v>
      </c>
      <c r="AB1438" s="27">
        <f t="shared" si="2997"/>
        <v>7150000</v>
      </c>
      <c r="AC1438" s="28">
        <f t="shared" si="2982"/>
        <v>1358500</v>
      </c>
      <c r="AD1438" s="29">
        <f t="shared" si="2983"/>
        <v>8508500</v>
      </c>
      <c r="AE1438" s="26">
        <v>1</v>
      </c>
      <c r="AF1438" s="27">
        <v>6500000</v>
      </c>
      <c r="AG1438" s="27">
        <v>7930000</v>
      </c>
      <c r="AH1438" s="145"/>
      <c r="AI1438" s="145"/>
      <c r="AJ1438" s="143">
        <f t="shared" si="2973"/>
        <v>0.14014728996490131</v>
      </c>
      <c r="AK1438" s="27">
        <f t="shared" si="2999"/>
        <v>7215000</v>
      </c>
      <c r="AL1438" s="28">
        <f t="shared" si="2984"/>
        <v>1370850</v>
      </c>
      <c r="AM1438" s="30">
        <f t="shared" si="2985"/>
        <v>8585850</v>
      </c>
      <c r="AN1438" s="26">
        <v>1</v>
      </c>
      <c r="AO1438" s="27">
        <v>6500000</v>
      </c>
      <c r="AP1438" s="27">
        <v>9360000</v>
      </c>
      <c r="AQ1438" s="145"/>
      <c r="AR1438" s="145"/>
      <c r="AS1438" s="143">
        <f t="shared" si="2974"/>
        <v>0.25502211780498435</v>
      </c>
      <c r="AT1438" s="27">
        <f t="shared" si="3000"/>
        <v>7930000</v>
      </c>
      <c r="AU1438" s="28">
        <f t="shared" si="2986"/>
        <v>1506700</v>
      </c>
      <c r="AV1438" s="30">
        <f t="shared" si="2987"/>
        <v>9436700</v>
      </c>
      <c r="AW1438" s="26">
        <v>1</v>
      </c>
      <c r="AX1438" s="27">
        <v>6500000</v>
      </c>
      <c r="AY1438" s="27">
        <v>7800000</v>
      </c>
      <c r="AZ1438" s="145"/>
      <c r="BA1438" s="145"/>
      <c r="BB1438" s="143">
        <f t="shared" si="2975"/>
        <v>0.12856486930664501</v>
      </c>
      <c r="BC1438" s="27">
        <f t="shared" si="2998"/>
        <v>7150000</v>
      </c>
      <c r="BD1438" s="27">
        <f t="shared" si="2988"/>
        <v>1358500</v>
      </c>
      <c r="BE1438" s="27">
        <f t="shared" si="2989"/>
        <v>8508500</v>
      </c>
      <c r="BF1438" s="26">
        <v>1</v>
      </c>
      <c r="BG1438" s="27">
        <v>5200000</v>
      </c>
      <c r="BH1438" s="27">
        <v>4680000</v>
      </c>
      <c r="BI1438" s="145"/>
      <c r="BJ1438" s="145"/>
      <c r="BK1438" s="143">
        <f t="shared" si="2976"/>
        <v>7.4432292756478682E-2</v>
      </c>
      <c r="BL1438" s="27">
        <f t="shared" si="2990"/>
        <v>4940000</v>
      </c>
      <c r="BM1438" s="27">
        <f t="shared" si="2991"/>
        <v>938600</v>
      </c>
      <c r="BN1438" s="28">
        <f t="shared" si="2992"/>
        <v>5878600</v>
      </c>
      <c r="BO1438" s="26">
        <v>1</v>
      </c>
      <c r="BP1438" s="27">
        <v>5200000</v>
      </c>
      <c r="BQ1438" s="27">
        <v>4940000</v>
      </c>
      <c r="BR1438" s="148"/>
      <c r="BS1438" s="148"/>
      <c r="BT1438" s="143">
        <f t="shared" si="2977"/>
        <v>3.6261886214694741E-2</v>
      </c>
      <c r="BU1438" s="27">
        <f t="shared" si="2966"/>
        <v>5070000</v>
      </c>
      <c r="BV1438" s="28">
        <f t="shared" si="2967"/>
        <v>963300</v>
      </c>
      <c r="BW1438" s="30">
        <f t="shared" si="2968"/>
        <v>6033300</v>
      </c>
      <c r="BX1438" s="26">
        <v>1</v>
      </c>
      <c r="BY1438" s="28">
        <v>5200000</v>
      </c>
      <c r="BZ1438" s="28">
        <v>4940000</v>
      </c>
      <c r="CA1438" s="156"/>
      <c r="CB1438" s="156"/>
      <c r="CC1438" s="177">
        <f t="shared" si="2978"/>
        <v>3.6261886214694741E-2</v>
      </c>
      <c r="CD1438" s="28">
        <f t="shared" si="2969"/>
        <v>5070000</v>
      </c>
      <c r="CE1438" s="28">
        <f t="shared" si="2970"/>
        <v>963300</v>
      </c>
      <c r="CF1438" s="29">
        <f t="shared" si="2971"/>
        <v>6033300</v>
      </c>
      <c r="CG1438" s="31" t="s">
        <v>30</v>
      </c>
      <c r="CH1438" s="32" t="s">
        <v>30</v>
      </c>
      <c r="CI1438" s="32" t="s">
        <v>30</v>
      </c>
      <c r="CJ1438" s="32" t="s">
        <v>30</v>
      </c>
      <c r="CK1438" s="32" t="s">
        <v>30</v>
      </c>
      <c r="CL1438" s="32" t="s">
        <v>30</v>
      </c>
      <c r="CM1438" s="32" t="s">
        <v>30</v>
      </c>
      <c r="CN1438" s="32" t="s">
        <v>30</v>
      </c>
      <c r="CO1438" s="32" t="s">
        <v>30</v>
      </c>
      <c r="CP1438" s="31" t="s">
        <v>30</v>
      </c>
      <c r="CQ1438" s="32" t="s">
        <v>30</v>
      </c>
      <c r="CR1438" s="32" t="s">
        <v>30</v>
      </c>
      <c r="CS1438" s="32" t="s">
        <v>30</v>
      </c>
      <c r="CT1438" s="32" t="s">
        <v>30</v>
      </c>
      <c r="CU1438" s="32" t="s">
        <v>30</v>
      </c>
      <c r="CV1438" s="32" t="s">
        <v>30</v>
      </c>
      <c r="CW1438" s="32" t="s">
        <v>30</v>
      </c>
      <c r="CX1438" s="34" t="s">
        <v>30</v>
      </c>
      <c r="CY1438" s="31" t="s">
        <v>30</v>
      </c>
      <c r="CZ1438" s="32" t="s">
        <v>30</v>
      </c>
      <c r="DA1438" s="32" t="s">
        <v>30</v>
      </c>
      <c r="DB1438" s="32" t="s">
        <v>30</v>
      </c>
      <c r="DC1438" s="32" t="s">
        <v>30</v>
      </c>
      <c r="DD1438" s="32" t="s">
        <v>30</v>
      </c>
      <c r="DE1438" s="32" t="s">
        <v>30</v>
      </c>
      <c r="DF1438" s="32" t="s">
        <v>30</v>
      </c>
      <c r="DG1438" s="32" t="s">
        <v>30</v>
      </c>
      <c r="DH1438" s="31" t="s">
        <v>30</v>
      </c>
      <c r="DI1438" s="43" t="s">
        <v>30</v>
      </c>
      <c r="DJ1438" s="43" t="s">
        <v>30</v>
      </c>
      <c r="DK1438" s="43" t="s">
        <v>30</v>
      </c>
      <c r="DL1438" s="43" t="s">
        <v>30</v>
      </c>
      <c r="DM1438" s="32" t="s">
        <v>30</v>
      </c>
      <c r="DN1438" s="32" t="s">
        <v>30</v>
      </c>
      <c r="DO1438" s="33" t="s">
        <v>30</v>
      </c>
    </row>
    <row r="1439" spans="1:119" ht="21" customHeight="1" x14ac:dyDescent="0.25">
      <c r="A1439" s="66" t="s">
        <v>2813</v>
      </c>
      <c r="B1439" s="67" t="s">
        <v>2702</v>
      </c>
      <c r="C1439" s="68" t="s">
        <v>2814</v>
      </c>
      <c r="D1439" s="26">
        <v>1</v>
      </c>
      <c r="E1439" s="27">
        <v>5500000</v>
      </c>
      <c r="F1439" s="27">
        <v>7920000</v>
      </c>
      <c r="G1439" s="148"/>
      <c r="H1439" s="148"/>
      <c r="I1439" s="143">
        <f t="shared" si="2980"/>
        <v>0.25502211780498435</v>
      </c>
      <c r="J1439" s="27">
        <f t="shared" si="2996"/>
        <v>6710000</v>
      </c>
      <c r="K1439" s="28">
        <f t="shared" si="2981"/>
        <v>1274900</v>
      </c>
      <c r="L1439" s="29">
        <f t="shared" si="2979"/>
        <v>7984900</v>
      </c>
      <c r="M1439" s="26">
        <v>1</v>
      </c>
      <c r="N1439" s="27">
        <v>5500000</v>
      </c>
      <c r="O1439" s="27">
        <v>4400000</v>
      </c>
      <c r="P1439" s="145"/>
      <c r="Q1439" s="145"/>
      <c r="R1439" s="143">
        <f t="shared" si="2919"/>
        <v>0.15713484026367722</v>
      </c>
      <c r="S1439" s="27">
        <f t="shared" si="2963"/>
        <v>4950000</v>
      </c>
      <c r="T1439" s="28">
        <f t="shared" si="2964"/>
        <v>940500</v>
      </c>
      <c r="U1439" s="30">
        <f t="shared" si="2965"/>
        <v>5890500</v>
      </c>
      <c r="V1439" s="26">
        <v>1</v>
      </c>
      <c r="W1439" s="27">
        <v>5500000</v>
      </c>
      <c r="X1439" s="27">
        <v>6600000</v>
      </c>
      <c r="Y1439" s="145"/>
      <c r="Z1439" s="145"/>
      <c r="AA1439" s="143">
        <f t="shared" si="3001"/>
        <v>0.12856486930664499</v>
      </c>
      <c r="AB1439" s="27">
        <f t="shared" si="2997"/>
        <v>6050000</v>
      </c>
      <c r="AC1439" s="28">
        <f t="shared" si="2982"/>
        <v>1149500</v>
      </c>
      <c r="AD1439" s="29">
        <f t="shared" si="2983"/>
        <v>7199500</v>
      </c>
      <c r="AE1439" s="26">
        <v>1</v>
      </c>
      <c r="AF1439" s="27">
        <v>5500000</v>
      </c>
      <c r="AG1439" s="27">
        <v>6710000</v>
      </c>
      <c r="AH1439" s="145"/>
      <c r="AI1439" s="145"/>
      <c r="AJ1439" s="143">
        <f t="shared" si="2973"/>
        <v>0.14014728996490131</v>
      </c>
      <c r="AK1439" s="27">
        <f t="shared" si="2999"/>
        <v>6105000</v>
      </c>
      <c r="AL1439" s="28">
        <f t="shared" si="2984"/>
        <v>1159950</v>
      </c>
      <c r="AM1439" s="30">
        <f t="shared" si="2985"/>
        <v>7264950</v>
      </c>
      <c r="AN1439" s="26">
        <v>1</v>
      </c>
      <c r="AO1439" s="27">
        <v>5500000</v>
      </c>
      <c r="AP1439" s="27">
        <v>7920000</v>
      </c>
      <c r="AQ1439" s="145"/>
      <c r="AR1439" s="145"/>
      <c r="AS1439" s="143">
        <f t="shared" si="2974"/>
        <v>0.25502211780498435</v>
      </c>
      <c r="AT1439" s="27">
        <f t="shared" si="3000"/>
        <v>6710000</v>
      </c>
      <c r="AU1439" s="28">
        <f t="shared" si="2986"/>
        <v>1274900</v>
      </c>
      <c r="AV1439" s="30">
        <f t="shared" si="2987"/>
        <v>7984900</v>
      </c>
      <c r="AW1439" s="26">
        <v>1</v>
      </c>
      <c r="AX1439" s="27">
        <v>5500000</v>
      </c>
      <c r="AY1439" s="27">
        <v>6600000</v>
      </c>
      <c r="AZ1439" s="145"/>
      <c r="BA1439" s="145"/>
      <c r="BB1439" s="143">
        <f t="shared" si="2975"/>
        <v>0.12856486930664499</v>
      </c>
      <c r="BC1439" s="27">
        <f t="shared" si="2998"/>
        <v>6050000</v>
      </c>
      <c r="BD1439" s="27">
        <f t="shared" si="2988"/>
        <v>1149500</v>
      </c>
      <c r="BE1439" s="27">
        <f t="shared" si="2989"/>
        <v>7199500</v>
      </c>
      <c r="BF1439" s="26">
        <v>1</v>
      </c>
      <c r="BG1439" s="27">
        <v>4400000</v>
      </c>
      <c r="BH1439" s="27">
        <v>3960000</v>
      </c>
      <c r="BI1439" s="145"/>
      <c r="BJ1439" s="145"/>
      <c r="BK1439" s="143">
        <f t="shared" si="2976"/>
        <v>7.4432292756478682E-2</v>
      </c>
      <c r="BL1439" s="27">
        <f t="shared" si="2990"/>
        <v>4180000</v>
      </c>
      <c r="BM1439" s="27">
        <f t="shared" si="2991"/>
        <v>794200</v>
      </c>
      <c r="BN1439" s="28">
        <f t="shared" si="2992"/>
        <v>4974200</v>
      </c>
      <c r="BO1439" s="26">
        <v>1</v>
      </c>
      <c r="BP1439" s="27">
        <v>4400000</v>
      </c>
      <c r="BQ1439" s="27">
        <v>4180000</v>
      </c>
      <c r="BR1439" s="148"/>
      <c r="BS1439" s="148"/>
      <c r="BT1439" s="143">
        <f t="shared" si="2977"/>
        <v>3.6261886214694741E-2</v>
      </c>
      <c r="BU1439" s="27">
        <f t="shared" si="2966"/>
        <v>4290000</v>
      </c>
      <c r="BV1439" s="28">
        <f t="shared" si="2967"/>
        <v>815100</v>
      </c>
      <c r="BW1439" s="30">
        <f t="shared" si="2968"/>
        <v>5105100</v>
      </c>
      <c r="BX1439" s="26">
        <v>1</v>
      </c>
      <c r="BY1439" s="28">
        <v>4400000</v>
      </c>
      <c r="BZ1439" s="28">
        <v>4180000</v>
      </c>
      <c r="CA1439" s="156"/>
      <c r="CB1439" s="156"/>
      <c r="CC1439" s="177">
        <f t="shared" si="2978"/>
        <v>3.6261886214694741E-2</v>
      </c>
      <c r="CD1439" s="28">
        <f t="shared" si="2969"/>
        <v>4290000</v>
      </c>
      <c r="CE1439" s="28">
        <f t="shared" si="2970"/>
        <v>815100</v>
      </c>
      <c r="CF1439" s="29">
        <f t="shared" si="2971"/>
        <v>5105100</v>
      </c>
      <c r="CG1439" s="31" t="s">
        <v>30</v>
      </c>
      <c r="CH1439" s="32" t="s">
        <v>30</v>
      </c>
      <c r="CI1439" s="32" t="s">
        <v>30</v>
      </c>
      <c r="CJ1439" s="32" t="s">
        <v>30</v>
      </c>
      <c r="CK1439" s="32" t="s">
        <v>30</v>
      </c>
      <c r="CL1439" s="32" t="s">
        <v>30</v>
      </c>
      <c r="CM1439" s="32" t="s">
        <v>30</v>
      </c>
      <c r="CN1439" s="32" t="s">
        <v>30</v>
      </c>
      <c r="CO1439" s="32" t="s">
        <v>30</v>
      </c>
      <c r="CP1439" s="31" t="s">
        <v>30</v>
      </c>
      <c r="CQ1439" s="32" t="s">
        <v>30</v>
      </c>
      <c r="CR1439" s="32" t="s">
        <v>30</v>
      </c>
      <c r="CS1439" s="32" t="s">
        <v>30</v>
      </c>
      <c r="CT1439" s="32" t="s">
        <v>30</v>
      </c>
      <c r="CU1439" s="32" t="s">
        <v>30</v>
      </c>
      <c r="CV1439" s="32" t="s">
        <v>30</v>
      </c>
      <c r="CW1439" s="32" t="s">
        <v>30</v>
      </c>
      <c r="CX1439" s="34" t="s">
        <v>30</v>
      </c>
      <c r="CY1439" s="31" t="s">
        <v>30</v>
      </c>
      <c r="CZ1439" s="32" t="s">
        <v>30</v>
      </c>
      <c r="DA1439" s="32" t="s">
        <v>30</v>
      </c>
      <c r="DB1439" s="32" t="s">
        <v>30</v>
      </c>
      <c r="DC1439" s="32" t="s">
        <v>30</v>
      </c>
      <c r="DD1439" s="32" t="s">
        <v>30</v>
      </c>
      <c r="DE1439" s="32" t="s">
        <v>30</v>
      </c>
      <c r="DF1439" s="32" t="s">
        <v>30</v>
      </c>
      <c r="DG1439" s="32" t="s">
        <v>30</v>
      </c>
      <c r="DH1439" s="31" t="s">
        <v>30</v>
      </c>
      <c r="DI1439" s="43" t="s">
        <v>30</v>
      </c>
      <c r="DJ1439" s="43" t="s">
        <v>30</v>
      </c>
      <c r="DK1439" s="43" t="s">
        <v>30</v>
      </c>
      <c r="DL1439" s="43" t="s">
        <v>30</v>
      </c>
      <c r="DM1439" s="32" t="s">
        <v>30</v>
      </c>
      <c r="DN1439" s="32" t="s">
        <v>30</v>
      </c>
      <c r="DO1439" s="33" t="s">
        <v>30</v>
      </c>
    </row>
    <row r="1440" spans="1:119" ht="21" customHeight="1" x14ac:dyDescent="0.25">
      <c r="A1440" s="66" t="s">
        <v>2815</v>
      </c>
      <c r="B1440" s="67" t="s">
        <v>2702</v>
      </c>
      <c r="C1440" s="68" t="s">
        <v>2816</v>
      </c>
      <c r="D1440" s="26">
        <v>1</v>
      </c>
      <c r="E1440" s="27">
        <v>9000000</v>
      </c>
      <c r="F1440" s="27">
        <v>12960000</v>
      </c>
      <c r="G1440" s="148"/>
      <c r="H1440" s="148"/>
      <c r="I1440" s="143">
        <f t="shared" si="2980"/>
        <v>0.25502211780498435</v>
      </c>
      <c r="J1440" s="27">
        <f t="shared" si="2996"/>
        <v>10980000</v>
      </c>
      <c r="K1440" s="28">
        <f t="shared" si="2981"/>
        <v>2086200</v>
      </c>
      <c r="L1440" s="29">
        <f t="shared" si="2979"/>
        <v>13066200</v>
      </c>
      <c r="M1440" s="26">
        <v>1</v>
      </c>
      <c r="N1440" s="27">
        <v>9000000</v>
      </c>
      <c r="O1440" s="27">
        <v>7200000</v>
      </c>
      <c r="P1440" s="145"/>
      <c r="Q1440" s="145"/>
      <c r="R1440" s="143">
        <f t="shared" si="2919"/>
        <v>0.15713484026367722</v>
      </c>
      <c r="S1440" s="27">
        <f t="shared" si="2963"/>
        <v>8100000</v>
      </c>
      <c r="T1440" s="28">
        <f t="shared" si="2964"/>
        <v>1539000</v>
      </c>
      <c r="U1440" s="30">
        <f t="shared" si="2965"/>
        <v>9639000</v>
      </c>
      <c r="V1440" s="26">
        <v>1</v>
      </c>
      <c r="W1440" s="27">
        <v>9000000</v>
      </c>
      <c r="X1440" s="27">
        <v>10800000</v>
      </c>
      <c r="Y1440" s="145"/>
      <c r="Z1440" s="145"/>
      <c r="AA1440" s="143">
        <f t="shared" si="3001"/>
        <v>0.12856486930664499</v>
      </c>
      <c r="AB1440" s="27">
        <f t="shared" si="2997"/>
        <v>9900000</v>
      </c>
      <c r="AC1440" s="28">
        <f t="shared" si="2982"/>
        <v>1881000</v>
      </c>
      <c r="AD1440" s="29">
        <f t="shared" si="2983"/>
        <v>11781000</v>
      </c>
      <c r="AE1440" s="26">
        <v>1</v>
      </c>
      <c r="AF1440" s="27">
        <v>9000000</v>
      </c>
      <c r="AG1440" s="27">
        <v>10980000</v>
      </c>
      <c r="AH1440" s="145"/>
      <c r="AI1440" s="145"/>
      <c r="AJ1440" s="143">
        <f t="shared" si="2973"/>
        <v>0.14014728996490131</v>
      </c>
      <c r="AK1440" s="27">
        <f t="shared" si="2999"/>
        <v>9990000</v>
      </c>
      <c r="AL1440" s="28">
        <f t="shared" si="2984"/>
        <v>1898100</v>
      </c>
      <c r="AM1440" s="30">
        <f t="shared" si="2985"/>
        <v>11888100</v>
      </c>
      <c r="AN1440" s="26">
        <v>1</v>
      </c>
      <c r="AO1440" s="27">
        <v>9000000</v>
      </c>
      <c r="AP1440" s="27">
        <v>12960000</v>
      </c>
      <c r="AQ1440" s="145"/>
      <c r="AR1440" s="145"/>
      <c r="AS1440" s="143">
        <f t="shared" si="2974"/>
        <v>0.25502211780498435</v>
      </c>
      <c r="AT1440" s="27">
        <f t="shared" si="3000"/>
        <v>10980000</v>
      </c>
      <c r="AU1440" s="28">
        <f t="shared" si="2986"/>
        <v>2086200</v>
      </c>
      <c r="AV1440" s="30">
        <f t="shared" si="2987"/>
        <v>13066200</v>
      </c>
      <c r="AW1440" s="26">
        <v>1</v>
      </c>
      <c r="AX1440" s="27">
        <v>9000000</v>
      </c>
      <c r="AY1440" s="27">
        <v>10800000</v>
      </c>
      <c r="AZ1440" s="145"/>
      <c r="BA1440" s="145"/>
      <c r="BB1440" s="143">
        <f t="shared" si="2975"/>
        <v>0.12856486930664499</v>
      </c>
      <c r="BC1440" s="27">
        <f t="shared" si="2998"/>
        <v>9900000</v>
      </c>
      <c r="BD1440" s="27">
        <f t="shared" si="2988"/>
        <v>1881000</v>
      </c>
      <c r="BE1440" s="27">
        <f t="shared" si="2989"/>
        <v>11781000</v>
      </c>
      <c r="BF1440" s="26">
        <v>1</v>
      </c>
      <c r="BG1440" s="27">
        <v>7200000</v>
      </c>
      <c r="BH1440" s="27">
        <v>6480000</v>
      </c>
      <c r="BI1440" s="145"/>
      <c r="BJ1440" s="145"/>
      <c r="BK1440" s="143">
        <f t="shared" si="2976"/>
        <v>7.4432292756478682E-2</v>
      </c>
      <c r="BL1440" s="27">
        <f t="shared" si="2990"/>
        <v>6840000</v>
      </c>
      <c r="BM1440" s="27">
        <f t="shared" si="2991"/>
        <v>1299600</v>
      </c>
      <c r="BN1440" s="28">
        <f t="shared" si="2992"/>
        <v>8139600</v>
      </c>
      <c r="BO1440" s="26">
        <v>1</v>
      </c>
      <c r="BP1440" s="27">
        <v>7200000</v>
      </c>
      <c r="BQ1440" s="27">
        <v>6840000</v>
      </c>
      <c r="BR1440" s="148"/>
      <c r="BS1440" s="148"/>
      <c r="BT1440" s="143">
        <f t="shared" si="2977"/>
        <v>3.6261886214694741E-2</v>
      </c>
      <c r="BU1440" s="27">
        <f t="shared" si="2966"/>
        <v>7020000</v>
      </c>
      <c r="BV1440" s="28">
        <f t="shared" si="2967"/>
        <v>1333800</v>
      </c>
      <c r="BW1440" s="30">
        <f t="shared" si="2968"/>
        <v>8353800</v>
      </c>
      <c r="BX1440" s="26">
        <v>1</v>
      </c>
      <c r="BY1440" s="28">
        <v>7200000</v>
      </c>
      <c r="BZ1440" s="28">
        <v>6840000</v>
      </c>
      <c r="CA1440" s="156"/>
      <c r="CB1440" s="156"/>
      <c r="CC1440" s="177">
        <f t="shared" si="2978"/>
        <v>3.6261886214694741E-2</v>
      </c>
      <c r="CD1440" s="28">
        <f t="shared" si="2969"/>
        <v>7020000</v>
      </c>
      <c r="CE1440" s="28">
        <f t="shared" si="2970"/>
        <v>1333800</v>
      </c>
      <c r="CF1440" s="29">
        <f t="shared" si="2971"/>
        <v>8353800</v>
      </c>
      <c r="CG1440" s="31" t="s">
        <v>30</v>
      </c>
      <c r="CH1440" s="32" t="s">
        <v>30</v>
      </c>
      <c r="CI1440" s="32" t="s">
        <v>30</v>
      </c>
      <c r="CJ1440" s="32" t="s">
        <v>30</v>
      </c>
      <c r="CK1440" s="32" t="s">
        <v>30</v>
      </c>
      <c r="CL1440" s="32" t="s">
        <v>30</v>
      </c>
      <c r="CM1440" s="32" t="s">
        <v>30</v>
      </c>
      <c r="CN1440" s="32" t="s">
        <v>30</v>
      </c>
      <c r="CO1440" s="32" t="s">
        <v>30</v>
      </c>
      <c r="CP1440" s="31" t="s">
        <v>30</v>
      </c>
      <c r="CQ1440" s="32" t="s">
        <v>30</v>
      </c>
      <c r="CR1440" s="32" t="s">
        <v>30</v>
      </c>
      <c r="CS1440" s="32" t="s">
        <v>30</v>
      </c>
      <c r="CT1440" s="32" t="s">
        <v>30</v>
      </c>
      <c r="CU1440" s="32" t="s">
        <v>30</v>
      </c>
      <c r="CV1440" s="32" t="s">
        <v>30</v>
      </c>
      <c r="CW1440" s="32" t="s">
        <v>30</v>
      </c>
      <c r="CX1440" s="34" t="s">
        <v>30</v>
      </c>
      <c r="CY1440" s="31" t="s">
        <v>30</v>
      </c>
      <c r="CZ1440" s="32" t="s">
        <v>30</v>
      </c>
      <c r="DA1440" s="32" t="s">
        <v>30</v>
      </c>
      <c r="DB1440" s="32" t="s">
        <v>30</v>
      </c>
      <c r="DC1440" s="32" t="s">
        <v>30</v>
      </c>
      <c r="DD1440" s="32" t="s">
        <v>30</v>
      </c>
      <c r="DE1440" s="32" t="s">
        <v>30</v>
      </c>
      <c r="DF1440" s="32" t="s">
        <v>30</v>
      </c>
      <c r="DG1440" s="32" t="s">
        <v>30</v>
      </c>
      <c r="DH1440" s="31" t="s">
        <v>30</v>
      </c>
      <c r="DI1440" s="43" t="s">
        <v>30</v>
      </c>
      <c r="DJ1440" s="43" t="s">
        <v>30</v>
      </c>
      <c r="DK1440" s="43" t="s">
        <v>30</v>
      </c>
      <c r="DL1440" s="43" t="s">
        <v>30</v>
      </c>
      <c r="DM1440" s="32" t="s">
        <v>30</v>
      </c>
      <c r="DN1440" s="32" t="s">
        <v>30</v>
      </c>
      <c r="DO1440" s="33" t="s">
        <v>30</v>
      </c>
    </row>
    <row r="1441" spans="1:119" ht="21" customHeight="1" x14ac:dyDescent="0.25">
      <c r="A1441" s="66" t="s">
        <v>2817</v>
      </c>
      <c r="B1441" s="67" t="s">
        <v>2702</v>
      </c>
      <c r="C1441" s="68" t="s">
        <v>2818</v>
      </c>
      <c r="D1441" s="26">
        <v>1</v>
      </c>
      <c r="E1441" s="27">
        <v>6000000</v>
      </c>
      <c r="F1441" s="27">
        <v>8640000</v>
      </c>
      <c r="G1441" s="148"/>
      <c r="H1441" s="148"/>
      <c r="I1441" s="143">
        <f t="shared" si="2980"/>
        <v>0.25502211780498435</v>
      </c>
      <c r="J1441" s="27">
        <f t="shared" si="2996"/>
        <v>7320000</v>
      </c>
      <c r="K1441" s="28">
        <f t="shared" si="2981"/>
        <v>1390800</v>
      </c>
      <c r="L1441" s="29">
        <f t="shared" si="2979"/>
        <v>8710800</v>
      </c>
      <c r="M1441" s="26">
        <v>1</v>
      </c>
      <c r="N1441" s="27">
        <v>6000000</v>
      </c>
      <c r="O1441" s="27">
        <v>4800000</v>
      </c>
      <c r="P1441" s="145"/>
      <c r="Q1441" s="145"/>
      <c r="R1441" s="143">
        <f t="shared" si="2919"/>
        <v>0.15713484026367722</v>
      </c>
      <c r="S1441" s="27">
        <f t="shared" si="2963"/>
        <v>5400000</v>
      </c>
      <c r="T1441" s="28">
        <f t="shared" si="2964"/>
        <v>1026000</v>
      </c>
      <c r="U1441" s="30">
        <f t="shared" si="2965"/>
        <v>6426000</v>
      </c>
      <c r="V1441" s="26">
        <v>1</v>
      </c>
      <c r="W1441" s="27">
        <v>6000000</v>
      </c>
      <c r="X1441" s="27">
        <v>7200000</v>
      </c>
      <c r="Y1441" s="145"/>
      <c r="Z1441" s="145"/>
      <c r="AA1441" s="143">
        <f t="shared" si="3001"/>
        <v>0.12856486930664501</v>
      </c>
      <c r="AB1441" s="27">
        <f t="shared" si="2997"/>
        <v>6600000</v>
      </c>
      <c r="AC1441" s="28">
        <f t="shared" si="2982"/>
        <v>1254000</v>
      </c>
      <c r="AD1441" s="29">
        <f t="shared" si="2983"/>
        <v>7854000</v>
      </c>
      <c r="AE1441" s="26">
        <v>1</v>
      </c>
      <c r="AF1441" s="27">
        <v>6000000</v>
      </c>
      <c r="AG1441" s="27">
        <v>7320000</v>
      </c>
      <c r="AH1441" s="145"/>
      <c r="AI1441" s="145"/>
      <c r="AJ1441" s="143">
        <f t="shared" si="2973"/>
        <v>0.14014728996490131</v>
      </c>
      <c r="AK1441" s="27">
        <f t="shared" si="2999"/>
        <v>6660000</v>
      </c>
      <c r="AL1441" s="28">
        <f t="shared" si="2984"/>
        <v>1265400</v>
      </c>
      <c r="AM1441" s="30">
        <f t="shared" si="2985"/>
        <v>7925400</v>
      </c>
      <c r="AN1441" s="26">
        <v>1</v>
      </c>
      <c r="AO1441" s="27">
        <v>6000000</v>
      </c>
      <c r="AP1441" s="27">
        <v>8640000</v>
      </c>
      <c r="AQ1441" s="145"/>
      <c r="AR1441" s="145"/>
      <c r="AS1441" s="143">
        <f t="shared" si="2974"/>
        <v>0.25502211780498435</v>
      </c>
      <c r="AT1441" s="27">
        <f t="shared" si="3000"/>
        <v>7320000</v>
      </c>
      <c r="AU1441" s="28">
        <f t="shared" si="2986"/>
        <v>1390800</v>
      </c>
      <c r="AV1441" s="30">
        <f t="shared" si="2987"/>
        <v>8710800</v>
      </c>
      <c r="AW1441" s="26">
        <v>1</v>
      </c>
      <c r="AX1441" s="27">
        <v>6000000</v>
      </c>
      <c r="AY1441" s="27">
        <v>7200000</v>
      </c>
      <c r="AZ1441" s="145"/>
      <c r="BA1441" s="145"/>
      <c r="BB1441" s="143">
        <f t="shared" si="2975"/>
        <v>0.12856486930664501</v>
      </c>
      <c r="BC1441" s="27">
        <f t="shared" si="2998"/>
        <v>6600000</v>
      </c>
      <c r="BD1441" s="27">
        <f t="shared" si="2988"/>
        <v>1254000</v>
      </c>
      <c r="BE1441" s="27">
        <f t="shared" si="2989"/>
        <v>7854000</v>
      </c>
      <c r="BF1441" s="26">
        <v>1</v>
      </c>
      <c r="BG1441" s="27">
        <v>4800000</v>
      </c>
      <c r="BH1441" s="27">
        <v>4320000</v>
      </c>
      <c r="BI1441" s="145"/>
      <c r="BJ1441" s="145"/>
      <c r="BK1441" s="143">
        <f t="shared" si="2976"/>
        <v>7.4432292756478682E-2</v>
      </c>
      <c r="BL1441" s="27">
        <f t="shared" si="2990"/>
        <v>4560000</v>
      </c>
      <c r="BM1441" s="27">
        <f t="shared" si="2991"/>
        <v>866400</v>
      </c>
      <c r="BN1441" s="28">
        <f t="shared" si="2992"/>
        <v>5426400</v>
      </c>
      <c r="BO1441" s="26">
        <v>1</v>
      </c>
      <c r="BP1441" s="27">
        <v>4800000</v>
      </c>
      <c r="BQ1441" s="27">
        <v>4560000</v>
      </c>
      <c r="BR1441" s="148"/>
      <c r="BS1441" s="148"/>
      <c r="BT1441" s="143">
        <f t="shared" si="2977"/>
        <v>3.6261886214694741E-2</v>
      </c>
      <c r="BU1441" s="27">
        <f t="shared" si="2966"/>
        <v>4680000</v>
      </c>
      <c r="BV1441" s="28">
        <f t="shared" si="2967"/>
        <v>889200</v>
      </c>
      <c r="BW1441" s="30">
        <f t="shared" si="2968"/>
        <v>5569200</v>
      </c>
      <c r="BX1441" s="26">
        <v>1</v>
      </c>
      <c r="BY1441" s="28">
        <v>4800000</v>
      </c>
      <c r="BZ1441" s="28">
        <v>4560000</v>
      </c>
      <c r="CA1441" s="156"/>
      <c r="CB1441" s="156"/>
      <c r="CC1441" s="177">
        <f t="shared" si="2978"/>
        <v>3.6261886214694741E-2</v>
      </c>
      <c r="CD1441" s="28">
        <f t="shared" si="2969"/>
        <v>4680000</v>
      </c>
      <c r="CE1441" s="28">
        <f t="shared" si="2970"/>
        <v>889200</v>
      </c>
      <c r="CF1441" s="29">
        <f t="shared" si="2971"/>
        <v>5569200</v>
      </c>
      <c r="CG1441" s="31" t="s">
        <v>30</v>
      </c>
      <c r="CH1441" s="32" t="s">
        <v>30</v>
      </c>
      <c r="CI1441" s="32" t="s">
        <v>30</v>
      </c>
      <c r="CJ1441" s="32" t="s">
        <v>30</v>
      </c>
      <c r="CK1441" s="32" t="s">
        <v>30</v>
      </c>
      <c r="CL1441" s="32" t="s">
        <v>30</v>
      </c>
      <c r="CM1441" s="32" t="s">
        <v>30</v>
      </c>
      <c r="CN1441" s="32" t="s">
        <v>30</v>
      </c>
      <c r="CO1441" s="32" t="s">
        <v>30</v>
      </c>
      <c r="CP1441" s="31" t="s">
        <v>30</v>
      </c>
      <c r="CQ1441" s="32" t="s">
        <v>30</v>
      </c>
      <c r="CR1441" s="32" t="s">
        <v>30</v>
      </c>
      <c r="CS1441" s="32" t="s">
        <v>30</v>
      </c>
      <c r="CT1441" s="32" t="s">
        <v>30</v>
      </c>
      <c r="CU1441" s="32" t="s">
        <v>30</v>
      </c>
      <c r="CV1441" s="32" t="s">
        <v>30</v>
      </c>
      <c r="CW1441" s="32" t="s">
        <v>30</v>
      </c>
      <c r="CX1441" s="34" t="s">
        <v>30</v>
      </c>
      <c r="CY1441" s="31" t="s">
        <v>30</v>
      </c>
      <c r="CZ1441" s="32" t="s">
        <v>30</v>
      </c>
      <c r="DA1441" s="32" t="s">
        <v>30</v>
      </c>
      <c r="DB1441" s="32" t="s">
        <v>30</v>
      </c>
      <c r="DC1441" s="32" t="s">
        <v>30</v>
      </c>
      <c r="DD1441" s="32" t="s">
        <v>30</v>
      </c>
      <c r="DE1441" s="32" t="s">
        <v>30</v>
      </c>
      <c r="DF1441" s="32" t="s">
        <v>30</v>
      </c>
      <c r="DG1441" s="32" t="s">
        <v>30</v>
      </c>
      <c r="DH1441" s="31" t="s">
        <v>30</v>
      </c>
      <c r="DI1441" s="43" t="s">
        <v>30</v>
      </c>
      <c r="DJ1441" s="43" t="s">
        <v>30</v>
      </c>
      <c r="DK1441" s="43" t="s">
        <v>30</v>
      </c>
      <c r="DL1441" s="43" t="s">
        <v>30</v>
      </c>
      <c r="DM1441" s="32" t="s">
        <v>30</v>
      </c>
      <c r="DN1441" s="32" t="s">
        <v>30</v>
      </c>
      <c r="DO1441" s="33" t="s">
        <v>30</v>
      </c>
    </row>
    <row r="1442" spans="1:119" ht="21" customHeight="1" x14ac:dyDescent="0.25">
      <c r="A1442" s="66" t="s">
        <v>2819</v>
      </c>
      <c r="B1442" s="67" t="s">
        <v>2702</v>
      </c>
      <c r="C1442" s="68" t="s">
        <v>2820</v>
      </c>
      <c r="D1442" s="26">
        <v>1</v>
      </c>
      <c r="E1442" s="27">
        <v>4500000</v>
      </c>
      <c r="F1442" s="27">
        <v>6480000</v>
      </c>
      <c r="G1442" s="148"/>
      <c r="H1442" s="148"/>
      <c r="I1442" s="143">
        <f t="shared" si="2980"/>
        <v>0.25502211780498435</v>
      </c>
      <c r="J1442" s="27">
        <f t="shared" si="2996"/>
        <v>5490000</v>
      </c>
      <c r="K1442" s="28">
        <f t="shared" si="2981"/>
        <v>1043100</v>
      </c>
      <c r="L1442" s="29">
        <f t="shared" si="2979"/>
        <v>6533100</v>
      </c>
      <c r="M1442" s="26">
        <v>1</v>
      </c>
      <c r="N1442" s="27">
        <v>4500000</v>
      </c>
      <c r="O1442" s="27">
        <v>3600000</v>
      </c>
      <c r="P1442" s="145"/>
      <c r="Q1442" s="145"/>
      <c r="R1442" s="143">
        <f t="shared" si="2919"/>
        <v>0.15713484026367722</v>
      </c>
      <c r="S1442" s="27">
        <f t="shared" si="2963"/>
        <v>4050000</v>
      </c>
      <c r="T1442" s="28">
        <f t="shared" si="2964"/>
        <v>769500</v>
      </c>
      <c r="U1442" s="30">
        <f t="shared" si="2965"/>
        <v>4819500</v>
      </c>
      <c r="V1442" s="26">
        <v>1</v>
      </c>
      <c r="W1442" s="27">
        <v>4500000</v>
      </c>
      <c r="X1442" s="27">
        <v>5400000</v>
      </c>
      <c r="Y1442" s="145"/>
      <c r="Z1442" s="145"/>
      <c r="AA1442" s="143">
        <f t="shared" si="3001"/>
        <v>0.12856486930664499</v>
      </c>
      <c r="AB1442" s="27">
        <f t="shared" si="2997"/>
        <v>4950000</v>
      </c>
      <c r="AC1442" s="28">
        <f t="shared" si="2982"/>
        <v>940500</v>
      </c>
      <c r="AD1442" s="29">
        <f t="shared" si="2983"/>
        <v>5890500</v>
      </c>
      <c r="AE1442" s="26">
        <v>1</v>
      </c>
      <c r="AF1442" s="27">
        <v>4500000</v>
      </c>
      <c r="AG1442" s="27">
        <v>5490000</v>
      </c>
      <c r="AH1442" s="145"/>
      <c r="AI1442" s="145"/>
      <c r="AJ1442" s="143">
        <f t="shared" si="2973"/>
        <v>0.14014728996490131</v>
      </c>
      <c r="AK1442" s="27">
        <f t="shared" si="2999"/>
        <v>4995000</v>
      </c>
      <c r="AL1442" s="28">
        <f t="shared" si="2984"/>
        <v>949050</v>
      </c>
      <c r="AM1442" s="30">
        <f t="shared" si="2985"/>
        <v>5944050</v>
      </c>
      <c r="AN1442" s="26">
        <v>1</v>
      </c>
      <c r="AO1442" s="27">
        <v>4500000</v>
      </c>
      <c r="AP1442" s="27">
        <v>6480000</v>
      </c>
      <c r="AQ1442" s="145"/>
      <c r="AR1442" s="145"/>
      <c r="AS1442" s="143">
        <f t="shared" si="2974"/>
        <v>0.25502211780498435</v>
      </c>
      <c r="AT1442" s="27">
        <f t="shared" si="3000"/>
        <v>5490000</v>
      </c>
      <c r="AU1442" s="28">
        <f t="shared" si="2986"/>
        <v>1043100</v>
      </c>
      <c r="AV1442" s="30">
        <f t="shared" si="2987"/>
        <v>6533100</v>
      </c>
      <c r="AW1442" s="26">
        <v>1</v>
      </c>
      <c r="AX1442" s="27">
        <v>4500000</v>
      </c>
      <c r="AY1442" s="27">
        <v>5400000</v>
      </c>
      <c r="AZ1442" s="145"/>
      <c r="BA1442" s="145"/>
      <c r="BB1442" s="143">
        <f t="shared" si="2975"/>
        <v>0.12856486930664499</v>
      </c>
      <c r="BC1442" s="27">
        <f t="shared" si="2998"/>
        <v>4950000</v>
      </c>
      <c r="BD1442" s="27">
        <f t="shared" si="2988"/>
        <v>940500</v>
      </c>
      <c r="BE1442" s="27">
        <f t="shared" si="2989"/>
        <v>5890500</v>
      </c>
      <c r="BF1442" s="26">
        <v>1</v>
      </c>
      <c r="BG1442" s="27">
        <v>3600000</v>
      </c>
      <c r="BH1442" s="27">
        <v>3240000</v>
      </c>
      <c r="BI1442" s="145"/>
      <c r="BJ1442" s="145"/>
      <c r="BK1442" s="143">
        <f t="shared" si="2976"/>
        <v>7.4432292756478682E-2</v>
      </c>
      <c r="BL1442" s="27">
        <f t="shared" si="2990"/>
        <v>3420000</v>
      </c>
      <c r="BM1442" s="27">
        <f t="shared" si="2991"/>
        <v>649800</v>
      </c>
      <c r="BN1442" s="28">
        <f t="shared" si="2992"/>
        <v>4069800</v>
      </c>
      <c r="BO1442" s="26">
        <v>1</v>
      </c>
      <c r="BP1442" s="27">
        <v>3600000</v>
      </c>
      <c r="BQ1442" s="27">
        <v>3420000</v>
      </c>
      <c r="BR1442" s="148"/>
      <c r="BS1442" s="148"/>
      <c r="BT1442" s="143">
        <f t="shared" si="2977"/>
        <v>3.6261886214694741E-2</v>
      </c>
      <c r="BU1442" s="27">
        <f t="shared" si="2966"/>
        <v>3510000</v>
      </c>
      <c r="BV1442" s="28">
        <f t="shared" si="2967"/>
        <v>666900</v>
      </c>
      <c r="BW1442" s="30">
        <f t="shared" si="2968"/>
        <v>4176900</v>
      </c>
      <c r="BX1442" s="26">
        <v>1</v>
      </c>
      <c r="BY1442" s="28">
        <v>3600000</v>
      </c>
      <c r="BZ1442" s="28">
        <v>3420000</v>
      </c>
      <c r="CA1442" s="156"/>
      <c r="CB1442" s="156"/>
      <c r="CC1442" s="177">
        <f t="shared" si="2978"/>
        <v>3.6261886214694741E-2</v>
      </c>
      <c r="CD1442" s="28">
        <f t="shared" si="2969"/>
        <v>3510000</v>
      </c>
      <c r="CE1442" s="28">
        <f t="shared" si="2970"/>
        <v>666900</v>
      </c>
      <c r="CF1442" s="29">
        <f t="shared" si="2971"/>
        <v>4176900</v>
      </c>
      <c r="CG1442" s="31" t="s">
        <v>30</v>
      </c>
      <c r="CH1442" s="32" t="s">
        <v>30</v>
      </c>
      <c r="CI1442" s="32" t="s">
        <v>30</v>
      </c>
      <c r="CJ1442" s="32" t="s">
        <v>30</v>
      </c>
      <c r="CK1442" s="32" t="s">
        <v>30</v>
      </c>
      <c r="CL1442" s="32" t="s">
        <v>30</v>
      </c>
      <c r="CM1442" s="32" t="s">
        <v>30</v>
      </c>
      <c r="CN1442" s="32" t="s">
        <v>30</v>
      </c>
      <c r="CO1442" s="32" t="s">
        <v>30</v>
      </c>
      <c r="CP1442" s="31" t="s">
        <v>30</v>
      </c>
      <c r="CQ1442" s="32" t="s">
        <v>30</v>
      </c>
      <c r="CR1442" s="32" t="s">
        <v>30</v>
      </c>
      <c r="CS1442" s="32" t="s">
        <v>30</v>
      </c>
      <c r="CT1442" s="32" t="s">
        <v>30</v>
      </c>
      <c r="CU1442" s="32" t="s">
        <v>30</v>
      </c>
      <c r="CV1442" s="32" t="s">
        <v>30</v>
      </c>
      <c r="CW1442" s="32" t="s">
        <v>30</v>
      </c>
      <c r="CX1442" s="34" t="s">
        <v>30</v>
      </c>
      <c r="CY1442" s="31" t="s">
        <v>30</v>
      </c>
      <c r="CZ1442" s="32" t="s">
        <v>30</v>
      </c>
      <c r="DA1442" s="32" t="s">
        <v>30</v>
      </c>
      <c r="DB1442" s="32" t="s">
        <v>30</v>
      </c>
      <c r="DC1442" s="32" t="s">
        <v>30</v>
      </c>
      <c r="DD1442" s="32" t="s">
        <v>30</v>
      </c>
      <c r="DE1442" s="32" t="s">
        <v>30</v>
      </c>
      <c r="DF1442" s="32" t="s">
        <v>30</v>
      </c>
      <c r="DG1442" s="32" t="s">
        <v>30</v>
      </c>
      <c r="DH1442" s="31" t="s">
        <v>30</v>
      </c>
      <c r="DI1442" s="43" t="s">
        <v>30</v>
      </c>
      <c r="DJ1442" s="43" t="s">
        <v>30</v>
      </c>
      <c r="DK1442" s="43" t="s">
        <v>30</v>
      </c>
      <c r="DL1442" s="43" t="s">
        <v>30</v>
      </c>
      <c r="DM1442" s="32" t="s">
        <v>30</v>
      </c>
      <c r="DN1442" s="32" t="s">
        <v>30</v>
      </c>
      <c r="DO1442" s="33" t="s">
        <v>30</v>
      </c>
    </row>
    <row r="1443" spans="1:119" ht="21" customHeight="1" x14ac:dyDescent="0.25">
      <c r="A1443" s="66" t="s">
        <v>2821</v>
      </c>
      <c r="B1443" s="67" t="s">
        <v>2702</v>
      </c>
      <c r="C1443" s="68" t="s">
        <v>2822</v>
      </c>
      <c r="D1443" s="26">
        <v>1</v>
      </c>
      <c r="E1443" s="27">
        <v>8000000</v>
      </c>
      <c r="F1443" s="27">
        <v>11520000</v>
      </c>
      <c r="G1443" s="148"/>
      <c r="H1443" s="148"/>
      <c r="I1443" s="143">
        <f t="shared" si="2980"/>
        <v>0.25502211780498435</v>
      </c>
      <c r="J1443" s="27">
        <f t="shared" si="2996"/>
        <v>9760000</v>
      </c>
      <c r="K1443" s="28">
        <f t="shared" si="2981"/>
        <v>1854400</v>
      </c>
      <c r="L1443" s="29">
        <f t="shared" si="2979"/>
        <v>11614400</v>
      </c>
      <c r="M1443" s="26">
        <v>1</v>
      </c>
      <c r="N1443" s="27">
        <v>8000000</v>
      </c>
      <c r="O1443" s="27">
        <v>6400000</v>
      </c>
      <c r="P1443" s="145"/>
      <c r="Q1443" s="145"/>
      <c r="R1443" s="143">
        <f t="shared" si="2919"/>
        <v>0.15713484026367724</v>
      </c>
      <c r="S1443" s="27">
        <f t="shared" si="2963"/>
        <v>7200000</v>
      </c>
      <c r="T1443" s="28">
        <f t="shared" si="2964"/>
        <v>1368000</v>
      </c>
      <c r="U1443" s="30">
        <f t="shared" si="2965"/>
        <v>8568000</v>
      </c>
      <c r="V1443" s="26">
        <v>1</v>
      </c>
      <c r="W1443" s="27">
        <v>8000000</v>
      </c>
      <c r="X1443" s="27">
        <v>9600000</v>
      </c>
      <c r="Y1443" s="145"/>
      <c r="Z1443" s="145"/>
      <c r="AA1443" s="143">
        <f t="shared" si="3001"/>
        <v>0.12856486930664501</v>
      </c>
      <c r="AB1443" s="27">
        <f t="shared" si="2997"/>
        <v>8800000</v>
      </c>
      <c r="AC1443" s="28">
        <f t="shared" si="2982"/>
        <v>1672000</v>
      </c>
      <c r="AD1443" s="29">
        <f t="shared" si="2983"/>
        <v>10472000</v>
      </c>
      <c r="AE1443" s="26">
        <v>1</v>
      </c>
      <c r="AF1443" s="27">
        <v>8000000</v>
      </c>
      <c r="AG1443" s="27">
        <v>9760000</v>
      </c>
      <c r="AH1443" s="145"/>
      <c r="AI1443" s="145"/>
      <c r="AJ1443" s="143">
        <f t="shared" si="2973"/>
        <v>0.14014728996490131</v>
      </c>
      <c r="AK1443" s="27">
        <f t="shared" si="2999"/>
        <v>8880000</v>
      </c>
      <c r="AL1443" s="28">
        <f t="shared" si="2984"/>
        <v>1687200</v>
      </c>
      <c r="AM1443" s="30">
        <f t="shared" si="2985"/>
        <v>10567200</v>
      </c>
      <c r="AN1443" s="26">
        <v>1</v>
      </c>
      <c r="AO1443" s="27">
        <v>8000000</v>
      </c>
      <c r="AP1443" s="27">
        <v>11520000</v>
      </c>
      <c r="AQ1443" s="145"/>
      <c r="AR1443" s="145"/>
      <c r="AS1443" s="143">
        <f t="shared" si="2974"/>
        <v>0.25502211780498435</v>
      </c>
      <c r="AT1443" s="27">
        <f t="shared" si="3000"/>
        <v>9760000</v>
      </c>
      <c r="AU1443" s="28">
        <f t="shared" si="2986"/>
        <v>1854400</v>
      </c>
      <c r="AV1443" s="30">
        <f t="shared" si="2987"/>
        <v>11614400</v>
      </c>
      <c r="AW1443" s="26">
        <v>1</v>
      </c>
      <c r="AX1443" s="27">
        <v>8000000</v>
      </c>
      <c r="AY1443" s="27">
        <v>9600000</v>
      </c>
      <c r="AZ1443" s="145"/>
      <c r="BA1443" s="145"/>
      <c r="BB1443" s="143">
        <f t="shared" si="2975"/>
        <v>0.12856486930664501</v>
      </c>
      <c r="BC1443" s="27">
        <f t="shared" si="2998"/>
        <v>8800000</v>
      </c>
      <c r="BD1443" s="27">
        <f t="shared" si="2988"/>
        <v>1672000</v>
      </c>
      <c r="BE1443" s="27">
        <f t="shared" si="2989"/>
        <v>10472000</v>
      </c>
      <c r="BF1443" s="26">
        <v>1</v>
      </c>
      <c r="BG1443" s="27">
        <v>6400000</v>
      </c>
      <c r="BH1443" s="27">
        <v>5760000</v>
      </c>
      <c r="BI1443" s="145"/>
      <c r="BJ1443" s="145"/>
      <c r="BK1443" s="143">
        <f t="shared" si="2976"/>
        <v>7.4432292756478682E-2</v>
      </c>
      <c r="BL1443" s="27">
        <f t="shared" si="2990"/>
        <v>6080000</v>
      </c>
      <c r="BM1443" s="27">
        <f t="shared" si="2991"/>
        <v>1155200</v>
      </c>
      <c r="BN1443" s="28">
        <f t="shared" si="2992"/>
        <v>7235200</v>
      </c>
      <c r="BO1443" s="26">
        <v>1</v>
      </c>
      <c r="BP1443" s="27">
        <v>6400000</v>
      </c>
      <c r="BQ1443" s="27">
        <v>6080000</v>
      </c>
      <c r="BR1443" s="148"/>
      <c r="BS1443" s="148"/>
      <c r="BT1443" s="143">
        <f t="shared" si="2977"/>
        <v>3.6261886214694741E-2</v>
      </c>
      <c r="BU1443" s="27">
        <f t="shared" si="2966"/>
        <v>6240000</v>
      </c>
      <c r="BV1443" s="28">
        <f t="shared" si="2967"/>
        <v>1185600</v>
      </c>
      <c r="BW1443" s="30">
        <f t="shared" si="2968"/>
        <v>7425600</v>
      </c>
      <c r="BX1443" s="26">
        <v>1</v>
      </c>
      <c r="BY1443" s="28">
        <v>6400000</v>
      </c>
      <c r="BZ1443" s="28">
        <v>6080000</v>
      </c>
      <c r="CA1443" s="156"/>
      <c r="CB1443" s="156"/>
      <c r="CC1443" s="177">
        <f t="shared" si="2978"/>
        <v>3.6261886214694741E-2</v>
      </c>
      <c r="CD1443" s="28">
        <f t="shared" si="2969"/>
        <v>6240000</v>
      </c>
      <c r="CE1443" s="28">
        <f t="shared" si="2970"/>
        <v>1185600</v>
      </c>
      <c r="CF1443" s="29">
        <f t="shared" si="2971"/>
        <v>7425600</v>
      </c>
      <c r="CG1443" s="31" t="s">
        <v>30</v>
      </c>
      <c r="CH1443" s="32" t="s">
        <v>30</v>
      </c>
      <c r="CI1443" s="32" t="s">
        <v>30</v>
      </c>
      <c r="CJ1443" s="32" t="s">
        <v>30</v>
      </c>
      <c r="CK1443" s="32" t="s">
        <v>30</v>
      </c>
      <c r="CL1443" s="32" t="s">
        <v>30</v>
      </c>
      <c r="CM1443" s="32" t="s">
        <v>30</v>
      </c>
      <c r="CN1443" s="32" t="s">
        <v>30</v>
      </c>
      <c r="CO1443" s="32" t="s">
        <v>30</v>
      </c>
      <c r="CP1443" s="31" t="s">
        <v>30</v>
      </c>
      <c r="CQ1443" s="32" t="s">
        <v>30</v>
      </c>
      <c r="CR1443" s="32" t="s">
        <v>30</v>
      </c>
      <c r="CS1443" s="32" t="s">
        <v>30</v>
      </c>
      <c r="CT1443" s="32" t="s">
        <v>30</v>
      </c>
      <c r="CU1443" s="32" t="s">
        <v>30</v>
      </c>
      <c r="CV1443" s="32" t="s">
        <v>30</v>
      </c>
      <c r="CW1443" s="32" t="s">
        <v>30</v>
      </c>
      <c r="CX1443" s="34" t="s">
        <v>30</v>
      </c>
      <c r="CY1443" s="31" t="s">
        <v>30</v>
      </c>
      <c r="CZ1443" s="32" t="s">
        <v>30</v>
      </c>
      <c r="DA1443" s="32" t="s">
        <v>30</v>
      </c>
      <c r="DB1443" s="32" t="s">
        <v>30</v>
      </c>
      <c r="DC1443" s="32" t="s">
        <v>30</v>
      </c>
      <c r="DD1443" s="32" t="s">
        <v>30</v>
      </c>
      <c r="DE1443" s="32" t="s">
        <v>30</v>
      </c>
      <c r="DF1443" s="32" t="s">
        <v>30</v>
      </c>
      <c r="DG1443" s="32" t="s">
        <v>30</v>
      </c>
      <c r="DH1443" s="31" t="s">
        <v>30</v>
      </c>
      <c r="DI1443" s="43" t="s">
        <v>30</v>
      </c>
      <c r="DJ1443" s="43" t="s">
        <v>30</v>
      </c>
      <c r="DK1443" s="43" t="s">
        <v>30</v>
      </c>
      <c r="DL1443" s="43" t="s">
        <v>30</v>
      </c>
      <c r="DM1443" s="32" t="s">
        <v>30</v>
      </c>
      <c r="DN1443" s="32" t="s">
        <v>30</v>
      </c>
      <c r="DO1443" s="33" t="s">
        <v>30</v>
      </c>
    </row>
    <row r="1444" spans="1:119" ht="21" customHeight="1" x14ac:dyDescent="0.25">
      <c r="A1444" s="66" t="s">
        <v>2823</v>
      </c>
      <c r="B1444" s="67" t="s">
        <v>2702</v>
      </c>
      <c r="C1444" s="68" t="s">
        <v>2824</v>
      </c>
      <c r="D1444" s="26">
        <v>1</v>
      </c>
      <c r="E1444" s="27">
        <v>7500000</v>
      </c>
      <c r="F1444" s="27">
        <v>10800000</v>
      </c>
      <c r="G1444" s="148"/>
      <c r="H1444" s="148"/>
      <c r="I1444" s="143">
        <f t="shared" si="2980"/>
        <v>0.25502211780498435</v>
      </c>
      <c r="J1444" s="27">
        <f t="shared" si="2996"/>
        <v>9150000</v>
      </c>
      <c r="K1444" s="28">
        <f t="shared" si="2981"/>
        <v>1738500</v>
      </c>
      <c r="L1444" s="29">
        <f t="shared" si="2979"/>
        <v>10888500</v>
      </c>
      <c r="M1444" s="26">
        <v>1</v>
      </c>
      <c r="N1444" s="27">
        <v>7500000</v>
      </c>
      <c r="O1444" s="27">
        <v>6000000</v>
      </c>
      <c r="P1444" s="145"/>
      <c r="Q1444" s="145"/>
      <c r="R1444" s="143">
        <f t="shared" si="2919"/>
        <v>0.15713484026367724</v>
      </c>
      <c r="S1444" s="27">
        <f t="shared" si="2963"/>
        <v>6750000</v>
      </c>
      <c r="T1444" s="28">
        <f t="shared" si="2964"/>
        <v>1282500</v>
      </c>
      <c r="U1444" s="30">
        <f t="shared" si="2965"/>
        <v>8032500</v>
      </c>
      <c r="V1444" s="26">
        <v>1</v>
      </c>
      <c r="W1444" s="27">
        <v>7500000</v>
      </c>
      <c r="X1444" s="27">
        <v>9000000</v>
      </c>
      <c r="Y1444" s="145"/>
      <c r="Z1444" s="145"/>
      <c r="AA1444" s="143">
        <f t="shared" si="3001"/>
        <v>0.12856486930664501</v>
      </c>
      <c r="AB1444" s="27">
        <f t="shared" si="2997"/>
        <v>8250000</v>
      </c>
      <c r="AC1444" s="28">
        <f t="shared" si="2982"/>
        <v>1567500</v>
      </c>
      <c r="AD1444" s="29">
        <f t="shared" si="2983"/>
        <v>9817500</v>
      </c>
      <c r="AE1444" s="26">
        <v>1</v>
      </c>
      <c r="AF1444" s="27">
        <v>7500000</v>
      </c>
      <c r="AG1444" s="27">
        <v>9150000</v>
      </c>
      <c r="AH1444" s="145"/>
      <c r="AI1444" s="145"/>
      <c r="AJ1444" s="143">
        <f t="shared" si="2973"/>
        <v>0.14014728996490131</v>
      </c>
      <c r="AK1444" s="27">
        <f t="shared" si="2999"/>
        <v>8325000</v>
      </c>
      <c r="AL1444" s="28">
        <f t="shared" si="2984"/>
        <v>1581750</v>
      </c>
      <c r="AM1444" s="30">
        <f t="shared" si="2985"/>
        <v>9906750</v>
      </c>
      <c r="AN1444" s="26">
        <v>1</v>
      </c>
      <c r="AO1444" s="27">
        <v>7500000</v>
      </c>
      <c r="AP1444" s="27">
        <v>10800000</v>
      </c>
      <c r="AQ1444" s="145"/>
      <c r="AR1444" s="145"/>
      <c r="AS1444" s="143">
        <f t="shared" si="2974"/>
        <v>0.25502211780498435</v>
      </c>
      <c r="AT1444" s="27">
        <f t="shared" si="3000"/>
        <v>9150000</v>
      </c>
      <c r="AU1444" s="28">
        <f t="shared" si="2986"/>
        <v>1738500</v>
      </c>
      <c r="AV1444" s="30">
        <f t="shared" si="2987"/>
        <v>10888500</v>
      </c>
      <c r="AW1444" s="26">
        <v>1</v>
      </c>
      <c r="AX1444" s="27">
        <v>7500000</v>
      </c>
      <c r="AY1444" s="27">
        <v>9000000</v>
      </c>
      <c r="AZ1444" s="145"/>
      <c r="BA1444" s="145"/>
      <c r="BB1444" s="143">
        <f t="shared" si="2975"/>
        <v>0.12856486930664501</v>
      </c>
      <c r="BC1444" s="27">
        <f t="shared" si="2998"/>
        <v>8250000</v>
      </c>
      <c r="BD1444" s="27">
        <f t="shared" si="2988"/>
        <v>1567500</v>
      </c>
      <c r="BE1444" s="27">
        <f t="shared" si="2989"/>
        <v>9817500</v>
      </c>
      <c r="BF1444" s="26">
        <v>1</v>
      </c>
      <c r="BG1444" s="27">
        <v>6000000</v>
      </c>
      <c r="BH1444" s="27">
        <v>5400000</v>
      </c>
      <c r="BI1444" s="145"/>
      <c r="BJ1444" s="145"/>
      <c r="BK1444" s="143">
        <f t="shared" si="2976"/>
        <v>7.4432292756478682E-2</v>
      </c>
      <c r="BL1444" s="27">
        <f t="shared" si="2990"/>
        <v>5700000</v>
      </c>
      <c r="BM1444" s="27">
        <f t="shared" si="2991"/>
        <v>1083000</v>
      </c>
      <c r="BN1444" s="28">
        <f t="shared" si="2992"/>
        <v>6783000</v>
      </c>
      <c r="BO1444" s="26">
        <v>1</v>
      </c>
      <c r="BP1444" s="27">
        <v>6000000</v>
      </c>
      <c r="BQ1444" s="27">
        <v>5700000</v>
      </c>
      <c r="BR1444" s="148"/>
      <c r="BS1444" s="148"/>
      <c r="BT1444" s="143">
        <f t="shared" si="2977"/>
        <v>3.6261886214694741E-2</v>
      </c>
      <c r="BU1444" s="27">
        <f t="shared" si="2966"/>
        <v>5850000</v>
      </c>
      <c r="BV1444" s="28">
        <f t="shared" si="2967"/>
        <v>1111500</v>
      </c>
      <c r="BW1444" s="30">
        <f t="shared" si="2968"/>
        <v>6961500</v>
      </c>
      <c r="BX1444" s="26">
        <v>1</v>
      </c>
      <c r="BY1444" s="28">
        <v>6000000</v>
      </c>
      <c r="BZ1444" s="28">
        <v>5700000</v>
      </c>
      <c r="CA1444" s="156"/>
      <c r="CB1444" s="156"/>
      <c r="CC1444" s="177">
        <f t="shared" si="2978"/>
        <v>3.6261886214694741E-2</v>
      </c>
      <c r="CD1444" s="28">
        <f t="shared" si="2969"/>
        <v>5850000</v>
      </c>
      <c r="CE1444" s="28">
        <f t="shared" si="2970"/>
        <v>1111500</v>
      </c>
      <c r="CF1444" s="29">
        <f t="shared" si="2971"/>
        <v>6961500</v>
      </c>
      <c r="CG1444" s="31" t="s">
        <v>30</v>
      </c>
      <c r="CH1444" s="32" t="s">
        <v>30</v>
      </c>
      <c r="CI1444" s="32" t="s">
        <v>30</v>
      </c>
      <c r="CJ1444" s="32" t="s">
        <v>30</v>
      </c>
      <c r="CK1444" s="32" t="s">
        <v>30</v>
      </c>
      <c r="CL1444" s="32" t="s">
        <v>30</v>
      </c>
      <c r="CM1444" s="32" t="s">
        <v>30</v>
      </c>
      <c r="CN1444" s="32" t="s">
        <v>30</v>
      </c>
      <c r="CO1444" s="32" t="s">
        <v>30</v>
      </c>
      <c r="CP1444" s="31" t="s">
        <v>30</v>
      </c>
      <c r="CQ1444" s="32" t="s">
        <v>30</v>
      </c>
      <c r="CR1444" s="32" t="s">
        <v>30</v>
      </c>
      <c r="CS1444" s="32" t="s">
        <v>30</v>
      </c>
      <c r="CT1444" s="32" t="s">
        <v>30</v>
      </c>
      <c r="CU1444" s="32" t="s">
        <v>30</v>
      </c>
      <c r="CV1444" s="32" t="s">
        <v>30</v>
      </c>
      <c r="CW1444" s="32" t="s">
        <v>30</v>
      </c>
      <c r="CX1444" s="34" t="s">
        <v>30</v>
      </c>
      <c r="CY1444" s="31" t="s">
        <v>30</v>
      </c>
      <c r="CZ1444" s="32" t="s">
        <v>30</v>
      </c>
      <c r="DA1444" s="32" t="s">
        <v>30</v>
      </c>
      <c r="DB1444" s="32" t="s">
        <v>30</v>
      </c>
      <c r="DC1444" s="32" t="s">
        <v>30</v>
      </c>
      <c r="DD1444" s="32" t="s">
        <v>30</v>
      </c>
      <c r="DE1444" s="32" t="s">
        <v>30</v>
      </c>
      <c r="DF1444" s="32" t="s">
        <v>30</v>
      </c>
      <c r="DG1444" s="32" t="s">
        <v>30</v>
      </c>
      <c r="DH1444" s="31" t="s">
        <v>30</v>
      </c>
      <c r="DI1444" s="43" t="s">
        <v>30</v>
      </c>
      <c r="DJ1444" s="43" t="s">
        <v>30</v>
      </c>
      <c r="DK1444" s="43" t="s">
        <v>30</v>
      </c>
      <c r="DL1444" s="43" t="s">
        <v>30</v>
      </c>
      <c r="DM1444" s="32" t="s">
        <v>30</v>
      </c>
      <c r="DN1444" s="32" t="s">
        <v>30</v>
      </c>
      <c r="DO1444" s="33" t="s">
        <v>30</v>
      </c>
    </row>
    <row r="1445" spans="1:119" ht="21" customHeight="1" x14ac:dyDescent="0.25">
      <c r="A1445" s="66" t="s">
        <v>2825</v>
      </c>
      <c r="B1445" s="67" t="s">
        <v>2702</v>
      </c>
      <c r="C1445" s="68" t="s">
        <v>2826</v>
      </c>
      <c r="D1445" s="26">
        <v>1</v>
      </c>
      <c r="E1445" s="27">
        <v>5000000</v>
      </c>
      <c r="F1445" s="27">
        <v>7200000</v>
      </c>
      <c r="G1445" s="148"/>
      <c r="H1445" s="148"/>
      <c r="I1445" s="143">
        <f t="shared" si="2980"/>
        <v>0.25502211780498435</v>
      </c>
      <c r="J1445" s="27">
        <f t="shared" si="2996"/>
        <v>6100000</v>
      </c>
      <c r="K1445" s="28">
        <f t="shared" si="2981"/>
        <v>1159000</v>
      </c>
      <c r="L1445" s="29">
        <f t="shared" si="2979"/>
        <v>7259000</v>
      </c>
      <c r="M1445" s="26">
        <v>1</v>
      </c>
      <c r="N1445" s="27">
        <v>5000000</v>
      </c>
      <c r="O1445" s="27">
        <v>4000000</v>
      </c>
      <c r="P1445" s="145"/>
      <c r="Q1445" s="145"/>
      <c r="R1445" s="143">
        <f t="shared" si="2919"/>
        <v>0.15713484026367722</v>
      </c>
      <c r="S1445" s="27">
        <f t="shared" si="2963"/>
        <v>4500000</v>
      </c>
      <c r="T1445" s="28">
        <f t="shared" si="2964"/>
        <v>855000</v>
      </c>
      <c r="U1445" s="30">
        <f t="shared" si="2965"/>
        <v>5355000</v>
      </c>
      <c r="V1445" s="26">
        <v>1</v>
      </c>
      <c r="W1445" s="27">
        <v>5000000</v>
      </c>
      <c r="X1445" s="27">
        <v>6000000</v>
      </c>
      <c r="Y1445" s="145"/>
      <c r="Z1445" s="145"/>
      <c r="AA1445" s="143">
        <f t="shared" si="3001"/>
        <v>0.12856486930664499</v>
      </c>
      <c r="AB1445" s="27">
        <f t="shared" si="2997"/>
        <v>5500000</v>
      </c>
      <c r="AC1445" s="28">
        <f t="shared" si="2982"/>
        <v>1045000</v>
      </c>
      <c r="AD1445" s="29">
        <f t="shared" si="2983"/>
        <v>6545000</v>
      </c>
      <c r="AE1445" s="26">
        <v>1</v>
      </c>
      <c r="AF1445" s="27">
        <v>5000000</v>
      </c>
      <c r="AG1445" s="27">
        <v>6100000</v>
      </c>
      <c r="AH1445" s="145"/>
      <c r="AI1445" s="145"/>
      <c r="AJ1445" s="143">
        <f t="shared" si="2973"/>
        <v>0.14014728996490131</v>
      </c>
      <c r="AK1445" s="27">
        <f t="shared" si="2999"/>
        <v>5550000</v>
      </c>
      <c r="AL1445" s="28">
        <f t="shared" si="2984"/>
        <v>1054500</v>
      </c>
      <c r="AM1445" s="30">
        <f t="shared" si="2985"/>
        <v>6604500</v>
      </c>
      <c r="AN1445" s="26">
        <v>1</v>
      </c>
      <c r="AO1445" s="27">
        <v>5000000</v>
      </c>
      <c r="AP1445" s="27">
        <v>7200000</v>
      </c>
      <c r="AQ1445" s="145"/>
      <c r="AR1445" s="145"/>
      <c r="AS1445" s="143">
        <f t="shared" si="2974"/>
        <v>0.25502211780498435</v>
      </c>
      <c r="AT1445" s="27">
        <f t="shared" si="3000"/>
        <v>6100000</v>
      </c>
      <c r="AU1445" s="28">
        <f t="shared" si="2986"/>
        <v>1159000</v>
      </c>
      <c r="AV1445" s="30">
        <f t="shared" si="2987"/>
        <v>7259000</v>
      </c>
      <c r="AW1445" s="26">
        <v>1</v>
      </c>
      <c r="AX1445" s="27">
        <v>5000000</v>
      </c>
      <c r="AY1445" s="27">
        <v>6000000</v>
      </c>
      <c r="AZ1445" s="145"/>
      <c r="BA1445" s="145"/>
      <c r="BB1445" s="143">
        <f t="shared" si="2975"/>
        <v>0.12856486930664499</v>
      </c>
      <c r="BC1445" s="27">
        <f t="shared" si="2998"/>
        <v>5500000</v>
      </c>
      <c r="BD1445" s="27">
        <f t="shared" si="2988"/>
        <v>1045000</v>
      </c>
      <c r="BE1445" s="27">
        <f t="shared" si="2989"/>
        <v>6545000</v>
      </c>
      <c r="BF1445" s="26">
        <v>1</v>
      </c>
      <c r="BG1445" s="27">
        <v>4000000</v>
      </c>
      <c r="BH1445" s="27">
        <v>3600000</v>
      </c>
      <c r="BI1445" s="145"/>
      <c r="BJ1445" s="145"/>
      <c r="BK1445" s="143">
        <f t="shared" si="2976"/>
        <v>7.4432292756478696E-2</v>
      </c>
      <c r="BL1445" s="27">
        <f t="shared" si="2990"/>
        <v>3800000</v>
      </c>
      <c r="BM1445" s="27">
        <f t="shared" si="2991"/>
        <v>722000</v>
      </c>
      <c r="BN1445" s="28">
        <f t="shared" si="2992"/>
        <v>4522000</v>
      </c>
      <c r="BO1445" s="26">
        <v>1</v>
      </c>
      <c r="BP1445" s="27">
        <v>4000000</v>
      </c>
      <c r="BQ1445" s="27">
        <v>3800000</v>
      </c>
      <c r="BR1445" s="148"/>
      <c r="BS1445" s="148"/>
      <c r="BT1445" s="143">
        <f t="shared" si="2977"/>
        <v>3.6261886214694748E-2</v>
      </c>
      <c r="BU1445" s="27">
        <f t="shared" si="2966"/>
        <v>3900000</v>
      </c>
      <c r="BV1445" s="28">
        <f t="shared" si="2967"/>
        <v>741000</v>
      </c>
      <c r="BW1445" s="30">
        <f t="shared" si="2968"/>
        <v>4641000</v>
      </c>
      <c r="BX1445" s="26">
        <v>1</v>
      </c>
      <c r="BY1445" s="28">
        <v>4000000</v>
      </c>
      <c r="BZ1445" s="28">
        <v>3800000</v>
      </c>
      <c r="CA1445" s="156"/>
      <c r="CB1445" s="156"/>
      <c r="CC1445" s="177">
        <f t="shared" si="2978"/>
        <v>3.6261886214694748E-2</v>
      </c>
      <c r="CD1445" s="28">
        <f t="shared" si="2969"/>
        <v>3900000</v>
      </c>
      <c r="CE1445" s="28">
        <f t="shared" si="2970"/>
        <v>741000</v>
      </c>
      <c r="CF1445" s="29">
        <f t="shared" si="2971"/>
        <v>4641000</v>
      </c>
      <c r="CG1445" s="31" t="s">
        <v>30</v>
      </c>
      <c r="CH1445" s="32" t="s">
        <v>30</v>
      </c>
      <c r="CI1445" s="32" t="s">
        <v>30</v>
      </c>
      <c r="CJ1445" s="32" t="s">
        <v>30</v>
      </c>
      <c r="CK1445" s="32" t="s">
        <v>30</v>
      </c>
      <c r="CL1445" s="32" t="s">
        <v>30</v>
      </c>
      <c r="CM1445" s="32" t="s">
        <v>30</v>
      </c>
      <c r="CN1445" s="32" t="s">
        <v>30</v>
      </c>
      <c r="CO1445" s="32" t="s">
        <v>30</v>
      </c>
      <c r="CP1445" s="31" t="s">
        <v>30</v>
      </c>
      <c r="CQ1445" s="32" t="s">
        <v>30</v>
      </c>
      <c r="CR1445" s="32" t="s">
        <v>30</v>
      </c>
      <c r="CS1445" s="32" t="s">
        <v>30</v>
      </c>
      <c r="CT1445" s="32" t="s">
        <v>30</v>
      </c>
      <c r="CU1445" s="32" t="s">
        <v>30</v>
      </c>
      <c r="CV1445" s="32" t="s">
        <v>30</v>
      </c>
      <c r="CW1445" s="32" t="s">
        <v>30</v>
      </c>
      <c r="CX1445" s="34" t="s">
        <v>30</v>
      </c>
      <c r="CY1445" s="31" t="s">
        <v>30</v>
      </c>
      <c r="CZ1445" s="32" t="s">
        <v>30</v>
      </c>
      <c r="DA1445" s="32" t="s">
        <v>30</v>
      </c>
      <c r="DB1445" s="32" t="s">
        <v>30</v>
      </c>
      <c r="DC1445" s="32" t="s">
        <v>30</v>
      </c>
      <c r="DD1445" s="32" t="s">
        <v>30</v>
      </c>
      <c r="DE1445" s="32" t="s">
        <v>30</v>
      </c>
      <c r="DF1445" s="32" t="s">
        <v>30</v>
      </c>
      <c r="DG1445" s="32" t="s">
        <v>30</v>
      </c>
      <c r="DH1445" s="31" t="s">
        <v>30</v>
      </c>
      <c r="DI1445" s="43" t="s">
        <v>30</v>
      </c>
      <c r="DJ1445" s="43" t="s">
        <v>30</v>
      </c>
      <c r="DK1445" s="43" t="s">
        <v>30</v>
      </c>
      <c r="DL1445" s="43" t="s">
        <v>30</v>
      </c>
      <c r="DM1445" s="32" t="s">
        <v>30</v>
      </c>
      <c r="DN1445" s="32" t="s">
        <v>30</v>
      </c>
      <c r="DO1445" s="33" t="s">
        <v>30</v>
      </c>
    </row>
    <row r="1446" spans="1:119" ht="21" customHeight="1" x14ac:dyDescent="0.25">
      <c r="A1446" s="66" t="s">
        <v>2827</v>
      </c>
      <c r="B1446" s="67" t="s">
        <v>2702</v>
      </c>
      <c r="C1446" s="68" t="s">
        <v>2828</v>
      </c>
      <c r="D1446" s="26">
        <v>1</v>
      </c>
      <c r="E1446" s="27">
        <v>11000000</v>
      </c>
      <c r="F1446" s="27">
        <v>15840000</v>
      </c>
      <c r="G1446" s="148"/>
      <c r="H1446" s="148"/>
      <c r="I1446" s="143">
        <f t="shared" si="2980"/>
        <v>0.25502211780498435</v>
      </c>
      <c r="J1446" s="27">
        <f t="shared" si="2996"/>
        <v>13420000</v>
      </c>
      <c r="K1446" s="28">
        <f t="shared" si="2981"/>
        <v>2549800</v>
      </c>
      <c r="L1446" s="29">
        <f t="shared" si="2979"/>
        <v>15969800</v>
      </c>
      <c r="M1446" s="26">
        <v>1</v>
      </c>
      <c r="N1446" s="27">
        <v>11000000</v>
      </c>
      <c r="O1446" s="27">
        <v>8800000</v>
      </c>
      <c r="P1446" s="145"/>
      <c r="Q1446" s="145"/>
      <c r="R1446" s="143">
        <f t="shared" si="2919"/>
        <v>0.15713484026367722</v>
      </c>
      <c r="S1446" s="27">
        <f t="shared" si="2963"/>
        <v>9900000</v>
      </c>
      <c r="T1446" s="28">
        <f t="shared" si="2964"/>
        <v>1881000</v>
      </c>
      <c r="U1446" s="30">
        <f t="shared" si="2965"/>
        <v>11781000</v>
      </c>
      <c r="V1446" s="26">
        <v>1</v>
      </c>
      <c r="W1446" s="27">
        <v>11000000</v>
      </c>
      <c r="X1446" s="27">
        <v>13200000</v>
      </c>
      <c r="Y1446" s="145"/>
      <c r="Z1446" s="145"/>
      <c r="AA1446" s="143">
        <f t="shared" si="3001"/>
        <v>0.12856486930664499</v>
      </c>
      <c r="AB1446" s="27">
        <f t="shared" si="2997"/>
        <v>12100000</v>
      </c>
      <c r="AC1446" s="28">
        <f t="shared" si="2982"/>
        <v>2299000</v>
      </c>
      <c r="AD1446" s="29">
        <f t="shared" si="2983"/>
        <v>14399000</v>
      </c>
      <c r="AE1446" s="26">
        <v>1</v>
      </c>
      <c r="AF1446" s="27">
        <v>11000000</v>
      </c>
      <c r="AG1446" s="27">
        <v>13420000</v>
      </c>
      <c r="AH1446" s="145"/>
      <c r="AI1446" s="145"/>
      <c r="AJ1446" s="143">
        <f t="shared" si="2973"/>
        <v>0.14014728996490131</v>
      </c>
      <c r="AK1446" s="27">
        <f t="shared" si="2999"/>
        <v>12210000</v>
      </c>
      <c r="AL1446" s="28">
        <f t="shared" si="2984"/>
        <v>2319900</v>
      </c>
      <c r="AM1446" s="30">
        <f t="shared" si="2985"/>
        <v>14529900</v>
      </c>
      <c r="AN1446" s="26">
        <v>1</v>
      </c>
      <c r="AO1446" s="27">
        <v>11000000</v>
      </c>
      <c r="AP1446" s="27">
        <v>15840000</v>
      </c>
      <c r="AQ1446" s="145"/>
      <c r="AR1446" s="145"/>
      <c r="AS1446" s="143">
        <f t="shared" si="2974"/>
        <v>0.25502211780498435</v>
      </c>
      <c r="AT1446" s="27">
        <f t="shared" si="3000"/>
        <v>13420000</v>
      </c>
      <c r="AU1446" s="28">
        <f t="shared" si="2986"/>
        <v>2549800</v>
      </c>
      <c r="AV1446" s="30">
        <f t="shared" si="2987"/>
        <v>15969800</v>
      </c>
      <c r="AW1446" s="26">
        <v>1</v>
      </c>
      <c r="AX1446" s="27">
        <v>11000000</v>
      </c>
      <c r="AY1446" s="27">
        <v>13200000</v>
      </c>
      <c r="AZ1446" s="145"/>
      <c r="BA1446" s="145"/>
      <c r="BB1446" s="143">
        <f t="shared" si="2975"/>
        <v>0.12856486930664499</v>
      </c>
      <c r="BC1446" s="27">
        <f t="shared" si="2998"/>
        <v>12100000</v>
      </c>
      <c r="BD1446" s="27">
        <f t="shared" si="2988"/>
        <v>2299000</v>
      </c>
      <c r="BE1446" s="27">
        <f t="shared" si="2989"/>
        <v>14399000</v>
      </c>
      <c r="BF1446" s="26">
        <v>1</v>
      </c>
      <c r="BG1446" s="27">
        <v>8800000</v>
      </c>
      <c r="BH1446" s="27">
        <v>7920000</v>
      </c>
      <c r="BI1446" s="145"/>
      <c r="BJ1446" s="145"/>
      <c r="BK1446" s="143">
        <f t="shared" si="2976"/>
        <v>7.4432292756478682E-2</v>
      </c>
      <c r="BL1446" s="27">
        <f t="shared" si="2990"/>
        <v>8360000</v>
      </c>
      <c r="BM1446" s="27">
        <f t="shared" si="2991"/>
        <v>1588400</v>
      </c>
      <c r="BN1446" s="28">
        <f t="shared" si="2992"/>
        <v>9948400</v>
      </c>
      <c r="BO1446" s="26">
        <v>1</v>
      </c>
      <c r="BP1446" s="27">
        <v>8800000</v>
      </c>
      <c r="BQ1446" s="27">
        <v>8360000</v>
      </c>
      <c r="BR1446" s="148"/>
      <c r="BS1446" s="148"/>
      <c r="BT1446" s="143">
        <f t="shared" si="2977"/>
        <v>3.6261886214694741E-2</v>
      </c>
      <c r="BU1446" s="27">
        <f t="shared" si="2966"/>
        <v>8580000</v>
      </c>
      <c r="BV1446" s="28">
        <f t="shared" si="2967"/>
        <v>1630200</v>
      </c>
      <c r="BW1446" s="30">
        <f t="shared" si="2968"/>
        <v>10210200</v>
      </c>
      <c r="BX1446" s="26">
        <v>1</v>
      </c>
      <c r="BY1446" s="28">
        <v>8800000</v>
      </c>
      <c r="BZ1446" s="28">
        <v>8360000</v>
      </c>
      <c r="CA1446" s="156"/>
      <c r="CB1446" s="156"/>
      <c r="CC1446" s="177">
        <f t="shared" si="2978"/>
        <v>3.6261886214694741E-2</v>
      </c>
      <c r="CD1446" s="28">
        <f t="shared" si="2969"/>
        <v>8580000</v>
      </c>
      <c r="CE1446" s="28">
        <f t="shared" si="2970"/>
        <v>1630200</v>
      </c>
      <c r="CF1446" s="29">
        <f t="shared" si="2971"/>
        <v>10210200</v>
      </c>
      <c r="CG1446" s="31" t="s">
        <v>30</v>
      </c>
      <c r="CH1446" s="32" t="s">
        <v>30</v>
      </c>
      <c r="CI1446" s="32" t="s">
        <v>30</v>
      </c>
      <c r="CJ1446" s="32" t="s">
        <v>30</v>
      </c>
      <c r="CK1446" s="32" t="s">
        <v>30</v>
      </c>
      <c r="CL1446" s="32" t="s">
        <v>30</v>
      </c>
      <c r="CM1446" s="32" t="s">
        <v>30</v>
      </c>
      <c r="CN1446" s="32" t="s">
        <v>30</v>
      </c>
      <c r="CO1446" s="32" t="s">
        <v>30</v>
      </c>
      <c r="CP1446" s="31" t="s">
        <v>30</v>
      </c>
      <c r="CQ1446" s="32" t="s">
        <v>30</v>
      </c>
      <c r="CR1446" s="32" t="s">
        <v>30</v>
      </c>
      <c r="CS1446" s="32" t="s">
        <v>30</v>
      </c>
      <c r="CT1446" s="32" t="s">
        <v>30</v>
      </c>
      <c r="CU1446" s="32" t="s">
        <v>30</v>
      </c>
      <c r="CV1446" s="32" t="s">
        <v>30</v>
      </c>
      <c r="CW1446" s="32" t="s">
        <v>30</v>
      </c>
      <c r="CX1446" s="34" t="s">
        <v>30</v>
      </c>
      <c r="CY1446" s="31" t="s">
        <v>30</v>
      </c>
      <c r="CZ1446" s="32" t="s">
        <v>30</v>
      </c>
      <c r="DA1446" s="32" t="s">
        <v>30</v>
      </c>
      <c r="DB1446" s="32" t="s">
        <v>30</v>
      </c>
      <c r="DC1446" s="32" t="s">
        <v>30</v>
      </c>
      <c r="DD1446" s="32" t="s">
        <v>30</v>
      </c>
      <c r="DE1446" s="32" t="s">
        <v>30</v>
      </c>
      <c r="DF1446" s="32" t="s">
        <v>30</v>
      </c>
      <c r="DG1446" s="32" t="s">
        <v>30</v>
      </c>
      <c r="DH1446" s="31" t="s">
        <v>30</v>
      </c>
      <c r="DI1446" s="43" t="s">
        <v>30</v>
      </c>
      <c r="DJ1446" s="43" t="s">
        <v>30</v>
      </c>
      <c r="DK1446" s="43" t="s">
        <v>30</v>
      </c>
      <c r="DL1446" s="43" t="s">
        <v>30</v>
      </c>
      <c r="DM1446" s="32" t="s">
        <v>30</v>
      </c>
      <c r="DN1446" s="32" t="s">
        <v>30</v>
      </c>
      <c r="DO1446" s="33" t="s">
        <v>30</v>
      </c>
    </row>
    <row r="1447" spans="1:119" ht="21" customHeight="1" x14ac:dyDescent="0.25">
      <c r="A1447" s="66" t="s">
        <v>2829</v>
      </c>
      <c r="B1447" s="67" t="s">
        <v>2702</v>
      </c>
      <c r="C1447" s="68" t="s">
        <v>2830</v>
      </c>
      <c r="D1447" s="26">
        <v>1</v>
      </c>
      <c r="E1447" s="27">
        <v>6500000</v>
      </c>
      <c r="F1447" s="27">
        <v>9360000</v>
      </c>
      <c r="G1447" s="148"/>
      <c r="H1447" s="148"/>
      <c r="I1447" s="143">
        <f t="shared" si="2980"/>
        <v>0.25502211780498435</v>
      </c>
      <c r="J1447" s="27">
        <f t="shared" si="2996"/>
        <v>7930000</v>
      </c>
      <c r="K1447" s="28">
        <f t="shared" si="2981"/>
        <v>1506700</v>
      </c>
      <c r="L1447" s="29">
        <f t="shared" si="2979"/>
        <v>9436700</v>
      </c>
      <c r="M1447" s="26">
        <v>1</v>
      </c>
      <c r="N1447" s="27">
        <v>6500000</v>
      </c>
      <c r="O1447" s="27">
        <v>5200000</v>
      </c>
      <c r="P1447" s="145"/>
      <c r="Q1447" s="145"/>
      <c r="R1447" s="143">
        <f t="shared" ref="R1447:R1510" si="3002">+STDEVA(N1447:O1447)/AVERAGE(N1447:O1447)</f>
        <v>0.15713484026367722</v>
      </c>
      <c r="S1447" s="27">
        <f t="shared" si="2963"/>
        <v>5850000</v>
      </c>
      <c r="T1447" s="28">
        <f t="shared" si="2964"/>
        <v>1111500</v>
      </c>
      <c r="U1447" s="30">
        <f t="shared" si="2965"/>
        <v>6961500</v>
      </c>
      <c r="V1447" s="26">
        <v>1</v>
      </c>
      <c r="W1447" s="27">
        <v>6500000</v>
      </c>
      <c r="X1447" s="27">
        <v>7800000</v>
      </c>
      <c r="Y1447" s="145"/>
      <c r="Z1447" s="145"/>
      <c r="AA1447" s="143">
        <f t="shared" si="3001"/>
        <v>0.12856486930664501</v>
      </c>
      <c r="AB1447" s="27">
        <f t="shared" si="2997"/>
        <v>7150000</v>
      </c>
      <c r="AC1447" s="28">
        <f t="shared" si="2982"/>
        <v>1358500</v>
      </c>
      <c r="AD1447" s="29">
        <f t="shared" si="2983"/>
        <v>8508500</v>
      </c>
      <c r="AE1447" s="26">
        <v>1</v>
      </c>
      <c r="AF1447" s="27">
        <v>6500000</v>
      </c>
      <c r="AG1447" s="27">
        <v>7930000</v>
      </c>
      <c r="AH1447" s="145"/>
      <c r="AI1447" s="145"/>
      <c r="AJ1447" s="143">
        <f t="shared" si="2973"/>
        <v>0.14014728996490131</v>
      </c>
      <c r="AK1447" s="27">
        <f t="shared" si="2999"/>
        <v>7215000</v>
      </c>
      <c r="AL1447" s="28">
        <f t="shared" si="2984"/>
        <v>1370850</v>
      </c>
      <c r="AM1447" s="30">
        <f t="shared" si="2985"/>
        <v>8585850</v>
      </c>
      <c r="AN1447" s="26">
        <v>1</v>
      </c>
      <c r="AO1447" s="27">
        <v>6500000</v>
      </c>
      <c r="AP1447" s="27">
        <v>9360000</v>
      </c>
      <c r="AQ1447" s="145"/>
      <c r="AR1447" s="145"/>
      <c r="AS1447" s="143">
        <f t="shared" si="2974"/>
        <v>0.25502211780498435</v>
      </c>
      <c r="AT1447" s="27">
        <f t="shared" si="3000"/>
        <v>7930000</v>
      </c>
      <c r="AU1447" s="28">
        <f t="shared" si="2986"/>
        <v>1506700</v>
      </c>
      <c r="AV1447" s="30">
        <f t="shared" si="2987"/>
        <v>9436700</v>
      </c>
      <c r="AW1447" s="26">
        <v>1</v>
      </c>
      <c r="AX1447" s="27">
        <v>6500000</v>
      </c>
      <c r="AY1447" s="27">
        <v>7800000</v>
      </c>
      <c r="AZ1447" s="145"/>
      <c r="BA1447" s="145"/>
      <c r="BB1447" s="143">
        <f t="shared" si="2975"/>
        <v>0.12856486930664501</v>
      </c>
      <c r="BC1447" s="27">
        <f t="shared" si="2998"/>
        <v>7150000</v>
      </c>
      <c r="BD1447" s="27">
        <f t="shared" si="2988"/>
        <v>1358500</v>
      </c>
      <c r="BE1447" s="27">
        <f t="shared" si="2989"/>
        <v>8508500</v>
      </c>
      <c r="BF1447" s="26">
        <v>1</v>
      </c>
      <c r="BG1447" s="27">
        <v>5200000</v>
      </c>
      <c r="BH1447" s="27">
        <v>4680000</v>
      </c>
      <c r="BI1447" s="145"/>
      <c r="BJ1447" s="145"/>
      <c r="BK1447" s="143">
        <f t="shared" si="2976"/>
        <v>7.4432292756478682E-2</v>
      </c>
      <c r="BL1447" s="27">
        <f t="shared" si="2990"/>
        <v>4940000</v>
      </c>
      <c r="BM1447" s="27">
        <f t="shared" si="2991"/>
        <v>938600</v>
      </c>
      <c r="BN1447" s="28">
        <f t="shared" si="2992"/>
        <v>5878600</v>
      </c>
      <c r="BO1447" s="26">
        <v>1</v>
      </c>
      <c r="BP1447" s="27">
        <v>5200000</v>
      </c>
      <c r="BQ1447" s="27">
        <v>4940000</v>
      </c>
      <c r="BR1447" s="148"/>
      <c r="BS1447" s="148"/>
      <c r="BT1447" s="143">
        <f t="shared" si="2977"/>
        <v>3.6261886214694741E-2</v>
      </c>
      <c r="BU1447" s="27">
        <f t="shared" si="2966"/>
        <v>5070000</v>
      </c>
      <c r="BV1447" s="28">
        <f t="shared" si="2967"/>
        <v>963300</v>
      </c>
      <c r="BW1447" s="30">
        <f t="shared" si="2968"/>
        <v>6033300</v>
      </c>
      <c r="BX1447" s="26">
        <v>1</v>
      </c>
      <c r="BY1447" s="28">
        <v>5200000</v>
      </c>
      <c r="BZ1447" s="28">
        <v>4940000</v>
      </c>
      <c r="CA1447" s="156"/>
      <c r="CB1447" s="156"/>
      <c r="CC1447" s="177">
        <f t="shared" si="2978"/>
        <v>3.6261886214694741E-2</v>
      </c>
      <c r="CD1447" s="28">
        <f t="shared" si="2969"/>
        <v>5070000</v>
      </c>
      <c r="CE1447" s="28">
        <f t="shared" si="2970"/>
        <v>963300</v>
      </c>
      <c r="CF1447" s="29">
        <f t="shared" si="2971"/>
        <v>6033300</v>
      </c>
      <c r="CG1447" s="31" t="s">
        <v>30</v>
      </c>
      <c r="CH1447" s="32" t="s">
        <v>30</v>
      </c>
      <c r="CI1447" s="32" t="s">
        <v>30</v>
      </c>
      <c r="CJ1447" s="32" t="s">
        <v>30</v>
      </c>
      <c r="CK1447" s="32" t="s">
        <v>30</v>
      </c>
      <c r="CL1447" s="32" t="s">
        <v>30</v>
      </c>
      <c r="CM1447" s="32" t="s">
        <v>30</v>
      </c>
      <c r="CN1447" s="32" t="s">
        <v>30</v>
      </c>
      <c r="CO1447" s="32" t="s">
        <v>30</v>
      </c>
      <c r="CP1447" s="31" t="s">
        <v>30</v>
      </c>
      <c r="CQ1447" s="32" t="s">
        <v>30</v>
      </c>
      <c r="CR1447" s="32" t="s">
        <v>30</v>
      </c>
      <c r="CS1447" s="32" t="s">
        <v>30</v>
      </c>
      <c r="CT1447" s="32" t="s">
        <v>30</v>
      </c>
      <c r="CU1447" s="32" t="s">
        <v>30</v>
      </c>
      <c r="CV1447" s="32" t="s">
        <v>30</v>
      </c>
      <c r="CW1447" s="32" t="s">
        <v>30</v>
      </c>
      <c r="CX1447" s="34" t="s">
        <v>30</v>
      </c>
      <c r="CY1447" s="31" t="s">
        <v>30</v>
      </c>
      <c r="CZ1447" s="32" t="s">
        <v>30</v>
      </c>
      <c r="DA1447" s="32" t="s">
        <v>30</v>
      </c>
      <c r="DB1447" s="32" t="s">
        <v>30</v>
      </c>
      <c r="DC1447" s="32" t="s">
        <v>30</v>
      </c>
      <c r="DD1447" s="32" t="s">
        <v>30</v>
      </c>
      <c r="DE1447" s="32" t="s">
        <v>30</v>
      </c>
      <c r="DF1447" s="32" t="s">
        <v>30</v>
      </c>
      <c r="DG1447" s="32" t="s">
        <v>30</v>
      </c>
      <c r="DH1447" s="31" t="s">
        <v>30</v>
      </c>
      <c r="DI1447" s="43" t="s">
        <v>30</v>
      </c>
      <c r="DJ1447" s="43" t="s">
        <v>30</v>
      </c>
      <c r="DK1447" s="43" t="s">
        <v>30</v>
      </c>
      <c r="DL1447" s="43" t="s">
        <v>30</v>
      </c>
      <c r="DM1447" s="32" t="s">
        <v>30</v>
      </c>
      <c r="DN1447" s="32" t="s">
        <v>30</v>
      </c>
      <c r="DO1447" s="33" t="s">
        <v>30</v>
      </c>
    </row>
    <row r="1448" spans="1:119" ht="21" customHeight="1" x14ac:dyDescent="0.25">
      <c r="A1448" s="66" t="s">
        <v>2831</v>
      </c>
      <c r="B1448" s="67" t="s">
        <v>2702</v>
      </c>
      <c r="C1448" s="68" t="s">
        <v>2832</v>
      </c>
      <c r="D1448" s="26">
        <v>1</v>
      </c>
      <c r="E1448" s="27">
        <v>3500000</v>
      </c>
      <c r="F1448" s="27">
        <v>5040000</v>
      </c>
      <c r="G1448" s="148"/>
      <c r="H1448" s="148"/>
      <c r="I1448" s="143">
        <f t="shared" si="2980"/>
        <v>0.25502211780498441</v>
      </c>
      <c r="J1448" s="27">
        <f t="shared" si="2996"/>
        <v>4270000</v>
      </c>
      <c r="K1448" s="28">
        <f t="shared" si="2981"/>
        <v>811300</v>
      </c>
      <c r="L1448" s="29">
        <f t="shared" si="2979"/>
        <v>5081300</v>
      </c>
      <c r="M1448" s="26">
        <v>1</v>
      </c>
      <c r="N1448" s="27">
        <v>3500000</v>
      </c>
      <c r="O1448" s="27">
        <v>2800000</v>
      </c>
      <c r="P1448" s="145"/>
      <c r="Q1448" s="145"/>
      <c r="R1448" s="143">
        <f t="shared" si="3002"/>
        <v>0.15713484026367722</v>
      </c>
      <c r="S1448" s="27">
        <f t="shared" si="2963"/>
        <v>3150000</v>
      </c>
      <c r="T1448" s="28">
        <f t="shared" si="2964"/>
        <v>598500</v>
      </c>
      <c r="U1448" s="30">
        <f t="shared" si="2965"/>
        <v>3748500</v>
      </c>
      <c r="V1448" s="26">
        <v>1</v>
      </c>
      <c r="W1448" s="27">
        <v>3500000</v>
      </c>
      <c r="X1448" s="27">
        <v>4200000</v>
      </c>
      <c r="Y1448" s="145"/>
      <c r="Z1448" s="145"/>
      <c r="AA1448" s="143">
        <f t="shared" si="3001"/>
        <v>0.12856486930664501</v>
      </c>
      <c r="AB1448" s="27">
        <f t="shared" si="2997"/>
        <v>3850000</v>
      </c>
      <c r="AC1448" s="28">
        <f t="shared" si="2982"/>
        <v>731500</v>
      </c>
      <c r="AD1448" s="29">
        <f t="shared" si="2983"/>
        <v>4581500</v>
      </c>
      <c r="AE1448" s="26">
        <v>1</v>
      </c>
      <c r="AF1448" s="27">
        <v>3500000</v>
      </c>
      <c r="AG1448" s="27">
        <v>4270000</v>
      </c>
      <c r="AH1448" s="145"/>
      <c r="AI1448" s="145"/>
      <c r="AJ1448" s="143">
        <f t="shared" si="2973"/>
        <v>0.14014728996490133</v>
      </c>
      <c r="AK1448" s="27">
        <f t="shared" si="2999"/>
        <v>3885000</v>
      </c>
      <c r="AL1448" s="28">
        <f t="shared" si="2984"/>
        <v>738150</v>
      </c>
      <c r="AM1448" s="30">
        <f t="shared" si="2985"/>
        <v>4623150</v>
      </c>
      <c r="AN1448" s="26">
        <v>1</v>
      </c>
      <c r="AO1448" s="27">
        <v>3500000</v>
      </c>
      <c r="AP1448" s="27">
        <v>5040000</v>
      </c>
      <c r="AQ1448" s="145"/>
      <c r="AR1448" s="145"/>
      <c r="AS1448" s="143">
        <f t="shared" si="2974"/>
        <v>0.25502211780498441</v>
      </c>
      <c r="AT1448" s="27">
        <f t="shared" si="3000"/>
        <v>4270000</v>
      </c>
      <c r="AU1448" s="28">
        <f t="shared" si="2986"/>
        <v>811300</v>
      </c>
      <c r="AV1448" s="30">
        <f t="shared" si="2987"/>
        <v>5081300</v>
      </c>
      <c r="AW1448" s="26">
        <v>1</v>
      </c>
      <c r="AX1448" s="27">
        <v>3500000</v>
      </c>
      <c r="AY1448" s="27">
        <v>4200000</v>
      </c>
      <c r="AZ1448" s="145"/>
      <c r="BA1448" s="145"/>
      <c r="BB1448" s="143">
        <f t="shared" si="2975"/>
        <v>0.12856486930664501</v>
      </c>
      <c r="BC1448" s="27">
        <f t="shared" si="2998"/>
        <v>3850000</v>
      </c>
      <c r="BD1448" s="27">
        <f t="shared" si="2988"/>
        <v>731500</v>
      </c>
      <c r="BE1448" s="27">
        <f t="shared" si="2989"/>
        <v>4581500</v>
      </c>
      <c r="BF1448" s="26">
        <v>1</v>
      </c>
      <c r="BG1448" s="27">
        <v>2800000</v>
      </c>
      <c r="BH1448" s="27">
        <v>2520000</v>
      </c>
      <c r="BI1448" s="145"/>
      <c r="BJ1448" s="145"/>
      <c r="BK1448" s="143">
        <f t="shared" si="2976"/>
        <v>7.4432292756478682E-2</v>
      </c>
      <c r="BL1448" s="27">
        <f t="shared" si="2990"/>
        <v>2660000</v>
      </c>
      <c r="BM1448" s="27">
        <f t="shared" si="2991"/>
        <v>505400</v>
      </c>
      <c r="BN1448" s="28">
        <f t="shared" si="2992"/>
        <v>3165400</v>
      </c>
      <c r="BO1448" s="26">
        <v>1</v>
      </c>
      <c r="BP1448" s="27">
        <v>2800000</v>
      </c>
      <c r="BQ1448" s="27">
        <v>2660000</v>
      </c>
      <c r="BR1448" s="148"/>
      <c r="BS1448" s="148"/>
      <c r="BT1448" s="143">
        <f t="shared" si="2977"/>
        <v>3.6261886214694741E-2</v>
      </c>
      <c r="BU1448" s="27">
        <f t="shared" si="2966"/>
        <v>2730000</v>
      </c>
      <c r="BV1448" s="28">
        <f t="shared" si="2967"/>
        <v>518700</v>
      </c>
      <c r="BW1448" s="30">
        <f t="shared" si="2968"/>
        <v>3248700</v>
      </c>
      <c r="BX1448" s="26">
        <v>1</v>
      </c>
      <c r="BY1448" s="28">
        <v>2800000</v>
      </c>
      <c r="BZ1448" s="28">
        <v>2660000</v>
      </c>
      <c r="CA1448" s="156"/>
      <c r="CB1448" s="156"/>
      <c r="CC1448" s="177">
        <f t="shared" si="2978"/>
        <v>3.6261886214694741E-2</v>
      </c>
      <c r="CD1448" s="28">
        <f t="shared" si="2969"/>
        <v>2730000</v>
      </c>
      <c r="CE1448" s="28">
        <f t="shared" si="2970"/>
        <v>518700</v>
      </c>
      <c r="CF1448" s="29">
        <f t="shared" si="2971"/>
        <v>3248700</v>
      </c>
      <c r="CG1448" s="31" t="s">
        <v>30</v>
      </c>
      <c r="CH1448" s="32" t="s">
        <v>30</v>
      </c>
      <c r="CI1448" s="32" t="s">
        <v>30</v>
      </c>
      <c r="CJ1448" s="32" t="s">
        <v>30</v>
      </c>
      <c r="CK1448" s="32" t="s">
        <v>30</v>
      </c>
      <c r="CL1448" s="32" t="s">
        <v>30</v>
      </c>
      <c r="CM1448" s="32" t="s">
        <v>30</v>
      </c>
      <c r="CN1448" s="32" t="s">
        <v>30</v>
      </c>
      <c r="CO1448" s="32" t="s">
        <v>30</v>
      </c>
      <c r="CP1448" s="31" t="s">
        <v>30</v>
      </c>
      <c r="CQ1448" s="32" t="s">
        <v>30</v>
      </c>
      <c r="CR1448" s="32" t="s">
        <v>30</v>
      </c>
      <c r="CS1448" s="32" t="s">
        <v>30</v>
      </c>
      <c r="CT1448" s="32" t="s">
        <v>30</v>
      </c>
      <c r="CU1448" s="32" t="s">
        <v>30</v>
      </c>
      <c r="CV1448" s="32" t="s">
        <v>30</v>
      </c>
      <c r="CW1448" s="32" t="s">
        <v>30</v>
      </c>
      <c r="CX1448" s="34" t="s">
        <v>30</v>
      </c>
      <c r="CY1448" s="31" t="s">
        <v>30</v>
      </c>
      <c r="CZ1448" s="32" t="s">
        <v>30</v>
      </c>
      <c r="DA1448" s="32" t="s">
        <v>30</v>
      </c>
      <c r="DB1448" s="32" t="s">
        <v>30</v>
      </c>
      <c r="DC1448" s="32" t="s">
        <v>30</v>
      </c>
      <c r="DD1448" s="32" t="s">
        <v>30</v>
      </c>
      <c r="DE1448" s="32" t="s">
        <v>30</v>
      </c>
      <c r="DF1448" s="32" t="s">
        <v>30</v>
      </c>
      <c r="DG1448" s="32" t="s">
        <v>30</v>
      </c>
      <c r="DH1448" s="31" t="s">
        <v>30</v>
      </c>
      <c r="DI1448" s="43" t="s">
        <v>30</v>
      </c>
      <c r="DJ1448" s="43" t="s">
        <v>30</v>
      </c>
      <c r="DK1448" s="43" t="s">
        <v>30</v>
      </c>
      <c r="DL1448" s="43" t="s">
        <v>30</v>
      </c>
      <c r="DM1448" s="32" t="s">
        <v>30</v>
      </c>
      <c r="DN1448" s="32" t="s">
        <v>30</v>
      </c>
      <c r="DO1448" s="33" t="s">
        <v>30</v>
      </c>
    </row>
    <row r="1449" spans="1:119" ht="21" customHeight="1" x14ac:dyDescent="0.25">
      <c r="A1449" s="66" t="s">
        <v>2833</v>
      </c>
      <c r="B1449" s="67" t="s">
        <v>2702</v>
      </c>
      <c r="C1449" s="68" t="s">
        <v>2834</v>
      </c>
      <c r="D1449" s="26">
        <v>1</v>
      </c>
      <c r="E1449" s="27">
        <v>3500000</v>
      </c>
      <c r="F1449" s="27">
        <v>5040000</v>
      </c>
      <c r="G1449" s="148"/>
      <c r="H1449" s="148"/>
      <c r="I1449" s="143">
        <f t="shared" si="2980"/>
        <v>0.25502211780498441</v>
      </c>
      <c r="J1449" s="27">
        <f t="shared" si="2996"/>
        <v>4270000</v>
      </c>
      <c r="K1449" s="28">
        <f t="shared" si="2981"/>
        <v>811300</v>
      </c>
      <c r="L1449" s="29">
        <f t="shared" si="2979"/>
        <v>5081300</v>
      </c>
      <c r="M1449" s="26">
        <v>1</v>
      </c>
      <c r="N1449" s="27">
        <v>3500000</v>
      </c>
      <c r="O1449" s="27">
        <v>2800000</v>
      </c>
      <c r="P1449" s="145"/>
      <c r="Q1449" s="145"/>
      <c r="R1449" s="143">
        <f t="shared" si="3002"/>
        <v>0.15713484026367722</v>
      </c>
      <c r="S1449" s="27">
        <f t="shared" si="2963"/>
        <v>3150000</v>
      </c>
      <c r="T1449" s="28">
        <f t="shared" si="2964"/>
        <v>598500</v>
      </c>
      <c r="U1449" s="30">
        <f t="shared" si="2965"/>
        <v>3748500</v>
      </c>
      <c r="V1449" s="26">
        <v>1</v>
      </c>
      <c r="W1449" s="27">
        <v>3500000</v>
      </c>
      <c r="X1449" s="27">
        <v>4200000</v>
      </c>
      <c r="Y1449" s="145"/>
      <c r="Z1449" s="145"/>
      <c r="AA1449" s="143">
        <f t="shared" si="3001"/>
        <v>0.12856486930664501</v>
      </c>
      <c r="AB1449" s="27">
        <f t="shared" si="2997"/>
        <v>3850000</v>
      </c>
      <c r="AC1449" s="28">
        <f t="shared" si="2982"/>
        <v>731500</v>
      </c>
      <c r="AD1449" s="29">
        <f t="shared" si="2983"/>
        <v>4581500</v>
      </c>
      <c r="AE1449" s="26">
        <v>1</v>
      </c>
      <c r="AF1449" s="27">
        <v>3500000</v>
      </c>
      <c r="AG1449" s="27">
        <v>4270000</v>
      </c>
      <c r="AH1449" s="145"/>
      <c r="AI1449" s="145"/>
      <c r="AJ1449" s="143">
        <f t="shared" si="2973"/>
        <v>0.14014728996490133</v>
      </c>
      <c r="AK1449" s="27">
        <f t="shared" si="2999"/>
        <v>3885000</v>
      </c>
      <c r="AL1449" s="28">
        <f t="shared" si="2984"/>
        <v>738150</v>
      </c>
      <c r="AM1449" s="30">
        <f t="shared" si="2985"/>
        <v>4623150</v>
      </c>
      <c r="AN1449" s="26">
        <v>1</v>
      </c>
      <c r="AO1449" s="27">
        <v>3500000</v>
      </c>
      <c r="AP1449" s="27">
        <v>5040000</v>
      </c>
      <c r="AQ1449" s="145"/>
      <c r="AR1449" s="145"/>
      <c r="AS1449" s="143">
        <f t="shared" si="2974"/>
        <v>0.25502211780498441</v>
      </c>
      <c r="AT1449" s="27">
        <f t="shared" si="3000"/>
        <v>4270000</v>
      </c>
      <c r="AU1449" s="28">
        <f t="shared" si="2986"/>
        <v>811300</v>
      </c>
      <c r="AV1449" s="30">
        <f t="shared" si="2987"/>
        <v>5081300</v>
      </c>
      <c r="AW1449" s="26">
        <v>1</v>
      </c>
      <c r="AX1449" s="27">
        <v>3500000</v>
      </c>
      <c r="AY1449" s="27">
        <v>4200000</v>
      </c>
      <c r="AZ1449" s="145"/>
      <c r="BA1449" s="145"/>
      <c r="BB1449" s="143">
        <f t="shared" si="2975"/>
        <v>0.12856486930664501</v>
      </c>
      <c r="BC1449" s="27">
        <f t="shared" si="2998"/>
        <v>3850000</v>
      </c>
      <c r="BD1449" s="27">
        <f t="shared" si="2988"/>
        <v>731500</v>
      </c>
      <c r="BE1449" s="27">
        <f t="shared" si="2989"/>
        <v>4581500</v>
      </c>
      <c r="BF1449" s="26">
        <v>1</v>
      </c>
      <c r="BG1449" s="27">
        <v>2800000</v>
      </c>
      <c r="BH1449" s="27">
        <v>2520000</v>
      </c>
      <c r="BI1449" s="145"/>
      <c r="BJ1449" s="145"/>
      <c r="BK1449" s="143">
        <f t="shared" si="2976"/>
        <v>7.4432292756478682E-2</v>
      </c>
      <c r="BL1449" s="27">
        <f t="shared" si="2990"/>
        <v>2660000</v>
      </c>
      <c r="BM1449" s="27">
        <f t="shared" si="2991"/>
        <v>505400</v>
      </c>
      <c r="BN1449" s="28">
        <f t="shared" si="2992"/>
        <v>3165400</v>
      </c>
      <c r="BO1449" s="26">
        <v>1</v>
      </c>
      <c r="BP1449" s="27">
        <v>2800000</v>
      </c>
      <c r="BQ1449" s="27">
        <v>2660000</v>
      </c>
      <c r="BR1449" s="148"/>
      <c r="BS1449" s="148"/>
      <c r="BT1449" s="143">
        <f t="shared" si="2977"/>
        <v>3.6261886214694741E-2</v>
      </c>
      <c r="BU1449" s="27">
        <f t="shared" si="2966"/>
        <v>2730000</v>
      </c>
      <c r="BV1449" s="28">
        <f t="shared" si="2967"/>
        <v>518700</v>
      </c>
      <c r="BW1449" s="30">
        <f t="shared" si="2968"/>
        <v>3248700</v>
      </c>
      <c r="BX1449" s="26">
        <v>1</v>
      </c>
      <c r="BY1449" s="28">
        <v>2800000</v>
      </c>
      <c r="BZ1449" s="28">
        <v>2660000</v>
      </c>
      <c r="CA1449" s="156"/>
      <c r="CB1449" s="156"/>
      <c r="CC1449" s="177">
        <f t="shared" si="2978"/>
        <v>3.6261886214694741E-2</v>
      </c>
      <c r="CD1449" s="28">
        <f t="shared" si="2969"/>
        <v>2730000</v>
      </c>
      <c r="CE1449" s="28">
        <f t="shared" si="2970"/>
        <v>518700</v>
      </c>
      <c r="CF1449" s="29">
        <f t="shared" si="2971"/>
        <v>3248700</v>
      </c>
      <c r="CG1449" s="31" t="s">
        <v>30</v>
      </c>
      <c r="CH1449" s="32" t="s">
        <v>30</v>
      </c>
      <c r="CI1449" s="32" t="s">
        <v>30</v>
      </c>
      <c r="CJ1449" s="32" t="s">
        <v>30</v>
      </c>
      <c r="CK1449" s="32" t="s">
        <v>30</v>
      </c>
      <c r="CL1449" s="32" t="s">
        <v>30</v>
      </c>
      <c r="CM1449" s="32" t="s">
        <v>30</v>
      </c>
      <c r="CN1449" s="32" t="s">
        <v>30</v>
      </c>
      <c r="CO1449" s="32" t="s">
        <v>30</v>
      </c>
      <c r="CP1449" s="31" t="s">
        <v>30</v>
      </c>
      <c r="CQ1449" s="32" t="s">
        <v>30</v>
      </c>
      <c r="CR1449" s="32" t="s">
        <v>30</v>
      </c>
      <c r="CS1449" s="32" t="s">
        <v>30</v>
      </c>
      <c r="CT1449" s="32" t="s">
        <v>30</v>
      </c>
      <c r="CU1449" s="32" t="s">
        <v>30</v>
      </c>
      <c r="CV1449" s="32" t="s">
        <v>30</v>
      </c>
      <c r="CW1449" s="32" t="s">
        <v>30</v>
      </c>
      <c r="CX1449" s="34" t="s">
        <v>30</v>
      </c>
      <c r="CY1449" s="31" t="s">
        <v>30</v>
      </c>
      <c r="CZ1449" s="32" t="s">
        <v>30</v>
      </c>
      <c r="DA1449" s="32" t="s">
        <v>30</v>
      </c>
      <c r="DB1449" s="32" t="s">
        <v>30</v>
      </c>
      <c r="DC1449" s="32" t="s">
        <v>30</v>
      </c>
      <c r="DD1449" s="32" t="s">
        <v>30</v>
      </c>
      <c r="DE1449" s="32" t="s">
        <v>30</v>
      </c>
      <c r="DF1449" s="32" t="s">
        <v>30</v>
      </c>
      <c r="DG1449" s="32" t="s">
        <v>30</v>
      </c>
      <c r="DH1449" s="31" t="s">
        <v>30</v>
      </c>
      <c r="DI1449" s="43" t="s">
        <v>30</v>
      </c>
      <c r="DJ1449" s="43" t="s">
        <v>30</v>
      </c>
      <c r="DK1449" s="43" t="s">
        <v>30</v>
      </c>
      <c r="DL1449" s="43" t="s">
        <v>30</v>
      </c>
      <c r="DM1449" s="32" t="s">
        <v>30</v>
      </c>
      <c r="DN1449" s="32" t="s">
        <v>30</v>
      </c>
      <c r="DO1449" s="33" t="s">
        <v>30</v>
      </c>
    </row>
    <row r="1450" spans="1:119" ht="21" customHeight="1" x14ac:dyDescent="0.25">
      <c r="A1450" s="66" t="s">
        <v>2835</v>
      </c>
      <c r="B1450" s="67" t="s">
        <v>2702</v>
      </c>
      <c r="C1450" s="68" t="s">
        <v>2836</v>
      </c>
      <c r="D1450" s="26">
        <v>1</v>
      </c>
      <c r="E1450" s="27">
        <v>4500000</v>
      </c>
      <c r="F1450" s="27">
        <v>6480000</v>
      </c>
      <c r="G1450" s="148"/>
      <c r="H1450" s="148"/>
      <c r="I1450" s="143">
        <f t="shared" si="2980"/>
        <v>0.25502211780498435</v>
      </c>
      <c r="J1450" s="27">
        <f t="shared" si="2996"/>
        <v>5490000</v>
      </c>
      <c r="K1450" s="28">
        <f t="shared" si="2981"/>
        <v>1043100</v>
      </c>
      <c r="L1450" s="29">
        <f t="shared" si="2979"/>
        <v>6533100</v>
      </c>
      <c r="M1450" s="26">
        <v>1</v>
      </c>
      <c r="N1450" s="27">
        <v>4500000</v>
      </c>
      <c r="O1450" s="27">
        <v>3600000</v>
      </c>
      <c r="P1450" s="145"/>
      <c r="Q1450" s="145"/>
      <c r="R1450" s="143">
        <f t="shared" si="3002"/>
        <v>0.15713484026367722</v>
      </c>
      <c r="S1450" s="27">
        <f t="shared" si="2963"/>
        <v>4050000</v>
      </c>
      <c r="T1450" s="28">
        <f t="shared" si="2964"/>
        <v>769500</v>
      </c>
      <c r="U1450" s="30">
        <f t="shared" si="2965"/>
        <v>4819500</v>
      </c>
      <c r="V1450" s="26">
        <v>1</v>
      </c>
      <c r="W1450" s="27">
        <v>4500000</v>
      </c>
      <c r="X1450" s="27">
        <v>5400000</v>
      </c>
      <c r="Y1450" s="145"/>
      <c r="Z1450" s="145"/>
      <c r="AA1450" s="143">
        <f t="shared" si="3001"/>
        <v>0.12856486930664499</v>
      </c>
      <c r="AB1450" s="27">
        <f t="shared" si="2997"/>
        <v>4950000</v>
      </c>
      <c r="AC1450" s="28">
        <f t="shared" si="2982"/>
        <v>940500</v>
      </c>
      <c r="AD1450" s="29">
        <f t="shared" si="2983"/>
        <v>5890500</v>
      </c>
      <c r="AE1450" s="26">
        <v>1</v>
      </c>
      <c r="AF1450" s="27">
        <v>4500000</v>
      </c>
      <c r="AG1450" s="27">
        <v>5490000</v>
      </c>
      <c r="AH1450" s="145"/>
      <c r="AI1450" s="145"/>
      <c r="AJ1450" s="143">
        <f t="shared" si="2973"/>
        <v>0.14014728996490131</v>
      </c>
      <c r="AK1450" s="27">
        <f t="shared" si="2999"/>
        <v>4995000</v>
      </c>
      <c r="AL1450" s="28">
        <f t="shared" si="2984"/>
        <v>949050</v>
      </c>
      <c r="AM1450" s="30">
        <f t="shared" si="2985"/>
        <v>5944050</v>
      </c>
      <c r="AN1450" s="26">
        <v>1</v>
      </c>
      <c r="AO1450" s="27">
        <v>4500000</v>
      </c>
      <c r="AP1450" s="27">
        <v>6480000</v>
      </c>
      <c r="AQ1450" s="145"/>
      <c r="AR1450" s="145"/>
      <c r="AS1450" s="143">
        <f t="shared" si="2974"/>
        <v>0.25502211780498435</v>
      </c>
      <c r="AT1450" s="27">
        <f t="shared" si="3000"/>
        <v>5490000</v>
      </c>
      <c r="AU1450" s="28">
        <f t="shared" si="2986"/>
        <v>1043100</v>
      </c>
      <c r="AV1450" s="30">
        <f t="shared" si="2987"/>
        <v>6533100</v>
      </c>
      <c r="AW1450" s="26">
        <v>1</v>
      </c>
      <c r="AX1450" s="27">
        <v>4500000</v>
      </c>
      <c r="AY1450" s="27">
        <v>5400000</v>
      </c>
      <c r="AZ1450" s="145"/>
      <c r="BA1450" s="145"/>
      <c r="BB1450" s="143">
        <f t="shared" si="2975"/>
        <v>0.12856486930664499</v>
      </c>
      <c r="BC1450" s="27">
        <f t="shared" si="2998"/>
        <v>4950000</v>
      </c>
      <c r="BD1450" s="27">
        <f t="shared" si="2988"/>
        <v>940500</v>
      </c>
      <c r="BE1450" s="27">
        <f t="shared" si="2989"/>
        <v>5890500</v>
      </c>
      <c r="BF1450" s="26">
        <v>1</v>
      </c>
      <c r="BG1450" s="27">
        <v>3600000</v>
      </c>
      <c r="BH1450" s="27">
        <v>3240000</v>
      </c>
      <c r="BI1450" s="145"/>
      <c r="BJ1450" s="145"/>
      <c r="BK1450" s="143">
        <f t="shared" si="2976"/>
        <v>7.4432292756478682E-2</v>
      </c>
      <c r="BL1450" s="27">
        <f t="shared" si="2990"/>
        <v>3420000</v>
      </c>
      <c r="BM1450" s="27">
        <f t="shared" si="2991"/>
        <v>649800</v>
      </c>
      <c r="BN1450" s="28">
        <f t="shared" si="2992"/>
        <v>4069800</v>
      </c>
      <c r="BO1450" s="26">
        <v>1</v>
      </c>
      <c r="BP1450" s="27">
        <v>3600000</v>
      </c>
      <c r="BQ1450" s="27">
        <v>3420000</v>
      </c>
      <c r="BR1450" s="148"/>
      <c r="BS1450" s="148"/>
      <c r="BT1450" s="143">
        <f t="shared" si="2977"/>
        <v>3.6261886214694741E-2</v>
      </c>
      <c r="BU1450" s="27">
        <f t="shared" si="2966"/>
        <v>3510000</v>
      </c>
      <c r="BV1450" s="28">
        <f t="shared" si="2967"/>
        <v>666900</v>
      </c>
      <c r="BW1450" s="30">
        <f t="shared" si="2968"/>
        <v>4176900</v>
      </c>
      <c r="BX1450" s="26">
        <v>1</v>
      </c>
      <c r="BY1450" s="28">
        <v>3600000</v>
      </c>
      <c r="BZ1450" s="28">
        <v>3420000</v>
      </c>
      <c r="CA1450" s="156"/>
      <c r="CB1450" s="156"/>
      <c r="CC1450" s="177">
        <f t="shared" si="2978"/>
        <v>3.6261886214694741E-2</v>
      </c>
      <c r="CD1450" s="28">
        <f t="shared" si="2969"/>
        <v>3510000</v>
      </c>
      <c r="CE1450" s="28">
        <f t="shared" si="2970"/>
        <v>666900</v>
      </c>
      <c r="CF1450" s="29">
        <f t="shared" si="2971"/>
        <v>4176900</v>
      </c>
      <c r="CG1450" s="31" t="s">
        <v>30</v>
      </c>
      <c r="CH1450" s="32" t="s">
        <v>30</v>
      </c>
      <c r="CI1450" s="32" t="s">
        <v>30</v>
      </c>
      <c r="CJ1450" s="32" t="s">
        <v>30</v>
      </c>
      <c r="CK1450" s="32" t="s">
        <v>30</v>
      </c>
      <c r="CL1450" s="32" t="s">
        <v>30</v>
      </c>
      <c r="CM1450" s="32" t="s">
        <v>30</v>
      </c>
      <c r="CN1450" s="32" t="s">
        <v>30</v>
      </c>
      <c r="CO1450" s="32" t="s">
        <v>30</v>
      </c>
      <c r="CP1450" s="31" t="s">
        <v>30</v>
      </c>
      <c r="CQ1450" s="32" t="s">
        <v>30</v>
      </c>
      <c r="CR1450" s="32" t="s">
        <v>30</v>
      </c>
      <c r="CS1450" s="32" t="s">
        <v>30</v>
      </c>
      <c r="CT1450" s="32" t="s">
        <v>30</v>
      </c>
      <c r="CU1450" s="32" t="s">
        <v>30</v>
      </c>
      <c r="CV1450" s="32" t="s">
        <v>30</v>
      </c>
      <c r="CW1450" s="32" t="s">
        <v>30</v>
      </c>
      <c r="CX1450" s="34" t="s">
        <v>30</v>
      </c>
      <c r="CY1450" s="31" t="s">
        <v>30</v>
      </c>
      <c r="CZ1450" s="32" t="s">
        <v>30</v>
      </c>
      <c r="DA1450" s="32" t="s">
        <v>30</v>
      </c>
      <c r="DB1450" s="32" t="s">
        <v>30</v>
      </c>
      <c r="DC1450" s="32" t="s">
        <v>30</v>
      </c>
      <c r="DD1450" s="32" t="s">
        <v>30</v>
      </c>
      <c r="DE1450" s="32" t="s">
        <v>30</v>
      </c>
      <c r="DF1450" s="32" t="s">
        <v>30</v>
      </c>
      <c r="DG1450" s="32" t="s">
        <v>30</v>
      </c>
      <c r="DH1450" s="31" t="s">
        <v>30</v>
      </c>
      <c r="DI1450" s="43" t="s">
        <v>30</v>
      </c>
      <c r="DJ1450" s="43" t="s">
        <v>30</v>
      </c>
      <c r="DK1450" s="43" t="s">
        <v>30</v>
      </c>
      <c r="DL1450" s="43" t="s">
        <v>30</v>
      </c>
      <c r="DM1450" s="32" t="s">
        <v>30</v>
      </c>
      <c r="DN1450" s="32" t="s">
        <v>30</v>
      </c>
      <c r="DO1450" s="33" t="s">
        <v>30</v>
      </c>
    </row>
    <row r="1451" spans="1:119" ht="21" customHeight="1" x14ac:dyDescent="0.25">
      <c r="A1451" s="66" t="s">
        <v>2837</v>
      </c>
      <c r="B1451" s="67" t="s">
        <v>2702</v>
      </c>
      <c r="C1451" s="68" t="s">
        <v>2838</v>
      </c>
      <c r="D1451" s="26">
        <v>1</v>
      </c>
      <c r="E1451" s="27">
        <v>16000000</v>
      </c>
      <c r="F1451" s="27">
        <v>23040000</v>
      </c>
      <c r="G1451" s="148"/>
      <c r="H1451" s="148"/>
      <c r="I1451" s="143">
        <f t="shared" si="2980"/>
        <v>0.25502211780498435</v>
      </c>
      <c r="J1451" s="27">
        <f t="shared" si="2996"/>
        <v>19520000</v>
      </c>
      <c r="K1451" s="28">
        <f t="shared" si="2981"/>
        <v>3708800</v>
      </c>
      <c r="L1451" s="29">
        <f t="shared" si="2979"/>
        <v>23228800</v>
      </c>
      <c r="M1451" s="26">
        <v>1</v>
      </c>
      <c r="N1451" s="27">
        <v>16000000</v>
      </c>
      <c r="O1451" s="27">
        <v>12800000</v>
      </c>
      <c r="P1451" s="145"/>
      <c r="Q1451" s="145"/>
      <c r="R1451" s="143">
        <f t="shared" si="3002"/>
        <v>0.15713484026367724</v>
      </c>
      <c r="S1451" s="27">
        <f t="shared" si="2963"/>
        <v>14400000</v>
      </c>
      <c r="T1451" s="28">
        <f t="shared" si="2964"/>
        <v>2736000</v>
      </c>
      <c r="U1451" s="30">
        <f t="shared" si="2965"/>
        <v>17136000</v>
      </c>
      <c r="V1451" s="26">
        <v>1</v>
      </c>
      <c r="W1451" s="27">
        <v>16000000</v>
      </c>
      <c r="X1451" s="27">
        <v>19200000</v>
      </c>
      <c r="Y1451" s="145"/>
      <c r="Z1451" s="145"/>
      <c r="AA1451" s="143">
        <f t="shared" si="3001"/>
        <v>0.12856486930664501</v>
      </c>
      <c r="AB1451" s="27">
        <f t="shared" si="2997"/>
        <v>17600000</v>
      </c>
      <c r="AC1451" s="28">
        <f t="shared" si="2982"/>
        <v>3344000</v>
      </c>
      <c r="AD1451" s="29">
        <f t="shared" si="2983"/>
        <v>20944000</v>
      </c>
      <c r="AE1451" s="26">
        <v>1</v>
      </c>
      <c r="AF1451" s="27">
        <v>16000000</v>
      </c>
      <c r="AG1451" s="27">
        <v>19520000</v>
      </c>
      <c r="AH1451" s="145"/>
      <c r="AI1451" s="145"/>
      <c r="AJ1451" s="143">
        <f t="shared" si="2973"/>
        <v>0.14014728996490131</v>
      </c>
      <c r="AK1451" s="27">
        <f t="shared" si="2999"/>
        <v>17760000</v>
      </c>
      <c r="AL1451" s="28">
        <f t="shared" si="2984"/>
        <v>3374400</v>
      </c>
      <c r="AM1451" s="30">
        <f t="shared" si="2985"/>
        <v>21134400</v>
      </c>
      <c r="AN1451" s="26">
        <v>1</v>
      </c>
      <c r="AO1451" s="27">
        <v>16000000</v>
      </c>
      <c r="AP1451" s="27">
        <v>23040000</v>
      </c>
      <c r="AQ1451" s="145"/>
      <c r="AR1451" s="145"/>
      <c r="AS1451" s="143">
        <f t="shared" si="2974"/>
        <v>0.25502211780498435</v>
      </c>
      <c r="AT1451" s="27">
        <f t="shared" si="3000"/>
        <v>19520000</v>
      </c>
      <c r="AU1451" s="28">
        <f t="shared" si="2986"/>
        <v>3708800</v>
      </c>
      <c r="AV1451" s="30">
        <f t="shared" si="2987"/>
        <v>23228800</v>
      </c>
      <c r="AW1451" s="26">
        <v>1</v>
      </c>
      <c r="AX1451" s="27">
        <v>16000000</v>
      </c>
      <c r="AY1451" s="27">
        <v>19200000</v>
      </c>
      <c r="AZ1451" s="145"/>
      <c r="BA1451" s="145"/>
      <c r="BB1451" s="143">
        <f t="shared" si="2975"/>
        <v>0.12856486930664501</v>
      </c>
      <c r="BC1451" s="27">
        <f t="shared" si="2998"/>
        <v>17600000</v>
      </c>
      <c r="BD1451" s="27">
        <f t="shared" si="2988"/>
        <v>3344000</v>
      </c>
      <c r="BE1451" s="27">
        <f t="shared" si="2989"/>
        <v>20944000</v>
      </c>
      <c r="BF1451" s="26">
        <v>1</v>
      </c>
      <c r="BG1451" s="27">
        <v>12800000</v>
      </c>
      <c r="BH1451" s="27">
        <v>11520000</v>
      </c>
      <c r="BI1451" s="145"/>
      <c r="BJ1451" s="145"/>
      <c r="BK1451" s="143">
        <f t="shared" si="2976"/>
        <v>7.4432292756478682E-2</v>
      </c>
      <c r="BL1451" s="27">
        <f t="shared" si="2990"/>
        <v>12160000</v>
      </c>
      <c r="BM1451" s="27">
        <f t="shared" si="2991"/>
        <v>2310400</v>
      </c>
      <c r="BN1451" s="28">
        <f t="shared" si="2992"/>
        <v>14470400</v>
      </c>
      <c r="BO1451" s="26">
        <v>1</v>
      </c>
      <c r="BP1451" s="27">
        <v>12800000</v>
      </c>
      <c r="BQ1451" s="27">
        <v>12160000</v>
      </c>
      <c r="BR1451" s="148"/>
      <c r="BS1451" s="148"/>
      <c r="BT1451" s="143">
        <f t="shared" si="2977"/>
        <v>3.6261886214694741E-2</v>
      </c>
      <c r="BU1451" s="27">
        <f t="shared" si="2966"/>
        <v>12480000</v>
      </c>
      <c r="BV1451" s="28">
        <f t="shared" si="2967"/>
        <v>2371200</v>
      </c>
      <c r="BW1451" s="30">
        <f t="shared" si="2968"/>
        <v>14851200</v>
      </c>
      <c r="BX1451" s="26">
        <v>1</v>
      </c>
      <c r="BY1451" s="28">
        <v>12800000</v>
      </c>
      <c r="BZ1451" s="28">
        <v>12160000</v>
      </c>
      <c r="CA1451" s="156"/>
      <c r="CB1451" s="156"/>
      <c r="CC1451" s="177">
        <f t="shared" si="2978"/>
        <v>3.6261886214694741E-2</v>
      </c>
      <c r="CD1451" s="28">
        <f t="shared" si="2969"/>
        <v>12480000</v>
      </c>
      <c r="CE1451" s="28">
        <f t="shared" si="2970"/>
        <v>2371200</v>
      </c>
      <c r="CF1451" s="29">
        <f t="shared" si="2971"/>
        <v>14851200</v>
      </c>
      <c r="CG1451" s="31" t="s">
        <v>30</v>
      </c>
      <c r="CH1451" s="32" t="s">
        <v>30</v>
      </c>
      <c r="CI1451" s="32" t="s">
        <v>30</v>
      </c>
      <c r="CJ1451" s="32" t="s">
        <v>30</v>
      </c>
      <c r="CK1451" s="32" t="s">
        <v>30</v>
      </c>
      <c r="CL1451" s="32" t="s">
        <v>30</v>
      </c>
      <c r="CM1451" s="32" t="s">
        <v>30</v>
      </c>
      <c r="CN1451" s="32" t="s">
        <v>30</v>
      </c>
      <c r="CO1451" s="32" t="s">
        <v>30</v>
      </c>
      <c r="CP1451" s="31" t="s">
        <v>30</v>
      </c>
      <c r="CQ1451" s="32" t="s">
        <v>30</v>
      </c>
      <c r="CR1451" s="32" t="s">
        <v>30</v>
      </c>
      <c r="CS1451" s="32" t="s">
        <v>30</v>
      </c>
      <c r="CT1451" s="32" t="s">
        <v>30</v>
      </c>
      <c r="CU1451" s="32" t="s">
        <v>30</v>
      </c>
      <c r="CV1451" s="32" t="s">
        <v>30</v>
      </c>
      <c r="CW1451" s="32" t="s">
        <v>30</v>
      </c>
      <c r="CX1451" s="34" t="s">
        <v>30</v>
      </c>
      <c r="CY1451" s="31" t="s">
        <v>30</v>
      </c>
      <c r="CZ1451" s="32" t="s">
        <v>30</v>
      </c>
      <c r="DA1451" s="32" t="s">
        <v>30</v>
      </c>
      <c r="DB1451" s="32" t="s">
        <v>30</v>
      </c>
      <c r="DC1451" s="32" t="s">
        <v>30</v>
      </c>
      <c r="DD1451" s="32" t="s">
        <v>30</v>
      </c>
      <c r="DE1451" s="32" t="s">
        <v>30</v>
      </c>
      <c r="DF1451" s="32" t="s">
        <v>30</v>
      </c>
      <c r="DG1451" s="32" t="s">
        <v>30</v>
      </c>
      <c r="DH1451" s="31" t="s">
        <v>30</v>
      </c>
      <c r="DI1451" s="43" t="s">
        <v>30</v>
      </c>
      <c r="DJ1451" s="43" t="s">
        <v>30</v>
      </c>
      <c r="DK1451" s="43" t="s">
        <v>30</v>
      </c>
      <c r="DL1451" s="43" t="s">
        <v>30</v>
      </c>
      <c r="DM1451" s="32" t="s">
        <v>30</v>
      </c>
      <c r="DN1451" s="32" t="s">
        <v>30</v>
      </c>
      <c r="DO1451" s="33" t="s">
        <v>30</v>
      </c>
    </row>
    <row r="1452" spans="1:119" ht="21" customHeight="1" x14ac:dyDescent="0.25">
      <c r="A1452" s="66" t="s">
        <v>2839</v>
      </c>
      <c r="B1452" s="67" t="s">
        <v>2702</v>
      </c>
      <c r="C1452" s="68" t="s">
        <v>2840</v>
      </c>
      <c r="D1452" s="26">
        <v>1</v>
      </c>
      <c r="E1452" s="27">
        <v>3500000</v>
      </c>
      <c r="F1452" s="27">
        <v>5040000</v>
      </c>
      <c r="G1452" s="148"/>
      <c r="H1452" s="148"/>
      <c r="I1452" s="143">
        <f t="shared" si="2980"/>
        <v>0.25502211780498441</v>
      </c>
      <c r="J1452" s="27">
        <f t="shared" si="2996"/>
        <v>4270000</v>
      </c>
      <c r="K1452" s="28">
        <f t="shared" si="2981"/>
        <v>811300</v>
      </c>
      <c r="L1452" s="29">
        <f t="shared" si="2979"/>
        <v>5081300</v>
      </c>
      <c r="M1452" s="26">
        <v>1</v>
      </c>
      <c r="N1452" s="27">
        <v>3500000</v>
      </c>
      <c r="O1452" s="27">
        <v>2800000</v>
      </c>
      <c r="P1452" s="145"/>
      <c r="Q1452" s="145"/>
      <c r="R1452" s="143">
        <f t="shared" si="3002"/>
        <v>0.15713484026367722</v>
      </c>
      <c r="S1452" s="27">
        <f t="shared" si="2963"/>
        <v>3150000</v>
      </c>
      <c r="T1452" s="28">
        <f t="shared" si="2964"/>
        <v>598500</v>
      </c>
      <c r="U1452" s="30">
        <f t="shared" si="2965"/>
        <v>3748500</v>
      </c>
      <c r="V1452" s="26">
        <v>1</v>
      </c>
      <c r="W1452" s="27">
        <v>3500000</v>
      </c>
      <c r="X1452" s="27">
        <v>4200000</v>
      </c>
      <c r="Y1452" s="145"/>
      <c r="Z1452" s="145"/>
      <c r="AA1452" s="143">
        <f t="shared" si="3001"/>
        <v>0.12856486930664501</v>
      </c>
      <c r="AB1452" s="27">
        <f t="shared" si="2997"/>
        <v>3850000</v>
      </c>
      <c r="AC1452" s="28">
        <f t="shared" si="2982"/>
        <v>731500</v>
      </c>
      <c r="AD1452" s="29">
        <f t="shared" si="2983"/>
        <v>4581500</v>
      </c>
      <c r="AE1452" s="26">
        <v>1</v>
      </c>
      <c r="AF1452" s="27">
        <v>3500000</v>
      </c>
      <c r="AG1452" s="27">
        <v>4270000</v>
      </c>
      <c r="AH1452" s="145"/>
      <c r="AI1452" s="145"/>
      <c r="AJ1452" s="143">
        <f t="shared" si="2973"/>
        <v>0.14014728996490133</v>
      </c>
      <c r="AK1452" s="27">
        <f t="shared" si="2999"/>
        <v>3885000</v>
      </c>
      <c r="AL1452" s="28">
        <f t="shared" si="2984"/>
        <v>738150</v>
      </c>
      <c r="AM1452" s="30">
        <f t="shared" si="2985"/>
        <v>4623150</v>
      </c>
      <c r="AN1452" s="26">
        <v>1</v>
      </c>
      <c r="AO1452" s="27">
        <v>3500000</v>
      </c>
      <c r="AP1452" s="27">
        <v>5040000</v>
      </c>
      <c r="AQ1452" s="145"/>
      <c r="AR1452" s="145"/>
      <c r="AS1452" s="143">
        <f t="shared" si="2974"/>
        <v>0.25502211780498441</v>
      </c>
      <c r="AT1452" s="27">
        <f t="shared" si="3000"/>
        <v>4270000</v>
      </c>
      <c r="AU1452" s="28">
        <f t="shared" si="2986"/>
        <v>811300</v>
      </c>
      <c r="AV1452" s="30">
        <f t="shared" si="2987"/>
        <v>5081300</v>
      </c>
      <c r="AW1452" s="26">
        <v>1</v>
      </c>
      <c r="AX1452" s="27">
        <v>3500000</v>
      </c>
      <c r="AY1452" s="27">
        <v>4200000</v>
      </c>
      <c r="AZ1452" s="145"/>
      <c r="BA1452" s="145"/>
      <c r="BB1452" s="143">
        <f t="shared" si="2975"/>
        <v>0.12856486930664501</v>
      </c>
      <c r="BC1452" s="27">
        <f t="shared" si="2998"/>
        <v>3850000</v>
      </c>
      <c r="BD1452" s="27">
        <f t="shared" si="2988"/>
        <v>731500</v>
      </c>
      <c r="BE1452" s="27">
        <f t="shared" si="2989"/>
        <v>4581500</v>
      </c>
      <c r="BF1452" s="26">
        <v>1</v>
      </c>
      <c r="BG1452" s="27">
        <v>2800000</v>
      </c>
      <c r="BH1452" s="27">
        <v>2520000</v>
      </c>
      <c r="BI1452" s="145"/>
      <c r="BJ1452" s="145"/>
      <c r="BK1452" s="143">
        <f t="shared" si="2976"/>
        <v>7.4432292756478682E-2</v>
      </c>
      <c r="BL1452" s="27">
        <f t="shared" si="2990"/>
        <v>2660000</v>
      </c>
      <c r="BM1452" s="27">
        <f t="shared" si="2991"/>
        <v>505400</v>
      </c>
      <c r="BN1452" s="28">
        <f t="shared" si="2992"/>
        <v>3165400</v>
      </c>
      <c r="BO1452" s="26">
        <v>1</v>
      </c>
      <c r="BP1452" s="27">
        <v>2800000</v>
      </c>
      <c r="BQ1452" s="27">
        <v>2660000</v>
      </c>
      <c r="BR1452" s="148"/>
      <c r="BS1452" s="148"/>
      <c r="BT1452" s="143">
        <f t="shared" si="2977"/>
        <v>3.6261886214694741E-2</v>
      </c>
      <c r="BU1452" s="27">
        <f t="shared" si="2966"/>
        <v>2730000</v>
      </c>
      <c r="BV1452" s="28">
        <f t="shared" si="2967"/>
        <v>518700</v>
      </c>
      <c r="BW1452" s="30">
        <f t="shared" si="2968"/>
        <v>3248700</v>
      </c>
      <c r="BX1452" s="26">
        <v>1</v>
      </c>
      <c r="BY1452" s="28">
        <v>2800000</v>
      </c>
      <c r="BZ1452" s="28">
        <v>2660000</v>
      </c>
      <c r="CA1452" s="156"/>
      <c r="CB1452" s="156"/>
      <c r="CC1452" s="177">
        <f t="shared" si="2978"/>
        <v>3.6261886214694741E-2</v>
      </c>
      <c r="CD1452" s="28">
        <f t="shared" si="2969"/>
        <v>2730000</v>
      </c>
      <c r="CE1452" s="28">
        <f t="shared" si="2970"/>
        <v>518700</v>
      </c>
      <c r="CF1452" s="29">
        <f t="shared" si="2971"/>
        <v>3248700</v>
      </c>
      <c r="CG1452" s="31" t="s">
        <v>30</v>
      </c>
      <c r="CH1452" s="32" t="s">
        <v>30</v>
      </c>
      <c r="CI1452" s="32" t="s">
        <v>30</v>
      </c>
      <c r="CJ1452" s="32" t="s">
        <v>30</v>
      </c>
      <c r="CK1452" s="32" t="s">
        <v>30</v>
      </c>
      <c r="CL1452" s="32" t="s">
        <v>30</v>
      </c>
      <c r="CM1452" s="32" t="s">
        <v>30</v>
      </c>
      <c r="CN1452" s="32" t="s">
        <v>30</v>
      </c>
      <c r="CO1452" s="32" t="s">
        <v>30</v>
      </c>
      <c r="CP1452" s="31" t="s">
        <v>30</v>
      </c>
      <c r="CQ1452" s="32" t="s">
        <v>30</v>
      </c>
      <c r="CR1452" s="32" t="s">
        <v>30</v>
      </c>
      <c r="CS1452" s="32" t="s">
        <v>30</v>
      </c>
      <c r="CT1452" s="32" t="s">
        <v>30</v>
      </c>
      <c r="CU1452" s="32" t="s">
        <v>30</v>
      </c>
      <c r="CV1452" s="32" t="s">
        <v>30</v>
      </c>
      <c r="CW1452" s="32" t="s">
        <v>30</v>
      </c>
      <c r="CX1452" s="34" t="s">
        <v>30</v>
      </c>
      <c r="CY1452" s="31" t="s">
        <v>30</v>
      </c>
      <c r="CZ1452" s="32" t="s">
        <v>30</v>
      </c>
      <c r="DA1452" s="32" t="s">
        <v>30</v>
      </c>
      <c r="DB1452" s="32" t="s">
        <v>30</v>
      </c>
      <c r="DC1452" s="32" t="s">
        <v>30</v>
      </c>
      <c r="DD1452" s="32" t="s">
        <v>30</v>
      </c>
      <c r="DE1452" s="32" t="s">
        <v>30</v>
      </c>
      <c r="DF1452" s="32" t="s">
        <v>30</v>
      </c>
      <c r="DG1452" s="32" t="s">
        <v>30</v>
      </c>
      <c r="DH1452" s="31" t="s">
        <v>30</v>
      </c>
      <c r="DI1452" s="43" t="s">
        <v>30</v>
      </c>
      <c r="DJ1452" s="43" t="s">
        <v>30</v>
      </c>
      <c r="DK1452" s="43" t="s">
        <v>30</v>
      </c>
      <c r="DL1452" s="43" t="s">
        <v>30</v>
      </c>
      <c r="DM1452" s="32" t="s">
        <v>30</v>
      </c>
      <c r="DN1452" s="32" t="s">
        <v>30</v>
      </c>
      <c r="DO1452" s="33" t="s">
        <v>30</v>
      </c>
    </row>
    <row r="1453" spans="1:119" ht="21" customHeight="1" x14ac:dyDescent="0.25">
      <c r="A1453" s="66" t="s">
        <v>2841</v>
      </c>
      <c r="B1453" s="67" t="s">
        <v>2702</v>
      </c>
      <c r="C1453" s="68" t="s">
        <v>2842</v>
      </c>
      <c r="D1453" s="26">
        <v>1</v>
      </c>
      <c r="E1453" s="27">
        <v>6500000</v>
      </c>
      <c r="F1453" s="27">
        <v>9360000</v>
      </c>
      <c r="G1453" s="148"/>
      <c r="H1453" s="148"/>
      <c r="I1453" s="143">
        <f t="shared" si="2980"/>
        <v>0.25502211780498435</v>
      </c>
      <c r="J1453" s="27">
        <f t="shared" si="2996"/>
        <v>7930000</v>
      </c>
      <c r="K1453" s="28">
        <f t="shared" si="2981"/>
        <v>1506700</v>
      </c>
      <c r="L1453" s="29">
        <f t="shared" si="2979"/>
        <v>9436700</v>
      </c>
      <c r="M1453" s="26">
        <v>1</v>
      </c>
      <c r="N1453" s="27">
        <v>6500000</v>
      </c>
      <c r="O1453" s="27">
        <v>5200000</v>
      </c>
      <c r="P1453" s="145"/>
      <c r="Q1453" s="145"/>
      <c r="R1453" s="143">
        <f t="shared" si="3002"/>
        <v>0.15713484026367722</v>
      </c>
      <c r="S1453" s="27">
        <f t="shared" si="2963"/>
        <v>5850000</v>
      </c>
      <c r="T1453" s="28">
        <f t="shared" si="2964"/>
        <v>1111500</v>
      </c>
      <c r="U1453" s="30">
        <f t="shared" si="2965"/>
        <v>6961500</v>
      </c>
      <c r="V1453" s="26">
        <v>1</v>
      </c>
      <c r="W1453" s="27">
        <v>6500000</v>
      </c>
      <c r="X1453" s="27">
        <v>7800000</v>
      </c>
      <c r="Y1453" s="145"/>
      <c r="Z1453" s="145"/>
      <c r="AA1453" s="143">
        <f t="shared" si="3001"/>
        <v>0.12856486930664501</v>
      </c>
      <c r="AB1453" s="27">
        <f t="shared" si="2997"/>
        <v>7150000</v>
      </c>
      <c r="AC1453" s="28">
        <f t="shared" si="2982"/>
        <v>1358500</v>
      </c>
      <c r="AD1453" s="29">
        <f t="shared" si="2983"/>
        <v>8508500</v>
      </c>
      <c r="AE1453" s="26">
        <v>1</v>
      </c>
      <c r="AF1453" s="27">
        <v>6500000</v>
      </c>
      <c r="AG1453" s="27">
        <v>7930000</v>
      </c>
      <c r="AH1453" s="145"/>
      <c r="AI1453" s="145"/>
      <c r="AJ1453" s="143">
        <f t="shared" si="2973"/>
        <v>0.14014728996490131</v>
      </c>
      <c r="AK1453" s="27">
        <f t="shared" si="2999"/>
        <v>7215000</v>
      </c>
      <c r="AL1453" s="28">
        <f t="shared" si="2984"/>
        <v>1370850</v>
      </c>
      <c r="AM1453" s="30">
        <f t="shared" si="2985"/>
        <v>8585850</v>
      </c>
      <c r="AN1453" s="26">
        <v>1</v>
      </c>
      <c r="AO1453" s="27">
        <v>6500000</v>
      </c>
      <c r="AP1453" s="27">
        <v>9360000</v>
      </c>
      <c r="AQ1453" s="145"/>
      <c r="AR1453" s="145"/>
      <c r="AS1453" s="143">
        <f t="shared" si="2974"/>
        <v>0.25502211780498435</v>
      </c>
      <c r="AT1453" s="27">
        <f t="shared" si="3000"/>
        <v>7930000</v>
      </c>
      <c r="AU1453" s="28">
        <f t="shared" si="2986"/>
        <v>1506700</v>
      </c>
      <c r="AV1453" s="30">
        <f t="shared" si="2987"/>
        <v>9436700</v>
      </c>
      <c r="AW1453" s="26">
        <v>1</v>
      </c>
      <c r="AX1453" s="27">
        <v>6500000</v>
      </c>
      <c r="AY1453" s="27">
        <v>7800000</v>
      </c>
      <c r="AZ1453" s="145"/>
      <c r="BA1453" s="145"/>
      <c r="BB1453" s="143">
        <f t="shared" si="2975"/>
        <v>0.12856486930664501</v>
      </c>
      <c r="BC1453" s="27">
        <f t="shared" si="2998"/>
        <v>7150000</v>
      </c>
      <c r="BD1453" s="27">
        <f t="shared" si="2988"/>
        <v>1358500</v>
      </c>
      <c r="BE1453" s="27">
        <f t="shared" si="2989"/>
        <v>8508500</v>
      </c>
      <c r="BF1453" s="26">
        <v>1</v>
      </c>
      <c r="BG1453" s="27">
        <v>5200000</v>
      </c>
      <c r="BH1453" s="27">
        <v>4680000</v>
      </c>
      <c r="BI1453" s="145"/>
      <c r="BJ1453" s="145"/>
      <c r="BK1453" s="143">
        <f t="shared" si="2976"/>
        <v>7.4432292756478682E-2</v>
      </c>
      <c r="BL1453" s="27">
        <f t="shared" si="2990"/>
        <v>4940000</v>
      </c>
      <c r="BM1453" s="27">
        <f t="shared" si="2991"/>
        <v>938600</v>
      </c>
      <c r="BN1453" s="28">
        <f t="shared" si="2992"/>
        <v>5878600</v>
      </c>
      <c r="BO1453" s="26">
        <v>1</v>
      </c>
      <c r="BP1453" s="27">
        <v>5200000</v>
      </c>
      <c r="BQ1453" s="27">
        <v>4940000</v>
      </c>
      <c r="BR1453" s="148"/>
      <c r="BS1453" s="148"/>
      <c r="BT1453" s="143">
        <f t="shared" si="2977"/>
        <v>3.6261886214694741E-2</v>
      </c>
      <c r="BU1453" s="27">
        <f t="shared" si="2966"/>
        <v>5070000</v>
      </c>
      <c r="BV1453" s="28">
        <f t="shared" si="2967"/>
        <v>963300</v>
      </c>
      <c r="BW1453" s="30">
        <f t="shared" si="2968"/>
        <v>6033300</v>
      </c>
      <c r="BX1453" s="26">
        <v>1</v>
      </c>
      <c r="BY1453" s="28">
        <v>5200000</v>
      </c>
      <c r="BZ1453" s="28">
        <v>4940000</v>
      </c>
      <c r="CA1453" s="156"/>
      <c r="CB1453" s="156"/>
      <c r="CC1453" s="177">
        <f t="shared" si="2978"/>
        <v>3.6261886214694741E-2</v>
      </c>
      <c r="CD1453" s="28">
        <f t="shared" si="2969"/>
        <v>5070000</v>
      </c>
      <c r="CE1453" s="28">
        <f t="shared" si="2970"/>
        <v>963300</v>
      </c>
      <c r="CF1453" s="29">
        <f t="shared" si="2971"/>
        <v>6033300</v>
      </c>
      <c r="CG1453" s="31" t="s">
        <v>30</v>
      </c>
      <c r="CH1453" s="32" t="s">
        <v>30</v>
      </c>
      <c r="CI1453" s="32" t="s">
        <v>30</v>
      </c>
      <c r="CJ1453" s="32" t="s">
        <v>30</v>
      </c>
      <c r="CK1453" s="32" t="s">
        <v>30</v>
      </c>
      <c r="CL1453" s="32" t="s">
        <v>30</v>
      </c>
      <c r="CM1453" s="32" t="s">
        <v>30</v>
      </c>
      <c r="CN1453" s="32" t="s">
        <v>30</v>
      </c>
      <c r="CO1453" s="32" t="s">
        <v>30</v>
      </c>
      <c r="CP1453" s="31" t="s">
        <v>30</v>
      </c>
      <c r="CQ1453" s="32" t="s">
        <v>30</v>
      </c>
      <c r="CR1453" s="32" t="s">
        <v>30</v>
      </c>
      <c r="CS1453" s="32" t="s">
        <v>30</v>
      </c>
      <c r="CT1453" s="32" t="s">
        <v>30</v>
      </c>
      <c r="CU1453" s="32" t="s">
        <v>30</v>
      </c>
      <c r="CV1453" s="32" t="s">
        <v>30</v>
      </c>
      <c r="CW1453" s="32" t="s">
        <v>30</v>
      </c>
      <c r="CX1453" s="34" t="s">
        <v>30</v>
      </c>
      <c r="CY1453" s="31" t="s">
        <v>30</v>
      </c>
      <c r="CZ1453" s="32" t="s">
        <v>30</v>
      </c>
      <c r="DA1453" s="32" t="s">
        <v>30</v>
      </c>
      <c r="DB1453" s="32" t="s">
        <v>30</v>
      </c>
      <c r="DC1453" s="32" t="s">
        <v>30</v>
      </c>
      <c r="DD1453" s="32" t="s">
        <v>30</v>
      </c>
      <c r="DE1453" s="32" t="s">
        <v>30</v>
      </c>
      <c r="DF1453" s="32" t="s">
        <v>30</v>
      </c>
      <c r="DG1453" s="32" t="s">
        <v>30</v>
      </c>
      <c r="DH1453" s="31" t="s">
        <v>30</v>
      </c>
      <c r="DI1453" s="43" t="s">
        <v>30</v>
      </c>
      <c r="DJ1453" s="43" t="s">
        <v>30</v>
      </c>
      <c r="DK1453" s="43" t="s">
        <v>30</v>
      </c>
      <c r="DL1453" s="43" t="s">
        <v>30</v>
      </c>
      <c r="DM1453" s="32" t="s">
        <v>30</v>
      </c>
      <c r="DN1453" s="32" t="s">
        <v>30</v>
      </c>
      <c r="DO1453" s="33" t="s">
        <v>30</v>
      </c>
    </row>
    <row r="1454" spans="1:119" ht="21" customHeight="1" x14ac:dyDescent="0.25">
      <c r="A1454" s="66" t="s">
        <v>2843</v>
      </c>
      <c r="B1454" s="67" t="s">
        <v>2702</v>
      </c>
      <c r="C1454" s="68" t="s">
        <v>2844</v>
      </c>
      <c r="D1454" s="26">
        <v>1</v>
      </c>
      <c r="E1454" s="27">
        <v>4500000</v>
      </c>
      <c r="F1454" s="27">
        <v>6480000</v>
      </c>
      <c r="G1454" s="148"/>
      <c r="H1454" s="148"/>
      <c r="I1454" s="143">
        <f t="shared" si="2980"/>
        <v>0.25502211780498435</v>
      </c>
      <c r="J1454" s="27">
        <f t="shared" si="2996"/>
        <v>5490000</v>
      </c>
      <c r="K1454" s="28">
        <f t="shared" si="2981"/>
        <v>1043100</v>
      </c>
      <c r="L1454" s="29">
        <f t="shared" si="2979"/>
        <v>6533100</v>
      </c>
      <c r="M1454" s="26">
        <v>1</v>
      </c>
      <c r="N1454" s="27">
        <v>4500000</v>
      </c>
      <c r="O1454" s="27">
        <v>3600000</v>
      </c>
      <c r="P1454" s="145"/>
      <c r="Q1454" s="145"/>
      <c r="R1454" s="143">
        <f t="shared" si="3002"/>
        <v>0.15713484026367722</v>
      </c>
      <c r="S1454" s="27">
        <f t="shared" si="2963"/>
        <v>4050000</v>
      </c>
      <c r="T1454" s="28">
        <f t="shared" si="2964"/>
        <v>769500</v>
      </c>
      <c r="U1454" s="30">
        <f t="shared" si="2965"/>
        <v>4819500</v>
      </c>
      <c r="V1454" s="26">
        <v>1</v>
      </c>
      <c r="W1454" s="27">
        <v>4500000</v>
      </c>
      <c r="X1454" s="27">
        <v>5400000</v>
      </c>
      <c r="Y1454" s="145"/>
      <c r="Z1454" s="145"/>
      <c r="AA1454" s="143">
        <f t="shared" si="3001"/>
        <v>0.12856486930664499</v>
      </c>
      <c r="AB1454" s="27">
        <f t="shared" si="2997"/>
        <v>4950000</v>
      </c>
      <c r="AC1454" s="28">
        <f t="shared" si="2982"/>
        <v>940500</v>
      </c>
      <c r="AD1454" s="29">
        <f t="shared" si="2983"/>
        <v>5890500</v>
      </c>
      <c r="AE1454" s="26">
        <v>1</v>
      </c>
      <c r="AF1454" s="27">
        <v>4500000</v>
      </c>
      <c r="AG1454" s="27">
        <v>5490000</v>
      </c>
      <c r="AH1454" s="145"/>
      <c r="AI1454" s="145"/>
      <c r="AJ1454" s="143">
        <f t="shared" si="2973"/>
        <v>0.14014728996490131</v>
      </c>
      <c r="AK1454" s="27">
        <f t="shared" si="2999"/>
        <v>4995000</v>
      </c>
      <c r="AL1454" s="28">
        <f t="shared" si="2984"/>
        <v>949050</v>
      </c>
      <c r="AM1454" s="30">
        <f t="shared" si="2985"/>
        <v>5944050</v>
      </c>
      <c r="AN1454" s="26">
        <v>1</v>
      </c>
      <c r="AO1454" s="27">
        <v>4500000</v>
      </c>
      <c r="AP1454" s="27">
        <v>6480000</v>
      </c>
      <c r="AQ1454" s="145"/>
      <c r="AR1454" s="145"/>
      <c r="AS1454" s="143">
        <f t="shared" si="2974"/>
        <v>0.25502211780498435</v>
      </c>
      <c r="AT1454" s="27">
        <f t="shared" si="3000"/>
        <v>5490000</v>
      </c>
      <c r="AU1454" s="28">
        <f t="shared" si="2986"/>
        <v>1043100</v>
      </c>
      <c r="AV1454" s="30">
        <f t="shared" si="2987"/>
        <v>6533100</v>
      </c>
      <c r="AW1454" s="26">
        <v>1</v>
      </c>
      <c r="AX1454" s="27">
        <v>4500000</v>
      </c>
      <c r="AY1454" s="27">
        <v>5400000</v>
      </c>
      <c r="AZ1454" s="145"/>
      <c r="BA1454" s="145"/>
      <c r="BB1454" s="143">
        <f t="shared" si="2975"/>
        <v>0.12856486930664499</v>
      </c>
      <c r="BC1454" s="27">
        <f t="shared" si="2998"/>
        <v>4950000</v>
      </c>
      <c r="BD1454" s="27">
        <f t="shared" si="2988"/>
        <v>940500</v>
      </c>
      <c r="BE1454" s="27">
        <f t="shared" si="2989"/>
        <v>5890500</v>
      </c>
      <c r="BF1454" s="26">
        <v>1</v>
      </c>
      <c r="BG1454" s="27">
        <v>3600000</v>
      </c>
      <c r="BH1454" s="27">
        <v>3240000</v>
      </c>
      <c r="BI1454" s="145"/>
      <c r="BJ1454" s="145"/>
      <c r="BK1454" s="143">
        <f t="shared" si="2976"/>
        <v>7.4432292756478682E-2</v>
      </c>
      <c r="BL1454" s="27">
        <f t="shared" si="2990"/>
        <v>3420000</v>
      </c>
      <c r="BM1454" s="27">
        <f t="shared" si="2991"/>
        <v>649800</v>
      </c>
      <c r="BN1454" s="28">
        <f t="shared" si="2992"/>
        <v>4069800</v>
      </c>
      <c r="BO1454" s="26">
        <v>1</v>
      </c>
      <c r="BP1454" s="27">
        <v>3600000</v>
      </c>
      <c r="BQ1454" s="27">
        <v>3420000</v>
      </c>
      <c r="BR1454" s="148"/>
      <c r="BS1454" s="148"/>
      <c r="BT1454" s="143">
        <f t="shared" si="2977"/>
        <v>3.6261886214694741E-2</v>
      </c>
      <c r="BU1454" s="27">
        <f t="shared" si="2966"/>
        <v>3510000</v>
      </c>
      <c r="BV1454" s="28">
        <f t="shared" si="2967"/>
        <v>666900</v>
      </c>
      <c r="BW1454" s="30">
        <f t="shared" si="2968"/>
        <v>4176900</v>
      </c>
      <c r="BX1454" s="26">
        <v>1</v>
      </c>
      <c r="BY1454" s="28">
        <v>3600000</v>
      </c>
      <c r="BZ1454" s="28">
        <v>3420000</v>
      </c>
      <c r="CA1454" s="156"/>
      <c r="CB1454" s="156"/>
      <c r="CC1454" s="177">
        <f t="shared" si="2978"/>
        <v>3.6261886214694741E-2</v>
      </c>
      <c r="CD1454" s="28">
        <f t="shared" si="2969"/>
        <v>3510000</v>
      </c>
      <c r="CE1454" s="28">
        <f t="shared" si="2970"/>
        <v>666900</v>
      </c>
      <c r="CF1454" s="29">
        <f t="shared" si="2971"/>
        <v>4176900</v>
      </c>
      <c r="CG1454" s="31" t="s">
        <v>30</v>
      </c>
      <c r="CH1454" s="32" t="s">
        <v>30</v>
      </c>
      <c r="CI1454" s="32" t="s">
        <v>30</v>
      </c>
      <c r="CJ1454" s="32" t="s">
        <v>30</v>
      </c>
      <c r="CK1454" s="32" t="s">
        <v>30</v>
      </c>
      <c r="CL1454" s="32" t="s">
        <v>30</v>
      </c>
      <c r="CM1454" s="32" t="s">
        <v>30</v>
      </c>
      <c r="CN1454" s="32" t="s">
        <v>30</v>
      </c>
      <c r="CO1454" s="32" t="s">
        <v>30</v>
      </c>
      <c r="CP1454" s="31" t="s">
        <v>30</v>
      </c>
      <c r="CQ1454" s="32" t="s">
        <v>30</v>
      </c>
      <c r="CR1454" s="32" t="s">
        <v>30</v>
      </c>
      <c r="CS1454" s="32" t="s">
        <v>30</v>
      </c>
      <c r="CT1454" s="32" t="s">
        <v>30</v>
      </c>
      <c r="CU1454" s="32" t="s">
        <v>30</v>
      </c>
      <c r="CV1454" s="32" t="s">
        <v>30</v>
      </c>
      <c r="CW1454" s="32" t="s">
        <v>30</v>
      </c>
      <c r="CX1454" s="34" t="s">
        <v>30</v>
      </c>
      <c r="CY1454" s="31" t="s">
        <v>30</v>
      </c>
      <c r="CZ1454" s="32" t="s">
        <v>30</v>
      </c>
      <c r="DA1454" s="32" t="s">
        <v>30</v>
      </c>
      <c r="DB1454" s="32" t="s">
        <v>30</v>
      </c>
      <c r="DC1454" s="32" t="s">
        <v>30</v>
      </c>
      <c r="DD1454" s="32" t="s">
        <v>30</v>
      </c>
      <c r="DE1454" s="32" t="s">
        <v>30</v>
      </c>
      <c r="DF1454" s="32" t="s">
        <v>30</v>
      </c>
      <c r="DG1454" s="32" t="s">
        <v>30</v>
      </c>
      <c r="DH1454" s="31" t="s">
        <v>30</v>
      </c>
      <c r="DI1454" s="43" t="s">
        <v>30</v>
      </c>
      <c r="DJ1454" s="43" t="s">
        <v>30</v>
      </c>
      <c r="DK1454" s="43" t="s">
        <v>30</v>
      </c>
      <c r="DL1454" s="43" t="s">
        <v>30</v>
      </c>
      <c r="DM1454" s="32" t="s">
        <v>30</v>
      </c>
      <c r="DN1454" s="32" t="s">
        <v>30</v>
      </c>
      <c r="DO1454" s="33" t="s">
        <v>30</v>
      </c>
    </row>
    <row r="1455" spans="1:119" ht="21" customHeight="1" x14ac:dyDescent="0.25">
      <c r="A1455" s="66" t="s">
        <v>2845</v>
      </c>
      <c r="B1455" s="67" t="s">
        <v>2702</v>
      </c>
      <c r="C1455" s="68" t="s">
        <v>2846</v>
      </c>
      <c r="D1455" s="26">
        <v>1</v>
      </c>
      <c r="E1455" s="27">
        <v>10000</v>
      </c>
      <c r="F1455" s="27">
        <v>8500000</v>
      </c>
      <c r="G1455" s="148">
        <f>5000000*1.052</f>
        <v>5260000</v>
      </c>
      <c r="H1455" s="148"/>
      <c r="I1455" s="143">
        <f t="shared" si="2980"/>
        <v>1.4108899112276823</v>
      </c>
      <c r="J1455" s="155">
        <f>+AVERAGE(F1455:G1455)</f>
        <v>6880000</v>
      </c>
      <c r="K1455" s="28">
        <f t="shared" si="2981"/>
        <v>1307200</v>
      </c>
      <c r="L1455" s="29">
        <f t="shared" si="2979"/>
        <v>8187200</v>
      </c>
      <c r="M1455" s="26">
        <v>1</v>
      </c>
      <c r="N1455" s="27">
        <v>10000</v>
      </c>
      <c r="O1455" s="27">
        <v>8500000</v>
      </c>
      <c r="P1455" s="27">
        <f>5000000*1.052</f>
        <v>5260000</v>
      </c>
      <c r="Q1455" s="27"/>
      <c r="R1455" s="163">
        <f t="shared" si="3002"/>
        <v>1.4108899112276823</v>
      </c>
      <c r="S1455" s="155">
        <f>+AVERAGE(O1455:P1455)</f>
        <v>6880000</v>
      </c>
      <c r="T1455" s="28">
        <f t="shared" si="2964"/>
        <v>1307200</v>
      </c>
      <c r="U1455" s="30">
        <f t="shared" si="2965"/>
        <v>8187200</v>
      </c>
      <c r="V1455" s="26">
        <v>1</v>
      </c>
      <c r="W1455" s="27">
        <v>10000</v>
      </c>
      <c r="X1455" s="27">
        <v>11500000</v>
      </c>
      <c r="Y1455" s="27">
        <f>5000000*1.052</f>
        <v>5260000</v>
      </c>
      <c r="Z1455" s="27">
        <f>+(100000*1.0928)*1.052</f>
        <v>114962.56000000001</v>
      </c>
      <c r="AA1455" s="169">
        <f t="shared" si="3001"/>
        <v>1.4117561973646275</v>
      </c>
      <c r="AB1455" s="196">
        <f>+MEDIAN(W1455:Z1455)</f>
        <v>2687481.2800000003</v>
      </c>
      <c r="AC1455" s="28">
        <f t="shared" si="2982"/>
        <v>510621.44320000004</v>
      </c>
      <c r="AD1455" s="29">
        <f t="shared" si="2983"/>
        <v>3198102.7232000004</v>
      </c>
      <c r="AE1455" s="26">
        <v>1</v>
      </c>
      <c r="AF1455" s="27">
        <v>10000</v>
      </c>
      <c r="AG1455" s="27">
        <v>11500000</v>
      </c>
      <c r="AH1455" s="27">
        <f>5000000*1.052</f>
        <v>5260000</v>
      </c>
      <c r="AI1455" s="27">
        <f>+(100000*1.0928)*1.052</f>
        <v>114962.56000000001</v>
      </c>
      <c r="AJ1455" s="169">
        <f t="shared" si="2973"/>
        <v>1.4117561973646275</v>
      </c>
      <c r="AK1455" s="191">
        <f>+MEDIAN(AF1455:AI1455)</f>
        <v>2687481.2800000003</v>
      </c>
      <c r="AL1455" s="28">
        <f t="shared" si="2984"/>
        <v>510621.44320000004</v>
      </c>
      <c r="AM1455" s="30">
        <f t="shared" si="2985"/>
        <v>3198102.7232000004</v>
      </c>
      <c r="AN1455" s="26">
        <v>1</v>
      </c>
      <c r="AO1455" s="27">
        <v>10000</v>
      </c>
      <c r="AP1455" s="27">
        <v>11500000</v>
      </c>
      <c r="AQ1455" s="27">
        <f>5000000*1.052</f>
        <v>5260000</v>
      </c>
      <c r="AR1455" s="27">
        <f>+(100000*1.0928)*1.052</f>
        <v>114962.56000000001</v>
      </c>
      <c r="AS1455" s="169">
        <f t="shared" si="2974"/>
        <v>1.4117561973646275</v>
      </c>
      <c r="AT1455" s="196">
        <f>+MEDIAN(AO1455:AR1455)</f>
        <v>2687481.2800000003</v>
      </c>
      <c r="AU1455" s="28">
        <f t="shared" si="2986"/>
        <v>510621.44320000004</v>
      </c>
      <c r="AV1455" s="30">
        <f t="shared" si="2987"/>
        <v>3198102.7232000004</v>
      </c>
      <c r="AW1455" s="26">
        <v>1</v>
      </c>
      <c r="AX1455" s="27">
        <v>10000</v>
      </c>
      <c r="AY1455" s="27">
        <v>11500000</v>
      </c>
      <c r="AZ1455" s="27">
        <f>5000000*1.052</f>
        <v>5260000</v>
      </c>
      <c r="BA1455" s="27">
        <f>+(100000*1.0928)*1.052</f>
        <v>114962.56000000001</v>
      </c>
      <c r="BB1455" s="169">
        <f t="shared" si="2975"/>
        <v>1.4117561973646275</v>
      </c>
      <c r="BC1455" s="196">
        <f>+MEDIAN(AX1455:BA1455)</f>
        <v>2687481.2800000003</v>
      </c>
      <c r="BD1455" s="27">
        <f t="shared" si="2988"/>
        <v>510621.44320000004</v>
      </c>
      <c r="BE1455" s="27">
        <f t="shared" si="2989"/>
        <v>3198102.7232000004</v>
      </c>
      <c r="BF1455" s="26">
        <v>1</v>
      </c>
      <c r="BG1455" s="27">
        <v>8000</v>
      </c>
      <c r="BH1455" s="27">
        <v>9500000</v>
      </c>
      <c r="BI1455" s="27">
        <f>9999*1.052</f>
        <v>10518.948</v>
      </c>
      <c r="BJ1455" s="145"/>
      <c r="BK1455" s="163">
        <f t="shared" si="2976"/>
        <v>1.4118337330716679</v>
      </c>
      <c r="BL1455" s="141">
        <f>+AVERAGE(BG1455,BI1455)</f>
        <v>9259.4740000000002</v>
      </c>
      <c r="BM1455" s="27">
        <f t="shared" si="2991"/>
        <v>1759.30006</v>
      </c>
      <c r="BN1455" s="28">
        <f t="shared" si="2992"/>
        <v>11018.77406</v>
      </c>
      <c r="BO1455" s="26">
        <v>1</v>
      </c>
      <c r="BP1455" s="27">
        <v>8000</v>
      </c>
      <c r="BQ1455" s="27">
        <v>10500000</v>
      </c>
      <c r="BR1455" s="27">
        <f>9999*1.052</f>
        <v>10518.948</v>
      </c>
      <c r="BS1455" s="148"/>
      <c r="BT1455" s="163">
        <f t="shared" si="2977"/>
        <v>1.4120602109267713</v>
      </c>
      <c r="BU1455" s="141">
        <f>+AVERAGE(BP1455,BR1455)</f>
        <v>9259.4740000000002</v>
      </c>
      <c r="BV1455" s="28">
        <f t="shared" si="2967"/>
        <v>1759.30006</v>
      </c>
      <c r="BW1455" s="30">
        <f t="shared" si="2968"/>
        <v>11018.77406</v>
      </c>
      <c r="BX1455" s="26">
        <v>1</v>
      </c>
      <c r="BY1455" s="28">
        <v>8000</v>
      </c>
      <c r="BZ1455" s="28">
        <v>10500000</v>
      </c>
      <c r="CA1455" s="28">
        <f>9999*1.052</f>
        <v>10518.948</v>
      </c>
      <c r="CB1455" s="156"/>
      <c r="CC1455" s="178">
        <f>+STDEVA(BY1455:BZ1455)/AVERAGE(BY1455:BZ1455)</f>
        <v>1.4120602109267713</v>
      </c>
      <c r="CD1455" s="180">
        <f>+AVERAGE(BY1455,CA1455)</f>
        <v>9259.4740000000002</v>
      </c>
      <c r="CE1455" s="28">
        <f t="shared" si="2970"/>
        <v>1759.30006</v>
      </c>
      <c r="CF1455" s="29">
        <f t="shared" si="2971"/>
        <v>11018.77406</v>
      </c>
      <c r="CG1455" s="31" t="s">
        <v>30</v>
      </c>
      <c r="CH1455" s="32" t="s">
        <v>30</v>
      </c>
      <c r="CI1455" s="32" t="s">
        <v>30</v>
      </c>
      <c r="CJ1455" s="32" t="s">
        <v>30</v>
      </c>
      <c r="CK1455" s="32" t="s">
        <v>30</v>
      </c>
      <c r="CL1455" s="32" t="s">
        <v>30</v>
      </c>
      <c r="CM1455" s="32" t="s">
        <v>30</v>
      </c>
      <c r="CN1455" s="32" t="s">
        <v>30</v>
      </c>
      <c r="CO1455" s="32" t="s">
        <v>30</v>
      </c>
      <c r="CP1455" s="31" t="s">
        <v>30</v>
      </c>
      <c r="CQ1455" s="32" t="s">
        <v>30</v>
      </c>
      <c r="CR1455" s="32" t="s">
        <v>30</v>
      </c>
      <c r="CS1455" s="32" t="s">
        <v>30</v>
      </c>
      <c r="CT1455" s="32" t="s">
        <v>30</v>
      </c>
      <c r="CU1455" s="32" t="s">
        <v>30</v>
      </c>
      <c r="CV1455" s="32" t="s">
        <v>30</v>
      </c>
      <c r="CW1455" s="32" t="s">
        <v>30</v>
      </c>
      <c r="CX1455" s="34" t="s">
        <v>30</v>
      </c>
      <c r="CY1455" s="31" t="s">
        <v>30</v>
      </c>
      <c r="CZ1455" s="32" t="s">
        <v>30</v>
      </c>
      <c r="DA1455" s="32" t="s">
        <v>30</v>
      </c>
      <c r="DB1455" s="32" t="s">
        <v>30</v>
      </c>
      <c r="DC1455" s="32" t="s">
        <v>30</v>
      </c>
      <c r="DD1455" s="32" t="s">
        <v>30</v>
      </c>
      <c r="DE1455" s="32" t="s">
        <v>30</v>
      </c>
      <c r="DF1455" s="32" t="s">
        <v>30</v>
      </c>
      <c r="DG1455" s="32" t="s">
        <v>30</v>
      </c>
      <c r="DH1455" s="31" t="s">
        <v>30</v>
      </c>
      <c r="DI1455" s="43" t="s">
        <v>30</v>
      </c>
      <c r="DJ1455" s="43" t="s">
        <v>30</v>
      </c>
      <c r="DK1455" s="43" t="s">
        <v>30</v>
      </c>
      <c r="DL1455" s="43" t="s">
        <v>30</v>
      </c>
      <c r="DM1455" s="32" t="s">
        <v>30</v>
      </c>
      <c r="DN1455" s="32" t="s">
        <v>30</v>
      </c>
      <c r="DO1455" s="33" t="s">
        <v>30</v>
      </c>
    </row>
    <row r="1456" spans="1:119" ht="21" customHeight="1" x14ac:dyDescent="0.25">
      <c r="A1456" s="66" t="s">
        <v>2847</v>
      </c>
      <c r="B1456" s="67" t="s">
        <v>2702</v>
      </c>
      <c r="C1456" s="68" t="s">
        <v>2848</v>
      </c>
      <c r="D1456" s="31" t="s">
        <v>30</v>
      </c>
      <c r="E1456" s="32" t="s">
        <v>30</v>
      </c>
      <c r="F1456" s="32" t="s">
        <v>30</v>
      </c>
      <c r="G1456" s="32" t="s">
        <v>30</v>
      </c>
      <c r="H1456" s="32" t="s">
        <v>30</v>
      </c>
      <c r="I1456" s="32" t="s">
        <v>30</v>
      </c>
      <c r="J1456" s="32" t="s">
        <v>30</v>
      </c>
      <c r="K1456" s="32" t="s">
        <v>30</v>
      </c>
      <c r="L1456" s="32" t="s">
        <v>30</v>
      </c>
      <c r="M1456" s="31" t="s">
        <v>30</v>
      </c>
      <c r="N1456" s="43" t="s">
        <v>30</v>
      </c>
      <c r="O1456" s="32" t="s">
        <v>30</v>
      </c>
      <c r="P1456" s="32" t="s">
        <v>30</v>
      </c>
      <c r="Q1456" s="32" t="s">
        <v>30</v>
      </c>
      <c r="R1456" s="165" t="s">
        <v>30</v>
      </c>
      <c r="S1456" s="32" t="s">
        <v>30</v>
      </c>
      <c r="T1456" s="32" t="s">
        <v>30</v>
      </c>
      <c r="U1456" s="33" t="s">
        <v>30</v>
      </c>
      <c r="V1456" s="31" t="s">
        <v>30</v>
      </c>
      <c r="W1456" s="32" t="s">
        <v>30</v>
      </c>
      <c r="X1456" s="32" t="s">
        <v>30</v>
      </c>
      <c r="Y1456" s="32" t="s">
        <v>30</v>
      </c>
      <c r="Z1456" s="32" t="s">
        <v>30</v>
      </c>
      <c r="AA1456" s="165" t="s">
        <v>30</v>
      </c>
      <c r="AB1456" s="32" t="s">
        <v>30</v>
      </c>
      <c r="AC1456" s="32" t="s">
        <v>30</v>
      </c>
      <c r="AD1456" s="34" t="s">
        <v>30</v>
      </c>
      <c r="AE1456" s="31" t="s">
        <v>30</v>
      </c>
      <c r="AF1456" s="32" t="s">
        <v>30</v>
      </c>
      <c r="AG1456" s="32" t="s">
        <v>30</v>
      </c>
      <c r="AH1456" s="32" t="s">
        <v>30</v>
      </c>
      <c r="AI1456" s="32" t="s">
        <v>30</v>
      </c>
      <c r="AJ1456" s="165" t="s">
        <v>30</v>
      </c>
      <c r="AK1456" s="32" t="s">
        <v>30</v>
      </c>
      <c r="AL1456" s="32" t="s">
        <v>30</v>
      </c>
      <c r="AM1456" s="33" t="s">
        <v>30</v>
      </c>
      <c r="AN1456" s="31" t="s">
        <v>30</v>
      </c>
      <c r="AO1456" s="32" t="s">
        <v>30</v>
      </c>
      <c r="AP1456" s="32" t="s">
        <v>30</v>
      </c>
      <c r="AQ1456" s="32" t="s">
        <v>30</v>
      </c>
      <c r="AR1456" s="32" t="s">
        <v>30</v>
      </c>
      <c r="AS1456" s="32" t="s">
        <v>30</v>
      </c>
      <c r="AT1456" s="32" t="s">
        <v>30</v>
      </c>
      <c r="AU1456" s="32" t="s">
        <v>30</v>
      </c>
      <c r="AV1456" s="33" t="s">
        <v>30</v>
      </c>
      <c r="AW1456" s="31" t="s">
        <v>30</v>
      </c>
      <c r="AX1456" s="32" t="s">
        <v>30</v>
      </c>
      <c r="AY1456" s="32" t="s">
        <v>30</v>
      </c>
      <c r="AZ1456" s="32" t="s">
        <v>30</v>
      </c>
      <c r="BA1456" s="32" t="s">
        <v>30</v>
      </c>
      <c r="BB1456" s="32" t="s">
        <v>30</v>
      </c>
      <c r="BC1456" s="32" t="s">
        <v>30</v>
      </c>
      <c r="BD1456" s="32" t="s">
        <v>30</v>
      </c>
      <c r="BE1456" s="32" t="s">
        <v>30</v>
      </c>
      <c r="BF1456" s="31" t="s">
        <v>30</v>
      </c>
      <c r="BG1456" s="32" t="s">
        <v>30</v>
      </c>
      <c r="BH1456" s="32" t="s">
        <v>30</v>
      </c>
      <c r="BI1456" s="32" t="s">
        <v>30</v>
      </c>
      <c r="BJ1456" s="32" t="s">
        <v>30</v>
      </c>
      <c r="BK1456" s="32" t="s">
        <v>30</v>
      </c>
      <c r="BL1456" s="32" t="s">
        <v>30</v>
      </c>
      <c r="BM1456" s="32" t="s">
        <v>30</v>
      </c>
      <c r="BN1456" s="32" t="s">
        <v>30</v>
      </c>
      <c r="BO1456" s="31" t="s">
        <v>30</v>
      </c>
      <c r="BP1456" s="32" t="s">
        <v>30</v>
      </c>
      <c r="BQ1456" s="32" t="s">
        <v>30</v>
      </c>
      <c r="BR1456" s="32" t="s">
        <v>30</v>
      </c>
      <c r="BS1456" s="32" t="s">
        <v>30</v>
      </c>
      <c r="BT1456" s="32" t="s">
        <v>30</v>
      </c>
      <c r="BU1456" s="32" t="s">
        <v>30</v>
      </c>
      <c r="BV1456" s="32" t="s">
        <v>30</v>
      </c>
      <c r="BW1456" s="33" t="s">
        <v>30</v>
      </c>
      <c r="BX1456" s="31" t="s">
        <v>30</v>
      </c>
      <c r="BY1456" s="32" t="s">
        <v>30</v>
      </c>
      <c r="BZ1456" s="32" t="s">
        <v>30</v>
      </c>
      <c r="CA1456" s="32" t="s">
        <v>30</v>
      </c>
      <c r="CB1456" s="32" t="s">
        <v>30</v>
      </c>
      <c r="CC1456" s="32" t="s">
        <v>30</v>
      </c>
      <c r="CD1456" s="32" t="s">
        <v>30</v>
      </c>
      <c r="CE1456" s="32" t="s">
        <v>30</v>
      </c>
      <c r="CF1456" s="34" t="s">
        <v>30</v>
      </c>
      <c r="CG1456" s="31" t="s">
        <v>30</v>
      </c>
      <c r="CH1456" s="32" t="s">
        <v>30</v>
      </c>
      <c r="CI1456" s="32" t="s">
        <v>30</v>
      </c>
      <c r="CJ1456" s="32" t="s">
        <v>30</v>
      </c>
      <c r="CK1456" s="32" t="s">
        <v>30</v>
      </c>
      <c r="CL1456" s="32" t="s">
        <v>30</v>
      </c>
      <c r="CM1456" s="32" t="s">
        <v>30</v>
      </c>
      <c r="CN1456" s="32" t="s">
        <v>30</v>
      </c>
      <c r="CO1456" s="32" t="s">
        <v>30</v>
      </c>
      <c r="CP1456" s="31" t="s">
        <v>30</v>
      </c>
      <c r="CQ1456" s="32" t="s">
        <v>30</v>
      </c>
      <c r="CR1456" s="32" t="s">
        <v>30</v>
      </c>
      <c r="CS1456" s="32" t="s">
        <v>30</v>
      </c>
      <c r="CT1456" s="32" t="s">
        <v>30</v>
      </c>
      <c r="CU1456" s="32" t="s">
        <v>30</v>
      </c>
      <c r="CV1456" s="32" t="s">
        <v>30</v>
      </c>
      <c r="CW1456" s="32" t="s">
        <v>30</v>
      </c>
      <c r="CX1456" s="34" t="s">
        <v>30</v>
      </c>
      <c r="CY1456" s="31" t="s">
        <v>30</v>
      </c>
      <c r="CZ1456" s="32" t="s">
        <v>30</v>
      </c>
      <c r="DA1456" s="32" t="s">
        <v>30</v>
      </c>
      <c r="DB1456" s="32" t="s">
        <v>30</v>
      </c>
      <c r="DC1456" s="32" t="s">
        <v>30</v>
      </c>
      <c r="DD1456" s="32" t="s">
        <v>30</v>
      </c>
      <c r="DE1456" s="32" t="s">
        <v>30</v>
      </c>
      <c r="DF1456" s="32" t="s">
        <v>30</v>
      </c>
      <c r="DG1456" s="32" t="s">
        <v>30</v>
      </c>
      <c r="DH1456" s="31" t="s">
        <v>30</v>
      </c>
      <c r="DI1456" s="43" t="s">
        <v>30</v>
      </c>
      <c r="DJ1456" s="43" t="s">
        <v>30</v>
      </c>
      <c r="DK1456" s="43" t="s">
        <v>30</v>
      </c>
      <c r="DL1456" s="43" t="s">
        <v>30</v>
      </c>
      <c r="DM1456" s="32" t="s">
        <v>30</v>
      </c>
      <c r="DN1456" s="32" t="s">
        <v>30</v>
      </c>
      <c r="DO1456" s="33" t="s">
        <v>30</v>
      </c>
    </row>
    <row r="1457" spans="1:119" ht="21" customHeight="1" x14ac:dyDescent="0.25">
      <c r="A1457" s="66" t="s">
        <v>2849</v>
      </c>
      <c r="B1457" s="67" t="s">
        <v>2702</v>
      </c>
      <c r="C1457" s="68" t="s">
        <v>2850</v>
      </c>
      <c r="D1457" s="31" t="s">
        <v>30</v>
      </c>
      <c r="E1457" s="32" t="s">
        <v>30</v>
      </c>
      <c r="F1457" s="32" t="s">
        <v>30</v>
      </c>
      <c r="G1457" s="32" t="s">
        <v>30</v>
      </c>
      <c r="H1457" s="32" t="s">
        <v>30</v>
      </c>
      <c r="I1457" s="32" t="s">
        <v>30</v>
      </c>
      <c r="J1457" s="32" t="s">
        <v>30</v>
      </c>
      <c r="K1457" s="32" t="s">
        <v>30</v>
      </c>
      <c r="L1457" s="32" t="s">
        <v>30</v>
      </c>
      <c r="M1457" s="31" t="s">
        <v>30</v>
      </c>
      <c r="N1457" s="43" t="s">
        <v>30</v>
      </c>
      <c r="O1457" s="32" t="s">
        <v>30</v>
      </c>
      <c r="P1457" s="32" t="s">
        <v>30</v>
      </c>
      <c r="Q1457" s="32" t="s">
        <v>30</v>
      </c>
      <c r="R1457" s="165" t="s">
        <v>30</v>
      </c>
      <c r="S1457" s="32" t="s">
        <v>30</v>
      </c>
      <c r="T1457" s="32" t="s">
        <v>30</v>
      </c>
      <c r="U1457" s="33" t="s">
        <v>30</v>
      </c>
      <c r="V1457" s="31" t="s">
        <v>30</v>
      </c>
      <c r="W1457" s="32" t="s">
        <v>30</v>
      </c>
      <c r="X1457" s="32" t="s">
        <v>30</v>
      </c>
      <c r="Y1457" s="32" t="s">
        <v>30</v>
      </c>
      <c r="Z1457" s="32" t="s">
        <v>30</v>
      </c>
      <c r="AA1457" s="165" t="s">
        <v>30</v>
      </c>
      <c r="AB1457" s="32" t="s">
        <v>30</v>
      </c>
      <c r="AC1457" s="32" t="s">
        <v>30</v>
      </c>
      <c r="AD1457" s="34" t="s">
        <v>30</v>
      </c>
      <c r="AE1457" s="31" t="s">
        <v>30</v>
      </c>
      <c r="AF1457" s="32" t="s">
        <v>30</v>
      </c>
      <c r="AG1457" s="32" t="s">
        <v>30</v>
      </c>
      <c r="AH1457" s="32" t="s">
        <v>30</v>
      </c>
      <c r="AI1457" s="32" t="s">
        <v>30</v>
      </c>
      <c r="AJ1457" s="165" t="s">
        <v>30</v>
      </c>
      <c r="AK1457" s="32" t="s">
        <v>30</v>
      </c>
      <c r="AL1457" s="32" t="s">
        <v>30</v>
      </c>
      <c r="AM1457" s="33" t="s">
        <v>30</v>
      </c>
      <c r="AN1457" s="31" t="s">
        <v>30</v>
      </c>
      <c r="AO1457" s="32" t="s">
        <v>30</v>
      </c>
      <c r="AP1457" s="32" t="s">
        <v>30</v>
      </c>
      <c r="AQ1457" s="32" t="s">
        <v>30</v>
      </c>
      <c r="AR1457" s="32" t="s">
        <v>30</v>
      </c>
      <c r="AS1457" s="32" t="s">
        <v>30</v>
      </c>
      <c r="AT1457" s="32" t="s">
        <v>30</v>
      </c>
      <c r="AU1457" s="32" t="s">
        <v>30</v>
      </c>
      <c r="AV1457" s="33" t="s">
        <v>30</v>
      </c>
      <c r="AW1457" s="31" t="s">
        <v>30</v>
      </c>
      <c r="AX1457" s="32" t="s">
        <v>30</v>
      </c>
      <c r="AY1457" s="32" t="s">
        <v>30</v>
      </c>
      <c r="AZ1457" s="32" t="s">
        <v>30</v>
      </c>
      <c r="BA1457" s="32" t="s">
        <v>30</v>
      </c>
      <c r="BB1457" s="32" t="s">
        <v>30</v>
      </c>
      <c r="BC1457" s="32" t="s">
        <v>30</v>
      </c>
      <c r="BD1457" s="32" t="s">
        <v>30</v>
      </c>
      <c r="BE1457" s="32" t="s">
        <v>30</v>
      </c>
      <c r="BF1457" s="31" t="s">
        <v>30</v>
      </c>
      <c r="BG1457" s="32" t="s">
        <v>30</v>
      </c>
      <c r="BH1457" s="32" t="s">
        <v>30</v>
      </c>
      <c r="BI1457" s="32" t="s">
        <v>30</v>
      </c>
      <c r="BJ1457" s="32" t="s">
        <v>30</v>
      </c>
      <c r="BK1457" s="32" t="s">
        <v>30</v>
      </c>
      <c r="BL1457" s="32" t="s">
        <v>30</v>
      </c>
      <c r="BM1457" s="32" t="s">
        <v>30</v>
      </c>
      <c r="BN1457" s="32" t="s">
        <v>30</v>
      </c>
      <c r="BO1457" s="31" t="s">
        <v>30</v>
      </c>
      <c r="BP1457" s="32" t="s">
        <v>30</v>
      </c>
      <c r="BQ1457" s="32" t="s">
        <v>30</v>
      </c>
      <c r="BR1457" s="32" t="s">
        <v>30</v>
      </c>
      <c r="BS1457" s="32" t="s">
        <v>30</v>
      </c>
      <c r="BT1457" s="32" t="s">
        <v>30</v>
      </c>
      <c r="BU1457" s="32" t="s">
        <v>30</v>
      </c>
      <c r="BV1457" s="32" t="s">
        <v>30</v>
      </c>
      <c r="BW1457" s="33" t="s">
        <v>30</v>
      </c>
      <c r="BX1457" s="31" t="s">
        <v>30</v>
      </c>
      <c r="BY1457" s="32" t="s">
        <v>30</v>
      </c>
      <c r="BZ1457" s="32" t="s">
        <v>30</v>
      </c>
      <c r="CA1457" s="32" t="s">
        <v>30</v>
      </c>
      <c r="CB1457" s="32" t="s">
        <v>30</v>
      </c>
      <c r="CC1457" s="32" t="s">
        <v>30</v>
      </c>
      <c r="CD1457" s="32" t="s">
        <v>30</v>
      </c>
      <c r="CE1457" s="32" t="s">
        <v>30</v>
      </c>
      <c r="CF1457" s="34" t="s">
        <v>30</v>
      </c>
      <c r="CG1457" s="31" t="s">
        <v>30</v>
      </c>
      <c r="CH1457" s="32" t="s">
        <v>30</v>
      </c>
      <c r="CI1457" s="32" t="s">
        <v>30</v>
      </c>
      <c r="CJ1457" s="32" t="s">
        <v>30</v>
      </c>
      <c r="CK1457" s="32" t="s">
        <v>30</v>
      </c>
      <c r="CL1457" s="32" t="s">
        <v>30</v>
      </c>
      <c r="CM1457" s="32" t="s">
        <v>30</v>
      </c>
      <c r="CN1457" s="32" t="s">
        <v>30</v>
      </c>
      <c r="CO1457" s="32" t="s">
        <v>30</v>
      </c>
      <c r="CP1457" s="31" t="s">
        <v>30</v>
      </c>
      <c r="CQ1457" s="32" t="s">
        <v>30</v>
      </c>
      <c r="CR1457" s="32" t="s">
        <v>30</v>
      </c>
      <c r="CS1457" s="32" t="s">
        <v>30</v>
      </c>
      <c r="CT1457" s="32" t="s">
        <v>30</v>
      </c>
      <c r="CU1457" s="32" t="s">
        <v>30</v>
      </c>
      <c r="CV1457" s="32" t="s">
        <v>30</v>
      </c>
      <c r="CW1457" s="32" t="s">
        <v>30</v>
      </c>
      <c r="CX1457" s="34" t="s">
        <v>30</v>
      </c>
      <c r="CY1457" s="31" t="s">
        <v>30</v>
      </c>
      <c r="CZ1457" s="32" t="s">
        <v>30</v>
      </c>
      <c r="DA1457" s="32" t="s">
        <v>30</v>
      </c>
      <c r="DB1457" s="32" t="s">
        <v>30</v>
      </c>
      <c r="DC1457" s="32" t="s">
        <v>30</v>
      </c>
      <c r="DD1457" s="32" t="s">
        <v>30</v>
      </c>
      <c r="DE1457" s="32" t="s">
        <v>30</v>
      </c>
      <c r="DF1457" s="32" t="s">
        <v>30</v>
      </c>
      <c r="DG1457" s="32" t="s">
        <v>30</v>
      </c>
      <c r="DH1457" s="31" t="s">
        <v>30</v>
      </c>
      <c r="DI1457" s="43" t="s">
        <v>30</v>
      </c>
      <c r="DJ1457" s="43" t="s">
        <v>30</v>
      </c>
      <c r="DK1457" s="43" t="s">
        <v>30</v>
      </c>
      <c r="DL1457" s="43" t="s">
        <v>30</v>
      </c>
      <c r="DM1457" s="32" t="s">
        <v>30</v>
      </c>
      <c r="DN1457" s="32" t="s">
        <v>30</v>
      </c>
      <c r="DO1457" s="33" t="s">
        <v>30</v>
      </c>
    </row>
    <row r="1458" spans="1:119" ht="21" customHeight="1" x14ac:dyDescent="0.25">
      <c r="A1458" s="66" t="s">
        <v>2851</v>
      </c>
      <c r="B1458" s="67" t="s">
        <v>2702</v>
      </c>
      <c r="C1458" s="68" t="s">
        <v>2852</v>
      </c>
      <c r="D1458" s="31" t="s">
        <v>30</v>
      </c>
      <c r="E1458" s="32" t="s">
        <v>30</v>
      </c>
      <c r="F1458" s="32" t="s">
        <v>30</v>
      </c>
      <c r="G1458" s="32" t="s">
        <v>30</v>
      </c>
      <c r="H1458" s="32" t="s">
        <v>30</v>
      </c>
      <c r="I1458" s="32" t="s">
        <v>30</v>
      </c>
      <c r="J1458" s="32" t="s">
        <v>30</v>
      </c>
      <c r="K1458" s="32" t="s">
        <v>30</v>
      </c>
      <c r="L1458" s="32" t="s">
        <v>30</v>
      </c>
      <c r="M1458" s="31" t="s">
        <v>30</v>
      </c>
      <c r="N1458" s="43" t="s">
        <v>30</v>
      </c>
      <c r="O1458" s="32" t="s">
        <v>30</v>
      </c>
      <c r="P1458" s="32" t="s">
        <v>30</v>
      </c>
      <c r="Q1458" s="32" t="s">
        <v>30</v>
      </c>
      <c r="R1458" s="165" t="s">
        <v>30</v>
      </c>
      <c r="S1458" s="32" t="s">
        <v>30</v>
      </c>
      <c r="T1458" s="32" t="s">
        <v>30</v>
      </c>
      <c r="U1458" s="33" t="s">
        <v>30</v>
      </c>
      <c r="V1458" s="31" t="s">
        <v>30</v>
      </c>
      <c r="W1458" s="32" t="s">
        <v>30</v>
      </c>
      <c r="X1458" s="32" t="s">
        <v>30</v>
      </c>
      <c r="Y1458" s="32" t="s">
        <v>30</v>
      </c>
      <c r="Z1458" s="32" t="s">
        <v>30</v>
      </c>
      <c r="AA1458" s="165" t="s">
        <v>30</v>
      </c>
      <c r="AB1458" s="32" t="s">
        <v>30</v>
      </c>
      <c r="AC1458" s="32" t="s">
        <v>30</v>
      </c>
      <c r="AD1458" s="34" t="s">
        <v>30</v>
      </c>
      <c r="AE1458" s="31" t="s">
        <v>30</v>
      </c>
      <c r="AF1458" s="32" t="s">
        <v>30</v>
      </c>
      <c r="AG1458" s="32" t="s">
        <v>30</v>
      </c>
      <c r="AH1458" s="32" t="s">
        <v>30</v>
      </c>
      <c r="AI1458" s="32" t="s">
        <v>30</v>
      </c>
      <c r="AJ1458" s="165" t="s">
        <v>30</v>
      </c>
      <c r="AK1458" s="32" t="s">
        <v>30</v>
      </c>
      <c r="AL1458" s="32" t="s">
        <v>30</v>
      </c>
      <c r="AM1458" s="33" t="s">
        <v>30</v>
      </c>
      <c r="AN1458" s="31" t="s">
        <v>30</v>
      </c>
      <c r="AO1458" s="32" t="s">
        <v>30</v>
      </c>
      <c r="AP1458" s="32" t="s">
        <v>30</v>
      </c>
      <c r="AQ1458" s="32" t="s">
        <v>30</v>
      </c>
      <c r="AR1458" s="32" t="s">
        <v>30</v>
      </c>
      <c r="AS1458" s="32" t="s">
        <v>30</v>
      </c>
      <c r="AT1458" s="32" t="s">
        <v>30</v>
      </c>
      <c r="AU1458" s="32" t="s">
        <v>30</v>
      </c>
      <c r="AV1458" s="33" t="s">
        <v>30</v>
      </c>
      <c r="AW1458" s="31" t="s">
        <v>30</v>
      </c>
      <c r="AX1458" s="32" t="s">
        <v>30</v>
      </c>
      <c r="AY1458" s="32" t="s">
        <v>30</v>
      </c>
      <c r="AZ1458" s="32" t="s">
        <v>30</v>
      </c>
      <c r="BA1458" s="32" t="s">
        <v>30</v>
      </c>
      <c r="BB1458" s="32" t="s">
        <v>30</v>
      </c>
      <c r="BC1458" s="32" t="s">
        <v>30</v>
      </c>
      <c r="BD1458" s="32" t="s">
        <v>30</v>
      </c>
      <c r="BE1458" s="32" t="s">
        <v>30</v>
      </c>
      <c r="BF1458" s="31" t="s">
        <v>30</v>
      </c>
      <c r="BG1458" s="32" t="s">
        <v>30</v>
      </c>
      <c r="BH1458" s="32" t="s">
        <v>30</v>
      </c>
      <c r="BI1458" s="32" t="s">
        <v>30</v>
      </c>
      <c r="BJ1458" s="32" t="s">
        <v>30</v>
      </c>
      <c r="BK1458" s="32" t="s">
        <v>30</v>
      </c>
      <c r="BL1458" s="32" t="s">
        <v>30</v>
      </c>
      <c r="BM1458" s="32" t="s">
        <v>30</v>
      </c>
      <c r="BN1458" s="32" t="s">
        <v>30</v>
      </c>
      <c r="BO1458" s="31" t="s">
        <v>30</v>
      </c>
      <c r="BP1458" s="32" t="s">
        <v>30</v>
      </c>
      <c r="BQ1458" s="32" t="s">
        <v>30</v>
      </c>
      <c r="BR1458" s="32" t="s">
        <v>30</v>
      </c>
      <c r="BS1458" s="32" t="s">
        <v>30</v>
      </c>
      <c r="BT1458" s="32" t="s">
        <v>30</v>
      </c>
      <c r="BU1458" s="32" t="s">
        <v>30</v>
      </c>
      <c r="BV1458" s="32" t="s">
        <v>30</v>
      </c>
      <c r="BW1458" s="33" t="s">
        <v>30</v>
      </c>
      <c r="BX1458" s="31" t="s">
        <v>30</v>
      </c>
      <c r="BY1458" s="32" t="s">
        <v>30</v>
      </c>
      <c r="BZ1458" s="32" t="s">
        <v>30</v>
      </c>
      <c r="CA1458" s="32" t="s">
        <v>30</v>
      </c>
      <c r="CB1458" s="32" t="s">
        <v>30</v>
      </c>
      <c r="CC1458" s="32" t="s">
        <v>30</v>
      </c>
      <c r="CD1458" s="32" t="s">
        <v>30</v>
      </c>
      <c r="CE1458" s="32" t="s">
        <v>30</v>
      </c>
      <c r="CF1458" s="34" t="s">
        <v>30</v>
      </c>
      <c r="CG1458" s="31" t="s">
        <v>30</v>
      </c>
      <c r="CH1458" s="32" t="s">
        <v>30</v>
      </c>
      <c r="CI1458" s="32" t="s">
        <v>30</v>
      </c>
      <c r="CJ1458" s="32" t="s">
        <v>30</v>
      </c>
      <c r="CK1458" s="32" t="s">
        <v>30</v>
      </c>
      <c r="CL1458" s="32" t="s">
        <v>30</v>
      </c>
      <c r="CM1458" s="32" t="s">
        <v>30</v>
      </c>
      <c r="CN1458" s="32" t="s">
        <v>30</v>
      </c>
      <c r="CO1458" s="32" t="s">
        <v>30</v>
      </c>
      <c r="CP1458" s="31" t="s">
        <v>30</v>
      </c>
      <c r="CQ1458" s="32" t="s">
        <v>30</v>
      </c>
      <c r="CR1458" s="32" t="s">
        <v>30</v>
      </c>
      <c r="CS1458" s="32" t="s">
        <v>30</v>
      </c>
      <c r="CT1458" s="32" t="s">
        <v>30</v>
      </c>
      <c r="CU1458" s="32" t="s">
        <v>30</v>
      </c>
      <c r="CV1458" s="32" t="s">
        <v>30</v>
      </c>
      <c r="CW1458" s="32" t="s">
        <v>30</v>
      </c>
      <c r="CX1458" s="34" t="s">
        <v>30</v>
      </c>
      <c r="CY1458" s="31" t="s">
        <v>30</v>
      </c>
      <c r="CZ1458" s="32" t="s">
        <v>30</v>
      </c>
      <c r="DA1458" s="32" t="s">
        <v>30</v>
      </c>
      <c r="DB1458" s="32" t="s">
        <v>30</v>
      </c>
      <c r="DC1458" s="32" t="s">
        <v>30</v>
      </c>
      <c r="DD1458" s="32" t="s">
        <v>30</v>
      </c>
      <c r="DE1458" s="32" t="s">
        <v>30</v>
      </c>
      <c r="DF1458" s="32" t="s">
        <v>30</v>
      </c>
      <c r="DG1458" s="32" t="s">
        <v>30</v>
      </c>
      <c r="DH1458" s="31" t="s">
        <v>30</v>
      </c>
      <c r="DI1458" s="43" t="s">
        <v>30</v>
      </c>
      <c r="DJ1458" s="43" t="s">
        <v>30</v>
      </c>
      <c r="DK1458" s="43" t="s">
        <v>30</v>
      </c>
      <c r="DL1458" s="43" t="s">
        <v>30</v>
      </c>
      <c r="DM1458" s="32" t="s">
        <v>30</v>
      </c>
      <c r="DN1458" s="32" t="s">
        <v>30</v>
      </c>
      <c r="DO1458" s="33" t="s">
        <v>30</v>
      </c>
    </row>
    <row r="1459" spans="1:119" ht="21" customHeight="1" x14ac:dyDescent="0.25">
      <c r="A1459" s="66" t="s">
        <v>2853</v>
      </c>
      <c r="B1459" s="67" t="s">
        <v>2702</v>
      </c>
      <c r="C1459" s="68" t="s">
        <v>2854</v>
      </c>
      <c r="D1459" s="31" t="s">
        <v>30</v>
      </c>
      <c r="E1459" s="32" t="s">
        <v>30</v>
      </c>
      <c r="F1459" s="32" t="s">
        <v>30</v>
      </c>
      <c r="G1459" s="32" t="s">
        <v>30</v>
      </c>
      <c r="H1459" s="32" t="s">
        <v>30</v>
      </c>
      <c r="I1459" s="32" t="s">
        <v>30</v>
      </c>
      <c r="J1459" s="32" t="s">
        <v>30</v>
      </c>
      <c r="K1459" s="32" t="s">
        <v>30</v>
      </c>
      <c r="L1459" s="32" t="s">
        <v>30</v>
      </c>
      <c r="M1459" s="31" t="s">
        <v>30</v>
      </c>
      <c r="N1459" s="43" t="s">
        <v>30</v>
      </c>
      <c r="O1459" s="32" t="s">
        <v>30</v>
      </c>
      <c r="P1459" s="32" t="s">
        <v>30</v>
      </c>
      <c r="Q1459" s="32" t="s">
        <v>30</v>
      </c>
      <c r="R1459" s="165" t="s">
        <v>30</v>
      </c>
      <c r="S1459" s="32" t="s">
        <v>30</v>
      </c>
      <c r="T1459" s="32" t="s">
        <v>30</v>
      </c>
      <c r="U1459" s="33" t="s">
        <v>30</v>
      </c>
      <c r="V1459" s="31" t="s">
        <v>30</v>
      </c>
      <c r="W1459" s="32" t="s">
        <v>30</v>
      </c>
      <c r="X1459" s="32" t="s">
        <v>30</v>
      </c>
      <c r="Y1459" s="32" t="s">
        <v>30</v>
      </c>
      <c r="Z1459" s="32" t="s">
        <v>30</v>
      </c>
      <c r="AA1459" s="165" t="s">
        <v>30</v>
      </c>
      <c r="AB1459" s="32" t="s">
        <v>30</v>
      </c>
      <c r="AC1459" s="32" t="s">
        <v>30</v>
      </c>
      <c r="AD1459" s="34" t="s">
        <v>30</v>
      </c>
      <c r="AE1459" s="31" t="s">
        <v>30</v>
      </c>
      <c r="AF1459" s="32" t="s">
        <v>30</v>
      </c>
      <c r="AG1459" s="32" t="s">
        <v>30</v>
      </c>
      <c r="AH1459" s="32" t="s">
        <v>30</v>
      </c>
      <c r="AI1459" s="32" t="s">
        <v>30</v>
      </c>
      <c r="AJ1459" s="165" t="s">
        <v>30</v>
      </c>
      <c r="AK1459" s="32" t="s">
        <v>30</v>
      </c>
      <c r="AL1459" s="32" t="s">
        <v>30</v>
      </c>
      <c r="AM1459" s="33" t="s">
        <v>30</v>
      </c>
      <c r="AN1459" s="31" t="s">
        <v>30</v>
      </c>
      <c r="AO1459" s="32" t="s">
        <v>30</v>
      </c>
      <c r="AP1459" s="32" t="s">
        <v>30</v>
      </c>
      <c r="AQ1459" s="32" t="s">
        <v>30</v>
      </c>
      <c r="AR1459" s="32" t="s">
        <v>30</v>
      </c>
      <c r="AS1459" s="32" t="s">
        <v>30</v>
      </c>
      <c r="AT1459" s="32" t="s">
        <v>30</v>
      </c>
      <c r="AU1459" s="32" t="s">
        <v>30</v>
      </c>
      <c r="AV1459" s="33" t="s">
        <v>30</v>
      </c>
      <c r="AW1459" s="31" t="s">
        <v>30</v>
      </c>
      <c r="AX1459" s="32" t="s">
        <v>30</v>
      </c>
      <c r="AY1459" s="32" t="s">
        <v>30</v>
      </c>
      <c r="AZ1459" s="32" t="s">
        <v>30</v>
      </c>
      <c r="BA1459" s="32" t="s">
        <v>30</v>
      </c>
      <c r="BB1459" s="32" t="s">
        <v>30</v>
      </c>
      <c r="BC1459" s="32" t="s">
        <v>30</v>
      </c>
      <c r="BD1459" s="32" t="s">
        <v>30</v>
      </c>
      <c r="BE1459" s="32" t="s">
        <v>30</v>
      </c>
      <c r="BF1459" s="31" t="s">
        <v>30</v>
      </c>
      <c r="BG1459" s="32" t="s">
        <v>30</v>
      </c>
      <c r="BH1459" s="32" t="s">
        <v>30</v>
      </c>
      <c r="BI1459" s="32" t="s">
        <v>30</v>
      </c>
      <c r="BJ1459" s="32" t="s">
        <v>30</v>
      </c>
      <c r="BK1459" s="32" t="s">
        <v>30</v>
      </c>
      <c r="BL1459" s="32" t="s">
        <v>30</v>
      </c>
      <c r="BM1459" s="32" t="s">
        <v>30</v>
      </c>
      <c r="BN1459" s="32" t="s">
        <v>30</v>
      </c>
      <c r="BO1459" s="31" t="s">
        <v>30</v>
      </c>
      <c r="BP1459" s="32" t="s">
        <v>30</v>
      </c>
      <c r="BQ1459" s="32" t="s">
        <v>30</v>
      </c>
      <c r="BR1459" s="32" t="s">
        <v>30</v>
      </c>
      <c r="BS1459" s="32" t="s">
        <v>30</v>
      </c>
      <c r="BT1459" s="32" t="s">
        <v>30</v>
      </c>
      <c r="BU1459" s="32" t="s">
        <v>30</v>
      </c>
      <c r="BV1459" s="32" t="s">
        <v>30</v>
      </c>
      <c r="BW1459" s="33" t="s">
        <v>30</v>
      </c>
      <c r="BX1459" s="31" t="s">
        <v>30</v>
      </c>
      <c r="BY1459" s="32" t="s">
        <v>30</v>
      </c>
      <c r="BZ1459" s="32" t="s">
        <v>30</v>
      </c>
      <c r="CA1459" s="32" t="s">
        <v>30</v>
      </c>
      <c r="CB1459" s="32" t="s">
        <v>30</v>
      </c>
      <c r="CC1459" s="32" t="s">
        <v>30</v>
      </c>
      <c r="CD1459" s="32" t="s">
        <v>30</v>
      </c>
      <c r="CE1459" s="32" t="s">
        <v>30</v>
      </c>
      <c r="CF1459" s="34" t="s">
        <v>30</v>
      </c>
      <c r="CG1459" s="31" t="s">
        <v>30</v>
      </c>
      <c r="CH1459" s="32" t="s">
        <v>30</v>
      </c>
      <c r="CI1459" s="32" t="s">
        <v>30</v>
      </c>
      <c r="CJ1459" s="32" t="s">
        <v>30</v>
      </c>
      <c r="CK1459" s="32" t="s">
        <v>30</v>
      </c>
      <c r="CL1459" s="32" t="s">
        <v>30</v>
      </c>
      <c r="CM1459" s="32" t="s">
        <v>30</v>
      </c>
      <c r="CN1459" s="32" t="s">
        <v>30</v>
      </c>
      <c r="CO1459" s="32" t="s">
        <v>30</v>
      </c>
      <c r="CP1459" s="31" t="s">
        <v>30</v>
      </c>
      <c r="CQ1459" s="32" t="s">
        <v>30</v>
      </c>
      <c r="CR1459" s="32" t="s">
        <v>30</v>
      </c>
      <c r="CS1459" s="32" t="s">
        <v>30</v>
      </c>
      <c r="CT1459" s="32" t="s">
        <v>30</v>
      </c>
      <c r="CU1459" s="32" t="s">
        <v>30</v>
      </c>
      <c r="CV1459" s="32" t="s">
        <v>30</v>
      </c>
      <c r="CW1459" s="32" t="s">
        <v>30</v>
      </c>
      <c r="CX1459" s="34" t="s">
        <v>30</v>
      </c>
      <c r="CY1459" s="31" t="s">
        <v>30</v>
      </c>
      <c r="CZ1459" s="32" t="s">
        <v>30</v>
      </c>
      <c r="DA1459" s="32" t="s">
        <v>30</v>
      </c>
      <c r="DB1459" s="32" t="s">
        <v>30</v>
      </c>
      <c r="DC1459" s="32" t="s">
        <v>30</v>
      </c>
      <c r="DD1459" s="32" t="s">
        <v>30</v>
      </c>
      <c r="DE1459" s="32" t="s">
        <v>30</v>
      </c>
      <c r="DF1459" s="32" t="s">
        <v>30</v>
      </c>
      <c r="DG1459" s="32" t="s">
        <v>30</v>
      </c>
      <c r="DH1459" s="31" t="s">
        <v>30</v>
      </c>
      <c r="DI1459" s="43" t="s">
        <v>30</v>
      </c>
      <c r="DJ1459" s="43" t="s">
        <v>30</v>
      </c>
      <c r="DK1459" s="43" t="s">
        <v>30</v>
      </c>
      <c r="DL1459" s="43" t="s">
        <v>30</v>
      </c>
      <c r="DM1459" s="32" t="s">
        <v>30</v>
      </c>
      <c r="DN1459" s="32" t="s">
        <v>30</v>
      </c>
      <c r="DO1459" s="33" t="s">
        <v>30</v>
      </c>
    </row>
    <row r="1460" spans="1:119" ht="21" customHeight="1" x14ac:dyDescent="0.25">
      <c r="A1460" s="66" t="s">
        <v>2855</v>
      </c>
      <c r="B1460" s="67" t="s">
        <v>2702</v>
      </c>
      <c r="C1460" s="68" t="s">
        <v>2856</v>
      </c>
      <c r="D1460" s="31" t="s">
        <v>30</v>
      </c>
      <c r="E1460" s="32" t="s">
        <v>30</v>
      </c>
      <c r="F1460" s="32" t="s">
        <v>30</v>
      </c>
      <c r="G1460" s="32" t="s">
        <v>30</v>
      </c>
      <c r="H1460" s="32" t="s">
        <v>30</v>
      </c>
      <c r="I1460" s="32" t="s">
        <v>30</v>
      </c>
      <c r="J1460" s="32" t="s">
        <v>30</v>
      </c>
      <c r="K1460" s="32" t="s">
        <v>30</v>
      </c>
      <c r="L1460" s="32" t="s">
        <v>30</v>
      </c>
      <c r="M1460" s="31" t="s">
        <v>30</v>
      </c>
      <c r="N1460" s="43" t="s">
        <v>30</v>
      </c>
      <c r="O1460" s="32" t="s">
        <v>30</v>
      </c>
      <c r="P1460" s="32" t="s">
        <v>30</v>
      </c>
      <c r="Q1460" s="32" t="s">
        <v>30</v>
      </c>
      <c r="R1460" s="165" t="s">
        <v>30</v>
      </c>
      <c r="S1460" s="32" t="s">
        <v>30</v>
      </c>
      <c r="T1460" s="32" t="s">
        <v>30</v>
      </c>
      <c r="U1460" s="33" t="s">
        <v>30</v>
      </c>
      <c r="V1460" s="31" t="s">
        <v>30</v>
      </c>
      <c r="W1460" s="32" t="s">
        <v>30</v>
      </c>
      <c r="X1460" s="32" t="s">
        <v>30</v>
      </c>
      <c r="Y1460" s="32" t="s">
        <v>30</v>
      </c>
      <c r="Z1460" s="32" t="s">
        <v>30</v>
      </c>
      <c r="AA1460" s="165" t="s">
        <v>30</v>
      </c>
      <c r="AB1460" s="32" t="s">
        <v>30</v>
      </c>
      <c r="AC1460" s="32" t="s">
        <v>30</v>
      </c>
      <c r="AD1460" s="34" t="s">
        <v>30</v>
      </c>
      <c r="AE1460" s="31" t="s">
        <v>30</v>
      </c>
      <c r="AF1460" s="32" t="s">
        <v>30</v>
      </c>
      <c r="AG1460" s="32" t="s">
        <v>30</v>
      </c>
      <c r="AH1460" s="32" t="s">
        <v>30</v>
      </c>
      <c r="AI1460" s="32" t="s">
        <v>30</v>
      </c>
      <c r="AJ1460" s="165" t="s">
        <v>30</v>
      </c>
      <c r="AK1460" s="32" t="s">
        <v>30</v>
      </c>
      <c r="AL1460" s="32" t="s">
        <v>30</v>
      </c>
      <c r="AM1460" s="33" t="s">
        <v>30</v>
      </c>
      <c r="AN1460" s="31" t="s">
        <v>30</v>
      </c>
      <c r="AO1460" s="32" t="s">
        <v>30</v>
      </c>
      <c r="AP1460" s="32" t="s">
        <v>30</v>
      </c>
      <c r="AQ1460" s="32" t="s">
        <v>30</v>
      </c>
      <c r="AR1460" s="32" t="s">
        <v>30</v>
      </c>
      <c r="AS1460" s="32" t="s">
        <v>30</v>
      </c>
      <c r="AT1460" s="32" t="s">
        <v>30</v>
      </c>
      <c r="AU1460" s="32" t="s">
        <v>30</v>
      </c>
      <c r="AV1460" s="33" t="s">
        <v>30</v>
      </c>
      <c r="AW1460" s="31" t="s">
        <v>30</v>
      </c>
      <c r="AX1460" s="32" t="s">
        <v>30</v>
      </c>
      <c r="AY1460" s="32" t="s">
        <v>30</v>
      </c>
      <c r="AZ1460" s="32" t="s">
        <v>30</v>
      </c>
      <c r="BA1460" s="32" t="s">
        <v>30</v>
      </c>
      <c r="BB1460" s="32" t="s">
        <v>30</v>
      </c>
      <c r="BC1460" s="32" t="s">
        <v>30</v>
      </c>
      <c r="BD1460" s="32" t="s">
        <v>30</v>
      </c>
      <c r="BE1460" s="32" t="s">
        <v>30</v>
      </c>
      <c r="BF1460" s="31" t="s">
        <v>30</v>
      </c>
      <c r="BG1460" s="32" t="s">
        <v>30</v>
      </c>
      <c r="BH1460" s="32" t="s">
        <v>30</v>
      </c>
      <c r="BI1460" s="32" t="s">
        <v>30</v>
      </c>
      <c r="BJ1460" s="32" t="s">
        <v>30</v>
      </c>
      <c r="BK1460" s="32" t="s">
        <v>30</v>
      </c>
      <c r="BL1460" s="32" t="s">
        <v>30</v>
      </c>
      <c r="BM1460" s="32" t="s">
        <v>30</v>
      </c>
      <c r="BN1460" s="32" t="s">
        <v>30</v>
      </c>
      <c r="BO1460" s="31" t="s">
        <v>30</v>
      </c>
      <c r="BP1460" s="32" t="s">
        <v>30</v>
      </c>
      <c r="BQ1460" s="32" t="s">
        <v>30</v>
      </c>
      <c r="BR1460" s="32" t="s">
        <v>30</v>
      </c>
      <c r="BS1460" s="32" t="s">
        <v>30</v>
      </c>
      <c r="BT1460" s="32" t="s">
        <v>30</v>
      </c>
      <c r="BU1460" s="32" t="s">
        <v>30</v>
      </c>
      <c r="BV1460" s="32" t="s">
        <v>30</v>
      </c>
      <c r="BW1460" s="33" t="s">
        <v>30</v>
      </c>
      <c r="BX1460" s="31" t="s">
        <v>30</v>
      </c>
      <c r="BY1460" s="32" t="s">
        <v>30</v>
      </c>
      <c r="BZ1460" s="32" t="s">
        <v>30</v>
      </c>
      <c r="CA1460" s="32" t="s">
        <v>30</v>
      </c>
      <c r="CB1460" s="32" t="s">
        <v>30</v>
      </c>
      <c r="CC1460" s="32" t="s">
        <v>30</v>
      </c>
      <c r="CD1460" s="32" t="s">
        <v>30</v>
      </c>
      <c r="CE1460" s="32" t="s">
        <v>30</v>
      </c>
      <c r="CF1460" s="34" t="s">
        <v>30</v>
      </c>
      <c r="CG1460" s="31" t="s">
        <v>30</v>
      </c>
      <c r="CH1460" s="32" t="s">
        <v>30</v>
      </c>
      <c r="CI1460" s="32" t="s">
        <v>30</v>
      </c>
      <c r="CJ1460" s="32" t="s">
        <v>30</v>
      </c>
      <c r="CK1460" s="32" t="s">
        <v>30</v>
      </c>
      <c r="CL1460" s="32" t="s">
        <v>30</v>
      </c>
      <c r="CM1460" s="32" t="s">
        <v>30</v>
      </c>
      <c r="CN1460" s="32" t="s">
        <v>30</v>
      </c>
      <c r="CO1460" s="32" t="s">
        <v>30</v>
      </c>
      <c r="CP1460" s="31" t="s">
        <v>30</v>
      </c>
      <c r="CQ1460" s="32" t="s">
        <v>30</v>
      </c>
      <c r="CR1460" s="32" t="s">
        <v>30</v>
      </c>
      <c r="CS1460" s="32" t="s">
        <v>30</v>
      </c>
      <c r="CT1460" s="32" t="s">
        <v>30</v>
      </c>
      <c r="CU1460" s="32" t="s">
        <v>30</v>
      </c>
      <c r="CV1460" s="32" t="s">
        <v>30</v>
      </c>
      <c r="CW1460" s="32" t="s">
        <v>30</v>
      </c>
      <c r="CX1460" s="34" t="s">
        <v>30</v>
      </c>
      <c r="CY1460" s="31" t="s">
        <v>30</v>
      </c>
      <c r="CZ1460" s="32" t="s">
        <v>30</v>
      </c>
      <c r="DA1460" s="32" t="s">
        <v>30</v>
      </c>
      <c r="DB1460" s="32" t="s">
        <v>30</v>
      </c>
      <c r="DC1460" s="32" t="s">
        <v>30</v>
      </c>
      <c r="DD1460" s="32" t="s">
        <v>30</v>
      </c>
      <c r="DE1460" s="32" t="s">
        <v>30</v>
      </c>
      <c r="DF1460" s="32" t="s">
        <v>30</v>
      </c>
      <c r="DG1460" s="32" t="s">
        <v>30</v>
      </c>
      <c r="DH1460" s="31" t="s">
        <v>30</v>
      </c>
      <c r="DI1460" s="43" t="s">
        <v>30</v>
      </c>
      <c r="DJ1460" s="43" t="s">
        <v>30</v>
      </c>
      <c r="DK1460" s="43" t="s">
        <v>30</v>
      </c>
      <c r="DL1460" s="43" t="s">
        <v>30</v>
      </c>
      <c r="DM1460" s="32" t="s">
        <v>30</v>
      </c>
      <c r="DN1460" s="32" t="s">
        <v>30</v>
      </c>
      <c r="DO1460" s="33" t="s">
        <v>30</v>
      </c>
    </row>
    <row r="1461" spans="1:119" ht="21" customHeight="1" x14ac:dyDescent="0.25">
      <c r="A1461" s="66" t="s">
        <v>2857</v>
      </c>
      <c r="B1461" s="67" t="s">
        <v>2702</v>
      </c>
      <c r="C1461" s="68" t="s">
        <v>2858</v>
      </c>
      <c r="D1461" s="31" t="s">
        <v>30</v>
      </c>
      <c r="E1461" s="32" t="s">
        <v>30</v>
      </c>
      <c r="F1461" s="32" t="s">
        <v>30</v>
      </c>
      <c r="G1461" s="32" t="s">
        <v>30</v>
      </c>
      <c r="H1461" s="32" t="s">
        <v>30</v>
      </c>
      <c r="I1461" s="32" t="s">
        <v>30</v>
      </c>
      <c r="J1461" s="32" t="s">
        <v>30</v>
      </c>
      <c r="K1461" s="32" t="s">
        <v>30</v>
      </c>
      <c r="L1461" s="32" t="s">
        <v>30</v>
      </c>
      <c r="M1461" s="31" t="s">
        <v>30</v>
      </c>
      <c r="N1461" s="43" t="s">
        <v>30</v>
      </c>
      <c r="O1461" s="32" t="s">
        <v>30</v>
      </c>
      <c r="P1461" s="32" t="s">
        <v>30</v>
      </c>
      <c r="Q1461" s="32" t="s">
        <v>30</v>
      </c>
      <c r="R1461" s="165" t="s">
        <v>30</v>
      </c>
      <c r="S1461" s="32" t="s">
        <v>30</v>
      </c>
      <c r="T1461" s="32" t="s">
        <v>30</v>
      </c>
      <c r="U1461" s="33" t="s">
        <v>30</v>
      </c>
      <c r="V1461" s="31" t="s">
        <v>30</v>
      </c>
      <c r="W1461" s="32" t="s">
        <v>30</v>
      </c>
      <c r="X1461" s="32" t="s">
        <v>30</v>
      </c>
      <c r="Y1461" s="32" t="s">
        <v>30</v>
      </c>
      <c r="Z1461" s="32" t="s">
        <v>30</v>
      </c>
      <c r="AA1461" s="165" t="s">
        <v>30</v>
      </c>
      <c r="AB1461" s="32" t="s">
        <v>30</v>
      </c>
      <c r="AC1461" s="32" t="s">
        <v>30</v>
      </c>
      <c r="AD1461" s="34" t="s">
        <v>30</v>
      </c>
      <c r="AE1461" s="31" t="s">
        <v>30</v>
      </c>
      <c r="AF1461" s="32" t="s">
        <v>30</v>
      </c>
      <c r="AG1461" s="32" t="s">
        <v>30</v>
      </c>
      <c r="AH1461" s="32" t="s">
        <v>30</v>
      </c>
      <c r="AI1461" s="32" t="s">
        <v>30</v>
      </c>
      <c r="AJ1461" s="165" t="s">
        <v>30</v>
      </c>
      <c r="AK1461" s="32" t="s">
        <v>30</v>
      </c>
      <c r="AL1461" s="32" t="s">
        <v>30</v>
      </c>
      <c r="AM1461" s="33" t="s">
        <v>30</v>
      </c>
      <c r="AN1461" s="31" t="s">
        <v>30</v>
      </c>
      <c r="AO1461" s="32" t="s">
        <v>30</v>
      </c>
      <c r="AP1461" s="32" t="s">
        <v>30</v>
      </c>
      <c r="AQ1461" s="32" t="s">
        <v>30</v>
      </c>
      <c r="AR1461" s="32" t="s">
        <v>30</v>
      </c>
      <c r="AS1461" s="32" t="s">
        <v>30</v>
      </c>
      <c r="AT1461" s="32" t="s">
        <v>30</v>
      </c>
      <c r="AU1461" s="32" t="s">
        <v>30</v>
      </c>
      <c r="AV1461" s="33" t="s">
        <v>30</v>
      </c>
      <c r="AW1461" s="31" t="s">
        <v>30</v>
      </c>
      <c r="AX1461" s="32" t="s">
        <v>30</v>
      </c>
      <c r="AY1461" s="32" t="s">
        <v>30</v>
      </c>
      <c r="AZ1461" s="32" t="s">
        <v>30</v>
      </c>
      <c r="BA1461" s="32" t="s">
        <v>30</v>
      </c>
      <c r="BB1461" s="32" t="s">
        <v>30</v>
      </c>
      <c r="BC1461" s="32" t="s">
        <v>30</v>
      </c>
      <c r="BD1461" s="32" t="s">
        <v>30</v>
      </c>
      <c r="BE1461" s="32" t="s">
        <v>30</v>
      </c>
      <c r="BF1461" s="31" t="s">
        <v>30</v>
      </c>
      <c r="BG1461" s="32" t="s">
        <v>30</v>
      </c>
      <c r="BH1461" s="32" t="s">
        <v>30</v>
      </c>
      <c r="BI1461" s="32" t="s">
        <v>30</v>
      </c>
      <c r="BJ1461" s="32" t="s">
        <v>30</v>
      </c>
      <c r="BK1461" s="32" t="s">
        <v>30</v>
      </c>
      <c r="BL1461" s="32" t="s">
        <v>30</v>
      </c>
      <c r="BM1461" s="32" t="s">
        <v>30</v>
      </c>
      <c r="BN1461" s="32" t="s">
        <v>30</v>
      </c>
      <c r="BO1461" s="31" t="s">
        <v>30</v>
      </c>
      <c r="BP1461" s="32" t="s">
        <v>30</v>
      </c>
      <c r="BQ1461" s="32" t="s">
        <v>30</v>
      </c>
      <c r="BR1461" s="32" t="s">
        <v>30</v>
      </c>
      <c r="BS1461" s="32" t="s">
        <v>30</v>
      </c>
      <c r="BT1461" s="32" t="s">
        <v>30</v>
      </c>
      <c r="BU1461" s="32" t="s">
        <v>30</v>
      </c>
      <c r="BV1461" s="32" t="s">
        <v>30</v>
      </c>
      <c r="BW1461" s="33" t="s">
        <v>30</v>
      </c>
      <c r="BX1461" s="31" t="s">
        <v>30</v>
      </c>
      <c r="BY1461" s="32" t="s">
        <v>30</v>
      </c>
      <c r="BZ1461" s="32" t="s">
        <v>30</v>
      </c>
      <c r="CA1461" s="32" t="s">
        <v>30</v>
      </c>
      <c r="CB1461" s="32" t="s">
        <v>30</v>
      </c>
      <c r="CC1461" s="32" t="s">
        <v>30</v>
      </c>
      <c r="CD1461" s="32" t="s">
        <v>30</v>
      </c>
      <c r="CE1461" s="32" t="s">
        <v>30</v>
      </c>
      <c r="CF1461" s="34" t="s">
        <v>30</v>
      </c>
      <c r="CG1461" s="31" t="s">
        <v>30</v>
      </c>
      <c r="CH1461" s="32" t="s">
        <v>30</v>
      </c>
      <c r="CI1461" s="32" t="s">
        <v>30</v>
      </c>
      <c r="CJ1461" s="32" t="s">
        <v>30</v>
      </c>
      <c r="CK1461" s="32" t="s">
        <v>30</v>
      </c>
      <c r="CL1461" s="32" t="s">
        <v>30</v>
      </c>
      <c r="CM1461" s="32" t="s">
        <v>30</v>
      </c>
      <c r="CN1461" s="32" t="s">
        <v>30</v>
      </c>
      <c r="CO1461" s="32" t="s">
        <v>30</v>
      </c>
      <c r="CP1461" s="31" t="s">
        <v>30</v>
      </c>
      <c r="CQ1461" s="32" t="s">
        <v>30</v>
      </c>
      <c r="CR1461" s="32" t="s">
        <v>30</v>
      </c>
      <c r="CS1461" s="32" t="s">
        <v>30</v>
      </c>
      <c r="CT1461" s="32" t="s">
        <v>30</v>
      </c>
      <c r="CU1461" s="32" t="s">
        <v>30</v>
      </c>
      <c r="CV1461" s="32" t="s">
        <v>30</v>
      </c>
      <c r="CW1461" s="32" t="s">
        <v>30</v>
      </c>
      <c r="CX1461" s="34" t="s">
        <v>30</v>
      </c>
      <c r="CY1461" s="31" t="s">
        <v>30</v>
      </c>
      <c r="CZ1461" s="32" t="s">
        <v>30</v>
      </c>
      <c r="DA1461" s="32" t="s">
        <v>30</v>
      </c>
      <c r="DB1461" s="32" t="s">
        <v>30</v>
      </c>
      <c r="DC1461" s="32" t="s">
        <v>30</v>
      </c>
      <c r="DD1461" s="32" t="s">
        <v>30</v>
      </c>
      <c r="DE1461" s="32" t="s">
        <v>30</v>
      </c>
      <c r="DF1461" s="32" t="s">
        <v>30</v>
      </c>
      <c r="DG1461" s="32" t="s">
        <v>30</v>
      </c>
      <c r="DH1461" s="31" t="s">
        <v>30</v>
      </c>
      <c r="DI1461" s="43" t="s">
        <v>30</v>
      </c>
      <c r="DJ1461" s="43" t="s">
        <v>30</v>
      </c>
      <c r="DK1461" s="43" t="s">
        <v>30</v>
      </c>
      <c r="DL1461" s="43" t="s">
        <v>30</v>
      </c>
      <c r="DM1461" s="32" t="s">
        <v>30</v>
      </c>
      <c r="DN1461" s="32" t="s">
        <v>30</v>
      </c>
      <c r="DO1461" s="33" t="s">
        <v>30</v>
      </c>
    </row>
    <row r="1462" spans="1:119" ht="21" customHeight="1" x14ac:dyDescent="0.25">
      <c r="A1462" s="66" t="s">
        <v>2859</v>
      </c>
      <c r="B1462" s="67" t="s">
        <v>2702</v>
      </c>
      <c r="C1462" s="68" t="s">
        <v>2856</v>
      </c>
      <c r="D1462" s="31" t="s">
        <v>30</v>
      </c>
      <c r="E1462" s="32" t="s">
        <v>30</v>
      </c>
      <c r="F1462" s="32" t="s">
        <v>30</v>
      </c>
      <c r="G1462" s="32" t="s">
        <v>30</v>
      </c>
      <c r="H1462" s="32" t="s">
        <v>30</v>
      </c>
      <c r="I1462" s="32" t="s">
        <v>30</v>
      </c>
      <c r="J1462" s="32" t="s">
        <v>30</v>
      </c>
      <c r="K1462" s="32" t="s">
        <v>30</v>
      </c>
      <c r="L1462" s="32" t="s">
        <v>30</v>
      </c>
      <c r="M1462" s="31" t="s">
        <v>30</v>
      </c>
      <c r="N1462" s="43" t="s">
        <v>30</v>
      </c>
      <c r="O1462" s="32" t="s">
        <v>30</v>
      </c>
      <c r="P1462" s="32" t="s">
        <v>30</v>
      </c>
      <c r="Q1462" s="32" t="s">
        <v>30</v>
      </c>
      <c r="R1462" s="165" t="s">
        <v>30</v>
      </c>
      <c r="S1462" s="32" t="s">
        <v>30</v>
      </c>
      <c r="T1462" s="32" t="s">
        <v>30</v>
      </c>
      <c r="U1462" s="33" t="s">
        <v>30</v>
      </c>
      <c r="V1462" s="31" t="s">
        <v>30</v>
      </c>
      <c r="W1462" s="32" t="s">
        <v>30</v>
      </c>
      <c r="X1462" s="32" t="s">
        <v>30</v>
      </c>
      <c r="Y1462" s="32" t="s">
        <v>30</v>
      </c>
      <c r="Z1462" s="32" t="s">
        <v>30</v>
      </c>
      <c r="AA1462" s="165" t="s">
        <v>30</v>
      </c>
      <c r="AB1462" s="32" t="s">
        <v>30</v>
      </c>
      <c r="AC1462" s="32" t="s">
        <v>30</v>
      </c>
      <c r="AD1462" s="34" t="s">
        <v>30</v>
      </c>
      <c r="AE1462" s="31" t="s">
        <v>30</v>
      </c>
      <c r="AF1462" s="32" t="s">
        <v>30</v>
      </c>
      <c r="AG1462" s="32" t="s">
        <v>30</v>
      </c>
      <c r="AH1462" s="32" t="s">
        <v>30</v>
      </c>
      <c r="AI1462" s="32" t="s">
        <v>30</v>
      </c>
      <c r="AJ1462" s="165" t="s">
        <v>30</v>
      </c>
      <c r="AK1462" s="32" t="s">
        <v>30</v>
      </c>
      <c r="AL1462" s="32" t="s">
        <v>30</v>
      </c>
      <c r="AM1462" s="33" t="s">
        <v>30</v>
      </c>
      <c r="AN1462" s="31" t="s">
        <v>30</v>
      </c>
      <c r="AO1462" s="32" t="s">
        <v>30</v>
      </c>
      <c r="AP1462" s="32" t="s">
        <v>30</v>
      </c>
      <c r="AQ1462" s="32" t="s">
        <v>30</v>
      </c>
      <c r="AR1462" s="32" t="s">
        <v>30</v>
      </c>
      <c r="AS1462" s="32" t="s">
        <v>30</v>
      </c>
      <c r="AT1462" s="32" t="s">
        <v>30</v>
      </c>
      <c r="AU1462" s="32" t="s">
        <v>30</v>
      </c>
      <c r="AV1462" s="33" t="s">
        <v>30</v>
      </c>
      <c r="AW1462" s="31" t="s">
        <v>30</v>
      </c>
      <c r="AX1462" s="32" t="s">
        <v>30</v>
      </c>
      <c r="AY1462" s="32" t="s">
        <v>30</v>
      </c>
      <c r="AZ1462" s="32" t="s">
        <v>30</v>
      </c>
      <c r="BA1462" s="32" t="s">
        <v>30</v>
      </c>
      <c r="BB1462" s="32" t="s">
        <v>30</v>
      </c>
      <c r="BC1462" s="32" t="s">
        <v>30</v>
      </c>
      <c r="BD1462" s="32" t="s">
        <v>30</v>
      </c>
      <c r="BE1462" s="32" t="s">
        <v>30</v>
      </c>
      <c r="BF1462" s="31" t="s">
        <v>30</v>
      </c>
      <c r="BG1462" s="32" t="s">
        <v>30</v>
      </c>
      <c r="BH1462" s="32" t="s">
        <v>30</v>
      </c>
      <c r="BI1462" s="32" t="s">
        <v>30</v>
      </c>
      <c r="BJ1462" s="32" t="s">
        <v>30</v>
      </c>
      <c r="BK1462" s="32" t="s">
        <v>30</v>
      </c>
      <c r="BL1462" s="32" t="s">
        <v>30</v>
      </c>
      <c r="BM1462" s="32" t="s">
        <v>30</v>
      </c>
      <c r="BN1462" s="32" t="s">
        <v>30</v>
      </c>
      <c r="BO1462" s="31" t="s">
        <v>30</v>
      </c>
      <c r="BP1462" s="32" t="s">
        <v>30</v>
      </c>
      <c r="BQ1462" s="32" t="s">
        <v>30</v>
      </c>
      <c r="BR1462" s="32" t="s">
        <v>30</v>
      </c>
      <c r="BS1462" s="32" t="s">
        <v>30</v>
      </c>
      <c r="BT1462" s="32" t="s">
        <v>30</v>
      </c>
      <c r="BU1462" s="32" t="s">
        <v>30</v>
      </c>
      <c r="BV1462" s="32" t="s">
        <v>30</v>
      </c>
      <c r="BW1462" s="33" t="s">
        <v>30</v>
      </c>
      <c r="BX1462" s="31" t="s">
        <v>30</v>
      </c>
      <c r="BY1462" s="32" t="s">
        <v>30</v>
      </c>
      <c r="BZ1462" s="32" t="s">
        <v>30</v>
      </c>
      <c r="CA1462" s="32" t="s">
        <v>30</v>
      </c>
      <c r="CB1462" s="32" t="s">
        <v>30</v>
      </c>
      <c r="CC1462" s="32" t="s">
        <v>30</v>
      </c>
      <c r="CD1462" s="32" t="s">
        <v>30</v>
      </c>
      <c r="CE1462" s="32" t="s">
        <v>30</v>
      </c>
      <c r="CF1462" s="34" t="s">
        <v>30</v>
      </c>
      <c r="CG1462" s="31" t="s">
        <v>30</v>
      </c>
      <c r="CH1462" s="32" t="s">
        <v>30</v>
      </c>
      <c r="CI1462" s="32" t="s">
        <v>30</v>
      </c>
      <c r="CJ1462" s="32" t="s">
        <v>30</v>
      </c>
      <c r="CK1462" s="32" t="s">
        <v>30</v>
      </c>
      <c r="CL1462" s="32" t="s">
        <v>30</v>
      </c>
      <c r="CM1462" s="32" t="s">
        <v>30</v>
      </c>
      <c r="CN1462" s="32" t="s">
        <v>30</v>
      </c>
      <c r="CO1462" s="32" t="s">
        <v>30</v>
      </c>
      <c r="CP1462" s="31" t="s">
        <v>30</v>
      </c>
      <c r="CQ1462" s="32" t="s">
        <v>30</v>
      </c>
      <c r="CR1462" s="32" t="s">
        <v>30</v>
      </c>
      <c r="CS1462" s="32" t="s">
        <v>30</v>
      </c>
      <c r="CT1462" s="32" t="s">
        <v>30</v>
      </c>
      <c r="CU1462" s="32" t="s">
        <v>30</v>
      </c>
      <c r="CV1462" s="32" t="s">
        <v>30</v>
      </c>
      <c r="CW1462" s="32" t="s">
        <v>30</v>
      </c>
      <c r="CX1462" s="34" t="s">
        <v>30</v>
      </c>
      <c r="CY1462" s="31" t="s">
        <v>30</v>
      </c>
      <c r="CZ1462" s="32" t="s">
        <v>30</v>
      </c>
      <c r="DA1462" s="32" t="s">
        <v>30</v>
      </c>
      <c r="DB1462" s="32" t="s">
        <v>30</v>
      </c>
      <c r="DC1462" s="32" t="s">
        <v>30</v>
      </c>
      <c r="DD1462" s="32" t="s">
        <v>30</v>
      </c>
      <c r="DE1462" s="32" t="s">
        <v>30</v>
      </c>
      <c r="DF1462" s="32" t="s">
        <v>30</v>
      </c>
      <c r="DG1462" s="32" t="s">
        <v>30</v>
      </c>
      <c r="DH1462" s="31" t="s">
        <v>30</v>
      </c>
      <c r="DI1462" s="43" t="s">
        <v>30</v>
      </c>
      <c r="DJ1462" s="43" t="s">
        <v>30</v>
      </c>
      <c r="DK1462" s="43" t="s">
        <v>30</v>
      </c>
      <c r="DL1462" s="43" t="s">
        <v>30</v>
      </c>
      <c r="DM1462" s="32" t="s">
        <v>30</v>
      </c>
      <c r="DN1462" s="32" t="s">
        <v>30</v>
      </c>
      <c r="DO1462" s="33" t="s">
        <v>30</v>
      </c>
    </row>
    <row r="1463" spans="1:119" ht="21" customHeight="1" x14ac:dyDescent="0.25">
      <c r="A1463" s="66" t="s">
        <v>2860</v>
      </c>
      <c r="B1463" s="67" t="s">
        <v>2702</v>
      </c>
      <c r="C1463" s="68" t="s">
        <v>2861</v>
      </c>
      <c r="D1463" s="31" t="s">
        <v>30</v>
      </c>
      <c r="E1463" s="32" t="s">
        <v>30</v>
      </c>
      <c r="F1463" s="32" t="s">
        <v>30</v>
      </c>
      <c r="G1463" s="32" t="s">
        <v>30</v>
      </c>
      <c r="H1463" s="32" t="s">
        <v>30</v>
      </c>
      <c r="I1463" s="32" t="s">
        <v>30</v>
      </c>
      <c r="J1463" s="32" t="s">
        <v>30</v>
      </c>
      <c r="K1463" s="32" t="s">
        <v>30</v>
      </c>
      <c r="L1463" s="32" t="s">
        <v>30</v>
      </c>
      <c r="M1463" s="31" t="s">
        <v>30</v>
      </c>
      <c r="N1463" s="43" t="s">
        <v>30</v>
      </c>
      <c r="O1463" s="32" t="s">
        <v>30</v>
      </c>
      <c r="P1463" s="32" t="s">
        <v>30</v>
      </c>
      <c r="Q1463" s="32" t="s">
        <v>30</v>
      </c>
      <c r="R1463" s="165" t="s">
        <v>30</v>
      </c>
      <c r="S1463" s="32" t="s">
        <v>30</v>
      </c>
      <c r="T1463" s="32" t="s">
        <v>30</v>
      </c>
      <c r="U1463" s="33" t="s">
        <v>30</v>
      </c>
      <c r="V1463" s="31" t="s">
        <v>30</v>
      </c>
      <c r="W1463" s="32" t="s">
        <v>30</v>
      </c>
      <c r="X1463" s="32" t="s">
        <v>30</v>
      </c>
      <c r="Y1463" s="32" t="s">
        <v>30</v>
      </c>
      <c r="Z1463" s="32" t="s">
        <v>30</v>
      </c>
      <c r="AA1463" s="165" t="s">
        <v>30</v>
      </c>
      <c r="AB1463" s="32" t="s">
        <v>30</v>
      </c>
      <c r="AC1463" s="32" t="s">
        <v>30</v>
      </c>
      <c r="AD1463" s="34" t="s">
        <v>30</v>
      </c>
      <c r="AE1463" s="31" t="s">
        <v>30</v>
      </c>
      <c r="AF1463" s="32" t="s">
        <v>30</v>
      </c>
      <c r="AG1463" s="32" t="s">
        <v>30</v>
      </c>
      <c r="AH1463" s="32" t="s">
        <v>30</v>
      </c>
      <c r="AI1463" s="32" t="s">
        <v>30</v>
      </c>
      <c r="AJ1463" s="165" t="s">
        <v>30</v>
      </c>
      <c r="AK1463" s="32" t="s">
        <v>30</v>
      </c>
      <c r="AL1463" s="32" t="s">
        <v>30</v>
      </c>
      <c r="AM1463" s="33" t="s">
        <v>30</v>
      </c>
      <c r="AN1463" s="31" t="s">
        <v>30</v>
      </c>
      <c r="AO1463" s="32" t="s">
        <v>30</v>
      </c>
      <c r="AP1463" s="32" t="s">
        <v>30</v>
      </c>
      <c r="AQ1463" s="32" t="s">
        <v>30</v>
      </c>
      <c r="AR1463" s="32" t="s">
        <v>30</v>
      </c>
      <c r="AS1463" s="32" t="s">
        <v>30</v>
      </c>
      <c r="AT1463" s="32" t="s">
        <v>30</v>
      </c>
      <c r="AU1463" s="32" t="s">
        <v>30</v>
      </c>
      <c r="AV1463" s="33" t="s">
        <v>30</v>
      </c>
      <c r="AW1463" s="31" t="s">
        <v>30</v>
      </c>
      <c r="AX1463" s="32" t="s">
        <v>30</v>
      </c>
      <c r="AY1463" s="32" t="s">
        <v>30</v>
      </c>
      <c r="AZ1463" s="32" t="s">
        <v>30</v>
      </c>
      <c r="BA1463" s="32" t="s">
        <v>30</v>
      </c>
      <c r="BB1463" s="32" t="s">
        <v>30</v>
      </c>
      <c r="BC1463" s="32" t="s">
        <v>30</v>
      </c>
      <c r="BD1463" s="32" t="s">
        <v>30</v>
      </c>
      <c r="BE1463" s="32" t="s">
        <v>30</v>
      </c>
      <c r="BF1463" s="31" t="s">
        <v>30</v>
      </c>
      <c r="BG1463" s="32" t="s">
        <v>30</v>
      </c>
      <c r="BH1463" s="32" t="s">
        <v>30</v>
      </c>
      <c r="BI1463" s="32" t="s">
        <v>30</v>
      </c>
      <c r="BJ1463" s="32" t="s">
        <v>30</v>
      </c>
      <c r="BK1463" s="32" t="s">
        <v>30</v>
      </c>
      <c r="BL1463" s="32" t="s">
        <v>30</v>
      </c>
      <c r="BM1463" s="32" t="s">
        <v>30</v>
      </c>
      <c r="BN1463" s="32" t="s">
        <v>30</v>
      </c>
      <c r="BO1463" s="31" t="s">
        <v>30</v>
      </c>
      <c r="BP1463" s="32" t="s">
        <v>30</v>
      </c>
      <c r="BQ1463" s="32" t="s">
        <v>30</v>
      </c>
      <c r="BR1463" s="32" t="s">
        <v>30</v>
      </c>
      <c r="BS1463" s="32" t="s">
        <v>30</v>
      </c>
      <c r="BT1463" s="32" t="s">
        <v>30</v>
      </c>
      <c r="BU1463" s="32" t="s">
        <v>30</v>
      </c>
      <c r="BV1463" s="32" t="s">
        <v>30</v>
      </c>
      <c r="BW1463" s="33" t="s">
        <v>30</v>
      </c>
      <c r="BX1463" s="31" t="s">
        <v>30</v>
      </c>
      <c r="BY1463" s="32" t="s">
        <v>30</v>
      </c>
      <c r="BZ1463" s="32" t="s">
        <v>30</v>
      </c>
      <c r="CA1463" s="32" t="s">
        <v>30</v>
      </c>
      <c r="CB1463" s="32" t="s">
        <v>30</v>
      </c>
      <c r="CC1463" s="32" t="s">
        <v>30</v>
      </c>
      <c r="CD1463" s="32" t="s">
        <v>30</v>
      </c>
      <c r="CE1463" s="32" t="s">
        <v>30</v>
      </c>
      <c r="CF1463" s="34" t="s">
        <v>30</v>
      </c>
      <c r="CG1463" s="31" t="s">
        <v>30</v>
      </c>
      <c r="CH1463" s="32" t="s">
        <v>30</v>
      </c>
      <c r="CI1463" s="32" t="s">
        <v>30</v>
      </c>
      <c r="CJ1463" s="32" t="s">
        <v>30</v>
      </c>
      <c r="CK1463" s="32" t="s">
        <v>30</v>
      </c>
      <c r="CL1463" s="32" t="s">
        <v>30</v>
      </c>
      <c r="CM1463" s="32" t="s">
        <v>30</v>
      </c>
      <c r="CN1463" s="32" t="s">
        <v>30</v>
      </c>
      <c r="CO1463" s="32" t="s">
        <v>30</v>
      </c>
      <c r="CP1463" s="31" t="s">
        <v>30</v>
      </c>
      <c r="CQ1463" s="32" t="s">
        <v>30</v>
      </c>
      <c r="CR1463" s="32" t="s">
        <v>30</v>
      </c>
      <c r="CS1463" s="32" t="s">
        <v>30</v>
      </c>
      <c r="CT1463" s="32" t="s">
        <v>30</v>
      </c>
      <c r="CU1463" s="32" t="s">
        <v>30</v>
      </c>
      <c r="CV1463" s="32" t="s">
        <v>30</v>
      </c>
      <c r="CW1463" s="32" t="s">
        <v>30</v>
      </c>
      <c r="CX1463" s="34" t="s">
        <v>30</v>
      </c>
      <c r="CY1463" s="31" t="s">
        <v>30</v>
      </c>
      <c r="CZ1463" s="32" t="s">
        <v>30</v>
      </c>
      <c r="DA1463" s="32" t="s">
        <v>30</v>
      </c>
      <c r="DB1463" s="32" t="s">
        <v>30</v>
      </c>
      <c r="DC1463" s="32" t="s">
        <v>30</v>
      </c>
      <c r="DD1463" s="32" t="s">
        <v>30</v>
      </c>
      <c r="DE1463" s="32" t="s">
        <v>30</v>
      </c>
      <c r="DF1463" s="32" t="s">
        <v>30</v>
      </c>
      <c r="DG1463" s="32" t="s">
        <v>30</v>
      </c>
      <c r="DH1463" s="31" t="s">
        <v>30</v>
      </c>
      <c r="DI1463" s="43" t="s">
        <v>30</v>
      </c>
      <c r="DJ1463" s="43" t="s">
        <v>30</v>
      </c>
      <c r="DK1463" s="43" t="s">
        <v>30</v>
      </c>
      <c r="DL1463" s="43" t="s">
        <v>30</v>
      </c>
      <c r="DM1463" s="32" t="s">
        <v>30</v>
      </c>
      <c r="DN1463" s="32" t="s">
        <v>30</v>
      </c>
      <c r="DO1463" s="33" t="s">
        <v>30</v>
      </c>
    </row>
    <row r="1464" spans="1:119" ht="21" customHeight="1" x14ac:dyDescent="0.25">
      <c r="A1464" s="66" t="s">
        <v>2862</v>
      </c>
      <c r="B1464" s="67" t="s">
        <v>2702</v>
      </c>
      <c r="C1464" s="68" t="s">
        <v>2863</v>
      </c>
      <c r="D1464" s="31" t="s">
        <v>30</v>
      </c>
      <c r="E1464" s="32" t="s">
        <v>30</v>
      </c>
      <c r="F1464" s="32" t="s">
        <v>30</v>
      </c>
      <c r="G1464" s="32" t="s">
        <v>30</v>
      </c>
      <c r="H1464" s="32" t="s">
        <v>30</v>
      </c>
      <c r="I1464" s="32" t="s">
        <v>30</v>
      </c>
      <c r="J1464" s="32" t="s">
        <v>30</v>
      </c>
      <c r="K1464" s="32" t="s">
        <v>30</v>
      </c>
      <c r="L1464" s="32" t="s">
        <v>30</v>
      </c>
      <c r="M1464" s="31" t="s">
        <v>30</v>
      </c>
      <c r="N1464" s="43" t="s">
        <v>30</v>
      </c>
      <c r="O1464" s="32" t="s">
        <v>30</v>
      </c>
      <c r="P1464" s="32" t="s">
        <v>30</v>
      </c>
      <c r="Q1464" s="32" t="s">
        <v>30</v>
      </c>
      <c r="R1464" s="165" t="s">
        <v>30</v>
      </c>
      <c r="S1464" s="32" t="s">
        <v>30</v>
      </c>
      <c r="T1464" s="32" t="s">
        <v>30</v>
      </c>
      <c r="U1464" s="33" t="s">
        <v>30</v>
      </c>
      <c r="V1464" s="31" t="s">
        <v>30</v>
      </c>
      <c r="W1464" s="32" t="s">
        <v>30</v>
      </c>
      <c r="X1464" s="32" t="s">
        <v>30</v>
      </c>
      <c r="Y1464" s="32" t="s">
        <v>30</v>
      </c>
      <c r="Z1464" s="32" t="s">
        <v>30</v>
      </c>
      <c r="AA1464" s="165" t="s">
        <v>30</v>
      </c>
      <c r="AB1464" s="32" t="s">
        <v>30</v>
      </c>
      <c r="AC1464" s="32" t="s">
        <v>30</v>
      </c>
      <c r="AD1464" s="34" t="s">
        <v>30</v>
      </c>
      <c r="AE1464" s="31" t="s">
        <v>30</v>
      </c>
      <c r="AF1464" s="32" t="s">
        <v>30</v>
      </c>
      <c r="AG1464" s="32" t="s">
        <v>30</v>
      </c>
      <c r="AH1464" s="32" t="s">
        <v>30</v>
      </c>
      <c r="AI1464" s="32" t="s">
        <v>30</v>
      </c>
      <c r="AJ1464" s="165" t="s">
        <v>30</v>
      </c>
      <c r="AK1464" s="32" t="s">
        <v>30</v>
      </c>
      <c r="AL1464" s="32" t="s">
        <v>30</v>
      </c>
      <c r="AM1464" s="33" t="s">
        <v>30</v>
      </c>
      <c r="AN1464" s="31" t="s">
        <v>30</v>
      </c>
      <c r="AO1464" s="32" t="s">
        <v>30</v>
      </c>
      <c r="AP1464" s="32" t="s">
        <v>30</v>
      </c>
      <c r="AQ1464" s="32" t="s">
        <v>30</v>
      </c>
      <c r="AR1464" s="32" t="s">
        <v>30</v>
      </c>
      <c r="AS1464" s="32" t="s">
        <v>30</v>
      </c>
      <c r="AT1464" s="32" t="s">
        <v>30</v>
      </c>
      <c r="AU1464" s="32" t="s">
        <v>30</v>
      </c>
      <c r="AV1464" s="33" t="s">
        <v>30</v>
      </c>
      <c r="AW1464" s="31" t="s">
        <v>30</v>
      </c>
      <c r="AX1464" s="32" t="s">
        <v>30</v>
      </c>
      <c r="AY1464" s="32" t="s">
        <v>30</v>
      </c>
      <c r="AZ1464" s="32" t="s">
        <v>30</v>
      </c>
      <c r="BA1464" s="32" t="s">
        <v>30</v>
      </c>
      <c r="BB1464" s="32" t="s">
        <v>30</v>
      </c>
      <c r="BC1464" s="32" t="s">
        <v>30</v>
      </c>
      <c r="BD1464" s="32" t="s">
        <v>30</v>
      </c>
      <c r="BE1464" s="32" t="s">
        <v>30</v>
      </c>
      <c r="BF1464" s="31" t="s">
        <v>30</v>
      </c>
      <c r="BG1464" s="32" t="s">
        <v>30</v>
      </c>
      <c r="BH1464" s="32" t="s">
        <v>30</v>
      </c>
      <c r="BI1464" s="32" t="s">
        <v>30</v>
      </c>
      <c r="BJ1464" s="32" t="s">
        <v>30</v>
      </c>
      <c r="BK1464" s="32" t="s">
        <v>30</v>
      </c>
      <c r="BL1464" s="32" t="s">
        <v>30</v>
      </c>
      <c r="BM1464" s="32" t="s">
        <v>30</v>
      </c>
      <c r="BN1464" s="32" t="s">
        <v>30</v>
      </c>
      <c r="BO1464" s="31" t="s">
        <v>30</v>
      </c>
      <c r="BP1464" s="32" t="s">
        <v>30</v>
      </c>
      <c r="BQ1464" s="32" t="s">
        <v>30</v>
      </c>
      <c r="BR1464" s="32" t="s">
        <v>30</v>
      </c>
      <c r="BS1464" s="32" t="s">
        <v>30</v>
      </c>
      <c r="BT1464" s="32" t="s">
        <v>30</v>
      </c>
      <c r="BU1464" s="32" t="s">
        <v>30</v>
      </c>
      <c r="BV1464" s="32" t="s">
        <v>30</v>
      </c>
      <c r="BW1464" s="33" t="s">
        <v>30</v>
      </c>
      <c r="BX1464" s="31" t="s">
        <v>30</v>
      </c>
      <c r="BY1464" s="32" t="s">
        <v>30</v>
      </c>
      <c r="BZ1464" s="32" t="s">
        <v>30</v>
      </c>
      <c r="CA1464" s="32" t="s">
        <v>30</v>
      </c>
      <c r="CB1464" s="32" t="s">
        <v>30</v>
      </c>
      <c r="CC1464" s="32" t="s">
        <v>30</v>
      </c>
      <c r="CD1464" s="32" t="s">
        <v>30</v>
      </c>
      <c r="CE1464" s="32" t="s">
        <v>30</v>
      </c>
      <c r="CF1464" s="34" t="s">
        <v>30</v>
      </c>
      <c r="CG1464" s="31" t="s">
        <v>30</v>
      </c>
      <c r="CH1464" s="32" t="s">
        <v>30</v>
      </c>
      <c r="CI1464" s="32" t="s">
        <v>30</v>
      </c>
      <c r="CJ1464" s="32" t="s">
        <v>30</v>
      </c>
      <c r="CK1464" s="32" t="s">
        <v>30</v>
      </c>
      <c r="CL1464" s="32" t="s">
        <v>30</v>
      </c>
      <c r="CM1464" s="32" t="s">
        <v>30</v>
      </c>
      <c r="CN1464" s="32" t="s">
        <v>30</v>
      </c>
      <c r="CO1464" s="32" t="s">
        <v>30</v>
      </c>
      <c r="CP1464" s="31" t="s">
        <v>30</v>
      </c>
      <c r="CQ1464" s="32" t="s">
        <v>30</v>
      </c>
      <c r="CR1464" s="32" t="s">
        <v>30</v>
      </c>
      <c r="CS1464" s="32" t="s">
        <v>30</v>
      </c>
      <c r="CT1464" s="32" t="s">
        <v>30</v>
      </c>
      <c r="CU1464" s="32" t="s">
        <v>30</v>
      </c>
      <c r="CV1464" s="32" t="s">
        <v>30</v>
      </c>
      <c r="CW1464" s="32" t="s">
        <v>30</v>
      </c>
      <c r="CX1464" s="34" t="s">
        <v>30</v>
      </c>
      <c r="CY1464" s="31" t="s">
        <v>30</v>
      </c>
      <c r="CZ1464" s="32" t="s">
        <v>30</v>
      </c>
      <c r="DA1464" s="32" t="s">
        <v>30</v>
      </c>
      <c r="DB1464" s="32" t="s">
        <v>30</v>
      </c>
      <c r="DC1464" s="32" t="s">
        <v>30</v>
      </c>
      <c r="DD1464" s="32" t="s">
        <v>30</v>
      </c>
      <c r="DE1464" s="32" t="s">
        <v>30</v>
      </c>
      <c r="DF1464" s="32" t="s">
        <v>30</v>
      </c>
      <c r="DG1464" s="32" t="s">
        <v>30</v>
      </c>
      <c r="DH1464" s="31" t="s">
        <v>30</v>
      </c>
      <c r="DI1464" s="43" t="s">
        <v>30</v>
      </c>
      <c r="DJ1464" s="43" t="s">
        <v>30</v>
      </c>
      <c r="DK1464" s="43" t="s">
        <v>30</v>
      </c>
      <c r="DL1464" s="43" t="s">
        <v>30</v>
      </c>
      <c r="DM1464" s="32" t="s">
        <v>30</v>
      </c>
      <c r="DN1464" s="32" t="s">
        <v>30</v>
      </c>
      <c r="DO1464" s="33" t="s">
        <v>30</v>
      </c>
    </row>
    <row r="1465" spans="1:119" ht="21" customHeight="1" x14ac:dyDescent="0.25">
      <c r="A1465" s="66" t="s">
        <v>2864</v>
      </c>
      <c r="B1465" s="67" t="s">
        <v>2702</v>
      </c>
      <c r="C1465" s="68" t="s">
        <v>2865</v>
      </c>
      <c r="D1465" s="31" t="s">
        <v>30</v>
      </c>
      <c r="E1465" s="32" t="s">
        <v>30</v>
      </c>
      <c r="F1465" s="32" t="s">
        <v>30</v>
      </c>
      <c r="G1465" s="32" t="s">
        <v>30</v>
      </c>
      <c r="H1465" s="32" t="s">
        <v>30</v>
      </c>
      <c r="I1465" s="32" t="s">
        <v>30</v>
      </c>
      <c r="J1465" s="32" t="s">
        <v>30</v>
      </c>
      <c r="K1465" s="32" t="s">
        <v>30</v>
      </c>
      <c r="L1465" s="32" t="s">
        <v>30</v>
      </c>
      <c r="M1465" s="31" t="s">
        <v>30</v>
      </c>
      <c r="N1465" s="43" t="s">
        <v>30</v>
      </c>
      <c r="O1465" s="32" t="s">
        <v>30</v>
      </c>
      <c r="P1465" s="32" t="s">
        <v>30</v>
      </c>
      <c r="Q1465" s="32" t="s">
        <v>30</v>
      </c>
      <c r="R1465" s="165" t="s">
        <v>30</v>
      </c>
      <c r="S1465" s="32" t="s">
        <v>30</v>
      </c>
      <c r="T1465" s="32" t="s">
        <v>30</v>
      </c>
      <c r="U1465" s="33" t="s">
        <v>30</v>
      </c>
      <c r="V1465" s="31" t="s">
        <v>30</v>
      </c>
      <c r="W1465" s="32" t="s">
        <v>30</v>
      </c>
      <c r="X1465" s="32" t="s">
        <v>30</v>
      </c>
      <c r="Y1465" s="32" t="s">
        <v>30</v>
      </c>
      <c r="Z1465" s="32" t="s">
        <v>30</v>
      </c>
      <c r="AA1465" s="165" t="s">
        <v>30</v>
      </c>
      <c r="AB1465" s="32" t="s">
        <v>30</v>
      </c>
      <c r="AC1465" s="32" t="s">
        <v>30</v>
      </c>
      <c r="AD1465" s="34" t="s">
        <v>30</v>
      </c>
      <c r="AE1465" s="31" t="s">
        <v>30</v>
      </c>
      <c r="AF1465" s="32" t="s">
        <v>30</v>
      </c>
      <c r="AG1465" s="32" t="s">
        <v>30</v>
      </c>
      <c r="AH1465" s="32" t="s">
        <v>30</v>
      </c>
      <c r="AI1465" s="32" t="s">
        <v>30</v>
      </c>
      <c r="AJ1465" s="165" t="s">
        <v>30</v>
      </c>
      <c r="AK1465" s="32" t="s">
        <v>30</v>
      </c>
      <c r="AL1465" s="32" t="s">
        <v>30</v>
      </c>
      <c r="AM1465" s="33" t="s">
        <v>30</v>
      </c>
      <c r="AN1465" s="31" t="s">
        <v>30</v>
      </c>
      <c r="AO1465" s="32" t="s">
        <v>30</v>
      </c>
      <c r="AP1465" s="32" t="s">
        <v>30</v>
      </c>
      <c r="AQ1465" s="32" t="s">
        <v>30</v>
      </c>
      <c r="AR1465" s="32" t="s">
        <v>30</v>
      </c>
      <c r="AS1465" s="32" t="s">
        <v>30</v>
      </c>
      <c r="AT1465" s="32" t="s">
        <v>30</v>
      </c>
      <c r="AU1465" s="32" t="s">
        <v>30</v>
      </c>
      <c r="AV1465" s="33" t="s">
        <v>30</v>
      </c>
      <c r="AW1465" s="31" t="s">
        <v>30</v>
      </c>
      <c r="AX1465" s="32" t="s">
        <v>30</v>
      </c>
      <c r="AY1465" s="32" t="s">
        <v>30</v>
      </c>
      <c r="AZ1465" s="32" t="s">
        <v>30</v>
      </c>
      <c r="BA1465" s="32" t="s">
        <v>30</v>
      </c>
      <c r="BB1465" s="32" t="s">
        <v>30</v>
      </c>
      <c r="BC1465" s="32" t="s">
        <v>30</v>
      </c>
      <c r="BD1465" s="32" t="s">
        <v>30</v>
      </c>
      <c r="BE1465" s="32" t="s">
        <v>30</v>
      </c>
      <c r="BF1465" s="31" t="s">
        <v>30</v>
      </c>
      <c r="BG1465" s="32" t="s">
        <v>30</v>
      </c>
      <c r="BH1465" s="32" t="s">
        <v>30</v>
      </c>
      <c r="BI1465" s="32" t="s">
        <v>30</v>
      </c>
      <c r="BJ1465" s="32" t="s">
        <v>30</v>
      </c>
      <c r="BK1465" s="32" t="s">
        <v>30</v>
      </c>
      <c r="BL1465" s="32" t="s">
        <v>30</v>
      </c>
      <c r="BM1465" s="32" t="s">
        <v>30</v>
      </c>
      <c r="BN1465" s="32" t="s">
        <v>30</v>
      </c>
      <c r="BO1465" s="31" t="s">
        <v>30</v>
      </c>
      <c r="BP1465" s="32" t="s">
        <v>30</v>
      </c>
      <c r="BQ1465" s="32" t="s">
        <v>30</v>
      </c>
      <c r="BR1465" s="32" t="s">
        <v>30</v>
      </c>
      <c r="BS1465" s="32" t="s">
        <v>30</v>
      </c>
      <c r="BT1465" s="32" t="s">
        <v>30</v>
      </c>
      <c r="BU1465" s="32" t="s">
        <v>30</v>
      </c>
      <c r="BV1465" s="32" t="s">
        <v>30</v>
      </c>
      <c r="BW1465" s="33" t="s">
        <v>30</v>
      </c>
      <c r="BX1465" s="31" t="s">
        <v>30</v>
      </c>
      <c r="BY1465" s="32" t="s">
        <v>30</v>
      </c>
      <c r="BZ1465" s="32" t="s">
        <v>30</v>
      </c>
      <c r="CA1465" s="32" t="s">
        <v>30</v>
      </c>
      <c r="CB1465" s="32" t="s">
        <v>30</v>
      </c>
      <c r="CC1465" s="32" t="s">
        <v>30</v>
      </c>
      <c r="CD1465" s="32" t="s">
        <v>30</v>
      </c>
      <c r="CE1465" s="32" t="s">
        <v>30</v>
      </c>
      <c r="CF1465" s="34" t="s">
        <v>30</v>
      </c>
      <c r="CG1465" s="31" t="s">
        <v>30</v>
      </c>
      <c r="CH1465" s="32" t="s">
        <v>30</v>
      </c>
      <c r="CI1465" s="32" t="s">
        <v>30</v>
      </c>
      <c r="CJ1465" s="32" t="s">
        <v>30</v>
      </c>
      <c r="CK1465" s="32" t="s">
        <v>30</v>
      </c>
      <c r="CL1465" s="32" t="s">
        <v>30</v>
      </c>
      <c r="CM1465" s="32" t="s">
        <v>30</v>
      </c>
      <c r="CN1465" s="32" t="s">
        <v>30</v>
      </c>
      <c r="CO1465" s="32" t="s">
        <v>30</v>
      </c>
      <c r="CP1465" s="31" t="s">
        <v>30</v>
      </c>
      <c r="CQ1465" s="32" t="s">
        <v>30</v>
      </c>
      <c r="CR1465" s="32" t="s">
        <v>30</v>
      </c>
      <c r="CS1465" s="32" t="s">
        <v>30</v>
      </c>
      <c r="CT1465" s="32" t="s">
        <v>30</v>
      </c>
      <c r="CU1465" s="32" t="s">
        <v>30</v>
      </c>
      <c r="CV1465" s="32" t="s">
        <v>30</v>
      </c>
      <c r="CW1465" s="32" t="s">
        <v>30</v>
      </c>
      <c r="CX1465" s="34" t="s">
        <v>30</v>
      </c>
      <c r="CY1465" s="31" t="s">
        <v>30</v>
      </c>
      <c r="CZ1465" s="32" t="s">
        <v>30</v>
      </c>
      <c r="DA1465" s="32" t="s">
        <v>30</v>
      </c>
      <c r="DB1465" s="32" t="s">
        <v>30</v>
      </c>
      <c r="DC1465" s="32" t="s">
        <v>30</v>
      </c>
      <c r="DD1465" s="32" t="s">
        <v>30</v>
      </c>
      <c r="DE1465" s="32" t="s">
        <v>30</v>
      </c>
      <c r="DF1465" s="32" t="s">
        <v>30</v>
      </c>
      <c r="DG1465" s="32" t="s">
        <v>30</v>
      </c>
      <c r="DH1465" s="31" t="s">
        <v>30</v>
      </c>
      <c r="DI1465" s="43" t="s">
        <v>30</v>
      </c>
      <c r="DJ1465" s="43" t="s">
        <v>30</v>
      </c>
      <c r="DK1465" s="43" t="s">
        <v>30</v>
      </c>
      <c r="DL1465" s="43" t="s">
        <v>30</v>
      </c>
      <c r="DM1465" s="32" t="s">
        <v>30</v>
      </c>
      <c r="DN1465" s="32" t="s">
        <v>30</v>
      </c>
      <c r="DO1465" s="33" t="s">
        <v>30</v>
      </c>
    </row>
    <row r="1466" spans="1:119" ht="21" customHeight="1" x14ac:dyDescent="0.25">
      <c r="A1466" s="66" t="s">
        <v>2866</v>
      </c>
      <c r="B1466" s="67" t="s">
        <v>2702</v>
      </c>
      <c r="C1466" s="68" t="s">
        <v>2867</v>
      </c>
      <c r="D1466" s="31" t="s">
        <v>30</v>
      </c>
      <c r="E1466" s="32" t="s">
        <v>30</v>
      </c>
      <c r="F1466" s="32" t="s">
        <v>30</v>
      </c>
      <c r="G1466" s="32" t="s">
        <v>30</v>
      </c>
      <c r="H1466" s="32" t="s">
        <v>30</v>
      </c>
      <c r="I1466" s="32" t="s">
        <v>30</v>
      </c>
      <c r="J1466" s="32" t="s">
        <v>30</v>
      </c>
      <c r="K1466" s="32" t="s">
        <v>30</v>
      </c>
      <c r="L1466" s="32" t="s">
        <v>30</v>
      </c>
      <c r="M1466" s="31" t="s">
        <v>30</v>
      </c>
      <c r="N1466" s="43" t="s">
        <v>30</v>
      </c>
      <c r="O1466" s="32" t="s">
        <v>30</v>
      </c>
      <c r="P1466" s="32" t="s">
        <v>30</v>
      </c>
      <c r="Q1466" s="32" t="s">
        <v>30</v>
      </c>
      <c r="R1466" s="165" t="s">
        <v>30</v>
      </c>
      <c r="S1466" s="32" t="s">
        <v>30</v>
      </c>
      <c r="T1466" s="32" t="s">
        <v>30</v>
      </c>
      <c r="U1466" s="33" t="s">
        <v>30</v>
      </c>
      <c r="V1466" s="31" t="s">
        <v>30</v>
      </c>
      <c r="W1466" s="32" t="s">
        <v>30</v>
      </c>
      <c r="X1466" s="32" t="s">
        <v>30</v>
      </c>
      <c r="Y1466" s="32" t="s">
        <v>30</v>
      </c>
      <c r="Z1466" s="32" t="s">
        <v>30</v>
      </c>
      <c r="AA1466" s="165" t="s">
        <v>30</v>
      </c>
      <c r="AB1466" s="32" t="s">
        <v>30</v>
      </c>
      <c r="AC1466" s="32" t="s">
        <v>30</v>
      </c>
      <c r="AD1466" s="34" t="s">
        <v>30</v>
      </c>
      <c r="AE1466" s="31" t="s">
        <v>30</v>
      </c>
      <c r="AF1466" s="32" t="s">
        <v>30</v>
      </c>
      <c r="AG1466" s="32" t="s">
        <v>30</v>
      </c>
      <c r="AH1466" s="32" t="s">
        <v>30</v>
      </c>
      <c r="AI1466" s="32" t="s">
        <v>30</v>
      </c>
      <c r="AJ1466" s="165" t="s">
        <v>30</v>
      </c>
      <c r="AK1466" s="32" t="s">
        <v>30</v>
      </c>
      <c r="AL1466" s="32" t="s">
        <v>30</v>
      </c>
      <c r="AM1466" s="33" t="s">
        <v>30</v>
      </c>
      <c r="AN1466" s="31" t="s">
        <v>30</v>
      </c>
      <c r="AO1466" s="32" t="s">
        <v>30</v>
      </c>
      <c r="AP1466" s="32" t="s">
        <v>30</v>
      </c>
      <c r="AQ1466" s="32" t="s">
        <v>30</v>
      </c>
      <c r="AR1466" s="32" t="s">
        <v>30</v>
      </c>
      <c r="AS1466" s="32" t="s">
        <v>30</v>
      </c>
      <c r="AT1466" s="32" t="s">
        <v>30</v>
      </c>
      <c r="AU1466" s="32" t="s">
        <v>30</v>
      </c>
      <c r="AV1466" s="33" t="s">
        <v>30</v>
      </c>
      <c r="AW1466" s="31" t="s">
        <v>30</v>
      </c>
      <c r="AX1466" s="32" t="s">
        <v>30</v>
      </c>
      <c r="AY1466" s="32" t="s">
        <v>30</v>
      </c>
      <c r="AZ1466" s="32" t="s">
        <v>30</v>
      </c>
      <c r="BA1466" s="32" t="s">
        <v>30</v>
      </c>
      <c r="BB1466" s="32" t="s">
        <v>30</v>
      </c>
      <c r="BC1466" s="32" t="s">
        <v>30</v>
      </c>
      <c r="BD1466" s="32" t="s">
        <v>30</v>
      </c>
      <c r="BE1466" s="32" t="s">
        <v>30</v>
      </c>
      <c r="BF1466" s="31" t="s">
        <v>30</v>
      </c>
      <c r="BG1466" s="32" t="s">
        <v>30</v>
      </c>
      <c r="BH1466" s="32" t="s">
        <v>30</v>
      </c>
      <c r="BI1466" s="32" t="s">
        <v>30</v>
      </c>
      <c r="BJ1466" s="32" t="s">
        <v>30</v>
      </c>
      <c r="BK1466" s="32" t="s">
        <v>30</v>
      </c>
      <c r="BL1466" s="32" t="s">
        <v>30</v>
      </c>
      <c r="BM1466" s="32" t="s">
        <v>30</v>
      </c>
      <c r="BN1466" s="32" t="s">
        <v>30</v>
      </c>
      <c r="BO1466" s="31" t="s">
        <v>30</v>
      </c>
      <c r="BP1466" s="32" t="s">
        <v>30</v>
      </c>
      <c r="BQ1466" s="32" t="s">
        <v>30</v>
      </c>
      <c r="BR1466" s="32" t="s">
        <v>30</v>
      </c>
      <c r="BS1466" s="32" t="s">
        <v>30</v>
      </c>
      <c r="BT1466" s="32" t="s">
        <v>30</v>
      </c>
      <c r="BU1466" s="32" t="s">
        <v>30</v>
      </c>
      <c r="BV1466" s="32" t="s">
        <v>30</v>
      </c>
      <c r="BW1466" s="33" t="s">
        <v>30</v>
      </c>
      <c r="BX1466" s="31" t="s">
        <v>30</v>
      </c>
      <c r="BY1466" s="32" t="s">
        <v>30</v>
      </c>
      <c r="BZ1466" s="32" t="s">
        <v>30</v>
      </c>
      <c r="CA1466" s="32" t="s">
        <v>30</v>
      </c>
      <c r="CB1466" s="32" t="s">
        <v>30</v>
      </c>
      <c r="CC1466" s="32" t="s">
        <v>30</v>
      </c>
      <c r="CD1466" s="32" t="s">
        <v>30</v>
      </c>
      <c r="CE1466" s="32" t="s">
        <v>30</v>
      </c>
      <c r="CF1466" s="34" t="s">
        <v>30</v>
      </c>
      <c r="CG1466" s="31" t="s">
        <v>30</v>
      </c>
      <c r="CH1466" s="32" t="s">
        <v>30</v>
      </c>
      <c r="CI1466" s="32" t="s">
        <v>30</v>
      </c>
      <c r="CJ1466" s="32" t="s">
        <v>30</v>
      </c>
      <c r="CK1466" s="32" t="s">
        <v>30</v>
      </c>
      <c r="CL1466" s="32" t="s">
        <v>30</v>
      </c>
      <c r="CM1466" s="32" t="s">
        <v>30</v>
      </c>
      <c r="CN1466" s="32" t="s">
        <v>30</v>
      </c>
      <c r="CO1466" s="32" t="s">
        <v>30</v>
      </c>
      <c r="CP1466" s="31" t="s">
        <v>30</v>
      </c>
      <c r="CQ1466" s="32" t="s">
        <v>30</v>
      </c>
      <c r="CR1466" s="32" t="s">
        <v>30</v>
      </c>
      <c r="CS1466" s="32" t="s">
        <v>30</v>
      </c>
      <c r="CT1466" s="32" t="s">
        <v>30</v>
      </c>
      <c r="CU1466" s="32" t="s">
        <v>30</v>
      </c>
      <c r="CV1466" s="32" t="s">
        <v>30</v>
      </c>
      <c r="CW1466" s="32" t="s">
        <v>30</v>
      </c>
      <c r="CX1466" s="34" t="s">
        <v>30</v>
      </c>
      <c r="CY1466" s="31" t="s">
        <v>30</v>
      </c>
      <c r="CZ1466" s="32" t="s">
        <v>30</v>
      </c>
      <c r="DA1466" s="32" t="s">
        <v>30</v>
      </c>
      <c r="DB1466" s="32" t="s">
        <v>30</v>
      </c>
      <c r="DC1466" s="32" t="s">
        <v>30</v>
      </c>
      <c r="DD1466" s="32" t="s">
        <v>30</v>
      </c>
      <c r="DE1466" s="32" t="s">
        <v>30</v>
      </c>
      <c r="DF1466" s="32" t="s">
        <v>30</v>
      </c>
      <c r="DG1466" s="32" t="s">
        <v>30</v>
      </c>
      <c r="DH1466" s="31" t="s">
        <v>30</v>
      </c>
      <c r="DI1466" s="43" t="s">
        <v>30</v>
      </c>
      <c r="DJ1466" s="43" t="s">
        <v>30</v>
      </c>
      <c r="DK1466" s="43" t="s">
        <v>30</v>
      </c>
      <c r="DL1466" s="43" t="s">
        <v>30</v>
      </c>
      <c r="DM1466" s="32" t="s">
        <v>30</v>
      </c>
      <c r="DN1466" s="32" t="s">
        <v>30</v>
      </c>
      <c r="DO1466" s="33" t="s">
        <v>30</v>
      </c>
    </row>
    <row r="1467" spans="1:119" ht="21" customHeight="1" x14ac:dyDescent="0.25">
      <c r="A1467" s="66" t="s">
        <v>2868</v>
      </c>
      <c r="B1467" s="67" t="s">
        <v>2702</v>
      </c>
      <c r="C1467" s="68" t="s">
        <v>2869</v>
      </c>
      <c r="D1467" s="31" t="s">
        <v>30</v>
      </c>
      <c r="E1467" s="32" t="s">
        <v>30</v>
      </c>
      <c r="F1467" s="32" t="s">
        <v>30</v>
      </c>
      <c r="G1467" s="32" t="s">
        <v>30</v>
      </c>
      <c r="H1467" s="32" t="s">
        <v>30</v>
      </c>
      <c r="I1467" s="32" t="s">
        <v>30</v>
      </c>
      <c r="J1467" s="32" t="s">
        <v>30</v>
      </c>
      <c r="K1467" s="32" t="s">
        <v>30</v>
      </c>
      <c r="L1467" s="32" t="s">
        <v>30</v>
      </c>
      <c r="M1467" s="31" t="s">
        <v>30</v>
      </c>
      <c r="N1467" s="43" t="s">
        <v>30</v>
      </c>
      <c r="O1467" s="32" t="s">
        <v>30</v>
      </c>
      <c r="P1467" s="32" t="s">
        <v>30</v>
      </c>
      <c r="Q1467" s="32" t="s">
        <v>30</v>
      </c>
      <c r="R1467" s="165" t="s">
        <v>30</v>
      </c>
      <c r="S1467" s="32" t="s">
        <v>30</v>
      </c>
      <c r="T1467" s="32" t="s">
        <v>30</v>
      </c>
      <c r="U1467" s="33" t="s">
        <v>30</v>
      </c>
      <c r="V1467" s="31" t="s">
        <v>30</v>
      </c>
      <c r="W1467" s="32" t="s">
        <v>30</v>
      </c>
      <c r="X1467" s="32" t="s">
        <v>30</v>
      </c>
      <c r="Y1467" s="32" t="s">
        <v>30</v>
      </c>
      <c r="Z1467" s="32" t="s">
        <v>30</v>
      </c>
      <c r="AA1467" s="165" t="s">
        <v>30</v>
      </c>
      <c r="AB1467" s="32" t="s">
        <v>30</v>
      </c>
      <c r="AC1467" s="32" t="s">
        <v>30</v>
      </c>
      <c r="AD1467" s="34" t="s">
        <v>30</v>
      </c>
      <c r="AE1467" s="31" t="s">
        <v>30</v>
      </c>
      <c r="AF1467" s="32" t="s">
        <v>30</v>
      </c>
      <c r="AG1467" s="32" t="s">
        <v>30</v>
      </c>
      <c r="AH1467" s="32" t="s">
        <v>30</v>
      </c>
      <c r="AI1467" s="32" t="s">
        <v>30</v>
      </c>
      <c r="AJ1467" s="165" t="s">
        <v>30</v>
      </c>
      <c r="AK1467" s="32" t="s">
        <v>30</v>
      </c>
      <c r="AL1467" s="32" t="s">
        <v>30</v>
      </c>
      <c r="AM1467" s="33" t="s">
        <v>30</v>
      </c>
      <c r="AN1467" s="31" t="s">
        <v>30</v>
      </c>
      <c r="AO1467" s="32" t="s">
        <v>30</v>
      </c>
      <c r="AP1467" s="32" t="s">
        <v>30</v>
      </c>
      <c r="AQ1467" s="32" t="s">
        <v>30</v>
      </c>
      <c r="AR1467" s="32" t="s">
        <v>30</v>
      </c>
      <c r="AS1467" s="32" t="s">
        <v>30</v>
      </c>
      <c r="AT1467" s="32" t="s">
        <v>30</v>
      </c>
      <c r="AU1467" s="32" t="s">
        <v>30</v>
      </c>
      <c r="AV1467" s="33" t="s">
        <v>30</v>
      </c>
      <c r="AW1467" s="31" t="s">
        <v>30</v>
      </c>
      <c r="AX1467" s="32" t="s">
        <v>30</v>
      </c>
      <c r="AY1467" s="32" t="s">
        <v>30</v>
      </c>
      <c r="AZ1467" s="32" t="s">
        <v>30</v>
      </c>
      <c r="BA1467" s="32" t="s">
        <v>30</v>
      </c>
      <c r="BB1467" s="32" t="s">
        <v>30</v>
      </c>
      <c r="BC1467" s="32" t="s">
        <v>30</v>
      </c>
      <c r="BD1467" s="32" t="s">
        <v>30</v>
      </c>
      <c r="BE1467" s="32" t="s">
        <v>30</v>
      </c>
      <c r="BF1467" s="31" t="s">
        <v>30</v>
      </c>
      <c r="BG1467" s="32" t="s">
        <v>30</v>
      </c>
      <c r="BH1467" s="32" t="s">
        <v>30</v>
      </c>
      <c r="BI1467" s="32" t="s">
        <v>30</v>
      </c>
      <c r="BJ1467" s="32" t="s">
        <v>30</v>
      </c>
      <c r="BK1467" s="32" t="s">
        <v>30</v>
      </c>
      <c r="BL1467" s="32" t="s">
        <v>30</v>
      </c>
      <c r="BM1467" s="32" t="s">
        <v>30</v>
      </c>
      <c r="BN1467" s="32" t="s">
        <v>30</v>
      </c>
      <c r="BO1467" s="31" t="s">
        <v>30</v>
      </c>
      <c r="BP1467" s="32" t="s">
        <v>30</v>
      </c>
      <c r="BQ1467" s="32" t="s">
        <v>30</v>
      </c>
      <c r="BR1467" s="32" t="s">
        <v>30</v>
      </c>
      <c r="BS1467" s="32" t="s">
        <v>30</v>
      </c>
      <c r="BT1467" s="32" t="s">
        <v>30</v>
      </c>
      <c r="BU1467" s="32" t="s">
        <v>30</v>
      </c>
      <c r="BV1467" s="32" t="s">
        <v>30</v>
      </c>
      <c r="BW1467" s="33" t="s">
        <v>30</v>
      </c>
      <c r="BX1467" s="31" t="s">
        <v>30</v>
      </c>
      <c r="BY1467" s="32" t="s">
        <v>30</v>
      </c>
      <c r="BZ1467" s="32" t="s">
        <v>30</v>
      </c>
      <c r="CA1467" s="32" t="s">
        <v>30</v>
      </c>
      <c r="CB1467" s="32" t="s">
        <v>30</v>
      </c>
      <c r="CC1467" s="32" t="s">
        <v>30</v>
      </c>
      <c r="CD1467" s="32" t="s">
        <v>30</v>
      </c>
      <c r="CE1467" s="32" t="s">
        <v>30</v>
      </c>
      <c r="CF1467" s="34" t="s">
        <v>30</v>
      </c>
      <c r="CG1467" s="31" t="s">
        <v>30</v>
      </c>
      <c r="CH1467" s="32" t="s">
        <v>30</v>
      </c>
      <c r="CI1467" s="32" t="s">
        <v>30</v>
      </c>
      <c r="CJ1467" s="32" t="s">
        <v>30</v>
      </c>
      <c r="CK1467" s="32" t="s">
        <v>30</v>
      </c>
      <c r="CL1467" s="32" t="s">
        <v>30</v>
      </c>
      <c r="CM1467" s="32" t="s">
        <v>30</v>
      </c>
      <c r="CN1467" s="32" t="s">
        <v>30</v>
      </c>
      <c r="CO1467" s="32" t="s">
        <v>30</v>
      </c>
      <c r="CP1467" s="31" t="s">
        <v>30</v>
      </c>
      <c r="CQ1467" s="32" t="s">
        <v>30</v>
      </c>
      <c r="CR1467" s="32" t="s">
        <v>30</v>
      </c>
      <c r="CS1467" s="32" t="s">
        <v>30</v>
      </c>
      <c r="CT1467" s="32" t="s">
        <v>30</v>
      </c>
      <c r="CU1467" s="32" t="s">
        <v>30</v>
      </c>
      <c r="CV1467" s="32" t="s">
        <v>30</v>
      </c>
      <c r="CW1467" s="32" t="s">
        <v>30</v>
      </c>
      <c r="CX1467" s="34" t="s">
        <v>30</v>
      </c>
      <c r="CY1467" s="31" t="s">
        <v>30</v>
      </c>
      <c r="CZ1467" s="32" t="s">
        <v>30</v>
      </c>
      <c r="DA1467" s="32" t="s">
        <v>30</v>
      </c>
      <c r="DB1467" s="32" t="s">
        <v>30</v>
      </c>
      <c r="DC1467" s="32" t="s">
        <v>30</v>
      </c>
      <c r="DD1467" s="32" t="s">
        <v>30</v>
      </c>
      <c r="DE1467" s="32" t="s">
        <v>30</v>
      </c>
      <c r="DF1467" s="32" t="s">
        <v>30</v>
      </c>
      <c r="DG1467" s="32" t="s">
        <v>30</v>
      </c>
      <c r="DH1467" s="31" t="s">
        <v>30</v>
      </c>
      <c r="DI1467" s="43" t="s">
        <v>30</v>
      </c>
      <c r="DJ1467" s="43" t="s">
        <v>30</v>
      </c>
      <c r="DK1467" s="43" t="s">
        <v>30</v>
      </c>
      <c r="DL1467" s="43" t="s">
        <v>30</v>
      </c>
      <c r="DM1467" s="32" t="s">
        <v>30</v>
      </c>
      <c r="DN1467" s="32" t="s">
        <v>30</v>
      </c>
      <c r="DO1467" s="33" t="s">
        <v>30</v>
      </c>
    </row>
    <row r="1468" spans="1:119" ht="21" customHeight="1" x14ac:dyDescent="0.25">
      <c r="A1468" s="66" t="s">
        <v>2870</v>
      </c>
      <c r="B1468" s="67" t="s">
        <v>2702</v>
      </c>
      <c r="C1468" s="68" t="s">
        <v>2871</v>
      </c>
      <c r="D1468" s="31" t="s">
        <v>30</v>
      </c>
      <c r="E1468" s="32" t="s">
        <v>30</v>
      </c>
      <c r="F1468" s="32" t="s">
        <v>30</v>
      </c>
      <c r="G1468" s="32" t="s">
        <v>30</v>
      </c>
      <c r="H1468" s="32" t="s">
        <v>30</v>
      </c>
      <c r="I1468" s="32" t="s">
        <v>30</v>
      </c>
      <c r="J1468" s="32" t="s">
        <v>30</v>
      </c>
      <c r="K1468" s="32" t="s">
        <v>30</v>
      </c>
      <c r="L1468" s="32" t="s">
        <v>30</v>
      </c>
      <c r="M1468" s="31" t="s">
        <v>30</v>
      </c>
      <c r="N1468" s="43" t="s">
        <v>30</v>
      </c>
      <c r="O1468" s="32" t="s">
        <v>30</v>
      </c>
      <c r="P1468" s="32" t="s">
        <v>30</v>
      </c>
      <c r="Q1468" s="32" t="s">
        <v>30</v>
      </c>
      <c r="R1468" s="165" t="s">
        <v>30</v>
      </c>
      <c r="S1468" s="32" t="s">
        <v>30</v>
      </c>
      <c r="T1468" s="32" t="s">
        <v>30</v>
      </c>
      <c r="U1468" s="33" t="s">
        <v>30</v>
      </c>
      <c r="V1468" s="31" t="s">
        <v>30</v>
      </c>
      <c r="W1468" s="32" t="s">
        <v>30</v>
      </c>
      <c r="X1468" s="32" t="s">
        <v>30</v>
      </c>
      <c r="Y1468" s="32" t="s">
        <v>30</v>
      </c>
      <c r="Z1468" s="32" t="s">
        <v>30</v>
      </c>
      <c r="AA1468" s="165" t="s">
        <v>30</v>
      </c>
      <c r="AB1468" s="32" t="s">
        <v>30</v>
      </c>
      <c r="AC1468" s="32" t="s">
        <v>30</v>
      </c>
      <c r="AD1468" s="34" t="s">
        <v>30</v>
      </c>
      <c r="AE1468" s="31" t="s">
        <v>30</v>
      </c>
      <c r="AF1468" s="32" t="s">
        <v>30</v>
      </c>
      <c r="AG1468" s="32" t="s">
        <v>30</v>
      </c>
      <c r="AH1468" s="32" t="s">
        <v>30</v>
      </c>
      <c r="AI1468" s="32" t="s">
        <v>30</v>
      </c>
      <c r="AJ1468" s="165" t="s">
        <v>30</v>
      </c>
      <c r="AK1468" s="32" t="s">
        <v>30</v>
      </c>
      <c r="AL1468" s="32" t="s">
        <v>30</v>
      </c>
      <c r="AM1468" s="33" t="s">
        <v>30</v>
      </c>
      <c r="AN1468" s="31" t="s">
        <v>30</v>
      </c>
      <c r="AO1468" s="32" t="s">
        <v>30</v>
      </c>
      <c r="AP1468" s="32" t="s">
        <v>30</v>
      </c>
      <c r="AQ1468" s="32" t="s">
        <v>30</v>
      </c>
      <c r="AR1468" s="32" t="s">
        <v>30</v>
      </c>
      <c r="AS1468" s="32" t="s">
        <v>30</v>
      </c>
      <c r="AT1468" s="32" t="s">
        <v>30</v>
      </c>
      <c r="AU1468" s="32" t="s">
        <v>30</v>
      </c>
      <c r="AV1468" s="33" t="s">
        <v>30</v>
      </c>
      <c r="AW1468" s="31" t="s">
        <v>30</v>
      </c>
      <c r="AX1468" s="32" t="s">
        <v>30</v>
      </c>
      <c r="AY1468" s="32" t="s">
        <v>30</v>
      </c>
      <c r="AZ1468" s="32" t="s">
        <v>30</v>
      </c>
      <c r="BA1468" s="32" t="s">
        <v>30</v>
      </c>
      <c r="BB1468" s="32" t="s">
        <v>30</v>
      </c>
      <c r="BC1468" s="32" t="s">
        <v>30</v>
      </c>
      <c r="BD1468" s="32" t="s">
        <v>30</v>
      </c>
      <c r="BE1468" s="32" t="s">
        <v>30</v>
      </c>
      <c r="BF1468" s="31" t="s">
        <v>30</v>
      </c>
      <c r="BG1468" s="32" t="s">
        <v>30</v>
      </c>
      <c r="BH1468" s="32" t="s">
        <v>30</v>
      </c>
      <c r="BI1468" s="32" t="s">
        <v>30</v>
      </c>
      <c r="BJ1468" s="32" t="s">
        <v>30</v>
      </c>
      <c r="BK1468" s="32" t="s">
        <v>30</v>
      </c>
      <c r="BL1468" s="32" t="s">
        <v>30</v>
      </c>
      <c r="BM1468" s="32" t="s">
        <v>30</v>
      </c>
      <c r="BN1468" s="32" t="s">
        <v>30</v>
      </c>
      <c r="BO1468" s="31" t="s">
        <v>30</v>
      </c>
      <c r="BP1468" s="32" t="s">
        <v>30</v>
      </c>
      <c r="BQ1468" s="32" t="s">
        <v>30</v>
      </c>
      <c r="BR1468" s="32" t="s">
        <v>30</v>
      </c>
      <c r="BS1468" s="32" t="s">
        <v>30</v>
      </c>
      <c r="BT1468" s="32" t="s">
        <v>30</v>
      </c>
      <c r="BU1468" s="32" t="s">
        <v>30</v>
      </c>
      <c r="BV1468" s="32" t="s">
        <v>30</v>
      </c>
      <c r="BW1468" s="33" t="s">
        <v>30</v>
      </c>
      <c r="BX1468" s="31" t="s">
        <v>30</v>
      </c>
      <c r="BY1468" s="32" t="s">
        <v>30</v>
      </c>
      <c r="BZ1468" s="32" t="s">
        <v>30</v>
      </c>
      <c r="CA1468" s="32" t="s">
        <v>30</v>
      </c>
      <c r="CB1468" s="32" t="s">
        <v>30</v>
      </c>
      <c r="CC1468" s="32" t="s">
        <v>30</v>
      </c>
      <c r="CD1468" s="32" t="s">
        <v>30</v>
      </c>
      <c r="CE1468" s="32" t="s">
        <v>30</v>
      </c>
      <c r="CF1468" s="34" t="s">
        <v>30</v>
      </c>
      <c r="CG1468" s="31" t="s">
        <v>30</v>
      </c>
      <c r="CH1468" s="32" t="s">
        <v>30</v>
      </c>
      <c r="CI1468" s="32" t="s">
        <v>30</v>
      </c>
      <c r="CJ1468" s="32" t="s">
        <v>30</v>
      </c>
      <c r="CK1468" s="32" t="s">
        <v>30</v>
      </c>
      <c r="CL1468" s="32" t="s">
        <v>30</v>
      </c>
      <c r="CM1468" s="32" t="s">
        <v>30</v>
      </c>
      <c r="CN1468" s="32" t="s">
        <v>30</v>
      </c>
      <c r="CO1468" s="32" t="s">
        <v>30</v>
      </c>
      <c r="CP1468" s="31" t="s">
        <v>30</v>
      </c>
      <c r="CQ1468" s="32" t="s">
        <v>30</v>
      </c>
      <c r="CR1468" s="32" t="s">
        <v>30</v>
      </c>
      <c r="CS1468" s="32" t="s">
        <v>30</v>
      </c>
      <c r="CT1468" s="32" t="s">
        <v>30</v>
      </c>
      <c r="CU1468" s="32" t="s">
        <v>30</v>
      </c>
      <c r="CV1468" s="32" t="s">
        <v>30</v>
      </c>
      <c r="CW1468" s="32" t="s">
        <v>30</v>
      </c>
      <c r="CX1468" s="34" t="s">
        <v>30</v>
      </c>
      <c r="CY1468" s="31" t="s">
        <v>30</v>
      </c>
      <c r="CZ1468" s="32" t="s">
        <v>30</v>
      </c>
      <c r="DA1468" s="32" t="s">
        <v>30</v>
      </c>
      <c r="DB1468" s="32" t="s">
        <v>30</v>
      </c>
      <c r="DC1468" s="32" t="s">
        <v>30</v>
      </c>
      <c r="DD1468" s="32" t="s">
        <v>30</v>
      </c>
      <c r="DE1468" s="32" t="s">
        <v>30</v>
      </c>
      <c r="DF1468" s="32" t="s">
        <v>30</v>
      </c>
      <c r="DG1468" s="32" t="s">
        <v>30</v>
      </c>
      <c r="DH1468" s="31" t="s">
        <v>30</v>
      </c>
      <c r="DI1468" s="43" t="s">
        <v>30</v>
      </c>
      <c r="DJ1468" s="43" t="s">
        <v>30</v>
      </c>
      <c r="DK1468" s="43" t="s">
        <v>30</v>
      </c>
      <c r="DL1468" s="43" t="s">
        <v>30</v>
      </c>
      <c r="DM1468" s="32" t="s">
        <v>30</v>
      </c>
      <c r="DN1468" s="32" t="s">
        <v>30</v>
      </c>
      <c r="DO1468" s="33" t="s">
        <v>30</v>
      </c>
    </row>
    <row r="1469" spans="1:119" ht="21" customHeight="1" x14ac:dyDescent="0.25">
      <c r="A1469" s="66" t="s">
        <v>2872</v>
      </c>
      <c r="B1469" s="67" t="s">
        <v>2702</v>
      </c>
      <c r="C1469" s="68" t="s">
        <v>2873</v>
      </c>
      <c r="D1469" s="31" t="s">
        <v>30</v>
      </c>
      <c r="E1469" s="32" t="s">
        <v>30</v>
      </c>
      <c r="F1469" s="32" t="s">
        <v>30</v>
      </c>
      <c r="G1469" s="32" t="s">
        <v>30</v>
      </c>
      <c r="H1469" s="32" t="s">
        <v>30</v>
      </c>
      <c r="I1469" s="32" t="s">
        <v>30</v>
      </c>
      <c r="J1469" s="32" t="s">
        <v>30</v>
      </c>
      <c r="K1469" s="32" t="s">
        <v>30</v>
      </c>
      <c r="L1469" s="32" t="s">
        <v>30</v>
      </c>
      <c r="M1469" s="31" t="s">
        <v>30</v>
      </c>
      <c r="N1469" s="43" t="s">
        <v>30</v>
      </c>
      <c r="O1469" s="32" t="s">
        <v>30</v>
      </c>
      <c r="P1469" s="32" t="s">
        <v>30</v>
      </c>
      <c r="Q1469" s="32" t="s">
        <v>30</v>
      </c>
      <c r="R1469" s="165" t="s">
        <v>30</v>
      </c>
      <c r="S1469" s="32" t="s">
        <v>30</v>
      </c>
      <c r="T1469" s="32" t="s">
        <v>30</v>
      </c>
      <c r="U1469" s="33" t="s">
        <v>30</v>
      </c>
      <c r="V1469" s="31" t="s">
        <v>30</v>
      </c>
      <c r="W1469" s="32" t="s">
        <v>30</v>
      </c>
      <c r="X1469" s="32" t="s">
        <v>30</v>
      </c>
      <c r="Y1469" s="32" t="s">
        <v>30</v>
      </c>
      <c r="Z1469" s="32" t="s">
        <v>30</v>
      </c>
      <c r="AA1469" s="165" t="s">
        <v>30</v>
      </c>
      <c r="AB1469" s="32" t="s">
        <v>30</v>
      </c>
      <c r="AC1469" s="32" t="s">
        <v>30</v>
      </c>
      <c r="AD1469" s="34" t="s">
        <v>30</v>
      </c>
      <c r="AE1469" s="31" t="s">
        <v>30</v>
      </c>
      <c r="AF1469" s="32" t="s">
        <v>30</v>
      </c>
      <c r="AG1469" s="32" t="s">
        <v>30</v>
      </c>
      <c r="AH1469" s="32" t="s">
        <v>30</v>
      </c>
      <c r="AI1469" s="32" t="s">
        <v>30</v>
      </c>
      <c r="AJ1469" s="165" t="s">
        <v>30</v>
      </c>
      <c r="AK1469" s="32" t="s">
        <v>30</v>
      </c>
      <c r="AL1469" s="32" t="s">
        <v>30</v>
      </c>
      <c r="AM1469" s="33" t="s">
        <v>30</v>
      </c>
      <c r="AN1469" s="31" t="s">
        <v>30</v>
      </c>
      <c r="AO1469" s="32" t="s">
        <v>30</v>
      </c>
      <c r="AP1469" s="32" t="s">
        <v>30</v>
      </c>
      <c r="AQ1469" s="32" t="s">
        <v>30</v>
      </c>
      <c r="AR1469" s="32" t="s">
        <v>30</v>
      </c>
      <c r="AS1469" s="32" t="s">
        <v>30</v>
      </c>
      <c r="AT1469" s="32" t="s">
        <v>30</v>
      </c>
      <c r="AU1469" s="32" t="s">
        <v>30</v>
      </c>
      <c r="AV1469" s="33" t="s">
        <v>30</v>
      </c>
      <c r="AW1469" s="31" t="s">
        <v>30</v>
      </c>
      <c r="AX1469" s="32" t="s">
        <v>30</v>
      </c>
      <c r="AY1469" s="32" t="s">
        <v>30</v>
      </c>
      <c r="AZ1469" s="32" t="s">
        <v>30</v>
      </c>
      <c r="BA1469" s="32" t="s">
        <v>30</v>
      </c>
      <c r="BB1469" s="32" t="s">
        <v>30</v>
      </c>
      <c r="BC1469" s="32" t="s">
        <v>30</v>
      </c>
      <c r="BD1469" s="32" t="s">
        <v>30</v>
      </c>
      <c r="BE1469" s="32" t="s">
        <v>30</v>
      </c>
      <c r="BF1469" s="31" t="s">
        <v>30</v>
      </c>
      <c r="BG1469" s="32" t="s">
        <v>30</v>
      </c>
      <c r="BH1469" s="32" t="s">
        <v>30</v>
      </c>
      <c r="BI1469" s="32" t="s">
        <v>30</v>
      </c>
      <c r="BJ1469" s="32" t="s">
        <v>30</v>
      </c>
      <c r="BK1469" s="32" t="s">
        <v>30</v>
      </c>
      <c r="BL1469" s="32" t="s">
        <v>30</v>
      </c>
      <c r="BM1469" s="32" t="s">
        <v>30</v>
      </c>
      <c r="BN1469" s="32" t="s">
        <v>30</v>
      </c>
      <c r="BO1469" s="31" t="s">
        <v>30</v>
      </c>
      <c r="BP1469" s="32" t="s">
        <v>30</v>
      </c>
      <c r="BQ1469" s="32" t="s">
        <v>30</v>
      </c>
      <c r="BR1469" s="32" t="s">
        <v>30</v>
      </c>
      <c r="BS1469" s="32" t="s">
        <v>30</v>
      </c>
      <c r="BT1469" s="32" t="s">
        <v>30</v>
      </c>
      <c r="BU1469" s="32" t="s">
        <v>30</v>
      </c>
      <c r="BV1469" s="32" t="s">
        <v>30</v>
      </c>
      <c r="BW1469" s="33" t="s">
        <v>30</v>
      </c>
      <c r="BX1469" s="31" t="s">
        <v>30</v>
      </c>
      <c r="BY1469" s="32" t="s">
        <v>30</v>
      </c>
      <c r="BZ1469" s="32" t="s">
        <v>30</v>
      </c>
      <c r="CA1469" s="32" t="s">
        <v>30</v>
      </c>
      <c r="CB1469" s="32" t="s">
        <v>30</v>
      </c>
      <c r="CC1469" s="32" t="s">
        <v>30</v>
      </c>
      <c r="CD1469" s="32" t="s">
        <v>30</v>
      </c>
      <c r="CE1469" s="32" t="s">
        <v>30</v>
      </c>
      <c r="CF1469" s="34" t="s">
        <v>30</v>
      </c>
      <c r="CG1469" s="31" t="s">
        <v>30</v>
      </c>
      <c r="CH1469" s="32" t="s">
        <v>30</v>
      </c>
      <c r="CI1469" s="32" t="s">
        <v>30</v>
      </c>
      <c r="CJ1469" s="32" t="s">
        <v>30</v>
      </c>
      <c r="CK1469" s="32" t="s">
        <v>30</v>
      </c>
      <c r="CL1469" s="32" t="s">
        <v>30</v>
      </c>
      <c r="CM1469" s="32" t="s">
        <v>30</v>
      </c>
      <c r="CN1469" s="32" t="s">
        <v>30</v>
      </c>
      <c r="CO1469" s="32" t="s">
        <v>30</v>
      </c>
      <c r="CP1469" s="31" t="s">
        <v>30</v>
      </c>
      <c r="CQ1469" s="32" t="s">
        <v>30</v>
      </c>
      <c r="CR1469" s="32" t="s">
        <v>30</v>
      </c>
      <c r="CS1469" s="32" t="s">
        <v>30</v>
      </c>
      <c r="CT1469" s="32" t="s">
        <v>30</v>
      </c>
      <c r="CU1469" s="32" t="s">
        <v>30</v>
      </c>
      <c r="CV1469" s="32" t="s">
        <v>30</v>
      </c>
      <c r="CW1469" s="32" t="s">
        <v>30</v>
      </c>
      <c r="CX1469" s="34" t="s">
        <v>30</v>
      </c>
      <c r="CY1469" s="31" t="s">
        <v>30</v>
      </c>
      <c r="CZ1469" s="32" t="s">
        <v>30</v>
      </c>
      <c r="DA1469" s="32" t="s">
        <v>30</v>
      </c>
      <c r="DB1469" s="32" t="s">
        <v>30</v>
      </c>
      <c r="DC1469" s="32" t="s">
        <v>30</v>
      </c>
      <c r="DD1469" s="32" t="s">
        <v>30</v>
      </c>
      <c r="DE1469" s="32" t="s">
        <v>30</v>
      </c>
      <c r="DF1469" s="32" t="s">
        <v>30</v>
      </c>
      <c r="DG1469" s="32" t="s">
        <v>30</v>
      </c>
      <c r="DH1469" s="31" t="s">
        <v>30</v>
      </c>
      <c r="DI1469" s="43" t="s">
        <v>30</v>
      </c>
      <c r="DJ1469" s="43" t="s">
        <v>30</v>
      </c>
      <c r="DK1469" s="43" t="s">
        <v>30</v>
      </c>
      <c r="DL1469" s="43" t="s">
        <v>30</v>
      </c>
      <c r="DM1469" s="32" t="s">
        <v>30</v>
      </c>
      <c r="DN1469" s="32" t="s">
        <v>30</v>
      </c>
      <c r="DO1469" s="33" t="s">
        <v>30</v>
      </c>
    </row>
    <row r="1470" spans="1:119" ht="21" customHeight="1" x14ac:dyDescent="0.25">
      <c r="A1470" s="66" t="s">
        <v>2874</v>
      </c>
      <c r="B1470" s="67" t="s">
        <v>2702</v>
      </c>
      <c r="C1470" s="68" t="s">
        <v>2875</v>
      </c>
      <c r="D1470" s="31" t="s">
        <v>30</v>
      </c>
      <c r="E1470" s="32" t="s">
        <v>30</v>
      </c>
      <c r="F1470" s="32" t="s">
        <v>30</v>
      </c>
      <c r="G1470" s="32" t="s">
        <v>30</v>
      </c>
      <c r="H1470" s="32" t="s">
        <v>30</v>
      </c>
      <c r="I1470" s="32" t="s">
        <v>30</v>
      </c>
      <c r="J1470" s="32" t="s">
        <v>30</v>
      </c>
      <c r="K1470" s="32" t="s">
        <v>30</v>
      </c>
      <c r="L1470" s="32" t="s">
        <v>30</v>
      </c>
      <c r="M1470" s="31" t="s">
        <v>30</v>
      </c>
      <c r="N1470" s="43" t="s">
        <v>30</v>
      </c>
      <c r="O1470" s="32" t="s">
        <v>30</v>
      </c>
      <c r="P1470" s="32" t="s">
        <v>30</v>
      </c>
      <c r="Q1470" s="32" t="s">
        <v>30</v>
      </c>
      <c r="R1470" s="165" t="s">
        <v>30</v>
      </c>
      <c r="S1470" s="32" t="s">
        <v>30</v>
      </c>
      <c r="T1470" s="32" t="s">
        <v>30</v>
      </c>
      <c r="U1470" s="33" t="s">
        <v>30</v>
      </c>
      <c r="V1470" s="31" t="s">
        <v>30</v>
      </c>
      <c r="W1470" s="32" t="s">
        <v>30</v>
      </c>
      <c r="X1470" s="32" t="s">
        <v>30</v>
      </c>
      <c r="Y1470" s="32" t="s">
        <v>30</v>
      </c>
      <c r="Z1470" s="32" t="s">
        <v>30</v>
      </c>
      <c r="AA1470" s="165" t="s">
        <v>30</v>
      </c>
      <c r="AB1470" s="32" t="s">
        <v>30</v>
      </c>
      <c r="AC1470" s="32" t="s">
        <v>30</v>
      </c>
      <c r="AD1470" s="34" t="s">
        <v>30</v>
      </c>
      <c r="AE1470" s="31" t="s">
        <v>30</v>
      </c>
      <c r="AF1470" s="32" t="s">
        <v>30</v>
      </c>
      <c r="AG1470" s="32" t="s">
        <v>30</v>
      </c>
      <c r="AH1470" s="32" t="s">
        <v>30</v>
      </c>
      <c r="AI1470" s="32" t="s">
        <v>30</v>
      </c>
      <c r="AJ1470" s="165" t="s">
        <v>30</v>
      </c>
      <c r="AK1470" s="32" t="s">
        <v>30</v>
      </c>
      <c r="AL1470" s="32" t="s">
        <v>30</v>
      </c>
      <c r="AM1470" s="33" t="s">
        <v>30</v>
      </c>
      <c r="AN1470" s="31" t="s">
        <v>30</v>
      </c>
      <c r="AO1470" s="32" t="s">
        <v>30</v>
      </c>
      <c r="AP1470" s="32" t="s">
        <v>30</v>
      </c>
      <c r="AQ1470" s="32" t="s">
        <v>30</v>
      </c>
      <c r="AR1470" s="32" t="s">
        <v>30</v>
      </c>
      <c r="AS1470" s="32" t="s">
        <v>30</v>
      </c>
      <c r="AT1470" s="32" t="s">
        <v>30</v>
      </c>
      <c r="AU1470" s="32" t="s">
        <v>30</v>
      </c>
      <c r="AV1470" s="33" t="s">
        <v>30</v>
      </c>
      <c r="AW1470" s="31" t="s">
        <v>30</v>
      </c>
      <c r="AX1470" s="32" t="s">
        <v>30</v>
      </c>
      <c r="AY1470" s="32" t="s">
        <v>30</v>
      </c>
      <c r="AZ1470" s="32" t="s">
        <v>30</v>
      </c>
      <c r="BA1470" s="32" t="s">
        <v>30</v>
      </c>
      <c r="BB1470" s="32" t="s">
        <v>30</v>
      </c>
      <c r="BC1470" s="32" t="s">
        <v>30</v>
      </c>
      <c r="BD1470" s="32" t="s">
        <v>30</v>
      </c>
      <c r="BE1470" s="32" t="s">
        <v>30</v>
      </c>
      <c r="BF1470" s="31" t="s">
        <v>30</v>
      </c>
      <c r="BG1470" s="32" t="s">
        <v>30</v>
      </c>
      <c r="BH1470" s="32" t="s">
        <v>30</v>
      </c>
      <c r="BI1470" s="32" t="s">
        <v>30</v>
      </c>
      <c r="BJ1470" s="32" t="s">
        <v>30</v>
      </c>
      <c r="BK1470" s="32" t="s">
        <v>30</v>
      </c>
      <c r="BL1470" s="32" t="s">
        <v>30</v>
      </c>
      <c r="BM1470" s="32" t="s">
        <v>30</v>
      </c>
      <c r="BN1470" s="32" t="s">
        <v>30</v>
      </c>
      <c r="BO1470" s="31" t="s">
        <v>30</v>
      </c>
      <c r="BP1470" s="32" t="s">
        <v>30</v>
      </c>
      <c r="BQ1470" s="32" t="s">
        <v>30</v>
      </c>
      <c r="BR1470" s="32" t="s">
        <v>30</v>
      </c>
      <c r="BS1470" s="32" t="s">
        <v>30</v>
      </c>
      <c r="BT1470" s="32" t="s">
        <v>30</v>
      </c>
      <c r="BU1470" s="32" t="s">
        <v>30</v>
      </c>
      <c r="BV1470" s="32" t="s">
        <v>30</v>
      </c>
      <c r="BW1470" s="33" t="s">
        <v>30</v>
      </c>
      <c r="BX1470" s="31" t="s">
        <v>30</v>
      </c>
      <c r="BY1470" s="32" t="s">
        <v>30</v>
      </c>
      <c r="BZ1470" s="32" t="s">
        <v>30</v>
      </c>
      <c r="CA1470" s="32" t="s">
        <v>30</v>
      </c>
      <c r="CB1470" s="32" t="s">
        <v>30</v>
      </c>
      <c r="CC1470" s="32" t="s">
        <v>30</v>
      </c>
      <c r="CD1470" s="32" t="s">
        <v>30</v>
      </c>
      <c r="CE1470" s="32" t="s">
        <v>30</v>
      </c>
      <c r="CF1470" s="34" t="s">
        <v>30</v>
      </c>
      <c r="CG1470" s="31" t="s">
        <v>30</v>
      </c>
      <c r="CH1470" s="32" t="s">
        <v>30</v>
      </c>
      <c r="CI1470" s="32" t="s">
        <v>30</v>
      </c>
      <c r="CJ1470" s="32" t="s">
        <v>30</v>
      </c>
      <c r="CK1470" s="32" t="s">
        <v>30</v>
      </c>
      <c r="CL1470" s="32" t="s">
        <v>30</v>
      </c>
      <c r="CM1470" s="32" t="s">
        <v>30</v>
      </c>
      <c r="CN1470" s="32" t="s">
        <v>30</v>
      </c>
      <c r="CO1470" s="32" t="s">
        <v>30</v>
      </c>
      <c r="CP1470" s="31" t="s">
        <v>30</v>
      </c>
      <c r="CQ1470" s="32" t="s">
        <v>30</v>
      </c>
      <c r="CR1470" s="32" t="s">
        <v>30</v>
      </c>
      <c r="CS1470" s="32" t="s">
        <v>30</v>
      </c>
      <c r="CT1470" s="32" t="s">
        <v>30</v>
      </c>
      <c r="CU1470" s="32" t="s">
        <v>30</v>
      </c>
      <c r="CV1470" s="32" t="s">
        <v>30</v>
      </c>
      <c r="CW1470" s="32" t="s">
        <v>30</v>
      </c>
      <c r="CX1470" s="34" t="s">
        <v>30</v>
      </c>
      <c r="CY1470" s="31" t="s">
        <v>30</v>
      </c>
      <c r="CZ1470" s="32" t="s">
        <v>30</v>
      </c>
      <c r="DA1470" s="32" t="s">
        <v>30</v>
      </c>
      <c r="DB1470" s="32" t="s">
        <v>30</v>
      </c>
      <c r="DC1470" s="32" t="s">
        <v>30</v>
      </c>
      <c r="DD1470" s="32" t="s">
        <v>30</v>
      </c>
      <c r="DE1470" s="32" t="s">
        <v>30</v>
      </c>
      <c r="DF1470" s="32" t="s">
        <v>30</v>
      </c>
      <c r="DG1470" s="32" t="s">
        <v>30</v>
      </c>
      <c r="DH1470" s="31" t="s">
        <v>30</v>
      </c>
      <c r="DI1470" s="43" t="s">
        <v>30</v>
      </c>
      <c r="DJ1470" s="43" t="s">
        <v>30</v>
      </c>
      <c r="DK1470" s="43" t="s">
        <v>30</v>
      </c>
      <c r="DL1470" s="43" t="s">
        <v>30</v>
      </c>
      <c r="DM1470" s="32" t="s">
        <v>30</v>
      </c>
      <c r="DN1470" s="32" t="s">
        <v>30</v>
      </c>
      <c r="DO1470" s="33" t="s">
        <v>30</v>
      </c>
    </row>
    <row r="1471" spans="1:119" ht="21" customHeight="1" x14ac:dyDescent="0.25">
      <c r="A1471" s="66" t="s">
        <v>2876</v>
      </c>
      <c r="B1471" s="67" t="s">
        <v>2702</v>
      </c>
      <c r="C1471" s="68" t="s">
        <v>2877</v>
      </c>
      <c r="D1471" s="31" t="s">
        <v>30</v>
      </c>
      <c r="E1471" s="32" t="s">
        <v>30</v>
      </c>
      <c r="F1471" s="32" t="s">
        <v>30</v>
      </c>
      <c r="G1471" s="32" t="s">
        <v>30</v>
      </c>
      <c r="H1471" s="32" t="s">
        <v>30</v>
      </c>
      <c r="I1471" s="32" t="s">
        <v>30</v>
      </c>
      <c r="J1471" s="32" t="s">
        <v>30</v>
      </c>
      <c r="K1471" s="32" t="s">
        <v>30</v>
      </c>
      <c r="L1471" s="32" t="s">
        <v>30</v>
      </c>
      <c r="M1471" s="31" t="s">
        <v>30</v>
      </c>
      <c r="N1471" s="43" t="s">
        <v>30</v>
      </c>
      <c r="O1471" s="32" t="s">
        <v>30</v>
      </c>
      <c r="P1471" s="32" t="s">
        <v>30</v>
      </c>
      <c r="Q1471" s="32" t="s">
        <v>30</v>
      </c>
      <c r="R1471" s="165" t="s">
        <v>30</v>
      </c>
      <c r="S1471" s="32" t="s">
        <v>30</v>
      </c>
      <c r="T1471" s="32" t="s">
        <v>30</v>
      </c>
      <c r="U1471" s="33" t="s">
        <v>30</v>
      </c>
      <c r="V1471" s="31" t="s">
        <v>30</v>
      </c>
      <c r="W1471" s="32" t="s">
        <v>30</v>
      </c>
      <c r="X1471" s="32" t="s">
        <v>30</v>
      </c>
      <c r="Y1471" s="32" t="s">
        <v>30</v>
      </c>
      <c r="Z1471" s="32" t="s">
        <v>30</v>
      </c>
      <c r="AA1471" s="165" t="s">
        <v>30</v>
      </c>
      <c r="AB1471" s="32" t="s">
        <v>30</v>
      </c>
      <c r="AC1471" s="32" t="s">
        <v>30</v>
      </c>
      <c r="AD1471" s="34" t="s">
        <v>30</v>
      </c>
      <c r="AE1471" s="31" t="s">
        <v>30</v>
      </c>
      <c r="AF1471" s="32" t="s">
        <v>30</v>
      </c>
      <c r="AG1471" s="32" t="s">
        <v>30</v>
      </c>
      <c r="AH1471" s="32" t="s">
        <v>30</v>
      </c>
      <c r="AI1471" s="32" t="s">
        <v>30</v>
      </c>
      <c r="AJ1471" s="165" t="s">
        <v>30</v>
      </c>
      <c r="AK1471" s="32" t="s">
        <v>30</v>
      </c>
      <c r="AL1471" s="32" t="s">
        <v>30</v>
      </c>
      <c r="AM1471" s="33" t="s">
        <v>30</v>
      </c>
      <c r="AN1471" s="31" t="s">
        <v>30</v>
      </c>
      <c r="AO1471" s="32" t="s">
        <v>30</v>
      </c>
      <c r="AP1471" s="32" t="s">
        <v>30</v>
      </c>
      <c r="AQ1471" s="32" t="s">
        <v>30</v>
      </c>
      <c r="AR1471" s="32" t="s">
        <v>30</v>
      </c>
      <c r="AS1471" s="32" t="s">
        <v>30</v>
      </c>
      <c r="AT1471" s="32" t="s">
        <v>30</v>
      </c>
      <c r="AU1471" s="32" t="s">
        <v>30</v>
      </c>
      <c r="AV1471" s="33" t="s">
        <v>30</v>
      </c>
      <c r="AW1471" s="31" t="s">
        <v>30</v>
      </c>
      <c r="AX1471" s="32" t="s">
        <v>30</v>
      </c>
      <c r="AY1471" s="32" t="s">
        <v>30</v>
      </c>
      <c r="AZ1471" s="32" t="s">
        <v>30</v>
      </c>
      <c r="BA1471" s="32" t="s">
        <v>30</v>
      </c>
      <c r="BB1471" s="32" t="s">
        <v>30</v>
      </c>
      <c r="BC1471" s="32" t="s">
        <v>30</v>
      </c>
      <c r="BD1471" s="32" t="s">
        <v>30</v>
      </c>
      <c r="BE1471" s="32" t="s">
        <v>30</v>
      </c>
      <c r="BF1471" s="31" t="s">
        <v>30</v>
      </c>
      <c r="BG1471" s="32" t="s">
        <v>30</v>
      </c>
      <c r="BH1471" s="32" t="s">
        <v>30</v>
      </c>
      <c r="BI1471" s="32" t="s">
        <v>30</v>
      </c>
      <c r="BJ1471" s="32" t="s">
        <v>30</v>
      </c>
      <c r="BK1471" s="32" t="s">
        <v>30</v>
      </c>
      <c r="BL1471" s="32" t="s">
        <v>30</v>
      </c>
      <c r="BM1471" s="32" t="s">
        <v>30</v>
      </c>
      <c r="BN1471" s="32" t="s">
        <v>30</v>
      </c>
      <c r="BO1471" s="31" t="s">
        <v>30</v>
      </c>
      <c r="BP1471" s="32" t="s">
        <v>30</v>
      </c>
      <c r="BQ1471" s="32" t="s">
        <v>30</v>
      </c>
      <c r="BR1471" s="32" t="s">
        <v>30</v>
      </c>
      <c r="BS1471" s="32" t="s">
        <v>30</v>
      </c>
      <c r="BT1471" s="32" t="s">
        <v>30</v>
      </c>
      <c r="BU1471" s="32" t="s">
        <v>30</v>
      </c>
      <c r="BV1471" s="32" t="s">
        <v>30</v>
      </c>
      <c r="BW1471" s="33" t="s">
        <v>30</v>
      </c>
      <c r="BX1471" s="31" t="s">
        <v>30</v>
      </c>
      <c r="BY1471" s="32" t="s">
        <v>30</v>
      </c>
      <c r="BZ1471" s="32" t="s">
        <v>30</v>
      </c>
      <c r="CA1471" s="32" t="s">
        <v>30</v>
      </c>
      <c r="CB1471" s="32" t="s">
        <v>30</v>
      </c>
      <c r="CC1471" s="32" t="s">
        <v>30</v>
      </c>
      <c r="CD1471" s="32" t="s">
        <v>30</v>
      </c>
      <c r="CE1471" s="32" t="s">
        <v>30</v>
      </c>
      <c r="CF1471" s="34" t="s">
        <v>30</v>
      </c>
      <c r="CG1471" s="31" t="s">
        <v>30</v>
      </c>
      <c r="CH1471" s="32" t="s">
        <v>30</v>
      </c>
      <c r="CI1471" s="32" t="s">
        <v>30</v>
      </c>
      <c r="CJ1471" s="32" t="s">
        <v>30</v>
      </c>
      <c r="CK1471" s="32" t="s">
        <v>30</v>
      </c>
      <c r="CL1471" s="32" t="s">
        <v>30</v>
      </c>
      <c r="CM1471" s="32" t="s">
        <v>30</v>
      </c>
      <c r="CN1471" s="32" t="s">
        <v>30</v>
      </c>
      <c r="CO1471" s="32" t="s">
        <v>30</v>
      </c>
      <c r="CP1471" s="31" t="s">
        <v>30</v>
      </c>
      <c r="CQ1471" s="32" t="s">
        <v>30</v>
      </c>
      <c r="CR1471" s="32" t="s">
        <v>30</v>
      </c>
      <c r="CS1471" s="32" t="s">
        <v>30</v>
      </c>
      <c r="CT1471" s="32" t="s">
        <v>30</v>
      </c>
      <c r="CU1471" s="32" t="s">
        <v>30</v>
      </c>
      <c r="CV1471" s="32" t="s">
        <v>30</v>
      </c>
      <c r="CW1471" s="32" t="s">
        <v>30</v>
      </c>
      <c r="CX1471" s="34" t="s">
        <v>30</v>
      </c>
      <c r="CY1471" s="31" t="s">
        <v>30</v>
      </c>
      <c r="CZ1471" s="32" t="s">
        <v>30</v>
      </c>
      <c r="DA1471" s="32" t="s">
        <v>30</v>
      </c>
      <c r="DB1471" s="32" t="s">
        <v>30</v>
      </c>
      <c r="DC1471" s="32" t="s">
        <v>30</v>
      </c>
      <c r="DD1471" s="32" t="s">
        <v>30</v>
      </c>
      <c r="DE1471" s="32" t="s">
        <v>30</v>
      </c>
      <c r="DF1471" s="32" t="s">
        <v>30</v>
      </c>
      <c r="DG1471" s="32" t="s">
        <v>30</v>
      </c>
      <c r="DH1471" s="31" t="s">
        <v>30</v>
      </c>
      <c r="DI1471" s="43" t="s">
        <v>30</v>
      </c>
      <c r="DJ1471" s="43" t="s">
        <v>30</v>
      </c>
      <c r="DK1471" s="43" t="s">
        <v>30</v>
      </c>
      <c r="DL1471" s="43" t="s">
        <v>30</v>
      </c>
      <c r="DM1471" s="32" t="s">
        <v>30</v>
      </c>
      <c r="DN1471" s="32" t="s">
        <v>30</v>
      </c>
      <c r="DO1471" s="33" t="s">
        <v>30</v>
      </c>
    </row>
    <row r="1472" spans="1:119" ht="21" customHeight="1" x14ac:dyDescent="0.25">
      <c r="A1472" s="66" t="s">
        <v>2878</v>
      </c>
      <c r="B1472" s="67" t="s">
        <v>2702</v>
      </c>
      <c r="C1472" s="68" t="s">
        <v>2879</v>
      </c>
      <c r="D1472" s="31" t="s">
        <v>30</v>
      </c>
      <c r="E1472" s="32" t="s">
        <v>30</v>
      </c>
      <c r="F1472" s="32" t="s">
        <v>30</v>
      </c>
      <c r="G1472" s="32" t="s">
        <v>30</v>
      </c>
      <c r="H1472" s="32" t="s">
        <v>30</v>
      </c>
      <c r="I1472" s="32" t="s">
        <v>30</v>
      </c>
      <c r="J1472" s="32" t="s">
        <v>30</v>
      </c>
      <c r="K1472" s="32" t="s">
        <v>30</v>
      </c>
      <c r="L1472" s="32" t="s">
        <v>30</v>
      </c>
      <c r="M1472" s="31" t="s">
        <v>30</v>
      </c>
      <c r="N1472" s="43" t="s">
        <v>30</v>
      </c>
      <c r="O1472" s="32" t="s">
        <v>30</v>
      </c>
      <c r="P1472" s="32" t="s">
        <v>30</v>
      </c>
      <c r="Q1472" s="32" t="s">
        <v>30</v>
      </c>
      <c r="R1472" s="165" t="s">
        <v>30</v>
      </c>
      <c r="S1472" s="32" t="s">
        <v>30</v>
      </c>
      <c r="T1472" s="32" t="s">
        <v>30</v>
      </c>
      <c r="U1472" s="33" t="s">
        <v>30</v>
      </c>
      <c r="V1472" s="31" t="s">
        <v>30</v>
      </c>
      <c r="W1472" s="32" t="s">
        <v>30</v>
      </c>
      <c r="X1472" s="32" t="s">
        <v>30</v>
      </c>
      <c r="Y1472" s="32" t="s">
        <v>30</v>
      </c>
      <c r="Z1472" s="32" t="s">
        <v>30</v>
      </c>
      <c r="AA1472" s="165" t="s">
        <v>30</v>
      </c>
      <c r="AB1472" s="32" t="s">
        <v>30</v>
      </c>
      <c r="AC1472" s="32" t="s">
        <v>30</v>
      </c>
      <c r="AD1472" s="34" t="s">
        <v>30</v>
      </c>
      <c r="AE1472" s="31" t="s">
        <v>30</v>
      </c>
      <c r="AF1472" s="32" t="s">
        <v>30</v>
      </c>
      <c r="AG1472" s="32" t="s">
        <v>30</v>
      </c>
      <c r="AH1472" s="32" t="s">
        <v>30</v>
      </c>
      <c r="AI1472" s="32" t="s">
        <v>30</v>
      </c>
      <c r="AJ1472" s="165" t="s">
        <v>30</v>
      </c>
      <c r="AK1472" s="32" t="s">
        <v>30</v>
      </c>
      <c r="AL1472" s="32" t="s">
        <v>30</v>
      </c>
      <c r="AM1472" s="33" t="s">
        <v>30</v>
      </c>
      <c r="AN1472" s="31" t="s">
        <v>30</v>
      </c>
      <c r="AO1472" s="32" t="s">
        <v>30</v>
      </c>
      <c r="AP1472" s="32" t="s">
        <v>30</v>
      </c>
      <c r="AQ1472" s="32" t="s">
        <v>30</v>
      </c>
      <c r="AR1472" s="32" t="s">
        <v>30</v>
      </c>
      <c r="AS1472" s="32" t="s">
        <v>30</v>
      </c>
      <c r="AT1472" s="32" t="s">
        <v>30</v>
      </c>
      <c r="AU1472" s="32" t="s">
        <v>30</v>
      </c>
      <c r="AV1472" s="33" t="s">
        <v>30</v>
      </c>
      <c r="AW1472" s="31" t="s">
        <v>30</v>
      </c>
      <c r="AX1472" s="32" t="s">
        <v>30</v>
      </c>
      <c r="AY1472" s="32" t="s">
        <v>30</v>
      </c>
      <c r="AZ1472" s="32" t="s">
        <v>30</v>
      </c>
      <c r="BA1472" s="32" t="s">
        <v>30</v>
      </c>
      <c r="BB1472" s="32" t="s">
        <v>30</v>
      </c>
      <c r="BC1472" s="32" t="s">
        <v>30</v>
      </c>
      <c r="BD1472" s="32" t="s">
        <v>30</v>
      </c>
      <c r="BE1472" s="32" t="s">
        <v>30</v>
      </c>
      <c r="BF1472" s="31" t="s">
        <v>30</v>
      </c>
      <c r="BG1472" s="32" t="s">
        <v>30</v>
      </c>
      <c r="BH1472" s="32" t="s">
        <v>30</v>
      </c>
      <c r="BI1472" s="32" t="s">
        <v>30</v>
      </c>
      <c r="BJ1472" s="32" t="s">
        <v>30</v>
      </c>
      <c r="BK1472" s="32" t="s">
        <v>30</v>
      </c>
      <c r="BL1472" s="32" t="s">
        <v>30</v>
      </c>
      <c r="BM1472" s="32" t="s">
        <v>30</v>
      </c>
      <c r="BN1472" s="32" t="s">
        <v>30</v>
      </c>
      <c r="BO1472" s="31" t="s">
        <v>30</v>
      </c>
      <c r="BP1472" s="32" t="s">
        <v>30</v>
      </c>
      <c r="BQ1472" s="32" t="s">
        <v>30</v>
      </c>
      <c r="BR1472" s="32" t="s">
        <v>30</v>
      </c>
      <c r="BS1472" s="32" t="s">
        <v>30</v>
      </c>
      <c r="BT1472" s="32" t="s">
        <v>30</v>
      </c>
      <c r="BU1472" s="32" t="s">
        <v>30</v>
      </c>
      <c r="BV1472" s="32" t="s">
        <v>30</v>
      </c>
      <c r="BW1472" s="33" t="s">
        <v>30</v>
      </c>
      <c r="BX1472" s="31" t="s">
        <v>30</v>
      </c>
      <c r="BY1472" s="32" t="s">
        <v>30</v>
      </c>
      <c r="BZ1472" s="32" t="s">
        <v>30</v>
      </c>
      <c r="CA1472" s="32" t="s">
        <v>30</v>
      </c>
      <c r="CB1472" s="32" t="s">
        <v>30</v>
      </c>
      <c r="CC1472" s="32" t="s">
        <v>30</v>
      </c>
      <c r="CD1472" s="32" t="s">
        <v>30</v>
      </c>
      <c r="CE1472" s="32" t="s">
        <v>30</v>
      </c>
      <c r="CF1472" s="34" t="s">
        <v>30</v>
      </c>
      <c r="CG1472" s="31" t="s">
        <v>30</v>
      </c>
      <c r="CH1472" s="32" t="s">
        <v>30</v>
      </c>
      <c r="CI1472" s="32" t="s">
        <v>30</v>
      </c>
      <c r="CJ1472" s="32" t="s">
        <v>30</v>
      </c>
      <c r="CK1472" s="32" t="s">
        <v>30</v>
      </c>
      <c r="CL1472" s="32" t="s">
        <v>30</v>
      </c>
      <c r="CM1472" s="32" t="s">
        <v>30</v>
      </c>
      <c r="CN1472" s="32" t="s">
        <v>30</v>
      </c>
      <c r="CO1472" s="32" t="s">
        <v>30</v>
      </c>
      <c r="CP1472" s="31" t="s">
        <v>30</v>
      </c>
      <c r="CQ1472" s="32" t="s">
        <v>30</v>
      </c>
      <c r="CR1472" s="32" t="s">
        <v>30</v>
      </c>
      <c r="CS1472" s="32" t="s">
        <v>30</v>
      </c>
      <c r="CT1472" s="32" t="s">
        <v>30</v>
      </c>
      <c r="CU1472" s="32" t="s">
        <v>30</v>
      </c>
      <c r="CV1472" s="32" t="s">
        <v>30</v>
      </c>
      <c r="CW1472" s="32" t="s">
        <v>30</v>
      </c>
      <c r="CX1472" s="34" t="s">
        <v>30</v>
      </c>
      <c r="CY1472" s="31" t="s">
        <v>30</v>
      </c>
      <c r="CZ1472" s="32" t="s">
        <v>30</v>
      </c>
      <c r="DA1472" s="32" t="s">
        <v>30</v>
      </c>
      <c r="DB1472" s="32" t="s">
        <v>30</v>
      </c>
      <c r="DC1472" s="32" t="s">
        <v>30</v>
      </c>
      <c r="DD1472" s="32" t="s">
        <v>30</v>
      </c>
      <c r="DE1472" s="32" t="s">
        <v>30</v>
      </c>
      <c r="DF1472" s="32" t="s">
        <v>30</v>
      </c>
      <c r="DG1472" s="32" t="s">
        <v>30</v>
      </c>
      <c r="DH1472" s="31" t="s">
        <v>30</v>
      </c>
      <c r="DI1472" s="43" t="s">
        <v>30</v>
      </c>
      <c r="DJ1472" s="43" t="s">
        <v>30</v>
      </c>
      <c r="DK1472" s="43" t="s">
        <v>30</v>
      </c>
      <c r="DL1472" s="43" t="s">
        <v>30</v>
      </c>
      <c r="DM1472" s="32" t="s">
        <v>30</v>
      </c>
      <c r="DN1472" s="32" t="s">
        <v>30</v>
      </c>
      <c r="DO1472" s="33" t="s">
        <v>30</v>
      </c>
    </row>
    <row r="1473" spans="1:119" ht="21" customHeight="1" x14ac:dyDescent="0.25">
      <c r="A1473" s="66" t="s">
        <v>2880</v>
      </c>
      <c r="B1473" s="67" t="s">
        <v>2702</v>
      </c>
      <c r="C1473" s="68" t="s">
        <v>2881</v>
      </c>
      <c r="D1473" s="31" t="s">
        <v>30</v>
      </c>
      <c r="E1473" s="32" t="s">
        <v>30</v>
      </c>
      <c r="F1473" s="32" t="s">
        <v>30</v>
      </c>
      <c r="G1473" s="32" t="s">
        <v>30</v>
      </c>
      <c r="H1473" s="32" t="s">
        <v>30</v>
      </c>
      <c r="I1473" s="32" t="s">
        <v>30</v>
      </c>
      <c r="J1473" s="32" t="s">
        <v>30</v>
      </c>
      <c r="K1473" s="32" t="s">
        <v>30</v>
      </c>
      <c r="L1473" s="32" t="s">
        <v>30</v>
      </c>
      <c r="M1473" s="31" t="s">
        <v>30</v>
      </c>
      <c r="N1473" s="43" t="s">
        <v>30</v>
      </c>
      <c r="O1473" s="32" t="s">
        <v>30</v>
      </c>
      <c r="P1473" s="32" t="s">
        <v>30</v>
      </c>
      <c r="Q1473" s="32" t="s">
        <v>30</v>
      </c>
      <c r="R1473" s="165" t="s">
        <v>30</v>
      </c>
      <c r="S1473" s="32" t="s">
        <v>30</v>
      </c>
      <c r="T1473" s="32" t="s">
        <v>30</v>
      </c>
      <c r="U1473" s="33" t="s">
        <v>30</v>
      </c>
      <c r="V1473" s="31" t="s">
        <v>30</v>
      </c>
      <c r="W1473" s="32" t="s">
        <v>30</v>
      </c>
      <c r="X1473" s="32" t="s">
        <v>30</v>
      </c>
      <c r="Y1473" s="32" t="s">
        <v>30</v>
      </c>
      <c r="Z1473" s="32" t="s">
        <v>30</v>
      </c>
      <c r="AA1473" s="165" t="s">
        <v>30</v>
      </c>
      <c r="AB1473" s="32" t="s">
        <v>30</v>
      </c>
      <c r="AC1473" s="32" t="s">
        <v>30</v>
      </c>
      <c r="AD1473" s="34" t="s">
        <v>30</v>
      </c>
      <c r="AE1473" s="31" t="s">
        <v>30</v>
      </c>
      <c r="AF1473" s="32" t="s">
        <v>30</v>
      </c>
      <c r="AG1473" s="32" t="s">
        <v>30</v>
      </c>
      <c r="AH1473" s="32" t="s">
        <v>30</v>
      </c>
      <c r="AI1473" s="32" t="s">
        <v>30</v>
      </c>
      <c r="AJ1473" s="165" t="s">
        <v>30</v>
      </c>
      <c r="AK1473" s="32" t="s">
        <v>30</v>
      </c>
      <c r="AL1473" s="32" t="s">
        <v>30</v>
      </c>
      <c r="AM1473" s="33" t="s">
        <v>30</v>
      </c>
      <c r="AN1473" s="31" t="s">
        <v>30</v>
      </c>
      <c r="AO1473" s="32" t="s">
        <v>30</v>
      </c>
      <c r="AP1473" s="32" t="s">
        <v>30</v>
      </c>
      <c r="AQ1473" s="32" t="s">
        <v>30</v>
      </c>
      <c r="AR1473" s="32" t="s">
        <v>30</v>
      </c>
      <c r="AS1473" s="32" t="s">
        <v>30</v>
      </c>
      <c r="AT1473" s="32" t="s">
        <v>30</v>
      </c>
      <c r="AU1473" s="32" t="s">
        <v>30</v>
      </c>
      <c r="AV1473" s="33" t="s">
        <v>30</v>
      </c>
      <c r="AW1473" s="31" t="s">
        <v>30</v>
      </c>
      <c r="AX1473" s="32" t="s">
        <v>30</v>
      </c>
      <c r="AY1473" s="32" t="s">
        <v>30</v>
      </c>
      <c r="AZ1473" s="32" t="s">
        <v>30</v>
      </c>
      <c r="BA1473" s="32" t="s">
        <v>30</v>
      </c>
      <c r="BB1473" s="32" t="s">
        <v>30</v>
      </c>
      <c r="BC1473" s="32" t="s">
        <v>30</v>
      </c>
      <c r="BD1473" s="32" t="s">
        <v>30</v>
      </c>
      <c r="BE1473" s="32" t="s">
        <v>30</v>
      </c>
      <c r="BF1473" s="31" t="s">
        <v>30</v>
      </c>
      <c r="BG1473" s="32" t="s">
        <v>30</v>
      </c>
      <c r="BH1473" s="32" t="s">
        <v>30</v>
      </c>
      <c r="BI1473" s="32" t="s">
        <v>30</v>
      </c>
      <c r="BJ1473" s="32" t="s">
        <v>30</v>
      </c>
      <c r="BK1473" s="32" t="s">
        <v>30</v>
      </c>
      <c r="BL1473" s="32" t="s">
        <v>30</v>
      </c>
      <c r="BM1473" s="32" t="s">
        <v>30</v>
      </c>
      <c r="BN1473" s="32" t="s">
        <v>30</v>
      </c>
      <c r="BO1473" s="31" t="s">
        <v>30</v>
      </c>
      <c r="BP1473" s="32" t="s">
        <v>30</v>
      </c>
      <c r="BQ1473" s="32" t="s">
        <v>30</v>
      </c>
      <c r="BR1473" s="32" t="s">
        <v>30</v>
      </c>
      <c r="BS1473" s="32" t="s">
        <v>30</v>
      </c>
      <c r="BT1473" s="32" t="s">
        <v>30</v>
      </c>
      <c r="BU1473" s="32" t="s">
        <v>30</v>
      </c>
      <c r="BV1473" s="32" t="s">
        <v>30</v>
      </c>
      <c r="BW1473" s="33" t="s">
        <v>30</v>
      </c>
      <c r="BX1473" s="31" t="s">
        <v>30</v>
      </c>
      <c r="BY1473" s="32" t="s">
        <v>30</v>
      </c>
      <c r="BZ1473" s="32" t="s">
        <v>30</v>
      </c>
      <c r="CA1473" s="32" t="s">
        <v>30</v>
      </c>
      <c r="CB1473" s="32" t="s">
        <v>30</v>
      </c>
      <c r="CC1473" s="32" t="s">
        <v>30</v>
      </c>
      <c r="CD1473" s="32" t="s">
        <v>30</v>
      </c>
      <c r="CE1473" s="32" t="s">
        <v>30</v>
      </c>
      <c r="CF1473" s="34" t="s">
        <v>30</v>
      </c>
      <c r="CG1473" s="31" t="s">
        <v>30</v>
      </c>
      <c r="CH1473" s="32" t="s">
        <v>30</v>
      </c>
      <c r="CI1473" s="32" t="s">
        <v>30</v>
      </c>
      <c r="CJ1473" s="32" t="s">
        <v>30</v>
      </c>
      <c r="CK1473" s="32" t="s">
        <v>30</v>
      </c>
      <c r="CL1473" s="32" t="s">
        <v>30</v>
      </c>
      <c r="CM1473" s="32" t="s">
        <v>30</v>
      </c>
      <c r="CN1473" s="32" t="s">
        <v>30</v>
      </c>
      <c r="CO1473" s="32" t="s">
        <v>30</v>
      </c>
      <c r="CP1473" s="31" t="s">
        <v>30</v>
      </c>
      <c r="CQ1473" s="32" t="s">
        <v>30</v>
      </c>
      <c r="CR1473" s="32" t="s">
        <v>30</v>
      </c>
      <c r="CS1473" s="32" t="s">
        <v>30</v>
      </c>
      <c r="CT1473" s="32" t="s">
        <v>30</v>
      </c>
      <c r="CU1473" s="32" t="s">
        <v>30</v>
      </c>
      <c r="CV1473" s="32" t="s">
        <v>30</v>
      </c>
      <c r="CW1473" s="32" t="s">
        <v>30</v>
      </c>
      <c r="CX1473" s="34" t="s">
        <v>30</v>
      </c>
      <c r="CY1473" s="31" t="s">
        <v>30</v>
      </c>
      <c r="CZ1473" s="32" t="s">
        <v>30</v>
      </c>
      <c r="DA1473" s="32" t="s">
        <v>30</v>
      </c>
      <c r="DB1473" s="32" t="s">
        <v>30</v>
      </c>
      <c r="DC1473" s="32" t="s">
        <v>30</v>
      </c>
      <c r="DD1473" s="32" t="s">
        <v>30</v>
      </c>
      <c r="DE1473" s="32" t="s">
        <v>30</v>
      </c>
      <c r="DF1473" s="32" t="s">
        <v>30</v>
      </c>
      <c r="DG1473" s="32" t="s">
        <v>30</v>
      </c>
      <c r="DH1473" s="31" t="s">
        <v>30</v>
      </c>
      <c r="DI1473" s="43" t="s">
        <v>30</v>
      </c>
      <c r="DJ1473" s="43" t="s">
        <v>30</v>
      </c>
      <c r="DK1473" s="43" t="s">
        <v>30</v>
      </c>
      <c r="DL1473" s="43" t="s">
        <v>30</v>
      </c>
      <c r="DM1473" s="32" t="s">
        <v>30</v>
      </c>
      <c r="DN1473" s="32" t="s">
        <v>30</v>
      </c>
      <c r="DO1473" s="33" t="s">
        <v>30</v>
      </c>
    </row>
    <row r="1474" spans="1:119" ht="21" customHeight="1" x14ac:dyDescent="0.25">
      <c r="A1474" s="66" t="s">
        <v>2882</v>
      </c>
      <c r="B1474" s="67" t="s">
        <v>2702</v>
      </c>
      <c r="C1474" s="68" t="s">
        <v>2883</v>
      </c>
      <c r="D1474" s="31" t="s">
        <v>30</v>
      </c>
      <c r="E1474" s="32" t="s">
        <v>30</v>
      </c>
      <c r="F1474" s="32" t="s">
        <v>30</v>
      </c>
      <c r="G1474" s="32" t="s">
        <v>30</v>
      </c>
      <c r="H1474" s="32" t="s">
        <v>30</v>
      </c>
      <c r="I1474" s="32" t="s">
        <v>30</v>
      </c>
      <c r="J1474" s="32" t="s">
        <v>30</v>
      </c>
      <c r="K1474" s="32" t="s">
        <v>30</v>
      </c>
      <c r="L1474" s="32" t="s">
        <v>30</v>
      </c>
      <c r="M1474" s="31" t="s">
        <v>30</v>
      </c>
      <c r="N1474" s="43" t="s">
        <v>30</v>
      </c>
      <c r="O1474" s="32" t="s">
        <v>30</v>
      </c>
      <c r="P1474" s="32" t="s">
        <v>30</v>
      </c>
      <c r="Q1474" s="32" t="s">
        <v>30</v>
      </c>
      <c r="R1474" s="165" t="s">
        <v>30</v>
      </c>
      <c r="S1474" s="32" t="s">
        <v>30</v>
      </c>
      <c r="T1474" s="32" t="s">
        <v>30</v>
      </c>
      <c r="U1474" s="33" t="s">
        <v>30</v>
      </c>
      <c r="V1474" s="31" t="s">
        <v>30</v>
      </c>
      <c r="W1474" s="32" t="s">
        <v>30</v>
      </c>
      <c r="X1474" s="32" t="s">
        <v>30</v>
      </c>
      <c r="Y1474" s="32" t="s">
        <v>30</v>
      </c>
      <c r="Z1474" s="32" t="s">
        <v>30</v>
      </c>
      <c r="AA1474" s="165" t="s">
        <v>30</v>
      </c>
      <c r="AB1474" s="32" t="s">
        <v>30</v>
      </c>
      <c r="AC1474" s="32" t="s">
        <v>30</v>
      </c>
      <c r="AD1474" s="34" t="s">
        <v>30</v>
      </c>
      <c r="AE1474" s="31" t="s">
        <v>30</v>
      </c>
      <c r="AF1474" s="32" t="s">
        <v>30</v>
      </c>
      <c r="AG1474" s="32" t="s">
        <v>30</v>
      </c>
      <c r="AH1474" s="32" t="s">
        <v>30</v>
      </c>
      <c r="AI1474" s="32" t="s">
        <v>30</v>
      </c>
      <c r="AJ1474" s="165" t="s">
        <v>30</v>
      </c>
      <c r="AK1474" s="32" t="s">
        <v>30</v>
      </c>
      <c r="AL1474" s="32" t="s">
        <v>30</v>
      </c>
      <c r="AM1474" s="33" t="s">
        <v>30</v>
      </c>
      <c r="AN1474" s="31" t="s">
        <v>30</v>
      </c>
      <c r="AO1474" s="32" t="s">
        <v>30</v>
      </c>
      <c r="AP1474" s="32" t="s">
        <v>30</v>
      </c>
      <c r="AQ1474" s="32" t="s">
        <v>30</v>
      </c>
      <c r="AR1474" s="32" t="s">
        <v>30</v>
      </c>
      <c r="AS1474" s="32" t="s">
        <v>30</v>
      </c>
      <c r="AT1474" s="32" t="s">
        <v>30</v>
      </c>
      <c r="AU1474" s="32" t="s">
        <v>30</v>
      </c>
      <c r="AV1474" s="33" t="s">
        <v>30</v>
      </c>
      <c r="AW1474" s="31" t="s">
        <v>30</v>
      </c>
      <c r="AX1474" s="32" t="s">
        <v>30</v>
      </c>
      <c r="AY1474" s="32" t="s">
        <v>30</v>
      </c>
      <c r="AZ1474" s="32" t="s">
        <v>30</v>
      </c>
      <c r="BA1474" s="32" t="s">
        <v>30</v>
      </c>
      <c r="BB1474" s="32" t="s">
        <v>30</v>
      </c>
      <c r="BC1474" s="32" t="s">
        <v>30</v>
      </c>
      <c r="BD1474" s="32" t="s">
        <v>30</v>
      </c>
      <c r="BE1474" s="32" t="s">
        <v>30</v>
      </c>
      <c r="BF1474" s="31" t="s">
        <v>30</v>
      </c>
      <c r="BG1474" s="32" t="s">
        <v>30</v>
      </c>
      <c r="BH1474" s="32" t="s">
        <v>30</v>
      </c>
      <c r="BI1474" s="32" t="s">
        <v>30</v>
      </c>
      <c r="BJ1474" s="32" t="s">
        <v>30</v>
      </c>
      <c r="BK1474" s="32" t="s">
        <v>30</v>
      </c>
      <c r="BL1474" s="32" t="s">
        <v>30</v>
      </c>
      <c r="BM1474" s="32" t="s">
        <v>30</v>
      </c>
      <c r="BN1474" s="32" t="s">
        <v>30</v>
      </c>
      <c r="BO1474" s="31" t="s">
        <v>30</v>
      </c>
      <c r="BP1474" s="32" t="s">
        <v>30</v>
      </c>
      <c r="BQ1474" s="32" t="s">
        <v>30</v>
      </c>
      <c r="BR1474" s="32" t="s">
        <v>30</v>
      </c>
      <c r="BS1474" s="32" t="s">
        <v>30</v>
      </c>
      <c r="BT1474" s="32" t="s">
        <v>30</v>
      </c>
      <c r="BU1474" s="32" t="s">
        <v>30</v>
      </c>
      <c r="BV1474" s="32" t="s">
        <v>30</v>
      </c>
      <c r="BW1474" s="33" t="s">
        <v>30</v>
      </c>
      <c r="BX1474" s="31" t="s">
        <v>30</v>
      </c>
      <c r="BY1474" s="32" t="s">
        <v>30</v>
      </c>
      <c r="BZ1474" s="32" t="s">
        <v>30</v>
      </c>
      <c r="CA1474" s="32" t="s">
        <v>30</v>
      </c>
      <c r="CB1474" s="32" t="s">
        <v>30</v>
      </c>
      <c r="CC1474" s="32" t="s">
        <v>30</v>
      </c>
      <c r="CD1474" s="32" t="s">
        <v>30</v>
      </c>
      <c r="CE1474" s="32" t="s">
        <v>30</v>
      </c>
      <c r="CF1474" s="34" t="s">
        <v>30</v>
      </c>
      <c r="CG1474" s="31" t="s">
        <v>30</v>
      </c>
      <c r="CH1474" s="32" t="s">
        <v>30</v>
      </c>
      <c r="CI1474" s="32" t="s">
        <v>30</v>
      </c>
      <c r="CJ1474" s="32" t="s">
        <v>30</v>
      </c>
      <c r="CK1474" s="32" t="s">
        <v>30</v>
      </c>
      <c r="CL1474" s="32" t="s">
        <v>30</v>
      </c>
      <c r="CM1474" s="32" t="s">
        <v>30</v>
      </c>
      <c r="CN1474" s="32" t="s">
        <v>30</v>
      </c>
      <c r="CO1474" s="32" t="s">
        <v>30</v>
      </c>
      <c r="CP1474" s="31" t="s">
        <v>30</v>
      </c>
      <c r="CQ1474" s="32" t="s">
        <v>30</v>
      </c>
      <c r="CR1474" s="32" t="s">
        <v>30</v>
      </c>
      <c r="CS1474" s="32" t="s">
        <v>30</v>
      </c>
      <c r="CT1474" s="32" t="s">
        <v>30</v>
      </c>
      <c r="CU1474" s="32" t="s">
        <v>30</v>
      </c>
      <c r="CV1474" s="32" t="s">
        <v>30</v>
      </c>
      <c r="CW1474" s="32" t="s">
        <v>30</v>
      </c>
      <c r="CX1474" s="34" t="s">
        <v>30</v>
      </c>
      <c r="CY1474" s="31" t="s">
        <v>30</v>
      </c>
      <c r="CZ1474" s="32" t="s">
        <v>30</v>
      </c>
      <c r="DA1474" s="32" t="s">
        <v>30</v>
      </c>
      <c r="DB1474" s="32" t="s">
        <v>30</v>
      </c>
      <c r="DC1474" s="32" t="s">
        <v>30</v>
      </c>
      <c r="DD1474" s="32" t="s">
        <v>30</v>
      </c>
      <c r="DE1474" s="32" t="s">
        <v>30</v>
      </c>
      <c r="DF1474" s="32" t="s">
        <v>30</v>
      </c>
      <c r="DG1474" s="32" t="s">
        <v>30</v>
      </c>
      <c r="DH1474" s="31" t="s">
        <v>30</v>
      </c>
      <c r="DI1474" s="43" t="s">
        <v>30</v>
      </c>
      <c r="DJ1474" s="43" t="s">
        <v>30</v>
      </c>
      <c r="DK1474" s="43" t="s">
        <v>30</v>
      </c>
      <c r="DL1474" s="43" t="s">
        <v>30</v>
      </c>
      <c r="DM1474" s="32" t="s">
        <v>30</v>
      </c>
      <c r="DN1474" s="32" t="s">
        <v>30</v>
      </c>
      <c r="DO1474" s="33" t="s">
        <v>30</v>
      </c>
    </row>
    <row r="1475" spans="1:119" ht="21" customHeight="1" x14ac:dyDescent="0.25">
      <c r="A1475" s="66" t="s">
        <v>2884</v>
      </c>
      <c r="B1475" s="67" t="s">
        <v>2702</v>
      </c>
      <c r="C1475" s="68" t="s">
        <v>2885</v>
      </c>
      <c r="D1475" s="31" t="s">
        <v>30</v>
      </c>
      <c r="E1475" s="32" t="s">
        <v>30</v>
      </c>
      <c r="F1475" s="32" t="s">
        <v>30</v>
      </c>
      <c r="G1475" s="32" t="s">
        <v>30</v>
      </c>
      <c r="H1475" s="32" t="s">
        <v>30</v>
      </c>
      <c r="I1475" s="32" t="s">
        <v>30</v>
      </c>
      <c r="J1475" s="32" t="s">
        <v>30</v>
      </c>
      <c r="K1475" s="32" t="s">
        <v>30</v>
      </c>
      <c r="L1475" s="32" t="s">
        <v>30</v>
      </c>
      <c r="M1475" s="31" t="s">
        <v>30</v>
      </c>
      <c r="N1475" s="43" t="s">
        <v>30</v>
      </c>
      <c r="O1475" s="32" t="s">
        <v>30</v>
      </c>
      <c r="P1475" s="32" t="s">
        <v>30</v>
      </c>
      <c r="Q1475" s="32" t="s">
        <v>30</v>
      </c>
      <c r="R1475" s="165" t="s">
        <v>30</v>
      </c>
      <c r="S1475" s="32" t="s">
        <v>30</v>
      </c>
      <c r="T1475" s="32" t="s">
        <v>30</v>
      </c>
      <c r="U1475" s="33" t="s">
        <v>30</v>
      </c>
      <c r="V1475" s="31" t="s">
        <v>30</v>
      </c>
      <c r="W1475" s="32" t="s">
        <v>30</v>
      </c>
      <c r="X1475" s="32" t="s">
        <v>30</v>
      </c>
      <c r="Y1475" s="32" t="s">
        <v>30</v>
      </c>
      <c r="Z1475" s="32" t="s">
        <v>30</v>
      </c>
      <c r="AA1475" s="165" t="s">
        <v>30</v>
      </c>
      <c r="AB1475" s="32" t="s">
        <v>30</v>
      </c>
      <c r="AC1475" s="32" t="s">
        <v>30</v>
      </c>
      <c r="AD1475" s="34" t="s">
        <v>30</v>
      </c>
      <c r="AE1475" s="31" t="s">
        <v>30</v>
      </c>
      <c r="AF1475" s="32" t="s">
        <v>30</v>
      </c>
      <c r="AG1475" s="32" t="s">
        <v>30</v>
      </c>
      <c r="AH1475" s="32" t="s">
        <v>30</v>
      </c>
      <c r="AI1475" s="32" t="s">
        <v>30</v>
      </c>
      <c r="AJ1475" s="165" t="s">
        <v>30</v>
      </c>
      <c r="AK1475" s="32" t="s">
        <v>30</v>
      </c>
      <c r="AL1475" s="32" t="s">
        <v>30</v>
      </c>
      <c r="AM1475" s="33" t="s">
        <v>30</v>
      </c>
      <c r="AN1475" s="31" t="s">
        <v>30</v>
      </c>
      <c r="AO1475" s="32" t="s">
        <v>30</v>
      </c>
      <c r="AP1475" s="32" t="s">
        <v>30</v>
      </c>
      <c r="AQ1475" s="32" t="s">
        <v>30</v>
      </c>
      <c r="AR1475" s="32" t="s">
        <v>30</v>
      </c>
      <c r="AS1475" s="32" t="s">
        <v>30</v>
      </c>
      <c r="AT1475" s="32" t="s">
        <v>30</v>
      </c>
      <c r="AU1475" s="32" t="s">
        <v>30</v>
      </c>
      <c r="AV1475" s="33" t="s">
        <v>30</v>
      </c>
      <c r="AW1475" s="31" t="s">
        <v>30</v>
      </c>
      <c r="AX1475" s="32" t="s">
        <v>30</v>
      </c>
      <c r="AY1475" s="32" t="s">
        <v>30</v>
      </c>
      <c r="AZ1475" s="32" t="s">
        <v>30</v>
      </c>
      <c r="BA1475" s="32" t="s">
        <v>30</v>
      </c>
      <c r="BB1475" s="32" t="s">
        <v>30</v>
      </c>
      <c r="BC1475" s="32" t="s">
        <v>30</v>
      </c>
      <c r="BD1475" s="32" t="s">
        <v>30</v>
      </c>
      <c r="BE1475" s="32" t="s">
        <v>30</v>
      </c>
      <c r="BF1475" s="31" t="s">
        <v>30</v>
      </c>
      <c r="BG1475" s="32" t="s">
        <v>30</v>
      </c>
      <c r="BH1475" s="32" t="s">
        <v>30</v>
      </c>
      <c r="BI1475" s="32" t="s">
        <v>30</v>
      </c>
      <c r="BJ1475" s="32" t="s">
        <v>30</v>
      </c>
      <c r="BK1475" s="32" t="s">
        <v>30</v>
      </c>
      <c r="BL1475" s="32" t="s">
        <v>30</v>
      </c>
      <c r="BM1475" s="32" t="s">
        <v>30</v>
      </c>
      <c r="BN1475" s="32" t="s">
        <v>30</v>
      </c>
      <c r="BO1475" s="31" t="s">
        <v>30</v>
      </c>
      <c r="BP1475" s="32" t="s">
        <v>30</v>
      </c>
      <c r="BQ1475" s="32" t="s">
        <v>30</v>
      </c>
      <c r="BR1475" s="32" t="s">
        <v>30</v>
      </c>
      <c r="BS1475" s="32" t="s">
        <v>30</v>
      </c>
      <c r="BT1475" s="32" t="s">
        <v>30</v>
      </c>
      <c r="BU1475" s="32" t="s">
        <v>30</v>
      </c>
      <c r="BV1475" s="32" t="s">
        <v>30</v>
      </c>
      <c r="BW1475" s="33" t="s">
        <v>30</v>
      </c>
      <c r="BX1475" s="31" t="s">
        <v>30</v>
      </c>
      <c r="BY1475" s="32" t="s">
        <v>30</v>
      </c>
      <c r="BZ1475" s="32" t="s">
        <v>30</v>
      </c>
      <c r="CA1475" s="32" t="s">
        <v>30</v>
      </c>
      <c r="CB1475" s="32" t="s">
        <v>30</v>
      </c>
      <c r="CC1475" s="32" t="s">
        <v>30</v>
      </c>
      <c r="CD1475" s="32" t="s">
        <v>30</v>
      </c>
      <c r="CE1475" s="32" t="s">
        <v>30</v>
      </c>
      <c r="CF1475" s="34" t="s">
        <v>30</v>
      </c>
      <c r="CG1475" s="31" t="s">
        <v>30</v>
      </c>
      <c r="CH1475" s="32" t="s">
        <v>30</v>
      </c>
      <c r="CI1475" s="32" t="s">
        <v>30</v>
      </c>
      <c r="CJ1475" s="32" t="s">
        <v>30</v>
      </c>
      <c r="CK1475" s="32" t="s">
        <v>30</v>
      </c>
      <c r="CL1475" s="32" t="s">
        <v>30</v>
      </c>
      <c r="CM1475" s="32" t="s">
        <v>30</v>
      </c>
      <c r="CN1475" s="32" t="s">
        <v>30</v>
      </c>
      <c r="CO1475" s="32" t="s">
        <v>30</v>
      </c>
      <c r="CP1475" s="31" t="s">
        <v>30</v>
      </c>
      <c r="CQ1475" s="32" t="s">
        <v>30</v>
      </c>
      <c r="CR1475" s="32" t="s">
        <v>30</v>
      </c>
      <c r="CS1475" s="32" t="s">
        <v>30</v>
      </c>
      <c r="CT1475" s="32" t="s">
        <v>30</v>
      </c>
      <c r="CU1475" s="32" t="s">
        <v>30</v>
      </c>
      <c r="CV1475" s="32" t="s">
        <v>30</v>
      </c>
      <c r="CW1475" s="32" t="s">
        <v>30</v>
      </c>
      <c r="CX1475" s="34" t="s">
        <v>30</v>
      </c>
      <c r="CY1475" s="31" t="s">
        <v>30</v>
      </c>
      <c r="CZ1475" s="32" t="s">
        <v>30</v>
      </c>
      <c r="DA1475" s="32" t="s">
        <v>30</v>
      </c>
      <c r="DB1475" s="32" t="s">
        <v>30</v>
      </c>
      <c r="DC1475" s="32" t="s">
        <v>30</v>
      </c>
      <c r="DD1475" s="32" t="s">
        <v>30</v>
      </c>
      <c r="DE1475" s="32" t="s">
        <v>30</v>
      </c>
      <c r="DF1475" s="32" t="s">
        <v>30</v>
      </c>
      <c r="DG1475" s="32" t="s">
        <v>30</v>
      </c>
      <c r="DH1475" s="31" t="s">
        <v>30</v>
      </c>
      <c r="DI1475" s="43" t="s">
        <v>30</v>
      </c>
      <c r="DJ1475" s="43" t="s">
        <v>30</v>
      </c>
      <c r="DK1475" s="43" t="s">
        <v>30</v>
      </c>
      <c r="DL1475" s="43" t="s">
        <v>30</v>
      </c>
      <c r="DM1475" s="32" t="s">
        <v>30</v>
      </c>
      <c r="DN1475" s="32" t="s">
        <v>30</v>
      </c>
      <c r="DO1475" s="33" t="s">
        <v>30</v>
      </c>
    </row>
    <row r="1476" spans="1:119" ht="21" customHeight="1" x14ac:dyDescent="0.25">
      <c r="A1476" s="66" t="s">
        <v>2886</v>
      </c>
      <c r="B1476" s="67" t="s">
        <v>2702</v>
      </c>
      <c r="C1476" s="68" t="s">
        <v>2887</v>
      </c>
      <c r="D1476" s="31" t="s">
        <v>30</v>
      </c>
      <c r="E1476" s="32" t="s">
        <v>30</v>
      </c>
      <c r="F1476" s="32" t="s">
        <v>30</v>
      </c>
      <c r="G1476" s="32" t="s">
        <v>30</v>
      </c>
      <c r="H1476" s="32" t="s">
        <v>30</v>
      </c>
      <c r="I1476" s="32" t="s">
        <v>30</v>
      </c>
      <c r="J1476" s="32" t="s">
        <v>30</v>
      </c>
      <c r="K1476" s="32" t="s">
        <v>30</v>
      </c>
      <c r="L1476" s="32" t="s">
        <v>30</v>
      </c>
      <c r="M1476" s="31" t="s">
        <v>30</v>
      </c>
      <c r="N1476" s="43" t="s">
        <v>30</v>
      </c>
      <c r="O1476" s="32" t="s">
        <v>30</v>
      </c>
      <c r="P1476" s="32" t="s">
        <v>30</v>
      </c>
      <c r="Q1476" s="32" t="s">
        <v>30</v>
      </c>
      <c r="R1476" s="165" t="s">
        <v>30</v>
      </c>
      <c r="S1476" s="32" t="s">
        <v>30</v>
      </c>
      <c r="T1476" s="32" t="s">
        <v>30</v>
      </c>
      <c r="U1476" s="33" t="s">
        <v>30</v>
      </c>
      <c r="V1476" s="31" t="s">
        <v>30</v>
      </c>
      <c r="W1476" s="32" t="s">
        <v>30</v>
      </c>
      <c r="X1476" s="32" t="s">
        <v>30</v>
      </c>
      <c r="Y1476" s="32" t="s">
        <v>30</v>
      </c>
      <c r="Z1476" s="32" t="s">
        <v>30</v>
      </c>
      <c r="AA1476" s="165" t="s">
        <v>30</v>
      </c>
      <c r="AB1476" s="32" t="s">
        <v>30</v>
      </c>
      <c r="AC1476" s="32" t="s">
        <v>30</v>
      </c>
      <c r="AD1476" s="34" t="s">
        <v>30</v>
      </c>
      <c r="AE1476" s="31" t="s">
        <v>30</v>
      </c>
      <c r="AF1476" s="32" t="s">
        <v>30</v>
      </c>
      <c r="AG1476" s="32" t="s">
        <v>30</v>
      </c>
      <c r="AH1476" s="32" t="s">
        <v>30</v>
      </c>
      <c r="AI1476" s="32" t="s">
        <v>30</v>
      </c>
      <c r="AJ1476" s="165" t="s">
        <v>30</v>
      </c>
      <c r="AK1476" s="32" t="s">
        <v>30</v>
      </c>
      <c r="AL1476" s="32" t="s">
        <v>30</v>
      </c>
      <c r="AM1476" s="33" t="s">
        <v>30</v>
      </c>
      <c r="AN1476" s="31" t="s">
        <v>30</v>
      </c>
      <c r="AO1476" s="32" t="s">
        <v>30</v>
      </c>
      <c r="AP1476" s="32" t="s">
        <v>30</v>
      </c>
      <c r="AQ1476" s="32" t="s">
        <v>30</v>
      </c>
      <c r="AR1476" s="32" t="s">
        <v>30</v>
      </c>
      <c r="AS1476" s="32" t="s">
        <v>30</v>
      </c>
      <c r="AT1476" s="32" t="s">
        <v>30</v>
      </c>
      <c r="AU1476" s="32" t="s">
        <v>30</v>
      </c>
      <c r="AV1476" s="33" t="s">
        <v>30</v>
      </c>
      <c r="AW1476" s="31" t="s">
        <v>30</v>
      </c>
      <c r="AX1476" s="32" t="s">
        <v>30</v>
      </c>
      <c r="AY1476" s="32" t="s">
        <v>30</v>
      </c>
      <c r="AZ1476" s="32" t="s">
        <v>30</v>
      </c>
      <c r="BA1476" s="32" t="s">
        <v>30</v>
      </c>
      <c r="BB1476" s="32" t="s">
        <v>30</v>
      </c>
      <c r="BC1476" s="32" t="s">
        <v>30</v>
      </c>
      <c r="BD1476" s="32" t="s">
        <v>30</v>
      </c>
      <c r="BE1476" s="32" t="s">
        <v>30</v>
      </c>
      <c r="BF1476" s="31" t="s">
        <v>30</v>
      </c>
      <c r="BG1476" s="32" t="s">
        <v>30</v>
      </c>
      <c r="BH1476" s="32" t="s">
        <v>30</v>
      </c>
      <c r="BI1476" s="32" t="s">
        <v>30</v>
      </c>
      <c r="BJ1476" s="32" t="s">
        <v>30</v>
      </c>
      <c r="BK1476" s="32" t="s">
        <v>30</v>
      </c>
      <c r="BL1476" s="32" t="s">
        <v>30</v>
      </c>
      <c r="BM1476" s="32" t="s">
        <v>30</v>
      </c>
      <c r="BN1476" s="32" t="s">
        <v>30</v>
      </c>
      <c r="BO1476" s="31" t="s">
        <v>30</v>
      </c>
      <c r="BP1476" s="32" t="s">
        <v>30</v>
      </c>
      <c r="BQ1476" s="32" t="s">
        <v>30</v>
      </c>
      <c r="BR1476" s="32" t="s">
        <v>30</v>
      </c>
      <c r="BS1476" s="32" t="s">
        <v>30</v>
      </c>
      <c r="BT1476" s="32" t="s">
        <v>30</v>
      </c>
      <c r="BU1476" s="32" t="s">
        <v>30</v>
      </c>
      <c r="BV1476" s="32" t="s">
        <v>30</v>
      </c>
      <c r="BW1476" s="33" t="s">
        <v>30</v>
      </c>
      <c r="BX1476" s="31" t="s">
        <v>30</v>
      </c>
      <c r="BY1476" s="32" t="s">
        <v>30</v>
      </c>
      <c r="BZ1476" s="32" t="s">
        <v>30</v>
      </c>
      <c r="CA1476" s="32" t="s">
        <v>30</v>
      </c>
      <c r="CB1476" s="32" t="s">
        <v>30</v>
      </c>
      <c r="CC1476" s="32" t="s">
        <v>30</v>
      </c>
      <c r="CD1476" s="32" t="s">
        <v>30</v>
      </c>
      <c r="CE1476" s="32" t="s">
        <v>30</v>
      </c>
      <c r="CF1476" s="34" t="s">
        <v>30</v>
      </c>
      <c r="CG1476" s="31" t="s">
        <v>30</v>
      </c>
      <c r="CH1476" s="32" t="s">
        <v>30</v>
      </c>
      <c r="CI1476" s="32" t="s">
        <v>30</v>
      </c>
      <c r="CJ1476" s="32" t="s">
        <v>30</v>
      </c>
      <c r="CK1476" s="32" t="s">
        <v>30</v>
      </c>
      <c r="CL1476" s="32" t="s">
        <v>30</v>
      </c>
      <c r="CM1476" s="32" t="s">
        <v>30</v>
      </c>
      <c r="CN1476" s="32" t="s">
        <v>30</v>
      </c>
      <c r="CO1476" s="32" t="s">
        <v>30</v>
      </c>
      <c r="CP1476" s="31" t="s">
        <v>30</v>
      </c>
      <c r="CQ1476" s="32" t="s">
        <v>30</v>
      </c>
      <c r="CR1476" s="32" t="s">
        <v>30</v>
      </c>
      <c r="CS1476" s="32" t="s">
        <v>30</v>
      </c>
      <c r="CT1476" s="32" t="s">
        <v>30</v>
      </c>
      <c r="CU1476" s="32" t="s">
        <v>30</v>
      </c>
      <c r="CV1476" s="32" t="s">
        <v>30</v>
      </c>
      <c r="CW1476" s="32" t="s">
        <v>30</v>
      </c>
      <c r="CX1476" s="34" t="s">
        <v>30</v>
      </c>
      <c r="CY1476" s="31" t="s">
        <v>30</v>
      </c>
      <c r="CZ1476" s="32" t="s">
        <v>30</v>
      </c>
      <c r="DA1476" s="32" t="s">
        <v>30</v>
      </c>
      <c r="DB1476" s="32" t="s">
        <v>30</v>
      </c>
      <c r="DC1476" s="32" t="s">
        <v>30</v>
      </c>
      <c r="DD1476" s="32" t="s">
        <v>30</v>
      </c>
      <c r="DE1476" s="32" t="s">
        <v>30</v>
      </c>
      <c r="DF1476" s="32" t="s">
        <v>30</v>
      </c>
      <c r="DG1476" s="32" t="s">
        <v>30</v>
      </c>
      <c r="DH1476" s="31" t="s">
        <v>30</v>
      </c>
      <c r="DI1476" s="43" t="s">
        <v>30</v>
      </c>
      <c r="DJ1476" s="43" t="s">
        <v>30</v>
      </c>
      <c r="DK1476" s="43" t="s">
        <v>30</v>
      </c>
      <c r="DL1476" s="43" t="s">
        <v>30</v>
      </c>
      <c r="DM1476" s="32" t="s">
        <v>30</v>
      </c>
      <c r="DN1476" s="32" t="s">
        <v>30</v>
      </c>
      <c r="DO1476" s="33" t="s">
        <v>30</v>
      </c>
    </row>
    <row r="1477" spans="1:119" ht="21" customHeight="1" x14ac:dyDescent="0.25">
      <c r="A1477" s="66" t="s">
        <v>2888</v>
      </c>
      <c r="B1477" s="67" t="s">
        <v>2702</v>
      </c>
      <c r="C1477" s="68" t="s">
        <v>2889</v>
      </c>
      <c r="D1477" s="31" t="s">
        <v>30</v>
      </c>
      <c r="E1477" s="32" t="s">
        <v>30</v>
      </c>
      <c r="F1477" s="32" t="s">
        <v>30</v>
      </c>
      <c r="G1477" s="32" t="s">
        <v>30</v>
      </c>
      <c r="H1477" s="32" t="s">
        <v>30</v>
      </c>
      <c r="I1477" s="32" t="s">
        <v>30</v>
      </c>
      <c r="J1477" s="32" t="s">
        <v>30</v>
      </c>
      <c r="K1477" s="32" t="s">
        <v>30</v>
      </c>
      <c r="L1477" s="32" t="s">
        <v>30</v>
      </c>
      <c r="M1477" s="31" t="s">
        <v>30</v>
      </c>
      <c r="N1477" s="43" t="s">
        <v>30</v>
      </c>
      <c r="O1477" s="32" t="s">
        <v>30</v>
      </c>
      <c r="P1477" s="32" t="s">
        <v>30</v>
      </c>
      <c r="Q1477" s="32" t="s">
        <v>30</v>
      </c>
      <c r="R1477" s="165" t="s">
        <v>30</v>
      </c>
      <c r="S1477" s="32" t="s">
        <v>30</v>
      </c>
      <c r="T1477" s="32" t="s">
        <v>30</v>
      </c>
      <c r="U1477" s="33" t="s">
        <v>30</v>
      </c>
      <c r="V1477" s="31" t="s">
        <v>30</v>
      </c>
      <c r="W1477" s="32" t="s">
        <v>30</v>
      </c>
      <c r="X1477" s="32" t="s">
        <v>30</v>
      </c>
      <c r="Y1477" s="32" t="s">
        <v>30</v>
      </c>
      <c r="Z1477" s="32" t="s">
        <v>30</v>
      </c>
      <c r="AA1477" s="165" t="s">
        <v>30</v>
      </c>
      <c r="AB1477" s="32" t="s">
        <v>30</v>
      </c>
      <c r="AC1477" s="32" t="s">
        <v>30</v>
      </c>
      <c r="AD1477" s="34" t="s">
        <v>30</v>
      </c>
      <c r="AE1477" s="31" t="s">
        <v>30</v>
      </c>
      <c r="AF1477" s="32" t="s">
        <v>30</v>
      </c>
      <c r="AG1477" s="32" t="s">
        <v>30</v>
      </c>
      <c r="AH1477" s="32" t="s">
        <v>30</v>
      </c>
      <c r="AI1477" s="32" t="s">
        <v>30</v>
      </c>
      <c r="AJ1477" s="165" t="s">
        <v>30</v>
      </c>
      <c r="AK1477" s="32" t="s">
        <v>30</v>
      </c>
      <c r="AL1477" s="32" t="s">
        <v>30</v>
      </c>
      <c r="AM1477" s="33" t="s">
        <v>30</v>
      </c>
      <c r="AN1477" s="31" t="s">
        <v>30</v>
      </c>
      <c r="AO1477" s="32" t="s">
        <v>30</v>
      </c>
      <c r="AP1477" s="32" t="s">
        <v>30</v>
      </c>
      <c r="AQ1477" s="32" t="s">
        <v>30</v>
      </c>
      <c r="AR1477" s="32" t="s">
        <v>30</v>
      </c>
      <c r="AS1477" s="32" t="s">
        <v>30</v>
      </c>
      <c r="AT1477" s="32" t="s">
        <v>30</v>
      </c>
      <c r="AU1477" s="32" t="s">
        <v>30</v>
      </c>
      <c r="AV1477" s="33" t="s">
        <v>30</v>
      </c>
      <c r="AW1477" s="31" t="s">
        <v>30</v>
      </c>
      <c r="AX1477" s="32" t="s">
        <v>30</v>
      </c>
      <c r="AY1477" s="32" t="s">
        <v>30</v>
      </c>
      <c r="AZ1477" s="32" t="s">
        <v>30</v>
      </c>
      <c r="BA1477" s="32" t="s">
        <v>30</v>
      </c>
      <c r="BB1477" s="32" t="s">
        <v>30</v>
      </c>
      <c r="BC1477" s="32" t="s">
        <v>30</v>
      </c>
      <c r="BD1477" s="32" t="s">
        <v>30</v>
      </c>
      <c r="BE1477" s="32" t="s">
        <v>30</v>
      </c>
      <c r="BF1477" s="31" t="s">
        <v>30</v>
      </c>
      <c r="BG1477" s="32" t="s">
        <v>30</v>
      </c>
      <c r="BH1477" s="32" t="s">
        <v>30</v>
      </c>
      <c r="BI1477" s="32" t="s">
        <v>30</v>
      </c>
      <c r="BJ1477" s="32" t="s">
        <v>30</v>
      </c>
      <c r="BK1477" s="32" t="s">
        <v>30</v>
      </c>
      <c r="BL1477" s="32" t="s">
        <v>30</v>
      </c>
      <c r="BM1477" s="32" t="s">
        <v>30</v>
      </c>
      <c r="BN1477" s="32" t="s">
        <v>30</v>
      </c>
      <c r="BO1477" s="31" t="s">
        <v>30</v>
      </c>
      <c r="BP1477" s="32" t="s">
        <v>30</v>
      </c>
      <c r="BQ1477" s="32" t="s">
        <v>30</v>
      </c>
      <c r="BR1477" s="32" t="s">
        <v>30</v>
      </c>
      <c r="BS1477" s="32" t="s">
        <v>30</v>
      </c>
      <c r="BT1477" s="32" t="s">
        <v>30</v>
      </c>
      <c r="BU1477" s="32" t="s">
        <v>30</v>
      </c>
      <c r="BV1477" s="32" t="s">
        <v>30</v>
      </c>
      <c r="BW1477" s="33" t="s">
        <v>30</v>
      </c>
      <c r="BX1477" s="31" t="s">
        <v>30</v>
      </c>
      <c r="BY1477" s="32" t="s">
        <v>30</v>
      </c>
      <c r="BZ1477" s="32" t="s">
        <v>30</v>
      </c>
      <c r="CA1477" s="32" t="s">
        <v>30</v>
      </c>
      <c r="CB1477" s="32" t="s">
        <v>30</v>
      </c>
      <c r="CC1477" s="32" t="s">
        <v>30</v>
      </c>
      <c r="CD1477" s="32" t="s">
        <v>30</v>
      </c>
      <c r="CE1477" s="32" t="s">
        <v>30</v>
      </c>
      <c r="CF1477" s="34" t="s">
        <v>30</v>
      </c>
      <c r="CG1477" s="31" t="s">
        <v>30</v>
      </c>
      <c r="CH1477" s="32" t="s">
        <v>30</v>
      </c>
      <c r="CI1477" s="32" t="s">
        <v>30</v>
      </c>
      <c r="CJ1477" s="32" t="s">
        <v>30</v>
      </c>
      <c r="CK1477" s="32" t="s">
        <v>30</v>
      </c>
      <c r="CL1477" s="32" t="s">
        <v>30</v>
      </c>
      <c r="CM1477" s="32" t="s">
        <v>30</v>
      </c>
      <c r="CN1477" s="32" t="s">
        <v>30</v>
      </c>
      <c r="CO1477" s="32" t="s">
        <v>30</v>
      </c>
      <c r="CP1477" s="31" t="s">
        <v>30</v>
      </c>
      <c r="CQ1477" s="32" t="s">
        <v>30</v>
      </c>
      <c r="CR1477" s="32" t="s">
        <v>30</v>
      </c>
      <c r="CS1477" s="32" t="s">
        <v>30</v>
      </c>
      <c r="CT1477" s="32" t="s">
        <v>30</v>
      </c>
      <c r="CU1477" s="32" t="s">
        <v>30</v>
      </c>
      <c r="CV1477" s="32" t="s">
        <v>30</v>
      </c>
      <c r="CW1477" s="32" t="s">
        <v>30</v>
      </c>
      <c r="CX1477" s="34" t="s">
        <v>30</v>
      </c>
      <c r="CY1477" s="31" t="s">
        <v>30</v>
      </c>
      <c r="CZ1477" s="32" t="s">
        <v>30</v>
      </c>
      <c r="DA1477" s="32" t="s">
        <v>30</v>
      </c>
      <c r="DB1477" s="32" t="s">
        <v>30</v>
      </c>
      <c r="DC1477" s="32" t="s">
        <v>30</v>
      </c>
      <c r="DD1477" s="32" t="s">
        <v>30</v>
      </c>
      <c r="DE1477" s="32" t="s">
        <v>30</v>
      </c>
      <c r="DF1477" s="32" t="s">
        <v>30</v>
      </c>
      <c r="DG1477" s="32" t="s">
        <v>30</v>
      </c>
      <c r="DH1477" s="31" t="s">
        <v>30</v>
      </c>
      <c r="DI1477" s="43" t="s">
        <v>30</v>
      </c>
      <c r="DJ1477" s="43" t="s">
        <v>30</v>
      </c>
      <c r="DK1477" s="43" t="s">
        <v>30</v>
      </c>
      <c r="DL1477" s="43" t="s">
        <v>30</v>
      </c>
      <c r="DM1477" s="32" t="s">
        <v>30</v>
      </c>
      <c r="DN1477" s="32" t="s">
        <v>30</v>
      </c>
      <c r="DO1477" s="33" t="s">
        <v>30</v>
      </c>
    </row>
    <row r="1478" spans="1:119" ht="21" customHeight="1" x14ac:dyDescent="0.25">
      <c r="A1478" s="66" t="s">
        <v>2890</v>
      </c>
      <c r="B1478" s="67" t="s">
        <v>2702</v>
      </c>
      <c r="C1478" s="68" t="s">
        <v>2891</v>
      </c>
      <c r="D1478" s="31" t="s">
        <v>30</v>
      </c>
      <c r="E1478" s="32" t="s">
        <v>30</v>
      </c>
      <c r="F1478" s="32" t="s">
        <v>30</v>
      </c>
      <c r="G1478" s="32" t="s">
        <v>30</v>
      </c>
      <c r="H1478" s="32" t="s">
        <v>30</v>
      </c>
      <c r="I1478" s="32" t="s">
        <v>30</v>
      </c>
      <c r="J1478" s="32" t="s">
        <v>30</v>
      </c>
      <c r="K1478" s="32" t="s">
        <v>30</v>
      </c>
      <c r="L1478" s="32" t="s">
        <v>30</v>
      </c>
      <c r="M1478" s="31" t="s">
        <v>30</v>
      </c>
      <c r="N1478" s="43" t="s">
        <v>30</v>
      </c>
      <c r="O1478" s="32" t="s">
        <v>30</v>
      </c>
      <c r="P1478" s="32" t="s">
        <v>30</v>
      </c>
      <c r="Q1478" s="32" t="s">
        <v>30</v>
      </c>
      <c r="R1478" s="165" t="s">
        <v>30</v>
      </c>
      <c r="S1478" s="32" t="s">
        <v>30</v>
      </c>
      <c r="T1478" s="32" t="s">
        <v>30</v>
      </c>
      <c r="U1478" s="33" t="s">
        <v>30</v>
      </c>
      <c r="V1478" s="31" t="s">
        <v>30</v>
      </c>
      <c r="W1478" s="32" t="s">
        <v>30</v>
      </c>
      <c r="X1478" s="32" t="s">
        <v>30</v>
      </c>
      <c r="Y1478" s="32" t="s">
        <v>30</v>
      </c>
      <c r="Z1478" s="32" t="s">
        <v>30</v>
      </c>
      <c r="AA1478" s="165" t="s">
        <v>30</v>
      </c>
      <c r="AB1478" s="32" t="s">
        <v>30</v>
      </c>
      <c r="AC1478" s="32" t="s">
        <v>30</v>
      </c>
      <c r="AD1478" s="34" t="s">
        <v>30</v>
      </c>
      <c r="AE1478" s="31" t="s">
        <v>30</v>
      </c>
      <c r="AF1478" s="32" t="s">
        <v>30</v>
      </c>
      <c r="AG1478" s="32" t="s">
        <v>30</v>
      </c>
      <c r="AH1478" s="32" t="s">
        <v>30</v>
      </c>
      <c r="AI1478" s="32" t="s">
        <v>30</v>
      </c>
      <c r="AJ1478" s="165" t="s">
        <v>30</v>
      </c>
      <c r="AK1478" s="32" t="s">
        <v>30</v>
      </c>
      <c r="AL1478" s="32" t="s">
        <v>30</v>
      </c>
      <c r="AM1478" s="33" t="s">
        <v>30</v>
      </c>
      <c r="AN1478" s="31" t="s">
        <v>30</v>
      </c>
      <c r="AO1478" s="32" t="s">
        <v>30</v>
      </c>
      <c r="AP1478" s="32" t="s">
        <v>30</v>
      </c>
      <c r="AQ1478" s="32" t="s">
        <v>30</v>
      </c>
      <c r="AR1478" s="32" t="s">
        <v>30</v>
      </c>
      <c r="AS1478" s="32" t="s">
        <v>30</v>
      </c>
      <c r="AT1478" s="32" t="s">
        <v>30</v>
      </c>
      <c r="AU1478" s="32" t="s">
        <v>30</v>
      </c>
      <c r="AV1478" s="33" t="s">
        <v>30</v>
      </c>
      <c r="AW1478" s="31" t="s">
        <v>30</v>
      </c>
      <c r="AX1478" s="32" t="s">
        <v>30</v>
      </c>
      <c r="AY1478" s="32" t="s">
        <v>30</v>
      </c>
      <c r="AZ1478" s="32" t="s">
        <v>30</v>
      </c>
      <c r="BA1478" s="32" t="s">
        <v>30</v>
      </c>
      <c r="BB1478" s="32" t="s">
        <v>30</v>
      </c>
      <c r="BC1478" s="32" t="s">
        <v>30</v>
      </c>
      <c r="BD1478" s="32" t="s">
        <v>30</v>
      </c>
      <c r="BE1478" s="32" t="s">
        <v>30</v>
      </c>
      <c r="BF1478" s="31" t="s">
        <v>30</v>
      </c>
      <c r="BG1478" s="32" t="s">
        <v>30</v>
      </c>
      <c r="BH1478" s="32" t="s">
        <v>30</v>
      </c>
      <c r="BI1478" s="32" t="s">
        <v>30</v>
      </c>
      <c r="BJ1478" s="32" t="s">
        <v>30</v>
      </c>
      <c r="BK1478" s="32" t="s">
        <v>30</v>
      </c>
      <c r="BL1478" s="32" t="s">
        <v>30</v>
      </c>
      <c r="BM1478" s="32" t="s">
        <v>30</v>
      </c>
      <c r="BN1478" s="32" t="s">
        <v>30</v>
      </c>
      <c r="BO1478" s="31" t="s">
        <v>30</v>
      </c>
      <c r="BP1478" s="32" t="s">
        <v>30</v>
      </c>
      <c r="BQ1478" s="32" t="s">
        <v>30</v>
      </c>
      <c r="BR1478" s="32" t="s">
        <v>30</v>
      </c>
      <c r="BS1478" s="32" t="s">
        <v>30</v>
      </c>
      <c r="BT1478" s="32" t="s">
        <v>30</v>
      </c>
      <c r="BU1478" s="32" t="s">
        <v>30</v>
      </c>
      <c r="BV1478" s="32" t="s">
        <v>30</v>
      </c>
      <c r="BW1478" s="33" t="s">
        <v>30</v>
      </c>
      <c r="BX1478" s="31" t="s">
        <v>30</v>
      </c>
      <c r="BY1478" s="32" t="s">
        <v>30</v>
      </c>
      <c r="BZ1478" s="32" t="s">
        <v>30</v>
      </c>
      <c r="CA1478" s="32" t="s">
        <v>30</v>
      </c>
      <c r="CB1478" s="32" t="s">
        <v>30</v>
      </c>
      <c r="CC1478" s="32" t="s">
        <v>30</v>
      </c>
      <c r="CD1478" s="32" t="s">
        <v>30</v>
      </c>
      <c r="CE1478" s="32" t="s">
        <v>30</v>
      </c>
      <c r="CF1478" s="34" t="s">
        <v>30</v>
      </c>
      <c r="CG1478" s="31" t="s">
        <v>30</v>
      </c>
      <c r="CH1478" s="32" t="s">
        <v>30</v>
      </c>
      <c r="CI1478" s="32" t="s">
        <v>30</v>
      </c>
      <c r="CJ1478" s="32" t="s">
        <v>30</v>
      </c>
      <c r="CK1478" s="32" t="s">
        <v>30</v>
      </c>
      <c r="CL1478" s="32" t="s">
        <v>30</v>
      </c>
      <c r="CM1478" s="32" t="s">
        <v>30</v>
      </c>
      <c r="CN1478" s="32" t="s">
        <v>30</v>
      </c>
      <c r="CO1478" s="32" t="s">
        <v>30</v>
      </c>
      <c r="CP1478" s="31" t="s">
        <v>30</v>
      </c>
      <c r="CQ1478" s="32" t="s">
        <v>30</v>
      </c>
      <c r="CR1478" s="32" t="s">
        <v>30</v>
      </c>
      <c r="CS1478" s="32" t="s">
        <v>30</v>
      </c>
      <c r="CT1478" s="32" t="s">
        <v>30</v>
      </c>
      <c r="CU1478" s="32" t="s">
        <v>30</v>
      </c>
      <c r="CV1478" s="32" t="s">
        <v>30</v>
      </c>
      <c r="CW1478" s="32" t="s">
        <v>30</v>
      </c>
      <c r="CX1478" s="34" t="s">
        <v>30</v>
      </c>
      <c r="CY1478" s="31" t="s">
        <v>30</v>
      </c>
      <c r="CZ1478" s="32" t="s">
        <v>30</v>
      </c>
      <c r="DA1478" s="32" t="s">
        <v>30</v>
      </c>
      <c r="DB1478" s="32" t="s">
        <v>30</v>
      </c>
      <c r="DC1478" s="32" t="s">
        <v>30</v>
      </c>
      <c r="DD1478" s="32" t="s">
        <v>30</v>
      </c>
      <c r="DE1478" s="32" t="s">
        <v>30</v>
      </c>
      <c r="DF1478" s="32" t="s">
        <v>30</v>
      </c>
      <c r="DG1478" s="32" t="s">
        <v>30</v>
      </c>
      <c r="DH1478" s="31" t="s">
        <v>30</v>
      </c>
      <c r="DI1478" s="43" t="s">
        <v>30</v>
      </c>
      <c r="DJ1478" s="43" t="s">
        <v>30</v>
      </c>
      <c r="DK1478" s="43" t="s">
        <v>30</v>
      </c>
      <c r="DL1478" s="43" t="s">
        <v>30</v>
      </c>
      <c r="DM1478" s="32" t="s">
        <v>30</v>
      </c>
      <c r="DN1478" s="32" t="s">
        <v>30</v>
      </c>
      <c r="DO1478" s="33" t="s">
        <v>30</v>
      </c>
    </row>
    <row r="1479" spans="1:119" ht="21" customHeight="1" x14ac:dyDescent="0.25">
      <c r="A1479" s="66" t="s">
        <v>2892</v>
      </c>
      <c r="B1479" s="67" t="s">
        <v>2702</v>
      </c>
      <c r="C1479" s="68" t="s">
        <v>2893</v>
      </c>
      <c r="D1479" s="31" t="s">
        <v>30</v>
      </c>
      <c r="E1479" s="32" t="s">
        <v>30</v>
      </c>
      <c r="F1479" s="32" t="s">
        <v>30</v>
      </c>
      <c r="G1479" s="32" t="s">
        <v>30</v>
      </c>
      <c r="H1479" s="32" t="s">
        <v>30</v>
      </c>
      <c r="I1479" s="32" t="s">
        <v>30</v>
      </c>
      <c r="J1479" s="32" t="s">
        <v>30</v>
      </c>
      <c r="K1479" s="32" t="s">
        <v>30</v>
      </c>
      <c r="L1479" s="32" t="s">
        <v>30</v>
      </c>
      <c r="M1479" s="31" t="s">
        <v>30</v>
      </c>
      <c r="N1479" s="43" t="s">
        <v>30</v>
      </c>
      <c r="O1479" s="32" t="s">
        <v>30</v>
      </c>
      <c r="P1479" s="32" t="s">
        <v>30</v>
      </c>
      <c r="Q1479" s="32" t="s">
        <v>30</v>
      </c>
      <c r="R1479" s="165" t="s">
        <v>30</v>
      </c>
      <c r="S1479" s="32" t="s">
        <v>30</v>
      </c>
      <c r="T1479" s="32" t="s">
        <v>30</v>
      </c>
      <c r="U1479" s="33" t="s">
        <v>30</v>
      </c>
      <c r="V1479" s="31" t="s">
        <v>30</v>
      </c>
      <c r="W1479" s="32" t="s">
        <v>30</v>
      </c>
      <c r="X1479" s="32" t="s">
        <v>30</v>
      </c>
      <c r="Y1479" s="32" t="s">
        <v>30</v>
      </c>
      <c r="Z1479" s="32" t="s">
        <v>30</v>
      </c>
      <c r="AA1479" s="165" t="s">
        <v>30</v>
      </c>
      <c r="AB1479" s="32" t="s">
        <v>30</v>
      </c>
      <c r="AC1479" s="32" t="s">
        <v>30</v>
      </c>
      <c r="AD1479" s="34" t="s">
        <v>30</v>
      </c>
      <c r="AE1479" s="31" t="s">
        <v>30</v>
      </c>
      <c r="AF1479" s="32" t="s">
        <v>30</v>
      </c>
      <c r="AG1479" s="32" t="s">
        <v>30</v>
      </c>
      <c r="AH1479" s="32" t="s">
        <v>30</v>
      </c>
      <c r="AI1479" s="32" t="s">
        <v>30</v>
      </c>
      <c r="AJ1479" s="165" t="s">
        <v>30</v>
      </c>
      <c r="AK1479" s="32" t="s">
        <v>30</v>
      </c>
      <c r="AL1479" s="32" t="s">
        <v>30</v>
      </c>
      <c r="AM1479" s="33" t="s">
        <v>30</v>
      </c>
      <c r="AN1479" s="31" t="s">
        <v>30</v>
      </c>
      <c r="AO1479" s="32" t="s">
        <v>30</v>
      </c>
      <c r="AP1479" s="32" t="s">
        <v>30</v>
      </c>
      <c r="AQ1479" s="32" t="s">
        <v>30</v>
      </c>
      <c r="AR1479" s="32" t="s">
        <v>30</v>
      </c>
      <c r="AS1479" s="32" t="s">
        <v>30</v>
      </c>
      <c r="AT1479" s="32" t="s">
        <v>30</v>
      </c>
      <c r="AU1479" s="32" t="s">
        <v>30</v>
      </c>
      <c r="AV1479" s="33" t="s">
        <v>30</v>
      </c>
      <c r="AW1479" s="31" t="s">
        <v>30</v>
      </c>
      <c r="AX1479" s="32" t="s">
        <v>30</v>
      </c>
      <c r="AY1479" s="32" t="s">
        <v>30</v>
      </c>
      <c r="AZ1479" s="32" t="s">
        <v>30</v>
      </c>
      <c r="BA1479" s="32" t="s">
        <v>30</v>
      </c>
      <c r="BB1479" s="32" t="s">
        <v>30</v>
      </c>
      <c r="BC1479" s="32" t="s">
        <v>30</v>
      </c>
      <c r="BD1479" s="32" t="s">
        <v>30</v>
      </c>
      <c r="BE1479" s="32" t="s">
        <v>30</v>
      </c>
      <c r="BF1479" s="31" t="s">
        <v>30</v>
      </c>
      <c r="BG1479" s="32" t="s">
        <v>30</v>
      </c>
      <c r="BH1479" s="32" t="s">
        <v>30</v>
      </c>
      <c r="BI1479" s="32" t="s">
        <v>30</v>
      </c>
      <c r="BJ1479" s="32" t="s">
        <v>30</v>
      </c>
      <c r="BK1479" s="32" t="s">
        <v>30</v>
      </c>
      <c r="BL1479" s="32" t="s">
        <v>30</v>
      </c>
      <c r="BM1479" s="32" t="s">
        <v>30</v>
      </c>
      <c r="BN1479" s="32" t="s">
        <v>30</v>
      </c>
      <c r="BO1479" s="31" t="s">
        <v>30</v>
      </c>
      <c r="BP1479" s="32" t="s">
        <v>30</v>
      </c>
      <c r="BQ1479" s="32" t="s">
        <v>30</v>
      </c>
      <c r="BR1479" s="32" t="s">
        <v>30</v>
      </c>
      <c r="BS1479" s="32" t="s">
        <v>30</v>
      </c>
      <c r="BT1479" s="32" t="s">
        <v>30</v>
      </c>
      <c r="BU1479" s="32" t="s">
        <v>30</v>
      </c>
      <c r="BV1479" s="32" t="s">
        <v>30</v>
      </c>
      <c r="BW1479" s="33" t="s">
        <v>30</v>
      </c>
      <c r="BX1479" s="31" t="s">
        <v>30</v>
      </c>
      <c r="BY1479" s="32" t="s">
        <v>30</v>
      </c>
      <c r="BZ1479" s="32" t="s">
        <v>30</v>
      </c>
      <c r="CA1479" s="32" t="s">
        <v>30</v>
      </c>
      <c r="CB1479" s="32" t="s">
        <v>30</v>
      </c>
      <c r="CC1479" s="32" t="s">
        <v>30</v>
      </c>
      <c r="CD1479" s="32" t="s">
        <v>30</v>
      </c>
      <c r="CE1479" s="32" t="s">
        <v>30</v>
      </c>
      <c r="CF1479" s="34" t="s">
        <v>30</v>
      </c>
      <c r="CG1479" s="31" t="s">
        <v>30</v>
      </c>
      <c r="CH1479" s="32" t="s">
        <v>30</v>
      </c>
      <c r="CI1479" s="32" t="s">
        <v>30</v>
      </c>
      <c r="CJ1479" s="32" t="s">
        <v>30</v>
      </c>
      <c r="CK1479" s="32" t="s">
        <v>30</v>
      </c>
      <c r="CL1479" s="32" t="s">
        <v>30</v>
      </c>
      <c r="CM1479" s="32" t="s">
        <v>30</v>
      </c>
      <c r="CN1479" s="32" t="s">
        <v>30</v>
      </c>
      <c r="CO1479" s="32" t="s">
        <v>30</v>
      </c>
      <c r="CP1479" s="31" t="s">
        <v>30</v>
      </c>
      <c r="CQ1479" s="32" t="s">
        <v>30</v>
      </c>
      <c r="CR1479" s="32" t="s">
        <v>30</v>
      </c>
      <c r="CS1479" s="32" t="s">
        <v>30</v>
      </c>
      <c r="CT1479" s="32" t="s">
        <v>30</v>
      </c>
      <c r="CU1479" s="32" t="s">
        <v>30</v>
      </c>
      <c r="CV1479" s="32" t="s">
        <v>30</v>
      </c>
      <c r="CW1479" s="32" t="s">
        <v>30</v>
      </c>
      <c r="CX1479" s="34" t="s">
        <v>30</v>
      </c>
      <c r="CY1479" s="31" t="s">
        <v>30</v>
      </c>
      <c r="CZ1479" s="32" t="s">
        <v>30</v>
      </c>
      <c r="DA1479" s="32" t="s">
        <v>30</v>
      </c>
      <c r="DB1479" s="32" t="s">
        <v>30</v>
      </c>
      <c r="DC1479" s="32" t="s">
        <v>30</v>
      </c>
      <c r="DD1479" s="32" t="s">
        <v>30</v>
      </c>
      <c r="DE1479" s="32" t="s">
        <v>30</v>
      </c>
      <c r="DF1479" s="32" t="s">
        <v>30</v>
      </c>
      <c r="DG1479" s="32" t="s">
        <v>30</v>
      </c>
      <c r="DH1479" s="31" t="s">
        <v>30</v>
      </c>
      <c r="DI1479" s="43" t="s">
        <v>30</v>
      </c>
      <c r="DJ1479" s="43" t="s">
        <v>30</v>
      </c>
      <c r="DK1479" s="43" t="s">
        <v>30</v>
      </c>
      <c r="DL1479" s="43" t="s">
        <v>30</v>
      </c>
      <c r="DM1479" s="32" t="s">
        <v>30</v>
      </c>
      <c r="DN1479" s="32" t="s">
        <v>30</v>
      </c>
      <c r="DO1479" s="33" t="s">
        <v>30</v>
      </c>
    </row>
    <row r="1480" spans="1:119" ht="21" customHeight="1" x14ac:dyDescent="0.25">
      <c r="A1480" s="66" t="s">
        <v>2894</v>
      </c>
      <c r="B1480" s="67" t="s">
        <v>2702</v>
      </c>
      <c r="C1480" s="68" t="s">
        <v>2895</v>
      </c>
      <c r="D1480" s="31" t="s">
        <v>30</v>
      </c>
      <c r="E1480" s="32" t="s">
        <v>30</v>
      </c>
      <c r="F1480" s="32" t="s">
        <v>30</v>
      </c>
      <c r="G1480" s="32" t="s">
        <v>30</v>
      </c>
      <c r="H1480" s="32" t="s">
        <v>30</v>
      </c>
      <c r="I1480" s="32" t="s">
        <v>30</v>
      </c>
      <c r="J1480" s="32" t="s">
        <v>30</v>
      </c>
      <c r="K1480" s="32" t="s">
        <v>30</v>
      </c>
      <c r="L1480" s="32" t="s">
        <v>30</v>
      </c>
      <c r="M1480" s="31" t="s">
        <v>30</v>
      </c>
      <c r="N1480" s="43" t="s">
        <v>30</v>
      </c>
      <c r="O1480" s="32" t="s">
        <v>30</v>
      </c>
      <c r="P1480" s="32" t="s">
        <v>30</v>
      </c>
      <c r="Q1480" s="32" t="s">
        <v>30</v>
      </c>
      <c r="R1480" s="165" t="s">
        <v>30</v>
      </c>
      <c r="S1480" s="32" t="s">
        <v>30</v>
      </c>
      <c r="T1480" s="32" t="s">
        <v>30</v>
      </c>
      <c r="U1480" s="33" t="s">
        <v>30</v>
      </c>
      <c r="V1480" s="31" t="s">
        <v>30</v>
      </c>
      <c r="W1480" s="32" t="s">
        <v>30</v>
      </c>
      <c r="X1480" s="32" t="s">
        <v>30</v>
      </c>
      <c r="Y1480" s="32" t="s">
        <v>30</v>
      </c>
      <c r="Z1480" s="32" t="s">
        <v>30</v>
      </c>
      <c r="AA1480" s="165" t="s">
        <v>30</v>
      </c>
      <c r="AB1480" s="32" t="s">
        <v>30</v>
      </c>
      <c r="AC1480" s="32" t="s">
        <v>30</v>
      </c>
      <c r="AD1480" s="34" t="s">
        <v>30</v>
      </c>
      <c r="AE1480" s="31" t="s">
        <v>30</v>
      </c>
      <c r="AF1480" s="32" t="s">
        <v>30</v>
      </c>
      <c r="AG1480" s="32" t="s">
        <v>30</v>
      </c>
      <c r="AH1480" s="32" t="s">
        <v>30</v>
      </c>
      <c r="AI1480" s="32" t="s">
        <v>30</v>
      </c>
      <c r="AJ1480" s="165" t="s">
        <v>30</v>
      </c>
      <c r="AK1480" s="32" t="s">
        <v>30</v>
      </c>
      <c r="AL1480" s="32" t="s">
        <v>30</v>
      </c>
      <c r="AM1480" s="33" t="s">
        <v>30</v>
      </c>
      <c r="AN1480" s="31" t="s">
        <v>30</v>
      </c>
      <c r="AO1480" s="32" t="s">
        <v>30</v>
      </c>
      <c r="AP1480" s="32" t="s">
        <v>30</v>
      </c>
      <c r="AQ1480" s="32" t="s">
        <v>30</v>
      </c>
      <c r="AR1480" s="32" t="s">
        <v>30</v>
      </c>
      <c r="AS1480" s="32" t="s">
        <v>30</v>
      </c>
      <c r="AT1480" s="32" t="s">
        <v>30</v>
      </c>
      <c r="AU1480" s="32" t="s">
        <v>30</v>
      </c>
      <c r="AV1480" s="33" t="s">
        <v>30</v>
      </c>
      <c r="AW1480" s="31" t="s">
        <v>30</v>
      </c>
      <c r="AX1480" s="32" t="s">
        <v>30</v>
      </c>
      <c r="AY1480" s="32" t="s">
        <v>30</v>
      </c>
      <c r="AZ1480" s="32" t="s">
        <v>30</v>
      </c>
      <c r="BA1480" s="32" t="s">
        <v>30</v>
      </c>
      <c r="BB1480" s="32" t="s">
        <v>30</v>
      </c>
      <c r="BC1480" s="32" t="s">
        <v>30</v>
      </c>
      <c r="BD1480" s="32" t="s">
        <v>30</v>
      </c>
      <c r="BE1480" s="32" t="s">
        <v>30</v>
      </c>
      <c r="BF1480" s="31" t="s">
        <v>30</v>
      </c>
      <c r="BG1480" s="32" t="s">
        <v>30</v>
      </c>
      <c r="BH1480" s="32" t="s">
        <v>30</v>
      </c>
      <c r="BI1480" s="32" t="s">
        <v>30</v>
      </c>
      <c r="BJ1480" s="32" t="s">
        <v>30</v>
      </c>
      <c r="BK1480" s="32" t="s">
        <v>30</v>
      </c>
      <c r="BL1480" s="32" t="s">
        <v>30</v>
      </c>
      <c r="BM1480" s="32" t="s">
        <v>30</v>
      </c>
      <c r="BN1480" s="32" t="s">
        <v>30</v>
      </c>
      <c r="BO1480" s="31" t="s">
        <v>30</v>
      </c>
      <c r="BP1480" s="32" t="s">
        <v>30</v>
      </c>
      <c r="BQ1480" s="32" t="s">
        <v>30</v>
      </c>
      <c r="BR1480" s="32" t="s">
        <v>30</v>
      </c>
      <c r="BS1480" s="32" t="s">
        <v>30</v>
      </c>
      <c r="BT1480" s="32" t="s">
        <v>30</v>
      </c>
      <c r="BU1480" s="32" t="s">
        <v>30</v>
      </c>
      <c r="BV1480" s="32" t="s">
        <v>30</v>
      </c>
      <c r="BW1480" s="33" t="s">
        <v>30</v>
      </c>
      <c r="BX1480" s="31" t="s">
        <v>30</v>
      </c>
      <c r="BY1480" s="32" t="s">
        <v>30</v>
      </c>
      <c r="BZ1480" s="32" t="s">
        <v>30</v>
      </c>
      <c r="CA1480" s="32" t="s">
        <v>30</v>
      </c>
      <c r="CB1480" s="32" t="s">
        <v>30</v>
      </c>
      <c r="CC1480" s="32" t="s">
        <v>30</v>
      </c>
      <c r="CD1480" s="32" t="s">
        <v>30</v>
      </c>
      <c r="CE1480" s="32" t="s">
        <v>30</v>
      </c>
      <c r="CF1480" s="34" t="s">
        <v>30</v>
      </c>
      <c r="CG1480" s="31" t="s">
        <v>30</v>
      </c>
      <c r="CH1480" s="32" t="s">
        <v>30</v>
      </c>
      <c r="CI1480" s="32" t="s">
        <v>30</v>
      </c>
      <c r="CJ1480" s="32" t="s">
        <v>30</v>
      </c>
      <c r="CK1480" s="32" t="s">
        <v>30</v>
      </c>
      <c r="CL1480" s="32" t="s">
        <v>30</v>
      </c>
      <c r="CM1480" s="32" t="s">
        <v>30</v>
      </c>
      <c r="CN1480" s="32" t="s">
        <v>30</v>
      </c>
      <c r="CO1480" s="32" t="s">
        <v>30</v>
      </c>
      <c r="CP1480" s="31" t="s">
        <v>30</v>
      </c>
      <c r="CQ1480" s="32" t="s">
        <v>30</v>
      </c>
      <c r="CR1480" s="32" t="s">
        <v>30</v>
      </c>
      <c r="CS1480" s="32" t="s">
        <v>30</v>
      </c>
      <c r="CT1480" s="32" t="s">
        <v>30</v>
      </c>
      <c r="CU1480" s="32" t="s">
        <v>30</v>
      </c>
      <c r="CV1480" s="32" t="s">
        <v>30</v>
      </c>
      <c r="CW1480" s="32" t="s">
        <v>30</v>
      </c>
      <c r="CX1480" s="34" t="s">
        <v>30</v>
      </c>
      <c r="CY1480" s="31" t="s">
        <v>30</v>
      </c>
      <c r="CZ1480" s="32" t="s">
        <v>30</v>
      </c>
      <c r="DA1480" s="32" t="s">
        <v>30</v>
      </c>
      <c r="DB1480" s="32" t="s">
        <v>30</v>
      </c>
      <c r="DC1480" s="32" t="s">
        <v>30</v>
      </c>
      <c r="DD1480" s="32" t="s">
        <v>30</v>
      </c>
      <c r="DE1480" s="32" t="s">
        <v>30</v>
      </c>
      <c r="DF1480" s="32" t="s">
        <v>30</v>
      </c>
      <c r="DG1480" s="32" t="s">
        <v>30</v>
      </c>
      <c r="DH1480" s="31" t="s">
        <v>30</v>
      </c>
      <c r="DI1480" s="43" t="s">
        <v>30</v>
      </c>
      <c r="DJ1480" s="43" t="s">
        <v>30</v>
      </c>
      <c r="DK1480" s="43" t="s">
        <v>30</v>
      </c>
      <c r="DL1480" s="43" t="s">
        <v>30</v>
      </c>
      <c r="DM1480" s="32" t="s">
        <v>30</v>
      </c>
      <c r="DN1480" s="32" t="s">
        <v>30</v>
      </c>
      <c r="DO1480" s="33" t="s">
        <v>30</v>
      </c>
    </row>
    <row r="1481" spans="1:119" ht="21" customHeight="1" x14ac:dyDescent="0.25">
      <c r="A1481" s="66" t="s">
        <v>2896</v>
      </c>
      <c r="B1481" s="67" t="s">
        <v>2702</v>
      </c>
      <c r="C1481" s="68" t="s">
        <v>2897</v>
      </c>
      <c r="D1481" s="31" t="s">
        <v>30</v>
      </c>
      <c r="E1481" s="32" t="s">
        <v>30</v>
      </c>
      <c r="F1481" s="32" t="s">
        <v>30</v>
      </c>
      <c r="G1481" s="32" t="s">
        <v>30</v>
      </c>
      <c r="H1481" s="32" t="s">
        <v>30</v>
      </c>
      <c r="I1481" s="32" t="s">
        <v>30</v>
      </c>
      <c r="J1481" s="32" t="s">
        <v>30</v>
      </c>
      <c r="K1481" s="32" t="s">
        <v>30</v>
      </c>
      <c r="L1481" s="32" t="s">
        <v>30</v>
      </c>
      <c r="M1481" s="31" t="s">
        <v>30</v>
      </c>
      <c r="N1481" s="43" t="s">
        <v>30</v>
      </c>
      <c r="O1481" s="32" t="s">
        <v>30</v>
      </c>
      <c r="P1481" s="32" t="s">
        <v>30</v>
      </c>
      <c r="Q1481" s="32" t="s">
        <v>30</v>
      </c>
      <c r="R1481" s="165" t="s">
        <v>30</v>
      </c>
      <c r="S1481" s="32" t="s">
        <v>30</v>
      </c>
      <c r="T1481" s="32" t="s">
        <v>30</v>
      </c>
      <c r="U1481" s="33" t="s">
        <v>30</v>
      </c>
      <c r="V1481" s="31" t="s">
        <v>30</v>
      </c>
      <c r="W1481" s="32" t="s">
        <v>30</v>
      </c>
      <c r="X1481" s="32" t="s">
        <v>30</v>
      </c>
      <c r="Y1481" s="32" t="s">
        <v>30</v>
      </c>
      <c r="Z1481" s="32" t="s">
        <v>30</v>
      </c>
      <c r="AA1481" s="165" t="s">
        <v>30</v>
      </c>
      <c r="AB1481" s="32" t="s">
        <v>30</v>
      </c>
      <c r="AC1481" s="32" t="s">
        <v>30</v>
      </c>
      <c r="AD1481" s="34" t="s">
        <v>30</v>
      </c>
      <c r="AE1481" s="31" t="s">
        <v>30</v>
      </c>
      <c r="AF1481" s="32" t="s">
        <v>30</v>
      </c>
      <c r="AG1481" s="32" t="s">
        <v>30</v>
      </c>
      <c r="AH1481" s="32" t="s">
        <v>30</v>
      </c>
      <c r="AI1481" s="32" t="s">
        <v>30</v>
      </c>
      <c r="AJ1481" s="165" t="s">
        <v>30</v>
      </c>
      <c r="AK1481" s="32" t="s">
        <v>30</v>
      </c>
      <c r="AL1481" s="32" t="s">
        <v>30</v>
      </c>
      <c r="AM1481" s="33" t="s">
        <v>30</v>
      </c>
      <c r="AN1481" s="31" t="s">
        <v>30</v>
      </c>
      <c r="AO1481" s="32" t="s">
        <v>30</v>
      </c>
      <c r="AP1481" s="32" t="s">
        <v>30</v>
      </c>
      <c r="AQ1481" s="32" t="s">
        <v>30</v>
      </c>
      <c r="AR1481" s="32" t="s">
        <v>30</v>
      </c>
      <c r="AS1481" s="32" t="s">
        <v>30</v>
      </c>
      <c r="AT1481" s="32" t="s">
        <v>30</v>
      </c>
      <c r="AU1481" s="32" t="s">
        <v>30</v>
      </c>
      <c r="AV1481" s="33" t="s">
        <v>30</v>
      </c>
      <c r="AW1481" s="31" t="s">
        <v>30</v>
      </c>
      <c r="AX1481" s="32" t="s">
        <v>30</v>
      </c>
      <c r="AY1481" s="32" t="s">
        <v>30</v>
      </c>
      <c r="AZ1481" s="32" t="s">
        <v>30</v>
      </c>
      <c r="BA1481" s="32" t="s">
        <v>30</v>
      </c>
      <c r="BB1481" s="32" t="s">
        <v>30</v>
      </c>
      <c r="BC1481" s="32" t="s">
        <v>30</v>
      </c>
      <c r="BD1481" s="32" t="s">
        <v>30</v>
      </c>
      <c r="BE1481" s="32" t="s">
        <v>30</v>
      </c>
      <c r="BF1481" s="31" t="s">
        <v>30</v>
      </c>
      <c r="BG1481" s="32" t="s">
        <v>30</v>
      </c>
      <c r="BH1481" s="32" t="s">
        <v>30</v>
      </c>
      <c r="BI1481" s="32" t="s">
        <v>30</v>
      </c>
      <c r="BJ1481" s="32" t="s">
        <v>30</v>
      </c>
      <c r="BK1481" s="32" t="s">
        <v>30</v>
      </c>
      <c r="BL1481" s="32" t="s">
        <v>30</v>
      </c>
      <c r="BM1481" s="32" t="s">
        <v>30</v>
      </c>
      <c r="BN1481" s="32" t="s">
        <v>30</v>
      </c>
      <c r="BO1481" s="31" t="s">
        <v>30</v>
      </c>
      <c r="BP1481" s="32" t="s">
        <v>30</v>
      </c>
      <c r="BQ1481" s="32" t="s">
        <v>30</v>
      </c>
      <c r="BR1481" s="32" t="s">
        <v>30</v>
      </c>
      <c r="BS1481" s="32" t="s">
        <v>30</v>
      </c>
      <c r="BT1481" s="32" t="s">
        <v>30</v>
      </c>
      <c r="BU1481" s="32" t="s">
        <v>30</v>
      </c>
      <c r="BV1481" s="32" t="s">
        <v>30</v>
      </c>
      <c r="BW1481" s="33" t="s">
        <v>30</v>
      </c>
      <c r="BX1481" s="31" t="s">
        <v>30</v>
      </c>
      <c r="BY1481" s="32" t="s">
        <v>30</v>
      </c>
      <c r="BZ1481" s="32" t="s">
        <v>30</v>
      </c>
      <c r="CA1481" s="32" t="s">
        <v>30</v>
      </c>
      <c r="CB1481" s="32" t="s">
        <v>30</v>
      </c>
      <c r="CC1481" s="32" t="s">
        <v>30</v>
      </c>
      <c r="CD1481" s="32" t="s">
        <v>30</v>
      </c>
      <c r="CE1481" s="32" t="s">
        <v>30</v>
      </c>
      <c r="CF1481" s="34" t="s">
        <v>30</v>
      </c>
      <c r="CG1481" s="31" t="s">
        <v>30</v>
      </c>
      <c r="CH1481" s="32" t="s">
        <v>30</v>
      </c>
      <c r="CI1481" s="32" t="s">
        <v>30</v>
      </c>
      <c r="CJ1481" s="32" t="s">
        <v>30</v>
      </c>
      <c r="CK1481" s="32" t="s">
        <v>30</v>
      </c>
      <c r="CL1481" s="32" t="s">
        <v>30</v>
      </c>
      <c r="CM1481" s="32" t="s">
        <v>30</v>
      </c>
      <c r="CN1481" s="32" t="s">
        <v>30</v>
      </c>
      <c r="CO1481" s="32" t="s">
        <v>30</v>
      </c>
      <c r="CP1481" s="31" t="s">
        <v>30</v>
      </c>
      <c r="CQ1481" s="32" t="s">
        <v>30</v>
      </c>
      <c r="CR1481" s="32" t="s">
        <v>30</v>
      </c>
      <c r="CS1481" s="32" t="s">
        <v>30</v>
      </c>
      <c r="CT1481" s="32" t="s">
        <v>30</v>
      </c>
      <c r="CU1481" s="32" t="s">
        <v>30</v>
      </c>
      <c r="CV1481" s="32" t="s">
        <v>30</v>
      </c>
      <c r="CW1481" s="32" t="s">
        <v>30</v>
      </c>
      <c r="CX1481" s="34" t="s">
        <v>30</v>
      </c>
      <c r="CY1481" s="31" t="s">
        <v>30</v>
      </c>
      <c r="CZ1481" s="32" t="s">
        <v>30</v>
      </c>
      <c r="DA1481" s="32" t="s">
        <v>30</v>
      </c>
      <c r="DB1481" s="32" t="s">
        <v>30</v>
      </c>
      <c r="DC1481" s="32" t="s">
        <v>30</v>
      </c>
      <c r="DD1481" s="32" t="s">
        <v>30</v>
      </c>
      <c r="DE1481" s="32" t="s">
        <v>30</v>
      </c>
      <c r="DF1481" s="32" t="s">
        <v>30</v>
      </c>
      <c r="DG1481" s="32" t="s">
        <v>30</v>
      </c>
      <c r="DH1481" s="31" t="s">
        <v>30</v>
      </c>
      <c r="DI1481" s="43" t="s">
        <v>30</v>
      </c>
      <c r="DJ1481" s="43" t="s">
        <v>30</v>
      </c>
      <c r="DK1481" s="43" t="s">
        <v>30</v>
      </c>
      <c r="DL1481" s="43" t="s">
        <v>30</v>
      </c>
      <c r="DM1481" s="32" t="s">
        <v>30</v>
      </c>
      <c r="DN1481" s="32" t="s">
        <v>30</v>
      </c>
      <c r="DO1481" s="33" t="s">
        <v>30</v>
      </c>
    </row>
    <row r="1482" spans="1:119" ht="21" customHeight="1" x14ac:dyDescent="0.25">
      <c r="A1482" s="66" t="s">
        <v>2898</v>
      </c>
      <c r="B1482" s="67" t="s">
        <v>2702</v>
      </c>
      <c r="C1482" s="68" t="s">
        <v>2899</v>
      </c>
      <c r="D1482" s="31" t="s">
        <v>30</v>
      </c>
      <c r="E1482" s="32" t="s">
        <v>30</v>
      </c>
      <c r="F1482" s="32" t="s">
        <v>30</v>
      </c>
      <c r="G1482" s="32" t="s">
        <v>30</v>
      </c>
      <c r="H1482" s="32" t="s">
        <v>30</v>
      </c>
      <c r="I1482" s="32" t="s">
        <v>30</v>
      </c>
      <c r="J1482" s="32" t="s">
        <v>30</v>
      </c>
      <c r="K1482" s="32" t="s">
        <v>30</v>
      </c>
      <c r="L1482" s="32" t="s">
        <v>30</v>
      </c>
      <c r="M1482" s="31" t="s">
        <v>30</v>
      </c>
      <c r="N1482" s="43" t="s">
        <v>30</v>
      </c>
      <c r="O1482" s="32" t="s">
        <v>30</v>
      </c>
      <c r="P1482" s="32" t="s">
        <v>30</v>
      </c>
      <c r="Q1482" s="32" t="s">
        <v>30</v>
      </c>
      <c r="R1482" s="165" t="s">
        <v>30</v>
      </c>
      <c r="S1482" s="32" t="s">
        <v>30</v>
      </c>
      <c r="T1482" s="32" t="s">
        <v>30</v>
      </c>
      <c r="U1482" s="33" t="s">
        <v>30</v>
      </c>
      <c r="V1482" s="31" t="s">
        <v>30</v>
      </c>
      <c r="W1482" s="32" t="s">
        <v>30</v>
      </c>
      <c r="X1482" s="32" t="s">
        <v>30</v>
      </c>
      <c r="Y1482" s="32" t="s">
        <v>30</v>
      </c>
      <c r="Z1482" s="32" t="s">
        <v>30</v>
      </c>
      <c r="AA1482" s="165" t="s">
        <v>30</v>
      </c>
      <c r="AB1482" s="32" t="s">
        <v>30</v>
      </c>
      <c r="AC1482" s="32" t="s">
        <v>30</v>
      </c>
      <c r="AD1482" s="34" t="s">
        <v>30</v>
      </c>
      <c r="AE1482" s="31" t="s">
        <v>30</v>
      </c>
      <c r="AF1482" s="32" t="s">
        <v>30</v>
      </c>
      <c r="AG1482" s="32" t="s">
        <v>30</v>
      </c>
      <c r="AH1482" s="32" t="s">
        <v>30</v>
      </c>
      <c r="AI1482" s="32" t="s">
        <v>30</v>
      </c>
      <c r="AJ1482" s="165" t="s">
        <v>30</v>
      </c>
      <c r="AK1482" s="32" t="s">
        <v>30</v>
      </c>
      <c r="AL1482" s="32" t="s">
        <v>30</v>
      </c>
      <c r="AM1482" s="33" t="s">
        <v>30</v>
      </c>
      <c r="AN1482" s="31" t="s">
        <v>30</v>
      </c>
      <c r="AO1482" s="32" t="s">
        <v>30</v>
      </c>
      <c r="AP1482" s="32" t="s">
        <v>30</v>
      </c>
      <c r="AQ1482" s="32" t="s">
        <v>30</v>
      </c>
      <c r="AR1482" s="32" t="s">
        <v>30</v>
      </c>
      <c r="AS1482" s="32" t="s">
        <v>30</v>
      </c>
      <c r="AT1482" s="32" t="s">
        <v>30</v>
      </c>
      <c r="AU1482" s="32" t="s">
        <v>30</v>
      </c>
      <c r="AV1482" s="33" t="s">
        <v>30</v>
      </c>
      <c r="AW1482" s="31" t="s">
        <v>30</v>
      </c>
      <c r="AX1482" s="32" t="s">
        <v>30</v>
      </c>
      <c r="AY1482" s="32" t="s">
        <v>30</v>
      </c>
      <c r="AZ1482" s="32" t="s">
        <v>30</v>
      </c>
      <c r="BA1482" s="32" t="s">
        <v>30</v>
      </c>
      <c r="BB1482" s="32" t="s">
        <v>30</v>
      </c>
      <c r="BC1482" s="32" t="s">
        <v>30</v>
      </c>
      <c r="BD1482" s="32" t="s">
        <v>30</v>
      </c>
      <c r="BE1482" s="32" t="s">
        <v>30</v>
      </c>
      <c r="BF1482" s="31" t="s">
        <v>30</v>
      </c>
      <c r="BG1482" s="32" t="s">
        <v>30</v>
      </c>
      <c r="BH1482" s="32" t="s">
        <v>30</v>
      </c>
      <c r="BI1482" s="32" t="s">
        <v>30</v>
      </c>
      <c r="BJ1482" s="32" t="s">
        <v>30</v>
      </c>
      <c r="BK1482" s="32" t="s">
        <v>30</v>
      </c>
      <c r="BL1482" s="32" t="s">
        <v>30</v>
      </c>
      <c r="BM1482" s="32" t="s">
        <v>30</v>
      </c>
      <c r="BN1482" s="32" t="s">
        <v>30</v>
      </c>
      <c r="BO1482" s="31" t="s">
        <v>30</v>
      </c>
      <c r="BP1482" s="32" t="s">
        <v>30</v>
      </c>
      <c r="BQ1482" s="32" t="s">
        <v>30</v>
      </c>
      <c r="BR1482" s="32" t="s">
        <v>30</v>
      </c>
      <c r="BS1482" s="32" t="s">
        <v>30</v>
      </c>
      <c r="BT1482" s="32" t="s">
        <v>30</v>
      </c>
      <c r="BU1482" s="32" t="s">
        <v>30</v>
      </c>
      <c r="BV1482" s="32" t="s">
        <v>30</v>
      </c>
      <c r="BW1482" s="33" t="s">
        <v>30</v>
      </c>
      <c r="BX1482" s="31" t="s">
        <v>30</v>
      </c>
      <c r="BY1482" s="32" t="s">
        <v>30</v>
      </c>
      <c r="BZ1482" s="32" t="s">
        <v>30</v>
      </c>
      <c r="CA1482" s="32" t="s">
        <v>30</v>
      </c>
      <c r="CB1482" s="32" t="s">
        <v>30</v>
      </c>
      <c r="CC1482" s="32" t="s">
        <v>30</v>
      </c>
      <c r="CD1482" s="32" t="s">
        <v>30</v>
      </c>
      <c r="CE1482" s="32" t="s">
        <v>30</v>
      </c>
      <c r="CF1482" s="34" t="s">
        <v>30</v>
      </c>
      <c r="CG1482" s="31" t="s">
        <v>30</v>
      </c>
      <c r="CH1482" s="32" t="s">
        <v>30</v>
      </c>
      <c r="CI1482" s="32" t="s">
        <v>30</v>
      </c>
      <c r="CJ1482" s="32" t="s">
        <v>30</v>
      </c>
      <c r="CK1482" s="32" t="s">
        <v>30</v>
      </c>
      <c r="CL1482" s="32" t="s">
        <v>30</v>
      </c>
      <c r="CM1482" s="32" t="s">
        <v>30</v>
      </c>
      <c r="CN1482" s="32" t="s">
        <v>30</v>
      </c>
      <c r="CO1482" s="32" t="s">
        <v>30</v>
      </c>
      <c r="CP1482" s="31" t="s">
        <v>30</v>
      </c>
      <c r="CQ1482" s="32" t="s">
        <v>30</v>
      </c>
      <c r="CR1482" s="32" t="s">
        <v>30</v>
      </c>
      <c r="CS1482" s="32" t="s">
        <v>30</v>
      </c>
      <c r="CT1482" s="32" t="s">
        <v>30</v>
      </c>
      <c r="CU1482" s="32" t="s">
        <v>30</v>
      </c>
      <c r="CV1482" s="32" t="s">
        <v>30</v>
      </c>
      <c r="CW1482" s="32" t="s">
        <v>30</v>
      </c>
      <c r="CX1482" s="34" t="s">
        <v>30</v>
      </c>
      <c r="CY1482" s="31" t="s">
        <v>30</v>
      </c>
      <c r="CZ1482" s="32" t="s">
        <v>30</v>
      </c>
      <c r="DA1482" s="32" t="s">
        <v>30</v>
      </c>
      <c r="DB1482" s="32" t="s">
        <v>30</v>
      </c>
      <c r="DC1482" s="32" t="s">
        <v>30</v>
      </c>
      <c r="DD1482" s="32" t="s">
        <v>30</v>
      </c>
      <c r="DE1482" s="32" t="s">
        <v>30</v>
      </c>
      <c r="DF1482" s="32" t="s">
        <v>30</v>
      </c>
      <c r="DG1482" s="32" t="s">
        <v>30</v>
      </c>
      <c r="DH1482" s="31" t="s">
        <v>30</v>
      </c>
      <c r="DI1482" s="43" t="s">
        <v>30</v>
      </c>
      <c r="DJ1482" s="43" t="s">
        <v>30</v>
      </c>
      <c r="DK1482" s="43" t="s">
        <v>30</v>
      </c>
      <c r="DL1482" s="43" t="s">
        <v>30</v>
      </c>
      <c r="DM1482" s="32" t="s">
        <v>30</v>
      </c>
      <c r="DN1482" s="32" t="s">
        <v>30</v>
      </c>
      <c r="DO1482" s="33" t="s">
        <v>30</v>
      </c>
    </row>
    <row r="1483" spans="1:119" ht="21" customHeight="1" x14ac:dyDescent="0.25">
      <c r="A1483" s="66" t="s">
        <v>2900</v>
      </c>
      <c r="B1483" s="67" t="s">
        <v>2702</v>
      </c>
      <c r="C1483" s="68" t="s">
        <v>2901</v>
      </c>
      <c r="D1483" s="31" t="s">
        <v>30</v>
      </c>
      <c r="E1483" s="32" t="s">
        <v>30</v>
      </c>
      <c r="F1483" s="32" t="s">
        <v>30</v>
      </c>
      <c r="G1483" s="32" t="s">
        <v>30</v>
      </c>
      <c r="H1483" s="32" t="s">
        <v>30</v>
      </c>
      <c r="I1483" s="32" t="s">
        <v>30</v>
      </c>
      <c r="J1483" s="32" t="s">
        <v>30</v>
      </c>
      <c r="K1483" s="32" t="s">
        <v>30</v>
      </c>
      <c r="L1483" s="32" t="s">
        <v>30</v>
      </c>
      <c r="M1483" s="31" t="s">
        <v>30</v>
      </c>
      <c r="N1483" s="43" t="s">
        <v>30</v>
      </c>
      <c r="O1483" s="32" t="s">
        <v>30</v>
      </c>
      <c r="P1483" s="32" t="s">
        <v>30</v>
      </c>
      <c r="Q1483" s="32" t="s">
        <v>30</v>
      </c>
      <c r="R1483" s="165" t="s">
        <v>30</v>
      </c>
      <c r="S1483" s="32" t="s">
        <v>30</v>
      </c>
      <c r="T1483" s="32" t="s">
        <v>30</v>
      </c>
      <c r="U1483" s="33" t="s">
        <v>30</v>
      </c>
      <c r="V1483" s="31" t="s">
        <v>30</v>
      </c>
      <c r="W1483" s="32" t="s">
        <v>30</v>
      </c>
      <c r="X1483" s="32" t="s">
        <v>30</v>
      </c>
      <c r="Y1483" s="32" t="s">
        <v>30</v>
      </c>
      <c r="Z1483" s="32" t="s">
        <v>30</v>
      </c>
      <c r="AA1483" s="165" t="s">
        <v>30</v>
      </c>
      <c r="AB1483" s="32" t="s">
        <v>30</v>
      </c>
      <c r="AC1483" s="32" t="s">
        <v>30</v>
      </c>
      <c r="AD1483" s="34" t="s">
        <v>30</v>
      </c>
      <c r="AE1483" s="31" t="s">
        <v>30</v>
      </c>
      <c r="AF1483" s="32" t="s">
        <v>30</v>
      </c>
      <c r="AG1483" s="32" t="s">
        <v>30</v>
      </c>
      <c r="AH1483" s="32" t="s">
        <v>30</v>
      </c>
      <c r="AI1483" s="32" t="s">
        <v>30</v>
      </c>
      <c r="AJ1483" s="165" t="s">
        <v>30</v>
      </c>
      <c r="AK1483" s="32" t="s">
        <v>30</v>
      </c>
      <c r="AL1483" s="32" t="s">
        <v>30</v>
      </c>
      <c r="AM1483" s="33" t="s">
        <v>30</v>
      </c>
      <c r="AN1483" s="31" t="s">
        <v>30</v>
      </c>
      <c r="AO1483" s="32" t="s">
        <v>30</v>
      </c>
      <c r="AP1483" s="32" t="s">
        <v>30</v>
      </c>
      <c r="AQ1483" s="32" t="s">
        <v>30</v>
      </c>
      <c r="AR1483" s="32" t="s">
        <v>30</v>
      </c>
      <c r="AS1483" s="32" t="s">
        <v>30</v>
      </c>
      <c r="AT1483" s="32" t="s">
        <v>30</v>
      </c>
      <c r="AU1483" s="32" t="s">
        <v>30</v>
      </c>
      <c r="AV1483" s="33" t="s">
        <v>30</v>
      </c>
      <c r="AW1483" s="31" t="s">
        <v>30</v>
      </c>
      <c r="AX1483" s="32" t="s">
        <v>30</v>
      </c>
      <c r="AY1483" s="32" t="s">
        <v>30</v>
      </c>
      <c r="AZ1483" s="32" t="s">
        <v>30</v>
      </c>
      <c r="BA1483" s="32" t="s">
        <v>30</v>
      </c>
      <c r="BB1483" s="32" t="s">
        <v>30</v>
      </c>
      <c r="BC1483" s="32" t="s">
        <v>30</v>
      </c>
      <c r="BD1483" s="32" t="s">
        <v>30</v>
      </c>
      <c r="BE1483" s="32" t="s">
        <v>30</v>
      </c>
      <c r="BF1483" s="31" t="s">
        <v>30</v>
      </c>
      <c r="BG1483" s="32" t="s">
        <v>30</v>
      </c>
      <c r="BH1483" s="32" t="s">
        <v>30</v>
      </c>
      <c r="BI1483" s="32" t="s">
        <v>30</v>
      </c>
      <c r="BJ1483" s="32" t="s">
        <v>30</v>
      </c>
      <c r="BK1483" s="32" t="s">
        <v>30</v>
      </c>
      <c r="BL1483" s="32" t="s">
        <v>30</v>
      </c>
      <c r="BM1483" s="32" t="s">
        <v>30</v>
      </c>
      <c r="BN1483" s="32" t="s">
        <v>30</v>
      </c>
      <c r="BO1483" s="31" t="s">
        <v>30</v>
      </c>
      <c r="BP1483" s="32" t="s">
        <v>30</v>
      </c>
      <c r="BQ1483" s="32" t="s">
        <v>30</v>
      </c>
      <c r="BR1483" s="32" t="s">
        <v>30</v>
      </c>
      <c r="BS1483" s="32" t="s">
        <v>30</v>
      </c>
      <c r="BT1483" s="32" t="s">
        <v>30</v>
      </c>
      <c r="BU1483" s="32" t="s">
        <v>30</v>
      </c>
      <c r="BV1483" s="32" t="s">
        <v>30</v>
      </c>
      <c r="BW1483" s="33" t="s">
        <v>30</v>
      </c>
      <c r="BX1483" s="31" t="s">
        <v>30</v>
      </c>
      <c r="BY1483" s="32" t="s">
        <v>30</v>
      </c>
      <c r="BZ1483" s="32" t="s">
        <v>30</v>
      </c>
      <c r="CA1483" s="32" t="s">
        <v>30</v>
      </c>
      <c r="CB1483" s="32" t="s">
        <v>30</v>
      </c>
      <c r="CC1483" s="32" t="s">
        <v>30</v>
      </c>
      <c r="CD1483" s="32" t="s">
        <v>30</v>
      </c>
      <c r="CE1483" s="32" t="s">
        <v>30</v>
      </c>
      <c r="CF1483" s="34" t="s">
        <v>30</v>
      </c>
      <c r="CG1483" s="31" t="s">
        <v>30</v>
      </c>
      <c r="CH1483" s="32" t="s">
        <v>30</v>
      </c>
      <c r="CI1483" s="32" t="s">
        <v>30</v>
      </c>
      <c r="CJ1483" s="32" t="s">
        <v>30</v>
      </c>
      <c r="CK1483" s="32" t="s">
        <v>30</v>
      </c>
      <c r="CL1483" s="32" t="s">
        <v>30</v>
      </c>
      <c r="CM1483" s="32" t="s">
        <v>30</v>
      </c>
      <c r="CN1483" s="32" t="s">
        <v>30</v>
      </c>
      <c r="CO1483" s="32" t="s">
        <v>30</v>
      </c>
      <c r="CP1483" s="31" t="s">
        <v>30</v>
      </c>
      <c r="CQ1483" s="32" t="s">
        <v>30</v>
      </c>
      <c r="CR1483" s="32" t="s">
        <v>30</v>
      </c>
      <c r="CS1483" s="32" t="s">
        <v>30</v>
      </c>
      <c r="CT1483" s="32" t="s">
        <v>30</v>
      </c>
      <c r="CU1483" s="32" t="s">
        <v>30</v>
      </c>
      <c r="CV1483" s="32" t="s">
        <v>30</v>
      </c>
      <c r="CW1483" s="32" t="s">
        <v>30</v>
      </c>
      <c r="CX1483" s="34" t="s">
        <v>30</v>
      </c>
      <c r="CY1483" s="31" t="s">
        <v>30</v>
      </c>
      <c r="CZ1483" s="32" t="s">
        <v>30</v>
      </c>
      <c r="DA1483" s="32" t="s">
        <v>30</v>
      </c>
      <c r="DB1483" s="32" t="s">
        <v>30</v>
      </c>
      <c r="DC1483" s="32" t="s">
        <v>30</v>
      </c>
      <c r="DD1483" s="32" t="s">
        <v>30</v>
      </c>
      <c r="DE1483" s="32" t="s">
        <v>30</v>
      </c>
      <c r="DF1483" s="32" t="s">
        <v>30</v>
      </c>
      <c r="DG1483" s="32" t="s">
        <v>30</v>
      </c>
      <c r="DH1483" s="31" t="s">
        <v>30</v>
      </c>
      <c r="DI1483" s="43" t="s">
        <v>30</v>
      </c>
      <c r="DJ1483" s="43" t="s">
        <v>30</v>
      </c>
      <c r="DK1483" s="43" t="s">
        <v>30</v>
      </c>
      <c r="DL1483" s="43" t="s">
        <v>30</v>
      </c>
      <c r="DM1483" s="32" t="s">
        <v>30</v>
      </c>
      <c r="DN1483" s="32" t="s">
        <v>30</v>
      </c>
      <c r="DO1483" s="33" t="s">
        <v>30</v>
      </c>
    </row>
    <row r="1484" spans="1:119" ht="21" customHeight="1" x14ac:dyDescent="0.25">
      <c r="A1484" s="66" t="s">
        <v>2902</v>
      </c>
      <c r="B1484" s="67" t="s">
        <v>2702</v>
      </c>
      <c r="C1484" s="68" t="s">
        <v>2903</v>
      </c>
      <c r="D1484" s="31" t="s">
        <v>30</v>
      </c>
      <c r="E1484" s="32" t="s">
        <v>30</v>
      </c>
      <c r="F1484" s="32" t="s">
        <v>30</v>
      </c>
      <c r="G1484" s="32" t="s">
        <v>30</v>
      </c>
      <c r="H1484" s="32" t="s">
        <v>30</v>
      </c>
      <c r="I1484" s="32" t="s">
        <v>30</v>
      </c>
      <c r="J1484" s="32" t="s">
        <v>30</v>
      </c>
      <c r="K1484" s="32" t="s">
        <v>30</v>
      </c>
      <c r="L1484" s="32" t="s">
        <v>30</v>
      </c>
      <c r="M1484" s="31" t="s">
        <v>30</v>
      </c>
      <c r="N1484" s="43" t="s">
        <v>30</v>
      </c>
      <c r="O1484" s="32" t="s">
        <v>30</v>
      </c>
      <c r="P1484" s="32" t="s">
        <v>30</v>
      </c>
      <c r="Q1484" s="32" t="s">
        <v>30</v>
      </c>
      <c r="R1484" s="165" t="s">
        <v>30</v>
      </c>
      <c r="S1484" s="32" t="s">
        <v>30</v>
      </c>
      <c r="T1484" s="32" t="s">
        <v>30</v>
      </c>
      <c r="U1484" s="33" t="s">
        <v>30</v>
      </c>
      <c r="V1484" s="31" t="s">
        <v>30</v>
      </c>
      <c r="W1484" s="32" t="s">
        <v>30</v>
      </c>
      <c r="X1484" s="32" t="s">
        <v>30</v>
      </c>
      <c r="Y1484" s="32" t="s">
        <v>30</v>
      </c>
      <c r="Z1484" s="32" t="s">
        <v>30</v>
      </c>
      <c r="AA1484" s="165" t="s">
        <v>30</v>
      </c>
      <c r="AB1484" s="32" t="s">
        <v>30</v>
      </c>
      <c r="AC1484" s="32" t="s">
        <v>30</v>
      </c>
      <c r="AD1484" s="34" t="s">
        <v>30</v>
      </c>
      <c r="AE1484" s="31" t="s">
        <v>30</v>
      </c>
      <c r="AF1484" s="32" t="s">
        <v>30</v>
      </c>
      <c r="AG1484" s="32" t="s">
        <v>30</v>
      </c>
      <c r="AH1484" s="32" t="s">
        <v>30</v>
      </c>
      <c r="AI1484" s="32" t="s">
        <v>30</v>
      </c>
      <c r="AJ1484" s="165" t="s">
        <v>30</v>
      </c>
      <c r="AK1484" s="32" t="s">
        <v>30</v>
      </c>
      <c r="AL1484" s="32" t="s">
        <v>30</v>
      </c>
      <c r="AM1484" s="33" t="s">
        <v>30</v>
      </c>
      <c r="AN1484" s="31" t="s">
        <v>30</v>
      </c>
      <c r="AO1484" s="32" t="s">
        <v>30</v>
      </c>
      <c r="AP1484" s="32" t="s">
        <v>30</v>
      </c>
      <c r="AQ1484" s="32" t="s">
        <v>30</v>
      </c>
      <c r="AR1484" s="32" t="s">
        <v>30</v>
      </c>
      <c r="AS1484" s="32" t="s">
        <v>30</v>
      </c>
      <c r="AT1484" s="32" t="s">
        <v>30</v>
      </c>
      <c r="AU1484" s="32" t="s">
        <v>30</v>
      </c>
      <c r="AV1484" s="33" t="s">
        <v>30</v>
      </c>
      <c r="AW1484" s="31" t="s">
        <v>30</v>
      </c>
      <c r="AX1484" s="32" t="s">
        <v>30</v>
      </c>
      <c r="AY1484" s="32" t="s">
        <v>30</v>
      </c>
      <c r="AZ1484" s="32" t="s">
        <v>30</v>
      </c>
      <c r="BA1484" s="32" t="s">
        <v>30</v>
      </c>
      <c r="BB1484" s="32" t="s">
        <v>30</v>
      </c>
      <c r="BC1484" s="32" t="s">
        <v>30</v>
      </c>
      <c r="BD1484" s="32" t="s">
        <v>30</v>
      </c>
      <c r="BE1484" s="32" t="s">
        <v>30</v>
      </c>
      <c r="BF1484" s="31" t="s">
        <v>30</v>
      </c>
      <c r="BG1484" s="32" t="s">
        <v>30</v>
      </c>
      <c r="BH1484" s="32" t="s">
        <v>30</v>
      </c>
      <c r="BI1484" s="32" t="s">
        <v>30</v>
      </c>
      <c r="BJ1484" s="32" t="s">
        <v>30</v>
      </c>
      <c r="BK1484" s="32" t="s">
        <v>30</v>
      </c>
      <c r="BL1484" s="32" t="s">
        <v>30</v>
      </c>
      <c r="BM1484" s="32" t="s">
        <v>30</v>
      </c>
      <c r="BN1484" s="32" t="s">
        <v>30</v>
      </c>
      <c r="BO1484" s="31" t="s">
        <v>30</v>
      </c>
      <c r="BP1484" s="32" t="s">
        <v>30</v>
      </c>
      <c r="BQ1484" s="32" t="s">
        <v>30</v>
      </c>
      <c r="BR1484" s="32" t="s">
        <v>30</v>
      </c>
      <c r="BS1484" s="32" t="s">
        <v>30</v>
      </c>
      <c r="BT1484" s="32" t="s">
        <v>30</v>
      </c>
      <c r="BU1484" s="32" t="s">
        <v>30</v>
      </c>
      <c r="BV1484" s="32" t="s">
        <v>30</v>
      </c>
      <c r="BW1484" s="33" t="s">
        <v>30</v>
      </c>
      <c r="BX1484" s="31" t="s">
        <v>30</v>
      </c>
      <c r="BY1484" s="32" t="s">
        <v>30</v>
      </c>
      <c r="BZ1484" s="32" t="s">
        <v>30</v>
      </c>
      <c r="CA1484" s="32" t="s">
        <v>30</v>
      </c>
      <c r="CB1484" s="32" t="s">
        <v>30</v>
      </c>
      <c r="CC1484" s="32" t="s">
        <v>30</v>
      </c>
      <c r="CD1484" s="32" t="s">
        <v>30</v>
      </c>
      <c r="CE1484" s="32" t="s">
        <v>30</v>
      </c>
      <c r="CF1484" s="34" t="s">
        <v>30</v>
      </c>
      <c r="CG1484" s="31" t="s">
        <v>30</v>
      </c>
      <c r="CH1484" s="32" t="s">
        <v>30</v>
      </c>
      <c r="CI1484" s="32" t="s">
        <v>30</v>
      </c>
      <c r="CJ1484" s="32" t="s">
        <v>30</v>
      </c>
      <c r="CK1484" s="32" t="s">
        <v>30</v>
      </c>
      <c r="CL1484" s="32" t="s">
        <v>30</v>
      </c>
      <c r="CM1484" s="32" t="s">
        <v>30</v>
      </c>
      <c r="CN1484" s="32" t="s">
        <v>30</v>
      </c>
      <c r="CO1484" s="32" t="s">
        <v>30</v>
      </c>
      <c r="CP1484" s="31" t="s">
        <v>30</v>
      </c>
      <c r="CQ1484" s="32" t="s">
        <v>30</v>
      </c>
      <c r="CR1484" s="32" t="s">
        <v>30</v>
      </c>
      <c r="CS1484" s="32" t="s">
        <v>30</v>
      </c>
      <c r="CT1484" s="32" t="s">
        <v>30</v>
      </c>
      <c r="CU1484" s="32" t="s">
        <v>30</v>
      </c>
      <c r="CV1484" s="32" t="s">
        <v>30</v>
      </c>
      <c r="CW1484" s="32" t="s">
        <v>30</v>
      </c>
      <c r="CX1484" s="34" t="s">
        <v>30</v>
      </c>
      <c r="CY1484" s="31" t="s">
        <v>30</v>
      </c>
      <c r="CZ1484" s="32" t="s">
        <v>30</v>
      </c>
      <c r="DA1484" s="32" t="s">
        <v>30</v>
      </c>
      <c r="DB1484" s="32" t="s">
        <v>30</v>
      </c>
      <c r="DC1484" s="32" t="s">
        <v>30</v>
      </c>
      <c r="DD1484" s="32" t="s">
        <v>30</v>
      </c>
      <c r="DE1484" s="32" t="s">
        <v>30</v>
      </c>
      <c r="DF1484" s="32" t="s">
        <v>30</v>
      </c>
      <c r="DG1484" s="32" t="s">
        <v>30</v>
      </c>
      <c r="DH1484" s="31" t="s">
        <v>30</v>
      </c>
      <c r="DI1484" s="43" t="s">
        <v>30</v>
      </c>
      <c r="DJ1484" s="43" t="s">
        <v>30</v>
      </c>
      <c r="DK1484" s="43" t="s">
        <v>30</v>
      </c>
      <c r="DL1484" s="43" t="s">
        <v>30</v>
      </c>
      <c r="DM1484" s="32" t="s">
        <v>30</v>
      </c>
      <c r="DN1484" s="32" t="s">
        <v>30</v>
      </c>
      <c r="DO1484" s="33" t="s">
        <v>30</v>
      </c>
    </row>
    <row r="1485" spans="1:119" ht="21" customHeight="1" x14ac:dyDescent="0.25">
      <c r="A1485" s="66" t="s">
        <v>2904</v>
      </c>
      <c r="B1485" s="67" t="s">
        <v>2702</v>
      </c>
      <c r="C1485" s="68" t="s">
        <v>2905</v>
      </c>
      <c r="D1485" s="31" t="s">
        <v>30</v>
      </c>
      <c r="E1485" s="32" t="s">
        <v>30</v>
      </c>
      <c r="F1485" s="32" t="s">
        <v>30</v>
      </c>
      <c r="G1485" s="32" t="s">
        <v>30</v>
      </c>
      <c r="H1485" s="32" t="s">
        <v>30</v>
      </c>
      <c r="I1485" s="32" t="s">
        <v>30</v>
      </c>
      <c r="J1485" s="32" t="s">
        <v>30</v>
      </c>
      <c r="K1485" s="32" t="s">
        <v>30</v>
      </c>
      <c r="L1485" s="32" t="s">
        <v>30</v>
      </c>
      <c r="M1485" s="31" t="s">
        <v>30</v>
      </c>
      <c r="N1485" s="43" t="s">
        <v>30</v>
      </c>
      <c r="O1485" s="32" t="s">
        <v>30</v>
      </c>
      <c r="P1485" s="32" t="s">
        <v>30</v>
      </c>
      <c r="Q1485" s="32" t="s">
        <v>30</v>
      </c>
      <c r="R1485" s="165" t="s">
        <v>30</v>
      </c>
      <c r="S1485" s="32" t="s">
        <v>30</v>
      </c>
      <c r="T1485" s="32" t="s">
        <v>30</v>
      </c>
      <c r="U1485" s="33" t="s">
        <v>30</v>
      </c>
      <c r="V1485" s="31" t="s">
        <v>30</v>
      </c>
      <c r="W1485" s="32" t="s">
        <v>30</v>
      </c>
      <c r="X1485" s="32" t="s">
        <v>30</v>
      </c>
      <c r="Y1485" s="32" t="s">
        <v>30</v>
      </c>
      <c r="Z1485" s="32" t="s">
        <v>30</v>
      </c>
      <c r="AA1485" s="165" t="s">
        <v>30</v>
      </c>
      <c r="AB1485" s="32" t="s">
        <v>30</v>
      </c>
      <c r="AC1485" s="32" t="s">
        <v>30</v>
      </c>
      <c r="AD1485" s="34" t="s">
        <v>30</v>
      </c>
      <c r="AE1485" s="31" t="s">
        <v>30</v>
      </c>
      <c r="AF1485" s="32" t="s">
        <v>30</v>
      </c>
      <c r="AG1485" s="32" t="s">
        <v>30</v>
      </c>
      <c r="AH1485" s="32" t="s">
        <v>30</v>
      </c>
      <c r="AI1485" s="32" t="s">
        <v>30</v>
      </c>
      <c r="AJ1485" s="165" t="s">
        <v>30</v>
      </c>
      <c r="AK1485" s="32" t="s">
        <v>30</v>
      </c>
      <c r="AL1485" s="32" t="s">
        <v>30</v>
      </c>
      <c r="AM1485" s="33" t="s">
        <v>30</v>
      </c>
      <c r="AN1485" s="31" t="s">
        <v>30</v>
      </c>
      <c r="AO1485" s="32" t="s">
        <v>30</v>
      </c>
      <c r="AP1485" s="32" t="s">
        <v>30</v>
      </c>
      <c r="AQ1485" s="32" t="s">
        <v>30</v>
      </c>
      <c r="AR1485" s="32" t="s">
        <v>30</v>
      </c>
      <c r="AS1485" s="32" t="s">
        <v>30</v>
      </c>
      <c r="AT1485" s="32" t="s">
        <v>30</v>
      </c>
      <c r="AU1485" s="32" t="s">
        <v>30</v>
      </c>
      <c r="AV1485" s="33" t="s">
        <v>30</v>
      </c>
      <c r="AW1485" s="31" t="s">
        <v>30</v>
      </c>
      <c r="AX1485" s="32" t="s">
        <v>30</v>
      </c>
      <c r="AY1485" s="32" t="s">
        <v>30</v>
      </c>
      <c r="AZ1485" s="32" t="s">
        <v>30</v>
      </c>
      <c r="BA1485" s="32" t="s">
        <v>30</v>
      </c>
      <c r="BB1485" s="32" t="s">
        <v>30</v>
      </c>
      <c r="BC1485" s="32" t="s">
        <v>30</v>
      </c>
      <c r="BD1485" s="32" t="s">
        <v>30</v>
      </c>
      <c r="BE1485" s="32" t="s">
        <v>30</v>
      </c>
      <c r="BF1485" s="31" t="s">
        <v>30</v>
      </c>
      <c r="BG1485" s="32" t="s">
        <v>30</v>
      </c>
      <c r="BH1485" s="32" t="s">
        <v>30</v>
      </c>
      <c r="BI1485" s="32" t="s">
        <v>30</v>
      </c>
      <c r="BJ1485" s="32" t="s">
        <v>30</v>
      </c>
      <c r="BK1485" s="32" t="s">
        <v>30</v>
      </c>
      <c r="BL1485" s="32" t="s">
        <v>30</v>
      </c>
      <c r="BM1485" s="32" t="s">
        <v>30</v>
      </c>
      <c r="BN1485" s="32" t="s">
        <v>30</v>
      </c>
      <c r="BO1485" s="31" t="s">
        <v>30</v>
      </c>
      <c r="BP1485" s="32" t="s">
        <v>30</v>
      </c>
      <c r="BQ1485" s="32" t="s">
        <v>30</v>
      </c>
      <c r="BR1485" s="32" t="s">
        <v>30</v>
      </c>
      <c r="BS1485" s="32" t="s">
        <v>30</v>
      </c>
      <c r="BT1485" s="32" t="s">
        <v>30</v>
      </c>
      <c r="BU1485" s="32" t="s">
        <v>30</v>
      </c>
      <c r="BV1485" s="32" t="s">
        <v>30</v>
      </c>
      <c r="BW1485" s="33" t="s">
        <v>30</v>
      </c>
      <c r="BX1485" s="31" t="s">
        <v>30</v>
      </c>
      <c r="BY1485" s="32" t="s">
        <v>30</v>
      </c>
      <c r="BZ1485" s="32" t="s">
        <v>30</v>
      </c>
      <c r="CA1485" s="32" t="s">
        <v>30</v>
      </c>
      <c r="CB1485" s="32" t="s">
        <v>30</v>
      </c>
      <c r="CC1485" s="32" t="s">
        <v>30</v>
      </c>
      <c r="CD1485" s="32" t="s">
        <v>30</v>
      </c>
      <c r="CE1485" s="32" t="s">
        <v>30</v>
      </c>
      <c r="CF1485" s="34" t="s">
        <v>30</v>
      </c>
      <c r="CG1485" s="31" t="s">
        <v>30</v>
      </c>
      <c r="CH1485" s="32" t="s">
        <v>30</v>
      </c>
      <c r="CI1485" s="32" t="s">
        <v>30</v>
      </c>
      <c r="CJ1485" s="32" t="s">
        <v>30</v>
      </c>
      <c r="CK1485" s="32" t="s">
        <v>30</v>
      </c>
      <c r="CL1485" s="32" t="s">
        <v>30</v>
      </c>
      <c r="CM1485" s="32" t="s">
        <v>30</v>
      </c>
      <c r="CN1485" s="32" t="s">
        <v>30</v>
      </c>
      <c r="CO1485" s="32" t="s">
        <v>30</v>
      </c>
      <c r="CP1485" s="31" t="s">
        <v>30</v>
      </c>
      <c r="CQ1485" s="32" t="s">
        <v>30</v>
      </c>
      <c r="CR1485" s="32" t="s">
        <v>30</v>
      </c>
      <c r="CS1485" s="32" t="s">
        <v>30</v>
      </c>
      <c r="CT1485" s="32" t="s">
        <v>30</v>
      </c>
      <c r="CU1485" s="32" t="s">
        <v>30</v>
      </c>
      <c r="CV1485" s="32" t="s">
        <v>30</v>
      </c>
      <c r="CW1485" s="32" t="s">
        <v>30</v>
      </c>
      <c r="CX1485" s="34" t="s">
        <v>30</v>
      </c>
      <c r="CY1485" s="31" t="s">
        <v>30</v>
      </c>
      <c r="CZ1485" s="32" t="s">
        <v>30</v>
      </c>
      <c r="DA1485" s="32" t="s">
        <v>30</v>
      </c>
      <c r="DB1485" s="32" t="s">
        <v>30</v>
      </c>
      <c r="DC1485" s="32" t="s">
        <v>30</v>
      </c>
      <c r="DD1485" s="32" t="s">
        <v>30</v>
      </c>
      <c r="DE1485" s="32" t="s">
        <v>30</v>
      </c>
      <c r="DF1485" s="32" t="s">
        <v>30</v>
      </c>
      <c r="DG1485" s="32" t="s">
        <v>30</v>
      </c>
      <c r="DH1485" s="31" t="s">
        <v>30</v>
      </c>
      <c r="DI1485" s="43" t="s">
        <v>30</v>
      </c>
      <c r="DJ1485" s="43" t="s">
        <v>30</v>
      </c>
      <c r="DK1485" s="43" t="s">
        <v>30</v>
      </c>
      <c r="DL1485" s="43" t="s">
        <v>30</v>
      </c>
      <c r="DM1485" s="32" t="s">
        <v>30</v>
      </c>
      <c r="DN1485" s="32" t="s">
        <v>30</v>
      </c>
      <c r="DO1485" s="33" t="s">
        <v>30</v>
      </c>
    </row>
    <row r="1486" spans="1:119" ht="21" customHeight="1" x14ac:dyDescent="0.25">
      <c r="A1486" s="66" t="s">
        <v>2906</v>
      </c>
      <c r="B1486" s="67" t="s">
        <v>2702</v>
      </c>
      <c r="C1486" s="68" t="s">
        <v>2907</v>
      </c>
      <c r="D1486" s="31" t="s">
        <v>30</v>
      </c>
      <c r="E1486" s="32" t="s">
        <v>30</v>
      </c>
      <c r="F1486" s="32" t="s">
        <v>30</v>
      </c>
      <c r="G1486" s="32" t="s">
        <v>30</v>
      </c>
      <c r="H1486" s="32" t="s">
        <v>30</v>
      </c>
      <c r="I1486" s="32" t="s">
        <v>30</v>
      </c>
      <c r="J1486" s="32" t="s">
        <v>30</v>
      </c>
      <c r="K1486" s="32" t="s">
        <v>30</v>
      </c>
      <c r="L1486" s="32" t="s">
        <v>30</v>
      </c>
      <c r="M1486" s="31" t="s">
        <v>30</v>
      </c>
      <c r="N1486" s="43" t="s">
        <v>30</v>
      </c>
      <c r="O1486" s="32" t="s">
        <v>30</v>
      </c>
      <c r="P1486" s="32" t="s">
        <v>30</v>
      </c>
      <c r="Q1486" s="32" t="s">
        <v>30</v>
      </c>
      <c r="R1486" s="165" t="s">
        <v>30</v>
      </c>
      <c r="S1486" s="32" t="s">
        <v>30</v>
      </c>
      <c r="T1486" s="32" t="s">
        <v>30</v>
      </c>
      <c r="U1486" s="33" t="s">
        <v>30</v>
      </c>
      <c r="V1486" s="31" t="s">
        <v>30</v>
      </c>
      <c r="W1486" s="32" t="s">
        <v>30</v>
      </c>
      <c r="X1486" s="32" t="s">
        <v>30</v>
      </c>
      <c r="Y1486" s="32" t="s">
        <v>30</v>
      </c>
      <c r="Z1486" s="32" t="s">
        <v>30</v>
      </c>
      <c r="AA1486" s="165" t="s">
        <v>30</v>
      </c>
      <c r="AB1486" s="32" t="s">
        <v>30</v>
      </c>
      <c r="AC1486" s="32" t="s">
        <v>30</v>
      </c>
      <c r="AD1486" s="34" t="s">
        <v>30</v>
      </c>
      <c r="AE1486" s="31" t="s">
        <v>30</v>
      </c>
      <c r="AF1486" s="32" t="s">
        <v>30</v>
      </c>
      <c r="AG1486" s="32" t="s">
        <v>30</v>
      </c>
      <c r="AH1486" s="32" t="s">
        <v>30</v>
      </c>
      <c r="AI1486" s="32" t="s">
        <v>30</v>
      </c>
      <c r="AJ1486" s="165" t="s">
        <v>30</v>
      </c>
      <c r="AK1486" s="32" t="s">
        <v>30</v>
      </c>
      <c r="AL1486" s="32" t="s">
        <v>30</v>
      </c>
      <c r="AM1486" s="33" t="s">
        <v>30</v>
      </c>
      <c r="AN1486" s="31" t="s">
        <v>30</v>
      </c>
      <c r="AO1486" s="32" t="s">
        <v>30</v>
      </c>
      <c r="AP1486" s="32" t="s">
        <v>30</v>
      </c>
      <c r="AQ1486" s="32" t="s">
        <v>30</v>
      </c>
      <c r="AR1486" s="32" t="s">
        <v>30</v>
      </c>
      <c r="AS1486" s="32" t="s">
        <v>30</v>
      </c>
      <c r="AT1486" s="32" t="s">
        <v>30</v>
      </c>
      <c r="AU1486" s="32" t="s">
        <v>30</v>
      </c>
      <c r="AV1486" s="33" t="s">
        <v>30</v>
      </c>
      <c r="AW1486" s="31" t="s">
        <v>30</v>
      </c>
      <c r="AX1486" s="32" t="s">
        <v>30</v>
      </c>
      <c r="AY1486" s="32" t="s">
        <v>30</v>
      </c>
      <c r="AZ1486" s="32" t="s">
        <v>30</v>
      </c>
      <c r="BA1486" s="32" t="s">
        <v>30</v>
      </c>
      <c r="BB1486" s="32" t="s">
        <v>30</v>
      </c>
      <c r="BC1486" s="32" t="s">
        <v>30</v>
      </c>
      <c r="BD1486" s="32" t="s">
        <v>30</v>
      </c>
      <c r="BE1486" s="32" t="s">
        <v>30</v>
      </c>
      <c r="BF1486" s="31" t="s">
        <v>30</v>
      </c>
      <c r="BG1486" s="32" t="s">
        <v>30</v>
      </c>
      <c r="BH1486" s="32" t="s">
        <v>30</v>
      </c>
      <c r="BI1486" s="32" t="s">
        <v>30</v>
      </c>
      <c r="BJ1486" s="32" t="s">
        <v>30</v>
      </c>
      <c r="BK1486" s="32" t="s">
        <v>30</v>
      </c>
      <c r="BL1486" s="32" t="s">
        <v>30</v>
      </c>
      <c r="BM1486" s="32" t="s">
        <v>30</v>
      </c>
      <c r="BN1486" s="32" t="s">
        <v>30</v>
      </c>
      <c r="BO1486" s="31" t="s">
        <v>30</v>
      </c>
      <c r="BP1486" s="32" t="s">
        <v>30</v>
      </c>
      <c r="BQ1486" s="32" t="s">
        <v>30</v>
      </c>
      <c r="BR1486" s="32" t="s">
        <v>30</v>
      </c>
      <c r="BS1486" s="32" t="s">
        <v>30</v>
      </c>
      <c r="BT1486" s="32" t="s">
        <v>30</v>
      </c>
      <c r="BU1486" s="32" t="s">
        <v>30</v>
      </c>
      <c r="BV1486" s="32" t="s">
        <v>30</v>
      </c>
      <c r="BW1486" s="33" t="s">
        <v>30</v>
      </c>
      <c r="BX1486" s="31" t="s">
        <v>30</v>
      </c>
      <c r="BY1486" s="32" t="s">
        <v>30</v>
      </c>
      <c r="BZ1486" s="32" t="s">
        <v>30</v>
      </c>
      <c r="CA1486" s="32" t="s">
        <v>30</v>
      </c>
      <c r="CB1486" s="32" t="s">
        <v>30</v>
      </c>
      <c r="CC1486" s="32" t="s">
        <v>30</v>
      </c>
      <c r="CD1486" s="32" t="s">
        <v>30</v>
      </c>
      <c r="CE1486" s="32" t="s">
        <v>30</v>
      </c>
      <c r="CF1486" s="34" t="s">
        <v>30</v>
      </c>
      <c r="CG1486" s="31" t="s">
        <v>30</v>
      </c>
      <c r="CH1486" s="32" t="s">
        <v>30</v>
      </c>
      <c r="CI1486" s="32" t="s">
        <v>30</v>
      </c>
      <c r="CJ1486" s="32" t="s">
        <v>30</v>
      </c>
      <c r="CK1486" s="32" t="s">
        <v>30</v>
      </c>
      <c r="CL1486" s="32" t="s">
        <v>30</v>
      </c>
      <c r="CM1486" s="32" t="s">
        <v>30</v>
      </c>
      <c r="CN1486" s="32" t="s">
        <v>30</v>
      </c>
      <c r="CO1486" s="32" t="s">
        <v>30</v>
      </c>
      <c r="CP1486" s="31" t="s">
        <v>30</v>
      </c>
      <c r="CQ1486" s="32" t="s">
        <v>30</v>
      </c>
      <c r="CR1486" s="32" t="s">
        <v>30</v>
      </c>
      <c r="CS1486" s="32" t="s">
        <v>30</v>
      </c>
      <c r="CT1486" s="32" t="s">
        <v>30</v>
      </c>
      <c r="CU1486" s="32" t="s">
        <v>30</v>
      </c>
      <c r="CV1486" s="32" t="s">
        <v>30</v>
      </c>
      <c r="CW1486" s="32" t="s">
        <v>30</v>
      </c>
      <c r="CX1486" s="34" t="s">
        <v>30</v>
      </c>
      <c r="CY1486" s="31" t="s">
        <v>30</v>
      </c>
      <c r="CZ1486" s="32" t="s">
        <v>30</v>
      </c>
      <c r="DA1486" s="32" t="s">
        <v>30</v>
      </c>
      <c r="DB1486" s="32" t="s">
        <v>30</v>
      </c>
      <c r="DC1486" s="32" t="s">
        <v>30</v>
      </c>
      <c r="DD1486" s="32" t="s">
        <v>30</v>
      </c>
      <c r="DE1486" s="32" t="s">
        <v>30</v>
      </c>
      <c r="DF1486" s="32" t="s">
        <v>30</v>
      </c>
      <c r="DG1486" s="32" t="s">
        <v>30</v>
      </c>
      <c r="DH1486" s="31" t="s">
        <v>30</v>
      </c>
      <c r="DI1486" s="43" t="s">
        <v>30</v>
      </c>
      <c r="DJ1486" s="43" t="s">
        <v>30</v>
      </c>
      <c r="DK1486" s="43" t="s">
        <v>30</v>
      </c>
      <c r="DL1486" s="43" t="s">
        <v>30</v>
      </c>
      <c r="DM1486" s="32" t="s">
        <v>30</v>
      </c>
      <c r="DN1486" s="32" t="s">
        <v>30</v>
      </c>
      <c r="DO1486" s="33" t="s">
        <v>30</v>
      </c>
    </row>
    <row r="1487" spans="1:119" ht="21" customHeight="1" x14ac:dyDescent="0.25">
      <c r="A1487" s="66" t="s">
        <v>2908</v>
      </c>
      <c r="B1487" s="67" t="s">
        <v>2702</v>
      </c>
      <c r="C1487" s="68" t="s">
        <v>2909</v>
      </c>
      <c r="D1487" s="31" t="s">
        <v>30</v>
      </c>
      <c r="E1487" s="32" t="s">
        <v>30</v>
      </c>
      <c r="F1487" s="32" t="s">
        <v>30</v>
      </c>
      <c r="G1487" s="32" t="s">
        <v>30</v>
      </c>
      <c r="H1487" s="32" t="s">
        <v>30</v>
      </c>
      <c r="I1487" s="32" t="s">
        <v>30</v>
      </c>
      <c r="J1487" s="32" t="s">
        <v>30</v>
      </c>
      <c r="K1487" s="32" t="s">
        <v>30</v>
      </c>
      <c r="L1487" s="32" t="s">
        <v>30</v>
      </c>
      <c r="M1487" s="31" t="s">
        <v>30</v>
      </c>
      <c r="N1487" s="43" t="s">
        <v>30</v>
      </c>
      <c r="O1487" s="32" t="s">
        <v>30</v>
      </c>
      <c r="P1487" s="32" t="s">
        <v>30</v>
      </c>
      <c r="Q1487" s="32" t="s">
        <v>30</v>
      </c>
      <c r="R1487" s="165" t="s">
        <v>30</v>
      </c>
      <c r="S1487" s="32" t="s">
        <v>30</v>
      </c>
      <c r="T1487" s="32" t="s">
        <v>30</v>
      </c>
      <c r="U1487" s="33" t="s">
        <v>30</v>
      </c>
      <c r="V1487" s="31" t="s">
        <v>30</v>
      </c>
      <c r="W1487" s="32" t="s">
        <v>30</v>
      </c>
      <c r="X1487" s="32" t="s">
        <v>30</v>
      </c>
      <c r="Y1487" s="32" t="s">
        <v>30</v>
      </c>
      <c r="Z1487" s="32" t="s">
        <v>30</v>
      </c>
      <c r="AA1487" s="165" t="s">
        <v>30</v>
      </c>
      <c r="AB1487" s="32" t="s">
        <v>30</v>
      </c>
      <c r="AC1487" s="32" t="s">
        <v>30</v>
      </c>
      <c r="AD1487" s="34" t="s">
        <v>30</v>
      </c>
      <c r="AE1487" s="31" t="s">
        <v>30</v>
      </c>
      <c r="AF1487" s="32" t="s">
        <v>30</v>
      </c>
      <c r="AG1487" s="32" t="s">
        <v>30</v>
      </c>
      <c r="AH1487" s="32" t="s">
        <v>30</v>
      </c>
      <c r="AI1487" s="32" t="s">
        <v>30</v>
      </c>
      <c r="AJ1487" s="165" t="s">
        <v>30</v>
      </c>
      <c r="AK1487" s="32" t="s">
        <v>30</v>
      </c>
      <c r="AL1487" s="32" t="s">
        <v>30</v>
      </c>
      <c r="AM1487" s="33" t="s">
        <v>30</v>
      </c>
      <c r="AN1487" s="31" t="s">
        <v>30</v>
      </c>
      <c r="AO1487" s="32" t="s">
        <v>30</v>
      </c>
      <c r="AP1487" s="32" t="s">
        <v>30</v>
      </c>
      <c r="AQ1487" s="32" t="s">
        <v>30</v>
      </c>
      <c r="AR1487" s="32" t="s">
        <v>30</v>
      </c>
      <c r="AS1487" s="32" t="s">
        <v>30</v>
      </c>
      <c r="AT1487" s="32" t="s">
        <v>30</v>
      </c>
      <c r="AU1487" s="32" t="s">
        <v>30</v>
      </c>
      <c r="AV1487" s="33" t="s">
        <v>30</v>
      </c>
      <c r="AW1487" s="31" t="s">
        <v>30</v>
      </c>
      <c r="AX1487" s="32" t="s">
        <v>30</v>
      </c>
      <c r="AY1487" s="32" t="s">
        <v>30</v>
      </c>
      <c r="AZ1487" s="32" t="s">
        <v>30</v>
      </c>
      <c r="BA1487" s="32" t="s">
        <v>30</v>
      </c>
      <c r="BB1487" s="32" t="s">
        <v>30</v>
      </c>
      <c r="BC1487" s="32" t="s">
        <v>30</v>
      </c>
      <c r="BD1487" s="32" t="s">
        <v>30</v>
      </c>
      <c r="BE1487" s="32" t="s">
        <v>30</v>
      </c>
      <c r="BF1487" s="31" t="s">
        <v>30</v>
      </c>
      <c r="BG1487" s="32" t="s">
        <v>30</v>
      </c>
      <c r="BH1487" s="32" t="s">
        <v>30</v>
      </c>
      <c r="BI1487" s="32" t="s">
        <v>30</v>
      </c>
      <c r="BJ1487" s="32" t="s">
        <v>30</v>
      </c>
      <c r="BK1487" s="32" t="s">
        <v>30</v>
      </c>
      <c r="BL1487" s="32" t="s">
        <v>30</v>
      </c>
      <c r="BM1487" s="32" t="s">
        <v>30</v>
      </c>
      <c r="BN1487" s="32" t="s">
        <v>30</v>
      </c>
      <c r="BO1487" s="31" t="s">
        <v>30</v>
      </c>
      <c r="BP1487" s="32" t="s">
        <v>30</v>
      </c>
      <c r="BQ1487" s="32" t="s">
        <v>30</v>
      </c>
      <c r="BR1487" s="32" t="s">
        <v>30</v>
      </c>
      <c r="BS1487" s="32" t="s">
        <v>30</v>
      </c>
      <c r="BT1487" s="32" t="s">
        <v>30</v>
      </c>
      <c r="BU1487" s="32" t="s">
        <v>30</v>
      </c>
      <c r="BV1487" s="32" t="s">
        <v>30</v>
      </c>
      <c r="BW1487" s="33" t="s">
        <v>30</v>
      </c>
      <c r="BX1487" s="31" t="s">
        <v>30</v>
      </c>
      <c r="BY1487" s="32" t="s">
        <v>30</v>
      </c>
      <c r="BZ1487" s="32" t="s">
        <v>30</v>
      </c>
      <c r="CA1487" s="32" t="s">
        <v>30</v>
      </c>
      <c r="CB1487" s="32" t="s">
        <v>30</v>
      </c>
      <c r="CC1487" s="32" t="s">
        <v>30</v>
      </c>
      <c r="CD1487" s="32" t="s">
        <v>30</v>
      </c>
      <c r="CE1487" s="32" t="s">
        <v>30</v>
      </c>
      <c r="CF1487" s="34" t="s">
        <v>30</v>
      </c>
      <c r="CG1487" s="31" t="s">
        <v>30</v>
      </c>
      <c r="CH1487" s="32" t="s">
        <v>30</v>
      </c>
      <c r="CI1487" s="32" t="s">
        <v>30</v>
      </c>
      <c r="CJ1487" s="32" t="s">
        <v>30</v>
      </c>
      <c r="CK1487" s="32" t="s">
        <v>30</v>
      </c>
      <c r="CL1487" s="32" t="s">
        <v>30</v>
      </c>
      <c r="CM1487" s="32" t="s">
        <v>30</v>
      </c>
      <c r="CN1487" s="32" t="s">
        <v>30</v>
      </c>
      <c r="CO1487" s="32" t="s">
        <v>30</v>
      </c>
      <c r="CP1487" s="31" t="s">
        <v>30</v>
      </c>
      <c r="CQ1487" s="32" t="s">
        <v>30</v>
      </c>
      <c r="CR1487" s="32" t="s">
        <v>30</v>
      </c>
      <c r="CS1487" s="32" t="s">
        <v>30</v>
      </c>
      <c r="CT1487" s="32" t="s">
        <v>30</v>
      </c>
      <c r="CU1487" s="32" t="s">
        <v>30</v>
      </c>
      <c r="CV1487" s="32" t="s">
        <v>30</v>
      </c>
      <c r="CW1487" s="32" t="s">
        <v>30</v>
      </c>
      <c r="CX1487" s="34" t="s">
        <v>30</v>
      </c>
      <c r="CY1487" s="31" t="s">
        <v>30</v>
      </c>
      <c r="CZ1487" s="32" t="s">
        <v>30</v>
      </c>
      <c r="DA1487" s="32" t="s">
        <v>30</v>
      </c>
      <c r="DB1487" s="32" t="s">
        <v>30</v>
      </c>
      <c r="DC1487" s="32" t="s">
        <v>30</v>
      </c>
      <c r="DD1487" s="32" t="s">
        <v>30</v>
      </c>
      <c r="DE1487" s="32" t="s">
        <v>30</v>
      </c>
      <c r="DF1487" s="32" t="s">
        <v>30</v>
      </c>
      <c r="DG1487" s="32" t="s">
        <v>30</v>
      </c>
      <c r="DH1487" s="31" t="s">
        <v>30</v>
      </c>
      <c r="DI1487" s="43" t="s">
        <v>30</v>
      </c>
      <c r="DJ1487" s="43" t="s">
        <v>30</v>
      </c>
      <c r="DK1487" s="43" t="s">
        <v>30</v>
      </c>
      <c r="DL1487" s="43" t="s">
        <v>30</v>
      </c>
      <c r="DM1487" s="32" t="s">
        <v>30</v>
      </c>
      <c r="DN1487" s="32" t="s">
        <v>30</v>
      </c>
      <c r="DO1487" s="33" t="s">
        <v>30</v>
      </c>
    </row>
    <row r="1488" spans="1:119" ht="21" customHeight="1" x14ac:dyDescent="0.25">
      <c r="A1488" s="66" t="s">
        <v>2910</v>
      </c>
      <c r="B1488" s="67" t="s">
        <v>2702</v>
      </c>
      <c r="C1488" s="68" t="s">
        <v>2911</v>
      </c>
      <c r="D1488" s="31" t="s">
        <v>30</v>
      </c>
      <c r="E1488" s="32" t="s">
        <v>30</v>
      </c>
      <c r="F1488" s="32" t="s">
        <v>30</v>
      </c>
      <c r="G1488" s="32" t="s">
        <v>30</v>
      </c>
      <c r="H1488" s="32" t="s">
        <v>30</v>
      </c>
      <c r="I1488" s="32" t="s">
        <v>30</v>
      </c>
      <c r="J1488" s="32" t="s">
        <v>30</v>
      </c>
      <c r="K1488" s="32" t="s">
        <v>30</v>
      </c>
      <c r="L1488" s="32" t="s">
        <v>30</v>
      </c>
      <c r="M1488" s="31" t="s">
        <v>30</v>
      </c>
      <c r="N1488" s="43" t="s">
        <v>30</v>
      </c>
      <c r="O1488" s="32" t="s">
        <v>30</v>
      </c>
      <c r="P1488" s="32" t="s">
        <v>30</v>
      </c>
      <c r="Q1488" s="32" t="s">
        <v>30</v>
      </c>
      <c r="R1488" s="165" t="s">
        <v>30</v>
      </c>
      <c r="S1488" s="32" t="s">
        <v>30</v>
      </c>
      <c r="T1488" s="32" t="s">
        <v>30</v>
      </c>
      <c r="U1488" s="33" t="s">
        <v>30</v>
      </c>
      <c r="V1488" s="31" t="s">
        <v>30</v>
      </c>
      <c r="W1488" s="32" t="s">
        <v>30</v>
      </c>
      <c r="X1488" s="32" t="s">
        <v>30</v>
      </c>
      <c r="Y1488" s="32" t="s">
        <v>30</v>
      </c>
      <c r="Z1488" s="32" t="s">
        <v>30</v>
      </c>
      <c r="AA1488" s="165" t="s">
        <v>30</v>
      </c>
      <c r="AB1488" s="32" t="s">
        <v>30</v>
      </c>
      <c r="AC1488" s="32" t="s">
        <v>30</v>
      </c>
      <c r="AD1488" s="34" t="s">
        <v>30</v>
      </c>
      <c r="AE1488" s="31" t="s">
        <v>30</v>
      </c>
      <c r="AF1488" s="32" t="s">
        <v>30</v>
      </c>
      <c r="AG1488" s="32" t="s">
        <v>30</v>
      </c>
      <c r="AH1488" s="32" t="s">
        <v>30</v>
      </c>
      <c r="AI1488" s="32" t="s">
        <v>30</v>
      </c>
      <c r="AJ1488" s="165" t="s">
        <v>30</v>
      </c>
      <c r="AK1488" s="32" t="s">
        <v>30</v>
      </c>
      <c r="AL1488" s="32" t="s">
        <v>30</v>
      </c>
      <c r="AM1488" s="33" t="s">
        <v>30</v>
      </c>
      <c r="AN1488" s="31" t="s">
        <v>30</v>
      </c>
      <c r="AO1488" s="32" t="s">
        <v>30</v>
      </c>
      <c r="AP1488" s="32" t="s">
        <v>30</v>
      </c>
      <c r="AQ1488" s="32" t="s">
        <v>30</v>
      </c>
      <c r="AR1488" s="32" t="s">
        <v>30</v>
      </c>
      <c r="AS1488" s="32" t="s">
        <v>30</v>
      </c>
      <c r="AT1488" s="32" t="s">
        <v>30</v>
      </c>
      <c r="AU1488" s="32" t="s">
        <v>30</v>
      </c>
      <c r="AV1488" s="33" t="s">
        <v>30</v>
      </c>
      <c r="AW1488" s="31" t="s">
        <v>30</v>
      </c>
      <c r="AX1488" s="32" t="s">
        <v>30</v>
      </c>
      <c r="AY1488" s="32" t="s">
        <v>30</v>
      </c>
      <c r="AZ1488" s="32" t="s">
        <v>30</v>
      </c>
      <c r="BA1488" s="32" t="s">
        <v>30</v>
      </c>
      <c r="BB1488" s="32" t="s">
        <v>30</v>
      </c>
      <c r="BC1488" s="32" t="s">
        <v>30</v>
      </c>
      <c r="BD1488" s="32" t="s">
        <v>30</v>
      </c>
      <c r="BE1488" s="32" t="s">
        <v>30</v>
      </c>
      <c r="BF1488" s="31" t="s">
        <v>30</v>
      </c>
      <c r="BG1488" s="32" t="s">
        <v>30</v>
      </c>
      <c r="BH1488" s="32" t="s">
        <v>30</v>
      </c>
      <c r="BI1488" s="32" t="s">
        <v>30</v>
      </c>
      <c r="BJ1488" s="32" t="s">
        <v>30</v>
      </c>
      <c r="BK1488" s="32" t="s">
        <v>30</v>
      </c>
      <c r="BL1488" s="32" t="s">
        <v>30</v>
      </c>
      <c r="BM1488" s="32" t="s">
        <v>30</v>
      </c>
      <c r="BN1488" s="32" t="s">
        <v>30</v>
      </c>
      <c r="BO1488" s="31" t="s">
        <v>30</v>
      </c>
      <c r="BP1488" s="32" t="s">
        <v>30</v>
      </c>
      <c r="BQ1488" s="32" t="s">
        <v>30</v>
      </c>
      <c r="BR1488" s="32" t="s">
        <v>30</v>
      </c>
      <c r="BS1488" s="32" t="s">
        <v>30</v>
      </c>
      <c r="BT1488" s="32" t="s">
        <v>30</v>
      </c>
      <c r="BU1488" s="32" t="s">
        <v>30</v>
      </c>
      <c r="BV1488" s="32" t="s">
        <v>30</v>
      </c>
      <c r="BW1488" s="33" t="s">
        <v>30</v>
      </c>
      <c r="BX1488" s="31" t="s">
        <v>30</v>
      </c>
      <c r="BY1488" s="32" t="s">
        <v>30</v>
      </c>
      <c r="BZ1488" s="32" t="s">
        <v>30</v>
      </c>
      <c r="CA1488" s="32" t="s">
        <v>30</v>
      </c>
      <c r="CB1488" s="32" t="s">
        <v>30</v>
      </c>
      <c r="CC1488" s="32" t="s">
        <v>30</v>
      </c>
      <c r="CD1488" s="32" t="s">
        <v>30</v>
      </c>
      <c r="CE1488" s="32" t="s">
        <v>30</v>
      </c>
      <c r="CF1488" s="34" t="s">
        <v>30</v>
      </c>
      <c r="CG1488" s="31" t="s">
        <v>30</v>
      </c>
      <c r="CH1488" s="32" t="s">
        <v>30</v>
      </c>
      <c r="CI1488" s="32" t="s">
        <v>30</v>
      </c>
      <c r="CJ1488" s="32" t="s">
        <v>30</v>
      </c>
      <c r="CK1488" s="32" t="s">
        <v>30</v>
      </c>
      <c r="CL1488" s="32" t="s">
        <v>30</v>
      </c>
      <c r="CM1488" s="32" t="s">
        <v>30</v>
      </c>
      <c r="CN1488" s="32" t="s">
        <v>30</v>
      </c>
      <c r="CO1488" s="32" t="s">
        <v>30</v>
      </c>
      <c r="CP1488" s="31" t="s">
        <v>30</v>
      </c>
      <c r="CQ1488" s="32" t="s">
        <v>30</v>
      </c>
      <c r="CR1488" s="32" t="s">
        <v>30</v>
      </c>
      <c r="CS1488" s="32" t="s">
        <v>30</v>
      </c>
      <c r="CT1488" s="32" t="s">
        <v>30</v>
      </c>
      <c r="CU1488" s="32" t="s">
        <v>30</v>
      </c>
      <c r="CV1488" s="32" t="s">
        <v>30</v>
      </c>
      <c r="CW1488" s="32" t="s">
        <v>30</v>
      </c>
      <c r="CX1488" s="34" t="s">
        <v>30</v>
      </c>
      <c r="CY1488" s="31" t="s">
        <v>30</v>
      </c>
      <c r="CZ1488" s="32" t="s">
        <v>30</v>
      </c>
      <c r="DA1488" s="32" t="s">
        <v>30</v>
      </c>
      <c r="DB1488" s="32" t="s">
        <v>30</v>
      </c>
      <c r="DC1488" s="32" t="s">
        <v>30</v>
      </c>
      <c r="DD1488" s="32" t="s">
        <v>30</v>
      </c>
      <c r="DE1488" s="32" t="s">
        <v>30</v>
      </c>
      <c r="DF1488" s="32" t="s">
        <v>30</v>
      </c>
      <c r="DG1488" s="32" t="s">
        <v>30</v>
      </c>
      <c r="DH1488" s="31" t="s">
        <v>30</v>
      </c>
      <c r="DI1488" s="43" t="s">
        <v>30</v>
      </c>
      <c r="DJ1488" s="43" t="s">
        <v>30</v>
      </c>
      <c r="DK1488" s="43" t="s">
        <v>30</v>
      </c>
      <c r="DL1488" s="43" t="s">
        <v>30</v>
      </c>
      <c r="DM1488" s="32" t="s">
        <v>30</v>
      </c>
      <c r="DN1488" s="32" t="s">
        <v>30</v>
      </c>
      <c r="DO1488" s="33" t="s">
        <v>30</v>
      </c>
    </row>
    <row r="1489" spans="1:119" ht="21" customHeight="1" x14ac:dyDescent="0.25">
      <c r="A1489" s="66" t="s">
        <v>2912</v>
      </c>
      <c r="B1489" s="67" t="s">
        <v>2702</v>
      </c>
      <c r="C1489" s="68" t="s">
        <v>2913</v>
      </c>
      <c r="D1489" s="31" t="s">
        <v>30</v>
      </c>
      <c r="E1489" s="32" t="s">
        <v>30</v>
      </c>
      <c r="F1489" s="32" t="s">
        <v>30</v>
      </c>
      <c r="G1489" s="32" t="s">
        <v>30</v>
      </c>
      <c r="H1489" s="32" t="s">
        <v>30</v>
      </c>
      <c r="I1489" s="32" t="s">
        <v>30</v>
      </c>
      <c r="J1489" s="32" t="s">
        <v>30</v>
      </c>
      <c r="K1489" s="32" t="s">
        <v>30</v>
      </c>
      <c r="L1489" s="32" t="s">
        <v>30</v>
      </c>
      <c r="M1489" s="31" t="s">
        <v>30</v>
      </c>
      <c r="N1489" s="43" t="s">
        <v>30</v>
      </c>
      <c r="O1489" s="32" t="s">
        <v>30</v>
      </c>
      <c r="P1489" s="32" t="s">
        <v>30</v>
      </c>
      <c r="Q1489" s="32" t="s">
        <v>30</v>
      </c>
      <c r="R1489" s="165" t="s">
        <v>30</v>
      </c>
      <c r="S1489" s="32" t="s">
        <v>30</v>
      </c>
      <c r="T1489" s="32" t="s">
        <v>30</v>
      </c>
      <c r="U1489" s="33" t="s">
        <v>30</v>
      </c>
      <c r="V1489" s="31" t="s">
        <v>30</v>
      </c>
      <c r="W1489" s="32" t="s">
        <v>30</v>
      </c>
      <c r="X1489" s="32" t="s">
        <v>30</v>
      </c>
      <c r="Y1489" s="32" t="s">
        <v>30</v>
      </c>
      <c r="Z1489" s="32" t="s">
        <v>30</v>
      </c>
      <c r="AA1489" s="165" t="s">
        <v>30</v>
      </c>
      <c r="AB1489" s="32" t="s">
        <v>30</v>
      </c>
      <c r="AC1489" s="32" t="s">
        <v>30</v>
      </c>
      <c r="AD1489" s="34" t="s">
        <v>30</v>
      </c>
      <c r="AE1489" s="31" t="s">
        <v>30</v>
      </c>
      <c r="AF1489" s="32" t="s">
        <v>30</v>
      </c>
      <c r="AG1489" s="32" t="s">
        <v>30</v>
      </c>
      <c r="AH1489" s="32" t="s">
        <v>30</v>
      </c>
      <c r="AI1489" s="32" t="s">
        <v>30</v>
      </c>
      <c r="AJ1489" s="165" t="s">
        <v>30</v>
      </c>
      <c r="AK1489" s="32" t="s">
        <v>30</v>
      </c>
      <c r="AL1489" s="32" t="s">
        <v>30</v>
      </c>
      <c r="AM1489" s="33" t="s">
        <v>30</v>
      </c>
      <c r="AN1489" s="31" t="s">
        <v>30</v>
      </c>
      <c r="AO1489" s="32" t="s">
        <v>30</v>
      </c>
      <c r="AP1489" s="32" t="s">
        <v>30</v>
      </c>
      <c r="AQ1489" s="32" t="s">
        <v>30</v>
      </c>
      <c r="AR1489" s="32" t="s">
        <v>30</v>
      </c>
      <c r="AS1489" s="32" t="s">
        <v>30</v>
      </c>
      <c r="AT1489" s="32" t="s">
        <v>30</v>
      </c>
      <c r="AU1489" s="32" t="s">
        <v>30</v>
      </c>
      <c r="AV1489" s="33" t="s">
        <v>30</v>
      </c>
      <c r="AW1489" s="31" t="s">
        <v>30</v>
      </c>
      <c r="AX1489" s="32" t="s">
        <v>30</v>
      </c>
      <c r="AY1489" s="32" t="s">
        <v>30</v>
      </c>
      <c r="AZ1489" s="32" t="s">
        <v>30</v>
      </c>
      <c r="BA1489" s="32" t="s">
        <v>30</v>
      </c>
      <c r="BB1489" s="32" t="s">
        <v>30</v>
      </c>
      <c r="BC1489" s="32" t="s">
        <v>30</v>
      </c>
      <c r="BD1489" s="32" t="s">
        <v>30</v>
      </c>
      <c r="BE1489" s="32" t="s">
        <v>30</v>
      </c>
      <c r="BF1489" s="31" t="s">
        <v>30</v>
      </c>
      <c r="BG1489" s="32" t="s">
        <v>30</v>
      </c>
      <c r="BH1489" s="32" t="s">
        <v>30</v>
      </c>
      <c r="BI1489" s="32" t="s">
        <v>30</v>
      </c>
      <c r="BJ1489" s="32" t="s">
        <v>30</v>
      </c>
      <c r="BK1489" s="32" t="s">
        <v>30</v>
      </c>
      <c r="BL1489" s="32" t="s">
        <v>30</v>
      </c>
      <c r="BM1489" s="32" t="s">
        <v>30</v>
      </c>
      <c r="BN1489" s="32" t="s">
        <v>30</v>
      </c>
      <c r="BO1489" s="31" t="s">
        <v>30</v>
      </c>
      <c r="BP1489" s="32" t="s">
        <v>30</v>
      </c>
      <c r="BQ1489" s="32" t="s">
        <v>30</v>
      </c>
      <c r="BR1489" s="32" t="s">
        <v>30</v>
      </c>
      <c r="BS1489" s="32" t="s">
        <v>30</v>
      </c>
      <c r="BT1489" s="32" t="s">
        <v>30</v>
      </c>
      <c r="BU1489" s="32" t="s">
        <v>30</v>
      </c>
      <c r="BV1489" s="32" t="s">
        <v>30</v>
      </c>
      <c r="BW1489" s="33" t="s">
        <v>30</v>
      </c>
      <c r="BX1489" s="31" t="s">
        <v>30</v>
      </c>
      <c r="BY1489" s="32" t="s">
        <v>30</v>
      </c>
      <c r="BZ1489" s="32" t="s">
        <v>30</v>
      </c>
      <c r="CA1489" s="32" t="s">
        <v>30</v>
      </c>
      <c r="CB1489" s="32" t="s">
        <v>30</v>
      </c>
      <c r="CC1489" s="32" t="s">
        <v>30</v>
      </c>
      <c r="CD1489" s="32" t="s">
        <v>30</v>
      </c>
      <c r="CE1489" s="32" t="s">
        <v>30</v>
      </c>
      <c r="CF1489" s="34" t="s">
        <v>30</v>
      </c>
      <c r="CG1489" s="31" t="s">
        <v>30</v>
      </c>
      <c r="CH1489" s="32" t="s">
        <v>30</v>
      </c>
      <c r="CI1489" s="32" t="s">
        <v>30</v>
      </c>
      <c r="CJ1489" s="32" t="s">
        <v>30</v>
      </c>
      <c r="CK1489" s="32" t="s">
        <v>30</v>
      </c>
      <c r="CL1489" s="32" t="s">
        <v>30</v>
      </c>
      <c r="CM1489" s="32" t="s">
        <v>30</v>
      </c>
      <c r="CN1489" s="32" t="s">
        <v>30</v>
      </c>
      <c r="CO1489" s="32" t="s">
        <v>30</v>
      </c>
      <c r="CP1489" s="31" t="s">
        <v>30</v>
      </c>
      <c r="CQ1489" s="32" t="s">
        <v>30</v>
      </c>
      <c r="CR1489" s="32" t="s">
        <v>30</v>
      </c>
      <c r="CS1489" s="32" t="s">
        <v>30</v>
      </c>
      <c r="CT1489" s="32" t="s">
        <v>30</v>
      </c>
      <c r="CU1489" s="32" t="s">
        <v>30</v>
      </c>
      <c r="CV1489" s="32" t="s">
        <v>30</v>
      </c>
      <c r="CW1489" s="32" t="s">
        <v>30</v>
      </c>
      <c r="CX1489" s="34" t="s">
        <v>30</v>
      </c>
      <c r="CY1489" s="31" t="s">
        <v>30</v>
      </c>
      <c r="CZ1489" s="32" t="s">
        <v>30</v>
      </c>
      <c r="DA1489" s="32" t="s">
        <v>30</v>
      </c>
      <c r="DB1489" s="32" t="s">
        <v>30</v>
      </c>
      <c r="DC1489" s="32" t="s">
        <v>30</v>
      </c>
      <c r="DD1489" s="32" t="s">
        <v>30</v>
      </c>
      <c r="DE1489" s="32" t="s">
        <v>30</v>
      </c>
      <c r="DF1489" s="32" t="s">
        <v>30</v>
      </c>
      <c r="DG1489" s="32" t="s">
        <v>30</v>
      </c>
      <c r="DH1489" s="31" t="s">
        <v>30</v>
      </c>
      <c r="DI1489" s="43" t="s">
        <v>30</v>
      </c>
      <c r="DJ1489" s="43" t="s">
        <v>30</v>
      </c>
      <c r="DK1489" s="43" t="s">
        <v>30</v>
      </c>
      <c r="DL1489" s="43" t="s">
        <v>30</v>
      </c>
      <c r="DM1489" s="32" t="s">
        <v>30</v>
      </c>
      <c r="DN1489" s="32" t="s">
        <v>30</v>
      </c>
      <c r="DO1489" s="33" t="s">
        <v>30</v>
      </c>
    </row>
    <row r="1490" spans="1:119" ht="21" customHeight="1" x14ac:dyDescent="0.25">
      <c r="A1490" s="66" t="s">
        <v>2914</v>
      </c>
      <c r="B1490" s="67" t="s">
        <v>2702</v>
      </c>
      <c r="C1490" s="68" t="s">
        <v>2915</v>
      </c>
      <c r="D1490" s="31" t="s">
        <v>30</v>
      </c>
      <c r="E1490" s="32" t="s">
        <v>30</v>
      </c>
      <c r="F1490" s="32" t="s">
        <v>30</v>
      </c>
      <c r="G1490" s="32" t="s">
        <v>30</v>
      </c>
      <c r="H1490" s="32" t="s">
        <v>30</v>
      </c>
      <c r="I1490" s="32" t="s">
        <v>30</v>
      </c>
      <c r="J1490" s="32" t="s">
        <v>30</v>
      </c>
      <c r="K1490" s="32" t="s">
        <v>30</v>
      </c>
      <c r="L1490" s="32" t="s">
        <v>30</v>
      </c>
      <c r="M1490" s="31" t="s">
        <v>30</v>
      </c>
      <c r="N1490" s="43" t="s">
        <v>30</v>
      </c>
      <c r="O1490" s="32" t="s">
        <v>30</v>
      </c>
      <c r="P1490" s="32" t="s">
        <v>30</v>
      </c>
      <c r="Q1490" s="32" t="s">
        <v>30</v>
      </c>
      <c r="R1490" s="165" t="s">
        <v>30</v>
      </c>
      <c r="S1490" s="32" t="s">
        <v>30</v>
      </c>
      <c r="T1490" s="32" t="s">
        <v>30</v>
      </c>
      <c r="U1490" s="33" t="s">
        <v>30</v>
      </c>
      <c r="V1490" s="31" t="s">
        <v>30</v>
      </c>
      <c r="W1490" s="32" t="s">
        <v>30</v>
      </c>
      <c r="X1490" s="32" t="s">
        <v>30</v>
      </c>
      <c r="Y1490" s="32" t="s">
        <v>30</v>
      </c>
      <c r="Z1490" s="32" t="s">
        <v>30</v>
      </c>
      <c r="AA1490" s="165" t="s">
        <v>30</v>
      </c>
      <c r="AB1490" s="32" t="s">
        <v>30</v>
      </c>
      <c r="AC1490" s="32" t="s">
        <v>30</v>
      </c>
      <c r="AD1490" s="34" t="s">
        <v>30</v>
      </c>
      <c r="AE1490" s="31" t="s">
        <v>30</v>
      </c>
      <c r="AF1490" s="32" t="s">
        <v>30</v>
      </c>
      <c r="AG1490" s="32" t="s">
        <v>30</v>
      </c>
      <c r="AH1490" s="32" t="s">
        <v>30</v>
      </c>
      <c r="AI1490" s="32" t="s">
        <v>30</v>
      </c>
      <c r="AJ1490" s="165" t="s">
        <v>30</v>
      </c>
      <c r="AK1490" s="32" t="s">
        <v>30</v>
      </c>
      <c r="AL1490" s="32" t="s">
        <v>30</v>
      </c>
      <c r="AM1490" s="33" t="s">
        <v>30</v>
      </c>
      <c r="AN1490" s="31" t="s">
        <v>30</v>
      </c>
      <c r="AO1490" s="32" t="s">
        <v>30</v>
      </c>
      <c r="AP1490" s="32" t="s">
        <v>30</v>
      </c>
      <c r="AQ1490" s="32" t="s">
        <v>30</v>
      </c>
      <c r="AR1490" s="32" t="s">
        <v>30</v>
      </c>
      <c r="AS1490" s="32" t="s">
        <v>30</v>
      </c>
      <c r="AT1490" s="32" t="s">
        <v>30</v>
      </c>
      <c r="AU1490" s="32" t="s">
        <v>30</v>
      </c>
      <c r="AV1490" s="33" t="s">
        <v>30</v>
      </c>
      <c r="AW1490" s="31" t="s">
        <v>30</v>
      </c>
      <c r="AX1490" s="32" t="s">
        <v>30</v>
      </c>
      <c r="AY1490" s="32" t="s">
        <v>30</v>
      </c>
      <c r="AZ1490" s="32" t="s">
        <v>30</v>
      </c>
      <c r="BA1490" s="32" t="s">
        <v>30</v>
      </c>
      <c r="BB1490" s="32" t="s">
        <v>30</v>
      </c>
      <c r="BC1490" s="32" t="s">
        <v>30</v>
      </c>
      <c r="BD1490" s="32" t="s">
        <v>30</v>
      </c>
      <c r="BE1490" s="32" t="s">
        <v>30</v>
      </c>
      <c r="BF1490" s="31" t="s">
        <v>30</v>
      </c>
      <c r="BG1490" s="32" t="s">
        <v>30</v>
      </c>
      <c r="BH1490" s="32" t="s">
        <v>30</v>
      </c>
      <c r="BI1490" s="32" t="s">
        <v>30</v>
      </c>
      <c r="BJ1490" s="32" t="s">
        <v>30</v>
      </c>
      <c r="BK1490" s="32" t="s">
        <v>30</v>
      </c>
      <c r="BL1490" s="32" t="s">
        <v>30</v>
      </c>
      <c r="BM1490" s="32" t="s">
        <v>30</v>
      </c>
      <c r="BN1490" s="32" t="s">
        <v>30</v>
      </c>
      <c r="BO1490" s="31" t="s">
        <v>30</v>
      </c>
      <c r="BP1490" s="32" t="s">
        <v>30</v>
      </c>
      <c r="BQ1490" s="32" t="s">
        <v>30</v>
      </c>
      <c r="BR1490" s="32" t="s">
        <v>30</v>
      </c>
      <c r="BS1490" s="32" t="s">
        <v>30</v>
      </c>
      <c r="BT1490" s="32" t="s">
        <v>30</v>
      </c>
      <c r="BU1490" s="32" t="s">
        <v>30</v>
      </c>
      <c r="BV1490" s="32" t="s">
        <v>30</v>
      </c>
      <c r="BW1490" s="33" t="s">
        <v>30</v>
      </c>
      <c r="BX1490" s="31" t="s">
        <v>30</v>
      </c>
      <c r="BY1490" s="32" t="s">
        <v>30</v>
      </c>
      <c r="BZ1490" s="32" t="s">
        <v>30</v>
      </c>
      <c r="CA1490" s="32" t="s">
        <v>30</v>
      </c>
      <c r="CB1490" s="32" t="s">
        <v>30</v>
      </c>
      <c r="CC1490" s="32" t="s">
        <v>30</v>
      </c>
      <c r="CD1490" s="32" t="s">
        <v>30</v>
      </c>
      <c r="CE1490" s="32" t="s">
        <v>30</v>
      </c>
      <c r="CF1490" s="34" t="s">
        <v>30</v>
      </c>
      <c r="CG1490" s="31" t="s">
        <v>30</v>
      </c>
      <c r="CH1490" s="32" t="s">
        <v>30</v>
      </c>
      <c r="CI1490" s="32" t="s">
        <v>30</v>
      </c>
      <c r="CJ1490" s="32" t="s">
        <v>30</v>
      </c>
      <c r="CK1490" s="32" t="s">
        <v>30</v>
      </c>
      <c r="CL1490" s="32" t="s">
        <v>30</v>
      </c>
      <c r="CM1490" s="32" t="s">
        <v>30</v>
      </c>
      <c r="CN1490" s="32" t="s">
        <v>30</v>
      </c>
      <c r="CO1490" s="32" t="s">
        <v>30</v>
      </c>
      <c r="CP1490" s="31" t="s">
        <v>30</v>
      </c>
      <c r="CQ1490" s="32" t="s">
        <v>30</v>
      </c>
      <c r="CR1490" s="32" t="s">
        <v>30</v>
      </c>
      <c r="CS1490" s="32" t="s">
        <v>30</v>
      </c>
      <c r="CT1490" s="32" t="s">
        <v>30</v>
      </c>
      <c r="CU1490" s="32" t="s">
        <v>30</v>
      </c>
      <c r="CV1490" s="32" t="s">
        <v>30</v>
      </c>
      <c r="CW1490" s="32" t="s">
        <v>30</v>
      </c>
      <c r="CX1490" s="34" t="s">
        <v>30</v>
      </c>
      <c r="CY1490" s="31" t="s">
        <v>30</v>
      </c>
      <c r="CZ1490" s="32" t="s">
        <v>30</v>
      </c>
      <c r="DA1490" s="32" t="s">
        <v>30</v>
      </c>
      <c r="DB1490" s="32" t="s">
        <v>30</v>
      </c>
      <c r="DC1490" s="32" t="s">
        <v>30</v>
      </c>
      <c r="DD1490" s="32" t="s">
        <v>30</v>
      </c>
      <c r="DE1490" s="32" t="s">
        <v>30</v>
      </c>
      <c r="DF1490" s="32" t="s">
        <v>30</v>
      </c>
      <c r="DG1490" s="32" t="s">
        <v>30</v>
      </c>
      <c r="DH1490" s="31" t="s">
        <v>30</v>
      </c>
      <c r="DI1490" s="43" t="s">
        <v>30</v>
      </c>
      <c r="DJ1490" s="43" t="s">
        <v>30</v>
      </c>
      <c r="DK1490" s="43" t="s">
        <v>30</v>
      </c>
      <c r="DL1490" s="43" t="s">
        <v>30</v>
      </c>
      <c r="DM1490" s="32" t="s">
        <v>30</v>
      </c>
      <c r="DN1490" s="32" t="s">
        <v>30</v>
      </c>
      <c r="DO1490" s="33" t="s">
        <v>30</v>
      </c>
    </row>
    <row r="1491" spans="1:119" ht="21" customHeight="1" x14ac:dyDescent="0.25">
      <c r="A1491" s="66" t="s">
        <v>2916</v>
      </c>
      <c r="B1491" s="67" t="s">
        <v>2702</v>
      </c>
      <c r="C1491" s="68" t="s">
        <v>2917</v>
      </c>
      <c r="D1491" s="31" t="s">
        <v>30</v>
      </c>
      <c r="E1491" s="32" t="s">
        <v>30</v>
      </c>
      <c r="F1491" s="32" t="s">
        <v>30</v>
      </c>
      <c r="G1491" s="32" t="s">
        <v>30</v>
      </c>
      <c r="H1491" s="32" t="s">
        <v>30</v>
      </c>
      <c r="I1491" s="32" t="s">
        <v>30</v>
      </c>
      <c r="J1491" s="32" t="s">
        <v>30</v>
      </c>
      <c r="K1491" s="32" t="s">
        <v>30</v>
      </c>
      <c r="L1491" s="32" t="s">
        <v>30</v>
      </c>
      <c r="M1491" s="31" t="s">
        <v>30</v>
      </c>
      <c r="N1491" s="43" t="s">
        <v>30</v>
      </c>
      <c r="O1491" s="32" t="s">
        <v>30</v>
      </c>
      <c r="P1491" s="32" t="s">
        <v>30</v>
      </c>
      <c r="Q1491" s="32" t="s">
        <v>30</v>
      </c>
      <c r="R1491" s="165" t="s">
        <v>30</v>
      </c>
      <c r="S1491" s="32" t="s">
        <v>30</v>
      </c>
      <c r="T1491" s="32" t="s">
        <v>30</v>
      </c>
      <c r="U1491" s="33" t="s">
        <v>30</v>
      </c>
      <c r="V1491" s="31" t="s">
        <v>30</v>
      </c>
      <c r="W1491" s="32" t="s">
        <v>30</v>
      </c>
      <c r="X1491" s="32" t="s">
        <v>30</v>
      </c>
      <c r="Y1491" s="32" t="s">
        <v>30</v>
      </c>
      <c r="Z1491" s="32" t="s">
        <v>30</v>
      </c>
      <c r="AA1491" s="165" t="s">
        <v>30</v>
      </c>
      <c r="AB1491" s="32" t="s">
        <v>30</v>
      </c>
      <c r="AC1491" s="32" t="s">
        <v>30</v>
      </c>
      <c r="AD1491" s="34" t="s">
        <v>30</v>
      </c>
      <c r="AE1491" s="31" t="s">
        <v>30</v>
      </c>
      <c r="AF1491" s="32" t="s">
        <v>30</v>
      </c>
      <c r="AG1491" s="32" t="s">
        <v>30</v>
      </c>
      <c r="AH1491" s="32" t="s">
        <v>30</v>
      </c>
      <c r="AI1491" s="32" t="s">
        <v>30</v>
      </c>
      <c r="AJ1491" s="165" t="s">
        <v>30</v>
      </c>
      <c r="AK1491" s="32" t="s">
        <v>30</v>
      </c>
      <c r="AL1491" s="32" t="s">
        <v>30</v>
      </c>
      <c r="AM1491" s="33" t="s">
        <v>30</v>
      </c>
      <c r="AN1491" s="31" t="s">
        <v>30</v>
      </c>
      <c r="AO1491" s="32" t="s">
        <v>30</v>
      </c>
      <c r="AP1491" s="32" t="s">
        <v>30</v>
      </c>
      <c r="AQ1491" s="32" t="s">
        <v>30</v>
      </c>
      <c r="AR1491" s="32" t="s">
        <v>30</v>
      </c>
      <c r="AS1491" s="32" t="s">
        <v>30</v>
      </c>
      <c r="AT1491" s="32" t="s">
        <v>30</v>
      </c>
      <c r="AU1491" s="32" t="s">
        <v>30</v>
      </c>
      <c r="AV1491" s="33" t="s">
        <v>30</v>
      </c>
      <c r="AW1491" s="31" t="s">
        <v>30</v>
      </c>
      <c r="AX1491" s="32" t="s">
        <v>30</v>
      </c>
      <c r="AY1491" s="32" t="s">
        <v>30</v>
      </c>
      <c r="AZ1491" s="32" t="s">
        <v>30</v>
      </c>
      <c r="BA1491" s="32" t="s">
        <v>30</v>
      </c>
      <c r="BB1491" s="32" t="s">
        <v>30</v>
      </c>
      <c r="BC1491" s="32" t="s">
        <v>30</v>
      </c>
      <c r="BD1491" s="32" t="s">
        <v>30</v>
      </c>
      <c r="BE1491" s="32" t="s">
        <v>30</v>
      </c>
      <c r="BF1491" s="31" t="s">
        <v>30</v>
      </c>
      <c r="BG1491" s="32" t="s">
        <v>30</v>
      </c>
      <c r="BH1491" s="32" t="s">
        <v>30</v>
      </c>
      <c r="BI1491" s="32" t="s">
        <v>30</v>
      </c>
      <c r="BJ1491" s="32" t="s">
        <v>30</v>
      </c>
      <c r="BK1491" s="32" t="s">
        <v>30</v>
      </c>
      <c r="BL1491" s="32" t="s">
        <v>30</v>
      </c>
      <c r="BM1491" s="32" t="s">
        <v>30</v>
      </c>
      <c r="BN1491" s="32" t="s">
        <v>30</v>
      </c>
      <c r="BO1491" s="31" t="s">
        <v>30</v>
      </c>
      <c r="BP1491" s="32" t="s">
        <v>30</v>
      </c>
      <c r="BQ1491" s="32" t="s">
        <v>30</v>
      </c>
      <c r="BR1491" s="32" t="s">
        <v>30</v>
      </c>
      <c r="BS1491" s="32" t="s">
        <v>30</v>
      </c>
      <c r="BT1491" s="32" t="s">
        <v>30</v>
      </c>
      <c r="BU1491" s="32" t="s">
        <v>30</v>
      </c>
      <c r="BV1491" s="32" t="s">
        <v>30</v>
      </c>
      <c r="BW1491" s="33" t="s">
        <v>30</v>
      </c>
      <c r="BX1491" s="31" t="s">
        <v>30</v>
      </c>
      <c r="BY1491" s="32" t="s">
        <v>30</v>
      </c>
      <c r="BZ1491" s="32" t="s">
        <v>30</v>
      </c>
      <c r="CA1491" s="32" t="s">
        <v>30</v>
      </c>
      <c r="CB1491" s="32" t="s">
        <v>30</v>
      </c>
      <c r="CC1491" s="32" t="s">
        <v>30</v>
      </c>
      <c r="CD1491" s="32" t="s">
        <v>30</v>
      </c>
      <c r="CE1491" s="32" t="s">
        <v>30</v>
      </c>
      <c r="CF1491" s="34" t="s">
        <v>30</v>
      </c>
      <c r="CG1491" s="31" t="s">
        <v>30</v>
      </c>
      <c r="CH1491" s="32" t="s">
        <v>30</v>
      </c>
      <c r="CI1491" s="32" t="s">
        <v>30</v>
      </c>
      <c r="CJ1491" s="32" t="s">
        <v>30</v>
      </c>
      <c r="CK1491" s="32" t="s">
        <v>30</v>
      </c>
      <c r="CL1491" s="32" t="s">
        <v>30</v>
      </c>
      <c r="CM1491" s="32" t="s">
        <v>30</v>
      </c>
      <c r="CN1491" s="32" t="s">
        <v>30</v>
      </c>
      <c r="CO1491" s="32" t="s">
        <v>30</v>
      </c>
      <c r="CP1491" s="31" t="s">
        <v>30</v>
      </c>
      <c r="CQ1491" s="32" t="s">
        <v>30</v>
      </c>
      <c r="CR1491" s="32" t="s">
        <v>30</v>
      </c>
      <c r="CS1491" s="32" t="s">
        <v>30</v>
      </c>
      <c r="CT1491" s="32" t="s">
        <v>30</v>
      </c>
      <c r="CU1491" s="32" t="s">
        <v>30</v>
      </c>
      <c r="CV1491" s="32" t="s">
        <v>30</v>
      </c>
      <c r="CW1491" s="32" t="s">
        <v>30</v>
      </c>
      <c r="CX1491" s="34" t="s">
        <v>30</v>
      </c>
      <c r="CY1491" s="31" t="s">
        <v>30</v>
      </c>
      <c r="CZ1491" s="32" t="s">
        <v>30</v>
      </c>
      <c r="DA1491" s="32" t="s">
        <v>30</v>
      </c>
      <c r="DB1491" s="32" t="s">
        <v>30</v>
      </c>
      <c r="DC1491" s="32" t="s">
        <v>30</v>
      </c>
      <c r="DD1491" s="32" t="s">
        <v>30</v>
      </c>
      <c r="DE1491" s="32" t="s">
        <v>30</v>
      </c>
      <c r="DF1491" s="32" t="s">
        <v>30</v>
      </c>
      <c r="DG1491" s="32" t="s">
        <v>30</v>
      </c>
      <c r="DH1491" s="31" t="s">
        <v>30</v>
      </c>
      <c r="DI1491" s="43" t="s">
        <v>30</v>
      </c>
      <c r="DJ1491" s="43" t="s">
        <v>30</v>
      </c>
      <c r="DK1491" s="43" t="s">
        <v>30</v>
      </c>
      <c r="DL1491" s="43" t="s">
        <v>30</v>
      </c>
      <c r="DM1491" s="32" t="s">
        <v>30</v>
      </c>
      <c r="DN1491" s="32" t="s">
        <v>30</v>
      </c>
      <c r="DO1491" s="33" t="s">
        <v>30</v>
      </c>
    </row>
    <row r="1492" spans="1:119" ht="21" customHeight="1" x14ac:dyDescent="0.25">
      <c r="A1492" s="66" t="s">
        <v>2918</v>
      </c>
      <c r="B1492" s="67" t="s">
        <v>2702</v>
      </c>
      <c r="C1492" s="68" t="s">
        <v>2919</v>
      </c>
      <c r="D1492" s="31" t="s">
        <v>30</v>
      </c>
      <c r="E1492" s="32" t="s">
        <v>30</v>
      </c>
      <c r="F1492" s="32" t="s">
        <v>30</v>
      </c>
      <c r="G1492" s="32" t="s">
        <v>30</v>
      </c>
      <c r="H1492" s="32" t="s">
        <v>30</v>
      </c>
      <c r="I1492" s="32" t="s">
        <v>30</v>
      </c>
      <c r="J1492" s="32" t="s">
        <v>30</v>
      </c>
      <c r="K1492" s="32" t="s">
        <v>30</v>
      </c>
      <c r="L1492" s="32" t="s">
        <v>30</v>
      </c>
      <c r="M1492" s="31" t="s">
        <v>30</v>
      </c>
      <c r="N1492" s="43" t="s">
        <v>30</v>
      </c>
      <c r="O1492" s="32" t="s">
        <v>30</v>
      </c>
      <c r="P1492" s="32" t="s">
        <v>30</v>
      </c>
      <c r="Q1492" s="32" t="s">
        <v>30</v>
      </c>
      <c r="R1492" s="165" t="s">
        <v>30</v>
      </c>
      <c r="S1492" s="32" t="s">
        <v>30</v>
      </c>
      <c r="T1492" s="32" t="s">
        <v>30</v>
      </c>
      <c r="U1492" s="33" t="s">
        <v>30</v>
      </c>
      <c r="V1492" s="31" t="s">
        <v>30</v>
      </c>
      <c r="W1492" s="32" t="s">
        <v>30</v>
      </c>
      <c r="X1492" s="32" t="s">
        <v>30</v>
      </c>
      <c r="Y1492" s="32" t="s">
        <v>30</v>
      </c>
      <c r="Z1492" s="32" t="s">
        <v>30</v>
      </c>
      <c r="AA1492" s="165" t="s">
        <v>30</v>
      </c>
      <c r="AB1492" s="32" t="s">
        <v>30</v>
      </c>
      <c r="AC1492" s="32" t="s">
        <v>30</v>
      </c>
      <c r="AD1492" s="34" t="s">
        <v>30</v>
      </c>
      <c r="AE1492" s="31" t="s">
        <v>30</v>
      </c>
      <c r="AF1492" s="32" t="s">
        <v>30</v>
      </c>
      <c r="AG1492" s="32" t="s">
        <v>30</v>
      </c>
      <c r="AH1492" s="32" t="s">
        <v>30</v>
      </c>
      <c r="AI1492" s="32" t="s">
        <v>30</v>
      </c>
      <c r="AJ1492" s="165" t="s">
        <v>30</v>
      </c>
      <c r="AK1492" s="32" t="s">
        <v>30</v>
      </c>
      <c r="AL1492" s="32" t="s">
        <v>30</v>
      </c>
      <c r="AM1492" s="33" t="s">
        <v>30</v>
      </c>
      <c r="AN1492" s="31" t="s">
        <v>30</v>
      </c>
      <c r="AO1492" s="32" t="s">
        <v>30</v>
      </c>
      <c r="AP1492" s="32" t="s">
        <v>30</v>
      </c>
      <c r="AQ1492" s="32" t="s">
        <v>30</v>
      </c>
      <c r="AR1492" s="32" t="s">
        <v>30</v>
      </c>
      <c r="AS1492" s="32" t="s">
        <v>30</v>
      </c>
      <c r="AT1492" s="32" t="s">
        <v>30</v>
      </c>
      <c r="AU1492" s="32" t="s">
        <v>30</v>
      </c>
      <c r="AV1492" s="33" t="s">
        <v>30</v>
      </c>
      <c r="AW1492" s="31" t="s">
        <v>30</v>
      </c>
      <c r="AX1492" s="32" t="s">
        <v>30</v>
      </c>
      <c r="AY1492" s="32" t="s">
        <v>30</v>
      </c>
      <c r="AZ1492" s="32" t="s">
        <v>30</v>
      </c>
      <c r="BA1492" s="32" t="s">
        <v>30</v>
      </c>
      <c r="BB1492" s="32" t="s">
        <v>30</v>
      </c>
      <c r="BC1492" s="32" t="s">
        <v>30</v>
      </c>
      <c r="BD1492" s="32" t="s">
        <v>30</v>
      </c>
      <c r="BE1492" s="32" t="s">
        <v>30</v>
      </c>
      <c r="BF1492" s="31" t="s">
        <v>30</v>
      </c>
      <c r="BG1492" s="32" t="s">
        <v>30</v>
      </c>
      <c r="BH1492" s="32" t="s">
        <v>30</v>
      </c>
      <c r="BI1492" s="32" t="s">
        <v>30</v>
      </c>
      <c r="BJ1492" s="32" t="s">
        <v>30</v>
      </c>
      <c r="BK1492" s="32" t="s">
        <v>30</v>
      </c>
      <c r="BL1492" s="32" t="s">
        <v>30</v>
      </c>
      <c r="BM1492" s="32" t="s">
        <v>30</v>
      </c>
      <c r="BN1492" s="32" t="s">
        <v>30</v>
      </c>
      <c r="BO1492" s="31" t="s">
        <v>30</v>
      </c>
      <c r="BP1492" s="32" t="s">
        <v>30</v>
      </c>
      <c r="BQ1492" s="32" t="s">
        <v>30</v>
      </c>
      <c r="BR1492" s="32" t="s">
        <v>30</v>
      </c>
      <c r="BS1492" s="32" t="s">
        <v>30</v>
      </c>
      <c r="BT1492" s="32" t="s">
        <v>30</v>
      </c>
      <c r="BU1492" s="32" t="s">
        <v>30</v>
      </c>
      <c r="BV1492" s="32" t="s">
        <v>30</v>
      </c>
      <c r="BW1492" s="33" t="s">
        <v>30</v>
      </c>
      <c r="BX1492" s="31" t="s">
        <v>30</v>
      </c>
      <c r="BY1492" s="32" t="s">
        <v>30</v>
      </c>
      <c r="BZ1492" s="32" t="s">
        <v>30</v>
      </c>
      <c r="CA1492" s="32" t="s">
        <v>30</v>
      </c>
      <c r="CB1492" s="32" t="s">
        <v>30</v>
      </c>
      <c r="CC1492" s="32" t="s">
        <v>30</v>
      </c>
      <c r="CD1492" s="32" t="s">
        <v>30</v>
      </c>
      <c r="CE1492" s="32" t="s">
        <v>30</v>
      </c>
      <c r="CF1492" s="34" t="s">
        <v>30</v>
      </c>
      <c r="CG1492" s="31" t="s">
        <v>30</v>
      </c>
      <c r="CH1492" s="32" t="s">
        <v>30</v>
      </c>
      <c r="CI1492" s="32" t="s">
        <v>30</v>
      </c>
      <c r="CJ1492" s="32" t="s">
        <v>30</v>
      </c>
      <c r="CK1492" s="32" t="s">
        <v>30</v>
      </c>
      <c r="CL1492" s="32" t="s">
        <v>30</v>
      </c>
      <c r="CM1492" s="32" t="s">
        <v>30</v>
      </c>
      <c r="CN1492" s="32" t="s">
        <v>30</v>
      </c>
      <c r="CO1492" s="32" t="s">
        <v>30</v>
      </c>
      <c r="CP1492" s="31" t="s">
        <v>30</v>
      </c>
      <c r="CQ1492" s="32" t="s">
        <v>30</v>
      </c>
      <c r="CR1492" s="32" t="s">
        <v>30</v>
      </c>
      <c r="CS1492" s="32" t="s">
        <v>30</v>
      </c>
      <c r="CT1492" s="32" t="s">
        <v>30</v>
      </c>
      <c r="CU1492" s="32" t="s">
        <v>30</v>
      </c>
      <c r="CV1492" s="32" t="s">
        <v>30</v>
      </c>
      <c r="CW1492" s="32" t="s">
        <v>30</v>
      </c>
      <c r="CX1492" s="34" t="s">
        <v>30</v>
      </c>
      <c r="CY1492" s="31" t="s">
        <v>30</v>
      </c>
      <c r="CZ1492" s="32" t="s">
        <v>30</v>
      </c>
      <c r="DA1492" s="32" t="s">
        <v>30</v>
      </c>
      <c r="DB1492" s="32" t="s">
        <v>30</v>
      </c>
      <c r="DC1492" s="32" t="s">
        <v>30</v>
      </c>
      <c r="DD1492" s="32" t="s">
        <v>30</v>
      </c>
      <c r="DE1492" s="32" t="s">
        <v>30</v>
      </c>
      <c r="DF1492" s="32" t="s">
        <v>30</v>
      </c>
      <c r="DG1492" s="32" t="s">
        <v>30</v>
      </c>
      <c r="DH1492" s="31" t="s">
        <v>30</v>
      </c>
      <c r="DI1492" s="43" t="s">
        <v>30</v>
      </c>
      <c r="DJ1492" s="43" t="s">
        <v>30</v>
      </c>
      <c r="DK1492" s="43" t="s">
        <v>30</v>
      </c>
      <c r="DL1492" s="43" t="s">
        <v>30</v>
      </c>
      <c r="DM1492" s="32" t="s">
        <v>30</v>
      </c>
      <c r="DN1492" s="32" t="s">
        <v>30</v>
      </c>
      <c r="DO1492" s="33" t="s">
        <v>30</v>
      </c>
    </row>
    <row r="1493" spans="1:119" ht="21" customHeight="1" x14ac:dyDescent="0.25">
      <c r="A1493" s="66" t="s">
        <v>2920</v>
      </c>
      <c r="B1493" s="67" t="s">
        <v>2702</v>
      </c>
      <c r="C1493" s="68" t="s">
        <v>2921</v>
      </c>
      <c r="D1493" s="31" t="s">
        <v>30</v>
      </c>
      <c r="E1493" s="32" t="s">
        <v>30</v>
      </c>
      <c r="F1493" s="32" t="s">
        <v>30</v>
      </c>
      <c r="G1493" s="32" t="s">
        <v>30</v>
      </c>
      <c r="H1493" s="32" t="s">
        <v>30</v>
      </c>
      <c r="I1493" s="32" t="s">
        <v>30</v>
      </c>
      <c r="J1493" s="32" t="s">
        <v>30</v>
      </c>
      <c r="K1493" s="32" t="s">
        <v>30</v>
      </c>
      <c r="L1493" s="32" t="s">
        <v>30</v>
      </c>
      <c r="M1493" s="31" t="s">
        <v>30</v>
      </c>
      <c r="N1493" s="43" t="s">
        <v>30</v>
      </c>
      <c r="O1493" s="32" t="s">
        <v>30</v>
      </c>
      <c r="P1493" s="32" t="s">
        <v>30</v>
      </c>
      <c r="Q1493" s="32" t="s">
        <v>30</v>
      </c>
      <c r="R1493" s="165" t="s">
        <v>30</v>
      </c>
      <c r="S1493" s="32" t="s">
        <v>30</v>
      </c>
      <c r="T1493" s="32" t="s">
        <v>30</v>
      </c>
      <c r="U1493" s="33" t="s">
        <v>30</v>
      </c>
      <c r="V1493" s="31" t="s">
        <v>30</v>
      </c>
      <c r="W1493" s="32" t="s">
        <v>30</v>
      </c>
      <c r="X1493" s="32" t="s">
        <v>30</v>
      </c>
      <c r="Y1493" s="32" t="s">
        <v>30</v>
      </c>
      <c r="Z1493" s="32" t="s">
        <v>30</v>
      </c>
      <c r="AA1493" s="165" t="s">
        <v>30</v>
      </c>
      <c r="AB1493" s="32" t="s">
        <v>30</v>
      </c>
      <c r="AC1493" s="32" t="s">
        <v>30</v>
      </c>
      <c r="AD1493" s="34" t="s">
        <v>30</v>
      </c>
      <c r="AE1493" s="31" t="s">
        <v>30</v>
      </c>
      <c r="AF1493" s="32" t="s">
        <v>30</v>
      </c>
      <c r="AG1493" s="32" t="s">
        <v>30</v>
      </c>
      <c r="AH1493" s="32" t="s">
        <v>30</v>
      </c>
      <c r="AI1493" s="32" t="s">
        <v>30</v>
      </c>
      <c r="AJ1493" s="165" t="s">
        <v>30</v>
      </c>
      <c r="AK1493" s="32" t="s">
        <v>30</v>
      </c>
      <c r="AL1493" s="32" t="s">
        <v>30</v>
      </c>
      <c r="AM1493" s="33" t="s">
        <v>30</v>
      </c>
      <c r="AN1493" s="31" t="s">
        <v>30</v>
      </c>
      <c r="AO1493" s="32" t="s">
        <v>30</v>
      </c>
      <c r="AP1493" s="32" t="s">
        <v>30</v>
      </c>
      <c r="AQ1493" s="32" t="s">
        <v>30</v>
      </c>
      <c r="AR1493" s="32" t="s">
        <v>30</v>
      </c>
      <c r="AS1493" s="32" t="s">
        <v>30</v>
      </c>
      <c r="AT1493" s="32" t="s">
        <v>30</v>
      </c>
      <c r="AU1493" s="32" t="s">
        <v>30</v>
      </c>
      <c r="AV1493" s="33" t="s">
        <v>30</v>
      </c>
      <c r="AW1493" s="31" t="s">
        <v>30</v>
      </c>
      <c r="AX1493" s="32" t="s">
        <v>30</v>
      </c>
      <c r="AY1493" s="32" t="s">
        <v>30</v>
      </c>
      <c r="AZ1493" s="32" t="s">
        <v>30</v>
      </c>
      <c r="BA1493" s="32" t="s">
        <v>30</v>
      </c>
      <c r="BB1493" s="32" t="s">
        <v>30</v>
      </c>
      <c r="BC1493" s="32" t="s">
        <v>30</v>
      </c>
      <c r="BD1493" s="32" t="s">
        <v>30</v>
      </c>
      <c r="BE1493" s="32" t="s">
        <v>30</v>
      </c>
      <c r="BF1493" s="31" t="s">
        <v>30</v>
      </c>
      <c r="BG1493" s="32" t="s">
        <v>30</v>
      </c>
      <c r="BH1493" s="32" t="s">
        <v>30</v>
      </c>
      <c r="BI1493" s="32" t="s">
        <v>30</v>
      </c>
      <c r="BJ1493" s="32" t="s">
        <v>30</v>
      </c>
      <c r="BK1493" s="32" t="s">
        <v>30</v>
      </c>
      <c r="BL1493" s="32" t="s">
        <v>30</v>
      </c>
      <c r="BM1493" s="32" t="s">
        <v>30</v>
      </c>
      <c r="BN1493" s="32" t="s">
        <v>30</v>
      </c>
      <c r="BO1493" s="31" t="s">
        <v>30</v>
      </c>
      <c r="BP1493" s="32" t="s">
        <v>30</v>
      </c>
      <c r="BQ1493" s="32" t="s">
        <v>30</v>
      </c>
      <c r="BR1493" s="32" t="s">
        <v>30</v>
      </c>
      <c r="BS1493" s="32" t="s">
        <v>30</v>
      </c>
      <c r="BT1493" s="32" t="s">
        <v>30</v>
      </c>
      <c r="BU1493" s="32" t="s">
        <v>30</v>
      </c>
      <c r="BV1493" s="32" t="s">
        <v>30</v>
      </c>
      <c r="BW1493" s="33" t="s">
        <v>30</v>
      </c>
      <c r="BX1493" s="31" t="s">
        <v>30</v>
      </c>
      <c r="BY1493" s="32" t="s">
        <v>30</v>
      </c>
      <c r="BZ1493" s="32" t="s">
        <v>30</v>
      </c>
      <c r="CA1493" s="32" t="s">
        <v>30</v>
      </c>
      <c r="CB1493" s="32" t="s">
        <v>30</v>
      </c>
      <c r="CC1493" s="32" t="s">
        <v>30</v>
      </c>
      <c r="CD1493" s="32" t="s">
        <v>30</v>
      </c>
      <c r="CE1493" s="32" t="s">
        <v>30</v>
      </c>
      <c r="CF1493" s="34" t="s">
        <v>30</v>
      </c>
      <c r="CG1493" s="31" t="s">
        <v>30</v>
      </c>
      <c r="CH1493" s="32" t="s">
        <v>30</v>
      </c>
      <c r="CI1493" s="32" t="s">
        <v>30</v>
      </c>
      <c r="CJ1493" s="32" t="s">
        <v>30</v>
      </c>
      <c r="CK1493" s="32" t="s">
        <v>30</v>
      </c>
      <c r="CL1493" s="32" t="s">
        <v>30</v>
      </c>
      <c r="CM1493" s="32" t="s">
        <v>30</v>
      </c>
      <c r="CN1493" s="32" t="s">
        <v>30</v>
      </c>
      <c r="CO1493" s="32" t="s">
        <v>30</v>
      </c>
      <c r="CP1493" s="31" t="s">
        <v>30</v>
      </c>
      <c r="CQ1493" s="32" t="s">
        <v>30</v>
      </c>
      <c r="CR1493" s="32" t="s">
        <v>30</v>
      </c>
      <c r="CS1493" s="32" t="s">
        <v>30</v>
      </c>
      <c r="CT1493" s="32" t="s">
        <v>30</v>
      </c>
      <c r="CU1493" s="32" t="s">
        <v>30</v>
      </c>
      <c r="CV1493" s="32" t="s">
        <v>30</v>
      </c>
      <c r="CW1493" s="32" t="s">
        <v>30</v>
      </c>
      <c r="CX1493" s="34" t="s">
        <v>30</v>
      </c>
      <c r="CY1493" s="31" t="s">
        <v>30</v>
      </c>
      <c r="CZ1493" s="32" t="s">
        <v>30</v>
      </c>
      <c r="DA1493" s="32" t="s">
        <v>30</v>
      </c>
      <c r="DB1493" s="32" t="s">
        <v>30</v>
      </c>
      <c r="DC1493" s="32" t="s">
        <v>30</v>
      </c>
      <c r="DD1493" s="32" t="s">
        <v>30</v>
      </c>
      <c r="DE1493" s="32" t="s">
        <v>30</v>
      </c>
      <c r="DF1493" s="32" t="s">
        <v>30</v>
      </c>
      <c r="DG1493" s="32" t="s">
        <v>30</v>
      </c>
      <c r="DH1493" s="31" t="s">
        <v>30</v>
      </c>
      <c r="DI1493" s="43" t="s">
        <v>30</v>
      </c>
      <c r="DJ1493" s="43" t="s">
        <v>30</v>
      </c>
      <c r="DK1493" s="43" t="s">
        <v>30</v>
      </c>
      <c r="DL1493" s="43" t="s">
        <v>30</v>
      </c>
      <c r="DM1493" s="32" t="s">
        <v>30</v>
      </c>
      <c r="DN1493" s="32" t="s">
        <v>30</v>
      </c>
      <c r="DO1493" s="33" t="s">
        <v>30</v>
      </c>
    </row>
    <row r="1494" spans="1:119" ht="21" customHeight="1" x14ac:dyDescent="0.25">
      <c r="A1494" s="66" t="s">
        <v>2922</v>
      </c>
      <c r="B1494" s="67" t="s">
        <v>2702</v>
      </c>
      <c r="C1494" s="68" t="s">
        <v>2923</v>
      </c>
      <c r="D1494" s="31" t="s">
        <v>30</v>
      </c>
      <c r="E1494" s="32" t="s">
        <v>30</v>
      </c>
      <c r="F1494" s="32" t="s">
        <v>30</v>
      </c>
      <c r="G1494" s="32" t="s">
        <v>30</v>
      </c>
      <c r="H1494" s="32" t="s">
        <v>30</v>
      </c>
      <c r="I1494" s="32" t="s">
        <v>30</v>
      </c>
      <c r="J1494" s="32" t="s">
        <v>30</v>
      </c>
      <c r="K1494" s="32" t="s">
        <v>30</v>
      </c>
      <c r="L1494" s="32" t="s">
        <v>30</v>
      </c>
      <c r="M1494" s="31" t="s">
        <v>30</v>
      </c>
      <c r="N1494" s="43" t="s">
        <v>30</v>
      </c>
      <c r="O1494" s="32" t="s">
        <v>30</v>
      </c>
      <c r="P1494" s="32" t="s">
        <v>30</v>
      </c>
      <c r="Q1494" s="32" t="s">
        <v>30</v>
      </c>
      <c r="R1494" s="165" t="s">
        <v>30</v>
      </c>
      <c r="S1494" s="32" t="s">
        <v>30</v>
      </c>
      <c r="T1494" s="32" t="s">
        <v>30</v>
      </c>
      <c r="U1494" s="33" t="s">
        <v>30</v>
      </c>
      <c r="V1494" s="31" t="s">
        <v>30</v>
      </c>
      <c r="W1494" s="32" t="s">
        <v>30</v>
      </c>
      <c r="X1494" s="32" t="s">
        <v>30</v>
      </c>
      <c r="Y1494" s="32" t="s">
        <v>30</v>
      </c>
      <c r="Z1494" s="32" t="s">
        <v>30</v>
      </c>
      <c r="AA1494" s="165" t="s">
        <v>30</v>
      </c>
      <c r="AB1494" s="32" t="s">
        <v>30</v>
      </c>
      <c r="AC1494" s="32" t="s">
        <v>30</v>
      </c>
      <c r="AD1494" s="34" t="s">
        <v>30</v>
      </c>
      <c r="AE1494" s="31" t="s">
        <v>30</v>
      </c>
      <c r="AF1494" s="32" t="s">
        <v>30</v>
      </c>
      <c r="AG1494" s="32" t="s">
        <v>30</v>
      </c>
      <c r="AH1494" s="32" t="s">
        <v>30</v>
      </c>
      <c r="AI1494" s="32" t="s">
        <v>30</v>
      </c>
      <c r="AJ1494" s="165" t="s">
        <v>30</v>
      </c>
      <c r="AK1494" s="32" t="s">
        <v>30</v>
      </c>
      <c r="AL1494" s="32" t="s">
        <v>30</v>
      </c>
      <c r="AM1494" s="33" t="s">
        <v>30</v>
      </c>
      <c r="AN1494" s="31" t="s">
        <v>30</v>
      </c>
      <c r="AO1494" s="32" t="s">
        <v>30</v>
      </c>
      <c r="AP1494" s="32" t="s">
        <v>30</v>
      </c>
      <c r="AQ1494" s="32" t="s">
        <v>30</v>
      </c>
      <c r="AR1494" s="32" t="s">
        <v>30</v>
      </c>
      <c r="AS1494" s="32" t="s">
        <v>30</v>
      </c>
      <c r="AT1494" s="32" t="s">
        <v>30</v>
      </c>
      <c r="AU1494" s="32" t="s">
        <v>30</v>
      </c>
      <c r="AV1494" s="33" t="s">
        <v>30</v>
      </c>
      <c r="AW1494" s="31" t="s">
        <v>30</v>
      </c>
      <c r="AX1494" s="32" t="s">
        <v>30</v>
      </c>
      <c r="AY1494" s="32" t="s">
        <v>30</v>
      </c>
      <c r="AZ1494" s="32" t="s">
        <v>30</v>
      </c>
      <c r="BA1494" s="32" t="s">
        <v>30</v>
      </c>
      <c r="BB1494" s="32" t="s">
        <v>30</v>
      </c>
      <c r="BC1494" s="32" t="s">
        <v>30</v>
      </c>
      <c r="BD1494" s="32" t="s">
        <v>30</v>
      </c>
      <c r="BE1494" s="32" t="s">
        <v>30</v>
      </c>
      <c r="BF1494" s="31" t="s">
        <v>30</v>
      </c>
      <c r="BG1494" s="32" t="s">
        <v>30</v>
      </c>
      <c r="BH1494" s="32" t="s">
        <v>30</v>
      </c>
      <c r="BI1494" s="32" t="s">
        <v>30</v>
      </c>
      <c r="BJ1494" s="32" t="s">
        <v>30</v>
      </c>
      <c r="BK1494" s="32" t="s">
        <v>30</v>
      </c>
      <c r="BL1494" s="32" t="s">
        <v>30</v>
      </c>
      <c r="BM1494" s="32" t="s">
        <v>30</v>
      </c>
      <c r="BN1494" s="32" t="s">
        <v>30</v>
      </c>
      <c r="BO1494" s="31" t="s">
        <v>30</v>
      </c>
      <c r="BP1494" s="32" t="s">
        <v>30</v>
      </c>
      <c r="BQ1494" s="32" t="s">
        <v>30</v>
      </c>
      <c r="BR1494" s="32" t="s">
        <v>30</v>
      </c>
      <c r="BS1494" s="32" t="s">
        <v>30</v>
      </c>
      <c r="BT1494" s="32" t="s">
        <v>30</v>
      </c>
      <c r="BU1494" s="32" t="s">
        <v>30</v>
      </c>
      <c r="BV1494" s="32" t="s">
        <v>30</v>
      </c>
      <c r="BW1494" s="33" t="s">
        <v>30</v>
      </c>
      <c r="BX1494" s="31" t="s">
        <v>30</v>
      </c>
      <c r="BY1494" s="32" t="s">
        <v>30</v>
      </c>
      <c r="BZ1494" s="32" t="s">
        <v>30</v>
      </c>
      <c r="CA1494" s="32" t="s">
        <v>30</v>
      </c>
      <c r="CB1494" s="32" t="s">
        <v>30</v>
      </c>
      <c r="CC1494" s="32" t="s">
        <v>30</v>
      </c>
      <c r="CD1494" s="32" t="s">
        <v>30</v>
      </c>
      <c r="CE1494" s="32" t="s">
        <v>30</v>
      </c>
      <c r="CF1494" s="34" t="s">
        <v>30</v>
      </c>
      <c r="CG1494" s="31" t="s">
        <v>30</v>
      </c>
      <c r="CH1494" s="32" t="s">
        <v>30</v>
      </c>
      <c r="CI1494" s="32" t="s">
        <v>30</v>
      </c>
      <c r="CJ1494" s="32" t="s">
        <v>30</v>
      </c>
      <c r="CK1494" s="32" t="s">
        <v>30</v>
      </c>
      <c r="CL1494" s="32" t="s">
        <v>30</v>
      </c>
      <c r="CM1494" s="32" t="s">
        <v>30</v>
      </c>
      <c r="CN1494" s="32" t="s">
        <v>30</v>
      </c>
      <c r="CO1494" s="32" t="s">
        <v>30</v>
      </c>
      <c r="CP1494" s="31" t="s">
        <v>30</v>
      </c>
      <c r="CQ1494" s="32" t="s">
        <v>30</v>
      </c>
      <c r="CR1494" s="32" t="s">
        <v>30</v>
      </c>
      <c r="CS1494" s="32" t="s">
        <v>30</v>
      </c>
      <c r="CT1494" s="32" t="s">
        <v>30</v>
      </c>
      <c r="CU1494" s="32" t="s">
        <v>30</v>
      </c>
      <c r="CV1494" s="32" t="s">
        <v>30</v>
      </c>
      <c r="CW1494" s="32" t="s">
        <v>30</v>
      </c>
      <c r="CX1494" s="34" t="s">
        <v>30</v>
      </c>
      <c r="CY1494" s="31" t="s">
        <v>30</v>
      </c>
      <c r="CZ1494" s="32" t="s">
        <v>30</v>
      </c>
      <c r="DA1494" s="32" t="s">
        <v>30</v>
      </c>
      <c r="DB1494" s="32" t="s">
        <v>30</v>
      </c>
      <c r="DC1494" s="32" t="s">
        <v>30</v>
      </c>
      <c r="DD1494" s="32" t="s">
        <v>30</v>
      </c>
      <c r="DE1494" s="32" t="s">
        <v>30</v>
      </c>
      <c r="DF1494" s="32" t="s">
        <v>30</v>
      </c>
      <c r="DG1494" s="32" t="s">
        <v>30</v>
      </c>
      <c r="DH1494" s="31" t="s">
        <v>30</v>
      </c>
      <c r="DI1494" s="43" t="s">
        <v>30</v>
      </c>
      <c r="DJ1494" s="43" t="s">
        <v>30</v>
      </c>
      <c r="DK1494" s="43" t="s">
        <v>30</v>
      </c>
      <c r="DL1494" s="43" t="s">
        <v>30</v>
      </c>
      <c r="DM1494" s="32" t="s">
        <v>30</v>
      </c>
      <c r="DN1494" s="32" t="s">
        <v>30</v>
      </c>
      <c r="DO1494" s="33" t="s">
        <v>30</v>
      </c>
    </row>
    <row r="1495" spans="1:119" ht="21" customHeight="1" x14ac:dyDescent="0.25">
      <c r="A1495" s="66" t="s">
        <v>2924</v>
      </c>
      <c r="B1495" s="67" t="s">
        <v>2702</v>
      </c>
      <c r="C1495" s="68" t="s">
        <v>2925</v>
      </c>
      <c r="D1495" s="31" t="s">
        <v>30</v>
      </c>
      <c r="E1495" s="32" t="s">
        <v>30</v>
      </c>
      <c r="F1495" s="32" t="s">
        <v>30</v>
      </c>
      <c r="G1495" s="32" t="s">
        <v>30</v>
      </c>
      <c r="H1495" s="32" t="s">
        <v>30</v>
      </c>
      <c r="I1495" s="32" t="s">
        <v>30</v>
      </c>
      <c r="J1495" s="32" t="s">
        <v>30</v>
      </c>
      <c r="K1495" s="32" t="s">
        <v>30</v>
      </c>
      <c r="L1495" s="32" t="s">
        <v>30</v>
      </c>
      <c r="M1495" s="31" t="s">
        <v>30</v>
      </c>
      <c r="N1495" s="43" t="s">
        <v>30</v>
      </c>
      <c r="O1495" s="32" t="s">
        <v>30</v>
      </c>
      <c r="P1495" s="32" t="s">
        <v>30</v>
      </c>
      <c r="Q1495" s="32" t="s">
        <v>30</v>
      </c>
      <c r="R1495" s="165" t="s">
        <v>30</v>
      </c>
      <c r="S1495" s="32" t="s">
        <v>30</v>
      </c>
      <c r="T1495" s="32" t="s">
        <v>30</v>
      </c>
      <c r="U1495" s="33" t="s">
        <v>30</v>
      </c>
      <c r="V1495" s="31" t="s">
        <v>30</v>
      </c>
      <c r="W1495" s="32" t="s">
        <v>30</v>
      </c>
      <c r="X1495" s="32" t="s">
        <v>30</v>
      </c>
      <c r="Y1495" s="32" t="s">
        <v>30</v>
      </c>
      <c r="Z1495" s="32" t="s">
        <v>30</v>
      </c>
      <c r="AA1495" s="165" t="s">
        <v>30</v>
      </c>
      <c r="AB1495" s="32" t="s">
        <v>30</v>
      </c>
      <c r="AC1495" s="32" t="s">
        <v>30</v>
      </c>
      <c r="AD1495" s="34" t="s">
        <v>30</v>
      </c>
      <c r="AE1495" s="31" t="s">
        <v>30</v>
      </c>
      <c r="AF1495" s="32" t="s">
        <v>30</v>
      </c>
      <c r="AG1495" s="32" t="s">
        <v>30</v>
      </c>
      <c r="AH1495" s="32" t="s">
        <v>30</v>
      </c>
      <c r="AI1495" s="32" t="s">
        <v>30</v>
      </c>
      <c r="AJ1495" s="165" t="s">
        <v>30</v>
      </c>
      <c r="AK1495" s="32" t="s">
        <v>30</v>
      </c>
      <c r="AL1495" s="32" t="s">
        <v>30</v>
      </c>
      <c r="AM1495" s="33" t="s">
        <v>30</v>
      </c>
      <c r="AN1495" s="31" t="s">
        <v>30</v>
      </c>
      <c r="AO1495" s="32" t="s">
        <v>30</v>
      </c>
      <c r="AP1495" s="32" t="s">
        <v>30</v>
      </c>
      <c r="AQ1495" s="32" t="s">
        <v>30</v>
      </c>
      <c r="AR1495" s="32" t="s">
        <v>30</v>
      </c>
      <c r="AS1495" s="32" t="s">
        <v>30</v>
      </c>
      <c r="AT1495" s="32" t="s">
        <v>30</v>
      </c>
      <c r="AU1495" s="32" t="s">
        <v>30</v>
      </c>
      <c r="AV1495" s="33" t="s">
        <v>30</v>
      </c>
      <c r="AW1495" s="31" t="s">
        <v>30</v>
      </c>
      <c r="AX1495" s="32" t="s">
        <v>30</v>
      </c>
      <c r="AY1495" s="32" t="s">
        <v>30</v>
      </c>
      <c r="AZ1495" s="32" t="s">
        <v>30</v>
      </c>
      <c r="BA1495" s="32" t="s">
        <v>30</v>
      </c>
      <c r="BB1495" s="32" t="s">
        <v>30</v>
      </c>
      <c r="BC1495" s="32" t="s">
        <v>30</v>
      </c>
      <c r="BD1495" s="32" t="s">
        <v>30</v>
      </c>
      <c r="BE1495" s="32" t="s">
        <v>30</v>
      </c>
      <c r="BF1495" s="31" t="s">
        <v>30</v>
      </c>
      <c r="BG1495" s="32" t="s">
        <v>30</v>
      </c>
      <c r="BH1495" s="32" t="s">
        <v>30</v>
      </c>
      <c r="BI1495" s="32" t="s">
        <v>30</v>
      </c>
      <c r="BJ1495" s="32" t="s">
        <v>30</v>
      </c>
      <c r="BK1495" s="32" t="s">
        <v>30</v>
      </c>
      <c r="BL1495" s="32" t="s">
        <v>30</v>
      </c>
      <c r="BM1495" s="32" t="s">
        <v>30</v>
      </c>
      <c r="BN1495" s="32" t="s">
        <v>30</v>
      </c>
      <c r="BO1495" s="31" t="s">
        <v>30</v>
      </c>
      <c r="BP1495" s="32" t="s">
        <v>30</v>
      </c>
      <c r="BQ1495" s="32" t="s">
        <v>30</v>
      </c>
      <c r="BR1495" s="32" t="s">
        <v>30</v>
      </c>
      <c r="BS1495" s="32" t="s">
        <v>30</v>
      </c>
      <c r="BT1495" s="32" t="s">
        <v>30</v>
      </c>
      <c r="BU1495" s="32" t="s">
        <v>30</v>
      </c>
      <c r="BV1495" s="32" t="s">
        <v>30</v>
      </c>
      <c r="BW1495" s="33" t="s">
        <v>30</v>
      </c>
      <c r="BX1495" s="31" t="s">
        <v>30</v>
      </c>
      <c r="BY1495" s="32" t="s">
        <v>30</v>
      </c>
      <c r="BZ1495" s="32" t="s">
        <v>30</v>
      </c>
      <c r="CA1495" s="32" t="s">
        <v>30</v>
      </c>
      <c r="CB1495" s="32" t="s">
        <v>30</v>
      </c>
      <c r="CC1495" s="32" t="s">
        <v>30</v>
      </c>
      <c r="CD1495" s="32" t="s">
        <v>30</v>
      </c>
      <c r="CE1495" s="32" t="s">
        <v>30</v>
      </c>
      <c r="CF1495" s="34" t="s">
        <v>30</v>
      </c>
      <c r="CG1495" s="31" t="s">
        <v>30</v>
      </c>
      <c r="CH1495" s="32" t="s">
        <v>30</v>
      </c>
      <c r="CI1495" s="32" t="s">
        <v>30</v>
      </c>
      <c r="CJ1495" s="32" t="s">
        <v>30</v>
      </c>
      <c r="CK1495" s="32" t="s">
        <v>30</v>
      </c>
      <c r="CL1495" s="32" t="s">
        <v>30</v>
      </c>
      <c r="CM1495" s="32" t="s">
        <v>30</v>
      </c>
      <c r="CN1495" s="32" t="s">
        <v>30</v>
      </c>
      <c r="CO1495" s="32" t="s">
        <v>30</v>
      </c>
      <c r="CP1495" s="31" t="s">
        <v>30</v>
      </c>
      <c r="CQ1495" s="32" t="s">
        <v>30</v>
      </c>
      <c r="CR1495" s="32" t="s">
        <v>30</v>
      </c>
      <c r="CS1495" s="32" t="s">
        <v>30</v>
      </c>
      <c r="CT1495" s="32" t="s">
        <v>30</v>
      </c>
      <c r="CU1495" s="32" t="s">
        <v>30</v>
      </c>
      <c r="CV1495" s="32" t="s">
        <v>30</v>
      </c>
      <c r="CW1495" s="32" t="s">
        <v>30</v>
      </c>
      <c r="CX1495" s="34" t="s">
        <v>30</v>
      </c>
      <c r="CY1495" s="31" t="s">
        <v>30</v>
      </c>
      <c r="CZ1495" s="32" t="s">
        <v>30</v>
      </c>
      <c r="DA1495" s="32" t="s">
        <v>30</v>
      </c>
      <c r="DB1495" s="32" t="s">
        <v>30</v>
      </c>
      <c r="DC1495" s="32" t="s">
        <v>30</v>
      </c>
      <c r="DD1495" s="32" t="s">
        <v>30</v>
      </c>
      <c r="DE1495" s="32" t="s">
        <v>30</v>
      </c>
      <c r="DF1495" s="32" t="s">
        <v>30</v>
      </c>
      <c r="DG1495" s="32" t="s">
        <v>30</v>
      </c>
      <c r="DH1495" s="31" t="s">
        <v>30</v>
      </c>
      <c r="DI1495" s="43" t="s">
        <v>30</v>
      </c>
      <c r="DJ1495" s="43" t="s">
        <v>30</v>
      </c>
      <c r="DK1495" s="43" t="s">
        <v>30</v>
      </c>
      <c r="DL1495" s="43" t="s">
        <v>30</v>
      </c>
      <c r="DM1495" s="32" t="s">
        <v>30</v>
      </c>
      <c r="DN1495" s="32" t="s">
        <v>30</v>
      </c>
      <c r="DO1495" s="33" t="s">
        <v>30</v>
      </c>
    </row>
    <row r="1496" spans="1:119" ht="21" customHeight="1" x14ac:dyDescent="0.25">
      <c r="A1496" s="66" t="s">
        <v>2926</v>
      </c>
      <c r="B1496" s="67" t="s">
        <v>2702</v>
      </c>
      <c r="C1496" s="68" t="s">
        <v>2927</v>
      </c>
      <c r="D1496" s="31" t="s">
        <v>30</v>
      </c>
      <c r="E1496" s="32" t="s">
        <v>30</v>
      </c>
      <c r="F1496" s="32" t="s">
        <v>30</v>
      </c>
      <c r="G1496" s="32" t="s">
        <v>30</v>
      </c>
      <c r="H1496" s="32" t="s">
        <v>30</v>
      </c>
      <c r="I1496" s="32" t="s">
        <v>30</v>
      </c>
      <c r="J1496" s="32" t="s">
        <v>30</v>
      </c>
      <c r="K1496" s="32" t="s">
        <v>30</v>
      </c>
      <c r="L1496" s="32" t="s">
        <v>30</v>
      </c>
      <c r="M1496" s="31" t="s">
        <v>30</v>
      </c>
      <c r="N1496" s="43" t="s">
        <v>30</v>
      </c>
      <c r="O1496" s="32" t="s">
        <v>30</v>
      </c>
      <c r="P1496" s="32" t="s">
        <v>30</v>
      </c>
      <c r="Q1496" s="32" t="s">
        <v>30</v>
      </c>
      <c r="R1496" s="165" t="s">
        <v>30</v>
      </c>
      <c r="S1496" s="32" t="s">
        <v>30</v>
      </c>
      <c r="T1496" s="32" t="s">
        <v>30</v>
      </c>
      <c r="U1496" s="33" t="s">
        <v>30</v>
      </c>
      <c r="V1496" s="31" t="s">
        <v>30</v>
      </c>
      <c r="W1496" s="32" t="s">
        <v>30</v>
      </c>
      <c r="X1496" s="32" t="s">
        <v>30</v>
      </c>
      <c r="Y1496" s="32" t="s">
        <v>30</v>
      </c>
      <c r="Z1496" s="32" t="s">
        <v>30</v>
      </c>
      <c r="AA1496" s="165" t="s">
        <v>30</v>
      </c>
      <c r="AB1496" s="32" t="s">
        <v>30</v>
      </c>
      <c r="AC1496" s="32" t="s">
        <v>30</v>
      </c>
      <c r="AD1496" s="34" t="s">
        <v>30</v>
      </c>
      <c r="AE1496" s="31" t="s">
        <v>30</v>
      </c>
      <c r="AF1496" s="32" t="s">
        <v>30</v>
      </c>
      <c r="AG1496" s="32" t="s">
        <v>30</v>
      </c>
      <c r="AH1496" s="32" t="s">
        <v>30</v>
      </c>
      <c r="AI1496" s="32" t="s">
        <v>30</v>
      </c>
      <c r="AJ1496" s="165" t="s">
        <v>30</v>
      </c>
      <c r="AK1496" s="32" t="s">
        <v>30</v>
      </c>
      <c r="AL1496" s="32" t="s">
        <v>30</v>
      </c>
      <c r="AM1496" s="33" t="s">
        <v>30</v>
      </c>
      <c r="AN1496" s="31" t="s">
        <v>30</v>
      </c>
      <c r="AO1496" s="32" t="s">
        <v>30</v>
      </c>
      <c r="AP1496" s="32" t="s">
        <v>30</v>
      </c>
      <c r="AQ1496" s="32" t="s">
        <v>30</v>
      </c>
      <c r="AR1496" s="32" t="s">
        <v>30</v>
      </c>
      <c r="AS1496" s="32" t="s">
        <v>30</v>
      </c>
      <c r="AT1496" s="32" t="s">
        <v>30</v>
      </c>
      <c r="AU1496" s="32" t="s">
        <v>30</v>
      </c>
      <c r="AV1496" s="33" t="s">
        <v>30</v>
      </c>
      <c r="AW1496" s="31" t="s">
        <v>30</v>
      </c>
      <c r="AX1496" s="32" t="s">
        <v>30</v>
      </c>
      <c r="AY1496" s="32" t="s">
        <v>30</v>
      </c>
      <c r="AZ1496" s="32" t="s">
        <v>30</v>
      </c>
      <c r="BA1496" s="32" t="s">
        <v>30</v>
      </c>
      <c r="BB1496" s="32" t="s">
        <v>30</v>
      </c>
      <c r="BC1496" s="32" t="s">
        <v>30</v>
      </c>
      <c r="BD1496" s="32" t="s">
        <v>30</v>
      </c>
      <c r="BE1496" s="32" t="s">
        <v>30</v>
      </c>
      <c r="BF1496" s="31" t="s">
        <v>30</v>
      </c>
      <c r="BG1496" s="32" t="s">
        <v>30</v>
      </c>
      <c r="BH1496" s="32" t="s">
        <v>30</v>
      </c>
      <c r="BI1496" s="32" t="s">
        <v>30</v>
      </c>
      <c r="BJ1496" s="32" t="s">
        <v>30</v>
      </c>
      <c r="BK1496" s="32" t="s">
        <v>30</v>
      </c>
      <c r="BL1496" s="32" t="s">
        <v>30</v>
      </c>
      <c r="BM1496" s="32" t="s">
        <v>30</v>
      </c>
      <c r="BN1496" s="32" t="s">
        <v>30</v>
      </c>
      <c r="BO1496" s="31" t="s">
        <v>30</v>
      </c>
      <c r="BP1496" s="32" t="s">
        <v>30</v>
      </c>
      <c r="BQ1496" s="32" t="s">
        <v>30</v>
      </c>
      <c r="BR1496" s="32" t="s">
        <v>30</v>
      </c>
      <c r="BS1496" s="32" t="s">
        <v>30</v>
      </c>
      <c r="BT1496" s="32" t="s">
        <v>30</v>
      </c>
      <c r="BU1496" s="32" t="s">
        <v>30</v>
      </c>
      <c r="BV1496" s="32" t="s">
        <v>30</v>
      </c>
      <c r="BW1496" s="33" t="s">
        <v>30</v>
      </c>
      <c r="BX1496" s="31" t="s">
        <v>30</v>
      </c>
      <c r="BY1496" s="32" t="s">
        <v>30</v>
      </c>
      <c r="BZ1496" s="32" t="s">
        <v>30</v>
      </c>
      <c r="CA1496" s="32" t="s">
        <v>30</v>
      </c>
      <c r="CB1496" s="32" t="s">
        <v>30</v>
      </c>
      <c r="CC1496" s="32" t="s">
        <v>30</v>
      </c>
      <c r="CD1496" s="32" t="s">
        <v>30</v>
      </c>
      <c r="CE1496" s="32" t="s">
        <v>30</v>
      </c>
      <c r="CF1496" s="34" t="s">
        <v>30</v>
      </c>
      <c r="CG1496" s="31" t="s">
        <v>30</v>
      </c>
      <c r="CH1496" s="32" t="s">
        <v>30</v>
      </c>
      <c r="CI1496" s="32" t="s">
        <v>30</v>
      </c>
      <c r="CJ1496" s="32" t="s">
        <v>30</v>
      </c>
      <c r="CK1496" s="32" t="s">
        <v>30</v>
      </c>
      <c r="CL1496" s="32" t="s">
        <v>30</v>
      </c>
      <c r="CM1496" s="32" t="s">
        <v>30</v>
      </c>
      <c r="CN1496" s="32" t="s">
        <v>30</v>
      </c>
      <c r="CO1496" s="32" t="s">
        <v>30</v>
      </c>
      <c r="CP1496" s="31" t="s">
        <v>30</v>
      </c>
      <c r="CQ1496" s="32" t="s">
        <v>30</v>
      </c>
      <c r="CR1496" s="32" t="s">
        <v>30</v>
      </c>
      <c r="CS1496" s="32" t="s">
        <v>30</v>
      </c>
      <c r="CT1496" s="32" t="s">
        <v>30</v>
      </c>
      <c r="CU1496" s="32" t="s">
        <v>30</v>
      </c>
      <c r="CV1496" s="32" t="s">
        <v>30</v>
      </c>
      <c r="CW1496" s="32" t="s">
        <v>30</v>
      </c>
      <c r="CX1496" s="34" t="s">
        <v>30</v>
      </c>
      <c r="CY1496" s="31" t="s">
        <v>30</v>
      </c>
      <c r="CZ1496" s="32" t="s">
        <v>30</v>
      </c>
      <c r="DA1496" s="32" t="s">
        <v>30</v>
      </c>
      <c r="DB1496" s="32" t="s">
        <v>30</v>
      </c>
      <c r="DC1496" s="32" t="s">
        <v>30</v>
      </c>
      <c r="DD1496" s="32" t="s">
        <v>30</v>
      </c>
      <c r="DE1496" s="32" t="s">
        <v>30</v>
      </c>
      <c r="DF1496" s="32" t="s">
        <v>30</v>
      </c>
      <c r="DG1496" s="32" t="s">
        <v>30</v>
      </c>
      <c r="DH1496" s="31" t="s">
        <v>30</v>
      </c>
      <c r="DI1496" s="43" t="s">
        <v>30</v>
      </c>
      <c r="DJ1496" s="43" t="s">
        <v>30</v>
      </c>
      <c r="DK1496" s="43" t="s">
        <v>30</v>
      </c>
      <c r="DL1496" s="43" t="s">
        <v>30</v>
      </c>
      <c r="DM1496" s="32" t="s">
        <v>30</v>
      </c>
      <c r="DN1496" s="32" t="s">
        <v>30</v>
      </c>
      <c r="DO1496" s="33" t="s">
        <v>30</v>
      </c>
    </row>
    <row r="1497" spans="1:119" ht="21" customHeight="1" x14ac:dyDescent="0.25">
      <c r="A1497" s="66" t="s">
        <v>2928</v>
      </c>
      <c r="B1497" s="67" t="s">
        <v>2702</v>
      </c>
      <c r="C1497" s="68" t="s">
        <v>2929</v>
      </c>
      <c r="D1497" s="31" t="s">
        <v>30</v>
      </c>
      <c r="E1497" s="32" t="s">
        <v>30</v>
      </c>
      <c r="F1497" s="32" t="s">
        <v>30</v>
      </c>
      <c r="G1497" s="32" t="s">
        <v>30</v>
      </c>
      <c r="H1497" s="32" t="s">
        <v>30</v>
      </c>
      <c r="I1497" s="32" t="s">
        <v>30</v>
      </c>
      <c r="J1497" s="32" t="s">
        <v>30</v>
      </c>
      <c r="K1497" s="32" t="s">
        <v>30</v>
      </c>
      <c r="L1497" s="32" t="s">
        <v>30</v>
      </c>
      <c r="M1497" s="31" t="s">
        <v>30</v>
      </c>
      <c r="N1497" s="43" t="s">
        <v>30</v>
      </c>
      <c r="O1497" s="32" t="s">
        <v>30</v>
      </c>
      <c r="P1497" s="32" t="s">
        <v>30</v>
      </c>
      <c r="Q1497" s="32" t="s">
        <v>30</v>
      </c>
      <c r="R1497" s="165" t="s">
        <v>30</v>
      </c>
      <c r="S1497" s="32" t="s">
        <v>30</v>
      </c>
      <c r="T1497" s="32" t="s">
        <v>30</v>
      </c>
      <c r="U1497" s="33" t="s">
        <v>30</v>
      </c>
      <c r="V1497" s="31" t="s">
        <v>30</v>
      </c>
      <c r="W1497" s="32" t="s">
        <v>30</v>
      </c>
      <c r="X1497" s="32" t="s">
        <v>30</v>
      </c>
      <c r="Y1497" s="32" t="s">
        <v>30</v>
      </c>
      <c r="Z1497" s="32" t="s">
        <v>30</v>
      </c>
      <c r="AA1497" s="165" t="s">
        <v>30</v>
      </c>
      <c r="AB1497" s="32" t="s">
        <v>30</v>
      </c>
      <c r="AC1497" s="32" t="s">
        <v>30</v>
      </c>
      <c r="AD1497" s="34" t="s">
        <v>30</v>
      </c>
      <c r="AE1497" s="31" t="s">
        <v>30</v>
      </c>
      <c r="AF1497" s="32" t="s">
        <v>30</v>
      </c>
      <c r="AG1497" s="32" t="s">
        <v>30</v>
      </c>
      <c r="AH1497" s="32" t="s">
        <v>30</v>
      </c>
      <c r="AI1497" s="32" t="s">
        <v>30</v>
      </c>
      <c r="AJ1497" s="165" t="s">
        <v>30</v>
      </c>
      <c r="AK1497" s="32" t="s">
        <v>30</v>
      </c>
      <c r="AL1497" s="32" t="s">
        <v>30</v>
      </c>
      <c r="AM1497" s="33" t="s">
        <v>30</v>
      </c>
      <c r="AN1497" s="31" t="s">
        <v>30</v>
      </c>
      <c r="AO1497" s="32" t="s">
        <v>30</v>
      </c>
      <c r="AP1497" s="32" t="s">
        <v>30</v>
      </c>
      <c r="AQ1497" s="32" t="s">
        <v>30</v>
      </c>
      <c r="AR1497" s="32" t="s">
        <v>30</v>
      </c>
      <c r="AS1497" s="32" t="s">
        <v>30</v>
      </c>
      <c r="AT1497" s="32" t="s">
        <v>30</v>
      </c>
      <c r="AU1497" s="32" t="s">
        <v>30</v>
      </c>
      <c r="AV1497" s="33" t="s">
        <v>30</v>
      </c>
      <c r="AW1497" s="31" t="s">
        <v>30</v>
      </c>
      <c r="AX1497" s="32" t="s">
        <v>30</v>
      </c>
      <c r="AY1497" s="32" t="s">
        <v>30</v>
      </c>
      <c r="AZ1497" s="32" t="s">
        <v>30</v>
      </c>
      <c r="BA1497" s="32" t="s">
        <v>30</v>
      </c>
      <c r="BB1497" s="32" t="s">
        <v>30</v>
      </c>
      <c r="BC1497" s="32" t="s">
        <v>30</v>
      </c>
      <c r="BD1497" s="32" t="s">
        <v>30</v>
      </c>
      <c r="BE1497" s="32" t="s">
        <v>30</v>
      </c>
      <c r="BF1497" s="31" t="s">
        <v>30</v>
      </c>
      <c r="BG1497" s="32" t="s">
        <v>30</v>
      </c>
      <c r="BH1497" s="32" t="s">
        <v>30</v>
      </c>
      <c r="BI1497" s="32" t="s">
        <v>30</v>
      </c>
      <c r="BJ1497" s="32" t="s">
        <v>30</v>
      </c>
      <c r="BK1497" s="32" t="s">
        <v>30</v>
      </c>
      <c r="BL1497" s="32" t="s">
        <v>30</v>
      </c>
      <c r="BM1497" s="32" t="s">
        <v>30</v>
      </c>
      <c r="BN1497" s="32" t="s">
        <v>30</v>
      </c>
      <c r="BO1497" s="31" t="s">
        <v>30</v>
      </c>
      <c r="BP1497" s="32" t="s">
        <v>30</v>
      </c>
      <c r="BQ1497" s="32" t="s">
        <v>30</v>
      </c>
      <c r="BR1497" s="32" t="s">
        <v>30</v>
      </c>
      <c r="BS1497" s="32" t="s">
        <v>30</v>
      </c>
      <c r="BT1497" s="32" t="s">
        <v>30</v>
      </c>
      <c r="BU1497" s="32" t="s">
        <v>30</v>
      </c>
      <c r="BV1497" s="32" t="s">
        <v>30</v>
      </c>
      <c r="BW1497" s="33" t="s">
        <v>30</v>
      </c>
      <c r="BX1497" s="31" t="s">
        <v>30</v>
      </c>
      <c r="BY1497" s="32" t="s">
        <v>30</v>
      </c>
      <c r="BZ1497" s="32" t="s">
        <v>30</v>
      </c>
      <c r="CA1497" s="32" t="s">
        <v>30</v>
      </c>
      <c r="CB1497" s="32" t="s">
        <v>30</v>
      </c>
      <c r="CC1497" s="32" t="s">
        <v>30</v>
      </c>
      <c r="CD1497" s="32" t="s">
        <v>30</v>
      </c>
      <c r="CE1497" s="32" t="s">
        <v>30</v>
      </c>
      <c r="CF1497" s="34" t="s">
        <v>30</v>
      </c>
      <c r="CG1497" s="31" t="s">
        <v>30</v>
      </c>
      <c r="CH1497" s="32" t="s">
        <v>30</v>
      </c>
      <c r="CI1497" s="32" t="s">
        <v>30</v>
      </c>
      <c r="CJ1497" s="32" t="s">
        <v>30</v>
      </c>
      <c r="CK1497" s="32" t="s">
        <v>30</v>
      </c>
      <c r="CL1497" s="32" t="s">
        <v>30</v>
      </c>
      <c r="CM1497" s="32" t="s">
        <v>30</v>
      </c>
      <c r="CN1497" s="32" t="s">
        <v>30</v>
      </c>
      <c r="CO1497" s="32" t="s">
        <v>30</v>
      </c>
      <c r="CP1497" s="31" t="s">
        <v>30</v>
      </c>
      <c r="CQ1497" s="32" t="s">
        <v>30</v>
      </c>
      <c r="CR1497" s="32" t="s">
        <v>30</v>
      </c>
      <c r="CS1497" s="32" t="s">
        <v>30</v>
      </c>
      <c r="CT1497" s="32" t="s">
        <v>30</v>
      </c>
      <c r="CU1497" s="32" t="s">
        <v>30</v>
      </c>
      <c r="CV1497" s="32" t="s">
        <v>30</v>
      </c>
      <c r="CW1497" s="32" t="s">
        <v>30</v>
      </c>
      <c r="CX1497" s="34" t="s">
        <v>30</v>
      </c>
      <c r="CY1497" s="31" t="s">
        <v>30</v>
      </c>
      <c r="CZ1497" s="32" t="s">
        <v>30</v>
      </c>
      <c r="DA1497" s="32" t="s">
        <v>30</v>
      </c>
      <c r="DB1497" s="32" t="s">
        <v>30</v>
      </c>
      <c r="DC1497" s="32" t="s">
        <v>30</v>
      </c>
      <c r="DD1497" s="32" t="s">
        <v>30</v>
      </c>
      <c r="DE1497" s="32" t="s">
        <v>30</v>
      </c>
      <c r="DF1497" s="32" t="s">
        <v>30</v>
      </c>
      <c r="DG1497" s="32" t="s">
        <v>30</v>
      </c>
      <c r="DH1497" s="31" t="s">
        <v>30</v>
      </c>
      <c r="DI1497" s="43" t="s">
        <v>30</v>
      </c>
      <c r="DJ1497" s="43" t="s">
        <v>30</v>
      </c>
      <c r="DK1497" s="43" t="s">
        <v>30</v>
      </c>
      <c r="DL1497" s="43" t="s">
        <v>30</v>
      </c>
      <c r="DM1497" s="32" t="s">
        <v>30</v>
      </c>
      <c r="DN1497" s="32" t="s">
        <v>30</v>
      </c>
      <c r="DO1497" s="33" t="s">
        <v>30</v>
      </c>
    </row>
    <row r="1498" spans="1:119" ht="21" customHeight="1" x14ac:dyDescent="0.25">
      <c r="A1498" s="66" t="s">
        <v>2930</v>
      </c>
      <c r="B1498" s="67" t="s">
        <v>2702</v>
      </c>
      <c r="C1498" s="68" t="s">
        <v>2931</v>
      </c>
      <c r="D1498" s="31" t="s">
        <v>30</v>
      </c>
      <c r="E1498" s="32" t="s">
        <v>30</v>
      </c>
      <c r="F1498" s="32" t="s">
        <v>30</v>
      </c>
      <c r="G1498" s="32" t="s">
        <v>30</v>
      </c>
      <c r="H1498" s="32" t="s">
        <v>30</v>
      </c>
      <c r="I1498" s="32" t="s">
        <v>30</v>
      </c>
      <c r="J1498" s="32" t="s">
        <v>30</v>
      </c>
      <c r="K1498" s="32" t="s">
        <v>30</v>
      </c>
      <c r="L1498" s="32" t="s">
        <v>30</v>
      </c>
      <c r="M1498" s="31" t="s">
        <v>30</v>
      </c>
      <c r="N1498" s="43" t="s">
        <v>30</v>
      </c>
      <c r="O1498" s="32" t="s">
        <v>30</v>
      </c>
      <c r="P1498" s="32" t="s">
        <v>30</v>
      </c>
      <c r="Q1498" s="32" t="s">
        <v>30</v>
      </c>
      <c r="R1498" s="165" t="s">
        <v>30</v>
      </c>
      <c r="S1498" s="32" t="s">
        <v>30</v>
      </c>
      <c r="T1498" s="32" t="s">
        <v>30</v>
      </c>
      <c r="U1498" s="33" t="s">
        <v>30</v>
      </c>
      <c r="V1498" s="31" t="s">
        <v>30</v>
      </c>
      <c r="W1498" s="32" t="s">
        <v>30</v>
      </c>
      <c r="X1498" s="32" t="s">
        <v>30</v>
      </c>
      <c r="Y1498" s="32" t="s">
        <v>30</v>
      </c>
      <c r="Z1498" s="32" t="s">
        <v>30</v>
      </c>
      <c r="AA1498" s="165" t="s">
        <v>30</v>
      </c>
      <c r="AB1498" s="32" t="s">
        <v>30</v>
      </c>
      <c r="AC1498" s="32" t="s">
        <v>30</v>
      </c>
      <c r="AD1498" s="34" t="s">
        <v>30</v>
      </c>
      <c r="AE1498" s="31" t="s">
        <v>30</v>
      </c>
      <c r="AF1498" s="32" t="s">
        <v>30</v>
      </c>
      <c r="AG1498" s="32" t="s">
        <v>30</v>
      </c>
      <c r="AH1498" s="32" t="s">
        <v>30</v>
      </c>
      <c r="AI1498" s="32" t="s">
        <v>30</v>
      </c>
      <c r="AJ1498" s="165" t="s">
        <v>30</v>
      </c>
      <c r="AK1498" s="32" t="s">
        <v>30</v>
      </c>
      <c r="AL1498" s="32" t="s">
        <v>30</v>
      </c>
      <c r="AM1498" s="33" t="s">
        <v>30</v>
      </c>
      <c r="AN1498" s="31" t="s">
        <v>30</v>
      </c>
      <c r="AO1498" s="32" t="s">
        <v>30</v>
      </c>
      <c r="AP1498" s="32" t="s">
        <v>30</v>
      </c>
      <c r="AQ1498" s="32" t="s">
        <v>30</v>
      </c>
      <c r="AR1498" s="32" t="s">
        <v>30</v>
      </c>
      <c r="AS1498" s="32" t="s">
        <v>30</v>
      </c>
      <c r="AT1498" s="32" t="s">
        <v>30</v>
      </c>
      <c r="AU1498" s="32" t="s">
        <v>30</v>
      </c>
      <c r="AV1498" s="33" t="s">
        <v>30</v>
      </c>
      <c r="AW1498" s="31" t="s">
        <v>30</v>
      </c>
      <c r="AX1498" s="32" t="s">
        <v>30</v>
      </c>
      <c r="AY1498" s="32" t="s">
        <v>30</v>
      </c>
      <c r="AZ1498" s="32" t="s">
        <v>30</v>
      </c>
      <c r="BA1498" s="32" t="s">
        <v>30</v>
      </c>
      <c r="BB1498" s="32" t="s">
        <v>30</v>
      </c>
      <c r="BC1498" s="32" t="s">
        <v>30</v>
      </c>
      <c r="BD1498" s="32" t="s">
        <v>30</v>
      </c>
      <c r="BE1498" s="32" t="s">
        <v>30</v>
      </c>
      <c r="BF1498" s="31" t="s">
        <v>30</v>
      </c>
      <c r="BG1498" s="32" t="s">
        <v>30</v>
      </c>
      <c r="BH1498" s="32" t="s">
        <v>30</v>
      </c>
      <c r="BI1498" s="32" t="s">
        <v>30</v>
      </c>
      <c r="BJ1498" s="32" t="s">
        <v>30</v>
      </c>
      <c r="BK1498" s="32" t="s">
        <v>30</v>
      </c>
      <c r="BL1498" s="32" t="s">
        <v>30</v>
      </c>
      <c r="BM1498" s="32" t="s">
        <v>30</v>
      </c>
      <c r="BN1498" s="32" t="s">
        <v>30</v>
      </c>
      <c r="BO1498" s="31" t="s">
        <v>30</v>
      </c>
      <c r="BP1498" s="32" t="s">
        <v>30</v>
      </c>
      <c r="BQ1498" s="32" t="s">
        <v>30</v>
      </c>
      <c r="BR1498" s="32" t="s">
        <v>30</v>
      </c>
      <c r="BS1498" s="32" t="s">
        <v>30</v>
      </c>
      <c r="BT1498" s="32" t="s">
        <v>30</v>
      </c>
      <c r="BU1498" s="32" t="s">
        <v>30</v>
      </c>
      <c r="BV1498" s="32" t="s">
        <v>30</v>
      </c>
      <c r="BW1498" s="33" t="s">
        <v>30</v>
      </c>
      <c r="BX1498" s="31" t="s">
        <v>30</v>
      </c>
      <c r="BY1498" s="32" t="s">
        <v>30</v>
      </c>
      <c r="BZ1498" s="32" t="s">
        <v>30</v>
      </c>
      <c r="CA1498" s="32" t="s">
        <v>30</v>
      </c>
      <c r="CB1498" s="32" t="s">
        <v>30</v>
      </c>
      <c r="CC1498" s="32" t="s">
        <v>30</v>
      </c>
      <c r="CD1498" s="32" t="s">
        <v>30</v>
      </c>
      <c r="CE1498" s="32" t="s">
        <v>30</v>
      </c>
      <c r="CF1498" s="34" t="s">
        <v>30</v>
      </c>
      <c r="CG1498" s="31" t="s">
        <v>30</v>
      </c>
      <c r="CH1498" s="32" t="s">
        <v>30</v>
      </c>
      <c r="CI1498" s="32" t="s">
        <v>30</v>
      </c>
      <c r="CJ1498" s="32" t="s">
        <v>30</v>
      </c>
      <c r="CK1498" s="32" t="s">
        <v>30</v>
      </c>
      <c r="CL1498" s="32" t="s">
        <v>30</v>
      </c>
      <c r="CM1498" s="32" t="s">
        <v>30</v>
      </c>
      <c r="CN1498" s="32" t="s">
        <v>30</v>
      </c>
      <c r="CO1498" s="32" t="s">
        <v>30</v>
      </c>
      <c r="CP1498" s="31" t="s">
        <v>30</v>
      </c>
      <c r="CQ1498" s="32" t="s">
        <v>30</v>
      </c>
      <c r="CR1498" s="32" t="s">
        <v>30</v>
      </c>
      <c r="CS1498" s="32" t="s">
        <v>30</v>
      </c>
      <c r="CT1498" s="32" t="s">
        <v>30</v>
      </c>
      <c r="CU1498" s="32" t="s">
        <v>30</v>
      </c>
      <c r="CV1498" s="32" t="s">
        <v>30</v>
      </c>
      <c r="CW1498" s="32" t="s">
        <v>30</v>
      </c>
      <c r="CX1498" s="34" t="s">
        <v>30</v>
      </c>
      <c r="CY1498" s="31" t="s">
        <v>30</v>
      </c>
      <c r="CZ1498" s="32" t="s">
        <v>30</v>
      </c>
      <c r="DA1498" s="32" t="s">
        <v>30</v>
      </c>
      <c r="DB1498" s="32" t="s">
        <v>30</v>
      </c>
      <c r="DC1498" s="32" t="s">
        <v>30</v>
      </c>
      <c r="DD1498" s="32" t="s">
        <v>30</v>
      </c>
      <c r="DE1498" s="32" t="s">
        <v>30</v>
      </c>
      <c r="DF1498" s="32" t="s">
        <v>30</v>
      </c>
      <c r="DG1498" s="32" t="s">
        <v>30</v>
      </c>
      <c r="DH1498" s="31" t="s">
        <v>30</v>
      </c>
      <c r="DI1498" s="43" t="s">
        <v>30</v>
      </c>
      <c r="DJ1498" s="43" t="s">
        <v>30</v>
      </c>
      <c r="DK1498" s="43" t="s">
        <v>30</v>
      </c>
      <c r="DL1498" s="43" t="s">
        <v>30</v>
      </c>
      <c r="DM1498" s="32" t="s">
        <v>30</v>
      </c>
      <c r="DN1498" s="32" t="s">
        <v>30</v>
      </c>
      <c r="DO1498" s="33" t="s">
        <v>30</v>
      </c>
    </row>
    <row r="1499" spans="1:119" ht="21" customHeight="1" x14ac:dyDescent="0.25">
      <c r="A1499" s="66" t="s">
        <v>2932</v>
      </c>
      <c r="B1499" s="67" t="s">
        <v>2702</v>
      </c>
      <c r="C1499" s="68" t="s">
        <v>2933</v>
      </c>
      <c r="D1499" s="31" t="s">
        <v>30</v>
      </c>
      <c r="E1499" s="32" t="s">
        <v>30</v>
      </c>
      <c r="F1499" s="32" t="s">
        <v>30</v>
      </c>
      <c r="G1499" s="32" t="s">
        <v>30</v>
      </c>
      <c r="H1499" s="32" t="s">
        <v>30</v>
      </c>
      <c r="I1499" s="32" t="s">
        <v>30</v>
      </c>
      <c r="J1499" s="32" t="s">
        <v>30</v>
      </c>
      <c r="K1499" s="32" t="s">
        <v>30</v>
      </c>
      <c r="L1499" s="32" t="s">
        <v>30</v>
      </c>
      <c r="M1499" s="31" t="s">
        <v>30</v>
      </c>
      <c r="N1499" s="43" t="s">
        <v>30</v>
      </c>
      <c r="O1499" s="32" t="s">
        <v>30</v>
      </c>
      <c r="P1499" s="32" t="s">
        <v>30</v>
      </c>
      <c r="Q1499" s="32" t="s">
        <v>30</v>
      </c>
      <c r="R1499" s="165" t="s">
        <v>30</v>
      </c>
      <c r="S1499" s="32" t="s">
        <v>30</v>
      </c>
      <c r="T1499" s="32" t="s">
        <v>30</v>
      </c>
      <c r="U1499" s="33" t="s">
        <v>30</v>
      </c>
      <c r="V1499" s="31" t="s">
        <v>30</v>
      </c>
      <c r="W1499" s="32" t="s">
        <v>30</v>
      </c>
      <c r="X1499" s="32" t="s">
        <v>30</v>
      </c>
      <c r="Y1499" s="32" t="s">
        <v>30</v>
      </c>
      <c r="Z1499" s="32" t="s">
        <v>30</v>
      </c>
      <c r="AA1499" s="165" t="s">
        <v>30</v>
      </c>
      <c r="AB1499" s="32" t="s">
        <v>30</v>
      </c>
      <c r="AC1499" s="32" t="s">
        <v>30</v>
      </c>
      <c r="AD1499" s="34" t="s">
        <v>30</v>
      </c>
      <c r="AE1499" s="31" t="s">
        <v>30</v>
      </c>
      <c r="AF1499" s="32" t="s">
        <v>30</v>
      </c>
      <c r="AG1499" s="32" t="s">
        <v>30</v>
      </c>
      <c r="AH1499" s="32" t="s">
        <v>30</v>
      </c>
      <c r="AI1499" s="32" t="s">
        <v>30</v>
      </c>
      <c r="AJ1499" s="165" t="s">
        <v>30</v>
      </c>
      <c r="AK1499" s="32" t="s">
        <v>30</v>
      </c>
      <c r="AL1499" s="32" t="s">
        <v>30</v>
      </c>
      <c r="AM1499" s="33" t="s">
        <v>30</v>
      </c>
      <c r="AN1499" s="31" t="s">
        <v>30</v>
      </c>
      <c r="AO1499" s="32" t="s">
        <v>30</v>
      </c>
      <c r="AP1499" s="32" t="s">
        <v>30</v>
      </c>
      <c r="AQ1499" s="32" t="s">
        <v>30</v>
      </c>
      <c r="AR1499" s="32" t="s">
        <v>30</v>
      </c>
      <c r="AS1499" s="32" t="s">
        <v>30</v>
      </c>
      <c r="AT1499" s="32" t="s">
        <v>30</v>
      </c>
      <c r="AU1499" s="32" t="s">
        <v>30</v>
      </c>
      <c r="AV1499" s="33" t="s">
        <v>30</v>
      </c>
      <c r="AW1499" s="31" t="s">
        <v>30</v>
      </c>
      <c r="AX1499" s="32" t="s">
        <v>30</v>
      </c>
      <c r="AY1499" s="32" t="s">
        <v>30</v>
      </c>
      <c r="AZ1499" s="32" t="s">
        <v>30</v>
      </c>
      <c r="BA1499" s="32" t="s">
        <v>30</v>
      </c>
      <c r="BB1499" s="32" t="s">
        <v>30</v>
      </c>
      <c r="BC1499" s="32" t="s">
        <v>30</v>
      </c>
      <c r="BD1499" s="32" t="s">
        <v>30</v>
      </c>
      <c r="BE1499" s="32" t="s">
        <v>30</v>
      </c>
      <c r="BF1499" s="31" t="s">
        <v>30</v>
      </c>
      <c r="BG1499" s="32" t="s">
        <v>30</v>
      </c>
      <c r="BH1499" s="32" t="s">
        <v>30</v>
      </c>
      <c r="BI1499" s="32" t="s">
        <v>30</v>
      </c>
      <c r="BJ1499" s="32" t="s">
        <v>30</v>
      </c>
      <c r="BK1499" s="32" t="s">
        <v>30</v>
      </c>
      <c r="BL1499" s="32" t="s">
        <v>30</v>
      </c>
      <c r="BM1499" s="32" t="s">
        <v>30</v>
      </c>
      <c r="BN1499" s="32" t="s">
        <v>30</v>
      </c>
      <c r="BO1499" s="31" t="s">
        <v>30</v>
      </c>
      <c r="BP1499" s="32" t="s">
        <v>30</v>
      </c>
      <c r="BQ1499" s="32" t="s">
        <v>30</v>
      </c>
      <c r="BR1499" s="32" t="s">
        <v>30</v>
      </c>
      <c r="BS1499" s="32" t="s">
        <v>30</v>
      </c>
      <c r="BT1499" s="32" t="s">
        <v>30</v>
      </c>
      <c r="BU1499" s="32" t="s">
        <v>30</v>
      </c>
      <c r="BV1499" s="32" t="s">
        <v>30</v>
      </c>
      <c r="BW1499" s="33" t="s">
        <v>30</v>
      </c>
      <c r="BX1499" s="31" t="s">
        <v>30</v>
      </c>
      <c r="BY1499" s="32" t="s">
        <v>30</v>
      </c>
      <c r="BZ1499" s="32" t="s">
        <v>30</v>
      </c>
      <c r="CA1499" s="32" t="s">
        <v>30</v>
      </c>
      <c r="CB1499" s="32" t="s">
        <v>30</v>
      </c>
      <c r="CC1499" s="32" t="s">
        <v>30</v>
      </c>
      <c r="CD1499" s="32" t="s">
        <v>30</v>
      </c>
      <c r="CE1499" s="32" t="s">
        <v>30</v>
      </c>
      <c r="CF1499" s="34" t="s">
        <v>30</v>
      </c>
      <c r="CG1499" s="31" t="s">
        <v>30</v>
      </c>
      <c r="CH1499" s="32" t="s">
        <v>30</v>
      </c>
      <c r="CI1499" s="32" t="s">
        <v>30</v>
      </c>
      <c r="CJ1499" s="32" t="s">
        <v>30</v>
      </c>
      <c r="CK1499" s="32" t="s">
        <v>30</v>
      </c>
      <c r="CL1499" s="32" t="s">
        <v>30</v>
      </c>
      <c r="CM1499" s="32" t="s">
        <v>30</v>
      </c>
      <c r="CN1499" s="32" t="s">
        <v>30</v>
      </c>
      <c r="CO1499" s="32" t="s">
        <v>30</v>
      </c>
      <c r="CP1499" s="31" t="s">
        <v>30</v>
      </c>
      <c r="CQ1499" s="32" t="s">
        <v>30</v>
      </c>
      <c r="CR1499" s="32" t="s">
        <v>30</v>
      </c>
      <c r="CS1499" s="32" t="s">
        <v>30</v>
      </c>
      <c r="CT1499" s="32" t="s">
        <v>30</v>
      </c>
      <c r="CU1499" s="32" t="s">
        <v>30</v>
      </c>
      <c r="CV1499" s="32" t="s">
        <v>30</v>
      </c>
      <c r="CW1499" s="32" t="s">
        <v>30</v>
      </c>
      <c r="CX1499" s="34" t="s">
        <v>30</v>
      </c>
      <c r="CY1499" s="31" t="s">
        <v>30</v>
      </c>
      <c r="CZ1499" s="32" t="s">
        <v>30</v>
      </c>
      <c r="DA1499" s="32" t="s">
        <v>30</v>
      </c>
      <c r="DB1499" s="32" t="s">
        <v>30</v>
      </c>
      <c r="DC1499" s="32" t="s">
        <v>30</v>
      </c>
      <c r="DD1499" s="32" t="s">
        <v>30</v>
      </c>
      <c r="DE1499" s="32" t="s">
        <v>30</v>
      </c>
      <c r="DF1499" s="32" t="s">
        <v>30</v>
      </c>
      <c r="DG1499" s="32" t="s">
        <v>30</v>
      </c>
      <c r="DH1499" s="31" t="s">
        <v>30</v>
      </c>
      <c r="DI1499" s="43" t="s">
        <v>30</v>
      </c>
      <c r="DJ1499" s="43" t="s">
        <v>30</v>
      </c>
      <c r="DK1499" s="43" t="s">
        <v>30</v>
      </c>
      <c r="DL1499" s="43" t="s">
        <v>30</v>
      </c>
      <c r="DM1499" s="32" t="s">
        <v>30</v>
      </c>
      <c r="DN1499" s="32" t="s">
        <v>30</v>
      </c>
      <c r="DO1499" s="33" t="s">
        <v>30</v>
      </c>
    </row>
    <row r="1500" spans="1:119" ht="21" customHeight="1" x14ac:dyDescent="0.25">
      <c r="A1500" s="66" t="s">
        <v>2934</v>
      </c>
      <c r="B1500" s="67" t="s">
        <v>2702</v>
      </c>
      <c r="C1500" s="68" t="s">
        <v>2935</v>
      </c>
      <c r="D1500" s="31" t="s">
        <v>30</v>
      </c>
      <c r="E1500" s="32" t="s">
        <v>30</v>
      </c>
      <c r="F1500" s="32" t="s">
        <v>30</v>
      </c>
      <c r="G1500" s="32" t="s">
        <v>30</v>
      </c>
      <c r="H1500" s="32" t="s">
        <v>30</v>
      </c>
      <c r="I1500" s="32" t="s">
        <v>30</v>
      </c>
      <c r="J1500" s="32" t="s">
        <v>30</v>
      </c>
      <c r="K1500" s="32" t="s">
        <v>30</v>
      </c>
      <c r="L1500" s="32" t="s">
        <v>30</v>
      </c>
      <c r="M1500" s="31" t="s">
        <v>30</v>
      </c>
      <c r="N1500" s="43" t="s">
        <v>30</v>
      </c>
      <c r="O1500" s="32" t="s">
        <v>30</v>
      </c>
      <c r="P1500" s="32" t="s">
        <v>30</v>
      </c>
      <c r="Q1500" s="32" t="s">
        <v>30</v>
      </c>
      <c r="R1500" s="165" t="s">
        <v>30</v>
      </c>
      <c r="S1500" s="32" t="s">
        <v>30</v>
      </c>
      <c r="T1500" s="32" t="s">
        <v>30</v>
      </c>
      <c r="U1500" s="33" t="s">
        <v>30</v>
      </c>
      <c r="V1500" s="31" t="s">
        <v>30</v>
      </c>
      <c r="W1500" s="32" t="s">
        <v>30</v>
      </c>
      <c r="X1500" s="32" t="s">
        <v>30</v>
      </c>
      <c r="Y1500" s="32" t="s">
        <v>30</v>
      </c>
      <c r="Z1500" s="32" t="s">
        <v>30</v>
      </c>
      <c r="AA1500" s="165" t="s">
        <v>30</v>
      </c>
      <c r="AB1500" s="32" t="s">
        <v>30</v>
      </c>
      <c r="AC1500" s="32" t="s">
        <v>30</v>
      </c>
      <c r="AD1500" s="34" t="s">
        <v>30</v>
      </c>
      <c r="AE1500" s="31" t="s">
        <v>30</v>
      </c>
      <c r="AF1500" s="32" t="s">
        <v>30</v>
      </c>
      <c r="AG1500" s="32" t="s">
        <v>30</v>
      </c>
      <c r="AH1500" s="32" t="s">
        <v>30</v>
      </c>
      <c r="AI1500" s="32" t="s">
        <v>30</v>
      </c>
      <c r="AJ1500" s="165" t="s">
        <v>30</v>
      </c>
      <c r="AK1500" s="32" t="s">
        <v>30</v>
      </c>
      <c r="AL1500" s="32" t="s">
        <v>30</v>
      </c>
      <c r="AM1500" s="33" t="s">
        <v>30</v>
      </c>
      <c r="AN1500" s="31" t="s">
        <v>30</v>
      </c>
      <c r="AO1500" s="32" t="s">
        <v>30</v>
      </c>
      <c r="AP1500" s="32" t="s">
        <v>30</v>
      </c>
      <c r="AQ1500" s="32" t="s">
        <v>30</v>
      </c>
      <c r="AR1500" s="32" t="s">
        <v>30</v>
      </c>
      <c r="AS1500" s="32" t="s">
        <v>30</v>
      </c>
      <c r="AT1500" s="32" t="s">
        <v>30</v>
      </c>
      <c r="AU1500" s="32" t="s">
        <v>30</v>
      </c>
      <c r="AV1500" s="33" t="s">
        <v>30</v>
      </c>
      <c r="AW1500" s="31" t="s">
        <v>30</v>
      </c>
      <c r="AX1500" s="32" t="s">
        <v>30</v>
      </c>
      <c r="AY1500" s="32" t="s">
        <v>30</v>
      </c>
      <c r="AZ1500" s="32" t="s">
        <v>30</v>
      </c>
      <c r="BA1500" s="32" t="s">
        <v>30</v>
      </c>
      <c r="BB1500" s="32" t="s">
        <v>30</v>
      </c>
      <c r="BC1500" s="32" t="s">
        <v>30</v>
      </c>
      <c r="BD1500" s="32" t="s">
        <v>30</v>
      </c>
      <c r="BE1500" s="32" t="s">
        <v>30</v>
      </c>
      <c r="BF1500" s="31" t="s">
        <v>30</v>
      </c>
      <c r="BG1500" s="32" t="s">
        <v>30</v>
      </c>
      <c r="BH1500" s="32" t="s">
        <v>30</v>
      </c>
      <c r="BI1500" s="32" t="s">
        <v>30</v>
      </c>
      <c r="BJ1500" s="32" t="s">
        <v>30</v>
      </c>
      <c r="BK1500" s="32" t="s">
        <v>30</v>
      </c>
      <c r="BL1500" s="32" t="s">
        <v>30</v>
      </c>
      <c r="BM1500" s="32" t="s">
        <v>30</v>
      </c>
      <c r="BN1500" s="32" t="s">
        <v>30</v>
      </c>
      <c r="BO1500" s="31" t="s">
        <v>30</v>
      </c>
      <c r="BP1500" s="32" t="s">
        <v>30</v>
      </c>
      <c r="BQ1500" s="32" t="s">
        <v>30</v>
      </c>
      <c r="BR1500" s="32" t="s">
        <v>30</v>
      </c>
      <c r="BS1500" s="32" t="s">
        <v>30</v>
      </c>
      <c r="BT1500" s="32" t="s">
        <v>30</v>
      </c>
      <c r="BU1500" s="32" t="s">
        <v>30</v>
      </c>
      <c r="BV1500" s="32" t="s">
        <v>30</v>
      </c>
      <c r="BW1500" s="33" t="s">
        <v>30</v>
      </c>
      <c r="BX1500" s="31" t="s">
        <v>30</v>
      </c>
      <c r="BY1500" s="32" t="s">
        <v>30</v>
      </c>
      <c r="BZ1500" s="32" t="s">
        <v>30</v>
      </c>
      <c r="CA1500" s="32" t="s">
        <v>30</v>
      </c>
      <c r="CB1500" s="32" t="s">
        <v>30</v>
      </c>
      <c r="CC1500" s="32" t="s">
        <v>30</v>
      </c>
      <c r="CD1500" s="32" t="s">
        <v>30</v>
      </c>
      <c r="CE1500" s="32" t="s">
        <v>30</v>
      </c>
      <c r="CF1500" s="34" t="s">
        <v>30</v>
      </c>
      <c r="CG1500" s="31" t="s">
        <v>30</v>
      </c>
      <c r="CH1500" s="32" t="s">
        <v>30</v>
      </c>
      <c r="CI1500" s="32" t="s">
        <v>30</v>
      </c>
      <c r="CJ1500" s="32" t="s">
        <v>30</v>
      </c>
      <c r="CK1500" s="32" t="s">
        <v>30</v>
      </c>
      <c r="CL1500" s="32" t="s">
        <v>30</v>
      </c>
      <c r="CM1500" s="32" t="s">
        <v>30</v>
      </c>
      <c r="CN1500" s="32" t="s">
        <v>30</v>
      </c>
      <c r="CO1500" s="32" t="s">
        <v>30</v>
      </c>
      <c r="CP1500" s="31" t="s">
        <v>30</v>
      </c>
      <c r="CQ1500" s="32" t="s">
        <v>30</v>
      </c>
      <c r="CR1500" s="32" t="s">
        <v>30</v>
      </c>
      <c r="CS1500" s="32" t="s">
        <v>30</v>
      </c>
      <c r="CT1500" s="32" t="s">
        <v>30</v>
      </c>
      <c r="CU1500" s="32" t="s">
        <v>30</v>
      </c>
      <c r="CV1500" s="32" t="s">
        <v>30</v>
      </c>
      <c r="CW1500" s="32" t="s">
        <v>30</v>
      </c>
      <c r="CX1500" s="34" t="s">
        <v>30</v>
      </c>
      <c r="CY1500" s="31" t="s">
        <v>30</v>
      </c>
      <c r="CZ1500" s="32" t="s">
        <v>30</v>
      </c>
      <c r="DA1500" s="32" t="s">
        <v>30</v>
      </c>
      <c r="DB1500" s="32" t="s">
        <v>30</v>
      </c>
      <c r="DC1500" s="32" t="s">
        <v>30</v>
      </c>
      <c r="DD1500" s="32" t="s">
        <v>30</v>
      </c>
      <c r="DE1500" s="32" t="s">
        <v>30</v>
      </c>
      <c r="DF1500" s="32" t="s">
        <v>30</v>
      </c>
      <c r="DG1500" s="32" t="s">
        <v>30</v>
      </c>
      <c r="DH1500" s="31" t="s">
        <v>30</v>
      </c>
      <c r="DI1500" s="43" t="s">
        <v>30</v>
      </c>
      <c r="DJ1500" s="43" t="s">
        <v>30</v>
      </c>
      <c r="DK1500" s="43" t="s">
        <v>30</v>
      </c>
      <c r="DL1500" s="43" t="s">
        <v>30</v>
      </c>
      <c r="DM1500" s="32" t="s">
        <v>30</v>
      </c>
      <c r="DN1500" s="32" t="s">
        <v>30</v>
      </c>
      <c r="DO1500" s="33" t="s">
        <v>30</v>
      </c>
    </row>
    <row r="1501" spans="1:119" ht="21" customHeight="1" x14ac:dyDescent="0.25">
      <c r="A1501" s="66" t="s">
        <v>2936</v>
      </c>
      <c r="B1501" s="67" t="s">
        <v>2702</v>
      </c>
      <c r="C1501" s="68" t="s">
        <v>2937</v>
      </c>
      <c r="D1501" s="31" t="s">
        <v>30</v>
      </c>
      <c r="E1501" s="32" t="s">
        <v>30</v>
      </c>
      <c r="F1501" s="32" t="s">
        <v>30</v>
      </c>
      <c r="G1501" s="32" t="s">
        <v>30</v>
      </c>
      <c r="H1501" s="32" t="s">
        <v>30</v>
      </c>
      <c r="I1501" s="32" t="s">
        <v>30</v>
      </c>
      <c r="J1501" s="32" t="s">
        <v>30</v>
      </c>
      <c r="K1501" s="32" t="s">
        <v>30</v>
      </c>
      <c r="L1501" s="32" t="s">
        <v>30</v>
      </c>
      <c r="M1501" s="31" t="s">
        <v>30</v>
      </c>
      <c r="N1501" s="43" t="s">
        <v>30</v>
      </c>
      <c r="O1501" s="32" t="s">
        <v>30</v>
      </c>
      <c r="P1501" s="32" t="s">
        <v>30</v>
      </c>
      <c r="Q1501" s="32" t="s">
        <v>30</v>
      </c>
      <c r="R1501" s="165" t="s">
        <v>30</v>
      </c>
      <c r="S1501" s="32" t="s">
        <v>30</v>
      </c>
      <c r="T1501" s="32" t="s">
        <v>30</v>
      </c>
      <c r="U1501" s="33" t="s">
        <v>30</v>
      </c>
      <c r="V1501" s="31" t="s">
        <v>30</v>
      </c>
      <c r="W1501" s="32" t="s">
        <v>30</v>
      </c>
      <c r="X1501" s="32" t="s">
        <v>30</v>
      </c>
      <c r="Y1501" s="32" t="s">
        <v>30</v>
      </c>
      <c r="Z1501" s="32" t="s">
        <v>30</v>
      </c>
      <c r="AA1501" s="165" t="s">
        <v>30</v>
      </c>
      <c r="AB1501" s="32" t="s">
        <v>30</v>
      </c>
      <c r="AC1501" s="32" t="s">
        <v>30</v>
      </c>
      <c r="AD1501" s="34" t="s">
        <v>30</v>
      </c>
      <c r="AE1501" s="31" t="s">
        <v>30</v>
      </c>
      <c r="AF1501" s="32" t="s">
        <v>30</v>
      </c>
      <c r="AG1501" s="32" t="s">
        <v>30</v>
      </c>
      <c r="AH1501" s="32" t="s">
        <v>30</v>
      </c>
      <c r="AI1501" s="32" t="s">
        <v>30</v>
      </c>
      <c r="AJ1501" s="165" t="s">
        <v>30</v>
      </c>
      <c r="AK1501" s="32" t="s">
        <v>30</v>
      </c>
      <c r="AL1501" s="32" t="s">
        <v>30</v>
      </c>
      <c r="AM1501" s="33" t="s">
        <v>30</v>
      </c>
      <c r="AN1501" s="31" t="s">
        <v>30</v>
      </c>
      <c r="AO1501" s="32" t="s">
        <v>30</v>
      </c>
      <c r="AP1501" s="32" t="s">
        <v>30</v>
      </c>
      <c r="AQ1501" s="32" t="s">
        <v>30</v>
      </c>
      <c r="AR1501" s="32" t="s">
        <v>30</v>
      </c>
      <c r="AS1501" s="32" t="s">
        <v>30</v>
      </c>
      <c r="AT1501" s="32" t="s">
        <v>30</v>
      </c>
      <c r="AU1501" s="32" t="s">
        <v>30</v>
      </c>
      <c r="AV1501" s="33" t="s">
        <v>30</v>
      </c>
      <c r="AW1501" s="31" t="s">
        <v>30</v>
      </c>
      <c r="AX1501" s="32" t="s">
        <v>30</v>
      </c>
      <c r="AY1501" s="32" t="s">
        <v>30</v>
      </c>
      <c r="AZ1501" s="32" t="s">
        <v>30</v>
      </c>
      <c r="BA1501" s="32" t="s">
        <v>30</v>
      </c>
      <c r="BB1501" s="32" t="s">
        <v>30</v>
      </c>
      <c r="BC1501" s="32" t="s">
        <v>30</v>
      </c>
      <c r="BD1501" s="32" t="s">
        <v>30</v>
      </c>
      <c r="BE1501" s="32" t="s">
        <v>30</v>
      </c>
      <c r="BF1501" s="31" t="s">
        <v>30</v>
      </c>
      <c r="BG1501" s="32" t="s">
        <v>30</v>
      </c>
      <c r="BH1501" s="32" t="s">
        <v>30</v>
      </c>
      <c r="BI1501" s="32" t="s">
        <v>30</v>
      </c>
      <c r="BJ1501" s="32" t="s">
        <v>30</v>
      </c>
      <c r="BK1501" s="32" t="s">
        <v>30</v>
      </c>
      <c r="BL1501" s="32" t="s">
        <v>30</v>
      </c>
      <c r="BM1501" s="32" t="s">
        <v>30</v>
      </c>
      <c r="BN1501" s="32" t="s">
        <v>30</v>
      </c>
      <c r="BO1501" s="31" t="s">
        <v>30</v>
      </c>
      <c r="BP1501" s="32" t="s">
        <v>30</v>
      </c>
      <c r="BQ1501" s="32" t="s">
        <v>30</v>
      </c>
      <c r="BR1501" s="32" t="s">
        <v>30</v>
      </c>
      <c r="BS1501" s="32" t="s">
        <v>30</v>
      </c>
      <c r="BT1501" s="32" t="s">
        <v>30</v>
      </c>
      <c r="BU1501" s="32" t="s">
        <v>30</v>
      </c>
      <c r="BV1501" s="32" t="s">
        <v>30</v>
      </c>
      <c r="BW1501" s="33" t="s">
        <v>30</v>
      </c>
      <c r="BX1501" s="31" t="s">
        <v>30</v>
      </c>
      <c r="BY1501" s="32" t="s">
        <v>30</v>
      </c>
      <c r="BZ1501" s="32" t="s">
        <v>30</v>
      </c>
      <c r="CA1501" s="32" t="s">
        <v>30</v>
      </c>
      <c r="CB1501" s="32" t="s">
        <v>30</v>
      </c>
      <c r="CC1501" s="32" t="s">
        <v>30</v>
      </c>
      <c r="CD1501" s="32" t="s">
        <v>30</v>
      </c>
      <c r="CE1501" s="32" t="s">
        <v>30</v>
      </c>
      <c r="CF1501" s="34" t="s">
        <v>30</v>
      </c>
      <c r="CG1501" s="31" t="s">
        <v>30</v>
      </c>
      <c r="CH1501" s="32" t="s">
        <v>30</v>
      </c>
      <c r="CI1501" s="32" t="s">
        <v>30</v>
      </c>
      <c r="CJ1501" s="32" t="s">
        <v>30</v>
      </c>
      <c r="CK1501" s="32" t="s">
        <v>30</v>
      </c>
      <c r="CL1501" s="32" t="s">
        <v>30</v>
      </c>
      <c r="CM1501" s="32" t="s">
        <v>30</v>
      </c>
      <c r="CN1501" s="32" t="s">
        <v>30</v>
      </c>
      <c r="CO1501" s="32" t="s">
        <v>30</v>
      </c>
      <c r="CP1501" s="31" t="s">
        <v>30</v>
      </c>
      <c r="CQ1501" s="32" t="s">
        <v>30</v>
      </c>
      <c r="CR1501" s="32" t="s">
        <v>30</v>
      </c>
      <c r="CS1501" s="32" t="s">
        <v>30</v>
      </c>
      <c r="CT1501" s="32" t="s">
        <v>30</v>
      </c>
      <c r="CU1501" s="32" t="s">
        <v>30</v>
      </c>
      <c r="CV1501" s="32" t="s">
        <v>30</v>
      </c>
      <c r="CW1501" s="32" t="s">
        <v>30</v>
      </c>
      <c r="CX1501" s="34" t="s">
        <v>30</v>
      </c>
      <c r="CY1501" s="31" t="s">
        <v>30</v>
      </c>
      <c r="CZ1501" s="32" t="s">
        <v>30</v>
      </c>
      <c r="DA1501" s="32" t="s">
        <v>30</v>
      </c>
      <c r="DB1501" s="32" t="s">
        <v>30</v>
      </c>
      <c r="DC1501" s="32" t="s">
        <v>30</v>
      </c>
      <c r="DD1501" s="32" t="s">
        <v>30</v>
      </c>
      <c r="DE1501" s="32" t="s">
        <v>30</v>
      </c>
      <c r="DF1501" s="32" t="s">
        <v>30</v>
      </c>
      <c r="DG1501" s="32" t="s">
        <v>30</v>
      </c>
      <c r="DH1501" s="31" t="s">
        <v>30</v>
      </c>
      <c r="DI1501" s="43" t="s">
        <v>30</v>
      </c>
      <c r="DJ1501" s="43" t="s">
        <v>30</v>
      </c>
      <c r="DK1501" s="43" t="s">
        <v>30</v>
      </c>
      <c r="DL1501" s="43" t="s">
        <v>30</v>
      </c>
      <c r="DM1501" s="32" t="s">
        <v>30</v>
      </c>
      <c r="DN1501" s="32" t="s">
        <v>30</v>
      </c>
      <c r="DO1501" s="33" t="s">
        <v>30</v>
      </c>
    </row>
    <row r="1502" spans="1:119" ht="21" customHeight="1" x14ac:dyDescent="0.25">
      <c r="A1502" s="66" t="s">
        <v>2938</v>
      </c>
      <c r="B1502" s="67" t="s">
        <v>2702</v>
      </c>
      <c r="C1502" s="68" t="s">
        <v>2939</v>
      </c>
      <c r="D1502" s="31" t="s">
        <v>30</v>
      </c>
      <c r="E1502" s="32" t="s">
        <v>30</v>
      </c>
      <c r="F1502" s="32" t="s">
        <v>30</v>
      </c>
      <c r="G1502" s="32" t="s">
        <v>30</v>
      </c>
      <c r="H1502" s="32" t="s">
        <v>30</v>
      </c>
      <c r="I1502" s="32" t="s">
        <v>30</v>
      </c>
      <c r="J1502" s="32" t="s">
        <v>30</v>
      </c>
      <c r="K1502" s="32" t="s">
        <v>30</v>
      </c>
      <c r="L1502" s="32" t="s">
        <v>30</v>
      </c>
      <c r="M1502" s="31" t="s">
        <v>30</v>
      </c>
      <c r="N1502" s="43" t="s">
        <v>30</v>
      </c>
      <c r="O1502" s="32" t="s">
        <v>30</v>
      </c>
      <c r="P1502" s="32" t="s">
        <v>30</v>
      </c>
      <c r="Q1502" s="32" t="s">
        <v>30</v>
      </c>
      <c r="R1502" s="165" t="s">
        <v>30</v>
      </c>
      <c r="S1502" s="32" t="s">
        <v>30</v>
      </c>
      <c r="T1502" s="32" t="s">
        <v>30</v>
      </c>
      <c r="U1502" s="33" t="s">
        <v>30</v>
      </c>
      <c r="V1502" s="31" t="s">
        <v>30</v>
      </c>
      <c r="W1502" s="32" t="s">
        <v>30</v>
      </c>
      <c r="X1502" s="32" t="s">
        <v>30</v>
      </c>
      <c r="Y1502" s="32" t="s">
        <v>30</v>
      </c>
      <c r="Z1502" s="32" t="s">
        <v>30</v>
      </c>
      <c r="AA1502" s="165" t="s">
        <v>30</v>
      </c>
      <c r="AB1502" s="32" t="s">
        <v>30</v>
      </c>
      <c r="AC1502" s="32" t="s">
        <v>30</v>
      </c>
      <c r="AD1502" s="34" t="s">
        <v>30</v>
      </c>
      <c r="AE1502" s="31" t="s">
        <v>30</v>
      </c>
      <c r="AF1502" s="32" t="s">
        <v>30</v>
      </c>
      <c r="AG1502" s="32" t="s">
        <v>30</v>
      </c>
      <c r="AH1502" s="32" t="s">
        <v>30</v>
      </c>
      <c r="AI1502" s="32" t="s">
        <v>30</v>
      </c>
      <c r="AJ1502" s="165" t="s">
        <v>30</v>
      </c>
      <c r="AK1502" s="32" t="s">
        <v>30</v>
      </c>
      <c r="AL1502" s="32" t="s">
        <v>30</v>
      </c>
      <c r="AM1502" s="33" t="s">
        <v>30</v>
      </c>
      <c r="AN1502" s="31" t="s">
        <v>30</v>
      </c>
      <c r="AO1502" s="32" t="s">
        <v>30</v>
      </c>
      <c r="AP1502" s="32" t="s">
        <v>30</v>
      </c>
      <c r="AQ1502" s="32" t="s">
        <v>30</v>
      </c>
      <c r="AR1502" s="32" t="s">
        <v>30</v>
      </c>
      <c r="AS1502" s="32" t="s">
        <v>30</v>
      </c>
      <c r="AT1502" s="32" t="s">
        <v>30</v>
      </c>
      <c r="AU1502" s="32" t="s">
        <v>30</v>
      </c>
      <c r="AV1502" s="33" t="s">
        <v>30</v>
      </c>
      <c r="AW1502" s="31" t="s">
        <v>30</v>
      </c>
      <c r="AX1502" s="32" t="s">
        <v>30</v>
      </c>
      <c r="AY1502" s="32" t="s">
        <v>30</v>
      </c>
      <c r="AZ1502" s="32" t="s">
        <v>30</v>
      </c>
      <c r="BA1502" s="32" t="s">
        <v>30</v>
      </c>
      <c r="BB1502" s="32" t="s">
        <v>30</v>
      </c>
      <c r="BC1502" s="32" t="s">
        <v>30</v>
      </c>
      <c r="BD1502" s="32" t="s">
        <v>30</v>
      </c>
      <c r="BE1502" s="32" t="s">
        <v>30</v>
      </c>
      <c r="BF1502" s="31" t="s">
        <v>30</v>
      </c>
      <c r="BG1502" s="32" t="s">
        <v>30</v>
      </c>
      <c r="BH1502" s="32" t="s">
        <v>30</v>
      </c>
      <c r="BI1502" s="32" t="s">
        <v>30</v>
      </c>
      <c r="BJ1502" s="32" t="s">
        <v>30</v>
      </c>
      <c r="BK1502" s="32" t="s">
        <v>30</v>
      </c>
      <c r="BL1502" s="32" t="s">
        <v>30</v>
      </c>
      <c r="BM1502" s="32" t="s">
        <v>30</v>
      </c>
      <c r="BN1502" s="32" t="s">
        <v>30</v>
      </c>
      <c r="BO1502" s="31" t="s">
        <v>30</v>
      </c>
      <c r="BP1502" s="32" t="s">
        <v>30</v>
      </c>
      <c r="BQ1502" s="32" t="s">
        <v>30</v>
      </c>
      <c r="BR1502" s="32" t="s">
        <v>30</v>
      </c>
      <c r="BS1502" s="32" t="s">
        <v>30</v>
      </c>
      <c r="BT1502" s="32" t="s">
        <v>30</v>
      </c>
      <c r="BU1502" s="32" t="s">
        <v>30</v>
      </c>
      <c r="BV1502" s="32" t="s">
        <v>30</v>
      </c>
      <c r="BW1502" s="33" t="s">
        <v>30</v>
      </c>
      <c r="BX1502" s="31" t="s">
        <v>30</v>
      </c>
      <c r="BY1502" s="32" t="s">
        <v>30</v>
      </c>
      <c r="BZ1502" s="32" t="s">
        <v>30</v>
      </c>
      <c r="CA1502" s="32" t="s">
        <v>30</v>
      </c>
      <c r="CB1502" s="32" t="s">
        <v>30</v>
      </c>
      <c r="CC1502" s="32" t="s">
        <v>30</v>
      </c>
      <c r="CD1502" s="32" t="s">
        <v>30</v>
      </c>
      <c r="CE1502" s="32" t="s">
        <v>30</v>
      </c>
      <c r="CF1502" s="34" t="s">
        <v>30</v>
      </c>
      <c r="CG1502" s="31" t="s">
        <v>30</v>
      </c>
      <c r="CH1502" s="32" t="s">
        <v>30</v>
      </c>
      <c r="CI1502" s="32" t="s">
        <v>30</v>
      </c>
      <c r="CJ1502" s="32" t="s">
        <v>30</v>
      </c>
      <c r="CK1502" s="32" t="s">
        <v>30</v>
      </c>
      <c r="CL1502" s="32" t="s">
        <v>30</v>
      </c>
      <c r="CM1502" s="32" t="s">
        <v>30</v>
      </c>
      <c r="CN1502" s="32" t="s">
        <v>30</v>
      </c>
      <c r="CO1502" s="32" t="s">
        <v>30</v>
      </c>
      <c r="CP1502" s="31" t="s">
        <v>30</v>
      </c>
      <c r="CQ1502" s="32" t="s">
        <v>30</v>
      </c>
      <c r="CR1502" s="32" t="s">
        <v>30</v>
      </c>
      <c r="CS1502" s="32" t="s">
        <v>30</v>
      </c>
      <c r="CT1502" s="32" t="s">
        <v>30</v>
      </c>
      <c r="CU1502" s="32" t="s">
        <v>30</v>
      </c>
      <c r="CV1502" s="32" t="s">
        <v>30</v>
      </c>
      <c r="CW1502" s="32" t="s">
        <v>30</v>
      </c>
      <c r="CX1502" s="34" t="s">
        <v>30</v>
      </c>
      <c r="CY1502" s="31" t="s">
        <v>30</v>
      </c>
      <c r="CZ1502" s="32" t="s">
        <v>30</v>
      </c>
      <c r="DA1502" s="32" t="s">
        <v>30</v>
      </c>
      <c r="DB1502" s="32" t="s">
        <v>30</v>
      </c>
      <c r="DC1502" s="32" t="s">
        <v>30</v>
      </c>
      <c r="DD1502" s="32" t="s">
        <v>30</v>
      </c>
      <c r="DE1502" s="32" t="s">
        <v>30</v>
      </c>
      <c r="DF1502" s="32" t="s">
        <v>30</v>
      </c>
      <c r="DG1502" s="32" t="s">
        <v>30</v>
      </c>
      <c r="DH1502" s="31" t="s">
        <v>30</v>
      </c>
      <c r="DI1502" s="43" t="s">
        <v>30</v>
      </c>
      <c r="DJ1502" s="43" t="s">
        <v>30</v>
      </c>
      <c r="DK1502" s="43" t="s">
        <v>30</v>
      </c>
      <c r="DL1502" s="43" t="s">
        <v>30</v>
      </c>
      <c r="DM1502" s="32" t="s">
        <v>30</v>
      </c>
      <c r="DN1502" s="32" t="s">
        <v>30</v>
      </c>
      <c r="DO1502" s="33" t="s">
        <v>30</v>
      </c>
    </row>
    <row r="1503" spans="1:119" ht="21" customHeight="1" x14ac:dyDescent="0.25">
      <c r="A1503" s="66" t="s">
        <v>2940</v>
      </c>
      <c r="B1503" s="67" t="s">
        <v>2702</v>
      </c>
      <c r="C1503" s="68" t="s">
        <v>2941</v>
      </c>
      <c r="D1503" s="31" t="s">
        <v>30</v>
      </c>
      <c r="E1503" s="32" t="s">
        <v>30</v>
      </c>
      <c r="F1503" s="32" t="s">
        <v>30</v>
      </c>
      <c r="G1503" s="32" t="s">
        <v>30</v>
      </c>
      <c r="H1503" s="32" t="s">
        <v>30</v>
      </c>
      <c r="I1503" s="32" t="s">
        <v>30</v>
      </c>
      <c r="J1503" s="32" t="s">
        <v>30</v>
      </c>
      <c r="K1503" s="32" t="s">
        <v>30</v>
      </c>
      <c r="L1503" s="32" t="s">
        <v>30</v>
      </c>
      <c r="M1503" s="31" t="s">
        <v>30</v>
      </c>
      <c r="N1503" s="43" t="s">
        <v>30</v>
      </c>
      <c r="O1503" s="32" t="s">
        <v>30</v>
      </c>
      <c r="P1503" s="32" t="s">
        <v>30</v>
      </c>
      <c r="Q1503" s="32" t="s">
        <v>30</v>
      </c>
      <c r="R1503" s="165" t="s">
        <v>30</v>
      </c>
      <c r="S1503" s="32" t="s">
        <v>30</v>
      </c>
      <c r="T1503" s="32" t="s">
        <v>30</v>
      </c>
      <c r="U1503" s="33" t="s">
        <v>30</v>
      </c>
      <c r="V1503" s="31" t="s">
        <v>30</v>
      </c>
      <c r="W1503" s="32" t="s">
        <v>30</v>
      </c>
      <c r="X1503" s="32" t="s">
        <v>30</v>
      </c>
      <c r="Y1503" s="32" t="s">
        <v>30</v>
      </c>
      <c r="Z1503" s="32" t="s">
        <v>30</v>
      </c>
      <c r="AA1503" s="165" t="s">
        <v>30</v>
      </c>
      <c r="AB1503" s="32" t="s">
        <v>30</v>
      </c>
      <c r="AC1503" s="32" t="s">
        <v>30</v>
      </c>
      <c r="AD1503" s="34" t="s">
        <v>30</v>
      </c>
      <c r="AE1503" s="31" t="s">
        <v>30</v>
      </c>
      <c r="AF1503" s="32" t="s">
        <v>30</v>
      </c>
      <c r="AG1503" s="32" t="s">
        <v>30</v>
      </c>
      <c r="AH1503" s="32" t="s">
        <v>30</v>
      </c>
      <c r="AI1503" s="32" t="s">
        <v>30</v>
      </c>
      <c r="AJ1503" s="165" t="s">
        <v>30</v>
      </c>
      <c r="AK1503" s="32" t="s">
        <v>30</v>
      </c>
      <c r="AL1503" s="32" t="s">
        <v>30</v>
      </c>
      <c r="AM1503" s="33" t="s">
        <v>30</v>
      </c>
      <c r="AN1503" s="31" t="s">
        <v>30</v>
      </c>
      <c r="AO1503" s="32" t="s">
        <v>30</v>
      </c>
      <c r="AP1503" s="32" t="s">
        <v>30</v>
      </c>
      <c r="AQ1503" s="32" t="s">
        <v>30</v>
      </c>
      <c r="AR1503" s="32" t="s">
        <v>30</v>
      </c>
      <c r="AS1503" s="32" t="s">
        <v>30</v>
      </c>
      <c r="AT1503" s="32" t="s">
        <v>30</v>
      </c>
      <c r="AU1503" s="32" t="s">
        <v>30</v>
      </c>
      <c r="AV1503" s="33" t="s">
        <v>30</v>
      </c>
      <c r="AW1503" s="31" t="s">
        <v>30</v>
      </c>
      <c r="AX1503" s="32" t="s">
        <v>30</v>
      </c>
      <c r="AY1503" s="32" t="s">
        <v>30</v>
      </c>
      <c r="AZ1503" s="32" t="s">
        <v>30</v>
      </c>
      <c r="BA1503" s="32" t="s">
        <v>30</v>
      </c>
      <c r="BB1503" s="32" t="s">
        <v>30</v>
      </c>
      <c r="BC1503" s="32" t="s">
        <v>30</v>
      </c>
      <c r="BD1503" s="32" t="s">
        <v>30</v>
      </c>
      <c r="BE1503" s="32" t="s">
        <v>30</v>
      </c>
      <c r="BF1503" s="31" t="s">
        <v>30</v>
      </c>
      <c r="BG1503" s="32" t="s">
        <v>30</v>
      </c>
      <c r="BH1503" s="32" t="s">
        <v>30</v>
      </c>
      <c r="BI1503" s="32" t="s">
        <v>30</v>
      </c>
      <c r="BJ1503" s="32" t="s">
        <v>30</v>
      </c>
      <c r="BK1503" s="32" t="s">
        <v>30</v>
      </c>
      <c r="BL1503" s="32" t="s">
        <v>30</v>
      </c>
      <c r="BM1503" s="32" t="s">
        <v>30</v>
      </c>
      <c r="BN1503" s="32" t="s">
        <v>30</v>
      </c>
      <c r="BO1503" s="31" t="s">
        <v>30</v>
      </c>
      <c r="BP1503" s="32" t="s">
        <v>30</v>
      </c>
      <c r="BQ1503" s="32" t="s">
        <v>30</v>
      </c>
      <c r="BR1503" s="32" t="s">
        <v>30</v>
      </c>
      <c r="BS1503" s="32" t="s">
        <v>30</v>
      </c>
      <c r="BT1503" s="32" t="s">
        <v>30</v>
      </c>
      <c r="BU1503" s="32" t="s">
        <v>30</v>
      </c>
      <c r="BV1503" s="32" t="s">
        <v>30</v>
      </c>
      <c r="BW1503" s="33" t="s">
        <v>30</v>
      </c>
      <c r="BX1503" s="31" t="s">
        <v>30</v>
      </c>
      <c r="BY1503" s="32" t="s">
        <v>30</v>
      </c>
      <c r="BZ1503" s="32" t="s">
        <v>30</v>
      </c>
      <c r="CA1503" s="32" t="s">
        <v>30</v>
      </c>
      <c r="CB1503" s="32" t="s">
        <v>30</v>
      </c>
      <c r="CC1503" s="32" t="s">
        <v>30</v>
      </c>
      <c r="CD1503" s="32" t="s">
        <v>30</v>
      </c>
      <c r="CE1503" s="32" t="s">
        <v>30</v>
      </c>
      <c r="CF1503" s="34" t="s">
        <v>30</v>
      </c>
      <c r="CG1503" s="31" t="s">
        <v>30</v>
      </c>
      <c r="CH1503" s="32" t="s">
        <v>30</v>
      </c>
      <c r="CI1503" s="32" t="s">
        <v>30</v>
      </c>
      <c r="CJ1503" s="32" t="s">
        <v>30</v>
      </c>
      <c r="CK1503" s="32" t="s">
        <v>30</v>
      </c>
      <c r="CL1503" s="32" t="s">
        <v>30</v>
      </c>
      <c r="CM1503" s="32" t="s">
        <v>30</v>
      </c>
      <c r="CN1503" s="32" t="s">
        <v>30</v>
      </c>
      <c r="CO1503" s="32" t="s">
        <v>30</v>
      </c>
      <c r="CP1503" s="31" t="s">
        <v>30</v>
      </c>
      <c r="CQ1503" s="32" t="s">
        <v>30</v>
      </c>
      <c r="CR1503" s="32" t="s">
        <v>30</v>
      </c>
      <c r="CS1503" s="32" t="s">
        <v>30</v>
      </c>
      <c r="CT1503" s="32" t="s">
        <v>30</v>
      </c>
      <c r="CU1503" s="32" t="s">
        <v>30</v>
      </c>
      <c r="CV1503" s="32" t="s">
        <v>30</v>
      </c>
      <c r="CW1503" s="32" t="s">
        <v>30</v>
      </c>
      <c r="CX1503" s="34" t="s">
        <v>30</v>
      </c>
      <c r="CY1503" s="31" t="s">
        <v>30</v>
      </c>
      <c r="CZ1503" s="32" t="s">
        <v>30</v>
      </c>
      <c r="DA1503" s="32" t="s">
        <v>30</v>
      </c>
      <c r="DB1503" s="32" t="s">
        <v>30</v>
      </c>
      <c r="DC1503" s="32" t="s">
        <v>30</v>
      </c>
      <c r="DD1503" s="32" t="s">
        <v>30</v>
      </c>
      <c r="DE1503" s="32" t="s">
        <v>30</v>
      </c>
      <c r="DF1503" s="32" t="s">
        <v>30</v>
      </c>
      <c r="DG1503" s="32" t="s">
        <v>30</v>
      </c>
      <c r="DH1503" s="31" t="s">
        <v>30</v>
      </c>
      <c r="DI1503" s="43" t="s">
        <v>30</v>
      </c>
      <c r="DJ1503" s="43" t="s">
        <v>30</v>
      </c>
      <c r="DK1503" s="43" t="s">
        <v>30</v>
      </c>
      <c r="DL1503" s="43" t="s">
        <v>30</v>
      </c>
      <c r="DM1503" s="32" t="s">
        <v>30</v>
      </c>
      <c r="DN1503" s="32" t="s">
        <v>30</v>
      </c>
      <c r="DO1503" s="33" t="s">
        <v>30</v>
      </c>
    </row>
    <row r="1504" spans="1:119" ht="21" customHeight="1" x14ac:dyDescent="0.25">
      <c r="A1504" s="66" t="s">
        <v>2942</v>
      </c>
      <c r="B1504" s="67" t="s">
        <v>2702</v>
      </c>
      <c r="C1504" s="68" t="s">
        <v>2943</v>
      </c>
      <c r="D1504" s="26">
        <v>1</v>
      </c>
      <c r="E1504" s="27">
        <v>8500000</v>
      </c>
      <c r="F1504" s="27">
        <v>10200000</v>
      </c>
      <c r="G1504" s="148"/>
      <c r="H1504" s="148"/>
      <c r="I1504" s="143">
        <f t="shared" ref="I1504:I1567" si="3003">+STDEVA(E1504:F1504)/AVERAGE(E1504:F1504)</f>
        <v>0.12856486930664499</v>
      </c>
      <c r="J1504" s="27">
        <f t="shared" ref="J1504:J1567" si="3004">+AVERAGE(E1504:F1504)</f>
        <v>9350000</v>
      </c>
      <c r="K1504" s="28">
        <f t="shared" ref="K1504:K1567" si="3005">J1504*19%</f>
        <v>1776500</v>
      </c>
      <c r="L1504" s="29">
        <f t="shared" ref="L1504:L1539" si="3006">+J1504+K1504</f>
        <v>11126500</v>
      </c>
      <c r="M1504" s="26">
        <v>1</v>
      </c>
      <c r="N1504" s="27">
        <v>8500000</v>
      </c>
      <c r="O1504" s="27">
        <v>6800000</v>
      </c>
      <c r="P1504" s="145"/>
      <c r="Q1504" s="145"/>
      <c r="R1504" s="143">
        <f t="shared" si="3002"/>
        <v>0.15713484026367722</v>
      </c>
      <c r="S1504" s="27">
        <f t="shared" ref="S1504:S1567" si="3007">+AVERAGE(N1504:P1504)</f>
        <v>7650000</v>
      </c>
      <c r="T1504" s="28">
        <f t="shared" ref="T1504:T1567" si="3008">+S1504*19%</f>
        <v>1453500</v>
      </c>
      <c r="U1504" s="30">
        <f t="shared" ref="U1504:U1567" si="3009">+T1504+S1504</f>
        <v>9103500</v>
      </c>
      <c r="V1504" s="26">
        <v>1</v>
      </c>
      <c r="W1504" s="27">
        <v>8500000</v>
      </c>
      <c r="X1504" s="27">
        <v>10200000</v>
      </c>
      <c r="Y1504" s="145"/>
      <c r="Z1504" s="145"/>
      <c r="AA1504" s="143">
        <f t="shared" ref="AA1504:AA1548" si="3010">+STDEVA(W1504:X1504)/AVERAGE(W1504:X1504)</f>
        <v>0.12856486930664499</v>
      </c>
      <c r="AB1504" s="27">
        <f t="shared" ref="AB1504:AB1567" si="3011">+AVERAGE(W1504:Y1504)</f>
        <v>9350000</v>
      </c>
      <c r="AC1504" s="28">
        <f t="shared" ref="AC1504:AC1567" si="3012">+AB1504*19%</f>
        <v>1776500</v>
      </c>
      <c r="AD1504" s="29">
        <f t="shared" ref="AD1504:AD1567" si="3013">+AC1504+AB1504</f>
        <v>11126500</v>
      </c>
      <c r="AE1504" s="26">
        <v>1</v>
      </c>
      <c r="AF1504" s="27">
        <v>8500000</v>
      </c>
      <c r="AG1504" s="27">
        <v>10370000</v>
      </c>
      <c r="AH1504" s="145"/>
      <c r="AI1504" s="145"/>
      <c r="AJ1504" s="143">
        <f t="shared" ref="AJ1504:AJ1538" si="3014">+STDEVA(AF1504:AG1504)/AVERAGE(AF1504:AG1504)</f>
        <v>0.14014728996490131</v>
      </c>
      <c r="AK1504" s="27">
        <f t="shared" ref="AK1504:AK1567" si="3015">+AVERAGE(AF1504:AH1504)</f>
        <v>9435000</v>
      </c>
      <c r="AL1504" s="28">
        <f t="shared" ref="AL1504:AL1567" si="3016">+AK1504*19%</f>
        <v>1792650</v>
      </c>
      <c r="AM1504" s="30">
        <f t="shared" ref="AM1504:AM1567" si="3017">+AL1504+AK1504</f>
        <v>11227650</v>
      </c>
      <c r="AN1504" s="26">
        <v>1</v>
      </c>
      <c r="AO1504" s="27">
        <v>8500000</v>
      </c>
      <c r="AP1504" s="27">
        <v>12240000</v>
      </c>
      <c r="AQ1504" s="145"/>
      <c r="AR1504" s="145"/>
      <c r="AS1504" s="143">
        <f t="shared" ref="AS1504:AS1538" si="3018">+STDEVA(AO1504:AP1504)/AVERAGE(AO1504:AP1504)</f>
        <v>0.25502211780498435</v>
      </c>
      <c r="AT1504" s="27">
        <f t="shared" ref="AT1504:AT1567" si="3019">+AVERAGE(AO1504:AQ1504)</f>
        <v>10370000</v>
      </c>
      <c r="AU1504" s="28">
        <f t="shared" ref="AU1504:AU1567" si="3020">+AT1504*19%</f>
        <v>1970300</v>
      </c>
      <c r="AV1504" s="30">
        <f t="shared" ref="AV1504:AV1567" si="3021">+AU1504+AT1504</f>
        <v>12340300</v>
      </c>
      <c r="AW1504" s="26">
        <v>1</v>
      </c>
      <c r="AX1504" s="27">
        <v>8500000</v>
      </c>
      <c r="AY1504" s="27">
        <v>10200000</v>
      </c>
      <c r="AZ1504" s="145"/>
      <c r="BA1504" s="145"/>
      <c r="BB1504" s="143">
        <f t="shared" ref="BB1504:BB1538" si="3022">+STDEVA(AX1504:AY1504)/AVERAGE(AX1504:AY1504)</f>
        <v>0.12856486930664499</v>
      </c>
      <c r="BC1504" s="27">
        <f t="shared" ref="BC1504:BC1567" si="3023">+AVERAGE(AX1504:AZ1504)</f>
        <v>9350000</v>
      </c>
      <c r="BD1504" s="27">
        <f t="shared" ref="BD1504:BD1567" si="3024">+BC1504*19%</f>
        <v>1776500</v>
      </c>
      <c r="BE1504" s="27">
        <f t="shared" ref="BE1504:BE1567" si="3025">+BD1504+BC1504</f>
        <v>11126500</v>
      </c>
      <c r="BF1504" s="26">
        <v>1</v>
      </c>
      <c r="BG1504" s="27">
        <v>6800000</v>
      </c>
      <c r="BH1504" s="27">
        <v>6120000</v>
      </c>
      <c r="BI1504" s="145"/>
      <c r="BJ1504" s="145"/>
      <c r="BK1504" s="143">
        <f t="shared" ref="BK1504:BK1538" si="3026">+STDEVA(BG1504:BH1504)/AVERAGE(BG1504:BH1504)</f>
        <v>7.4432292756478682E-2</v>
      </c>
      <c r="BL1504" s="27">
        <f t="shared" ref="BL1504:BL1567" si="3027">+AVERAGE(BG1504:BI1504)</f>
        <v>6460000</v>
      </c>
      <c r="BM1504" s="27">
        <f t="shared" ref="BM1504:BM1567" si="3028">+BL1504*19%</f>
        <v>1227400</v>
      </c>
      <c r="BN1504" s="28">
        <f t="shared" ref="BN1504:BN1567" si="3029">+BM1504+BL1504</f>
        <v>7687400</v>
      </c>
      <c r="BO1504" s="26">
        <v>1</v>
      </c>
      <c r="BP1504" s="27">
        <v>6800000</v>
      </c>
      <c r="BQ1504" s="27">
        <v>6460000</v>
      </c>
      <c r="BR1504" s="148"/>
      <c r="BS1504" s="148"/>
      <c r="BT1504" s="143">
        <f t="shared" ref="BT1504:BT1538" si="3030">+STDEVA(BP1504:BQ1504)/AVERAGE(BP1504:BQ1504)</f>
        <v>3.6261886214694741E-2</v>
      </c>
      <c r="BU1504" s="27">
        <f t="shared" ref="BU1504:BU1567" si="3031">+AVERAGE(BP1504:BR1504)</f>
        <v>6630000</v>
      </c>
      <c r="BV1504" s="28">
        <f t="shared" ref="BV1504:BV1567" si="3032">+BU1504*19%</f>
        <v>1259700</v>
      </c>
      <c r="BW1504" s="30">
        <f t="shared" ref="BW1504:BW1567" si="3033">+BV1504+BU1504</f>
        <v>7889700</v>
      </c>
      <c r="BX1504" s="26">
        <v>1</v>
      </c>
      <c r="BY1504" s="28">
        <v>6800000</v>
      </c>
      <c r="BZ1504" s="28">
        <v>6460000</v>
      </c>
      <c r="CA1504" s="156"/>
      <c r="CB1504" s="156"/>
      <c r="CC1504" s="177">
        <f t="shared" ref="CC1504:CC1538" si="3034">+STDEVA(BY1504:BZ1504)/AVERAGE(BY1504:BZ1504)</f>
        <v>3.6261886214694741E-2</v>
      </c>
      <c r="CD1504" s="28">
        <f t="shared" ref="CD1504:CD1567" si="3035">+AVERAGE(BY1504:CA1504)</f>
        <v>6630000</v>
      </c>
      <c r="CE1504" s="28">
        <f t="shared" ref="CE1504:CE1567" si="3036">+CD1504*19%</f>
        <v>1259700</v>
      </c>
      <c r="CF1504" s="29">
        <f t="shared" ref="CF1504:CF1567" si="3037">+CE1504+CD1504</f>
        <v>7889700</v>
      </c>
      <c r="CG1504" s="31" t="s">
        <v>30</v>
      </c>
      <c r="CH1504" s="32" t="s">
        <v>30</v>
      </c>
      <c r="CI1504" s="32" t="s">
        <v>30</v>
      </c>
      <c r="CJ1504" s="32" t="s">
        <v>30</v>
      </c>
      <c r="CK1504" s="32" t="s">
        <v>30</v>
      </c>
      <c r="CL1504" s="32" t="s">
        <v>30</v>
      </c>
      <c r="CM1504" s="32" t="s">
        <v>30</v>
      </c>
      <c r="CN1504" s="32" t="s">
        <v>30</v>
      </c>
      <c r="CO1504" s="32" t="s">
        <v>30</v>
      </c>
      <c r="CP1504" s="31" t="s">
        <v>30</v>
      </c>
      <c r="CQ1504" s="32" t="s">
        <v>30</v>
      </c>
      <c r="CR1504" s="32" t="s">
        <v>30</v>
      </c>
      <c r="CS1504" s="32" t="s">
        <v>30</v>
      </c>
      <c r="CT1504" s="32" t="s">
        <v>30</v>
      </c>
      <c r="CU1504" s="32" t="s">
        <v>30</v>
      </c>
      <c r="CV1504" s="32" t="s">
        <v>30</v>
      </c>
      <c r="CW1504" s="32" t="s">
        <v>30</v>
      </c>
      <c r="CX1504" s="34" t="s">
        <v>30</v>
      </c>
      <c r="CY1504" s="31" t="s">
        <v>30</v>
      </c>
      <c r="CZ1504" s="32" t="s">
        <v>30</v>
      </c>
      <c r="DA1504" s="32" t="s">
        <v>30</v>
      </c>
      <c r="DB1504" s="32" t="s">
        <v>30</v>
      </c>
      <c r="DC1504" s="32" t="s">
        <v>30</v>
      </c>
      <c r="DD1504" s="32" t="s">
        <v>30</v>
      </c>
      <c r="DE1504" s="32" t="s">
        <v>30</v>
      </c>
      <c r="DF1504" s="32" t="s">
        <v>30</v>
      </c>
      <c r="DG1504" s="32" t="s">
        <v>30</v>
      </c>
      <c r="DH1504" s="31" t="s">
        <v>30</v>
      </c>
      <c r="DI1504" s="43" t="s">
        <v>30</v>
      </c>
      <c r="DJ1504" s="43" t="s">
        <v>30</v>
      </c>
      <c r="DK1504" s="43" t="s">
        <v>30</v>
      </c>
      <c r="DL1504" s="43" t="s">
        <v>30</v>
      </c>
      <c r="DM1504" s="32" t="s">
        <v>30</v>
      </c>
      <c r="DN1504" s="32" t="s">
        <v>30</v>
      </c>
      <c r="DO1504" s="33" t="s">
        <v>30</v>
      </c>
    </row>
    <row r="1505" spans="1:119" ht="21" customHeight="1" x14ac:dyDescent="0.25">
      <c r="A1505" s="66" t="s">
        <v>2944</v>
      </c>
      <c r="B1505" s="67" t="s">
        <v>2702</v>
      </c>
      <c r="C1505" s="68" t="s">
        <v>2945</v>
      </c>
      <c r="D1505" s="26">
        <v>1</v>
      </c>
      <c r="E1505" s="27">
        <v>12000000</v>
      </c>
      <c r="F1505" s="27">
        <v>14400000</v>
      </c>
      <c r="G1505" s="148"/>
      <c r="H1505" s="148"/>
      <c r="I1505" s="143">
        <f t="shared" si="3003"/>
        <v>0.12856486930664501</v>
      </c>
      <c r="J1505" s="27">
        <f t="shared" si="3004"/>
        <v>13200000</v>
      </c>
      <c r="K1505" s="28">
        <f t="shared" si="3005"/>
        <v>2508000</v>
      </c>
      <c r="L1505" s="29">
        <f t="shared" si="3006"/>
        <v>15708000</v>
      </c>
      <c r="M1505" s="26">
        <v>1</v>
      </c>
      <c r="N1505" s="27">
        <v>12000000</v>
      </c>
      <c r="O1505" s="27">
        <v>9600000</v>
      </c>
      <c r="P1505" s="145"/>
      <c r="Q1505" s="145"/>
      <c r="R1505" s="143">
        <f t="shared" si="3002"/>
        <v>0.15713484026367722</v>
      </c>
      <c r="S1505" s="27">
        <f t="shared" si="3007"/>
        <v>10800000</v>
      </c>
      <c r="T1505" s="28">
        <f t="shared" si="3008"/>
        <v>2052000</v>
      </c>
      <c r="U1505" s="30">
        <f t="shared" si="3009"/>
        <v>12852000</v>
      </c>
      <c r="V1505" s="26">
        <v>1</v>
      </c>
      <c r="W1505" s="27">
        <v>12000000</v>
      </c>
      <c r="X1505" s="27">
        <v>14400000</v>
      </c>
      <c r="Y1505" s="145"/>
      <c r="Z1505" s="145"/>
      <c r="AA1505" s="143">
        <f t="shared" si="3010"/>
        <v>0.12856486930664501</v>
      </c>
      <c r="AB1505" s="27">
        <f t="shared" si="3011"/>
        <v>13200000</v>
      </c>
      <c r="AC1505" s="28">
        <f t="shared" si="3012"/>
        <v>2508000</v>
      </c>
      <c r="AD1505" s="29">
        <f t="shared" si="3013"/>
        <v>15708000</v>
      </c>
      <c r="AE1505" s="26">
        <v>1</v>
      </c>
      <c r="AF1505" s="27">
        <v>12000000</v>
      </c>
      <c r="AG1505" s="27">
        <v>14640000</v>
      </c>
      <c r="AH1505" s="145"/>
      <c r="AI1505" s="145"/>
      <c r="AJ1505" s="143">
        <f t="shared" si="3014"/>
        <v>0.14014728996490131</v>
      </c>
      <c r="AK1505" s="27">
        <f t="shared" si="3015"/>
        <v>13320000</v>
      </c>
      <c r="AL1505" s="28">
        <f t="shared" si="3016"/>
        <v>2530800</v>
      </c>
      <c r="AM1505" s="30">
        <f t="shared" si="3017"/>
        <v>15850800</v>
      </c>
      <c r="AN1505" s="26">
        <v>1</v>
      </c>
      <c r="AO1505" s="27">
        <v>12000000</v>
      </c>
      <c r="AP1505" s="27">
        <v>17280000</v>
      </c>
      <c r="AQ1505" s="145"/>
      <c r="AR1505" s="145"/>
      <c r="AS1505" s="143">
        <f t="shared" si="3018"/>
        <v>0.25502211780498435</v>
      </c>
      <c r="AT1505" s="27">
        <f t="shared" si="3019"/>
        <v>14640000</v>
      </c>
      <c r="AU1505" s="28">
        <f t="shared" si="3020"/>
        <v>2781600</v>
      </c>
      <c r="AV1505" s="30">
        <f t="shared" si="3021"/>
        <v>17421600</v>
      </c>
      <c r="AW1505" s="26">
        <v>1</v>
      </c>
      <c r="AX1505" s="27">
        <v>12000000</v>
      </c>
      <c r="AY1505" s="27">
        <v>14400000</v>
      </c>
      <c r="AZ1505" s="145"/>
      <c r="BA1505" s="145"/>
      <c r="BB1505" s="143">
        <f t="shared" si="3022"/>
        <v>0.12856486930664501</v>
      </c>
      <c r="BC1505" s="27">
        <f t="shared" si="3023"/>
        <v>13200000</v>
      </c>
      <c r="BD1505" s="27">
        <f t="shared" si="3024"/>
        <v>2508000</v>
      </c>
      <c r="BE1505" s="27">
        <f t="shared" si="3025"/>
        <v>15708000</v>
      </c>
      <c r="BF1505" s="26">
        <v>1</v>
      </c>
      <c r="BG1505" s="27">
        <v>9600000</v>
      </c>
      <c r="BH1505" s="27">
        <v>8640000</v>
      </c>
      <c r="BI1505" s="145"/>
      <c r="BJ1505" s="145"/>
      <c r="BK1505" s="143">
        <f t="shared" si="3026"/>
        <v>7.4432292756478682E-2</v>
      </c>
      <c r="BL1505" s="27">
        <f t="shared" si="3027"/>
        <v>9120000</v>
      </c>
      <c r="BM1505" s="27">
        <f t="shared" si="3028"/>
        <v>1732800</v>
      </c>
      <c r="BN1505" s="28">
        <f>+BM1505+BL1505</f>
        <v>10852800</v>
      </c>
      <c r="BO1505" s="26">
        <v>1</v>
      </c>
      <c r="BP1505" s="27">
        <v>9600000</v>
      </c>
      <c r="BQ1505" s="27">
        <v>9120000</v>
      </c>
      <c r="BR1505" s="148"/>
      <c r="BS1505" s="148"/>
      <c r="BT1505" s="143">
        <f t="shared" si="3030"/>
        <v>3.6261886214694741E-2</v>
      </c>
      <c r="BU1505" s="27">
        <f t="shared" si="3031"/>
        <v>9360000</v>
      </c>
      <c r="BV1505" s="28">
        <f t="shared" si="3032"/>
        <v>1778400</v>
      </c>
      <c r="BW1505" s="30">
        <f t="shared" si="3033"/>
        <v>11138400</v>
      </c>
      <c r="BX1505" s="26">
        <v>1</v>
      </c>
      <c r="BY1505" s="28">
        <v>9600000</v>
      </c>
      <c r="BZ1505" s="28">
        <v>9120000</v>
      </c>
      <c r="CA1505" s="156"/>
      <c r="CB1505" s="156"/>
      <c r="CC1505" s="177">
        <f t="shared" si="3034"/>
        <v>3.6261886214694741E-2</v>
      </c>
      <c r="CD1505" s="28">
        <f t="shared" si="3035"/>
        <v>9360000</v>
      </c>
      <c r="CE1505" s="28">
        <f t="shared" si="3036"/>
        <v>1778400</v>
      </c>
      <c r="CF1505" s="29">
        <f t="shared" si="3037"/>
        <v>11138400</v>
      </c>
      <c r="CG1505" s="31" t="s">
        <v>30</v>
      </c>
      <c r="CH1505" s="32" t="s">
        <v>30</v>
      </c>
      <c r="CI1505" s="32" t="s">
        <v>30</v>
      </c>
      <c r="CJ1505" s="32" t="s">
        <v>30</v>
      </c>
      <c r="CK1505" s="32" t="s">
        <v>30</v>
      </c>
      <c r="CL1505" s="32" t="s">
        <v>30</v>
      </c>
      <c r="CM1505" s="32" t="s">
        <v>30</v>
      </c>
      <c r="CN1505" s="32" t="s">
        <v>30</v>
      </c>
      <c r="CO1505" s="32" t="s">
        <v>30</v>
      </c>
      <c r="CP1505" s="31" t="s">
        <v>30</v>
      </c>
      <c r="CQ1505" s="32" t="s">
        <v>30</v>
      </c>
      <c r="CR1505" s="32" t="s">
        <v>30</v>
      </c>
      <c r="CS1505" s="32" t="s">
        <v>30</v>
      </c>
      <c r="CT1505" s="32" t="s">
        <v>30</v>
      </c>
      <c r="CU1505" s="32" t="s">
        <v>30</v>
      </c>
      <c r="CV1505" s="32" t="s">
        <v>30</v>
      </c>
      <c r="CW1505" s="32" t="s">
        <v>30</v>
      </c>
      <c r="CX1505" s="34" t="s">
        <v>30</v>
      </c>
      <c r="CY1505" s="31" t="s">
        <v>30</v>
      </c>
      <c r="CZ1505" s="32" t="s">
        <v>30</v>
      </c>
      <c r="DA1505" s="32" t="s">
        <v>30</v>
      </c>
      <c r="DB1505" s="32" t="s">
        <v>30</v>
      </c>
      <c r="DC1505" s="32" t="s">
        <v>30</v>
      </c>
      <c r="DD1505" s="32" t="s">
        <v>30</v>
      </c>
      <c r="DE1505" s="32" t="s">
        <v>30</v>
      </c>
      <c r="DF1505" s="32" t="s">
        <v>30</v>
      </c>
      <c r="DG1505" s="32" t="s">
        <v>30</v>
      </c>
      <c r="DH1505" s="31" t="s">
        <v>30</v>
      </c>
      <c r="DI1505" s="43" t="s">
        <v>30</v>
      </c>
      <c r="DJ1505" s="43" t="s">
        <v>30</v>
      </c>
      <c r="DK1505" s="43" t="s">
        <v>30</v>
      </c>
      <c r="DL1505" s="43" t="s">
        <v>30</v>
      </c>
      <c r="DM1505" s="32" t="s">
        <v>30</v>
      </c>
      <c r="DN1505" s="32" t="s">
        <v>30</v>
      </c>
      <c r="DO1505" s="33" t="s">
        <v>30</v>
      </c>
    </row>
    <row r="1506" spans="1:119" ht="21" customHeight="1" x14ac:dyDescent="0.25">
      <c r="A1506" s="66" t="s">
        <v>2946</v>
      </c>
      <c r="B1506" s="67" t="s">
        <v>2702</v>
      </c>
      <c r="C1506" s="68" t="s">
        <v>2947</v>
      </c>
      <c r="D1506" s="26">
        <v>1</v>
      </c>
      <c r="E1506" s="27">
        <v>12000000</v>
      </c>
      <c r="F1506" s="27">
        <v>14400000</v>
      </c>
      <c r="G1506" s="148"/>
      <c r="H1506" s="148"/>
      <c r="I1506" s="143">
        <f t="shared" si="3003"/>
        <v>0.12856486930664501</v>
      </c>
      <c r="J1506" s="27">
        <f t="shared" si="3004"/>
        <v>13200000</v>
      </c>
      <c r="K1506" s="28">
        <f t="shared" si="3005"/>
        <v>2508000</v>
      </c>
      <c r="L1506" s="29">
        <f t="shared" si="3006"/>
        <v>15708000</v>
      </c>
      <c r="M1506" s="26">
        <v>1</v>
      </c>
      <c r="N1506" s="27">
        <v>12000000</v>
      </c>
      <c r="O1506" s="27">
        <v>9600000</v>
      </c>
      <c r="P1506" s="145"/>
      <c r="Q1506" s="145"/>
      <c r="R1506" s="143">
        <f t="shared" si="3002"/>
        <v>0.15713484026367722</v>
      </c>
      <c r="S1506" s="27">
        <f t="shared" si="3007"/>
        <v>10800000</v>
      </c>
      <c r="T1506" s="28">
        <f t="shared" si="3008"/>
        <v>2052000</v>
      </c>
      <c r="U1506" s="30">
        <f t="shared" si="3009"/>
        <v>12852000</v>
      </c>
      <c r="V1506" s="26">
        <v>1</v>
      </c>
      <c r="W1506" s="27">
        <v>12000000</v>
      </c>
      <c r="X1506" s="27">
        <v>14400000</v>
      </c>
      <c r="Y1506" s="145"/>
      <c r="Z1506" s="145"/>
      <c r="AA1506" s="143">
        <f t="shared" si="3010"/>
        <v>0.12856486930664501</v>
      </c>
      <c r="AB1506" s="27">
        <f t="shared" si="3011"/>
        <v>13200000</v>
      </c>
      <c r="AC1506" s="28">
        <f t="shared" si="3012"/>
        <v>2508000</v>
      </c>
      <c r="AD1506" s="29">
        <f t="shared" si="3013"/>
        <v>15708000</v>
      </c>
      <c r="AE1506" s="26">
        <v>1</v>
      </c>
      <c r="AF1506" s="27">
        <v>12000000</v>
      </c>
      <c r="AG1506" s="27">
        <v>14640000</v>
      </c>
      <c r="AH1506" s="145"/>
      <c r="AI1506" s="145"/>
      <c r="AJ1506" s="143">
        <f t="shared" si="3014"/>
        <v>0.14014728996490131</v>
      </c>
      <c r="AK1506" s="27">
        <f t="shared" si="3015"/>
        <v>13320000</v>
      </c>
      <c r="AL1506" s="28">
        <f t="shared" si="3016"/>
        <v>2530800</v>
      </c>
      <c r="AM1506" s="30">
        <f t="shared" si="3017"/>
        <v>15850800</v>
      </c>
      <c r="AN1506" s="26">
        <v>1</v>
      </c>
      <c r="AO1506" s="27">
        <v>12000000</v>
      </c>
      <c r="AP1506" s="27">
        <v>17280000</v>
      </c>
      <c r="AQ1506" s="145"/>
      <c r="AR1506" s="145"/>
      <c r="AS1506" s="143">
        <f t="shared" si="3018"/>
        <v>0.25502211780498435</v>
      </c>
      <c r="AT1506" s="27">
        <f t="shared" si="3019"/>
        <v>14640000</v>
      </c>
      <c r="AU1506" s="28">
        <f t="shared" si="3020"/>
        <v>2781600</v>
      </c>
      <c r="AV1506" s="30">
        <f t="shared" si="3021"/>
        <v>17421600</v>
      </c>
      <c r="AW1506" s="26">
        <v>1</v>
      </c>
      <c r="AX1506" s="27">
        <v>12000000</v>
      </c>
      <c r="AY1506" s="27">
        <v>14400000</v>
      </c>
      <c r="AZ1506" s="145"/>
      <c r="BA1506" s="145"/>
      <c r="BB1506" s="143">
        <f t="shared" si="3022"/>
        <v>0.12856486930664501</v>
      </c>
      <c r="BC1506" s="27">
        <f t="shared" si="3023"/>
        <v>13200000</v>
      </c>
      <c r="BD1506" s="27">
        <f t="shared" si="3024"/>
        <v>2508000</v>
      </c>
      <c r="BE1506" s="27">
        <f t="shared" si="3025"/>
        <v>15708000</v>
      </c>
      <c r="BF1506" s="26">
        <v>1</v>
      </c>
      <c r="BG1506" s="27">
        <v>9600000</v>
      </c>
      <c r="BH1506" s="27">
        <v>8640000</v>
      </c>
      <c r="BI1506" s="145"/>
      <c r="BJ1506" s="145"/>
      <c r="BK1506" s="143">
        <f t="shared" si="3026"/>
        <v>7.4432292756478682E-2</v>
      </c>
      <c r="BL1506" s="27">
        <f t="shared" si="3027"/>
        <v>9120000</v>
      </c>
      <c r="BM1506" s="27">
        <f t="shared" si="3028"/>
        <v>1732800</v>
      </c>
      <c r="BN1506" s="28">
        <f t="shared" si="3029"/>
        <v>10852800</v>
      </c>
      <c r="BO1506" s="26">
        <v>1</v>
      </c>
      <c r="BP1506" s="27">
        <v>9600000</v>
      </c>
      <c r="BQ1506" s="27">
        <v>9120000</v>
      </c>
      <c r="BR1506" s="148"/>
      <c r="BS1506" s="148"/>
      <c r="BT1506" s="143">
        <f t="shared" si="3030"/>
        <v>3.6261886214694741E-2</v>
      </c>
      <c r="BU1506" s="27">
        <f t="shared" si="3031"/>
        <v>9360000</v>
      </c>
      <c r="BV1506" s="28">
        <f t="shared" si="3032"/>
        <v>1778400</v>
      </c>
      <c r="BW1506" s="30">
        <f t="shared" si="3033"/>
        <v>11138400</v>
      </c>
      <c r="BX1506" s="26">
        <v>1</v>
      </c>
      <c r="BY1506" s="28">
        <v>9600000</v>
      </c>
      <c r="BZ1506" s="28">
        <v>9120000</v>
      </c>
      <c r="CA1506" s="156"/>
      <c r="CB1506" s="156"/>
      <c r="CC1506" s="177">
        <f t="shared" si="3034"/>
        <v>3.6261886214694741E-2</v>
      </c>
      <c r="CD1506" s="28">
        <f t="shared" si="3035"/>
        <v>9360000</v>
      </c>
      <c r="CE1506" s="28">
        <f t="shared" si="3036"/>
        <v>1778400</v>
      </c>
      <c r="CF1506" s="29">
        <f t="shared" si="3037"/>
        <v>11138400</v>
      </c>
      <c r="CG1506" s="31" t="s">
        <v>30</v>
      </c>
      <c r="CH1506" s="32" t="s">
        <v>30</v>
      </c>
      <c r="CI1506" s="32" t="s">
        <v>30</v>
      </c>
      <c r="CJ1506" s="32" t="s">
        <v>30</v>
      </c>
      <c r="CK1506" s="32" t="s">
        <v>30</v>
      </c>
      <c r="CL1506" s="32" t="s">
        <v>30</v>
      </c>
      <c r="CM1506" s="32" t="s">
        <v>30</v>
      </c>
      <c r="CN1506" s="32" t="s">
        <v>30</v>
      </c>
      <c r="CO1506" s="32" t="s">
        <v>30</v>
      </c>
      <c r="CP1506" s="31" t="s">
        <v>30</v>
      </c>
      <c r="CQ1506" s="32" t="s">
        <v>30</v>
      </c>
      <c r="CR1506" s="32" t="s">
        <v>30</v>
      </c>
      <c r="CS1506" s="32" t="s">
        <v>30</v>
      </c>
      <c r="CT1506" s="32" t="s">
        <v>30</v>
      </c>
      <c r="CU1506" s="32" t="s">
        <v>30</v>
      </c>
      <c r="CV1506" s="32" t="s">
        <v>30</v>
      </c>
      <c r="CW1506" s="32" t="s">
        <v>30</v>
      </c>
      <c r="CX1506" s="34" t="s">
        <v>30</v>
      </c>
      <c r="CY1506" s="31" t="s">
        <v>30</v>
      </c>
      <c r="CZ1506" s="32" t="s">
        <v>30</v>
      </c>
      <c r="DA1506" s="32" t="s">
        <v>30</v>
      </c>
      <c r="DB1506" s="32" t="s">
        <v>30</v>
      </c>
      <c r="DC1506" s="32" t="s">
        <v>30</v>
      </c>
      <c r="DD1506" s="32" t="s">
        <v>30</v>
      </c>
      <c r="DE1506" s="32" t="s">
        <v>30</v>
      </c>
      <c r="DF1506" s="32" t="s">
        <v>30</v>
      </c>
      <c r="DG1506" s="32" t="s">
        <v>30</v>
      </c>
      <c r="DH1506" s="31" t="s">
        <v>30</v>
      </c>
      <c r="DI1506" s="43" t="s">
        <v>30</v>
      </c>
      <c r="DJ1506" s="43" t="s">
        <v>30</v>
      </c>
      <c r="DK1506" s="43" t="s">
        <v>30</v>
      </c>
      <c r="DL1506" s="43" t="s">
        <v>30</v>
      </c>
      <c r="DM1506" s="32" t="s">
        <v>30</v>
      </c>
      <c r="DN1506" s="32" t="s">
        <v>30</v>
      </c>
      <c r="DO1506" s="33" t="s">
        <v>30</v>
      </c>
    </row>
    <row r="1507" spans="1:119" ht="21" customHeight="1" x14ac:dyDescent="0.25">
      <c r="A1507" s="66" t="s">
        <v>2948</v>
      </c>
      <c r="B1507" s="67" t="s">
        <v>2702</v>
      </c>
      <c r="C1507" s="68" t="s">
        <v>2949</v>
      </c>
      <c r="D1507" s="26">
        <v>1</v>
      </c>
      <c r="E1507" s="27">
        <v>6000000</v>
      </c>
      <c r="F1507" s="27">
        <v>7200000</v>
      </c>
      <c r="G1507" s="148"/>
      <c r="H1507" s="148"/>
      <c r="I1507" s="143">
        <f t="shared" si="3003"/>
        <v>0.12856486930664501</v>
      </c>
      <c r="J1507" s="27">
        <f t="shared" si="3004"/>
        <v>6600000</v>
      </c>
      <c r="K1507" s="28">
        <f t="shared" si="3005"/>
        <v>1254000</v>
      </c>
      <c r="L1507" s="29">
        <f t="shared" si="3006"/>
        <v>7854000</v>
      </c>
      <c r="M1507" s="26">
        <v>1</v>
      </c>
      <c r="N1507" s="27">
        <v>6000000</v>
      </c>
      <c r="O1507" s="27">
        <v>4800000</v>
      </c>
      <c r="P1507" s="145"/>
      <c r="Q1507" s="145"/>
      <c r="R1507" s="143">
        <f t="shared" si="3002"/>
        <v>0.15713484026367722</v>
      </c>
      <c r="S1507" s="27">
        <f t="shared" si="3007"/>
        <v>5400000</v>
      </c>
      <c r="T1507" s="28">
        <f t="shared" si="3008"/>
        <v>1026000</v>
      </c>
      <c r="U1507" s="30">
        <f t="shared" si="3009"/>
        <v>6426000</v>
      </c>
      <c r="V1507" s="26">
        <v>1</v>
      </c>
      <c r="W1507" s="27">
        <v>6000000</v>
      </c>
      <c r="X1507" s="27">
        <v>7200000</v>
      </c>
      <c r="Y1507" s="145"/>
      <c r="Z1507" s="145"/>
      <c r="AA1507" s="143">
        <f t="shared" si="3010"/>
        <v>0.12856486930664501</v>
      </c>
      <c r="AB1507" s="27">
        <f t="shared" si="3011"/>
        <v>6600000</v>
      </c>
      <c r="AC1507" s="28">
        <f t="shared" si="3012"/>
        <v>1254000</v>
      </c>
      <c r="AD1507" s="29">
        <f t="shared" si="3013"/>
        <v>7854000</v>
      </c>
      <c r="AE1507" s="26">
        <v>1</v>
      </c>
      <c r="AF1507" s="27">
        <v>6000000</v>
      </c>
      <c r="AG1507" s="27">
        <v>7320000</v>
      </c>
      <c r="AH1507" s="145"/>
      <c r="AI1507" s="145"/>
      <c r="AJ1507" s="143">
        <f t="shared" si="3014"/>
        <v>0.14014728996490131</v>
      </c>
      <c r="AK1507" s="27">
        <f t="shared" si="3015"/>
        <v>6660000</v>
      </c>
      <c r="AL1507" s="28">
        <f t="shared" si="3016"/>
        <v>1265400</v>
      </c>
      <c r="AM1507" s="30">
        <f t="shared" si="3017"/>
        <v>7925400</v>
      </c>
      <c r="AN1507" s="26">
        <v>1</v>
      </c>
      <c r="AO1507" s="27">
        <v>6000000</v>
      </c>
      <c r="AP1507" s="27">
        <v>8640000</v>
      </c>
      <c r="AQ1507" s="145"/>
      <c r="AR1507" s="145"/>
      <c r="AS1507" s="143">
        <f t="shared" si="3018"/>
        <v>0.25502211780498435</v>
      </c>
      <c r="AT1507" s="27">
        <f t="shared" si="3019"/>
        <v>7320000</v>
      </c>
      <c r="AU1507" s="28">
        <f t="shared" si="3020"/>
        <v>1390800</v>
      </c>
      <c r="AV1507" s="30">
        <f t="shared" si="3021"/>
        <v>8710800</v>
      </c>
      <c r="AW1507" s="26">
        <v>1</v>
      </c>
      <c r="AX1507" s="27">
        <v>6000000</v>
      </c>
      <c r="AY1507" s="27">
        <v>7200000</v>
      </c>
      <c r="AZ1507" s="145"/>
      <c r="BA1507" s="145"/>
      <c r="BB1507" s="143">
        <f t="shared" si="3022"/>
        <v>0.12856486930664501</v>
      </c>
      <c r="BC1507" s="27">
        <f t="shared" si="3023"/>
        <v>6600000</v>
      </c>
      <c r="BD1507" s="27">
        <f t="shared" si="3024"/>
        <v>1254000</v>
      </c>
      <c r="BE1507" s="27">
        <f t="shared" si="3025"/>
        <v>7854000</v>
      </c>
      <c r="BF1507" s="26">
        <v>1</v>
      </c>
      <c r="BG1507" s="27">
        <v>4800000</v>
      </c>
      <c r="BH1507" s="27">
        <v>4320000</v>
      </c>
      <c r="BI1507" s="145"/>
      <c r="BJ1507" s="145"/>
      <c r="BK1507" s="143">
        <f t="shared" si="3026"/>
        <v>7.4432292756478682E-2</v>
      </c>
      <c r="BL1507" s="27">
        <f t="shared" si="3027"/>
        <v>4560000</v>
      </c>
      <c r="BM1507" s="27">
        <f t="shared" si="3028"/>
        <v>866400</v>
      </c>
      <c r="BN1507" s="28">
        <f t="shared" si="3029"/>
        <v>5426400</v>
      </c>
      <c r="BO1507" s="26">
        <v>1</v>
      </c>
      <c r="BP1507" s="27">
        <v>4800000</v>
      </c>
      <c r="BQ1507" s="27">
        <v>4560000</v>
      </c>
      <c r="BR1507" s="148"/>
      <c r="BS1507" s="148"/>
      <c r="BT1507" s="143">
        <f t="shared" si="3030"/>
        <v>3.6261886214694741E-2</v>
      </c>
      <c r="BU1507" s="27">
        <f t="shared" si="3031"/>
        <v>4680000</v>
      </c>
      <c r="BV1507" s="28">
        <f t="shared" si="3032"/>
        <v>889200</v>
      </c>
      <c r="BW1507" s="30">
        <f t="shared" si="3033"/>
        <v>5569200</v>
      </c>
      <c r="BX1507" s="26">
        <v>1</v>
      </c>
      <c r="BY1507" s="28">
        <v>4800000</v>
      </c>
      <c r="BZ1507" s="28">
        <v>4560000</v>
      </c>
      <c r="CA1507" s="156"/>
      <c r="CB1507" s="156"/>
      <c r="CC1507" s="177">
        <f t="shared" si="3034"/>
        <v>3.6261886214694741E-2</v>
      </c>
      <c r="CD1507" s="28">
        <f t="shared" si="3035"/>
        <v>4680000</v>
      </c>
      <c r="CE1507" s="28">
        <f t="shared" si="3036"/>
        <v>889200</v>
      </c>
      <c r="CF1507" s="29">
        <f t="shared" si="3037"/>
        <v>5569200</v>
      </c>
      <c r="CG1507" s="31" t="s">
        <v>30</v>
      </c>
      <c r="CH1507" s="32" t="s">
        <v>30</v>
      </c>
      <c r="CI1507" s="32" t="s">
        <v>30</v>
      </c>
      <c r="CJ1507" s="32" t="s">
        <v>30</v>
      </c>
      <c r="CK1507" s="32" t="s">
        <v>30</v>
      </c>
      <c r="CL1507" s="32" t="s">
        <v>30</v>
      </c>
      <c r="CM1507" s="32" t="s">
        <v>30</v>
      </c>
      <c r="CN1507" s="32" t="s">
        <v>30</v>
      </c>
      <c r="CO1507" s="32" t="s">
        <v>30</v>
      </c>
      <c r="CP1507" s="31" t="s">
        <v>30</v>
      </c>
      <c r="CQ1507" s="32" t="s">
        <v>30</v>
      </c>
      <c r="CR1507" s="32" t="s">
        <v>30</v>
      </c>
      <c r="CS1507" s="32" t="s">
        <v>30</v>
      </c>
      <c r="CT1507" s="32" t="s">
        <v>30</v>
      </c>
      <c r="CU1507" s="32" t="s">
        <v>30</v>
      </c>
      <c r="CV1507" s="32" t="s">
        <v>30</v>
      </c>
      <c r="CW1507" s="32" t="s">
        <v>30</v>
      </c>
      <c r="CX1507" s="34" t="s">
        <v>30</v>
      </c>
      <c r="CY1507" s="31" t="s">
        <v>30</v>
      </c>
      <c r="CZ1507" s="32" t="s">
        <v>30</v>
      </c>
      <c r="DA1507" s="32" t="s">
        <v>30</v>
      </c>
      <c r="DB1507" s="32" t="s">
        <v>30</v>
      </c>
      <c r="DC1507" s="32" t="s">
        <v>30</v>
      </c>
      <c r="DD1507" s="32" t="s">
        <v>30</v>
      </c>
      <c r="DE1507" s="32" t="s">
        <v>30</v>
      </c>
      <c r="DF1507" s="32" t="s">
        <v>30</v>
      </c>
      <c r="DG1507" s="32" t="s">
        <v>30</v>
      </c>
      <c r="DH1507" s="31" t="s">
        <v>30</v>
      </c>
      <c r="DI1507" s="43" t="s">
        <v>30</v>
      </c>
      <c r="DJ1507" s="43" t="s">
        <v>30</v>
      </c>
      <c r="DK1507" s="43" t="s">
        <v>30</v>
      </c>
      <c r="DL1507" s="43" t="s">
        <v>30</v>
      </c>
      <c r="DM1507" s="32" t="s">
        <v>30</v>
      </c>
      <c r="DN1507" s="32" t="s">
        <v>30</v>
      </c>
      <c r="DO1507" s="33" t="s">
        <v>30</v>
      </c>
    </row>
    <row r="1508" spans="1:119" ht="21" customHeight="1" x14ac:dyDescent="0.25">
      <c r="A1508" s="66" t="s">
        <v>2950</v>
      </c>
      <c r="B1508" s="67" t="s">
        <v>2702</v>
      </c>
      <c r="C1508" s="68" t="s">
        <v>2951</v>
      </c>
      <c r="D1508" s="26">
        <v>1</v>
      </c>
      <c r="E1508" s="27">
        <v>4500000</v>
      </c>
      <c r="F1508" s="27">
        <v>5400000</v>
      </c>
      <c r="G1508" s="148"/>
      <c r="H1508" s="148"/>
      <c r="I1508" s="143">
        <f t="shared" si="3003"/>
        <v>0.12856486930664499</v>
      </c>
      <c r="J1508" s="27">
        <f t="shared" si="3004"/>
        <v>4950000</v>
      </c>
      <c r="K1508" s="28">
        <f t="shared" si="3005"/>
        <v>940500</v>
      </c>
      <c r="L1508" s="29">
        <f t="shared" si="3006"/>
        <v>5890500</v>
      </c>
      <c r="M1508" s="26">
        <v>1</v>
      </c>
      <c r="N1508" s="27">
        <v>4500000</v>
      </c>
      <c r="O1508" s="27">
        <v>3600000</v>
      </c>
      <c r="P1508" s="145"/>
      <c r="Q1508" s="145"/>
      <c r="R1508" s="143">
        <f t="shared" si="3002"/>
        <v>0.15713484026367722</v>
      </c>
      <c r="S1508" s="27">
        <f t="shared" si="3007"/>
        <v>4050000</v>
      </c>
      <c r="T1508" s="28">
        <f t="shared" si="3008"/>
        <v>769500</v>
      </c>
      <c r="U1508" s="30">
        <f t="shared" si="3009"/>
        <v>4819500</v>
      </c>
      <c r="V1508" s="26">
        <v>1</v>
      </c>
      <c r="W1508" s="27">
        <v>4500000</v>
      </c>
      <c r="X1508" s="27">
        <v>5400000</v>
      </c>
      <c r="Y1508" s="145"/>
      <c r="Z1508" s="145"/>
      <c r="AA1508" s="143">
        <f t="shared" si="3010"/>
        <v>0.12856486930664499</v>
      </c>
      <c r="AB1508" s="27">
        <f t="shared" si="3011"/>
        <v>4950000</v>
      </c>
      <c r="AC1508" s="28">
        <f t="shared" si="3012"/>
        <v>940500</v>
      </c>
      <c r="AD1508" s="29">
        <f t="shared" si="3013"/>
        <v>5890500</v>
      </c>
      <c r="AE1508" s="26">
        <v>1</v>
      </c>
      <c r="AF1508" s="27">
        <v>4500000</v>
      </c>
      <c r="AG1508" s="27">
        <v>5490000</v>
      </c>
      <c r="AH1508" s="145"/>
      <c r="AI1508" s="145"/>
      <c r="AJ1508" s="143">
        <f t="shared" si="3014"/>
        <v>0.14014728996490131</v>
      </c>
      <c r="AK1508" s="27">
        <f t="shared" si="3015"/>
        <v>4995000</v>
      </c>
      <c r="AL1508" s="28">
        <f t="shared" si="3016"/>
        <v>949050</v>
      </c>
      <c r="AM1508" s="30">
        <f t="shared" si="3017"/>
        <v>5944050</v>
      </c>
      <c r="AN1508" s="26">
        <v>1</v>
      </c>
      <c r="AO1508" s="27">
        <v>4500000</v>
      </c>
      <c r="AP1508" s="27">
        <v>6480000</v>
      </c>
      <c r="AQ1508" s="145"/>
      <c r="AR1508" s="145"/>
      <c r="AS1508" s="143">
        <f t="shared" si="3018"/>
        <v>0.25502211780498435</v>
      </c>
      <c r="AT1508" s="27">
        <f t="shared" si="3019"/>
        <v>5490000</v>
      </c>
      <c r="AU1508" s="28">
        <f t="shared" si="3020"/>
        <v>1043100</v>
      </c>
      <c r="AV1508" s="30">
        <f t="shared" si="3021"/>
        <v>6533100</v>
      </c>
      <c r="AW1508" s="26">
        <v>1</v>
      </c>
      <c r="AX1508" s="27">
        <v>4500000</v>
      </c>
      <c r="AY1508" s="27">
        <v>5400000</v>
      </c>
      <c r="AZ1508" s="145"/>
      <c r="BA1508" s="145"/>
      <c r="BB1508" s="143">
        <f t="shared" si="3022"/>
        <v>0.12856486930664499</v>
      </c>
      <c r="BC1508" s="27">
        <f t="shared" si="3023"/>
        <v>4950000</v>
      </c>
      <c r="BD1508" s="27">
        <f t="shared" si="3024"/>
        <v>940500</v>
      </c>
      <c r="BE1508" s="27">
        <f t="shared" si="3025"/>
        <v>5890500</v>
      </c>
      <c r="BF1508" s="26">
        <v>1</v>
      </c>
      <c r="BG1508" s="27">
        <v>3600000</v>
      </c>
      <c r="BH1508" s="27">
        <v>3240000</v>
      </c>
      <c r="BI1508" s="145"/>
      <c r="BJ1508" s="145"/>
      <c r="BK1508" s="143">
        <f t="shared" si="3026"/>
        <v>7.4432292756478682E-2</v>
      </c>
      <c r="BL1508" s="27">
        <f t="shared" si="3027"/>
        <v>3420000</v>
      </c>
      <c r="BM1508" s="27">
        <f t="shared" si="3028"/>
        <v>649800</v>
      </c>
      <c r="BN1508" s="28">
        <f t="shared" si="3029"/>
        <v>4069800</v>
      </c>
      <c r="BO1508" s="26">
        <v>1</v>
      </c>
      <c r="BP1508" s="27">
        <v>3600000</v>
      </c>
      <c r="BQ1508" s="27">
        <v>3420000</v>
      </c>
      <c r="BR1508" s="148"/>
      <c r="BS1508" s="148"/>
      <c r="BT1508" s="143">
        <f t="shared" si="3030"/>
        <v>3.6261886214694741E-2</v>
      </c>
      <c r="BU1508" s="27">
        <f t="shared" si="3031"/>
        <v>3510000</v>
      </c>
      <c r="BV1508" s="28">
        <f t="shared" si="3032"/>
        <v>666900</v>
      </c>
      <c r="BW1508" s="30">
        <f t="shared" si="3033"/>
        <v>4176900</v>
      </c>
      <c r="BX1508" s="26">
        <v>1</v>
      </c>
      <c r="BY1508" s="28">
        <v>3600000</v>
      </c>
      <c r="BZ1508" s="28">
        <v>3420000</v>
      </c>
      <c r="CA1508" s="156"/>
      <c r="CB1508" s="156"/>
      <c r="CC1508" s="177">
        <f t="shared" si="3034"/>
        <v>3.6261886214694741E-2</v>
      </c>
      <c r="CD1508" s="28">
        <f t="shared" si="3035"/>
        <v>3510000</v>
      </c>
      <c r="CE1508" s="28">
        <f t="shared" si="3036"/>
        <v>666900</v>
      </c>
      <c r="CF1508" s="29">
        <f t="shared" si="3037"/>
        <v>4176900</v>
      </c>
      <c r="CG1508" s="31" t="s">
        <v>30</v>
      </c>
      <c r="CH1508" s="32" t="s">
        <v>30</v>
      </c>
      <c r="CI1508" s="32" t="s">
        <v>30</v>
      </c>
      <c r="CJ1508" s="32" t="s">
        <v>30</v>
      </c>
      <c r="CK1508" s="32" t="s">
        <v>30</v>
      </c>
      <c r="CL1508" s="32" t="s">
        <v>30</v>
      </c>
      <c r="CM1508" s="32" t="s">
        <v>30</v>
      </c>
      <c r="CN1508" s="32" t="s">
        <v>30</v>
      </c>
      <c r="CO1508" s="32" t="s">
        <v>30</v>
      </c>
      <c r="CP1508" s="31" t="s">
        <v>30</v>
      </c>
      <c r="CQ1508" s="32" t="s">
        <v>30</v>
      </c>
      <c r="CR1508" s="32" t="s">
        <v>30</v>
      </c>
      <c r="CS1508" s="32" t="s">
        <v>30</v>
      </c>
      <c r="CT1508" s="32" t="s">
        <v>30</v>
      </c>
      <c r="CU1508" s="32" t="s">
        <v>30</v>
      </c>
      <c r="CV1508" s="32" t="s">
        <v>30</v>
      </c>
      <c r="CW1508" s="32" t="s">
        <v>30</v>
      </c>
      <c r="CX1508" s="34" t="s">
        <v>30</v>
      </c>
      <c r="CY1508" s="31" t="s">
        <v>30</v>
      </c>
      <c r="CZ1508" s="32" t="s">
        <v>30</v>
      </c>
      <c r="DA1508" s="32" t="s">
        <v>30</v>
      </c>
      <c r="DB1508" s="32" t="s">
        <v>30</v>
      </c>
      <c r="DC1508" s="32" t="s">
        <v>30</v>
      </c>
      <c r="DD1508" s="32" t="s">
        <v>30</v>
      </c>
      <c r="DE1508" s="32" t="s">
        <v>30</v>
      </c>
      <c r="DF1508" s="32" t="s">
        <v>30</v>
      </c>
      <c r="DG1508" s="32" t="s">
        <v>30</v>
      </c>
      <c r="DH1508" s="31" t="s">
        <v>30</v>
      </c>
      <c r="DI1508" s="43" t="s">
        <v>30</v>
      </c>
      <c r="DJ1508" s="43" t="s">
        <v>30</v>
      </c>
      <c r="DK1508" s="43" t="s">
        <v>30</v>
      </c>
      <c r="DL1508" s="43" t="s">
        <v>30</v>
      </c>
      <c r="DM1508" s="32" t="s">
        <v>30</v>
      </c>
      <c r="DN1508" s="32" t="s">
        <v>30</v>
      </c>
      <c r="DO1508" s="33" t="s">
        <v>30</v>
      </c>
    </row>
    <row r="1509" spans="1:119" ht="21" customHeight="1" x14ac:dyDescent="0.25">
      <c r="A1509" s="66" t="s">
        <v>2952</v>
      </c>
      <c r="B1509" s="67" t="s">
        <v>2702</v>
      </c>
      <c r="C1509" s="68" t="s">
        <v>2953</v>
      </c>
      <c r="D1509" s="26">
        <v>1</v>
      </c>
      <c r="E1509" s="27">
        <v>12000000</v>
      </c>
      <c r="F1509" s="27">
        <v>14400000</v>
      </c>
      <c r="G1509" s="148"/>
      <c r="H1509" s="148"/>
      <c r="I1509" s="143">
        <f t="shared" si="3003"/>
        <v>0.12856486930664501</v>
      </c>
      <c r="J1509" s="27">
        <f t="shared" si="3004"/>
        <v>13200000</v>
      </c>
      <c r="K1509" s="28">
        <f t="shared" si="3005"/>
        <v>2508000</v>
      </c>
      <c r="L1509" s="29">
        <f t="shared" si="3006"/>
        <v>15708000</v>
      </c>
      <c r="M1509" s="26">
        <v>1</v>
      </c>
      <c r="N1509" s="27">
        <v>12000000</v>
      </c>
      <c r="O1509" s="27">
        <v>9600000</v>
      </c>
      <c r="P1509" s="145"/>
      <c r="Q1509" s="145"/>
      <c r="R1509" s="143">
        <f t="shared" si="3002"/>
        <v>0.15713484026367722</v>
      </c>
      <c r="S1509" s="27">
        <f t="shared" si="3007"/>
        <v>10800000</v>
      </c>
      <c r="T1509" s="28">
        <f t="shared" si="3008"/>
        <v>2052000</v>
      </c>
      <c r="U1509" s="30">
        <f t="shared" si="3009"/>
        <v>12852000</v>
      </c>
      <c r="V1509" s="26">
        <v>1</v>
      </c>
      <c r="W1509" s="27">
        <v>12000000</v>
      </c>
      <c r="X1509" s="27">
        <v>14400000</v>
      </c>
      <c r="Y1509" s="145"/>
      <c r="Z1509" s="145"/>
      <c r="AA1509" s="143">
        <f t="shared" si="3010"/>
        <v>0.12856486930664501</v>
      </c>
      <c r="AB1509" s="27">
        <f t="shared" si="3011"/>
        <v>13200000</v>
      </c>
      <c r="AC1509" s="28">
        <f t="shared" si="3012"/>
        <v>2508000</v>
      </c>
      <c r="AD1509" s="29">
        <f t="shared" si="3013"/>
        <v>15708000</v>
      </c>
      <c r="AE1509" s="26">
        <v>1</v>
      </c>
      <c r="AF1509" s="27">
        <v>12000000</v>
      </c>
      <c r="AG1509" s="27">
        <v>14640000</v>
      </c>
      <c r="AH1509" s="145"/>
      <c r="AI1509" s="145"/>
      <c r="AJ1509" s="143">
        <f t="shared" si="3014"/>
        <v>0.14014728996490131</v>
      </c>
      <c r="AK1509" s="27">
        <f t="shared" si="3015"/>
        <v>13320000</v>
      </c>
      <c r="AL1509" s="28">
        <f t="shared" si="3016"/>
        <v>2530800</v>
      </c>
      <c r="AM1509" s="30">
        <f t="shared" si="3017"/>
        <v>15850800</v>
      </c>
      <c r="AN1509" s="26">
        <v>1</v>
      </c>
      <c r="AO1509" s="27">
        <v>12000000</v>
      </c>
      <c r="AP1509" s="27">
        <v>17280000</v>
      </c>
      <c r="AQ1509" s="145"/>
      <c r="AR1509" s="145"/>
      <c r="AS1509" s="143">
        <f t="shared" si="3018"/>
        <v>0.25502211780498435</v>
      </c>
      <c r="AT1509" s="27">
        <f t="shared" si="3019"/>
        <v>14640000</v>
      </c>
      <c r="AU1509" s="28">
        <f t="shared" si="3020"/>
        <v>2781600</v>
      </c>
      <c r="AV1509" s="30">
        <f t="shared" si="3021"/>
        <v>17421600</v>
      </c>
      <c r="AW1509" s="26">
        <v>1</v>
      </c>
      <c r="AX1509" s="27">
        <v>12000000</v>
      </c>
      <c r="AY1509" s="27">
        <v>14400000</v>
      </c>
      <c r="AZ1509" s="145"/>
      <c r="BA1509" s="145"/>
      <c r="BB1509" s="143">
        <f t="shared" si="3022"/>
        <v>0.12856486930664501</v>
      </c>
      <c r="BC1509" s="27">
        <f t="shared" si="3023"/>
        <v>13200000</v>
      </c>
      <c r="BD1509" s="27">
        <f t="shared" si="3024"/>
        <v>2508000</v>
      </c>
      <c r="BE1509" s="27">
        <f t="shared" si="3025"/>
        <v>15708000</v>
      </c>
      <c r="BF1509" s="26">
        <v>1</v>
      </c>
      <c r="BG1509" s="27">
        <v>9600000</v>
      </c>
      <c r="BH1509" s="27">
        <v>8640000</v>
      </c>
      <c r="BI1509" s="145"/>
      <c r="BJ1509" s="145"/>
      <c r="BK1509" s="143">
        <f t="shared" si="3026"/>
        <v>7.4432292756478682E-2</v>
      </c>
      <c r="BL1509" s="27">
        <f t="shared" si="3027"/>
        <v>9120000</v>
      </c>
      <c r="BM1509" s="27">
        <f t="shared" si="3028"/>
        <v>1732800</v>
      </c>
      <c r="BN1509" s="28">
        <f t="shared" si="3029"/>
        <v>10852800</v>
      </c>
      <c r="BO1509" s="26">
        <v>1</v>
      </c>
      <c r="BP1509" s="27">
        <v>9600000</v>
      </c>
      <c r="BQ1509" s="27">
        <v>9120000</v>
      </c>
      <c r="BR1509" s="148"/>
      <c r="BS1509" s="148"/>
      <c r="BT1509" s="143">
        <f t="shared" si="3030"/>
        <v>3.6261886214694741E-2</v>
      </c>
      <c r="BU1509" s="27">
        <f t="shared" si="3031"/>
        <v>9360000</v>
      </c>
      <c r="BV1509" s="28">
        <f t="shared" si="3032"/>
        <v>1778400</v>
      </c>
      <c r="BW1509" s="30">
        <f t="shared" si="3033"/>
        <v>11138400</v>
      </c>
      <c r="BX1509" s="26">
        <v>1</v>
      </c>
      <c r="BY1509" s="28">
        <v>9600000</v>
      </c>
      <c r="BZ1509" s="28">
        <v>9120000</v>
      </c>
      <c r="CA1509" s="156"/>
      <c r="CB1509" s="156"/>
      <c r="CC1509" s="177">
        <f t="shared" si="3034"/>
        <v>3.6261886214694741E-2</v>
      </c>
      <c r="CD1509" s="28">
        <f t="shared" si="3035"/>
        <v>9360000</v>
      </c>
      <c r="CE1509" s="28">
        <f t="shared" si="3036"/>
        <v>1778400</v>
      </c>
      <c r="CF1509" s="29">
        <f t="shared" si="3037"/>
        <v>11138400</v>
      </c>
      <c r="CG1509" s="31" t="s">
        <v>30</v>
      </c>
      <c r="CH1509" s="32" t="s">
        <v>30</v>
      </c>
      <c r="CI1509" s="32" t="s">
        <v>30</v>
      </c>
      <c r="CJ1509" s="32" t="s">
        <v>30</v>
      </c>
      <c r="CK1509" s="32" t="s">
        <v>30</v>
      </c>
      <c r="CL1509" s="32" t="s">
        <v>30</v>
      </c>
      <c r="CM1509" s="32" t="s">
        <v>30</v>
      </c>
      <c r="CN1509" s="32" t="s">
        <v>30</v>
      </c>
      <c r="CO1509" s="32" t="s">
        <v>30</v>
      </c>
      <c r="CP1509" s="31" t="s">
        <v>30</v>
      </c>
      <c r="CQ1509" s="32" t="s">
        <v>30</v>
      </c>
      <c r="CR1509" s="32" t="s">
        <v>30</v>
      </c>
      <c r="CS1509" s="32" t="s">
        <v>30</v>
      </c>
      <c r="CT1509" s="32" t="s">
        <v>30</v>
      </c>
      <c r="CU1509" s="32" t="s">
        <v>30</v>
      </c>
      <c r="CV1509" s="32" t="s">
        <v>30</v>
      </c>
      <c r="CW1509" s="32" t="s">
        <v>30</v>
      </c>
      <c r="CX1509" s="34" t="s">
        <v>30</v>
      </c>
      <c r="CY1509" s="31" t="s">
        <v>30</v>
      </c>
      <c r="CZ1509" s="32" t="s">
        <v>30</v>
      </c>
      <c r="DA1509" s="32" t="s">
        <v>30</v>
      </c>
      <c r="DB1509" s="32" t="s">
        <v>30</v>
      </c>
      <c r="DC1509" s="32" t="s">
        <v>30</v>
      </c>
      <c r="DD1509" s="32" t="s">
        <v>30</v>
      </c>
      <c r="DE1509" s="32" t="s">
        <v>30</v>
      </c>
      <c r="DF1509" s="32" t="s">
        <v>30</v>
      </c>
      <c r="DG1509" s="32" t="s">
        <v>30</v>
      </c>
      <c r="DH1509" s="31" t="s">
        <v>30</v>
      </c>
      <c r="DI1509" s="43" t="s">
        <v>30</v>
      </c>
      <c r="DJ1509" s="43" t="s">
        <v>30</v>
      </c>
      <c r="DK1509" s="43" t="s">
        <v>30</v>
      </c>
      <c r="DL1509" s="43" t="s">
        <v>30</v>
      </c>
      <c r="DM1509" s="32" t="s">
        <v>30</v>
      </c>
      <c r="DN1509" s="32" t="s">
        <v>30</v>
      </c>
      <c r="DO1509" s="33" t="s">
        <v>30</v>
      </c>
    </row>
    <row r="1510" spans="1:119" ht="21" customHeight="1" x14ac:dyDescent="0.25">
      <c r="A1510" s="66" t="s">
        <v>2954</v>
      </c>
      <c r="B1510" s="67" t="s">
        <v>2702</v>
      </c>
      <c r="C1510" s="68" t="s">
        <v>2955</v>
      </c>
      <c r="D1510" s="26">
        <v>1</v>
      </c>
      <c r="E1510" s="27">
        <v>8500000</v>
      </c>
      <c r="F1510" s="27">
        <v>10200000</v>
      </c>
      <c r="G1510" s="148"/>
      <c r="H1510" s="148"/>
      <c r="I1510" s="143">
        <f t="shared" si="3003"/>
        <v>0.12856486930664499</v>
      </c>
      <c r="J1510" s="27">
        <f t="shared" si="3004"/>
        <v>9350000</v>
      </c>
      <c r="K1510" s="28">
        <f t="shared" si="3005"/>
        <v>1776500</v>
      </c>
      <c r="L1510" s="29">
        <f t="shared" si="3006"/>
        <v>11126500</v>
      </c>
      <c r="M1510" s="26">
        <v>1</v>
      </c>
      <c r="N1510" s="27">
        <v>8500000</v>
      </c>
      <c r="O1510" s="27">
        <v>6800000</v>
      </c>
      <c r="P1510" s="145"/>
      <c r="Q1510" s="145"/>
      <c r="R1510" s="143">
        <f t="shared" si="3002"/>
        <v>0.15713484026367722</v>
      </c>
      <c r="S1510" s="27">
        <f t="shared" si="3007"/>
        <v>7650000</v>
      </c>
      <c r="T1510" s="28">
        <f t="shared" si="3008"/>
        <v>1453500</v>
      </c>
      <c r="U1510" s="30">
        <f t="shared" si="3009"/>
        <v>9103500</v>
      </c>
      <c r="V1510" s="26">
        <v>1</v>
      </c>
      <c r="W1510" s="27">
        <v>8500000</v>
      </c>
      <c r="X1510" s="27">
        <v>10200000</v>
      </c>
      <c r="Y1510" s="145"/>
      <c r="Z1510" s="145"/>
      <c r="AA1510" s="143">
        <f t="shared" si="3010"/>
        <v>0.12856486930664499</v>
      </c>
      <c r="AB1510" s="27">
        <f t="shared" si="3011"/>
        <v>9350000</v>
      </c>
      <c r="AC1510" s="28">
        <f t="shared" si="3012"/>
        <v>1776500</v>
      </c>
      <c r="AD1510" s="29">
        <f t="shared" si="3013"/>
        <v>11126500</v>
      </c>
      <c r="AE1510" s="26">
        <v>1</v>
      </c>
      <c r="AF1510" s="27">
        <v>8500000</v>
      </c>
      <c r="AG1510" s="27">
        <v>10370000</v>
      </c>
      <c r="AH1510" s="145"/>
      <c r="AI1510" s="145"/>
      <c r="AJ1510" s="143">
        <f t="shared" si="3014"/>
        <v>0.14014728996490131</v>
      </c>
      <c r="AK1510" s="27">
        <f t="shared" si="3015"/>
        <v>9435000</v>
      </c>
      <c r="AL1510" s="28">
        <f t="shared" si="3016"/>
        <v>1792650</v>
      </c>
      <c r="AM1510" s="30">
        <f t="shared" si="3017"/>
        <v>11227650</v>
      </c>
      <c r="AN1510" s="26">
        <v>1</v>
      </c>
      <c r="AO1510" s="27">
        <v>8500000</v>
      </c>
      <c r="AP1510" s="27">
        <v>12240000</v>
      </c>
      <c r="AQ1510" s="145"/>
      <c r="AR1510" s="145"/>
      <c r="AS1510" s="143">
        <f t="shared" si="3018"/>
        <v>0.25502211780498435</v>
      </c>
      <c r="AT1510" s="27">
        <f t="shared" si="3019"/>
        <v>10370000</v>
      </c>
      <c r="AU1510" s="28">
        <f t="shared" si="3020"/>
        <v>1970300</v>
      </c>
      <c r="AV1510" s="30">
        <f t="shared" si="3021"/>
        <v>12340300</v>
      </c>
      <c r="AW1510" s="26">
        <v>1</v>
      </c>
      <c r="AX1510" s="27">
        <v>8500000</v>
      </c>
      <c r="AY1510" s="27">
        <v>10200000</v>
      </c>
      <c r="AZ1510" s="145"/>
      <c r="BA1510" s="145"/>
      <c r="BB1510" s="143">
        <f t="shared" si="3022"/>
        <v>0.12856486930664499</v>
      </c>
      <c r="BC1510" s="27">
        <f t="shared" si="3023"/>
        <v>9350000</v>
      </c>
      <c r="BD1510" s="27">
        <f t="shared" si="3024"/>
        <v>1776500</v>
      </c>
      <c r="BE1510" s="27">
        <f t="shared" si="3025"/>
        <v>11126500</v>
      </c>
      <c r="BF1510" s="26">
        <v>1</v>
      </c>
      <c r="BG1510" s="27">
        <v>6800000</v>
      </c>
      <c r="BH1510" s="27">
        <v>6120000</v>
      </c>
      <c r="BI1510" s="145"/>
      <c r="BJ1510" s="145"/>
      <c r="BK1510" s="143">
        <f t="shared" si="3026"/>
        <v>7.4432292756478682E-2</v>
      </c>
      <c r="BL1510" s="27">
        <f t="shared" si="3027"/>
        <v>6460000</v>
      </c>
      <c r="BM1510" s="27">
        <f t="shared" si="3028"/>
        <v>1227400</v>
      </c>
      <c r="BN1510" s="28">
        <f t="shared" si="3029"/>
        <v>7687400</v>
      </c>
      <c r="BO1510" s="26">
        <v>1</v>
      </c>
      <c r="BP1510" s="27">
        <v>6800000</v>
      </c>
      <c r="BQ1510" s="27">
        <v>6460000</v>
      </c>
      <c r="BR1510" s="148"/>
      <c r="BS1510" s="148"/>
      <c r="BT1510" s="143">
        <f t="shared" si="3030"/>
        <v>3.6261886214694741E-2</v>
      </c>
      <c r="BU1510" s="27">
        <f t="shared" si="3031"/>
        <v>6630000</v>
      </c>
      <c r="BV1510" s="28">
        <f t="shared" si="3032"/>
        <v>1259700</v>
      </c>
      <c r="BW1510" s="30">
        <f t="shared" si="3033"/>
        <v>7889700</v>
      </c>
      <c r="BX1510" s="26">
        <v>1</v>
      </c>
      <c r="BY1510" s="28">
        <v>6800000</v>
      </c>
      <c r="BZ1510" s="28">
        <v>6460000</v>
      </c>
      <c r="CA1510" s="156"/>
      <c r="CB1510" s="156"/>
      <c r="CC1510" s="177">
        <f t="shared" si="3034"/>
        <v>3.6261886214694741E-2</v>
      </c>
      <c r="CD1510" s="28">
        <f t="shared" si="3035"/>
        <v>6630000</v>
      </c>
      <c r="CE1510" s="28">
        <f t="shared" si="3036"/>
        <v>1259700</v>
      </c>
      <c r="CF1510" s="29">
        <f t="shared" si="3037"/>
        <v>7889700</v>
      </c>
      <c r="CG1510" s="31" t="s">
        <v>30</v>
      </c>
      <c r="CH1510" s="32" t="s">
        <v>30</v>
      </c>
      <c r="CI1510" s="32" t="s">
        <v>30</v>
      </c>
      <c r="CJ1510" s="32" t="s">
        <v>30</v>
      </c>
      <c r="CK1510" s="32" t="s">
        <v>30</v>
      </c>
      <c r="CL1510" s="32" t="s">
        <v>30</v>
      </c>
      <c r="CM1510" s="32" t="s">
        <v>30</v>
      </c>
      <c r="CN1510" s="32" t="s">
        <v>30</v>
      </c>
      <c r="CO1510" s="32" t="s">
        <v>30</v>
      </c>
      <c r="CP1510" s="31" t="s">
        <v>30</v>
      </c>
      <c r="CQ1510" s="32" t="s">
        <v>30</v>
      </c>
      <c r="CR1510" s="32" t="s">
        <v>30</v>
      </c>
      <c r="CS1510" s="32" t="s">
        <v>30</v>
      </c>
      <c r="CT1510" s="32" t="s">
        <v>30</v>
      </c>
      <c r="CU1510" s="32" t="s">
        <v>30</v>
      </c>
      <c r="CV1510" s="32" t="s">
        <v>30</v>
      </c>
      <c r="CW1510" s="32" t="s">
        <v>30</v>
      </c>
      <c r="CX1510" s="34" t="s">
        <v>30</v>
      </c>
      <c r="CY1510" s="31" t="s">
        <v>30</v>
      </c>
      <c r="CZ1510" s="32" t="s">
        <v>30</v>
      </c>
      <c r="DA1510" s="32" t="s">
        <v>30</v>
      </c>
      <c r="DB1510" s="32" t="s">
        <v>30</v>
      </c>
      <c r="DC1510" s="32" t="s">
        <v>30</v>
      </c>
      <c r="DD1510" s="32" t="s">
        <v>30</v>
      </c>
      <c r="DE1510" s="32" t="s">
        <v>30</v>
      </c>
      <c r="DF1510" s="32" t="s">
        <v>30</v>
      </c>
      <c r="DG1510" s="32" t="s">
        <v>30</v>
      </c>
      <c r="DH1510" s="31" t="s">
        <v>30</v>
      </c>
      <c r="DI1510" s="43" t="s">
        <v>30</v>
      </c>
      <c r="DJ1510" s="43" t="s">
        <v>30</v>
      </c>
      <c r="DK1510" s="43" t="s">
        <v>30</v>
      </c>
      <c r="DL1510" s="43" t="s">
        <v>30</v>
      </c>
      <c r="DM1510" s="32" t="s">
        <v>30</v>
      </c>
      <c r="DN1510" s="32" t="s">
        <v>30</v>
      </c>
      <c r="DO1510" s="33" t="s">
        <v>30</v>
      </c>
    </row>
    <row r="1511" spans="1:119" ht="21" customHeight="1" x14ac:dyDescent="0.25">
      <c r="A1511" s="66" t="s">
        <v>2956</v>
      </c>
      <c r="B1511" s="67" t="s">
        <v>2702</v>
      </c>
      <c r="C1511" s="68" t="s">
        <v>2957</v>
      </c>
      <c r="D1511" s="26">
        <v>1</v>
      </c>
      <c r="E1511" s="27">
        <v>6500000</v>
      </c>
      <c r="F1511" s="27">
        <v>7800000</v>
      </c>
      <c r="G1511" s="148"/>
      <c r="H1511" s="148"/>
      <c r="I1511" s="143">
        <f t="shared" si="3003"/>
        <v>0.12856486930664501</v>
      </c>
      <c r="J1511" s="27">
        <f t="shared" si="3004"/>
        <v>7150000</v>
      </c>
      <c r="K1511" s="28">
        <f t="shared" si="3005"/>
        <v>1358500</v>
      </c>
      <c r="L1511" s="29">
        <f t="shared" si="3006"/>
        <v>8508500</v>
      </c>
      <c r="M1511" s="26">
        <v>1</v>
      </c>
      <c r="N1511" s="27">
        <v>6500000</v>
      </c>
      <c r="O1511" s="27">
        <v>5200000</v>
      </c>
      <c r="P1511" s="145"/>
      <c r="Q1511" s="145"/>
      <c r="R1511" s="143">
        <f t="shared" ref="R1511:R1574" si="3038">+STDEVA(N1511:O1511)/AVERAGE(N1511:O1511)</f>
        <v>0.15713484026367722</v>
      </c>
      <c r="S1511" s="27">
        <f t="shared" si="3007"/>
        <v>5850000</v>
      </c>
      <c r="T1511" s="28">
        <f t="shared" si="3008"/>
        <v>1111500</v>
      </c>
      <c r="U1511" s="30">
        <f t="shared" si="3009"/>
        <v>6961500</v>
      </c>
      <c r="V1511" s="26">
        <v>1</v>
      </c>
      <c r="W1511" s="27">
        <v>6500000</v>
      </c>
      <c r="X1511" s="27">
        <v>7800000</v>
      </c>
      <c r="Y1511" s="145"/>
      <c r="Z1511" s="145"/>
      <c r="AA1511" s="143">
        <f t="shared" si="3010"/>
        <v>0.12856486930664501</v>
      </c>
      <c r="AB1511" s="27">
        <f t="shared" si="3011"/>
        <v>7150000</v>
      </c>
      <c r="AC1511" s="28">
        <f t="shared" si="3012"/>
        <v>1358500</v>
      </c>
      <c r="AD1511" s="29">
        <f t="shared" si="3013"/>
        <v>8508500</v>
      </c>
      <c r="AE1511" s="26">
        <v>1</v>
      </c>
      <c r="AF1511" s="27">
        <v>6500000</v>
      </c>
      <c r="AG1511" s="27">
        <v>7930000</v>
      </c>
      <c r="AH1511" s="145"/>
      <c r="AI1511" s="145"/>
      <c r="AJ1511" s="143">
        <f t="shared" si="3014"/>
        <v>0.14014728996490131</v>
      </c>
      <c r="AK1511" s="27">
        <f t="shared" si="3015"/>
        <v>7215000</v>
      </c>
      <c r="AL1511" s="28">
        <f t="shared" si="3016"/>
        <v>1370850</v>
      </c>
      <c r="AM1511" s="30">
        <f t="shared" si="3017"/>
        <v>8585850</v>
      </c>
      <c r="AN1511" s="26">
        <v>1</v>
      </c>
      <c r="AO1511" s="27">
        <v>6500000</v>
      </c>
      <c r="AP1511" s="27">
        <v>9360000</v>
      </c>
      <c r="AQ1511" s="145"/>
      <c r="AR1511" s="145"/>
      <c r="AS1511" s="143">
        <f t="shared" si="3018"/>
        <v>0.25502211780498435</v>
      </c>
      <c r="AT1511" s="27">
        <f t="shared" si="3019"/>
        <v>7930000</v>
      </c>
      <c r="AU1511" s="28">
        <f t="shared" si="3020"/>
        <v>1506700</v>
      </c>
      <c r="AV1511" s="30">
        <f t="shared" si="3021"/>
        <v>9436700</v>
      </c>
      <c r="AW1511" s="26">
        <v>1</v>
      </c>
      <c r="AX1511" s="27">
        <v>6500000</v>
      </c>
      <c r="AY1511" s="27">
        <v>7800000</v>
      </c>
      <c r="AZ1511" s="145"/>
      <c r="BA1511" s="145"/>
      <c r="BB1511" s="143">
        <f t="shared" si="3022"/>
        <v>0.12856486930664501</v>
      </c>
      <c r="BC1511" s="27">
        <f t="shared" si="3023"/>
        <v>7150000</v>
      </c>
      <c r="BD1511" s="27">
        <f t="shared" si="3024"/>
        <v>1358500</v>
      </c>
      <c r="BE1511" s="27">
        <f t="shared" si="3025"/>
        <v>8508500</v>
      </c>
      <c r="BF1511" s="26">
        <v>1</v>
      </c>
      <c r="BG1511" s="27">
        <v>5200000</v>
      </c>
      <c r="BH1511" s="27">
        <v>4680000</v>
      </c>
      <c r="BI1511" s="145"/>
      <c r="BJ1511" s="145"/>
      <c r="BK1511" s="143">
        <f t="shared" si="3026"/>
        <v>7.4432292756478682E-2</v>
      </c>
      <c r="BL1511" s="27">
        <f t="shared" si="3027"/>
        <v>4940000</v>
      </c>
      <c r="BM1511" s="27">
        <f t="shared" si="3028"/>
        <v>938600</v>
      </c>
      <c r="BN1511" s="28">
        <f t="shared" si="3029"/>
        <v>5878600</v>
      </c>
      <c r="BO1511" s="26">
        <v>1</v>
      </c>
      <c r="BP1511" s="27">
        <v>5200000</v>
      </c>
      <c r="BQ1511" s="27">
        <v>4940000</v>
      </c>
      <c r="BR1511" s="148"/>
      <c r="BS1511" s="148"/>
      <c r="BT1511" s="143">
        <f t="shared" si="3030"/>
        <v>3.6261886214694741E-2</v>
      </c>
      <c r="BU1511" s="27">
        <f t="shared" si="3031"/>
        <v>5070000</v>
      </c>
      <c r="BV1511" s="28">
        <f t="shared" si="3032"/>
        <v>963300</v>
      </c>
      <c r="BW1511" s="30">
        <f t="shared" si="3033"/>
        <v>6033300</v>
      </c>
      <c r="BX1511" s="26">
        <v>1</v>
      </c>
      <c r="BY1511" s="28">
        <v>5200000</v>
      </c>
      <c r="BZ1511" s="28">
        <v>4940000</v>
      </c>
      <c r="CA1511" s="156"/>
      <c r="CB1511" s="156"/>
      <c r="CC1511" s="177">
        <f t="shared" si="3034"/>
        <v>3.6261886214694741E-2</v>
      </c>
      <c r="CD1511" s="28">
        <f t="shared" si="3035"/>
        <v>5070000</v>
      </c>
      <c r="CE1511" s="28">
        <f t="shared" si="3036"/>
        <v>963300</v>
      </c>
      <c r="CF1511" s="29">
        <f t="shared" si="3037"/>
        <v>6033300</v>
      </c>
      <c r="CG1511" s="31" t="s">
        <v>30</v>
      </c>
      <c r="CH1511" s="32" t="s">
        <v>30</v>
      </c>
      <c r="CI1511" s="32" t="s">
        <v>30</v>
      </c>
      <c r="CJ1511" s="32" t="s">
        <v>30</v>
      </c>
      <c r="CK1511" s="32" t="s">
        <v>30</v>
      </c>
      <c r="CL1511" s="32" t="s">
        <v>30</v>
      </c>
      <c r="CM1511" s="32" t="s">
        <v>30</v>
      </c>
      <c r="CN1511" s="32" t="s">
        <v>30</v>
      </c>
      <c r="CO1511" s="32" t="s">
        <v>30</v>
      </c>
      <c r="CP1511" s="31" t="s">
        <v>30</v>
      </c>
      <c r="CQ1511" s="32" t="s">
        <v>30</v>
      </c>
      <c r="CR1511" s="32" t="s">
        <v>30</v>
      </c>
      <c r="CS1511" s="32" t="s">
        <v>30</v>
      </c>
      <c r="CT1511" s="32" t="s">
        <v>30</v>
      </c>
      <c r="CU1511" s="32" t="s">
        <v>30</v>
      </c>
      <c r="CV1511" s="32" t="s">
        <v>30</v>
      </c>
      <c r="CW1511" s="32" t="s">
        <v>30</v>
      </c>
      <c r="CX1511" s="34" t="s">
        <v>30</v>
      </c>
      <c r="CY1511" s="31" t="s">
        <v>30</v>
      </c>
      <c r="CZ1511" s="32" t="s">
        <v>30</v>
      </c>
      <c r="DA1511" s="32" t="s">
        <v>30</v>
      </c>
      <c r="DB1511" s="32" t="s">
        <v>30</v>
      </c>
      <c r="DC1511" s="32" t="s">
        <v>30</v>
      </c>
      <c r="DD1511" s="32" t="s">
        <v>30</v>
      </c>
      <c r="DE1511" s="32" t="s">
        <v>30</v>
      </c>
      <c r="DF1511" s="32" t="s">
        <v>30</v>
      </c>
      <c r="DG1511" s="32" t="s">
        <v>30</v>
      </c>
      <c r="DH1511" s="31" t="s">
        <v>30</v>
      </c>
      <c r="DI1511" s="43" t="s">
        <v>30</v>
      </c>
      <c r="DJ1511" s="43" t="s">
        <v>30</v>
      </c>
      <c r="DK1511" s="43" t="s">
        <v>30</v>
      </c>
      <c r="DL1511" s="43" t="s">
        <v>30</v>
      </c>
      <c r="DM1511" s="32" t="s">
        <v>30</v>
      </c>
      <c r="DN1511" s="32" t="s">
        <v>30</v>
      </c>
      <c r="DO1511" s="33" t="s">
        <v>30</v>
      </c>
    </row>
    <row r="1512" spans="1:119" ht="21" customHeight="1" x14ac:dyDescent="0.25">
      <c r="A1512" s="66" t="s">
        <v>2958</v>
      </c>
      <c r="B1512" s="67" t="s">
        <v>2702</v>
      </c>
      <c r="C1512" s="68" t="s">
        <v>2959</v>
      </c>
      <c r="D1512" s="26">
        <v>1</v>
      </c>
      <c r="E1512" s="27">
        <v>25000000</v>
      </c>
      <c r="F1512" s="27">
        <v>30000000</v>
      </c>
      <c r="G1512" s="148"/>
      <c r="H1512" s="148"/>
      <c r="I1512" s="143">
        <f t="shared" si="3003"/>
        <v>0.12856486930664501</v>
      </c>
      <c r="J1512" s="27">
        <f t="shared" si="3004"/>
        <v>27500000</v>
      </c>
      <c r="K1512" s="28">
        <f t="shared" si="3005"/>
        <v>5225000</v>
      </c>
      <c r="L1512" s="29">
        <f t="shared" si="3006"/>
        <v>32725000</v>
      </c>
      <c r="M1512" s="26">
        <v>1</v>
      </c>
      <c r="N1512" s="27">
        <v>25000000</v>
      </c>
      <c r="O1512" s="27">
        <v>20000000</v>
      </c>
      <c r="P1512" s="145"/>
      <c r="Q1512" s="145"/>
      <c r="R1512" s="143">
        <f t="shared" si="3038"/>
        <v>0.15713484026367722</v>
      </c>
      <c r="S1512" s="27">
        <f t="shared" si="3007"/>
        <v>22500000</v>
      </c>
      <c r="T1512" s="28">
        <f t="shared" si="3008"/>
        <v>4275000</v>
      </c>
      <c r="U1512" s="30">
        <f t="shared" si="3009"/>
        <v>26775000</v>
      </c>
      <c r="V1512" s="26">
        <v>1</v>
      </c>
      <c r="W1512" s="27">
        <v>25000000</v>
      </c>
      <c r="X1512" s="27">
        <v>30000000</v>
      </c>
      <c r="Y1512" s="145"/>
      <c r="Z1512" s="145"/>
      <c r="AA1512" s="143">
        <f t="shared" si="3010"/>
        <v>0.12856486930664501</v>
      </c>
      <c r="AB1512" s="27">
        <f t="shared" si="3011"/>
        <v>27500000</v>
      </c>
      <c r="AC1512" s="28">
        <f t="shared" si="3012"/>
        <v>5225000</v>
      </c>
      <c r="AD1512" s="29">
        <f t="shared" si="3013"/>
        <v>32725000</v>
      </c>
      <c r="AE1512" s="26">
        <v>1</v>
      </c>
      <c r="AF1512" s="27">
        <v>25000000</v>
      </c>
      <c r="AG1512" s="27">
        <v>30500000</v>
      </c>
      <c r="AH1512" s="145"/>
      <c r="AI1512" s="145"/>
      <c r="AJ1512" s="143">
        <f t="shared" si="3014"/>
        <v>0.14014728996490131</v>
      </c>
      <c r="AK1512" s="27">
        <f t="shared" si="3015"/>
        <v>27750000</v>
      </c>
      <c r="AL1512" s="28">
        <f t="shared" si="3016"/>
        <v>5272500</v>
      </c>
      <c r="AM1512" s="30">
        <f t="shared" si="3017"/>
        <v>33022500</v>
      </c>
      <c r="AN1512" s="26">
        <v>1</v>
      </c>
      <c r="AO1512" s="27">
        <v>25000000</v>
      </c>
      <c r="AP1512" s="27">
        <v>36000000</v>
      </c>
      <c r="AQ1512" s="145"/>
      <c r="AR1512" s="145"/>
      <c r="AS1512" s="143">
        <f t="shared" si="3018"/>
        <v>0.25502211780498435</v>
      </c>
      <c r="AT1512" s="27">
        <f t="shared" si="3019"/>
        <v>30500000</v>
      </c>
      <c r="AU1512" s="28">
        <f t="shared" si="3020"/>
        <v>5795000</v>
      </c>
      <c r="AV1512" s="30">
        <f t="shared" si="3021"/>
        <v>36295000</v>
      </c>
      <c r="AW1512" s="26">
        <v>1</v>
      </c>
      <c r="AX1512" s="27">
        <v>25000000</v>
      </c>
      <c r="AY1512" s="27">
        <v>30000000</v>
      </c>
      <c r="AZ1512" s="145"/>
      <c r="BA1512" s="145"/>
      <c r="BB1512" s="143">
        <f t="shared" si="3022"/>
        <v>0.12856486930664501</v>
      </c>
      <c r="BC1512" s="27">
        <f t="shared" si="3023"/>
        <v>27500000</v>
      </c>
      <c r="BD1512" s="27">
        <f t="shared" si="3024"/>
        <v>5225000</v>
      </c>
      <c r="BE1512" s="27">
        <f t="shared" si="3025"/>
        <v>32725000</v>
      </c>
      <c r="BF1512" s="26">
        <v>1</v>
      </c>
      <c r="BG1512" s="27">
        <v>20000000</v>
      </c>
      <c r="BH1512" s="27">
        <v>18000000</v>
      </c>
      <c r="BI1512" s="145"/>
      <c r="BJ1512" s="145"/>
      <c r="BK1512" s="143">
        <f t="shared" si="3026"/>
        <v>7.4432292756478682E-2</v>
      </c>
      <c r="BL1512" s="27">
        <f t="shared" si="3027"/>
        <v>19000000</v>
      </c>
      <c r="BM1512" s="27">
        <f t="shared" si="3028"/>
        <v>3610000</v>
      </c>
      <c r="BN1512" s="28">
        <f t="shared" si="3029"/>
        <v>22610000</v>
      </c>
      <c r="BO1512" s="26">
        <v>1</v>
      </c>
      <c r="BP1512" s="27">
        <v>20000000</v>
      </c>
      <c r="BQ1512" s="27">
        <v>19000000</v>
      </c>
      <c r="BR1512" s="148"/>
      <c r="BS1512" s="148"/>
      <c r="BT1512" s="143">
        <f t="shared" si="3030"/>
        <v>3.6261886214694741E-2</v>
      </c>
      <c r="BU1512" s="27">
        <f t="shared" si="3031"/>
        <v>19500000</v>
      </c>
      <c r="BV1512" s="28">
        <f t="shared" si="3032"/>
        <v>3705000</v>
      </c>
      <c r="BW1512" s="30">
        <f t="shared" si="3033"/>
        <v>23205000</v>
      </c>
      <c r="BX1512" s="26">
        <v>1</v>
      </c>
      <c r="BY1512" s="28">
        <v>20000000</v>
      </c>
      <c r="BZ1512" s="28">
        <v>19000000</v>
      </c>
      <c r="CA1512" s="156"/>
      <c r="CB1512" s="156"/>
      <c r="CC1512" s="177">
        <f t="shared" si="3034"/>
        <v>3.6261886214694741E-2</v>
      </c>
      <c r="CD1512" s="28">
        <f t="shared" si="3035"/>
        <v>19500000</v>
      </c>
      <c r="CE1512" s="28">
        <f t="shared" si="3036"/>
        <v>3705000</v>
      </c>
      <c r="CF1512" s="29">
        <f t="shared" si="3037"/>
        <v>23205000</v>
      </c>
      <c r="CG1512" s="31" t="s">
        <v>30</v>
      </c>
      <c r="CH1512" s="32" t="s">
        <v>30</v>
      </c>
      <c r="CI1512" s="32" t="s">
        <v>30</v>
      </c>
      <c r="CJ1512" s="32" t="s">
        <v>30</v>
      </c>
      <c r="CK1512" s="32" t="s">
        <v>30</v>
      </c>
      <c r="CL1512" s="32" t="s">
        <v>30</v>
      </c>
      <c r="CM1512" s="32" t="s">
        <v>30</v>
      </c>
      <c r="CN1512" s="32" t="s">
        <v>30</v>
      </c>
      <c r="CO1512" s="32" t="s">
        <v>30</v>
      </c>
      <c r="CP1512" s="31" t="s">
        <v>30</v>
      </c>
      <c r="CQ1512" s="32" t="s">
        <v>30</v>
      </c>
      <c r="CR1512" s="32" t="s">
        <v>30</v>
      </c>
      <c r="CS1512" s="32" t="s">
        <v>30</v>
      </c>
      <c r="CT1512" s="32" t="s">
        <v>30</v>
      </c>
      <c r="CU1512" s="32" t="s">
        <v>30</v>
      </c>
      <c r="CV1512" s="32" t="s">
        <v>30</v>
      </c>
      <c r="CW1512" s="32" t="s">
        <v>30</v>
      </c>
      <c r="CX1512" s="34" t="s">
        <v>30</v>
      </c>
      <c r="CY1512" s="31" t="s">
        <v>30</v>
      </c>
      <c r="CZ1512" s="32" t="s">
        <v>30</v>
      </c>
      <c r="DA1512" s="32" t="s">
        <v>30</v>
      </c>
      <c r="DB1512" s="32" t="s">
        <v>30</v>
      </c>
      <c r="DC1512" s="32" t="s">
        <v>30</v>
      </c>
      <c r="DD1512" s="32" t="s">
        <v>30</v>
      </c>
      <c r="DE1512" s="32" t="s">
        <v>30</v>
      </c>
      <c r="DF1512" s="32" t="s">
        <v>30</v>
      </c>
      <c r="DG1512" s="32" t="s">
        <v>30</v>
      </c>
      <c r="DH1512" s="31" t="s">
        <v>30</v>
      </c>
      <c r="DI1512" s="43" t="s">
        <v>30</v>
      </c>
      <c r="DJ1512" s="43" t="s">
        <v>30</v>
      </c>
      <c r="DK1512" s="43" t="s">
        <v>30</v>
      </c>
      <c r="DL1512" s="43" t="s">
        <v>30</v>
      </c>
      <c r="DM1512" s="32" t="s">
        <v>30</v>
      </c>
      <c r="DN1512" s="32" t="s">
        <v>30</v>
      </c>
      <c r="DO1512" s="33" t="s">
        <v>30</v>
      </c>
    </row>
    <row r="1513" spans="1:119" ht="21" customHeight="1" x14ac:dyDescent="0.25">
      <c r="A1513" s="66" t="s">
        <v>2960</v>
      </c>
      <c r="B1513" s="67" t="s">
        <v>2702</v>
      </c>
      <c r="C1513" s="68" t="s">
        <v>2961</v>
      </c>
      <c r="D1513" s="26">
        <v>1</v>
      </c>
      <c r="E1513" s="27">
        <v>2500000</v>
      </c>
      <c r="F1513" s="27">
        <v>3000000</v>
      </c>
      <c r="G1513" s="148"/>
      <c r="H1513" s="148"/>
      <c r="I1513" s="143">
        <f t="shared" si="3003"/>
        <v>0.12856486930664499</v>
      </c>
      <c r="J1513" s="27">
        <f t="shared" si="3004"/>
        <v>2750000</v>
      </c>
      <c r="K1513" s="28">
        <f t="shared" si="3005"/>
        <v>522500</v>
      </c>
      <c r="L1513" s="29">
        <f t="shared" si="3006"/>
        <v>3272500</v>
      </c>
      <c r="M1513" s="26">
        <v>1</v>
      </c>
      <c r="N1513" s="27">
        <v>2500000</v>
      </c>
      <c r="O1513" s="27">
        <v>2000000</v>
      </c>
      <c r="P1513" s="145"/>
      <c r="Q1513" s="145"/>
      <c r="R1513" s="143">
        <f t="shared" si="3038"/>
        <v>0.15713484026367722</v>
      </c>
      <c r="S1513" s="27">
        <f t="shared" si="3007"/>
        <v>2250000</v>
      </c>
      <c r="T1513" s="28">
        <f t="shared" si="3008"/>
        <v>427500</v>
      </c>
      <c r="U1513" s="30">
        <f t="shared" si="3009"/>
        <v>2677500</v>
      </c>
      <c r="V1513" s="26">
        <v>1</v>
      </c>
      <c r="W1513" s="27">
        <v>2500000</v>
      </c>
      <c r="X1513" s="27">
        <v>3000000</v>
      </c>
      <c r="Y1513" s="145"/>
      <c r="Z1513" s="145"/>
      <c r="AA1513" s="143">
        <f t="shared" si="3010"/>
        <v>0.12856486930664499</v>
      </c>
      <c r="AB1513" s="27">
        <f t="shared" si="3011"/>
        <v>2750000</v>
      </c>
      <c r="AC1513" s="28">
        <f t="shared" si="3012"/>
        <v>522500</v>
      </c>
      <c r="AD1513" s="29">
        <f t="shared" si="3013"/>
        <v>3272500</v>
      </c>
      <c r="AE1513" s="26">
        <v>1</v>
      </c>
      <c r="AF1513" s="27">
        <v>2500000</v>
      </c>
      <c r="AG1513" s="27">
        <v>3050000</v>
      </c>
      <c r="AH1513" s="145"/>
      <c r="AI1513" s="145"/>
      <c r="AJ1513" s="143">
        <f t="shared" si="3014"/>
        <v>0.14014728996490131</v>
      </c>
      <c r="AK1513" s="27">
        <f t="shared" si="3015"/>
        <v>2775000</v>
      </c>
      <c r="AL1513" s="28">
        <f t="shared" si="3016"/>
        <v>527250</v>
      </c>
      <c r="AM1513" s="30">
        <f t="shared" si="3017"/>
        <v>3302250</v>
      </c>
      <c r="AN1513" s="26">
        <v>1</v>
      </c>
      <c r="AO1513" s="27">
        <v>2500000</v>
      </c>
      <c r="AP1513" s="27">
        <v>3600000</v>
      </c>
      <c r="AQ1513" s="145"/>
      <c r="AR1513" s="145"/>
      <c r="AS1513" s="143">
        <f t="shared" si="3018"/>
        <v>0.25502211780498435</v>
      </c>
      <c r="AT1513" s="27">
        <f t="shared" si="3019"/>
        <v>3050000</v>
      </c>
      <c r="AU1513" s="28">
        <f t="shared" si="3020"/>
        <v>579500</v>
      </c>
      <c r="AV1513" s="30">
        <f t="shared" si="3021"/>
        <v>3629500</v>
      </c>
      <c r="AW1513" s="26">
        <v>1</v>
      </c>
      <c r="AX1513" s="27">
        <v>2500000</v>
      </c>
      <c r="AY1513" s="27">
        <v>3000000</v>
      </c>
      <c r="AZ1513" s="145"/>
      <c r="BA1513" s="145"/>
      <c r="BB1513" s="143">
        <f t="shared" si="3022"/>
        <v>0.12856486930664499</v>
      </c>
      <c r="BC1513" s="27">
        <f t="shared" si="3023"/>
        <v>2750000</v>
      </c>
      <c r="BD1513" s="27">
        <f t="shared" si="3024"/>
        <v>522500</v>
      </c>
      <c r="BE1513" s="27">
        <f t="shared" si="3025"/>
        <v>3272500</v>
      </c>
      <c r="BF1513" s="26">
        <v>1</v>
      </c>
      <c r="BG1513" s="27">
        <v>2000000</v>
      </c>
      <c r="BH1513" s="27">
        <v>1800000</v>
      </c>
      <c r="BI1513" s="145"/>
      <c r="BJ1513" s="145"/>
      <c r="BK1513" s="143">
        <f t="shared" si="3026"/>
        <v>7.4432292756478696E-2</v>
      </c>
      <c r="BL1513" s="27">
        <f t="shared" si="3027"/>
        <v>1900000</v>
      </c>
      <c r="BM1513" s="27">
        <f t="shared" si="3028"/>
        <v>361000</v>
      </c>
      <c r="BN1513" s="28">
        <f t="shared" si="3029"/>
        <v>2261000</v>
      </c>
      <c r="BO1513" s="26">
        <v>1</v>
      </c>
      <c r="BP1513" s="27">
        <v>2000000</v>
      </c>
      <c r="BQ1513" s="27">
        <v>1900000</v>
      </c>
      <c r="BR1513" s="148"/>
      <c r="BS1513" s="148"/>
      <c r="BT1513" s="143">
        <f t="shared" si="3030"/>
        <v>3.6261886214694748E-2</v>
      </c>
      <c r="BU1513" s="27">
        <f t="shared" si="3031"/>
        <v>1950000</v>
      </c>
      <c r="BV1513" s="28">
        <f t="shared" si="3032"/>
        <v>370500</v>
      </c>
      <c r="BW1513" s="30">
        <f t="shared" si="3033"/>
        <v>2320500</v>
      </c>
      <c r="BX1513" s="26">
        <v>1</v>
      </c>
      <c r="BY1513" s="28">
        <v>2000000</v>
      </c>
      <c r="BZ1513" s="28">
        <v>1900000</v>
      </c>
      <c r="CA1513" s="156"/>
      <c r="CB1513" s="156"/>
      <c r="CC1513" s="177">
        <f t="shared" si="3034"/>
        <v>3.6261886214694748E-2</v>
      </c>
      <c r="CD1513" s="28">
        <f t="shared" si="3035"/>
        <v>1950000</v>
      </c>
      <c r="CE1513" s="28">
        <f t="shared" si="3036"/>
        <v>370500</v>
      </c>
      <c r="CF1513" s="29">
        <f t="shared" si="3037"/>
        <v>2320500</v>
      </c>
      <c r="CG1513" s="31" t="s">
        <v>30</v>
      </c>
      <c r="CH1513" s="32" t="s">
        <v>30</v>
      </c>
      <c r="CI1513" s="32" t="s">
        <v>30</v>
      </c>
      <c r="CJ1513" s="32" t="s">
        <v>30</v>
      </c>
      <c r="CK1513" s="32" t="s">
        <v>30</v>
      </c>
      <c r="CL1513" s="32" t="s">
        <v>30</v>
      </c>
      <c r="CM1513" s="32" t="s">
        <v>30</v>
      </c>
      <c r="CN1513" s="32" t="s">
        <v>30</v>
      </c>
      <c r="CO1513" s="32" t="s">
        <v>30</v>
      </c>
      <c r="CP1513" s="31" t="s">
        <v>30</v>
      </c>
      <c r="CQ1513" s="32" t="s">
        <v>30</v>
      </c>
      <c r="CR1513" s="32" t="s">
        <v>30</v>
      </c>
      <c r="CS1513" s="32" t="s">
        <v>30</v>
      </c>
      <c r="CT1513" s="32" t="s">
        <v>30</v>
      </c>
      <c r="CU1513" s="32" t="s">
        <v>30</v>
      </c>
      <c r="CV1513" s="32" t="s">
        <v>30</v>
      </c>
      <c r="CW1513" s="32" t="s">
        <v>30</v>
      </c>
      <c r="CX1513" s="34" t="s">
        <v>30</v>
      </c>
      <c r="CY1513" s="31" t="s">
        <v>30</v>
      </c>
      <c r="CZ1513" s="32" t="s">
        <v>30</v>
      </c>
      <c r="DA1513" s="32" t="s">
        <v>30</v>
      </c>
      <c r="DB1513" s="32" t="s">
        <v>30</v>
      </c>
      <c r="DC1513" s="32" t="s">
        <v>30</v>
      </c>
      <c r="DD1513" s="32" t="s">
        <v>30</v>
      </c>
      <c r="DE1513" s="32" t="s">
        <v>30</v>
      </c>
      <c r="DF1513" s="32" t="s">
        <v>30</v>
      </c>
      <c r="DG1513" s="32" t="s">
        <v>30</v>
      </c>
      <c r="DH1513" s="31" t="s">
        <v>30</v>
      </c>
      <c r="DI1513" s="43" t="s">
        <v>30</v>
      </c>
      <c r="DJ1513" s="43" t="s">
        <v>30</v>
      </c>
      <c r="DK1513" s="43" t="s">
        <v>30</v>
      </c>
      <c r="DL1513" s="43" t="s">
        <v>30</v>
      </c>
      <c r="DM1513" s="32" t="s">
        <v>30</v>
      </c>
      <c r="DN1513" s="32" t="s">
        <v>30</v>
      </c>
      <c r="DO1513" s="33" t="s">
        <v>30</v>
      </c>
    </row>
    <row r="1514" spans="1:119" ht="21" customHeight="1" x14ac:dyDescent="0.25">
      <c r="A1514" s="66" t="s">
        <v>2962</v>
      </c>
      <c r="B1514" s="67" t="s">
        <v>2702</v>
      </c>
      <c r="C1514" s="68" t="s">
        <v>2963</v>
      </c>
      <c r="D1514" s="26">
        <v>1</v>
      </c>
      <c r="E1514" s="27">
        <v>4500000</v>
      </c>
      <c r="F1514" s="27">
        <v>5400000</v>
      </c>
      <c r="G1514" s="148"/>
      <c r="H1514" s="148"/>
      <c r="I1514" s="143">
        <f t="shared" si="3003"/>
        <v>0.12856486930664499</v>
      </c>
      <c r="J1514" s="27">
        <f t="shared" si="3004"/>
        <v>4950000</v>
      </c>
      <c r="K1514" s="28">
        <f t="shared" si="3005"/>
        <v>940500</v>
      </c>
      <c r="L1514" s="29">
        <f t="shared" si="3006"/>
        <v>5890500</v>
      </c>
      <c r="M1514" s="26">
        <v>1</v>
      </c>
      <c r="N1514" s="27">
        <v>4500000</v>
      </c>
      <c r="O1514" s="27">
        <v>3600000</v>
      </c>
      <c r="P1514" s="145"/>
      <c r="Q1514" s="145"/>
      <c r="R1514" s="143">
        <f t="shared" si="3038"/>
        <v>0.15713484026367722</v>
      </c>
      <c r="S1514" s="27">
        <f t="shared" si="3007"/>
        <v>4050000</v>
      </c>
      <c r="T1514" s="28">
        <f t="shared" si="3008"/>
        <v>769500</v>
      </c>
      <c r="U1514" s="30">
        <f t="shared" si="3009"/>
        <v>4819500</v>
      </c>
      <c r="V1514" s="26">
        <v>1</v>
      </c>
      <c r="W1514" s="27">
        <v>4500000</v>
      </c>
      <c r="X1514" s="27">
        <v>5400000</v>
      </c>
      <c r="Y1514" s="145"/>
      <c r="Z1514" s="145"/>
      <c r="AA1514" s="143">
        <f t="shared" si="3010"/>
        <v>0.12856486930664499</v>
      </c>
      <c r="AB1514" s="27">
        <f t="shared" si="3011"/>
        <v>4950000</v>
      </c>
      <c r="AC1514" s="28">
        <f t="shared" si="3012"/>
        <v>940500</v>
      </c>
      <c r="AD1514" s="29">
        <f t="shared" si="3013"/>
        <v>5890500</v>
      </c>
      <c r="AE1514" s="26">
        <v>1</v>
      </c>
      <c r="AF1514" s="27">
        <v>4500000</v>
      </c>
      <c r="AG1514" s="27">
        <v>5490000</v>
      </c>
      <c r="AH1514" s="145"/>
      <c r="AI1514" s="145"/>
      <c r="AJ1514" s="143">
        <f t="shared" si="3014"/>
        <v>0.14014728996490131</v>
      </c>
      <c r="AK1514" s="27">
        <f t="shared" si="3015"/>
        <v>4995000</v>
      </c>
      <c r="AL1514" s="28">
        <f t="shared" si="3016"/>
        <v>949050</v>
      </c>
      <c r="AM1514" s="30">
        <f t="shared" si="3017"/>
        <v>5944050</v>
      </c>
      <c r="AN1514" s="26">
        <v>1</v>
      </c>
      <c r="AO1514" s="27">
        <v>4500000</v>
      </c>
      <c r="AP1514" s="27">
        <v>6480000</v>
      </c>
      <c r="AQ1514" s="145"/>
      <c r="AR1514" s="145"/>
      <c r="AS1514" s="143">
        <f t="shared" si="3018"/>
        <v>0.25502211780498435</v>
      </c>
      <c r="AT1514" s="27">
        <f t="shared" si="3019"/>
        <v>5490000</v>
      </c>
      <c r="AU1514" s="28">
        <f t="shared" si="3020"/>
        <v>1043100</v>
      </c>
      <c r="AV1514" s="30">
        <f t="shared" si="3021"/>
        <v>6533100</v>
      </c>
      <c r="AW1514" s="26">
        <v>1</v>
      </c>
      <c r="AX1514" s="27">
        <v>4500000</v>
      </c>
      <c r="AY1514" s="27">
        <v>5400000</v>
      </c>
      <c r="AZ1514" s="145"/>
      <c r="BA1514" s="145"/>
      <c r="BB1514" s="143">
        <f t="shared" si="3022"/>
        <v>0.12856486930664499</v>
      </c>
      <c r="BC1514" s="27">
        <f t="shared" si="3023"/>
        <v>4950000</v>
      </c>
      <c r="BD1514" s="27">
        <f t="shared" si="3024"/>
        <v>940500</v>
      </c>
      <c r="BE1514" s="27">
        <f t="shared" si="3025"/>
        <v>5890500</v>
      </c>
      <c r="BF1514" s="26">
        <v>1</v>
      </c>
      <c r="BG1514" s="27">
        <v>3600000</v>
      </c>
      <c r="BH1514" s="27">
        <v>3240000</v>
      </c>
      <c r="BI1514" s="145"/>
      <c r="BJ1514" s="145"/>
      <c r="BK1514" s="143">
        <f t="shared" si="3026"/>
        <v>7.4432292756478682E-2</v>
      </c>
      <c r="BL1514" s="27">
        <f t="shared" si="3027"/>
        <v>3420000</v>
      </c>
      <c r="BM1514" s="27">
        <f t="shared" si="3028"/>
        <v>649800</v>
      </c>
      <c r="BN1514" s="28">
        <f t="shared" si="3029"/>
        <v>4069800</v>
      </c>
      <c r="BO1514" s="26">
        <v>1</v>
      </c>
      <c r="BP1514" s="27">
        <v>3600000</v>
      </c>
      <c r="BQ1514" s="27">
        <v>3420000</v>
      </c>
      <c r="BR1514" s="148"/>
      <c r="BS1514" s="148"/>
      <c r="BT1514" s="143">
        <f t="shared" si="3030"/>
        <v>3.6261886214694741E-2</v>
      </c>
      <c r="BU1514" s="27">
        <f t="shared" si="3031"/>
        <v>3510000</v>
      </c>
      <c r="BV1514" s="28">
        <f t="shared" si="3032"/>
        <v>666900</v>
      </c>
      <c r="BW1514" s="30">
        <f t="shared" si="3033"/>
        <v>4176900</v>
      </c>
      <c r="BX1514" s="26">
        <v>1</v>
      </c>
      <c r="BY1514" s="28">
        <v>3600000</v>
      </c>
      <c r="BZ1514" s="28">
        <v>3420000</v>
      </c>
      <c r="CA1514" s="156"/>
      <c r="CB1514" s="156"/>
      <c r="CC1514" s="177">
        <f t="shared" si="3034"/>
        <v>3.6261886214694741E-2</v>
      </c>
      <c r="CD1514" s="28">
        <f t="shared" si="3035"/>
        <v>3510000</v>
      </c>
      <c r="CE1514" s="28">
        <f t="shared" si="3036"/>
        <v>666900</v>
      </c>
      <c r="CF1514" s="29">
        <f t="shared" si="3037"/>
        <v>4176900</v>
      </c>
      <c r="CG1514" s="31" t="s">
        <v>30</v>
      </c>
      <c r="CH1514" s="32" t="s">
        <v>30</v>
      </c>
      <c r="CI1514" s="32" t="s">
        <v>30</v>
      </c>
      <c r="CJ1514" s="32" t="s">
        <v>30</v>
      </c>
      <c r="CK1514" s="32" t="s">
        <v>30</v>
      </c>
      <c r="CL1514" s="32" t="s">
        <v>30</v>
      </c>
      <c r="CM1514" s="32" t="s">
        <v>30</v>
      </c>
      <c r="CN1514" s="32" t="s">
        <v>30</v>
      </c>
      <c r="CO1514" s="32" t="s">
        <v>30</v>
      </c>
      <c r="CP1514" s="31" t="s">
        <v>30</v>
      </c>
      <c r="CQ1514" s="32" t="s">
        <v>30</v>
      </c>
      <c r="CR1514" s="32" t="s">
        <v>30</v>
      </c>
      <c r="CS1514" s="32" t="s">
        <v>30</v>
      </c>
      <c r="CT1514" s="32" t="s">
        <v>30</v>
      </c>
      <c r="CU1514" s="32" t="s">
        <v>30</v>
      </c>
      <c r="CV1514" s="32" t="s">
        <v>30</v>
      </c>
      <c r="CW1514" s="32" t="s">
        <v>30</v>
      </c>
      <c r="CX1514" s="34" t="s">
        <v>30</v>
      </c>
      <c r="CY1514" s="31" t="s">
        <v>30</v>
      </c>
      <c r="CZ1514" s="32" t="s">
        <v>30</v>
      </c>
      <c r="DA1514" s="32" t="s">
        <v>30</v>
      </c>
      <c r="DB1514" s="32" t="s">
        <v>30</v>
      </c>
      <c r="DC1514" s="32" t="s">
        <v>30</v>
      </c>
      <c r="DD1514" s="32" t="s">
        <v>30</v>
      </c>
      <c r="DE1514" s="32" t="s">
        <v>30</v>
      </c>
      <c r="DF1514" s="32" t="s">
        <v>30</v>
      </c>
      <c r="DG1514" s="32" t="s">
        <v>30</v>
      </c>
      <c r="DH1514" s="31" t="s">
        <v>30</v>
      </c>
      <c r="DI1514" s="43" t="s">
        <v>30</v>
      </c>
      <c r="DJ1514" s="43" t="s">
        <v>30</v>
      </c>
      <c r="DK1514" s="43" t="s">
        <v>30</v>
      </c>
      <c r="DL1514" s="43" t="s">
        <v>30</v>
      </c>
      <c r="DM1514" s="32" t="s">
        <v>30</v>
      </c>
      <c r="DN1514" s="32" t="s">
        <v>30</v>
      </c>
      <c r="DO1514" s="33" t="s">
        <v>30</v>
      </c>
    </row>
    <row r="1515" spans="1:119" ht="21" customHeight="1" x14ac:dyDescent="0.25">
      <c r="A1515" s="66" t="s">
        <v>2964</v>
      </c>
      <c r="B1515" s="67" t="s">
        <v>2702</v>
      </c>
      <c r="C1515" s="68" t="s">
        <v>2965</v>
      </c>
      <c r="D1515" s="26">
        <v>1</v>
      </c>
      <c r="E1515" s="27">
        <v>25000000</v>
      </c>
      <c r="F1515" s="27">
        <v>30000000</v>
      </c>
      <c r="G1515" s="148"/>
      <c r="H1515" s="148"/>
      <c r="I1515" s="143">
        <f t="shared" si="3003"/>
        <v>0.12856486930664501</v>
      </c>
      <c r="J1515" s="27">
        <f t="shared" si="3004"/>
        <v>27500000</v>
      </c>
      <c r="K1515" s="28">
        <f t="shared" si="3005"/>
        <v>5225000</v>
      </c>
      <c r="L1515" s="29">
        <f t="shared" si="3006"/>
        <v>32725000</v>
      </c>
      <c r="M1515" s="26">
        <v>1</v>
      </c>
      <c r="N1515" s="27">
        <v>25000000</v>
      </c>
      <c r="O1515" s="27">
        <v>20000000</v>
      </c>
      <c r="P1515" s="145"/>
      <c r="Q1515" s="145"/>
      <c r="R1515" s="143">
        <f t="shared" si="3038"/>
        <v>0.15713484026367722</v>
      </c>
      <c r="S1515" s="27">
        <f t="shared" si="3007"/>
        <v>22500000</v>
      </c>
      <c r="T1515" s="28">
        <f t="shared" si="3008"/>
        <v>4275000</v>
      </c>
      <c r="U1515" s="30">
        <f t="shared" si="3009"/>
        <v>26775000</v>
      </c>
      <c r="V1515" s="26">
        <v>1</v>
      </c>
      <c r="W1515" s="27">
        <v>25000000</v>
      </c>
      <c r="X1515" s="27">
        <v>30000000</v>
      </c>
      <c r="Y1515" s="145"/>
      <c r="Z1515" s="145"/>
      <c r="AA1515" s="143">
        <f t="shared" si="3010"/>
        <v>0.12856486930664501</v>
      </c>
      <c r="AB1515" s="27">
        <f t="shared" si="3011"/>
        <v>27500000</v>
      </c>
      <c r="AC1515" s="28">
        <f t="shared" si="3012"/>
        <v>5225000</v>
      </c>
      <c r="AD1515" s="29">
        <f t="shared" si="3013"/>
        <v>32725000</v>
      </c>
      <c r="AE1515" s="26">
        <v>1</v>
      </c>
      <c r="AF1515" s="27">
        <v>25000000</v>
      </c>
      <c r="AG1515" s="27">
        <v>30500000</v>
      </c>
      <c r="AH1515" s="145"/>
      <c r="AI1515" s="145"/>
      <c r="AJ1515" s="143">
        <f t="shared" si="3014"/>
        <v>0.14014728996490131</v>
      </c>
      <c r="AK1515" s="27">
        <f t="shared" si="3015"/>
        <v>27750000</v>
      </c>
      <c r="AL1515" s="28">
        <f t="shared" si="3016"/>
        <v>5272500</v>
      </c>
      <c r="AM1515" s="30">
        <f t="shared" si="3017"/>
        <v>33022500</v>
      </c>
      <c r="AN1515" s="26">
        <v>1</v>
      </c>
      <c r="AO1515" s="27">
        <v>25000000</v>
      </c>
      <c r="AP1515" s="27">
        <v>36000000</v>
      </c>
      <c r="AQ1515" s="145"/>
      <c r="AR1515" s="145"/>
      <c r="AS1515" s="143">
        <f t="shared" si="3018"/>
        <v>0.25502211780498435</v>
      </c>
      <c r="AT1515" s="27">
        <f t="shared" si="3019"/>
        <v>30500000</v>
      </c>
      <c r="AU1515" s="28">
        <f t="shared" si="3020"/>
        <v>5795000</v>
      </c>
      <c r="AV1515" s="30">
        <f t="shared" si="3021"/>
        <v>36295000</v>
      </c>
      <c r="AW1515" s="26">
        <v>1</v>
      </c>
      <c r="AX1515" s="27">
        <v>25000000</v>
      </c>
      <c r="AY1515" s="27">
        <v>30000000</v>
      </c>
      <c r="AZ1515" s="145"/>
      <c r="BA1515" s="145"/>
      <c r="BB1515" s="143">
        <f t="shared" si="3022"/>
        <v>0.12856486930664501</v>
      </c>
      <c r="BC1515" s="27">
        <f t="shared" si="3023"/>
        <v>27500000</v>
      </c>
      <c r="BD1515" s="27">
        <f t="shared" si="3024"/>
        <v>5225000</v>
      </c>
      <c r="BE1515" s="27">
        <f t="shared" si="3025"/>
        <v>32725000</v>
      </c>
      <c r="BF1515" s="26">
        <v>1</v>
      </c>
      <c r="BG1515" s="27">
        <v>20000000</v>
      </c>
      <c r="BH1515" s="27">
        <v>18000000</v>
      </c>
      <c r="BI1515" s="145"/>
      <c r="BJ1515" s="145"/>
      <c r="BK1515" s="143">
        <f t="shared" si="3026"/>
        <v>7.4432292756478682E-2</v>
      </c>
      <c r="BL1515" s="27">
        <f t="shared" si="3027"/>
        <v>19000000</v>
      </c>
      <c r="BM1515" s="27">
        <f t="shared" si="3028"/>
        <v>3610000</v>
      </c>
      <c r="BN1515" s="28">
        <f t="shared" si="3029"/>
        <v>22610000</v>
      </c>
      <c r="BO1515" s="26">
        <v>1</v>
      </c>
      <c r="BP1515" s="27">
        <v>20000000</v>
      </c>
      <c r="BQ1515" s="27">
        <v>19000000</v>
      </c>
      <c r="BR1515" s="148"/>
      <c r="BS1515" s="148"/>
      <c r="BT1515" s="143">
        <f t="shared" si="3030"/>
        <v>3.6261886214694741E-2</v>
      </c>
      <c r="BU1515" s="27">
        <f t="shared" si="3031"/>
        <v>19500000</v>
      </c>
      <c r="BV1515" s="28">
        <f t="shared" si="3032"/>
        <v>3705000</v>
      </c>
      <c r="BW1515" s="30">
        <f t="shared" si="3033"/>
        <v>23205000</v>
      </c>
      <c r="BX1515" s="26">
        <v>1</v>
      </c>
      <c r="BY1515" s="28">
        <v>20000000</v>
      </c>
      <c r="BZ1515" s="28">
        <v>19000000</v>
      </c>
      <c r="CA1515" s="156"/>
      <c r="CB1515" s="156"/>
      <c r="CC1515" s="177">
        <f t="shared" si="3034"/>
        <v>3.6261886214694741E-2</v>
      </c>
      <c r="CD1515" s="28">
        <f t="shared" si="3035"/>
        <v>19500000</v>
      </c>
      <c r="CE1515" s="28">
        <f t="shared" si="3036"/>
        <v>3705000</v>
      </c>
      <c r="CF1515" s="29">
        <f t="shared" si="3037"/>
        <v>23205000</v>
      </c>
      <c r="CG1515" s="31" t="s">
        <v>30</v>
      </c>
      <c r="CH1515" s="32" t="s">
        <v>30</v>
      </c>
      <c r="CI1515" s="32" t="s">
        <v>30</v>
      </c>
      <c r="CJ1515" s="32" t="s">
        <v>30</v>
      </c>
      <c r="CK1515" s="32" t="s">
        <v>30</v>
      </c>
      <c r="CL1515" s="32" t="s">
        <v>30</v>
      </c>
      <c r="CM1515" s="32" t="s">
        <v>30</v>
      </c>
      <c r="CN1515" s="32" t="s">
        <v>30</v>
      </c>
      <c r="CO1515" s="32" t="s">
        <v>30</v>
      </c>
      <c r="CP1515" s="31" t="s">
        <v>30</v>
      </c>
      <c r="CQ1515" s="32" t="s">
        <v>30</v>
      </c>
      <c r="CR1515" s="32" t="s">
        <v>30</v>
      </c>
      <c r="CS1515" s="32" t="s">
        <v>30</v>
      </c>
      <c r="CT1515" s="32" t="s">
        <v>30</v>
      </c>
      <c r="CU1515" s="32" t="s">
        <v>30</v>
      </c>
      <c r="CV1515" s="32" t="s">
        <v>30</v>
      </c>
      <c r="CW1515" s="32" t="s">
        <v>30</v>
      </c>
      <c r="CX1515" s="34" t="s">
        <v>30</v>
      </c>
      <c r="CY1515" s="31" t="s">
        <v>30</v>
      </c>
      <c r="CZ1515" s="32" t="s">
        <v>30</v>
      </c>
      <c r="DA1515" s="32" t="s">
        <v>30</v>
      </c>
      <c r="DB1515" s="32" t="s">
        <v>30</v>
      </c>
      <c r="DC1515" s="32" t="s">
        <v>30</v>
      </c>
      <c r="DD1515" s="32" t="s">
        <v>30</v>
      </c>
      <c r="DE1515" s="32" t="s">
        <v>30</v>
      </c>
      <c r="DF1515" s="32" t="s">
        <v>30</v>
      </c>
      <c r="DG1515" s="32" t="s">
        <v>30</v>
      </c>
      <c r="DH1515" s="31" t="s">
        <v>30</v>
      </c>
      <c r="DI1515" s="43" t="s">
        <v>30</v>
      </c>
      <c r="DJ1515" s="43" t="s">
        <v>30</v>
      </c>
      <c r="DK1515" s="43" t="s">
        <v>30</v>
      </c>
      <c r="DL1515" s="43" t="s">
        <v>30</v>
      </c>
      <c r="DM1515" s="32" t="s">
        <v>30</v>
      </c>
      <c r="DN1515" s="32" t="s">
        <v>30</v>
      </c>
      <c r="DO1515" s="33" t="s">
        <v>30</v>
      </c>
    </row>
    <row r="1516" spans="1:119" ht="21" customHeight="1" x14ac:dyDescent="0.25">
      <c r="A1516" s="66" t="s">
        <v>2966</v>
      </c>
      <c r="B1516" s="67" t="s">
        <v>2702</v>
      </c>
      <c r="C1516" s="68" t="s">
        <v>2967</v>
      </c>
      <c r="D1516" s="26">
        <v>1</v>
      </c>
      <c r="E1516" s="27">
        <v>12000000</v>
      </c>
      <c r="F1516" s="27">
        <v>14400000</v>
      </c>
      <c r="G1516" s="148"/>
      <c r="H1516" s="148"/>
      <c r="I1516" s="143">
        <f t="shared" si="3003"/>
        <v>0.12856486930664501</v>
      </c>
      <c r="J1516" s="27">
        <f t="shared" si="3004"/>
        <v>13200000</v>
      </c>
      <c r="K1516" s="28">
        <f t="shared" si="3005"/>
        <v>2508000</v>
      </c>
      <c r="L1516" s="29">
        <f t="shared" si="3006"/>
        <v>15708000</v>
      </c>
      <c r="M1516" s="26">
        <v>1</v>
      </c>
      <c r="N1516" s="27">
        <v>12000000</v>
      </c>
      <c r="O1516" s="27">
        <v>9600000</v>
      </c>
      <c r="P1516" s="145"/>
      <c r="Q1516" s="145"/>
      <c r="R1516" s="143">
        <f t="shared" si="3038"/>
        <v>0.15713484026367722</v>
      </c>
      <c r="S1516" s="27">
        <f t="shared" si="3007"/>
        <v>10800000</v>
      </c>
      <c r="T1516" s="28">
        <f t="shared" si="3008"/>
        <v>2052000</v>
      </c>
      <c r="U1516" s="30">
        <f t="shared" si="3009"/>
        <v>12852000</v>
      </c>
      <c r="V1516" s="26">
        <v>1</v>
      </c>
      <c r="W1516" s="27">
        <v>12000000</v>
      </c>
      <c r="X1516" s="27">
        <v>14400000</v>
      </c>
      <c r="Y1516" s="145"/>
      <c r="Z1516" s="145"/>
      <c r="AA1516" s="143">
        <f t="shared" si="3010"/>
        <v>0.12856486930664501</v>
      </c>
      <c r="AB1516" s="27">
        <f t="shared" si="3011"/>
        <v>13200000</v>
      </c>
      <c r="AC1516" s="28">
        <f t="shared" si="3012"/>
        <v>2508000</v>
      </c>
      <c r="AD1516" s="29">
        <f t="shared" si="3013"/>
        <v>15708000</v>
      </c>
      <c r="AE1516" s="26">
        <v>1</v>
      </c>
      <c r="AF1516" s="27">
        <v>12000000</v>
      </c>
      <c r="AG1516" s="27">
        <v>14640000</v>
      </c>
      <c r="AH1516" s="145"/>
      <c r="AI1516" s="145"/>
      <c r="AJ1516" s="143">
        <f t="shared" si="3014"/>
        <v>0.14014728996490131</v>
      </c>
      <c r="AK1516" s="27">
        <f t="shared" si="3015"/>
        <v>13320000</v>
      </c>
      <c r="AL1516" s="28">
        <f t="shared" si="3016"/>
        <v>2530800</v>
      </c>
      <c r="AM1516" s="30">
        <f t="shared" si="3017"/>
        <v>15850800</v>
      </c>
      <c r="AN1516" s="26">
        <v>1</v>
      </c>
      <c r="AO1516" s="27">
        <v>12000000</v>
      </c>
      <c r="AP1516" s="27">
        <v>17280000</v>
      </c>
      <c r="AQ1516" s="145"/>
      <c r="AR1516" s="145"/>
      <c r="AS1516" s="143">
        <f t="shared" si="3018"/>
        <v>0.25502211780498435</v>
      </c>
      <c r="AT1516" s="27">
        <f t="shared" si="3019"/>
        <v>14640000</v>
      </c>
      <c r="AU1516" s="28">
        <f t="shared" si="3020"/>
        <v>2781600</v>
      </c>
      <c r="AV1516" s="30">
        <f t="shared" si="3021"/>
        <v>17421600</v>
      </c>
      <c r="AW1516" s="26">
        <v>1</v>
      </c>
      <c r="AX1516" s="27">
        <v>12000000</v>
      </c>
      <c r="AY1516" s="27">
        <v>14400000</v>
      </c>
      <c r="AZ1516" s="145"/>
      <c r="BA1516" s="145"/>
      <c r="BB1516" s="143">
        <f t="shared" si="3022"/>
        <v>0.12856486930664501</v>
      </c>
      <c r="BC1516" s="27">
        <f t="shared" si="3023"/>
        <v>13200000</v>
      </c>
      <c r="BD1516" s="27">
        <f t="shared" si="3024"/>
        <v>2508000</v>
      </c>
      <c r="BE1516" s="27">
        <f t="shared" si="3025"/>
        <v>15708000</v>
      </c>
      <c r="BF1516" s="26">
        <v>1</v>
      </c>
      <c r="BG1516" s="27">
        <v>9600000</v>
      </c>
      <c r="BH1516" s="27">
        <v>8640000</v>
      </c>
      <c r="BI1516" s="145"/>
      <c r="BJ1516" s="145"/>
      <c r="BK1516" s="143">
        <f t="shared" si="3026"/>
        <v>7.4432292756478682E-2</v>
      </c>
      <c r="BL1516" s="27">
        <f t="shared" si="3027"/>
        <v>9120000</v>
      </c>
      <c r="BM1516" s="27">
        <f t="shared" si="3028"/>
        <v>1732800</v>
      </c>
      <c r="BN1516" s="28">
        <f t="shared" si="3029"/>
        <v>10852800</v>
      </c>
      <c r="BO1516" s="26">
        <v>1</v>
      </c>
      <c r="BP1516" s="27">
        <v>9600000</v>
      </c>
      <c r="BQ1516" s="27">
        <v>9120000</v>
      </c>
      <c r="BR1516" s="148"/>
      <c r="BS1516" s="148"/>
      <c r="BT1516" s="143">
        <f t="shared" si="3030"/>
        <v>3.6261886214694741E-2</v>
      </c>
      <c r="BU1516" s="27">
        <f t="shared" si="3031"/>
        <v>9360000</v>
      </c>
      <c r="BV1516" s="28">
        <f t="shared" si="3032"/>
        <v>1778400</v>
      </c>
      <c r="BW1516" s="30">
        <f t="shared" si="3033"/>
        <v>11138400</v>
      </c>
      <c r="BX1516" s="26">
        <v>1</v>
      </c>
      <c r="BY1516" s="28">
        <v>9600000</v>
      </c>
      <c r="BZ1516" s="28">
        <v>9120000</v>
      </c>
      <c r="CA1516" s="156"/>
      <c r="CB1516" s="156"/>
      <c r="CC1516" s="177">
        <f t="shared" si="3034"/>
        <v>3.6261886214694741E-2</v>
      </c>
      <c r="CD1516" s="28">
        <f t="shared" si="3035"/>
        <v>9360000</v>
      </c>
      <c r="CE1516" s="28">
        <f t="shared" si="3036"/>
        <v>1778400</v>
      </c>
      <c r="CF1516" s="29">
        <f t="shared" si="3037"/>
        <v>11138400</v>
      </c>
      <c r="CG1516" s="31" t="s">
        <v>30</v>
      </c>
      <c r="CH1516" s="32" t="s">
        <v>30</v>
      </c>
      <c r="CI1516" s="32" t="s">
        <v>30</v>
      </c>
      <c r="CJ1516" s="32" t="s">
        <v>30</v>
      </c>
      <c r="CK1516" s="32" t="s">
        <v>30</v>
      </c>
      <c r="CL1516" s="32" t="s">
        <v>30</v>
      </c>
      <c r="CM1516" s="32" t="s">
        <v>30</v>
      </c>
      <c r="CN1516" s="32" t="s">
        <v>30</v>
      </c>
      <c r="CO1516" s="32" t="s">
        <v>30</v>
      </c>
      <c r="CP1516" s="31" t="s">
        <v>30</v>
      </c>
      <c r="CQ1516" s="32" t="s">
        <v>30</v>
      </c>
      <c r="CR1516" s="32" t="s">
        <v>30</v>
      </c>
      <c r="CS1516" s="32" t="s">
        <v>30</v>
      </c>
      <c r="CT1516" s="32" t="s">
        <v>30</v>
      </c>
      <c r="CU1516" s="32" t="s">
        <v>30</v>
      </c>
      <c r="CV1516" s="32" t="s">
        <v>30</v>
      </c>
      <c r="CW1516" s="32" t="s">
        <v>30</v>
      </c>
      <c r="CX1516" s="34" t="s">
        <v>30</v>
      </c>
      <c r="CY1516" s="31" t="s">
        <v>30</v>
      </c>
      <c r="CZ1516" s="32" t="s">
        <v>30</v>
      </c>
      <c r="DA1516" s="32" t="s">
        <v>30</v>
      </c>
      <c r="DB1516" s="32" t="s">
        <v>30</v>
      </c>
      <c r="DC1516" s="32" t="s">
        <v>30</v>
      </c>
      <c r="DD1516" s="32" t="s">
        <v>30</v>
      </c>
      <c r="DE1516" s="32" t="s">
        <v>30</v>
      </c>
      <c r="DF1516" s="32" t="s">
        <v>30</v>
      </c>
      <c r="DG1516" s="32" t="s">
        <v>30</v>
      </c>
      <c r="DH1516" s="31" t="s">
        <v>30</v>
      </c>
      <c r="DI1516" s="43" t="s">
        <v>30</v>
      </c>
      <c r="DJ1516" s="43" t="s">
        <v>30</v>
      </c>
      <c r="DK1516" s="43" t="s">
        <v>30</v>
      </c>
      <c r="DL1516" s="43" t="s">
        <v>30</v>
      </c>
      <c r="DM1516" s="32" t="s">
        <v>30</v>
      </c>
      <c r="DN1516" s="32" t="s">
        <v>30</v>
      </c>
      <c r="DO1516" s="33" t="s">
        <v>30</v>
      </c>
    </row>
    <row r="1517" spans="1:119" ht="21" customHeight="1" x14ac:dyDescent="0.25">
      <c r="A1517" s="66" t="s">
        <v>2968</v>
      </c>
      <c r="B1517" s="67" t="s">
        <v>2702</v>
      </c>
      <c r="C1517" s="68" t="s">
        <v>2969</v>
      </c>
      <c r="D1517" s="26">
        <v>1</v>
      </c>
      <c r="E1517" s="27">
        <v>6000000</v>
      </c>
      <c r="F1517" s="27">
        <v>7200000</v>
      </c>
      <c r="G1517" s="148"/>
      <c r="H1517" s="148"/>
      <c r="I1517" s="143">
        <f t="shared" si="3003"/>
        <v>0.12856486930664501</v>
      </c>
      <c r="J1517" s="27">
        <f t="shared" si="3004"/>
        <v>6600000</v>
      </c>
      <c r="K1517" s="28">
        <f t="shared" si="3005"/>
        <v>1254000</v>
      </c>
      <c r="L1517" s="29">
        <f t="shared" si="3006"/>
        <v>7854000</v>
      </c>
      <c r="M1517" s="26">
        <v>1</v>
      </c>
      <c r="N1517" s="27">
        <v>6000000</v>
      </c>
      <c r="O1517" s="27">
        <v>4800000</v>
      </c>
      <c r="P1517" s="145"/>
      <c r="Q1517" s="145"/>
      <c r="R1517" s="143">
        <f t="shared" si="3038"/>
        <v>0.15713484026367722</v>
      </c>
      <c r="S1517" s="27">
        <f t="shared" si="3007"/>
        <v>5400000</v>
      </c>
      <c r="T1517" s="28">
        <f t="shared" si="3008"/>
        <v>1026000</v>
      </c>
      <c r="U1517" s="30">
        <f t="shared" si="3009"/>
        <v>6426000</v>
      </c>
      <c r="V1517" s="26">
        <v>1</v>
      </c>
      <c r="W1517" s="27">
        <v>6000000</v>
      </c>
      <c r="X1517" s="27">
        <v>7200000</v>
      </c>
      <c r="Y1517" s="145"/>
      <c r="Z1517" s="145"/>
      <c r="AA1517" s="143">
        <f t="shared" si="3010"/>
        <v>0.12856486930664501</v>
      </c>
      <c r="AB1517" s="27">
        <f t="shared" si="3011"/>
        <v>6600000</v>
      </c>
      <c r="AC1517" s="28">
        <f t="shared" si="3012"/>
        <v>1254000</v>
      </c>
      <c r="AD1517" s="29">
        <f t="shared" si="3013"/>
        <v>7854000</v>
      </c>
      <c r="AE1517" s="26">
        <v>1</v>
      </c>
      <c r="AF1517" s="27">
        <v>6000000</v>
      </c>
      <c r="AG1517" s="27">
        <v>7320000</v>
      </c>
      <c r="AH1517" s="145"/>
      <c r="AI1517" s="145"/>
      <c r="AJ1517" s="143">
        <f t="shared" si="3014"/>
        <v>0.14014728996490131</v>
      </c>
      <c r="AK1517" s="27">
        <f t="shared" si="3015"/>
        <v>6660000</v>
      </c>
      <c r="AL1517" s="28">
        <f t="shared" si="3016"/>
        <v>1265400</v>
      </c>
      <c r="AM1517" s="30">
        <f t="shared" si="3017"/>
        <v>7925400</v>
      </c>
      <c r="AN1517" s="26">
        <v>1</v>
      </c>
      <c r="AO1517" s="27">
        <v>6000000</v>
      </c>
      <c r="AP1517" s="27">
        <v>8640000</v>
      </c>
      <c r="AQ1517" s="145"/>
      <c r="AR1517" s="145"/>
      <c r="AS1517" s="143">
        <f t="shared" si="3018"/>
        <v>0.25502211780498435</v>
      </c>
      <c r="AT1517" s="27">
        <f t="shared" si="3019"/>
        <v>7320000</v>
      </c>
      <c r="AU1517" s="28">
        <f t="shared" si="3020"/>
        <v>1390800</v>
      </c>
      <c r="AV1517" s="30">
        <f t="shared" si="3021"/>
        <v>8710800</v>
      </c>
      <c r="AW1517" s="26">
        <v>1</v>
      </c>
      <c r="AX1517" s="27">
        <v>6000000</v>
      </c>
      <c r="AY1517" s="27">
        <v>7200000</v>
      </c>
      <c r="AZ1517" s="145"/>
      <c r="BA1517" s="145"/>
      <c r="BB1517" s="143">
        <f t="shared" si="3022"/>
        <v>0.12856486930664501</v>
      </c>
      <c r="BC1517" s="27">
        <f t="shared" si="3023"/>
        <v>6600000</v>
      </c>
      <c r="BD1517" s="27">
        <f t="shared" si="3024"/>
        <v>1254000</v>
      </c>
      <c r="BE1517" s="27">
        <f t="shared" si="3025"/>
        <v>7854000</v>
      </c>
      <c r="BF1517" s="26">
        <v>1</v>
      </c>
      <c r="BG1517" s="27">
        <v>4800000</v>
      </c>
      <c r="BH1517" s="27">
        <v>4320000</v>
      </c>
      <c r="BI1517" s="145"/>
      <c r="BJ1517" s="145"/>
      <c r="BK1517" s="143">
        <f t="shared" si="3026"/>
        <v>7.4432292756478682E-2</v>
      </c>
      <c r="BL1517" s="27">
        <f t="shared" si="3027"/>
        <v>4560000</v>
      </c>
      <c r="BM1517" s="27">
        <f t="shared" si="3028"/>
        <v>866400</v>
      </c>
      <c r="BN1517" s="28">
        <f t="shared" si="3029"/>
        <v>5426400</v>
      </c>
      <c r="BO1517" s="26">
        <v>1</v>
      </c>
      <c r="BP1517" s="27">
        <v>4800000</v>
      </c>
      <c r="BQ1517" s="27">
        <v>4560000</v>
      </c>
      <c r="BR1517" s="148"/>
      <c r="BS1517" s="148"/>
      <c r="BT1517" s="143">
        <f t="shared" si="3030"/>
        <v>3.6261886214694741E-2</v>
      </c>
      <c r="BU1517" s="27">
        <f t="shared" si="3031"/>
        <v>4680000</v>
      </c>
      <c r="BV1517" s="28">
        <f t="shared" si="3032"/>
        <v>889200</v>
      </c>
      <c r="BW1517" s="30">
        <f t="shared" si="3033"/>
        <v>5569200</v>
      </c>
      <c r="BX1517" s="26">
        <v>1</v>
      </c>
      <c r="BY1517" s="28">
        <v>4800000</v>
      </c>
      <c r="BZ1517" s="28">
        <v>4560000</v>
      </c>
      <c r="CA1517" s="156"/>
      <c r="CB1517" s="156"/>
      <c r="CC1517" s="177">
        <f t="shared" si="3034"/>
        <v>3.6261886214694741E-2</v>
      </c>
      <c r="CD1517" s="28">
        <f t="shared" si="3035"/>
        <v>4680000</v>
      </c>
      <c r="CE1517" s="28">
        <f t="shared" si="3036"/>
        <v>889200</v>
      </c>
      <c r="CF1517" s="29">
        <f t="shared" si="3037"/>
        <v>5569200</v>
      </c>
      <c r="CG1517" s="31" t="s">
        <v>30</v>
      </c>
      <c r="CH1517" s="32" t="s">
        <v>30</v>
      </c>
      <c r="CI1517" s="32" t="s">
        <v>30</v>
      </c>
      <c r="CJ1517" s="32" t="s">
        <v>30</v>
      </c>
      <c r="CK1517" s="32" t="s">
        <v>30</v>
      </c>
      <c r="CL1517" s="32" t="s">
        <v>30</v>
      </c>
      <c r="CM1517" s="32" t="s">
        <v>30</v>
      </c>
      <c r="CN1517" s="32" t="s">
        <v>30</v>
      </c>
      <c r="CO1517" s="32" t="s">
        <v>30</v>
      </c>
      <c r="CP1517" s="31" t="s">
        <v>30</v>
      </c>
      <c r="CQ1517" s="32" t="s">
        <v>30</v>
      </c>
      <c r="CR1517" s="32" t="s">
        <v>30</v>
      </c>
      <c r="CS1517" s="32" t="s">
        <v>30</v>
      </c>
      <c r="CT1517" s="32" t="s">
        <v>30</v>
      </c>
      <c r="CU1517" s="32" t="s">
        <v>30</v>
      </c>
      <c r="CV1517" s="32" t="s">
        <v>30</v>
      </c>
      <c r="CW1517" s="32" t="s">
        <v>30</v>
      </c>
      <c r="CX1517" s="34" t="s">
        <v>30</v>
      </c>
      <c r="CY1517" s="31" t="s">
        <v>30</v>
      </c>
      <c r="CZ1517" s="32" t="s">
        <v>30</v>
      </c>
      <c r="DA1517" s="32" t="s">
        <v>30</v>
      </c>
      <c r="DB1517" s="32" t="s">
        <v>30</v>
      </c>
      <c r="DC1517" s="32" t="s">
        <v>30</v>
      </c>
      <c r="DD1517" s="32" t="s">
        <v>30</v>
      </c>
      <c r="DE1517" s="32" t="s">
        <v>30</v>
      </c>
      <c r="DF1517" s="32" t="s">
        <v>30</v>
      </c>
      <c r="DG1517" s="32" t="s">
        <v>30</v>
      </c>
      <c r="DH1517" s="31" t="s">
        <v>30</v>
      </c>
      <c r="DI1517" s="43" t="s">
        <v>30</v>
      </c>
      <c r="DJ1517" s="43" t="s">
        <v>30</v>
      </c>
      <c r="DK1517" s="43" t="s">
        <v>30</v>
      </c>
      <c r="DL1517" s="43" t="s">
        <v>30</v>
      </c>
      <c r="DM1517" s="32" t="s">
        <v>30</v>
      </c>
      <c r="DN1517" s="32" t="s">
        <v>30</v>
      </c>
      <c r="DO1517" s="33" t="s">
        <v>30</v>
      </c>
    </row>
    <row r="1518" spans="1:119" ht="21" customHeight="1" x14ac:dyDescent="0.25">
      <c r="A1518" s="66" t="s">
        <v>2970</v>
      </c>
      <c r="B1518" s="67" t="s">
        <v>2702</v>
      </c>
      <c r="C1518" s="68" t="s">
        <v>2971</v>
      </c>
      <c r="D1518" s="26">
        <v>1</v>
      </c>
      <c r="E1518" s="27">
        <v>3500000</v>
      </c>
      <c r="F1518" s="27">
        <v>4200000</v>
      </c>
      <c r="G1518" s="148"/>
      <c r="H1518" s="148"/>
      <c r="I1518" s="143">
        <f t="shared" si="3003"/>
        <v>0.12856486930664501</v>
      </c>
      <c r="J1518" s="27">
        <f t="shared" si="3004"/>
        <v>3850000</v>
      </c>
      <c r="K1518" s="28">
        <f t="shared" si="3005"/>
        <v>731500</v>
      </c>
      <c r="L1518" s="29">
        <f t="shared" si="3006"/>
        <v>4581500</v>
      </c>
      <c r="M1518" s="26">
        <v>1</v>
      </c>
      <c r="N1518" s="27">
        <v>3500000</v>
      </c>
      <c r="O1518" s="27">
        <v>2800000</v>
      </c>
      <c r="P1518" s="145"/>
      <c r="Q1518" s="145"/>
      <c r="R1518" s="143">
        <f t="shared" si="3038"/>
        <v>0.15713484026367722</v>
      </c>
      <c r="S1518" s="27">
        <f t="shared" si="3007"/>
        <v>3150000</v>
      </c>
      <c r="T1518" s="28">
        <f t="shared" si="3008"/>
        <v>598500</v>
      </c>
      <c r="U1518" s="30">
        <f t="shared" si="3009"/>
        <v>3748500</v>
      </c>
      <c r="V1518" s="26">
        <v>1</v>
      </c>
      <c r="W1518" s="27">
        <v>3500000</v>
      </c>
      <c r="X1518" s="27">
        <v>4200000</v>
      </c>
      <c r="Y1518" s="145"/>
      <c r="Z1518" s="145"/>
      <c r="AA1518" s="143">
        <f t="shared" si="3010"/>
        <v>0.12856486930664501</v>
      </c>
      <c r="AB1518" s="27">
        <f t="shared" si="3011"/>
        <v>3850000</v>
      </c>
      <c r="AC1518" s="28">
        <f t="shared" si="3012"/>
        <v>731500</v>
      </c>
      <c r="AD1518" s="29">
        <f t="shared" si="3013"/>
        <v>4581500</v>
      </c>
      <c r="AE1518" s="26">
        <v>1</v>
      </c>
      <c r="AF1518" s="27">
        <v>3500000</v>
      </c>
      <c r="AG1518" s="27">
        <v>4270000</v>
      </c>
      <c r="AH1518" s="145"/>
      <c r="AI1518" s="145"/>
      <c r="AJ1518" s="143">
        <f t="shared" si="3014"/>
        <v>0.14014728996490133</v>
      </c>
      <c r="AK1518" s="27">
        <f t="shared" si="3015"/>
        <v>3885000</v>
      </c>
      <c r="AL1518" s="28">
        <f t="shared" si="3016"/>
        <v>738150</v>
      </c>
      <c r="AM1518" s="30">
        <f t="shared" si="3017"/>
        <v>4623150</v>
      </c>
      <c r="AN1518" s="26">
        <v>1</v>
      </c>
      <c r="AO1518" s="27">
        <v>3500000</v>
      </c>
      <c r="AP1518" s="27">
        <v>5040000</v>
      </c>
      <c r="AQ1518" s="145"/>
      <c r="AR1518" s="145"/>
      <c r="AS1518" s="143">
        <f t="shared" si="3018"/>
        <v>0.25502211780498441</v>
      </c>
      <c r="AT1518" s="27">
        <f t="shared" si="3019"/>
        <v>4270000</v>
      </c>
      <c r="AU1518" s="28">
        <f t="shared" si="3020"/>
        <v>811300</v>
      </c>
      <c r="AV1518" s="30">
        <f t="shared" si="3021"/>
        <v>5081300</v>
      </c>
      <c r="AW1518" s="26">
        <v>1</v>
      </c>
      <c r="AX1518" s="27">
        <v>3500000</v>
      </c>
      <c r="AY1518" s="27">
        <v>4200000</v>
      </c>
      <c r="AZ1518" s="145"/>
      <c r="BA1518" s="145"/>
      <c r="BB1518" s="143">
        <f t="shared" si="3022"/>
        <v>0.12856486930664501</v>
      </c>
      <c r="BC1518" s="27">
        <f t="shared" si="3023"/>
        <v>3850000</v>
      </c>
      <c r="BD1518" s="27">
        <f t="shared" si="3024"/>
        <v>731500</v>
      </c>
      <c r="BE1518" s="27">
        <f t="shared" si="3025"/>
        <v>4581500</v>
      </c>
      <c r="BF1518" s="26">
        <v>1</v>
      </c>
      <c r="BG1518" s="27">
        <v>2800000</v>
      </c>
      <c r="BH1518" s="27">
        <v>2520000</v>
      </c>
      <c r="BI1518" s="145"/>
      <c r="BJ1518" s="145"/>
      <c r="BK1518" s="143">
        <f t="shared" si="3026"/>
        <v>7.4432292756478682E-2</v>
      </c>
      <c r="BL1518" s="27">
        <f t="shared" si="3027"/>
        <v>2660000</v>
      </c>
      <c r="BM1518" s="27">
        <f t="shared" si="3028"/>
        <v>505400</v>
      </c>
      <c r="BN1518" s="28">
        <f t="shared" si="3029"/>
        <v>3165400</v>
      </c>
      <c r="BO1518" s="26">
        <v>1</v>
      </c>
      <c r="BP1518" s="27">
        <v>2800000</v>
      </c>
      <c r="BQ1518" s="27">
        <v>2660000</v>
      </c>
      <c r="BR1518" s="148"/>
      <c r="BS1518" s="148"/>
      <c r="BT1518" s="143">
        <f t="shared" si="3030"/>
        <v>3.6261886214694741E-2</v>
      </c>
      <c r="BU1518" s="27">
        <f t="shared" si="3031"/>
        <v>2730000</v>
      </c>
      <c r="BV1518" s="28">
        <f t="shared" si="3032"/>
        <v>518700</v>
      </c>
      <c r="BW1518" s="30">
        <f t="shared" si="3033"/>
        <v>3248700</v>
      </c>
      <c r="BX1518" s="26">
        <v>1</v>
      </c>
      <c r="BY1518" s="28">
        <v>2800000</v>
      </c>
      <c r="BZ1518" s="28">
        <v>2660000</v>
      </c>
      <c r="CA1518" s="156"/>
      <c r="CB1518" s="156"/>
      <c r="CC1518" s="177">
        <f t="shared" si="3034"/>
        <v>3.6261886214694741E-2</v>
      </c>
      <c r="CD1518" s="28">
        <f t="shared" si="3035"/>
        <v>2730000</v>
      </c>
      <c r="CE1518" s="28">
        <f t="shared" si="3036"/>
        <v>518700</v>
      </c>
      <c r="CF1518" s="29">
        <f t="shared" si="3037"/>
        <v>3248700</v>
      </c>
      <c r="CG1518" s="31" t="s">
        <v>30</v>
      </c>
      <c r="CH1518" s="32" t="s">
        <v>30</v>
      </c>
      <c r="CI1518" s="32" t="s">
        <v>30</v>
      </c>
      <c r="CJ1518" s="32" t="s">
        <v>30</v>
      </c>
      <c r="CK1518" s="32" t="s">
        <v>30</v>
      </c>
      <c r="CL1518" s="32" t="s">
        <v>30</v>
      </c>
      <c r="CM1518" s="32" t="s">
        <v>30</v>
      </c>
      <c r="CN1518" s="32" t="s">
        <v>30</v>
      </c>
      <c r="CO1518" s="32" t="s">
        <v>30</v>
      </c>
      <c r="CP1518" s="31" t="s">
        <v>30</v>
      </c>
      <c r="CQ1518" s="32" t="s">
        <v>30</v>
      </c>
      <c r="CR1518" s="32" t="s">
        <v>30</v>
      </c>
      <c r="CS1518" s="32" t="s">
        <v>30</v>
      </c>
      <c r="CT1518" s="32" t="s">
        <v>30</v>
      </c>
      <c r="CU1518" s="32" t="s">
        <v>30</v>
      </c>
      <c r="CV1518" s="32" t="s">
        <v>30</v>
      </c>
      <c r="CW1518" s="32" t="s">
        <v>30</v>
      </c>
      <c r="CX1518" s="34" t="s">
        <v>30</v>
      </c>
      <c r="CY1518" s="31" t="s">
        <v>30</v>
      </c>
      <c r="CZ1518" s="32" t="s">
        <v>30</v>
      </c>
      <c r="DA1518" s="32" t="s">
        <v>30</v>
      </c>
      <c r="DB1518" s="32" t="s">
        <v>30</v>
      </c>
      <c r="DC1518" s="32" t="s">
        <v>30</v>
      </c>
      <c r="DD1518" s="32" t="s">
        <v>30</v>
      </c>
      <c r="DE1518" s="32" t="s">
        <v>30</v>
      </c>
      <c r="DF1518" s="32" t="s">
        <v>30</v>
      </c>
      <c r="DG1518" s="32" t="s">
        <v>30</v>
      </c>
      <c r="DH1518" s="31" t="s">
        <v>30</v>
      </c>
      <c r="DI1518" s="43" t="s">
        <v>30</v>
      </c>
      <c r="DJ1518" s="43" t="s">
        <v>30</v>
      </c>
      <c r="DK1518" s="43" t="s">
        <v>30</v>
      </c>
      <c r="DL1518" s="43" t="s">
        <v>30</v>
      </c>
      <c r="DM1518" s="32" t="s">
        <v>30</v>
      </c>
      <c r="DN1518" s="32" t="s">
        <v>30</v>
      </c>
      <c r="DO1518" s="33" t="s">
        <v>30</v>
      </c>
    </row>
    <row r="1519" spans="1:119" ht="21" customHeight="1" x14ac:dyDescent="0.25">
      <c r="A1519" s="66" t="s">
        <v>2972</v>
      </c>
      <c r="B1519" s="67" t="s">
        <v>2702</v>
      </c>
      <c r="C1519" s="68" t="s">
        <v>2973</v>
      </c>
      <c r="D1519" s="26">
        <v>1</v>
      </c>
      <c r="E1519" s="27">
        <v>4500000</v>
      </c>
      <c r="F1519" s="27">
        <v>5400000</v>
      </c>
      <c r="G1519" s="148"/>
      <c r="H1519" s="148"/>
      <c r="I1519" s="143">
        <f t="shared" si="3003"/>
        <v>0.12856486930664499</v>
      </c>
      <c r="J1519" s="27">
        <f t="shared" si="3004"/>
        <v>4950000</v>
      </c>
      <c r="K1519" s="28">
        <f t="shared" si="3005"/>
        <v>940500</v>
      </c>
      <c r="L1519" s="29">
        <f t="shared" si="3006"/>
        <v>5890500</v>
      </c>
      <c r="M1519" s="26">
        <v>1</v>
      </c>
      <c r="N1519" s="27">
        <v>4500000</v>
      </c>
      <c r="O1519" s="27">
        <v>3600000</v>
      </c>
      <c r="P1519" s="145"/>
      <c r="Q1519" s="145"/>
      <c r="R1519" s="143">
        <f t="shared" si="3038"/>
        <v>0.15713484026367722</v>
      </c>
      <c r="S1519" s="27">
        <f t="shared" si="3007"/>
        <v>4050000</v>
      </c>
      <c r="T1519" s="28">
        <f t="shared" si="3008"/>
        <v>769500</v>
      </c>
      <c r="U1519" s="30">
        <f t="shared" si="3009"/>
        <v>4819500</v>
      </c>
      <c r="V1519" s="26">
        <v>1</v>
      </c>
      <c r="W1519" s="27">
        <v>4500000</v>
      </c>
      <c r="X1519" s="27">
        <v>5400000</v>
      </c>
      <c r="Y1519" s="145"/>
      <c r="Z1519" s="145"/>
      <c r="AA1519" s="143">
        <f t="shared" si="3010"/>
        <v>0.12856486930664499</v>
      </c>
      <c r="AB1519" s="27">
        <f t="shared" si="3011"/>
        <v>4950000</v>
      </c>
      <c r="AC1519" s="28">
        <f t="shared" si="3012"/>
        <v>940500</v>
      </c>
      <c r="AD1519" s="29">
        <f t="shared" si="3013"/>
        <v>5890500</v>
      </c>
      <c r="AE1519" s="26">
        <v>1</v>
      </c>
      <c r="AF1519" s="27">
        <v>4500000</v>
      </c>
      <c r="AG1519" s="27">
        <v>5490000</v>
      </c>
      <c r="AH1519" s="145"/>
      <c r="AI1519" s="145"/>
      <c r="AJ1519" s="143">
        <f t="shared" si="3014"/>
        <v>0.14014728996490131</v>
      </c>
      <c r="AK1519" s="27">
        <f t="shared" si="3015"/>
        <v>4995000</v>
      </c>
      <c r="AL1519" s="28">
        <f t="shared" si="3016"/>
        <v>949050</v>
      </c>
      <c r="AM1519" s="30">
        <f t="shared" si="3017"/>
        <v>5944050</v>
      </c>
      <c r="AN1519" s="26">
        <v>1</v>
      </c>
      <c r="AO1519" s="27">
        <v>4500000</v>
      </c>
      <c r="AP1519" s="27">
        <v>6480000</v>
      </c>
      <c r="AQ1519" s="145"/>
      <c r="AR1519" s="145"/>
      <c r="AS1519" s="143">
        <f t="shared" si="3018"/>
        <v>0.25502211780498435</v>
      </c>
      <c r="AT1519" s="27">
        <f t="shared" si="3019"/>
        <v>5490000</v>
      </c>
      <c r="AU1519" s="28">
        <f t="shared" si="3020"/>
        <v>1043100</v>
      </c>
      <c r="AV1519" s="30">
        <f t="shared" si="3021"/>
        <v>6533100</v>
      </c>
      <c r="AW1519" s="26">
        <v>1</v>
      </c>
      <c r="AX1519" s="27">
        <v>4500000</v>
      </c>
      <c r="AY1519" s="27">
        <v>5400000</v>
      </c>
      <c r="AZ1519" s="145"/>
      <c r="BA1519" s="145"/>
      <c r="BB1519" s="143">
        <f t="shared" si="3022"/>
        <v>0.12856486930664499</v>
      </c>
      <c r="BC1519" s="27">
        <f t="shared" si="3023"/>
        <v>4950000</v>
      </c>
      <c r="BD1519" s="27">
        <f t="shared" si="3024"/>
        <v>940500</v>
      </c>
      <c r="BE1519" s="27">
        <f t="shared" si="3025"/>
        <v>5890500</v>
      </c>
      <c r="BF1519" s="26">
        <v>1</v>
      </c>
      <c r="BG1519" s="27">
        <v>3600000</v>
      </c>
      <c r="BH1519" s="27">
        <v>3240000</v>
      </c>
      <c r="BI1519" s="145"/>
      <c r="BJ1519" s="145"/>
      <c r="BK1519" s="143">
        <f t="shared" si="3026"/>
        <v>7.4432292756478682E-2</v>
      </c>
      <c r="BL1519" s="27">
        <f t="shared" si="3027"/>
        <v>3420000</v>
      </c>
      <c r="BM1519" s="27">
        <f t="shared" si="3028"/>
        <v>649800</v>
      </c>
      <c r="BN1519" s="28">
        <f t="shared" si="3029"/>
        <v>4069800</v>
      </c>
      <c r="BO1519" s="26">
        <v>1</v>
      </c>
      <c r="BP1519" s="27">
        <v>3600000</v>
      </c>
      <c r="BQ1519" s="27">
        <v>3420000</v>
      </c>
      <c r="BR1519" s="148"/>
      <c r="BS1519" s="148"/>
      <c r="BT1519" s="143">
        <f t="shared" si="3030"/>
        <v>3.6261886214694741E-2</v>
      </c>
      <c r="BU1519" s="27">
        <f t="shared" si="3031"/>
        <v>3510000</v>
      </c>
      <c r="BV1519" s="28">
        <f t="shared" si="3032"/>
        <v>666900</v>
      </c>
      <c r="BW1519" s="30">
        <f t="shared" si="3033"/>
        <v>4176900</v>
      </c>
      <c r="BX1519" s="26">
        <v>1</v>
      </c>
      <c r="BY1519" s="28">
        <v>3600000</v>
      </c>
      <c r="BZ1519" s="28">
        <v>3420000</v>
      </c>
      <c r="CA1519" s="156"/>
      <c r="CB1519" s="156"/>
      <c r="CC1519" s="177">
        <f t="shared" si="3034"/>
        <v>3.6261886214694741E-2</v>
      </c>
      <c r="CD1519" s="28">
        <f t="shared" si="3035"/>
        <v>3510000</v>
      </c>
      <c r="CE1519" s="28">
        <f t="shared" si="3036"/>
        <v>666900</v>
      </c>
      <c r="CF1519" s="29">
        <f t="shared" si="3037"/>
        <v>4176900</v>
      </c>
      <c r="CG1519" s="31" t="s">
        <v>30</v>
      </c>
      <c r="CH1519" s="32" t="s">
        <v>30</v>
      </c>
      <c r="CI1519" s="32" t="s">
        <v>30</v>
      </c>
      <c r="CJ1519" s="32" t="s">
        <v>30</v>
      </c>
      <c r="CK1519" s="32" t="s">
        <v>30</v>
      </c>
      <c r="CL1519" s="32" t="s">
        <v>30</v>
      </c>
      <c r="CM1519" s="32" t="s">
        <v>30</v>
      </c>
      <c r="CN1519" s="32" t="s">
        <v>30</v>
      </c>
      <c r="CO1519" s="32" t="s">
        <v>30</v>
      </c>
      <c r="CP1519" s="31" t="s">
        <v>30</v>
      </c>
      <c r="CQ1519" s="32" t="s">
        <v>30</v>
      </c>
      <c r="CR1519" s="32" t="s">
        <v>30</v>
      </c>
      <c r="CS1519" s="32" t="s">
        <v>30</v>
      </c>
      <c r="CT1519" s="32" t="s">
        <v>30</v>
      </c>
      <c r="CU1519" s="32" t="s">
        <v>30</v>
      </c>
      <c r="CV1519" s="32" t="s">
        <v>30</v>
      </c>
      <c r="CW1519" s="32" t="s">
        <v>30</v>
      </c>
      <c r="CX1519" s="34" t="s">
        <v>30</v>
      </c>
      <c r="CY1519" s="31" t="s">
        <v>30</v>
      </c>
      <c r="CZ1519" s="32" t="s">
        <v>30</v>
      </c>
      <c r="DA1519" s="32" t="s">
        <v>30</v>
      </c>
      <c r="DB1519" s="32" t="s">
        <v>30</v>
      </c>
      <c r="DC1519" s="32" t="s">
        <v>30</v>
      </c>
      <c r="DD1519" s="32" t="s">
        <v>30</v>
      </c>
      <c r="DE1519" s="32" t="s">
        <v>30</v>
      </c>
      <c r="DF1519" s="32" t="s">
        <v>30</v>
      </c>
      <c r="DG1519" s="32" t="s">
        <v>30</v>
      </c>
      <c r="DH1519" s="31" t="s">
        <v>30</v>
      </c>
      <c r="DI1519" s="43" t="s">
        <v>30</v>
      </c>
      <c r="DJ1519" s="43" t="s">
        <v>30</v>
      </c>
      <c r="DK1519" s="43" t="s">
        <v>30</v>
      </c>
      <c r="DL1519" s="43" t="s">
        <v>30</v>
      </c>
      <c r="DM1519" s="32" t="s">
        <v>30</v>
      </c>
      <c r="DN1519" s="32" t="s">
        <v>30</v>
      </c>
      <c r="DO1519" s="33" t="s">
        <v>30</v>
      </c>
    </row>
    <row r="1520" spans="1:119" ht="21" customHeight="1" x14ac:dyDescent="0.25">
      <c r="A1520" s="66" t="s">
        <v>2974</v>
      </c>
      <c r="B1520" s="67" t="s">
        <v>2702</v>
      </c>
      <c r="C1520" s="68" t="s">
        <v>2975</v>
      </c>
      <c r="D1520" s="26">
        <v>1</v>
      </c>
      <c r="E1520" s="27">
        <v>8000000</v>
      </c>
      <c r="F1520" s="27">
        <v>9600000</v>
      </c>
      <c r="G1520" s="148"/>
      <c r="H1520" s="148"/>
      <c r="I1520" s="143">
        <f t="shared" si="3003"/>
        <v>0.12856486930664501</v>
      </c>
      <c r="J1520" s="27">
        <f t="shared" si="3004"/>
        <v>8800000</v>
      </c>
      <c r="K1520" s="28">
        <f t="shared" si="3005"/>
        <v>1672000</v>
      </c>
      <c r="L1520" s="29">
        <f t="shared" si="3006"/>
        <v>10472000</v>
      </c>
      <c r="M1520" s="26">
        <v>1</v>
      </c>
      <c r="N1520" s="27">
        <v>8000000</v>
      </c>
      <c r="O1520" s="27">
        <v>6400000</v>
      </c>
      <c r="P1520" s="145"/>
      <c r="Q1520" s="145"/>
      <c r="R1520" s="143">
        <f t="shared" si="3038"/>
        <v>0.15713484026367724</v>
      </c>
      <c r="S1520" s="27">
        <f t="shared" si="3007"/>
        <v>7200000</v>
      </c>
      <c r="T1520" s="28">
        <f t="shared" si="3008"/>
        <v>1368000</v>
      </c>
      <c r="U1520" s="30">
        <f t="shared" si="3009"/>
        <v>8568000</v>
      </c>
      <c r="V1520" s="26">
        <v>1</v>
      </c>
      <c r="W1520" s="27">
        <v>8000000</v>
      </c>
      <c r="X1520" s="27">
        <v>9600000</v>
      </c>
      <c r="Y1520" s="145"/>
      <c r="Z1520" s="145"/>
      <c r="AA1520" s="143">
        <f t="shared" si="3010"/>
        <v>0.12856486930664501</v>
      </c>
      <c r="AB1520" s="27">
        <f t="shared" si="3011"/>
        <v>8800000</v>
      </c>
      <c r="AC1520" s="28">
        <f t="shared" si="3012"/>
        <v>1672000</v>
      </c>
      <c r="AD1520" s="29">
        <f t="shared" si="3013"/>
        <v>10472000</v>
      </c>
      <c r="AE1520" s="26">
        <v>1</v>
      </c>
      <c r="AF1520" s="27">
        <v>8000000</v>
      </c>
      <c r="AG1520" s="27">
        <v>9760000</v>
      </c>
      <c r="AH1520" s="145"/>
      <c r="AI1520" s="145"/>
      <c r="AJ1520" s="143">
        <f t="shared" si="3014"/>
        <v>0.14014728996490131</v>
      </c>
      <c r="AK1520" s="27">
        <f t="shared" si="3015"/>
        <v>8880000</v>
      </c>
      <c r="AL1520" s="28">
        <f t="shared" si="3016"/>
        <v>1687200</v>
      </c>
      <c r="AM1520" s="30">
        <f t="shared" si="3017"/>
        <v>10567200</v>
      </c>
      <c r="AN1520" s="26">
        <v>1</v>
      </c>
      <c r="AO1520" s="27">
        <v>8000000</v>
      </c>
      <c r="AP1520" s="27">
        <v>11520000</v>
      </c>
      <c r="AQ1520" s="145"/>
      <c r="AR1520" s="145"/>
      <c r="AS1520" s="143">
        <f t="shared" si="3018"/>
        <v>0.25502211780498435</v>
      </c>
      <c r="AT1520" s="27">
        <f t="shared" si="3019"/>
        <v>9760000</v>
      </c>
      <c r="AU1520" s="28">
        <f t="shared" si="3020"/>
        <v>1854400</v>
      </c>
      <c r="AV1520" s="30">
        <f t="shared" si="3021"/>
        <v>11614400</v>
      </c>
      <c r="AW1520" s="26">
        <v>1</v>
      </c>
      <c r="AX1520" s="27">
        <v>8000000</v>
      </c>
      <c r="AY1520" s="27">
        <v>9600000</v>
      </c>
      <c r="AZ1520" s="145"/>
      <c r="BA1520" s="145"/>
      <c r="BB1520" s="143">
        <f t="shared" si="3022"/>
        <v>0.12856486930664501</v>
      </c>
      <c r="BC1520" s="27">
        <f t="shared" si="3023"/>
        <v>8800000</v>
      </c>
      <c r="BD1520" s="27">
        <f t="shared" si="3024"/>
        <v>1672000</v>
      </c>
      <c r="BE1520" s="27">
        <f t="shared" si="3025"/>
        <v>10472000</v>
      </c>
      <c r="BF1520" s="26">
        <v>1</v>
      </c>
      <c r="BG1520" s="27">
        <v>6400000</v>
      </c>
      <c r="BH1520" s="27">
        <v>5760000</v>
      </c>
      <c r="BI1520" s="145"/>
      <c r="BJ1520" s="145"/>
      <c r="BK1520" s="143">
        <f t="shared" si="3026"/>
        <v>7.4432292756478682E-2</v>
      </c>
      <c r="BL1520" s="27">
        <f t="shared" si="3027"/>
        <v>6080000</v>
      </c>
      <c r="BM1520" s="27">
        <f t="shared" si="3028"/>
        <v>1155200</v>
      </c>
      <c r="BN1520" s="28">
        <f t="shared" si="3029"/>
        <v>7235200</v>
      </c>
      <c r="BO1520" s="26">
        <v>1</v>
      </c>
      <c r="BP1520" s="27">
        <v>6400000</v>
      </c>
      <c r="BQ1520" s="27">
        <v>6080000</v>
      </c>
      <c r="BR1520" s="148"/>
      <c r="BS1520" s="148"/>
      <c r="BT1520" s="143">
        <f t="shared" si="3030"/>
        <v>3.6261886214694741E-2</v>
      </c>
      <c r="BU1520" s="27">
        <f t="shared" si="3031"/>
        <v>6240000</v>
      </c>
      <c r="BV1520" s="28">
        <f t="shared" si="3032"/>
        <v>1185600</v>
      </c>
      <c r="BW1520" s="30">
        <f t="shared" si="3033"/>
        <v>7425600</v>
      </c>
      <c r="BX1520" s="26">
        <v>1</v>
      </c>
      <c r="BY1520" s="28">
        <v>6400000</v>
      </c>
      <c r="BZ1520" s="28">
        <v>6080000</v>
      </c>
      <c r="CA1520" s="156"/>
      <c r="CB1520" s="156"/>
      <c r="CC1520" s="177">
        <f t="shared" si="3034"/>
        <v>3.6261886214694741E-2</v>
      </c>
      <c r="CD1520" s="28">
        <f t="shared" si="3035"/>
        <v>6240000</v>
      </c>
      <c r="CE1520" s="28">
        <f t="shared" si="3036"/>
        <v>1185600</v>
      </c>
      <c r="CF1520" s="29">
        <f t="shared" si="3037"/>
        <v>7425600</v>
      </c>
      <c r="CG1520" s="31" t="s">
        <v>30</v>
      </c>
      <c r="CH1520" s="32" t="s">
        <v>30</v>
      </c>
      <c r="CI1520" s="32" t="s">
        <v>30</v>
      </c>
      <c r="CJ1520" s="32" t="s">
        <v>30</v>
      </c>
      <c r="CK1520" s="32" t="s">
        <v>30</v>
      </c>
      <c r="CL1520" s="32" t="s">
        <v>30</v>
      </c>
      <c r="CM1520" s="32" t="s">
        <v>30</v>
      </c>
      <c r="CN1520" s="32" t="s">
        <v>30</v>
      </c>
      <c r="CO1520" s="32" t="s">
        <v>30</v>
      </c>
      <c r="CP1520" s="31" t="s">
        <v>30</v>
      </c>
      <c r="CQ1520" s="32" t="s">
        <v>30</v>
      </c>
      <c r="CR1520" s="32" t="s">
        <v>30</v>
      </c>
      <c r="CS1520" s="32" t="s">
        <v>30</v>
      </c>
      <c r="CT1520" s="32" t="s">
        <v>30</v>
      </c>
      <c r="CU1520" s="32" t="s">
        <v>30</v>
      </c>
      <c r="CV1520" s="32" t="s">
        <v>30</v>
      </c>
      <c r="CW1520" s="32" t="s">
        <v>30</v>
      </c>
      <c r="CX1520" s="34" t="s">
        <v>30</v>
      </c>
      <c r="CY1520" s="31" t="s">
        <v>30</v>
      </c>
      <c r="CZ1520" s="32" t="s">
        <v>30</v>
      </c>
      <c r="DA1520" s="32" t="s">
        <v>30</v>
      </c>
      <c r="DB1520" s="32" t="s">
        <v>30</v>
      </c>
      <c r="DC1520" s="32" t="s">
        <v>30</v>
      </c>
      <c r="DD1520" s="32" t="s">
        <v>30</v>
      </c>
      <c r="DE1520" s="32" t="s">
        <v>30</v>
      </c>
      <c r="DF1520" s="32" t="s">
        <v>30</v>
      </c>
      <c r="DG1520" s="32" t="s">
        <v>30</v>
      </c>
      <c r="DH1520" s="31" t="s">
        <v>30</v>
      </c>
      <c r="DI1520" s="43" t="s">
        <v>30</v>
      </c>
      <c r="DJ1520" s="43" t="s">
        <v>30</v>
      </c>
      <c r="DK1520" s="43" t="s">
        <v>30</v>
      </c>
      <c r="DL1520" s="43" t="s">
        <v>30</v>
      </c>
      <c r="DM1520" s="32" t="s">
        <v>30</v>
      </c>
      <c r="DN1520" s="32" t="s">
        <v>30</v>
      </c>
      <c r="DO1520" s="33" t="s">
        <v>30</v>
      </c>
    </row>
    <row r="1521" spans="1:119" ht="21" customHeight="1" x14ac:dyDescent="0.25">
      <c r="A1521" s="66" t="s">
        <v>2976</v>
      </c>
      <c r="B1521" s="67" t="s">
        <v>2702</v>
      </c>
      <c r="C1521" s="68" t="s">
        <v>2977</v>
      </c>
      <c r="D1521" s="26">
        <v>1</v>
      </c>
      <c r="E1521" s="27">
        <v>6500000</v>
      </c>
      <c r="F1521" s="27">
        <v>7800000</v>
      </c>
      <c r="G1521" s="148"/>
      <c r="H1521" s="148"/>
      <c r="I1521" s="143">
        <f t="shared" si="3003"/>
        <v>0.12856486930664501</v>
      </c>
      <c r="J1521" s="27">
        <f t="shared" si="3004"/>
        <v>7150000</v>
      </c>
      <c r="K1521" s="28">
        <f t="shared" si="3005"/>
        <v>1358500</v>
      </c>
      <c r="L1521" s="29">
        <f t="shared" si="3006"/>
        <v>8508500</v>
      </c>
      <c r="M1521" s="26">
        <v>1</v>
      </c>
      <c r="N1521" s="27">
        <v>6500000</v>
      </c>
      <c r="O1521" s="27">
        <v>5200000</v>
      </c>
      <c r="P1521" s="145"/>
      <c r="Q1521" s="145"/>
      <c r="R1521" s="143">
        <f t="shared" si="3038"/>
        <v>0.15713484026367722</v>
      </c>
      <c r="S1521" s="27">
        <f t="shared" si="3007"/>
        <v>5850000</v>
      </c>
      <c r="T1521" s="28">
        <f t="shared" si="3008"/>
        <v>1111500</v>
      </c>
      <c r="U1521" s="30">
        <f t="shared" si="3009"/>
        <v>6961500</v>
      </c>
      <c r="V1521" s="26">
        <v>1</v>
      </c>
      <c r="W1521" s="27">
        <v>6500000</v>
      </c>
      <c r="X1521" s="27">
        <v>7800000</v>
      </c>
      <c r="Y1521" s="145"/>
      <c r="Z1521" s="145"/>
      <c r="AA1521" s="143">
        <f t="shared" si="3010"/>
        <v>0.12856486930664501</v>
      </c>
      <c r="AB1521" s="27">
        <f t="shared" si="3011"/>
        <v>7150000</v>
      </c>
      <c r="AC1521" s="28">
        <f t="shared" si="3012"/>
        <v>1358500</v>
      </c>
      <c r="AD1521" s="29">
        <f t="shared" si="3013"/>
        <v>8508500</v>
      </c>
      <c r="AE1521" s="26">
        <v>1</v>
      </c>
      <c r="AF1521" s="27">
        <v>6500000</v>
      </c>
      <c r="AG1521" s="27">
        <v>7930000</v>
      </c>
      <c r="AH1521" s="145"/>
      <c r="AI1521" s="145"/>
      <c r="AJ1521" s="143">
        <f t="shared" si="3014"/>
        <v>0.14014728996490131</v>
      </c>
      <c r="AK1521" s="27">
        <f t="shared" si="3015"/>
        <v>7215000</v>
      </c>
      <c r="AL1521" s="28">
        <f t="shared" si="3016"/>
        <v>1370850</v>
      </c>
      <c r="AM1521" s="30">
        <f t="shared" si="3017"/>
        <v>8585850</v>
      </c>
      <c r="AN1521" s="26">
        <v>1</v>
      </c>
      <c r="AO1521" s="27">
        <v>6500000</v>
      </c>
      <c r="AP1521" s="27">
        <v>9360000</v>
      </c>
      <c r="AQ1521" s="145"/>
      <c r="AR1521" s="145"/>
      <c r="AS1521" s="143">
        <f t="shared" si="3018"/>
        <v>0.25502211780498435</v>
      </c>
      <c r="AT1521" s="27">
        <f t="shared" si="3019"/>
        <v>7930000</v>
      </c>
      <c r="AU1521" s="28">
        <f t="shared" si="3020"/>
        <v>1506700</v>
      </c>
      <c r="AV1521" s="30">
        <f t="shared" si="3021"/>
        <v>9436700</v>
      </c>
      <c r="AW1521" s="26">
        <v>1</v>
      </c>
      <c r="AX1521" s="27">
        <v>6500000</v>
      </c>
      <c r="AY1521" s="27">
        <v>7800000</v>
      </c>
      <c r="AZ1521" s="145"/>
      <c r="BA1521" s="145"/>
      <c r="BB1521" s="143">
        <f t="shared" si="3022"/>
        <v>0.12856486930664501</v>
      </c>
      <c r="BC1521" s="27">
        <f t="shared" si="3023"/>
        <v>7150000</v>
      </c>
      <c r="BD1521" s="27">
        <f t="shared" si="3024"/>
        <v>1358500</v>
      </c>
      <c r="BE1521" s="27">
        <f t="shared" si="3025"/>
        <v>8508500</v>
      </c>
      <c r="BF1521" s="26">
        <v>1</v>
      </c>
      <c r="BG1521" s="27">
        <v>5200000</v>
      </c>
      <c r="BH1521" s="27">
        <v>4680000</v>
      </c>
      <c r="BI1521" s="145"/>
      <c r="BJ1521" s="145"/>
      <c r="BK1521" s="143">
        <f t="shared" si="3026"/>
        <v>7.4432292756478682E-2</v>
      </c>
      <c r="BL1521" s="27">
        <f t="shared" si="3027"/>
        <v>4940000</v>
      </c>
      <c r="BM1521" s="27">
        <f t="shared" si="3028"/>
        <v>938600</v>
      </c>
      <c r="BN1521" s="28">
        <f t="shared" si="3029"/>
        <v>5878600</v>
      </c>
      <c r="BO1521" s="26">
        <v>1</v>
      </c>
      <c r="BP1521" s="27">
        <v>5200000</v>
      </c>
      <c r="BQ1521" s="27">
        <v>4940000</v>
      </c>
      <c r="BR1521" s="148"/>
      <c r="BS1521" s="148"/>
      <c r="BT1521" s="143">
        <f t="shared" si="3030"/>
        <v>3.6261886214694741E-2</v>
      </c>
      <c r="BU1521" s="27">
        <f t="shared" si="3031"/>
        <v>5070000</v>
      </c>
      <c r="BV1521" s="28">
        <f t="shared" si="3032"/>
        <v>963300</v>
      </c>
      <c r="BW1521" s="30">
        <f t="shared" si="3033"/>
        <v>6033300</v>
      </c>
      <c r="BX1521" s="26">
        <v>1</v>
      </c>
      <c r="BY1521" s="28">
        <v>5200000</v>
      </c>
      <c r="BZ1521" s="28">
        <v>4940000</v>
      </c>
      <c r="CA1521" s="156"/>
      <c r="CB1521" s="156"/>
      <c r="CC1521" s="177">
        <f t="shared" si="3034"/>
        <v>3.6261886214694741E-2</v>
      </c>
      <c r="CD1521" s="28">
        <f t="shared" si="3035"/>
        <v>5070000</v>
      </c>
      <c r="CE1521" s="28">
        <f t="shared" si="3036"/>
        <v>963300</v>
      </c>
      <c r="CF1521" s="29">
        <f t="shared" si="3037"/>
        <v>6033300</v>
      </c>
      <c r="CG1521" s="31" t="s">
        <v>30</v>
      </c>
      <c r="CH1521" s="32" t="s">
        <v>30</v>
      </c>
      <c r="CI1521" s="32" t="s">
        <v>30</v>
      </c>
      <c r="CJ1521" s="32" t="s">
        <v>30</v>
      </c>
      <c r="CK1521" s="32" t="s">
        <v>30</v>
      </c>
      <c r="CL1521" s="32" t="s">
        <v>30</v>
      </c>
      <c r="CM1521" s="32" t="s">
        <v>30</v>
      </c>
      <c r="CN1521" s="32" t="s">
        <v>30</v>
      </c>
      <c r="CO1521" s="32" t="s">
        <v>30</v>
      </c>
      <c r="CP1521" s="31" t="s">
        <v>30</v>
      </c>
      <c r="CQ1521" s="32" t="s">
        <v>30</v>
      </c>
      <c r="CR1521" s="32" t="s">
        <v>30</v>
      </c>
      <c r="CS1521" s="32" t="s">
        <v>30</v>
      </c>
      <c r="CT1521" s="32" t="s">
        <v>30</v>
      </c>
      <c r="CU1521" s="32" t="s">
        <v>30</v>
      </c>
      <c r="CV1521" s="32" t="s">
        <v>30</v>
      </c>
      <c r="CW1521" s="32" t="s">
        <v>30</v>
      </c>
      <c r="CX1521" s="34" t="s">
        <v>30</v>
      </c>
      <c r="CY1521" s="31" t="s">
        <v>30</v>
      </c>
      <c r="CZ1521" s="32" t="s">
        <v>30</v>
      </c>
      <c r="DA1521" s="32" t="s">
        <v>30</v>
      </c>
      <c r="DB1521" s="32" t="s">
        <v>30</v>
      </c>
      <c r="DC1521" s="32" t="s">
        <v>30</v>
      </c>
      <c r="DD1521" s="32" t="s">
        <v>30</v>
      </c>
      <c r="DE1521" s="32" t="s">
        <v>30</v>
      </c>
      <c r="DF1521" s="32" t="s">
        <v>30</v>
      </c>
      <c r="DG1521" s="32" t="s">
        <v>30</v>
      </c>
      <c r="DH1521" s="31" t="s">
        <v>30</v>
      </c>
      <c r="DI1521" s="43" t="s">
        <v>30</v>
      </c>
      <c r="DJ1521" s="43" t="s">
        <v>30</v>
      </c>
      <c r="DK1521" s="43" t="s">
        <v>30</v>
      </c>
      <c r="DL1521" s="43" t="s">
        <v>30</v>
      </c>
      <c r="DM1521" s="32" t="s">
        <v>30</v>
      </c>
      <c r="DN1521" s="32" t="s">
        <v>30</v>
      </c>
      <c r="DO1521" s="33" t="s">
        <v>30</v>
      </c>
    </row>
    <row r="1522" spans="1:119" ht="21" customHeight="1" x14ac:dyDescent="0.25">
      <c r="A1522" s="66" t="s">
        <v>2978</v>
      </c>
      <c r="B1522" s="67" t="s">
        <v>2702</v>
      </c>
      <c r="C1522" s="68" t="s">
        <v>2979</v>
      </c>
      <c r="D1522" s="26">
        <v>1</v>
      </c>
      <c r="E1522" s="27">
        <v>3500000</v>
      </c>
      <c r="F1522" s="27">
        <v>4200000</v>
      </c>
      <c r="G1522" s="148"/>
      <c r="H1522" s="148"/>
      <c r="I1522" s="143">
        <f t="shared" si="3003"/>
        <v>0.12856486930664501</v>
      </c>
      <c r="J1522" s="27">
        <f t="shared" si="3004"/>
        <v>3850000</v>
      </c>
      <c r="K1522" s="28">
        <f t="shared" si="3005"/>
        <v>731500</v>
      </c>
      <c r="L1522" s="29">
        <f t="shared" si="3006"/>
        <v>4581500</v>
      </c>
      <c r="M1522" s="26">
        <v>1</v>
      </c>
      <c r="N1522" s="27">
        <v>3500000</v>
      </c>
      <c r="O1522" s="27">
        <v>2800000</v>
      </c>
      <c r="P1522" s="145"/>
      <c r="Q1522" s="145"/>
      <c r="R1522" s="143">
        <f t="shared" si="3038"/>
        <v>0.15713484026367722</v>
      </c>
      <c r="S1522" s="27">
        <f t="shared" si="3007"/>
        <v>3150000</v>
      </c>
      <c r="T1522" s="28">
        <f t="shared" si="3008"/>
        <v>598500</v>
      </c>
      <c r="U1522" s="30">
        <f t="shared" si="3009"/>
        <v>3748500</v>
      </c>
      <c r="V1522" s="26">
        <v>1</v>
      </c>
      <c r="W1522" s="27">
        <v>3500000</v>
      </c>
      <c r="X1522" s="27">
        <v>4200000</v>
      </c>
      <c r="Y1522" s="145"/>
      <c r="Z1522" s="145"/>
      <c r="AA1522" s="143">
        <f t="shared" si="3010"/>
        <v>0.12856486930664501</v>
      </c>
      <c r="AB1522" s="27">
        <f t="shared" si="3011"/>
        <v>3850000</v>
      </c>
      <c r="AC1522" s="28">
        <f t="shared" si="3012"/>
        <v>731500</v>
      </c>
      <c r="AD1522" s="29">
        <f t="shared" si="3013"/>
        <v>4581500</v>
      </c>
      <c r="AE1522" s="26">
        <v>1</v>
      </c>
      <c r="AF1522" s="27">
        <v>3500000</v>
      </c>
      <c r="AG1522" s="27">
        <v>4270000</v>
      </c>
      <c r="AH1522" s="145"/>
      <c r="AI1522" s="145"/>
      <c r="AJ1522" s="143">
        <f t="shared" si="3014"/>
        <v>0.14014728996490133</v>
      </c>
      <c r="AK1522" s="27">
        <f t="shared" si="3015"/>
        <v>3885000</v>
      </c>
      <c r="AL1522" s="28">
        <f t="shared" si="3016"/>
        <v>738150</v>
      </c>
      <c r="AM1522" s="30">
        <f t="shared" si="3017"/>
        <v>4623150</v>
      </c>
      <c r="AN1522" s="26">
        <v>1</v>
      </c>
      <c r="AO1522" s="27">
        <v>3500000</v>
      </c>
      <c r="AP1522" s="27">
        <v>5040000</v>
      </c>
      <c r="AQ1522" s="145"/>
      <c r="AR1522" s="145"/>
      <c r="AS1522" s="143">
        <f t="shared" si="3018"/>
        <v>0.25502211780498441</v>
      </c>
      <c r="AT1522" s="27">
        <f t="shared" si="3019"/>
        <v>4270000</v>
      </c>
      <c r="AU1522" s="28">
        <f t="shared" si="3020"/>
        <v>811300</v>
      </c>
      <c r="AV1522" s="30">
        <f t="shared" si="3021"/>
        <v>5081300</v>
      </c>
      <c r="AW1522" s="26">
        <v>1</v>
      </c>
      <c r="AX1522" s="27">
        <v>3500000</v>
      </c>
      <c r="AY1522" s="27">
        <v>4200000</v>
      </c>
      <c r="AZ1522" s="145"/>
      <c r="BA1522" s="145"/>
      <c r="BB1522" s="143">
        <f t="shared" si="3022"/>
        <v>0.12856486930664501</v>
      </c>
      <c r="BC1522" s="27">
        <f t="shared" si="3023"/>
        <v>3850000</v>
      </c>
      <c r="BD1522" s="27">
        <f t="shared" si="3024"/>
        <v>731500</v>
      </c>
      <c r="BE1522" s="27">
        <f t="shared" si="3025"/>
        <v>4581500</v>
      </c>
      <c r="BF1522" s="26">
        <v>1</v>
      </c>
      <c r="BG1522" s="27">
        <v>2800000</v>
      </c>
      <c r="BH1522" s="27">
        <v>2520000</v>
      </c>
      <c r="BI1522" s="145"/>
      <c r="BJ1522" s="145"/>
      <c r="BK1522" s="143">
        <f t="shared" si="3026"/>
        <v>7.4432292756478682E-2</v>
      </c>
      <c r="BL1522" s="27">
        <f t="shared" si="3027"/>
        <v>2660000</v>
      </c>
      <c r="BM1522" s="27">
        <f t="shared" si="3028"/>
        <v>505400</v>
      </c>
      <c r="BN1522" s="28">
        <f t="shared" si="3029"/>
        <v>3165400</v>
      </c>
      <c r="BO1522" s="26">
        <v>1</v>
      </c>
      <c r="BP1522" s="27">
        <v>2800000</v>
      </c>
      <c r="BQ1522" s="27">
        <v>2660000</v>
      </c>
      <c r="BR1522" s="148"/>
      <c r="BS1522" s="148"/>
      <c r="BT1522" s="143">
        <f t="shared" si="3030"/>
        <v>3.6261886214694741E-2</v>
      </c>
      <c r="BU1522" s="27">
        <f t="shared" si="3031"/>
        <v>2730000</v>
      </c>
      <c r="BV1522" s="28">
        <f t="shared" si="3032"/>
        <v>518700</v>
      </c>
      <c r="BW1522" s="30">
        <f t="shared" si="3033"/>
        <v>3248700</v>
      </c>
      <c r="BX1522" s="26">
        <v>1</v>
      </c>
      <c r="BY1522" s="28">
        <v>2800000</v>
      </c>
      <c r="BZ1522" s="28">
        <v>2660000</v>
      </c>
      <c r="CA1522" s="156"/>
      <c r="CB1522" s="156"/>
      <c r="CC1522" s="177">
        <f t="shared" si="3034"/>
        <v>3.6261886214694741E-2</v>
      </c>
      <c r="CD1522" s="28">
        <f t="shared" si="3035"/>
        <v>2730000</v>
      </c>
      <c r="CE1522" s="28">
        <f t="shared" si="3036"/>
        <v>518700</v>
      </c>
      <c r="CF1522" s="29">
        <f t="shared" si="3037"/>
        <v>3248700</v>
      </c>
      <c r="CG1522" s="31" t="s">
        <v>30</v>
      </c>
      <c r="CH1522" s="32" t="s">
        <v>30</v>
      </c>
      <c r="CI1522" s="32" t="s">
        <v>30</v>
      </c>
      <c r="CJ1522" s="32" t="s">
        <v>30</v>
      </c>
      <c r="CK1522" s="32" t="s">
        <v>30</v>
      </c>
      <c r="CL1522" s="32" t="s">
        <v>30</v>
      </c>
      <c r="CM1522" s="32" t="s">
        <v>30</v>
      </c>
      <c r="CN1522" s="32" t="s">
        <v>30</v>
      </c>
      <c r="CO1522" s="32" t="s">
        <v>30</v>
      </c>
      <c r="CP1522" s="31" t="s">
        <v>30</v>
      </c>
      <c r="CQ1522" s="32" t="s">
        <v>30</v>
      </c>
      <c r="CR1522" s="32" t="s">
        <v>30</v>
      </c>
      <c r="CS1522" s="32" t="s">
        <v>30</v>
      </c>
      <c r="CT1522" s="32" t="s">
        <v>30</v>
      </c>
      <c r="CU1522" s="32" t="s">
        <v>30</v>
      </c>
      <c r="CV1522" s="32" t="s">
        <v>30</v>
      </c>
      <c r="CW1522" s="32" t="s">
        <v>30</v>
      </c>
      <c r="CX1522" s="34" t="s">
        <v>30</v>
      </c>
      <c r="CY1522" s="31" t="s">
        <v>30</v>
      </c>
      <c r="CZ1522" s="32" t="s">
        <v>30</v>
      </c>
      <c r="DA1522" s="32" t="s">
        <v>30</v>
      </c>
      <c r="DB1522" s="32" t="s">
        <v>30</v>
      </c>
      <c r="DC1522" s="32" t="s">
        <v>30</v>
      </c>
      <c r="DD1522" s="32" t="s">
        <v>30</v>
      </c>
      <c r="DE1522" s="32" t="s">
        <v>30</v>
      </c>
      <c r="DF1522" s="32" t="s">
        <v>30</v>
      </c>
      <c r="DG1522" s="32" t="s">
        <v>30</v>
      </c>
      <c r="DH1522" s="31" t="s">
        <v>30</v>
      </c>
      <c r="DI1522" s="43" t="s">
        <v>30</v>
      </c>
      <c r="DJ1522" s="43" t="s">
        <v>30</v>
      </c>
      <c r="DK1522" s="43" t="s">
        <v>30</v>
      </c>
      <c r="DL1522" s="43" t="s">
        <v>30</v>
      </c>
      <c r="DM1522" s="32" t="s">
        <v>30</v>
      </c>
      <c r="DN1522" s="32" t="s">
        <v>30</v>
      </c>
      <c r="DO1522" s="33" t="s">
        <v>30</v>
      </c>
    </row>
    <row r="1523" spans="1:119" ht="21" customHeight="1" x14ac:dyDescent="0.25">
      <c r="A1523" s="66" t="s">
        <v>2980</v>
      </c>
      <c r="B1523" s="67" t="s">
        <v>2702</v>
      </c>
      <c r="C1523" s="68" t="s">
        <v>2981</v>
      </c>
      <c r="D1523" s="26">
        <v>1</v>
      </c>
      <c r="E1523" s="27">
        <v>4500000</v>
      </c>
      <c r="F1523" s="27">
        <v>5400000</v>
      </c>
      <c r="G1523" s="148"/>
      <c r="H1523" s="148"/>
      <c r="I1523" s="143">
        <f t="shared" si="3003"/>
        <v>0.12856486930664499</v>
      </c>
      <c r="J1523" s="27">
        <f t="shared" si="3004"/>
        <v>4950000</v>
      </c>
      <c r="K1523" s="28">
        <f t="shared" si="3005"/>
        <v>940500</v>
      </c>
      <c r="L1523" s="29">
        <f t="shared" si="3006"/>
        <v>5890500</v>
      </c>
      <c r="M1523" s="26">
        <v>1</v>
      </c>
      <c r="N1523" s="27">
        <v>4500000</v>
      </c>
      <c r="O1523" s="27">
        <v>3600000</v>
      </c>
      <c r="P1523" s="145"/>
      <c r="Q1523" s="145"/>
      <c r="R1523" s="143">
        <f t="shared" si="3038"/>
        <v>0.15713484026367722</v>
      </c>
      <c r="S1523" s="27">
        <f t="shared" si="3007"/>
        <v>4050000</v>
      </c>
      <c r="T1523" s="28">
        <f t="shared" si="3008"/>
        <v>769500</v>
      </c>
      <c r="U1523" s="30">
        <f t="shared" si="3009"/>
        <v>4819500</v>
      </c>
      <c r="V1523" s="26">
        <v>1</v>
      </c>
      <c r="W1523" s="27">
        <v>4500000</v>
      </c>
      <c r="X1523" s="27">
        <v>5400000</v>
      </c>
      <c r="Y1523" s="145"/>
      <c r="Z1523" s="145"/>
      <c r="AA1523" s="143">
        <f t="shared" si="3010"/>
        <v>0.12856486930664499</v>
      </c>
      <c r="AB1523" s="27">
        <f t="shared" si="3011"/>
        <v>4950000</v>
      </c>
      <c r="AC1523" s="28">
        <f t="shared" si="3012"/>
        <v>940500</v>
      </c>
      <c r="AD1523" s="29">
        <f t="shared" si="3013"/>
        <v>5890500</v>
      </c>
      <c r="AE1523" s="26">
        <v>1</v>
      </c>
      <c r="AF1523" s="27">
        <v>4500000</v>
      </c>
      <c r="AG1523" s="27">
        <v>5490000</v>
      </c>
      <c r="AH1523" s="145"/>
      <c r="AI1523" s="145"/>
      <c r="AJ1523" s="143">
        <f t="shared" si="3014"/>
        <v>0.14014728996490131</v>
      </c>
      <c r="AK1523" s="27">
        <f t="shared" si="3015"/>
        <v>4995000</v>
      </c>
      <c r="AL1523" s="28">
        <f t="shared" si="3016"/>
        <v>949050</v>
      </c>
      <c r="AM1523" s="30">
        <f t="shared" si="3017"/>
        <v>5944050</v>
      </c>
      <c r="AN1523" s="26">
        <v>1</v>
      </c>
      <c r="AO1523" s="27">
        <v>4500000</v>
      </c>
      <c r="AP1523" s="27">
        <v>6480000</v>
      </c>
      <c r="AQ1523" s="145"/>
      <c r="AR1523" s="145"/>
      <c r="AS1523" s="143">
        <f t="shared" si="3018"/>
        <v>0.25502211780498435</v>
      </c>
      <c r="AT1523" s="27">
        <f t="shared" si="3019"/>
        <v>5490000</v>
      </c>
      <c r="AU1523" s="28">
        <f t="shared" si="3020"/>
        <v>1043100</v>
      </c>
      <c r="AV1523" s="30">
        <f t="shared" si="3021"/>
        <v>6533100</v>
      </c>
      <c r="AW1523" s="26">
        <v>1</v>
      </c>
      <c r="AX1523" s="27">
        <v>4500000</v>
      </c>
      <c r="AY1523" s="27">
        <v>5400000</v>
      </c>
      <c r="AZ1523" s="145"/>
      <c r="BA1523" s="145"/>
      <c r="BB1523" s="143">
        <f t="shared" si="3022"/>
        <v>0.12856486930664499</v>
      </c>
      <c r="BC1523" s="27">
        <f t="shared" si="3023"/>
        <v>4950000</v>
      </c>
      <c r="BD1523" s="27">
        <f t="shared" si="3024"/>
        <v>940500</v>
      </c>
      <c r="BE1523" s="27">
        <f t="shared" si="3025"/>
        <v>5890500</v>
      </c>
      <c r="BF1523" s="26">
        <v>1</v>
      </c>
      <c r="BG1523" s="27">
        <v>3600000</v>
      </c>
      <c r="BH1523" s="27">
        <v>3240000</v>
      </c>
      <c r="BI1523" s="145"/>
      <c r="BJ1523" s="145"/>
      <c r="BK1523" s="143">
        <f t="shared" si="3026"/>
        <v>7.4432292756478682E-2</v>
      </c>
      <c r="BL1523" s="27">
        <f t="shared" si="3027"/>
        <v>3420000</v>
      </c>
      <c r="BM1523" s="27">
        <f t="shared" si="3028"/>
        <v>649800</v>
      </c>
      <c r="BN1523" s="28">
        <f t="shared" si="3029"/>
        <v>4069800</v>
      </c>
      <c r="BO1523" s="26">
        <v>1</v>
      </c>
      <c r="BP1523" s="27">
        <v>3600000</v>
      </c>
      <c r="BQ1523" s="27">
        <v>3420000</v>
      </c>
      <c r="BR1523" s="148"/>
      <c r="BS1523" s="148"/>
      <c r="BT1523" s="143">
        <f t="shared" si="3030"/>
        <v>3.6261886214694741E-2</v>
      </c>
      <c r="BU1523" s="27">
        <f t="shared" si="3031"/>
        <v>3510000</v>
      </c>
      <c r="BV1523" s="28">
        <f t="shared" si="3032"/>
        <v>666900</v>
      </c>
      <c r="BW1523" s="30">
        <f t="shared" si="3033"/>
        <v>4176900</v>
      </c>
      <c r="BX1523" s="26">
        <v>1</v>
      </c>
      <c r="BY1523" s="28">
        <v>3600000</v>
      </c>
      <c r="BZ1523" s="28">
        <v>3420000</v>
      </c>
      <c r="CA1523" s="156"/>
      <c r="CB1523" s="156"/>
      <c r="CC1523" s="177">
        <f t="shared" si="3034"/>
        <v>3.6261886214694741E-2</v>
      </c>
      <c r="CD1523" s="28">
        <f t="shared" si="3035"/>
        <v>3510000</v>
      </c>
      <c r="CE1523" s="28">
        <f t="shared" si="3036"/>
        <v>666900</v>
      </c>
      <c r="CF1523" s="29">
        <f t="shared" si="3037"/>
        <v>4176900</v>
      </c>
      <c r="CG1523" s="31" t="s">
        <v>30</v>
      </c>
      <c r="CH1523" s="32" t="s">
        <v>30</v>
      </c>
      <c r="CI1523" s="32" t="s">
        <v>30</v>
      </c>
      <c r="CJ1523" s="32" t="s">
        <v>30</v>
      </c>
      <c r="CK1523" s="32" t="s">
        <v>30</v>
      </c>
      <c r="CL1523" s="32" t="s">
        <v>30</v>
      </c>
      <c r="CM1523" s="32" t="s">
        <v>30</v>
      </c>
      <c r="CN1523" s="32" t="s">
        <v>30</v>
      </c>
      <c r="CO1523" s="32" t="s">
        <v>30</v>
      </c>
      <c r="CP1523" s="31" t="s">
        <v>30</v>
      </c>
      <c r="CQ1523" s="32" t="s">
        <v>30</v>
      </c>
      <c r="CR1523" s="32" t="s">
        <v>30</v>
      </c>
      <c r="CS1523" s="32" t="s">
        <v>30</v>
      </c>
      <c r="CT1523" s="32" t="s">
        <v>30</v>
      </c>
      <c r="CU1523" s="32" t="s">
        <v>30</v>
      </c>
      <c r="CV1523" s="32" t="s">
        <v>30</v>
      </c>
      <c r="CW1523" s="32" t="s">
        <v>30</v>
      </c>
      <c r="CX1523" s="34" t="s">
        <v>30</v>
      </c>
      <c r="CY1523" s="31" t="s">
        <v>30</v>
      </c>
      <c r="CZ1523" s="32" t="s">
        <v>30</v>
      </c>
      <c r="DA1523" s="32" t="s">
        <v>30</v>
      </c>
      <c r="DB1523" s="32" t="s">
        <v>30</v>
      </c>
      <c r="DC1523" s="32" t="s">
        <v>30</v>
      </c>
      <c r="DD1523" s="32" t="s">
        <v>30</v>
      </c>
      <c r="DE1523" s="32" t="s">
        <v>30</v>
      </c>
      <c r="DF1523" s="32" t="s">
        <v>30</v>
      </c>
      <c r="DG1523" s="32" t="s">
        <v>30</v>
      </c>
      <c r="DH1523" s="31" t="s">
        <v>30</v>
      </c>
      <c r="DI1523" s="43" t="s">
        <v>30</v>
      </c>
      <c r="DJ1523" s="43" t="s">
        <v>30</v>
      </c>
      <c r="DK1523" s="43" t="s">
        <v>30</v>
      </c>
      <c r="DL1523" s="43" t="s">
        <v>30</v>
      </c>
      <c r="DM1523" s="32" t="s">
        <v>30</v>
      </c>
      <c r="DN1523" s="32" t="s">
        <v>30</v>
      </c>
      <c r="DO1523" s="33" t="s">
        <v>30</v>
      </c>
    </row>
    <row r="1524" spans="1:119" ht="21" customHeight="1" x14ac:dyDescent="0.25">
      <c r="A1524" s="66" t="s">
        <v>2982</v>
      </c>
      <c r="B1524" s="67" t="s">
        <v>2702</v>
      </c>
      <c r="C1524" s="68" t="s">
        <v>2983</v>
      </c>
      <c r="D1524" s="26">
        <v>1</v>
      </c>
      <c r="E1524" s="27">
        <v>6000000</v>
      </c>
      <c r="F1524" s="27">
        <v>7200000</v>
      </c>
      <c r="G1524" s="148"/>
      <c r="H1524" s="148"/>
      <c r="I1524" s="143">
        <f t="shared" si="3003"/>
        <v>0.12856486930664501</v>
      </c>
      <c r="J1524" s="27">
        <f t="shared" si="3004"/>
        <v>6600000</v>
      </c>
      <c r="K1524" s="28">
        <f t="shared" si="3005"/>
        <v>1254000</v>
      </c>
      <c r="L1524" s="29">
        <f t="shared" si="3006"/>
        <v>7854000</v>
      </c>
      <c r="M1524" s="26">
        <v>1</v>
      </c>
      <c r="N1524" s="27">
        <v>6000000</v>
      </c>
      <c r="O1524" s="27">
        <v>4800000</v>
      </c>
      <c r="P1524" s="145"/>
      <c r="Q1524" s="145"/>
      <c r="R1524" s="143">
        <f t="shared" si="3038"/>
        <v>0.15713484026367722</v>
      </c>
      <c r="S1524" s="27">
        <f t="shared" si="3007"/>
        <v>5400000</v>
      </c>
      <c r="T1524" s="28">
        <f t="shared" si="3008"/>
        <v>1026000</v>
      </c>
      <c r="U1524" s="30">
        <f t="shared" si="3009"/>
        <v>6426000</v>
      </c>
      <c r="V1524" s="26">
        <v>1</v>
      </c>
      <c r="W1524" s="27">
        <v>6000000</v>
      </c>
      <c r="X1524" s="27">
        <v>7200000</v>
      </c>
      <c r="Y1524" s="145"/>
      <c r="Z1524" s="145"/>
      <c r="AA1524" s="143">
        <f t="shared" si="3010"/>
        <v>0.12856486930664501</v>
      </c>
      <c r="AB1524" s="27">
        <f t="shared" si="3011"/>
        <v>6600000</v>
      </c>
      <c r="AC1524" s="28">
        <f t="shared" si="3012"/>
        <v>1254000</v>
      </c>
      <c r="AD1524" s="29">
        <f t="shared" si="3013"/>
        <v>7854000</v>
      </c>
      <c r="AE1524" s="26">
        <v>1</v>
      </c>
      <c r="AF1524" s="27">
        <v>6000000</v>
      </c>
      <c r="AG1524" s="27">
        <v>7320000</v>
      </c>
      <c r="AH1524" s="145"/>
      <c r="AI1524" s="145"/>
      <c r="AJ1524" s="143">
        <f t="shared" si="3014"/>
        <v>0.14014728996490131</v>
      </c>
      <c r="AK1524" s="27">
        <f t="shared" si="3015"/>
        <v>6660000</v>
      </c>
      <c r="AL1524" s="28">
        <f t="shared" si="3016"/>
        <v>1265400</v>
      </c>
      <c r="AM1524" s="30">
        <f t="shared" si="3017"/>
        <v>7925400</v>
      </c>
      <c r="AN1524" s="26">
        <v>1</v>
      </c>
      <c r="AO1524" s="27">
        <v>6000000</v>
      </c>
      <c r="AP1524" s="27">
        <v>8640000</v>
      </c>
      <c r="AQ1524" s="145"/>
      <c r="AR1524" s="145"/>
      <c r="AS1524" s="143">
        <f t="shared" si="3018"/>
        <v>0.25502211780498435</v>
      </c>
      <c r="AT1524" s="27">
        <f t="shared" si="3019"/>
        <v>7320000</v>
      </c>
      <c r="AU1524" s="28">
        <f t="shared" si="3020"/>
        <v>1390800</v>
      </c>
      <c r="AV1524" s="30">
        <f t="shared" si="3021"/>
        <v>8710800</v>
      </c>
      <c r="AW1524" s="26">
        <v>1</v>
      </c>
      <c r="AX1524" s="27">
        <v>6000000</v>
      </c>
      <c r="AY1524" s="27">
        <v>7200000</v>
      </c>
      <c r="AZ1524" s="145"/>
      <c r="BA1524" s="145"/>
      <c r="BB1524" s="143">
        <f t="shared" si="3022"/>
        <v>0.12856486930664501</v>
      </c>
      <c r="BC1524" s="27">
        <f t="shared" si="3023"/>
        <v>6600000</v>
      </c>
      <c r="BD1524" s="27">
        <f t="shared" si="3024"/>
        <v>1254000</v>
      </c>
      <c r="BE1524" s="27">
        <f t="shared" si="3025"/>
        <v>7854000</v>
      </c>
      <c r="BF1524" s="26">
        <v>1</v>
      </c>
      <c r="BG1524" s="27">
        <v>4800000</v>
      </c>
      <c r="BH1524" s="27">
        <v>4320000</v>
      </c>
      <c r="BI1524" s="145"/>
      <c r="BJ1524" s="145"/>
      <c r="BK1524" s="143">
        <f t="shared" si="3026"/>
        <v>7.4432292756478682E-2</v>
      </c>
      <c r="BL1524" s="27">
        <f t="shared" si="3027"/>
        <v>4560000</v>
      </c>
      <c r="BM1524" s="27">
        <f t="shared" si="3028"/>
        <v>866400</v>
      </c>
      <c r="BN1524" s="28">
        <f t="shared" si="3029"/>
        <v>5426400</v>
      </c>
      <c r="BO1524" s="26">
        <v>1</v>
      </c>
      <c r="BP1524" s="27">
        <v>4800000</v>
      </c>
      <c r="BQ1524" s="27">
        <v>4560000</v>
      </c>
      <c r="BR1524" s="148"/>
      <c r="BS1524" s="148"/>
      <c r="BT1524" s="143">
        <f t="shared" si="3030"/>
        <v>3.6261886214694741E-2</v>
      </c>
      <c r="BU1524" s="27">
        <f t="shared" si="3031"/>
        <v>4680000</v>
      </c>
      <c r="BV1524" s="28">
        <f t="shared" si="3032"/>
        <v>889200</v>
      </c>
      <c r="BW1524" s="30">
        <f t="shared" si="3033"/>
        <v>5569200</v>
      </c>
      <c r="BX1524" s="26">
        <v>1</v>
      </c>
      <c r="BY1524" s="28">
        <v>4800000</v>
      </c>
      <c r="BZ1524" s="28">
        <v>4560000</v>
      </c>
      <c r="CA1524" s="156"/>
      <c r="CB1524" s="156"/>
      <c r="CC1524" s="177">
        <f t="shared" si="3034"/>
        <v>3.6261886214694741E-2</v>
      </c>
      <c r="CD1524" s="28">
        <f t="shared" si="3035"/>
        <v>4680000</v>
      </c>
      <c r="CE1524" s="28">
        <f t="shared" si="3036"/>
        <v>889200</v>
      </c>
      <c r="CF1524" s="29">
        <f t="shared" si="3037"/>
        <v>5569200</v>
      </c>
      <c r="CG1524" s="31" t="s">
        <v>30</v>
      </c>
      <c r="CH1524" s="32" t="s">
        <v>30</v>
      </c>
      <c r="CI1524" s="32" t="s">
        <v>30</v>
      </c>
      <c r="CJ1524" s="32" t="s">
        <v>30</v>
      </c>
      <c r="CK1524" s="32" t="s">
        <v>30</v>
      </c>
      <c r="CL1524" s="32" t="s">
        <v>30</v>
      </c>
      <c r="CM1524" s="32" t="s">
        <v>30</v>
      </c>
      <c r="CN1524" s="32" t="s">
        <v>30</v>
      </c>
      <c r="CO1524" s="32" t="s">
        <v>30</v>
      </c>
      <c r="CP1524" s="31" t="s">
        <v>30</v>
      </c>
      <c r="CQ1524" s="32" t="s">
        <v>30</v>
      </c>
      <c r="CR1524" s="32" t="s">
        <v>30</v>
      </c>
      <c r="CS1524" s="32" t="s">
        <v>30</v>
      </c>
      <c r="CT1524" s="32" t="s">
        <v>30</v>
      </c>
      <c r="CU1524" s="32" t="s">
        <v>30</v>
      </c>
      <c r="CV1524" s="32" t="s">
        <v>30</v>
      </c>
      <c r="CW1524" s="32" t="s">
        <v>30</v>
      </c>
      <c r="CX1524" s="34" t="s">
        <v>30</v>
      </c>
      <c r="CY1524" s="31" t="s">
        <v>30</v>
      </c>
      <c r="CZ1524" s="32" t="s">
        <v>30</v>
      </c>
      <c r="DA1524" s="32" t="s">
        <v>30</v>
      </c>
      <c r="DB1524" s="32" t="s">
        <v>30</v>
      </c>
      <c r="DC1524" s="32" t="s">
        <v>30</v>
      </c>
      <c r="DD1524" s="32" t="s">
        <v>30</v>
      </c>
      <c r="DE1524" s="32" t="s">
        <v>30</v>
      </c>
      <c r="DF1524" s="32" t="s">
        <v>30</v>
      </c>
      <c r="DG1524" s="32" t="s">
        <v>30</v>
      </c>
      <c r="DH1524" s="31" t="s">
        <v>30</v>
      </c>
      <c r="DI1524" s="43" t="s">
        <v>30</v>
      </c>
      <c r="DJ1524" s="43" t="s">
        <v>30</v>
      </c>
      <c r="DK1524" s="43" t="s">
        <v>30</v>
      </c>
      <c r="DL1524" s="43" t="s">
        <v>30</v>
      </c>
      <c r="DM1524" s="32" t="s">
        <v>30</v>
      </c>
      <c r="DN1524" s="32" t="s">
        <v>30</v>
      </c>
      <c r="DO1524" s="33" t="s">
        <v>30</v>
      </c>
    </row>
    <row r="1525" spans="1:119" ht="21" customHeight="1" x14ac:dyDescent="0.25">
      <c r="A1525" s="66" t="s">
        <v>2984</v>
      </c>
      <c r="B1525" s="67" t="s">
        <v>2702</v>
      </c>
      <c r="C1525" s="68" t="s">
        <v>2985</v>
      </c>
      <c r="D1525" s="26">
        <v>1</v>
      </c>
      <c r="E1525" s="27">
        <v>4000000</v>
      </c>
      <c r="F1525" s="27">
        <v>4800000</v>
      </c>
      <c r="G1525" s="148"/>
      <c r="H1525" s="148"/>
      <c r="I1525" s="143">
        <f t="shared" si="3003"/>
        <v>0.12856486930664501</v>
      </c>
      <c r="J1525" s="27">
        <f t="shared" si="3004"/>
        <v>4400000</v>
      </c>
      <c r="K1525" s="28">
        <f t="shared" si="3005"/>
        <v>836000</v>
      </c>
      <c r="L1525" s="29">
        <f t="shared" si="3006"/>
        <v>5236000</v>
      </c>
      <c r="M1525" s="26">
        <v>1</v>
      </c>
      <c r="N1525" s="27">
        <v>4000000</v>
      </c>
      <c r="O1525" s="27">
        <v>3200000</v>
      </c>
      <c r="P1525" s="145"/>
      <c r="Q1525" s="145"/>
      <c r="R1525" s="143">
        <f t="shared" si="3038"/>
        <v>0.15713484026367724</v>
      </c>
      <c r="S1525" s="27">
        <f t="shared" si="3007"/>
        <v>3600000</v>
      </c>
      <c r="T1525" s="28">
        <f t="shared" si="3008"/>
        <v>684000</v>
      </c>
      <c r="U1525" s="30">
        <f t="shared" si="3009"/>
        <v>4284000</v>
      </c>
      <c r="V1525" s="26">
        <v>1</v>
      </c>
      <c r="W1525" s="27">
        <v>4000000</v>
      </c>
      <c r="X1525" s="27">
        <v>4800000</v>
      </c>
      <c r="Y1525" s="145"/>
      <c r="Z1525" s="145"/>
      <c r="AA1525" s="143">
        <f t="shared" si="3010"/>
        <v>0.12856486930664501</v>
      </c>
      <c r="AB1525" s="27">
        <f t="shared" si="3011"/>
        <v>4400000</v>
      </c>
      <c r="AC1525" s="28">
        <f t="shared" si="3012"/>
        <v>836000</v>
      </c>
      <c r="AD1525" s="29">
        <f t="shared" si="3013"/>
        <v>5236000</v>
      </c>
      <c r="AE1525" s="26">
        <v>1</v>
      </c>
      <c r="AF1525" s="27">
        <v>4000000</v>
      </c>
      <c r="AG1525" s="27">
        <v>4880000</v>
      </c>
      <c r="AH1525" s="145"/>
      <c r="AI1525" s="145"/>
      <c r="AJ1525" s="143">
        <f t="shared" si="3014"/>
        <v>0.14014728996490131</v>
      </c>
      <c r="AK1525" s="27">
        <f t="shared" si="3015"/>
        <v>4440000</v>
      </c>
      <c r="AL1525" s="28">
        <f t="shared" si="3016"/>
        <v>843600</v>
      </c>
      <c r="AM1525" s="30">
        <f t="shared" si="3017"/>
        <v>5283600</v>
      </c>
      <c r="AN1525" s="26">
        <v>1</v>
      </c>
      <c r="AO1525" s="27">
        <v>4000000</v>
      </c>
      <c r="AP1525" s="27">
        <v>5760000</v>
      </c>
      <c r="AQ1525" s="145"/>
      <c r="AR1525" s="145"/>
      <c r="AS1525" s="143">
        <f t="shared" si="3018"/>
        <v>0.25502211780498435</v>
      </c>
      <c r="AT1525" s="27">
        <f t="shared" si="3019"/>
        <v>4880000</v>
      </c>
      <c r="AU1525" s="28">
        <f t="shared" si="3020"/>
        <v>927200</v>
      </c>
      <c r="AV1525" s="30">
        <f t="shared" si="3021"/>
        <v>5807200</v>
      </c>
      <c r="AW1525" s="26">
        <v>1</v>
      </c>
      <c r="AX1525" s="27">
        <v>4000000</v>
      </c>
      <c r="AY1525" s="27">
        <v>4800000</v>
      </c>
      <c r="AZ1525" s="145"/>
      <c r="BA1525" s="145"/>
      <c r="BB1525" s="143">
        <f t="shared" si="3022"/>
        <v>0.12856486930664501</v>
      </c>
      <c r="BC1525" s="27">
        <f t="shared" si="3023"/>
        <v>4400000</v>
      </c>
      <c r="BD1525" s="27">
        <f t="shared" si="3024"/>
        <v>836000</v>
      </c>
      <c r="BE1525" s="27">
        <f t="shared" si="3025"/>
        <v>5236000</v>
      </c>
      <c r="BF1525" s="26">
        <v>1</v>
      </c>
      <c r="BG1525" s="27">
        <v>3200000</v>
      </c>
      <c r="BH1525" s="27">
        <v>2880000</v>
      </c>
      <c r="BI1525" s="145"/>
      <c r="BJ1525" s="145"/>
      <c r="BK1525" s="143">
        <f t="shared" si="3026"/>
        <v>7.4432292756478682E-2</v>
      </c>
      <c r="BL1525" s="27">
        <f t="shared" si="3027"/>
        <v>3040000</v>
      </c>
      <c r="BM1525" s="27">
        <f t="shared" si="3028"/>
        <v>577600</v>
      </c>
      <c r="BN1525" s="28">
        <f t="shared" si="3029"/>
        <v>3617600</v>
      </c>
      <c r="BO1525" s="26">
        <v>1</v>
      </c>
      <c r="BP1525" s="27">
        <v>3200000</v>
      </c>
      <c r="BQ1525" s="27">
        <v>3040000</v>
      </c>
      <c r="BR1525" s="148"/>
      <c r="BS1525" s="148"/>
      <c r="BT1525" s="143">
        <f t="shared" si="3030"/>
        <v>3.6261886214694741E-2</v>
      </c>
      <c r="BU1525" s="27">
        <f t="shared" si="3031"/>
        <v>3120000</v>
      </c>
      <c r="BV1525" s="28">
        <f t="shared" si="3032"/>
        <v>592800</v>
      </c>
      <c r="BW1525" s="30">
        <f t="shared" si="3033"/>
        <v>3712800</v>
      </c>
      <c r="BX1525" s="26">
        <v>1</v>
      </c>
      <c r="BY1525" s="28">
        <v>3200000</v>
      </c>
      <c r="BZ1525" s="28">
        <v>3040000</v>
      </c>
      <c r="CA1525" s="156"/>
      <c r="CB1525" s="156"/>
      <c r="CC1525" s="177">
        <f t="shared" si="3034"/>
        <v>3.6261886214694741E-2</v>
      </c>
      <c r="CD1525" s="28">
        <f t="shared" si="3035"/>
        <v>3120000</v>
      </c>
      <c r="CE1525" s="28">
        <f t="shared" si="3036"/>
        <v>592800</v>
      </c>
      <c r="CF1525" s="29">
        <f>+CE1525+CD1525</f>
        <v>3712800</v>
      </c>
      <c r="CG1525" s="31" t="s">
        <v>30</v>
      </c>
      <c r="CH1525" s="32" t="s">
        <v>30</v>
      </c>
      <c r="CI1525" s="32" t="s">
        <v>30</v>
      </c>
      <c r="CJ1525" s="32" t="s">
        <v>30</v>
      </c>
      <c r="CK1525" s="32" t="s">
        <v>30</v>
      </c>
      <c r="CL1525" s="32" t="s">
        <v>30</v>
      </c>
      <c r="CM1525" s="32" t="s">
        <v>30</v>
      </c>
      <c r="CN1525" s="32" t="s">
        <v>30</v>
      </c>
      <c r="CO1525" s="32" t="s">
        <v>30</v>
      </c>
      <c r="CP1525" s="31" t="s">
        <v>30</v>
      </c>
      <c r="CQ1525" s="32" t="s">
        <v>30</v>
      </c>
      <c r="CR1525" s="32" t="s">
        <v>30</v>
      </c>
      <c r="CS1525" s="32" t="s">
        <v>30</v>
      </c>
      <c r="CT1525" s="32" t="s">
        <v>30</v>
      </c>
      <c r="CU1525" s="32" t="s">
        <v>30</v>
      </c>
      <c r="CV1525" s="32" t="s">
        <v>30</v>
      </c>
      <c r="CW1525" s="32" t="s">
        <v>30</v>
      </c>
      <c r="CX1525" s="34" t="s">
        <v>30</v>
      </c>
      <c r="CY1525" s="31" t="s">
        <v>30</v>
      </c>
      <c r="CZ1525" s="32" t="s">
        <v>30</v>
      </c>
      <c r="DA1525" s="32" t="s">
        <v>30</v>
      </c>
      <c r="DB1525" s="32" t="s">
        <v>30</v>
      </c>
      <c r="DC1525" s="32" t="s">
        <v>30</v>
      </c>
      <c r="DD1525" s="32" t="s">
        <v>30</v>
      </c>
      <c r="DE1525" s="32" t="s">
        <v>30</v>
      </c>
      <c r="DF1525" s="32" t="s">
        <v>30</v>
      </c>
      <c r="DG1525" s="32" t="s">
        <v>30</v>
      </c>
      <c r="DH1525" s="31" t="s">
        <v>30</v>
      </c>
      <c r="DI1525" s="43" t="s">
        <v>30</v>
      </c>
      <c r="DJ1525" s="43" t="s">
        <v>30</v>
      </c>
      <c r="DK1525" s="43" t="s">
        <v>30</v>
      </c>
      <c r="DL1525" s="43" t="s">
        <v>30</v>
      </c>
      <c r="DM1525" s="32" t="s">
        <v>30</v>
      </c>
      <c r="DN1525" s="32" t="s">
        <v>30</v>
      </c>
      <c r="DO1525" s="33" t="s">
        <v>30</v>
      </c>
    </row>
    <row r="1526" spans="1:119" ht="21" customHeight="1" x14ac:dyDescent="0.25">
      <c r="A1526" s="66" t="s">
        <v>2986</v>
      </c>
      <c r="B1526" s="67" t="s">
        <v>2702</v>
      </c>
      <c r="C1526" s="68" t="s">
        <v>2987</v>
      </c>
      <c r="D1526" s="26">
        <v>1</v>
      </c>
      <c r="E1526" s="27">
        <v>9000000</v>
      </c>
      <c r="F1526" s="27">
        <v>10800000</v>
      </c>
      <c r="G1526" s="148"/>
      <c r="H1526" s="148"/>
      <c r="I1526" s="143">
        <f t="shared" si="3003"/>
        <v>0.12856486930664499</v>
      </c>
      <c r="J1526" s="27">
        <f t="shared" si="3004"/>
        <v>9900000</v>
      </c>
      <c r="K1526" s="28">
        <f t="shared" si="3005"/>
        <v>1881000</v>
      </c>
      <c r="L1526" s="29">
        <f t="shared" si="3006"/>
        <v>11781000</v>
      </c>
      <c r="M1526" s="26">
        <v>1</v>
      </c>
      <c r="N1526" s="27">
        <v>9000000</v>
      </c>
      <c r="O1526" s="27">
        <v>7200000</v>
      </c>
      <c r="P1526" s="145"/>
      <c r="Q1526" s="145"/>
      <c r="R1526" s="143">
        <f t="shared" si="3038"/>
        <v>0.15713484026367722</v>
      </c>
      <c r="S1526" s="27">
        <f t="shared" si="3007"/>
        <v>8100000</v>
      </c>
      <c r="T1526" s="28">
        <f t="shared" si="3008"/>
        <v>1539000</v>
      </c>
      <c r="U1526" s="30">
        <f t="shared" si="3009"/>
        <v>9639000</v>
      </c>
      <c r="V1526" s="26">
        <v>1</v>
      </c>
      <c r="W1526" s="27">
        <v>9000000</v>
      </c>
      <c r="X1526" s="27">
        <v>10800000</v>
      </c>
      <c r="Y1526" s="145"/>
      <c r="Z1526" s="145"/>
      <c r="AA1526" s="143">
        <f t="shared" si="3010"/>
        <v>0.12856486930664499</v>
      </c>
      <c r="AB1526" s="27">
        <f t="shared" si="3011"/>
        <v>9900000</v>
      </c>
      <c r="AC1526" s="28">
        <f t="shared" si="3012"/>
        <v>1881000</v>
      </c>
      <c r="AD1526" s="29">
        <f t="shared" si="3013"/>
        <v>11781000</v>
      </c>
      <c r="AE1526" s="26">
        <v>1</v>
      </c>
      <c r="AF1526" s="27">
        <v>9000000</v>
      </c>
      <c r="AG1526" s="27">
        <v>10980000</v>
      </c>
      <c r="AH1526" s="145"/>
      <c r="AI1526" s="145"/>
      <c r="AJ1526" s="143">
        <f t="shared" si="3014"/>
        <v>0.14014728996490131</v>
      </c>
      <c r="AK1526" s="27">
        <f t="shared" si="3015"/>
        <v>9990000</v>
      </c>
      <c r="AL1526" s="28">
        <f t="shared" si="3016"/>
        <v>1898100</v>
      </c>
      <c r="AM1526" s="30">
        <f t="shared" si="3017"/>
        <v>11888100</v>
      </c>
      <c r="AN1526" s="26">
        <v>1</v>
      </c>
      <c r="AO1526" s="27">
        <v>9000000</v>
      </c>
      <c r="AP1526" s="27">
        <v>12960000</v>
      </c>
      <c r="AQ1526" s="145"/>
      <c r="AR1526" s="145"/>
      <c r="AS1526" s="143">
        <f t="shared" si="3018"/>
        <v>0.25502211780498435</v>
      </c>
      <c r="AT1526" s="27">
        <f t="shared" si="3019"/>
        <v>10980000</v>
      </c>
      <c r="AU1526" s="28">
        <f t="shared" si="3020"/>
        <v>2086200</v>
      </c>
      <c r="AV1526" s="30">
        <f t="shared" si="3021"/>
        <v>13066200</v>
      </c>
      <c r="AW1526" s="26">
        <v>1</v>
      </c>
      <c r="AX1526" s="27">
        <v>9000000</v>
      </c>
      <c r="AY1526" s="27">
        <v>10800000</v>
      </c>
      <c r="AZ1526" s="145"/>
      <c r="BA1526" s="145"/>
      <c r="BB1526" s="143">
        <f t="shared" si="3022"/>
        <v>0.12856486930664499</v>
      </c>
      <c r="BC1526" s="27">
        <f t="shared" si="3023"/>
        <v>9900000</v>
      </c>
      <c r="BD1526" s="27">
        <f t="shared" si="3024"/>
        <v>1881000</v>
      </c>
      <c r="BE1526" s="27">
        <f t="shared" si="3025"/>
        <v>11781000</v>
      </c>
      <c r="BF1526" s="26">
        <v>1</v>
      </c>
      <c r="BG1526" s="27">
        <v>7200000</v>
      </c>
      <c r="BH1526" s="27">
        <v>6480000</v>
      </c>
      <c r="BI1526" s="145"/>
      <c r="BJ1526" s="145"/>
      <c r="BK1526" s="143">
        <f t="shared" si="3026"/>
        <v>7.4432292756478682E-2</v>
      </c>
      <c r="BL1526" s="27">
        <f t="shared" si="3027"/>
        <v>6840000</v>
      </c>
      <c r="BM1526" s="27">
        <f t="shared" si="3028"/>
        <v>1299600</v>
      </c>
      <c r="BN1526" s="28">
        <f t="shared" si="3029"/>
        <v>8139600</v>
      </c>
      <c r="BO1526" s="26">
        <v>1</v>
      </c>
      <c r="BP1526" s="27">
        <v>7200000</v>
      </c>
      <c r="BQ1526" s="27">
        <v>6840000</v>
      </c>
      <c r="BR1526" s="148"/>
      <c r="BS1526" s="148"/>
      <c r="BT1526" s="143">
        <f t="shared" si="3030"/>
        <v>3.6261886214694741E-2</v>
      </c>
      <c r="BU1526" s="27">
        <f t="shared" si="3031"/>
        <v>7020000</v>
      </c>
      <c r="BV1526" s="28">
        <f t="shared" si="3032"/>
        <v>1333800</v>
      </c>
      <c r="BW1526" s="30">
        <f t="shared" si="3033"/>
        <v>8353800</v>
      </c>
      <c r="BX1526" s="26">
        <v>1</v>
      </c>
      <c r="BY1526" s="28">
        <v>7200000</v>
      </c>
      <c r="BZ1526" s="28">
        <v>6840000</v>
      </c>
      <c r="CA1526" s="156"/>
      <c r="CB1526" s="156"/>
      <c r="CC1526" s="177">
        <f t="shared" si="3034"/>
        <v>3.6261886214694741E-2</v>
      </c>
      <c r="CD1526" s="28">
        <f t="shared" si="3035"/>
        <v>7020000</v>
      </c>
      <c r="CE1526" s="28">
        <f t="shared" si="3036"/>
        <v>1333800</v>
      </c>
      <c r="CF1526" s="29">
        <f t="shared" si="3037"/>
        <v>8353800</v>
      </c>
      <c r="CG1526" s="26">
        <v>1</v>
      </c>
      <c r="CH1526" s="27">
        <v>5760000</v>
      </c>
      <c r="CI1526" s="27">
        <v>4320000</v>
      </c>
      <c r="CJ1526" s="148"/>
      <c r="CK1526" s="148"/>
      <c r="CL1526" s="143">
        <f t="shared" ref="CL1526:CL1538" si="3039">+STDEVA(CH1526:CI1526)/AVERAGE(CH1526:CI1526)</f>
        <v>0.20203050891044214</v>
      </c>
      <c r="CM1526" s="27">
        <f t="shared" ref="CM1526:CM1538" si="3040">+AVERAGE(CH1526:CJ1526)</f>
        <v>5040000</v>
      </c>
      <c r="CN1526" s="27">
        <f t="shared" ref="CN1526:CN1538" si="3041">+CM1526*19%</f>
        <v>957600</v>
      </c>
      <c r="CO1526" s="28">
        <f t="shared" ref="CO1526:CO1538" si="3042">+CN1526+CM1526</f>
        <v>5997600</v>
      </c>
      <c r="CP1526" s="31" t="s">
        <v>30</v>
      </c>
      <c r="CQ1526" s="32" t="s">
        <v>30</v>
      </c>
      <c r="CR1526" s="32" t="s">
        <v>30</v>
      </c>
      <c r="CS1526" s="32" t="s">
        <v>30</v>
      </c>
      <c r="CT1526" s="32" t="s">
        <v>30</v>
      </c>
      <c r="CU1526" s="32" t="s">
        <v>30</v>
      </c>
      <c r="CV1526" s="32" t="s">
        <v>30</v>
      </c>
      <c r="CW1526" s="32" t="s">
        <v>30</v>
      </c>
      <c r="CX1526" s="34" t="s">
        <v>30</v>
      </c>
      <c r="CY1526" s="31" t="s">
        <v>30</v>
      </c>
      <c r="CZ1526" s="32" t="s">
        <v>30</v>
      </c>
      <c r="DA1526" s="32" t="s">
        <v>30</v>
      </c>
      <c r="DB1526" s="32" t="s">
        <v>30</v>
      </c>
      <c r="DC1526" s="32" t="s">
        <v>30</v>
      </c>
      <c r="DD1526" s="32" t="s">
        <v>30</v>
      </c>
      <c r="DE1526" s="32" t="s">
        <v>30</v>
      </c>
      <c r="DF1526" s="32" t="s">
        <v>30</v>
      </c>
      <c r="DG1526" s="32" t="s">
        <v>30</v>
      </c>
      <c r="DH1526" s="31" t="s">
        <v>30</v>
      </c>
      <c r="DI1526" s="43" t="s">
        <v>30</v>
      </c>
      <c r="DJ1526" s="43" t="s">
        <v>30</v>
      </c>
      <c r="DK1526" s="43" t="s">
        <v>30</v>
      </c>
      <c r="DL1526" s="43" t="s">
        <v>30</v>
      </c>
      <c r="DM1526" s="32" t="s">
        <v>30</v>
      </c>
      <c r="DN1526" s="32" t="s">
        <v>30</v>
      </c>
      <c r="DO1526" s="33" t="s">
        <v>30</v>
      </c>
    </row>
    <row r="1527" spans="1:119" ht="21" customHeight="1" x14ac:dyDescent="0.25">
      <c r="A1527" s="66" t="s">
        <v>2988</v>
      </c>
      <c r="B1527" s="67" t="s">
        <v>2702</v>
      </c>
      <c r="C1527" s="68" t="s">
        <v>2989</v>
      </c>
      <c r="D1527" s="26">
        <v>1</v>
      </c>
      <c r="E1527" s="27">
        <v>15000000</v>
      </c>
      <c r="F1527" s="27">
        <v>18000000</v>
      </c>
      <c r="G1527" s="148"/>
      <c r="H1527" s="148"/>
      <c r="I1527" s="143">
        <f t="shared" si="3003"/>
        <v>0.12856486930664501</v>
      </c>
      <c r="J1527" s="27">
        <f t="shared" si="3004"/>
        <v>16500000</v>
      </c>
      <c r="K1527" s="28">
        <f t="shared" si="3005"/>
        <v>3135000</v>
      </c>
      <c r="L1527" s="29">
        <f t="shared" si="3006"/>
        <v>19635000</v>
      </c>
      <c r="M1527" s="26">
        <v>1</v>
      </c>
      <c r="N1527" s="27">
        <v>15000000</v>
      </c>
      <c r="O1527" s="27">
        <v>12000000</v>
      </c>
      <c r="P1527" s="145"/>
      <c r="Q1527" s="145"/>
      <c r="R1527" s="143">
        <f t="shared" si="3038"/>
        <v>0.15713484026367724</v>
      </c>
      <c r="S1527" s="27">
        <f t="shared" si="3007"/>
        <v>13500000</v>
      </c>
      <c r="T1527" s="28">
        <f t="shared" si="3008"/>
        <v>2565000</v>
      </c>
      <c r="U1527" s="30">
        <f t="shared" si="3009"/>
        <v>16065000</v>
      </c>
      <c r="V1527" s="26">
        <v>1</v>
      </c>
      <c r="W1527" s="27">
        <v>15000000</v>
      </c>
      <c r="X1527" s="27">
        <v>18000000</v>
      </c>
      <c r="Y1527" s="145"/>
      <c r="Z1527" s="145"/>
      <c r="AA1527" s="143">
        <f t="shared" si="3010"/>
        <v>0.12856486930664501</v>
      </c>
      <c r="AB1527" s="27">
        <f t="shared" si="3011"/>
        <v>16500000</v>
      </c>
      <c r="AC1527" s="28">
        <f t="shared" si="3012"/>
        <v>3135000</v>
      </c>
      <c r="AD1527" s="29">
        <f t="shared" si="3013"/>
        <v>19635000</v>
      </c>
      <c r="AE1527" s="26">
        <v>1</v>
      </c>
      <c r="AF1527" s="27">
        <v>15000000</v>
      </c>
      <c r="AG1527" s="27">
        <v>18300000</v>
      </c>
      <c r="AH1527" s="145"/>
      <c r="AI1527" s="145"/>
      <c r="AJ1527" s="143">
        <f t="shared" si="3014"/>
        <v>0.14014728996490131</v>
      </c>
      <c r="AK1527" s="27">
        <f t="shared" si="3015"/>
        <v>16650000</v>
      </c>
      <c r="AL1527" s="28">
        <f t="shared" si="3016"/>
        <v>3163500</v>
      </c>
      <c r="AM1527" s="30">
        <f t="shared" si="3017"/>
        <v>19813500</v>
      </c>
      <c r="AN1527" s="26">
        <v>1</v>
      </c>
      <c r="AO1527" s="27">
        <v>15000000</v>
      </c>
      <c r="AP1527" s="27">
        <v>21600000</v>
      </c>
      <c r="AQ1527" s="145"/>
      <c r="AR1527" s="145"/>
      <c r="AS1527" s="143">
        <f t="shared" si="3018"/>
        <v>0.25502211780498435</v>
      </c>
      <c r="AT1527" s="27">
        <f t="shared" si="3019"/>
        <v>18300000</v>
      </c>
      <c r="AU1527" s="28">
        <f t="shared" si="3020"/>
        <v>3477000</v>
      </c>
      <c r="AV1527" s="30">
        <f t="shared" si="3021"/>
        <v>21777000</v>
      </c>
      <c r="AW1527" s="26">
        <v>1</v>
      </c>
      <c r="AX1527" s="27">
        <v>15000000</v>
      </c>
      <c r="AY1527" s="27">
        <v>18000000</v>
      </c>
      <c r="AZ1527" s="145"/>
      <c r="BA1527" s="145"/>
      <c r="BB1527" s="143">
        <f t="shared" si="3022"/>
        <v>0.12856486930664501</v>
      </c>
      <c r="BC1527" s="27">
        <f t="shared" si="3023"/>
        <v>16500000</v>
      </c>
      <c r="BD1527" s="27">
        <f t="shared" si="3024"/>
        <v>3135000</v>
      </c>
      <c r="BE1527" s="27">
        <f t="shared" si="3025"/>
        <v>19635000</v>
      </c>
      <c r="BF1527" s="26">
        <v>1</v>
      </c>
      <c r="BG1527" s="27">
        <v>12000000</v>
      </c>
      <c r="BH1527" s="27">
        <v>10800000</v>
      </c>
      <c r="BI1527" s="145"/>
      <c r="BJ1527" s="145"/>
      <c r="BK1527" s="143">
        <f t="shared" si="3026"/>
        <v>7.4432292756478682E-2</v>
      </c>
      <c r="BL1527" s="27">
        <f t="shared" si="3027"/>
        <v>11400000</v>
      </c>
      <c r="BM1527" s="27">
        <f t="shared" si="3028"/>
        <v>2166000</v>
      </c>
      <c r="BN1527" s="28">
        <f t="shared" si="3029"/>
        <v>13566000</v>
      </c>
      <c r="BO1527" s="26">
        <v>1</v>
      </c>
      <c r="BP1527" s="27">
        <v>12000000</v>
      </c>
      <c r="BQ1527" s="27">
        <v>11400000</v>
      </c>
      <c r="BR1527" s="148"/>
      <c r="BS1527" s="148"/>
      <c r="BT1527" s="143">
        <f t="shared" si="3030"/>
        <v>3.6261886214694741E-2</v>
      </c>
      <c r="BU1527" s="27">
        <f t="shared" si="3031"/>
        <v>11700000</v>
      </c>
      <c r="BV1527" s="28">
        <f t="shared" si="3032"/>
        <v>2223000</v>
      </c>
      <c r="BW1527" s="30">
        <f t="shared" si="3033"/>
        <v>13923000</v>
      </c>
      <c r="BX1527" s="26">
        <v>1</v>
      </c>
      <c r="BY1527" s="28">
        <v>12000000</v>
      </c>
      <c r="BZ1527" s="28">
        <v>11400000</v>
      </c>
      <c r="CA1527" s="156"/>
      <c r="CB1527" s="156"/>
      <c r="CC1527" s="177">
        <f t="shared" si="3034"/>
        <v>3.6261886214694741E-2</v>
      </c>
      <c r="CD1527" s="28">
        <f t="shared" si="3035"/>
        <v>11700000</v>
      </c>
      <c r="CE1527" s="28">
        <f t="shared" si="3036"/>
        <v>2223000</v>
      </c>
      <c r="CF1527" s="29">
        <f t="shared" si="3037"/>
        <v>13923000</v>
      </c>
      <c r="CG1527" s="26">
        <v>1</v>
      </c>
      <c r="CH1527" s="27">
        <v>9600000</v>
      </c>
      <c r="CI1527" s="27">
        <v>7200000</v>
      </c>
      <c r="CJ1527" s="148"/>
      <c r="CK1527" s="148"/>
      <c r="CL1527" s="143">
        <f t="shared" si="3039"/>
        <v>0.20203050891044214</v>
      </c>
      <c r="CM1527" s="27">
        <f t="shared" si="3040"/>
        <v>8400000</v>
      </c>
      <c r="CN1527" s="27">
        <f t="shared" si="3041"/>
        <v>1596000</v>
      </c>
      <c r="CO1527" s="28">
        <f t="shared" si="3042"/>
        <v>9996000</v>
      </c>
      <c r="CP1527" s="31" t="s">
        <v>30</v>
      </c>
      <c r="CQ1527" s="32" t="s">
        <v>30</v>
      </c>
      <c r="CR1527" s="32" t="s">
        <v>30</v>
      </c>
      <c r="CS1527" s="32" t="s">
        <v>30</v>
      </c>
      <c r="CT1527" s="32" t="s">
        <v>30</v>
      </c>
      <c r="CU1527" s="32" t="s">
        <v>30</v>
      </c>
      <c r="CV1527" s="32" t="s">
        <v>30</v>
      </c>
      <c r="CW1527" s="32" t="s">
        <v>30</v>
      </c>
      <c r="CX1527" s="34" t="s">
        <v>30</v>
      </c>
      <c r="CY1527" s="31" t="s">
        <v>30</v>
      </c>
      <c r="CZ1527" s="32" t="s">
        <v>30</v>
      </c>
      <c r="DA1527" s="32" t="s">
        <v>30</v>
      </c>
      <c r="DB1527" s="32" t="s">
        <v>30</v>
      </c>
      <c r="DC1527" s="32" t="s">
        <v>30</v>
      </c>
      <c r="DD1527" s="32" t="s">
        <v>30</v>
      </c>
      <c r="DE1527" s="32" t="s">
        <v>30</v>
      </c>
      <c r="DF1527" s="32" t="s">
        <v>30</v>
      </c>
      <c r="DG1527" s="32" t="s">
        <v>30</v>
      </c>
      <c r="DH1527" s="31" t="s">
        <v>30</v>
      </c>
      <c r="DI1527" s="43" t="s">
        <v>30</v>
      </c>
      <c r="DJ1527" s="43" t="s">
        <v>30</v>
      </c>
      <c r="DK1527" s="43" t="s">
        <v>30</v>
      </c>
      <c r="DL1527" s="43" t="s">
        <v>30</v>
      </c>
      <c r="DM1527" s="32" t="s">
        <v>30</v>
      </c>
      <c r="DN1527" s="32" t="s">
        <v>30</v>
      </c>
      <c r="DO1527" s="33" t="s">
        <v>30</v>
      </c>
    </row>
    <row r="1528" spans="1:119" ht="21" customHeight="1" x14ac:dyDescent="0.25">
      <c r="A1528" s="66" t="s">
        <v>2990</v>
      </c>
      <c r="B1528" s="67" t="s">
        <v>2702</v>
      </c>
      <c r="C1528" s="68" t="s">
        <v>2991</v>
      </c>
      <c r="D1528" s="26">
        <v>1</v>
      </c>
      <c r="E1528" s="27">
        <v>6000000</v>
      </c>
      <c r="F1528" s="27">
        <v>7200000</v>
      </c>
      <c r="G1528" s="148"/>
      <c r="H1528" s="148"/>
      <c r="I1528" s="143">
        <f t="shared" si="3003"/>
        <v>0.12856486930664501</v>
      </c>
      <c r="J1528" s="27">
        <f t="shared" si="3004"/>
        <v>6600000</v>
      </c>
      <c r="K1528" s="28">
        <f t="shared" si="3005"/>
        <v>1254000</v>
      </c>
      <c r="L1528" s="29">
        <f t="shared" si="3006"/>
        <v>7854000</v>
      </c>
      <c r="M1528" s="26">
        <v>1</v>
      </c>
      <c r="N1528" s="27">
        <v>6000000</v>
      </c>
      <c r="O1528" s="27">
        <v>4800000</v>
      </c>
      <c r="P1528" s="145"/>
      <c r="Q1528" s="145"/>
      <c r="R1528" s="143">
        <f t="shared" si="3038"/>
        <v>0.15713484026367722</v>
      </c>
      <c r="S1528" s="27">
        <f t="shared" si="3007"/>
        <v>5400000</v>
      </c>
      <c r="T1528" s="28">
        <f t="shared" si="3008"/>
        <v>1026000</v>
      </c>
      <c r="U1528" s="30">
        <f t="shared" si="3009"/>
        <v>6426000</v>
      </c>
      <c r="V1528" s="26">
        <v>1</v>
      </c>
      <c r="W1528" s="27">
        <v>6000000</v>
      </c>
      <c r="X1528" s="27">
        <v>7200000</v>
      </c>
      <c r="Y1528" s="145"/>
      <c r="Z1528" s="145"/>
      <c r="AA1528" s="143">
        <f t="shared" si="3010"/>
        <v>0.12856486930664501</v>
      </c>
      <c r="AB1528" s="27">
        <f t="shared" si="3011"/>
        <v>6600000</v>
      </c>
      <c r="AC1528" s="28">
        <f t="shared" si="3012"/>
        <v>1254000</v>
      </c>
      <c r="AD1528" s="29">
        <f t="shared" si="3013"/>
        <v>7854000</v>
      </c>
      <c r="AE1528" s="26">
        <v>1</v>
      </c>
      <c r="AF1528" s="27">
        <v>6000000</v>
      </c>
      <c r="AG1528" s="27">
        <v>7320000</v>
      </c>
      <c r="AH1528" s="145"/>
      <c r="AI1528" s="145"/>
      <c r="AJ1528" s="143">
        <f t="shared" si="3014"/>
        <v>0.14014728996490131</v>
      </c>
      <c r="AK1528" s="27">
        <f t="shared" si="3015"/>
        <v>6660000</v>
      </c>
      <c r="AL1528" s="28">
        <f t="shared" si="3016"/>
        <v>1265400</v>
      </c>
      <c r="AM1528" s="30">
        <f t="shared" si="3017"/>
        <v>7925400</v>
      </c>
      <c r="AN1528" s="26">
        <v>1</v>
      </c>
      <c r="AO1528" s="27">
        <v>6000000</v>
      </c>
      <c r="AP1528" s="27">
        <v>8640000</v>
      </c>
      <c r="AQ1528" s="145"/>
      <c r="AR1528" s="145"/>
      <c r="AS1528" s="143">
        <f t="shared" si="3018"/>
        <v>0.25502211780498435</v>
      </c>
      <c r="AT1528" s="27">
        <f t="shared" si="3019"/>
        <v>7320000</v>
      </c>
      <c r="AU1528" s="28">
        <f t="shared" si="3020"/>
        <v>1390800</v>
      </c>
      <c r="AV1528" s="30">
        <f t="shared" si="3021"/>
        <v>8710800</v>
      </c>
      <c r="AW1528" s="26">
        <v>1</v>
      </c>
      <c r="AX1528" s="27">
        <v>6000000</v>
      </c>
      <c r="AY1528" s="27">
        <v>7200000</v>
      </c>
      <c r="AZ1528" s="145"/>
      <c r="BA1528" s="145"/>
      <c r="BB1528" s="143">
        <f t="shared" si="3022"/>
        <v>0.12856486930664501</v>
      </c>
      <c r="BC1528" s="27">
        <f t="shared" si="3023"/>
        <v>6600000</v>
      </c>
      <c r="BD1528" s="27">
        <f t="shared" si="3024"/>
        <v>1254000</v>
      </c>
      <c r="BE1528" s="27">
        <f t="shared" si="3025"/>
        <v>7854000</v>
      </c>
      <c r="BF1528" s="26">
        <v>1</v>
      </c>
      <c r="BG1528" s="27">
        <v>4800000</v>
      </c>
      <c r="BH1528" s="27">
        <v>4320000</v>
      </c>
      <c r="BI1528" s="145"/>
      <c r="BJ1528" s="145"/>
      <c r="BK1528" s="143">
        <f t="shared" si="3026"/>
        <v>7.4432292756478682E-2</v>
      </c>
      <c r="BL1528" s="27">
        <f t="shared" si="3027"/>
        <v>4560000</v>
      </c>
      <c r="BM1528" s="27">
        <f t="shared" si="3028"/>
        <v>866400</v>
      </c>
      <c r="BN1528" s="28">
        <f t="shared" si="3029"/>
        <v>5426400</v>
      </c>
      <c r="BO1528" s="26">
        <v>1</v>
      </c>
      <c r="BP1528" s="27">
        <v>4800000</v>
      </c>
      <c r="BQ1528" s="27">
        <v>4560000</v>
      </c>
      <c r="BR1528" s="148"/>
      <c r="BS1528" s="148"/>
      <c r="BT1528" s="143">
        <f t="shared" si="3030"/>
        <v>3.6261886214694741E-2</v>
      </c>
      <c r="BU1528" s="27">
        <f t="shared" si="3031"/>
        <v>4680000</v>
      </c>
      <c r="BV1528" s="28">
        <f t="shared" si="3032"/>
        <v>889200</v>
      </c>
      <c r="BW1528" s="30">
        <f t="shared" si="3033"/>
        <v>5569200</v>
      </c>
      <c r="BX1528" s="26">
        <v>1</v>
      </c>
      <c r="BY1528" s="28">
        <v>4800000</v>
      </c>
      <c r="BZ1528" s="28">
        <v>4560000</v>
      </c>
      <c r="CA1528" s="156"/>
      <c r="CB1528" s="156"/>
      <c r="CC1528" s="177">
        <f t="shared" si="3034"/>
        <v>3.6261886214694741E-2</v>
      </c>
      <c r="CD1528" s="28">
        <f t="shared" si="3035"/>
        <v>4680000</v>
      </c>
      <c r="CE1528" s="28">
        <f t="shared" si="3036"/>
        <v>889200</v>
      </c>
      <c r="CF1528" s="29">
        <f t="shared" si="3037"/>
        <v>5569200</v>
      </c>
      <c r="CG1528" s="26">
        <v>1</v>
      </c>
      <c r="CH1528" s="27">
        <v>3840000</v>
      </c>
      <c r="CI1528" s="27">
        <v>2880000</v>
      </c>
      <c r="CJ1528" s="148"/>
      <c r="CK1528" s="148"/>
      <c r="CL1528" s="143">
        <f t="shared" si="3039"/>
        <v>0.20203050891044214</v>
      </c>
      <c r="CM1528" s="27">
        <f t="shared" si="3040"/>
        <v>3360000</v>
      </c>
      <c r="CN1528" s="27">
        <f t="shared" si="3041"/>
        <v>638400</v>
      </c>
      <c r="CO1528" s="28">
        <f t="shared" si="3042"/>
        <v>3998400</v>
      </c>
      <c r="CP1528" s="31" t="s">
        <v>30</v>
      </c>
      <c r="CQ1528" s="32" t="s">
        <v>30</v>
      </c>
      <c r="CR1528" s="32" t="s">
        <v>30</v>
      </c>
      <c r="CS1528" s="32" t="s">
        <v>30</v>
      </c>
      <c r="CT1528" s="32" t="s">
        <v>30</v>
      </c>
      <c r="CU1528" s="32" t="s">
        <v>30</v>
      </c>
      <c r="CV1528" s="32" t="s">
        <v>30</v>
      </c>
      <c r="CW1528" s="32" t="s">
        <v>30</v>
      </c>
      <c r="CX1528" s="34" t="s">
        <v>30</v>
      </c>
      <c r="CY1528" s="31" t="s">
        <v>30</v>
      </c>
      <c r="CZ1528" s="32" t="s">
        <v>30</v>
      </c>
      <c r="DA1528" s="32" t="s">
        <v>30</v>
      </c>
      <c r="DB1528" s="32" t="s">
        <v>30</v>
      </c>
      <c r="DC1528" s="32" t="s">
        <v>30</v>
      </c>
      <c r="DD1528" s="32" t="s">
        <v>30</v>
      </c>
      <c r="DE1528" s="32" t="s">
        <v>30</v>
      </c>
      <c r="DF1528" s="32" t="s">
        <v>30</v>
      </c>
      <c r="DG1528" s="32" t="s">
        <v>30</v>
      </c>
      <c r="DH1528" s="31" t="s">
        <v>30</v>
      </c>
      <c r="DI1528" s="43" t="s">
        <v>30</v>
      </c>
      <c r="DJ1528" s="43" t="s">
        <v>30</v>
      </c>
      <c r="DK1528" s="43" t="s">
        <v>30</v>
      </c>
      <c r="DL1528" s="43" t="s">
        <v>30</v>
      </c>
      <c r="DM1528" s="32" t="s">
        <v>30</v>
      </c>
      <c r="DN1528" s="32" t="s">
        <v>30</v>
      </c>
      <c r="DO1528" s="33" t="s">
        <v>30</v>
      </c>
    </row>
    <row r="1529" spans="1:119" ht="21" customHeight="1" x14ac:dyDescent="0.25">
      <c r="A1529" s="66" t="s">
        <v>2992</v>
      </c>
      <c r="B1529" s="67" t="s">
        <v>2702</v>
      </c>
      <c r="C1529" s="68" t="s">
        <v>2993</v>
      </c>
      <c r="D1529" s="26">
        <v>1</v>
      </c>
      <c r="E1529" s="27">
        <v>6000000</v>
      </c>
      <c r="F1529" s="27">
        <v>7200000</v>
      </c>
      <c r="G1529" s="148"/>
      <c r="H1529" s="148"/>
      <c r="I1529" s="143">
        <f t="shared" si="3003"/>
        <v>0.12856486930664501</v>
      </c>
      <c r="J1529" s="27">
        <f t="shared" si="3004"/>
        <v>6600000</v>
      </c>
      <c r="K1529" s="28">
        <f t="shared" si="3005"/>
        <v>1254000</v>
      </c>
      <c r="L1529" s="29">
        <f t="shared" si="3006"/>
        <v>7854000</v>
      </c>
      <c r="M1529" s="26">
        <v>1</v>
      </c>
      <c r="N1529" s="27">
        <v>6000000</v>
      </c>
      <c r="O1529" s="27">
        <v>4800000</v>
      </c>
      <c r="P1529" s="145"/>
      <c r="Q1529" s="145"/>
      <c r="R1529" s="143">
        <f t="shared" si="3038"/>
        <v>0.15713484026367722</v>
      </c>
      <c r="S1529" s="27">
        <f t="shared" si="3007"/>
        <v>5400000</v>
      </c>
      <c r="T1529" s="28">
        <f t="shared" si="3008"/>
        <v>1026000</v>
      </c>
      <c r="U1529" s="30">
        <f t="shared" si="3009"/>
        <v>6426000</v>
      </c>
      <c r="V1529" s="26">
        <v>1</v>
      </c>
      <c r="W1529" s="27">
        <v>6000000</v>
      </c>
      <c r="X1529" s="27">
        <v>7200000</v>
      </c>
      <c r="Y1529" s="145"/>
      <c r="Z1529" s="145"/>
      <c r="AA1529" s="143">
        <f t="shared" si="3010"/>
        <v>0.12856486930664501</v>
      </c>
      <c r="AB1529" s="27">
        <f t="shared" si="3011"/>
        <v>6600000</v>
      </c>
      <c r="AC1529" s="28">
        <f t="shared" si="3012"/>
        <v>1254000</v>
      </c>
      <c r="AD1529" s="29">
        <f t="shared" si="3013"/>
        <v>7854000</v>
      </c>
      <c r="AE1529" s="26">
        <v>1</v>
      </c>
      <c r="AF1529" s="27">
        <v>6000000</v>
      </c>
      <c r="AG1529" s="27">
        <v>7320000</v>
      </c>
      <c r="AH1529" s="145"/>
      <c r="AI1529" s="145"/>
      <c r="AJ1529" s="143">
        <f t="shared" si="3014"/>
        <v>0.14014728996490131</v>
      </c>
      <c r="AK1529" s="27">
        <f t="shared" si="3015"/>
        <v>6660000</v>
      </c>
      <c r="AL1529" s="28">
        <f t="shared" si="3016"/>
        <v>1265400</v>
      </c>
      <c r="AM1529" s="30">
        <f t="shared" si="3017"/>
        <v>7925400</v>
      </c>
      <c r="AN1529" s="26">
        <v>1</v>
      </c>
      <c r="AO1529" s="27">
        <v>6000000</v>
      </c>
      <c r="AP1529" s="27">
        <v>8640000</v>
      </c>
      <c r="AQ1529" s="145"/>
      <c r="AR1529" s="145"/>
      <c r="AS1529" s="143">
        <f t="shared" si="3018"/>
        <v>0.25502211780498435</v>
      </c>
      <c r="AT1529" s="27">
        <f t="shared" si="3019"/>
        <v>7320000</v>
      </c>
      <c r="AU1529" s="28">
        <f t="shared" si="3020"/>
        <v>1390800</v>
      </c>
      <c r="AV1529" s="30">
        <f t="shared" si="3021"/>
        <v>8710800</v>
      </c>
      <c r="AW1529" s="26">
        <v>1</v>
      </c>
      <c r="AX1529" s="27">
        <v>6000000</v>
      </c>
      <c r="AY1529" s="27">
        <v>7200000</v>
      </c>
      <c r="AZ1529" s="145"/>
      <c r="BA1529" s="145"/>
      <c r="BB1529" s="143">
        <f t="shared" si="3022"/>
        <v>0.12856486930664501</v>
      </c>
      <c r="BC1529" s="27">
        <f t="shared" si="3023"/>
        <v>6600000</v>
      </c>
      <c r="BD1529" s="27">
        <f t="shared" si="3024"/>
        <v>1254000</v>
      </c>
      <c r="BE1529" s="27">
        <f t="shared" si="3025"/>
        <v>7854000</v>
      </c>
      <c r="BF1529" s="26">
        <v>1</v>
      </c>
      <c r="BG1529" s="27">
        <v>4800000</v>
      </c>
      <c r="BH1529" s="27">
        <v>4320000</v>
      </c>
      <c r="BI1529" s="145"/>
      <c r="BJ1529" s="145"/>
      <c r="BK1529" s="143">
        <f t="shared" si="3026"/>
        <v>7.4432292756478682E-2</v>
      </c>
      <c r="BL1529" s="27">
        <f t="shared" si="3027"/>
        <v>4560000</v>
      </c>
      <c r="BM1529" s="27">
        <f t="shared" si="3028"/>
        <v>866400</v>
      </c>
      <c r="BN1529" s="28">
        <f t="shared" si="3029"/>
        <v>5426400</v>
      </c>
      <c r="BO1529" s="26">
        <v>1</v>
      </c>
      <c r="BP1529" s="27">
        <v>4800000</v>
      </c>
      <c r="BQ1529" s="27">
        <v>4560000</v>
      </c>
      <c r="BR1529" s="148"/>
      <c r="BS1529" s="148"/>
      <c r="BT1529" s="143">
        <f t="shared" si="3030"/>
        <v>3.6261886214694741E-2</v>
      </c>
      <c r="BU1529" s="27">
        <f t="shared" si="3031"/>
        <v>4680000</v>
      </c>
      <c r="BV1529" s="28">
        <f t="shared" si="3032"/>
        <v>889200</v>
      </c>
      <c r="BW1529" s="30">
        <f t="shared" si="3033"/>
        <v>5569200</v>
      </c>
      <c r="BX1529" s="26">
        <v>1</v>
      </c>
      <c r="BY1529" s="28">
        <v>4800000</v>
      </c>
      <c r="BZ1529" s="28">
        <v>4560000</v>
      </c>
      <c r="CA1529" s="156"/>
      <c r="CB1529" s="156"/>
      <c r="CC1529" s="177">
        <f t="shared" si="3034"/>
        <v>3.6261886214694741E-2</v>
      </c>
      <c r="CD1529" s="28">
        <f t="shared" si="3035"/>
        <v>4680000</v>
      </c>
      <c r="CE1529" s="28">
        <f t="shared" si="3036"/>
        <v>889200</v>
      </c>
      <c r="CF1529" s="29">
        <f t="shared" si="3037"/>
        <v>5569200</v>
      </c>
      <c r="CG1529" s="26">
        <v>1</v>
      </c>
      <c r="CH1529" s="27">
        <v>3840000</v>
      </c>
      <c r="CI1529" s="27">
        <v>2880000</v>
      </c>
      <c r="CJ1529" s="148"/>
      <c r="CK1529" s="148"/>
      <c r="CL1529" s="143">
        <f t="shared" si="3039"/>
        <v>0.20203050891044214</v>
      </c>
      <c r="CM1529" s="27">
        <f t="shared" si="3040"/>
        <v>3360000</v>
      </c>
      <c r="CN1529" s="27">
        <f t="shared" si="3041"/>
        <v>638400</v>
      </c>
      <c r="CO1529" s="28">
        <f t="shared" si="3042"/>
        <v>3998400</v>
      </c>
      <c r="CP1529" s="31" t="s">
        <v>30</v>
      </c>
      <c r="CQ1529" s="32" t="s">
        <v>30</v>
      </c>
      <c r="CR1529" s="32" t="s">
        <v>30</v>
      </c>
      <c r="CS1529" s="32" t="s">
        <v>30</v>
      </c>
      <c r="CT1529" s="32" t="s">
        <v>30</v>
      </c>
      <c r="CU1529" s="32" t="s">
        <v>30</v>
      </c>
      <c r="CV1529" s="32" t="s">
        <v>30</v>
      </c>
      <c r="CW1529" s="32" t="s">
        <v>30</v>
      </c>
      <c r="CX1529" s="34" t="s">
        <v>30</v>
      </c>
      <c r="CY1529" s="31" t="s">
        <v>30</v>
      </c>
      <c r="CZ1529" s="32" t="s">
        <v>30</v>
      </c>
      <c r="DA1529" s="32" t="s">
        <v>30</v>
      </c>
      <c r="DB1529" s="32" t="s">
        <v>30</v>
      </c>
      <c r="DC1529" s="32" t="s">
        <v>30</v>
      </c>
      <c r="DD1529" s="32" t="s">
        <v>30</v>
      </c>
      <c r="DE1529" s="32" t="s">
        <v>30</v>
      </c>
      <c r="DF1529" s="32" t="s">
        <v>30</v>
      </c>
      <c r="DG1529" s="32" t="s">
        <v>30</v>
      </c>
      <c r="DH1529" s="31" t="s">
        <v>30</v>
      </c>
      <c r="DI1529" s="43" t="s">
        <v>30</v>
      </c>
      <c r="DJ1529" s="43" t="s">
        <v>30</v>
      </c>
      <c r="DK1529" s="43" t="s">
        <v>30</v>
      </c>
      <c r="DL1529" s="43" t="s">
        <v>30</v>
      </c>
      <c r="DM1529" s="32" t="s">
        <v>30</v>
      </c>
      <c r="DN1529" s="32" t="s">
        <v>30</v>
      </c>
      <c r="DO1529" s="33" t="s">
        <v>30</v>
      </c>
    </row>
    <row r="1530" spans="1:119" ht="21" customHeight="1" x14ac:dyDescent="0.25">
      <c r="A1530" s="66" t="s">
        <v>2994</v>
      </c>
      <c r="B1530" s="67" t="s">
        <v>2702</v>
      </c>
      <c r="C1530" s="68" t="s">
        <v>2995</v>
      </c>
      <c r="D1530" s="26">
        <v>1</v>
      </c>
      <c r="E1530" s="27">
        <v>6000000</v>
      </c>
      <c r="F1530" s="27">
        <v>7200000</v>
      </c>
      <c r="G1530" s="148"/>
      <c r="H1530" s="148"/>
      <c r="I1530" s="143">
        <f t="shared" si="3003"/>
        <v>0.12856486930664501</v>
      </c>
      <c r="J1530" s="27">
        <f t="shared" si="3004"/>
        <v>6600000</v>
      </c>
      <c r="K1530" s="28">
        <f t="shared" si="3005"/>
        <v>1254000</v>
      </c>
      <c r="L1530" s="29">
        <f t="shared" si="3006"/>
        <v>7854000</v>
      </c>
      <c r="M1530" s="26">
        <v>1</v>
      </c>
      <c r="N1530" s="27">
        <v>6000000</v>
      </c>
      <c r="O1530" s="27">
        <v>4800000</v>
      </c>
      <c r="P1530" s="145"/>
      <c r="Q1530" s="145"/>
      <c r="R1530" s="143">
        <f t="shared" si="3038"/>
        <v>0.15713484026367722</v>
      </c>
      <c r="S1530" s="27">
        <f t="shared" si="3007"/>
        <v>5400000</v>
      </c>
      <c r="T1530" s="28">
        <f t="shared" si="3008"/>
        <v>1026000</v>
      </c>
      <c r="U1530" s="30">
        <f t="shared" si="3009"/>
        <v>6426000</v>
      </c>
      <c r="V1530" s="26">
        <v>1</v>
      </c>
      <c r="W1530" s="27">
        <v>6000000</v>
      </c>
      <c r="X1530" s="27">
        <v>7200000</v>
      </c>
      <c r="Y1530" s="145"/>
      <c r="Z1530" s="145"/>
      <c r="AA1530" s="143">
        <f t="shared" si="3010"/>
        <v>0.12856486930664501</v>
      </c>
      <c r="AB1530" s="27">
        <f t="shared" si="3011"/>
        <v>6600000</v>
      </c>
      <c r="AC1530" s="28">
        <f t="shared" si="3012"/>
        <v>1254000</v>
      </c>
      <c r="AD1530" s="29">
        <f t="shared" si="3013"/>
        <v>7854000</v>
      </c>
      <c r="AE1530" s="26">
        <v>1</v>
      </c>
      <c r="AF1530" s="27">
        <v>6000000</v>
      </c>
      <c r="AG1530" s="27">
        <v>7320000</v>
      </c>
      <c r="AH1530" s="145"/>
      <c r="AI1530" s="145"/>
      <c r="AJ1530" s="143">
        <f t="shared" si="3014"/>
        <v>0.14014728996490131</v>
      </c>
      <c r="AK1530" s="27">
        <f t="shared" si="3015"/>
        <v>6660000</v>
      </c>
      <c r="AL1530" s="28">
        <f t="shared" si="3016"/>
        <v>1265400</v>
      </c>
      <c r="AM1530" s="30">
        <f t="shared" si="3017"/>
        <v>7925400</v>
      </c>
      <c r="AN1530" s="26">
        <v>1</v>
      </c>
      <c r="AO1530" s="27">
        <v>6000000</v>
      </c>
      <c r="AP1530" s="27">
        <v>8640000</v>
      </c>
      <c r="AQ1530" s="145"/>
      <c r="AR1530" s="145"/>
      <c r="AS1530" s="143">
        <f t="shared" si="3018"/>
        <v>0.25502211780498435</v>
      </c>
      <c r="AT1530" s="27">
        <f t="shared" si="3019"/>
        <v>7320000</v>
      </c>
      <c r="AU1530" s="28">
        <f t="shared" si="3020"/>
        <v>1390800</v>
      </c>
      <c r="AV1530" s="30">
        <f t="shared" si="3021"/>
        <v>8710800</v>
      </c>
      <c r="AW1530" s="26">
        <v>1</v>
      </c>
      <c r="AX1530" s="27">
        <v>6000000</v>
      </c>
      <c r="AY1530" s="27">
        <v>7200000</v>
      </c>
      <c r="AZ1530" s="145"/>
      <c r="BA1530" s="145"/>
      <c r="BB1530" s="143">
        <f t="shared" si="3022"/>
        <v>0.12856486930664501</v>
      </c>
      <c r="BC1530" s="27">
        <f t="shared" si="3023"/>
        <v>6600000</v>
      </c>
      <c r="BD1530" s="27">
        <f t="shared" si="3024"/>
        <v>1254000</v>
      </c>
      <c r="BE1530" s="27">
        <f t="shared" si="3025"/>
        <v>7854000</v>
      </c>
      <c r="BF1530" s="26">
        <v>1</v>
      </c>
      <c r="BG1530" s="27">
        <v>4800000</v>
      </c>
      <c r="BH1530" s="27">
        <v>4320000</v>
      </c>
      <c r="BI1530" s="145"/>
      <c r="BJ1530" s="145"/>
      <c r="BK1530" s="143">
        <f t="shared" si="3026"/>
        <v>7.4432292756478682E-2</v>
      </c>
      <c r="BL1530" s="27">
        <f t="shared" si="3027"/>
        <v>4560000</v>
      </c>
      <c r="BM1530" s="27">
        <f t="shared" si="3028"/>
        <v>866400</v>
      </c>
      <c r="BN1530" s="28">
        <f t="shared" si="3029"/>
        <v>5426400</v>
      </c>
      <c r="BO1530" s="26">
        <v>1</v>
      </c>
      <c r="BP1530" s="27">
        <v>4800000</v>
      </c>
      <c r="BQ1530" s="27">
        <v>4560000</v>
      </c>
      <c r="BR1530" s="148"/>
      <c r="BS1530" s="148"/>
      <c r="BT1530" s="143">
        <f t="shared" si="3030"/>
        <v>3.6261886214694741E-2</v>
      </c>
      <c r="BU1530" s="27">
        <f t="shared" si="3031"/>
        <v>4680000</v>
      </c>
      <c r="BV1530" s="28">
        <f t="shared" si="3032"/>
        <v>889200</v>
      </c>
      <c r="BW1530" s="30">
        <f t="shared" si="3033"/>
        <v>5569200</v>
      </c>
      <c r="BX1530" s="26">
        <v>1</v>
      </c>
      <c r="BY1530" s="28">
        <v>4800000</v>
      </c>
      <c r="BZ1530" s="28">
        <v>4560000</v>
      </c>
      <c r="CA1530" s="156"/>
      <c r="CB1530" s="156"/>
      <c r="CC1530" s="177">
        <f t="shared" si="3034"/>
        <v>3.6261886214694741E-2</v>
      </c>
      <c r="CD1530" s="28">
        <f t="shared" si="3035"/>
        <v>4680000</v>
      </c>
      <c r="CE1530" s="28">
        <f t="shared" si="3036"/>
        <v>889200</v>
      </c>
      <c r="CF1530" s="29">
        <f t="shared" si="3037"/>
        <v>5569200</v>
      </c>
      <c r="CG1530" s="26">
        <v>1</v>
      </c>
      <c r="CH1530" s="27">
        <v>3840000</v>
      </c>
      <c r="CI1530" s="27">
        <v>2880000</v>
      </c>
      <c r="CJ1530" s="148"/>
      <c r="CK1530" s="148"/>
      <c r="CL1530" s="143">
        <f t="shared" si="3039"/>
        <v>0.20203050891044214</v>
      </c>
      <c r="CM1530" s="27">
        <f t="shared" si="3040"/>
        <v>3360000</v>
      </c>
      <c r="CN1530" s="27">
        <f t="shared" si="3041"/>
        <v>638400</v>
      </c>
      <c r="CO1530" s="28">
        <f t="shared" si="3042"/>
        <v>3998400</v>
      </c>
      <c r="CP1530" s="31" t="s">
        <v>30</v>
      </c>
      <c r="CQ1530" s="32" t="s">
        <v>30</v>
      </c>
      <c r="CR1530" s="32" t="s">
        <v>30</v>
      </c>
      <c r="CS1530" s="32" t="s">
        <v>30</v>
      </c>
      <c r="CT1530" s="32" t="s">
        <v>30</v>
      </c>
      <c r="CU1530" s="32" t="s">
        <v>30</v>
      </c>
      <c r="CV1530" s="32" t="s">
        <v>30</v>
      </c>
      <c r="CW1530" s="32" t="s">
        <v>30</v>
      </c>
      <c r="CX1530" s="34" t="s">
        <v>30</v>
      </c>
      <c r="CY1530" s="31" t="s">
        <v>30</v>
      </c>
      <c r="CZ1530" s="32" t="s">
        <v>30</v>
      </c>
      <c r="DA1530" s="32" t="s">
        <v>30</v>
      </c>
      <c r="DB1530" s="32" t="s">
        <v>30</v>
      </c>
      <c r="DC1530" s="32" t="s">
        <v>30</v>
      </c>
      <c r="DD1530" s="32" t="s">
        <v>30</v>
      </c>
      <c r="DE1530" s="32" t="s">
        <v>30</v>
      </c>
      <c r="DF1530" s="32" t="s">
        <v>30</v>
      </c>
      <c r="DG1530" s="32" t="s">
        <v>30</v>
      </c>
      <c r="DH1530" s="31" t="s">
        <v>30</v>
      </c>
      <c r="DI1530" s="43" t="s">
        <v>30</v>
      </c>
      <c r="DJ1530" s="43" t="s">
        <v>30</v>
      </c>
      <c r="DK1530" s="43" t="s">
        <v>30</v>
      </c>
      <c r="DL1530" s="43" t="s">
        <v>30</v>
      </c>
      <c r="DM1530" s="32" t="s">
        <v>30</v>
      </c>
      <c r="DN1530" s="32" t="s">
        <v>30</v>
      </c>
      <c r="DO1530" s="33" t="s">
        <v>30</v>
      </c>
    </row>
    <row r="1531" spans="1:119" ht="21" customHeight="1" x14ac:dyDescent="0.25">
      <c r="A1531" s="66" t="s">
        <v>2996</v>
      </c>
      <c r="B1531" s="67" t="s">
        <v>2702</v>
      </c>
      <c r="C1531" s="68" t="s">
        <v>2997</v>
      </c>
      <c r="D1531" s="26">
        <v>1</v>
      </c>
      <c r="E1531" s="27">
        <v>6500000</v>
      </c>
      <c r="F1531" s="27">
        <v>7800000</v>
      </c>
      <c r="G1531" s="148"/>
      <c r="H1531" s="148"/>
      <c r="I1531" s="143">
        <f t="shared" si="3003"/>
        <v>0.12856486930664501</v>
      </c>
      <c r="J1531" s="27">
        <f t="shared" si="3004"/>
        <v>7150000</v>
      </c>
      <c r="K1531" s="28">
        <f t="shared" si="3005"/>
        <v>1358500</v>
      </c>
      <c r="L1531" s="29">
        <f t="shared" si="3006"/>
        <v>8508500</v>
      </c>
      <c r="M1531" s="26">
        <v>1</v>
      </c>
      <c r="N1531" s="27">
        <v>6500000</v>
      </c>
      <c r="O1531" s="27">
        <v>5200000</v>
      </c>
      <c r="P1531" s="145"/>
      <c r="Q1531" s="145"/>
      <c r="R1531" s="143">
        <f t="shared" si="3038"/>
        <v>0.15713484026367722</v>
      </c>
      <c r="S1531" s="27">
        <f t="shared" si="3007"/>
        <v>5850000</v>
      </c>
      <c r="T1531" s="28">
        <f t="shared" si="3008"/>
        <v>1111500</v>
      </c>
      <c r="U1531" s="30">
        <f t="shared" si="3009"/>
        <v>6961500</v>
      </c>
      <c r="V1531" s="26">
        <v>1</v>
      </c>
      <c r="W1531" s="27">
        <v>6500000</v>
      </c>
      <c r="X1531" s="27">
        <v>7800000</v>
      </c>
      <c r="Y1531" s="145"/>
      <c r="Z1531" s="145"/>
      <c r="AA1531" s="143">
        <f t="shared" si="3010"/>
        <v>0.12856486930664501</v>
      </c>
      <c r="AB1531" s="27">
        <f t="shared" si="3011"/>
        <v>7150000</v>
      </c>
      <c r="AC1531" s="28">
        <f t="shared" si="3012"/>
        <v>1358500</v>
      </c>
      <c r="AD1531" s="29">
        <f t="shared" si="3013"/>
        <v>8508500</v>
      </c>
      <c r="AE1531" s="26">
        <v>1</v>
      </c>
      <c r="AF1531" s="27">
        <v>6500000</v>
      </c>
      <c r="AG1531" s="27">
        <v>7930000</v>
      </c>
      <c r="AH1531" s="145"/>
      <c r="AI1531" s="145"/>
      <c r="AJ1531" s="143">
        <f t="shared" si="3014"/>
        <v>0.14014728996490131</v>
      </c>
      <c r="AK1531" s="27">
        <f t="shared" si="3015"/>
        <v>7215000</v>
      </c>
      <c r="AL1531" s="28">
        <f t="shared" si="3016"/>
        <v>1370850</v>
      </c>
      <c r="AM1531" s="30">
        <f t="shared" si="3017"/>
        <v>8585850</v>
      </c>
      <c r="AN1531" s="26">
        <v>1</v>
      </c>
      <c r="AO1531" s="27">
        <v>6500000</v>
      </c>
      <c r="AP1531" s="27">
        <v>9360000</v>
      </c>
      <c r="AQ1531" s="145"/>
      <c r="AR1531" s="145"/>
      <c r="AS1531" s="143">
        <f t="shared" si="3018"/>
        <v>0.25502211780498435</v>
      </c>
      <c r="AT1531" s="27">
        <f t="shared" si="3019"/>
        <v>7930000</v>
      </c>
      <c r="AU1531" s="28">
        <f t="shared" si="3020"/>
        <v>1506700</v>
      </c>
      <c r="AV1531" s="30">
        <f t="shared" si="3021"/>
        <v>9436700</v>
      </c>
      <c r="AW1531" s="26">
        <v>1</v>
      </c>
      <c r="AX1531" s="27">
        <v>6500000</v>
      </c>
      <c r="AY1531" s="27">
        <v>7800000</v>
      </c>
      <c r="AZ1531" s="145"/>
      <c r="BA1531" s="145"/>
      <c r="BB1531" s="143">
        <f t="shared" si="3022"/>
        <v>0.12856486930664501</v>
      </c>
      <c r="BC1531" s="27">
        <f t="shared" si="3023"/>
        <v>7150000</v>
      </c>
      <c r="BD1531" s="27">
        <f t="shared" si="3024"/>
        <v>1358500</v>
      </c>
      <c r="BE1531" s="27">
        <f t="shared" si="3025"/>
        <v>8508500</v>
      </c>
      <c r="BF1531" s="26">
        <v>1</v>
      </c>
      <c r="BG1531" s="27">
        <v>5200000</v>
      </c>
      <c r="BH1531" s="27">
        <v>4680000</v>
      </c>
      <c r="BI1531" s="145"/>
      <c r="BJ1531" s="145"/>
      <c r="BK1531" s="143">
        <f t="shared" si="3026"/>
        <v>7.4432292756478682E-2</v>
      </c>
      <c r="BL1531" s="27">
        <f t="shared" si="3027"/>
        <v>4940000</v>
      </c>
      <c r="BM1531" s="27">
        <f t="shared" si="3028"/>
        <v>938600</v>
      </c>
      <c r="BN1531" s="28">
        <f t="shared" si="3029"/>
        <v>5878600</v>
      </c>
      <c r="BO1531" s="26">
        <v>1</v>
      </c>
      <c r="BP1531" s="27">
        <v>5200000</v>
      </c>
      <c r="BQ1531" s="27">
        <v>4940000</v>
      </c>
      <c r="BR1531" s="148"/>
      <c r="BS1531" s="148"/>
      <c r="BT1531" s="143">
        <f t="shared" si="3030"/>
        <v>3.6261886214694741E-2</v>
      </c>
      <c r="BU1531" s="27">
        <f t="shared" si="3031"/>
        <v>5070000</v>
      </c>
      <c r="BV1531" s="28">
        <f t="shared" si="3032"/>
        <v>963300</v>
      </c>
      <c r="BW1531" s="30">
        <f t="shared" si="3033"/>
        <v>6033300</v>
      </c>
      <c r="BX1531" s="26">
        <v>1</v>
      </c>
      <c r="BY1531" s="28">
        <v>5200000</v>
      </c>
      <c r="BZ1531" s="28">
        <v>4940000</v>
      </c>
      <c r="CA1531" s="156"/>
      <c r="CB1531" s="156"/>
      <c r="CC1531" s="177">
        <f t="shared" si="3034"/>
        <v>3.6261886214694741E-2</v>
      </c>
      <c r="CD1531" s="28">
        <f t="shared" si="3035"/>
        <v>5070000</v>
      </c>
      <c r="CE1531" s="28">
        <f t="shared" si="3036"/>
        <v>963300</v>
      </c>
      <c r="CF1531" s="29">
        <f t="shared" si="3037"/>
        <v>6033300</v>
      </c>
      <c r="CG1531" s="26">
        <v>1</v>
      </c>
      <c r="CH1531" s="27">
        <v>4160000</v>
      </c>
      <c r="CI1531" s="27">
        <v>3120000</v>
      </c>
      <c r="CJ1531" s="148"/>
      <c r="CK1531" s="148"/>
      <c r="CL1531" s="143">
        <f t="shared" si="3039"/>
        <v>0.20203050891044214</v>
      </c>
      <c r="CM1531" s="27">
        <f t="shared" si="3040"/>
        <v>3640000</v>
      </c>
      <c r="CN1531" s="27">
        <f t="shared" si="3041"/>
        <v>691600</v>
      </c>
      <c r="CO1531" s="28">
        <f t="shared" si="3042"/>
        <v>4331600</v>
      </c>
      <c r="CP1531" s="31" t="s">
        <v>30</v>
      </c>
      <c r="CQ1531" s="32" t="s">
        <v>30</v>
      </c>
      <c r="CR1531" s="32" t="s">
        <v>30</v>
      </c>
      <c r="CS1531" s="32" t="s">
        <v>30</v>
      </c>
      <c r="CT1531" s="32" t="s">
        <v>30</v>
      </c>
      <c r="CU1531" s="32" t="s">
        <v>30</v>
      </c>
      <c r="CV1531" s="32" t="s">
        <v>30</v>
      </c>
      <c r="CW1531" s="32" t="s">
        <v>30</v>
      </c>
      <c r="CX1531" s="34" t="s">
        <v>30</v>
      </c>
      <c r="CY1531" s="31" t="s">
        <v>30</v>
      </c>
      <c r="CZ1531" s="32" t="s">
        <v>30</v>
      </c>
      <c r="DA1531" s="32" t="s">
        <v>30</v>
      </c>
      <c r="DB1531" s="32" t="s">
        <v>30</v>
      </c>
      <c r="DC1531" s="32" t="s">
        <v>30</v>
      </c>
      <c r="DD1531" s="32" t="s">
        <v>30</v>
      </c>
      <c r="DE1531" s="32" t="s">
        <v>30</v>
      </c>
      <c r="DF1531" s="32" t="s">
        <v>30</v>
      </c>
      <c r="DG1531" s="32" t="s">
        <v>30</v>
      </c>
      <c r="DH1531" s="31" t="s">
        <v>30</v>
      </c>
      <c r="DI1531" s="43" t="s">
        <v>30</v>
      </c>
      <c r="DJ1531" s="43" t="s">
        <v>30</v>
      </c>
      <c r="DK1531" s="43" t="s">
        <v>30</v>
      </c>
      <c r="DL1531" s="43" t="s">
        <v>30</v>
      </c>
      <c r="DM1531" s="32" t="s">
        <v>30</v>
      </c>
      <c r="DN1531" s="32" t="s">
        <v>30</v>
      </c>
      <c r="DO1531" s="33" t="s">
        <v>30</v>
      </c>
    </row>
    <row r="1532" spans="1:119" ht="21" customHeight="1" x14ac:dyDescent="0.25">
      <c r="A1532" s="66" t="s">
        <v>2998</v>
      </c>
      <c r="B1532" s="67" t="s">
        <v>2702</v>
      </c>
      <c r="C1532" s="68" t="s">
        <v>2999</v>
      </c>
      <c r="D1532" s="26">
        <v>1</v>
      </c>
      <c r="E1532" s="27">
        <v>7500000</v>
      </c>
      <c r="F1532" s="27">
        <v>9000000</v>
      </c>
      <c r="G1532" s="148"/>
      <c r="H1532" s="148"/>
      <c r="I1532" s="143">
        <f t="shared" si="3003"/>
        <v>0.12856486930664501</v>
      </c>
      <c r="J1532" s="27">
        <f t="shared" si="3004"/>
        <v>8250000</v>
      </c>
      <c r="K1532" s="28">
        <f t="shared" si="3005"/>
        <v>1567500</v>
      </c>
      <c r="L1532" s="29">
        <f t="shared" si="3006"/>
        <v>9817500</v>
      </c>
      <c r="M1532" s="26">
        <v>1</v>
      </c>
      <c r="N1532" s="27">
        <v>7500000</v>
      </c>
      <c r="O1532" s="27">
        <v>6000000</v>
      </c>
      <c r="P1532" s="145"/>
      <c r="Q1532" s="145"/>
      <c r="R1532" s="143">
        <f t="shared" si="3038"/>
        <v>0.15713484026367724</v>
      </c>
      <c r="S1532" s="27">
        <f t="shared" si="3007"/>
        <v>6750000</v>
      </c>
      <c r="T1532" s="28">
        <f t="shared" si="3008"/>
        <v>1282500</v>
      </c>
      <c r="U1532" s="30">
        <f t="shared" si="3009"/>
        <v>8032500</v>
      </c>
      <c r="V1532" s="26">
        <v>1</v>
      </c>
      <c r="W1532" s="27">
        <v>7500000</v>
      </c>
      <c r="X1532" s="27">
        <v>9000000</v>
      </c>
      <c r="Y1532" s="145"/>
      <c r="Z1532" s="145"/>
      <c r="AA1532" s="143">
        <f t="shared" si="3010"/>
        <v>0.12856486930664501</v>
      </c>
      <c r="AB1532" s="27">
        <f t="shared" si="3011"/>
        <v>8250000</v>
      </c>
      <c r="AC1532" s="28">
        <f t="shared" si="3012"/>
        <v>1567500</v>
      </c>
      <c r="AD1532" s="29">
        <f t="shared" si="3013"/>
        <v>9817500</v>
      </c>
      <c r="AE1532" s="26">
        <v>1</v>
      </c>
      <c r="AF1532" s="27">
        <v>7500000</v>
      </c>
      <c r="AG1532" s="27">
        <v>9150000</v>
      </c>
      <c r="AH1532" s="145"/>
      <c r="AI1532" s="145"/>
      <c r="AJ1532" s="143">
        <f t="shared" si="3014"/>
        <v>0.14014728996490131</v>
      </c>
      <c r="AK1532" s="27">
        <f t="shared" si="3015"/>
        <v>8325000</v>
      </c>
      <c r="AL1532" s="28">
        <f t="shared" si="3016"/>
        <v>1581750</v>
      </c>
      <c r="AM1532" s="30">
        <f t="shared" si="3017"/>
        <v>9906750</v>
      </c>
      <c r="AN1532" s="26">
        <v>1</v>
      </c>
      <c r="AO1532" s="27">
        <v>7500000</v>
      </c>
      <c r="AP1532" s="27">
        <v>10800000</v>
      </c>
      <c r="AQ1532" s="145"/>
      <c r="AR1532" s="145"/>
      <c r="AS1532" s="143">
        <f t="shared" si="3018"/>
        <v>0.25502211780498435</v>
      </c>
      <c r="AT1532" s="27">
        <f t="shared" si="3019"/>
        <v>9150000</v>
      </c>
      <c r="AU1532" s="28">
        <f t="shared" si="3020"/>
        <v>1738500</v>
      </c>
      <c r="AV1532" s="30">
        <f t="shared" si="3021"/>
        <v>10888500</v>
      </c>
      <c r="AW1532" s="26">
        <v>1</v>
      </c>
      <c r="AX1532" s="27">
        <v>7500000</v>
      </c>
      <c r="AY1532" s="27">
        <v>9000000</v>
      </c>
      <c r="AZ1532" s="145"/>
      <c r="BA1532" s="145"/>
      <c r="BB1532" s="143">
        <f t="shared" si="3022"/>
        <v>0.12856486930664501</v>
      </c>
      <c r="BC1532" s="27">
        <f t="shared" si="3023"/>
        <v>8250000</v>
      </c>
      <c r="BD1532" s="27">
        <f t="shared" si="3024"/>
        <v>1567500</v>
      </c>
      <c r="BE1532" s="27">
        <f t="shared" si="3025"/>
        <v>9817500</v>
      </c>
      <c r="BF1532" s="26">
        <v>1</v>
      </c>
      <c r="BG1532" s="27">
        <v>6000000</v>
      </c>
      <c r="BH1532" s="27">
        <v>5400000</v>
      </c>
      <c r="BI1532" s="145"/>
      <c r="BJ1532" s="145"/>
      <c r="BK1532" s="143">
        <f t="shared" si="3026"/>
        <v>7.4432292756478682E-2</v>
      </c>
      <c r="BL1532" s="27">
        <f t="shared" si="3027"/>
        <v>5700000</v>
      </c>
      <c r="BM1532" s="27">
        <f t="shared" si="3028"/>
        <v>1083000</v>
      </c>
      <c r="BN1532" s="28">
        <f t="shared" si="3029"/>
        <v>6783000</v>
      </c>
      <c r="BO1532" s="26">
        <v>1</v>
      </c>
      <c r="BP1532" s="27">
        <v>6000000</v>
      </c>
      <c r="BQ1532" s="27">
        <v>5700000</v>
      </c>
      <c r="BR1532" s="148"/>
      <c r="BS1532" s="148"/>
      <c r="BT1532" s="143">
        <f t="shared" si="3030"/>
        <v>3.6261886214694741E-2</v>
      </c>
      <c r="BU1532" s="27">
        <f t="shared" si="3031"/>
        <v>5850000</v>
      </c>
      <c r="BV1532" s="28">
        <f t="shared" si="3032"/>
        <v>1111500</v>
      </c>
      <c r="BW1532" s="30">
        <f t="shared" si="3033"/>
        <v>6961500</v>
      </c>
      <c r="BX1532" s="26">
        <v>1</v>
      </c>
      <c r="BY1532" s="28">
        <v>6000000</v>
      </c>
      <c r="BZ1532" s="28">
        <v>5700000</v>
      </c>
      <c r="CA1532" s="156"/>
      <c r="CB1532" s="156"/>
      <c r="CC1532" s="177">
        <f t="shared" si="3034"/>
        <v>3.6261886214694741E-2</v>
      </c>
      <c r="CD1532" s="28">
        <f t="shared" si="3035"/>
        <v>5850000</v>
      </c>
      <c r="CE1532" s="28">
        <f t="shared" si="3036"/>
        <v>1111500</v>
      </c>
      <c r="CF1532" s="29">
        <f t="shared" si="3037"/>
        <v>6961500</v>
      </c>
      <c r="CG1532" s="26">
        <v>1</v>
      </c>
      <c r="CH1532" s="27">
        <v>4800000</v>
      </c>
      <c r="CI1532" s="27">
        <v>3600000</v>
      </c>
      <c r="CJ1532" s="148"/>
      <c r="CK1532" s="148"/>
      <c r="CL1532" s="143">
        <f t="shared" si="3039"/>
        <v>0.20203050891044214</v>
      </c>
      <c r="CM1532" s="27">
        <f t="shared" si="3040"/>
        <v>4200000</v>
      </c>
      <c r="CN1532" s="27">
        <f t="shared" si="3041"/>
        <v>798000</v>
      </c>
      <c r="CO1532" s="28">
        <f t="shared" si="3042"/>
        <v>4998000</v>
      </c>
      <c r="CP1532" s="31" t="s">
        <v>30</v>
      </c>
      <c r="CQ1532" s="32" t="s">
        <v>30</v>
      </c>
      <c r="CR1532" s="32" t="s">
        <v>30</v>
      </c>
      <c r="CS1532" s="32" t="s">
        <v>30</v>
      </c>
      <c r="CT1532" s="32" t="s">
        <v>30</v>
      </c>
      <c r="CU1532" s="32" t="s">
        <v>30</v>
      </c>
      <c r="CV1532" s="32" t="s">
        <v>30</v>
      </c>
      <c r="CW1532" s="32" t="s">
        <v>30</v>
      </c>
      <c r="CX1532" s="34" t="s">
        <v>30</v>
      </c>
      <c r="CY1532" s="31" t="s">
        <v>30</v>
      </c>
      <c r="CZ1532" s="32" t="s">
        <v>30</v>
      </c>
      <c r="DA1532" s="32" t="s">
        <v>30</v>
      </c>
      <c r="DB1532" s="32" t="s">
        <v>30</v>
      </c>
      <c r="DC1532" s="32" t="s">
        <v>30</v>
      </c>
      <c r="DD1532" s="32" t="s">
        <v>30</v>
      </c>
      <c r="DE1532" s="32" t="s">
        <v>30</v>
      </c>
      <c r="DF1532" s="32" t="s">
        <v>30</v>
      </c>
      <c r="DG1532" s="32" t="s">
        <v>30</v>
      </c>
      <c r="DH1532" s="31" t="s">
        <v>30</v>
      </c>
      <c r="DI1532" s="43" t="s">
        <v>30</v>
      </c>
      <c r="DJ1532" s="43" t="s">
        <v>30</v>
      </c>
      <c r="DK1532" s="43" t="s">
        <v>30</v>
      </c>
      <c r="DL1532" s="43" t="s">
        <v>30</v>
      </c>
      <c r="DM1532" s="32" t="s">
        <v>30</v>
      </c>
      <c r="DN1532" s="32" t="s">
        <v>30</v>
      </c>
      <c r="DO1532" s="33" t="s">
        <v>30</v>
      </c>
    </row>
    <row r="1533" spans="1:119" ht="21" customHeight="1" x14ac:dyDescent="0.25">
      <c r="A1533" s="66" t="s">
        <v>3000</v>
      </c>
      <c r="B1533" s="67" t="s">
        <v>2702</v>
      </c>
      <c r="C1533" s="68" t="s">
        <v>3001</v>
      </c>
      <c r="D1533" s="26">
        <v>1</v>
      </c>
      <c r="E1533" s="27">
        <v>8000000</v>
      </c>
      <c r="F1533" s="27">
        <v>9600000</v>
      </c>
      <c r="G1533" s="148"/>
      <c r="H1533" s="148"/>
      <c r="I1533" s="143">
        <f t="shared" si="3003"/>
        <v>0.12856486930664501</v>
      </c>
      <c r="J1533" s="27">
        <f t="shared" si="3004"/>
        <v>8800000</v>
      </c>
      <c r="K1533" s="28">
        <f t="shared" si="3005"/>
        <v>1672000</v>
      </c>
      <c r="L1533" s="29">
        <f t="shared" si="3006"/>
        <v>10472000</v>
      </c>
      <c r="M1533" s="26">
        <v>1</v>
      </c>
      <c r="N1533" s="27">
        <v>8000000</v>
      </c>
      <c r="O1533" s="27">
        <v>6400000</v>
      </c>
      <c r="P1533" s="145"/>
      <c r="Q1533" s="145"/>
      <c r="R1533" s="143">
        <f t="shared" si="3038"/>
        <v>0.15713484026367724</v>
      </c>
      <c r="S1533" s="27">
        <f t="shared" si="3007"/>
        <v>7200000</v>
      </c>
      <c r="T1533" s="28">
        <f t="shared" si="3008"/>
        <v>1368000</v>
      </c>
      <c r="U1533" s="30">
        <f t="shared" si="3009"/>
        <v>8568000</v>
      </c>
      <c r="V1533" s="26">
        <v>1</v>
      </c>
      <c r="W1533" s="27">
        <v>8000000</v>
      </c>
      <c r="X1533" s="27">
        <v>9600000</v>
      </c>
      <c r="Y1533" s="145"/>
      <c r="Z1533" s="145"/>
      <c r="AA1533" s="143">
        <f t="shared" si="3010"/>
        <v>0.12856486930664501</v>
      </c>
      <c r="AB1533" s="27">
        <f t="shared" si="3011"/>
        <v>8800000</v>
      </c>
      <c r="AC1533" s="28">
        <f t="shared" si="3012"/>
        <v>1672000</v>
      </c>
      <c r="AD1533" s="29">
        <f t="shared" si="3013"/>
        <v>10472000</v>
      </c>
      <c r="AE1533" s="26">
        <v>1</v>
      </c>
      <c r="AF1533" s="27">
        <v>8000000</v>
      </c>
      <c r="AG1533" s="27">
        <v>9760000</v>
      </c>
      <c r="AH1533" s="145"/>
      <c r="AI1533" s="145"/>
      <c r="AJ1533" s="143">
        <f t="shared" si="3014"/>
        <v>0.14014728996490131</v>
      </c>
      <c r="AK1533" s="27">
        <f t="shared" si="3015"/>
        <v>8880000</v>
      </c>
      <c r="AL1533" s="28">
        <f t="shared" si="3016"/>
        <v>1687200</v>
      </c>
      <c r="AM1533" s="30">
        <f t="shared" si="3017"/>
        <v>10567200</v>
      </c>
      <c r="AN1533" s="26">
        <v>1</v>
      </c>
      <c r="AO1533" s="27">
        <v>8000000</v>
      </c>
      <c r="AP1533" s="27">
        <v>11520000</v>
      </c>
      <c r="AQ1533" s="145"/>
      <c r="AR1533" s="145"/>
      <c r="AS1533" s="143">
        <f t="shared" si="3018"/>
        <v>0.25502211780498435</v>
      </c>
      <c r="AT1533" s="27">
        <f t="shared" si="3019"/>
        <v>9760000</v>
      </c>
      <c r="AU1533" s="28">
        <f t="shared" si="3020"/>
        <v>1854400</v>
      </c>
      <c r="AV1533" s="30">
        <f t="shared" si="3021"/>
        <v>11614400</v>
      </c>
      <c r="AW1533" s="26">
        <v>1</v>
      </c>
      <c r="AX1533" s="27">
        <v>8000000</v>
      </c>
      <c r="AY1533" s="27">
        <v>9600000</v>
      </c>
      <c r="AZ1533" s="145"/>
      <c r="BA1533" s="145"/>
      <c r="BB1533" s="143">
        <f t="shared" si="3022"/>
        <v>0.12856486930664501</v>
      </c>
      <c r="BC1533" s="27">
        <f t="shared" si="3023"/>
        <v>8800000</v>
      </c>
      <c r="BD1533" s="27">
        <f t="shared" si="3024"/>
        <v>1672000</v>
      </c>
      <c r="BE1533" s="27">
        <f t="shared" si="3025"/>
        <v>10472000</v>
      </c>
      <c r="BF1533" s="26">
        <v>1</v>
      </c>
      <c r="BG1533" s="27">
        <v>6400000</v>
      </c>
      <c r="BH1533" s="27">
        <v>5760000</v>
      </c>
      <c r="BI1533" s="145"/>
      <c r="BJ1533" s="145"/>
      <c r="BK1533" s="143">
        <f t="shared" si="3026"/>
        <v>7.4432292756478682E-2</v>
      </c>
      <c r="BL1533" s="27">
        <f t="shared" si="3027"/>
        <v>6080000</v>
      </c>
      <c r="BM1533" s="27">
        <f t="shared" si="3028"/>
        <v>1155200</v>
      </c>
      <c r="BN1533" s="28">
        <f t="shared" si="3029"/>
        <v>7235200</v>
      </c>
      <c r="BO1533" s="26">
        <v>1</v>
      </c>
      <c r="BP1533" s="27">
        <v>6400000</v>
      </c>
      <c r="BQ1533" s="27">
        <v>6080000</v>
      </c>
      <c r="BR1533" s="148"/>
      <c r="BS1533" s="148"/>
      <c r="BT1533" s="143">
        <f t="shared" si="3030"/>
        <v>3.6261886214694741E-2</v>
      </c>
      <c r="BU1533" s="27">
        <f t="shared" si="3031"/>
        <v>6240000</v>
      </c>
      <c r="BV1533" s="28">
        <f t="shared" si="3032"/>
        <v>1185600</v>
      </c>
      <c r="BW1533" s="30">
        <f t="shared" si="3033"/>
        <v>7425600</v>
      </c>
      <c r="BX1533" s="26">
        <v>1</v>
      </c>
      <c r="BY1533" s="28">
        <v>6400000</v>
      </c>
      <c r="BZ1533" s="28">
        <v>6080000</v>
      </c>
      <c r="CA1533" s="156"/>
      <c r="CB1533" s="156"/>
      <c r="CC1533" s="177">
        <f t="shared" si="3034"/>
        <v>3.6261886214694741E-2</v>
      </c>
      <c r="CD1533" s="28">
        <f t="shared" si="3035"/>
        <v>6240000</v>
      </c>
      <c r="CE1533" s="28">
        <f t="shared" si="3036"/>
        <v>1185600</v>
      </c>
      <c r="CF1533" s="29">
        <f t="shared" si="3037"/>
        <v>7425600</v>
      </c>
      <c r="CG1533" s="26">
        <v>1</v>
      </c>
      <c r="CH1533" s="27">
        <v>5120000</v>
      </c>
      <c r="CI1533" s="27">
        <v>3840000</v>
      </c>
      <c r="CJ1533" s="148"/>
      <c r="CK1533" s="148"/>
      <c r="CL1533" s="143">
        <f t="shared" si="3039"/>
        <v>0.20203050891044214</v>
      </c>
      <c r="CM1533" s="27">
        <f t="shared" si="3040"/>
        <v>4480000</v>
      </c>
      <c r="CN1533" s="27">
        <f t="shared" si="3041"/>
        <v>851200</v>
      </c>
      <c r="CO1533" s="28">
        <f t="shared" si="3042"/>
        <v>5331200</v>
      </c>
      <c r="CP1533" s="31" t="s">
        <v>30</v>
      </c>
      <c r="CQ1533" s="32" t="s">
        <v>30</v>
      </c>
      <c r="CR1533" s="32" t="s">
        <v>30</v>
      </c>
      <c r="CS1533" s="32" t="s">
        <v>30</v>
      </c>
      <c r="CT1533" s="32" t="s">
        <v>30</v>
      </c>
      <c r="CU1533" s="32" t="s">
        <v>30</v>
      </c>
      <c r="CV1533" s="32" t="s">
        <v>30</v>
      </c>
      <c r="CW1533" s="32" t="s">
        <v>30</v>
      </c>
      <c r="CX1533" s="34" t="s">
        <v>30</v>
      </c>
      <c r="CY1533" s="31" t="s">
        <v>30</v>
      </c>
      <c r="CZ1533" s="32" t="s">
        <v>30</v>
      </c>
      <c r="DA1533" s="32" t="s">
        <v>30</v>
      </c>
      <c r="DB1533" s="32" t="s">
        <v>30</v>
      </c>
      <c r="DC1533" s="32" t="s">
        <v>30</v>
      </c>
      <c r="DD1533" s="32" t="s">
        <v>30</v>
      </c>
      <c r="DE1533" s="32" t="s">
        <v>30</v>
      </c>
      <c r="DF1533" s="32" t="s">
        <v>30</v>
      </c>
      <c r="DG1533" s="32" t="s">
        <v>30</v>
      </c>
      <c r="DH1533" s="31" t="s">
        <v>30</v>
      </c>
      <c r="DI1533" s="43" t="s">
        <v>30</v>
      </c>
      <c r="DJ1533" s="43" t="s">
        <v>30</v>
      </c>
      <c r="DK1533" s="43" t="s">
        <v>30</v>
      </c>
      <c r="DL1533" s="43" t="s">
        <v>30</v>
      </c>
      <c r="DM1533" s="32" t="s">
        <v>30</v>
      </c>
      <c r="DN1533" s="32" t="s">
        <v>30</v>
      </c>
      <c r="DO1533" s="33" t="s">
        <v>30</v>
      </c>
    </row>
    <row r="1534" spans="1:119" ht="21" customHeight="1" x14ac:dyDescent="0.25">
      <c r="A1534" s="66" t="s">
        <v>3002</v>
      </c>
      <c r="B1534" s="67" t="s">
        <v>2702</v>
      </c>
      <c r="C1534" s="68" t="s">
        <v>3003</v>
      </c>
      <c r="D1534" s="26">
        <v>1</v>
      </c>
      <c r="E1534" s="27">
        <v>8500000</v>
      </c>
      <c r="F1534" s="27">
        <v>10200000</v>
      </c>
      <c r="G1534" s="148"/>
      <c r="H1534" s="148"/>
      <c r="I1534" s="143">
        <f t="shared" si="3003"/>
        <v>0.12856486930664499</v>
      </c>
      <c r="J1534" s="27">
        <f t="shared" si="3004"/>
        <v>9350000</v>
      </c>
      <c r="K1534" s="28">
        <f t="shared" si="3005"/>
        <v>1776500</v>
      </c>
      <c r="L1534" s="29">
        <f t="shared" si="3006"/>
        <v>11126500</v>
      </c>
      <c r="M1534" s="26">
        <v>1</v>
      </c>
      <c r="N1534" s="27">
        <v>8500000</v>
      </c>
      <c r="O1534" s="27">
        <v>6800000</v>
      </c>
      <c r="P1534" s="145"/>
      <c r="Q1534" s="145"/>
      <c r="R1534" s="143">
        <f t="shared" si="3038"/>
        <v>0.15713484026367722</v>
      </c>
      <c r="S1534" s="27">
        <f t="shared" si="3007"/>
        <v>7650000</v>
      </c>
      <c r="T1534" s="28">
        <f t="shared" si="3008"/>
        <v>1453500</v>
      </c>
      <c r="U1534" s="30">
        <f t="shared" si="3009"/>
        <v>9103500</v>
      </c>
      <c r="V1534" s="26">
        <v>1</v>
      </c>
      <c r="W1534" s="27">
        <v>8500000</v>
      </c>
      <c r="X1534" s="27">
        <v>10200000</v>
      </c>
      <c r="Y1534" s="145"/>
      <c r="Z1534" s="145"/>
      <c r="AA1534" s="143">
        <f t="shared" si="3010"/>
        <v>0.12856486930664499</v>
      </c>
      <c r="AB1534" s="27">
        <f t="shared" si="3011"/>
        <v>9350000</v>
      </c>
      <c r="AC1534" s="28">
        <f t="shared" si="3012"/>
        <v>1776500</v>
      </c>
      <c r="AD1534" s="29">
        <f t="shared" si="3013"/>
        <v>11126500</v>
      </c>
      <c r="AE1534" s="26">
        <v>1</v>
      </c>
      <c r="AF1534" s="27">
        <v>8500000</v>
      </c>
      <c r="AG1534" s="27">
        <v>10370000</v>
      </c>
      <c r="AH1534" s="145"/>
      <c r="AI1534" s="145"/>
      <c r="AJ1534" s="143">
        <f t="shared" si="3014"/>
        <v>0.14014728996490131</v>
      </c>
      <c r="AK1534" s="27">
        <f t="shared" si="3015"/>
        <v>9435000</v>
      </c>
      <c r="AL1534" s="28">
        <f t="shared" si="3016"/>
        <v>1792650</v>
      </c>
      <c r="AM1534" s="30">
        <f t="shared" si="3017"/>
        <v>11227650</v>
      </c>
      <c r="AN1534" s="26">
        <v>1</v>
      </c>
      <c r="AO1534" s="27">
        <v>8500000</v>
      </c>
      <c r="AP1534" s="27">
        <v>12240000</v>
      </c>
      <c r="AQ1534" s="145"/>
      <c r="AR1534" s="145"/>
      <c r="AS1534" s="143">
        <f t="shared" si="3018"/>
        <v>0.25502211780498435</v>
      </c>
      <c r="AT1534" s="27">
        <f t="shared" si="3019"/>
        <v>10370000</v>
      </c>
      <c r="AU1534" s="28">
        <f t="shared" si="3020"/>
        <v>1970300</v>
      </c>
      <c r="AV1534" s="30">
        <f t="shared" si="3021"/>
        <v>12340300</v>
      </c>
      <c r="AW1534" s="26">
        <v>1</v>
      </c>
      <c r="AX1534" s="27">
        <v>8500000</v>
      </c>
      <c r="AY1534" s="27">
        <v>10200000</v>
      </c>
      <c r="AZ1534" s="145"/>
      <c r="BA1534" s="145"/>
      <c r="BB1534" s="143">
        <f t="shared" si="3022"/>
        <v>0.12856486930664499</v>
      </c>
      <c r="BC1534" s="27">
        <f t="shared" si="3023"/>
        <v>9350000</v>
      </c>
      <c r="BD1534" s="27">
        <f t="shared" si="3024"/>
        <v>1776500</v>
      </c>
      <c r="BE1534" s="27">
        <f t="shared" si="3025"/>
        <v>11126500</v>
      </c>
      <c r="BF1534" s="26">
        <v>1</v>
      </c>
      <c r="BG1534" s="27">
        <v>6800000</v>
      </c>
      <c r="BH1534" s="27">
        <v>6120000</v>
      </c>
      <c r="BI1534" s="145"/>
      <c r="BJ1534" s="145"/>
      <c r="BK1534" s="143">
        <f t="shared" si="3026"/>
        <v>7.4432292756478682E-2</v>
      </c>
      <c r="BL1534" s="27">
        <f t="shared" si="3027"/>
        <v>6460000</v>
      </c>
      <c r="BM1534" s="27">
        <f t="shared" si="3028"/>
        <v>1227400</v>
      </c>
      <c r="BN1534" s="28">
        <f t="shared" si="3029"/>
        <v>7687400</v>
      </c>
      <c r="BO1534" s="26">
        <v>1</v>
      </c>
      <c r="BP1534" s="27">
        <v>6800000</v>
      </c>
      <c r="BQ1534" s="27">
        <v>6460000</v>
      </c>
      <c r="BR1534" s="148"/>
      <c r="BS1534" s="148"/>
      <c r="BT1534" s="143">
        <f t="shared" si="3030"/>
        <v>3.6261886214694741E-2</v>
      </c>
      <c r="BU1534" s="27">
        <f t="shared" si="3031"/>
        <v>6630000</v>
      </c>
      <c r="BV1534" s="28">
        <f t="shared" si="3032"/>
        <v>1259700</v>
      </c>
      <c r="BW1534" s="30">
        <f t="shared" si="3033"/>
        <v>7889700</v>
      </c>
      <c r="BX1534" s="26">
        <v>1</v>
      </c>
      <c r="BY1534" s="28">
        <v>6800000</v>
      </c>
      <c r="BZ1534" s="28">
        <v>6460000</v>
      </c>
      <c r="CA1534" s="156"/>
      <c r="CB1534" s="156"/>
      <c r="CC1534" s="177">
        <f t="shared" si="3034"/>
        <v>3.6261886214694741E-2</v>
      </c>
      <c r="CD1534" s="28">
        <f t="shared" si="3035"/>
        <v>6630000</v>
      </c>
      <c r="CE1534" s="28">
        <f t="shared" si="3036"/>
        <v>1259700</v>
      </c>
      <c r="CF1534" s="29">
        <f t="shared" si="3037"/>
        <v>7889700</v>
      </c>
      <c r="CG1534" s="26">
        <v>1</v>
      </c>
      <c r="CH1534" s="27">
        <v>5440000</v>
      </c>
      <c r="CI1534" s="27">
        <v>4080000</v>
      </c>
      <c r="CJ1534" s="148"/>
      <c r="CK1534" s="148"/>
      <c r="CL1534" s="143">
        <f t="shared" si="3039"/>
        <v>0.20203050891044214</v>
      </c>
      <c r="CM1534" s="27">
        <f t="shared" si="3040"/>
        <v>4760000</v>
      </c>
      <c r="CN1534" s="27">
        <f t="shared" si="3041"/>
        <v>904400</v>
      </c>
      <c r="CO1534" s="28">
        <f t="shared" si="3042"/>
        <v>5664400</v>
      </c>
      <c r="CP1534" s="31" t="s">
        <v>30</v>
      </c>
      <c r="CQ1534" s="32" t="s">
        <v>30</v>
      </c>
      <c r="CR1534" s="32" t="s">
        <v>30</v>
      </c>
      <c r="CS1534" s="32" t="s">
        <v>30</v>
      </c>
      <c r="CT1534" s="32" t="s">
        <v>30</v>
      </c>
      <c r="CU1534" s="32" t="s">
        <v>30</v>
      </c>
      <c r="CV1534" s="32" t="s">
        <v>30</v>
      </c>
      <c r="CW1534" s="32" t="s">
        <v>30</v>
      </c>
      <c r="CX1534" s="34" t="s">
        <v>30</v>
      </c>
      <c r="CY1534" s="31" t="s">
        <v>30</v>
      </c>
      <c r="CZ1534" s="32" t="s">
        <v>30</v>
      </c>
      <c r="DA1534" s="32" t="s">
        <v>30</v>
      </c>
      <c r="DB1534" s="32" t="s">
        <v>30</v>
      </c>
      <c r="DC1534" s="32" t="s">
        <v>30</v>
      </c>
      <c r="DD1534" s="32" t="s">
        <v>30</v>
      </c>
      <c r="DE1534" s="32" t="s">
        <v>30</v>
      </c>
      <c r="DF1534" s="32" t="s">
        <v>30</v>
      </c>
      <c r="DG1534" s="32" t="s">
        <v>30</v>
      </c>
      <c r="DH1534" s="31" t="s">
        <v>30</v>
      </c>
      <c r="DI1534" s="43" t="s">
        <v>30</v>
      </c>
      <c r="DJ1534" s="43" t="s">
        <v>30</v>
      </c>
      <c r="DK1534" s="43" t="s">
        <v>30</v>
      </c>
      <c r="DL1534" s="43" t="s">
        <v>30</v>
      </c>
      <c r="DM1534" s="32" t="s">
        <v>30</v>
      </c>
      <c r="DN1534" s="32" t="s">
        <v>30</v>
      </c>
      <c r="DO1534" s="33" t="s">
        <v>30</v>
      </c>
    </row>
    <row r="1535" spans="1:119" ht="21" customHeight="1" x14ac:dyDescent="0.25">
      <c r="A1535" s="66" t="s">
        <v>3004</v>
      </c>
      <c r="B1535" s="67" t="s">
        <v>2702</v>
      </c>
      <c r="C1535" s="68" t="s">
        <v>3005</v>
      </c>
      <c r="D1535" s="26">
        <v>1</v>
      </c>
      <c r="E1535" s="27">
        <v>5000000</v>
      </c>
      <c r="F1535" s="27">
        <v>6000000</v>
      </c>
      <c r="G1535" s="148"/>
      <c r="H1535" s="148"/>
      <c r="I1535" s="143">
        <f t="shared" si="3003"/>
        <v>0.12856486930664499</v>
      </c>
      <c r="J1535" s="27">
        <f t="shared" si="3004"/>
        <v>5500000</v>
      </c>
      <c r="K1535" s="28">
        <f t="shared" si="3005"/>
        <v>1045000</v>
      </c>
      <c r="L1535" s="29">
        <f t="shared" si="3006"/>
        <v>6545000</v>
      </c>
      <c r="M1535" s="26">
        <v>1</v>
      </c>
      <c r="N1535" s="27">
        <v>5000000</v>
      </c>
      <c r="O1535" s="27">
        <v>4000000</v>
      </c>
      <c r="P1535" s="145"/>
      <c r="Q1535" s="145"/>
      <c r="R1535" s="143">
        <f t="shared" si="3038"/>
        <v>0.15713484026367722</v>
      </c>
      <c r="S1535" s="27">
        <f t="shared" si="3007"/>
        <v>4500000</v>
      </c>
      <c r="T1535" s="28">
        <f t="shared" si="3008"/>
        <v>855000</v>
      </c>
      <c r="U1535" s="30">
        <f t="shared" si="3009"/>
        <v>5355000</v>
      </c>
      <c r="V1535" s="26">
        <v>1</v>
      </c>
      <c r="W1535" s="27">
        <v>5000000</v>
      </c>
      <c r="X1535" s="27">
        <v>6000000</v>
      </c>
      <c r="Y1535" s="145"/>
      <c r="Z1535" s="145"/>
      <c r="AA1535" s="143">
        <f t="shared" si="3010"/>
        <v>0.12856486930664499</v>
      </c>
      <c r="AB1535" s="27">
        <f t="shared" si="3011"/>
        <v>5500000</v>
      </c>
      <c r="AC1535" s="28">
        <f t="shared" si="3012"/>
        <v>1045000</v>
      </c>
      <c r="AD1535" s="29">
        <f t="shared" si="3013"/>
        <v>6545000</v>
      </c>
      <c r="AE1535" s="26">
        <v>1</v>
      </c>
      <c r="AF1535" s="27">
        <v>5000000</v>
      </c>
      <c r="AG1535" s="27">
        <v>6100000</v>
      </c>
      <c r="AH1535" s="145"/>
      <c r="AI1535" s="145"/>
      <c r="AJ1535" s="143">
        <f t="shared" si="3014"/>
        <v>0.14014728996490131</v>
      </c>
      <c r="AK1535" s="27">
        <f t="shared" si="3015"/>
        <v>5550000</v>
      </c>
      <c r="AL1535" s="28">
        <f t="shared" si="3016"/>
        <v>1054500</v>
      </c>
      <c r="AM1535" s="30">
        <f t="shared" si="3017"/>
        <v>6604500</v>
      </c>
      <c r="AN1535" s="26">
        <v>1</v>
      </c>
      <c r="AO1535" s="27">
        <v>5000000</v>
      </c>
      <c r="AP1535" s="27">
        <v>7200000</v>
      </c>
      <c r="AQ1535" s="145"/>
      <c r="AR1535" s="145"/>
      <c r="AS1535" s="143">
        <f t="shared" si="3018"/>
        <v>0.25502211780498435</v>
      </c>
      <c r="AT1535" s="27">
        <f t="shared" si="3019"/>
        <v>6100000</v>
      </c>
      <c r="AU1535" s="28">
        <f t="shared" si="3020"/>
        <v>1159000</v>
      </c>
      <c r="AV1535" s="30">
        <f t="shared" si="3021"/>
        <v>7259000</v>
      </c>
      <c r="AW1535" s="26">
        <v>1</v>
      </c>
      <c r="AX1535" s="27">
        <v>5000000</v>
      </c>
      <c r="AY1535" s="27">
        <v>6000000</v>
      </c>
      <c r="AZ1535" s="145"/>
      <c r="BA1535" s="145"/>
      <c r="BB1535" s="143">
        <f t="shared" si="3022"/>
        <v>0.12856486930664499</v>
      </c>
      <c r="BC1535" s="27">
        <f t="shared" si="3023"/>
        <v>5500000</v>
      </c>
      <c r="BD1535" s="27">
        <f t="shared" si="3024"/>
        <v>1045000</v>
      </c>
      <c r="BE1535" s="27">
        <f t="shared" si="3025"/>
        <v>6545000</v>
      </c>
      <c r="BF1535" s="26">
        <v>1</v>
      </c>
      <c r="BG1535" s="27">
        <v>4000000</v>
      </c>
      <c r="BH1535" s="27">
        <v>3600000</v>
      </c>
      <c r="BI1535" s="145"/>
      <c r="BJ1535" s="145"/>
      <c r="BK1535" s="143">
        <f t="shared" si="3026"/>
        <v>7.4432292756478696E-2</v>
      </c>
      <c r="BL1535" s="27">
        <f t="shared" si="3027"/>
        <v>3800000</v>
      </c>
      <c r="BM1535" s="27">
        <f t="shared" si="3028"/>
        <v>722000</v>
      </c>
      <c r="BN1535" s="28">
        <f t="shared" si="3029"/>
        <v>4522000</v>
      </c>
      <c r="BO1535" s="26">
        <v>1</v>
      </c>
      <c r="BP1535" s="27">
        <v>4000000</v>
      </c>
      <c r="BQ1535" s="27">
        <v>3800000</v>
      </c>
      <c r="BR1535" s="148"/>
      <c r="BS1535" s="148"/>
      <c r="BT1535" s="143">
        <f t="shared" si="3030"/>
        <v>3.6261886214694748E-2</v>
      </c>
      <c r="BU1535" s="27">
        <f t="shared" si="3031"/>
        <v>3900000</v>
      </c>
      <c r="BV1535" s="28">
        <f t="shared" si="3032"/>
        <v>741000</v>
      </c>
      <c r="BW1535" s="30">
        <f t="shared" si="3033"/>
        <v>4641000</v>
      </c>
      <c r="BX1535" s="26">
        <v>1</v>
      </c>
      <c r="BY1535" s="28">
        <v>4000000</v>
      </c>
      <c r="BZ1535" s="28">
        <v>3800000</v>
      </c>
      <c r="CA1535" s="156"/>
      <c r="CB1535" s="156"/>
      <c r="CC1535" s="177">
        <f t="shared" si="3034"/>
        <v>3.6261886214694748E-2</v>
      </c>
      <c r="CD1535" s="28">
        <f t="shared" si="3035"/>
        <v>3900000</v>
      </c>
      <c r="CE1535" s="28">
        <f t="shared" si="3036"/>
        <v>741000</v>
      </c>
      <c r="CF1535" s="29">
        <f t="shared" si="3037"/>
        <v>4641000</v>
      </c>
      <c r="CG1535" s="26">
        <v>1</v>
      </c>
      <c r="CH1535" s="27">
        <v>3200000</v>
      </c>
      <c r="CI1535" s="27">
        <v>2400000</v>
      </c>
      <c r="CJ1535" s="148"/>
      <c r="CK1535" s="148"/>
      <c r="CL1535" s="143">
        <f t="shared" si="3039"/>
        <v>0.20203050891044216</v>
      </c>
      <c r="CM1535" s="27">
        <f t="shared" si="3040"/>
        <v>2800000</v>
      </c>
      <c r="CN1535" s="27">
        <f t="shared" si="3041"/>
        <v>532000</v>
      </c>
      <c r="CO1535" s="28">
        <f t="shared" si="3042"/>
        <v>3332000</v>
      </c>
      <c r="CP1535" s="31" t="s">
        <v>30</v>
      </c>
      <c r="CQ1535" s="32" t="s">
        <v>30</v>
      </c>
      <c r="CR1535" s="32" t="s">
        <v>30</v>
      </c>
      <c r="CS1535" s="32" t="s">
        <v>30</v>
      </c>
      <c r="CT1535" s="32" t="s">
        <v>30</v>
      </c>
      <c r="CU1535" s="32" t="s">
        <v>30</v>
      </c>
      <c r="CV1535" s="32" t="s">
        <v>30</v>
      </c>
      <c r="CW1535" s="32" t="s">
        <v>30</v>
      </c>
      <c r="CX1535" s="34" t="s">
        <v>30</v>
      </c>
      <c r="CY1535" s="31" t="s">
        <v>30</v>
      </c>
      <c r="CZ1535" s="32" t="s">
        <v>30</v>
      </c>
      <c r="DA1535" s="32" t="s">
        <v>30</v>
      </c>
      <c r="DB1535" s="32" t="s">
        <v>30</v>
      </c>
      <c r="DC1535" s="32" t="s">
        <v>30</v>
      </c>
      <c r="DD1535" s="32" t="s">
        <v>30</v>
      </c>
      <c r="DE1535" s="32" t="s">
        <v>30</v>
      </c>
      <c r="DF1535" s="32" t="s">
        <v>30</v>
      </c>
      <c r="DG1535" s="32" t="s">
        <v>30</v>
      </c>
      <c r="DH1535" s="31" t="s">
        <v>30</v>
      </c>
      <c r="DI1535" s="43" t="s">
        <v>30</v>
      </c>
      <c r="DJ1535" s="43" t="s">
        <v>30</v>
      </c>
      <c r="DK1535" s="43" t="s">
        <v>30</v>
      </c>
      <c r="DL1535" s="43" t="s">
        <v>30</v>
      </c>
      <c r="DM1535" s="32" t="s">
        <v>30</v>
      </c>
      <c r="DN1535" s="32" t="s">
        <v>30</v>
      </c>
      <c r="DO1535" s="33" t="s">
        <v>30</v>
      </c>
    </row>
    <row r="1536" spans="1:119" ht="21" customHeight="1" x14ac:dyDescent="0.25">
      <c r="A1536" s="66" t="s">
        <v>3006</v>
      </c>
      <c r="B1536" s="67" t="s">
        <v>2702</v>
      </c>
      <c r="C1536" s="68" t="s">
        <v>3007</v>
      </c>
      <c r="D1536" s="26">
        <v>1</v>
      </c>
      <c r="E1536" s="27">
        <v>5500000</v>
      </c>
      <c r="F1536" s="27">
        <v>6600000</v>
      </c>
      <c r="G1536" s="148"/>
      <c r="H1536" s="148"/>
      <c r="I1536" s="143">
        <f t="shared" si="3003"/>
        <v>0.12856486930664499</v>
      </c>
      <c r="J1536" s="27">
        <f t="shared" si="3004"/>
        <v>6050000</v>
      </c>
      <c r="K1536" s="28">
        <f t="shared" si="3005"/>
        <v>1149500</v>
      </c>
      <c r="L1536" s="29">
        <f t="shared" si="3006"/>
        <v>7199500</v>
      </c>
      <c r="M1536" s="26">
        <v>1</v>
      </c>
      <c r="N1536" s="27">
        <v>5500000</v>
      </c>
      <c r="O1536" s="27">
        <v>4400000</v>
      </c>
      <c r="P1536" s="145"/>
      <c r="Q1536" s="145"/>
      <c r="R1536" s="143">
        <f t="shared" si="3038"/>
        <v>0.15713484026367722</v>
      </c>
      <c r="S1536" s="27">
        <f t="shared" si="3007"/>
        <v>4950000</v>
      </c>
      <c r="T1536" s="28">
        <f t="shared" si="3008"/>
        <v>940500</v>
      </c>
      <c r="U1536" s="30">
        <f t="shared" si="3009"/>
        <v>5890500</v>
      </c>
      <c r="V1536" s="26">
        <v>1</v>
      </c>
      <c r="W1536" s="27">
        <v>5500000</v>
      </c>
      <c r="X1536" s="27">
        <v>6600000</v>
      </c>
      <c r="Y1536" s="145"/>
      <c r="Z1536" s="145"/>
      <c r="AA1536" s="143">
        <f t="shared" si="3010"/>
        <v>0.12856486930664499</v>
      </c>
      <c r="AB1536" s="27">
        <f t="shared" si="3011"/>
        <v>6050000</v>
      </c>
      <c r="AC1536" s="28">
        <f t="shared" si="3012"/>
        <v>1149500</v>
      </c>
      <c r="AD1536" s="29">
        <f t="shared" si="3013"/>
        <v>7199500</v>
      </c>
      <c r="AE1536" s="26">
        <v>1</v>
      </c>
      <c r="AF1536" s="27">
        <v>5500000</v>
      </c>
      <c r="AG1536" s="27">
        <v>6710000</v>
      </c>
      <c r="AH1536" s="145"/>
      <c r="AI1536" s="145"/>
      <c r="AJ1536" s="143">
        <f t="shared" si="3014"/>
        <v>0.14014728996490131</v>
      </c>
      <c r="AK1536" s="27">
        <f t="shared" si="3015"/>
        <v>6105000</v>
      </c>
      <c r="AL1536" s="28">
        <f t="shared" si="3016"/>
        <v>1159950</v>
      </c>
      <c r="AM1536" s="30">
        <f t="shared" si="3017"/>
        <v>7264950</v>
      </c>
      <c r="AN1536" s="26">
        <v>1</v>
      </c>
      <c r="AO1536" s="27">
        <v>5500000</v>
      </c>
      <c r="AP1536" s="27">
        <v>7920000</v>
      </c>
      <c r="AQ1536" s="145"/>
      <c r="AR1536" s="145"/>
      <c r="AS1536" s="143">
        <f t="shared" si="3018"/>
        <v>0.25502211780498435</v>
      </c>
      <c r="AT1536" s="27">
        <f t="shared" si="3019"/>
        <v>6710000</v>
      </c>
      <c r="AU1536" s="28">
        <f t="shared" si="3020"/>
        <v>1274900</v>
      </c>
      <c r="AV1536" s="30">
        <f t="shared" si="3021"/>
        <v>7984900</v>
      </c>
      <c r="AW1536" s="26">
        <v>1</v>
      </c>
      <c r="AX1536" s="27">
        <v>5500000</v>
      </c>
      <c r="AY1536" s="27">
        <v>6600000</v>
      </c>
      <c r="AZ1536" s="145"/>
      <c r="BA1536" s="145"/>
      <c r="BB1536" s="143">
        <f t="shared" si="3022"/>
        <v>0.12856486930664499</v>
      </c>
      <c r="BC1536" s="27">
        <f t="shared" si="3023"/>
        <v>6050000</v>
      </c>
      <c r="BD1536" s="27">
        <f t="shared" si="3024"/>
        <v>1149500</v>
      </c>
      <c r="BE1536" s="27">
        <f t="shared" si="3025"/>
        <v>7199500</v>
      </c>
      <c r="BF1536" s="26">
        <v>1</v>
      </c>
      <c r="BG1536" s="27">
        <v>4400000</v>
      </c>
      <c r="BH1536" s="27">
        <v>3960000</v>
      </c>
      <c r="BI1536" s="145"/>
      <c r="BJ1536" s="145"/>
      <c r="BK1536" s="143">
        <f t="shared" si="3026"/>
        <v>7.4432292756478682E-2</v>
      </c>
      <c r="BL1536" s="27">
        <f t="shared" si="3027"/>
        <v>4180000</v>
      </c>
      <c r="BM1536" s="27">
        <f t="shared" si="3028"/>
        <v>794200</v>
      </c>
      <c r="BN1536" s="28">
        <f t="shared" si="3029"/>
        <v>4974200</v>
      </c>
      <c r="BO1536" s="26">
        <v>1</v>
      </c>
      <c r="BP1536" s="27">
        <v>4400000</v>
      </c>
      <c r="BQ1536" s="27">
        <v>4180000</v>
      </c>
      <c r="BR1536" s="148"/>
      <c r="BS1536" s="148"/>
      <c r="BT1536" s="143">
        <f t="shared" si="3030"/>
        <v>3.6261886214694741E-2</v>
      </c>
      <c r="BU1536" s="27">
        <f t="shared" si="3031"/>
        <v>4290000</v>
      </c>
      <c r="BV1536" s="28">
        <f t="shared" si="3032"/>
        <v>815100</v>
      </c>
      <c r="BW1536" s="30">
        <f t="shared" si="3033"/>
        <v>5105100</v>
      </c>
      <c r="BX1536" s="26">
        <v>1</v>
      </c>
      <c r="BY1536" s="28">
        <v>4400000</v>
      </c>
      <c r="BZ1536" s="28">
        <v>4180000</v>
      </c>
      <c r="CA1536" s="156"/>
      <c r="CB1536" s="156"/>
      <c r="CC1536" s="177">
        <f t="shared" si="3034"/>
        <v>3.6261886214694741E-2</v>
      </c>
      <c r="CD1536" s="28">
        <f t="shared" si="3035"/>
        <v>4290000</v>
      </c>
      <c r="CE1536" s="28">
        <f t="shared" si="3036"/>
        <v>815100</v>
      </c>
      <c r="CF1536" s="29">
        <f t="shared" si="3037"/>
        <v>5105100</v>
      </c>
      <c r="CG1536" s="26">
        <v>1</v>
      </c>
      <c r="CH1536" s="27">
        <v>3520000</v>
      </c>
      <c r="CI1536" s="27">
        <v>2640000</v>
      </c>
      <c r="CJ1536" s="148"/>
      <c r="CK1536" s="148"/>
      <c r="CL1536" s="143">
        <f t="shared" si="3039"/>
        <v>0.20203050891044214</v>
      </c>
      <c r="CM1536" s="27">
        <f t="shared" si="3040"/>
        <v>3080000</v>
      </c>
      <c r="CN1536" s="27">
        <f t="shared" si="3041"/>
        <v>585200</v>
      </c>
      <c r="CO1536" s="28">
        <f t="shared" si="3042"/>
        <v>3665200</v>
      </c>
      <c r="CP1536" s="31" t="s">
        <v>30</v>
      </c>
      <c r="CQ1536" s="32" t="s">
        <v>30</v>
      </c>
      <c r="CR1536" s="32" t="s">
        <v>30</v>
      </c>
      <c r="CS1536" s="32" t="s">
        <v>30</v>
      </c>
      <c r="CT1536" s="32" t="s">
        <v>30</v>
      </c>
      <c r="CU1536" s="32" t="s">
        <v>30</v>
      </c>
      <c r="CV1536" s="32" t="s">
        <v>30</v>
      </c>
      <c r="CW1536" s="32" t="s">
        <v>30</v>
      </c>
      <c r="CX1536" s="34" t="s">
        <v>30</v>
      </c>
      <c r="CY1536" s="31" t="s">
        <v>30</v>
      </c>
      <c r="CZ1536" s="32" t="s">
        <v>30</v>
      </c>
      <c r="DA1536" s="32" t="s">
        <v>30</v>
      </c>
      <c r="DB1536" s="32" t="s">
        <v>30</v>
      </c>
      <c r="DC1536" s="32" t="s">
        <v>30</v>
      </c>
      <c r="DD1536" s="32" t="s">
        <v>30</v>
      </c>
      <c r="DE1536" s="32" t="s">
        <v>30</v>
      </c>
      <c r="DF1536" s="32" t="s">
        <v>30</v>
      </c>
      <c r="DG1536" s="32" t="s">
        <v>30</v>
      </c>
      <c r="DH1536" s="31" t="s">
        <v>30</v>
      </c>
      <c r="DI1536" s="43" t="s">
        <v>30</v>
      </c>
      <c r="DJ1536" s="43" t="s">
        <v>30</v>
      </c>
      <c r="DK1536" s="43" t="s">
        <v>30</v>
      </c>
      <c r="DL1536" s="43" t="s">
        <v>30</v>
      </c>
      <c r="DM1536" s="32" t="s">
        <v>30</v>
      </c>
      <c r="DN1536" s="32" t="s">
        <v>30</v>
      </c>
      <c r="DO1536" s="33" t="s">
        <v>30</v>
      </c>
    </row>
    <row r="1537" spans="1:119" ht="21" customHeight="1" x14ac:dyDescent="0.25">
      <c r="A1537" s="66" t="s">
        <v>3008</v>
      </c>
      <c r="B1537" s="67" t="s">
        <v>2702</v>
      </c>
      <c r="C1537" s="68" t="s">
        <v>3009</v>
      </c>
      <c r="D1537" s="26">
        <v>1</v>
      </c>
      <c r="E1537" s="27">
        <v>6000000</v>
      </c>
      <c r="F1537" s="27">
        <v>7200000</v>
      </c>
      <c r="G1537" s="148"/>
      <c r="H1537" s="148"/>
      <c r="I1537" s="143">
        <f t="shared" si="3003"/>
        <v>0.12856486930664501</v>
      </c>
      <c r="J1537" s="27">
        <f t="shared" si="3004"/>
        <v>6600000</v>
      </c>
      <c r="K1537" s="28">
        <f t="shared" si="3005"/>
        <v>1254000</v>
      </c>
      <c r="L1537" s="29">
        <f t="shared" si="3006"/>
        <v>7854000</v>
      </c>
      <c r="M1537" s="26">
        <v>1</v>
      </c>
      <c r="N1537" s="27">
        <v>6000000</v>
      </c>
      <c r="O1537" s="27">
        <v>4800000</v>
      </c>
      <c r="P1537" s="145"/>
      <c r="Q1537" s="145"/>
      <c r="R1537" s="143">
        <f t="shared" si="3038"/>
        <v>0.15713484026367722</v>
      </c>
      <c r="S1537" s="27">
        <f t="shared" si="3007"/>
        <v>5400000</v>
      </c>
      <c r="T1537" s="28">
        <f t="shared" si="3008"/>
        <v>1026000</v>
      </c>
      <c r="U1537" s="30">
        <f t="shared" si="3009"/>
        <v>6426000</v>
      </c>
      <c r="V1537" s="26">
        <v>1</v>
      </c>
      <c r="W1537" s="27">
        <v>6000000</v>
      </c>
      <c r="X1537" s="27">
        <v>7200000</v>
      </c>
      <c r="Y1537" s="145"/>
      <c r="Z1537" s="145"/>
      <c r="AA1537" s="143">
        <f t="shared" si="3010"/>
        <v>0.12856486930664501</v>
      </c>
      <c r="AB1537" s="27">
        <f t="shared" si="3011"/>
        <v>6600000</v>
      </c>
      <c r="AC1537" s="28">
        <f t="shared" si="3012"/>
        <v>1254000</v>
      </c>
      <c r="AD1537" s="29">
        <f t="shared" si="3013"/>
        <v>7854000</v>
      </c>
      <c r="AE1537" s="26">
        <v>1</v>
      </c>
      <c r="AF1537" s="27">
        <v>6000000</v>
      </c>
      <c r="AG1537" s="27">
        <v>7320000</v>
      </c>
      <c r="AH1537" s="145"/>
      <c r="AI1537" s="145"/>
      <c r="AJ1537" s="143">
        <f t="shared" si="3014"/>
        <v>0.14014728996490131</v>
      </c>
      <c r="AK1537" s="27">
        <f t="shared" si="3015"/>
        <v>6660000</v>
      </c>
      <c r="AL1537" s="28">
        <f t="shared" si="3016"/>
        <v>1265400</v>
      </c>
      <c r="AM1537" s="30">
        <f t="shared" si="3017"/>
        <v>7925400</v>
      </c>
      <c r="AN1537" s="26">
        <v>1</v>
      </c>
      <c r="AO1537" s="27">
        <v>6000000</v>
      </c>
      <c r="AP1537" s="27">
        <v>8640000</v>
      </c>
      <c r="AQ1537" s="145"/>
      <c r="AR1537" s="145"/>
      <c r="AS1537" s="143">
        <f t="shared" si="3018"/>
        <v>0.25502211780498435</v>
      </c>
      <c r="AT1537" s="27">
        <f t="shared" si="3019"/>
        <v>7320000</v>
      </c>
      <c r="AU1537" s="28">
        <f t="shared" si="3020"/>
        <v>1390800</v>
      </c>
      <c r="AV1537" s="30">
        <f t="shared" si="3021"/>
        <v>8710800</v>
      </c>
      <c r="AW1537" s="26">
        <v>1</v>
      </c>
      <c r="AX1537" s="27">
        <v>6000000</v>
      </c>
      <c r="AY1537" s="27">
        <v>7200000</v>
      </c>
      <c r="AZ1537" s="145"/>
      <c r="BA1537" s="145"/>
      <c r="BB1537" s="143">
        <f t="shared" si="3022"/>
        <v>0.12856486930664501</v>
      </c>
      <c r="BC1537" s="27">
        <f t="shared" si="3023"/>
        <v>6600000</v>
      </c>
      <c r="BD1537" s="27">
        <f t="shared" si="3024"/>
        <v>1254000</v>
      </c>
      <c r="BE1537" s="27">
        <f t="shared" si="3025"/>
        <v>7854000</v>
      </c>
      <c r="BF1537" s="26">
        <v>1</v>
      </c>
      <c r="BG1537" s="27">
        <v>4800000</v>
      </c>
      <c r="BH1537" s="27">
        <v>4320000</v>
      </c>
      <c r="BI1537" s="145"/>
      <c r="BJ1537" s="145"/>
      <c r="BK1537" s="143">
        <f t="shared" si="3026"/>
        <v>7.4432292756478682E-2</v>
      </c>
      <c r="BL1537" s="27">
        <f t="shared" si="3027"/>
        <v>4560000</v>
      </c>
      <c r="BM1537" s="27">
        <f t="shared" si="3028"/>
        <v>866400</v>
      </c>
      <c r="BN1537" s="28">
        <f t="shared" si="3029"/>
        <v>5426400</v>
      </c>
      <c r="BO1537" s="26">
        <v>1</v>
      </c>
      <c r="BP1537" s="27">
        <v>4800000</v>
      </c>
      <c r="BQ1537" s="27">
        <v>4560000</v>
      </c>
      <c r="BR1537" s="148"/>
      <c r="BS1537" s="148"/>
      <c r="BT1537" s="143">
        <f t="shared" si="3030"/>
        <v>3.6261886214694741E-2</v>
      </c>
      <c r="BU1537" s="27">
        <f t="shared" si="3031"/>
        <v>4680000</v>
      </c>
      <c r="BV1537" s="28">
        <f t="shared" si="3032"/>
        <v>889200</v>
      </c>
      <c r="BW1537" s="30">
        <f t="shared" si="3033"/>
        <v>5569200</v>
      </c>
      <c r="BX1537" s="26">
        <v>1</v>
      </c>
      <c r="BY1537" s="28">
        <v>4800000</v>
      </c>
      <c r="BZ1537" s="28">
        <v>4560000</v>
      </c>
      <c r="CA1537" s="156"/>
      <c r="CB1537" s="156"/>
      <c r="CC1537" s="177">
        <f t="shared" si="3034"/>
        <v>3.6261886214694741E-2</v>
      </c>
      <c r="CD1537" s="28">
        <f t="shared" si="3035"/>
        <v>4680000</v>
      </c>
      <c r="CE1537" s="28">
        <f t="shared" si="3036"/>
        <v>889200</v>
      </c>
      <c r="CF1537" s="29">
        <f t="shared" si="3037"/>
        <v>5569200</v>
      </c>
      <c r="CG1537" s="26">
        <v>1</v>
      </c>
      <c r="CH1537" s="27">
        <v>3840000</v>
      </c>
      <c r="CI1537" s="27">
        <v>2880000</v>
      </c>
      <c r="CJ1537" s="148"/>
      <c r="CK1537" s="148"/>
      <c r="CL1537" s="143">
        <f t="shared" si="3039"/>
        <v>0.20203050891044214</v>
      </c>
      <c r="CM1537" s="27">
        <f t="shared" si="3040"/>
        <v>3360000</v>
      </c>
      <c r="CN1537" s="27">
        <f t="shared" si="3041"/>
        <v>638400</v>
      </c>
      <c r="CO1537" s="28">
        <f t="shared" si="3042"/>
        <v>3998400</v>
      </c>
      <c r="CP1537" s="31" t="s">
        <v>30</v>
      </c>
      <c r="CQ1537" s="32" t="s">
        <v>30</v>
      </c>
      <c r="CR1537" s="32" t="s">
        <v>30</v>
      </c>
      <c r="CS1537" s="32" t="s">
        <v>30</v>
      </c>
      <c r="CT1537" s="32" t="s">
        <v>30</v>
      </c>
      <c r="CU1537" s="32" t="s">
        <v>30</v>
      </c>
      <c r="CV1537" s="32" t="s">
        <v>30</v>
      </c>
      <c r="CW1537" s="32" t="s">
        <v>30</v>
      </c>
      <c r="CX1537" s="34" t="s">
        <v>30</v>
      </c>
      <c r="CY1537" s="31" t="s">
        <v>30</v>
      </c>
      <c r="CZ1537" s="32" t="s">
        <v>30</v>
      </c>
      <c r="DA1537" s="32" t="s">
        <v>30</v>
      </c>
      <c r="DB1537" s="32" t="s">
        <v>30</v>
      </c>
      <c r="DC1537" s="32" t="s">
        <v>30</v>
      </c>
      <c r="DD1537" s="32" t="s">
        <v>30</v>
      </c>
      <c r="DE1537" s="32" t="s">
        <v>30</v>
      </c>
      <c r="DF1537" s="32" t="s">
        <v>30</v>
      </c>
      <c r="DG1537" s="32" t="s">
        <v>30</v>
      </c>
      <c r="DH1537" s="31" t="s">
        <v>30</v>
      </c>
      <c r="DI1537" s="43" t="s">
        <v>30</v>
      </c>
      <c r="DJ1537" s="43" t="s">
        <v>30</v>
      </c>
      <c r="DK1537" s="43" t="s">
        <v>30</v>
      </c>
      <c r="DL1537" s="43" t="s">
        <v>30</v>
      </c>
      <c r="DM1537" s="32" t="s">
        <v>30</v>
      </c>
      <c r="DN1537" s="32" t="s">
        <v>30</v>
      </c>
      <c r="DO1537" s="33" t="s">
        <v>30</v>
      </c>
    </row>
    <row r="1538" spans="1:119" ht="21" customHeight="1" x14ac:dyDescent="0.25">
      <c r="A1538" s="66" t="s">
        <v>3010</v>
      </c>
      <c r="B1538" s="67" t="s">
        <v>2702</v>
      </c>
      <c r="C1538" s="68" t="s">
        <v>3011</v>
      </c>
      <c r="D1538" s="26">
        <v>1</v>
      </c>
      <c r="E1538" s="27">
        <v>6500000</v>
      </c>
      <c r="F1538" s="27">
        <v>7800000</v>
      </c>
      <c r="G1538" s="148"/>
      <c r="H1538" s="148"/>
      <c r="I1538" s="143">
        <f t="shared" si="3003"/>
        <v>0.12856486930664501</v>
      </c>
      <c r="J1538" s="27">
        <f t="shared" si="3004"/>
        <v>7150000</v>
      </c>
      <c r="K1538" s="28">
        <f t="shared" si="3005"/>
        <v>1358500</v>
      </c>
      <c r="L1538" s="29">
        <f t="shared" si="3006"/>
        <v>8508500</v>
      </c>
      <c r="M1538" s="26">
        <v>1</v>
      </c>
      <c r="N1538" s="27">
        <v>6500000</v>
      </c>
      <c r="O1538" s="27">
        <v>5200000</v>
      </c>
      <c r="P1538" s="145"/>
      <c r="Q1538" s="145"/>
      <c r="R1538" s="143">
        <f t="shared" si="3038"/>
        <v>0.15713484026367722</v>
      </c>
      <c r="S1538" s="27">
        <f t="shared" si="3007"/>
        <v>5850000</v>
      </c>
      <c r="T1538" s="28">
        <f t="shared" si="3008"/>
        <v>1111500</v>
      </c>
      <c r="U1538" s="30">
        <f t="shared" si="3009"/>
        <v>6961500</v>
      </c>
      <c r="V1538" s="26">
        <v>1</v>
      </c>
      <c r="W1538" s="27">
        <v>6500000</v>
      </c>
      <c r="X1538" s="27">
        <v>7800000</v>
      </c>
      <c r="Y1538" s="145"/>
      <c r="Z1538" s="145"/>
      <c r="AA1538" s="143">
        <f t="shared" si="3010"/>
        <v>0.12856486930664501</v>
      </c>
      <c r="AB1538" s="27">
        <f t="shared" si="3011"/>
        <v>7150000</v>
      </c>
      <c r="AC1538" s="28">
        <f t="shared" si="3012"/>
        <v>1358500</v>
      </c>
      <c r="AD1538" s="29">
        <f t="shared" si="3013"/>
        <v>8508500</v>
      </c>
      <c r="AE1538" s="26">
        <v>1</v>
      </c>
      <c r="AF1538" s="27">
        <v>6500000</v>
      </c>
      <c r="AG1538" s="27">
        <v>7930000</v>
      </c>
      <c r="AH1538" s="145"/>
      <c r="AI1538" s="145"/>
      <c r="AJ1538" s="143">
        <f t="shared" si="3014"/>
        <v>0.14014728996490131</v>
      </c>
      <c r="AK1538" s="27">
        <f t="shared" si="3015"/>
        <v>7215000</v>
      </c>
      <c r="AL1538" s="28">
        <f t="shared" si="3016"/>
        <v>1370850</v>
      </c>
      <c r="AM1538" s="30">
        <f t="shared" si="3017"/>
        <v>8585850</v>
      </c>
      <c r="AN1538" s="26">
        <v>1</v>
      </c>
      <c r="AO1538" s="27">
        <v>6500000</v>
      </c>
      <c r="AP1538" s="27">
        <v>9360000</v>
      </c>
      <c r="AQ1538" s="145"/>
      <c r="AR1538" s="145"/>
      <c r="AS1538" s="143">
        <f t="shared" si="3018"/>
        <v>0.25502211780498435</v>
      </c>
      <c r="AT1538" s="27">
        <f t="shared" si="3019"/>
        <v>7930000</v>
      </c>
      <c r="AU1538" s="28">
        <f t="shared" si="3020"/>
        <v>1506700</v>
      </c>
      <c r="AV1538" s="30">
        <f t="shared" si="3021"/>
        <v>9436700</v>
      </c>
      <c r="AW1538" s="26">
        <v>1</v>
      </c>
      <c r="AX1538" s="27">
        <v>6500000</v>
      </c>
      <c r="AY1538" s="27">
        <v>7800000</v>
      </c>
      <c r="AZ1538" s="145"/>
      <c r="BA1538" s="145"/>
      <c r="BB1538" s="143">
        <f t="shared" si="3022"/>
        <v>0.12856486930664501</v>
      </c>
      <c r="BC1538" s="27">
        <f t="shared" si="3023"/>
        <v>7150000</v>
      </c>
      <c r="BD1538" s="27">
        <f t="shared" si="3024"/>
        <v>1358500</v>
      </c>
      <c r="BE1538" s="27">
        <f t="shared" si="3025"/>
        <v>8508500</v>
      </c>
      <c r="BF1538" s="26">
        <v>1</v>
      </c>
      <c r="BG1538" s="27">
        <v>5200000</v>
      </c>
      <c r="BH1538" s="27">
        <v>4680000</v>
      </c>
      <c r="BI1538" s="145"/>
      <c r="BJ1538" s="145"/>
      <c r="BK1538" s="143">
        <f t="shared" si="3026"/>
        <v>7.4432292756478682E-2</v>
      </c>
      <c r="BL1538" s="27">
        <f t="shared" si="3027"/>
        <v>4940000</v>
      </c>
      <c r="BM1538" s="27">
        <f t="shared" si="3028"/>
        <v>938600</v>
      </c>
      <c r="BN1538" s="28">
        <f t="shared" si="3029"/>
        <v>5878600</v>
      </c>
      <c r="BO1538" s="26">
        <v>1</v>
      </c>
      <c r="BP1538" s="27">
        <v>5200000</v>
      </c>
      <c r="BQ1538" s="27">
        <v>4940000</v>
      </c>
      <c r="BR1538" s="148"/>
      <c r="BS1538" s="148"/>
      <c r="BT1538" s="143">
        <f t="shared" si="3030"/>
        <v>3.6261886214694741E-2</v>
      </c>
      <c r="BU1538" s="27">
        <f t="shared" si="3031"/>
        <v>5070000</v>
      </c>
      <c r="BV1538" s="28">
        <f t="shared" si="3032"/>
        <v>963300</v>
      </c>
      <c r="BW1538" s="30">
        <f t="shared" si="3033"/>
        <v>6033300</v>
      </c>
      <c r="BX1538" s="26">
        <v>1</v>
      </c>
      <c r="BY1538" s="28">
        <v>5200000</v>
      </c>
      <c r="BZ1538" s="28">
        <v>4940000</v>
      </c>
      <c r="CA1538" s="156"/>
      <c r="CB1538" s="156"/>
      <c r="CC1538" s="177">
        <f t="shared" si="3034"/>
        <v>3.6261886214694741E-2</v>
      </c>
      <c r="CD1538" s="28">
        <f t="shared" si="3035"/>
        <v>5070000</v>
      </c>
      <c r="CE1538" s="28">
        <f t="shared" si="3036"/>
        <v>963300</v>
      </c>
      <c r="CF1538" s="29">
        <f>+CE1538+CD1538</f>
        <v>6033300</v>
      </c>
      <c r="CG1538" s="26">
        <v>1</v>
      </c>
      <c r="CH1538" s="27">
        <v>4160000</v>
      </c>
      <c r="CI1538" s="27">
        <v>3120000</v>
      </c>
      <c r="CJ1538" s="148"/>
      <c r="CK1538" s="148"/>
      <c r="CL1538" s="143">
        <f t="shared" si="3039"/>
        <v>0.20203050891044214</v>
      </c>
      <c r="CM1538" s="27">
        <f t="shared" si="3040"/>
        <v>3640000</v>
      </c>
      <c r="CN1538" s="27">
        <f t="shared" si="3041"/>
        <v>691600</v>
      </c>
      <c r="CO1538" s="28">
        <f t="shared" si="3042"/>
        <v>4331600</v>
      </c>
      <c r="CP1538" s="31" t="s">
        <v>30</v>
      </c>
      <c r="CQ1538" s="32" t="s">
        <v>30</v>
      </c>
      <c r="CR1538" s="32" t="s">
        <v>30</v>
      </c>
      <c r="CS1538" s="32" t="s">
        <v>30</v>
      </c>
      <c r="CT1538" s="32" t="s">
        <v>30</v>
      </c>
      <c r="CU1538" s="32" t="s">
        <v>30</v>
      </c>
      <c r="CV1538" s="32" t="s">
        <v>30</v>
      </c>
      <c r="CW1538" s="32" t="s">
        <v>30</v>
      </c>
      <c r="CX1538" s="34" t="s">
        <v>30</v>
      </c>
      <c r="CY1538" s="31" t="s">
        <v>30</v>
      </c>
      <c r="CZ1538" s="32" t="s">
        <v>30</v>
      </c>
      <c r="DA1538" s="32" t="s">
        <v>30</v>
      </c>
      <c r="DB1538" s="32" t="s">
        <v>30</v>
      </c>
      <c r="DC1538" s="32" t="s">
        <v>30</v>
      </c>
      <c r="DD1538" s="32" t="s">
        <v>30</v>
      </c>
      <c r="DE1538" s="32" t="s">
        <v>30</v>
      </c>
      <c r="DF1538" s="32" t="s">
        <v>30</v>
      </c>
      <c r="DG1538" s="32" t="s">
        <v>30</v>
      </c>
      <c r="DH1538" s="31" t="s">
        <v>30</v>
      </c>
      <c r="DI1538" s="43" t="s">
        <v>30</v>
      </c>
      <c r="DJ1538" s="43" t="s">
        <v>30</v>
      </c>
      <c r="DK1538" s="43" t="s">
        <v>30</v>
      </c>
      <c r="DL1538" s="43" t="s">
        <v>30</v>
      </c>
      <c r="DM1538" s="32" t="s">
        <v>30</v>
      </c>
      <c r="DN1538" s="32" t="s">
        <v>30</v>
      </c>
      <c r="DO1538" s="33" t="s">
        <v>30</v>
      </c>
    </row>
    <row r="1539" spans="1:119" ht="21" customHeight="1" x14ac:dyDescent="0.25">
      <c r="A1539" s="66" t="s">
        <v>3012</v>
      </c>
      <c r="B1539" s="67" t="s">
        <v>2702</v>
      </c>
      <c r="C1539" s="68" t="s">
        <v>3013</v>
      </c>
      <c r="D1539" s="26">
        <v>1</v>
      </c>
      <c r="E1539" s="27">
        <v>8000000</v>
      </c>
      <c r="F1539" s="27">
        <v>9600000</v>
      </c>
      <c r="G1539" s="148"/>
      <c r="H1539" s="148"/>
      <c r="I1539" s="143">
        <f t="shared" si="3003"/>
        <v>0.12856486930664501</v>
      </c>
      <c r="J1539" s="27">
        <f t="shared" si="3004"/>
        <v>8800000</v>
      </c>
      <c r="K1539" s="28">
        <f t="shared" si="3005"/>
        <v>1672000</v>
      </c>
      <c r="L1539" s="29">
        <f t="shared" si="3006"/>
        <v>10472000</v>
      </c>
      <c r="M1539" s="26">
        <v>1</v>
      </c>
      <c r="N1539" s="27">
        <v>8000000</v>
      </c>
      <c r="O1539" s="27">
        <v>6400000</v>
      </c>
      <c r="P1539" s="145"/>
      <c r="Q1539" s="145"/>
      <c r="R1539" s="143">
        <f t="shared" si="3038"/>
        <v>0.15713484026367724</v>
      </c>
      <c r="S1539" s="27">
        <f t="shared" si="3007"/>
        <v>7200000</v>
      </c>
      <c r="T1539" s="28">
        <f t="shared" si="3008"/>
        <v>1368000</v>
      </c>
      <c r="U1539" s="30">
        <f t="shared" si="3009"/>
        <v>8568000</v>
      </c>
      <c r="V1539" s="26">
        <v>1</v>
      </c>
      <c r="W1539" s="27">
        <v>8000000</v>
      </c>
      <c r="X1539" s="27">
        <v>9600000</v>
      </c>
      <c r="Y1539" s="145"/>
      <c r="Z1539" s="145"/>
      <c r="AA1539" s="143">
        <f t="shared" si="3010"/>
        <v>0.12856486930664501</v>
      </c>
      <c r="AB1539" s="27">
        <f t="shared" si="3011"/>
        <v>8800000</v>
      </c>
      <c r="AC1539" s="28">
        <f t="shared" si="3012"/>
        <v>1672000</v>
      </c>
      <c r="AD1539" s="29">
        <f t="shared" si="3013"/>
        <v>10472000</v>
      </c>
      <c r="AE1539" s="26">
        <v>1</v>
      </c>
      <c r="AF1539" s="27">
        <v>8000000</v>
      </c>
      <c r="AG1539" s="27">
        <v>9760000</v>
      </c>
      <c r="AH1539" s="145"/>
      <c r="AI1539" s="145"/>
      <c r="AJ1539" s="143">
        <f t="shared" ref="AJ1539:AJ1581" si="3043">+STDEVA(AF1539:AG1539)/AVERAGE(AF1539:AG1539)</f>
        <v>0.14014728996490131</v>
      </c>
      <c r="AK1539" s="27">
        <f t="shared" si="3015"/>
        <v>8880000</v>
      </c>
      <c r="AL1539" s="28">
        <f t="shared" si="3016"/>
        <v>1687200</v>
      </c>
      <c r="AM1539" s="30">
        <f t="shared" si="3017"/>
        <v>10567200</v>
      </c>
      <c r="AN1539" s="26">
        <v>1</v>
      </c>
      <c r="AO1539" s="27">
        <v>8000000</v>
      </c>
      <c r="AP1539" s="27">
        <v>11520000</v>
      </c>
      <c r="AQ1539" s="145"/>
      <c r="AR1539" s="145"/>
      <c r="AS1539" s="143">
        <f t="shared" ref="AS1539:AS1581" si="3044">+STDEVA(AO1539:AP1539)/AVERAGE(AO1539:AP1539)</f>
        <v>0.25502211780498435</v>
      </c>
      <c r="AT1539" s="27">
        <f t="shared" si="3019"/>
        <v>9760000</v>
      </c>
      <c r="AU1539" s="28">
        <f t="shared" si="3020"/>
        <v>1854400</v>
      </c>
      <c r="AV1539" s="30">
        <f t="shared" si="3021"/>
        <v>11614400</v>
      </c>
      <c r="AW1539" s="26">
        <v>1</v>
      </c>
      <c r="AX1539" s="27">
        <v>8000000</v>
      </c>
      <c r="AY1539" s="27">
        <v>9600000</v>
      </c>
      <c r="AZ1539" s="145"/>
      <c r="BA1539" s="145"/>
      <c r="BB1539" s="143">
        <f t="shared" ref="BB1539:BB1581" si="3045">+STDEVA(AX1539:AY1539)/AVERAGE(AX1539:AY1539)</f>
        <v>0.12856486930664501</v>
      </c>
      <c r="BC1539" s="27">
        <f t="shared" si="3023"/>
        <v>8800000</v>
      </c>
      <c r="BD1539" s="27">
        <f t="shared" si="3024"/>
        <v>1672000</v>
      </c>
      <c r="BE1539" s="27">
        <f t="shared" si="3025"/>
        <v>10472000</v>
      </c>
      <c r="BF1539" s="26">
        <v>1</v>
      </c>
      <c r="BG1539" s="27">
        <v>6400000</v>
      </c>
      <c r="BH1539" s="27">
        <v>5760000</v>
      </c>
      <c r="BI1539" s="145"/>
      <c r="BJ1539" s="145"/>
      <c r="BK1539" s="143">
        <f t="shared" ref="BK1539:BK1581" si="3046">+STDEVA(BG1539:BH1539)/AVERAGE(BG1539:BH1539)</f>
        <v>7.4432292756478682E-2</v>
      </c>
      <c r="BL1539" s="27">
        <f t="shared" si="3027"/>
        <v>6080000</v>
      </c>
      <c r="BM1539" s="27">
        <f t="shared" si="3028"/>
        <v>1155200</v>
      </c>
      <c r="BN1539" s="28">
        <f t="shared" si="3029"/>
        <v>7235200</v>
      </c>
      <c r="BO1539" s="26">
        <v>1</v>
      </c>
      <c r="BP1539" s="27">
        <v>6400000</v>
      </c>
      <c r="BQ1539" s="27">
        <v>6080000</v>
      </c>
      <c r="BR1539" s="148"/>
      <c r="BS1539" s="148"/>
      <c r="BT1539" s="143">
        <f t="shared" ref="BT1539:BT1581" si="3047">+STDEVA(BP1539:BQ1539)/AVERAGE(BP1539:BQ1539)</f>
        <v>3.6261886214694741E-2</v>
      </c>
      <c r="BU1539" s="27">
        <f t="shared" si="3031"/>
        <v>6240000</v>
      </c>
      <c r="BV1539" s="28">
        <f t="shared" si="3032"/>
        <v>1185600</v>
      </c>
      <c r="BW1539" s="30">
        <f t="shared" si="3033"/>
        <v>7425600</v>
      </c>
      <c r="BX1539" s="26">
        <v>1</v>
      </c>
      <c r="BY1539" s="28">
        <v>6400000</v>
      </c>
      <c r="BZ1539" s="28">
        <v>6080000</v>
      </c>
      <c r="CA1539" s="156"/>
      <c r="CB1539" s="156"/>
      <c r="CC1539" s="177">
        <f t="shared" ref="CC1539:CC1581" si="3048">+STDEVA(BY1539:BZ1539)/AVERAGE(BY1539:BZ1539)</f>
        <v>3.6261886214694741E-2</v>
      </c>
      <c r="CD1539" s="28">
        <f t="shared" si="3035"/>
        <v>6240000</v>
      </c>
      <c r="CE1539" s="28">
        <f t="shared" si="3036"/>
        <v>1185600</v>
      </c>
      <c r="CF1539" s="29">
        <f t="shared" si="3037"/>
        <v>7425600</v>
      </c>
      <c r="CG1539" s="31" t="s">
        <v>30</v>
      </c>
      <c r="CH1539" s="32" t="s">
        <v>30</v>
      </c>
      <c r="CI1539" s="32" t="s">
        <v>30</v>
      </c>
      <c r="CJ1539" s="32" t="s">
        <v>30</v>
      </c>
      <c r="CK1539" s="32" t="s">
        <v>30</v>
      </c>
      <c r="CL1539" s="32" t="s">
        <v>30</v>
      </c>
      <c r="CM1539" s="32" t="s">
        <v>30</v>
      </c>
      <c r="CN1539" s="32" t="s">
        <v>30</v>
      </c>
      <c r="CO1539" s="32" t="s">
        <v>30</v>
      </c>
      <c r="CP1539" s="31" t="s">
        <v>30</v>
      </c>
      <c r="CQ1539" s="32" t="s">
        <v>30</v>
      </c>
      <c r="CR1539" s="32" t="s">
        <v>30</v>
      </c>
      <c r="CS1539" s="32" t="s">
        <v>30</v>
      </c>
      <c r="CT1539" s="32" t="s">
        <v>30</v>
      </c>
      <c r="CU1539" s="32" t="s">
        <v>30</v>
      </c>
      <c r="CV1539" s="32" t="s">
        <v>30</v>
      </c>
      <c r="CW1539" s="32" t="s">
        <v>30</v>
      </c>
      <c r="CX1539" s="34" t="s">
        <v>30</v>
      </c>
      <c r="CY1539" s="31" t="s">
        <v>30</v>
      </c>
      <c r="CZ1539" s="32" t="s">
        <v>30</v>
      </c>
      <c r="DA1539" s="32" t="s">
        <v>30</v>
      </c>
      <c r="DB1539" s="32" t="s">
        <v>30</v>
      </c>
      <c r="DC1539" s="32" t="s">
        <v>30</v>
      </c>
      <c r="DD1539" s="32" t="s">
        <v>30</v>
      </c>
      <c r="DE1539" s="32" t="s">
        <v>30</v>
      </c>
      <c r="DF1539" s="32" t="s">
        <v>30</v>
      </c>
      <c r="DG1539" s="32" t="s">
        <v>30</v>
      </c>
      <c r="DH1539" s="31" t="s">
        <v>30</v>
      </c>
      <c r="DI1539" s="43" t="s">
        <v>30</v>
      </c>
      <c r="DJ1539" s="43" t="s">
        <v>30</v>
      </c>
      <c r="DK1539" s="43" t="s">
        <v>30</v>
      </c>
      <c r="DL1539" s="43" t="s">
        <v>30</v>
      </c>
      <c r="DM1539" s="32" t="s">
        <v>30</v>
      </c>
      <c r="DN1539" s="32" t="s">
        <v>30</v>
      </c>
      <c r="DO1539" s="33" t="s">
        <v>30</v>
      </c>
    </row>
    <row r="1540" spans="1:119" ht="21" customHeight="1" x14ac:dyDescent="0.25">
      <c r="A1540" s="66" t="s">
        <v>3014</v>
      </c>
      <c r="B1540" s="67" t="s">
        <v>2702</v>
      </c>
      <c r="C1540" s="68" t="s">
        <v>3015</v>
      </c>
      <c r="D1540" s="26">
        <v>1</v>
      </c>
      <c r="E1540" s="27">
        <v>8000000</v>
      </c>
      <c r="F1540" s="27">
        <v>9600000</v>
      </c>
      <c r="G1540" s="148"/>
      <c r="H1540" s="148"/>
      <c r="I1540" s="143">
        <f t="shared" si="3003"/>
        <v>0.12856486930664501</v>
      </c>
      <c r="J1540" s="27">
        <f t="shared" si="3004"/>
        <v>8800000</v>
      </c>
      <c r="K1540" s="28">
        <f t="shared" si="3005"/>
        <v>1672000</v>
      </c>
      <c r="L1540" s="29">
        <f t="shared" ref="L1540:L1581" si="3049">+J1540+K1540</f>
        <v>10472000</v>
      </c>
      <c r="M1540" s="26">
        <v>1</v>
      </c>
      <c r="N1540" s="27">
        <v>8000000</v>
      </c>
      <c r="O1540" s="27">
        <v>6400000</v>
      </c>
      <c r="P1540" s="145"/>
      <c r="Q1540" s="145"/>
      <c r="R1540" s="143">
        <f t="shared" si="3038"/>
        <v>0.15713484026367724</v>
      </c>
      <c r="S1540" s="27">
        <f t="shared" si="3007"/>
        <v>7200000</v>
      </c>
      <c r="T1540" s="28">
        <f t="shared" si="3008"/>
        <v>1368000</v>
      </c>
      <c r="U1540" s="30">
        <f t="shared" si="3009"/>
        <v>8568000</v>
      </c>
      <c r="V1540" s="26">
        <v>1</v>
      </c>
      <c r="W1540" s="27">
        <v>8000000</v>
      </c>
      <c r="X1540" s="27">
        <v>9600000</v>
      </c>
      <c r="Y1540" s="145"/>
      <c r="Z1540" s="145"/>
      <c r="AA1540" s="143">
        <f t="shared" si="3010"/>
        <v>0.12856486930664501</v>
      </c>
      <c r="AB1540" s="27">
        <f t="shared" si="3011"/>
        <v>8800000</v>
      </c>
      <c r="AC1540" s="28">
        <f t="shared" si="3012"/>
        <v>1672000</v>
      </c>
      <c r="AD1540" s="29">
        <f t="shared" si="3013"/>
        <v>10472000</v>
      </c>
      <c r="AE1540" s="26">
        <v>1</v>
      </c>
      <c r="AF1540" s="27">
        <v>8000000</v>
      </c>
      <c r="AG1540" s="27">
        <v>9760000</v>
      </c>
      <c r="AH1540" s="145"/>
      <c r="AI1540" s="145"/>
      <c r="AJ1540" s="143">
        <f t="shared" si="3043"/>
        <v>0.14014728996490131</v>
      </c>
      <c r="AK1540" s="27">
        <f t="shared" si="3015"/>
        <v>8880000</v>
      </c>
      <c r="AL1540" s="28">
        <f t="shared" si="3016"/>
        <v>1687200</v>
      </c>
      <c r="AM1540" s="30">
        <f t="shared" si="3017"/>
        <v>10567200</v>
      </c>
      <c r="AN1540" s="26">
        <v>1</v>
      </c>
      <c r="AO1540" s="27">
        <v>8000000</v>
      </c>
      <c r="AP1540" s="27">
        <v>11520000</v>
      </c>
      <c r="AQ1540" s="145"/>
      <c r="AR1540" s="145"/>
      <c r="AS1540" s="143">
        <f t="shared" si="3044"/>
        <v>0.25502211780498435</v>
      </c>
      <c r="AT1540" s="27">
        <f t="shared" si="3019"/>
        <v>9760000</v>
      </c>
      <c r="AU1540" s="28">
        <f t="shared" si="3020"/>
        <v>1854400</v>
      </c>
      <c r="AV1540" s="30">
        <f t="shared" si="3021"/>
        <v>11614400</v>
      </c>
      <c r="AW1540" s="26">
        <v>1</v>
      </c>
      <c r="AX1540" s="27">
        <v>8000000</v>
      </c>
      <c r="AY1540" s="27">
        <v>9600000</v>
      </c>
      <c r="AZ1540" s="145"/>
      <c r="BA1540" s="145"/>
      <c r="BB1540" s="143">
        <f t="shared" si="3045"/>
        <v>0.12856486930664501</v>
      </c>
      <c r="BC1540" s="27">
        <f t="shared" si="3023"/>
        <v>8800000</v>
      </c>
      <c r="BD1540" s="27">
        <f t="shared" si="3024"/>
        <v>1672000</v>
      </c>
      <c r="BE1540" s="27">
        <f t="shared" si="3025"/>
        <v>10472000</v>
      </c>
      <c r="BF1540" s="26">
        <v>1</v>
      </c>
      <c r="BG1540" s="27">
        <v>6400000</v>
      </c>
      <c r="BH1540" s="27">
        <v>5760000</v>
      </c>
      <c r="BI1540" s="145"/>
      <c r="BJ1540" s="145"/>
      <c r="BK1540" s="143">
        <f t="shared" si="3046"/>
        <v>7.4432292756478682E-2</v>
      </c>
      <c r="BL1540" s="27">
        <f t="shared" si="3027"/>
        <v>6080000</v>
      </c>
      <c r="BM1540" s="27">
        <f t="shared" si="3028"/>
        <v>1155200</v>
      </c>
      <c r="BN1540" s="28">
        <f t="shared" si="3029"/>
        <v>7235200</v>
      </c>
      <c r="BO1540" s="26">
        <v>1</v>
      </c>
      <c r="BP1540" s="27">
        <v>6400000</v>
      </c>
      <c r="BQ1540" s="27">
        <v>6080000</v>
      </c>
      <c r="BR1540" s="148"/>
      <c r="BS1540" s="148"/>
      <c r="BT1540" s="143">
        <f t="shared" si="3047"/>
        <v>3.6261886214694741E-2</v>
      </c>
      <c r="BU1540" s="27">
        <f t="shared" si="3031"/>
        <v>6240000</v>
      </c>
      <c r="BV1540" s="28">
        <f t="shared" si="3032"/>
        <v>1185600</v>
      </c>
      <c r="BW1540" s="30">
        <f t="shared" si="3033"/>
        <v>7425600</v>
      </c>
      <c r="BX1540" s="26">
        <v>1</v>
      </c>
      <c r="BY1540" s="28">
        <v>6400000</v>
      </c>
      <c r="BZ1540" s="28">
        <v>6080000</v>
      </c>
      <c r="CA1540" s="156"/>
      <c r="CB1540" s="156"/>
      <c r="CC1540" s="177">
        <f t="shared" si="3048"/>
        <v>3.6261886214694741E-2</v>
      </c>
      <c r="CD1540" s="28">
        <f t="shared" si="3035"/>
        <v>6240000</v>
      </c>
      <c r="CE1540" s="28">
        <f t="shared" si="3036"/>
        <v>1185600</v>
      </c>
      <c r="CF1540" s="29">
        <f t="shared" si="3037"/>
        <v>7425600</v>
      </c>
      <c r="CG1540" s="31" t="s">
        <v>30</v>
      </c>
      <c r="CH1540" s="32" t="s">
        <v>30</v>
      </c>
      <c r="CI1540" s="32" t="s">
        <v>30</v>
      </c>
      <c r="CJ1540" s="32" t="s">
        <v>30</v>
      </c>
      <c r="CK1540" s="32" t="s">
        <v>30</v>
      </c>
      <c r="CL1540" s="32" t="s">
        <v>30</v>
      </c>
      <c r="CM1540" s="32" t="s">
        <v>30</v>
      </c>
      <c r="CN1540" s="32" t="s">
        <v>30</v>
      </c>
      <c r="CO1540" s="32" t="s">
        <v>30</v>
      </c>
      <c r="CP1540" s="31" t="s">
        <v>30</v>
      </c>
      <c r="CQ1540" s="32" t="s">
        <v>30</v>
      </c>
      <c r="CR1540" s="32" t="s">
        <v>30</v>
      </c>
      <c r="CS1540" s="32" t="s">
        <v>30</v>
      </c>
      <c r="CT1540" s="32" t="s">
        <v>30</v>
      </c>
      <c r="CU1540" s="32" t="s">
        <v>30</v>
      </c>
      <c r="CV1540" s="32" t="s">
        <v>30</v>
      </c>
      <c r="CW1540" s="32" t="s">
        <v>30</v>
      </c>
      <c r="CX1540" s="34" t="s">
        <v>30</v>
      </c>
      <c r="CY1540" s="31" t="s">
        <v>30</v>
      </c>
      <c r="CZ1540" s="32" t="s">
        <v>30</v>
      </c>
      <c r="DA1540" s="32" t="s">
        <v>30</v>
      </c>
      <c r="DB1540" s="32" t="s">
        <v>30</v>
      </c>
      <c r="DC1540" s="32" t="s">
        <v>30</v>
      </c>
      <c r="DD1540" s="32" t="s">
        <v>30</v>
      </c>
      <c r="DE1540" s="32" t="s">
        <v>30</v>
      </c>
      <c r="DF1540" s="32" t="s">
        <v>30</v>
      </c>
      <c r="DG1540" s="32" t="s">
        <v>30</v>
      </c>
      <c r="DH1540" s="31" t="s">
        <v>30</v>
      </c>
      <c r="DI1540" s="43" t="s">
        <v>30</v>
      </c>
      <c r="DJ1540" s="43" t="s">
        <v>30</v>
      </c>
      <c r="DK1540" s="43" t="s">
        <v>30</v>
      </c>
      <c r="DL1540" s="43" t="s">
        <v>30</v>
      </c>
      <c r="DM1540" s="32" t="s">
        <v>30</v>
      </c>
      <c r="DN1540" s="32" t="s">
        <v>30</v>
      </c>
      <c r="DO1540" s="33" t="s">
        <v>30</v>
      </c>
    </row>
    <row r="1541" spans="1:119" ht="21" customHeight="1" x14ac:dyDescent="0.25">
      <c r="A1541" s="66" t="s">
        <v>3016</v>
      </c>
      <c r="B1541" s="67" t="s">
        <v>2702</v>
      </c>
      <c r="C1541" s="68" t="s">
        <v>3017</v>
      </c>
      <c r="D1541" s="26">
        <v>1</v>
      </c>
      <c r="E1541" s="27">
        <v>8000000</v>
      </c>
      <c r="F1541" s="27">
        <v>9600000</v>
      </c>
      <c r="G1541" s="148"/>
      <c r="H1541" s="148"/>
      <c r="I1541" s="143">
        <f t="shared" si="3003"/>
        <v>0.12856486930664501</v>
      </c>
      <c r="J1541" s="27">
        <f t="shared" si="3004"/>
        <v>8800000</v>
      </c>
      <c r="K1541" s="28">
        <f t="shared" si="3005"/>
        <v>1672000</v>
      </c>
      <c r="L1541" s="29">
        <f t="shared" si="3049"/>
        <v>10472000</v>
      </c>
      <c r="M1541" s="26">
        <v>1</v>
      </c>
      <c r="N1541" s="27">
        <v>8000000</v>
      </c>
      <c r="O1541" s="27">
        <v>6400000</v>
      </c>
      <c r="P1541" s="145"/>
      <c r="Q1541" s="145"/>
      <c r="R1541" s="143">
        <f t="shared" si="3038"/>
        <v>0.15713484026367724</v>
      </c>
      <c r="S1541" s="27">
        <f t="shared" si="3007"/>
        <v>7200000</v>
      </c>
      <c r="T1541" s="28">
        <f t="shared" si="3008"/>
        <v>1368000</v>
      </c>
      <c r="U1541" s="30">
        <f t="shared" si="3009"/>
        <v>8568000</v>
      </c>
      <c r="V1541" s="26">
        <v>1</v>
      </c>
      <c r="W1541" s="27">
        <v>8000000</v>
      </c>
      <c r="X1541" s="27">
        <v>9600000</v>
      </c>
      <c r="Y1541" s="145"/>
      <c r="Z1541" s="145"/>
      <c r="AA1541" s="143">
        <f t="shared" si="3010"/>
        <v>0.12856486930664501</v>
      </c>
      <c r="AB1541" s="27">
        <f t="shared" si="3011"/>
        <v>8800000</v>
      </c>
      <c r="AC1541" s="28">
        <f t="shared" si="3012"/>
        <v>1672000</v>
      </c>
      <c r="AD1541" s="29">
        <f t="shared" si="3013"/>
        <v>10472000</v>
      </c>
      <c r="AE1541" s="26">
        <v>1</v>
      </c>
      <c r="AF1541" s="27">
        <v>8000000</v>
      </c>
      <c r="AG1541" s="27">
        <v>9760000</v>
      </c>
      <c r="AH1541" s="145"/>
      <c r="AI1541" s="145"/>
      <c r="AJ1541" s="143">
        <f t="shared" si="3043"/>
        <v>0.14014728996490131</v>
      </c>
      <c r="AK1541" s="27">
        <f t="shared" si="3015"/>
        <v>8880000</v>
      </c>
      <c r="AL1541" s="28">
        <f t="shared" si="3016"/>
        <v>1687200</v>
      </c>
      <c r="AM1541" s="30">
        <f t="shared" si="3017"/>
        <v>10567200</v>
      </c>
      <c r="AN1541" s="26">
        <v>1</v>
      </c>
      <c r="AO1541" s="27">
        <v>8000000</v>
      </c>
      <c r="AP1541" s="27">
        <v>11520000</v>
      </c>
      <c r="AQ1541" s="145"/>
      <c r="AR1541" s="145"/>
      <c r="AS1541" s="143">
        <f t="shared" si="3044"/>
        <v>0.25502211780498435</v>
      </c>
      <c r="AT1541" s="27">
        <f t="shared" si="3019"/>
        <v>9760000</v>
      </c>
      <c r="AU1541" s="28">
        <f t="shared" si="3020"/>
        <v>1854400</v>
      </c>
      <c r="AV1541" s="30">
        <f t="shared" si="3021"/>
        <v>11614400</v>
      </c>
      <c r="AW1541" s="26">
        <v>1</v>
      </c>
      <c r="AX1541" s="27">
        <v>8000000</v>
      </c>
      <c r="AY1541" s="27">
        <v>9600000</v>
      </c>
      <c r="AZ1541" s="145"/>
      <c r="BA1541" s="145"/>
      <c r="BB1541" s="143">
        <f t="shared" si="3045"/>
        <v>0.12856486930664501</v>
      </c>
      <c r="BC1541" s="27">
        <f t="shared" si="3023"/>
        <v>8800000</v>
      </c>
      <c r="BD1541" s="27">
        <f t="shared" si="3024"/>
        <v>1672000</v>
      </c>
      <c r="BE1541" s="27">
        <f t="shared" si="3025"/>
        <v>10472000</v>
      </c>
      <c r="BF1541" s="26">
        <v>1</v>
      </c>
      <c r="BG1541" s="27">
        <v>6400000</v>
      </c>
      <c r="BH1541" s="27">
        <v>5760000</v>
      </c>
      <c r="BI1541" s="145"/>
      <c r="BJ1541" s="145"/>
      <c r="BK1541" s="143">
        <f t="shared" si="3046"/>
        <v>7.4432292756478682E-2</v>
      </c>
      <c r="BL1541" s="27">
        <f t="shared" si="3027"/>
        <v>6080000</v>
      </c>
      <c r="BM1541" s="27">
        <f t="shared" si="3028"/>
        <v>1155200</v>
      </c>
      <c r="BN1541" s="28">
        <f t="shared" si="3029"/>
        <v>7235200</v>
      </c>
      <c r="BO1541" s="26">
        <v>1</v>
      </c>
      <c r="BP1541" s="27">
        <v>6400000</v>
      </c>
      <c r="BQ1541" s="27">
        <v>6080000</v>
      </c>
      <c r="BR1541" s="148"/>
      <c r="BS1541" s="148"/>
      <c r="BT1541" s="143">
        <f t="shared" si="3047"/>
        <v>3.6261886214694741E-2</v>
      </c>
      <c r="BU1541" s="27">
        <f t="shared" si="3031"/>
        <v>6240000</v>
      </c>
      <c r="BV1541" s="28">
        <f t="shared" si="3032"/>
        <v>1185600</v>
      </c>
      <c r="BW1541" s="30">
        <f t="shared" si="3033"/>
        <v>7425600</v>
      </c>
      <c r="BX1541" s="26">
        <v>1</v>
      </c>
      <c r="BY1541" s="28">
        <v>6400000</v>
      </c>
      <c r="BZ1541" s="28">
        <v>6080000</v>
      </c>
      <c r="CA1541" s="156"/>
      <c r="CB1541" s="156"/>
      <c r="CC1541" s="177">
        <f t="shared" si="3048"/>
        <v>3.6261886214694741E-2</v>
      </c>
      <c r="CD1541" s="28">
        <f t="shared" si="3035"/>
        <v>6240000</v>
      </c>
      <c r="CE1541" s="28">
        <f t="shared" si="3036"/>
        <v>1185600</v>
      </c>
      <c r="CF1541" s="29">
        <f t="shared" si="3037"/>
        <v>7425600</v>
      </c>
      <c r="CG1541" s="31" t="s">
        <v>30</v>
      </c>
      <c r="CH1541" s="32" t="s">
        <v>30</v>
      </c>
      <c r="CI1541" s="32" t="s">
        <v>30</v>
      </c>
      <c r="CJ1541" s="32" t="s">
        <v>30</v>
      </c>
      <c r="CK1541" s="32" t="s">
        <v>30</v>
      </c>
      <c r="CL1541" s="32" t="s">
        <v>30</v>
      </c>
      <c r="CM1541" s="32" t="s">
        <v>30</v>
      </c>
      <c r="CN1541" s="32" t="s">
        <v>30</v>
      </c>
      <c r="CO1541" s="32" t="s">
        <v>30</v>
      </c>
      <c r="CP1541" s="31" t="s">
        <v>30</v>
      </c>
      <c r="CQ1541" s="32" t="s">
        <v>30</v>
      </c>
      <c r="CR1541" s="32" t="s">
        <v>30</v>
      </c>
      <c r="CS1541" s="32" t="s">
        <v>30</v>
      </c>
      <c r="CT1541" s="32" t="s">
        <v>30</v>
      </c>
      <c r="CU1541" s="32" t="s">
        <v>30</v>
      </c>
      <c r="CV1541" s="32" t="s">
        <v>30</v>
      </c>
      <c r="CW1541" s="32" t="s">
        <v>30</v>
      </c>
      <c r="CX1541" s="34" t="s">
        <v>30</v>
      </c>
      <c r="CY1541" s="31" t="s">
        <v>30</v>
      </c>
      <c r="CZ1541" s="32" t="s">
        <v>30</v>
      </c>
      <c r="DA1541" s="32" t="s">
        <v>30</v>
      </c>
      <c r="DB1541" s="32" t="s">
        <v>30</v>
      </c>
      <c r="DC1541" s="32" t="s">
        <v>30</v>
      </c>
      <c r="DD1541" s="32" t="s">
        <v>30</v>
      </c>
      <c r="DE1541" s="32" t="s">
        <v>30</v>
      </c>
      <c r="DF1541" s="32" t="s">
        <v>30</v>
      </c>
      <c r="DG1541" s="32" t="s">
        <v>30</v>
      </c>
      <c r="DH1541" s="31" t="s">
        <v>30</v>
      </c>
      <c r="DI1541" s="43" t="s">
        <v>30</v>
      </c>
      <c r="DJ1541" s="43" t="s">
        <v>30</v>
      </c>
      <c r="DK1541" s="43" t="s">
        <v>30</v>
      </c>
      <c r="DL1541" s="43" t="s">
        <v>30</v>
      </c>
      <c r="DM1541" s="32" t="s">
        <v>30</v>
      </c>
      <c r="DN1541" s="32" t="s">
        <v>30</v>
      </c>
      <c r="DO1541" s="33" t="s">
        <v>30</v>
      </c>
    </row>
    <row r="1542" spans="1:119" ht="21" customHeight="1" x14ac:dyDescent="0.25">
      <c r="A1542" s="66" t="s">
        <v>3018</v>
      </c>
      <c r="B1542" s="67" t="s">
        <v>2702</v>
      </c>
      <c r="C1542" s="68" t="s">
        <v>2747</v>
      </c>
      <c r="D1542" s="26">
        <v>1</v>
      </c>
      <c r="E1542" s="27">
        <v>6000000</v>
      </c>
      <c r="F1542" s="27">
        <v>7200000</v>
      </c>
      <c r="G1542" s="148"/>
      <c r="H1542" s="148"/>
      <c r="I1542" s="143">
        <f t="shared" si="3003"/>
        <v>0.12856486930664501</v>
      </c>
      <c r="J1542" s="27">
        <f t="shared" si="3004"/>
        <v>6600000</v>
      </c>
      <c r="K1542" s="28">
        <f t="shared" si="3005"/>
        <v>1254000</v>
      </c>
      <c r="L1542" s="29">
        <f t="shared" si="3049"/>
        <v>7854000</v>
      </c>
      <c r="M1542" s="26">
        <v>1</v>
      </c>
      <c r="N1542" s="27">
        <v>6000000</v>
      </c>
      <c r="O1542" s="27">
        <v>4800000</v>
      </c>
      <c r="P1542" s="145"/>
      <c r="Q1542" s="145"/>
      <c r="R1542" s="143">
        <f t="shared" si="3038"/>
        <v>0.15713484026367722</v>
      </c>
      <c r="S1542" s="27">
        <f t="shared" si="3007"/>
        <v>5400000</v>
      </c>
      <c r="T1542" s="28">
        <f t="shared" si="3008"/>
        <v>1026000</v>
      </c>
      <c r="U1542" s="30">
        <f t="shared" si="3009"/>
        <v>6426000</v>
      </c>
      <c r="V1542" s="26">
        <v>1</v>
      </c>
      <c r="W1542" s="27">
        <v>6000000</v>
      </c>
      <c r="X1542" s="27">
        <v>7200000</v>
      </c>
      <c r="Y1542" s="145"/>
      <c r="Z1542" s="145"/>
      <c r="AA1542" s="143">
        <f t="shared" si="3010"/>
        <v>0.12856486930664501</v>
      </c>
      <c r="AB1542" s="27">
        <f t="shared" si="3011"/>
        <v>6600000</v>
      </c>
      <c r="AC1542" s="28">
        <f t="shared" si="3012"/>
        <v>1254000</v>
      </c>
      <c r="AD1542" s="29">
        <f t="shared" si="3013"/>
        <v>7854000</v>
      </c>
      <c r="AE1542" s="26">
        <v>1</v>
      </c>
      <c r="AF1542" s="27">
        <v>6000000</v>
      </c>
      <c r="AG1542" s="27">
        <v>7320000</v>
      </c>
      <c r="AH1542" s="145"/>
      <c r="AI1542" s="145"/>
      <c r="AJ1542" s="143">
        <f t="shared" si="3043"/>
        <v>0.14014728996490131</v>
      </c>
      <c r="AK1542" s="27">
        <f t="shared" si="3015"/>
        <v>6660000</v>
      </c>
      <c r="AL1542" s="28">
        <f t="shared" si="3016"/>
        <v>1265400</v>
      </c>
      <c r="AM1542" s="30">
        <f t="shared" si="3017"/>
        <v>7925400</v>
      </c>
      <c r="AN1542" s="26">
        <v>1</v>
      </c>
      <c r="AO1542" s="27">
        <v>6000000</v>
      </c>
      <c r="AP1542" s="27">
        <v>8640000</v>
      </c>
      <c r="AQ1542" s="145"/>
      <c r="AR1542" s="145"/>
      <c r="AS1542" s="143">
        <f t="shared" si="3044"/>
        <v>0.25502211780498435</v>
      </c>
      <c r="AT1542" s="27">
        <f t="shared" si="3019"/>
        <v>7320000</v>
      </c>
      <c r="AU1542" s="28">
        <f t="shared" si="3020"/>
        <v>1390800</v>
      </c>
      <c r="AV1542" s="30">
        <f t="shared" si="3021"/>
        <v>8710800</v>
      </c>
      <c r="AW1542" s="26">
        <v>1</v>
      </c>
      <c r="AX1542" s="27">
        <v>6000000</v>
      </c>
      <c r="AY1542" s="27">
        <v>7200000</v>
      </c>
      <c r="AZ1542" s="145"/>
      <c r="BA1542" s="145"/>
      <c r="BB1542" s="143">
        <f t="shared" si="3045"/>
        <v>0.12856486930664501</v>
      </c>
      <c r="BC1542" s="27">
        <f t="shared" si="3023"/>
        <v>6600000</v>
      </c>
      <c r="BD1542" s="27">
        <f t="shared" si="3024"/>
        <v>1254000</v>
      </c>
      <c r="BE1542" s="27">
        <f t="shared" si="3025"/>
        <v>7854000</v>
      </c>
      <c r="BF1542" s="26">
        <v>1</v>
      </c>
      <c r="BG1542" s="27">
        <v>4800000</v>
      </c>
      <c r="BH1542" s="27">
        <v>4320000</v>
      </c>
      <c r="BI1542" s="145"/>
      <c r="BJ1542" s="145"/>
      <c r="BK1542" s="143">
        <f t="shared" si="3046"/>
        <v>7.4432292756478682E-2</v>
      </c>
      <c r="BL1542" s="27">
        <f t="shared" si="3027"/>
        <v>4560000</v>
      </c>
      <c r="BM1542" s="27">
        <f t="shared" si="3028"/>
        <v>866400</v>
      </c>
      <c r="BN1542" s="28">
        <f t="shared" si="3029"/>
        <v>5426400</v>
      </c>
      <c r="BO1542" s="26">
        <v>1</v>
      </c>
      <c r="BP1542" s="27">
        <v>4800000</v>
      </c>
      <c r="BQ1542" s="27">
        <v>4560000</v>
      </c>
      <c r="BR1542" s="148"/>
      <c r="BS1542" s="148"/>
      <c r="BT1542" s="143">
        <f t="shared" si="3047"/>
        <v>3.6261886214694741E-2</v>
      </c>
      <c r="BU1542" s="27">
        <f t="shared" si="3031"/>
        <v>4680000</v>
      </c>
      <c r="BV1542" s="28">
        <f t="shared" si="3032"/>
        <v>889200</v>
      </c>
      <c r="BW1542" s="30">
        <f t="shared" si="3033"/>
        <v>5569200</v>
      </c>
      <c r="BX1542" s="26">
        <v>1</v>
      </c>
      <c r="BY1542" s="28">
        <v>4800000</v>
      </c>
      <c r="BZ1542" s="28">
        <v>4560000</v>
      </c>
      <c r="CA1542" s="156"/>
      <c r="CB1542" s="156"/>
      <c r="CC1542" s="177">
        <f t="shared" si="3048"/>
        <v>3.6261886214694741E-2</v>
      </c>
      <c r="CD1542" s="28">
        <f t="shared" si="3035"/>
        <v>4680000</v>
      </c>
      <c r="CE1542" s="28">
        <f t="shared" si="3036"/>
        <v>889200</v>
      </c>
      <c r="CF1542" s="29">
        <f t="shared" si="3037"/>
        <v>5569200</v>
      </c>
      <c r="CG1542" s="26">
        <v>1</v>
      </c>
      <c r="CH1542" s="27">
        <v>3840000</v>
      </c>
      <c r="CI1542" s="27">
        <v>2880000</v>
      </c>
      <c r="CJ1542" s="148"/>
      <c r="CK1542" s="148"/>
      <c r="CL1542" s="143">
        <f t="shared" ref="CL1542:CL1581" si="3050">+STDEVA(CH1542:CI1542)/AVERAGE(CH1542:CI1542)</f>
        <v>0.20203050891044214</v>
      </c>
      <c r="CM1542" s="27">
        <f t="shared" ref="CM1542:CM1564" si="3051">+AVERAGE(CH1542:CJ1542)</f>
        <v>3360000</v>
      </c>
      <c r="CN1542" s="27">
        <f t="shared" ref="CN1542:CN1581" si="3052">+CM1542*19%</f>
        <v>638400</v>
      </c>
      <c r="CO1542" s="28">
        <f t="shared" ref="CO1542:CO1581" si="3053">+CN1542+CM1542</f>
        <v>3998400</v>
      </c>
      <c r="CP1542" s="31" t="s">
        <v>30</v>
      </c>
      <c r="CQ1542" s="32" t="s">
        <v>30</v>
      </c>
      <c r="CR1542" s="32" t="s">
        <v>30</v>
      </c>
      <c r="CS1542" s="32" t="s">
        <v>30</v>
      </c>
      <c r="CT1542" s="32" t="s">
        <v>30</v>
      </c>
      <c r="CU1542" s="32" t="s">
        <v>30</v>
      </c>
      <c r="CV1542" s="32" t="s">
        <v>30</v>
      </c>
      <c r="CW1542" s="32" t="s">
        <v>30</v>
      </c>
      <c r="CX1542" s="34" t="s">
        <v>30</v>
      </c>
      <c r="CY1542" s="31" t="s">
        <v>30</v>
      </c>
      <c r="CZ1542" s="32" t="s">
        <v>30</v>
      </c>
      <c r="DA1542" s="32" t="s">
        <v>30</v>
      </c>
      <c r="DB1542" s="32" t="s">
        <v>30</v>
      </c>
      <c r="DC1542" s="32" t="s">
        <v>30</v>
      </c>
      <c r="DD1542" s="32" t="s">
        <v>30</v>
      </c>
      <c r="DE1542" s="32" t="s">
        <v>30</v>
      </c>
      <c r="DF1542" s="32" t="s">
        <v>30</v>
      </c>
      <c r="DG1542" s="32" t="s">
        <v>30</v>
      </c>
      <c r="DH1542" s="31" t="s">
        <v>30</v>
      </c>
      <c r="DI1542" s="43" t="s">
        <v>30</v>
      </c>
      <c r="DJ1542" s="43" t="s">
        <v>30</v>
      </c>
      <c r="DK1542" s="43" t="s">
        <v>30</v>
      </c>
      <c r="DL1542" s="43" t="s">
        <v>30</v>
      </c>
      <c r="DM1542" s="32" t="s">
        <v>30</v>
      </c>
      <c r="DN1542" s="32" t="s">
        <v>30</v>
      </c>
      <c r="DO1542" s="33" t="s">
        <v>30</v>
      </c>
    </row>
    <row r="1543" spans="1:119" ht="21" customHeight="1" x14ac:dyDescent="0.25">
      <c r="A1543" s="66" t="s">
        <v>3019</v>
      </c>
      <c r="B1543" s="67" t="s">
        <v>2702</v>
      </c>
      <c r="C1543" s="68" t="s">
        <v>3020</v>
      </c>
      <c r="D1543" s="26">
        <v>1</v>
      </c>
      <c r="E1543" s="27">
        <v>6000000</v>
      </c>
      <c r="F1543" s="27">
        <v>7200000</v>
      </c>
      <c r="G1543" s="148"/>
      <c r="H1543" s="148"/>
      <c r="I1543" s="143">
        <f t="shared" si="3003"/>
        <v>0.12856486930664501</v>
      </c>
      <c r="J1543" s="27">
        <f t="shared" si="3004"/>
        <v>6600000</v>
      </c>
      <c r="K1543" s="28">
        <f t="shared" si="3005"/>
        <v>1254000</v>
      </c>
      <c r="L1543" s="29">
        <f t="shared" si="3049"/>
        <v>7854000</v>
      </c>
      <c r="M1543" s="26">
        <v>1</v>
      </c>
      <c r="N1543" s="27">
        <v>6000000</v>
      </c>
      <c r="O1543" s="27">
        <v>4800000</v>
      </c>
      <c r="P1543" s="145"/>
      <c r="Q1543" s="145"/>
      <c r="R1543" s="143">
        <f t="shared" si="3038"/>
        <v>0.15713484026367722</v>
      </c>
      <c r="S1543" s="27">
        <f t="shared" si="3007"/>
        <v>5400000</v>
      </c>
      <c r="T1543" s="28">
        <f t="shared" si="3008"/>
        <v>1026000</v>
      </c>
      <c r="U1543" s="30">
        <f t="shared" si="3009"/>
        <v>6426000</v>
      </c>
      <c r="V1543" s="26">
        <v>1</v>
      </c>
      <c r="W1543" s="27">
        <v>6000000</v>
      </c>
      <c r="X1543" s="27">
        <v>7200000</v>
      </c>
      <c r="Y1543" s="145"/>
      <c r="Z1543" s="145"/>
      <c r="AA1543" s="143">
        <f t="shared" si="3010"/>
        <v>0.12856486930664501</v>
      </c>
      <c r="AB1543" s="27">
        <f t="shared" si="3011"/>
        <v>6600000</v>
      </c>
      <c r="AC1543" s="28">
        <f t="shared" si="3012"/>
        <v>1254000</v>
      </c>
      <c r="AD1543" s="29">
        <f t="shared" si="3013"/>
        <v>7854000</v>
      </c>
      <c r="AE1543" s="26">
        <v>1</v>
      </c>
      <c r="AF1543" s="27">
        <v>6000000</v>
      </c>
      <c r="AG1543" s="27">
        <v>7320000</v>
      </c>
      <c r="AH1543" s="145"/>
      <c r="AI1543" s="145"/>
      <c r="AJ1543" s="143">
        <f t="shared" si="3043"/>
        <v>0.14014728996490131</v>
      </c>
      <c r="AK1543" s="27">
        <f t="shared" si="3015"/>
        <v>6660000</v>
      </c>
      <c r="AL1543" s="28">
        <f t="shared" si="3016"/>
        <v>1265400</v>
      </c>
      <c r="AM1543" s="30">
        <f t="shared" si="3017"/>
        <v>7925400</v>
      </c>
      <c r="AN1543" s="26">
        <v>1</v>
      </c>
      <c r="AO1543" s="27">
        <v>6000000</v>
      </c>
      <c r="AP1543" s="27">
        <v>8640000</v>
      </c>
      <c r="AQ1543" s="145"/>
      <c r="AR1543" s="145"/>
      <c r="AS1543" s="143">
        <f t="shared" si="3044"/>
        <v>0.25502211780498435</v>
      </c>
      <c r="AT1543" s="27">
        <f t="shared" si="3019"/>
        <v>7320000</v>
      </c>
      <c r="AU1543" s="28">
        <f t="shared" si="3020"/>
        <v>1390800</v>
      </c>
      <c r="AV1543" s="30">
        <f t="shared" si="3021"/>
        <v>8710800</v>
      </c>
      <c r="AW1543" s="26">
        <v>1</v>
      </c>
      <c r="AX1543" s="27">
        <v>6000000</v>
      </c>
      <c r="AY1543" s="27">
        <v>7200000</v>
      </c>
      <c r="AZ1543" s="145"/>
      <c r="BA1543" s="145"/>
      <c r="BB1543" s="143">
        <f t="shared" si="3045"/>
        <v>0.12856486930664501</v>
      </c>
      <c r="BC1543" s="27">
        <f t="shared" si="3023"/>
        <v>6600000</v>
      </c>
      <c r="BD1543" s="27">
        <f t="shared" si="3024"/>
        <v>1254000</v>
      </c>
      <c r="BE1543" s="27">
        <f t="shared" si="3025"/>
        <v>7854000</v>
      </c>
      <c r="BF1543" s="26">
        <v>1</v>
      </c>
      <c r="BG1543" s="27">
        <v>4800000</v>
      </c>
      <c r="BH1543" s="27">
        <v>4320000</v>
      </c>
      <c r="BI1543" s="145"/>
      <c r="BJ1543" s="145"/>
      <c r="BK1543" s="143">
        <f t="shared" si="3046"/>
        <v>7.4432292756478682E-2</v>
      </c>
      <c r="BL1543" s="27">
        <f t="shared" si="3027"/>
        <v>4560000</v>
      </c>
      <c r="BM1543" s="27">
        <f t="shared" si="3028"/>
        <v>866400</v>
      </c>
      <c r="BN1543" s="28">
        <f t="shared" si="3029"/>
        <v>5426400</v>
      </c>
      <c r="BO1543" s="26">
        <v>1</v>
      </c>
      <c r="BP1543" s="27">
        <v>4800000</v>
      </c>
      <c r="BQ1543" s="27">
        <v>4560000</v>
      </c>
      <c r="BR1543" s="148"/>
      <c r="BS1543" s="148"/>
      <c r="BT1543" s="143">
        <f t="shared" si="3047"/>
        <v>3.6261886214694741E-2</v>
      </c>
      <c r="BU1543" s="27">
        <f t="shared" si="3031"/>
        <v>4680000</v>
      </c>
      <c r="BV1543" s="28">
        <f t="shared" si="3032"/>
        <v>889200</v>
      </c>
      <c r="BW1543" s="30">
        <f t="shared" si="3033"/>
        <v>5569200</v>
      </c>
      <c r="BX1543" s="26">
        <v>1</v>
      </c>
      <c r="BY1543" s="28">
        <v>4800000</v>
      </c>
      <c r="BZ1543" s="28">
        <v>4560000</v>
      </c>
      <c r="CA1543" s="156"/>
      <c r="CB1543" s="156"/>
      <c r="CC1543" s="177">
        <f t="shared" si="3048"/>
        <v>3.6261886214694741E-2</v>
      </c>
      <c r="CD1543" s="28">
        <f t="shared" si="3035"/>
        <v>4680000</v>
      </c>
      <c r="CE1543" s="28">
        <f t="shared" si="3036"/>
        <v>889200</v>
      </c>
      <c r="CF1543" s="29">
        <f t="shared" si="3037"/>
        <v>5569200</v>
      </c>
      <c r="CG1543" s="26">
        <v>1</v>
      </c>
      <c r="CH1543" s="27">
        <v>3840000</v>
      </c>
      <c r="CI1543" s="27">
        <v>2880000</v>
      </c>
      <c r="CJ1543" s="148"/>
      <c r="CK1543" s="148"/>
      <c r="CL1543" s="143">
        <f t="shared" si="3050"/>
        <v>0.20203050891044214</v>
      </c>
      <c r="CM1543" s="27">
        <f t="shared" si="3051"/>
        <v>3360000</v>
      </c>
      <c r="CN1543" s="27">
        <f t="shared" si="3052"/>
        <v>638400</v>
      </c>
      <c r="CO1543" s="28">
        <f t="shared" si="3053"/>
        <v>3998400</v>
      </c>
      <c r="CP1543" s="31" t="s">
        <v>30</v>
      </c>
      <c r="CQ1543" s="32" t="s">
        <v>30</v>
      </c>
      <c r="CR1543" s="32" t="s">
        <v>30</v>
      </c>
      <c r="CS1543" s="32" t="s">
        <v>30</v>
      </c>
      <c r="CT1543" s="32" t="s">
        <v>30</v>
      </c>
      <c r="CU1543" s="32" t="s">
        <v>30</v>
      </c>
      <c r="CV1543" s="32" t="s">
        <v>30</v>
      </c>
      <c r="CW1543" s="32" t="s">
        <v>30</v>
      </c>
      <c r="CX1543" s="34" t="s">
        <v>30</v>
      </c>
      <c r="CY1543" s="31" t="s">
        <v>30</v>
      </c>
      <c r="CZ1543" s="32" t="s">
        <v>30</v>
      </c>
      <c r="DA1543" s="32" t="s">
        <v>30</v>
      </c>
      <c r="DB1543" s="32" t="s">
        <v>30</v>
      </c>
      <c r="DC1543" s="32" t="s">
        <v>30</v>
      </c>
      <c r="DD1543" s="32" t="s">
        <v>30</v>
      </c>
      <c r="DE1543" s="32" t="s">
        <v>30</v>
      </c>
      <c r="DF1543" s="32" t="s">
        <v>30</v>
      </c>
      <c r="DG1543" s="32" t="s">
        <v>30</v>
      </c>
      <c r="DH1543" s="31" t="s">
        <v>30</v>
      </c>
      <c r="DI1543" s="43" t="s">
        <v>30</v>
      </c>
      <c r="DJ1543" s="43" t="s">
        <v>30</v>
      </c>
      <c r="DK1543" s="43" t="s">
        <v>30</v>
      </c>
      <c r="DL1543" s="43" t="s">
        <v>30</v>
      </c>
      <c r="DM1543" s="32" t="s">
        <v>30</v>
      </c>
      <c r="DN1543" s="32" t="s">
        <v>30</v>
      </c>
      <c r="DO1543" s="33" t="s">
        <v>30</v>
      </c>
    </row>
    <row r="1544" spans="1:119" ht="21" customHeight="1" x14ac:dyDescent="0.25">
      <c r="A1544" s="66" t="s">
        <v>3021</v>
      </c>
      <c r="B1544" s="67" t="s">
        <v>2702</v>
      </c>
      <c r="C1544" s="68" t="s">
        <v>3022</v>
      </c>
      <c r="D1544" s="26">
        <v>1</v>
      </c>
      <c r="E1544" s="27">
        <v>7500000</v>
      </c>
      <c r="F1544" s="27">
        <v>9000000</v>
      </c>
      <c r="G1544" s="148"/>
      <c r="H1544" s="148"/>
      <c r="I1544" s="143">
        <f t="shared" si="3003"/>
        <v>0.12856486930664501</v>
      </c>
      <c r="J1544" s="27">
        <f t="shared" si="3004"/>
        <v>8250000</v>
      </c>
      <c r="K1544" s="28">
        <f t="shared" si="3005"/>
        <v>1567500</v>
      </c>
      <c r="L1544" s="29">
        <f t="shared" si="3049"/>
        <v>9817500</v>
      </c>
      <c r="M1544" s="26">
        <v>1</v>
      </c>
      <c r="N1544" s="27">
        <v>7500000</v>
      </c>
      <c r="O1544" s="27">
        <v>6000000</v>
      </c>
      <c r="P1544" s="145"/>
      <c r="Q1544" s="145"/>
      <c r="R1544" s="143">
        <f t="shared" si="3038"/>
        <v>0.15713484026367724</v>
      </c>
      <c r="S1544" s="27">
        <f t="shared" si="3007"/>
        <v>6750000</v>
      </c>
      <c r="T1544" s="28">
        <f t="shared" si="3008"/>
        <v>1282500</v>
      </c>
      <c r="U1544" s="30">
        <f t="shared" si="3009"/>
        <v>8032500</v>
      </c>
      <c r="V1544" s="26">
        <v>1</v>
      </c>
      <c r="W1544" s="27">
        <v>7500000</v>
      </c>
      <c r="X1544" s="27">
        <v>9000000</v>
      </c>
      <c r="Y1544" s="145"/>
      <c r="Z1544" s="145"/>
      <c r="AA1544" s="143">
        <f t="shared" si="3010"/>
        <v>0.12856486930664501</v>
      </c>
      <c r="AB1544" s="27">
        <f t="shared" si="3011"/>
        <v>8250000</v>
      </c>
      <c r="AC1544" s="28">
        <f t="shared" si="3012"/>
        <v>1567500</v>
      </c>
      <c r="AD1544" s="29">
        <f t="shared" si="3013"/>
        <v>9817500</v>
      </c>
      <c r="AE1544" s="26">
        <v>1</v>
      </c>
      <c r="AF1544" s="27">
        <v>7500000</v>
      </c>
      <c r="AG1544" s="27">
        <v>9150000</v>
      </c>
      <c r="AH1544" s="145"/>
      <c r="AI1544" s="145"/>
      <c r="AJ1544" s="143">
        <f t="shared" si="3043"/>
        <v>0.14014728996490131</v>
      </c>
      <c r="AK1544" s="27">
        <f t="shared" si="3015"/>
        <v>8325000</v>
      </c>
      <c r="AL1544" s="28">
        <f t="shared" si="3016"/>
        <v>1581750</v>
      </c>
      <c r="AM1544" s="30">
        <f t="shared" si="3017"/>
        <v>9906750</v>
      </c>
      <c r="AN1544" s="26">
        <v>1</v>
      </c>
      <c r="AO1544" s="27">
        <v>7500000</v>
      </c>
      <c r="AP1544" s="27">
        <v>10800000</v>
      </c>
      <c r="AQ1544" s="145"/>
      <c r="AR1544" s="145"/>
      <c r="AS1544" s="143">
        <f t="shared" si="3044"/>
        <v>0.25502211780498435</v>
      </c>
      <c r="AT1544" s="27">
        <f t="shared" si="3019"/>
        <v>9150000</v>
      </c>
      <c r="AU1544" s="28">
        <f t="shared" si="3020"/>
        <v>1738500</v>
      </c>
      <c r="AV1544" s="30">
        <f t="shared" si="3021"/>
        <v>10888500</v>
      </c>
      <c r="AW1544" s="26">
        <v>1</v>
      </c>
      <c r="AX1544" s="27">
        <v>7500000</v>
      </c>
      <c r="AY1544" s="27">
        <v>9000000</v>
      </c>
      <c r="AZ1544" s="145"/>
      <c r="BA1544" s="145"/>
      <c r="BB1544" s="143">
        <f t="shared" si="3045"/>
        <v>0.12856486930664501</v>
      </c>
      <c r="BC1544" s="27">
        <f t="shared" si="3023"/>
        <v>8250000</v>
      </c>
      <c r="BD1544" s="27">
        <f t="shared" si="3024"/>
        <v>1567500</v>
      </c>
      <c r="BE1544" s="27">
        <f t="shared" si="3025"/>
        <v>9817500</v>
      </c>
      <c r="BF1544" s="26">
        <v>1</v>
      </c>
      <c r="BG1544" s="27">
        <v>6000000</v>
      </c>
      <c r="BH1544" s="27">
        <v>5400000</v>
      </c>
      <c r="BI1544" s="145"/>
      <c r="BJ1544" s="145"/>
      <c r="BK1544" s="143">
        <f t="shared" si="3046"/>
        <v>7.4432292756478682E-2</v>
      </c>
      <c r="BL1544" s="27">
        <f t="shared" si="3027"/>
        <v>5700000</v>
      </c>
      <c r="BM1544" s="27">
        <f t="shared" si="3028"/>
        <v>1083000</v>
      </c>
      <c r="BN1544" s="28">
        <f t="shared" si="3029"/>
        <v>6783000</v>
      </c>
      <c r="BO1544" s="26">
        <v>1</v>
      </c>
      <c r="BP1544" s="27">
        <v>6000000</v>
      </c>
      <c r="BQ1544" s="27">
        <v>5700000</v>
      </c>
      <c r="BR1544" s="148"/>
      <c r="BS1544" s="148"/>
      <c r="BT1544" s="143">
        <f t="shared" si="3047"/>
        <v>3.6261886214694741E-2</v>
      </c>
      <c r="BU1544" s="27">
        <f t="shared" si="3031"/>
        <v>5850000</v>
      </c>
      <c r="BV1544" s="28">
        <f t="shared" si="3032"/>
        <v>1111500</v>
      </c>
      <c r="BW1544" s="30">
        <f t="shared" si="3033"/>
        <v>6961500</v>
      </c>
      <c r="BX1544" s="26">
        <v>1</v>
      </c>
      <c r="BY1544" s="28">
        <v>6000000</v>
      </c>
      <c r="BZ1544" s="28">
        <v>5700000</v>
      </c>
      <c r="CA1544" s="156"/>
      <c r="CB1544" s="156"/>
      <c r="CC1544" s="177">
        <f t="shared" si="3048"/>
        <v>3.6261886214694741E-2</v>
      </c>
      <c r="CD1544" s="28">
        <f t="shared" si="3035"/>
        <v>5850000</v>
      </c>
      <c r="CE1544" s="28">
        <f t="shared" si="3036"/>
        <v>1111500</v>
      </c>
      <c r="CF1544" s="29">
        <f t="shared" si="3037"/>
        <v>6961500</v>
      </c>
      <c r="CG1544" s="26">
        <v>1</v>
      </c>
      <c r="CH1544" s="27">
        <v>4800000</v>
      </c>
      <c r="CI1544" s="27">
        <v>3600000</v>
      </c>
      <c r="CJ1544" s="148"/>
      <c r="CK1544" s="148"/>
      <c r="CL1544" s="143">
        <f t="shared" si="3050"/>
        <v>0.20203050891044214</v>
      </c>
      <c r="CM1544" s="27">
        <f t="shared" si="3051"/>
        <v>4200000</v>
      </c>
      <c r="CN1544" s="27">
        <f t="shared" si="3052"/>
        <v>798000</v>
      </c>
      <c r="CO1544" s="28">
        <f t="shared" si="3053"/>
        <v>4998000</v>
      </c>
      <c r="CP1544" s="31" t="s">
        <v>30</v>
      </c>
      <c r="CQ1544" s="32" t="s">
        <v>30</v>
      </c>
      <c r="CR1544" s="32" t="s">
        <v>30</v>
      </c>
      <c r="CS1544" s="32" t="s">
        <v>30</v>
      </c>
      <c r="CT1544" s="32" t="s">
        <v>30</v>
      </c>
      <c r="CU1544" s="32" t="s">
        <v>30</v>
      </c>
      <c r="CV1544" s="32" t="s">
        <v>30</v>
      </c>
      <c r="CW1544" s="32" t="s">
        <v>30</v>
      </c>
      <c r="CX1544" s="34" t="s">
        <v>30</v>
      </c>
      <c r="CY1544" s="31" t="s">
        <v>30</v>
      </c>
      <c r="CZ1544" s="32" t="s">
        <v>30</v>
      </c>
      <c r="DA1544" s="32" t="s">
        <v>30</v>
      </c>
      <c r="DB1544" s="32" t="s">
        <v>30</v>
      </c>
      <c r="DC1544" s="32" t="s">
        <v>30</v>
      </c>
      <c r="DD1544" s="32" t="s">
        <v>30</v>
      </c>
      <c r="DE1544" s="32" t="s">
        <v>30</v>
      </c>
      <c r="DF1544" s="32" t="s">
        <v>30</v>
      </c>
      <c r="DG1544" s="32" t="s">
        <v>30</v>
      </c>
      <c r="DH1544" s="31" t="s">
        <v>30</v>
      </c>
      <c r="DI1544" s="43" t="s">
        <v>30</v>
      </c>
      <c r="DJ1544" s="43" t="s">
        <v>30</v>
      </c>
      <c r="DK1544" s="43" t="s">
        <v>30</v>
      </c>
      <c r="DL1544" s="43" t="s">
        <v>30</v>
      </c>
      <c r="DM1544" s="32" t="s">
        <v>30</v>
      </c>
      <c r="DN1544" s="32" t="s">
        <v>30</v>
      </c>
      <c r="DO1544" s="33" t="s">
        <v>30</v>
      </c>
    </row>
    <row r="1545" spans="1:119" ht="21" customHeight="1" x14ac:dyDescent="0.25">
      <c r="A1545" s="66" t="s">
        <v>3023</v>
      </c>
      <c r="B1545" s="67" t="s">
        <v>2702</v>
      </c>
      <c r="C1545" s="68" t="s">
        <v>3024</v>
      </c>
      <c r="D1545" s="26">
        <v>1</v>
      </c>
      <c r="E1545" s="27">
        <v>7500000</v>
      </c>
      <c r="F1545" s="27">
        <v>9000000</v>
      </c>
      <c r="G1545" s="148"/>
      <c r="H1545" s="148"/>
      <c r="I1545" s="143">
        <f t="shared" si="3003"/>
        <v>0.12856486930664501</v>
      </c>
      <c r="J1545" s="27">
        <f t="shared" si="3004"/>
        <v>8250000</v>
      </c>
      <c r="K1545" s="28">
        <f t="shared" si="3005"/>
        <v>1567500</v>
      </c>
      <c r="L1545" s="29">
        <f t="shared" si="3049"/>
        <v>9817500</v>
      </c>
      <c r="M1545" s="26">
        <v>1</v>
      </c>
      <c r="N1545" s="27">
        <v>7500000</v>
      </c>
      <c r="O1545" s="27">
        <v>6000000</v>
      </c>
      <c r="P1545" s="145"/>
      <c r="Q1545" s="145"/>
      <c r="R1545" s="143">
        <f t="shared" si="3038"/>
        <v>0.15713484026367724</v>
      </c>
      <c r="S1545" s="27">
        <f t="shared" si="3007"/>
        <v>6750000</v>
      </c>
      <c r="T1545" s="28">
        <f t="shared" si="3008"/>
        <v>1282500</v>
      </c>
      <c r="U1545" s="30">
        <f t="shared" si="3009"/>
        <v>8032500</v>
      </c>
      <c r="V1545" s="26">
        <v>1</v>
      </c>
      <c r="W1545" s="27">
        <v>7500000</v>
      </c>
      <c r="X1545" s="27">
        <v>9000000</v>
      </c>
      <c r="Y1545" s="145"/>
      <c r="Z1545" s="145"/>
      <c r="AA1545" s="143">
        <f t="shared" si="3010"/>
        <v>0.12856486930664501</v>
      </c>
      <c r="AB1545" s="27">
        <f t="shared" si="3011"/>
        <v>8250000</v>
      </c>
      <c r="AC1545" s="28">
        <f t="shared" si="3012"/>
        <v>1567500</v>
      </c>
      <c r="AD1545" s="29">
        <f t="shared" si="3013"/>
        <v>9817500</v>
      </c>
      <c r="AE1545" s="26">
        <v>1</v>
      </c>
      <c r="AF1545" s="27">
        <v>7500000</v>
      </c>
      <c r="AG1545" s="27">
        <v>9150000</v>
      </c>
      <c r="AH1545" s="145"/>
      <c r="AI1545" s="145"/>
      <c r="AJ1545" s="143">
        <f t="shared" si="3043"/>
        <v>0.14014728996490131</v>
      </c>
      <c r="AK1545" s="27">
        <f t="shared" si="3015"/>
        <v>8325000</v>
      </c>
      <c r="AL1545" s="28">
        <f t="shared" si="3016"/>
        <v>1581750</v>
      </c>
      <c r="AM1545" s="30">
        <f t="shared" si="3017"/>
        <v>9906750</v>
      </c>
      <c r="AN1545" s="26">
        <v>1</v>
      </c>
      <c r="AO1545" s="27">
        <v>7500000</v>
      </c>
      <c r="AP1545" s="27">
        <v>10800000</v>
      </c>
      <c r="AQ1545" s="145"/>
      <c r="AR1545" s="145"/>
      <c r="AS1545" s="143">
        <f t="shared" si="3044"/>
        <v>0.25502211780498435</v>
      </c>
      <c r="AT1545" s="27">
        <f t="shared" si="3019"/>
        <v>9150000</v>
      </c>
      <c r="AU1545" s="28">
        <f t="shared" si="3020"/>
        <v>1738500</v>
      </c>
      <c r="AV1545" s="30">
        <f t="shared" si="3021"/>
        <v>10888500</v>
      </c>
      <c r="AW1545" s="26">
        <v>1</v>
      </c>
      <c r="AX1545" s="27">
        <v>7500000</v>
      </c>
      <c r="AY1545" s="27">
        <v>9000000</v>
      </c>
      <c r="AZ1545" s="145"/>
      <c r="BA1545" s="145"/>
      <c r="BB1545" s="143">
        <f t="shared" si="3045"/>
        <v>0.12856486930664501</v>
      </c>
      <c r="BC1545" s="27">
        <f t="shared" si="3023"/>
        <v>8250000</v>
      </c>
      <c r="BD1545" s="27">
        <f t="shared" si="3024"/>
        <v>1567500</v>
      </c>
      <c r="BE1545" s="27">
        <f t="shared" si="3025"/>
        <v>9817500</v>
      </c>
      <c r="BF1545" s="26">
        <v>1</v>
      </c>
      <c r="BG1545" s="27">
        <v>6000000</v>
      </c>
      <c r="BH1545" s="27">
        <v>5400000</v>
      </c>
      <c r="BI1545" s="145"/>
      <c r="BJ1545" s="145"/>
      <c r="BK1545" s="143">
        <f t="shared" si="3046"/>
        <v>7.4432292756478682E-2</v>
      </c>
      <c r="BL1545" s="27">
        <f t="shared" si="3027"/>
        <v>5700000</v>
      </c>
      <c r="BM1545" s="27">
        <f t="shared" si="3028"/>
        <v>1083000</v>
      </c>
      <c r="BN1545" s="28">
        <f t="shared" si="3029"/>
        <v>6783000</v>
      </c>
      <c r="BO1545" s="26">
        <v>1</v>
      </c>
      <c r="BP1545" s="27">
        <v>6000000</v>
      </c>
      <c r="BQ1545" s="27">
        <v>5700000</v>
      </c>
      <c r="BR1545" s="148"/>
      <c r="BS1545" s="148"/>
      <c r="BT1545" s="143">
        <f t="shared" si="3047"/>
        <v>3.6261886214694741E-2</v>
      </c>
      <c r="BU1545" s="27">
        <f t="shared" si="3031"/>
        <v>5850000</v>
      </c>
      <c r="BV1545" s="28">
        <f t="shared" si="3032"/>
        <v>1111500</v>
      </c>
      <c r="BW1545" s="30">
        <f t="shared" si="3033"/>
        <v>6961500</v>
      </c>
      <c r="BX1545" s="26">
        <v>1</v>
      </c>
      <c r="BY1545" s="28">
        <v>6000000</v>
      </c>
      <c r="BZ1545" s="28">
        <v>5700000</v>
      </c>
      <c r="CA1545" s="156"/>
      <c r="CB1545" s="156"/>
      <c r="CC1545" s="177">
        <f t="shared" si="3048"/>
        <v>3.6261886214694741E-2</v>
      </c>
      <c r="CD1545" s="28">
        <f t="shared" si="3035"/>
        <v>5850000</v>
      </c>
      <c r="CE1545" s="28">
        <f t="shared" si="3036"/>
        <v>1111500</v>
      </c>
      <c r="CF1545" s="29">
        <f t="shared" si="3037"/>
        <v>6961500</v>
      </c>
      <c r="CG1545" s="26">
        <v>1</v>
      </c>
      <c r="CH1545" s="27">
        <v>4800000</v>
      </c>
      <c r="CI1545" s="27">
        <v>3600000</v>
      </c>
      <c r="CJ1545" s="148"/>
      <c r="CK1545" s="148"/>
      <c r="CL1545" s="143">
        <f t="shared" si="3050"/>
        <v>0.20203050891044214</v>
      </c>
      <c r="CM1545" s="27">
        <f t="shared" si="3051"/>
        <v>4200000</v>
      </c>
      <c r="CN1545" s="27">
        <f t="shared" si="3052"/>
        <v>798000</v>
      </c>
      <c r="CO1545" s="28">
        <f t="shared" si="3053"/>
        <v>4998000</v>
      </c>
      <c r="CP1545" s="31" t="s">
        <v>30</v>
      </c>
      <c r="CQ1545" s="32" t="s">
        <v>30</v>
      </c>
      <c r="CR1545" s="32" t="s">
        <v>30</v>
      </c>
      <c r="CS1545" s="32" t="s">
        <v>30</v>
      </c>
      <c r="CT1545" s="32" t="s">
        <v>30</v>
      </c>
      <c r="CU1545" s="32" t="s">
        <v>30</v>
      </c>
      <c r="CV1545" s="32" t="s">
        <v>30</v>
      </c>
      <c r="CW1545" s="32" t="s">
        <v>30</v>
      </c>
      <c r="CX1545" s="34" t="s">
        <v>30</v>
      </c>
      <c r="CY1545" s="31" t="s">
        <v>30</v>
      </c>
      <c r="CZ1545" s="32" t="s">
        <v>30</v>
      </c>
      <c r="DA1545" s="32" t="s">
        <v>30</v>
      </c>
      <c r="DB1545" s="32" t="s">
        <v>30</v>
      </c>
      <c r="DC1545" s="32" t="s">
        <v>30</v>
      </c>
      <c r="DD1545" s="32" t="s">
        <v>30</v>
      </c>
      <c r="DE1545" s="32" t="s">
        <v>30</v>
      </c>
      <c r="DF1545" s="32" t="s">
        <v>30</v>
      </c>
      <c r="DG1545" s="32" t="s">
        <v>30</v>
      </c>
      <c r="DH1545" s="31" t="s">
        <v>30</v>
      </c>
      <c r="DI1545" s="43" t="s">
        <v>30</v>
      </c>
      <c r="DJ1545" s="43" t="s">
        <v>30</v>
      </c>
      <c r="DK1545" s="43" t="s">
        <v>30</v>
      </c>
      <c r="DL1545" s="43" t="s">
        <v>30</v>
      </c>
      <c r="DM1545" s="32" t="s">
        <v>30</v>
      </c>
      <c r="DN1545" s="32" t="s">
        <v>30</v>
      </c>
      <c r="DO1545" s="33" t="s">
        <v>30</v>
      </c>
    </row>
    <row r="1546" spans="1:119" ht="21" customHeight="1" x14ac:dyDescent="0.25">
      <c r="A1546" s="66" t="s">
        <v>3025</v>
      </c>
      <c r="B1546" s="67" t="s">
        <v>2702</v>
      </c>
      <c r="C1546" s="68" t="s">
        <v>3026</v>
      </c>
      <c r="D1546" s="26">
        <v>1</v>
      </c>
      <c r="E1546" s="27">
        <v>4500000</v>
      </c>
      <c r="F1546" s="27">
        <v>5400000</v>
      </c>
      <c r="G1546" s="148"/>
      <c r="H1546" s="148"/>
      <c r="I1546" s="143">
        <f t="shared" si="3003"/>
        <v>0.12856486930664499</v>
      </c>
      <c r="J1546" s="27">
        <f t="shared" si="3004"/>
        <v>4950000</v>
      </c>
      <c r="K1546" s="28">
        <f t="shared" si="3005"/>
        <v>940500</v>
      </c>
      <c r="L1546" s="29">
        <f t="shared" si="3049"/>
        <v>5890500</v>
      </c>
      <c r="M1546" s="26">
        <v>1</v>
      </c>
      <c r="N1546" s="27">
        <v>4500000</v>
      </c>
      <c r="O1546" s="27">
        <v>3600000</v>
      </c>
      <c r="P1546" s="145"/>
      <c r="Q1546" s="145"/>
      <c r="R1546" s="143">
        <f t="shared" si="3038"/>
        <v>0.15713484026367722</v>
      </c>
      <c r="S1546" s="27">
        <f t="shared" si="3007"/>
        <v>4050000</v>
      </c>
      <c r="T1546" s="28">
        <f t="shared" si="3008"/>
        <v>769500</v>
      </c>
      <c r="U1546" s="30">
        <f t="shared" si="3009"/>
        <v>4819500</v>
      </c>
      <c r="V1546" s="26">
        <v>1</v>
      </c>
      <c r="W1546" s="27">
        <v>4500000</v>
      </c>
      <c r="X1546" s="27">
        <v>5400000</v>
      </c>
      <c r="Y1546" s="145"/>
      <c r="Z1546" s="145"/>
      <c r="AA1546" s="143">
        <f t="shared" si="3010"/>
        <v>0.12856486930664499</v>
      </c>
      <c r="AB1546" s="27">
        <f t="shared" si="3011"/>
        <v>4950000</v>
      </c>
      <c r="AC1546" s="28">
        <f t="shared" si="3012"/>
        <v>940500</v>
      </c>
      <c r="AD1546" s="29">
        <f t="shared" si="3013"/>
        <v>5890500</v>
      </c>
      <c r="AE1546" s="26">
        <v>1</v>
      </c>
      <c r="AF1546" s="27">
        <v>4500000</v>
      </c>
      <c r="AG1546" s="27">
        <v>5490000</v>
      </c>
      <c r="AH1546" s="145"/>
      <c r="AI1546" s="145"/>
      <c r="AJ1546" s="143">
        <f t="shared" si="3043"/>
        <v>0.14014728996490131</v>
      </c>
      <c r="AK1546" s="27">
        <f t="shared" si="3015"/>
        <v>4995000</v>
      </c>
      <c r="AL1546" s="28">
        <f t="shared" si="3016"/>
        <v>949050</v>
      </c>
      <c r="AM1546" s="30">
        <f t="shared" si="3017"/>
        <v>5944050</v>
      </c>
      <c r="AN1546" s="26">
        <v>1</v>
      </c>
      <c r="AO1546" s="27">
        <v>4500000</v>
      </c>
      <c r="AP1546" s="27">
        <v>6480000</v>
      </c>
      <c r="AQ1546" s="145"/>
      <c r="AR1546" s="145"/>
      <c r="AS1546" s="143">
        <f t="shared" si="3044"/>
        <v>0.25502211780498435</v>
      </c>
      <c r="AT1546" s="27">
        <f t="shared" si="3019"/>
        <v>5490000</v>
      </c>
      <c r="AU1546" s="28">
        <f t="shared" si="3020"/>
        <v>1043100</v>
      </c>
      <c r="AV1546" s="30">
        <f t="shared" si="3021"/>
        <v>6533100</v>
      </c>
      <c r="AW1546" s="26">
        <v>1</v>
      </c>
      <c r="AX1546" s="27">
        <v>4500000</v>
      </c>
      <c r="AY1546" s="27">
        <v>5400000</v>
      </c>
      <c r="AZ1546" s="145"/>
      <c r="BA1546" s="145"/>
      <c r="BB1546" s="143">
        <f t="shared" si="3045"/>
        <v>0.12856486930664499</v>
      </c>
      <c r="BC1546" s="27">
        <f t="shared" si="3023"/>
        <v>4950000</v>
      </c>
      <c r="BD1546" s="27">
        <f t="shared" si="3024"/>
        <v>940500</v>
      </c>
      <c r="BE1546" s="27">
        <f t="shared" si="3025"/>
        <v>5890500</v>
      </c>
      <c r="BF1546" s="26">
        <v>1</v>
      </c>
      <c r="BG1546" s="27">
        <v>3600000</v>
      </c>
      <c r="BH1546" s="27">
        <v>3240000</v>
      </c>
      <c r="BI1546" s="145"/>
      <c r="BJ1546" s="145"/>
      <c r="BK1546" s="143">
        <f t="shared" si="3046"/>
        <v>7.4432292756478682E-2</v>
      </c>
      <c r="BL1546" s="27">
        <f t="shared" si="3027"/>
        <v>3420000</v>
      </c>
      <c r="BM1546" s="27">
        <f t="shared" si="3028"/>
        <v>649800</v>
      </c>
      <c r="BN1546" s="28">
        <f t="shared" si="3029"/>
        <v>4069800</v>
      </c>
      <c r="BO1546" s="26">
        <v>1</v>
      </c>
      <c r="BP1546" s="27">
        <v>3600000</v>
      </c>
      <c r="BQ1546" s="27">
        <v>3420000</v>
      </c>
      <c r="BR1546" s="148"/>
      <c r="BS1546" s="148"/>
      <c r="BT1546" s="143">
        <f t="shared" si="3047"/>
        <v>3.6261886214694741E-2</v>
      </c>
      <c r="BU1546" s="27">
        <f t="shared" si="3031"/>
        <v>3510000</v>
      </c>
      <c r="BV1546" s="28">
        <f t="shared" si="3032"/>
        <v>666900</v>
      </c>
      <c r="BW1546" s="30">
        <f t="shared" si="3033"/>
        <v>4176900</v>
      </c>
      <c r="BX1546" s="26">
        <v>1</v>
      </c>
      <c r="BY1546" s="28">
        <v>3600000</v>
      </c>
      <c r="BZ1546" s="28">
        <v>3420000</v>
      </c>
      <c r="CA1546" s="156"/>
      <c r="CB1546" s="156"/>
      <c r="CC1546" s="177">
        <f t="shared" si="3048"/>
        <v>3.6261886214694741E-2</v>
      </c>
      <c r="CD1546" s="28">
        <f t="shared" si="3035"/>
        <v>3510000</v>
      </c>
      <c r="CE1546" s="28">
        <f t="shared" si="3036"/>
        <v>666900</v>
      </c>
      <c r="CF1546" s="29">
        <f t="shared" si="3037"/>
        <v>4176900</v>
      </c>
      <c r="CG1546" s="26">
        <v>1</v>
      </c>
      <c r="CH1546" s="27">
        <v>2880000</v>
      </c>
      <c r="CI1546" s="27">
        <v>2160000</v>
      </c>
      <c r="CJ1546" s="148"/>
      <c r="CK1546" s="148"/>
      <c r="CL1546" s="143">
        <f t="shared" si="3050"/>
        <v>0.20203050891044214</v>
      </c>
      <c r="CM1546" s="27">
        <f t="shared" si="3051"/>
        <v>2520000</v>
      </c>
      <c r="CN1546" s="27">
        <f t="shared" si="3052"/>
        <v>478800</v>
      </c>
      <c r="CO1546" s="28">
        <f t="shared" si="3053"/>
        <v>2998800</v>
      </c>
      <c r="CP1546" s="31" t="s">
        <v>30</v>
      </c>
      <c r="CQ1546" s="32" t="s">
        <v>30</v>
      </c>
      <c r="CR1546" s="32" t="s">
        <v>30</v>
      </c>
      <c r="CS1546" s="32" t="s">
        <v>30</v>
      </c>
      <c r="CT1546" s="32" t="s">
        <v>30</v>
      </c>
      <c r="CU1546" s="32" t="s">
        <v>30</v>
      </c>
      <c r="CV1546" s="32" t="s">
        <v>30</v>
      </c>
      <c r="CW1546" s="32" t="s">
        <v>30</v>
      </c>
      <c r="CX1546" s="34" t="s">
        <v>30</v>
      </c>
      <c r="CY1546" s="31" t="s">
        <v>30</v>
      </c>
      <c r="CZ1546" s="32" t="s">
        <v>30</v>
      </c>
      <c r="DA1546" s="32" t="s">
        <v>30</v>
      </c>
      <c r="DB1546" s="32" t="s">
        <v>30</v>
      </c>
      <c r="DC1546" s="32" t="s">
        <v>30</v>
      </c>
      <c r="DD1546" s="32" t="s">
        <v>30</v>
      </c>
      <c r="DE1546" s="32" t="s">
        <v>30</v>
      </c>
      <c r="DF1546" s="32" t="s">
        <v>30</v>
      </c>
      <c r="DG1546" s="32" t="s">
        <v>30</v>
      </c>
      <c r="DH1546" s="31" t="s">
        <v>30</v>
      </c>
      <c r="DI1546" s="43" t="s">
        <v>30</v>
      </c>
      <c r="DJ1546" s="43" t="s">
        <v>30</v>
      </c>
      <c r="DK1546" s="43" t="s">
        <v>30</v>
      </c>
      <c r="DL1546" s="43" t="s">
        <v>30</v>
      </c>
      <c r="DM1546" s="32" t="s">
        <v>30</v>
      </c>
      <c r="DN1546" s="32" t="s">
        <v>30</v>
      </c>
      <c r="DO1546" s="33" t="s">
        <v>30</v>
      </c>
    </row>
    <row r="1547" spans="1:119" ht="21" customHeight="1" x14ac:dyDescent="0.25">
      <c r="A1547" s="66" t="s">
        <v>3027</v>
      </c>
      <c r="B1547" s="67" t="s">
        <v>2702</v>
      </c>
      <c r="C1547" s="68" t="s">
        <v>3028</v>
      </c>
      <c r="D1547" s="26">
        <v>1</v>
      </c>
      <c r="E1547" s="27">
        <v>4500000</v>
      </c>
      <c r="F1547" s="27">
        <v>5400000</v>
      </c>
      <c r="G1547" s="148"/>
      <c r="H1547" s="148"/>
      <c r="I1547" s="143">
        <f t="shared" si="3003"/>
        <v>0.12856486930664499</v>
      </c>
      <c r="J1547" s="27">
        <f t="shared" si="3004"/>
        <v>4950000</v>
      </c>
      <c r="K1547" s="28">
        <f t="shared" si="3005"/>
        <v>940500</v>
      </c>
      <c r="L1547" s="29">
        <f t="shared" si="3049"/>
        <v>5890500</v>
      </c>
      <c r="M1547" s="26">
        <v>1</v>
      </c>
      <c r="N1547" s="27">
        <v>4500000</v>
      </c>
      <c r="O1547" s="27">
        <v>3600000</v>
      </c>
      <c r="P1547" s="145"/>
      <c r="Q1547" s="145"/>
      <c r="R1547" s="143">
        <f t="shared" si="3038"/>
        <v>0.15713484026367722</v>
      </c>
      <c r="S1547" s="27">
        <f t="shared" si="3007"/>
        <v>4050000</v>
      </c>
      <c r="T1547" s="28">
        <f t="shared" si="3008"/>
        <v>769500</v>
      </c>
      <c r="U1547" s="30">
        <f t="shared" si="3009"/>
        <v>4819500</v>
      </c>
      <c r="V1547" s="26">
        <v>1</v>
      </c>
      <c r="W1547" s="27">
        <v>4500000</v>
      </c>
      <c r="X1547" s="27">
        <v>5400000</v>
      </c>
      <c r="Y1547" s="145"/>
      <c r="Z1547" s="145"/>
      <c r="AA1547" s="143">
        <f t="shared" si="3010"/>
        <v>0.12856486930664499</v>
      </c>
      <c r="AB1547" s="27">
        <f t="shared" si="3011"/>
        <v>4950000</v>
      </c>
      <c r="AC1547" s="28">
        <f t="shared" si="3012"/>
        <v>940500</v>
      </c>
      <c r="AD1547" s="29">
        <f t="shared" si="3013"/>
        <v>5890500</v>
      </c>
      <c r="AE1547" s="26">
        <v>1</v>
      </c>
      <c r="AF1547" s="27">
        <v>4500000</v>
      </c>
      <c r="AG1547" s="27">
        <v>5490000</v>
      </c>
      <c r="AH1547" s="145"/>
      <c r="AI1547" s="145"/>
      <c r="AJ1547" s="143">
        <f t="shared" si="3043"/>
        <v>0.14014728996490131</v>
      </c>
      <c r="AK1547" s="27">
        <f t="shared" si="3015"/>
        <v>4995000</v>
      </c>
      <c r="AL1547" s="28">
        <f t="shared" si="3016"/>
        <v>949050</v>
      </c>
      <c r="AM1547" s="30">
        <f t="shared" si="3017"/>
        <v>5944050</v>
      </c>
      <c r="AN1547" s="26">
        <v>1</v>
      </c>
      <c r="AO1547" s="27">
        <v>4500000</v>
      </c>
      <c r="AP1547" s="27">
        <v>6480000</v>
      </c>
      <c r="AQ1547" s="145"/>
      <c r="AR1547" s="145"/>
      <c r="AS1547" s="143">
        <f t="shared" si="3044"/>
        <v>0.25502211780498435</v>
      </c>
      <c r="AT1547" s="27">
        <f t="shared" si="3019"/>
        <v>5490000</v>
      </c>
      <c r="AU1547" s="28">
        <f t="shared" si="3020"/>
        <v>1043100</v>
      </c>
      <c r="AV1547" s="30">
        <f t="shared" si="3021"/>
        <v>6533100</v>
      </c>
      <c r="AW1547" s="26">
        <v>1</v>
      </c>
      <c r="AX1547" s="27">
        <v>4500000</v>
      </c>
      <c r="AY1547" s="27">
        <v>5400000</v>
      </c>
      <c r="AZ1547" s="145"/>
      <c r="BA1547" s="145"/>
      <c r="BB1547" s="143">
        <f t="shared" si="3045"/>
        <v>0.12856486930664499</v>
      </c>
      <c r="BC1547" s="27">
        <f t="shared" si="3023"/>
        <v>4950000</v>
      </c>
      <c r="BD1547" s="27">
        <f t="shared" si="3024"/>
        <v>940500</v>
      </c>
      <c r="BE1547" s="27">
        <f t="shared" si="3025"/>
        <v>5890500</v>
      </c>
      <c r="BF1547" s="26">
        <v>1</v>
      </c>
      <c r="BG1547" s="27">
        <v>3600000</v>
      </c>
      <c r="BH1547" s="27">
        <v>3240000</v>
      </c>
      <c r="BI1547" s="145"/>
      <c r="BJ1547" s="145"/>
      <c r="BK1547" s="143">
        <f t="shared" si="3046"/>
        <v>7.4432292756478682E-2</v>
      </c>
      <c r="BL1547" s="27">
        <f t="shared" si="3027"/>
        <v>3420000</v>
      </c>
      <c r="BM1547" s="27">
        <f t="shared" si="3028"/>
        <v>649800</v>
      </c>
      <c r="BN1547" s="28">
        <f t="shared" si="3029"/>
        <v>4069800</v>
      </c>
      <c r="BO1547" s="26">
        <v>1</v>
      </c>
      <c r="BP1547" s="27">
        <v>3600000</v>
      </c>
      <c r="BQ1547" s="27">
        <v>3420000</v>
      </c>
      <c r="BR1547" s="148"/>
      <c r="BS1547" s="148"/>
      <c r="BT1547" s="143">
        <f t="shared" si="3047"/>
        <v>3.6261886214694741E-2</v>
      </c>
      <c r="BU1547" s="27">
        <f t="shared" si="3031"/>
        <v>3510000</v>
      </c>
      <c r="BV1547" s="28">
        <f t="shared" si="3032"/>
        <v>666900</v>
      </c>
      <c r="BW1547" s="30">
        <f t="shared" si="3033"/>
        <v>4176900</v>
      </c>
      <c r="BX1547" s="26">
        <v>1</v>
      </c>
      <c r="BY1547" s="28">
        <v>3600000</v>
      </c>
      <c r="BZ1547" s="28">
        <v>3420000</v>
      </c>
      <c r="CA1547" s="156"/>
      <c r="CB1547" s="156"/>
      <c r="CC1547" s="177">
        <f t="shared" si="3048"/>
        <v>3.6261886214694741E-2</v>
      </c>
      <c r="CD1547" s="28">
        <f t="shared" si="3035"/>
        <v>3510000</v>
      </c>
      <c r="CE1547" s="28">
        <f t="shared" si="3036"/>
        <v>666900</v>
      </c>
      <c r="CF1547" s="29">
        <f t="shared" si="3037"/>
        <v>4176900</v>
      </c>
      <c r="CG1547" s="26">
        <v>1</v>
      </c>
      <c r="CH1547" s="27">
        <v>2880000</v>
      </c>
      <c r="CI1547" s="27">
        <v>2160000</v>
      </c>
      <c r="CJ1547" s="148"/>
      <c r="CK1547" s="148"/>
      <c r="CL1547" s="143">
        <f t="shared" si="3050"/>
        <v>0.20203050891044214</v>
      </c>
      <c r="CM1547" s="27">
        <f t="shared" si="3051"/>
        <v>2520000</v>
      </c>
      <c r="CN1547" s="27">
        <f t="shared" si="3052"/>
        <v>478800</v>
      </c>
      <c r="CO1547" s="28">
        <f t="shared" si="3053"/>
        <v>2998800</v>
      </c>
      <c r="CP1547" s="31" t="s">
        <v>30</v>
      </c>
      <c r="CQ1547" s="32" t="s">
        <v>30</v>
      </c>
      <c r="CR1547" s="32" t="s">
        <v>30</v>
      </c>
      <c r="CS1547" s="32" t="s">
        <v>30</v>
      </c>
      <c r="CT1547" s="32" t="s">
        <v>30</v>
      </c>
      <c r="CU1547" s="32" t="s">
        <v>30</v>
      </c>
      <c r="CV1547" s="32" t="s">
        <v>30</v>
      </c>
      <c r="CW1547" s="32" t="s">
        <v>30</v>
      </c>
      <c r="CX1547" s="34" t="s">
        <v>30</v>
      </c>
      <c r="CY1547" s="31" t="s">
        <v>30</v>
      </c>
      <c r="CZ1547" s="32" t="s">
        <v>30</v>
      </c>
      <c r="DA1547" s="32" t="s">
        <v>30</v>
      </c>
      <c r="DB1547" s="32" t="s">
        <v>30</v>
      </c>
      <c r="DC1547" s="32" t="s">
        <v>30</v>
      </c>
      <c r="DD1547" s="32" t="s">
        <v>30</v>
      </c>
      <c r="DE1547" s="32" t="s">
        <v>30</v>
      </c>
      <c r="DF1547" s="32" t="s">
        <v>30</v>
      </c>
      <c r="DG1547" s="32" t="s">
        <v>30</v>
      </c>
      <c r="DH1547" s="31" t="s">
        <v>30</v>
      </c>
      <c r="DI1547" s="43" t="s">
        <v>30</v>
      </c>
      <c r="DJ1547" s="43" t="s">
        <v>30</v>
      </c>
      <c r="DK1547" s="43" t="s">
        <v>30</v>
      </c>
      <c r="DL1547" s="43" t="s">
        <v>30</v>
      </c>
      <c r="DM1547" s="32" t="s">
        <v>30</v>
      </c>
      <c r="DN1547" s="32" t="s">
        <v>30</v>
      </c>
      <c r="DO1547" s="33" t="s">
        <v>30</v>
      </c>
    </row>
    <row r="1548" spans="1:119" ht="21" customHeight="1" x14ac:dyDescent="0.25">
      <c r="A1548" s="66" t="s">
        <v>3029</v>
      </c>
      <c r="B1548" s="67" t="s">
        <v>2702</v>
      </c>
      <c r="C1548" s="68" t="s">
        <v>3030</v>
      </c>
      <c r="D1548" s="26">
        <v>1</v>
      </c>
      <c r="E1548" s="27">
        <v>6000000</v>
      </c>
      <c r="F1548" s="27">
        <v>7200000</v>
      </c>
      <c r="G1548" s="148"/>
      <c r="H1548" s="148"/>
      <c r="I1548" s="143">
        <f t="shared" si="3003"/>
        <v>0.12856486930664501</v>
      </c>
      <c r="J1548" s="27">
        <f t="shared" si="3004"/>
        <v>6600000</v>
      </c>
      <c r="K1548" s="28">
        <f t="shared" si="3005"/>
        <v>1254000</v>
      </c>
      <c r="L1548" s="29">
        <f t="shared" si="3049"/>
        <v>7854000</v>
      </c>
      <c r="M1548" s="26">
        <v>1</v>
      </c>
      <c r="N1548" s="27">
        <v>6000000</v>
      </c>
      <c r="O1548" s="27">
        <v>4800000</v>
      </c>
      <c r="P1548" s="145"/>
      <c r="Q1548" s="145"/>
      <c r="R1548" s="143">
        <f t="shared" si="3038"/>
        <v>0.15713484026367722</v>
      </c>
      <c r="S1548" s="27">
        <f t="shared" si="3007"/>
        <v>5400000</v>
      </c>
      <c r="T1548" s="28">
        <f t="shared" si="3008"/>
        <v>1026000</v>
      </c>
      <c r="U1548" s="30">
        <f t="shared" si="3009"/>
        <v>6426000</v>
      </c>
      <c r="V1548" s="26">
        <v>1</v>
      </c>
      <c r="W1548" s="27">
        <v>6000000</v>
      </c>
      <c r="X1548" s="27">
        <v>7200000</v>
      </c>
      <c r="Y1548" s="145"/>
      <c r="Z1548" s="145"/>
      <c r="AA1548" s="143">
        <f t="shared" si="3010"/>
        <v>0.12856486930664501</v>
      </c>
      <c r="AB1548" s="27">
        <f t="shared" si="3011"/>
        <v>6600000</v>
      </c>
      <c r="AC1548" s="28">
        <f t="shared" si="3012"/>
        <v>1254000</v>
      </c>
      <c r="AD1548" s="29">
        <f t="shared" si="3013"/>
        <v>7854000</v>
      </c>
      <c r="AE1548" s="26">
        <v>1</v>
      </c>
      <c r="AF1548" s="27">
        <v>6000000</v>
      </c>
      <c r="AG1548" s="27">
        <v>7320000</v>
      </c>
      <c r="AH1548" s="145"/>
      <c r="AI1548" s="145"/>
      <c r="AJ1548" s="143">
        <f t="shared" si="3043"/>
        <v>0.14014728996490131</v>
      </c>
      <c r="AK1548" s="27">
        <f t="shared" si="3015"/>
        <v>6660000</v>
      </c>
      <c r="AL1548" s="28">
        <f t="shared" si="3016"/>
        <v>1265400</v>
      </c>
      <c r="AM1548" s="30">
        <f t="shared" si="3017"/>
        <v>7925400</v>
      </c>
      <c r="AN1548" s="26">
        <v>1</v>
      </c>
      <c r="AO1548" s="27">
        <v>6000000</v>
      </c>
      <c r="AP1548" s="27">
        <v>8640000</v>
      </c>
      <c r="AQ1548" s="145"/>
      <c r="AR1548" s="145"/>
      <c r="AS1548" s="143">
        <f t="shared" si="3044"/>
        <v>0.25502211780498435</v>
      </c>
      <c r="AT1548" s="27">
        <f t="shared" si="3019"/>
        <v>7320000</v>
      </c>
      <c r="AU1548" s="28">
        <f t="shared" si="3020"/>
        <v>1390800</v>
      </c>
      <c r="AV1548" s="30">
        <f t="shared" si="3021"/>
        <v>8710800</v>
      </c>
      <c r="AW1548" s="26">
        <v>1</v>
      </c>
      <c r="AX1548" s="27">
        <v>6000000</v>
      </c>
      <c r="AY1548" s="27">
        <v>7200000</v>
      </c>
      <c r="AZ1548" s="145"/>
      <c r="BA1548" s="145"/>
      <c r="BB1548" s="143">
        <f t="shared" si="3045"/>
        <v>0.12856486930664501</v>
      </c>
      <c r="BC1548" s="27">
        <f t="shared" si="3023"/>
        <v>6600000</v>
      </c>
      <c r="BD1548" s="27">
        <f t="shared" si="3024"/>
        <v>1254000</v>
      </c>
      <c r="BE1548" s="27">
        <f t="shared" si="3025"/>
        <v>7854000</v>
      </c>
      <c r="BF1548" s="26">
        <v>1</v>
      </c>
      <c r="BG1548" s="27">
        <v>4800000</v>
      </c>
      <c r="BH1548" s="27">
        <v>4320000</v>
      </c>
      <c r="BI1548" s="145"/>
      <c r="BJ1548" s="145"/>
      <c r="BK1548" s="143">
        <f t="shared" si="3046"/>
        <v>7.4432292756478682E-2</v>
      </c>
      <c r="BL1548" s="27">
        <f t="shared" si="3027"/>
        <v>4560000</v>
      </c>
      <c r="BM1548" s="27">
        <f t="shared" si="3028"/>
        <v>866400</v>
      </c>
      <c r="BN1548" s="28">
        <f t="shared" si="3029"/>
        <v>5426400</v>
      </c>
      <c r="BO1548" s="26">
        <v>1</v>
      </c>
      <c r="BP1548" s="27">
        <v>4800000</v>
      </c>
      <c r="BQ1548" s="27">
        <v>4560000</v>
      </c>
      <c r="BR1548" s="148"/>
      <c r="BS1548" s="148"/>
      <c r="BT1548" s="143">
        <f t="shared" si="3047"/>
        <v>3.6261886214694741E-2</v>
      </c>
      <c r="BU1548" s="27">
        <f t="shared" si="3031"/>
        <v>4680000</v>
      </c>
      <c r="BV1548" s="28">
        <f t="shared" si="3032"/>
        <v>889200</v>
      </c>
      <c r="BW1548" s="30">
        <f t="shared" si="3033"/>
        <v>5569200</v>
      </c>
      <c r="BX1548" s="26">
        <v>1</v>
      </c>
      <c r="BY1548" s="28">
        <v>4800000</v>
      </c>
      <c r="BZ1548" s="28">
        <v>4560000</v>
      </c>
      <c r="CA1548" s="156"/>
      <c r="CB1548" s="156"/>
      <c r="CC1548" s="177">
        <f t="shared" si="3048"/>
        <v>3.6261886214694741E-2</v>
      </c>
      <c r="CD1548" s="28">
        <f t="shared" si="3035"/>
        <v>4680000</v>
      </c>
      <c r="CE1548" s="28">
        <f t="shared" si="3036"/>
        <v>889200</v>
      </c>
      <c r="CF1548" s="29">
        <f t="shared" si="3037"/>
        <v>5569200</v>
      </c>
      <c r="CG1548" s="26">
        <v>1</v>
      </c>
      <c r="CH1548" s="27">
        <v>3840000</v>
      </c>
      <c r="CI1548" s="27">
        <v>2880000</v>
      </c>
      <c r="CJ1548" s="148"/>
      <c r="CK1548" s="148"/>
      <c r="CL1548" s="143">
        <f t="shared" si="3050"/>
        <v>0.20203050891044214</v>
      </c>
      <c r="CM1548" s="27">
        <f t="shared" si="3051"/>
        <v>3360000</v>
      </c>
      <c r="CN1548" s="27">
        <f t="shared" si="3052"/>
        <v>638400</v>
      </c>
      <c r="CO1548" s="28">
        <f t="shared" si="3053"/>
        <v>3998400</v>
      </c>
      <c r="CP1548" s="31" t="s">
        <v>30</v>
      </c>
      <c r="CQ1548" s="32" t="s">
        <v>30</v>
      </c>
      <c r="CR1548" s="32" t="s">
        <v>30</v>
      </c>
      <c r="CS1548" s="32" t="s">
        <v>30</v>
      </c>
      <c r="CT1548" s="32" t="s">
        <v>30</v>
      </c>
      <c r="CU1548" s="32" t="s">
        <v>30</v>
      </c>
      <c r="CV1548" s="32" t="s">
        <v>30</v>
      </c>
      <c r="CW1548" s="32" t="s">
        <v>30</v>
      </c>
      <c r="CX1548" s="34" t="s">
        <v>30</v>
      </c>
      <c r="CY1548" s="31" t="s">
        <v>30</v>
      </c>
      <c r="CZ1548" s="32" t="s">
        <v>30</v>
      </c>
      <c r="DA1548" s="32" t="s">
        <v>30</v>
      </c>
      <c r="DB1548" s="32" t="s">
        <v>30</v>
      </c>
      <c r="DC1548" s="32" t="s">
        <v>30</v>
      </c>
      <c r="DD1548" s="32" t="s">
        <v>30</v>
      </c>
      <c r="DE1548" s="32" t="s">
        <v>30</v>
      </c>
      <c r="DF1548" s="32" t="s">
        <v>30</v>
      </c>
      <c r="DG1548" s="32" t="s">
        <v>30</v>
      </c>
      <c r="DH1548" s="31" t="s">
        <v>30</v>
      </c>
      <c r="DI1548" s="43" t="s">
        <v>30</v>
      </c>
      <c r="DJ1548" s="43" t="s">
        <v>30</v>
      </c>
      <c r="DK1548" s="43" t="s">
        <v>30</v>
      </c>
      <c r="DL1548" s="43" t="s">
        <v>30</v>
      </c>
      <c r="DM1548" s="32" t="s">
        <v>30</v>
      </c>
      <c r="DN1548" s="32" t="s">
        <v>30</v>
      </c>
      <c r="DO1548" s="33" t="s">
        <v>30</v>
      </c>
    </row>
    <row r="1549" spans="1:119" ht="21" customHeight="1" x14ac:dyDescent="0.25">
      <c r="A1549" s="66" t="s">
        <v>3031</v>
      </c>
      <c r="B1549" s="67" t="s">
        <v>2702</v>
      </c>
      <c r="C1549" s="68" t="s">
        <v>3032</v>
      </c>
      <c r="D1549" s="26">
        <v>1</v>
      </c>
      <c r="E1549" s="27">
        <v>4800000</v>
      </c>
      <c r="F1549" s="27">
        <v>5760000</v>
      </c>
      <c r="G1549" s="148"/>
      <c r="H1549" s="148"/>
      <c r="I1549" s="143">
        <f t="shared" si="3003"/>
        <v>0.12856486930664499</v>
      </c>
      <c r="J1549" s="27">
        <f t="shared" si="3004"/>
        <v>5280000</v>
      </c>
      <c r="K1549" s="28">
        <f t="shared" si="3005"/>
        <v>1003200</v>
      </c>
      <c r="L1549" s="29">
        <f t="shared" si="3049"/>
        <v>6283200</v>
      </c>
      <c r="M1549" s="26">
        <v>1</v>
      </c>
      <c r="N1549" s="27">
        <v>4800000</v>
      </c>
      <c r="O1549" s="27">
        <v>3840000</v>
      </c>
      <c r="P1549" s="145"/>
      <c r="Q1549" s="145"/>
      <c r="R1549" s="143">
        <f t="shared" si="3038"/>
        <v>0.15713484026367722</v>
      </c>
      <c r="S1549" s="27">
        <f t="shared" si="3007"/>
        <v>4320000</v>
      </c>
      <c r="T1549" s="28">
        <f t="shared" si="3008"/>
        <v>820800</v>
      </c>
      <c r="U1549" s="30">
        <f t="shared" si="3009"/>
        <v>5140800</v>
      </c>
      <c r="V1549" s="26">
        <v>1</v>
      </c>
      <c r="W1549" s="27">
        <v>4800000</v>
      </c>
      <c r="X1549" s="27">
        <v>5760000</v>
      </c>
      <c r="Y1549" s="145"/>
      <c r="Z1549" s="145"/>
      <c r="AA1549" s="143">
        <f t="shared" ref="AA1549:AA1581" si="3054">+STDEVA(W1549:X1549)/AVERAGE(W1549:X1549)</f>
        <v>0.12856486930664499</v>
      </c>
      <c r="AB1549" s="27">
        <f t="shared" si="3011"/>
        <v>5280000</v>
      </c>
      <c r="AC1549" s="28">
        <f t="shared" si="3012"/>
        <v>1003200</v>
      </c>
      <c r="AD1549" s="29">
        <f t="shared" si="3013"/>
        <v>6283200</v>
      </c>
      <c r="AE1549" s="26">
        <v>1</v>
      </c>
      <c r="AF1549" s="27">
        <v>4800000</v>
      </c>
      <c r="AG1549" s="27">
        <v>5856000</v>
      </c>
      <c r="AH1549" s="145"/>
      <c r="AI1549" s="145"/>
      <c r="AJ1549" s="143">
        <f t="shared" si="3043"/>
        <v>0.14014728996490131</v>
      </c>
      <c r="AK1549" s="27">
        <f t="shared" si="3015"/>
        <v>5328000</v>
      </c>
      <c r="AL1549" s="28">
        <f t="shared" si="3016"/>
        <v>1012320</v>
      </c>
      <c r="AM1549" s="30">
        <f t="shared" si="3017"/>
        <v>6340320</v>
      </c>
      <c r="AN1549" s="26">
        <v>1</v>
      </c>
      <c r="AO1549" s="27">
        <v>4800000</v>
      </c>
      <c r="AP1549" s="27">
        <v>6912000</v>
      </c>
      <c r="AQ1549" s="145"/>
      <c r="AR1549" s="145"/>
      <c r="AS1549" s="143">
        <f t="shared" si="3044"/>
        <v>0.25502211780498435</v>
      </c>
      <c r="AT1549" s="27">
        <f t="shared" si="3019"/>
        <v>5856000</v>
      </c>
      <c r="AU1549" s="28">
        <f t="shared" si="3020"/>
        <v>1112640</v>
      </c>
      <c r="AV1549" s="30">
        <f t="shared" si="3021"/>
        <v>6968640</v>
      </c>
      <c r="AW1549" s="26">
        <v>1</v>
      </c>
      <c r="AX1549" s="27">
        <v>4800000</v>
      </c>
      <c r="AY1549" s="27">
        <v>5760000</v>
      </c>
      <c r="AZ1549" s="145"/>
      <c r="BA1549" s="145"/>
      <c r="BB1549" s="143">
        <f t="shared" si="3045"/>
        <v>0.12856486930664499</v>
      </c>
      <c r="BC1549" s="27">
        <f t="shared" si="3023"/>
        <v>5280000</v>
      </c>
      <c r="BD1549" s="27">
        <f t="shared" si="3024"/>
        <v>1003200</v>
      </c>
      <c r="BE1549" s="27">
        <f t="shared" si="3025"/>
        <v>6283200</v>
      </c>
      <c r="BF1549" s="26">
        <v>1</v>
      </c>
      <c r="BG1549" s="27">
        <v>3840000</v>
      </c>
      <c r="BH1549" s="27">
        <v>3456000</v>
      </c>
      <c r="BI1549" s="145"/>
      <c r="BJ1549" s="145"/>
      <c r="BK1549" s="143">
        <f t="shared" si="3046"/>
        <v>7.4432292756478682E-2</v>
      </c>
      <c r="BL1549" s="27">
        <f t="shared" si="3027"/>
        <v>3648000</v>
      </c>
      <c r="BM1549" s="27">
        <f t="shared" si="3028"/>
        <v>693120</v>
      </c>
      <c r="BN1549" s="28">
        <f t="shared" si="3029"/>
        <v>4341120</v>
      </c>
      <c r="BO1549" s="26">
        <v>1</v>
      </c>
      <c r="BP1549" s="27">
        <v>3840000</v>
      </c>
      <c r="BQ1549" s="27">
        <v>3648000</v>
      </c>
      <c r="BR1549" s="148"/>
      <c r="BS1549" s="148"/>
      <c r="BT1549" s="143">
        <f t="shared" si="3047"/>
        <v>3.6261886214694741E-2</v>
      </c>
      <c r="BU1549" s="27">
        <f t="shared" si="3031"/>
        <v>3744000</v>
      </c>
      <c r="BV1549" s="28">
        <f t="shared" si="3032"/>
        <v>711360</v>
      </c>
      <c r="BW1549" s="30">
        <f t="shared" si="3033"/>
        <v>4455360</v>
      </c>
      <c r="BX1549" s="26">
        <v>1</v>
      </c>
      <c r="BY1549" s="28">
        <v>3840000</v>
      </c>
      <c r="BZ1549" s="28">
        <v>3648000</v>
      </c>
      <c r="CA1549" s="156"/>
      <c r="CB1549" s="156"/>
      <c r="CC1549" s="177">
        <f t="shared" si="3048"/>
        <v>3.6261886214694741E-2</v>
      </c>
      <c r="CD1549" s="28">
        <f t="shared" si="3035"/>
        <v>3744000</v>
      </c>
      <c r="CE1549" s="28">
        <f t="shared" si="3036"/>
        <v>711360</v>
      </c>
      <c r="CF1549" s="29">
        <f t="shared" si="3037"/>
        <v>4455360</v>
      </c>
      <c r="CG1549" s="26">
        <v>1</v>
      </c>
      <c r="CH1549" s="27">
        <v>3072000</v>
      </c>
      <c r="CI1549" s="27">
        <v>2304000</v>
      </c>
      <c r="CJ1549" s="148"/>
      <c r="CK1549" s="148"/>
      <c r="CL1549" s="143">
        <f t="shared" si="3050"/>
        <v>0.20203050891044214</v>
      </c>
      <c r="CM1549" s="27">
        <f t="shared" si="3051"/>
        <v>2688000</v>
      </c>
      <c r="CN1549" s="27">
        <f t="shared" si="3052"/>
        <v>510720</v>
      </c>
      <c r="CO1549" s="28">
        <f t="shared" si="3053"/>
        <v>3198720</v>
      </c>
      <c r="CP1549" s="31" t="s">
        <v>30</v>
      </c>
      <c r="CQ1549" s="32" t="s">
        <v>30</v>
      </c>
      <c r="CR1549" s="32" t="s">
        <v>30</v>
      </c>
      <c r="CS1549" s="32" t="s">
        <v>30</v>
      </c>
      <c r="CT1549" s="32" t="s">
        <v>30</v>
      </c>
      <c r="CU1549" s="32" t="s">
        <v>30</v>
      </c>
      <c r="CV1549" s="32" t="s">
        <v>30</v>
      </c>
      <c r="CW1549" s="32" t="s">
        <v>30</v>
      </c>
      <c r="CX1549" s="34" t="s">
        <v>30</v>
      </c>
      <c r="CY1549" s="31" t="s">
        <v>30</v>
      </c>
      <c r="CZ1549" s="32" t="s">
        <v>30</v>
      </c>
      <c r="DA1549" s="32" t="s">
        <v>30</v>
      </c>
      <c r="DB1549" s="32" t="s">
        <v>30</v>
      </c>
      <c r="DC1549" s="32" t="s">
        <v>30</v>
      </c>
      <c r="DD1549" s="32" t="s">
        <v>30</v>
      </c>
      <c r="DE1549" s="32" t="s">
        <v>30</v>
      </c>
      <c r="DF1549" s="32" t="s">
        <v>30</v>
      </c>
      <c r="DG1549" s="32" t="s">
        <v>30</v>
      </c>
      <c r="DH1549" s="31" t="s">
        <v>30</v>
      </c>
      <c r="DI1549" s="43" t="s">
        <v>30</v>
      </c>
      <c r="DJ1549" s="43" t="s">
        <v>30</v>
      </c>
      <c r="DK1549" s="43" t="s">
        <v>30</v>
      </c>
      <c r="DL1549" s="43" t="s">
        <v>30</v>
      </c>
      <c r="DM1549" s="32" t="s">
        <v>30</v>
      </c>
      <c r="DN1549" s="32" t="s">
        <v>30</v>
      </c>
      <c r="DO1549" s="33" t="s">
        <v>30</v>
      </c>
    </row>
    <row r="1550" spans="1:119" ht="21" customHeight="1" x14ac:dyDescent="0.25">
      <c r="A1550" s="66" t="s">
        <v>3033</v>
      </c>
      <c r="B1550" s="67" t="s">
        <v>2702</v>
      </c>
      <c r="C1550" s="68" t="s">
        <v>3034</v>
      </c>
      <c r="D1550" s="26">
        <v>1</v>
      </c>
      <c r="E1550" s="27">
        <v>8000000</v>
      </c>
      <c r="F1550" s="27">
        <v>9600000</v>
      </c>
      <c r="G1550" s="148"/>
      <c r="H1550" s="148"/>
      <c r="I1550" s="143">
        <f t="shared" si="3003"/>
        <v>0.12856486930664501</v>
      </c>
      <c r="J1550" s="27">
        <f t="shared" si="3004"/>
        <v>8800000</v>
      </c>
      <c r="K1550" s="28">
        <f t="shared" si="3005"/>
        <v>1672000</v>
      </c>
      <c r="L1550" s="29">
        <f t="shared" si="3049"/>
        <v>10472000</v>
      </c>
      <c r="M1550" s="26">
        <v>1</v>
      </c>
      <c r="N1550" s="27">
        <v>8000000</v>
      </c>
      <c r="O1550" s="27">
        <v>6400000</v>
      </c>
      <c r="P1550" s="145"/>
      <c r="Q1550" s="145"/>
      <c r="R1550" s="143">
        <f t="shared" si="3038"/>
        <v>0.15713484026367724</v>
      </c>
      <c r="S1550" s="27">
        <f t="shared" si="3007"/>
        <v>7200000</v>
      </c>
      <c r="T1550" s="28">
        <f t="shared" si="3008"/>
        <v>1368000</v>
      </c>
      <c r="U1550" s="30">
        <f t="shared" si="3009"/>
        <v>8568000</v>
      </c>
      <c r="V1550" s="26">
        <v>1</v>
      </c>
      <c r="W1550" s="27">
        <v>8000000</v>
      </c>
      <c r="X1550" s="27">
        <v>9600000</v>
      </c>
      <c r="Y1550" s="145"/>
      <c r="Z1550" s="145"/>
      <c r="AA1550" s="143">
        <f t="shared" si="3054"/>
        <v>0.12856486930664501</v>
      </c>
      <c r="AB1550" s="27">
        <f t="shared" si="3011"/>
        <v>8800000</v>
      </c>
      <c r="AC1550" s="28">
        <f t="shared" si="3012"/>
        <v>1672000</v>
      </c>
      <c r="AD1550" s="29">
        <f t="shared" si="3013"/>
        <v>10472000</v>
      </c>
      <c r="AE1550" s="26">
        <v>1</v>
      </c>
      <c r="AF1550" s="27">
        <v>8000000</v>
      </c>
      <c r="AG1550" s="27">
        <v>9760000</v>
      </c>
      <c r="AH1550" s="145"/>
      <c r="AI1550" s="145"/>
      <c r="AJ1550" s="143">
        <f t="shared" si="3043"/>
        <v>0.14014728996490131</v>
      </c>
      <c r="AK1550" s="27">
        <f t="shared" si="3015"/>
        <v>8880000</v>
      </c>
      <c r="AL1550" s="28">
        <f t="shared" si="3016"/>
        <v>1687200</v>
      </c>
      <c r="AM1550" s="30">
        <f t="shared" si="3017"/>
        <v>10567200</v>
      </c>
      <c r="AN1550" s="26">
        <v>1</v>
      </c>
      <c r="AO1550" s="27">
        <v>8000000</v>
      </c>
      <c r="AP1550" s="27">
        <v>11520000</v>
      </c>
      <c r="AQ1550" s="145"/>
      <c r="AR1550" s="145"/>
      <c r="AS1550" s="143">
        <f t="shared" si="3044"/>
        <v>0.25502211780498435</v>
      </c>
      <c r="AT1550" s="27">
        <f t="shared" si="3019"/>
        <v>9760000</v>
      </c>
      <c r="AU1550" s="28">
        <f t="shared" si="3020"/>
        <v>1854400</v>
      </c>
      <c r="AV1550" s="30">
        <f t="shared" si="3021"/>
        <v>11614400</v>
      </c>
      <c r="AW1550" s="26">
        <v>1</v>
      </c>
      <c r="AX1550" s="27">
        <v>8000000</v>
      </c>
      <c r="AY1550" s="27">
        <v>9600000</v>
      </c>
      <c r="AZ1550" s="145"/>
      <c r="BA1550" s="145"/>
      <c r="BB1550" s="143">
        <f t="shared" si="3045"/>
        <v>0.12856486930664501</v>
      </c>
      <c r="BC1550" s="27">
        <f t="shared" si="3023"/>
        <v>8800000</v>
      </c>
      <c r="BD1550" s="27">
        <f t="shared" si="3024"/>
        <v>1672000</v>
      </c>
      <c r="BE1550" s="27">
        <f t="shared" si="3025"/>
        <v>10472000</v>
      </c>
      <c r="BF1550" s="26">
        <v>1</v>
      </c>
      <c r="BG1550" s="27">
        <v>6400000</v>
      </c>
      <c r="BH1550" s="27">
        <v>5760000</v>
      </c>
      <c r="BI1550" s="145"/>
      <c r="BJ1550" s="145"/>
      <c r="BK1550" s="143">
        <f t="shared" si="3046"/>
        <v>7.4432292756478682E-2</v>
      </c>
      <c r="BL1550" s="27">
        <f t="shared" si="3027"/>
        <v>6080000</v>
      </c>
      <c r="BM1550" s="27">
        <f t="shared" si="3028"/>
        <v>1155200</v>
      </c>
      <c r="BN1550" s="28">
        <f t="shared" si="3029"/>
        <v>7235200</v>
      </c>
      <c r="BO1550" s="26">
        <v>1</v>
      </c>
      <c r="BP1550" s="27">
        <v>6400000</v>
      </c>
      <c r="BQ1550" s="27">
        <v>6080000</v>
      </c>
      <c r="BR1550" s="148"/>
      <c r="BS1550" s="148"/>
      <c r="BT1550" s="143">
        <f t="shared" si="3047"/>
        <v>3.6261886214694741E-2</v>
      </c>
      <c r="BU1550" s="27">
        <f t="shared" si="3031"/>
        <v>6240000</v>
      </c>
      <c r="BV1550" s="28">
        <f t="shared" si="3032"/>
        <v>1185600</v>
      </c>
      <c r="BW1550" s="30">
        <f t="shared" si="3033"/>
        <v>7425600</v>
      </c>
      <c r="BX1550" s="26">
        <v>1</v>
      </c>
      <c r="BY1550" s="28">
        <v>6400000</v>
      </c>
      <c r="BZ1550" s="28">
        <v>6080000</v>
      </c>
      <c r="CA1550" s="156"/>
      <c r="CB1550" s="156"/>
      <c r="CC1550" s="177">
        <f t="shared" si="3048"/>
        <v>3.6261886214694741E-2</v>
      </c>
      <c r="CD1550" s="28">
        <f t="shared" si="3035"/>
        <v>6240000</v>
      </c>
      <c r="CE1550" s="28">
        <f t="shared" si="3036"/>
        <v>1185600</v>
      </c>
      <c r="CF1550" s="29">
        <f t="shared" si="3037"/>
        <v>7425600</v>
      </c>
      <c r="CG1550" s="26">
        <v>1</v>
      </c>
      <c r="CH1550" s="27">
        <v>5120000</v>
      </c>
      <c r="CI1550" s="27">
        <v>3840000</v>
      </c>
      <c r="CJ1550" s="148"/>
      <c r="CK1550" s="148"/>
      <c r="CL1550" s="143">
        <f t="shared" si="3050"/>
        <v>0.20203050891044214</v>
      </c>
      <c r="CM1550" s="27">
        <f t="shared" si="3051"/>
        <v>4480000</v>
      </c>
      <c r="CN1550" s="27">
        <f t="shared" si="3052"/>
        <v>851200</v>
      </c>
      <c r="CO1550" s="28">
        <f t="shared" si="3053"/>
        <v>5331200</v>
      </c>
      <c r="CP1550" s="31" t="s">
        <v>30</v>
      </c>
      <c r="CQ1550" s="32" t="s">
        <v>30</v>
      </c>
      <c r="CR1550" s="32" t="s">
        <v>30</v>
      </c>
      <c r="CS1550" s="32" t="s">
        <v>30</v>
      </c>
      <c r="CT1550" s="32" t="s">
        <v>30</v>
      </c>
      <c r="CU1550" s="32" t="s">
        <v>30</v>
      </c>
      <c r="CV1550" s="32" t="s">
        <v>30</v>
      </c>
      <c r="CW1550" s="32" t="s">
        <v>30</v>
      </c>
      <c r="CX1550" s="34" t="s">
        <v>30</v>
      </c>
      <c r="CY1550" s="31" t="s">
        <v>30</v>
      </c>
      <c r="CZ1550" s="32" t="s">
        <v>30</v>
      </c>
      <c r="DA1550" s="32" t="s">
        <v>30</v>
      </c>
      <c r="DB1550" s="32" t="s">
        <v>30</v>
      </c>
      <c r="DC1550" s="32" t="s">
        <v>30</v>
      </c>
      <c r="DD1550" s="32" t="s">
        <v>30</v>
      </c>
      <c r="DE1550" s="32" t="s">
        <v>30</v>
      </c>
      <c r="DF1550" s="32" t="s">
        <v>30</v>
      </c>
      <c r="DG1550" s="32" t="s">
        <v>30</v>
      </c>
      <c r="DH1550" s="31" t="s">
        <v>30</v>
      </c>
      <c r="DI1550" s="43" t="s">
        <v>30</v>
      </c>
      <c r="DJ1550" s="43" t="s">
        <v>30</v>
      </c>
      <c r="DK1550" s="43" t="s">
        <v>30</v>
      </c>
      <c r="DL1550" s="43" t="s">
        <v>30</v>
      </c>
      <c r="DM1550" s="32" t="s">
        <v>30</v>
      </c>
      <c r="DN1550" s="32" t="s">
        <v>30</v>
      </c>
      <c r="DO1550" s="33" t="s">
        <v>30</v>
      </c>
    </row>
    <row r="1551" spans="1:119" ht="21" customHeight="1" x14ac:dyDescent="0.25">
      <c r="A1551" s="66" t="s">
        <v>3035</v>
      </c>
      <c r="B1551" s="67" t="s">
        <v>2702</v>
      </c>
      <c r="C1551" s="68" t="s">
        <v>3036</v>
      </c>
      <c r="D1551" s="26">
        <v>1</v>
      </c>
      <c r="E1551" s="27">
        <v>35000000</v>
      </c>
      <c r="F1551" s="27">
        <v>42000000</v>
      </c>
      <c r="G1551" s="148"/>
      <c r="H1551" s="148"/>
      <c r="I1551" s="143">
        <f t="shared" si="3003"/>
        <v>0.12856486930664501</v>
      </c>
      <c r="J1551" s="27">
        <f t="shared" si="3004"/>
        <v>38500000</v>
      </c>
      <c r="K1551" s="28">
        <f t="shared" si="3005"/>
        <v>7315000</v>
      </c>
      <c r="L1551" s="29">
        <f t="shared" si="3049"/>
        <v>45815000</v>
      </c>
      <c r="M1551" s="26">
        <v>1</v>
      </c>
      <c r="N1551" s="27">
        <v>35000000</v>
      </c>
      <c r="O1551" s="27">
        <v>28000000</v>
      </c>
      <c r="P1551" s="145"/>
      <c r="Q1551" s="145"/>
      <c r="R1551" s="143">
        <f t="shared" si="3038"/>
        <v>0.15713484026367722</v>
      </c>
      <c r="S1551" s="27">
        <f t="shared" si="3007"/>
        <v>31500000</v>
      </c>
      <c r="T1551" s="28">
        <f t="shared" si="3008"/>
        <v>5985000</v>
      </c>
      <c r="U1551" s="30">
        <f t="shared" si="3009"/>
        <v>37485000</v>
      </c>
      <c r="V1551" s="26">
        <v>1</v>
      </c>
      <c r="W1551" s="27">
        <v>35000000</v>
      </c>
      <c r="X1551" s="27">
        <v>42000000</v>
      </c>
      <c r="Y1551" s="145"/>
      <c r="Z1551" s="145"/>
      <c r="AA1551" s="143">
        <f t="shared" si="3054"/>
        <v>0.12856486930664501</v>
      </c>
      <c r="AB1551" s="27">
        <f t="shared" si="3011"/>
        <v>38500000</v>
      </c>
      <c r="AC1551" s="28">
        <f t="shared" si="3012"/>
        <v>7315000</v>
      </c>
      <c r="AD1551" s="29">
        <f t="shared" si="3013"/>
        <v>45815000</v>
      </c>
      <c r="AE1551" s="26">
        <v>1</v>
      </c>
      <c r="AF1551" s="27">
        <v>35000000</v>
      </c>
      <c r="AG1551" s="27">
        <v>42700000</v>
      </c>
      <c r="AH1551" s="145"/>
      <c r="AI1551" s="145"/>
      <c r="AJ1551" s="143">
        <f t="shared" si="3043"/>
        <v>0.14014728996490131</v>
      </c>
      <c r="AK1551" s="27">
        <f t="shared" si="3015"/>
        <v>38850000</v>
      </c>
      <c r="AL1551" s="28">
        <f t="shared" si="3016"/>
        <v>7381500</v>
      </c>
      <c r="AM1551" s="30">
        <f t="shared" si="3017"/>
        <v>46231500</v>
      </c>
      <c r="AN1551" s="26">
        <v>1</v>
      </c>
      <c r="AO1551" s="27">
        <v>35000000</v>
      </c>
      <c r="AP1551" s="27">
        <v>50400000</v>
      </c>
      <c r="AQ1551" s="145"/>
      <c r="AR1551" s="145"/>
      <c r="AS1551" s="143">
        <f t="shared" si="3044"/>
        <v>0.25502211780498435</v>
      </c>
      <c r="AT1551" s="27">
        <f t="shared" si="3019"/>
        <v>42700000</v>
      </c>
      <c r="AU1551" s="28">
        <f t="shared" si="3020"/>
        <v>8113000</v>
      </c>
      <c r="AV1551" s="30">
        <f t="shared" si="3021"/>
        <v>50813000</v>
      </c>
      <c r="AW1551" s="26">
        <v>1</v>
      </c>
      <c r="AX1551" s="27">
        <v>35000000</v>
      </c>
      <c r="AY1551" s="27">
        <v>42000000</v>
      </c>
      <c r="AZ1551" s="145"/>
      <c r="BA1551" s="145"/>
      <c r="BB1551" s="143">
        <f t="shared" si="3045"/>
        <v>0.12856486930664501</v>
      </c>
      <c r="BC1551" s="27">
        <f t="shared" si="3023"/>
        <v>38500000</v>
      </c>
      <c r="BD1551" s="27">
        <f t="shared" si="3024"/>
        <v>7315000</v>
      </c>
      <c r="BE1551" s="27">
        <f t="shared" si="3025"/>
        <v>45815000</v>
      </c>
      <c r="BF1551" s="26">
        <v>1</v>
      </c>
      <c r="BG1551" s="27">
        <v>28000000</v>
      </c>
      <c r="BH1551" s="27">
        <v>25200000</v>
      </c>
      <c r="BI1551" s="145"/>
      <c r="BJ1551" s="145"/>
      <c r="BK1551" s="143">
        <f t="shared" si="3046"/>
        <v>7.4432292756478682E-2</v>
      </c>
      <c r="BL1551" s="27">
        <f t="shared" si="3027"/>
        <v>26600000</v>
      </c>
      <c r="BM1551" s="27">
        <f t="shared" si="3028"/>
        <v>5054000</v>
      </c>
      <c r="BN1551" s="28">
        <f t="shared" si="3029"/>
        <v>31654000</v>
      </c>
      <c r="BO1551" s="26">
        <v>1</v>
      </c>
      <c r="BP1551" s="27">
        <v>28000000</v>
      </c>
      <c r="BQ1551" s="27">
        <v>26600000</v>
      </c>
      <c r="BR1551" s="148"/>
      <c r="BS1551" s="148"/>
      <c r="BT1551" s="143">
        <f t="shared" si="3047"/>
        <v>3.6261886214694741E-2</v>
      </c>
      <c r="BU1551" s="27">
        <f t="shared" si="3031"/>
        <v>27300000</v>
      </c>
      <c r="BV1551" s="28">
        <f t="shared" si="3032"/>
        <v>5187000</v>
      </c>
      <c r="BW1551" s="30">
        <f t="shared" si="3033"/>
        <v>32487000</v>
      </c>
      <c r="BX1551" s="26">
        <v>1</v>
      </c>
      <c r="BY1551" s="28">
        <v>28000000</v>
      </c>
      <c r="BZ1551" s="28">
        <v>26600000</v>
      </c>
      <c r="CA1551" s="156"/>
      <c r="CB1551" s="156"/>
      <c r="CC1551" s="177">
        <f t="shared" si="3048"/>
        <v>3.6261886214694741E-2</v>
      </c>
      <c r="CD1551" s="28">
        <f t="shared" si="3035"/>
        <v>27300000</v>
      </c>
      <c r="CE1551" s="28">
        <f t="shared" si="3036"/>
        <v>5187000</v>
      </c>
      <c r="CF1551" s="29">
        <f t="shared" si="3037"/>
        <v>32487000</v>
      </c>
      <c r="CG1551" s="26">
        <v>1</v>
      </c>
      <c r="CH1551" s="27">
        <v>22400000</v>
      </c>
      <c r="CI1551" s="27">
        <v>16800000</v>
      </c>
      <c r="CJ1551" s="148"/>
      <c r="CK1551" s="148"/>
      <c r="CL1551" s="143">
        <f t="shared" si="3050"/>
        <v>0.20203050891044214</v>
      </c>
      <c r="CM1551" s="27">
        <f t="shared" si="3051"/>
        <v>19600000</v>
      </c>
      <c r="CN1551" s="27">
        <f t="shared" si="3052"/>
        <v>3724000</v>
      </c>
      <c r="CO1551" s="28">
        <f t="shared" si="3053"/>
        <v>23324000</v>
      </c>
      <c r="CP1551" s="31" t="s">
        <v>30</v>
      </c>
      <c r="CQ1551" s="32" t="s">
        <v>30</v>
      </c>
      <c r="CR1551" s="32" t="s">
        <v>30</v>
      </c>
      <c r="CS1551" s="32" t="s">
        <v>30</v>
      </c>
      <c r="CT1551" s="32" t="s">
        <v>30</v>
      </c>
      <c r="CU1551" s="32" t="s">
        <v>30</v>
      </c>
      <c r="CV1551" s="32" t="s">
        <v>30</v>
      </c>
      <c r="CW1551" s="32" t="s">
        <v>30</v>
      </c>
      <c r="CX1551" s="34" t="s">
        <v>30</v>
      </c>
      <c r="CY1551" s="31" t="s">
        <v>30</v>
      </c>
      <c r="CZ1551" s="32" t="s">
        <v>30</v>
      </c>
      <c r="DA1551" s="32" t="s">
        <v>30</v>
      </c>
      <c r="DB1551" s="32" t="s">
        <v>30</v>
      </c>
      <c r="DC1551" s="32" t="s">
        <v>30</v>
      </c>
      <c r="DD1551" s="32" t="s">
        <v>30</v>
      </c>
      <c r="DE1551" s="32" t="s">
        <v>30</v>
      </c>
      <c r="DF1551" s="32" t="s">
        <v>30</v>
      </c>
      <c r="DG1551" s="32" t="s">
        <v>30</v>
      </c>
      <c r="DH1551" s="31" t="s">
        <v>30</v>
      </c>
      <c r="DI1551" s="43" t="s">
        <v>30</v>
      </c>
      <c r="DJ1551" s="43" t="s">
        <v>30</v>
      </c>
      <c r="DK1551" s="43" t="s">
        <v>30</v>
      </c>
      <c r="DL1551" s="43" t="s">
        <v>30</v>
      </c>
      <c r="DM1551" s="32" t="s">
        <v>30</v>
      </c>
      <c r="DN1551" s="32" t="s">
        <v>30</v>
      </c>
      <c r="DO1551" s="33" t="s">
        <v>30</v>
      </c>
    </row>
    <row r="1552" spans="1:119" ht="21" customHeight="1" x14ac:dyDescent="0.25">
      <c r="A1552" s="66" t="s">
        <v>3037</v>
      </c>
      <c r="B1552" s="67" t="s">
        <v>2702</v>
      </c>
      <c r="C1552" s="68" t="s">
        <v>3038</v>
      </c>
      <c r="D1552" s="26">
        <v>1</v>
      </c>
      <c r="E1552" s="27">
        <v>4500000</v>
      </c>
      <c r="F1552" s="27">
        <v>5400000</v>
      </c>
      <c r="G1552" s="148"/>
      <c r="H1552" s="148"/>
      <c r="I1552" s="143">
        <f t="shared" si="3003"/>
        <v>0.12856486930664499</v>
      </c>
      <c r="J1552" s="27">
        <f t="shared" si="3004"/>
        <v>4950000</v>
      </c>
      <c r="K1552" s="28">
        <f t="shared" si="3005"/>
        <v>940500</v>
      </c>
      <c r="L1552" s="29">
        <f t="shared" si="3049"/>
        <v>5890500</v>
      </c>
      <c r="M1552" s="26">
        <v>1</v>
      </c>
      <c r="N1552" s="27">
        <v>4500000</v>
      </c>
      <c r="O1552" s="27">
        <v>3600000</v>
      </c>
      <c r="P1552" s="145"/>
      <c r="Q1552" s="145"/>
      <c r="R1552" s="143">
        <f t="shared" si="3038"/>
        <v>0.15713484026367722</v>
      </c>
      <c r="S1552" s="27">
        <f t="shared" si="3007"/>
        <v>4050000</v>
      </c>
      <c r="T1552" s="28">
        <f t="shared" si="3008"/>
        <v>769500</v>
      </c>
      <c r="U1552" s="30">
        <f t="shared" si="3009"/>
        <v>4819500</v>
      </c>
      <c r="V1552" s="26">
        <v>1</v>
      </c>
      <c r="W1552" s="27">
        <v>4500000</v>
      </c>
      <c r="X1552" s="27">
        <v>5400000</v>
      </c>
      <c r="Y1552" s="145"/>
      <c r="Z1552" s="145"/>
      <c r="AA1552" s="143">
        <f t="shared" si="3054"/>
        <v>0.12856486930664499</v>
      </c>
      <c r="AB1552" s="27">
        <f t="shared" si="3011"/>
        <v>4950000</v>
      </c>
      <c r="AC1552" s="28">
        <f t="shared" si="3012"/>
        <v>940500</v>
      </c>
      <c r="AD1552" s="29">
        <f t="shared" si="3013"/>
        <v>5890500</v>
      </c>
      <c r="AE1552" s="26">
        <v>1</v>
      </c>
      <c r="AF1552" s="27">
        <v>4500000</v>
      </c>
      <c r="AG1552" s="27">
        <v>5490000</v>
      </c>
      <c r="AH1552" s="145"/>
      <c r="AI1552" s="145"/>
      <c r="AJ1552" s="143">
        <f t="shared" si="3043"/>
        <v>0.14014728996490131</v>
      </c>
      <c r="AK1552" s="27">
        <f t="shared" si="3015"/>
        <v>4995000</v>
      </c>
      <c r="AL1552" s="28">
        <f t="shared" si="3016"/>
        <v>949050</v>
      </c>
      <c r="AM1552" s="30">
        <f t="shared" si="3017"/>
        <v>5944050</v>
      </c>
      <c r="AN1552" s="26">
        <v>1</v>
      </c>
      <c r="AO1552" s="27">
        <v>4500000</v>
      </c>
      <c r="AP1552" s="27">
        <v>6480000</v>
      </c>
      <c r="AQ1552" s="145"/>
      <c r="AR1552" s="145"/>
      <c r="AS1552" s="143">
        <f t="shared" si="3044"/>
        <v>0.25502211780498435</v>
      </c>
      <c r="AT1552" s="27">
        <f t="shared" si="3019"/>
        <v>5490000</v>
      </c>
      <c r="AU1552" s="28">
        <f t="shared" si="3020"/>
        <v>1043100</v>
      </c>
      <c r="AV1552" s="30">
        <f t="shared" si="3021"/>
        <v>6533100</v>
      </c>
      <c r="AW1552" s="26">
        <v>1</v>
      </c>
      <c r="AX1552" s="27">
        <v>4500000</v>
      </c>
      <c r="AY1552" s="27">
        <v>5400000</v>
      </c>
      <c r="AZ1552" s="145"/>
      <c r="BA1552" s="145"/>
      <c r="BB1552" s="143">
        <f t="shared" si="3045"/>
        <v>0.12856486930664499</v>
      </c>
      <c r="BC1552" s="27">
        <f t="shared" si="3023"/>
        <v>4950000</v>
      </c>
      <c r="BD1552" s="27">
        <f t="shared" si="3024"/>
        <v>940500</v>
      </c>
      <c r="BE1552" s="27">
        <f t="shared" si="3025"/>
        <v>5890500</v>
      </c>
      <c r="BF1552" s="26">
        <v>1</v>
      </c>
      <c r="BG1552" s="27">
        <v>3600000</v>
      </c>
      <c r="BH1552" s="27">
        <v>3240000</v>
      </c>
      <c r="BI1552" s="145"/>
      <c r="BJ1552" s="145"/>
      <c r="BK1552" s="143">
        <f t="shared" si="3046"/>
        <v>7.4432292756478682E-2</v>
      </c>
      <c r="BL1552" s="27">
        <f t="shared" si="3027"/>
        <v>3420000</v>
      </c>
      <c r="BM1552" s="27">
        <f t="shared" si="3028"/>
        <v>649800</v>
      </c>
      <c r="BN1552" s="28">
        <f t="shared" si="3029"/>
        <v>4069800</v>
      </c>
      <c r="BO1552" s="26">
        <v>1</v>
      </c>
      <c r="BP1552" s="27">
        <v>3600000</v>
      </c>
      <c r="BQ1552" s="27">
        <v>3420000</v>
      </c>
      <c r="BR1552" s="148"/>
      <c r="BS1552" s="148"/>
      <c r="BT1552" s="143">
        <f t="shared" si="3047"/>
        <v>3.6261886214694741E-2</v>
      </c>
      <c r="BU1552" s="27">
        <f t="shared" si="3031"/>
        <v>3510000</v>
      </c>
      <c r="BV1552" s="28">
        <f t="shared" si="3032"/>
        <v>666900</v>
      </c>
      <c r="BW1552" s="30">
        <f t="shared" si="3033"/>
        <v>4176900</v>
      </c>
      <c r="BX1552" s="26">
        <v>1</v>
      </c>
      <c r="BY1552" s="28">
        <v>3600000</v>
      </c>
      <c r="BZ1552" s="28">
        <v>3420000</v>
      </c>
      <c r="CA1552" s="156"/>
      <c r="CB1552" s="156"/>
      <c r="CC1552" s="177">
        <f t="shared" si="3048"/>
        <v>3.6261886214694741E-2</v>
      </c>
      <c r="CD1552" s="28">
        <f t="shared" si="3035"/>
        <v>3510000</v>
      </c>
      <c r="CE1552" s="28">
        <f t="shared" si="3036"/>
        <v>666900</v>
      </c>
      <c r="CF1552" s="29">
        <f t="shared" si="3037"/>
        <v>4176900</v>
      </c>
      <c r="CG1552" s="26">
        <v>1</v>
      </c>
      <c r="CH1552" s="27">
        <v>2880000</v>
      </c>
      <c r="CI1552" s="27">
        <v>2160000</v>
      </c>
      <c r="CJ1552" s="148"/>
      <c r="CK1552" s="148"/>
      <c r="CL1552" s="143">
        <f t="shared" si="3050"/>
        <v>0.20203050891044214</v>
      </c>
      <c r="CM1552" s="27">
        <f t="shared" si="3051"/>
        <v>2520000</v>
      </c>
      <c r="CN1552" s="27">
        <f t="shared" si="3052"/>
        <v>478800</v>
      </c>
      <c r="CO1552" s="28">
        <f t="shared" si="3053"/>
        <v>2998800</v>
      </c>
      <c r="CP1552" s="31" t="s">
        <v>30</v>
      </c>
      <c r="CQ1552" s="32" t="s">
        <v>30</v>
      </c>
      <c r="CR1552" s="32" t="s">
        <v>30</v>
      </c>
      <c r="CS1552" s="32" t="s">
        <v>30</v>
      </c>
      <c r="CT1552" s="32" t="s">
        <v>30</v>
      </c>
      <c r="CU1552" s="32" t="s">
        <v>30</v>
      </c>
      <c r="CV1552" s="32" t="s">
        <v>30</v>
      </c>
      <c r="CW1552" s="32" t="s">
        <v>30</v>
      </c>
      <c r="CX1552" s="34" t="s">
        <v>30</v>
      </c>
      <c r="CY1552" s="31" t="s">
        <v>30</v>
      </c>
      <c r="CZ1552" s="32" t="s">
        <v>30</v>
      </c>
      <c r="DA1552" s="32" t="s">
        <v>30</v>
      </c>
      <c r="DB1552" s="32" t="s">
        <v>30</v>
      </c>
      <c r="DC1552" s="32" t="s">
        <v>30</v>
      </c>
      <c r="DD1552" s="32" t="s">
        <v>30</v>
      </c>
      <c r="DE1552" s="32" t="s">
        <v>30</v>
      </c>
      <c r="DF1552" s="32" t="s">
        <v>30</v>
      </c>
      <c r="DG1552" s="32" t="s">
        <v>30</v>
      </c>
      <c r="DH1552" s="31" t="s">
        <v>30</v>
      </c>
      <c r="DI1552" s="43" t="s">
        <v>30</v>
      </c>
      <c r="DJ1552" s="43" t="s">
        <v>30</v>
      </c>
      <c r="DK1552" s="43" t="s">
        <v>30</v>
      </c>
      <c r="DL1552" s="43" t="s">
        <v>30</v>
      </c>
      <c r="DM1552" s="32" t="s">
        <v>30</v>
      </c>
      <c r="DN1552" s="32" t="s">
        <v>30</v>
      </c>
      <c r="DO1552" s="33" t="s">
        <v>30</v>
      </c>
    </row>
    <row r="1553" spans="1:119" ht="21" customHeight="1" x14ac:dyDescent="0.25">
      <c r="A1553" s="66" t="s">
        <v>3039</v>
      </c>
      <c r="B1553" s="67" t="s">
        <v>2702</v>
      </c>
      <c r="C1553" s="68" t="s">
        <v>3040</v>
      </c>
      <c r="D1553" s="26">
        <v>1</v>
      </c>
      <c r="E1553" s="27">
        <v>6500000</v>
      </c>
      <c r="F1553" s="27">
        <v>7800000</v>
      </c>
      <c r="G1553" s="148"/>
      <c r="H1553" s="148"/>
      <c r="I1553" s="143">
        <f t="shared" si="3003"/>
        <v>0.12856486930664501</v>
      </c>
      <c r="J1553" s="27">
        <f t="shared" si="3004"/>
        <v>7150000</v>
      </c>
      <c r="K1553" s="28">
        <f t="shared" si="3005"/>
        <v>1358500</v>
      </c>
      <c r="L1553" s="29">
        <f t="shared" si="3049"/>
        <v>8508500</v>
      </c>
      <c r="M1553" s="26">
        <v>1</v>
      </c>
      <c r="N1553" s="27">
        <v>6500000</v>
      </c>
      <c r="O1553" s="27">
        <v>5200000</v>
      </c>
      <c r="P1553" s="145"/>
      <c r="Q1553" s="145"/>
      <c r="R1553" s="143">
        <f t="shared" si="3038"/>
        <v>0.15713484026367722</v>
      </c>
      <c r="S1553" s="27">
        <f t="shared" si="3007"/>
        <v>5850000</v>
      </c>
      <c r="T1553" s="28">
        <f t="shared" si="3008"/>
        <v>1111500</v>
      </c>
      <c r="U1553" s="30">
        <f t="shared" si="3009"/>
        <v>6961500</v>
      </c>
      <c r="V1553" s="26">
        <v>1</v>
      </c>
      <c r="W1553" s="27">
        <v>6500000</v>
      </c>
      <c r="X1553" s="27">
        <v>7800000</v>
      </c>
      <c r="Y1553" s="145"/>
      <c r="Z1553" s="145"/>
      <c r="AA1553" s="143">
        <f t="shared" si="3054"/>
        <v>0.12856486930664501</v>
      </c>
      <c r="AB1553" s="27">
        <f t="shared" si="3011"/>
        <v>7150000</v>
      </c>
      <c r="AC1553" s="28">
        <f t="shared" si="3012"/>
        <v>1358500</v>
      </c>
      <c r="AD1553" s="29">
        <f t="shared" si="3013"/>
        <v>8508500</v>
      </c>
      <c r="AE1553" s="26">
        <v>1</v>
      </c>
      <c r="AF1553" s="27">
        <v>6500000</v>
      </c>
      <c r="AG1553" s="27">
        <v>7930000</v>
      </c>
      <c r="AH1553" s="145"/>
      <c r="AI1553" s="145"/>
      <c r="AJ1553" s="143">
        <f t="shared" si="3043"/>
        <v>0.14014728996490131</v>
      </c>
      <c r="AK1553" s="27">
        <f t="shared" si="3015"/>
        <v>7215000</v>
      </c>
      <c r="AL1553" s="28">
        <f t="shared" si="3016"/>
        <v>1370850</v>
      </c>
      <c r="AM1553" s="30">
        <f t="shared" si="3017"/>
        <v>8585850</v>
      </c>
      <c r="AN1553" s="26">
        <v>1</v>
      </c>
      <c r="AO1553" s="27">
        <v>6500000</v>
      </c>
      <c r="AP1553" s="27">
        <v>9360000</v>
      </c>
      <c r="AQ1553" s="145"/>
      <c r="AR1553" s="145"/>
      <c r="AS1553" s="143">
        <f t="shared" si="3044"/>
        <v>0.25502211780498435</v>
      </c>
      <c r="AT1553" s="27">
        <f t="shared" si="3019"/>
        <v>7930000</v>
      </c>
      <c r="AU1553" s="28">
        <f t="shared" si="3020"/>
        <v>1506700</v>
      </c>
      <c r="AV1553" s="30">
        <f t="shared" si="3021"/>
        <v>9436700</v>
      </c>
      <c r="AW1553" s="26">
        <v>1</v>
      </c>
      <c r="AX1553" s="27">
        <v>6500000</v>
      </c>
      <c r="AY1553" s="27">
        <v>7800000</v>
      </c>
      <c r="AZ1553" s="145"/>
      <c r="BA1553" s="145"/>
      <c r="BB1553" s="143">
        <f t="shared" si="3045"/>
        <v>0.12856486930664501</v>
      </c>
      <c r="BC1553" s="27">
        <f t="shared" si="3023"/>
        <v>7150000</v>
      </c>
      <c r="BD1553" s="27">
        <f t="shared" si="3024"/>
        <v>1358500</v>
      </c>
      <c r="BE1553" s="27">
        <f t="shared" si="3025"/>
        <v>8508500</v>
      </c>
      <c r="BF1553" s="26">
        <v>1</v>
      </c>
      <c r="BG1553" s="27">
        <v>5200000</v>
      </c>
      <c r="BH1553" s="27">
        <v>4680000</v>
      </c>
      <c r="BI1553" s="145"/>
      <c r="BJ1553" s="145"/>
      <c r="BK1553" s="143">
        <f t="shared" si="3046"/>
        <v>7.4432292756478682E-2</v>
      </c>
      <c r="BL1553" s="27">
        <f t="shared" si="3027"/>
        <v>4940000</v>
      </c>
      <c r="BM1553" s="27">
        <f t="shared" si="3028"/>
        <v>938600</v>
      </c>
      <c r="BN1553" s="28">
        <f t="shared" si="3029"/>
        <v>5878600</v>
      </c>
      <c r="BO1553" s="26">
        <v>1</v>
      </c>
      <c r="BP1553" s="27">
        <v>5200000</v>
      </c>
      <c r="BQ1553" s="27">
        <v>4940000</v>
      </c>
      <c r="BR1553" s="148"/>
      <c r="BS1553" s="148"/>
      <c r="BT1553" s="143">
        <f t="shared" si="3047"/>
        <v>3.6261886214694741E-2</v>
      </c>
      <c r="BU1553" s="27">
        <f t="shared" si="3031"/>
        <v>5070000</v>
      </c>
      <c r="BV1553" s="28">
        <f t="shared" si="3032"/>
        <v>963300</v>
      </c>
      <c r="BW1553" s="30">
        <f t="shared" si="3033"/>
        <v>6033300</v>
      </c>
      <c r="BX1553" s="26">
        <v>1</v>
      </c>
      <c r="BY1553" s="28">
        <v>5200000</v>
      </c>
      <c r="BZ1553" s="28">
        <v>4940000</v>
      </c>
      <c r="CA1553" s="156"/>
      <c r="CB1553" s="156"/>
      <c r="CC1553" s="177">
        <f t="shared" si="3048"/>
        <v>3.6261886214694741E-2</v>
      </c>
      <c r="CD1553" s="28">
        <f t="shared" si="3035"/>
        <v>5070000</v>
      </c>
      <c r="CE1553" s="28">
        <f t="shared" si="3036"/>
        <v>963300</v>
      </c>
      <c r="CF1553" s="29">
        <f t="shared" si="3037"/>
        <v>6033300</v>
      </c>
      <c r="CG1553" s="26">
        <v>1</v>
      </c>
      <c r="CH1553" s="27">
        <v>4160000</v>
      </c>
      <c r="CI1553" s="27">
        <v>3120000</v>
      </c>
      <c r="CJ1553" s="148"/>
      <c r="CK1553" s="148"/>
      <c r="CL1553" s="143">
        <f t="shared" si="3050"/>
        <v>0.20203050891044214</v>
      </c>
      <c r="CM1553" s="27">
        <f t="shared" si="3051"/>
        <v>3640000</v>
      </c>
      <c r="CN1553" s="27">
        <f t="shared" si="3052"/>
        <v>691600</v>
      </c>
      <c r="CO1553" s="28">
        <f t="shared" si="3053"/>
        <v>4331600</v>
      </c>
      <c r="CP1553" s="31" t="s">
        <v>30</v>
      </c>
      <c r="CQ1553" s="32" t="s">
        <v>30</v>
      </c>
      <c r="CR1553" s="32" t="s">
        <v>30</v>
      </c>
      <c r="CS1553" s="32" t="s">
        <v>30</v>
      </c>
      <c r="CT1553" s="32" t="s">
        <v>30</v>
      </c>
      <c r="CU1553" s="32" t="s">
        <v>30</v>
      </c>
      <c r="CV1553" s="32" t="s">
        <v>30</v>
      </c>
      <c r="CW1553" s="32" t="s">
        <v>30</v>
      </c>
      <c r="CX1553" s="34" t="s">
        <v>30</v>
      </c>
      <c r="CY1553" s="31" t="s">
        <v>30</v>
      </c>
      <c r="CZ1553" s="32" t="s">
        <v>30</v>
      </c>
      <c r="DA1553" s="32" t="s">
        <v>30</v>
      </c>
      <c r="DB1553" s="32" t="s">
        <v>30</v>
      </c>
      <c r="DC1553" s="32" t="s">
        <v>30</v>
      </c>
      <c r="DD1553" s="32" t="s">
        <v>30</v>
      </c>
      <c r="DE1553" s="32" t="s">
        <v>30</v>
      </c>
      <c r="DF1553" s="32" t="s">
        <v>30</v>
      </c>
      <c r="DG1553" s="32" t="s">
        <v>30</v>
      </c>
      <c r="DH1553" s="31" t="s">
        <v>30</v>
      </c>
      <c r="DI1553" s="43" t="s">
        <v>30</v>
      </c>
      <c r="DJ1553" s="43" t="s">
        <v>30</v>
      </c>
      <c r="DK1553" s="43" t="s">
        <v>30</v>
      </c>
      <c r="DL1553" s="43" t="s">
        <v>30</v>
      </c>
      <c r="DM1553" s="32" t="s">
        <v>30</v>
      </c>
      <c r="DN1553" s="32" t="s">
        <v>30</v>
      </c>
      <c r="DO1553" s="33" t="s">
        <v>30</v>
      </c>
    </row>
    <row r="1554" spans="1:119" ht="21" customHeight="1" x14ac:dyDescent="0.25">
      <c r="A1554" s="66" t="s">
        <v>3041</v>
      </c>
      <c r="B1554" s="67" t="s">
        <v>2702</v>
      </c>
      <c r="C1554" s="68" t="s">
        <v>3042</v>
      </c>
      <c r="D1554" s="26">
        <v>1</v>
      </c>
      <c r="E1554" s="27">
        <v>25000000</v>
      </c>
      <c r="F1554" s="27">
        <v>30000000</v>
      </c>
      <c r="G1554" s="148"/>
      <c r="H1554" s="148"/>
      <c r="I1554" s="143">
        <f t="shared" si="3003"/>
        <v>0.12856486930664501</v>
      </c>
      <c r="J1554" s="27">
        <f t="shared" si="3004"/>
        <v>27500000</v>
      </c>
      <c r="K1554" s="28">
        <f t="shared" si="3005"/>
        <v>5225000</v>
      </c>
      <c r="L1554" s="29">
        <f t="shared" si="3049"/>
        <v>32725000</v>
      </c>
      <c r="M1554" s="26">
        <v>1</v>
      </c>
      <c r="N1554" s="27">
        <v>25000000</v>
      </c>
      <c r="O1554" s="27">
        <v>20000000</v>
      </c>
      <c r="P1554" s="145"/>
      <c r="Q1554" s="145"/>
      <c r="R1554" s="143">
        <f t="shared" si="3038"/>
        <v>0.15713484026367722</v>
      </c>
      <c r="S1554" s="27">
        <f t="shared" si="3007"/>
        <v>22500000</v>
      </c>
      <c r="T1554" s="28">
        <f t="shared" si="3008"/>
        <v>4275000</v>
      </c>
      <c r="U1554" s="30">
        <f t="shared" si="3009"/>
        <v>26775000</v>
      </c>
      <c r="V1554" s="26">
        <v>1</v>
      </c>
      <c r="W1554" s="27">
        <v>25000000</v>
      </c>
      <c r="X1554" s="27">
        <v>30000000</v>
      </c>
      <c r="Y1554" s="145"/>
      <c r="Z1554" s="145"/>
      <c r="AA1554" s="143">
        <f t="shared" si="3054"/>
        <v>0.12856486930664501</v>
      </c>
      <c r="AB1554" s="27">
        <f t="shared" si="3011"/>
        <v>27500000</v>
      </c>
      <c r="AC1554" s="28">
        <f t="shared" si="3012"/>
        <v>5225000</v>
      </c>
      <c r="AD1554" s="29">
        <f t="shared" si="3013"/>
        <v>32725000</v>
      </c>
      <c r="AE1554" s="26">
        <v>1</v>
      </c>
      <c r="AF1554" s="27">
        <v>25000000</v>
      </c>
      <c r="AG1554" s="27">
        <v>30500000</v>
      </c>
      <c r="AH1554" s="145"/>
      <c r="AI1554" s="145"/>
      <c r="AJ1554" s="143">
        <f t="shared" si="3043"/>
        <v>0.14014728996490131</v>
      </c>
      <c r="AK1554" s="27">
        <f t="shared" si="3015"/>
        <v>27750000</v>
      </c>
      <c r="AL1554" s="28">
        <f t="shared" si="3016"/>
        <v>5272500</v>
      </c>
      <c r="AM1554" s="30">
        <f t="shared" si="3017"/>
        <v>33022500</v>
      </c>
      <c r="AN1554" s="26">
        <v>1</v>
      </c>
      <c r="AO1554" s="27">
        <v>25000000</v>
      </c>
      <c r="AP1554" s="27">
        <v>36000000</v>
      </c>
      <c r="AQ1554" s="145"/>
      <c r="AR1554" s="145"/>
      <c r="AS1554" s="143">
        <f t="shared" si="3044"/>
        <v>0.25502211780498435</v>
      </c>
      <c r="AT1554" s="27">
        <f t="shared" si="3019"/>
        <v>30500000</v>
      </c>
      <c r="AU1554" s="28">
        <f t="shared" si="3020"/>
        <v>5795000</v>
      </c>
      <c r="AV1554" s="30">
        <f t="shared" si="3021"/>
        <v>36295000</v>
      </c>
      <c r="AW1554" s="26">
        <v>1</v>
      </c>
      <c r="AX1554" s="27">
        <v>25000000</v>
      </c>
      <c r="AY1554" s="27">
        <v>30000000</v>
      </c>
      <c r="AZ1554" s="145"/>
      <c r="BA1554" s="145"/>
      <c r="BB1554" s="143">
        <f t="shared" si="3045"/>
        <v>0.12856486930664501</v>
      </c>
      <c r="BC1554" s="27">
        <f t="shared" si="3023"/>
        <v>27500000</v>
      </c>
      <c r="BD1554" s="27">
        <f t="shared" si="3024"/>
        <v>5225000</v>
      </c>
      <c r="BE1554" s="27">
        <f t="shared" si="3025"/>
        <v>32725000</v>
      </c>
      <c r="BF1554" s="26">
        <v>1</v>
      </c>
      <c r="BG1554" s="27">
        <v>20000000</v>
      </c>
      <c r="BH1554" s="27">
        <v>18000000</v>
      </c>
      <c r="BI1554" s="145"/>
      <c r="BJ1554" s="145"/>
      <c r="BK1554" s="143">
        <f t="shared" si="3046"/>
        <v>7.4432292756478682E-2</v>
      </c>
      <c r="BL1554" s="27">
        <f t="shared" si="3027"/>
        <v>19000000</v>
      </c>
      <c r="BM1554" s="27">
        <f t="shared" si="3028"/>
        <v>3610000</v>
      </c>
      <c r="BN1554" s="28">
        <f t="shared" si="3029"/>
        <v>22610000</v>
      </c>
      <c r="BO1554" s="26">
        <v>1</v>
      </c>
      <c r="BP1554" s="27">
        <v>20000000</v>
      </c>
      <c r="BQ1554" s="27">
        <v>19000000</v>
      </c>
      <c r="BR1554" s="148"/>
      <c r="BS1554" s="148"/>
      <c r="BT1554" s="143">
        <f t="shared" si="3047"/>
        <v>3.6261886214694741E-2</v>
      </c>
      <c r="BU1554" s="27">
        <f t="shared" si="3031"/>
        <v>19500000</v>
      </c>
      <c r="BV1554" s="28">
        <f t="shared" si="3032"/>
        <v>3705000</v>
      </c>
      <c r="BW1554" s="30">
        <f t="shared" si="3033"/>
        <v>23205000</v>
      </c>
      <c r="BX1554" s="26">
        <v>1</v>
      </c>
      <c r="BY1554" s="28">
        <v>20000000</v>
      </c>
      <c r="BZ1554" s="28">
        <v>19000000</v>
      </c>
      <c r="CA1554" s="156"/>
      <c r="CB1554" s="156"/>
      <c r="CC1554" s="177">
        <f t="shared" si="3048"/>
        <v>3.6261886214694741E-2</v>
      </c>
      <c r="CD1554" s="28">
        <f t="shared" si="3035"/>
        <v>19500000</v>
      </c>
      <c r="CE1554" s="28">
        <f t="shared" si="3036"/>
        <v>3705000</v>
      </c>
      <c r="CF1554" s="29">
        <f t="shared" si="3037"/>
        <v>23205000</v>
      </c>
      <c r="CG1554" s="26">
        <v>1</v>
      </c>
      <c r="CH1554" s="27">
        <v>16000000</v>
      </c>
      <c r="CI1554" s="27">
        <v>12000000</v>
      </c>
      <c r="CJ1554" s="148"/>
      <c r="CK1554" s="148"/>
      <c r="CL1554" s="143">
        <f t="shared" si="3050"/>
        <v>0.20203050891044214</v>
      </c>
      <c r="CM1554" s="27">
        <f t="shared" si="3051"/>
        <v>14000000</v>
      </c>
      <c r="CN1554" s="27">
        <f t="shared" si="3052"/>
        <v>2660000</v>
      </c>
      <c r="CO1554" s="28">
        <f t="shared" si="3053"/>
        <v>16660000</v>
      </c>
      <c r="CP1554" s="31" t="s">
        <v>30</v>
      </c>
      <c r="CQ1554" s="32" t="s">
        <v>30</v>
      </c>
      <c r="CR1554" s="32" t="s">
        <v>30</v>
      </c>
      <c r="CS1554" s="32" t="s">
        <v>30</v>
      </c>
      <c r="CT1554" s="32" t="s">
        <v>30</v>
      </c>
      <c r="CU1554" s="32" t="s">
        <v>30</v>
      </c>
      <c r="CV1554" s="32" t="s">
        <v>30</v>
      </c>
      <c r="CW1554" s="32" t="s">
        <v>30</v>
      </c>
      <c r="CX1554" s="34" t="s">
        <v>30</v>
      </c>
      <c r="CY1554" s="31" t="s">
        <v>30</v>
      </c>
      <c r="CZ1554" s="32" t="s">
        <v>30</v>
      </c>
      <c r="DA1554" s="32" t="s">
        <v>30</v>
      </c>
      <c r="DB1554" s="32" t="s">
        <v>30</v>
      </c>
      <c r="DC1554" s="32" t="s">
        <v>30</v>
      </c>
      <c r="DD1554" s="32" t="s">
        <v>30</v>
      </c>
      <c r="DE1554" s="32" t="s">
        <v>30</v>
      </c>
      <c r="DF1554" s="32" t="s">
        <v>30</v>
      </c>
      <c r="DG1554" s="32" t="s">
        <v>30</v>
      </c>
      <c r="DH1554" s="31" t="s">
        <v>30</v>
      </c>
      <c r="DI1554" s="43" t="s">
        <v>30</v>
      </c>
      <c r="DJ1554" s="43" t="s">
        <v>30</v>
      </c>
      <c r="DK1554" s="43" t="s">
        <v>30</v>
      </c>
      <c r="DL1554" s="43" t="s">
        <v>30</v>
      </c>
      <c r="DM1554" s="32" t="s">
        <v>30</v>
      </c>
      <c r="DN1554" s="32" t="s">
        <v>30</v>
      </c>
      <c r="DO1554" s="33" t="s">
        <v>30</v>
      </c>
    </row>
    <row r="1555" spans="1:119" ht="21" customHeight="1" x14ac:dyDescent="0.25">
      <c r="A1555" s="66" t="s">
        <v>3043</v>
      </c>
      <c r="B1555" s="67" t="s">
        <v>2702</v>
      </c>
      <c r="C1555" s="68" t="s">
        <v>3044</v>
      </c>
      <c r="D1555" s="26">
        <v>1</v>
      </c>
      <c r="E1555" s="27">
        <v>4500000</v>
      </c>
      <c r="F1555" s="27">
        <v>5400000</v>
      </c>
      <c r="G1555" s="148"/>
      <c r="H1555" s="148"/>
      <c r="I1555" s="143">
        <f t="shared" si="3003"/>
        <v>0.12856486930664499</v>
      </c>
      <c r="J1555" s="27">
        <f t="shared" si="3004"/>
        <v>4950000</v>
      </c>
      <c r="K1555" s="28">
        <f t="shared" si="3005"/>
        <v>940500</v>
      </c>
      <c r="L1555" s="29">
        <f t="shared" si="3049"/>
        <v>5890500</v>
      </c>
      <c r="M1555" s="26">
        <v>1</v>
      </c>
      <c r="N1555" s="27">
        <v>4500000</v>
      </c>
      <c r="O1555" s="27">
        <v>3600000</v>
      </c>
      <c r="P1555" s="145"/>
      <c r="Q1555" s="145"/>
      <c r="R1555" s="143">
        <f t="shared" si="3038"/>
        <v>0.15713484026367722</v>
      </c>
      <c r="S1555" s="27">
        <f t="shared" si="3007"/>
        <v>4050000</v>
      </c>
      <c r="T1555" s="28">
        <f t="shared" si="3008"/>
        <v>769500</v>
      </c>
      <c r="U1555" s="30">
        <f t="shared" si="3009"/>
        <v>4819500</v>
      </c>
      <c r="V1555" s="26">
        <v>1</v>
      </c>
      <c r="W1555" s="27">
        <v>4500000</v>
      </c>
      <c r="X1555" s="27">
        <v>5400000</v>
      </c>
      <c r="Y1555" s="145"/>
      <c r="Z1555" s="145"/>
      <c r="AA1555" s="143">
        <f t="shared" si="3054"/>
        <v>0.12856486930664499</v>
      </c>
      <c r="AB1555" s="27">
        <f t="shared" si="3011"/>
        <v>4950000</v>
      </c>
      <c r="AC1555" s="28">
        <f t="shared" si="3012"/>
        <v>940500</v>
      </c>
      <c r="AD1555" s="29">
        <f t="shared" si="3013"/>
        <v>5890500</v>
      </c>
      <c r="AE1555" s="26">
        <v>1</v>
      </c>
      <c r="AF1555" s="27">
        <v>4500000</v>
      </c>
      <c r="AG1555" s="27">
        <v>5490000</v>
      </c>
      <c r="AH1555" s="145"/>
      <c r="AI1555" s="145"/>
      <c r="AJ1555" s="143">
        <f t="shared" si="3043"/>
        <v>0.14014728996490131</v>
      </c>
      <c r="AK1555" s="27">
        <f t="shared" si="3015"/>
        <v>4995000</v>
      </c>
      <c r="AL1555" s="28">
        <f t="shared" si="3016"/>
        <v>949050</v>
      </c>
      <c r="AM1555" s="30">
        <f t="shared" si="3017"/>
        <v>5944050</v>
      </c>
      <c r="AN1555" s="26">
        <v>1</v>
      </c>
      <c r="AO1555" s="27">
        <v>4500000</v>
      </c>
      <c r="AP1555" s="27">
        <v>6480000</v>
      </c>
      <c r="AQ1555" s="145"/>
      <c r="AR1555" s="145"/>
      <c r="AS1555" s="143">
        <f t="shared" si="3044"/>
        <v>0.25502211780498435</v>
      </c>
      <c r="AT1555" s="27">
        <f t="shared" si="3019"/>
        <v>5490000</v>
      </c>
      <c r="AU1555" s="28">
        <f t="shared" si="3020"/>
        <v>1043100</v>
      </c>
      <c r="AV1555" s="30">
        <f t="shared" si="3021"/>
        <v>6533100</v>
      </c>
      <c r="AW1555" s="26">
        <v>1</v>
      </c>
      <c r="AX1555" s="27">
        <v>4500000</v>
      </c>
      <c r="AY1555" s="27">
        <v>5400000</v>
      </c>
      <c r="AZ1555" s="145"/>
      <c r="BA1555" s="145"/>
      <c r="BB1555" s="143">
        <f t="shared" si="3045"/>
        <v>0.12856486930664499</v>
      </c>
      <c r="BC1555" s="27">
        <f t="shared" si="3023"/>
        <v>4950000</v>
      </c>
      <c r="BD1555" s="27">
        <f t="shared" si="3024"/>
        <v>940500</v>
      </c>
      <c r="BE1555" s="27">
        <f t="shared" si="3025"/>
        <v>5890500</v>
      </c>
      <c r="BF1555" s="26">
        <v>1</v>
      </c>
      <c r="BG1555" s="27">
        <v>3600000</v>
      </c>
      <c r="BH1555" s="27">
        <v>3240000</v>
      </c>
      <c r="BI1555" s="145"/>
      <c r="BJ1555" s="145"/>
      <c r="BK1555" s="143">
        <f t="shared" si="3046"/>
        <v>7.4432292756478682E-2</v>
      </c>
      <c r="BL1555" s="27">
        <f t="shared" si="3027"/>
        <v>3420000</v>
      </c>
      <c r="BM1555" s="27">
        <f t="shared" si="3028"/>
        <v>649800</v>
      </c>
      <c r="BN1555" s="28">
        <f t="shared" si="3029"/>
        <v>4069800</v>
      </c>
      <c r="BO1555" s="26">
        <v>1</v>
      </c>
      <c r="BP1555" s="27">
        <v>3600000</v>
      </c>
      <c r="BQ1555" s="27">
        <v>3420000</v>
      </c>
      <c r="BR1555" s="148"/>
      <c r="BS1555" s="148"/>
      <c r="BT1555" s="143">
        <f t="shared" si="3047"/>
        <v>3.6261886214694741E-2</v>
      </c>
      <c r="BU1555" s="27">
        <f t="shared" si="3031"/>
        <v>3510000</v>
      </c>
      <c r="BV1555" s="28">
        <f t="shared" si="3032"/>
        <v>666900</v>
      </c>
      <c r="BW1555" s="30">
        <f t="shared" si="3033"/>
        <v>4176900</v>
      </c>
      <c r="BX1555" s="26">
        <v>1</v>
      </c>
      <c r="BY1555" s="28">
        <v>3600000</v>
      </c>
      <c r="BZ1555" s="28">
        <v>3420000</v>
      </c>
      <c r="CA1555" s="156"/>
      <c r="CB1555" s="156"/>
      <c r="CC1555" s="177">
        <f t="shared" si="3048"/>
        <v>3.6261886214694741E-2</v>
      </c>
      <c r="CD1555" s="28">
        <f t="shared" si="3035"/>
        <v>3510000</v>
      </c>
      <c r="CE1555" s="28">
        <f t="shared" si="3036"/>
        <v>666900</v>
      </c>
      <c r="CF1555" s="29">
        <f t="shared" si="3037"/>
        <v>4176900</v>
      </c>
      <c r="CG1555" s="26">
        <v>1</v>
      </c>
      <c r="CH1555" s="27">
        <v>2880000</v>
      </c>
      <c r="CI1555" s="27">
        <v>2160000</v>
      </c>
      <c r="CJ1555" s="148"/>
      <c r="CK1555" s="148"/>
      <c r="CL1555" s="143">
        <f t="shared" si="3050"/>
        <v>0.20203050891044214</v>
      </c>
      <c r="CM1555" s="27">
        <f t="shared" si="3051"/>
        <v>2520000</v>
      </c>
      <c r="CN1555" s="27">
        <f t="shared" si="3052"/>
        <v>478800</v>
      </c>
      <c r="CO1555" s="28">
        <f t="shared" si="3053"/>
        <v>2998800</v>
      </c>
      <c r="CP1555" s="31" t="s">
        <v>30</v>
      </c>
      <c r="CQ1555" s="32" t="s">
        <v>30</v>
      </c>
      <c r="CR1555" s="32" t="s">
        <v>30</v>
      </c>
      <c r="CS1555" s="32" t="s">
        <v>30</v>
      </c>
      <c r="CT1555" s="32" t="s">
        <v>30</v>
      </c>
      <c r="CU1555" s="32" t="s">
        <v>30</v>
      </c>
      <c r="CV1555" s="32" t="s">
        <v>30</v>
      </c>
      <c r="CW1555" s="32" t="s">
        <v>30</v>
      </c>
      <c r="CX1555" s="34" t="s">
        <v>30</v>
      </c>
      <c r="CY1555" s="31" t="s">
        <v>30</v>
      </c>
      <c r="CZ1555" s="32" t="s">
        <v>30</v>
      </c>
      <c r="DA1555" s="32" t="s">
        <v>30</v>
      </c>
      <c r="DB1555" s="32" t="s">
        <v>30</v>
      </c>
      <c r="DC1555" s="32" t="s">
        <v>30</v>
      </c>
      <c r="DD1555" s="32" t="s">
        <v>30</v>
      </c>
      <c r="DE1555" s="32" t="s">
        <v>30</v>
      </c>
      <c r="DF1555" s="32" t="s">
        <v>30</v>
      </c>
      <c r="DG1555" s="32" t="s">
        <v>30</v>
      </c>
      <c r="DH1555" s="31" t="s">
        <v>30</v>
      </c>
      <c r="DI1555" s="43" t="s">
        <v>30</v>
      </c>
      <c r="DJ1555" s="43" t="s">
        <v>30</v>
      </c>
      <c r="DK1555" s="43" t="s">
        <v>30</v>
      </c>
      <c r="DL1555" s="43" t="s">
        <v>30</v>
      </c>
      <c r="DM1555" s="32" t="s">
        <v>30</v>
      </c>
      <c r="DN1555" s="32" t="s">
        <v>30</v>
      </c>
      <c r="DO1555" s="33" t="s">
        <v>30</v>
      </c>
    </row>
    <row r="1556" spans="1:119" ht="21" customHeight="1" x14ac:dyDescent="0.25">
      <c r="A1556" s="66" t="s">
        <v>3045</v>
      </c>
      <c r="B1556" s="67" t="s">
        <v>2702</v>
      </c>
      <c r="C1556" s="68" t="s">
        <v>3046</v>
      </c>
      <c r="D1556" s="26">
        <v>1</v>
      </c>
      <c r="E1556" s="27">
        <v>10000</v>
      </c>
      <c r="F1556" s="27">
        <v>100000000</v>
      </c>
      <c r="G1556" s="148"/>
      <c r="H1556" s="148"/>
      <c r="I1556" s="169">
        <f t="shared" si="3003"/>
        <v>1.4139307479420635</v>
      </c>
      <c r="J1556" s="205">
        <f t="shared" si="3004"/>
        <v>50005000</v>
      </c>
      <c r="K1556" s="28">
        <f t="shared" si="3005"/>
        <v>9500950</v>
      </c>
      <c r="L1556" s="29">
        <f t="shared" si="3049"/>
        <v>59505950</v>
      </c>
      <c r="M1556" s="26">
        <v>1</v>
      </c>
      <c r="N1556" s="27">
        <v>10000</v>
      </c>
      <c r="O1556" s="27">
        <v>100000000</v>
      </c>
      <c r="P1556" s="145"/>
      <c r="Q1556" s="145"/>
      <c r="R1556" s="163">
        <f t="shared" si="3038"/>
        <v>1.4139307479420635</v>
      </c>
      <c r="S1556" s="205">
        <f t="shared" si="3007"/>
        <v>50005000</v>
      </c>
      <c r="T1556" s="28">
        <f t="shared" si="3008"/>
        <v>9500950</v>
      </c>
      <c r="U1556" s="30">
        <f t="shared" si="3009"/>
        <v>59505950</v>
      </c>
      <c r="V1556" s="26">
        <v>1</v>
      </c>
      <c r="W1556" s="27">
        <v>10000</v>
      </c>
      <c r="X1556" s="27">
        <v>100000000</v>
      </c>
      <c r="Y1556" s="145"/>
      <c r="Z1556" s="145"/>
      <c r="AA1556" s="163">
        <f t="shared" si="3054"/>
        <v>1.4139307479420635</v>
      </c>
      <c r="AB1556" s="205">
        <f t="shared" si="3011"/>
        <v>50005000</v>
      </c>
      <c r="AC1556" s="28">
        <f t="shared" si="3012"/>
        <v>9500950</v>
      </c>
      <c r="AD1556" s="29">
        <f t="shared" si="3013"/>
        <v>59505950</v>
      </c>
      <c r="AE1556" s="26">
        <v>1</v>
      </c>
      <c r="AF1556" s="27">
        <v>10000</v>
      </c>
      <c r="AG1556" s="27">
        <v>120000000</v>
      </c>
      <c r="AH1556" s="27">
        <f>12605042*1.052</f>
        <v>13260504.184</v>
      </c>
      <c r="AI1556" s="145"/>
      <c r="AJ1556" s="169">
        <f t="shared" si="3043"/>
        <v>1.4139778797529179</v>
      </c>
      <c r="AK1556" s="196">
        <f>MEDIAN(AF1556:AH1556)</f>
        <v>13260504.184</v>
      </c>
      <c r="AL1556" s="28">
        <f t="shared" si="3016"/>
        <v>2519495.7949600001</v>
      </c>
      <c r="AM1556" s="30">
        <f t="shared" si="3017"/>
        <v>15779999.97896</v>
      </c>
      <c r="AN1556" s="26">
        <v>1</v>
      </c>
      <c r="AO1556" s="27">
        <v>10000</v>
      </c>
      <c r="AP1556" s="27">
        <v>120000000</v>
      </c>
      <c r="AQ1556" s="27">
        <f>12605042*1.052</f>
        <v>13260504.184</v>
      </c>
      <c r="AR1556" s="145"/>
      <c r="AS1556" s="169">
        <f t="shared" si="3044"/>
        <v>1.4139778797529179</v>
      </c>
      <c r="AT1556" s="196">
        <f>+MEDIAN(AO1556:AQ1556)</f>
        <v>13260504.184</v>
      </c>
      <c r="AU1556" s="28">
        <f t="shared" si="3020"/>
        <v>2519495.7949600001</v>
      </c>
      <c r="AV1556" s="30">
        <f t="shared" si="3021"/>
        <v>15779999.97896</v>
      </c>
      <c r="AW1556" s="26">
        <v>1</v>
      </c>
      <c r="AX1556" s="27">
        <v>10000</v>
      </c>
      <c r="AY1556" s="27">
        <v>120000000</v>
      </c>
      <c r="AZ1556" s="27">
        <f>12605042*1.052</f>
        <v>13260504.184</v>
      </c>
      <c r="BA1556" s="27">
        <f>+(2000000*1.0928)*1.052</f>
        <v>2299251.2000000002</v>
      </c>
      <c r="BB1556" s="169">
        <f t="shared" si="3045"/>
        <v>1.4139778797529179</v>
      </c>
      <c r="BC1556" s="196">
        <f>+MEDIAN(AX1556:BA1556)</f>
        <v>7779877.6920000007</v>
      </c>
      <c r="BD1556" s="27">
        <f t="shared" si="3024"/>
        <v>1478176.7614800001</v>
      </c>
      <c r="BE1556" s="27">
        <f t="shared" si="3025"/>
        <v>9258054.4534800015</v>
      </c>
      <c r="BF1556" s="26">
        <v>1</v>
      </c>
      <c r="BG1556" s="27">
        <v>8000</v>
      </c>
      <c r="BH1556" s="27">
        <v>75000000</v>
      </c>
      <c r="BI1556" s="145"/>
      <c r="BJ1556" s="145"/>
      <c r="BK1556" s="169">
        <f t="shared" si="3046"/>
        <v>1.4139118956575716</v>
      </c>
      <c r="BL1556" s="205">
        <f>+AVERAGE(BG1556:BH1556)</f>
        <v>37504000</v>
      </c>
      <c r="BM1556" s="27">
        <f t="shared" si="3028"/>
        <v>7125760</v>
      </c>
      <c r="BN1556" s="28">
        <f t="shared" si="3029"/>
        <v>44629760</v>
      </c>
      <c r="BO1556" s="26">
        <v>1</v>
      </c>
      <c r="BP1556" s="32" t="s">
        <v>30</v>
      </c>
      <c r="BQ1556" s="32" t="s">
        <v>30</v>
      </c>
      <c r="BR1556" s="32" t="s">
        <v>30</v>
      </c>
      <c r="BS1556" s="32" t="s">
        <v>30</v>
      </c>
      <c r="BT1556" s="32" t="s">
        <v>30</v>
      </c>
      <c r="BU1556" s="32" t="s">
        <v>30</v>
      </c>
      <c r="BV1556" s="32" t="s">
        <v>30</v>
      </c>
      <c r="BW1556" s="33" t="s">
        <v>30</v>
      </c>
      <c r="BX1556" s="32" t="s">
        <v>30</v>
      </c>
      <c r="BY1556" s="32" t="s">
        <v>30</v>
      </c>
      <c r="BZ1556" s="32" t="s">
        <v>30</v>
      </c>
      <c r="CA1556" s="32" t="s">
        <v>30</v>
      </c>
      <c r="CB1556" s="32" t="s">
        <v>30</v>
      </c>
      <c r="CC1556" s="32" t="s">
        <v>30</v>
      </c>
      <c r="CD1556" s="32" t="s">
        <v>30</v>
      </c>
      <c r="CE1556" s="34" t="s">
        <v>30</v>
      </c>
      <c r="CF1556" s="34" t="s">
        <v>30</v>
      </c>
      <c r="CG1556" s="31" t="s">
        <v>30</v>
      </c>
      <c r="CH1556" s="32" t="s">
        <v>30</v>
      </c>
      <c r="CI1556" s="32" t="s">
        <v>30</v>
      </c>
      <c r="CJ1556" s="32" t="s">
        <v>30</v>
      </c>
      <c r="CK1556" s="32" t="s">
        <v>30</v>
      </c>
      <c r="CL1556" s="32" t="s">
        <v>30</v>
      </c>
      <c r="CM1556" s="32" t="s">
        <v>30</v>
      </c>
      <c r="CN1556" s="32" t="s">
        <v>30</v>
      </c>
      <c r="CO1556" s="32" t="s">
        <v>30</v>
      </c>
      <c r="CP1556" s="31" t="s">
        <v>30</v>
      </c>
      <c r="CQ1556" s="32" t="s">
        <v>30</v>
      </c>
      <c r="CR1556" s="32" t="s">
        <v>30</v>
      </c>
      <c r="CS1556" s="32" t="s">
        <v>30</v>
      </c>
      <c r="CT1556" s="32" t="s">
        <v>30</v>
      </c>
      <c r="CU1556" s="32" t="s">
        <v>30</v>
      </c>
      <c r="CV1556" s="32" t="s">
        <v>30</v>
      </c>
      <c r="CW1556" s="32" t="s">
        <v>30</v>
      </c>
      <c r="CX1556" s="34" t="s">
        <v>30</v>
      </c>
      <c r="CY1556" s="31" t="s">
        <v>30</v>
      </c>
      <c r="CZ1556" s="32" t="s">
        <v>30</v>
      </c>
      <c r="DA1556" s="32" t="s">
        <v>30</v>
      </c>
      <c r="DB1556" s="32" t="s">
        <v>30</v>
      </c>
      <c r="DC1556" s="32" t="s">
        <v>30</v>
      </c>
      <c r="DD1556" s="32" t="s">
        <v>30</v>
      </c>
      <c r="DE1556" s="32" t="s">
        <v>30</v>
      </c>
      <c r="DF1556" s="32" t="s">
        <v>30</v>
      </c>
      <c r="DG1556" s="32" t="s">
        <v>30</v>
      </c>
      <c r="DH1556" s="31" t="s">
        <v>30</v>
      </c>
      <c r="DI1556" s="43" t="s">
        <v>30</v>
      </c>
      <c r="DJ1556" s="43" t="s">
        <v>30</v>
      </c>
      <c r="DK1556" s="43" t="s">
        <v>30</v>
      </c>
      <c r="DL1556" s="43" t="s">
        <v>30</v>
      </c>
      <c r="DM1556" s="32" t="s">
        <v>30</v>
      </c>
      <c r="DN1556" s="32" t="s">
        <v>30</v>
      </c>
      <c r="DO1556" s="33" t="s">
        <v>30</v>
      </c>
    </row>
    <row r="1557" spans="1:119" ht="21" customHeight="1" x14ac:dyDescent="0.25">
      <c r="A1557" s="66" t="s">
        <v>3047</v>
      </c>
      <c r="B1557" s="67" t="s">
        <v>2702</v>
      </c>
      <c r="C1557" s="68" t="s">
        <v>3048</v>
      </c>
      <c r="D1557" s="26">
        <v>1</v>
      </c>
      <c r="E1557" s="27">
        <v>5000000</v>
      </c>
      <c r="F1557" s="27">
        <v>6000000</v>
      </c>
      <c r="G1557" s="148"/>
      <c r="H1557" s="148"/>
      <c r="I1557" s="143">
        <f t="shared" si="3003"/>
        <v>0.12856486930664499</v>
      </c>
      <c r="J1557" s="27">
        <f t="shared" si="3004"/>
        <v>5500000</v>
      </c>
      <c r="K1557" s="28">
        <f t="shared" si="3005"/>
        <v>1045000</v>
      </c>
      <c r="L1557" s="29">
        <f t="shared" si="3049"/>
        <v>6545000</v>
      </c>
      <c r="M1557" s="26">
        <v>1</v>
      </c>
      <c r="N1557" s="27">
        <v>5000000</v>
      </c>
      <c r="O1557" s="27">
        <v>4000000</v>
      </c>
      <c r="P1557" s="145"/>
      <c r="Q1557" s="145"/>
      <c r="R1557" s="143">
        <f t="shared" si="3038"/>
        <v>0.15713484026367722</v>
      </c>
      <c r="S1557" s="27">
        <f t="shared" si="3007"/>
        <v>4500000</v>
      </c>
      <c r="T1557" s="28">
        <f t="shared" si="3008"/>
        <v>855000</v>
      </c>
      <c r="U1557" s="30">
        <f t="shared" si="3009"/>
        <v>5355000</v>
      </c>
      <c r="V1557" s="26">
        <v>1</v>
      </c>
      <c r="W1557" s="27">
        <v>5000000</v>
      </c>
      <c r="X1557" s="27">
        <v>6000000</v>
      </c>
      <c r="Y1557" s="145"/>
      <c r="Z1557" s="145"/>
      <c r="AA1557" s="143">
        <f t="shared" si="3054"/>
        <v>0.12856486930664499</v>
      </c>
      <c r="AB1557" s="27">
        <f t="shared" si="3011"/>
        <v>5500000</v>
      </c>
      <c r="AC1557" s="28">
        <f t="shared" si="3012"/>
        <v>1045000</v>
      </c>
      <c r="AD1557" s="29">
        <f t="shared" si="3013"/>
        <v>6545000</v>
      </c>
      <c r="AE1557" s="26">
        <v>1</v>
      </c>
      <c r="AF1557" s="27">
        <v>5000000</v>
      </c>
      <c r="AG1557" s="27">
        <v>6100000</v>
      </c>
      <c r="AH1557" s="145"/>
      <c r="AI1557" s="145"/>
      <c r="AJ1557" s="143">
        <f t="shared" si="3043"/>
        <v>0.14014728996490131</v>
      </c>
      <c r="AK1557" s="27">
        <f t="shared" si="3015"/>
        <v>5550000</v>
      </c>
      <c r="AL1557" s="28">
        <f t="shared" si="3016"/>
        <v>1054500</v>
      </c>
      <c r="AM1557" s="30">
        <f t="shared" si="3017"/>
        <v>6604500</v>
      </c>
      <c r="AN1557" s="26">
        <v>1</v>
      </c>
      <c r="AO1557" s="27">
        <v>5000000</v>
      </c>
      <c r="AP1557" s="27">
        <v>7200000</v>
      </c>
      <c r="AQ1557" s="145"/>
      <c r="AR1557" s="145"/>
      <c r="AS1557" s="143">
        <f t="shared" si="3044"/>
        <v>0.25502211780498435</v>
      </c>
      <c r="AT1557" s="27">
        <f t="shared" si="3019"/>
        <v>6100000</v>
      </c>
      <c r="AU1557" s="28">
        <f t="shared" si="3020"/>
        <v>1159000</v>
      </c>
      <c r="AV1557" s="30">
        <f t="shared" si="3021"/>
        <v>7259000</v>
      </c>
      <c r="AW1557" s="26">
        <v>1</v>
      </c>
      <c r="AX1557" s="27">
        <v>5000000</v>
      </c>
      <c r="AY1557" s="27">
        <v>6000000</v>
      </c>
      <c r="AZ1557" s="145"/>
      <c r="BA1557" s="145"/>
      <c r="BB1557" s="143">
        <f t="shared" si="3045"/>
        <v>0.12856486930664499</v>
      </c>
      <c r="BC1557" s="27">
        <f t="shared" si="3023"/>
        <v>5500000</v>
      </c>
      <c r="BD1557" s="27">
        <f t="shared" si="3024"/>
        <v>1045000</v>
      </c>
      <c r="BE1557" s="27">
        <f t="shared" si="3025"/>
        <v>6545000</v>
      </c>
      <c r="BF1557" s="26">
        <v>1</v>
      </c>
      <c r="BG1557" s="27">
        <v>4000000</v>
      </c>
      <c r="BH1557" s="27">
        <v>3600000</v>
      </c>
      <c r="BI1557" s="145"/>
      <c r="BJ1557" s="145"/>
      <c r="BK1557" s="143">
        <f t="shared" si="3046"/>
        <v>7.4432292756478696E-2</v>
      </c>
      <c r="BL1557" s="27">
        <f t="shared" si="3027"/>
        <v>3800000</v>
      </c>
      <c r="BM1557" s="27">
        <f t="shared" si="3028"/>
        <v>722000</v>
      </c>
      <c r="BN1557" s="28">
        <f t="shared" si="3029"/>
        <v>4522000</v>
      </c>
      <c r="BO1557" s="26">
        <v>1</v>
      </c>
      <c r="BP1557" s="27">
        <v>4000000</v>
      </c>
      <c r="BQ1557" s="27">
        <v>3800000</v>
      </c>
      <c r="BR1557" s="148"/>
      <c r="BS1557" s="148"/>
      <c r="BT1557" s="143">
        <f t="shared" si="3047"/>
        <v>3.6261886214694748E-2</v>
      </c>
      <c r="BU1557" s="27">
        <f t="shared" si="3031"/>
        <v>3900000</v>
      </c>
      <c r="BV1557" s="28">
        <f t="shared" si="3032"/>
        <v>741000</v>
      </c>
      <c r="BW1557" s="30">
        <f t="shared" si="3033"/>
        <v>4641000</v>
      </c>
      <c r="BX1557" s="26">
        <v>1</v>
      </c>
      <c r="BY1557" s="28">
        <v>4000000</v>
      </c>
      <c r="BZ1557" s="28">
        <v>3800000</v>
      </c>
      <c r="CA1557" s="156"/>
      <c r="CB1557" s="156"/>
      <c r="CC1557" s="177">
        <f t="shared" si="3048"/>
        <v>3.6261886214694748E-2</v>
      </c>
      <c r="CD1557" s="28">
        <f t="shared" si="3035"/>
        <v>3900000</v>
      </c>
      <c r="CE1557" s="28">
        <f t="shared" si="3036"/>
        <v>741000</v>
      </c>
      <c r="CF1557" s="29">
        <f t="shared" si="3037"/>
        <v>4641000</v>
      </c>
      <c r="CG1557" s="26">
        <v>1</v>
      </c>
      <c r="CH1557" s="27">
        <v>3200000</v>
      </c>
      <c r="CI1557" s="27">
        <v>2400000</v>
      </c>
      <c r="CJ1557" s="148"/>
      <c r="CK1557" s="148"/>
      <c r="CL1557" s="143">
        <f t="shared" si="3050"/>
        <v>0.20203050891044216</v>
      </c>
      <c r="CM1557" s="27">
        <f t="shared" si="3051"/>
        <v>2800000</v>
      </c>
      <c r="CN1557" s="27">
        <f t="shared" si="3052"/>
        <v>532000</v>
      </c>
      <c r="CO1557" s="28">
        <f t="shared" si="3053"/>
        <v>3332000</v>
      </c>
      <c r="CP1557" s="31" t="s">
        <v>30</v>
      </c>
      <c r="CQ1557" s="32" t="s">
        <v>30</v>
      </c>
      <c r="CR1557" s="32" t="s">
        <v>30</v>
      </c>
      <c r="CS1557" s="32" t="s">
        <v>30</v>
      </c>
      <c r="CT1557" s="32" t="s">
        <v>30</v>
      </c>
      <c r="CU1557" s="32" t="s">
        <v>30</v>
      </c>
      <c r="CV1557" s="32" t="s">
        <v>30</v>
      </c>
      <c r="CW1557" s="32" t="s">
        <v>30</v>
      </c>
      <c r="CX1557" s="34" t="s">
        <v>30</v>
      </c>
      <c r="CY1557" s="31" t="s">
        <v>30</v>
      </c>
      <c r="CZ1557" s="32" t="s">
        <v>30</v>
      </c>
      <c r="DA1557" s="32" t="s">
        <v>30</v>
      </c>
      <c r="DB1557" s="32" t="s">
        <v>30</v>
      </c>
      <c r="DC1557" s="32" t="s">
        <v>30</v>
      </c>
      <c r="DD1557" s="32" t="s">
        <v>30</v>
      </c>
      <c r="DE1557" s="32" t="s">
        <v>30</v>
      </c>
      <c r="DF1557" s="32" t="s">
        <v>30</v>
      </c>
      <c r="DG1557" s="32" t="s">
        <v>30</v>
      </c>
      <c r="DH1557" s="31" t="s">
        <v>30</v>
      </c>
      <c r="DI1557" s="43" t="s">
        <v>30</v>
      </c>
      <c r="DJ1557" s="43" t="s">
        <v>30</v>
      </c>
      <c r="DK1557" s="43" t="s">
        <v>30</v>
      </c>
      <c r="DL1557" s="43" t="s">
        <v>30</v>
      </c>
      <c r="DM1557" s="32" t="s">
        <v>30</v>
      </c>
      <c r="DN1557" s="32" t="s">
        <v>30</v>
      </c>
      <c r="DO1557" s="33" t="s">
        <v>30</v>
      </c>
    </row>
    <row r="1558" spans="1:119" ht="21" customHeight="1" x14ac:dyDescent="0.25">
      <c r="A1558" s="66" t="s">
        <v>3049</v>
      </c>
      <c r="B1558" s="67" t="s">
        <v>2702</v>
      </c>
      <c r="C1558" s="68" t="s">
        <v>3050</v>
      </c>
      <c r="D1558" s="26">
        <v>1</v>
      </c>
      <c r="E1558" s="27">
        <v>8000000</v>
      </c>
      <c r="F1558" s="27">
        <v>9600000</v>
      </c>
      <c r="G1558" s="148"/>
      <c r="H1558" s="148"/>
      <c r="I1558" s="143">
        <f t="shared" si="3003"/>
        <v>0.12856486930664501</v>
      </c>
      <c r="J1558" s="27">
        <f t="shared" si="3004"/>
        <v>8800000</v>
      </c>
      <c r="K1558" s="28">
        <f t="shared" si="3005"/>
        <v>1672000</v>
      </c>
      <c r="L1558" s="29">
        <f t="shared" si="3049"/>
        <v>10472000</v>
      </c>
      <c r="M1558" s="26">
        <v>1</v>
      </c>
      <c r="N1558" s="27">
        <v>8000000</v>
      </c>
      <c r="O1558" s="27">
        <v>6400000</v>
      </c>
      <c r="P1558" s="145"/>
      <c r="Q1558" s="145"/>
      <c r="R1558" s="143">
        <f t="shared" si="3038"/>
        <v>0.15713484026367724</v>
      </c>
      <c r="S1558" s="27">
        <f t="shared" si="3007"/>
        <v>7200000</v>
      </c>
      <c r="T1558" s="28">
        <f t="shared" si="3008"/>
        <v>1368000</v>
      </c>
      <c r="U1558" s="30">
        <f t="shared" si="3009"/>
        <v>8568000</v>
      </c>
      <c r="V1558" s="26">
        <v>1</v>
      </c>
      <c r="W1558" s="27">
        <v>8000000</v>
      </c>
      <c r="X1558" s="27">
        <v>9600000</v>
      </c>
      <c r="Y1558" s="145"/>
      <c r="Z1558" s="145"/>
      <c r="AA1558" s="143">
        <f t="shared" si="3054"/>
        <v>0.12856486930664501</v>
      </c>
      <c r="AB1558" s="27">
        <f t="shared" si="3011"/>
        <v>8800000</v>
      </c>
      <c r="AC1558" s="28">
        <f t="shared" si="3012"/>
        <v>1672000</v>
      </c>
      <c r="AD1558" s="29">
        <f t="shared" si="3013"/>
        <v>10472000</v>
      </c>
      <c r="AE1558" s="26">
        <v>1</v>
      </c>
      <c r="AF1558" s="27">
        <v>8000000</v>
      </c>
      <c r="AG1558" s="27">
        <v>9760000</v>
      </c>
      <c r="AH1558" s="145"/>
      <c r="AI1558" s="145"/>
      <c r="AJ1558" s="143">
        <f t="shared" si="3043"/>
        <v>0.14014728996490131</v>
      </c>
      <c r="AK1558" s="27">
        <f t="shared" si="3015"/>
        <v>8880000</v>
      </c>
      <c r="AL1558" s="28">
        <f t="shared" si="3016"/>
        <v>1687200</v>
      </c>
      <c r="AM1558" s="30">
        <f t="shared" si="3017"/>
        <v>10567200</v>
      </c>
      <c r="AN1558" s="26">
        <v>1</v>
      </c>
      <c r="AO1558" s="27">
        <v>8000000</v>
      </c>
      <c r="AP1558" s="27">
        <v>11520000</v>
      </c>
      <c r="AQ1558" s="145"/>
      <c r="AR1558" s="145"/>
      <c r="AS1558" s="143">
        <f t="shared" si="3044"/>
        <v>0.25502211780498435</v>
      </c>
      <c r="AT1558" s="27">
        <f t="shared" si="3019"/>
        <v>9760000</v>
      </c>
      <c r="AU1558" s="28">
        <f t="shared" si="3020"/>
        <v>1854400</v>
      </c>
      <c r="AV1558" s="30">
        <f t="shared" si="3021"/>
        <v>11614400</v>
      </c>
      <c r="AW1558" s="26">
        <v>1</v>
      </c>
      <c r="AX1558" s="27">
        <v>8000000</v>
      </c>
      <c r="AY1558" s="27">
        <v>9600000</v>
      </c>
      <c r="AZ1558" s="145"/>
      <c r="BA1558" s="145"/>
      <c r="BB1558" s="143">
        <f t="shared" si="3045"/>
        <v>0.12856486930664501</v>
      </c>
      <c r="BC1558" s="27">
        <f t="shared" si="3023"/>
        <v>8800000</v>
      </c>
      <c r="BD1558" s="27">
        <f t="shared" si="3024"/>
        <v>1672000</v>
      </c>
      <c r="BE1558" s="27">
        <f t="shared" si="3025"/>
        <v>10472000</v>
      </c>
      <c r="BF1558" s="26">
        <v>1</v>
      </c>
      <c r="BG1558" s="27">
        <v>6400000</v>
      </c>
      <c r="BH1558" s="27">
        <v>5760000</v>
      </c>
      <c r="BI1558" s="145"/>
      <c r="BJ1558" s="145"/>
      <c r="BK1558" s="143">
        <f t="shared" si="3046"/>
        <v>7.4432292756478682E-2</v>
      </c>
      <c r="BL1558" s="27">
        <f t="shared" si="3027"/>
        <v>6080000</v>
      </c>
      <c r="BM1558" s="27">
        <f t="shared" si="3028"/>
        <v>1155200</v>
      </c>
      <c r="BN1558" s="28">
        <f t="shared" si="3029"/>
        <v>7235200</v>
      </c>
      <c r="BO1558" s="26">
        <v>1</v>
      </c>
      <c r="BP1558" s="27">
        <v>6400000</v>
      </c>
      <c r="BQ1558" s="27">
        <v>6080000</v>
      </c>
      <c r="BR1558" s="148"/>
      <c r="BS1558" s="148"/>
      <c r="BT1558" s="143">
        <f t="shared" si="3047"/>
        <v>3.6261886214694741E-2</v>
      </c>
      <c r="BU1558" s="27">
        <f t="shared" si="3031"/>
        <v>6240000</v>
      </c>
      <c r="BV1558" s="28">
        <f t="shared" si="3032"/>
        <v>1185600</v>
      </c>
      <c r="BW1558" s="30">
        <f t="shared" si="3033"/>
        <v>7425600</v>
      </c>
      <c r="BX1558" s="26">
        <v>1</v>
      </c>
      <c r="BY1558" s="28">
        <v>6400000</v>
      </c>
      <c r="BZ1558" s="28">
        <v>6080000</v>
      </c>
      <c r="CA1558" s="156"/>
      <c r="CB1558" s="156"/>
      <c r="CC1558" s="177">
        <f t="shared" si="3048"/>
        <v>3.6261886214694741E-2</v>
      </c>
      <c r="CD1558" s="28">
        <f t="shared" si="3035"/>
        <v>6240000</v>
      </c>
      <c r="CE1558" s="28">
        <f t="shared" si="3036"/>
        <v>1185600</v>
      </c>
      <c r="CF1558" s="29">
        <f t="shared" si="3037"/>
        <v>7425600</v>
      </c>
      <c r="CG1558" s="26">
        <v>1</v>
      </c>
      <c r="CH1558" s="27">
        <v>5120000</v>
      </c>
      <c r="CI1558" s="27">
        <v>3840000</v>
      </c>
      <c r="CJ1558" s="148"/>
      <c r="CK1558" s="148"/>
      <c r="CL1558" s="143">
        <f t="shared" si="3050"/>
        <v>0.20203050891044214</v>
      </c>
      <c r="CM1558" s="27">
        <f t="shared" si="3051"/>
        <v>4480000</v>
      </c>
      <c r="CN1558" s="27">
        <f t="shared" si="3052"/>
        <v>851200</v>
      </c>
      <c r="CO1558" s="28">
        <f t="shared" si="3053"/>
        <v>5331200</v>
      </c>
      <c r="CP1558" s="31" t="s">
        <v>30</v>
      </c>
      <c r="CQ1558" s="32" t="s">
        <v>30</v>
      </c>
      <c r="CR1558" s="32" t="s">
        <v>30</v>
      </c>
      <c r="CS1558" s="32" t="s">
        <v>30</v>
      </c>
      <c r="CT1558" s="32" t="s">
        <v>30</v>
      </c>
      <c r="CU1558" s="32" t="s">
        <v>30</v>
      </c>
      <c r="CV1558" s="32" t="s">
        <v>30</v>
      </c>
      <c r="CW1558" s="32" t="s">
        <v>30</v>
      </c>
      <c r="CX1558" s="34" t="s">
        <v>30</v>
      </c>
      <c r="CY1558" s="31" t="s">
        <v>30</v>
      </c>
      <c r="CZ1558" s="32" t="s">
        <v>30</v>
      </c>
      <c r="DA1558" s="32" t="s">
        <v>30</v>
      </c>
      <c r="DB1558" s="32" t="s">
        <v>30</v>
      </c>
      <c r="DC1558" s="32" t="s">
        <v>30</v>
      </c>
      <c r="DD1558" s="32" t="s">
        <v>30</v>
      </c>
      <c r="DE1558" s="32" t="s">
        <v>30</v>
      </c>
      <c r="DF1558" s="32" t="s">
        <v>30</v>
      </c>
      <c r="DG1558" s="32" t="s">
        <v>30</v>
      </c>
      <c r="DH1558" s="31" t="s">
        <v>30</v>
      </c>
      <c r="DI1558" s="43" t="s">
        <v>30</v>
      </c>
      <c r="DJ1558" s="43" t="s">
        <v>30</v>
      </c>
      <c r="DK1558" s="43" t="s">
        <v>30</v>
      </c>
      <c r="DL1558" s="43" t="s">
        <v>30</v>
      </c>
      <c r="DM1558" s="32" t="s">
        <v>30</v>
      </c>
      <c r="DN1558" s="32" t="s">
        <v>30</v>
      </c>
      <c r="DO1558" s="33" t="s">
        <v>30</v>
      </c>
    </row>
    <row r="1559" spans="1:119" ht="21" customHeight="1" x14ac:dyDescent="0.25">
      <c r="A1559" s="66" t="s">
        <v>3051</v>
      </c>
      <c r="B1559" s="67" t="s">
        <v>2702</v>
      </c>
      <c r="C1559" s="68" t="s">
        <v>3052</v>
      </c>
      <c r="D1559" s="26">
        <v>1</v>
      </c>
      <c r="E1559" s="27">
        <v>10000</v>
      </c>
      <c r="F1559" s="27">
        <v>7500000</v>
      </c>
      <c r="G1559" s="148"/>
      <c r="H1559" s="148"/>
      <c r="I1559" s="169">
        <f t="shared" si="3003"/>
        <v>1.4104473478261628</v>
      </c>
      <c r="J1559" s="205">
        <f t="shared" si="3004"/>
        <v>3755000</v>
      </c>
      <c r="K1559" s="28">
        <f t="shared" si="3005"/>
        <v>713450</v>
      </c>
      <c r="L1559" s="29">
        <f t="shared" si="3049"/>
        <v>4468450</v>
      </c>
      <c r="M1559" s="26">
        <v>1</v>
      </c>
      <c r="N1559" s="27">
        <v>10000</v>
      </c>
      <c r="O1559" s="27">
        <v>7500000</v>
      </c>
      <c r="P1559" s="145"/>
      <c r="Q1559" s="145"/>
      <c r="R1559" s="163">
        <f t="shared" si="3038"/>
        <v>1.4104473478261628</v>
      </c>
      <c r="S1559" s="205">
        <f t="shared" si="3007"/>
        <v>3755000</v>
      </c>
      <c r="T1559" s="28">
        <f t="shared" si="3008"/>
        <v>713450</v>
      </c>
      <c r="U1559" s="30">
        <f t="shared" si="3009"/>
        <v>4468450</v>
      </c>
      <c r="V1559" s="26">
        <v>1</v>
      </c>
      <c r="W1559" s="27">
        <v>10000</v>
      </c>
      <c r="X1559" s="27">
        <v>7500000</v>
      </c>
      <c r="Y1559" s="145"/>
      <c r="Z1559" s="145"/>
      <c r="AA1559" s="163">
        <f t="shared" si="3054"/>
        <v>1.4104473478261628</v>
      </c>
      <c r="AB1559" s="205">
        <f t="shared" si="3011"/>
        <v>3755000</v>
      </c>
      <c r="AC1559" s="28">
        <f t="shared" si="3012"/>
        <v>713450</v>
      </c>
      <c r="AD1559" s="29">
        <f t="shared" si="3013"/>
        <v>4468450</v>
      </c>
      <c r="AE1559" s="26">
        <v>1</v>
      </c>
      <c r="AF1559" s="27">
        <v>10000</v>
      </c>
      <c r="AG1559" s="27">
        <v>7500000</v>
      </c>
      <c r="AH1559" s="27">
        <f>8403361*1.052</f>
        <v>8840335.7719999999</v>
      </c>
      <c r="AI1559" s="145"/>
      <c r="AJ1559" s="163">
        <f t="shared" si="3043"/>
        <v>1.4104473478261628</v>
      </c>
      <c r="AK1559" s="155">
        <f>+AVERAGE(AG1559:AH1559)</f>
        <v>8170167.8859999999</v>
      </c>
      <c r="AL1559" s="28">
        <f t="shared" si="3016"/>
        <v>1552331.8983400001</v>
      </c>
      <c r="AM1559" s="30">
        <f t="shared" si="3017"/>
        <v>9722499.7843399998</v>
      </c>
      <c r="AN1559" s="26">
        <v>1</v>
      </c>
      <c r="AO1559" s="27">
        <v>10000</v>
      </c>
      <c r="AP1559" s="27">
        <v>7500000</v>
      </c>
      <c r="AQ1559" s="27">
        <f>8403361*1.052</f>
        <v>8840335.7719999999</v>
      </c>
      <c r="AR1559" s="145"/>
      <c r="AS1559" s="163">
        <f t="shared" si="3044"/>
        <v>1.4104473478261628</v>
      </c>
      <c r="AT1559" s="141">
        <f>+AVERAGE(AP1559:AQ1559)</f>
        <v>8170167.8859999999</v>
      </c>
      <c r="AU1559" s="28">
        <f t="shared" si="3020"/>
        <v>1552331.8983400001</v>
      </c>
      <c r="AV1559" s="30">
        <f t="shared" si="3021"/>
        <v>9722499.7843399998</v>
      </c>
      <c r="AW1559" s="26">
        <v>1</v>
      </c>
      <c r="AX1559" s="27">
        <v>10000</v>
      </c>
      <c r="AY1559" s="27">
        <v>7500000</v>
      </c>
      <c r="AZ1559" s="27">
        <f>8403361*1.052</f>
        <v>8840335.7719999999</v>
      </c>
      <c r="BA1559" s="145"/>
      <c r="BB1559" s="163">
        <f t="shared" si="3045"/>
        <v>1.4104473478261628</v>
      </c>
      <c r="BC1559" s="141">
        <f>+AVERAGE(AY1559:AZ1559)</f>
        <v>8170167.8859999999</v>
      </c>
      <c r="BD1559" s="27">
        <f t="shared" si="3024"/>
        <v>1552331.8983400001</v>
      </c>
      <c r="BE1559" s="27">
        <f t="shared" si="3025"/>
        <v>9722499.7843399998</v>
      </c>
      <c r="BF1559" s="26">
        <v>1</v>
      </c>
      <c r="BG1559" s="27">
        <v>8000</v>
      </c>
      <c r="BH1559" s="27">
        <v>5500000</v>
      </c>
      <c r="BI1559" s="145"/>
      <c r="BJ1559" s="145"/>
      <c r="BK1559" s="169">
        <f t="shared" si="3046"/>
        <v>1.4101054619740445</v>
      </c>
      <c r="BL1559" s="205">
        <f t="shared" si="3027"/>
        <v>2754000</v>
      </c>
      <c r="BM1559" s="27">
        <f t="shared" si="3028"/>
        <v>523260</v>
      </c>
      <c r="BN1559" s="28">
        <f t="shared" si="3029"/>
        <v>3277260</v>
      </c>
      <c r="BO1559" s="26">
        <v>1</v>
      </c>
      <c r="BP1559" s="32" t="s">
        <v>30</v>
      </c>
      <c r="BQ1559" s="32" t="s">
        <v>30</v>
      </c>
      <c r="BR1559" s="32" t="s">
        <v>30</v>
      </c>
      <c r="BS1559" s="32" t="s">
        <v>30</v>
      </c>
      <c r="BT1559" s="32" t="s">
        <v>30</v>
      </c>
      <c r="BU1559" s="32" t="s">
        <v>30</v>
      </c>
      <c r="BV1559" s="32" t="s">
        <v>30</v>
      </c>
      <c r="BW1559" s="33" t="s">
        <v>30</v>
      </c>
      <c r="BX1559" s="32" t="s">
        <v>30</v>
      </c>
      <c r="BY1559" s="32" t="s">
        <v>30</v>
      </c>
      <c r="BZ1559" s="32" t="s">
        <v>30</v>
      </c>
      <c r="CA1559" s="32" t="s">
        <v>30</v>
      </c>
      <c r="CB1559" s="32" t="s">
        <v>30</v>
      </c>
      <c r="CC1559" s="32" t="s">
        <v>30</v>
      </c>
      <c r="CD1559" s="32" t="s">
        <v>30</v>
      </c>
      <c r="CE1559" s="34" t="s">
        <v>30</v>
      </c>
      <c r="CF1559" s="34" t="s">
        <v>30</v>
      </c>
      <c r="CG1559" s="31" t="s">
        <v>30</v>
      </c>
      <c r="CH1559" s="32" t="s">
        <v>30</v>
      </c>
      <c r="CI1559" s="32" t="s">
        <v>30</v>
      </c>
      <c r="CJ1559" s="32" t="s">
        <v>30</v>
      </c>
      <c r="CK1559" s="32" t="s">
        <v>30</v>
      </c>
      <c r="CL1559" s="32" t="s">
        <v>30</v>
      </c>
      <c r="CM1559" s="32" t="s">
        <v>30</v>
      </c>
      <c r="CN1559" s="32" t="s">
        <v>30</v>
      </c>
      <c r="CO1559" s="32" t="s">
        <v>30</v>
      </c>
      <c r="CP1559" s="31" t="s">
        <v>30</v>
      </c>
      <c r="CQ1559" s="32" t="s">
        <v>30</v>
      </c>
      <c r="CR1559" s="32" t="s">
        <v>30</v>
      </c>
      <c r="CS1559" s="32" t="s">
        <v>30</v>
      </c>
      <c r="CT1559" s="32" t="s">
        <v>30</v>
      </c>
      <c r="CU1559" s="32" t="s">
        <v>30</v>
      </c>
      <c r="CV1559" s="32" t="s">
        <v>30</v>
      </c>
      <c r="CW1559" s="32" t="s">
        <v>30</v>
      </c>
      <c r="CX1559" s="34" t="s">
        <v>30</v>
      </c>
      <c r="CY1559" s="31" t="s">
        <v>30</v>
      </c>
      <c r="CZ1559" s="32" t="s">
        <v>30</v>
      </c>
      <c r="DA1559" s="32" t="s">
        <v>30</v>
      </c>
      <c r="DB1559" s="32" t="s">
        <v>30</v>
      </c>
      <c r="DC1559" s="32" t="s">
        <v>30</v>
      </c>
      <c r="DD1559" s="32" t="s">
        <v>30</v>
      </c>
      <c r="DE1559" s="32" t="s">
        <v>30</v>
      </c>
      <c r="DF1559" s="32" t="s">
        <v>30</v>
      </c>
      <c r="DG1559" s="32" t="s">
        <v>30</v>
      </c>
      <c r="DH1559" s="31" t="s">
        <v>30</v>
      </c>
      <c r="DI1559" s="43" t="s">
        <v>30</v>
      </c>
      <c r="DJ1559" s="43" t="s">
        <v>30</v>
      </c>
      <c r="DK1559" s="43" t="s">
        <v>30</v>
      </c>
      <c r="DL1559" s="43" t="s">
        <v>30</v>
      </c>
      <c r="DM1559" s="32" t="s">
        <v>30</v>
      </c>
      <c r="DN1559" s="32" t="s">
        <v>30</v>
      </c>
      <c r="DO1559" s="33" t="s">
        <v>30</v>
      </c>
    </row>
    <row r="1560" spans="1:119" ht="21" customHeight="1" x14ac:dyDescent="0.25">
      <c r="A1560" s="66" t="s">
        <v>3053</v>
      </c>
      <c r="B1560" s="67" t="s">
        <v>2702</v>
      </c>
      <c r="C1560" s="68" t="s">
        <v>3054</v>
      </c>
      <c r="D1560" s="26">
        <v>1</v>
      </c>
      <c r="E1560" s="27">
        <v>200000</v>
      </c>
      <c r="F1560" s="27">
        <v>8000000</v>
      </c>
      <c r="G1560" s="148"/>
      <c r="H1560" s="148"/>
      <c r="I1560" s="169">
        <f t="shared" si="3003"/>
        <v>1.3452275349402611</v>
      </c>
      <c r="J1560" s="205">
        <f t="shared" si="3004"/>
        <v>4100000</v>
      </c>
      <c r="K1560" s="28">
        <f t="shared" si="3005"/>
        <v>779000</v>
      </c>
      <c r="L1560" s="29">
        <f t="shared" si="3049"/>
        <v>4879000</v>
      </c>
      <c r="M1560" s="26">
        <v>1</v>
      </c>
      <c r="N1560" s="27">
        <v>200000</v>
      </c>
      <c r="O1560" s="27">
        <v>8000000</v>
      </c>
      <c r="P1560" s="145"/>
      <c r="Q1560" s="145"/>
      <c r="R1560" s="163">
        <f t="shared" si="3038"/>
        <v>1.3452275349402611</v>
      </c>
      <c r="S1560" s="205">
        <f t="shared" si="3007"/>
        <v>4100000</v>
      </c>
      <c r="T1560" s="28">
        <f t="shared" si="3008"/>
        <v>779000</v>
      </c>
      <c r="U1560" s="30">
        <f t="shared" si="3009"/>
        <v>4879000</v>
      </c>
      <c r="V1560" s="26">
        <v>1</v>
      </c>
      <c r="W1560" s="27">
        <v>200000</v>
      </c>
      <c r="X1560" s="27">
        <v>240000</v>
      </c>
      <c r="Y1560" s="145"/>
      <c r="Z1560" s="145"/>
      <c r="AA1560" s="143">
        <f t="shared" si="3054"/>
        <v>0.12856486930664501</v>
      </c>
      <c r="AB1560" s="27">
        <f t="shared" si="3011"/>
        <v>220000</v>
      </c>
      <c r="AC1560" s="28">
        <f t="shared" si="3012"/>
        <v>41800</v>
      </c>
      <c r="AD1560" s="29">
        <f t="shared" si="3013"/>
        <v>261800</v>
      </c>
      <c r="AE1560" s="26">
        <v>1</v>
      </c>
      <c r="AF1560" s="27">
        <v>200000</v>
      </c>
      <c r="AG1560" s="27">
        <v>2500000</v>
      </c>
      <c r="AH1560" s="145"/>
      <c r="AI1560" s="145"/>
      <c r="AJ1560" s="163">
        <f t="shared" si="3043"/>
        <v>1.2047004420215253</v>
      </c>
      <c r="AK1560" s="205">
        <f t="shared" si="3015"/>
        <v>1350000</v>
      </c>
      <c r="AL1560" s="28">
        <f t="shared" si="3016"/>
        <v>256500</v>
      </c>
      <c r="AM1560" s="30">
        <f t="shared" si="3017"/>
        <v>1606500</v>
      </c>
      <c r="AN1560" s="26">
        <v>1</v>
      </c>
      <c r="AO1560" s="27">
        <v>200000</v>
      </c>
      <c r="AP1560" s="27">
        <v>288000</v>
      </c>
      <c r="AQ1560" s="145"/>
      <c r="AR1560" s="145"/>
      <c r="AS1560" s="143">
        <f t="shared" si="3044"/>
        <v>0.25502211780498435</v>
      </c>
      <c r="AT1560" s="27">
        <f t="shared" si="3019"/>
        <v>244000</v>
      </c>
      <c r="AU1560" s="28">
        <f t="shared" si="3020"/>
        <v>46360</v>
      </c>
      <c r="AV1560" s="30">
        <f t="shared" si="3021"/>
        <v>290360</v>
      </c>
      <c r="AW1560" s="26">
        <v>1</v>
      </c>
      <c r="AX1560" s="27">
        <v>200000</v>
      </c>
      <c r="AY1560" s="27">
        <v>2500000</v>
      </c>
      <c r="AZ1560" s="27">
        <f>+(840336*1.0928)*1.052</f>
        <v>966071.77820160007</v>
      </c>
      <c r="BA1560" s="27">
        <f>+(750000*1.0928)*1.052</f>
        <v>862219.20000000007</v>
      </c>
      <c r="BB1560" s="169">
        <f t="shared" si="3045"/>
        <v>1.2047004420215253</v>
      </c>
      <c r="BC1560" s="196">
        <f>+MEDIAN(AX1560:BA1560)</f>
        <v>914145.48910080013</v>
      </c>
      <c r="BD1560" s="27">
        <f t="shared" si="3024"/>
        <v>173687.64292915203</v>
      </c>
      <c r="BE1560" s="27">
        <f t="shared" si="3025"/>
        <v>1087833.1320299522</v>
      </c>
      <c r="BF1560" s="26">
        <v>1</v>
      </c>
      <c r="BG1560" s="27">
        <v>160000</v>
      </c>
      <c r="BH1560" s="27">
        <v>3500000</v>
      </c>
      <c r="BI1560" s="145"/>
      <c r="BJ1560" s="145"/>
      <c r="BK1560" s="169">
        <f t="shared" si="3046"/>
        <v>1.2905664749524965</v>
      </c>
      <c r="BL1560" s="205">
        <f t="shared" si="3027"/>
        <v>1830000</v>
      </c>
      <c r="BM1560" s="27">
        <f t="shared" si="3028"/>
        <v>347700</v>
      </c>
      <c r="BN1560" s="28">
        <f t="shared" si="3029"/>
        <v>2177700</v>
      </c>
      <c r="BO1560" s="26">
        <v>1</v>
      </c>
      <c r="BP1560" s="32" t="s">
        <v>30</v>
      </c>
      <c r="BQ1560" s="32" t="s">
        <v>30</v>
      </c>
      <c r="BR1560" s="32" t="s">
        <v>30</v>
      </c>
      <c r="BS1560" s="32" t="s">
        <v>30</v>
      </c>
      <c r="BT1560" s="32" t="s">
        <v>30</v>
      </c>
      <c r="BU1560" s="32" t="s">
        <v>30</v>
      </c>
      <c r="BV1560" s="32" t="s">
        <v>30</v>
      </c>
      <c r="BW1560" s="33" t="s">
        <v>30</v>
      </c>
      <c r="BX1560" s="32" t="s">
        <v>30</v>
      </c>
      <c r="BY1560" s="32" t="s">
        <v>30</v>
      </c>
      <c r="BZ1560" s="32" t="s">
        <v>30</v>
      </c>
      <c r="CA1560" s="32" t="s">
        <v>30</v>
      </c>
      <c r="CB1560" s="32" t="s">
        <v>30</v>
      </c>
      <c r="CC1560" s="32" t="s">
        <v>30</v>
      </c>
      <c r="CD1560" s="32" t="s">
        <v>30</v>
      </c>
      <c r="CE1560" s="34" t="s">
        <v>30</v>
      </c>
      <c r="CF1560" s="34" t="s">
        <v>30</v>
      </c>
      <c r="CG1560" s="31" t="s">
        <v>30</v>
      </c>
      <c r="CH1560" s="32" t="s">
        <v>30</v>
      </c>
      <c r="CI1560" s="32" t="s">
        <v>30</v>
      </c>
      <c r="CJ1560" s="32" t="s">
        <v>30</v>
      </c>
      <c r="CK1560" s="32" t="s">
        <v>30</v>
      </c>
      <c r="CL1560" s="32" t="s">
        <v>30</v>
      </c>
      <c r="CM1560" s="32" t="s">
        <v>30</v>
      </c>
      <c r="CN1560" s="32" t="s">
        <v>30</v>
      </c>
      <c r="CO1560" s="32" t="s">
        <v>30</v>
      </c>
      <c r="CP1560" s="31" t="s">
        <v>30</v>
      </c>
      <c r="CQ1560" s="32" t="s">
        <v>30</v>
      </c>
      <c r="CR1560" s="32" t="s">
        <v>30</v>
      </c>
      <c r="CS1560" s="32" t="s">
        <v>30</v>
      </c>
      <c r="CT1560" s="32" t="s">
        <v>30</v>
      </c>
      <c r="CU1560" s="32" t="s">
        <v>30</v>
      </c>
      <c r="CV1560" s="32" t="s">
        <v>30</v>
      </c>
      <c r="CW1560" s="32" t="s">
        <v>30</v>
      </c>
      <c r="CX1560" s="34" t="s">
        <v>30</v>
      </c>
      <c r="CY1560" s="31" t="s">
        <v>30</v>
      </c>
      <c r="CZ1560" s="32" t="s">
        <v>30</v>
      </c>
      <c r="DA1560" s="32" t="s">
        <v>30</v>
      </c>
      <c r="DB1560" s="32" t="s">
        <v>30</v>
      </c>
      <c r="DC1560" s="32" t="s">
        <v>30</v>
      </c>
      <c r="DD1560" s="32" t="s">
        <v>30</v>
      </c>
      <c r="DE1560" s="32" t="s">
        <v>30</v>
      </c>
      <c r="DF1560" s="32" t="s">
        <v>30</v>
      </c>
      <c r="DG1560" s="32" t="s">
        <v>30</v>
      </c>
      <c r="DH1560" s="31" t="s">
        <v>30</v>
      </c>
      <c r="DI1560" s="43" t="s">
        <v>30</v>
      </c>
      <c r="DJ1560" s="43" t="s">
        <v>30</v>
      </c>
      <c r="DK1560" s="43" t="s">
        <v>30</v>
      </c>
      <c r="DL1560" s="43" t="s">
        <v>30</v>
      </c>
      <c r="DM1560" s="32" t="s">
        <v>30</v>
      </c>
      <c r="DN1560" s="32" t="s">
        <v>30</v>
      </c>
      <c r="DO1560" s="33" t="s">
        <v>30</v>
      </c>
    </row>
    <row r="1561" spans="1:119" ht="21" customHeight="1" x14ac:dyDescent="0.25">
      <c r="A1561" s="66" t="s">
        <v>3055</v>
      </c>
      <c r="B1561" s="67" t="s">
        <v>2702</v>
      </c>
      <c r="C1561" s="68" t="s">
        <v>3056</v>
      </c>
      <c r="D1561" s="26">
        <v>1</v>
      </c>
      <c r="E1561" s="27">
        <v>3500000</v>
      </c>
      <c r="F1561" s="27">
        <v>4200000</v>
      </c>
      <c r="G1561" s="148"/>
      <c r="H1561" s="148"/>
      <c r="I1561" s="143">
        <f t="shared" si="3003"/>
        <v>0.12856486930664501</v>
      </c>
      <c r="J1561" s="27">
        <f t="shared" si="3004"/>
        <v>3850000</v>
      </c>
      <c r="K1561" s="28">
        <f t="shared" si="3005"/>
        <v>731500</v>
      </c>
      <c r="L1561" s="29">
        <f t="shared" si="3049"/>
        <v>4581500</v>
      </c>
      <c r="M1561" s="26">
        <v>1</v>
      </c>
      <c r="N1561" s="27">
        <v>3500000</v>
      </c>
      <c r="O1561" s="27">
        <v>2800000</v>
      </c>
      <c r="P1561" s="145"/>
      <c r="Q1561" s="145"/>
      <c r="R1561" s="143">
        <f t="shared" si="3038"/>
        <v>0.15713484026367722</v>
      </c>
      <c r="S1561" s="27">
        <f t="shared" si="3007"/>
        <v>3150000</v>
      </c>
      <c r="T1561" s="28">
        <f t="shared" si="3008"/>
        <v>598500</v>
      </c>
      <c r="U1561" s="30">
        <f t="shared" si="3009"/>
        <v>3748500</v>
      </c>
      <c r="V1561" s="26">
        <v>1</v>
      </c>
      <c r="W1561" s="27">
        <v>3500000</v>
      </c>
      <c r="X1561" s="27">
        <v>4200000</v>
      </c>
      <c r="Y1561" s="145"/>
      <c r="Z1561" s="145"/>
      <c r="AA1561" s="143">
        <f t="shared" si="3054"/>
        <v>0.12856486930664501</v>
      </c>
      <c r="AB1561" s="27">
        <f t="shared" si="3011"/>
        <v>3850000</v>
      </c>
      <c r="AC1561" s="28">
        <f t="shared" si="3012"/>
        <v>731500</v>
      </c>
      <c r="AD1561" s="29">
        <f t="shared" si="3013"/>
        <v>4581500</v>
      </c>
      <c r="AE1561" s="26">
        <v>1</v>
      </c>
      <c r="AF1561" s="27">
        <v>3500000</v>
      </c>
      <c r="AG1561" s="27">
        <v>4270000</v>
      </c>
      <c r="AH1561" s="145"/>
      <c r="AI1561" s="145"/>
      <c r="AJ1561" s="143">
        <f t="shared" si="3043"/>
        <v>0.14014728996490133</v>
      </c>
      <c r="AK1561" s="27">
        <f t="shared" si="3015"/>
        <v>3885000</v>
      </c>
      <c r="AL1561" s="28">
        <f t="shared" si="3016"/>
        <v>738150</v>
      </c>
      <c r="AM1561" s="30">
        <f t="shared" si="3017"/>
        <v>4623150</v>
      </c>
      <c r="AN1561" s="26">
        <v>1</v>
      </c>
      <c r="AO1561" s="27">
        <v>3500000</v>
      </c>
      <c r="AP1561" s="27">
        <v>5040000</v>
      </c>
      <c r="AQ1561" s="145"/>
      <c r="AR1561" s="145"/>
      <c r="AS1561" s="143">
        <f t="shared" si="3044"/>
        <v>0.25502211780498441</v>
      </c>
      <c r="AT1561" s="27">
        <f t="shared" si="3019"/>
        <v>4270000</v>
      </c>
      <c r="AU1561" s="28">
        <f t="shared" si="3020"/>
        <v>811300</v>
      </c>
      <c r="AV1561" s="30">
        <f t="shared" si="3021"/>
        <v>5081300</v>
      </c>
      <c r="AW1561" s="26">
        <v>1</v>
      </c>
      <c r="AX1561" s="27">
        <v>3500000</v>
      </c>
      <c r="AY1561" s="27">
        <v>4200000</v>
      </c>
      <c r="AZ1561" s="145"/>
      <c r="BA1561" s="145"/>
      <c r="BB1561" s="143">
        <f t="shared" si="3045"/>
        <v>0.12856486930664501</v>
      </c>
      <c r="BC1561" s="27">
        <f t="shared" si="3023"/>
        <v>3850000</v>
      </c>
      <c r="BD1561" s="27">
        <f t="shared" si="3024"/>
        <v>731500</v>
      </c>
      <c r="BE1561" s="27">
        <f t="shared" si="3025"/>
        <v>4581500</v>
      </c>
      <c r="BF1561" s="26">
        <v>1</v>
      </c>
      <c r="BG1561" s="27">
        <v>2800000</v>
      </c>
      <c r="BH1561" s="27">
        <v>2520000</v>
      </c>
      <c r="BI1561" s="145"/>
      <c r="BJ1561" s="145"/>
      <c r="BK1561" s="143">
        <f t="shared" si="3046"/>
        <v>7.4432292756478682E-2</v>
      </c>
      <c r="BL1561" s="27">
        <f t="shared" si="3027"/>
        <v>2660000</v>
      </c>
      <c r="BM1561" s="27">
        <f t="shared" si="3028"/>
        <v>505400</v>
      </c>
      <c r="BN1561" s="28">
        <f t="shared" si="3029"/>
        <v>3165400</v>
      </c>
      <c r="BO1561" s="26">
        <v>1</v>
      </c>
      <c r="BP1561" s="27">
        <v>2800000</v>
      </c>
      <c r="BQ1561" s="27">
        <v>2660000</v>
      </c>
      <c r="BR1561" s="148"/>
      <c r="BS1561" s="148"/>
      <c r="BT1561" s="143">
        <f t="shared" si="3047"/>
        <v>3.6261886214694741E-2</v>
      </c>
      <c r="BU1561" s="27">
        <f t="shared" si="3031"/>
        <v>2730000</v>
      </c>
      <c r="BV1561" s="28">
        <f t="shared" si="3032"/>
        <v>518700</v>
      </c>
      <c r="BW1561" s="30">
        <f t="shared" si="3033"/>
        <v>3248700</v>
      </c>
      <c r="BX1561" s="26">
        <v>1</v>
      </c>
      <c r="BY1561" s="28">
        <v>2800000</v>
      </c>
      <c r="BZ1561" s="28">
        <v>2660000</v>
      </c>
      <c r="CA1561" s="156"/>
      <c r="CB1561" s="156"/>
      <c r="CC1561" s="177">
        <f t="shared" si="3048"/>
        <v>3.6261886214694741E-2</v>
      </c>
      <c r="CD1561" s="28">
        <f t="shared" si="3035"/>
        <v>2730000</v>
      </c>
      <c r="CE1561" s="28">
        <f t="shared" si="3036"/>
        <v>518700</v>
      </c>
      <c r="CF1561" s="29">
        <f t="shared" si="3037"/>
        <v>3248700</v>
      </c>
      <c r="CG1561" s="26">
        <v>1</v>
      </c>
      <c r="CH1561" s="27">
        <v>2240000</v>
      </c>
      <c r="CI1561" s="27">
        <v>1680000</v>
      </c>
      <c r="CJ1561" s="148"/>
      <c r="CK1561" s="148"/>
      <c r="CL1561" s="143">
        <f t="shared" si="3050"/>
        <v>0.20203050891044214</v>
      </c>
      <c r="CM1561" s="27">
        <f t="shared" si="3051"/>
        <v>1960000</v>
      </c>
      <c r="CN1561" s="27">
        <f t="shared" si="3052"/>
        <v>372400</v>
      </c>
      <c r="CO1561" s="28">
        <f t="shared" si="3053"/>
        <v>2332400</v>
      </c>
      <c r="CP1561" s="31" t="s">
        <v>30</v>
      </c>
      <c r="CQ1561" s="32" t="s">
        <v>30</v>
      </c>
      <c r="CR1561" s="32" t="s">
        <v>30</v>
      </c>
      <c r="CS1561" s="32" t="s">
        <v>30</v>
      </c>
      <c r="CT1561" s="32" t="s">
        <v>30</v>
      </c>
      <c r="CU1561" s="32" t="s">
        <v>30</v>
      </c>
      <c r="CV1561" s="32" t="s">
        <v>30</v>
      </c>
      <c r="CW1561" s="32" t="s">
        <v>30</v>
      </c>
      <c r="CX1561" s="34" t="s">
        <v>30</v>
      </c>
      <c r="CY1561" s="31" t="s">
        <v>30</v>
      </c>
      <c r="CZ1561" s="32" t="s">
        <v>30</v>
      </c>
      <c r="DA1561" s="32" t="s">
        <v>30</v>
      </c>
      <c r="DB1561" s="32" t="s">
        <v>30</v>
      </c>
      <c r="DC1561" s="32" t="s">
        <v>30</v>
      </c>
      <c r="DD1561" s="32" t="s">
        <v>30</v>
      </c>
      <c r="DE1561" s="32" t="s">
        <v>30</v>
      </c>
      <c r="DF1561" s="32" t="s">
        <v>30</v>
      </c>
      <c r="DG1561" s="32" t="s">
        <v>30</v>
      </c>
      <c r="DH1561" s="31" t="s">
        <v>30</v>
      </c>
      <c r="DI1561" s="43" t="s">
        <v>30</v>
      </c>
      <c r="DJ1561" s="43" t="s">
        <v>30</v>
      </c>
      <c r="DK1561" s="43" t="s">
        <v>30</v>
      </c>
      <c r="DL1561" s="43" t="s">
        <v>30</v>
      </c>
      <c r="DM1561" s="32" t="s">
        <v>30</v>
      </c>
      <c r="DN1561" s="32" t="s">
        <v>30</v>
      </c>
      <c r="DO1561" s="33" t="s">
        <v>30</v>
      </c>
    </row>
    <row r="1562" spans="1:119" ht="21" customHeight="1" x14ac:dyDescent="0.25">
      <c r="A1562" s="66" t="s">
        <v>3057</v>
      </c>
      <c r="B1562" s="67" t="s">
        <v>2702</v>
      </c>
      <c r="C1562" s="68" t="s">
        <v>3058</v>
      </c>
      <c r="D1562" s="26">
        <v>1</v>
      </c>
      <c r="E1562" s="27">
        <v>4500000</v>
      </c>
      <c r="F1562" s="27">
        <v>5400000</v>
      </c>
      <c r="G1562" s="148"/>
      <c r="H1562" s="148"/>
      <c r="I1562" s="143">
        <f t="shared" si="3003"/>
        <v>0.12856486930664499</v>
      </c>
      <c r="J1562" s="27">
        <f t="shared" si="3004"/>
        <v>4950000</v>
      </c>
      <c r="K1562" s="28">
        <f t="shared" si="3005"/>
        <v>940500</v>
      </c>
      <c r="L1562" s="29">
        <f t="shared" si="3049"/>
        <v>5890500</v>
      </c>
      <c r="M1562" s="26">
        <v>1</v>
      </c>
      <c r="N1562" s="27">
        <v>4500000</v>
      </c>
      <c r="O1562" s="27">
        <v>3600000</v>
      </c>
      <c r="P1562" s="145"/>
      <c r="Q1562" s="145"/>
      <c r="R1562" s="143">
        <f t="shared" si="3038"/>
        <v>0.15713484026367722</v>
      </c>
      <c r="S1562" s="27">
        <f t="shared" si="3007"/>
        <v>4050000</v>
      </c>
      <c r="T1562" s="28">
        <f t="shared" si="3008"/>
        <v>769500</v>
      </c>
      <c r="U1562" s="30">
        <f t="shared" si="3009"/>
        <v>4819500</v>
      </c>
      <c r="V1562" s="26">
        <v>1</v>
      </c>
      <c r="W1562" s="27">
        <v>4500000</v>
      </c>
      <c r="X1562" s="27">
        <v>5400000</v>
      </c>
      <c r="Y1562" s="145"/>
      <c r="Z1562" s="145"/>
      <c r="AA1562" s="143">
        <f t="shared" si="3054"/>
        <v>0.12856486930664499</v>
      </c>
      <c r="AB1562" s="27">
        <f t="shared" si="3011"/>
        <v>4950000</v>
      </c>
      <c r="AC1562" s="28">
        <f t="shared" si="3012"/>
        <v>940500</v>
      </c>
      <c r="AD1562" s="29">
        <f t="shared" si="3013"/>
        <v>5890500</v>
      </c>
      <c r="AE1562" s="26">
        <v>1</v>
      </c>
      <c r="AF1562" s="27">
        <v>4500000</v>
      </c>
      <c r="AG1562" s="27">
        <v>5490000</v>
      </c>
      <c r="AH1562" s="145"/>
      <c r="AI1562" s="145"/>
      <c r="AJ1562" s="143">
        <f t="shared" si="3043"/>
        <v>0.14014728996490131</v>
      </c>
      <c r="AK1562" s="27">
        <f t="shared" si="3015"/>
        <v>4995000</v>
      </c>
      <c r="AL1562" s="28">
        <f t="shared" si="3016"/>
        <v>949050</v>
      </c>
      <c r="AM1562" s="30">
        <f t="shared" si="3017"/>
        <v>5944050</v>
      </c>
      <c r="AN1562" s="26">
        <v>1</v>
      </c>
      <c r="AO1562" s="27">
        <v>4500000</v>
      </c>
      <c r="AP1562" s="27">
        <v>6480000</v>
      </c>
      <c r="AQ1562" s="145"/>
      <c r="AR1562" s="145"/>
      <c r="AS1562" s="143">
        <f t="shared" si="3044"/>
        <v>0.25502211780498435</v>
      </c>
      <c r="AT1562" s="27">
        <f t="shared" si="3019"/>
        <v>5490000</v>
      </c>
      <c r="AU1562" s="28">
        <f t="shared" si="3020"/>
        <v>1043100</v>
      </c>
      <c r="AV1562" s="30">
        <f t="shared" si="3021"/>
        <v>6533100</v>
      </c>
      <c r="AW1562" s="26">
        <v>1</v>
      </c>
      <c r="AX1562" s="27">
        <v>4500000</v>
      </c>
      <c r="AY1562" s="27">
        <v>5400000</v>
      </c>
      <c r="AZ1562" s="145"/>
      <c r="BA1562" s="145"/>
      <c r="BB1562" s="143">
        <f t="shared" si="3045"/>
        <v>0.12856486930664499</v>
      </c>
      <c r="BC1562" s="27">
        <f t="shared" si="3023"/>
        <v>4950000</v>
      </c>
      <c r="BD1562" s="27">
        <f t="shared" si="3024"/>
        <v>940500</v>
      </c>
      <c r="BE1562" s="27">
        <f t="shared" si="3025"/>
        <v>5890500</v>
      </c>
      <c r="BF1562" s="26">
        <v>1</v>
      </c>
      <c r="BG1562" s="27">
        <v>3600000</v>
      </c>
      <c r="BH1562" s="27">
        <v>3240000</v>
      </c>
      <c r="BI1562" s="145"/>
      <c r="BJ1562" s="145"/>
      <c r="BK1562" s="143">
        <f t="shared" si="3046"/>
        <v>7.4432292756478682E-2</v>
      </c>
      <c r="BL1562" s="27">
        <f t="shared" si="3027"/>
        <v>3420000</v>
      </c>
      <c r="BM1562" s="27">
        <f t="shared" si="3028"/>
        <v>649800</v>
      </c>
      <c r="BN1562" s="28">
        <f t="shared" si="3029"/>
        <v>4069800</v>
      </c>
      <c r="BO1562" s="26">
        <v>1</v>
      </c>
      <c r="BP1562" s="27">
        <v>3600000</v>
      </c>
      <c r="BQ1562" s="27">
        <v>3420000</v>
      </c>
      <c r="BR1562" s="148"/>
      <c r="BS1562" s="148"/>
      <c r="BT1562" s="143">
        <f t="shared" si="3047"/>
        <v>3.6261886214694741E-2</v>
      </c>
      <c r="BU1562" s="27">
        <f t="shared" si="3031"/>
        <v>3510000</v>
      </c>
      <c r="BV1562" s="28">
        <f t="shared" si="3032"/>
        <v>666900</v>
      </c>
      <c r="BW1562" s="30">
        <f t="shared" si="3033"/>
        <v>4176900</v>
      </c>
      <c r="BX1562" s="26">
        <v>1</v>
      </c>
      <c r="BY1562" s="28">
        <v>3600000</v>
      </c>
      <c r="BZ1562" s="28">
        <v>3420000</v>
      </c>
      <c r="CA1562" s="156"/>
      <c r="CB1562" s="156"/>
      <c r="CC1562" s="177">
        <f t="shared" si="3048"/>
        <v>3.6261886214694741E-2</v>
      </c>
      <c r="CD1562" s="28">
        <f t="shared" si="3035"/>
        <v>3510000</v>
      </c>
      <c r="CE1562" s="28">
        <f t="shared" si="3036"/>
        <v>666900</v>
      </c>
      <c r="CF1562" s="29">
        <f t="shared" si="3037"/>
        <v>4176900</v>
      </c>
      <c r="CG1562" s="26">
        <v>1</v>
      </c>
      <c r="CH1562" s="27">
        <v>2880000</v>
      </c>
      <c r="CI1562" s="27">
        <v>2160000</v>
      </c>
      <c r="CJ1562" s="148"/>
      <c r="CK1562" s="148"/>
      <c r="CL1562" s="143">
        <f t="shared" si="3050"/>
        <v>0.20203050891044214</v>
      </c>
      <c r="CM1562" s="27">
        <f t="shared" si="3051"/>
        <v>2520000</v>
      </c>
      <c r="CN1562" s="27">
        <f t="shared" si="3052"/>
        <v>478800</v>
      </c>
      <c r="CO1562" s="28">
        <f t="shared" si="3053"/>
        <v>2998800</v>
      </c>
      <c r="CP1562" s="31" t="s">
        <v>30</v>
      </c>
      <c r="CQ1562" s="32" t="s">
        <v>30</v>
      </c>
      <c r="CR1562" s="32" t="s">
        <v>30</v>
      </c>
      <c r="CS1562" s="32" t="s">
        <v>30</v>
      </c>
      <c r="CT1562" s="32" t="s">
        <v>30</v>
      </c>
      <c r="CU1562" s="32" t="s">
        <v>30</v>
      </c>
      <c r="CV1562" s="32" t="s">
        <v>30</v>
      </c>
      <c r="CW1562" s="32" t="s">
        <v>30</v>
      </c>
      <c r="CX1562" s="34" t="s">
        <v>30</v>
      </c>
      <c r="CY1562" s="31" t="s">
        <v>30</v>
      </c>
      <c r="CZ1562" s="32" t="s">
        <v>30</v>
      </c>
      <c r="DA1562" s="32" t="s">
        <v>30</v>
      </c>
      <c r="DB1562" s="32" t="s">
        <v>30</v>
      </c>
      <c r="DC1562" s="32" t="s">
        <v>30</v>
      </c>
      <c r="DD1562" s="32" t="s">
        <v>30</v>
      </c>
      <c r="DE1562" s="32" t="s">
        <v>30</v>
      </c>
      <c r="DF1562" s="32" t="s">
        <v>30</v>
      </c>
      <c r="DG1562" s="32" t="s">
        <v>30</v>
      </c>
      <c r="DH1562" s="31" t="s">
        <v>30</v>
      </c>
      <c r="DI1562" s="43" t="s">
        <v>30</v>
      </c>
      <c r="DJ1562" s="43" t="s">
        <v>30</v>
      </c>
      <c r="DK1562" s="43" t="s">
        <v>30</v>
      </c>
      <c r="DL1562" s="43" t="s">
        <v>30</v>
      </c>
      <c r="DM1562" s="32" t="s">
        <v>30</v>
      </c>
      <c r="DN1562" s="32" t="s">
        <v>30</v>
      </c>
      <c r="DO1562" s="33" t="s">
        <v>30</v>
      </c>
    </row>
    <row r="1563" spans="1:119" ht="21" customHeight="1" x14ac:dyDescent="0.25">
      <c r="A1563" s="66" t="s">
        <v>3059</v>
      </c>
      <c r="B1563" s="67" t="s">
        <v>2702</v>
      </c>
      <c r="C1563" s="68" t="s">
        <v>3060</v>
      </c>
      <c r="D1563" s="26">
        <v>1</v>
      </c>
      <c r="E1563" s="27">
        <v>6500000</v>
      </c>
      <c r="F1563" s="27">
        <v>7800000</v>
      </c>
      <c r="G1563" s="148"/>
      <c r="H1563" s="148"/>
      <c r="I1563" s="143">
        <f t="shared" si="3003"/>
        <v>0.12856486930664501</v>
      </c>
      <c r="J1563" s="27">
        <f t="shared" si="3004"/>
        <v>7150000</v>
      </c>
      <c r="K1563" s="28">
        <f t="shared" si="3005"/>
        <v>1358500</v>
      </c>
      <c r="L1563" s="29">
        <f t="shared" si="3049"/>
        <v>8508500</v>
      </c>
      <c r="M1563" s="26">
        <v>1</v>
      </c>
      <c r="N1563" s="27">
        <v>6500000</v>
      </c>
      <c r="O1563" s="27">
        <v>5200000</v>
      </c>
      <c r="P1563" s="145"/>
      <c r="Q1563" s="145"/>
      <c r="R1563" s="143">
        <f t="shared" si="3038"/>
        <v>0.15713484026367722</v>
      </c>
      <c r="S1563" s="27">
        <f t="shared" si="3007"/>
        <v>5850000</v>
      </c>
      <c r="T1563" s="28">
        <f t="shared" si="3008"/>
        <v>1111500</v>
      </c>
      <c r="U1563" s="30">
        <f t="shared" si="3009"/>
        <v>6961500</v>
      </c>
      <c r="V1563" s="26">
        <v>1</v>
      </c>
      <c r="W1563" s="27">
        <v>6500000</v>
      </c>
      <c r="X1563" s="27">
        <v>7800000</v>
      </c>
      <c r="Y1563" s="145"/>
      <c r="Z1563" s="145"/>
      <c r="AA1563" s="143">
        <f t="shared" si="3054"/>
        <v>0.12856486930664501</v>
      </c>
      <c r="AB1563" s="27">
        <f t="shared" si="3011"/>
        <v>7150000</v>
      </c>
      <c r="AC1563" s="28">
        <f t="shared" si="3012"/>
        <v>1358500</v>
      </c>
      <c r="AD1563" s="29">
        <f t="shared" si="3013"/>
        <v>8508500</v>
      </c>
      <c r="AE1563" s="26">
        <v>1</v>
      </c>
      <c r="AF1563" s="27">
        <v>6500000</v>
      </c>
      <c r="AG1563" s="27">
        <v>7930000</v>
      </c>
      <c r="AH1563" s="145"/>
      <c r="AI1563" s="145"/>
      <c r="AJ1563" s="143">
        <f t="shared" si="3043"/>
        <v>0.14014728996490131</v>
      </c>
      <c r="AK1563" s="27">
        <f t="shared" si="3015"/>
        <v>7215000</v>
      </c>
      <c r="AL1563" s="28">
        <f t="shared" si="3016"/>
        <v>1370850</v>
      </c>
      <c r="AM1563" s="30">
        <f t="shared" si="3017"/>
        <v>8585850</v>
      </c>
      <c r="AN1563" s="26">
        <v>1</v>
      </c>
      <c r="AO1563" s="27">
        <v>6500000</v>
      </c>
      <c r="AP1563" s="27">
        <v>9360000</v>
      </c>
      <c r="AQ1563" s="145"/>
      <c r="AR1563" s="145"/>
      <c r="AS1563" s="143">
        <f t="shared" si="3044"/>
        <v>0.25502211780498435</v>
      </c>
      <c r="AT1563" s="27">
        <f t="shared" si="3019"/>
        <v>7930000</v>
      </c>
      <c r="AU1563" s="28">
        <f t="shared" si="3020"/>
        <v>1506700</v>
      </c>
      <c r="AV1563" s="30">
        <f t="shared" si="3021"/>
        <v>9436700</v>
      </c>
      <c r="AW1563" s="26">
        <v>1</v>
      </c>
      <c r="AX1563" s="27">
        <v>6500000</v>
      </c>
      <c r="AY1563" s="27">
        <v>7800000</v>
      </c>
      <c r="AZ1563" s="145"/>
      <c r="BA1563" s="145"/>
      <c r="BB1563" s="143">
        <f t="shared" si="3045"/>
        <v>0.12856486930664501</v>
      </c>
      <c r="BC1563" s="27">
        <f t="shared" si="3023"/>
        <v>7150000</v>
      </c>
      <c r="BD1563" s="27">
        <f t="shared" si="3024"/>
        <v>1358500</v>
      </c>
      <c r="BE1563" s="27">
        <f t="shared" si="3025"/>
        <v>8508500</v>
      </c>
      <c r="BF1563" s="26">
        <v>1</v>
      </c>
      <c r="BG1563" s="27">
        <v>5200000</v>
      </c>
      <c r="BH1563" s="27">
        <v>4680000</v>
      </c>
      <c r="BI1563" s="145"/>
      <c r="BJ1563" s="145"/>
      <c r="BK1563" s="143">
        <f t="shared" si="3046"/>
        <v>7.4432292756478682E-2</v>
      </c>
      <c r="BL1563" s="27">
        <f t="shared" si="3027"/>
        <v>4940000</v>
      </c>
      <c r="BM1563" s="27">
        <f t="shared" si="3028"/>
        <v>938600</v>
      </c>
      <c r="BN1563" s="28">
        <f t="shared" si="3029"/>
        <v>5878600</v>
      </c>
      <c r="BO1563" s="26">
        <v>1</v>
      </c>
      <c r="BP1563" s="27">
        <v>5200000</v>
      </c>
      <c r="BQ1563" s="27">
        <v>4940000</v>
      </c>
      <c r="BR1563" s="148"/>
      <c r="BS1563" s="148"/>
      <c r="BT1563" s="143">
        <f t="shared" si="3047"/>
        <v>3.6261886214694741E-2</v>
      </c>
      <c r="BU1563" s="27">
        <f t="shared" si="3031"/>
        <v>5070000</v>
      </c>
      <c r="BV1563" s="28">
        <f t="shared" si="3032"/>
        <v>963300</v>
      </c>
      <c r="BW1563" s="30">
        <f t="shared" si="3033"/>
        <v>6033300</v>
      </c>
      <c r="BX1563" s="26">
        <v>1</v>
      </c>
      <c r="BY1563" s="28">
        <v>5200000</v>
      </c>
      <c r="BZ1563" s="28">
        <v>4940000</v>
      </c>
      <c r="CA1563" s="156"/>
      <c r="CB1563" s="156"/>
      <c r="CC1563" s="177">
        <f t="shared" si="3048"/>
        <v>3.6261886214694741E-2</v>
      </c>
      <c r="CD1563" s="28">
        <f t="shared" si="3035"/>
        <v>5070000</v>
      </c>
      <c r="CE1563" s="28">
        <f t="shared" si="3036"/>
        <v>963300</v>
      </c>
      <c r="CF1563" s="29">
        <f t="shared" si="3037"/>
        <v>6033300</v>
      </c>
      <c r="CG1563" s="26">
        <v>1</v>
      </c>
      <c r="CH1563" s="27">
        <v>4160000</v>
      </c>
      <c r="CI1563" s="27">
        <v>3120000</v>
      </c>
      <c r="CJ1563" s="148"/>
      <c r="CK1563" s="148"/>
      <c r="CL1563" s="143">
        <f t="shared" si="3050"/>
        <v>0.20203050891044214</v>
      </c>
      <c r="CM1563" s="27">
        <f t="shared" si="3051"/>
        <v>3640000</v>
      </c>
      <c r="CN1563" s="27">
        <f t="shared" si="3052"/>
        <v>691600</v>
      </c>
      <c r="CO1563" s="28">
        <f t="shared" si="3053"/>
        <v>4331600</v>
      </c>
      <c r="CP1563" s="31" t="s">
        <v>30</v>
      </c>
      <c r="CQ1563" s="32" t="s">
        <v>30</v>
      </c>
      <c r="CR1563" s="32" t="s">
        <v>30</v>
      </c>
      <c r="CS1563" s="32" t="s">
        <v>30</v>
      </c>
      <c r="CT1563" s="32" t="s">
        <v>30</v>
      </c>
      <c r="CU1563" s="32" t="s">
        <v>30</v>
      </c>
      <c r="CV1563" s="32" t="s">
        <v>30</v>
      </c>
      <c r="CW1563" s="32" t="s">
        <v>30</v>
      </c>
      <c r="CX1563" s="34" t="s">
        <v>30</v>
      </c>
      <c r="CY1563" s="31" t="s">
        <v>30</v>
      </c>
      <c r="CZ1563" s="32" t="s">
        <v>30</v>
      </c>
      <c r="DA1563" s="32" t="s">
        <v>30</v>
      </c>
      <c r="DB1563" s="32" t="s">
        <v>30</v>
      </c>
      <c r="DC1563" s="32" t="s">
        <v>30</v>
      </c>
      <c r="DD1563" s="32" t="s">
        <v>30</v>
      </c>
      <c r="DE1563" s="32" t="s">
        <v>30</v>
      </c>
      <c r="DF1563" s="32" t="s">
        <v>30</v>
      </c>
      <c r="DG1563" s="32" t="s">
        <v>30</v>
      </c>
      <c r="DH1563" s="31" t="s">
        <v>30</v>
      </c>
      <c r="DI1563" s="43" t="s">
        <v>30</v>
      </c>
      <c r="DJ1563" s="43" t="s">
        <v>30</v>
      </c>
      <c r="DK1563" s="43" t="s">
        <v>30</v>
      </c>
      <c r="DL1563" s="43" t="s">
        <v>30</v>
      </c>
      <c r="DM1563" s="32" t="s">
        <v>30</v>
      </c>
      <c r="DN1563" s="32" t="s">
        <v>30</v>
      </c>
      <c r="DO1563" s="33" t="s">
        <v>30</v>
      </c>
    </row>
    <row r="1564" spans="1:119" ht="21" customHeight="1" x14ac:dyDescent="0.25">
      <c r="A1564" s="66" t="s">
        <v>3061</v>
      </c>
      <c r="B1564" s="67" t="s">
        <v>2702</v>
      </c>
      <c r="C1564" s="68" t="s">
        <v>3062</v>
      </c>
      <c r="D1564" s="26">
        <v>1</v>
      </c>
      <c r="E1564" s="27">
        <v>18000000</v>
      </c>
      <c r="F1564" s="27">
        <v>21600000</v>
      </c>
      <c r="G1564" s="148"/>
      <c r="H1564" s="148"/>
      <c r="I1564" s="143">
        <f t="shared" si="3003"/>
        <v>0.12856486930664499</v>
      </c>
      <c r="J1564" s="27">
        <f t="shared" si="3004"/>
        <v>19800000</v>
      </c>
      <c r="K1564" s="28">
        <f t="shared" si="3005"/>
        <v>3762000</v>
      </c>
      <c r="L1564" s="29">
        <f t="shared" si="3049"/>
        <v>23562000</v>
      </c>
      <c r="M1564" s="26">
        <v>1</v>
      </c>
      <c r="N1564" s="27">
        <v>18000000</v>
      </c>
      <c r="O1564" s="27">
        <v>14400000</v>
      </c>
      <c r="P1564" s="145"/>
      <c r="Q1564" s="145"/>
      <c r="R1564" s="143">
        <f t="shared" si="3038"/>
        <v>0.15713484026367722</v>
      </c>
      <c r="S1564" s="27">
        <f t="shared" si="3007"/>
        <v>16200000</v>
      </c>
      <c r="T1564" s="28">
        <f t="shared" si="3008"/>
        <v>3078000</v>
      </c>
      <c r="U1564" s="30">
        <f t="shared" si="3009"/>
        <v>19278000</v>
      </c>
      <c r="V1564" s="26">
        <v>1</v>
      </c>
      <c r="W1564" s="27">
        <v>18000000</v>
      </c>
      <c r="X1564" s="27">
        <v>21600000</v>
      </c>
      <c r="Y1564" s="145"/>
      <c r="Z1564" s="145"/>
      <c r="AA1564" s="143">
        <f t="shared" si="3054"/>
        <v>0.12856486930664499</v>
      </c>
      <c r="AB1564" s="27">
        <f t="shared" si="3011"/>
        <v>19800000</v>
      </c>
      <c r="AC1564" s="28">
        <f t="shared" si="3012"/>
        <v>3762000</v>
      </c>
      <c r="AD1564" s="29">
        <f t="shared" si="3013"/>
        <v>23562000</v>
      </c>
      <c r="AE1564" s="26">
        <v>1</v>
      </c>
      <c r="AF1564" s="27">
        <v>18000000</v>
      </c>
      <c r="AG1564" s="27">
        <v>21960000</v>
      </c>
      <c r="AH1564" s="145"/>
      <c r="AI1564" s="145"/>
      <c r="AJ1564" s="143">
        <f t="shared" si="3043"/>
        <v>0.14014728996490131</v>
      </c>
      <c r="AK1564" s="27">
        <f t="shared" si="3015"/>
        <v>19980000</v>
      </c>
      <c r="AL1564" s="28">
        <f t="shared" si="3016"/>
        <v>3796200</v>
      </c>
      <c r="AM1564" s="30">
        <f t="shared" si="3017"/>
        <v>23776200</v>
      </c>
      <c r="AN1564" s="26">
        <v>1</v>
      </c>
      <c r="AO1564" s="27">
        <v>18000000</v>
      </c>
      <c r="AP1564" s="27">
        <v>25920000</v>
      </c>
      <c r="AQ1564" s="145"/>
      <c r="AR1564" s="145"/>
      <c r="AS1564" s="143">
        <f t="shared" si="3044"/>
        <v>0.25502211780498435</v>
      </c>
      <c r="AT1564" s="27">
        <f t="shared" si="3019"/>
        <v>21960000</v>
      </c>
      <c r="AU1564" s="28">
        <f t="shared" si="3020"/>
        <v>4172400</v>
      </c>
      <c r="AV1564" s="30">
        <f t="shared" si="3021"/>
        <v>26132400</v>
      </c>
      <c r="AW1564" s="26">
        <v>1</v>
      </c>
      <c r="AX1564" s="27">
        <v>18000000</v>
      </c>
      <c r="AY1564" s="27">
        <v>21600000</v>
      </c>
      <c r="AZ1564" s="145"/>
      <c r="BA1564" s="145"/>
      <c r="BB1564" s="143">
        <f t="shared" si="3045"/>
        <v>0.12856486930664499</v>
      </c>
      <c r="BC1564" s="27">
        <f t="shared" si="3023"/>
        <v>19800000</v>
      </c>
      <c r="BD1564" s="27">
        <f t="shared" si="3024"/>
        <v>3762000</v>
      </c>
      <c r="BE1564" s="27">
        <f t="shared" si="3025"/>
        <v>23562000</v>
      </c>
      <c r="BF1564" s="26">
        <v>1</v>
      </c>
      <c r="BG1564" s="27">
        <v>14400000</v>
      </c>
      <c r="BH1564" s="27">
        <v>12960000</v>
      </c>
      <c r="BI1564" s="145"/>
      <c r="BJ1564" s="145"/>
      <c r="BK1564" s="143">
        <f t="shared" si="3046"/>
        <v>7.4432292756478682E-2</v>
      </c>
      <c r="BL1564" s="27">
        <f t="shared" si="3027"/>
        <v>13680000</v>
      </c>
      <c r="BM1564" s="27">
        <f t="shared" si="3028"/>
        <v>2599200</v>
      </c>
      <c r="BN1564" s="28">
        <f t="shared" si="3029"/>
        <v>16279200</v>
      </c>
      <c r="BO1564" s="26">
        <v>1</v>
      </c>
      <c r="BP1564" s="27">
        <v>14400000</v>
      </c>
      <c r="BQ1564" s="27">
        <v>13680000</v>
      </c>
      <c r="BR1564" s="148"/>
      <c r="BS1564" s="148"/>
      <c r="BT1564" s="143">
        <f t="shared" si="3047"/>
        <v>3.6261886214694741E-2</v>
      </c>
      <c r="BU1564" s="27">
        <f t="shared" si="3031"/>
        <v>14040000</v>
      </c>
      <c r="BV1564" s="28">
        <f t="shared" si="3032"/>
        <v>2667600</v>
      </c>
      <c r="BW1564" s="30">
        <f t="shared" si="3033"/>
        <v>16707600</v>
      </c>
      <c r="BX1564" s="26">
        <v>1</v>
      </c>
      <c r="BY1564" s="28">
        <v>14400000</v>
      </c>
      <c r="BZ1564" s="28">
        <v>13680000</v>
      </c>
      <c r="CA1564" s="156"/>
      <c r="CB1564" s="156"/>
      <c r="CC1564" s="177">
        <f t="shared" si="3048"/>
        <v>3.6261886214694741E-2</v>
      </c>
      <c r="CD1564" s="28">
        <f t="shared" si="3035"/>
        <v>14040000</v>
      </c>
      <c r="CE1564" s="28">
        <f t="shared" si="3036"/>
        <v>2667600</v>
      </c>
      <c r="CF1564" s="29">
        <f t="shared" si="3037"/>
        <v>16707600</v>
      </c>
      <c r="CG1564" s="26">
        <v>1</v>
      </c>
      <c r="CH1564" s="27">
        <v>11520000</v>
      </c>
      <c r="CI1564" s="27">
        <v>8640000</v>
      </c>
      <c r="CJ1564" s="148"/>
      <c r="CK1564" s="148"/>
      <c r="CL1564" s="143">
        <f t="shared" si="3050"/>
        <v>0.20203050891044214</v>
      </c>
      <c r="CM1564" s="27">
        <f t="shared" si="3051"/>
        <v>10080000</v>
      </c>
      <c r="CN1564" s="27">
        <f t="shared" si="3052"/>
        <v>1915200</v>
      </c>
      <c r="CO1564" s="28">
        <f t="shared" si="3053"/>
        <v>11995200</v>
      </c>
      <c r="CP1564" s="31" t="s">
        <v>30</v>
      </c>
      <c r="CQ1564" s="32" t="s">
        <v>30</v>
      </c>
      <c r="CR1564" s="32" t="s">
        <v>30</v>
      </c>
      <c r="CS1564" s="32" t="s">
        <v>30</v>
      </c>
      <c r="CT1564" s="32" t="s">
        <v>30</v>
      </c>
      <c r="CU1564" s="32" t="s">
        <v>30</v>
      </c>
      <c r="CV1564" s="32" t="s">
        <v>30</v>
      </c>
      <c r="CW1564" s="32" t="s">
        <v>30</v>
      </c>
      <c r="CX1564" s="34" t="s">
        <v>30</v>
      </c>
      <c r="CY1564" s="31" t="s">
        <v>30</v>
      </c>
      <c r="CZ1564" s="32" t="s">
        <v>30</v>
      </c>
      <c r="DA1564" s="32" t="s">
        <v>30</v>
      </c>
      <c r="DB1564" s="32" t="s">
        <v>30</v>
      </c>
      <c r="DC1564" s="32" t="s">
        <v>30</v>
      </c>
      <c r="DD1564" s="32" t="s">
        <v>30</v>
      </c>
      <c r="DE1564" s="32" t="s">
        <v>30</v>
      </c>
      <c r="DF1564" s="32" t="s">
        <v>30</v>
      </c>
      <c r="DG1564" s="32" t="s">
        <v>30</v>
      </c>
      <c r="DH1564" s="31" t="s">
        <v>30</v>
      </c>
      <c r="DI1564" s="43" t="s">
        <v>30</v>
      </c>
      <c r="DJ1564" s="43" t="s">
        <v>30</v>
      </c>
      <c r="DK1564" s="43" t="s">
        <v>30</v>
      </c>
      <c r="DL1564" s="43" t="s">
        <v>30</v>
      </c>
      <c r="DM1564" s="32" t="s">
        <v>30</v>
      </c>
      <c r="DN1564" s="32" t="s">
        <v>30</v>
      </c>
      <c r="DO1564" s="33" t="s">
        <v>30</v>
      </c>
    </row>
    <row r="1565" spans="1:119" ht="21" customHeight="1" x14ac:dyDescent="0.25">
      <c r="A1565" s="66" t="s">
        <v>3063</v>
      </c>
      <c r="B1565" s="67" t="s">
        <v>2702</v>
      </c>
      <c r="C1565" s="68" t="s">
        <v>3064</v>
      </c>
      <c r="D1565" s="26">
        <v>1</v>
      </c>
      <c r="E1565" s="27">
        <v>10000</v>
      </c>
      <c r="F1565" s="27">
        <v>7500000</v>
      </c>
      <c r="G1565" s="27">
        <v>16806722.68907563</v>
      </c>
      <c r="H1565" s="27">
        <f>+(1000000*1.0928)*1.052</f>
        <v>1149625.6000000001</v>
      </c>
      <c r="I1565" s="163">
        <f t="shared" si="3003"/>
        <v>1.4104473478261628</v>
      </c>
      <c r="J1565" s="196">
        <f>+MEDIAN(E1565:H1565)</f>
        <v>4324812.8000000007</v>
      </c>
      <c r="K1565" s="28">
        <f t="shared" si="3005"/>
        <v>821714.43200000015</v>
      </c>
      <c r="L1565" s="29">
        <f t="shared" si="3049"/>
        <v>5146527.2320000008</v>
      </c>
      <c r="M1565" s="26">
        <v>1</v>
      </c>
      <c r="N1565" s="27">
        <v>10000</v>
      </c>
      <c r="O1565" s="27">
        <v>7500000</v>
      </c>
      <c r="P1565" s="27">
        <f>+(16806723*1.0928)*1.052</f>
        <v>19321439.012908801</v>
      </c>
      <c r="Q1565" s="27">
        <f>+(1000000*1.0928)*1.052</f>
        <v>1149625.6000000001</v>
      </c>
      <c r="R1565" s="169">
        <f t="shared" si="3038"/>
        <v>1.4104473478261628</v>
      </c>
      <c r="S1565" s="196">
        <f>+MEDIAN(N1565:Q1565)</f>
        <v>4324812.8000000007</v>
      </c>
      <c r="T1565" s="28">
        <f t="shared" si="3008"/>
        <v>821714.43200000015</v>
      </c>
      <c r="U1565" s="30">
        <f t="shared" si="3009"/>
        <v>5146527.2320000008</v>
      </c>
      <c r="V1565" s="26">
        <v>1</v>
      </c>
      <c r="W1565" s="27">
        <v>10000</v>
      </c>
      <c r="X1565" s="27">
        <v>7500000</v>
      </c>
      <c r="Y1565" s="27">
        <f>10319999*1.052</f>
        <v>10856638.948000001</v>
      </c>
      <c r="Z1565" s="145"/>
      <c r="AA1565" s="163">
        <f t="shared" si="3054"/>
        <v>1.4104473478261628</v>
      </c>
      <c r="AB1565" s="155">
        <f>+AVERAGE(X1565:Y1565)</f>
        <v>9178319.4739999995</v>
      </c>
      <c r="AC1565" s="28">
        <f t="shared" si="3012"/>
        <v>1743880.7000599999</v>
      </c>
      <c r="AD1565" s="29">
        <f t="shared" si="3013"/>
        <v>10922200.17406</v>
      </c>
      <c r="AE1565" s="26">
        <v>1</v>
      </c>
      <c r="AF1565" s="27">
        <v>10000</v>
      </c>
      <c r="AG1565" s="27">
        <v>7500000</v>
      </c>
      <c r="AH1565" s="27">
        <f>10319999*1.052</f>
        <v>10856638.948000001</v>
      </c>
      <c r="AI1565" s="145"/>
      <c r="AJ1565" s="163">
        <f t="shared" si="3043"/>
        <v>1.4104473478261628</v>
      </c>
      <c r="AK1565" s="155">
        <f>+AVERAGE(AG1565:AH1565)</f>
        <v>9178319.4739999995</v>
      </c>
      <c r="AL1565" s="28">
        <f t="shared" si="3016"/>
        <v>1743880.7000599999</v>
      </c>
      <c r="AM1565" s="30">
        <f t="shared" si="3017"/>
        <v>10922200.17406</v>
      </c>
      <c r="AN1565" s="26">
        <v>1</v>
      </c>
      <c r="AO1565" s="27">
        <v>10000</v>
      </c>
      <c r="AP1565" s="27">
        <v>7500000</v>
      </c>
      <c r="AQ1565" s="27">
        <f>10319999*1.052</f>
        <v>10856638.948000001</v>
      </c>
      <c r="AR1565" s="145"/>
      <c r="AS1565" s="163">
        <f t="shared" si="3044"/>
        <v>1.4104473478261628</v>
      </c>
      <c r="AT1565" s="141">
        <f>+AVERAGE(AP1565:AQ1565)</f>
        <v>9178319.4739999995</v>
      </c>
      <c r="AU1565" s="28">
        <f t="shared" si="3020"/>
        <v>1743880.7000599999</v>
      </c>
      <c r="AV1565" s="30">
        <f t="shared" si="3021"/>
        <v>10922200.17406</v>
      </c>
      <c r="AW1565" s="26">
        <v>1</v>
      </c>
      <c r="AX1565" s="27">
        <v>10000</v>
      </c>
      <c r="AY1565" s="27">
        <v>7500000</v>
      </c>
      <c r="AZ1565" s="27">
        <f>10319999*1.052</f>
        <v>10856638.948000001</v>
      </c>
      <c r="BA1565" s="145"/>
      <c r="BB1565" s="163">
        <f t="shared" si="3045"/>
        <v>1.4104473478261628</v>
      </c>
      <c r="BC1565" s="155">
        <f>+AVERAGE(AY1565:AZ1565)</f>
        <v>9178319.4739999995</v>
      </c>
      <c r="BD1565" s="27">
        <f t="shared" si="3024"/>
        <v>1743880.7000599999</v>
      </c>
      <c r="BE1565" s="27">
        <f t="shared" si="3025"/>
        <v>10922200.17406</v>
      </c>
      <c r="BF1565" s="26">
        <v>1</v>
      </c>
      <c r="BG1565" s="27">
        <v>8000</v>
      </c>
      <c r="BH1565" s="27">
        <v>7500000</v>
      </c>
      <c r="BI1565" s="27">
        <f>8255999*1.052</f>
        <v>8685310.9480000008</v>
      </c>
      <c r="BJ1565" s="145"/>
      <c r="BK1565" s="163">
        <f t="shared" si="3046"/>
        <v>1.4111997881325558</v>
      </c>
      <c r="BL1565" s="155">
        <f>+AVERAGE(BH1565:BI1565)</f>
        <v>8092655.4740000004</v>
      </c>
      <c r="BM1565" s="27">
        <f t="shared" si="3028"/>
        <v>1537604.54006</v>
      </c>
      <c r="BN1565" s="28">
        <f t="shared" si="3029"/>
        <v>9630260.01406</v>
      </c>
      <c r="BO1565" s="26">
        <v>1</v>
      </c>
      <c r="BP1565" s="27">
        <v>8000</v>
      </c>
      <c r="BQ1565" s="27">
        <v>7500000</v>
      </c>
      <c r="BR1565" s="27">
        <f>8255999*1.052</f>
        <v>8685310.9480000008</v>
      </c>
      <c r="BS1565" s="148"/>
      <c r="BT1565" s="163">
        <f t="shared" si="3047"/>
        <v>1.4111997881325558</v>
      </c>
      <c r="BU1565" s="141">
        <f>+AVERAGE(BQ1565:BR1565)</f>
        <v>8092655.4740000004</v>
      </c>
      <c r="BV1565" s="28">
        <f t="shared" si="3032"/>
        <v>1537604.54006</v>
      </c>
      <c r="BW1565" s="30">
        <f t="shared" si="3033"/>
        <v>9630260.01406</v>
      </c>
      <c r="BX1565" s="26">
        <v>1</v>
      </c>
      <c r="BY1565" s="28">
        <v>8000</v>
      </c>
      <c r="BZ1565" s="28">
        <v>7500000</v>
      </c>
      <c r="CA1565" s="28">
        <f>8255999*1.052</f>
        <v>8685310.9480000008</v>
      </c>
      <c r="CB1565" s="156"/>
      <c r="CC1565" s="178">
        <f t="shared" si="3048"/>
        <v>1.4111997881325558</v>
      </c>
      <c r="CD1565" s="202">
        <f>+AVERAGE(BZ1565:CA1565)</f>
        <v>8092655.4740000004</v>
      </c>
      <c r="CE1565" s="28">
        <f t="shared" si="3036"/>
        <v>1537604.54006</v>
      </c>
      <c r="CF1565" s="29">
        <f t="shared" si="3037"/>
        <v>9630260.01406</v>
      </c>
      <c r="CG1565" s="26">
        <v>1</v>
      </c>
      <c r="CH1565" s="27">
        <v>6400</v>
      </c>
      <c r="CI1565" s="27">
        <v>1000000</v>
      </c>
      <c r="CJ1565" s="27">
        <f>7430399*1.052</f>
        <v>7816779.7480000006</v>
      </c>
      <c r="CK1565" s="27">
        <f>+(1000000*1.0928)*1.052</f>
        <v>1149625.6000000001</v>
      </c>
      <c r="CL1565" s="163">
        <f t="shared" si="3050"/>
        <v>1.3962267444096852</v>
      </c>
      <c r="CM1565" s="155">
        <f>+AVERAGE(CI1565,CK1565)</f>
        <v>1074812.8</v>
      </c>
      <c r="CN1565" s="27">
        <f t="shared" si="3052"/>
        <v>204214.432</v>
      </c>
      <c r="CO1565" s="28">
        <f t="shared" si="3053"/>
        <v>1279027.2320000001</v>
      </c>
      <c r="CP1565" s="31" t="s">
        <v>30</v>
      </c>
      <c r="CQ1565" s="32" t="s">
        <v>30</v>
      </c>
      <c r="CR1565" s="32" t="s">
        <v>30</v>
      </c>
      <c r="CS1565" s="32" t="s">
        <v>30</v>
      </c>
      <c r="CT1565" s="32" t="s">
        <v>30</v>
      </c>
      <c r="CU1565" s="32" t="s">
        <v>30</v>
      </c>
      <c r="CV1565" s="32" t="s">
        <v>30</v>
      </c>
      <c r="CW1565" s="32" t="s">
        <v>30</v>
      </c>
      <c r="CX1565" s="34" t="s">
        <v>30</v>
      </c>
      <c r="CY1565" s="31" t="s">
        <v>30</v>
      </c>
      <c r="CZ1565" s="32" t="s">
        <v>30</v>
      </c>
      <c r="DA1565" s="32" t="s">
        <v>30</v>
      </c>
      <c r="DB1565" s="32" t="s">
        <v>30</v>
      </c>
      <c r="DC1565" s="32" t="s">
        <v>30</v>
      </c>
      <c r="DD1565" s="32" t="s">
        <v>30</v>
      </c>
      <c r="DE1565" s="32" t="s">
        <v>30</v>
      </c>
      <c r="DF1565" s="32" t="s">
        <v>30</v>
      </c>
      <c r="DG1565" s="32" t="s">
        <v>30</v>
      </c>
      <c r="DH1565" s="31" t="s">
        <v>30</v>
      </c>
      <c r="DI1565" s="43" t="s">
        <v>30</v>
      </c>
      <c r="DJ1565" s="43" t="s">
        <v>30</v>
      </c>
      <c r="DK1565" s="43" t="s">
        <v>30</v>
      </c>
      <c r="DL1565" s="43" t="s">
        <v>30</v>
      </c>
      <c r="DM1565" s="32" t="s">
        <v>30</v>
      </c>
      <c r="DN1565" s="32" t="s">
        <v>30</v>
      </c>
      <c r="DO1565" s="33" t="s">
        <v>30</v>
      </c>
    </row>
    <row r="1566" spans="1:119" ht="21" customHeight="1" x14ac:dyDescent="0.25">
      <c r="A1566" s="66" t="s">
        <v>3065</v>
      </c>
      <c r="B1566" s="67" t="s">
        <v>2702</v>
      </c>
      <c r="C1566" s="68" t="s">
        <v>3066</v>
      </c>
      <c r="D1566" s="26">
        <v>1</v>
      </c>
      <c r="E1566" s="27">
        <v>10000</v>
      </c>
      <c r="F1566" s="27">
        <v>2500000</v>
      </c>
      <c r="G1566" s="27">
        <f>1680672*1.052</f>
        <v>1768066.9440000001</v>
      </c>
      <c r="H1566" s="148"/>
      <c r="I1566" s="163">
        <f t="shared" si="3003"/>
        <v>1.4029449284099629</v>
      </c>
      <c r="J1566" s="141">
        <f>+AVERAGE(F1566:G1566)</f>
        <v>2134033.4720000001</v>
      </c>
      <c r="K1566" s="28">
        <f t="shared" si="3005"/>
        <v>405466.35967999999</v>
      </c>
      <c r="L1566" s="29">
        <f t="shared" si="3049"/>
        <v>2539499.8316799998</v>
      </c>
      <c r="M1566" s="26">
        <v>1</v>
      </c>
      <c r="N1566" s="27">
        <v>10000</v>
      </c>
      <c r="O1566" s="27">
        <v>8000000</v>
      </c>
      <c r="P1566" s="27">
        <f>+(1680672*1.0928)*1.052</f>
        <v>1932143.5564032001</v>
      </c>
      <c r="Q1566" s="27">
        <f>+(7500000*1.0928)*1.052</f>
        <v>8622192</v>
      </c>
      <c r="R1566" s="163">
        <f t="shared" si="3038"/>
        <v>1.4106824423671696</v>
      </c>
      <c r="S1566" s="155">
        <f>+AVERAGE(O1566,Q1566)</f>
        <v>8311096</v>
      </c>
      <c r="T1566" s="28">
        <f t="shared" si="3008"/>
        <v>1579108.24</v>
      </c>
      <c r="U1566" s="30">
        <f t="shared" si="3009"/>
        <v>9890204.2400000002</v>
      </c>
      <c r="V1566" s="26">
        <v>1</v>
      </c>
      <c r="W1566" s="27">
        <v>10000</v>
      </c>
      <c r="X1566" s="27">
        <v>8000000</v>
      </c>
      <c r="Y1566" s="27">
        <f>1680672*1.052</f>
        <v>1768066.9440000001</v>
      </c>
      <c r="Z1566" s="27">
        <f>+(6383000*1.0928)*1.052</f>
        <v>7338060.2048000004</v>
      </c>
      <c r="AA1566" s="163">
        <f t="shared" si="3054"/>
        <v>1.4106824423671696</v>
      </c>
      <c r="AB1566" s="155">
        <f>+AVERAGE(X1566,Z1566)</f>
        <v>7669030.1024000002</v>
      </c>
      <c r="AC1566" s="28">
        <f t="shared" si="3012"/>
        <v>1457115.719456</v>
      </c>
      <c r="AD1566" s="29">
        <f t="shared" si="3013"/>
        <v>9126145.8218559995</v>
      </c>
      <c r="AE1566" s="26">
        <v>1</v>
      </c>
      <c r="AF1566" s="27">
        <v>10000</v>
      </c>
      <c r="AG1566" s="27">
        <v>8000000</v>
      </c>
      <c r="AH1566" s="27">
        <f>1680672*1.052</f>
        <v>1768066.9440000001</v>
      </c>
      <c r="AI1566" s="27">
        <f>+(6990000*1.0928)*1.052</f>
        <v>8035882.9440000001</v>
      </c>
      <c r="AJ1566" s="163">
        <f t="shared" si="3043"/>
        <v>1.4106824423671696</v>
      </c>
      <c r="AK1566" s="155">
        <f>+AVERAGE(AG1566,AI1566)</f>
        <v>8017941.4720000001</v>
      </c>
      <c r="AL1566" s="28">
        <f t="shared" si="3016"/>
        <v>1523408.87968</v>
      </c>
      <c r="AM1566" s="30">
        <f t="shared" si="3017"/>
        <v>9541350.3516799994</v>
      </c>
      <c r="AN1566" s="26">
        <v>1</v>
      </c>
      <c r="AO1566" s="27">
        <v>10000</v>
      </c>
      <c r="AP1566" s="27">
        <v>8000000</v>
      </c>
      <c r="AQ1566" s="27">
        <f>1680672*1.052</f>
        <v>1768066.9440000001</v>
      </c>
      <c r="AR1566" s="27">
        <f>+(6901000*1.0928)*1.052</f>
        <v>7933566.2656000005</v>
      </c>
      <c r="AS1566" s="163">
        <f t="shared" si="3044"/>
        <v>1.4106824423671696</v>
      </c>
      <c r="AT1566" s="141">
        <f>+AVERAGE(AP1566,AR1566)</f>
        <v>7966783.1327999998</v>
      </c>
      <c r="AU1566" s="28">
        <f t="shared" si="3020"/>
        <v>1513688.7952320001</v>
      </c>
      <c r="AV1566" s="30">
        <f t="shared" si="3021"/>
        <v>9480471.9280319996</v>
      </c>
      <c r="AW1566" s="26">
        <v>1</v>
      </c>
      <c r="AX1566" s="27">
        <v>10000</v>
      </c>
      <c r="AY1566" s="27">
        <v>8000000</v>
      </c>
      <c r="AZ1566" s="27">
        <f>1680672*1.052</f>
        <v>1768066.9440000001</v>
      </c>
      <c r="BA1566" s="27">
        <f>+(6901000*1.0928)*1.052</f>
        <v>7933566.2656000005</v>
      </c>
      <c r="BB1566" s="163">
        <f t="shared" si="3045"/>
        <v>1.4106824423671696</v>
      </c>
      <c r="BC1566" s="155">
        <f>+AVERAGE(AY1566,BA1566)</f>
        <v>7966783.1327999998</v>
      </c>
      <c r="BD1566" s="27">
        <f t="shared" si="3024"/>
        <v>1513688.7952320001</v>
      </c>
      <c r="BE1566" s="27">
        <f t="shared" si="3025"/>
        <v>9480471.9280319996</v>
      </c>
      <c r="BF1566" s="26">
        <v>1</v>
      </c>
      <c r="BG1566" s="27">
        <v>8000</v>
      </c>
      <c r="BH1566" s="27">
        <v>8000000</v>
      </c>
      <c r="BI1566" s="27">
        <f>1344537*1.052</f>
        <v>1414452.9240000001</v>
      </c>
      <c r="BJ1566" s="203">
        <f>+(5906000*1.0928)*1.052</f>
        <v>6789688.7936000004</v>
      </c>
      <c r="BK1566" s="163">
        <f t="shared" si="3046"/>
        <v>1.4113879608498721</v>
      </c>
      <c r="BL1566" s="155">
        <f>+AVERAGE(BH1566,BJ1566)</f>
        <v>7394844.3968000002</v>
      </c>
      <c r="BM1566" s="27">
        <f t="shared" si="3028"/>
        <v>1405020.435392</v>
      </c>
      <c r="BN1566" s="28">
        <f t="shared" si="3029"/>
        <v>8799864.832192</v>
      </c>
      <c r="BO1566" s="26">
        <v>1</v>
      </c>
      <c r="BP1566" s="27">
        <v>8000</v>
      </c>
      <c r="BQ1566" s="27">
        <v>8000000</v>
      </c>
      <c r="BR1566" s="27">
        <f>1344537*1.052</f>
        <v>1414452.9240000001</v>
      </c>
      <c r="BS1566" s="27">
        <f>+(6120000*1.0928)*1.052</f>
        <v>7035708.6720000003</v>
      </c>
      <c r="BT1566" s="163">
        <f t="shared" si="3047"/>
        <v>1.4113879608498721</v>
      </c>
      <c r="BU1566" s="141">
        <f>+AVERAGE(BQ1566,BS1566)</f>
        <v>7517854.3360000001</v>
      </c>
      <c r="BV1566" s="28">
        <f t="shared" si="3032"/>
        <v>1428392.32384</v>
      </c>
      <c r="BW1566" s="30">
        <f t="shared" si="3033"/>
        <v>8946246.6598400008</v>
      </c>
      <c r="BX1566" s="26">
        <v>1</v>
      </c>
      <c r="BY1566" s="28">
        <v>8000</v>
      </c>
      <c r="BZ1566" s="28">
        <v>8000000</v>
      </c>
      <c r="CA1566" s="28">
        <f>1344537*1.052</f>
        <v>1414452.9240000001</v>
      </c>
      <c r="CB1566" s="27">
        <f>+(6120000*1.0928)*1.052</f>
        <v>7035708.6720000003</v>
      </c>
      <c r="CC1566" s="178">
        <f t="shared" si="3048"/>
        <v>1.4113879608498721</v>
      </c>
      <c r="CD1566" s="202">
        <f>+AVERAGE(BZ1566,CB1566)</f>
        <v>7517854.3360000001</v>
      </c>
      <c r="CE1566" s="28">
        <f t="shared" si="3036"/>
        <v>1428392.32384</v>
      </c>
      <c r="CF1566" s="29">
        <f t="shared" si="3037"/>
        <v>8946246.6598400008</v>
      </c>
      <c r="CG1566" s="26">
        <v>1</v>
      </c>
      <c r="CH1566" s="27">
        <v>6400</v>
      </c>
      <c r="CI1566" s="27">
        <v>1000000</v>
      </c>
      <c r="CJ1566" s="27">
        <f>1210084*1.052</f>
        <v>1273008.368</v>
      </c>
      <c r="CK1566" s="148"/>
      <c r="CL1566" s="163">
        <f t="shared" si="3050"/>
        <v>1.3962267444096852</v>
      </c>
      <c r="CM1566" s="155">
        <f>+AVERAGE(CI1566,CJ1566)</f>
        <v>1136504.1839999999</v>
      </c>
      <c r="CN1566" s="27">
        <f t="shared" si="3052"/>
        <v>215935.79495999997</v>
      </c>
      <c r="CO1566" s="28">
        <f t="shared" si="3053"/>
        <v>1352439.97896</v>
      </c>
      <c r="CP1566" s="31" t="s">
        <v>30</v>
      </c>
      <c r="CQ1566" s="32" t="s">
        <v>30</v>
      </c>
      <c r="CR1566" s="32" t="s">
        <v>30</v>
      </c>
      <c r="CS1566" s="32" t="s">
        <v>30</v>
      </c>
      <c r="CT1566" s="32" t="s">
        <v>30</v>
      </c>
      <c r="CU1566" s="32" t="s">
        <v>30</v>
      </c>
      <c r="CV1566" s="32" t="s">
        <v>30</v>
      </c>
      <c r="CW1566" s="32" t="s">
        <v>30</v>
      </c>
      <c r="CX1566" s="34" t="s">
        <v>30</v>
      </c>
      <c r="CY1566" s="31" t="s">
        <v>30</v>
      </c>
      <c r="CZ1566" s="32" t="s">
        <v>30</v>
      </c>
      <c r="DA1566" s="32" t="s">
        <v>30</v>
      </c>
      <c r="DB1566" s="32" t="s">
        <v>30</v>
      </c>
      <c r="DC1566" s="32" t="s">
        <v>30</v>
      </c>
      <c r="DD1566" s="32" t="s">
        <v>30</v>
      </c>
      <c r="DE1566" s="32" t="s">
        <v>30</v>
      </c>
      <c r="DF1566" s="32" t="s">
        <v>30</v>
      </c>
      <c r="DG1566" s="32" t="s">
        <v>30</v>
      </c>
      <c r="DH1566" s="31" t="s">
        <v>30</v>
      </c>
      <c r="DI1566" s="43" t="s">
        <v>30</v>
      </c>
      <c r="DJ1566" s="43" t="s">
        <v>30</v>
      </c>
      <c r="DK1566" s="43" t="s">
        <v>30</v>
      </c>
      <c r="DL1566" s="43" t="s">
        <v>30</v>
      </c>
      <c r="DM1566" s="32" t="s">
        <v>30</v>
      </c>
      <c r="DN1566" s="32" t="s">
        <v>30</v>
      </c>
      <c r="DO1566" s="33" t="s">
        <v>30</v>
      </c>
    </row>
    <row r="1567" spans="1:119" ht="21" customHeight="1" x14ac:dyDescent="0.25">
      <c r="A1567" s="66" t="s">
        <v>3067</v>
      </c>
      <c r="B1567" s="67" t="s">
        <v>2702</v>
      </c>
      <c r="C1567" s="68" t="s">
        <v>3068</v>
      </c>
      <c r="D1567" s="26">
        <v>1</v>
      </c>
      <c r="E1567" s="27">
        <v>5000000</v>
      </c>
      <c r="F1567" s="27">
        <v>6000000</v>
      </c>
      <c r="G1567" s="148"/>
      <c r="H1567" s="148"/>
      <c r="I1567" s="143">
        <f t="shared" si="3003"/>
        <v>0.12856486930664499</v>
      </c>
      <c r="J1567" s="27">
        <f t="shared" si="3004"/>
        <v>5500000</v>
      </c>
      <c r="K1567" s="28">
        <f t="shared" si="3005"/>
        <v>1045000</v>
      </c>
      <c r="L1567" s="29">
        <f t="shared" si="3049"/>
        <v>6545000</v>
      </c>
      <c r="M1567" s="26">
        <v>1</v>
      </c>
      <c r="N1567" s="27">
        <v>5000000</v>
      </c>
      <c r="O1567" s="27">
        <v>4000000</v>
      </c>
      <c r="P1567" s="145"/>
      <c r="Q1567" s="145"/>
      <c r="R1567" s="143">
        <f t="shared" si="3038"/>
        <v>0.15713484026367722</v>
      </c>
      <c r="S1567" s="27">
        <f t="shared" si="3007"/>
        <v>4500000</v>
      </c>
      <c r="T1567" s="28">
        <f t="shared" si="3008"/>
        <v>855000</v>
      </c>
      <c r="U1567" s="30">
        <f t="shared" si="3009"/>
        <v>5355000</v>
      </c>
      <c r="V1567" s="26">
        <v>1</v>
      </c>
      <c r="W1567" s="27">
        <v>5000000</v>
      </c>
      <c r="X1567" s="27">
        <v>6000000</v>
      </c>
      <c r="Y1567" s="145"/>
      <c r="Z1567" s="145"/>
      <c r="AA1567" s="143">
        <f t="shared" si="3054"/>
        <v>0.12856486930664499</v>
      </c>
      <c r="AB1567" s="27">
        <f t="shared" si="3011"/>
        <v>5500000</v>
      </c>
      <c r="AC1567" s="28">
        <f t="shared" si="3012"/>
        <v>1045000</v>
      </c>
      <c r="AD1567" s="29">
        <f t="shared" si="3013"/>
        <v>6545000</v>
      </c>
      <c r="AE1567" s="26">
        <v>1</v>
      </c>
      <c r="AF1567" s="27">
        <v>5000000</v>
      </c>
      <c r="AG1567" s="27">
        <v>6100000</v>
      </c>
      <c r="AH1567" s="145"/>
      <c r="AI1567" s="145"/>
      <c r="AJ1567" s="143">
        <f t="shared" si="3043"/>
        <v>0.14014728996490131</v>
      </c>
      <c r="AK1567" s="27">
        <f t="shared" si="3015"/>
        <v>5550000</v>
      </c>
      <c r="AL1567" s="28">
        <f t="shared" si="3016"/>
        <v>1054500</v>
      </c>
      <c r="AM1567" s="30">
        <f t="shared" si="3017"/>
        <v>6604500</v>
      </c>
      <c r="AN1567" s="26">
        <v>1</v>
      </c>
      <c r="AO1567" s="27">
        <v>5000000</v>
      </c>
      <c r="AP1567" s="27">
        <v>7200000</v>
      </c>
      <c r="AQ1567" s="145"/>
      <c r="AR1567" s="145"/>
      <c r="AS1567" s="143">
        <f t="shared" si="3044"/>
        <v>0.25502211780498435</v>
      </c>
      <c r="AT1567" s="27">
        <f t="shared" si="3019"/>
        <v>6100000</v>
      </c>
      <c r="AU1567" s="28">
        <f t="shared" si="3020"/>
        <v>1159000</v>
      </c>
      <c r="AV1567" s="30">
        <f t="shared" si="3021"/>
        <v>7259000</v>
      </c>
      <c r="AW1567" s="26">
        <v>1</v>
      </c>
      <c r="AX1567" s="27">
        <v>5000000</v>
      </c>
      <c r="AY1567" s="27">
        <v>6000000</v>
      </c>
      <c r="AZ1567" s="145"/>
      <c r="BA1567" s="145"/>
      <c r="BB1567" s="143">
        <f t="shared" si="3045"/>
        <v>0.12856486930664499</v>
      </c>
      <c r="BC1567" s="27">
        <f t="shared" si="3023"/>
        <v>5500000</v>
      </c>
      <c r="BD1567" s="27">
        <f t="shared" si="3024"/>
        <v>1045000</v>
      </c>
      <c r="BE1567" s="27">
        <f t="shared" si="3025"/>
        <v>6545000</v>
      </c>
      <c r="BF1567" s="26">
        <v>1</v>
      </c>
      <c r="BG1567" s="27">
        <v>4000000</v>
      </c>
      <c r="BH1567" s="27">
        <v>3600000</v>
      </c>
      <c r="BI1567" s="145"/>
      <c r="BJ1567" s="145"/>
      <c r="BK1567" s="143">
        <f t="shared" si="3046"/>
        <v>7.4432292756478696E-2</v>
      </c>
      <c r="BL1567" s="27">
        <f t="shared" si="3027"/>
        <v>3800000</v>
      </c>
      <c r="BM1567" s="27">
        <f t="shared" si="3028"/>
        <v>722000</v>
      </c>
      <c r="BN1567" s="28">
        <f t="shared" si="3029"/>
        <v>4522000</v>
      </c>
      <c r="BO1567" s="26">
        <v>1</v>
      </c>
      <c r="BP1567" s="27">
        <v>4000000</v>
      </c>
      <c r="BQ1567" s="27">
        <v>3800000</v>
      </c>
      <c r="BR1567" s="148"/>
      <c r="BS1567" s="148"/>
      <c r="BT1567" s="143">
        <f t="shared" si="3047"/>
        <v>3.6261886214694748E-2</v>
      </c>
      <c r="BU1567" s="27">
        <f t="shared" si="3031"/>
        <v>3900000</v>
      </c>
      <c r="BV1567" s="28">
        <f t="shared" si="3032"/>
        <v>741000</v>
      </c>
      <c r="BW1567" s="30">
        <f t="shared" si="3033"/>
        <v>4641000</v>
      </c>
      <c r="BX1567" s="26">
        <v>1</v>
      </c>
      <c r="BY1567" s="28">
        <v>4000000</v>
      </c>
      <c r="BZ1567" s="28">
        <v>3800000</v>
      </c>
      <c r="CA1567" s="156"/>
      <c r="CB1567" s="156"/>
      <c r="CC1567" s="177">
        <f t="shared" si="3048"/>
        <v>3.6261886214694748E-2</v>
      </c>
      <c r="CD1567" s="28">
        <f t="shared" si="3035"/>
        <v>3900000</v>
      </c>
      <c r="CE1567" s="28">
        <f t="shared" si="3036"/>
        <v>741000</v>
      </c>
      <c r="CF1567" s="29">
        <f t="shared" si="3037"/>
        <v>4641000</v>
      </c>
      <c r="CG1567" s="26">
        <v>1</v>
      </c>
      <c r="CH1567" s="27">
        <v>3200000</v>
      </c>
      <c r="CI1567" s="27">
        <v>2400000</v>
      </c>
      <c r="CJ1567" s="148"/>
      <c r="CK1567" s="148"/>
      <c r="CL1567" s="143">
        <f t="shared" si="3050"/>
        <v>0.20203050891044216</v>
      </c>
      <c r="CM1567" s="27">
        <f t="shared" ref="CM1567:CM1581" si="3055">+AVERAGE(CH1567:CJ1567)</f>
        <v>2800000</v>
      </c>
      <c r="CN1567" s="27">
        <f t="shared" si="3052"/>
        <v>532000</v>
      </c>
      <c r="CO1567" s="28">
        <f t="shared" si="3053"/>
        <v>3332000</v>
      </c>
      <c r="CP1567" s="31" t="s">
        <v>30</v>
      </c>
      <c r="CQ1567" s="32" t="s">
        <v>30</v>
      </c>
      <c r="CR1567" s="32" t="s">
        <v>30</v>
      </c>
      <c r="CS1567" s="32" t="s">
        <v>30</v>
      </c>
      <c r="CT1567" s="32" t="s">
        <v>30</v>
      </c>
      <c r="CU1567" s="32" t="s">
        <v>30</v>
      </c>
      <c r="CV1567" s="32" t="s">
        <v>30</v>
      </c>
      <c r="CW1567" s="32" t="s">
        <v>30</v>
      </c>
      <c r="CX1567" s="34" t="s">
        <v>30</v>
      </c>
      <c r="CY1567" s="31" t="s">
        <v>30</v>
      </c>
      <c r="CZ1567" s="32" t="s">
        <v>30</v>
      </c>
      <c r="DA1567" s="32" t="s">
        <v>30</v>
      </c>
      <c r="DB1567" s="32" t="s">
        <v>30</v>
      </c>
      <c r="DC1567" s="32" t="s">
        <v>30</v>
      </c>
      <c r="DD1567" s="32" t="s">
        <v>30</v>
      </c>
      <c r="DE1567" s="32" t="s">
        <v>30</v>
      </c>
      <c r="DF1567" s="32" t="s">
        <v>30</v>
      </c>
      <c r="DG1567" s="32" t="s">
        <v>30</v>
      </c>
      <c r="DH1567" s="31" t="s">
        <v>30</v>
      </c>
      <c r="DI1567" s="43" t="s">
        <v>30</v>
      </c>
      <c r="DJ1567" s="43" t="s">
        <v>30</v>
      </c>
      <c r="DK1567" s="43" t="s">
        <v>30</v>
      </c>
      <c r="DL1567" s="43" t="s">
        <v>30</v>
      </c>
      <c r="DM1567" s="32" t="s">
        <v>30</v>
      </c>
      <c r="DN1567" s="32" t="s">
        <v>30</v>
      </c>
      <c r="DO1567" s="33" t="s">
        <v>30</v>
      </c>
    </row>
    <row r="1568" spans="1:119" ht="21" customHeight="1" x14ac:dyDescent="0.25">
      <c r="A1568" s="66" t="s">
        <v>3069</v>
      </c>
      <c r="B1568" s="67" t="s">
        <v>2702</v>
      </c>
      <c r="C1568" s="68" t="s">
        <v>3070</v>
      </c>
      <c r="D1568" s="26">
        <v>1</v>
      </c>
      <c r="E1568" s="27">
        <v>5000000</v>
      </c>
      <c r="F1568" s="27">
        <v>6000000</v>
      </c>
      <c r="G1568" s="148"/>
      <c r="H1568" s="148"/>
      <c r="I1568" s="143">
        <f t="shared" ref="I1568:I1581" si="3056">+STDEVA(E1568:F1568)/AVERAGE(E1568:F1568)</f>
        <v>0.12856486930664499</v>
      </c>
      <c r="J1568" s="27">
        <f t="shared" ref="J1568:J1581" si="3057">+AVERAGE(E1568:F1568)</f>
        <v>5500000</v>
      </c>
      <c r="K1568" s="28">
        <f t="shared" ref="K1568:K1581" si="3058">J1568*19%</f>
        <v>1045000</v>
      </c>
      <c r="L1568" s="29">
        <f t="shared" si="3049"/>
        <v>6545000</v>
      </c>
      <c r="M1568" s="26">
        <v>1</v>
      </c>
      <c r="N1568" s="27">
        <v>5000000</v>
      </c>
      <c r="O1568" s="27">
        <v>4000000</v>
      </c>
      <c r="P1568" s="145"/>
      <c r="Q1568" s="145"/>
      <c r="R1568" s="143">
        <f t="shared" si="3038"/>
        <v>0.15713484026367722</v>
      </c>
      <c r="S1568" s="27">
        <f t="shared" ref="S1568:S1581" si="3059">+AVERAGE(N1568:P1568)</f>
        <v>4500000</v>
      </c>
      <c r="T1568" s="28">
        <f t="shared" ref="T1568:T1581" si="3060">+S1568*19%</f>
        <v>855000</v>
      </c>
      <c r="U1568" s="30">
        <f t="shared" ref="U1568:U1581" si="3061">+T1568+S1568</f>
        <v>5355000</v>
      </c>
      <c r="V1568" s="26">
        <v>1</v>
      </c>
      <c r="W1568" s="27">
        <v>5000000</v>
      </c>
      <c r="X1568" s="27">
        <v>6000000</v>
      </c>
      <c r="Y1568" s="145"/>
      <c r="Z1568" s="145"/>
      <c r="AA1568" s="143">
        <f t="shared" si="3054"/>
        <v>0.12856486930664499</v>
      </c>
      <c r="AB1568" s="27">
        <f t="shared" ref="AB1568:AB1581" si="3062">+AVERAGE(W1568:Y1568)</f>
        <v>5500000</v>
      </c>
      <c r="AC1568" s="28">
        <f t="shared" ref="AC1568:AC1581" si="3063">+AB1568*19%</f>
        <v>1045000</v>
      </c>
      <c r="AD1568" s="29">
        <f t="shared" ref="AD1568:AD1581" si="3064">+AC1568+AB1568</f>
        <v>6545000</v>
      </c>
      <c r="AE1568" s="26">
        <v>1</v>
      </c>
      <c r="AF1568" s="27">
        <v>5000000</v>
      </c>
      <c r="AG1568" s="27">
        <v>6100000</v>
      </c>
      <c r="AH1568" s="145"/>
      <c r="AI1568" s="145"/>
      <c r="AJ1568" s="143">
        <f t="shared" si="3043"/>
        <v>0.14014728996490131</v>
      </c>
      <c r="AK1568" s="27">
        <f t="shared" ref="AK1568:AK1581" si="3065">+AVERAGE(AF1568:AH1568)</f>
        <v>5550000</v>
      </c>
      <c r="AL1568" s="28">
        <f t="shared" ref="AL1568:AL1581" si="3066">+AK1568*19%</f>
        <v>1054500</v>
      </c>
      <c r="AM1568" s="30">
        <f t="shared" ref="AM1568:AM1581" si="3067">+AL1568+AK1568</f>
        <v>6604500</v>
      </c>
      <c r="AN1568" s="26">
        <v>1</v>
      </c>
      <c r="AO1568" s="27">
        <v>5000000</v>
      </c>
      <c r="AP1568" s="27">
        <v>7200000</v>
      </c>
      <c r="AQ1568" s="145"/>
      <c r="AR1568" s="145"/>
      <c r="AS1568" s="143">
        <f t="shared" si="3044"/>
        <v>0.25502211780498435</v>
      </c>
      <c r="AT1568" s="27">
        <f t="shared" ref="AT1568:AT1581" si="3068">+AVERAGE(AO1568:AQ1568)</f>
        <v>6100000</v>
      </c>
      <c r="AU1568" s="28">
        <f t="shared" ref="AU1568:AU1581" si="3069">+AT1568*19%</f>
        <v>1159000</v>
      </c>
      <c r="AV1568" s="30">
        <f t="shared" ref="AV1568:AV1581" si="3070">+AU1568+AT1568</f>
        <v>7259000</v>
      </c>
      <c r="AW1568" s="26">
        <v>1</v>
      </c>
      <c r="AX1568" s="27">
        <v>5000000</v>
      </c>
      <c r="AY1568" s="27">
        <v>6000000</v>
      </c>
      <c r="AZ1568" s="145"/>
      <c r="BA1568" s="145"/>
      <c r="BB1568" s="143">
        <f t="shared" si="3045"/>
        <v>0.12856486930664499</v>
      </c>
      <c r="BC1568" s="27">
        <f t="shared" ref="BC1568:BC1581" si="3071">+AVERAGE(AX1568:AZ1568)</f>
        <v>5500000</v>
      </c>
      <c r="BD1568" s="27">
        <f t="shared" ref="BD1568:BD1581" si="3072">+BC1568*19%</f>
        <v>1045000</v>
      </c>
      <c r="BE1568" s="27">
        <f t="shared" ref="BE1568:BE1581" si="3073">+BD1568+BC1568</f>
        <v>6545000</v>
      </c>
      <c r="BF1568" s="26">
        <v>1</v>
      </c>
      <c r="BG1568" s="27">
        <v>4000000</v>
      </c>
      <c r="BH1568" s="27">
        <v>3600000</v>
      </c>
      <c r="BI1568" s="145"/>
      <c r="BJ1568" s="145"/>
      <c r="BK1568" s="143">
        <f t="shared" si="3046"/>
        <v>7.4432292756478696E-2</v>
      </c>
      <c r="BL1568" s="27">
        <f t="shared" ref="BL1568:BL1581" si="3074">+AVERAGE(BG1568:BI1568)</f>
        <v>3800000</v>
      </c>
      <c r="BM1568" s="27">
        <f t="shared" ref="BM1568:BM1581" si="3075">+BL1568*19%</f>
        <v>722000</v>
      </c>
      <c r="BN1568" s="28">
        <f t="shared" ref="BN1568:BN1581" si="3076">+BM1568+BL1568</f>
        <v>4522000</v>
      </c>
      <c r="BO1568" s="26">
        <v>1</v>
      </c>
      <c r="BP1568" s="27">
        <v>4000000</v>
      </c>
      <c r="BQ1568" s="27">
        <v>3800000</v>
      </c>
      <c r="BR1568" s="148"/>
      <c r="BS1568" s="148"/>
      <c r="BT1568" s="143">
        <f t="shared" si="3047"/>
        <v>3.6261886214694748E-2</v>
      </c>
      <c r="BU1568" s="27">
        <f t="shared" ref="BU1568:BU1581" si="3077">+AVERAGE(BP1568:BR1568)</f>
        <v>3900000</v>
      </c>
      <c r="BV1568" s="28">
        <f t="shared" ref="BV1568:BV1581" si="3078">+BU1568*19%</f>
        <v>741000</v>
      </c>
      <c r="BW1568" s="30">
        <f t="shared" ref="BW1568:BW1581" si="3079">+BV1568+BU1568</f>
        <v>4641000</v>
      </c>
      <c r="BX1568" s="26">
        <v>1</v>
      </c>
      <c r="BY1568" s="28">
        <v>4000000</v>
      </c>
      <c r="BZ1568" s="28">
        <v>3800000</v>
      </c>
      <c r="CA1568" s="156"/>
      <c r="CB1568" s="156"/>
      <c r="CC1568" s="177">
        <f t="shared" si="3048"/>
        <v>3.6261886214694748E-2</v>
      </c>
      <c r="CD1568" s="28">
        <f t="shared" ref="CD1568:CD1581" si="3080">+AVERAGE(BY1568:CA1568)</f>
        <v>3900000</v>
      </c>
      <c r="CE1568" s="28">
        <f t="shared" ref="CE1568:CE1581" si="3081">+CD1568*19%</f>
        <v>741000</v>
      </c>
      <c r="CF1568" s="29">
        <f t="shared" ref="CF1568:CF1579" si="3082">+CE1568+CD1568</f>
        <v>4641000</v>
      </c>
      <c r="CG1568" s="26">
        <v>1</v>
      </c>
      <c r="CH1568" s="27">
        <v>3200000</v>
      </c>
      <c r="CI1568" s="27">
        <v>2400000</v>
      </c>
      <c r="CJ1568" s="148"/>
      <c r="CK1568" s="148"/>
      <c r="CL1568" s="143">
        <f t="shared" si="3050"/>
        <v>0.20203050891044216</v>
      </c>
      <c r="CM1568" s="27">
        <f t="shared" si="3055"/>
        <v>2800000</v>
      </c>
      <c r="CN1568" s="27">
        <f t="shared" si="3052"/>
        <v>532000</v>
      </c>
      <c r="CO1568" s="28">
        <f t="shared" si="3053"/>
        <v>3332000</v>
      </c>
      <c r="CP1568" s="31" t="s">
        <v>30</v>
      </c>
      <c r="CQ1568" s="32" t="s">
        <v>30</v>
      </c>
      <c r="CR1568" s="32" t="s">
        <v>30</v>
      </c>
      <c r="CS1568" s="32" t="s">
        <v>30</v>
      </c>
      <c r="CT1568" s="32" t="s">
        <v>30</v>
      </c>
      <c r="CU1568" s="32" t="s">
        <v>30</v>
      </c>
      <c r="CV1568" s="32" t="s">
        <v>30</v>
      </c>
      <c r="CW1568" s="32" t="s">
        <v>30</v>
      </c>
      <c r="CX1568" s="34" t="s">
        <v>30</v>
      </c>
      <c r="CY1568" s="31" t="s">
        <v>30</v>
      </c>
      <c r="CZ1568" s="32" t="s">
        <v>30</v>
      </c>
      <c r="DA1568" s="32" t="s">
        <v>30</v>
      </c>
      <c r="DB1568" s="32" t="s">
        <v>30</v>
      </c>
      <c r="DC1568" s="32" t="s">
        <v>30</v>
      </c>
      <c r="DD1568" s="32" t="s">
        <v>30</v>
      </c>
      <c r="DE1568" s="32" t="s">
        <v>30</v>
      </c>
      <c r="DF1568" s="32" t="s">
        <v>30</v>
      </c>
      <c r="DG1568" s="32" t="s">
        <v>30</v>
      </c>
      <c r="DH1568" s="31" t="s">
        <v>30</v>
      </c>
      <c r="DI1568" s="43" t="s">
        <v>30</v>
      </c>
      <c r="DJ1568" s="43" t="s">
        <v>30</v>
      </c>
      <c r="DK1568" s="43" t="s">
        <v>30</v>
      </c>
      <c r="DL1568" s="43" t="s">
        <v>30</v>
      </c>
      <c r="DM1568" s="32" t="s">
        <v>30</v>
      </c>
      <c r="DN1568" s="32" t="s">
        <v>30</v>
      </c>
      <c r="DO1568" s="33" t="s">
        <v>30</v>
      </c>
    </row>
    <row r="1569" spans="1:119" ht="21" customHeight="1" x14ac:dyDescent="0.25">
      <c r="A1569" s="66" t="s">
        <v>3071</v>
      </c>
      <c r="B1569" s="67" t="s">
        <v>2702</v>
      </c>
      <c r="C1569" s="68" t="s">
        <v>3072</v>
      </c>
      <c r="D1569" s="26">
        <v>1</v>
      </c>
      <c r="E1569" s="27">
        <v>5000000</v>
      </c>
      <c r="F1569" s="27">
        <v>6000000</v>
      </c>
      <c r="G1569" s="148"/>
      <c r="H1569" s="148"/>
      <c r="I1569" s="143">
        <f t="shared" si="3056"/>
        <v>0.12856486930664499</v>
      </c>
      <c r="J1569" s="27">
        <f t="shared" si="3057"/>
        <v>5500000</v>
      </c>
      <c r="K1569" s="28">
        <f t="shared" si="3058"/>
        <v>1045000</v>
      </c>
      <c r="L1569" s="29">
        <f t="shared" si="3049"/>
        <v>6545000</v>
      </c>
      <c r="M1569" s="26">
        <v>1</v>
      </c>
      <c r="N1569" s="27">
        <v>5000000</v>
      </c>
      <c r="O1569" s="27">
        <v>4000000</v>
      </c>
      <c r="P1569" s="145"/>
      <c r="Q1569" s="145"/>
      <c r="R1569" s="143">
        <f t="shared" si="3038"/>
        <v>0.15713484026367722</v>
      </c>
      <c r="S1569" s="27">
        <f t="shared" si="3059"/>
        <v>4500000</v>
      </c>
      <c r="T1569" s="28">
        <f t="shared" si="3060"/>
        <v>855000</v>
      </c>
      <c r="U1569" s="30">
        <f t="shared" si="3061"/>
        <v>5355000</v>
      </c>
      <c r="V1569" s="26">
        <v>1</v>
      </c>
      <c r="W1569" s="27">
        <v>5000000</v>
      </c>
      <c r="X1569" s="27">
        <v>6000000</v>
      </c>
      <c r="Y1569" s="145"/>
      <c r="Z1569" s="145"/>
      <c r="AA1569" s="143">
        <f t="shared" si="3054"/>
        <v>0.12856486930664499</v>
      </c>
      <c r="AB1569" s="27">
        <f t="shared" si="3062"/>
        <v>5500000</v>
      </c>
      <c r="AC1569" s="28">
        <f t="shared" si="3063"/>
        <v>1045000</v>
      </c>
      <c r="AD1569" s="29">
        <f t="shared" si="3064"/>
        <v>6545000</v>
      </c>
      <c r="AE1569" s="26">
        <v>1</v>
      </c>
      <c r="AF1569" s="27">
        <v>5000000</v>
      </c>
      <c r="AG1569" s="27">
        <v>6100000</v>
      </c>
      <c r="AH1569" s="145"/>
      <c r="AI1569" s="145"/>
      <c r="AJ1569" s="143">
        <f t="shared" si="3043"/>
        <v>0.14014728996490131</v>
      </c>
      <c r="AK1569" s="27">
        <f t="shared" si="3065"/>
        <v>5550000</v>
      </c>
      <c r="AL1569" s="28">
        <f t="shared" si="3066"/>
        <v>1054500</v>
      </c>
      <c r="AM1569" s="30">
        <f t="shared" si="3067"/>
        <v>6604500</v>
      </c>
      <c r="AN1569" s="26">
        <v>1</v>
      </c>
      <c r="AO1569" s="27">
        <v>5000000</v>
      </c>
      <c r="AP1569" s="27">
        <v>7200000</v>
      </c>
      <c r="AQ1569" s="145"/>
      <c r="AR1569" s="145"/>
      <c r="AS1569" s="143">
        <f t="shared" si="3044"/>
        <v>0.25502211780498435</v>
      </c>
      <c r="AT1569" s="27">
        <f t="shared" si="3068"/>
        <v>6100000</v>
      </c>
      <c r="AU1569" s="28">
        <f t="shared" si="3069"/>
        <v>1159000</v>
      </c>
      <c r="AV1569" s="30">
        <f t="shared" si="3070"/>
        <v>7259000</v>
      </c>
      <c r="AW1569" s="26">
        <v>1</v>
      </c>
      <c r="AX1569" s="27">
        <v>5000000</v>
      </c>
      <c r="AY1569" s="27">
        <v>6000000</v>
      </c>
      <c r="AZ1569" s="145"/>
      <c r="BA1569" s="145"/>
      <c r="BB1569" s="143">
        <f t="shared" si="3045"/>
        <v>0.12856486930664499</v>
      </c>
      <c r="BC1569" s="27">
        <f t="shared" si="3071"/>
        <v>5500000</v>
      </c>
      <c r="BD1569" s="27">
        <f t="shared" si="3072"/>
        <v>1045000</v>
      </c>
      <c r="BE1569" s="27">
        <f t="shared" si="3073"/>
        <v>6545000</v>
      </c>
      <c r="BF1569" s="26">
        <v>1</v>
      </c>
      <c r="BG1569" s="27">
        <v>4000000</v>
      </c>
      <c r="BH1569" s="27">
        <v>3600000</v>
      </c>
      <c r="BI1569" s="145"/>
      <c r="BJ1569" s="145"/>
      <c r="BK1569" s="143">
        <f t="shared" si="3046"/>
        <v>7.4432292756478696E-2</v>
      </c>
      <c r="BL1569" s="27">
        <f t="shared" si="3074"/>
        <v>3800000</v>
      </c>
      <c r="BM1569" s="27">
        <f t="shared" si="3075"/>
        <v>722000</v>
      </c>
      <c r="BN1569" s="28">
        <f t="shared" si="3076"/>
        <v>4522000</v>
      </c>
      <c r="BO1569" s="26">
        <v>1</v>
      </c>
      <c r="BP1569" s="27">
        <v>4000000</v>
      </c>
      <c r="BQ1569" s="27">
        <v>3800000</v>
      </c>
      <c r="BR1569" s="148"/>
      <c r="BS1569" s="148"/>
      <c r="BT1569" s="143">
        <f t="shared" si="3047"/>
        <v>3.6261886214694748E-2</v>
      </c>
      <c r="BU1569" s="27">
        <f t="shared" si="3077"/>
        <v>3900000</v>
      </c>
      <c r="BV1569" s="28">
        <f t="shared" si="3078"/>
        <v>741000</v>
      </c>
      <c r="BW1569" s="30">
        <f t="shared" si="3079"/>
        <v>4641000</v>
      </c>
      <c r="BX1569" s="26">
        <v>1</v>
      </c>
      <c r="BY1569" s="28">
        <v>4000000</v>
      </c>
      <c r="BZ1569" s="28">
        <v>3800000</v>
      </c>
      <c r="CA1569" s="156"/>
      <c r="CB1569" s="156"/>
      <c r="CC1569" s="177">
        <f t="shared" si="3048"/>
        <v>3.6261886214694748E-2</v>
      </c>
      <c r="CD1569" s="28">
        <f t="shared" si="3080"/>
        <v>3900000</v>
      </c>
      <c r="CE1569" s="28">
        <f t="shared" si="3081"/>
        <v>741000</v>
      </c>
      <c r="CF1569" s="29">
        <f t="shared" si="3082"/>
        <v>4641000</v>
      </c>
      <c r="CG1569" s="26">
        <v>1</v>
      </c>
      <c r="CH1569" s="27">
        <v>3200000</v>
      </c>
      <c r="CI1569" s="27">
        <v>2400000</v>
      </c>
      <c r="CJ1569" s="148"/>
      <c r="CK1569" s="148"/>
      <c r="CL1569" s="143">
        <f t="shared" si="3050"/>
        <v>0.20203050891044216</v>
      </c>
      <c r="CM1569" s="27">
        <f t="shared" si="3055"/>
        <v>2800000</v>
      </c>
      <c r="CN1569" s="27">
        <f t="shared" si="3052"/>
        <v>532000</v>
      </c>
      <c r="CO1569" s="28">
        <f t="shared" si="3053"/>
        <v>3332000</v>
      </c>
      <c r="CP1569" s="31" t="s">
        <v>30</v>
      </c>
      <c r="CQ1569" s="32" t="s">
        <v>30</v>
      </c>
      <c r="CR1569" s="32" t="s">
        <v>30</v>
      </c>
      <c r="CS1569" s="32" t="s">
        <v>30</v>
      </c>
      <c r="CT1569" s="32" t="s">
        <v>30</v>
      </c>
      <c r="CU1569" s="32" t="s">
        <v>30</v>
      </c>
      <c r="CV1569" s="32" t="s">
        <v>30</v>
      </c>
      <c r="CW1569" s="32" t="s">
        <v>30</v>
      </c>
      <c r="CX1569" s="34" t="s">
        <v>30</v>
      </c>
      <c r="CY1569" s="31" t="s">
        <v>30</v>
      </c>
      <c r="CZ1569" s="32" t="s">
        <v>30</v>
      </c>
      <c r="DA1569" s="32" t="s">
        <v>30</v>
      </c>
      <c r="DB1569" s="32" t="s">
        <v>30</v>
      </c>
      <c r="DC1569" s="32" t="s">
        <v>30</v>
      </c>
      <c r="DD1569" s="32" t="s">
        <v>30</v>
      </c>
      <c r="DE1569" s="32" t="s">
        <v>30</v>
      </c>
      <c r="DF1569" s="32" t="s">
        <v>30</v>
      </c>
      <c r="DG1569" s="32" t="s">
        <v>30</v>
      </c>
      <c r="DH1569" s="31" t="s">
        <v>30</v>
      </c>
      <c r="DI1569" s="43" t="s">
        <v>30</v>
      </c>
      <c r="DJ1569" s="43" t="s">
        <v>30</v>
      </c>
      <c r="DK1569" s="43" t="s">
        <v>30</v>
      </c>
      <c r="DL1569" s="43" t="s">
        <v>30</v>
      </c>
      <c r="DM1569" s="32" t="s">
        <v>30</v>
      </c>
      <c r="DN1569" s="32" t="s">
        <v>30</v>
      </c>
      <c r="DO1569" s="33" t="s">
        <v>30</v>
      </c>
    </row>
    <row r="1570" spans="1:119" ht="21" customHeight="1" x14ac:dyDescent="0.25">
      <c r="A1570" s="66" t="s">
        <v>3073</v>
      </c>
      <c r="B1570" s="67" t="s">
        <v>2702</v>
      </c>
      <c r="C1570" s="68" t="s">
        <v>3074</v>
      </c>
      <c r="D1570" s="26">
        <v>1</v>
      </c>
      <c r="E1570" s="27">
        <v>6000000</v>
      </c>
      <c r="F1570" s="27">
        <v>7200000</v>
      </c>
      <c r="G1570" s="148"/>
      <c r="H1570" s="148"/>
      <c r="I1570" s="143">
        <f t="shared" si="3056"/>
        <v>0.12856486930664501</v>
      </c>
      <c r="J1570" s="27">
        <f t="shared" si="3057"/>
        <v>6600000</v>
      </c>
      <c r="K1570" s="28">
        <f t="shared" si="3058"/>
        <v>1254000</v>
      </c>
      <c r="L1570" s="29">
        <f t="shared" si="3049"/>
        <v>7854000</v>
      </c>
      <c r="M1570" s="26">
        <v>1</v>
      </c>
      <c r="N1570" s="27">
        <v>6000000</v>
      </c>
      <c r="O1570" s="27">
        <v>4800000</v>
      </c>
      <c r="P1570" s="145"/>
      <c r="Q1570" s="145"/>
      <c r="R1570" s="143">
        <f t="shared" si="3038"/>
        <v>0.15713484026367722</v>
      </c>
      <c r="S1570" s="27">
        <f t="shared" si="3059"/>
        <v>5400000</v>
      </c>
      <c r="T1570" s="28">
        <f t="shared" si="3060"/>
        <v>1026000</v>
      </c>
      <c r="U1570" s="30">
        <f t="shared" si="3061"/>
        <v>6426000</v>
      </c>
      <c r="V1570" s="26">
        <v>1</v>
      </c>
      <c r="W1570" s="27">
        <v>6000000</v>
      </c>
      <c r="X1570" s="27">
        <v>7200000</v>
      </c>
      <c r="Y1570" s="145"/>
      <c r="Z1570" s="145"/>
      <c r="AA1570" s="143">
        <f t="shared" si="3054"/>
        <v>0.12856486930664501</v>
      </c>
      <c r="AB1570" s="27">
        <f t="shared" si="3062"/>
        <v>6600000</v>
      </c>
      <c r="AC1570" s="28">
        <f t="shared" si="3063"/>
        <v>1254000</v>
      </c>
      <c r="AD1570" s="29">
        <f t="shared" si="3064"/>
        <v>7854000</v>
      </c>
      <c r="AE1570" s="26">
        <v>1</v>
      </c>
      <c r="AF1570" s="27">
        <v>6000000</v>
      </c>
      <c r="AG1570" s="27">
        <v>7320000</v>
      </c>
      <c r="AH1570" s="145"/>
      <c r="AI1570" s="145"/>
      <c r="AJ1570" s="143">
        <f t="shared" si="3043"/>
        <v>0.14014728996490131</v>
      </c>
      <c r="AK1570" s="27">
        <f t="shared" si="3065"/>
        <v>6660000</v>
      </c>
      <c r="AL1570" s="28">
        <f t="shared" si="3066"/>
        <v>1265400</v>
      </c>
      <c r="AM1570" s="30">
        <f t="shared" si="3067"/>
        <v>7925400</v>
      </c>
      <c r="AN1570" s="26">
        <v>1</v>
      </c>
      <c r="AO1570" s="27">
        <v>6000000</v>
      </c>
      <c r="AP1570" s="27">
        <v>8640000</v>
      </c>
      <c r="AQ1570" s="145"/>
      <c r="AR1570" s="145"/>
      <c r="AS1570" s="143">
        <f t="shared" si="3044"/>
        <v>0.25502211780498435</v>
      </c>
      <c r="AT1570" s="27">
        <f t="shared" si="3068"/>
        <v>7320000</v>
      </c>
      <c r="AU1570" s="28">
        <f t="shared" si="3069"/>
        <v>1390800</v>
      </c>
      <c r="AV1570" s="30">
        <f t="shared" si="3070"/>
        <v>8710800</v>
      </c>
      <c r="AW1570" s="26">
        <v>1</v>
      </c>
      <c r="AX1570" s="27">
        <v>6000000</v>
      </c>
      <c r="AY1570" s="27">
        <v>7200000</v>
      </c>
      <c r="AZ1570" s="145"/>
      <c r="BA1570" s="145"/>
      <c r="BB1570" s="143">
        <f t="shared" si="3045"/>
        <v>0.12856486930664501</v>
      </c>
      <c r="BC1570" s="27">
        <f t="shared" si="3071"/>
        <v>6600000</v>
      </c>
      <c r="BD1570" s="27">
        <f t="shared" si="3072"/>
        <v>1254000</v>
      </c>
      <c r="BE1570" s="27">
        <f t="shared" si="3073"/>
        <v>7854000</v>
      </c>
      <c r="BF1570" s="26">
        <v>1</v>
      </c>
      <c r="BG1570" s="27">
        <v>4800000</v>
      </c>
      <c r="BH1570" s="27">
        <v>4320000</v>
      </c>
      <c r="BI1570" s="145"/>
      <c r="BJ1570" s="145"/>
      <c r="BK1570" s="143">
        <f t="shared" si="3046"/>
        <v>7.4432292756478682E-2</v>
      </c>
      <c r="BL1570" s="27">
        <f t="shared" si="3074"/>
        <v>4560000</v>
      </c>
      <c r="BM1570" s="27">
        <f t="shared" si="3075"/>
        <v>866400</v>
      </c>
      <c r="BN1570" s="28">
        <f t="shared" si="3076"/>
        <v>5426400</v>
      </c>
      <c r="BO1570" s="26">
        <v>1</v>
      </c>
      <c r="BP1570" s="27">
        <v>4800000</v>
      </c>
      <c r="BQ1570" s="27">
        <v>4560000</v>
      </c>
      <c r="BR1570" s="148"/>
      <c r="BS1570" s="148"/>
      <c r="BT1570" s="143">
        <f t="shared" si="3047"/>
        <v>3.6261886214694741E-2</v>
      </c>
      <c r="BU1570" s="27">
        <f t="shared" si="3077"/>
        <v>4680000</v>
      </c>
      <c r="BV1570" s="28">
        <f t="shared" si="3078"/>
        <v>889200</v>
      </c>
      <c r="BW1570" s="30">
        <f t="shared" si="3079"/>
        <v>5569200</v>
      </c>
      <c r="BX1570" s="26">
        <v>1</v>
      </c>
      <c r="BY1570" s="28">
        <v>4800000</v>
      </c>
      <c r="BZ1570" s="28">
        <v>4560000</v>
      </c>
      <c r="CA1570" s="156"/>
      <c r="CB1570" s="156"/>
      <c r="CC1570" s="177">
        <f t="shared" si="3048"/>
        <v>3.6261886214694741E-2</v>
      </c>
      <c r="CD1570" s="28">
        <f t="shared" si="3080"/>
        <v>4680000</v>
      </c>
      <c r="CE1570" s="28">
        <f t="shared" si="3081"/>
        <v>889200</v>
      </c>
      <c r="CF1570" s="29">
        <f t="shared" si="3082"/>
        <v>5569200</v>
      </c>
      <c r="CG1570" s="26">
        <v>1</v>
      </c>
      <c r="CH1570" s="27">
        <v>3840000</v>
      </c>
      <c r="CI1570" s="27">
        <v>2880000</v>
      </c>
      <c r="CJ1570" s="148"/>
      <c r="CK1570" s="148"/>
      <c r="CL1570" s="143">
        <f t="shared" si="3050"/>
        <v>0.20203050891044214</v>
      </c>
      <c r="CM1570" s="27">
        <f t="shared" si="3055"/>
        <v>3360000</v>
      </c>
      <c r="CN1570" s="27">
        <f t="shared" si="3052"/>
        <v>638400</v>
      </c>
      <c r="CO1570" s="28">
        <f t="shared" si="3053"/>
        <v>3998400</v>
      </c>
      <c r="CP1570" s="31" t="s">
        <v>30</v>
      </c>
      <c r="CQ1570" s="32" t="s">
        <v>30</v>
      </c>
      <c r="CR1570" s="32" t="s">
        <v>30</v>
      </c>
      <c r="CS1570" s="32" t="s">
        <v>30</v>
      </c>
      <c r="CT1570" s="32" t="s">
        <v>30</v>
      </c>
      <c r="CU1570" s="32" t="s">
        <v>30</v>
      </c>
      <c r="CV1570" s="32" t="s">
        <v>30</v>
      </c>
      <c r="CW1570" s="32" t="s">
        <v>30</v>
      </c>
      <c r="CX1570" s="34" t="s">
        <v>30</v>
      </c>
      <c r="CY1570" s="31" t="s">
        <v>30</v>
      </c>
      <c r="CZ1570" s="32" t="s">
        <v>30</v>
      </c>
      <c r="DA1570" s="32" t="s">
        <v>30</v>
      </c>
      <c r="DB1570" s="32" t="s">
        <v>30</v>
      </c>
      <c r="DC1570" s="32" t="s">
        <v>30</v>
      </c>
      <c r="DD1570" s="32" t="s">
        <v>30</v>
      </c>
      <c r="DE1570" s="32" t="s">
        <v>30</v>
      </c>
      <c r="DF1570" s="32" t="s">
        <v>30</v>
      </c>
      <c r="DG1570" s="32" t="s">
        <v>30</v>
      </c>
      <c r="DH1570" s="31" t="s">
        <v>30</v>
      </c>
      <c r="DI1570" s="43" t="s">
        <v>30</v>
      </c>
      <c r="DJ1570" s="43" t="s">
        <v>30</v>
      </c>
      <c r="DK1570" s="43" t="s">
        <v>30</v>
      </c>
      <c r="DL1570" s="43" t="s">
        <v>30</v>
      </c>
      <c r="DM1570" s="32" t="s">
        <v>30</v>
      </c>
      <c r="DN1570" s="32" t="s">
        <v>30</v>
      </c>
      <c r="DO1570" s="33" t="s">
        <v>30</v>
      </c>
    </row>
    <row r="1571" spans="1:119" ht="21" customHeight="1" x14ac:dyDescent="0.25">
      <c r="A1571" s="66" t="s">
        <v>3075</v>
      </c>
      <c r="B1571" s="67" t="s">
        <v>2702</v>
      </c>
      <c r="C1571" s="68" t="s">
        <v>3076</v>
      </c>
      <c r="D1571" s="26">
        <v>1</v>
      </c>
      <c r="E1571" s="27">
        <v>3500000</v>
      </c>
      <c r="F1571" s="27">
        <v>4200000</v>
      </c>
      <c r="G1571" s="148"/>
      <c r="H1571" s="148"/>
      <c r="I1571" s="143">
        <f t="shared" si="3056"/>
        <v>0.12856486930664501</v>
      </c>
      <c r="J1571" s="27">
        <f t="shared" si="3057"/>
        <v>3850000</v>
      </c>
      <c r="K1571" s="28">
        <f t="shared" si="3058"/>
        <v>731500</v>
      </c>
      <c r="L1571" s="29">
        <f t="shared" si="3049"/>
        <v>4581500</v>
      </c>
      <c r="M1571" s="26">
        <v>1</v>
      </c>
      <c r="N1571" s="27">
        <v>3500000</v>
      </c>
      <c r="O1571" s="27">
        <v>2800000</v>
      </c>
      <c r="P1571" s="145"/>
      <c r="Q1571" s="145"/>
      <c r="R1571" s="143">
        <f t="shared" si="3038"/>
        <v>0.15713484026367722</v>
      </c>
      <c r="S1571" s="27">
        <f t="shared" si="3059"/>
        <v>3150000</v>
      </c>
      <c r="T1571" s="28">
        <f t="shared" si="3060"/>
        <v>598500</v>
      </c>
      <c r="U1571" s="30">
        <f t="shared" si="3061"/>
        <v>3748500</v>
      </c>
      <c r="V1571" s="26">
        <v>1</v>
      </c>
      <c r="W1571" s="27">
        <v>3500000</v>
      </c>
      <c r="X1571" s="27">
        <v>4200000</v>
      </c>
      <c r="Y1571" s="145"/>
      <c r="Z1571" s="145"/>
      <c r="AA1571" s="143">
        <f t="shared" si="3054"/>
        <v>0.12856486930664501</v>
      </c>
      <c r="AB1571" s="27">
        <f t="shared" si="3062"/>
        <v>3850000</v>
      </c>
      <c r="AC1571" s="28">
        <f t="shared" si="3063"/>
        <v>731500</v>
      </c>
      <c r="AD1571" s="29">
        <f t="shared" si="3064"/>
        <v>4581500</v>
      </c>
      <c r="AE1571" s="26">
        <v>1</v>
      </c>
      <c r="AF1571" s="27">
        <v>3500000</v>
      </c>
      <c r="AG1571" s="27">
        <v>4270000</v>
      </c>
      <c r="AH1571" s="145"/>
      <c r="AI1571" s="145"/>
      <c r="AJ1571" s="143">
        <f t="shared" si="3043"/>
        <v>0.14014728996490133</v>
      </c>
      <c r="AK1571" s="27">
        <f t="shared" si="3065"/>
        <v>3885000</v>
      </c>
      <c r="AL1571" s="28">
        <f t="shared" si="3066"/>
        <v>738150</v>
      </c>
      <c r="AM1571" s="30">
        <f t="shared" si="3067"/>
        <v>4623150</v>
      </c>
      <c r="AN1571" s="26">
        <v>1</v>
      </c>
      <c r="AO1571" s="27">
        <v>3500000</v>
      </c>
      <c r="AP1571" s="27">
        <v>5040000</v>
      </c>
      <c r="AQ1571" s="145"/>
      <c r="AR1571" s="145"/>
      <c r="AS1571" s="143">
        <f t="shared" si="3044"/>
        <v>0.25502211780498441</v>
      </c>
      <c r="AT1571" s="27">
        <f t="shared" si="3068"/>
        <v>4270000</v>
      </c>
      <c r="AU1571" s="28">
        <f t="shared" si="3069"/>
        <v>811300</v>
      </c>
      <c r="AV1571" s="30">
        <f t="shared" si="3070"/>
        <v>5081300</v>
      </c>
      <c r="AW1571" s="26">
        <v>1</v>
      </c>
      <c r="AX1571" s="27">
        <v>3500000</v>
      </c>
      <c r="AY1571" s="27">
        <v>4200000</v>
      </c>
      <c r="AZ1571" s="145"/>
      <c r="BA1571" s="145"/>
      <c r="BB1571" s="143">
        <f t="shared" si="3045"/>
        <v>0.12856486930664501</v>
      </c>
      <c r="BC1571" s="27">
        <f t="shared" si="3071"/>
        <v>3850000</v>
      </c>
      <c r="BD1571" s="27">
        <f t="shared" si="3072"/>
        <v>731500</v>
      </c>
      <c r="BE1571" s="27">
        <f t="shared" si="3073"/>
        <v>4581500</v>
      </c>
      <c r="BF1571" s="26">
        <v>1</v>
      </c>
      <c r="BG1571" s="27">
        <v>2800000</v>
      </c>
      <c r="BH1571" s="27">
        <v>2520000</v>
      </c>
      <c r="BI1571" s="145"/>
      <c r="BJ1571" s="145"/>
      <c r="BK1571" s="143">
        <f t="shared" si="3046"/>
        <v>7.4432292756478682E-2</v>
      </c>
      <c r="BL1571" s="27">
        <f t="shared" si="3074"/>
        <v>2660000</v>
      </c>
      <c r="BM1571" s="27">
        <f t="shared" si="3075"/>
        <v>505400</v>
      </c>
      <c r="BN1571" s="28">
        <f t="shared" si="3076"/>
        <v>3165400</v>
      </c>
      <c r="BO1571" s="26">
        <v>1</v>
      </c>
      <c r="BP1571" s="27">
        <v>2800000</v>
      </c>
      <c r="BQ1571" s="27">
        <v>2660000</v>
      </c>
      <c r="BR1571" s="148"/>
      <c r="BS1571" s="148"/>
      <c r="BT1571" s="143">
        <f t="shared" si="3047"/>
        <v>3.6261886214694741E-2</v>
      </c>
      <c r="BU1571" s="27">
        <f t="shared" si="3077"/>
        <v>2730000</v>
      </c>
      <c r="BV1571" s="28">
        <f t="shared" si="3078"/>
        <v>518700</v>
      </c>
      <c r="BW1571" s="30">
        <f t="shared" si="3079"/>
        <v>3248700</v>
      </c>
      <c r="BX1571" s="26">
        <v>1</v>
      </c>
      <c r="BY1571" s="28">
        <v>2800000</v>
      </c>
      <c r="BZ1571" s="28">
        <v>2660000</v>
      </c>
      <c r="CA1571" s="156"/>
      <c r="CB1571" s="156"/>
      <c r="CC1571" s="177">
        <f t="shared" si="3048"/>
        <v>3.6261886214694741E-2</v>
      </c>
      <c r="CD1571" s="28">
        <f t="shared" si="3080"/>
        <v>2730000</v>
      </c>
      <c r="CE1571" s="28">
        <f t="shared" si="3081"/>
        <v>518700</v>
      </c>
      <c r="CF1571" s="29">
        <f t="shared" si="3082"/>
        <v>3248700</v>
      </c>
      <c r="CG1571" s="26">
        <v>1</v>
      </c>
      <c r="CH1571" s="27">
        <v>2240000</v>
      </c>
      <c r="CI1571" s="27">
        <v>1680000</v>
      </c>
      <c r="CJ1571" s="148"/>
      <c r="CK1571" s="148"/>
      <c r="CL1571" s="143">
        <f t="shared" si="3050"/>
        <v>0.20203050891044214</v>
      </c>
      <c r="CM1571" s="27">
        <f t="shared" si="3055"/>
        <v>1960000</v>
      </c>
      <c r="CN1571" s="27">
        <f t="shared" si="3052"/>
        <v>372400</v>
      </c>
      <c r="CO1571" s="28">
        <f t="shared" si="3053"/>
        <v>2332400</v>
      </c>
      <c r="CP1571" s="31" t="s">
        <v>30</v>
      </c>
      <c r="CQ1571" s="32" t="s">
        <v>30</v>
      </c>
      <c r="CR1571" s="32" t="s">
        <v>30</v>
      </c>
      <c r="CS1571" s="32" t="s">
        <v>30</v>
      </c>
      <c r="CT1571" s="32" t="s">
        <v>30</v>
      </c>
      <c r="CU1571" s="32" t="s">
        <v>30</v>
      </c>
      <c r="CV1571" s="32" t="s">
        <v>30</v>
      </c>
      <c r="CW1571" s="32" t="s">
        <v>30</v>
      </c>
      <c r="CX1571" s="34" t="s">
        <v>30</v>
      </c>
      <c r="CY1571" s="31" t="s">
        <v>30</v>
      </c>
      <c r="CZ1571" s="32" t="s">
        <v>30</v>
      </c>
      <c r="DA1571" s="32" t="s">
        <v>30</v>
      </c>
      <c r="DB1571" s="32" t="s">
        <v>30</v>
      </c>
      <c r="DC1571" s="32" t="s">
        <v>30</v>
      </c>
      <c r="DD1571" s="32" t="s">
        <v>30</v>
      </c>
      <c r="DE1571" s="32" t="s">
        <v>30</v>
      </c>
      <c r="DF1571" s="32" t="s">
        <v>30</v>
      </c>
      <c r="DG1571" s="32" t="s">
        <v>30</v>
      </c>
      <c r="DH1571" s="31" t="s">
        <v>30</v>
      </c>
      <c r="DI1571" s="43" t="s">
        <v>30</v>
      </c>
      <c r="DJ1571" s="43" t="s">
        <v>30</v>
      </c>
      <c r="DK1571" s="43" t="s">
        <v>30</v>
      </c>
      <c r="DL1571" s="43" t="s">
        <v>30</v>
      </c>
      <c r="DM1571" s="32" t="s">
        <v>30</v>
      </c>
      <c r="DN1571" s="32" t="s">
        <v>30</v>
      </c>
      <c r="DO1571" s="33" t="s">
        <v>30</v>
      </c>
    </row>
    <row r="1572" spans="1:119" ht="21" customHeight="1" x14ac:dyDescent="0.25">
      <c r="A1572" s="66" t="s">
        <v>3077</v>
      </c>
      <c r="B1572" s="67" t="s">
        <v>2702</v>
      </c>
      <c r="C1572" s="68" t="s">
        <v>3078</v>
      </c>
      <c r="D1572" s="26">
        <v>1</v>
      </c>
      <c r="E1572" s="27">
        <v>2500000</v>
      </c>
      <c r="F1572" s="27">
        <v>3000000</v>
      </c>
      <c r="G1572" s="148"/>
      <c r="H1572" s="148"/>
      <c r="I1572" s="143">
        <f t="shared" si="3056"/>
        <v>0.12856486930664499</v>
      </c>
      <c r="J1572" s="27">
        <f t="shared" si="3057"/>
        <v>2750000</v>
      </c>
      <c r="K1572" s="28">
        <f t="shared" si="3058"/>
        <v>522500</v>
      </c>
      <c r="L1572" s="29">
        <f t="shared" si="3049"/>
        <v>3272500</v>
      </c>
      <c r="M1572" s="26">
        <v>1</v>
      </c>
      <c r="N1572" s="27">
        <v>2500000</v>
      </c>
      <c r="O1572" s="27">
        <v>2000000</v>
      </c>
      <c r="P1572" s="145"/>
      <c r="Q1572" s="145"/>
      <c r="R1572" s="143">
        <f t="shared" si="3038"/>
        <v>0.15713484026367722</v>
      </c>
      <c r="S1572" s="27">
        <f t="shared" si="3059"/>
        <v>2250000</v>
      </c>
      <c r="T1572" s="28">
        <f t="shared" si="3060"/>
        <v>427500</v>
      </c>
      <c r="U1572" s="30">
        <f t="shared" si="3061"/>
        <v>2677500</v>
      </c>
      <c r="V1572" s="26">
        <v>1</v>
      </c>
      <c r="W1572" s="27">
        <v>2500000</v>
      </c>
      <c r="X1572" s="27">
        <v>3000000</v>
      </c>
      <c r="Y1572" s="145"/>
      <c r="Z1572" s="145"/>
      <c r="AA1572" s="143">
        <f t="shared" si="3054"/>
        <v>0.12856486930664499</v>
      </c>
      <c r="AB1572" s="27">
        <f t="shared" si="3062"/>
        <v>2750000</v>
      </c>
      <c r="AC1572" s="28">
        <f t="shared" si="3063"/>
        <v>522500</v>
      </c>
      <c r="AD1572" s="29">
        <f t="shared" si="3064"/>
        <v>3272500</v>
      </c>
      <c r="AE1572" s="26">
        <v>1</v>
      </c>
      <c r="AF1572" s="27">
        <v>2500000</v>
      </c>
      <c r="AG1572" s="27">
        <v>3050000</v>
      </c>
      <c r="AH1572" s="145"/>
      <c r="AI1572" s="145"/>
      <c r="AJ1572" s="143">
        <f t="shared" si="3043"/>
        <v>0.14014728996490131</v>
      </c>
      <c r="AK1572" s="27">
        <f t="shared" si="3065"/>
        <v>2775000</v>
      </c>
      <c r="AL1572" s="28">
        <f t="shared" si="3066"/>
        <v>527250</v>
      </c>
      <c r="AM1572" s="30">
        <f t="shared" si="3067"/>
        <v>3302250</v>
      </c>
      <c r="AN1572" s="26">
        <v>1</v>
      </c>
      <c r="AO1572" s="27">
        <v>2500000</v>
      </c>
      <c r="AP1572" s="27">
        <v>3600000</v>
      </c>
      <c r="AQ1572" s="145"/>
      <c r="AR1572" s="145"/>
      <c r="AS1572" s="143">
        <f t="shared" si="3044"/>
        <v>0.25502211780498435</v>
      </c>
      <c r="AT1572" s="27">
        <f t="shared" si="3068"/>
        <v>3050000</v>
      </c>
      <c r="AU1572" s="28">
        <f t="shared" si="3069"/>
        <v>579500</v>
      </c>
      <c r="AV1572" s="30">
        <f t="shared" si="3070"/>
        <v>3629500</v>
      </c>
      <c r="AW1572" s="26">
        <v>1</v>
      </c>
      <c r="AX1572" s="27">
        <v>2500000</v>
      </c>
      <c r="AY1572" s="27">
        <v>3000000</v>
      </c>
      <c r="AZ1572" s="145"/>
      <c r="BA1572" s="145"/>
      <c r="BB1572" s="143">
        <f t="shared" si="3045"/>
        <v>0.12856486930664499</v>
      </c>
      <c r="BC1572" s="27">
        <f t="shared" si="3071"/>
        <v>2750000</v>
      </c>
      <c r="BD1572" s="27">
        <f t="shared" si="3072"/>
        <v>522500</v>
      </c>
      <c r="BE1572" s="27">
        <f t="shared" si="3073"/>
        <v>3272500</v>
      </c>
      <c r="BF1572" s="26">
        <v>1</v>
      </c>
      <c r="BG1572" s="27">
        <v>2000000</v>
      </c>
      <c r="BH1572" s="27">
        <v>1800000</v>
      </c>
      <c r="BI1572" s="145"/>
      <c r="BJ1572" s="145"/>
      <c r="BK1572" s="143">
        <f t="shared" si="3046"/>
        <v>7.4432292756478696E-2</v>
      </c>
      <c r="BL1572" s="27">
        <f t="shared" si="3074"/>
        <v>1900000</v>
      </c>
      <c r="BM1572" s="27">
        <f t="shared" si="3075"/>
        <v>361000</v>
      </c>
      <c r="BN1572" s="28">
        <f t="shared" si="3076"/>
        <v>2261000</v>
      </c>
      <c r="BO1572" s="26">
        <v>1</v>
      </c>
      <c r="BP1572" s="27">
        <v>2000000</v>
      </c>
      <c r="BQ1572" s="27">
        <v>1900000</v>
      </c>
      <c r="BR1572" s="148"/>
      <c r="BS1572" s="148"/>
      <c r="BT1572" s="143">
        <f t="shared" si="3047"/>
        <v>3.6261886214694748E-2</v>
      </c>
      <c r="BU1572" s="27">
        <f t="shared" si="3077"/>
        <v>1950000</v>
      </c>
      <c r="BV1572" s="28">
        <f t="shared" si="3078"/>
        <v>370500</v>
      </c>
      <c r="BW1572" s="30">
        <f t="shared" si="3079"/>
        <v>2320500</v>
      </c>
      <c r="BX1572" s="26">
        <v>1</v>
      </c>
      <c r="BY1572" s="28">
        <v>2000000</v>
      </c>
      <c r="BZ1572" s="28">
        <v>1900000</v>
      </c>
      <c r="CA1572" s="156"/>
      <c r="CB1572" s="156"/>
      <c r="CC1572" s="177">
        <f t="shared" si="3048"/>
        <v>3.6261886214694748E-2</v>
      </c>
      <c r="CD1572" s="28">
        <f t="shared" si="3080"/>
        <v>1950000</v>
      </c>
      <c r="CE1572" s="28">
        <f t="shared" si="3081"/>
        <v>370500</v>
      </c>
      <c r="CF1572" s="29">
        <f t="shared" si="3082"/>
        <v>2320500</v>
      </c>
      <c r="CG1572" s="26">
        <v>1</v>
      </c>
      <c r="CH1572" s="27">
        <v>1600000</v>
      </c>
      <c r="CI1572" s="27">
        <v>1200000</v>
      </c>
      <c r="CJ1572" s="148"/>
      <c r="CK1572" s="148"/>
      <c r="CL1572" s="143">
        <f t="shared" si="3050"/>
        <v>0.20203050891044216</v>
      </c>
      <c r="CM1572" s="27">
        <f t="shared" si="3055"/>
        <v>1400000</v>
      </c>
      <c r="CN1572" s="27">
        <f t="shared" si="3052"/>
        <v>266000</v>
      </c>
      <c r="CO1572" s="28">
        <f t="shared" si="3053"/>
        <v>1666000</v>
      </c>
      <c r="CP1572" s="31" t="s">
        <v>30</v>
      </c>
      <c r="CQ1572" s="32" t="s">
        <v>30</v>
      </c>
      <c r="CR1572" s="32" t="s">
        <v>30</v>
      </c>
      <c r="CS1572" s="32" t="s">
        <v>30</v>
      </c>
      <c r="CT1572" s="32" t="s">
        <v>30</v>
      </c>
      <c r="CU1572" s="32" t="s">
        <v>30</v>
      </c>
      <c r="CV1572" s="32" t="s">
        <v>30</v>
      </c>
      <c r="CW1572" s="32" t="s">
        <v>30</v>
      </c>
      <c r="CX1572" s="34" t="s">
        <v>30</v>
      </c>
      <c r="CY1572" s="31" t="s">
        <v>30</v>
      </c>
      <c r="CZ1572" s="32" t="s">
        <v>30</v>
      </c>
      <c r="DA1572" s="32" t="s">
        <v>30</v>
      </c>
      <c r="DB1572" s="32" t="s">
        <v>30</v>
      </c>
      <c r="DC1572" s="32" t="s">
        <v>30</v>
      </c>
      <c r="DD1572" s="32" t="s">
        <v>30</v>
      </c>
      <c r="DE1572" s="32" t="s">
        <v>30</v>
      </c>
      <c r="DF1572" s="32" t="s">
        <v>30</v>
      </c>
      <c r="DG1572" s="32" t="s">
        <v>30</v>
      </c>
      <c r="DH1572" s="31" t="s">
        <v>30</v>
      </c>
      <c r="DI1572" s="43" t="s">
        <v>30</v>
      </c>
      <c r="DJ1572" s="43" t="s">
        <v>30</v>
      </c>
      <c r="DK1572" s="43" t="s">
        <v>30</v>
      </c>
      <c r="DL1572" s="43" t="s">
        <v>30</v>
      </c>
      <c r="DM1572" s="32" t="s">
        <v>30</v>
      </c>
      <c r="DN1572" s="32" t="s">
        <v>30</v>
      </c>
      <c r="DO1572" s="33" t="s">
        <v>30</v>
      </c>
    </row>
    <row r="1573" spans="1:119" ht="21" customHeight="1" x14ac:dyDescent="0.25">
      <c r="A1573" s="66" t="s">
        <v>3079</v>
      </c>
      <c r="B1573" s="67" t="s">
        <v>2702</v>
      </c>
      <c r="C1573" s="68" t="s">
        <v>3080</v>
      </c>
      <c r="D1573" s="26">
        <v>1</v>
      </c>
      <c r="E1573" s="27">
        <v>6000000</v>
      </c>
      <c r="F1573" s="27">
        <v>7200000</v>
      </c>
      <c r="G1573" s="148"/>
      <c r="H1573" s="148"/>
      <c r="I1573" s="143">
        <f t="shared" si="3056"/>
        <v>0.12856486930664501</v>
      </c>
      <c r="J1573" s="27">
        <f t="shared" si="3057"/>
        <v>6600000</v>
      </c>
      <c r="K1573" s="28">
        <f t="shared" si="3058"/>
        <v>1254000</v>
      </c>
      <c r="L1573" s="29">
        <f t="shared" si="3049"/>
        <v>7854000</v>
      </c>
      <c r="M1573" s="26">
        <v>1</v>
      </c>
      <c r="N1573" s="27">
        <v>6000000</v>
      </c>
      <c r="O1573" s="27">
        <v>4800000</v>
      </c>
      <c r="P1573" s="145"/>
      <c r="Q1573" s="145"/>
      <c r="R1573" s="143">
        <f t="shared" si="3038"/>
        <v>0.15713484026367722</v>
      </c>
      <c r="S1573" s="27">
        <f t="shared" si="3059"/>
        <v>5400000</v>
      </c>
      <c r="T1573" s="28">
        <f t="shared" si="3060"/>
        <v>1026000</v>
      </c>
      <c r="U1573" s="30">
        <f t="shared" si="3061"/>
        <v>6426000</v>
      </c>
      <c r="V1573" s="26">
        <v>1</v>
      </c>
      <c r="W1573" s="27">
        <v>6000000</v>
      </c>
      <c r="X1573" s="27">
        <v>7200000</v>
      </c>
      <c r="Y1573" s="145"/>
      <c r="Z1573" s="145"/>
      <c r="AA1573" s="143">
        <f t="shared" si="3054"/>
        <v>0.12856486930664501</v>
      </c>
      <c r="AB1573" s="27">
        <f t="shared" si="3062"/>
        <v>6600000</v>
      </c>
      <c r="AC1573" s="28">
        <f t="shared" si="3063"/>
        <v>1254000</v>
      </c>
      <c r="AD1573" s="29">
        <f t="shared" si="3064"/>
        <v>7854000</v>
      </c>
      <c r="AE1573" s="26">
        <v>1</v>
      </c>
      <c r="AF1573" s="27">
        <v>6000000</v>
      </c>
      <c r="AG1573" s="27">
        <v>7320000</v>
      </c>
      <c r="AH1573" s="145"/>
      <c r="AI1573" s="145"/>
      <c r="AJ1573" s="143">
        <f t="shared" si="3043"/>
        <v>0.14014728996490131</v>
      </c>
      <c r="AK1573" s="27">
        <f t="shared" si="3065"/>
        <v>6660000</v>
      </c>
      <c r="AL1573" s="28">
        <f t="shared" si="3066"/>
        <v>1265400</v>
      </c>
      <c r="AM1573" s="30">
        <f t="shared" si="3067"/>
        <v>7925400</v>
      </c>
      <c r="AN1573" s="26">
        <v>1</v>
      </c>
      <c r="AO1573" s="27">
        <v>6000000</v>
      </c>
      <c r="AP1573" s="27">
        <v>8640000</v>
      </c>
      <c r="AQ1573" s="145"/>
      <c r="AR1573" s="145"/>
      <c r="AS1573" s="143">
        <f t="shared" si="3044"/>
        <v>0.25502211780498435</v>
      </c>
      <c r="AT1573" s="27">
        <f t="shared" si="3068"/>
        <v>7320000</v>
      </c>
      <c r="AU1573" s="28">
        <f t="shared" si="3069"/>
        <v>1390800</v>
      </c>
      <c r="AV1573" s="30">
        <f t="shared" si="3070"/>
        <v>8710800</v>
      </c>
      <c r="AW1573" s="26">
        <v>1</v>
      </c>
      <c r="AX1573" s="27">
        <v>6000000</v>
      </c>
      <c r="AY1573" s="27">
        <v>7200000</v>
      </c>
      <c r="AZ1573" s="145"/>
      <c r="BA1573" s="145"/>
      <c r="BB1573" s="143">
        <f t="shared" si="3045"/>
        <v>0.12856486930664501</v>
      </c>
      <c r="BC1573" s="27">
        <f t="shared" si="3071"/>
        <v>6600000</v>
      </c>
      <c r="BD1573" s="27">
        <f t="shared" si="3072"/>
        <v>1254000</v>
      </c>
      <c r="BE1573" s="27">
        <f t="shared" si="3073"/>
        <v>7854000</v>
      </c>
      <c r="BF1573" s="26">
        <v>1</v>
      </c>
      <c r="BG1573" s="27">
        <v>4800000</v>
      </c>
      <c r="BH1573" s="27">
        <v>4320000</v>
      </c>
      <c r="BI1573" s="145"/>
      <c r="BJ1573" s="145"/>
      <c r="BK1573" s="143">
        <f t="shared" si="3046"/>
        <v>7.4432292756478682E-2</v>
      </c>
      <c r="BL1573" s="27">
        <f t="shared" si="3074"/>
        <v>4560000</v>
      </c>
      <c r="BM1573" s="27">
        <f t="shared" si="3075"/>
        <v>866400</v>
      </c>
      <c r="BN1573" s="28">
        <f t="shared" si="3076"/>
        <v>5426400</v>
      </c>
      <c r="BO1573" s="26">
        <v>1</v>
      </c>
      <c r="BP1573" s="27">
        <v>4800000</v>
      </c>
      <c r="BQ1573" s="27">
        <v>4560000</v>
      </c>
      <c r="BR1573" s="148"/>
      <c r="BS1573" s="148"/>
      <c r="BT1573" s="143">
        <f t="shared" si="3047"/>
        <v>3.6261886214694741E-2</v>
      </c>
      <c r="BU1573" s="27">
        <f t="shared" si="3077"/>
        <v>4680000</v>
      </c>
      <c r="BV1573" s="28">
        <f t="shared" si="3078"/>
        <v>889200</v>
      </c>
      <c r="BW1573" s="30">
        <f t="shared" si="3079"/>
        <v>5569200</v>
      </c>
      <c r="BX1573" s="26">
        <v>1</v>
      </c>
      <c r="BY1573" s="28">
        <v>4800000</v>
      </c>
      <c r="BZ1573" s="28">
        <v>4560000</v>
      </c>
      <c r="CA1573" s="156"/>
      <c r="CB1573" s="156"/>
      <c r="CC1573" s="177">
        <f t="shared" si="3048"/>
        <v>3.6261886214694741E-2</v>
      </c>
      <c r="CD1573" s="28">
        <f t="shared" si="3080"/>
        <v>4680000</v>
      </c>
      <c r="CE1573" s="28">
        <f t="shared" si="3081"/>
        <v>889200</v>
      </c>
      <c r="CF1573" s="29">
        <f t="shared" si="3082"/>
        <v>5569200</v>
      </c>
      <c r="CG1573" s="26">
        <v>1</v>
      </c>
      <c r="CH1573" s="27">
        <v>3840000</v>
      </c>
      <c r="CI1573" s="27">
        <v>2880000</v>
      </c>
      <c r="CJ1573" s="148"/>
      <c r="CK1573" s="148"/>
      <c r="CL1573" s="143">
        <f t="shared" si="3050"/>
        <v>0.20203050891044214</v>
      </c>
      <c r="CM1573" s="27">
        <f t="shared" si="3055"/>
        <v>3360000</v>
      </c>
      <c r="CN1573" s="27">
        <f t="shared" si="3052"/>
        <v>638400</v>
      </c>
      <c r="CO1573" s="28">
        <f t="shared" si="3053"/>
        <v>3998400</v>
      </c>
      <c r="CP1573" s="31" t="s">
        <v>30</v>
      </c>
      <c r="CQ1573" s="32" t="s">
        <v>30</v>
      </c>
      <c r="CR1573" s="32" t="s">
        <v>30</v>
      </c>
      <c r="CS1573" s="32" t="s">
        <v>30</v>
      </c>
      <c r="CT1573" s="32" t="s">
        <v>30</v>
      </c>
      <c r="CU1573" s="32" t="s">
        <v>30</v>
      </c>
      <c r="CV1573" s="32" t="s">
        <v>30</v>
      </c>
      <c r="CW1573" s="32" t="s">
        <v>30</v>
      </c>
      <c r="CX1573" s="34" t="s">
        <v>30</v>
      </c>
      <c r="CY1573" s="31" t="s">
        <v>30</v>
      </c>
      <c r="CZ1573" s="32" t="s">
        <v>30</v>
      </c>
      <c r="DA1573" s="32" t="s">
        <v>30</v>
      </c>
      <c r="DB1573" s="32" t="s">
        <v>30</v>
      </c>
      <c r="DC1573" s="32" t="s">
        <v>30</v>
      </c>
      <c r="DD1573" s="32" t="s">
        <v>30</v>
      </c>
      <c r="DE1573" s="32" t="s">
        <v>30</v>
      </c>
      <c r="DF1573" s="32" t="s">
        <v>30</v>
      </c>
      <c r="DG1573" s="32" t="s">
        <v>30</v>
      </c>
      <c r="DH1573" s="31" t="s">
        <v>30</v>
      </c>
      <c r="DI1573" s="43" t="s">
        <v>30</v>
      </c>
      <c r="DJ1573" s="43" t="s">
        <v>30</v>
      </c>
      <c r="DK1573" s="43" t="s">
        <v>30</v>
      </c>
      <c r="DL1573" s="43" t="s">
        <v>30</v>
      </c>
      <c r="DM1573" s="32" t="s">
        <v>30</v>
      </c>
      <c r="DN1573" s="32" t="s">
        <v>30</v>
      </c>
      <c r="DO1573" s="33" t="s">
        <v>30</v>
      </c>
    </row>
    <row r="1574" spans="1:119" ht="21" customHeight="1" x14ac:dyDescent="0.25">
      <c r="A1574" s="66" t="s">
        <v>3081</v>
      </c>
      <c r="B1574" s="67" t="s">
        <v>2702</v>
      </c>
      <c r="C1574" s="68" t="s">
        <v>3082</v>
      </c>
      <c r="D1574" s="26">
        <v>1</v>
      </c>
      <c r="E1574" s="27">
        <v>3500000</v>
      </c>
      <c r="F1574" s="27">
        <v>4200000</v>
      </c>
      <c r="G1574" s="148"/>
      <c r="H1574" s="148"/>
      <c r="I1574" s="143">
        <f t="shared" si="3056"/>
        <v>0.12856486930664501</v>
      </c>
      <c r="J1574" s="27">
        <f t="shared" si="3057"/>
        <v>3850000</v>
      </c>
      <c r="K1574" s="28">
        <f t="shared" si="3058"/>
        <v>731500</v>
      </c>
      <c r="L1574" s="29">
        <f t="shared" si="3049"/>
        <v>4581500</v>
      </c>
      <c r="M1574" s="26">
        <v>1</v>
      </c>
      <c r="N1574" s="27">
        <v>3500000</v>
      </c>
      <c r="O1574" s="27">
        <v>2800000</v>
      </c>
      <c r="P1574" s="145"/>
      <c r="Q1574" s="145"/>
      <c r="R1574" s="143">
        <f t="shared" si="3038"/>
        <v>0.15713484026367722</v>
      </c>
      <c r="S1574" s="27">
        <f t="shared" si="3059"/>
        <v>3150000</v>
      </c>
      <c r="T1574" s="28">
        <f t="shared" si="3060"/>
        <v>598500</v>
      </c>
      <c r="U1574" s="30">
        <f t="shared" si="3061"/>
        <v>3748500</v>
      </c>
      <c r="V1574" s="26">
        <v>1</v>
      </c>
      <c r="W1574" s="27">
        <v>3500000</v>
      </c>
      <c r="X1574" s="27">
        <v>4200000</v>
      </c>
      <c r="Y1574" s="145"/>
      <c r="Z1574" s="145"/>
      <c r="AA1574" s="143">
        <f t="shared" si="3054"/>
        <v>0.12856486930664501</v>
      </c>
      <c r="AB1574" s="27">
        <f t="shared" si="3062"/>
        <v>3850000</v>
      </c>
      <c r="AC1574" s="28">
        <f t="shared" si="3063"/>
        <v>731500</v>
      </c>
      <c r="AD1574" s="29">
        <f t="shared" si="3064"/>
        <v>4581500</v>
      </c>
      <c r="AE1574" s="26">
        <v>1</v>
      </c>
      <c r="AF1574" s="27">
        <v>3500000</v>
      </c>
      <c r="AG1574" s="27">
        <v>4270000</v>
      </c>
      <c r="AH1574" s="145"/>
      <c r="AI1574" s="145"/>
      <c r="AJ1574" s="143">
        <f t="shared" si="3043"/>
        <v>0.14014728996490133</v>
      </c>
      <c r="AK1574" s="27">
        <f t="shared" si="3065"/>
        <v>3885000</v>
      </c>
      <c r="AL1574" s="28">
        <f t="shared" si="3066"/>
        <v>738150</v>
      </c>
      <c r="AM1574" s="30">
        <f t="shared" si="3067"/>
        <v>4623150</v>
      </c>
      <c r="AN1574" s="26">
        <v>1</v>
      </c>
      <c r="AO1574" s="27">
        <v>3500000</v>
      </c>
      <c r="AP1574" s="27">
        <v>5040000</v>
      </c>
      <c r="AQ1574" s="145"/>
      <c r="AR1574" s="145"/>
      <c r="AS1574" s="143">
        <f t="shared" si="3044"/>
        <v>0.25502211780498441</v>
      </c>
      <c r="AT1574" s="27">
        <f t="shared" si="3068"/>
        <v>4270000</v>
      </c>
      <c r="AU1574" s="28">
        <f t="shared" si="3069"/>
        <v>811300</v>
      </c>
      <c r="AV1574" s="30">
        <f t="shared" si="3070"/>
        <v>5081300</v>
      </c>
      <c r="AW1574" s="26">
        <v>1</v>
      </c>
      <c r="AX1574" s="27">
        <v>3500000</v>
      </c>
      <c r="AY1574" s="27">
        <v>4200000</v>
      </c>
      <c r="AZ1574" s="145"/>
      <c r="BA1574" s="145"/>
      <c r="BB1574" s="143">
        <f t="shared" si="3045"/>
        <v>0.12856486930664501</v>
      </c>
      <c r="BC1574" s="27">
        <f t="shared" si="3071"/>
        <v>3850000</v>
      </c>
      <c r="BD1574" s="27">
        <f t="shared" si="3072"/>
        <v>731500</v>
      </c>
      <c r="BE1574" s="27">
        <f t="shared" si="3073"/>
        <v>4581500</v>
      </c>
      <c r="BF1574" s="26">
        <v>1</v>
      </c>
      <c r="BG1574" s="27">
        <v>2800000</v>
      </c>
      <c r="BH1574" s="27">
        <v>2520000</v>
      </c>
      <c r="BI1574" s="145"/>
      <c r="BJ1574" s="145"/>
      <c r="BK1574" s="143">
        <f t="shared" si="3046"/>
        <v>7.4432292756478682E-2</v>
      </c>
      <c r="BL1574" s="27">
        <f t="shared" si="3074"/>
        <v>2660000</v>
      </c>
      <c r="BM1574" s="27">
        <f t="shared" si="3075"/>
        <v>505400</v>
      </c>
      <c r="BN1574" s="28">
        <f t="shared" si="3076"/>
        <v>3165400</v>
      </c>
      <c r="BO1574" s="26">
        <v>1</v>
      </c>
      <c r="BP1574" s="27">
        <v>2800000</v>
      </c>
      <c r="BQ1574" s="27">
        <v>2660000</v>
      </c>
      <c r="BR1574" s="148"/>
      <c r="BS1574" s="148"/>
      <c r="BT1574" s="143">
        <f t="shared" si="3047"/>
        <v>3.6261886214694741E-2</v>
      </c>
      <c r="BU1574" s="27">
        <f t="shared" si="3077"/>
        <v>2730000</v>
      </c>
      <c r="BV1574" s="28">
        <f t="shared" si="3078"/>
        <v>518700</v>
      </c>
      <c r="BW1574" s="30">
        <f t="shared" si="3079"/>
        <v>3248700</v>
      </c>
      <c r="BX1574" s="26">
        <v>1</v>
      </c>
      <c r="BY1574" s="28">
        <v>2800000</v>
      </c>
      <c r="BZ1574" s="28">
        <v>2660000</v>
      </c>
      <c r="CA1574" s="156"/>
      <c r="CB1574" s="156"/>
      <c r="CC1574" s="177">
        <f t="shared" si="3048"/>
        <v>3.6261886214694741E-2</v>
      </c>
      <c r="CD1574" s="28">
        <f t="shared" si="3080"/>
        <v>2730000</v>
      </c>
      <c r="CE1574" s="28">
        <f t="shared" si="3081"/>
        <v>518700</v>
      </c>
      <c r="CF1574" s="29">
        <f t="shared" si="3082"/>
        <v>3248700</v>
      </c>
      <c r="CG1574" s="26">
        <v>1</v>
      </c>
      <c r="CH1574" s="27">
        <v>2240000</v>
      </c>
      <c r="CI1574" s="27">
        <v>1680000</v>
      </c>
      <c r="CJ1574" s="148"/>
      <c r="CK1574" s="148"/>
      <c r="CL1574" s="143">
        <f t="shared" si="3050"/>
        <v>0.20203050891044214</v>
      </c>
      <c r="CM1574" s="27">
        <f t="shared" si="3055"/>
        <v>1960000</v>
      </c>
      <c r="CN1574" s="27">
        <f t="shared" si="3052"/>
        <v>372400</v>
      </c>
      <c r="CO1574" s="28">
        <f t="shared" si="3053"/>
        <v>2332400</v>
      </c>
      <c r="CP1574" s="31" t="s">
        <v>30</v>
      </c>
      <c r="CQ1574" s="32" t="s">
        <v>30</v>
      </c>
      <c r="CR1574" s="32" t="s">
        <v>30</v>
      </c>
      <c r="CS1574" s="32" t="s">
        <v>30</v>
      </c>
      <c r="CT1574" s="32" t="s">
        <v>30</v>
      </c>
      <c r="CU1574" s="32" t="s">
        <v>30</v>
      </c>
      <c r="CV1574" s="32" t="s">
        <v>30</v>
      </c>
      <c r="CW1574" s="32" t="s">
        <v>30</v>
      </c>
      <c r="CX1574" s="34" t="s">
        <v>30</v>
      </c>
      <c r="CY1574" s="31" t="s">
        <v>30</v>
      </c>
      <c r="CZ1574" s="32" t="s">
        <v>30</v>
      </c>
      <c r="DA1574" s="32" t="s">
        <v>30</v>
      </c>
      <c r="DB1574" s="32" t="s">
        <v>30</v>
      </c>
      <c r="DC1574" s="32" t="s">
        <v>30</v>
      </c>
      <c r="DD1574" s="32" t="s">
        <v>30</v>
      </c>
      <c r="DE1574" s="32" t="s">
        <v>30</v>
      </c>
      <c r="DF1574" s="32" t="s">
        <v>30</v>
      </c>
      <c r="DG1574" s="32" t="s">
        <v>30</v>
      </c>
      <c r="DH1574" s="31" t="s">
        <v>30</v>
      </c>
      <c r="DI1574" s="43" t="s">
        <v>30</v>
      </c>
      <c r="DJ1574" s="43" t="s">
        <v>30</v>
      </c>
      <c r="DK1574" s="43" t="s">
        <v>30</v>
      </c>
      <c r="DL1574" s="43" t="s">
        <v>30</v>
      </c>
      <c r="DM1574" s="32" t="s">
        <v>30</v>
      </c>
      <c r="DN1574" s="32" t="s">
        <v>30</v>
      </c>
      <c r="DO1574" s="33" t="s">
        <v>30</v>
      </c>
    </row>
    <row r="1575" spans="1:119" ht="21" customHeight="1" x14ac:dyDescent="0.25">
      <c r="A1575" s="66" t="s">
        <v>3083</v>
      </c>
      <c r="B1575" s="67" t="s">
        <v>2702</v>
      </c>
      <c r="C1575" s="68" t="s">
        <v>3084</v>
      </c>
      <c r="D1575" s="26">
        <v>1</v>
      </c>
      <c r="E1575" s="27">
        <v>2500000</v>
      </c>
      <c r="F1575" s="27">
        <v>3000000</v>
      </c>
      <c r="G1575" s="148"/>
      <c r="H1575" s="148"/>
      <c r="I1575" s="143">
        <f t="shared" si="3056"/>
        <v>0.12856486930664499</v>
      </c>
      <c r="J1575" s="27">
        <f t="shared" si="3057"/>
        <v>2750000</v>
      </c>
      <c r="K1575" s="28">
        <f t="shared" si="3058"/>
        <v>522500</v>
      </c>
      <c r="L1575" s="29">
        <f t="shared" si="3049"/>
        <v>3272500</v>
      </c>
      <c r="M1575" s="26">
        <v>1</v>
      </c>
      <c r="N1575" s="27">
        <v>2500000</v>
      </c>
      <c r="O1575" s="27">
        <v>2000000</v>
      </c>
      <c r="P1575" s="145"/>
      <c r="Q1575" s="145"/>
      <c r="R1575" s="143">
        <f t="shared" ref="R1575:R1581" si="3083">+STDEVA(N1575:O1575)/AVERAGE(N1575:O1575)</f>
        <v>0.15713484026367722</v>
      </c>
      <c r="S1575" s="27">
        <f t="shared" si="3059"/>
        <v>2250000</v>
      </c>
      <c r="T1575" s="28">
        <f t="shared" si="3060"/>
        <v>427500</v>
      </c>
      <c r="U1575" s="30">
        <f t="shared" si="3061"/>
        <v>2677500</v>
      </c>
      <c r="V1575" s="26">
        <v>1</v>
      </c>
      <c r="W1575" s="27">
        <v>2500000</v>
      </c>
      <c r="X1575" s="27">
        <v>3000000</v>
      </c>
      <c r="Y1575" s="145"/>
      <c r="Z1575" s="145"/>
      <c r="AA1575" s="143">
        <f t="shared" si="3054"/>
        <v>0.12856486930664499</v>
      </c>
      <c r="AB1575" s="27">
        <f t="shared" si="3062"/>
        <v>2750000</v>
      </c>
      <c r="AC1575" s="28">
        <f t="shared" si="3063"/>
        <v>522500</v>
      </c>
      <c r="AD1575" s="29">
        <f t="shared" si="3064"/>
        <v>3272500</v>
      </c>
      <c r="AE1575" s="26">
        <v>1</v>
      </c>
      <c r="AF1575" s="27">
        <v>2500000</v>
      </c>
      <c r="AG1575" s="27">
        <v>3050000</v>
      </c>
      <c r="AH1575" s="145"/>
      <c r="AI1575" s="145"/>
      <c r="AJ1575" s="143">
        <f t="shared" si="3043"/>
        <v>0.14014728996490131</v>
      </c>
      <c r="AK1575" s="27">
        <f t="shared" si="3065"/>
        <v>2775000</v>
      </c>
      <c r="AL1575" s="28">
        <f t="shared" si="3066"/>
        <v>527250</v>
      </c>
      <c r="AM1575" s="30">
        <f t="shared" si="3067"/>
        <v>3302250</v>
      </c>
      <c r="AN1575" s="26">
        <v>1</v>
      </c>
      <c r="AO1575" s="27">
        <v>2500000</v>
      </c>
      <c r="AP1575" s="27">
        <v>3600000</v>
      </c>
      <c r="AQ1575" s="145"/>
      <c r="AR1575" s="145"/>
      <c r="AS1575" s="143">
        <f t="shared" si="3044"/>
        <v>0.25502211780498435</v>
      </c>
      <c r="AT1575" s="27">
        <f t="shared" si="3068"/>
        <v>3050000</v>
      </c>
      <c r="AU1575" s="28">
        <f t="shared" si="3069"/>
        <v>579500</v>
      </c>
      <c r="AV1575" s="30">
        <f t="shared" si="3070"/>
        <v>3629500</v>
      </c>
      <c r="AW1575" s="26">
        <v>1</v>
      </c>
      <c r="AX1575" s="27">
        <v>2500000</v>
      </c>
      <c r="AY1575" s="27">
        <v>3000000</v>
      </c>
      <c r="AZ1575" s="145"/>
      <c r="BA1575" s="145"/>
      <c r="BB1575" s="143">
        <f t="shared" si="3045"/>
        <v>0.12856486930664499</v>
      </c>
      <c r="BC1575" s="27">
        <f t="shared" si="3071"/>
        <v>2750000</v>
      </c>
      <c r="BD1575" s="27">
        <f t="shared" si="3072"/>
        <v>522500</v>
      </c>
      <c r="BE1575" s="27">
        <f t="shared" si="3073"/>
        <v>3272500</v>
      </c>
      <c r="BF1575" s="26">
        <v>1</v>
      </c>
      <c r="BG1575" s="27">
        <v>2000000</v>
      </c>
      <c r="BH1575" s="27">
        <v>1800000</v>
      </c>
      <c r="BI1575" s="145"/>
      <c r="BJ1575" s="145"/>
      <c r="BK1575" s="143">
        <f t="shared" si="3046"/>
        <v>7.4432292756478696E-2</v>
      </c>
      <c r="BL1575" s="27">
        <f t="shared" si="3074"/>
        <v>1900000</v>
      </c>
      <c r="BM1575" s="27">
        <f t="shared" si="3075"/>
        <v>361000</v>
      </c>
      <c r="BN1575" s="28">
        <f t="shared" si="3076"/>
        <v>2261000</v>
      </c>
      <c r="BO1575" s="26">
        <v>1</v>
      </c>
      <c r="BP1575" s="27">
        <v>2000000</v>
      </c>
      <c r="BQ1575" s="27">
        <v>1900000</v>
      </c>
      <c r="BR1575" s="148"/>
      <c r="BS1575" s="148"/>
      <c r="BT1575" s="143">
        <f t="shared" si="3047"/>
        <v>3.6261886214694748E-2</v>
      </c>
      <c r="BU1575" s="27">
        <f t="shared" si="3077"/>
        <v>1950000</v>
      </c>
      <c r="BV1575" s="28">
        <f t="shared" si="3078"/>
        <v>370500</v>
      </c>
      <c r="BW1575" s="30">
        <f t="shared" si="3079"/>
        <v>2320500</v>
      </c>
      <c r="BX1575" s="26">
        <v>1</v>
      </c>
      <c r="BY1575" s="28">
        <v>2000000</v>
      </c>
      <c r="BZ1575" s="28">
        <v>1900000</v>
      </c>
      <c r="CA1575" s="156"/>
      <c r="CB1575" s="156"/>
      <c r="CC1575" s="177">
        <f t="shared" si="3048"/>
        <v>3.6261886214694748E-2</v>
      </c>
      <c r="CD1575" s="28">
        <f t="shared" si="3080"/>
        <v>1950000</v>
      </c>
      <c r="CE1575" s="28">
        <f t="shared" si="3081"/>
        <v>370500</v>
      </c>
      <c r="CF1575" s="29">
        <f t="shared" si="3082"/>
        <v>2320500</v>
      </c>
      <c r="CG1575" s="26">
        <v>1</v>
      </c>
      <c r="CH1575" s="27">
        <v>1600000</v>
      </c>
      <c r="CI1575" s="27">
        <v>1200000</v>
      </c>
      <c r="CJ1575" s="148"/>
      <c r="CK1575" s="148"/>
      <c r="CL1575" s="143">
        <f t="shared" si="3050"/>
        <v>0.20203050891044216</v>
      </c>
      <c r="CM1575" s="27">
        <f t="shared" si="3055"/>
        <v>1400000</v>
      </c>
      <c r="CN1575" s="27">
        <f t="shared" si="3052"/>
        <v>266000</v>
      </c>
      <c r="CO1575" s="28">
        <f t="shared" si="3053"/>
        <v>1666000</v>
      </c>
      <c r="CP1575" s="31" t="s">
        <v>30</v>
      </c>
      <c r="CQ1575" s="32" t="s">
        <v>30</v>
      </c>
      <c r="CR1575" s="32" t="s">
        <v>30</v>
      </c>
      <c r="CS1575" s="32" t="s">
        <v>30</v>
      </c>
      <c r="CT1575" s="32" t="s">
        <v>30</v>
      </c>
      <c r="CU1575" s="32" t="s">
        <v>30</v>
      </c>
      <c r="CV1575" s="32" t="s">
        <v>30</v>
      </c>
      <c r="CW1575" s="32" t="s">
        <v>30</v>
      </c>
      <c r="CX1575" s="34" t="s">
        <v>30</v>
      </c>
      <c r="CY1575" s="31" t="s">
        <v>30</v>
      </c>
      <c r="CZ1575" s="32" t="s">
        <v>30</v>
      </c>
      <c r="DA1575" s="32" t="s">
        <v>30</v>
      </c>
      <c r="DB1575" s="32" t="s">
        <v>30</v>
      </c>
      <c r="DC1575" s="32" t="s">
        <v>30</v>
      </c>
      <c r="DD1575" s="32" t="s">
        <v>30</v>
      </c>
      <c r="DE1575" s="32" t="s">
        <v>30</v>
      </c>
      <c r="DF1575" s="32" t="s">
        <v>30</v>
      </c>
      <c r="DG1575" s="32" t="s">
        <v>30</v>
      </c>
      <c r="DH1575" s="31" t="s">
        <v>30</v>
      </c>
      <c r="DI1575" s="43" t="s">
        <v>30</v>
      </c>
      <c r="DJ1575" s="43" t="s">
        <v>30</v>
      </c>
      <c r="DK1575" s="43" t="s">
        <v>30</v>
      </c>
      <c r="DL1575" s="43" t="s">
        <v>30</v>
      </c>
      <c r="DM1575" s="32" t="s">
        <v>30</v>
      </c>
      <c r="DN1575" s="32" t="s">
        <v>30</v>
      </c>
      <c r="DO1575" s="33" t="s">
        <v>30</v>
      </c>
    </row>
    <row r="1576" spans="1:119" ht="21" customHeight="1" x14ac:dyDescent="0.25">
      <c r="A1576" s="66" t="s">
        <v>3085</v>
      </c>
      <c r="B1576" s="67" t="s">
        <v>2702</v>
      </c>
      <c r="C1576" s="68" t="s">
        <v>3086</v>
      </c>
      <c r="D1576" s="26">
        <v>1</v>
      </c>
      <c r="E1576" s="27">
        <v>1500000</v>
      </c>
      <c r="F1576" s="27">
        <v>1800000</v>
      </c>
      <c r="G1576" s="148"/>
      <c r="H1576" s="148"/>
      <c r="I1576" s="143">
        <f t="shared" si="3056"/>
        <v>0.12856486930664501</v>
      </c>
      <c r="J1576" s="27">
        <f t="shared" si="3057"/>
        <v>1650000</v>
      </c>
      <c r="K1576" s="28">
        <f t="shared" si="3058"/>
        <v>313500</v>
      </c>
      <c r="L1576" s="29">
        <f t="shared" si="3049"/>
        <v>1963500</v>
      </c>
      <c r="M1576" s="26">
        <v>1</v>
      </c>
      <c r="N1576" s="27">
        <v>1500000</v>
      </c>
      <c r="O1576" s="27">
        <v>1200000</v>
      </c>
      <c r="P1576" s="145"/>
      <c r="Q1576" s="145"/>
      <c r="R1576" s="143">
        <f t="shared" si="3083"/>
        <v>0.15713484026367722</v>
      </c>
      <c r="S1576" s="27">
        <f t="shared" si="3059"/>
        <v>1350000</v>
      </c>
      <c r="T1576" s="28">
        <f t="shared" si="3060"/>
        <v>256500</v>
      </c>
      <c r="U1576" s="30">
        <f t="shared" si="3061"/>
        <v>1606500</v>
      </c>
      <c r="V1576" s="26">
        <v>1</v>
      </c>
      <c r="W1576" s="27">
        <v>1500000</v>
      </c>
      <c r="X1576" s="27">
        <v>1800000</v>
      </c>
      <c r="Y1576" s="145"/>
      <c r="Z1576" s="145"/>
      <c r="AA1576" s="143">
        <f t="shared" si="3054"/>
        <v>0.12856486930664501</v>
      </c>
      <c r="AB1576" s="27">
        <f t="shared" si="3062"/>
        <v>1650000</v>
      </c>
      <c r="AC1576" s="28">
        <f t="shared" si="3063"/>
        <v>313500</v>
      </c>
      <c r="AD1576" s="29">
        <f t="shared" si="3064"/>
        <v>1963500</v>
      </c>
      <c r="AE1576" s="26">
        <v>1</v>
      </c>
      <c r="AF1576" s="27">
        <v>1500000</v>
      </c>
      <c r="AG1576" s="27">
        <v>1830000</v>
      </c>
      <c r="AH1576" s="145"/>
      <c r="AI1576" s="145"/>
      <c r="AJ1576" s="143">
        <f t="shared" si="3043"/>
        <v>0.14014728996490131</v>
      </c>
      <c r="AK1576" s="27">
        <f t="shared" si="3065"/>
        <v>1665000</v>
      </c>
      <c r="AL1576" s="28">
        <f t="shared" si="3066"/>
        <v>316350</v>
      </c>
      <c r="AM1576" s="30">
        <f t="shared" si="3067"/>
        <v>1981350</v>
      </c>
      <c r="AN1576" s="26">
        <v>1</v>
      </c>
      <c r="AO1576" s="27">
        <v>1500000</v>
      </c>
      <c r="AP1576" s="27">
        <v>2160000</v>
      </c>
      <c r="AQ1576" s="145"/>
      <c r="AR1576" s="145"/>
      <c r="AS1576" s="143">
        <f t="shared" si="3044"/>
        <v>0.25502211780498435</v>
      </c>
      <c r="AT1576" s="27">
        <f t="shared" si="3068"/>
        <v>1830000</v>
      </c>
      <c r="AU1576" s="28">
        <f t="shared" si="3069"/>
        <v>347700</v>
      </c>
      <c r="AV1576" s="30">
        <f t="shared" si="3070"/>
        <v>2177700</v>
      </c>
      <c r="AW1576" s="26">
        <v>1</v>
      </c>
      <c r="AX1576" s="27">
        <v>1500000</v>
      </c>
      <c r="AY1576" s="27">
        <v>1800000</v>
      </c>
      <c r="AZ1576" s="145"/>
      <c r="BA1576" s="145"/>
      <c r="BB1576" s="143">
        <f t="shared" si="3045"/>
        <v>0.12856486930664501</v>
      </c>
      <c r="BC1576" s="27">
        <f t="shared" si="3071"/>
        <v>1650000</v>
      </c>
      <c r="BD1576" s="27">
        <f t="shared" si="3072"/>
        <v>313500</v>
      </c>
      <c r="BE1576" s="27">
        <f t="shared" si="3073"/>
        <v>1963500</v>
      </c>
      <c r="BF1576" s="26">
        <v>1</v>
      </c>
      <c r="BG1576" s="27">
        <v>1200000</v>
      </c>
      <c r="BH1576" s="27">
        <v>1080000</v>
      </c>
      <c r="BI1576" s="145"/>
      <c r="BJ1576" s="145"/>
      <c r="BK1576" s="143">
        <f t="shared" si="3046"/>
        <v>7.4432292756478682E-2</v>
      </c>
      <c r="BL1576" s="27">
        <f t="shared" si="3074"/>
        <v>1140000</v>
      </c>
      <c r="BM1576" s="27">
        <f t="shared" si="3075"/>
        <v>216600</v>
      </c>
      <c r="BN1576" s="28">
        <f t="shared" si="3076"/>
        <v>1356600</v>
      </c>
      <c r="BO1576" s="26">
        <v>1</v>
      </c>
      <c r="BP1576" s="27">
        <v>1200000</v>
      </c>
      <c r="BQ1576" s="27">
        <v>1140000</v>
      </c>
      <c r="BR1576" s="148"/>
      <c r="BS1576" s="148"/>
      <c r="BT1576" s="143">
        <f t="shared" si="3047"/>
        <v>3.6261886214694741E-2</v>
      </c>
      <c r="BU1576" s="27">
        <f t="shared" si="3077"/>
        <v>1170000</v>
      </c>
      <c r="BV1576" s="28">
        <f t="shared" si="3078"/>
        <v>222300</v>
      </c>
      <c r="BW1576" s="30">
        <f t="shared" si="3079"/>
        <v>1392300</v>
      </c>
      <c r="BX1576" s="26">
        <v>1</v>
      </c>
      <c r="BY1576" s="28">
        <v>1200000</v>
      </c>
      <c r="BZ1576" s="28">
        <v>1140000</v>
      </c>
      <c r="CA1576" s="156"/>
      <c r="CB1576" s="156"/>
      <c r="CC1576" s="177">
        <f t="shared" si="3048"/>
        <v>3.6261886214694741E-2</v>
      </c>
      <c r="CD1576" s="28">
        <f t="shared" si="3080"/>
        <v>1170000</v>
      </c>
      <c r="CE1576" s="28">
        <f t="shared" si="3081"/>
        <v>222300</v>
      </c>
      <c r="CF1576" s="29">
        <f t="shared" si="3082"/>
        <v>1392300</v>
      </c>
      <c r="CG1576" s="26">
        <v>1</v>
      </c>
      <c r="CH1576" s="27">
        <v>960000</v>
      </c>
      <c r="CI1576" s="27">
        <v>720000</v>
      </c>
      <c r="CJ1576" s="148"/>
      <c r="CK1576" s="148"/>
      <c r="CL1576" s="143">
        <f t="shared" si="3050"/>
        <v>0.20203050891044214</v>
      </c>
      <c r="CM1576" s="27">
        <f t="shared" si="3055"/>
        <v>840000</v>
      </c>
      <c r="CN1576" s="27">
        <f t="shared" si="3052"/>
        <v>159600</v>
      </c>
      <c r="CO1576" s="28">
        <f t="shared" si="3053"/>
        <v>999600</v>
      </c>
      <c r="CP1576" s="31" t="s">
        <v>30</v>
      </c>
      <c r="CQ1576" s="32" t="s">
        <v>30</v>
      </c>
      <c r="CR1576" s="32" t="s">
        <v>30</v>
      </c>
      <c r="CS1576" s="32" t="s">
        <v>30</v>
      </c>
      <c r="CT1576" s="32" t="s">
        <v>30</v>
      </c>
      <c r="CU1576" s="32" t="s">
        <v>30</v>
      </c>
      <c r="CV1576" s="32" t="s">
        <v>30</v>
      </c>
      <c r="CW1576" s="32" t="s">
        <v>30</v>
      </c>
      <c r="CX1576" s="34" t="s">
        <v>30</v>
      </c>
      <c r="CY1576" s="31" t="s">
        <v>30</v>
      </c>
      <c r="CZ1576" s="32" t="s">
        <v>30</v>
      </c>
      <c r="DA1576" s="32" t="s">
        <v>30</v>
      </c>
      <c r="DB1576" s="32" t="s">
        <v>30</v>
      </c>
      <c r="DC1576" s="32" t="s">
        <v>30</v>
      </c>
      <c r="DD1576" s="32" t="s">
        <v>30</v>
      </c>
      <c r="DE1576" s="32" t="s">
        <v>30</v>
      </c>
      <c r="DF1576" s="32" t="s">
        <v>30</v>
      </c>
      <c r="DG1576" s="32" t="s">
        <v>30</v>
      </c>
      <c r="DH1576" s="31" t="s">
        <v>30</v>
      </c>
      <c r="DI1576" s="43" t="s">
        <v>30</v>
      </c>
      <c r="DJ1576" s="43" t="s">
        <v>30</v>
      </c>
      <c r="DK1576" s="43" t="s">
        <v>30</v>
      </c>
      <c r="DL1576" s="43" t="s">
        <v>30</v>
      </c>
      <c r="DM1576" s="32" t="s">
        <v>30</v>
      </c>
      <c r="DN1576" s="32" t="s">
        <v>30</v>
      </c>
      <c r="DO1576" s="33" t="s">
        <v>30</v>
      </c>
    </row>
    <row r="1577" spans="1:119" ht="21" customHeight="1" x14ac:dyDescent="0.25">
      <c r="A1577" s="66" t="s">
        <v>3087</v>
      </c>
      <c r="B1577" s="67" t="s">
        <v>2702</v>
      </c>
      <c r="C1577" s="68" t="s">
        <v>3088</v>
      </c>
      <c r="D1577" s="26">
        <v>1</v>
      </c>
      <c r="E1577" s="27">
        <v>1000000</v>
      </c>
      <c r="F1577" s="27">
        <v>1200000</v>
      </c>
      <c r="G1577" s="148"/>
      <c r="H1577" s="148"/>
      <c r="I1577" s="143">
        <f t="shared" si="3056"/>
        <v>0.12856486930664501</v>
      </c>
      <c r="J1577" s="27">
        <f t="shared" si="3057"/>
        <v>1100000</v>
      </c>
      <c r="K1577" s="28">
        <f t="shared" si="3058"/>
        <v>209000</v>
      </c>
      <c r="L1577" s="29">
        <f t="shared" si="3049"/>
        <v>1309000</v>
      </c>
      <c r="M1577" s="26">
        <v>1</v>
      </c>
      <c r="N1577" s="27">
        <v>1000000</v>
      </c>
      <c r="O1577" s="27">
        <v>800000</v>
      </c>
      <c r="P1577" s="145"/>
      <c r="Q1577" s="145"/>
      <c r="R1577" s="143">
        <f t="shared" si="3083"/>
        <v>0.15713484026367724</v>
      </c>
      <c r="S1577" s="27">
        <f t="shared" si="3059"/>
        <v>900000</v>
      </c>
      <c r="T1577" s="28">
        <f t="shared" si="3060"/>
        <v>171000</v>
      </c>
      <c r="U1577" s="30">
        <f t="shared" si="3061"/>
        <v>1071000</v>
      </c>
      <c r="V1577" s="26">
        <v>1</v>
      </c>
      <c r="W1577" s="27">
        <v>1000000</v>
      </c>
      <c r="X1577" s="27">
        <v>1200000</v>
      </c>
      <c r="Y1577" s="145"/>
      <c r="Z1577" s="145"/>
      <c r="AA1577" s="143">
        <f t="shared" si="3054"/>
        <v>0.12856486930664501</v>
      </c>
      <c r="AB1577" s="27">
        <f t="shared" si="3062"/>
        <v>1100000</v>
      </c>
      <c r="AC1577" s="28">
        <f t="shared" si="3063"/>
        <v>209000</v>
      </c>
      <c r="AD1577" s="29">
        <f t="shared" si="3064"/>
        <v>1309000</v>
      </c>
      <c r="AE1577" s="26">
        <v>1</v>
      </c>
      <c r="AF1577" s="27">
        <v>1000000</v>
      </c>
      <c r="AG1577" s="27">
        <v>1220000</v>
      </c>
      <c r="AH1577" s="145"/>
      <c r="AI1577" s="145"/>
      <c r="AJ1577" s="143">
        <f t="shared" si="3043"/>
        <v>0.14014728996490131</v>
      </c>
      <c r="AK1577" s="27">
        <f t="shared" si="3065"/>
        <v>1110000</v>
      </c>
      <c r="AL1577" s="28">
        <f t="shared" si="3066"/>
        <v>210900</v>
      </c>
      <c r="AM1577" s="30">
        <f t="shared" si="3067"/>
        <v>1320900</v>
      </c>
      <c r="AN1577" s="26">
        <v>1</v>
      </c>
      <c r="AO1577" s="27">
        <v>1000000</v>
      </c>
      <c r="AP1577" s="27">
        <v>1440000</v>
      </c>
      <c r="AQ1577" s="145"/>
      <c r="AR1577" s="145"/>
      <c r="AS1577" s="143">
        <f t="shared" si="3044"/>
        <v>0.25502211780498435</v>
      </c>
      <c r="AT1577" s="27">
        <f t="shared" si="3068"/>
        <v>1220000</v>
      </c>
      <c r="AU1577" s="28">
        <f t="shared" si="3069"/>
        <v>231800</v>
      </c>
      <c r="AV1577" s="30">
        <f t="shared" si="3070"/>
        <v>1451800</v>
      </c>
      <c r="AW1577" s="26">
        <v>1</v>
      </c>
      <c r="AX1577" s="27">
        <v>1000000</v>
      </c>
      <c r="AY1577" s="27">
        <v>1200000</v>
      </c>
      <c r="AZ1577" s="145"/>
      <c r="BA1577" s="145"/>
      <c r="BB1577" s="143">
        <f t="shared" si="3045"/>
        <v>0.12856486930664501</v>
      </c>
      <c r="BC1577" s="27">
        <f t="shared" si="3071"/>
        <v>1100000</v>
      </c>
      <c r="BD1577" s="27">
        <f t="shared" si="3072"/>
        <v>209000</v>
      </c>
      <c r="BE1577" s="27">
        <f t="shared" si="3073"/>
        <v>1309000</v>
      </c>
      <c r="BF1577" s="26">
        <v>1</v>
      </c>
      <c r="BG1577" s="27">
        <v>800000</v>
      </c>
      <c r="BH1577" s="27">
        <v>1500000</v>
      </c>
      <c r="BI1577" s="145"/>
      <c r="BJ1577" s="145"/>
      <c r="BK1577" s="163">
        <f t="shared" si="3046"/>
        <v>0.43041282333094194</v>
      </c>
      <c r="BL1577" s="198">
        <f>+BG1577</f>
        <v>800000</v>
      </c>
      <c r="BM1577" s="27">
        <f t="shared" si="3075"/>
        <v>152000</v>
      </c>
      <c r="BN1577" s="28">
        <f t="shared" si="3076"/>
        <v>952000</v>
      </c>
      <c r="BO1577" s="26">
        <v>1</v>
      </c>
      <c r="BP1577" s="27">
        <v>800000</v>
      </c>
      <c r="BQ1577" s="27">
        <v>760000</v>
      </c>
      <c r="BR1577" s="148"/>
      <c r="BS1577" s="148"/>
      <c r="BT1577" s="143">
        <f t="shared" si="3047"/>
        <v>3.6261886214694741E-2</v>
      </c>
      <c r="BU1577" s="27">
        <f t="shared" si="3077"/>
        <v>780000</v>
      </c>
      <c r="BV1577" s="28">
        <f t="shared" si="3078"/>
        <v>148200</v>
      </c>
      <c r="BW1577" s="30">
        <f t="shared" si="3079"/>
        <v>928200</v>
      </c>
      <c r="BX1577" s="26">
        <v>1</v>
      </c>
      <c r="BY1577" s="28">
        <v>800000</v>
      </c>
      <c r="BZ1577" s="28">
        <v>760000</v>
      </c>
      <c r="CA1577" s="156"/>
      <c r="CB1577" s="156"/>
      <c r="CC1577" s="177">
        <f t="shared" si="3048"/>
        <v>3.6261886214694741E-2</v>
      </c>
      <c r="CD1577" s="28">
        <f t="shared" si="3080"/>
        <v>780000</v>
      </c>
      <c r="CE1577" s="28">
        <f t="shared" si="3081"/>
        <v>148200</v>
      </c>
      <c r="CF1577" s="29">
        <f t="shared" si="3082"/>
        <v>928200</v>
      </c>
      <c r="CG1577" s="26">
        <v>1</v>
      </c>
      <c r="CH1577" s="27">
        <v>640000</v>
      </c>
      <c r="CI1577" s="27">
        <v>480000</v>
      </c>
      <c r="CJ1577" s="148"/>
      <c r="CK1577" s="148"/>
      <c r="CL1577" s="143">
        <f t="shared" si="3050"/>
        <v>0.20203050891044214</v>
      </c>
      <c r="CM1577" s="27">
        <f t="shared" si="3055"/>
        <v>560000</v>
      </c>
      <c r="CN1577" s="27">
        <f t="shared" si="3052"/>
        <v>106400</v>
      </c>
      <c r="CO1577" s="28">
        <f>+CN1577+CM1577</f>
        <v>666400</v>
      </c>
      <c r="CP1577" s="31" t="s">
        <v>30</v>
      </c>
      <c r="CQ1577" s="32" t="s">
        <v>30</v>
      </c>
      <c r="CR1577" s="32" t="s">
        <v>30</v>
      </c>
      <c r="CS1577" s="32" t="s">
        <v>30</v>
      </c>
      <c r="CT1577" s="32" t="s">
        <v>30</v>
      </c>
      <c r="CU1577" s="32" t="s">
        <v>30</v>
      </c>
      <c r="CV1577" s="32" t="s">
        <v>30</v>
      </c>
      <c r="CW1577" s="32" t="s">
        <v>30</v>
      </c>
      <c r="CX1577" s="34" t="s">
        <v>30</v>
      </c>
      <c r="CY1577" s="31" t="s">
        <v>30</v>
      </c>
      <c r="CZ1577" s="32" t="s">
        <v>30</v>
      </c>
      <c r="DA1577" s="32" t="s">
        <v>30</v>
      </c>
      <c r="DB1577" s="32" t="s">
        <v>30</v>
      </c>
      <c r="DC1577" s="32" t="s">
        <v>30</v>
      </c>
      <c r="DD1577" s="32" t="s">
        <v>30</v>
      </c>
      <c r="DE1577" s="32" t="s">
        <v>30</v>
      </c>
      <c r="DF1577" s="32" t="s">
        <v>30</v>
      </c>
      <c r="DG1577" s="32" t="s">
        <v>30</v>
      </c>
      <c r="DH1577" s="31" t="s">
        <v>30</v>
      </c>
      <c r="DI1577" s="43" t="s">
        <v>30</v>
      </c>
      <c r="DJ1577" s="43" t="s">
        <v>30</v>
      </c>
      <c r="DK1577" s="43" t="s">
        <v>30</v>
      </c>
      <c r="DL1577" s="43" t="s">
        <v>30</v>
      </c>
      <c r="DM1577" s="32" t="s">
        <v>30</v>
      </c>
      <c r="DN1577" s="32" t="s">
        <v>30</v>
      </c>
      <c r="DO1577" s="33" t="s">
        <v>30</v>
      </c>
    </row>
    <row r="1578" spans="1:119" ht="21" customHeight="1" x14ac:dyDescent="0.25">
      <c r="A1578" s="66" t="s">
        <v>3089</v>
      </c>
      <c r="B1578" s="67" t="s">
        <v>2702</v>
      </c>
      <c r="C1578" s="68" t="s">
        <v>3090</v>
      </c>
      <c r="D1578" s="26">
        <v>1</v>
      </c>
      <c r="E1578" s="27">
        <v>3000000</v>
      </c>
      <c r="F1578" s="27">
        <v>3600000</v>
      </c>
      <c r="G1578" s="148"/>
      <c r="H1578" s="148"/>
      <c r="I1578" s="143">
        <f t="shared" si="3056"/>
        <v>0.12856486930664501</v>
      </c>
      <c r="J1578" s="27">
        <f t="shared" si="3057"/>
        <v>3300000</v>
      </c>
      <c r="K1578" s="28">
        <f t="shared" si="3058"/>
        <v>627000</v>
      </c>
      <c r="L1578" s="29">
        <f t="shared" si="3049"/>
        <v>3927000</v>
      </c>
      <c r="M1578" s="26">
        <v>1</v>
      </c>
      <c r="N1578" s="27">
        <v>3000000</v>
      </c>
      <c r="O1578" s="27">
        <v>2400000</v>
      </c>
      <c r="P1578" s="145"/>
      <c r="Q1578" s="145"/>
      <c r="R1578" s="143">
        <f t="shared" si="3083"/>
        <v>0.15713484026367722</v>
      </c>
      <c r="S1578" s="27">
        <f t="shared" si="3059"/>
        <v>2700000</v>
      </c>
      <c r="T1578" s="28">
        <f t="shared" si="3060"/>
        <v>513000</v>
      </c>
      <c r="U1578" s="30">
        <f t="shared" si="3061"/>
        <v>3213000</v>
      </c>
      <c r="V1578" s="26">
        <v>1</v>
      </c>
      <c r="W1578" s="27">
        <v>3000000</v>
      </c>
      <c r="X1578" s="27">
        <v>3600000</v>
      </c>
      <c r="Y1578" s="145"/>
      <c r="Z1578" s="145"/>
      <c r="AA1578" s="143">
        <f t="shared" si="3054"/>
        <v>0.12856486930664501</v>
      </c>
      <c r="AB1578" s="27">
        <f t="shared" si="3062"/>
        <v>3300000</v>
      </c>
      <c r="AC1578" s="28">
        <f t="shared" si="3063"/>
        <v>627000</v>
      </c>
      <c r="AD1578" s="29">
        <f t="shared" si="3064"/>
        <v>3927000</v>
      </c>
      <c r="AE1578" s="26">
        <v>1</v>
      </c>
      <c r="AF1578" s="27">
        <v>3000000</v>
      </c>
      <c r="AG1578" s="27">
        <v>3660000</v>
      </c>
      <c r="AH1578" s="145"/>
      <c r="AI1578" s="145"/>
      <c r="AJ1578" s="143">
        <f t="shared" si="3043"/>
        <v>0.14014728996490131</v>
      </c>
      <c r="AK1578" s="27">
        <f t="shared" si="3065"/>
        <v>3330000</v>
      </c>
      <c r="AL1578" s="28">
        <f t="shared" si="3066"/>
        <v>632700</v>
      </c>
      <c r="AM1578" s="30">
        <f t="shared" si="3067"/>
        <v>3962700</v>
      </c>
      <c r="AN1578" s="26">
        <v>1</v>
      </c>
      <c r="AO1578" s="27">
        <v>3000000</v>
      </c>
      <c r="AP1578" s="27">
        <v>4320000</v>
      </c>
      <c r="AQ1578" s="145"/>
      <c r="AR1578" s="145"/>
      <c r="AS1578" s="143">
        <f t="shared" si="3044"/>
        <v>0.25502211780498435</v>
      </c>
      <c r="AT1578" s="27">
        <f t="shared" si="3068"/>
        <v>3660000</v>
      </c>
      <c r="AU1578" s="28">
        <f t="shared" si="3069"/>
        <v>695400</v>
      </c>
      <c r="AV1578" s="30">
        <f t="shared" si="3070"/>
        <v>4355400</v>
      </c>
      <c r="AW1578" s="26">
        <v>1</v>
      </c>
      <c r="AX1578" s="27">
        <v>3000000</v>
      </c>
      <c r="AY1578" s="27">
        <v>3600000</v>
      </c>
      <c r="AZ1578" s="145"/>
      <c r="BA1578" s="145"/>
      <c r="BB1578" s="143">
        <f t="shared" si="3045"/>
        <v>0.12856486930664501</v>
      </c>
      <c r="BC1578" s="27">
        <f t="shared" si="3071"/>
        <v>3300000</v>
      </c>
      <c r="BD1578" s="27">
        <f t="shared" si="3072"/>
        <v>627000</v>
      </c>
      <c r="BE1578" s="27">
        <f t="shared" si="3073"/>
        <v>3927000</v>
      </c>
      <c r="BF1578" s="26">
        <v>1</v>
      </c>
      <c r="BG1578" s="27">
        <v>2400000</v>
      </c>
      <c r="BH1578" s="27">
        <v>2160000</v>
      </c>
      <c r="BI1578" s="145"/>
      <c r="BJ1578" s="145"/>
      <c r="BK1578" s="143">
        <f t="shared" si="3046"/>
        <v>7.4432292756478682E-2</v>
      </c>
      <c r="BL1578" s="27">
        <f t="shared" si="3074"/>
        <v>2280000</v>
      </c>
      <c r="BM1578" s="27">
        <f t="shared" si="3075"/>
        <v>433200</v>
      </c>
      <c r="BN1578" s="28">
        <f t="shared" si="3076"/>
        <v>2713200</v>
      </c>
      <c r="BO1578" s="26">
        <v>1</v>
      </c>
      <c r="BP1578" s="27">
        <v>2400000</v>
      </c>
      <c r="BQ1578" s="27">
        <v>2280000</v>
      </c>
      <c r="BR1578" s="148"/>
      <c r="BS1578" s="148"/>
      <c r="BT1578" s="143">
        <f t="shared" si="3047"/>
        <v>3.6261886214694741E-2</v>
      </c>
      <c r="BU1578" s="27">
        <f t="shared" si="3077"/>
        <v>2340000</v>
      </c>
      <c r="BV1578" s="28">
        <f t="shared" si="3078"/>
        <v>444600</v>
      </c>
      <c r="BW1578" s="30">
        <f t="shared" si="3079"/>
        <v>2784600</v>
      </c>
      <c r="BX1578" s="26">
        <v>1</v>
      </c>
      <c r="BY1578" s="28">
        <v>2400000</v>
      </c>
      <c r="BZ1578" s="28">
        <v>2280000</v>
      </c>
      <c r="CA1578" s="156"/>
      <c r="CB1578" s="156"/>
      <c r="CC1578" s="177">
        <f t="shared" si="3048"/>
        <v>3.6261886214694741E-2</v>
      </c>
      <c r="CD1578" s="28">
        <f t="shared" si="3080"/>
        <v>2340000</v>
      </c>
      <c r="CE1578" s="28">
        <f t="shared" si="3081"/>
        <v>444600</v>
      </c>
      <c r="CF1578" s="29">
        <f t="shared" si="3082"/>
        <v>2784600</v>
      </c>
      <c r="CG1578" s="26">
        <v>1</v>
      </c>
      <c r="CH1578" s="27">
        <v>1920000</v>
      </c>
      <c r="CI1578" s="27">
        <v>1440000</v>
      </c>
      <c r="CJ1578" s="148"/>
      <c r="CK1578" s="148"/>
      <c r="CL1578" s="143">
        <f t="shared" si="3050"/>
        <v>0.20203050891044214</v>
      </c>
      <c r="CM1578" s="27">
        <f t="shared" si="3055"/>
        <v>1680000</v>
      </c>
      <c r="CN1578" s="27">
        <f t="shared" si="3052"/>
        <v>319200</v>
      </c>
      <c r="CO1578" s="28">
        <f t="shared" si="3053"/>
        <v>1999200</v>
      </c>
      <c r="CP1578" s="31" t="s">
        <v>30</v>
      </c>
      <c r="CQ1578" s="32" t="s">
        <v>30</v>
      </c>
      <c r="CR1578" s="32" t="s">
        <v>30</v>
      </c>
      <c r="CS1578" s="32" t="s">
        <v>30</v>
      </c>
      <c r="CT1578" s="32" t="s">
        <v>30</v>
      </c>
      <c r="CU1578" s="32" t="s">
        <v>30</v>
      </c>
      <c r="CV1578" s="32" t="s">
        <v>30</v>
      </c>
      <c r="CW1578" s="32" t="s">
        <v>30</v>
      </c>
      <c r="CX1578" s="34" t="s">
        <v>30</v>
      </c>
      <c r="CY1578" s="31" t="s">
        <v>30</v>
      </c>
      <c r="CZ1578" s="32" t="s">
        <v>30</v>
      </c>
      <c r="DA1578" s="32" t="s">
        <v>30</v>
      </c>
      <c r="DB1578" s="32" t="s">
        <v>30</v>
      </c>
      <c r="DC1578" s="32" t="s">
        <v>30</v>
      </c>
      <c r="DD1578" s="32" t="s">
        <v>30</v>
      </c>
      <c r="DE1578" s="32" t="s">
        <v>30</v>
      </c>
      <c r="DF1578" s="32" t="s">
        <v>30</v>
      </c>
      <c r="DG1578" s="32" t="s">
        <v>30</v>
      </c>
      <c r="DH1578" s="31" t="s">
        <v>30</v>
      </c>
      <c r="DI1578" s="43" t="s">
        <v>30</v>
      </c>
      <c r="DJ1578" s="43" t="s">
        <v>30</v>
      </c>
      <c r="DK1578" s="43" t="s">
        <v>30</v>
      </c>
      <c r="DL1578" s="43" t="s">
        <v>30</v>
      </c>
      <c r="DM1578" s="32" t="s">
        <v>30</v>
      </c>
      <c r="DN1578" s="32" t="s">
        <v>30</v>
      </c>
      <c r="DO1578" s="33" t="s">
        <v>30</v>
      </c>
    </row>
    <row r="1579" spans="1:119" ht="21" customHeight="1" x14ac:dyDescent="0.25">
      <c r="A1579" s="66" t="s">
        <v>3091</v>
      </c>
      <c r="B1579" s="67" t="s">
        <v>2702</v>
      </c>
      <c r="C1579" s="68" t="s">
        <v>3092</v>
      </c>
      <c r="D1579" s="26">
        <v>1</v>
      </c>
      <c r="E1579" s="27">
        <v>2000000</v>
      </c>
      <c r="F1579" s="27">
        <v>2400000</v>
      </c>
      <c r="G1579" s="148"/>
      <c r="H1579" s="148"/>
      <c r="I1579" s="143">
        <f t="shared" si="3056"/>
        <v>0.12856486930664501</v>
      </c>
      <c r="J1579" s="27">
        <f t="shared" si="3057"/>
        <v>2200000</v>
      </c>
      <c r="K1579" s="28">
        <f t="shared" si="3058"/>
        <v>418000</v>
      </c>
      <c r="L1579" s="29">
        <f t="shared" si="3049"/>
        <v>2618000</v>
      </c>
      <c r="M1579" s="26">
        <v>1</v>
      </c>
      <c r="N1579" s="27">
        <v>2000000</v>
      </c>
      <c r="O1579" s="27">
        <v>1600000</v>
      </c>
      <c r="P1579" s="145"/>
      <c r="Q1579" s="145"/>
      <c r="R1579" s="143">
        <f t="shared" si="3083"/>
        <v>0.15713484026367724</v>
      </c>
      <c r="S1579" s="27">
        <f t="shared" si="3059"/>
        <v>1800000</v>
      </c>
      <c r="T1579" s="28">
        <f t="shared" si="3060"/>
        <v>342000</v>
      </c>
      <c r="U1579" s="30">
        <f t="shared" si="3061"/>
        <v>2142000</v>
      </c>
      <c r="V1579" s="26">
        <v>1</v>
      </c>
      <c r="W1579" s="27">
        <v>2000000</v>
      </c>
      <c r="X1579" s="27">
        <v>2400000</v>
      </c>
      <c r="Y1579" s="145"/>
      <c r="Z1579" s="145"/>
      <c r="AA1579" s="143">
        <f t="shared" si="3054"/>
        <v>0.12856486930664501</v>
      </c>
      <c r="AB1579" s="27">
        <f t="shared" si="3062"/>
        <v>2200000</v>
      </c>
      <c r="AC1579" s="28">
        <f t="shared" si="3063"/>
        <v>418000</v>
      </c>
      <c r="AD1579" s="29">
        <f t="shared" si="3064"/>
        <v>2618000</v>
      </c>
      <c r="AE1579" s="26">
        <v>1</v>
      </c>
      <c r="AF1579" s="27">
        <v>2000000</v>
      </c>
      <c r="AG1579" s="27">
        <v>2440000</v>
      </c>
      <c r="AH1579" s="145"/>
      <c r="AI1579" s="145"/>
      <c r="AJ1579" s="143">
        <f t="shared" si="3043"/>
        <v>0.14014728996490131</v>
      </c>
      <c r="AK1579" s="27">
        <f t="shared" si="3065"/>
        <v>2220000</v>
      </c>
      <c r="AL1579" s="28">
        <f t="shared" si="3066"/>
        <v>421800</v>
      </c>
      <c r="AM1579" s="30">
        <f t="shared" si="3067"/>
        <v>2641800</v>
      </c>
      <c r="AN1579" s="26">
        <v>1</v>
      </c>
      <c r="AO1579" s="27">
        <v>2000000</v>
      </c>
      <c r="AP1579" s="27">
        <v>2880000</v>
      </c>
      <c r="AQ1579" s="145"/>
      <c r="AR1579" s="145"/>
      <c r="AS1579" s="143">
        <f t="shared" si="3044"/>
        <v>0.25502211780498435</v>
      </c>
      <c r="AT1579" s="27">
        <f t="shared" si="3068"/>
        <v>2440000</v>
      </c>
      <c r="AU1579" s="28">
        <f t="shared" si="3069"/>
        <v>463600</v>
      </c>
      <c r="AV1579" s="30">
        <f t="shared" si="3070"/>
        <v>2903600</v>
      </c>
      <c r="AW1579" s="26">
        <v>1</v>
      </c>
      <c r="AX1579" s="27">
        <v>2000000</v>
      </c>
      <c r="AY1579" s="27">
        <v>2400000</v>
      </c>
      <c r="AZ1579" s="145"/>
      <c r="BA1579" s="145"/>
      <c r="BB1579" s="143">
        <f t="shared" si="3045"/>
        <v>0.12856486930664501</v>
      </c>
      <c r="BC1579" s="27">
        <f t="shared" si="3071"/>
        <v>2200000</v>
      </c>
      <c r="BD1579" s="27">
        <f t="shared" si="3072"/>
        <v>418000</v>
      </c>
      <c r="BE1579" s="27">
        <f t="shared" si="3073"/>
        <v>2618000</v>
      </c>
      <c r="BF1579" s="26">
        <v>1</v>
      </c>
      <c r="BG1579" s="27">
        <v>1600000</v>
      </c>
      <c r="BH1579" s="27">
        <v>1440000</v>
      </c>
      <c r="BI1579" s="145"/>
      <c r="BJ1579" s="145"/>
      <c r="BK1579" s="143">
        <f t="shared" si="3046"/>
        <v>7.4432292756478682E-2</v>
      </c>
      <c r="BL1579" s="27">
        <f t="shared" si="3074"/>
        <v>1520000</v>
      </c>
      <c r="BM1579" s="27">
        <f t="shared" si="3075"/>
        <v>288800</v>
      </c>
      <c r="BN1579" s="28">
        <f t="shared" si="3076"/>
        <v>1808800</v>
      </c>
      <c r="BO1579" s="26">
        <v>1</v>
      </c>
      <c r="BP1579" s="27">
        <v>1600000</v>
      </c>
      <c r="BQ1579" s="27">
        <v>1520000</v>
      </c>
      <c r="BR1579" s="148"/>
      <c r="BS1579" s="148"/>
      <c r="BT1579" s="143">
        <f t="shared" si="3047"/>
        <v>3.6261886214694741E-2</v>
      </c>
      <c r="BU1579" s="27">
        <f t="shared" si="3077"/>
        <v>1560000</v>
      </c>
      <c r="BV1579" s="28">
        <f t="shared" si="3078"/>
        <v>296400</v>
      </c>
      <c r="BW1579" s="30">
        <f t="shared" si="3079"/>
        <v>1856400</v>
      </c>
      <c r="BX1579" s="26">
        <v>1</v>
      </c>
      <c r="BY1579" s="28">
        <v>1600000</v>
      </c>
      <c r="BZ1579" s="28">
        <v>1520000</v>
      </c>
      <c r="CA1579" s="156"/>
      <c r="CB1579" s="156"/>
      <c r="CC1579" s="177">
        <f t="shared" si="3048"/>
        <v>3.6261886214694741E-2</v>
      </c>
      <c r="CD1579" s="28">
        <f t="shared" si="3080"/>
        <v>1560000</v>
      </c>
      <c r="CE1579" s="28">
        <f t="shared" si="3081"/>
        <v>296400</v>
      </c>
      <c r="CF1579" s="29">
        <f t="shared" si="3082"/>
        <v>1856400</v>
      </c>
      <c r="CG1579" s="26">
        <v>1</v>
      </c>
      <c r="CH1579" s="27">
        <v>1280000</v>
      </c>
      <c r="CI1579" s="27">
        <v>960000</v>
      </c>
      <c r="CJ1579" s="148"/>
      <c r="CK1579" s="148"/>
      <c r="CL1579" s="143">
        <f t="shared" si="3050"/>
        <v>0.20203050891044214</v>
      </c>
      <c r="CM1579" s="27">
        <f t="shared" si="3055"/>
        <v>1120000</v>
      </c>
      <c r="CN1579" s="27">
        <f t="shared" si="3052"/>
        <v>212800</v>
      </c>
      <c r="CO1579" s="28">
        <f t="shared" si="3053"/>
        <v>1332800</v>
      </c>
      <c r="CP1579" s="31" t="s">
        <v>30</v>
      </c>
      <c r="CQ1579" s="32" t="s">
        <v>30</v>
      </c>
      <c r="CR1579" s="32" t="s">
        <v>30</v>
      </c>
      <c r="CS1579" s="32" t="s">
        <v>30</v>
      </c>
      <c r="CT1579" s="32" t="s">
        <v>30</v>
      </c>
      <c r="CU1579" s="32" t="s">
        <v>30</v>
      </c>
      <c r="CV1579" s="32" t="s">
        <v>30</v>
      </c>
      <c r="CW1579" s="32" t="s">
        <v>30</v>
      </c>
      <c r="CX1579" s="34" t="s">
        <v>30</v>
      </c>
      <c r="CY1579" s="31" t="s">
        <v>30</v>
      </c>
      <c r="CZ1579" s="32" t="s">
        <v>30</v>
      </c>
      <c r="DA1579" s="32" t="s">
        <v>30</v>
      </c>
      <c r="DB1579" s="32" t="s">
        <v>30</v>
      </c>
      <c r="DC1579" s="32" t="s">
        <v>30</v>
      </c>
      <c r="DD1579" s="32" t="s">
        <v>30</v>
      </c>
      <c r="DE1579" s="32" t="s">
        <v>30</v>
      </c>
      <c r="DF1579" s="32" t="s">
        <v>30</v>
      </c>
      <c r="DG1579" s="32" t="s">
        <v>30</v>
      </c>
      <c r="DH1579" s="31" t="s">
        <v>30</v>
      </c>
      <c r="DI1579" s="43" t="s">
        <v>30</v>
      </c>
      <c r="DJ1579" s="43" t="s">
        <v>30</v>
      </c>
      <c r="DK1579" s="43" t="s">
        <v>30</v>
      </c>
      <c r="DL1579" s="43" t="s">
        <v>30</v>
      </c>
      <c r="DM1579" s="32" t="s">
        <v>30</v>
      </c>
      <c r="DN1579" s="32" t="s">
        <v>30</v>
      </c>
      <c r="DO1579" s="33" t="s">
        <v>30</v>
      </c>
    </row>
    <row r="1580" spans="1:119" ht="21" customHeight="1" x14ac:dyDescent="0.25">
      <c r="A1580" s="66" t="s">
        <v>3093</v>
      </c>
      <c r="B1580" s="67" t="s">
        <v>2702</v>
      </c>
      <c r="C1580" s="68" t="s">
        <v>3094</v>
      </c>
      <c r="D1580" s="26">
        <v>1</v>
      </c>
      <c r="E1580" s="27">
        <v>1000000</v>
      </c>
      <c r="F1580" s="27">
        <v>1200000</v>
      </c>
      <c r="G1580" s="148"/>
      <c r="H1580" s="148"/>
      <c r="I1580" s="143">
        <f t="shared" si="3056"/>
        <v>0.12856486930664501</v>
      </c>
      <c r="J1580" s="27">
        <f t="shared" si="3057"/>
        <v>1100000</v>
      </c>
      <c r="K1580" s="28">
        <f t="shared" si="3058"/>
        <v>209000</v>
      </c>
      <c r="L1580" s="29">
        <f t="shared" si="3049"/>
        <v>1309000</v>
      </c>
      <c r="M1580" s="26">
        <v>1</v>
      </c>
      <c r="N1580" s="27">
        <v>1000000</v>
      </c>
      <c r="O1580" s="27">
        <v>800000</v>
      </c>
      <c r="P1580" s="145"/>
      <c r="Q1580" s="145"/>
      <c r="R1580" s="143">
        <f t="shared" si="3083"/>
        <v>0.15713484026367724</v>
      </c>
      <c r="S1580" s="27">
        <f t="shared" si="3059"/>
        <v>900000</v>
      </c>
      <c r="T1580" s="28">
        <f t="shared" si="3060"/>
        <v>171000</v>
      </c>
      <c r="U1580" s="30">
        <f t="shared" si="3061"/>
        <v>1071000</v>
      </c>
      <c r="V1580" s="26">
        <v>1</v>
      </c>
      <c r="W1580" s="27">
        <v>1000000</v>
      </c>
      <c r="X1580" s="27">
        <v>1200000</v>
      </c>
      <c r="Y1580" s="145"/>
      <c r="Z1580" s="145"/>
      <c r="AA1580" s="143">
        <f t="shared" si="3054"/>
        <v>0.12856486930664501</v>
      </c>
      <c r="AB1580" s="27">
        <f t="shared" si="3062"/>
        <v>1100000</v>
      </c>
      <c r="AC1580" s="28">
        <f t="shared" si="3063"/>
        <v>209000</v>
      </c>
      <c r="AD1580" s="29">
        <f t="shared" si="3064"/>
        <v>1309000</v>
      </c>
      <c r="AE1580" s="26">
        <v>1</v>
      </c>
      <c r="AF1580" s="27">
        <v>1000000</v>
      </c>
      <c r="AG1580" s="27">
        <v>1220000</v>
      </c>
      <c r="AH1580" s="145"/>
      <c r="AI1580" s="145"/>
      <c r="AJ1580" s="143">
        <f t="shared" si="3043"/>
        <v>0.14014728996490131</v>
      </c>
      <c r="AK1580" s="27">
        <f t="shared" si="3065"/>
        <v>1110000</v>
      </c>
      <c r="AL1580" s="28">
        <f t="shared" si="3066"/>
        <v>210900</v>
      </c>
      <c r="AM1580" s="30">
        <f t="shared" si="3067"/>
        <v>1320900</v>
      </c>
      <c r="AN1580" s="26">
        <v>1</v>
      </c>
      <c r="AO1580" s="27">
        <v>1000000</v>
      </c>
      <c r="AP1580" s="27">
        <v>1440000</v>
      </c>
      <c r="AQ1580" s="145"/>
      <c r="AR1580" s="145"/>
      <c r="AS1580" s="143">
        <f t="shared" si="3044"/>
        <v>0.25502211780498435</v>
      </c>
      <c r="AT1580" s="27">
        <f t="shared" si="3068"/>
        <v>1220000</v>
      </c>
      <c r="AU1580" s="28">
        <f t="shared" si="3069"/>
        <v>231800</v>
      </c>
      <c r="AV1580" s="30">
        <f t="shared" si="3070"/>
        <v>1451800</v>
      </c>
      <c r="AW1580" s="26">
        <v>1</v>
      </c>
      <c r="AX1580" s="27">
        <v>1000000</v>
      </c>
      <c r="AY1580" s="27">
        <v>1200000</v>
      </c>
      <c r="AZ1580" s="145"/>
      <c r="BA1580" s="145"/>
      <c r="BB1580" s="143">
        <f t="shared" si="3045"/>
        <v>0.12856486930664501</v>
      </c>
      <c r="BC1580" s="27">
        <f t="shared" si="3071"/>
        <v>1100000</v>
      </c>
      <c r="BD1580" s="27">
        <f t="shared" si="3072"/>
        <v>209000</v>
      </c>
      <c r="BE1580" s="27">
        <f t="shared" si="3073"/>
        <v>1309000</v>
      </c>
      <c r="BF1580" s="26">
        <v>1</v>
      </c>
      <c r="BG1580" s="27">
        <v>800000</v>
      </c>
      <c r="BH1580" s="27">
        <v>720000</v>
      </c>
      <c r="BI1580" s="145"/>
      <c r="BJ1580" s="145"/>
      <c r="BK1580" s="143">
        <f t="shared" si="3046"/>
        <v>7.4432292756478682E-2</v>
      </c>
      <c r="BL1580" s="27">
        <f t="shared" si="3074"/>
        <v>760000</v>
      </c>
      <c r="BM1580" s="27">
        <f t="shared" si="3075"/>
        <v>144400</v>
      </c>
      <c r="BN1580" s="28">
        <f t="shared" si="3076"/>
        <v>904400</v>
      </c>
      <c r="BO1580" s="26">
        <v>1</v>
      </c>
      <c r="BP1580" s="27">
        <v>800000</v>
      </c>
      <c r="BQ1580" s="27">
        <v>760000</v>
      </c>
      <c r="BR1580" s="148"/>
      <c r="BS1580" s="148"/>
      <c r="BT1580" s="143">
        <f t="shared" si="3047"/>
        <v>3.6261886214694741E-2</v>
      </c>
      <c r="BU1580" s="27">
        <f t="shared" si="3077"/>
        <v>780000</v>
      </c>
      <c r="BV1580" s="28">
        <f t="shared" si="3078"/>
        <v>148200</v>
      </c>
      <c r="BW1580" s="30">
        <f>+BV1580+BU1580</f>
        <v>928200</v>
      </c>
      <c r="BX1580" s="26">
        <v>1</v>
      </c>
      <c r="BY1580" s="28">
        <v>800000</v>
      </c>
      <c r="BZ1580" s="28">
        <v>760000</v>
      </c>
      <c r="CA1580" s="156"/>
      <c r="CB1580" s="156"/>
      <c r="CC1580" s="177">
        <f t="shared" si="3048"/>
        <v>3.6261886214694741E-2</v>
      </c>
      <c r="CD1580" s="28">
        <f t="shared" si="3080"/>
        <v>780000</v>
      </c>
      <c r="CE1580" s="28">
        <f t="shared" si="3081"/>
        <v>148200</v>
      </c>
      <c r="CF1580" s="29">
        <f>+CE1580+CD1580</f>
        <v>928200</v>
      </c>
      <c r="CG1580" s="26">
        <v>1</v>
      </c>
      <c r="CH1580" s="27">
        <v>640000</v>
      </c>
      <c r="CI1580" s="27">
        <v>480000</v>
      </c>
      <c r="CJ1580" s="148"/>
      <c r="CK1580" s="148"/>
      <c r="CL1580" s="143">
        <f t="shared" si="3050"/>
        <v>0.20203050891044214</v>
      </c>
      <c r="CM1580" s="27">
        <f t="shared" si="3055"/>
        <v>560000</v>
      </c>
      <c r="CN1580" s="27">
        <f t="shared" si="3052"/>
        <v>106400</v>
      </c>
      <c r="CO1580" s="28">
        <f t="shared" si="3053"/>
        <v>666400</v>
      </c>
      <c r="CP1580" s="31" t="s">
        <v>30</v>
      </c>
      <c r="CQ1580" s="32" t="s">
        <v>30</v>
      </c>
      <c r="CR1580" s="32" t="s">
        <v>30</v>
      </c>
      <c r="CS1580" s="32" t="s">
        <v>30</v>
      </c>
      <c r="CT1580" s="32" t="s">
        <v>30</v>
      </c>
      <c r="CU1580" s="32" t="s">
        <v>30</v>
      </c>
      <c r="CV1580" s="32" t="s">
        <v>30</v>
      </c>
      <c r="CW1580" s="32" t="s">
        <v>30</v>
      </c>
      <c r="CX1580" s="34" t="s">
        <v>30</v>
      </c>
      <c r="CY1580" s="31" t="s">
        <v>30</v>
      </c>
      <c r="CZ1580" s="32" t="s">
        <v>30</v>
      </c>
      <c r="DA1580" s="32" t="s">
        <v>30</v>
      </c>
      <c r="DB1580" s="32" t="s">
        <v>30</v>
      </c>
      <c r="DC1580" s="32" t="s">
        <v>30</v>
      </c>
      <c r="DD1580" s="32" t="s">
        <v>30</v>
      </c>
      <c r="DE1580" s="32" t="s">
        <v>30</v>
      </c>
      <c r="DF1580" s="32" t="s">
        <v>30</v>
      </c>
      <c r="DG1580" s="32" t="s">
        <v>30</v>
      </c>
      <c r="DH1580" s="31" t="s">
        <v>30</v>
      </c>
      <c r="DI1580" s="43" t="s">
        <v>30</v>
      </c>
      <c r="DJ1580" s="43" t="s">
        <v>30</v>
      </c>
      <c r="DK1580" s="43" t="s">
        <v>30</v>
      </c>
      <c r="DL1580" s="43" t="s">
        <v>30</v>
      </c>
      <c r="DM1580" s="32" t="s">
        <v>30</v>
      </c>
      <c r="DN1580" s="32" t="s">
        <v>30</v>
      </c>
      <c r="DO1580" s="33" t="s">
        <v>30</v>
      </c>
    </row>
    <row r="1581" spans="1:119" ht="21" customHeight="1" x14ac:dyDescent="0.25">
      <c r="A1581" s="66" t="s">
        <v>3095</v>
      </c>
      <c r="B1581" s="67" t="s">
        <v>2702</v>
      </c>
      <c r="C1581" s="68" t="s">
        <v>3096</v>
      </c>
      <c r="D1581" s="26">
        <v>1</v>
      </c>
      <c r="E1581" s="27">
        <v>3500000</v>
      </c>
      <c r="F1581" s="27">
        <v>4200000</v>
      </c>
      <c r="G1581" s="148"/>
      <c r="H1581" s="148"/>
      <c r="I1581" s="143">
        <f t="shared" si="3056"/>
        <v>0.12856486930664501</v>
      </c>
      <c r="J1581" s="27">
        <f t="shared" si="3057"/>
        <v>3850000</v>
      </c>
      <c r="K1581" s="28">
        <f t="shared" si="3058"/>
        <v>731500</v>
      </c>
      <c r="L1581" s="29">
        <f t="shared" si="3049"/>
        <v>4581500</v>
      </c>
      <c r="M1581" s="26">
        <v>1</v>
      </c>
      <c r="N1581" s="27">
        <v>3500000</v>
      </c>
      <c r="O1581" s="27">
        <v>2800000</v>
      </c>
      <c r="P1581" s="145"/>
      <c r="Q1581" s="145"/>
      <c r="R1581" s="143">
        <f t="shared" si="3083"/>
        <v>0.15713484026367722</v>
      </c>
      <c r="S1581" s="27">
        <f t="shared" si="3059"/>
        <v>3150000</v>
      </c>
      <c r="T1581" s="28">
        <f t="shared" si="3060"/>
        <v>598500</v>
      </c>
      <c r="U1581" s="30">
        <f t="shared" si="3061"/>
        <v>3748500</v>
      </c>
      <c r="V1581" s="26">
        <v>1</v>
      </c>
      <c r="W1581" s="27">
        <v>3500000</v>
      </c>
      <c r="X1581" s="27">
        <v>4200000</v>
      </c>
      <c r="Y1581" s="145"/>
      <c r="Z1581" s="145"/>
      <c r="AA1581" s="143">
        <f t="shared" si="3054"/>
        <v>0.12856486930664501</v>
      </c>
      <c r="AB1581" s="27">
        <f t="shared" si="3062"/>
        <v>3850000</v>
      </c>
      <c r="AC1581" s="28">
        <f t="shared" si="3063"/>
        <v>731500</v>
      </c>
      <c r="AD1581" s="29">
        <f t="shared" si="3064"/>
        <v>4581500</v>
      </c>
      <c r="AE1581" s="26">
        <v>1</v>
      </c>
      <c r="AF1581" s="27">
        <v>3500000</v>
      </c>
      <c r="AG1581" s="27">
        <v>4270000</v>
      </c>
      <c r="AH1581" s="145"/>
      <c r="AI1581" s="145"/>
      <c r="AJ1581" s="143">
        <f t="shared" si="3043"/>
        <v>0.14014728996490133</v>
      </c>
      <c r="AK1581" s="27">
        <f t="shared" si="3065"/>
        <v>3885000</v>
      </c>
      <c r="AL1581" s="28">
        <f t="shared" si="3066"/>
        <v>738150</v>
      </c>
      <c r="AM1581" s="30">
        <f t="shared" si="3067"/>
        <v>4623150</v>
      </c>
      <c r="AN1581" s="26">
        <v>1</v>
      </c>
      <c r="AO1581" s="27">
        <v>3500000</v>
      </c>
      <c r="AP1581" s="27">
        <v>5040000</v>
      </c>
      <c r="AQ1581" s="145"/>
      <c r="AR1581" s="145"/>
      <c r="AS1581" s="143">
        <f t="shared" si="3044"/>
        <v>0.25502211780498441</v>
      </c>
      <c r="AT1581" s="27">
        <f t="shared" si="3068"/>
        <v>4270000</v>
      </c>
      <c r="AU1581" s="28">
        <f t="shared" si="3069"/>
        <v>811300</v>
      </c>
      <c r="AV1581" s="30">
        <f t="shared" si="3070"/>
        <v>5081300</v>
      </c>
      <c r="AW1581" s="26">
        <v>1</v>
      </c>
      <c r="AX1581" s="27">
        <v>3500000</v>
      </c>
      <c r="AY1581" s="27">
        <v>4200000</v>
      </c>
      <c r="AZ1581" s="145"/>
      <c r="BA1581" s="145"/>
      <c r="BB1581" s="143">
        <f t="shared" si="3045"/>
        <v>0.12856486930664501</v>
      </c>
      <c r="BC1581" s="27">
        <f t="shared" si="3071"/>
        <v>3850000</v>
      </c>
      <c r="BD1581" s="27">
        <f t="shared" si="3072"/>
        <v>731500</v>
      </c>
      <c r="BE1581" s="27">
        <f t="shared" si="3073"/>
        <v>4581500</v>
      </c>
      <c r="BF1581" s="26">
        <v>1</v>
      </c>
      <c r="BG1581" s="27">
        <v>2800000</v>
      </c>
      <c r="BH1581" s="27">
        <v>2520000</v>
      </c>
      <c r="BI1581" s="145"/>
      <c r="BJ1581" s="145"/>
      <c r="BK1581" s="143">
        <f t="shared" si="3046"/>
        <v>7.4432292756478682E-2</v>
      </c>
      <c r="BL1581" s="27">
        <f t="shared" si="3074"/>
        <v>2660000</v>
      </c>
      <c r="BM1581" s="27">
        <f t="shared" si="3075"/>
        <v>505400</v>
      </c>
      <c r="BN1581" s="28">
        <f t="shared" si="3076"/>
        <v>3165400</v>
      </c>
      <c r="BO1581" s="26">
        <v>1</v>
      </c>
      <c r="BP1581" s="27">
        <v>2800000</v>
      </c>
      <c r="BQ1581" s="27">
        <v>2660000</v>
      </c>
      <c r="BR1581" s="148"/>
      <c r="BS1581" s="148"/>
      <c r="BT1581" s="143">
        <f t="shared" si="3047"/>
        <v>3.6261886214694741E-2</v>
      </c>
      <c r="BU1581" s="27">
        <f t="shared" si="3077"/>
        <v>2730000</v>
      </c>
      <c r="BV1581" s="28">
        <f t="shared" si="3078"/>
        <v>518700</v>
      </c>
      <c r="BW1581" s="30">
        <f t="shared" si="3079"/>
        <v>3248700</v>
      </c>
      <c r="BX1581" s="26">
        <v>1</v>
      </c>
      <c r="BY1581" s="28">
        <v>2800000</v>
      </c>
      <c r="BZ1581" s="28">
        <v>2660000</v>
      </c>
      <c r="CA1581" s="156"/>
      <c r="CB1581" s="156"/>
      <c r="CC1581" s="177">
        <f t="shared" si="3048"/>
        <v>3.6261886214694741E-2</v>
      </c>
      <c r="CD1581" s="28">
        <f t="shared" si="3080"/>
        <v>2730000</v>
      </c>
      <c r="CE1581" s="28">
        <f t="shared" si="3081"/>
        <v>518700</v>
      </c>
      <c r="CF1581" s="29">
        <f>+CE1581+CD1581</f>
        <v>3248700</v>
      </c>
      <c r="CG1581" s="26">
        <v>1</v>
      </c>
      <c r="CH1581" s="27">
        <v>2240000</v>
      </c>
      <c r="CI1581" s="27">
        <v>1680000</v>
      </c>
      <c r="CJ1581" s="148"/>
      <c r="CK1581" s="148"/>
      <c r="CL1581" s="143">
        <f t="shared" si="3050"/>
        <v>0.20203050891044214</v>
      </c>
      <c r="CM1581" s="27">
        <f t="shared" si="3055"/>
        <v>1960000</v>
      </c>
      <c r="CN1581" s="27">
        <f t="shared" si="3052"/>
        <v>372400</v>
      </c>
      <c r="CO1581" s="28">
        <f t="shared" si="3053"/>
        <v>2332400</v>
      </c>
      <c r="CP1581" s="31" t="s">
        <v>30</v>
      </c>
      <c r="CQ1581" s="32" t="s">
        <v>30</v>
      </c>
      <c r="CR1581" s="32" t="s">
        <v>30</v>
      </c>
      <c r="CS1581" s="32" t="s">
        <v>30</v>
      </c>
      <c r="CT1581" s="32" t="s">
        <v>30</v>
      </c>
      <c r="CU1581" s="32" t="s">
        <v>30</v>
      </c>
      <c r="CV1581" s="32" t="s">
        <v>30</v>
      </c>
      <c r="CW1581" s="32" t="s">
        <v>30</v>
      </c>
      <c r="CX1581" s="34" t="s">
        <v>30</v>
      </c>
      <c r="CY1581" s="31" t="s">
        <v>30</v>
      </c>
      <c r="CZ1581" s="32" t="s">
        <v>30</v>
      </c>
      <c r="DA1581" s="32" t="s">
        <v>30</v>
      </c>
      <c r="DB1581" s="32" t="s">
        <v>30</v>
      </c>
      <c r="DC1581" s="32" t="s">
        <v>30</v>
      </c>
      <c r="DD1581" s="32" t="s">
        <v>30</v>
      </c>
      <c r="DE1581" s="32" t="s">
        <v>30</v>
      </c>
      <c r="DF1581" s="32" t="s">
        <v>30</v>
      </c>
      <c r="DG1581" s="32" t="s">
        <v>30</v>
      </c>
      <c r="DH1581" s="31" t="s">
        <v>30</v>
      </c>
      <c r="DI1581" s="43" t="s">
        <v>30</v>
      </c>
      <c r="DJ1581" s="43" t="s">
        <v>30</v>
      </c>
      <c r="DK1581" s="43" t="s">
        <v>30</v>
      </c>
      <c r="DL1581" s="43" t="s">
        <v>30</v>
      </c>
      <c r="DM1581" s="32" t="s">
        <v>30</v>
      </c>
      <c r="DN1581" s="32" t="s">
        <v>30</v>
      </c>
      <c r="DO1581" s="33" t="s">
        <v>30</v>
      </c>
    </row>
    <row r="1582" spans="1:119" ht="21" customHeight="1" x14ac:dyDescent="0.25">
      <c r="A1582" s="66" t="s">
        <v>3097</v>
      </c>
      <c r="B1582" s="67" t="s">
        <v>2702</v>
      </c>
      <c r="C1582" s="68" t="s">
        <v>3098</v>
      </c>
      <c r="D1582" s="31" t="s">
        <v>30</v>
      </c>
      <c r="E1582" s="32" t="s">
        <v>30</v>
      </c>
      <c r="F1582" s="32" t="s">
        <v>30</v>
      </c>
      <c r="G1582" s="32" t="s">
        <v>30</v>
      </c>
      <c r="H1582" s="32" t="s">
        <v>30</v>
      </c>
      <c r="I1582" s="32" t="s">
        <v>30</v>
      </c>
      <c r="J1582" s="32" t="s">
        <v>30</v>
      </c>
      <c r="K1582" s="32" t="s">
        <v>30</v>
      </c>
      <c r="L1582" s="32" t="s">
        <v>30</v>
      </c>
      <c r="M1582" s="31" t="s">
        <v>30</v>
      </c>
      <c r="N1582" s="43" t="s">
        <v>30</v>
      </c>
      <c r="O1582" s="32" t="s">
        <v>30</v>
      </c>
      <c r="P1582" s="32" t="s">
        <v>30</v>
      </c>
      <c r="Q1582" s="32" t="s">
        <v>30</v>
      </c>
      <c r="R1582" s="165" t="s">
        <v>30</v>
      </c>
      <c r="S1582" s="32" t="s">
        <v>30</v>
      </c>
      <c r="T1582" s="32" t="s">
        <v>30</v>
      </c>
      <c r="U1582" s="33" t="s">
        <v>30</v>
      </c>
      <c r="V1582" s="31" t="s">
        <v>30</v>
      </c>
      <c r="W1582" s="32" t="s">
        <v>30</v>
      </c>
      <c r="X1582" s="32" t="s">
        <v>30</v>
      </c>
      <c r="Y1582" s="32" t="s">
        <v>30</v>
      </c>
      <c r="Z1582" s="32" t="s">
        <v>30</v>
      </c>
      <c r="AA1582" s="165" t="s">
        <v>30</v>
      </c>
      <c r="AB1582" s="32" t="s">
        <v>30</v>
      </c>
      <c r="AC1582" s="32" t="s">
        <v>30</v>
      </c>
      <c r="AD1582" s="32" t="s">
        <v>30</v>
      </c>
      <c r="AE1582" s="31" t="s">
        <v>30</v>
      </c>
      <c r="AF1582" s="32" t="s">
        <v>30</v>
      </c>
      <c r="AG1582" s="32" t="s">
        <v>30</v>
      </c>
      <c r="AH1582" s="32" t="s">
        <v>30</v>
      </c>
      <c r="AI1582" s="32" t="s">
        <v>30</v>
      </c>
      <c r="AJ1582" s="165" t="s">
        <v>30</v>
      </c>
      <c r="AK1582" s="32" t="s">
        <v>30</v>
      </c>
      <c r="AL1582" s="32" t="s">
        <v>30</v>
      </c>
      <c r="AM1582" s="33" t="s">
        <v>30</v>
      </c>
      <c r="AN1582" s="31" t="s">
        <v>30</v>
      </c>
      <c r="AO1582" s="32" t="s">
        <v>30</v>
      </c>
      <c r="AP1582" s="32" t="s">
        <v>30</v>
      </c>
      <c r="AQ1582" s="32" t="s">
        <v>30</v>
      </c>
      <c r="AR1582" s="32" t="s">
        <v>30</v>
      </c>
      <c r="AS1582" s="32" t="s">
        <v>30</v>
      </c>
      <c r="AT1582" s="32" t="s">
        <v>30</v>
      </c>
      <c r="AU1582" s="32" t="s">
        <v>30</v>
      </c>
      <c r="AV1582" s="33" t="s">
        <v>30</v>
      </c>
      <c r="AW1582" s="31" t="s">
        <v>30</v>
      </c>
      <c r="AX1582" s="32" t="s">
        <v>30</v>
      </c>
      <c r="AY1582" s="32" t="s">
        <v>30</v>
      </c>
      <c r="AZ1582" s="32" t="s">
        <v>30</v>
      </c>
      <c r="BA1582" s="32" t="s">
        <v>30</v>
      </c>
      <c r="BB1582" s="32" t="s">
        <v>30</v>
      </c>
      <c r="BC1582" s="32" t="s">
        <v>30</v>
      </c>
      <c r="BD1582" s="32" t="s">
        <v>30</v>
      </c>
      <c r="BE1582" s="32" t="s">
        <v>30</v>
      </c>
      <c r="BF1582" s="31" t="s">
        <v>30</v>
      </c>
      <c r="BG1582" s="32" t="s">
        <v>30</v>
      </c>
      <c r="BH1582" s="32" t="s">
        <v>30</v>
      </c>
      <c r="BI1582" s="32" t="s">
        <v>30</v>
      </c>
      <c r="BJ1582" s="32" t="s">
        <v>30</v>
      </c>
      <c r="BK1582" s="32" t="s">
        <v>30</v>
      </c>
      <c r="BL1582" s="32" t="s">
        <v>30</v>
      </c>
      <c r="BM1582" s="32" t="s">
        <v>30</v>
      </c>
      <c r="BN1582" s="32" t="s">
        <v>30</v>
      </c>
      <c r="BO1582" s="26">
        <v>1</v>
      </c>
      <c r="BP1582" s="32" t="s">
        <v>30</v>
      </c>
      <c r="BQ1582" s="32" t="s">
        <v>30</v>
      </c>
      <c r="BR1582" s="32" t="s">
        <v>30</v>
      </c>
      <c r="BS1582" s="32" t="s">
        <v>30</v>
      </c>
      <c r="BT1582" s="32" t="s">
        <v>30</v>
      </c>
      <c r="BU1582" s="32" t="s">
        <v>30</v>
      </c>
      <c r="BV1582" s="32" t="s">
        <v>30</v>
      </c>
      <c r="BW1582" s="33" t="s">
        <v>30</v>
      </c>
      <c r="BX1582" s="26">
        <v>1</v>
      </c>
      <c r="BY1582" s="32" t="s">
        <v>30</v>
      </c>
      <c r="BZ1582" s="32" t="s">
        <v>30</v>
      </c>
      <c r="CA1582" s="32" t="s">
        <v>30</v>
      </c>
      <c r="CB1582" s="32" t="s">
        <v>30</v>
      </c>
      <c r="CC1582" s="32" t="s">
        <v>30</v>
      </c>
      <c r="CD1582" s="32" t="s">
        <v>30</v>
      </c>
      <c r="CE1582" s="32" t="s">
        <v>30</v>
      </c>
      <c r="CF1582" s="34" t="s">
        <v>30</v>
      </c>
      <c r="CG1582" s="31" t="s">
        <v>30</v>
      </c>
      <c r="CH1582" s="32" t="s">
        <v>30</v>
      </c>
      <c r="CI1582" s="32" t="s">
        <v>30</v>
      </c>
      <c r="CJ1582" s="32" t="s">
        <v>30</v>
      </c>
      <c r="CK1582" s="32" t="s">
        <v>30</v>
      </c>
      <c r="CL1582" s="32" t="s">
        <v>30</v>
      </c>
      <c r="CM1582" s="32" t="s">
        <v>30</v>
      </c>
      <c r="CN1582" s="32" t="s">
        <v>30</v>
      </c>
      <c r="CO1582" s="32" t="s">
        <v>30</v>
      </c>
      <c r="CP1582" s="31" t="s">
        <v>30</v>
      </c>
      <c r="CQ1582" s="32" t="s">
        <v>30</v>
      </c>
      <c r="CR1582" s="32" t="s">
        <v>30</v>
      </c>
      <c r="CS1582" s="32" t="s">
        <v>30</v>
      </c>
      <c r="CT1582" s="32" t="s">
        <v>30</v>
      </c>
      <c r="CU1582" s="32" t="s">
        <v>30</v>
      </c>
      <c r="CV1582" s="32" t="s">
        <v>30</v>
      </c>
      <c r="CW1582" s="32" t="s">
        <v>30</v>
      </c>
      <c r="CX1582" s="34" t="s">
        <v>30</v>
      </c>
      <c r="CY1582" s="31" t="s">
        <v>30</v>
      </c>
      <c r="CZ1582" s="32" t="s">
        <v>30</v>
      </c>
      <c r="DA1582" s="32" t="s">
        <v>30</v>
      </c>
      <c r="DB1582" s="32" t="s">
        <v>30</v>
      </c>
      <c r="DC1582" s="32" t="s">
        <v>30</v>
      </c>
      <c r="DD1582" s="32" t="s">
        <v>30</v>
      </c>
      <c r="DE1582" s="32" t="s">
        <v>30</v>
      </c>
      <c r="DF1582" s="32" t="s">
        <v>30</v>
      </c>
      <c r="DG1582" s="32" t="s">
        <v>30</v>
      </c>
      <c r="DH1582" s="31" t="s">
        <v>30</v>
      </c>
      <c r="DI1582" s="43" t="s">
        <v>30</v>
      </c>
      <c r="DJ1582" s="43" t="s">
        <v>30</v>
      </c>
      <c r="DK1582" s="43" t="s">
        <v>30</v>
      </c>
      <c r="DL1582" s="43" t="s">
        <v>30</v>
      </c>
      <c r="DM1582" s="32" t="s">
        <v>30</v>
      </c>
      <c r="DN1582" s="32" t="s">
        <v>30</v>
      </c>
      <c r="DO1582" s="33" t="s">
        <v>30</v>
      </c>
    </row>
    <row r="1583" spans="1:119" ht="21" customHeight="1" x14ac:dyDescent="0.25">
      <c r="A1583" s="66" t="s">
        <v>3099</v>
      </c>
      <c r="B1583" s="67" t="s">
        <v>2702</v>
      </c>
      <c r="C1583" s="68" t="s">
        <v>3100</v>
      </c>
      <c r="D1583" s="31" t="s">
        <v>30</v>
      </c>
      <c r="E1583" s="32" t="s">
        <v>30</v>
      </c>
      <c r="F1583" s="32" t="s">
        <v>30</v>
      </c>
      <c r="G1583" s="32" t="s">
        <v>30</v>
      </c>
      <c r="H1583" s="32" t="s">
        <v>30</v>
      </c>
      <c r="I1583" s="32" t="s">
        <v>30</v>
      </c>
      <c r="J1583" s="32" t="s">
        <v>30</v>
      </c>
      <c r="K1583" s="32" t="s">
        <v>30</v>
      </c>
      <c r="L1583" s="32" t="s">
        <v>30</v>
      </c>
      <c r="M1583" s="31" t="s">
        <v>30</v>
      </c>
      <c r="N1583" s="43" t="s">
        <v>30</v>
      </c>
      <c r="O1583" s="32" t="s">
        <v>30</v>
      </c>
      <c r="P1583" s="32" t="s">
        <v>30</v>
      </c>
      <c r="Q1583" s="32" t="s">
        <v>30</v>
      </c>
      <c r="R1583" s="165" t="s">
        <v>30</v>
      </c>
      <c r="S1583" s="32" t="s">
        <v>30</v>
      </c>
      <c r="T1583" s="32" t="s">
        <v>30</v>
      </c>
      <c r="U1583" s="33" t="s">
        <v>30</v>
      </c>
      <c r="V1583" s="31" t="s">
        <v>30</v>
      </c>
      <c r="W1583" s="32" t="s">
        <v>30</v>
      </c>
      <c r="X1583" s="32" t="s">
        <v>30</v>
      </c>
      <c r="Y1583" s="32" t="s">
        <v>30</v>
      </c>
      <c r="Z1583" s="32" t="s">
        <v>30</v>
      </c>
      <c r="AA1583" s="165" t="s">
        <v>30</v>
      </c>
      <c r="AB1583" s="32" t="s">
        <v>30</v>
      </c>
      <c r="AC1583" s="32" t="s">
        <v>30</v>
      </c>
      <c r="AD1583" s="32" t="s">
        <v>30</v>
      </c>
      <c r="AE1583" s="31" t="s">
        <v>30</v>
      </c>
      <c r="AF1583" s="32" t="s">
        <v>30</v>
      </c>
      <c r="AG1583" s="32" t="s">
        <v>30</v>
      </c>
      <c r="AH1583" s="32" t="s">
        <v>30</v>
      </c>
      <c r="AI1583" s="32" t="s">
        <v>30</v>
      </c>
      <c r="AJ1583" s="165" t="s">
        <v>30</v>
      </c>
      <c r="AK1583" s="32" t="s">
        <v>30</v>
      </c>
      <c r="AL1583" s="32" t="s">
        <v>30</v>
      </c>
      <c r="AM1583" s="33" t="s">
        <v>30</v>
      </c>
      <c r="AN1583" s="31" t="s">
        <v>30</v>
      </c>
      <c r="AO1583" s="32" t="s">
        <v>30</v>
      </c>
      <c r="AP1583" s="32" t="s">
        <v>30</v>
      </c>
      <c r="AQ1583" s="32" t="s">
        <v>30</v>
      </c>
      <c r="AR1583" s="32" t="s">
        <v>30</v>
      </c>
      <c r="AS1583" s="32" t="s">
        <v>30</v>
      </c>
      <c r="AT1583" s="32" t="s">
        <v>30</v>
      </c>
      <c r="AU1583" s="32" t="s">
        <v>30</v>
      </c>
      <c r="AV1583" s="33" t="s">
        <v>30</v>
      </c>
      <c r="AW1583" s="31" t="s">
        <v>30</v>
      </c>
      <c r="AX1583" s="32" t="s">
        <v>30</v>
      </c>
      <c r="AY1583" s="32" t="s">
        <v>30</v>
      </c>
      <c r="AZ1583" s="32" t="s">
        <v>30</v>
      </c>
      <c r="BA1583" s="32" t="s">
        <v>30</v>
      </c>
      <c r="BB1583" s="32" t="s">
        <v>30</v>
      </c>
      <c r="BC1583" s="32" t="s">
        <v>30</v>
      </c>
      <c r="BD1583" s="32" t="s">
        <v>30</v>
      </c>
      <c r="BE1583" s="32" t="s">
        <v>30</v>
      </c>
      <c r="BF1583" s="31" t="s">
        <v>30</v>
      </c>
      <c r="BG1583" s="32" t="s">
        <v>30</v>
      </c>
      <c r="BH1583" s="32" t="s">
        <v>30</v>
      </c>
      <c r="BI1583" s="32" t="s">
        <v>30</v>
      </c>
      <c r="BJ1583" s="32" t="s">
        <v>30</v>
      </c>
      <c r="BK1583" s="32" t="s">
        <v>30</v>
      </c>
      <c r="BL1583" s="32" t="s">
        <v>30</v>
      </c>
      <c r="BM1583" s="32" t="s">
        <v>30</v>
      </c>
      <c r="BN1583" s="32" t="s">
        <v>30</v>
      </c>
      <c r="BO1583" s="26">
        <v>1</v>
      </c>
      <c r="BP1583" s="32" t="s">
        <v>30</v>
      </c>
      <c r="BQ1583" s="32" t="s">
        <v>30</v>
      </c>
      <c r="BR1583" s="32" t="s">
        <v>30</v>
      </c>
      <c r="BS1583" s="32" t="s">
        <v>30</v>
      </c>
      <c r="BT1583" s="32" t="s">
        <v>30</v>
      </c>
      <c r="BU1583" s="32" t="s">
        <v>30</v>
      </c>
      <c r="BV1583" s="32" t="s">
        <v>30</v>
      </c>
      <c r="BW1583" s="33" t="s">
        <v>30</v>
      </c>
      <c r="BX1583" s="26">
        <v>1</v>
      </c>
      <c r="BY1583" s="32" t="s">
        <v>30</v>
      </c>
      <c r="BZ1583" s="32" t="s">
        <v>30</v>
      </c>
      <c r="CA1583" s="32" t="s">
        <v>30</v>
      </c>
      <c r="CB1583" s="32" t="s">
        <v>30</v>
      </c>
      <c r="CC1583" s="32" t="s">
        <v>30</v>
      </c>
      <c r="CD1583" s="32" t="s">
        <v>30</v>
      </c>
      <c r="CE1583" s="32" t="s">
        <v>30</v>
      </c>
      <c r="CF1583" s="34" t="s">
        <v>30</v>
      </c>
      <c r="CG1583" s="31" t="s">
        <v>30</v>
      </c>
      <c r="CH1583" s="32" t="s">
        <v>30</v>
      </c>
      <c r="CI1583" s="32" t="s">
        <v>30</v>
      </c>
      <c r="CJ1583" s="32" t="s">
        <v>30</v>
      </c>
      <c r="CK1583" s="32" t="s">
        <v>30</v>
      </c>
      <c r="CL1583" s="32" t="s">
        <v>30</v>
      </c>
      <c r="CM1583" s="32" t="s">
        <v>30</v>
      </c>
      <c r="CN1583" s="32" t="s">
        <v>30</v>
      </c>
      <c r="CO1583" s="32" t="s">
        <v>30</v>
      </c>
      <c r="CP1583" s="31" t="s">
        <v>30</v>
      </c>
      <c r="CQ1583" s="32" t="s">
        <v>30</v>
      </c>
      <c r="CR1583" s="32" t="s">
        <v>30</v>
      </c>
      <c r="CS1583" s="32" t="s">
        <v>30</v>
      </c>
      <c r="CT1583" s="32" t="s">
        <v>30</v>
      </c>
      <c r="CU1583" s="32" t="s">
        <v>30</v>
      </c>
      <c r="CV1583" s="32" t="s">
        <v>30</v>
      </c>
      <c r="CW1583" s="32" t="s">
        <v>30</v>
      </c>
      <c r="CX1583" s="34" t="s">
        <v>30</v>
      </c>
      <c r="CY1583" s="31" t="s">
        <v>30</v>
      </c>
      <c r="CZ1583" s="32" t="s">
        <v>30</v>
      </c>
      <c r="DA1583" s="32" t="s">
        <v>30</v>
      </c>
      <c r="DB1583" s="32" t="s">
        <v>30</v>
      </c>
      <c r="DC1583" s="32" t="s">
        <v>30</v>
      </c>
      <c r="DD1583" s="32" t="s">
        <v>30</v>
      </c>
      <c r="DE1583" s="32" t="s">
        <v>30</v>
      </c>
      <c r="DF1583" s="32" t="s">
        <v>30</v>
      </c>
      <c r="DG1583" s="32" t="s">
        <v>30</v>
      </c>
      <c r="DH1583" s="31" t="s">
        <v>30</v>
      </c>
      <c r="DI1583" s="43" t="s">
        <v>30</v>
      </c>
      <c r="DJ1583" s="43" t="s">
        <v>30</v>
      </c>
      <c r="DK1583" s="43" t="s">
        <v>30</v>
      </c>
      <c r="DL1583" s="43" t="s">
        <v>30</v>
      </c>
      <c r="DM1583" s="32" t="s">
        <v>30</v>
      </c>
      <c r="DN1583" s="32" t="s">
        <v>30</v>
      </c>
      <c r="DO1583" s="33" t="s">
        <v>30</v>
      </c>
    </row>
    <row r="1584" spans="1:119" ht="21" customHeight="1" x14ac:dyDescent="0.25">
      <c r="A1584" s="66" t="s">
        <v>3101</v>
      </c>
      <c r="B1584" s="67" t="s">
        <v>2702</v>
      </c>
      <c r="C1584" s="68" t="s">
        <v>3102</v>
      </c>
      <c r="D1584" s="31" t="s">
        <v>30</v>
      </c>
      <c r="E1584" s="32" t="s">
        <v>30</v>
      </c>
      <c r="F1584" s="32" t="s">
        <v>30</v>
      </c>
      <c r="G1584" s="32" t="s">
        <v>30</v>
      </c>
      <c r="H1584" s="32" t="s">
        <v>30</v>
      </c>
      <c r="I1584" s="32" t="s">
        <v>30</v>
      </c>
      <c r="J1584" s="32" t="s">
        <v>30</v>
      </c>
      <c r="K1584" s="32" t="s">
        <v>30</v>
      </c>
      <c r="L1584" s="32" t="s">
        <v>30</v>
      </c>
      <c r="M1584" s="31" t="s">
        <v>30</v>
      </c>
      <c r="N1584" s="43" t="s">
        <v>30</v>
      </c>
      <c r="O1584" s="32" t="s">
        <v>30</v>
      </c>
      <c r="P1584" s="32" t="s">
        <v>30</v>
      </c>
      <c r="Q1584" s="32" t="s">
        <v>30</v>
      </c>
      <c r="R1584" s="165" t="s">
        <v>30</v>
      </c>
      <c r="S1584" s="32" t="s">
        <v>30</v>
      </c>
      <c r="T1584" s="32" t="s">
        <v>30</v>
      </c>
      <c r="U1584" s="33" t="s">
        <v>30</v>
      </c>
      <c r="V1584" s="31" t="s">
        <v>30</v>
      </c>
      <c r="W1584" s="32" t="s">
        <v>30</v>
      </c>
      <c r="X1584" s="32" t="s">
        <v>30</v>
      </c>
      <c r="Y1584" s="32" t="s">
        <v>30</v>
      </c>
      <c r="Z1584" s="32" t="s">
        <v>30</v>
      </c>
      <c r="AA1584" s="165" t="s">
        <v>30</v>
      </c>
      <c r="AB1584" s="32" t="s">
        <v>30</v>
      </c>
      <c r="AC1584" s="32" t="s">
        <v>30</v>
      </c>
      <c r="AD1584" s="32" t="s">
        <v>30</v>
      </c>
      <c r="AE1584" s="31" t="s">
        <v>30</v>
      </c>
      <c r="AF1584" s="32" t="s">
        <v>30</v>
      </c>
      <c r="AG1584" s="32" t="s">
        <v>30</v>
      </c>
      <c r="AH1584" s="32" t="s">
        <v>30</v>
      </c>
      <c r="AI1584" s="32" t="s">
        <v>30</v>
      </c>
      <c r="AJ1584" s="165" t="s">
        <v>30</v>
      </c>
      <c r="AK1584" s="32" t="s">
        <v>30</v>
      </c>
      <c r="AL1584" s="32" t="s">
        <v>30</v>
      </c>
      <c r="AM1584" s="33" t="s">
        <v>30</v>
      </c>
      <c r="AN1584" s="31" t="s">
        <v>30</v>
      </c>
      <c r="AO1584" s="32" t="s">
        <v>30</v>
      </c>
      <c r="AP1584" s="32" t="s">
        <v>30</v>
      </c>
      <c r="AQ1584" s="32" t="s">
        <v>30</v>
      </c>
      <c r="AR1584" s="32" t="s">
        <v>30</v>
      </c>
      <c r="AS1584" s="32" t="s">
        <v>30</v>
      </c>
      <c r="AT1584" s="32" t="s">
        <v>30</v>
      </c>
      <c r="AU1584" s="32" t="s">
        <v>30</v>
      </c>
      <c r="AV1584" s="33" t="s">
        <v>30</v>
      </c>
      <c r="AW1584" s="31" t="s">
        <v>30</v>
      </c>
      <c r="AX1584" s="32" t="s">
        <v>30</v>
      </c>
      <c r="AY1584" s="32" t="s">
        <v>30</v>
      </c>
      <c r="AZ1584" s="32" t="s">
        <v>30</v>
      </c>
      <c r="BA1584" s="32" t="s">
        <v>30</v>
      </c>
      <c r="BB1584" s="32" t="s">
        <v>30</v>
      </c>
      <c r="BC1584" s="32" t="s">
        <v>30</v>
      </c>
      <c r="BD1584" s="32" t="s">
        <v>30</v>
      </c>
      <c r="BE1584" s="32" t="s">
        <v>30</v>
      </c>
      <c r="BF1584" s="31" t="s">
        <v>30</v>
      </c>
      <c r="BG1584" s="32" t="s">
        <v>30</v>
      </c>
      <c r="BH1584" s="32" t="s">
        <v>30</v>
      </c>
      <c r="BI1584" s="32" t="s">
        <v>30</v>
      </c>
      <c r="BJ1584" s="32" t="s">
        <v>30</v>
      </c>
      <c r="BK1584" s="32" t="s">
        <v>30</v>
      </c>
      <c r="BL1584" s="32" t="s">
        <v>30</v>
      </c>
      <c r="BM1584" s="32" t="s">
        <v>30</v>
      </c>
      <c r="BN1584" s="32" t="s">
        <v>30</v>
      </c>
      <c r="BO1584" s="26">
        <v>1</v>
      </c>
      <c r="BP1584" s="32" t="s">
        <v>30</v>
      </c>
      <c r="BQ1584" s="32" t="s">
        <v>30</v>
      </c>
      <c r="BR1584" s="32" t="s">
        <v>30</v>
      </c>
      <c r="BS1584" s="32" t="s">
        <v>30</v>
      </c>
      <c r="BT1584" s="32" t="s">
        <v>30</v>
      </c>
      <c r="BU1584" s="32" t="s">
        <v>30</v>
      </c>
      <c r="BV1584" s="32" t="s">
        <v>30</v>
      </c>
      <c r="BW1584" s="33" t="s">
        <v>30</v>
      </c>
      <c r="BX1584" s="26">
        <v>1</v>
      </c>
      <c r="BY1584" s="32" t="s">
        <v>30</v>
      </c>
      <c r="BZ1584" s="32" t="s">
        <v>30</v>
      </c>
      <c r="CA1584" s="32" t="s">
        <v>30</v>
      </c>
      <c r="CB1584" s="32" t="s">
        <v>30</v>
      </c>
      <c r="CC1584" s="32" t="s">
        <v>30</v>
      </c>
      <c r="CD1584" s="32" t="s">
        <v>30</v>
      </c>
      <c r="CE1584" s="32" t="s">
        <v>30</v>
      </c>
      <c r="CF1584" s="34" t="s">
        <v>30</v>
      </c>
      <c r="CG1584" s="31" t="s">
        <v>30</v>
      </c>
      <c r="CH1584" s="32" t="s">
        <v>30</v>
      </c>
      <c r="CI1584" s="32" t="s">
        <v>30</v>
      </c>
      <c r="CJ1584" s="32" t="s">
        <v>30</v>
      </c>
      <c r="CK1584" s="32" t="s">
        <v>30</v>
      </c>
      <c r="CL1584" s="32" t="s">
        <v>30</v>
      </c>
      <c r="CM1584" s="32" t="s">
        <v>30</v>
      </c>
      <c r="CN1584" s="32" t="s">
        <v>30</v>
      </c>
      <c r="CO1584" s="32" t="s">
        <v>30</v>
      </c>
      <c r="CP1584" s="31" t="s">
        <v>30</v>
      </c>
      <c r="CQ1584" s="32" t="s">
        <v>30</v>
      </c>
      <c r="CR1584" s="32" t="s">
        <v>30</v>
      </c>
      <c r="CS1584" s="32" t="s">
        <v>30</v>
      </c>
      <c r="CT1584" s="32" t="s">
        <v>30</v>
      </c>
      <c r="CU1584" s="32" t="s">
        <v>30</v>
      </c>
      <c r="CV1584" s="32" t="s">
        <v>30</v>
      </c>
      <c r="CW1584" s="32" t="s">
        <v>30</v>
      </c>
      <c r="CX1584" s="34" t="s">
        <v>30</v>
      </c>
      <c r="CY1584" s="31" t="s">
        <v>30</v>
      </c>
      <c r="CZ1584" s="32" t="s">
        <v>30</v>
      </c>
      <c r="DA1584" s="32" t="s">
        <v>30</v>
      </c>
      <c r="DB1584" s="32" t="s">
        <v>30</v>
      </c>
      <c r="DC1584" s="32" t="s">
        <v>30</v>
      </c>
      <c r="DD1584" s="32" t="s">
        <v>30</v>
      </c>
      <c r="DE1584" s="32" t="s">
        <v>30</v>
      </c>
      <c r="DF1584" s="32" t="s">
        <v>30</v>
      </c>
      <c r="DG1584" s="32" t="s">
        <v>30</v>
      </c>
      <c r="DH1584" s="31" t="s">
        <v>30</v>
      </c>
      <c r="DI1584" s="43" t="s">
        <v>30</v>
      </c>
      <c r="DJ1584" s="43" t="s">
        <v>30</v>
      </c>
      <c r="DK1584" s="43" t="s">
        <v>30</v>
      </c>
      <c r="DL1584" s="43" t="s">
        <v>30</v>
      </c>
      <c r="DM1584" s="32" t="s">
        <v>30</v>
      </c>
      <c r="DN1584" s="32" t="s">
        <v>30</v>
      </c>
      <c r="DO1584" s="33" t="s">
        <v>30</v>
      </c>
    </row>
    <row r="1585" spans="1:119" ht="21" customHeight="1" x14ac:dyDescent="0.25">
      <c r="A1585" s="66" t="s">
        <v>3103</v>
      </c>
      <c r="B1585" s="67" t="s">
        <v>2702</v>
      </c>
      <c r="C1585" s="68" t="s">
        <v>3104</v>
      </c>
      <c r="D1585" s="31" t="s">
        <v>30</v>
      </c>
      <c r="E1585" s="32" t="s">
        <v>30</v>
      </c>
      <c r="F1585" s="32" t="s">
        <v>30</v>
      </c>
      <c r="G1585" s="32" t="s">
        <v>30</v>
      </c>
      <c r="H1585" s="32" t="s">
        <v>30</v>
      </c>
      <c r="I1585" s="32" t="s">
        <v>30</v>
      </c>
      <c r="J1585" s="32" t="s">
        <v>30</v>
      </c>
      <c r="K1585" s="32" t="s">
        <v>30</v>
      </c>
      <c r="L1585" s="32" t="s">
        <v>30</v>
      </c>
      <c r="M1585" s="31" t="s">
        <v>30</v>
      </c>
      <c r="N1585" s="43" t="s">
        <v>30</v>
      </c>
      <c r="O1585" s="32" t="s">
        <v>30</v>
      </c>
      <c r="P1585" s="32" t="s">
        <v>30</v>
      </c>
      <c r="Q1585" s="32" t="s">
        <v>30</v>
      </c>
      <c r="R1585" s="165" t="s">
        <v>30</v>
      </c>
      <c r="S1585" s="32" t="s">
        <v>30</v>
      </c>
      <c r="T1585" s="32" t="s">
        <v>30</v>
      </c>
      <c r="U1585" s="33" t="s">
        <v>30</v>
      </c>
      <c r="V1585" s="31" t="s">
        <v>30</v>
      </c>
      <c r="W1585" s="32" t="s">
        <v>30</v>
      </c>
      <c r="X1585" s="32" t="s">
        <v>30</v>
      </c>
      <c r="Y1585" s="32" t="s">
        <v>30</v>
      </c>
      <c r="Z1585" s="32" t="s">
        <v>30</v>
      </c>
      <c r="AA1585" s="165" t="s">
        <v>30</v>
      </c>
      <c r="AB1585" s="32" t="s">
        <v>30</v>
      </c>
      <c r="AC1585" s="32" t="s">
        <v>30</v>
      </c>
      <c r="AD1585" s="32" t="s">
        <v>30</v>
      </c>
      <c r="AE1585" s="31" t="s">
        <v>30</v>
      </c>
      <c r="AF1585" s="32" t="s">
        <v>30</v>
      </c>
      <c r="AG1585" s="32" t="s">
        <v>30</v>
      </c>
      <c r="AH1585" s="32" t="s">
        <v>30</v>
      </c>
      <c r="AI1585" s="32" t="s">
        <v>30</v>
      </c>
      <c r="AJ1585" s="165" t="s">
        <v>30</v>
      </c>
      <c r="AK1585" s="32" t="s">
        <v>30</v>
      </c>
      <c r="AL1585" s="32" t="s">
        <v>30</v>
      </c>
      <c r="AM1585" s="33" t="s">
        <v>30</v>
      </c>
      <c r="AN1585" s="31" t="s">
        <v>30</v>
      </c>
      <c r="AO1585" s="32" t="s">
        <v>30</v>
      </c>
      <c r="AP1585" s="32" t="s">
        <v>30</v>
      </c>
      <c r="AQ1585" s="32" t="s">
        <v>30</v>
      </c>
      <c r="AR1585" s="32" t="s">
        <v>30</v>
      </c>
      <c r="AS1585" s="32" t="s">
        <v>30</v>
      </c>
      <c r="AT1585" s="32" t="s">
        <v>30</v>
      </c>
      <c r="AU1585" s="32" t="s">
        <v>30</v>
      </c>
      <c r="AV1585" s="33" t="s">
        <v>30</v>
      </c>
      <c r="AW1585" s="31" t="s">
        <v>30</v>
      </c>
      <c r="AX1585" s="32" t="s">
        <v>30</v>
      </c>
      <c r="AY1585" s="32" t="s">
        <v>30</v>
      </c>
      <c r="AZ1585" s="32" t="s">
        <v>30</v>
      </c>
      <c r="BA1585" s="32" t="s">
        <v>30</v>
      </c>
      <c r="BB1585" s="32" t="s">
        <v>30</v>
      </c>
      <c r="BC1585" s="32" t="s">
        <v>30</v>
      </c>
      <c r="BD1585" s="32" t="s">
        <v>30</v>
      </c>
      <c r="BE1585" s="32" t="s">
        <v>30</v>
      </c>
      <c r="BF1585" s="31" t="s">
        <v>30</v>
      </c>
      <c r="BG1585" s="32" t="s">
        <v>30</v>
      </c>
      <c r="BH1585" s="32" t="s">
        <v>30</v>
      </c>
      <c r="BI1585" s="32" t="s">
        <v>30</v>
      </c>
      <c r="BJ1585" s="32" t="s">
        <v>30</v>
      </c>
      <c r="BK1585" s="32" t="s">
        <v>30</v>
      </c>
      <c r="BL1585" s="32" t="s">
        <v>30</v>
      </c>
      <c r="BM1585" s="32" t="s">
        <v>30</v>
      </c>
      <c r="BN1585" s="32" t="s">
        <v>30</v>
      </c>
      <c r="BO1585" s="26">
        <v>1</v>
      </c>
      <c r="BP1585" s="32" t="s">
        <v>30</v>
      </c>
      <c r="BQ1585" s="32" t="s">
        <v>30</v>
      </c>
      <c r="BR1585" s="32" t="s">
        <v>30</v>
      </c>
      <c r="BS1585" s="32" t="s">
        <v>30</v>
      </c>
      <c r="BT1585" s="32" t="s">
        <v>30</v>
      </c>
      <c r="BU1585" s="32" t="s">
        <v>30</v>
      </c>
      <c r="BV1585" s="32" t="s">
        <v>30</v>
      </c>
      <c r="BW1585" s="33" t="s">
        <v>30</v>
      </c>
      <c r="BX1585" s="26">
        <v>1</v>
      </c>
      <c r="BY1585" s="32" t="s">
        <v>30</v>
      </c>
      <c r="BZ1585" s="32" t="s">
        <v>30</v>
      </c>
      <c r="CA1585" s="32" t="s">
        <v>30</v>
      </c>
      <c r="CB1585" s="32" t="s">
        <v>30</v>
      </c>
      <c r="CC1585" s="32" t="s">
        <v>30</v>
      </c>
      <c r="CD1585" s="32" t="s">
        <v>30</v>
      </c>
      <c r="CE1585" s="32" t="s">
        <v>30</v>
      </c>
      <c r="CF1585" s="34" t="s">
        <v>30</v>
      </c>
      <c r="CG1585" s="31" t="s">
        <v>30</v>
      </c>
      <c r="CH1585" s="32" t="s">
        <v>30</v>
      </c>
      <c r="CI1585" s="32" t="s">
        <v>30</v>
      </c>
      <c r="CJ1585" s="32" t="s">
        <v>30</v>
      </c>
      <c r="CK1585" s="32" t="s">
        <v>30</v>
      </c>
      <c r="CL1585" s="32" t="s">
        <v>30</v>
      </c>
      <c r="CM1585" s="32" t="s">
        <v>30</v>
      </c>
      <c r="CN1585" s="32" t="s">
        <v>30</v>
      </c>
      <c r="CO1585" s="32" t="s">
        <v>30</v>
      </c>
      <c r="CP1585" s="31" t="s">
        <v>30</v>
      </c>
      <c r="CQ1585" s="32" t="s">
        <v>30</v>
      </c>
      <c r="CR1585" s="32" t="s">
        <v>30</v>
      </c>
      <c r="CS1585" s="32" t="s">
        <v>30</v>
      </c>
      <c r="CT1585" s="32" t="s">
        <v>30</v>
      </c>
      <c r="CU1585" s="32" t="s">
        <v>30</v>
      </c>
      <c r="CV1585" s="32" t="s">
        <v>30</v>
      </c>
      <c r="CW1585" s="32" t="s">
        <v>30</v>
      </c>
      <c r="CX1585" s="34" t="s">
        <v>30</v>
      </c>
      <c r="CY1585" s="31" t="s">
        <v>30</v>
      </c>
      <c r="CZ1585" s="32" t="s">
        <v>30</v>
      </c>
      <c r="DA1585" s="32" t="s">
        <v>30</v>
      </c>
      <c r="DB1585" s="32" t="s">
        <v>30</v>
      </c>
      <c r="DC1585" s="32" t="s">
        <v>30</v>
      </c>
      <c r="DD1585" s="32" t="s">
        <v>30</v>
      </c>
      <c r="DE1585" s="32" t="s">
        <v>30</v>
      </c>
      <c r="DF1585" s="32" t="s">
        <v>30</v>
      </c>
      <c r="DG1585" s="32" t="s">
        <v>30</v>
      </c>
      <c r="DH1585" s="31" t="s">
        <v>30</v>
      </c>
      <c r="DI1585" s="43" t="s">
        <v>30</v>
      </c>
      <c r="DJ1585" s="43" t="s">
        <v>30</v>
      </c>
      <c r="DK1585" s="43" t="s">
        <v>30</v>
      </c>
      <c r="DL1585" s="43" t="s">
        <v>30</v>
      </c>
      <c r="DM1585" s="32" t="s">
        <v>30</v>
      </c>
      <c r="DN1585" s="32" t="s">
        <v>30</v>
      </c>
      <c r="DO1585" s="33" t="s">
        <v>30</v>
      </c>
    </row>
    <row r="1586" spans="1:119" ht="21" customHeight="1" x14ac:dyDescent="0.25">
      <c r="A1586" s="66" t="s">
        <v>3105</v>
      </c>
      <c r="B1586" s="67" t="s">
        <v>2702</v>
      </c>
      <c r="C1586" s="68" t="s">
        <v>3106</v>
      </c>
      <c r="D1586" s="31" t="s">
        <v>30</v>
      </c>
      <c r="E1586" s="32" t="s">
        <v>30</v>
      </c>
      <c r="F1586" s="32" t="s">
        <v>30</v>
      </c>
      <c r="G1586" s="32" t="s">
        <v>30</v>
      </c>
      <c r="H1586" s="32" t="s">
        <v>30</v>
      </c>
      <c r="I1586" s="32" t="s">
        <v>30</v>
      </c>
      <c r="J1586" s="32" t="s">
        <v>30</v>
      </c>
      <c r="K1586" s="32" t="s">
        <v>30</v>
      </c>
      <c r="L1586" s="32" t="s">
        <v>30</v>
      </c>
      <c r="M1586" s="31" t="s">
        <v>30</v>
      </c>
      <c r="N1586" s="43" t="s">
        <v>30</v>
      </c>
      <c r="O1586" s="32" t="s">
        <v>30</v>
      </c>
      <c r="P1586" s="32" t="s">
        <v>30</v>
      </c>
      <c r="Q1586" s="32" t="s">
        <v>30</v>
      </c>
      <c r="R1586" s="165" t="s">
        <v>30</v>
      </c>
      <c r="S1586" s="32" t="s">
        <v>30</v>
      </c>
      <c r="T1586" s="32" t="s">
        <v>30</v>
      </c>
      <c r="U1586" s="33" t="s">
        <v>30</v>
      </c>
      <c r="V1586" s="31" t="s">
        <v>30</v>
      </c>
      <c r="W1586" s="32" t="s">
        <v>30</v>
      </c>
      <c r="X1586" s="32" t="s">
        <v>30</v>
      </c>
      <c r="Y1586" s="32" t="s">
        <v>30</v>
      </c>
      <c r="Z1586" s="32" t="s">
        <v>30</v>
      </c>
      <c r="AA1586" s="165" t="s">
        <v>30</v>
      </c>
      <c r="AB1586" s="32" t="s">
        <v>30</v>
      </c>
      <c r="AC1586" s="32" t="s">
        <v>30</v>
      </c>
      <c r="AD1586" s="32" t="s">
        <v>30</v>
      </c>
      <c r="AE1586" s="31" t="s">
        <v>30</v>
      </c>
      <c r="AF1586" s="32" t="s">
        <v>30</v>
      </c>
      <c r="AG1586" s="32" t="s">
        <v>30</v>
      </c>
      <c r="AH1586" s="32" t="s">
        <v>30</v>
      </c>
      <c r="AI1586" s="32" t="s">
        <v>30</v>
      </c>
      <c r="AJ1586" s="165" t="s">
        <v>30</v>
      </c>
      <c r="AK1586" s="32" t="s">
        <v>30</v>
      </c>
      <c r="AL1586" s="32" t="s">
        <v>30</v>
      </c>
      <c r="AM1586" s="33" t="s">
        <v>30</v>
      </c>
      <c r="AN1586" s="31" t="s">
        <v>30</v>
      </c>
      <c r="AO1586" s="32" t="s">
        <v>30</v>
      </c>
      <c r="AP1586" s="32" t="s">
        <v>30</v>
      </c>
      <c r="AQ1586" s="32" t="s">
        <v>30</v>
      </c>
      <c r="AR1586" s="32" t="s">
        <v>30</v>
      </c>
      <c r="AS1586" s="32" t="s">
        <v>30</v>
      </c>
      <c r="AT1586" s="32" t="s">
        <v>30</v>
      </c>
      <c r="AU1586" s="32" t="s">
        <v>30</v>
      </c>
      <c r="AV1586" s="33" t="s">
        <v>30</v>
      </c>
      <c r="AW1586" s="31" t="s">
        <v>30</v>
      </c>
      <c r="AX1586" s="32" t="s">
        <v>30</v>
      </c>
      <c r="AY1586" s="32" t="s">
        <v>30</v>
      </c>
      <c r="AZ1586" s="32" t="s">
        <v>30</v>
      </c>
      <c r="BA1586" s="32" t="s">
        <v>30</v>
      </c>
      <c r="BB1586" s="32" t="s">
        <v>30</v>
      </c>
      <c r="BC1586" s="32" t="s">
        <v>30</v>
      </c>
      <c r="BD1586" s="32" t="s">
        <v>30</v>
      </c>
      <c r="BE1586" s="32" t="s">
        <v>30</v>
      </c>
      <c r="BF1586" s="31" t="s">
        <v>30</v>
      </c>
      <c r="BG1586" s="32" t="s">
        <v>30</v>
      </c>
      <c r="BH1586" s="32" t="s">
        <v>30</v>
      </c>
      <c r="BI1586" s="32" t="s">
        <v>30</v>
      </c>
      <c r="BJ1586" s="32" t="s">
        <v>30</v>
      </c>
      <c r="BK1586" s="32" t="s">
        <v>30</v>
      </c>
      <c r="BL1586" s="32" t="s">
        <v>30</v>
      </c>
      <c r="BM1586" s="32" t="s">
        <v>30</v>
      </c>
      <c r="BN1586" s="32" t="s">
        <v>30</v>
      </c>
      <c r="BO1586" s="26">
        <v>1</v>
      </c>
      <c r="BP1586" s="32" t="s">
        <v>30</v>
      </c>
      <c r="BQ1586" s="32" t="s">
        <v>30</v>
      </c>
      <c r="BR1586" s="32" t="s">
        <v>30</v>
      </c>
      <c r="BS1586" s="32" t="s">
        <v>30</v>
      </c>
      <c r="BT1586" s="32" t="s">
        <v>30</v>
      </c>
      <c r="BU1586" s="32" t="s">
        <v>30</v>
      </c>
      <c r="BV1586" s="32" t="s">
        <v>30</v>
      </c>
      <c r="BW1586" s="33" t="s">
        <v>30</v>
      </c>
      <c r="BX1586" s="26">
        <v>1</v>
      </c>
      <c r="BY1586" s="32" t="s">
        <v>30</v>
      </c>
      <c r="BZ1586" s="32" t="s">
        <v>30</v>
      </c>
      <c r="CA1586" s="32" t="s">
        <v>30</v>
      </c>
      <c r="CB1586" s="32" t="s">
        <v>30</v>
      </c>
      <c r="CC1586" s="32" t="s">
        <v>30</v>
      </c>
      <c r="CD1586" s="32" t="s">
        <v>30</v>
      </c>
      <c r="CE1586" s="32" t="s">
        <v>30</v>
      </c>
      <c r="CF1586" s="34" t="s">
        <v>30</v>
      </c>
      <c r="CG1586" s="31" t="s">
        <v>30</v>
      </c>
      <c r="CH1586" s="32" t="s">
        <v>30</v>
      </c>
      <c r="CI1586" s="32" t="s">
        <v>30</v>
      </c>
      <c r="CJ1586" s="32" t="s">
        <v>30</v>
      </c>
      <c r="CK1586" s="32" t="s">
        <v>30</v>
      </c>
      <c r="CL1586" s="32" t="s">
        <v>30</v>
      </c>
      <c r="CM1586" s="32" t="s">
        <v>30</v>
      </c>
      <c r="CN1586" s="32" t="s">
        <v>30</v>
      </c>
      <c r="CO1586" s="32" t="s">
        <v>30</v>
      </c>
      <c r="CP1586" s="31" t="s">
        <v>30</v>
      </c>
      <c r="CQ1586" s="32" t="s">
        <v>30</v>
      </c>
      <c r="CR1586" s="32" t="s">
        <v>30</v>
      </c>
      <c r="CS1586" s="32" t="s">
        <v>30</v>
      </c>
      <c r="CT1586" s="32" t="s">
        <v>30</v>
      </c>
      <c r="CU1586" s="32" t="s">
        <v>30</v>
      </c>
      <c r="CV1586" s="32" t="s">
        <v>30</v>
      </c>
      <c r="CW1586" s="32" t="s">
        <v>30</v>
      </c>
      <c r="CX1586" s="34" t="s">
        <v>30</v>
      </c>
      <c r="CY1586" s="31" t="s">
        <v>30</v>
      </c>
      <c r="CZ1586" s="32" t="s">
        <v>30</v>
      </c>
      <c r="DA1586" s="32" t="s">
        <v>30</v>
      </c>
      <c r="DB1586" s="32" t="s">
        <v>30</v>
      </c>
      <c r="DC1586" s="32" t="s">
        <v>30</v>
      </c>
      <c r="DD1586" s="32" t="s">
        <v>30</v>
      </c>
      <c r="DE1586" s="32" t="s">
        <v>30</v>
      </c>
      <c r="DF1586" s="32" t="s">
        <v>30</v>
      </c>
      <c r="DG1586" s="32" t="s">
        <v>30</v>
      </c>
      <c r="DH1586" s="31" t="s">
        <v>30</v>
      </c>
      <c r="DI1586" s="43" t="s">
        <v>30</v>
      </c>
      <c r="DJ1586" s="43" t="s">
        <v>30</v>
      </c>
      <c r="DK1586" s="43" t="s">
        <v>30</v>
      </c>
      <c r="DL1586" s="43" t="s">
        <v>30</v>
      </c>
      <c r="DM1586" s="32" t="s">
        <v>30</v>
      </c>
      <c r="DN1586" s="32" t="s">
        <v>30</v>
      </c>
      <c r="DO1586" s="33" t="s">
        <v>30</v>
      </c>
    </row>
    <row r="1587" spans="1:119" ht="15" customHeight="1" x14ac:dyDescent="0.25">
      <c r="D1587" s="77"/>
      <c r="M1587" s="79"/>
      <c r="U1587" s="80"/>
      <c r="V1587" s="77"/>
      <c r="AE1587" s="77"/>
      <c r="AM1587" s="80"/>
      <c r="AN1587" s="77"/>
      <c r="AV1587" s="80"/>
      <c r="AW1587" s="77"/>
      <c r="BF1587" s="77"/>
      <c r="BO1587" s="77"/>
      <c r="BW1587" s="80"/>
      <c r="BX1587" s="77"/>
      <c r="CG1587" s="77"/>
      <c r="CP1587" s="77"/>
      <c r="CY1587" s="77"/>
      <c r="DH1587" s="77"/>
      <c r="DM1587" s="78"/>
      <c r="DN1587" s="78"/>
      <c r="DO1587" s="80"/>
    </row>
    <row r="1588" spans="1:119" s="83" customFormat="1" ht="13.9" customHeight="1" x14ac:dyDescent="0.25">
      <c r="A1588" s="250" t="s">
        <v>3107</v>
      </c>
      <c r="B1588" s="251"/>
      <c r="C1588" s="251"/>
      <c r="D1588" s="81">
        <v>1</v>
      </c>
      <c r="E1588" s="210"/>
      <c r="F1588" s="211"/>
      <c r="G1588" s="212"/>
      <c r="H1588" s="129"/>
      <c r="I1588" s="129"/>
      <c r="J1588" s="82">
        <f>SUM(J10:J126)</f>
        <v>163152680.736</v>
      </c>
      <c r="K1588" s="36">
        <f>+J1588*19%</f>
        <v>30999009.339840002</v>
      </c>
      <c r="L1588" s="37">
        <f>+J1588+K1588</f>
        <v>194151690.07584</v>
      </c>
      <c r="M1588" s="81">
        <v>1</v>
      </c>
      <c r="N1588" s="210"/>
      <c r="O1588" s="211"/>
      <c r="P1588" s="212"/>
      <c r="Q1588" s="129"/>
      <c r="R1588" s="129"/>
      <c r="S1588" s="82">
        <f>SUM(S10:S126)</f>
        <v>138976496.25599998</v>
      </c>
      <c r="T1588" s="36">
        <f>+S1588*19%</f>
        <v>26405534.288639996</v>
      </c>
      <c r="U1588" s="38">
        <f>+T1588+S1588</f>
        <v>165382030.54463997</v>
      </c>
      <c r="V1588" s="81">
        <v>1</v>
      </c>
      <c r="W1588" s="82"/>
      <c r="X1588" s="82"/>
      <c r="Y1588" s="82"/>
      <c r="Z1588" s="82"/>
      <c r="AA1588" s="82"/>
      <c r="AB1588" s="82">
        <f>SUM(AB10:AB126)</f>
        <v>158256184.47999999</v>
      </c>
      <c r="AC1588" s="36">
        <f>+AB1588*19%</f>
        <v>30068675.051199999</v>
      </c>
      <c r="AD1588" s="37">
        <f>+AC1588+AB1588</f>
        <v>188324859.53119999</v>
      </c>
      <c r="AE1588" s="81">
        <v>1</v>
      </c>
      <c r="AF1588" s="82"/>
      <c r="AG1588" s="82"/>
      <c r="AH1588" s="82"/>
      <c r="AI1588" s="82"/>
      <c r="AJ1588" s="82"/>
      <c r="AK1588" s="82">
        <f>SUM(AK10:AK126)</f>
        <v>184005637.96266666</v>
      </c>
      <c r="AL1588" s="36">
        <f>+AK1588*19%</f>
        <v>34961071.212906666</v>
      </c>
      <c r="AM1588" s="38">
        <f>+AL1588+AK1588</f>
        <v>218966709.17557332</v>
      </c>
      <c r="AN1588" s="81">
        <v>1</v>
      </c>
      <c r="AO1588" s="82"/>
      <c r="AP1588" s="82"/>
      <c r="AQ1588" s="82"/>
      <c r="AR1588" s="82"/>
      <c r="AS1588" s="82"/>
      <c r="AT1588" s="82">
        <f>SUM(AT10:AT126)</f>
        <v>188630000</v>
      </c>
      <c r="AU1588" s="36">
        <f>+AT1588*19%</f>
        <v>35839700</v>
      </c>
      <c r="AV1588" s="38">
        <f>+AU1588+AT1588</f>
        <v>224469700</v>
      </c>
      <c r="AW1588" s="81">
        <v>1</v>
      </c>
      <c r="AX1588" s="121"/>
      <c r="AY1588" s="121"/>
      <c r="AZ1588" s="121"/>
      <c r="BA1588" s="121"/>
      <c r="BB1588" s="121"/>
      <c r="BC1588" s="131">
        <f>SUM(BC10:BC126)</f>
        <v>193510473.79200003</v>
      </c>
      <c r="BD1588" s="82">
        <f>+BC1588*19%</f>
        <v>36766990.020480007</v>
      </c>
      <c r="BE1588" s="36">
        <f>+BD1588+BC1588</f>
        <v>230277463.81248003</v>
      </c>
      <c r="BF1588" s="81">
        <v>1</v>
      </c>
      <c r="BG1588" s="210"/>
      <c r="BH1588" s="211"/>
      <c r="BI1588" s="212"/>
      <c r="BJ1588" s="129"/>
      <c r="BK1588" s="129"/>
      <c r="BL1588" s="82">
        <f>SUM(BL10:BL126)</f>
        <v>141449200</v>
      </c>
      <c r="BM1588" s="82">
        <f>+BL1588*19%</f>
        <v>26875348</v>
      </c>
      <c r="BN1588" s="36">
        <f>+BM1588+BL1588</f>
        <v>168324548</v>
      </c>
      <c r="BO1588" s="81">
        <v>1</v>
      </c>
      <c r="BP1588" s="210"/>
      <c r="BQ1588" s="211"/>
      <c r="BR1588" s="212"/>
      <c r="BS1588" s="129"/>
      <c r="BT1588" s="129"/>
      <c r="BU1588" s="82">
        <f>SUM(BU10:BU126)</f>
        <v>98141530.620000005</v>
      </c>
      <c r="BV1588" s="36">
        <f>+BU1588*19%</f>
        <v>18646890.8178</v>
      </c>
      <c r="BW1588" s="38">
        <f>+BV1588+BU1588</f>
        <v>116788421.43780001</v>
      </c>
      <c r="BX1588" s="81">
        <v>1</v>
      </c>
      <c r="BY1588" s="121"/>
      <c r="BZ1588" s="121"/>
      <c r="CA1588" s="121"/>
      <c r="CB1588" s="121"/>
      <c r="CC1588" s="121"/>
      <c r="CD1588" s="82">
        <f>SUM(CD10:CD126)</f>
        <v>102772437.376</v>
      </c>
      <c r="CE1588" s="36">
        <f>CD1588*19%</f>
        <v>19526763.101440001</v>
      </c>
      <c r="CF1588" s="37">
        <f>+CD1588+CE1588</f>
        <v>122299200.47744</v>
      </c>
      <c r="CG1588" s="81">
        <v>1</v>
      </c>
      <c r="CH1588" s="82"/>
      <c r="CI1588" s="82"/>
      <c r="CJ1588" s="82"/>
      <c r="CK1588" s="82"/>
      <c r="CL1588" s="82"/>
      <c r="CM1588" s="82">
        <f>SUM(CM10:CM126)</f>
        <v>114524200</v>
      </c>
      <c r="CN1588" s="82">
        <f>+CM1588*19%</f>
        <v>21759598</v>
      </c>
      <c r="CO1588" s="36">
        <f>+CN1588+CM1588</f>
        <v>136283798</v>
      </c>
      <c r="CP1588" s="81">
        <v>1</v>
      </c>
      <c r="CQ1588" s="210"/>
      <c r="CR1588" s="211"/>
      <c r="CS1588" s="212"/>
      <c r="CT1588" s="129"/>
      <c r="CU1588" s="129"/>
      <c r="CV1588" s="82">
        <f>SUM(CV10:CV126)</f>
        <v>98987200</v>
      </c>
      <c r="CW1588" s="36">
        <f>+CV1588*19%</f>
        <v>18807568</v>
      </c>
      <c r="CX1588" s="37">
        <f>+CW1588+CV1588</f>
        <v>117794768</v>
      </c>
      <c r="CY1588" s="81">
        <v>1</v>
      </c>
      <c r="CZ1588" s="210"/>
      <c r="DA1588" s="211"/>
      <c r="DB1588" s="212"/>
      <c r="DC1588" s="129"/>
      <c r="DD1588" s="129"/>
      <c r="DE1588" s="82">
        <f>SUM(DE10:DE126)</f>
        <v>68826000</v>
      </c>
      <c r="DF1588" s="82">
        <f>+DE1588*19%</f>
        <v>13076940</v>
      </c>
      <c r="DG1588" s="36">
        <f>+DF1588+DE1588</f>
        <v>81902940</v>
      </c>
      <c r="DH1588" s="81">
        <v>1</v>
      </c>
      <c r="DI1588" s="121"/>
      <c r="DJ1588" s="121"/>
      <c r="DK1588" s="121"/>
      <c r="DL1588" s="121"/>
      <c r="DM1588" s="82">
        <f>SUM(DM10:DM126)</f>
        <v>53453600</v>
      </c>
      <c r="DN1588" s="36">
        <f>+DM1588*19%</f>
        <v>10156184</v>
      </c>
      <c r="DO1588" s="38">
        <f>+DN1588+DM1588</f>
        <v>63609784</v>
      </c>
    </row>
    <row r="1589" spans="1:119" s="83" customFormat="1" ht="14.45" customHeight="1" x14ac:dyDescent="0.25">
      <c r="A1589" s="252" t="s">
        <v>3108</v>
      </c>
      <c r="B1589" s="253"/>
      <c r="C1589" s="253"/>
      <c r="D1589" s="81">
        <v>1</v>
      </c>
      <c r="E1589" s="210"/>
      <c r="F1589" s="211"/>
      <c r="G1589" s="212"/>
      <c r="H1589" s="129"/>
      <c r="I1589" s="129"/>
      <c r="J1589" s="82">
        <f>SUM(J131:J1586)</f>
        <v>9413448162.7513351</v>
      </c>
      <c r="K1589" s="36">
        <f>+J1589*19%</f>
        <v>1788555150.9227538</v>
      </c>
      <c r="L1589" s="37">
        <f t="shared" ref="L1589:L1590" si="3084">+J1589+K1589</f>
        <v>11202003313.674089</v>
      </c>
      <c r="M1589" s="81">
        <v>1</v>
      </c>
      <c r="N1589" s="210"/>
      <c r="O1589" s="211"/>
      <c r="P1589" s="212"/>
      <c r="Q1589" s="129"/>
      <c r="R1589" s="129"/>
      <c r="S1589" s="82">
        <f>SUM(S131:S1586)</f>
        <v>9439205933.4799995</v>
      </c>
      <c r="T1589" s="36">
        <f>+S1589*19%</f>
        <v>1793449127.3611999</v>
      </c>
      <c r="U1589" s="38">
        <f t="shared" ref="U1589:U1590" si="3085">+T1589+S1589</f>
        <v>11232655060.8412</v>
      </c>
      <c r="V1589" s="81">
        <v>1</v>
      </c>
      <c r="W1589" s="82"/>
      <c r="X1589" s="82"/>
      <c r="Y1589" s="82"/>
      <c r="Z1589" s="82"/>
      <c r="AA1589" s="82"/>
      <c r="AB1589" s="82">
        <f>SUM(AB131:AB1586)</f>
        <v>9362429210.0716</v>
      </c>
      <c r="AC1589" s="36">
        <f>+AB1589*19%</f>
        <v>1778861549.913604</v>
      </c>
      <c r="AD1589" s="37">
        <f>+AC1589+AB1589</f>
        <v>11141290759.985205</v>
      </c>
      <c r="AE1589" s="81">
        <v>1</v>
      </c>
      <c r="AF1589" s="82"/>
      <c r="AG1589" s="82"/>
      <c r="AH1589" s="82"/>
      <c r="AI1589" s="82"/>
      <c r="AJ1589" s="82"/>
      <c r="AK1589" s="82">
        <f>SUM(AK131:AK1586)</f>
        <v>10110736890.299923</v>
      </c>
      <c r="AL1589" s="36">
        <f>+AK1589*19%</f>
        <v>1921040009.1569853</v>
      </c>
      <c r="AM1589" s="38">
        <f>+AL1589+AK1589</f>
        <v>12031776899.456909</v>
      </c>
      <c r="AN1589" s="81">
        <v>1</v>
      </c>
      <c r="AO1589" s="82"/>
      <c r="AP1589" s="82"/>
      <c r="AQ1589" s="82"/>
      <c r="AR1589" s="82"/>
      <c r="AS1589" s="82"/>
      <c r="AT1589" s="82">
        <f>SUM(AT131:AT1586)</f>
        <v>11082192875.408798</v>
      </c>
      <c r="AU1589" s="36">
        <f t="shared" ref="AU1589:AU1590" si="3086">+AT1589*19%</f>
        <v>2105616646.3276718</v>
      </c>
      <c r="AV1589" s="38">
        <f>+AU1589+AT1589</f>
        <v>13187809521.736469</v>
      </c>
      <c r="AW1589" s="81">
        <v>1</v>
      </c>
      <c r="AX1589" s="121"/>
      <c r="AY1589" s="121"/>
      <c r="AZ1589" s="121"/>
      <c r="BA1589" s="121"/>
      <c r="BB1589" s="121"/>
      <c r="BC1589" s="131">
        <f>SUM(BC131:BC1586)</f>
        <v>10386954205.3855</v>
      </c>
      <c r="BD1589" s="82">
        <f>+BC1589*19%</f>
        <v>1973521299.0232451</v>
      </c>
      <c r="BE1589" s="36">
        <f>+BD1589+BC1589</f>
        <v>12360475504.408745</v>
      </c>
      <c r="BF1589" s="81">
        <v>1</v>
      </c>
      <c r="BG1589" s="210"/>
      <c r="BH1589" s="211"/>
      <c r="BI1589" s="212"/>
      <c r="BJ1589" s="129"/>
      <c r="BK1589" s="129"/>
      <c r="BL1589" s="82">
        <f>SUM(BL131:BL1586)</f>
        <v>6187091916.4483232</v>
      </c>
      <c r="BM1589" s="82">
        <f t="shared" ref="BM1589:BM1590" si="3087">+BL1589*19%</f>
        <v>1175547464.1251814</v>
      </c>
      <c r="BN1589" s="36">
        <f t="shared" ref="BN1589:BN1590" si="3088">+BM1589+BL1589</f>
        <v>7362639380.5735044</v>
      </c>
      <c r="BO1589" s="81">
        <v>1</v>
      </c>
      <c r="BP1589" s="210"/>
      <c r="BQ1589" s="211"/>
      <c r="BR1589" s="212"/>
      <c r="BS1589" s="129"/>
      <c r="BT1589" s="129"/>
      <c r="BU1589" s="82">
        <f>SUM(BU131:BU1586)</f>
        <v>6429742451.51227</v>
      </c>
      <c r="BV1589" s="36">
        <f>+BU1589*19%</f>
        <v>1221651065.7873313</v>
      </c>
      <c r="BW1589" s="38">
        <f>+BV1589+BU1589</f>
        <v>7651393517.2996016</v>
      </c>
      <c r="BX1589" s="81">
        <v>1</v>
      </c>
      <c r="BY1589" s="121"/>
      <c r="BZ1589" s="121"/>
      <c r="CA1589" s="121"/>
      <c r="CB1589" s="121"/>
      <c r="CC1589" s="121"/>
      <c r="CD1589" s="82">
        <f>SUM(CD131:CD1586)</f>
        <v>6447213847.42027</v>
      </c>
      <c r="CE1589" s="36">
        <f>CD1589*19%</f>
        <v>1224970631.0098512</v>
      </c>
      <c r="CF1589" s="37">
        <f>+CD1589+CE1589</f>
        <v>7672184478.4301214</v>
      </c>
      <c r="CG1589" s="81">
        <v>1</v>
      </c>
      <c r="CH1589" s="82"/>
      <c r="CI1589" s="82"/>
      <c r="CJ1589" s="82"/>
      <c r="CK1589" s="82"/>
      <c r="CL1589" s="82"/>
      <c r="CM1589" s="82">
        <f>SUM(CM131:CM1586)</f>
        <v>3963535061.6860003</v>
      </c>
      <c r="CN1589" s="82">
        <f t="shared" ref="CN1589:CN1590" si="3089">+CM1589*19%</f>
        <v>753071661.72034013</v>
      </c>
      <c r="CO1589" s="36">
        <f t="shared" ref="CO1589:CO1590" si="3090">+CN1589+CM1589</f>
        <v>4716606723.4063406</v>
      </c>
      <c r="CP1589" s="81">
        <v>1</v>
      </c>
      <c r="CQ1589" s="210"/>
      <c r="CR1589" s="211"/>
      <c r="CS1589" s="212"/>
      <c r="CT1589" s="129"/>
      <c r="CU1589" s="129"/>
      <c r="CV1589" s="82">
        <f>SUM(CV131:CV1586)</f>
        <v>3556290215.0080004</v>
      </c>
      <c r="CW1589" s="36">
        <f t="shared" ref="CW1589:CW1590" si="3091">+CV1589*19%</f>
        <v>675695140.85152006</v>
      </c>
      <c r="CX1589" s="37">
        <f>+CW1589+CV1589</f>
        <v>4231985355.8595204</v>
      </c>
      <c r="CY1589" s="81">
        <v>1</v>
      </c>
      <c r="CZ1589" s="210"/>
      <c r="DA1589" s="211"/>
      <c r="DB1589" s="212"/>
      <c r="DC1589" s="129"/>
      <c r="DD1589" s="129"/>
      <c r="DE1589" s="82">
        <f>SUM(DE131:DE1586)</f>
        <v>3323947333.169333</v>
      </c>
      <c r="DF1589" s="82">
        <f t="shared" ref="DF1589:DF1590" si="3092">+DE1589*19%</f>
        <v>631549993.30217326</v>
      </c>
      <c r="DG1589" s="36">
        <f t="shared" ref="DG1589:DG1590" si="3093">+DF1589+DE1589</f>
        <v>3955497326.4715061</v>
      </c>
      <c r="DH1589" s="81">
        <v>1</v>
      </c>
      <c r="DI1589" s="121"/>
      <c r="DJ1589" s="121"/>
      <c r="DK1589" s="121"/>
      <c r="DL1589" s="121"/>
      <c r="DM1589" s="82">
        <f>SUM(DM131:DM1586)</f>
        <v>2967502480</v>
      </c>
      <c r="DN1589" s="36">
        <f>+DM1589*19%</f>
        <v>563825471.20000005</v>
      </c>
      <c r="DO1589" s="38">
        <f t="shared" ref="DO1589:DO1590" si="3094">+DN1589+DM1589</f>
        <v>3531327951.1999998</v>
      </c>
    </row>
    <row r="1590" spans="1:119" s="83" customFormat="1" ht="13.9" customHeight="1" thickBot="1" x14ac:dyDescent="0.3">
      <c r="A1590" s="252" t="s">
        <v>3109</v>
      </c>
      <c r="B1590" s="253"/>
      <c r="C1590" s="253"/>
      <c r="D1590" s="84">
        <v>1</v>
      </c>
      <c r="E1590" s="210"/>
      <c r="F1590" s="211"/>
      <c r="G1590" s="212"/>
      <c r="H1590" s="142"/>
      <c r="I1590" s="142"/>
      <c r="J1590" s="85">
        <f>+J1588+J1589</f>
        <v>9576600843.4873352</v>
      </c>
      <c r="K1590" s="85">
        <f>+J1590*19%</f>
        <v>1819554160.2625937</v>
      </c>
      <c r="L1590" s="37">
        <f t="shared" si="3084"/>
        <v>11396155003.749929</v>
      </c>
      <c r="M1590" s="84">
        <v>1</v>
      </c>
      <c r="N1590" s="210"/>
      <c r="O1590" s="211"/>
      <c r="P1590" s="212"/>
      <c r="Q1590" s="142"/>
      <c r="R1590" s="142"/>
      <c r="S1590" s="85">
        <f>+S1588+S1589</f>
        <v>9578182429.7360001</v>
      </c>
      <c r="T1590" s="85">
        <f>+S1590*19%</f>
        <v>1819854661.6498401</v>
      </c>
      <c r="U1590" s="38">
        <f t="shared" si="3085"/>
        <v>11398037091.385839</v>
      </c>
      <c r="V1590" s="84">
        <v>1</v>
      </c>
      <c r="W1590" s="85"/>
      <c r="X1590" s="85"/>
      <c r="Y1590" s="85"/>
      <c r="Z1590" s="85"/>
      <c r="AA1590" s="85"/>
      <c r="AB1590" s="85">
        <f>+AB1588+AB1589</f>
        <v>9520685394.5515995</v>
      </c>
      <c r="AC1590" s="85">
        <f>+AB1590*19%</f>
        <v>1808930224.9648039</v>
      </c>
      <c r="AD1590" s="37">
        <f t="shared" ref="AD1590" si="3095">+AC1590+AB1590</f>
        <v>11329615619.516403</v>
      </c>
      <c r="AE1590" s="84">
        <v>1</v>
      </c>
      <c r="AF1590" s="85"/>
      <c r="AG1590" s="85"/>
      <c r="AH1590" s="85"/>
      <c r="AI1590" s="85"/>
      <c r="AJ1590" s="85"/>
      <c r="AK1590" s="85">
        <f>+AK1588+AK1589</f>
        <v>10294742528.26259</v>
      </c>
      <c r="AL1590" s="85">
        <f>+AK1590*19%</f>
        <v>1956001080.3698921</v>
      </c>
      <c r="AM1590" s="38">
        <f>+AL1590+AK1590</f>
        <v>12250743608.632483</v>
      </c>
      <c r="AN1590" s="84">
        <v>1</v>
      </c>
      <c r="AO1590" s="85"/>
      <c r="AP1590" s="85"/>
      <c r="AQ1590" s="85"/>
      <c r="AR1590" s="85"/>
      <c r="AS1590" s="85"/>
      <c r="AT1590" s="85">
        <f>+AT1588+AT1589</f>
        <v>11270822875.408798</v>
      </c>
      <c r="AU1590" s="36">
        <f t="shared" si="3086"/>
        <v>2141456346.3276718</v>
      </c>
      <c r="AV1590" s="38">
        <f>+AU1590+AT1590</f>
        <v>13412279221.736469</v>
      </c>
      <c r="AW1590" s="84">
        <v>1</v>
      </c>
      <c r="AX1590" s="122"/>
      <c r="AY1590" s="122"/>
      <c r="AZ1590" s="122"/>
      <c r="BA1590" s="122"/>
      <c r="BB1590" s="122"/>
      <c r="BC1590" s="132">
        <f>+BC1588+BC1589</f>
        <v>10580464679.1775</v>
      </c>
      <c r="BD1590" s="82">
        <f>+BC1590*19%</f>
        <v>2010288289.043725</v>
      </c>
      <c r="BE1590" s="36">
        <f t="shared" ref="BE1590" si="3096">+BD1590+BC1590</f>
        <v>12590752968.221226</v>
      </c>
      <c r="BF1590" s="84">
        <v>1</v>
      </c>
      <c r="BG1590" s="210"/>
      <c r="BH1590" s="211"/>
      <c r="BI1590" s="212"/>
      <c r="BJ1590" s="142"/>
      <c r="BK1590" s="142"/>
      <c r="BL1590" s="85">
        <f>+BL1588+BL1589</f>
        <v>6328541116.4483232</v>
      </c>
      <c r="BM1590" s="82">
        <f t="shared" si="3087"/>
        <v>1202422812.1251814</v>
      </c>
      <c r="BN1590" s="36">
        <f t="shared" si="3088"/>
        <v>7530963928.5735044</v>
      </c>
      <c r="BO1590" s="84">
        <v>1</v>
      </c>
      <c r="BP1590" s="210"/>
      <c r="BQ1590" s="211"/>
      <c r="BR1590" s="212"/>
      <c r="BS1590" s="142"/>
      <c r="BT1590" s="142"/>
      <c r="BU1590" s="85">
        <f>+BU1588+BU1589</f>
        <v>6527883982.1322699</v>
      </c>
      <c r="BV1590" s="36">
        <f t="shared" ref="BV1590" si="3097">+BU1590*19%</f>
        <v>1240297956.6051314</v>
      </c>
      <c r="BW1590" s="38">
        <f t="shared" ref="BW1590" si="3098">+BV1590+BU1590</f>
        <v>7768181938.737401</v>
      </c>
      <c r="BX1590" s="84">
        <v>1</v>
      </c>
      <c r="BY1590" s="122"/>
      <c r="BZ1590" s="122"/>
      <c r="CA1590" s="122"/>
      <c r="CB1590" s="122"/>
      <c r="CC1590" s="122"/>
      <c r="CD1590" s="88">
        <f>+CD1588+CD1589</f>
        <v>6549986284.7962704</v>
      </c>
      <c r="CE1590" s="85">
        <f>CD1590*19%</f>
        <v>1244497394.1112914</v>
      </c>
      <c r="CF1590" s="86">
        <f t="shared" ref="CF1590" si="3099">+CD1590+CE1590</f>
        <v>7794483678.9075623</v>
      </c>
      <c r="CG1590" s="84">
        <v>1</v>
      </c>
      <c r="CH1590" s="85"/>
      <c r="CI1590" s="85"/>
      <c r="CJ1590" s="85"/>
      <c r="CK1590" s="85"/>
      <c r="CL1590" s="85"/>
      <c r="CM1590" s="85">
        <f>+CM1588+CM1589</f>
        <v>4078059261.6860003</v>
      </c>
      <c r="CN1590" s="82">
        <f t="shared" si="3089"/>
        <v>774831259.72034013</v>
      </c>
      <c r="CO1590" s="36">
        <f t="shared" si="3090"/>
        <v>4852890521.4063406</v>
      </c>
      <c r="CP1590" s="84">
        <v>1</v>
      </c>
      <c r="CQ1590" s="210"/>
      <c r="CR1590" s="211"/>
      <c r="CS1590" s="212"/>
      <c r="CT1590" s="142"/>
      <c r="CU1590" s="142"/>
      <c r="CV1590" s="85">
        <f>+CV1588+CV1589</f>
        <v>3655277415.0080004</v>
      </c>
      <c r="CW1590" s="36">
        <f t="shared" si="3091"/>
        <v>694502708.85152006</v>
      </c>
      <c r="CX1590" s="37">
        <f t="shared" ref="CX1590" si="3100">+CW1590+CV1590</f>
        <v>4349780123.85952</v>
      </c>
      <c r="CY1590" s="84">
        <v>1</v>
      </c>
      <c r="CZ1590" s="210"/>
      <c r="DA1590" s="211"/>
      <c r="DB1590" s="212"/>
      <c r="DC1590" s="142"/>
      <c r="DD1590" s="142"/>
      <c r="DE1590" s="85">
        <f>+DE1588+DE1589</f>
        <v>3392773333.169333</v>
      </c>
      <c r="DF1590" s="82">
        <f t="shared" si="3092"/>
        <v>644626933.30217326</v>
      </c>
      <c r="DG1590" s="36">
        <f t="shared" si="3093"/>
        <v>4037400266.4715061</v>
      </c>
      <c r="DH1590" s="84">
        <v>1</v>
      </c>
      <c r="DI1590" s="122"/>
      <c r="DJ1590" s="122"/>
      <c r="DK1590" s="122"/>
      <c r="DL1590" s="122"/>
      <c r="DM1590" s="85">
        <f>+DM1588+DM1589</f>
        <v>3020956080</v>
      </c>
      <c r="DN1590" s="85">
        <f t="shared" ref="DN1590" si="3101">+DM1590*19%</f>
        <v>573981655.20000005</v>
      </c>
      <c r="DO1590" s="87">
        <f t="shared" si="3094"/>
        <v>3594937735.1999998</v>
      </c>
    </row>
    <row r="1591" spans="1:119" ht="15" customHeight="1" x14ac:dyDescent="0.25">
      <c r="DM1591" s="78"/>
      <c r="DN1591" s="78"/>
      <c r="DO1591" s="78"/>
    </row>
    <row r="1592" spans="1:119" s="10" customFormat="1" ht="54" customHeight="1" x14ac:dyDescent="0.25">
      <c r="A1592" s="89"/>
      <c r="B1592" s="90" t="s">
        <v>3110</v>
      </c>
      <c r="C1592" s="90" t="s">
        <v>3111</v>
      </c>
      <c r="D1592" s="254" t="s">
        <v>3112</v>
      </c>
      <c r="E1592" s="254"/>
      <c r="F1592" s="91" t="s">
        <v>3113</v>
      </c>
      <c r="G1592" s="254" t="s">
        <v>3114</v>
      </c>
      <c r="H1592" s="254"/>
      <c r="I1592" s="254"/>
      <c r="J1592" s="254"/>
      <c r="O1592" s="92"/>
      <c r="P1592" s="92"/>
      <c r="Q1592" s="92"/>
      <c r="R1592" s="92"/>
      <c r="S1592" s="92"/>
      <c r="X1592" s="92"/>
      <c r="Y1592" s="92"/>
      <c r="Z1592" s="92"/>
      <c r="AA1592" s="92"/>
      <c r="AB1592" s="92"/>
      <c r="AD1592" s="10">
        <v>11140102760.719999</v>
      </c>
      <c r="AG1592" s="92"/>
      <c r="AH1592" s="92"/>
      <c r="AI1592" s="92"/>
      <c r="AJ1592" s="92"/>
      <c r="AK1592" s="92"/>
      <c r="AP1592" s="92"/>
      <c r="AQ1592" s="92"/>
      <c r="AR1592" s="92"/>
      <c r="AS1592" s="92"/>
      <c r="AT1592" s="92"/>
      <c r="AU1592" s="92"/>
      <c r="AV1592" s="92"/>
      <c r="AW1592" s="92"/>
      <c r="AX1592" s="92"/>
      <c r="AZ1592" s="92"/>
      <c r="BA1592" s="92"/>
      <c r="BB1592" s="92"/>
      <c r="BC1592" s="92"/>
      <c r="BI1592" s="92"/>
      <c r="BJ1592" s="92"/>
      <c r="BK1592" s="92"/>
      <c r="BL1592" s="92"/>
      <c r="BM1592" s="92"/>
      <c r="BN1592" s="92"/>
      <c r="BO1592" s="92"/>
      <c r="BP1592" s="92"/>
      <c r="BQ1592" s="92"/>
      <c r="BR1592" s="92"/>
      <c r="BS1592" s="92"/>
      <c r="BT1592" s="92"/>
      <c r="BU1592" s="92"/>
      <c r="BV1592" s="92"/>
      <c r="BW1592" s="92"/>
      <c r="BX1592" s="92"/>
      <c r="BY1592" s="92"/>
      <c r="BZ1592" s="92"/>
      <c r="CA1592" s="92"/>
      <c r="CB1592" s="92"/>
      <c r="CC1592" s="92"/>
      <c r="CD1592" s="92"/>
      <c r="CE1592" s="92"/>
      <c r="CF1592" s="92"/>
      <c r="CG1592" s="92"/>
      <c r="CH1592" s="92"/>
      <c r="CI1592" s="92"/>
      <c r="CJ1592" s="92"/>
      <c r="CK1592" s="92"/>
      <c r="CL1592" s="92"/>
      <c r="CM1592" s="92"/>
      <c r="CN1592" s="92"/>
      <c r="CO1592" s="92"/>
      <c r="CP1592" s="92"/>
      <c r="CQ1592" s="92"/>
      <c r="CR1592" s="92"/>
      <c r="CS1592" s="92"/>
      <c r="CT1592" s="92"/>
      <c r="CU1592" s="92"/>
      <c r="CV1592" s="93"/>
      <c r="DE1592" s="93"/>
      <c r="DF1592" s="93"/>
      <c r="DG1592" s="93"/>
      <c r="DH1592" s="93"/>
    </row>
    <row r="1593" spans="1:119" s="10" customFormat="1" ht="15" customHeight="1" x14ac:dyDescent="0.25">
      <c r="A1593" s="94">
        <v>1</v>
      </c>
      <c r="B1593" s="95" t="s">
        <v>3110</v>
      </c>
      <c r="C1593" s="271" t="s">
        <v>13</v>
      </c>
      <c r="D1593" s="255">
        <f>+L1588</f>
        <v>194151690.07584</v>
      </c>
      <c r="E1593" s="255"/>
      <c r="F1593" s="184">
        <v>1</v>
      </c>
      <c r="G1593" s="255">
        <f>+D1593*F1593</f>
        <v>194151690.07584</v>
      </c>
      <c r="H1593" s="255"/>
      <c r="I1593" s="255"/>
      <c r="J1593" s="255"/>
      <c r="O1593" s="92"/>
      <c r="P1593" s="92"/>
      <c r="Q1593" s="92"/>
      <c r="R1593" s="92"/>
      <c r="S1593" s="92"/>
      <c r="X1593" s="92"/>
      <c r="Y1593" s="92"/>
      <c r="Z1593" s="92"/>
      <c r="AA1593" s="92"/>
      <c r="AB1593" s="92"/>
      <c r="AD1593" s="92">
        <f>+AD1589-AD1592</f>
        <v>1187999.2652053833</v>
      </c>
      <c r="AG1593" s="92"/>
      <c r="AH1593" s="92"/>
      <c r="AI1593" s="92"/>
      <c r="AJ1593" s="92"/>
      <c r="AK1593" s="92"/>
      <c r="AP1593" s="92"/>
      <c r="AQ1593" s="92"/>
      <c r="AR1593" s="92"/>
      <c r="AS1593" s="92"/>
      <c r="AT1593" s="92"/>
      <c r="AU1593" s="92"/>
      <c r="AV1593" s="92"/>
      <c r="AW1593" s="92"/>
      <c r="AX1593" s="92"/>
      <c r="AZ1593" s="92"/>
      <c r="BA1593" s="92"/>
      <c r="BB1593" s="92"/>
      <c r="BC1593" s="92"/>
      <c r="BI1593" s="92"/>
      <c r="BJ1593" s="92"/>
      <c r="BK1593" s="92"/>
      <c r="BL1593" s="92"/>
      <c r="BM1593" s="92"/>
      <c r="BN1593" s="92"/>
      <c r="BO1593" s="92"/>
      <c r="BP1593" s="92"/>
      <c r="BQ1593" s="92"/>
      <c r="BR1593" s="92"/>
      <c r="BS1593" s="92"/>
      <c r="BT1593" s="92"/>
      <c r="BU1593" s="92"/>
      <c r="BV1593" s="92"/>
      <c r="BW1593" s="92"/>
      <c r="BX1593" s="92"/>
      <c r="BY1593" s="92"/>
      <c r="BZ1593" s="92"/>
      <c r="CA1593" s="92"/>
      <c r="CB1593" s="92"/>
      <c r="CC1593" s="92"/>
      <c r="CD1593" s="92"/>
      <c r="CE1593" s="92"/>
      <c r="CF1593" s="92"/>
      <c r="CG1593" s="92"/>
      <c r="CH1593" s="92"/>
      <c r="CI1593" s="92"/>
      <c r="CJ1593" s="92"/>
      <c r="CK1593" s="92"/>
      <c r="CL1593" s="92"/>
      <c r="CM1593" s="92"/>
      <c r="CN1593" s="92"/>
      <c r="CO1593" s="92"/>
      <c r="CP1593" s="92"/>
      <c r="CQ1593" s="92"/>
      <c r="CR1593" s="92"/>
      <c r="CS1593" s="92"/>
      <c r="CT1593" s="92"/>
      <c r="CU1593" s="92"/>
      <c r="CV1593" s="93"/>
      <c r="DE1593" s="93"/>
      <c r="DF1593" s="93"/>
      <c r="DG1593" s="93"/>
      <c r="DH1593" s="93"/>
    </row>
    <row r="1594" spans="1:119" s="10" customFormat="1" ht="15" customHeight="1" x14ac:dyDescent="0.25">
      <c r="A1594" s="94">
        <v>2</v>
      </c>
      <c r="B1594" s="95" t="s">
        <v>3110</v>
      </c>
      <c r="C1594" s="271" t="s">
        <v>3115</v>
      </c>
      <c r="D1594" s="255">
        <f>+AV1588</f>
        <v>224469700</v>
      </c>
      <c r="E1594" s="255"/>
      <c r="F1594" s="184">
        <v>1</v>
      </c>
      <c r="G1594" s="255">
        <f t="shared" ref="G1594:G1605" si="3102">+D1594*F1594</f>
        <v>224469700</v>
      </c>
      <c r="H1594" s="255"/>
      <c r="I1594" s="255"/>
      <c r="J1594" s="255"/>
      <c r="O1594" s="92"/>
      <c r="P1594" s="92"/>
      <c r="Q1594" s="92"/>
      <c r="R1594" s="92"/>
      <c r="S1594" s="92"/>
      <c r="X1594" s="92"/>
      <c r="Y1594" s="92"/>
      <c r="Z1594" s="92"/>
      <c r="AA1594" s="92"/>
      <c r="AB1594" s="92"/>
      <c r="AG1594" s="92"/>
      <c r="AH1594" s="92"/>
      <c r="AI1594" s="92"/>
      <c r="AJ1594" s="92"/>
      <c r="AK1594" s="92"/>
      <c r="AP1594" s="92"/>
      <c r="AQ1594" s="92"/>
      <c r="AR1594" s="92"/>
      <c r="AS1594" s="92"/>
      <c r="AT1594" s="92"/>
      <c r="AU1594" s="92"/>
      <c r="AV1594" s="92"/>
      <c r="AW1594" s="92"/>
      <c r="AX1594" s="92"/>
      <c r="AZ1594" s="92"/>
      <c r="BA1594" s="92"/>
      <c r="BB1594" s="92"/>
      <c r="BC1594" s="92"/>
      <c r="BI1594" s="92"/>
      <c r="BJ1594" s="92"/>
      <c r="BK1594" s="92"/>
      <c r="BL1594" s="92"/>
      <c r="BM1594" s="92"/>
      <c r="BN1594" s="92"/>
      <c r="BO1594" s="92"/>
      <c r="BP1594" s="92"/>
      <c r="BQ1594" s="92"/>
      <c r="BR1594" s="92"/>
      <c r="BS1594" s="92"/>
      <c r="BT1594" s="92"/>
      <c r="BU1594" s="92"/>
      <c r="BV1594" s="92"/>
      <c r="BW1594" s="92"/>
      <c r="BX1594" s="92"/>
      <c r="BY1594" s="92"/>
      <c r="BZ1594" s="92"/>
      <c r="CA1594" s="92"/>
      <c r="CB1594" s="92"/>
      <c r="CC1594" s="92"/>
      <c r="CD1594" s="92"/>
      <c r="CE1594" s="92"/>
      <c r="CF1594" s="92"/>
      <c r="CG1594" s="92"/>
      <c r="CH1594" s="92"/>
      <c r="CI1594" s="92"/>
      <c r="CJ1594" s="92"/>
      <c r="CK1594" s="92"/>
      <c r="CL1594" s="92"/>
      <c r="CM1594" s="92"/>
      <c r="CN1594" s="92"/>
      <c r="CO1594" s="92"/>
      <c r="CP1594" s="92"/>
      <c r="CQ1594" s="92"/>
      <c r="CR1594" s="92"/>
      <c r="CS1594" s="92"/>
      <c r="CT1594" s="92"/>
      <c r="CU1594" s="92"/>
      <c r="CV1594" s="93"/>
      <c r="DE1594" s="93"/>
      <c r="DF1594" s="93"/>
      <c r="DG1594" s="93"/>
      <c r="DH1594" s="93"/>
    </row>
    <row r="1595" spans="1:119" s="10" customFormat="1" ht="15" customHeight="1" x14ac:dyDescent="0.25">
      <c r="A1595" s="94">
        <v>3</v>
      </c>
      <c r="B1595" s="95" t="s">
        <v>3110</v>
      </c>
      <c r="C1595" s="271" t="s">
        <v>3116</v>
      </c>
      <c r="D1595" s="255">
        <f>+U1588</f>
        <v>165382030.54463997</v>
      </c>
      <c r="E1595" s="255"/>
      <c r="F1595" s="184">
        <v>3</v>
      </c>
      <c r="G1595" s="255">
        <f t="shared" si="3102"/>
        <v>496146091.63391995</v>
      </c>
      <c r="H1595" s="255"/>
      <c r="I1595" s="255"/>
      <c r="J1595" s="255"/>
      <c r="O1595" s="92"/>
      <c r="P1595" s="92"/>
      <c r="Q1595" s="92"/>
      <c r="R1595" s="92"/>
      <c r="S1595" s="92"/>
      <c r="X1595" s="92"/>
      <c r="Y1595" s="92"/>
      <c r="Z1595" s="92"/>
      <c r="AA1595" s="92"/>
      <c r="AB1595" s="92"/>
      <c r="AG1595" s="92"/>
      <c r="AH1595" s="92"/>
      <c r="AI1595" s="92"/>
      <c r="AJ1595" s="92"/>
      <c r="AK1595" s="92"/>
      <c r="AP1595" s="92"/>
      <c r="AQ1595" s="92"/>
      <c r="AR1595" s="92"/>
      <c r="AS1595" s="92"/>
      <c r="AT1595" s="92"/>
      <c r="AU1595" s="92"/>
      <c r="AV1595" s="92"/>
      <c r="AW1595" s="92"/>
      <c r="AX1595" s="92"/>
      <c r="AZ1595" s="92"/>
      <c r="BA1595" s="92"/>
      <c r="BB1595" s="92"/>
      <c r="BC1595" s="92"/>
      <c r="BI1595" s="92"/>
      <c r="BJ1595" s="92"/>
      <c r="BK1595" s="92"/>
      <c r="BL1595" s="92"/>
      <c r="BM1595" s="92"/>
      <c r="BN1595" s="92"/>
      <c r="BO1595" s="92"/>
      <c r="BP1595" s="92"/>
      <c r="BQ1595" s="92"/>
      <c r="BR1595" s="92"/>
      <c r="BS1595" s="92"/>
      <c r="BT1595" s="92"/>
      <c r="BU1595" s="92"/>
      <c r="BV1595" s="92"/>
      <c r="BW1595" s="92"/>
      <c r="BX1595" s="92"/>
      <c r="BY1595" s="92"/>
      <c r="BZ1595" s="92"/>
      <c r="CA1595" s="92"/>
      <c r="CB1595" s="92"/>
      <c r="CC1595" s="92"/>
      <c r="CD1595" s="92"/>
      <c r="CE1595" s="92"/>
      <c r="CF1595" s="92"/>
      <c r="CG1595" s="92"/>
      <c r="CH1595" s="92"/>
      <c r="CI1595" s="92"/>
      <c r="CJ1595" s="92"/>
      <c r="CK1595" s="92"/>
      <c r="CL1595" s="92"/>
      <c r="CM1595" s="92"/>
      <c r="CN1595" s="92"/>
      <c r="CO1595" s="92"/>
      <c r="CP1595" s="92"/>
      <c r="CQ1595" s="92"/>
      <c r="CR1595" s="92"/>
      <c r="CS1595" s="92"/>
      <c r="CT1595" s="92"/>
      <c r="CU1595" s="92"/>
      <c r="CV1595" s="93"/>
      <c r="DE1595" s="93"/>
      <c r="DF1595" s="93"/>
      <c r="DG1595" s="93"/>
      <c r="DH1595" s="93"/>
    </row>
    <row r="1596" spans="1:119" s="10" customFormat="1" ht="15" customHeight="1" x14ac:dyDescent="0.25">
      <c r="A1596" s="94">
        <v>4</v>
      </c>
      <c r="B1596" s="95" t="s">
        <v>3110</v>
      </c>
      <c r="C1596" s="271" t="s">
        <v>3117</v>
      </c>
      <c r="D1596" s="255">
        <f>+AD1588</f>
        <v>188324859.53119999</v>
      </c>
      <c r="E1596" s="255"/>
      <c r="F1596" s="184">
        <v>3</v>
      </c>
      <c r="G1596" s="255">
        <f t="shared" si="3102"/>
        <v>564974578.59360003</v>
      </c>
      <c r="H1596" s="255"/>
      <c r="I1596" s="255"/>
      <c r="J1596" s="255"/>
      <c r="O1596" s="92"/>
      <c r="P1596" s="92"/>
      <c r="Q1596" s="92"/>
      <c r="R1596" s="92"/>
      <c r="S1596" s="92"/>
      <c r="X1596" s="92"/>
      <c r="Y1596" s="92"/>
      <c r="Z1596" s="92"/>
      <c r="AA1596" s="92"/>
      <c r="AB1596" s="92"/>
      <c r="AG1596" s="92"/>
      <c r="AH1596" s="92"/>
      <c r="AI1596" s="92"/>
      <c r="AJ1596" s="92"/>
      <c r="AK1596" s="92"/>
      <c r="AP1596" s="92"/>
      <c r="AQ1596" s="92"/>
      <c r="AR1596" s="92"/>
      <c r="AS1596" s="92"/>
      <c r="AT1596" s="92"/>
      <c r="AU1596" s="92"/>
      <c r="AV1596" s="92"/>
      <c r="AW1596" s="92"/>
      <c r="AX1596" s="92"/>
      <c r="AZ1596" s="92"/>
      <c r="BA1596" s="92"/>
      <c r="BB1596" s="92"/>
      <c r="BC1596" s="92"/>
      <c r="BI1596" s="92"/>
      <c r="BJ1596" s="92"/>
      <c r="BK1596" s="92"/>
      <c r="BL1596" s="92"/>
      <c r="BM1596" s="92"/>
      <c r="BN1596" s="92"/>
      <c r="BO1596" s="92"/>
      <c r="BP1596" s="92"/>
      <c r="BQ1596" s="92"/>
      <c r="BR1596" s="92"/>
      <c r="BS1596" s="92"/>
      <c r="BT1596" s="92"/>
      <c r="BU1596" s="92"/>
      <c r="BV1596" s="92"/>
      <c r="BW1596" s="92"/>
      <c r="BX1596" s="92"/>
      <c r="BY1596" s="92"/>
      <c r="BZ1596" s="92"/>
      <c r="CA1596" s="92"/>
      <c r="CB1596" s="92"/>
      <c r="CC1596" s="92"/>
      <c r="CD1596" s="92"/>
      <c r="CE1596" s="92"/>
      <c r="CF1596" s="92"/>
      <c r="CG1596" s="92"/>
      <c r="CH1596" s="92"/>
      <c r="CI1596" s="92"/>
      <c r="CJ1596" s="92"/>
      <c r="CK1596" s="92"/>
      <c r="CL1596" s="92"/>
      <c r="CM1596" s="92"/>
      <c r="CN1596" s="92"/>
      <c r="CO1596" s="92"/>
      <c r="CP1596" s="92"/>
      <c r="CQ1596" s="92"/>
      <c r="CR1596" s="92"/>
      <c r="CS1596" s="92"/>
      <c r="CT1596" s="92"/>
      <c r="CU1596" s="92"/>
      <c r="CV1596" s="93"/>
      <c r="DE1596" s="93"/>
      <c r="DF1596" s="93"/>
      <c r="DG1596" s="93"/>
      <c r="DH1596" s="93"/>
    </row>
    <row r="1597" spans="1:119" s="10" customFormat="1" ht="15" customHeight="1" x14ac:dyDescent="0.25">
      <c r="A1597" s="94">
        <v>5</v>
      </c>
      <c r="B1597" s="95" t="s">
        <v>3110</v>
      </c>
      <c r="C1597" s="271" t="s">
        <v>3</v>
      </c>
      <c r="D1597" s="255">
        <f>+AM1588</f>
        <v>218966709.17557332</v>
      </c>
      <c r="E1597" s="255"/>
      <c r="F1597" s="184">
        <v>4</v>
      </c>
      <c r="G1597" s="255">
        <f t="shared" si="3102"/>
        <v>875866836.70229328</v>
      </c>
      <c r="H1597" s="255"/>
      <c r="I1597" s="255"/>
      <c r="J1597" s="255"/>
      <c r="O1597" s="92"/>
      <c r="P1597" s="92"/>
      <c r="Q1597" s="92"/>
      <c r="R1597" s="92"/>
      <c r="S1597" s="92"/>
      <c r="X1597" s="92"/>
      <c r="Y1597" s="92"/>
      <c r="Z1597" s="92"/>
      <c r="AA1597" s="92"/>
      <c r="AB1597" s="92"/>
      <c r="AG1597" s="92"/>
      <c r="AH1597" s="92"/>
      <c r="AI1597" s="92"/>
      <c r="AJ1597" s="92"/>
      <c r="AK1597" s="92"/>
      <c r="AP1597" s="92"/>
      <c r="AQ1597" s="92"/>
      <c r="AR1597" s="92"/>
      <c r="AS1597" s="92"/>
      <c r="AT1597" s="92"/>
      <c r="AU1597" s="92"/>
      <c r="AV1597" s="92"/>
      <c r="AW1597" s="92"/>
      <c r="AX1597" s="92"/>
      <c r="AZ1597" s="92"/>
      <c r="BA1597" s="92"/>
      <c r="BB1597" s="92"/>
      <c r="BC1597" s="92"/>
      <c r="BI1597" s="92"/>
      <c r="BJ1597" s="92"/>
      <c r="BK1597" s="92"/>
      <c r="BL1597" s="92"/>
      <c r="BM1597" s="92"/>
      <c r="BN1597" s="92"/>
      <c r="BO1597" s="92"/>
      <c r="BP1597" s="92"/>
      <c r="BQ1597" s="92"/>
      <c r="BR1597" s="92"/>
      <c r="BS1597" s="92"/>
      <c r="BT1597" s="92"/>
      <c r="BU1597" s="92"/>
      <c r="BV1597" s="92"/>
      <c r="BW1597" s="92"/>
      <c r="BX1597" s="92"/>
      <c r="BY1597" s="92"/>
      <c r="BZ1597" s="92"/>
      <c r="CA1597" s="92"/>
      <c r="CB1597" s="92"/>
      <c r="CC1597" s="92"/>
      <c r="CD1597" s="92"/>
      <c r="CE1597" s="92"/>
      <c r="CF1597" s="92"/>
      <c r="CG1597" s="92"/>
      <c r="CH1597" s="92"/>
      <c r="CI1597" s="92"/>
      <c r="CJ1597" s="92"/>
      <c r="CK1597" s="92"/>
      <c r="CL1597" s="92"/>
      <c r="CM1597" s="92"/>
      <c r="CN1597" s="92"/>
      <c r="CO1597" s="92"/>
      <c r="CP1597" s="92"/>
      <c r="CQ1597" s="92"/>
      <c r="CR1597" s="92"/>
      <c r="CS1597" s="92"/>
      <c r="CT1597" s="92"/>
      <c r="CU1597" s="92"/>
      <c r="CV1597" s="93"/>
      <c r="DE1597" s="93"/>
      <c r="DF1597" s="93"/>
      <c r="DG1597" s="93"/>
      <c r="DH1597" s="93"/>
    </row>
    <row r="1598" spans="1:119" s="10" customFormat="1" ht="15" customHeight="1" x14ac:dyDescent="0.25">
      <c r="A1598" s="94">
        <v>6</v>
      </c>
      <c r="B1598" s="95" t="s">
        <v>3110</v>
      </c>
      <c r="C1598" s="271" t="s">
        <v>3118</v>
      </c>
      <c r="D1598" s="255">
        <f>+BE1588</f>
        <v>230277463.81248003</v>
      </c>
      <c r="E1598" s="255"/>
      <c r="F1598" s="184">
        <v>5</v>
      </c>
      <c r="G1598" s="255">
        <f t="shared" si="3102"/>
        <v>1151387319.0624001</v>
      </c>
      <c r="H1598" s="255"/>
      <c r="I1598" s="255"/>
      <c r="J1598" s="255"/>
      <c r="O1598" s="92"/>
      <c r="P1598" s="92"/>
      <c r="Q1598" s="92"/>
      <c r="R1598" s="92"/>
      <c r="S1598" s="92"/>
      <c r="X1598" s="92"/>
      <c r="Y1598" s="92"/>
      <c r="Z1598" s="92"/>
      <c r="AA1598" s="92"/>
      <c r="AB1598" s="92"/>
      <c r="AG1598" s="92"/>
      <c r="AH1598" s="92"/>
      <c r="AI1598" s="92"/>
      <c r="AJ1598" s="92"/>
      <c r="AK1598" s="92"/>
      <c r="AP1598" s="92"/>
      <c r="AQ1598" s="92"/>
      <c r="AR1598" s="92"/>
      <c r="AS1598" s="92"/>
      <c r="AT1598" s="92"/>
      <c r="AU1598" s="92"/>
      <c r="AV1598" s="92"/>
      <c r="AW1598" s="92"/>
      <c r="AX1598" s="92"/>
      <c r="AZ1598" s="92"/>
      <c r="BA1598" s="92"/>
      <c r="BB1598" s="92"/>
      <c r="BC1598" s="92"/>
      <c r="BI1598" s="92"/>
      <c r="BJ1598" s="92"/>
      <c r="BK1598" s="92"/>
      <c r="BL1598" s="92"/>
      <c r="BM1598" s="92"/>
      <c r="BN1598" s="92"/>
      <c r="BO1598" s="92"/>
      <c r="BP1598" s="92"/>
      <c r="BQ1598" s="92"/>
      <c r="BR1598" s="92"/>
      <c r="BS1598" s="92"/>
      <c r="BT1598" s="92"/>
      <c r="BU1598" s="92"/>
      <c r="BV1598" s="92"/>
      <c r="BW1598" s="92"/>
      <c r="BX1598" s="92"/>
      <c r="BY1598" s="92"/>
      <c r="BZ1598" s="92"/>
      <c r="CA1598" s="92"/>
      <c r="CB1598" s="92"/>
      <c r="CC1598" s="92"/>
      <c r="CD1598" s="92"/>
      <c r="CE1598" s="92"/>
      <c r="CF1598" s="92"/>
      <c r="CG1598" s="92"/>
      <c r="CH1598" s="92"/>
      <c r="CI1598" s="92"/>
      <c r="CJ1598" s="92"/>
      <c r="CK1598" s="92"/>
      <c r="CL1598" s="92"/>
      <c r="CM1598" s="92"/>
      <c r="CN1598" s="92"/>
      <c r="CO1598" s="92"/>
      <c r="CP1598" s="92"/>
      <c r="CQ1598" s="92"/>
      <c r="CR1598" s="92"/>
      <c r="CS1598" s="92"/>
      <c r="CT1598" s="92"/>
      <c r="CU1598" s="92"/>
      <c r="CV1598" s="93"/>
      <c r="DE1598" s="93"/>
      <c r="DF1598" s="93"/>
      <c r="DG1598" s="93"/>
      <c r="DH1598" s="93"/>
    </row>
    <row r="1599" spans="1:119" s="10" customFormat="1" ht="15" customHeight="1" x14ac:dyDescent="0.25">
      <c r="A1599" s="94">
        <v>7</v>
      </c>
      <c r="B1599" s="96" t="s">
        <v>3110</v>
      </c>
      <c r="C1599" s="272" t="s">
        <v>5</v>
      </c>
      <c r="D1599" s="257">
        <f>+BN1588</f>
        <v>168324548</v>
      </c>
      <c r="E1599" s="257"/>
      <c r="F1599" s="186">
        <v>1</v>
      </c>
      <c r="G1599" s="257">
        <f t="shared" si="3102"/>
        <v>168324548</v>
      </c>
      <c r="H1599" s="257"/>
      <c r="I1599" s="257"/>
      <c r="J1599" s="257"/>
      <c r="O1599" s="92"/>
      <c r="P1599" s="92"/>
      <c r="Q1599" s="92"/>
      <c r="R1599" s="92"/>
      <c r="S1599" s="92"/>
      <c r="X1599" s="92"/>
      <c r="Y1599" s="92"/>
      <c r="Z1599" s="92"/>
      <c r="AA1599" s="92"/>
      <c r="AB1599" s="92"/>
      <c r="AG1599" s="92"/>
      <c r="AH1599" s="92"/>
      <c r="AI1599" s="92"/>
      <c r="AJ1599" s="92"/>
      <c r="AK1599" s="92"/>
      <c r="AP1599" s="92"/>
      <c r="AQ1599" s="92"/>
      <c r="AR1599" s="92"/>
      <c r="AS1599" s="92"/>
      <c r="AT1599" s="92"/>
      <c r="AU1599" s="92"/>
      <c r="AV1599" s="92"/>
      <c r="AW1599" s="92"/>
      <c r="AX1599" s="92"/>
      <c r="AZ1599" s="92"/>
      <c r="BA1599" s="92"/>
      <c r="BB1599" s="92"/>
      <c r="BC1599" s="92"/>
      <c r="BI1599" s="92"/>
      <c r="BJ1599" s="92"/>
      <c r="BK1599" s="92"/>
      <c r="BL1599" s="92"/>
      <c r="BM1599" s="92"/>
      <c r="BN1599" s="92"/>
      <c r="BO1599" s="92"/>
      <c r="BP1599" s="92"/>
      <c r="BQ1599" s="92"/>
      <c r="BR1599" s="92"/>
      <c r="BS1599" s="92"/>
      <c r="BT1599" s="92"/>
      <c r="BU1599" s="92"/>
      <c r="BV1599" s="92"/>
      <c r="BW1599" s="92"/>
      <c r="BX1599" s="92"/>
      <c r="BY1599" s="92"/>
      <c r="BZ1599" s="92"/>
      <c r="CA1599" s="92"/>
      <c r="CB1599" s="92"/>
      <c r="CC1599" s="92"/>
      <c r="CD1599" s="92"/>
      <c r="CE1599" s="92"/>
      <c r="CF1599" s="92"/>
      <c r="CG1599" s="92"/>
      <c r="CH1599" s="92"/>
      <c r="CI1599" s="92"/>
      <c r="CJ1599" s="92"/>
      <c r="CK1599" s="92"/>
      <c r="CL1599" s="92"/>
      <c r="CM1599" s="92"/>
      <c r="CN1599" s="92"/>
      <c r="CO1599" s="92"/>
      <c r="CP1599" s="92"/>
      <c r="CQ1599" s="92"/>
      <c r="CR1599" s="92"/>
      <c r="CS1599" s="92"/>
      <c r="CT1599" s="92"/>
      <c r="CU1599" s="92"/>
      <c r="CV1599" s="93"/>
      <c r="DE1599" s="93"/>
      <c r="DF1599" s="93"/>
      <c r="DG1599" s="93"/>
      <c r="DH1599" s="93"/>
    </row>
    <row r="1600" spans="1:119" s="10" customFormat="1" ht="15" customHeight="1" x14ac:dyDescent="0.25">
      <c r="A1600" s="94">
        <v>8</v>
      </c>
      <c r="B1600" s="96" t="s">
        <v>3110</v>
      </c>
      <c r="C1600" s="272" t="s">
        <v>3119</v>
      </c>
      <c r="D1600" s="257">
        <f>+CF1588</f>
        <v>122299200.47744</v>
      </c>
      <c r="E1600" s="257"/>
      <c r="F1600" s="186">
        <v>2</v>
      </c>
      <c r="G1600" s="257">
        <f t="shared" si="3102"/>
        <v>244598400.95488</v>
      </c>
      <c r="H1600" s="257"/>
      <c r="I1600" s="257"/>
      <c r="J1600" s="257"/>
      <c r="O1600" s="92"/>
      <c r="P1600" s="92"/>
      <c r="Q1600" s="92"/>
      <c r="R1600" s="92"/>
      <c r="S1600" s="92"/>
      <c r="X1600" s="92"/>
      <c r="Y1600" s="92"/>
      <c r="Z1600" s="92"/>
      <c r="AA1600" s="92"/>
      <c r="AB1600" s="92"/>
      <c r="AG1600" s="92"/>
      <c r="AH1600" s="92"/>
      <c r="AI1600" s="92"/>
      <c r="AJ1600" s="92"/>
      <c r="AK1600" s="92"/>
      <c r="AP1600" s="92"/>
      <c r="AQ1600" s="92"/>
      <c r="AR1600" s="92"/>
      <c r="AS1600" s="92"/>
      <c r="AT1600" s="92"/>
      <c r="AU1600" s="92"/>
      <c r="AV1600" s="92"/>
      <c r="AW1600" s="92"/>
      <c r="AX1600" s="92"/>
      <c r="AZ1600" s="92"/>
      <c r="BA1600" s="92"/>
      <c r="BB1600" s="92"/>
      <c r="BC1600" s="92"/>
      <c r="BI1600" s="92"/>
      <c r="BJ1600" s="92"/>
      <c r="BK1600" s="92"/>
      <c r="BL1600" s="92"/>
      <c r="BM1600" s="92"/>
      <c r="BN1600" s="92"/>
      <c r="BO1600" s="92"/>
      <c r="BP1600" s="92"/>
      <c r="BQ1600" s="92"/>
      <c r="BR1600" s="92"/>
      <c r="BS1600" s="92"/>
      <c r="BT1600" s="92"/>
      <c r="BU1600" s="92"/>
      <c r="BV1600" s="92"/>
      <c r="BW1600" s="92"/>
      <c r="BX1600" s="92"/>
      <c r="BY1600" s="92"/>
      <c r="BZ1600" s="92"/>
      <c r="CA1600" s="92"/>
      <c r="CB1600" s="92"/>
      <c r="CC1600" s="92"/>
      <c r="CD1600" s="92"/>
      <c r="CE1600" s="92"/>
      <c r="CF1600" s="92"/>
      <c r="CG1600" s="92"/>
      <c r="CH1600" s="92"/>
      <c r="CI1600" s="92"/>
      <c r="CJ1600" s="92"/>
      <c r="CK1600" s="92"/>
      <c r="CL1600" s="92"/>
      <c r="CM1600" s="92"/>
      <c r="CN1600" s="92"/>
      <c r="CO1600" s="92"/>
      <c r="CP1600" s="92"/>
      <c r="CQ1600" s="92"/>
      <c r="CR1600" s="92"/>
      <c r="CS1600" s="92"/>
      <c r="CT1600" s="92"/>
      <c r="CU1600" s="92"/>
      <c r="CV1600" s="93"/>
      <c r="DE1600" s="93"/>
      <c r="DF1600" s="93"/>
      <c r="DG1600" s="93"/>
      <c r="DH1600" s="93"/>
    </row>
    <row r="1601" spans="1:112" s="10" customFormat="1" ht="15" customHeight="1" x14ac:dyDescent="0.25">
      <c r="A1601" s="94">
        <v>9</v>
      </c>
      <c r="B1601" s="96" t="s">
        <v>3110</v>
      </c>
      <c r="C1601" s="272" t="s">
        <v>3120</v>
      </c>
      <c r="D1601" s="257">
        <f>+BW1588</f>
        <v>116788421.43780001</v>
      </c>
      <c r="E1601" s="257"/>
      <c r="F1601" s="186">
        <v>2</v>
      </c>
      <c r="G1601" s="257">
        <f t="shared" si="3102"/>
        <v>233576842.87560001</v>
      </c>
      <c r="H1601" s="257"/>
      <c r="I1601" s="257"/>
      <c r="J1601" s="257"/>
      <c r="O1601" s="92"/>
      <c r="P1601" s="92"/>
      <c r="Q1601" s="92"/>
      <c r="R1601" s="92"/>
      <c r="S1601" s="92"/>
      <c r="X1601" s="92"/>
      <c r="Y1601" s="92"/>
      <c r="Z1601" s="92"/>
      <c r="AA1601" s="92"/>
      <c r="AB1601" s="92"/>
      <c r="AG1601" s="92"/>
      <c r="AH1601" s="92"/>
      <c r="AI1601" s="92"/>
      <c r="AJ1601" s="92"/>
      <c r="AK1601" s="92"/>
      <c r="AP1601" s="92"/>
      <c r="AQ1601" s="92"/>
      <c r="AR1601" s="92"/>
      <c r="AS1601" s="92"/>
      <c r="AT1601" s="92"/>
      <c r="AU1601" s="92"/>
      <c r="AV1601" s="92"/>
      <c r="AW1601" s="92"/>
      <c r="AX1601" s="92"/>
      <c r="AZ1601" s="92"/>
      <c r="BA1601" s="92"/>
      <c r="BB1601" s="92"/>
      <c r="BC1601" s="92"/>
      <c r="BI1601" s="92"/>
      <c r="BJ1601" s="92"/>
      <c r="BK1601" s="92"/>
      <c r="BL1601" s="92"/>
      <c r="BM1601" s="92"/>
      <c r="BN1601" s="92"/>
      <c r="BO1601" s="92"/>
      <c r="BP1601" s="92"/>
      <c r="BQ1601" s="92"/>
      <c r="BR1601" s="92"/>
      <c r="BS1601" s="92"/>
      <c r="BT1601" s="92"/>
      <c r="BU1601" s="92"/>
      <c r="BV1601" s="92"/>
      <c r="BW1601" s="92"/>
      <c r="BX1601" s="92"/>
      <c r="BY1601" s="92"/>
      <c r="BZ1601" s="92"/>
      <c r="CA1601" s="92"/>
      <c r="CB1601" s="92"/>
      <c r="CC1601" s="92"/>
      <c r="CD1601" s="92"/>
      <c r="CE1601" s="92"/>
      <c r="CF1601" s="92"/>
      <c r="CG1601" s="92"/>
      <c r="CH1601" s="92"/>
      <c r="CI1601" s="92"/>
      <c r="CJ1601" s="92"/>
      <c r="CK1601" s="92"/>
      <c r="CL1601" s="92"/>
      <c r="CM1601" s="92"/>
      <c r="CN1601" s="92"/>
      <c r="CO1601" s="92"/>
      <c r="CP1601" s="92"/>
      <c r="CQ1601" s="92"/>
      <c r="CR1601" s="92"/>
      <c r="CS1601" s="92"/>
      <c r="CT1601" s="92"/>
      <c r="CU1601" s="92"/>
      <c r="CV1601" s="93"/>
      <c r="DE1601" s="93"/>
      <c r="DF1601" s="93"/>
      <c r="DG1601" s="93"/>
      <c r="DH1601" s="93"/>
    </row>
    <row r="1602" spans="1:112" s="10" customFormat="1" ht="15" customHeight="1" x14ac:dyDescent="0.25">
      <c r="A1602" s="94">
        <v>10</v>
      </c>
      <c r="B1602" s="97" t="s">
        <v>3110</v>
      </c>
      <c r="C1602" s="189" t="s">
        <v>3121</v>
      </c>
      <c r="D1602" s="256">
        <f>+CO1588</f>
        <v>136283798</v>
      </c>
      <c r="E1602" s="256"/>
      <c r="F1602" s="190">
        <v>8</v>
      </c>
      <c r="G1602" s="256">
        <f t="shared" si="3102"/>
        <v>1090270384</v>
      </c>
      <c r="H1602" s="256"/>
      <c r="I1602" s="256"/>
      <c r="J1602" s="256"/>
      <c r="O1602" s="92"/>
      <c r="P1602" s="92"/>
      <c r="Q1602" s="92"/>
      <c r="R1602" s="92"/>
      <c r="S1602" s="92"/>
      <c r="X1602" s="92"/>
      <c r="Y1602" s="92"/>
      <c r="Z1602" s="92"/>
      <c r="AA1602" s="92"/>
      <c r="AB1602" s="92"/>
      <c r="AG1602" s="92"/>
      <c r="AH1602" s="92"/>
      <c r="AI1602" s="92"/>
      <c r="AJ1602" s="92"/>
      <c r="AK1602" s="92"/>
      <c r="AP1602" s="92"/>
      <c r="AQ1602" s="92"/>
      <c r="AR1602" s="92"/>
      <c r="AS1602" s="92"/>
      <c r="AT1602" s="92"/>
      <c r="AU1602" s="92"/>
      <c r="AV1602" s="92"/>
      <c r="AW1602" s="92"/>
      <c r="AX1602" s="92"/>
      <c r="AZ1602" s="92"/>
      <c r="BA1602" s="92"/>
      <c r="BB1602" s="92"/>
      <c r="BC1602" s="92"/>
      <c r="BI1602" s="92"/>
      <c r="BJ1602" s="92"/>
      <c r="BK1602" s="92"/>
      <c r="BL1602" s="92"/>
      <c r="BM1602" s="92"/>
      <c r="BN1602" s="92"/>
      <c r="BO1602" s="92"/>
      <c r="BP1602" s="92"/>
      <c r="BQ1602" s="92"/>
      <c r="BR1602" s="92"/>
      <c r="BS1602" s="92"/>
      <c r="BT1602" s="92"/>
      <c r="BU1602" s="92"/>
      <c r="BV1602" s="92"/>
      <c r="BW1602" s="92"/>
      <c r="BX1602" s="92"/>
      <c r="BY1602" s="92"/>
      <c r="BZ1602" s="92"/>
      <c r="CA1602" s="92"/>
      <c r="CB1602" s="92"/>
      <c r="CC1602" s="92"/>
      <c r="CD1602" s="92"/>
      <c r="CE1602" s="92"/>
      <c r="CF1602" s="92"/>
      <c r="CG1602" s="92"/>
      <c r="CH1602" s="92"/>
      <c r="CI1602" s="92"/>
      <c r="CJ1602" s="92"/>
      <c r="CK1602" s="92"/>
      <c r="CL1602" s="92"/>
      <c r="CM1602" s="92"/>
      <c r="CN1602" s="92"/>
      <c r="CO1602" s="92"/>
      <c r="CP1602" s="92"/>
      <c r="CQ1602" s="92"/>
      <c r="CR1602" s="92"/>
      <c r="CS1602" s="92"/>
      <c r="CT1602" s="92"/>
      <c r="CU1602" s="92"/>
      <c r="CV1602" s="93"/>
      <c r="DE1602" s="93"/>
      <c r="DF1602" s="93"/>
      <c r="DG1602" s="93"/>
      <c r="DH1602" s="93"/>
    </row>
    <row r="1603" spans="1:112" s="10" customFormat="1" ht="15" customHeight="1" x14ac:dyDescent="0.25">
      <c r="A1603" s="94">
        <v>11</v>
      </c>
      <c r="B1603" s="97" t="s">
        <v>3110</v>
      </c>
      <c r="C1603" s="189" t="s">
        <v>3122</v>
      </c>
      <c r="D1603" s="256">
        <f>+CX1588</f>
        <v>117794768</v>
      </c>
      <c r="E1603" s="256"/>
      <c r="F1603" s="190">
        <v>2</v>
      </c>
      <c r="G1603" s="256">
        <f t="shared" si="3102"/>
        <v>235589536</v>
      </c>
      <c r="H1603" s="256"/>
      <c r="I1603" s="256"/>
      <c r="J1603" s="256"/>
      <c r="O1603" s="92"/>
      <c r="P1603" s="92"/>
      <c r="Q1603" s="92"/>
      <c r="R1603" s="92"/>
      <c r="S1603" s="92"/>
      <c r="X1603" s="92"/>
      <c r="Y1603" s="92"/>
      <c r="Z1603" s="92"/>
      <c r="AA1603" s="92"/>
      <c r="AB1603" s="92"/>
      <c r="AG1603" s="92"/>
      <c r="AH1603" s="92"/>
      <c r="AI1603" s="92"/>
      <c r="AJ1603" s="92"/>
      <c r="AK1603" s="92"/>
      <c r="AP1603" s="92"/>
      <c r="AQ1603" s="92"/>
      <c r="AR1603" s="92"/>
      <c r="AS1603" s="92"/>
      <c r="AT1603" s="92"/>
      <c r="AU1603" s="92"/>
      <c r="AV1603" s="92"/>
      <c r="AW1603" s="92"/>
      <c r="AX1603" s="92"/>
      <c r="AZ1603" s="92"/>
      <c r="BA1603" s="92"/>
      <c r="BB1603" s="92"/>
      <c r="BC1603" s="92"/>
      <c r="BI1603" s="92"/>
      <c r="BJ1603" s="92"/>
      <c r="BK1603" s="92"/>
      <c r="BL1603" s="92"/>
      <c r="BM1603" s="92"/>
      <c r="BN1603" s="92"/>
      <c r="BO1603" s="92"/>
      <c r="BP1603" s="92"/>
      <c r="BQ1603" s="92"/>
      <c r="BR1603" s="92"/>
      <c r="BS1603" s="92"/>
      <c r="BT1603" s="92"/>
      <c r="BU1603" s="92"/>
      <c r="BV1603" s="92"/>
      <c r="BW1603" s="92"/>
      <c r="BX1603" s="92"/>
      <c r="BY1603" s="92"/>
      <c r="BZ1603" s="92"/>
      <c r="CA1603" s="92"/>
      <c r="CB1603" s="92"/>
      <c r="CC1603" s="92"/>
      <c r="CD1603" s="92"/>
      <c r="CE1603" s="92"/>
      <c r="CF1603" s="92"/>
      <c r="CG1603" s="92"/>
      <c r="CH1603" s="92"/>
      <c r="CI1603" s="92"/>
      <c r="CJ1603" s="92"/>
      <c r="CK1603" s="92"/>
      <c r="CL1603" s="92"/>
      <c r="CM1603" s="92"/>
      <c r="CN1603" s="92"/>
      <c r="CO1603" s="92"/>
      <c r="CP1603" s="92"/>
      <c r="CQ1603" s="92"/>
      <c r="CR1603" s="92"/>
      <c r="CS1603" s="92"/>
      <c r="CT1603" s="92"/>
      <c r="CU1603" s="92"/>
      <c r="CV1603" s="93"/>
      <c r="DE1603" s="93"/>
      <c r="DF1603" s="93"/>
      <c r="DG1603" s="93"/>
      <c r="DH1603" s="93"/>
    </row>
    <row r="1604" spans="1:112" s="10" customFormat="1" ht="15" customHeight="1" x14ac:dyDescent="0.25">
      <c r="A1604" s="94">
        <v>12</v>
      </c>
      <c r="B1604" s="97" t="s">
        <v>3110</v>
      </c>
      <c r="C1604" s="189" t="s">
        <v>8</v>
      </c>
      <c r="D1604" s="256">
        <f>+DG1588</f>
        <v>81902940</v>
      </c>
      <c r="E1604" s="256"/>
      <c r="F1604" s="190">
        <v>1</v>
      </c>
      <c r="G1604" s="256">
        <f t="shared" si="3102"/>
        <v>81902940</v>
      </c>
      <c r="H1604" s="256"/>
      <c r="I1604" s="256"/>
      <c r="J1604" s="256"/>
      <c r="O1604" s="92"/>
      <c r="P1604" s="92"/>
      <c r="Q1604" s="92"/>
      <c r="R1604" s="92"/>
      <c r="S1604" s="92"/>
      <c r="X1604" s="92"/>
      <c r="Y1604" s="92"/>
      <c r="Z1604" s="92"/>
      <c r="AA1604" s="92"/>
      <c r="AB1604" s="92"/>
      <c r="AG1604" s="92"/>
      <c r="AH1604" s="92"/>
      <c r="AI1604" s="92"/>
      <c r="AJ1604" s="92"/>
      <c r="AK1604" s="92"/>
      <c r="AP1604" s="92"/>
      <c r="AQ1604" s="92"/>
      <c r="AR1604" s="92"/>
      <c r="AS1604" s="92"/>
      <c r="AT1604" s="92"/>
      <c r="AU1604" s="92"/>
      <c r="AV1604" s="92"/>
      <c r="AW1604" s="92"/>
      <c r="AX1604" s="92"/>
      <c r="AZ1604" s="92"/>
      <c r="BA1604" s="92"/>
      <c r="BB1604" s="92"/>
      <c r="BC1604" s="92"/>
      <c r="BI1604" s="92"/>
      <c r="BJ1604" s="92"/>
      <c r="BK1604" s="92"/>
      <c r="BL1604" s="92"/>
      <c r="BM1604" s="92"/>
      <c r="BN1604" s="92"/>
      <c r="BO1604" s="92"/>
      <c r="BP1604" s="92"/>
      <c r="BQ1604" s="92"/>
      <c r="BR1604" s="92"/>
      <c r="BS1604" s="92"/>
      <c r="BT1604" s="92"/>
      <c r="BU1604" s="92"/>
      <c r="BV1604" s="92"/>
      <c r="BW1604" s="92"/>
      <c r="BX1604" s="92"/>
      <c r="BY1604" s="92"/>
      <c r="BZ1604" s="92"/>
      <c r="CA1604" s="92"/>
      <c r="CB1604" s="92"/>
      <c r="CC1604" s="92"/>
      <c r="CD1604" s="92"/>
      <c r="CE1604" s="92"/>
      <c r="CF1604" s="92"/>
      <c r="CG1604" s="92"/>
      <c r="CH1604" s="92"/>
      <c r="CI1604" s="92"/>
      <c r="CJ1604" s="92"/>
      <c r="CK1604" s="92"/>
      <c r="CL1604" s="92"/>
      <c r="CM1604" s="92"/>
      <c r="CN1604" s="92"/>
      <c r="CO1604" s="92"/>
      <c r="CP1604" s="92"/>
      <c r="CQ1604" s="92"/>
      <c r="CR1604" s="92"/>
      <c r="CS1604" s="92"/>
      <c r="CT1604" s="92"/>
      <c r="CU1604" s="92"/>
      <c r="CV1604" s="93"/>
      <c r="DE1604" s="93"/>
      <c r="DF1604" s="93"/>
      <c r="DG1604" s="93"/>
      <c r="DH1604" s="93"/>
    </row>
    <row r="1605" spans="1:112" s="10" customFormat="1" ht="15" customHeight="1" x14ac:dyDescent="0.25">
      <c r="A1605" s="94">
        <v>13</v>
      </c>
      <c r="B1605" s="97" t="s">
        <v>3123</v>
      </c>
      <c r="C1605" s="189" t="s">
        <v>3124</v>
      </c>
      <c r="D1605" s="256">
        <f>+DO1588</f>
        <v>63609784</v>
      </c>
      <c r="E1605" s="256"/>
      <c r="F1605" s="190">
        <v>11</v>
      </c>
      <c r="G1605" s="256">
        <f t="shared" si="3102"/>
        <v>699707624</v>
      </c>
      <c r="H1605" s="256"/>
      <c r="I1605" s="256"/>
      <c r="J1605" s="256"/>
      <c r="O1605" s="92"/>
      <c r="P1605" s="92"/>
      <c r="Q1605" s="92"/>
      <c r="R1605" s="92"/>
      <c r="S1605" s="92"/>
      <c r="X1605" s="92"/>
      <c r="Y1605" s="92"/>
      <c r="Z1605" s="92"/>
      <c r="AA1605" s="92"/>
      <c r="AB1605" s="92"/>
      <c r="AG1605" s="92"/>
      <c r="AH1605" s="92"/>
      <c r="AI1605" s="92"/>
      <c r="AJ1605" s="92"/>
      <c r="AK1605" s="92"/>
      <c r="AP1605" s="92"/>
      <c r="AQ1605" s="92"/>
      <c r="AR1605" s="92"/>
      <c r="AS1605" s="92"/>
      <c r="AT1605" s="92"/>
      <c r="AU1605" s="92"/>
      <c r="AV1605" s="92"/>
      <c r="AW1605" s="92"/>
      <c r="AX1605" s="92"/>
      <c r="AZ1605" s="92"/>
      <c r="BA1605" s="92"/>
      <c r="BB1605" s="92"/>
      <c r="BC1605" s="92"/>
      <c r="BI1605" s="92"/>
      <c r="BJ1605" s="92"/>
      <c r="BK1605" s="92"/>
      <c r="BL1605" s="92"/>
      <c r="BM1605" s="92"/>
      <c r="BN1605" s="92"/>
      <c r="BO1605" s="92"/>
      <c r="BP1605" s="92"/>
      <c r="BQ1605" s="92"/>
      <c r="BR1605" s="92"/>
      <c r="BS1605" s="92"/>
      <c r="BT1605" s="92"/>
      <c r="BU1605" s="92"/>
      <c r="BV1605" s="92"/>
      <c r="BW1605" s="92"/>
      <c r="BX1605" s="92"/>
      <c r="BY1605" s="92"/>
      <c r="BZ1605" s="92"/>
      <c r="CA1605" s="92"/>
      <c r="CB1605" s="92"/>
      <c r="CC1605" s="92"/>
      <c r="CD1605" s="92"/>
      <c r="CE1605" s="92"/>
      <c r="CF1605" s="92"/>
      <c r="CG1605" s="92"/>
      <c r="CH1605" s="92"/>
      <c r="CI1605" s="92"/>
      <c r="CJ1605" s="92"/>
      <c r="CK1605" s="92"/>
      <c r="CL1605" s="92"/>
      <c r="CM1605" s="92"/>
      <c r="CN1605" s="92"/>
      <c r="CO1605" s="92"/>
      <c r="CP1605" s="92"/>
      <c r="CQ1605" s="92"/>
      <c r="CR1605" s="92"/>
      <c r="CS1605" s="92"/>
      <c r="CT1605" s="92"/>
      <c r="CU1605" s="92"/>
      <c r="CV1605" s="93"/>
      <c r="DE1605" s="93"/>
      <c r="DF1605" s="93"/>
      <c r="DG1605" s="93"/>
      <c r="DH1605" s="93"/>
    </row>
    <row r="1606" spans="1:112" s="10" customFormat="1" ht="15" customHeight="1" x14ac:dyDescent="0.25">
      <c r="A1606" s="98"/>
      <c r="B1606" s="258" t="s">
        <v>3125</v>
      </c>
      <c r="C1606" s="259"/>
      <c r="D1606" s="259"/>
      <c r="E1606" s="260"/>
      <c r="F1606" s="90">
        <f>SUM(F1593:F1605)</f>
        <v>44</v>
      </c>
      <c r="G1606" s="261">
        <f>SUM(G1593:J1605)</f>
        <v>6260966491.8985329</v>
      </c>
      <c r="H1606" s="261"/>
      <c r="I1606" s="261"/>
      <c r="J1606" s="261"/>
      <c r="O1606" s="92"/>
      <c r="P1606" s="92"/>
      <c r="Q1606" s="92"/>
      <c r="R1606" s="92"/>
      <c r="S1606" s="92"/>
      <c r="X1606" s="92"/>
      <c r="Y1606" s="92"/>
      <c r="Z1606" s="92"/>
      <c r="AA1606" s="92"/>
      <c r="AB1606" s="92"/>
      <c r="AG1606" s="92"/>
      <c r="AH1606" s="92"/>
      <c r="AI1606" s="92"/>
      <c r="AJ1606" s="92"/>
      <c r="AK1606" s="92"/>
      <c r="AP1606" s="92"/>
      <c r="AQ1606" s="92"/>
      <c r="AR1606" s="92"/>
      <c r="AS1606" s="92"/>
      <c r="AT1606" s="92"/>
      <c r="AU1606" s="92"/>
      <c r="AV1606" s="92"/>
      <c r="AW1606" s="92"/>
      <c r="AX1606" s="92"/>
      <c r="AZ1606" s="92"/>
      <c r="BA1606" s="92"/>
      <c r="BB1606" s="92"/>
      <c r="BC1606" s="92"/>
      <c r="BI1606" s="92"/>
      <c r="BJ1606" s="92"/>
      <c r="BK1606" s="92"/>
      <c r="BL1606" s="92"/>
      <c r="BM1606" s="92"/>
      <c r="BN1606" s="92"/>
      <c r="BO1606" s="92"/>
      <c r="BP1606" s="92"/>
      <c r="BQ1606" s="92"/>
      <c r="BR1606" s="92"/>
      <c r="BS1606" s="92"/>
      <c r="BT1606" s="92"/>
      <c r="BU1606" s="92"/>
      <c r="BV1606" s="92"/>
      <c r="BW1606" s="92"/>
      <c r="BX1606" s="92"/>
      <c r="BY1606" s="92"/>
      <c r="BZ1606" s="92"/>
      <c r="CA1606" s="92"/>
      <c r="CB1606" s="92"/>
      <c r="CC1606" s="92"/>
      <c r="CD1606" s="92"/>
      <c r="CE1606" s="92"/>
      <c r="CF1606" s="92"/>
      <c r="CG1606" s="92"/>
      <c r="CH1606" s="92"/>
      <c r="CI1606" s="92"/>
      <c r="CJ1606" s="92"/>
      <c r="CK1606" s="92"/>
      <c r="CL1606" s="92"/>
      <c r="CM1606" s="92"/>
      <c r="CN1606" s="92"/>
      <c r="CO1606" s="92"/>
      <c r="CP1606" s="92"/>
      <c r="CQ1606" s="92"/>
      <c r="CR1606" s="92"/>
      <c r="CS1606" s="92"/>
      <c r="CT1606" s="92"/>
      <c r="CU1606" s="92"/>
      <c r="CV1606" s="93"/>
      <c r="DE1606" s="93"/>
      <c r="DF1606" s="93"/>
      <c r="DG1606" s="93"/>
      <c r="DH1606" s="93"/>
    </row>
    <row r="1607" spans="1:112" s="100" customFormat="1" ht="15" customHeight="1" x14ac:dyDescent="0.25">
      <c r="A1607" s="99"/>
      <c r="C1607" s="101"/>
      <c r="D1607" s="101"/>
      <c r="E1607" s="101"/>
      <c r="F1607" s="101"/>
      <c r="G1607" s="101"/>
      <c r="H1607" s="101"/>
      <c r="I1607" s="101"/>
      <c r="J1607" s="101"/>
      <c r="O1607" s="102"/>
      <c r="P1607" s="102"/>
      <c r="Q1607" s="102"/>
      <c r="R1607" s="102"/>
      <c r="S1607" s="102"/>
      <c r="X1607" s="102"/>
      <c r="Y1607" s="102"/>
      <c r="Z1607" s="102"/>
      <c r="AA1607" s="102"/>
      <c r="AB1607" s="102"/>
      <c r="AG1607" s="102"/>
      <c r="AH1607" s="102"/>
      <c r="AI1607" s="102"/>
      <c r="AJ1607" s="102"/>
      <c r="AK1607" s="102"/>
      <c r="AP1607" s="102"/>
      <c r="AQ1607" s="102"/>
      <c r="AR1607" s="102"/>
      <c r="AS1607" s="102"/>
      <c r="AT1607" s="102"/>
      <c r="AU1607" s="102"/>
      <c r="AV1607" s="102"/>
      <c r="AW1607" s="102"/>
      <c r="AX1607" s="102"/>
      <c r="AZ1607" s="102"/>
      <c r="BA1607" s="102"/>
      <c r="BB1607" s="102"/>
      <c r="BC1607" s="102"/>
      <c r="BI1607" s="102"/>
      <c r="BJ1607" s="102"/>
      <c r="BK1607" s="102"/>
      <c r="BL1607" s="102"/>
      <c r="BM1607" s="102"/>
      <c r="BN1607" s="102"/>
      <c r="BO1607" s="102"/>
      <c r="BP1607" s="102"/>
      <c r="BQ1607" s="102"/>
      <c r="BR1607" s="102"/>
      <c r="BS1607" s="102"/>
      <c r="BT1607" s="102"/>
      <c r="BU1607" s="102"/>
      <c r="BV1607" s="102"/>
      <c r="BW1607" s="102"/>
      <c r="BX1607" s="102"/>
      <c r="BY1607" s="102"/>
      <c r="BZ1607" s="102"/>
      <c r="CA1607" s="102"/>
      <c r="CB1607" s="102"/>
      <c r="CC1607" s="102"/>
      <c r="CD1607" s="102"/>
      <c r="CE1607" s="102"/>
      <c r="CF1607" s="102"/>
      <c r="CG1607" s="102"/>
      <c r="CH1607" s="102"/>
      <c r="CI1607" s="102"/>
      <c r="CJ1607" s="102"/>
      <c r="CK1607" s="102"/>
      <c r="CL1607" s="102"/>
      <c r="CM1607" s="102"/>
      <c r="CN1607" s="102"/>
      <c r="CO1607" s="102"/>
      <c r="CP1607" s="102"/>
      <c r="CQ1607" s="102"/>
      <c r="CR1607" s="102"/>
      <c r="CS1607" s="102"/>
      <c r="CT1607" s="102"/>
      <c r="CU1607" s="102"/>
      <c r="CV1607" s="101"/>
      <c r="DE1607" s="101"/>
      <c r="DF1607" s="101"/>
      <c r="DG1607" s="101"/>
      <c r="DH1607" s="101"/>
    </row>
    <row r="1608" spans="1:112" s="10" customFormat="1" ht="48" customHeight="1" x14ac:dyDescent="0.25">
      <c r="A1608" s="89" t="s">
        <v>3126</v>
      </c>
      <c r="B1608" s="90"/>
      <c r="C1608" s="90" t="s">
        <v>3111</v>
      </c>
      <c r="D1608" s="254" t="s">
        <v>3112</v>
      </c>
      <c r="E1608" s="254"/>
      <c r="F1608" s="91" t="s">
        <v>3113</v>
      </c>
      <c r="G1608" s="254" t="s">
        <v>3114</v>
      </c>
      <c r="H1608" s="254"/>
      <c r="I1608" s="254"/>
      <c r="J1608" s="254"/>
      <c r="O1608" s="92"/>
      <c r="P1608" s="92"/>
      <c r="Q1608" s="92"/>
      <c r="R1608" s="92"/>
      <c r="S1608" s="92"/>
      <c r="X1608" s="92"/>
      <c r="Y1608" s="92"/>
      <c r="Z1608" s="92"/>
      <c r="AA1608" s="92"/>
      <c r="AB1608" s="92"/>
      <c r="AG1608" s="92"/>
      <c r="AH1608" s="92"/>
      <c r="AI1608" s="92"/>
      <c r="AJ1608" s="92"/>
      <c r="AK1608" s="92"/>
      <c r="AP1608" s="92"/>
      <c r="AQ1608" s="92"/>
      <c r="AR1608" s="92"/>
      <c r="AS1608" s="92"/>
      <c r="AT1608" s="92"/>
      <c r="AU1608" s="92"/>
      <c r="AV1608" s="92"/>
      <c r="AW1608" s="92"/>
      <c r="AX1608" s="92"/>
      <c r="AZ1608" s="92"/>
      <c r="BA1608" s="92"/>
      <c r="BB1608" s="92"/>
      <c r="BC1608" s="92"/>
      <c r="BI1608" s="92"/>
      <c r="BJ1608" s="92"/>
      <c r="BK1608" s="92"/>
      <c r="BL1608" s="92"/>
      <c r="BM1608" s="92"/>
      <c r="BN1608" s="92"/>
      <c r="BO1608" s="92"/>
      <c r="BP1608" s="92"/>
      <c r="BQ1608" s="92"/>
      <c r="BR1608" s="92"/>
      <c r="BS1608" s="92"/>
      <c r="BT1608" s="92"/>
      <c r="BU1608" s="92"/>
      <c r="BV1608" s="92"/>
      <c r="BW1608" s="92"/>
      <c r="BX1608" s="92"/>
      <c r="BY1608" s="92"/>
      <c r="BZ1608" s="92"/>
      <c r="CA1608" s="92"/>
      <c r="CB1608" s="92"/>
      <c r="CC1608" s="92"/>
      <c r="CD1608" s="92"/>
      <c r="CE1608" s="92"/>
      <c r="CF1608" s="92"/>
      <c r="CG1608" s="92"/>
      <c r="CH1608" s="92"/>
      <c r="CI1608" s="92"/>
      <c r="CJ1608" s="92"/>
      <c r="CK1608" s="92"/>
      <c r="CL1608" s="92"/>
      <c r="CM1608" s="92"/>
      <c r="CN1608" s="92"/>
      <c r="CO1608" s="92"/>
      <c r="CP1608" s="92"/>
      <c r="CQ1608" s="92"/>
      <c r="CR1608" s="92"/>
      <c r="CS1608" s="92"/>
      <c r="CT1608" s="92"/>
      <c r="CU1608" s="92"/>
      <c r="CV1608" s="93"/>
      <c r="DE1608" s="93"/>
      <c r="DF1608" s="93"/>
      <c r="DG1608" s="93"/>
      <c r="DH1608" s="93"/>
    </row>
    <row r="1609" spans="1:112" s="10" customFormat="1" ht="15" customHeight="1" x14ac:dyDescent="0.25">
      <c r="A1609" s="94">
        <v>1</v>
      </c>
      <c r="B1609" s="95" t="s">
        <v>3123</v>
      </c>
      <c r="C1609" s="183" t="s">
        <v>13</v>
      </c>
      <c r="D1609" s="255">
        <f>+L1589</f>
        <v>11202003313.674089</v>
      </c>
      <c r="E1609" s="255"/>
      <c r="F1609" s="184">
        <v>1</v>
      </c>
      <c r="G1609" s="255">
        <f t="shared" ref="G1609:G1621" si="3103">+D1609*F1609</f>
        <v>11202003313.674089</v>
      </c>
      <c r="H1609" s="255"/>
      <c r="I1609" s="255"/>
      <c r="J1609" s="255"/>
      <c r="O1609" s="92"/>
      <c r="P1609" s="92"/>
      <c r="Q1609" s="92"/>
      <c r="R1609" s="92"/>
      <c r="S1609" s="92"/>
      <c r="X1609" s="92"/>
      <c r="Y1609" s="92"/>
      <c r="Z1609" s="92"/>
      <c r="AA1609" s="92"/>
      <c r="AB1609" s="92"/>
      <c r="AG1609" s="92"/>
      <c r="AH1609" s="92"/>
      <c r="AI1609" s="92"/>
      <c r="AJ1609" s="92"/>
      <c r="AK1609" s="92"/>
      <c r="AP1609" s="92"/>
      <c r="AQ1609" s="92"/>
      <c r="AR1609" s="92"/>
      <c r="AS1609" s="92"/>
      <c r="AT1609" s="92"/>
      <c r="AU1609" s="92"/>
      <c r="AV1609" s="92"/>
      <c r="AW1609" s="92"/>
      <c r="AX1609" s="92"/>
      <c r="AZ1609" s="92"/>
      <c r="BA1609" s="92"/>
      <c r="BB1609" s="92"/>
      <c r="BC1609" s="92"/>
      <c r="BI1609" s="92"/>
      <c r="BJ1609" s="92"/>
      <c r="BK1609" s="92"/>
      <c r="BL1609" s="92"/>
      <c r="BM1609" s="92"/>
      <c r="BN1609" s="92"/>
      <c r="BO1609" s="92"/>
      <c r="BP1609" s="92"/>
      <c r="BQ1609" s="92"/>
      <c r="BR1609" s="92"/>
      <c r="BS1609" s="92"/>
      <c r="BT1609" s="92"/>
      <c r="BU1609" s="92"/>
      <c r="BV1609" s="92"/>
      <c r="BW1609" s="92"/>
      <c r="BX1609" s="92"/>
      <c r="BY1609" s="92"/>
      <c r="BZ1609" s="92"/>
      <c r="CA1609" s="92"/>
      <c r="CB1609" s="92"/>
      <c r="CC1609" s="92"/>
      <c r="CD1609" s="92"/>
      <c r="CE1609" s="92"/>
      <c r="CF1609" s="92"/>
      <c r="CG1609" s="92"/>
      <c r="CH1609" s="92"/>
      <c r="CI1609" s="92"/>
      <c r="CJ1609" s="92"/>
      <c r="CK1609" s="92"/>
      <c r="CL1609" s="92"/>
      <c r="CM1609" s="92"/>
      <c r="CN1609" s="92"/>
      <c r="CO1609" s="92"/>
      <c r="CP1609" s="92"/>
      <c r="CQ1609" s="92"/>
      <c r="CR1609" s="92"/>
      <c r="CS1609" s="92"/>
      <c r="CT1609" s="92"/>
      <c r="CU1609" s="92"/>
      <c r="CV1609" s="93"/>
    </row>
    <row r="1610" spans="1:112" s="10" customFormat="1" ht="15" customHeight="1" x14ac:dyDescent="0.25">
      <c r="A1610" s="94">
        <v>2</v>
      </c>
      <c r="B1610" s="95" t="s">
        <v>3123</v>
      </c>
      <c r="C1610" s="183" t="s">
        <v>3115</v>
      </c>
      <c r="D1610" s="255">
        <f>+AV1589</f>
        <v>13187809521.736469</v>
      </c>
      <c r="E1610" s="255"/>
      <c r="F1610" s="184">
        <v>1</v>
      </c>
      <c r="G1610" s="255">
        <f t="shared" si="3103"/>
        <v>13187809521.736469</v>
      </c>
      <c r="H1610" s="255"/>
      <c r="I1610" s="255"/>
      <c r="J1610" s="255"/>
      <c r="O1610" s="92"/>
      <c r="P1610" s="92"/>
      <c r="Q1610" s="92"/>
      <c r="R1610" s="92"/>
      <c r="S1610" s="92"/>
      <c r="X1610" s="92"/>
      <c r="Y1610" s="92"/>
      <c r="Z1610" s="92"/>
      <c r="AA1610" s="92"/>
      <c r="AB1610" s="92"/>
      <c r="AG1610" s="92"/>
      <c r="AH1610" s="92"/>
      <c r="AI1610" s="92"/>
      <c r="AJ1610" s="92"/>
      <c r="AK1610" s="92"/>
      <c r="AP1610" s="92"/>
      <c r="AQ1610" s="92"/>
      <c r="AR1610" s="92"/>
      <c r="AS1610" s="92"/>
      <c r="AT1610" s="92"/>
      <c r="AU1610" s="92"/>
      <c r="AV1610" s="92"/>
      <c r="AW1610" s="92"/>
      <c r="AX1610" s="92"/>
      <c r="AZ1610" s="92"/>
      <c r="BA1610" s="92"/>
      <c r="BB1610" s="92"/>
      <c r="BC1610" s="92"/>
      <c r="BI1610" s="92"/>
      <c r="BJ1610" s="92"/>
      <c r="BK1610" s="92"/>
      <c r="BL1610" s="92"/>
      <c r="BM1610" s="92"/>
      <c r="BN1610" s="92"/>
      <c r="BO1610" s="92"/>
      <c r="BP1610" s="92"/>
      <c r="BQ1610" s="92"/>
      <c r="BR1610" s="92"/>
      <c r="BS1610" s="92"/>
      <c r="BT1610" s="92"/>
      <c r="BU1610" s="92"/>
      <c r="BV1610" s="92"/>
      <c r="BW1610" s="92"/>
      <c r="BX1610" s="92"/>
      <c r="BY1610" s="92"/>
      <c r="BZ1610" s="92"/>
      <c r="CA1610" s="92"/>
      <c r="CB1610" s="92"/>
      <c r="CC1610" s="92"/>
      <c r="CD1610" s="92"/>
      <c r="CE1610" s="92"/>
      <c r="CF1610" s="92"/>
      <c r="CG1610" s="92"/>
      <c r="CH1610" s="92"/>
      <c r="CI1610" s="92"/>
      <c r="CJ1610" s="92"/>
      <c r="CK1610" s="92"/>
      <c r="CL1610" s="92"/>
      <c r="CM1610" s="92"/>
      <c r="CN1610" s="92"/>
      <c r="CO1610" s="92"/>
      <c r="CP1610" s="92"/>
      <c r="CQ1610" s="92"/>
      <c r="CR1610" s="92"/>
      <c r="CS1610" s="92"/>
      <c r="CT1610" s="92"/>
      <c r="CU1610" s="92"/>
      <c r="CV1610" s="93"/>
    </row>
    <row r="1611" spans="1:112" s="10" customFormat="1" ht="15" customHeight="1" x14ac:dyDescent="0.25">
      <c r="A1611" s="94">
        <v>3</v>
      </c>
      <c r="B1611" s="95" t="s">
        <v>3123</v>
      </c>
      <c r="C1611" s="183" t="s">
        <v>3116</v>
      </c>
      <c r="D1611" s="255">
        <f>+U1589</f>
        <v>11232655060.8412</v>
      </c>
      <c r="E1611" s="255"/>
      <c r="F1611" s="184">
        <v>3</v>
      </c>
      <c r="G1611" s="255">
        <f t="shared" si="3103"/>
        <v>33697965182.523598</v>
      </c>
      <c r="H1611" s="255"/>
      <c r="I1611" s="255"/>
      <c r="J1611" s="255"/>
      <c r="O1611" s="92"/>
      <c r="P1611" s="92"/>
      <c r="Q1611" s="92"/>
      <c r="R1611" s="92"/>
      <c r="S1611" s="92"/>
      <c r="X1611" s="92"/>
      <c r="Y1611" s="92"/>
      <c r="Z1611" s="92"/>
      <c r="AA1611" s="92"/>
      <c r="AB1611" s="92"/>
      <c r="AG1611" s="92"/>
      <c r="AH1611" s="92"/>
      <c r="AI1611" s="92"/>
      <c r="AJ1611" s="92"/>
      <c r="AK1611" s="92"/>
      <c r="AP1611" s="92"/>
      <c r="AQ1611" s="92"/>
      <c r="AR1611" s="92"/>
      <c r="AS1611" s="92"/>
      <c r="AT1611" s="92"/>
      <c r="AU1611" s="92"/>
      <c r="AV1611" s="92"/>
      <c r="AW1611" s="92"/>
      <c r="AX1611" s="92"/>
      <c r="AZ1611" s="92"/>
      <c r="BA1611" s="92"/>
      <c r="BB1611" s="92"/>
      <c r="BC1611" s="92"/>
      <c r="BI1611" s="92"/>
      <c r="BJ1611" s="92"/>
      <c r="BK1611" s="92"/>
      <c r="BL1611" s="92"/>
      <c r="BM1611" s="92"/>
      <c r="BN1611" s="92"/>
      <c r="BO1611" s="92"/>
      <c r="BP1611" s="92"/>
      <c r="BQ1611" s="92"/>
      <c r="BR1611" s="92"/>
      <c r="BS1611" s="92"/>
      <c r="BT1611" s="92"/>
      <c r="BU1611" s="92"/>
      <c r="BV1611" s="92"/>
      <c r="BW1611" s="92"/>
      <c r="BX1611" s="92"/>
      <c r="BY1611" s="92"/>
      <c r="BZ1611" s="92"/>
      <c r="CA1611" s="92"/>
      <c r="CB1611" s="92"/>
      <c r="CC1611" s="92"/>
      <c r="CD1611" s="92"/>
      <c r="CE1611" s="92"/>
      <c r="CF1611" s="92"/>
      <c r="CG1611" s="92"/>
      <c r="CH1611" s="92"/>
      <c r="CI1611" s="92"/>
      <c r="CJ1611" s="92"/>
      <c r="CK1611" s="92"/>
      <c r="CL1611" s="92"/>
      <c r="CM1611" s="92"/>
      <c r="CN1611" s="92"/>
      <c r="CO1611" s="92"/>
      <c r="CP1611" s="92"/>
      <c r="CQ1611" s="92"/>
      <c r="CR1611" s="92"/>
      <c r="CS1611" s="92"/>
      <c r="CT1611" s="92"/>
      <c r="CU1611" s="92"/>
      <c r="CV1611" s="93"/>
    </row>
    <row r="1612" spans="1:112" s="10" customFormat="1" ht="15" customHeight="1" x14ac:dyDescent="0.25">
      <c r="A1612" s="94">
        <v>4</v>
      </c>
      <c r="B1612" s="95" t="s">
        <v>3123</v>
      </c>
      <c r="C1612" s="183" t="s">
        <v>3117</v>
      </c>
      <c r="D1612" s="255">
        <f>+AD1589</f>
        <v>11141290759.985205</v>
      </c>
      <c r="E1612" s="255"/>
      <c r="F1612" s="184">
        <v>3</v>
      </c>
      <c r="G1612" s="255">
        <f t="shared" si="3103"/>
        <v>33423872279.955612</v>
      </c>
      <c r="H1612" s="255"/>
      <c r="I1612" s="255"/>
      <c r="J1612" s="255"/>
      <c r="O1612" s="92"/>
      <c r="P1612" s="92"/>
      <c r="Q1612" s="92"/>
      <c r="R1612" s="92"/>
      <c r="S1612" s="92"/>
      <c r="X1612" s="92"/>
      <c r="Y1612" s="92"/>
      <c r="Z1612" s="92"/>
      <c r="AA1612" s="92"/>
      <c r="AB1612" s="92"/>
      <c r="AG1612" s="92"/>
      <c r="AH1612" s="92"/>
      <c r="AI1612" s="92"/>
      <c r="AJ1612" s="92"/>
      <c r="AK1612" s="92"/>
      <c r="AP1612" s="92"/>
      <c r="AQ1612" s="92"/>
      <c r="AR1612" s="92"/>
      <c r="AS1612" s="92"/>
      <c r="AT1612" s="92"/>
      <c r="AU1612" s="92"/>
      <c r="AV1612" s="92"/>
      <c r="AW1612" s="92"/>
      <c r="AX1612" s="92"/>
      <c r="AZ1612" s="92"/>
      <c r="BA1612" s="92"/>
      <c r="BB1612" s="92"/>
      <c r="BC1612" s="92"/>
      <c r="BI1612" s="92"/>
      <c r="BJ1612" s="92"/>
      <c r="BK1612" s="92"/>
      <c r="BL1612" s="92"/>
      <c r="BM1612" s="92"/>
      <c r="BN1612" s="92"/>
      <c r="BO1612" s="92"/>
      <c r="BP1612" s="92"/>
      <c r="BQ1612" s="92"/>
      <c r="BR1612" s="92"/>
      <c r="BS1612" s="92"/>
      <c r="BT1612" s="92"/>
      <c r="BU1612" s="92"/>
      <c r="BV1612" s="92"/>
      <c r="BW1612" s="92"/>
      <c r="BX1612" s="92"/>
      <c r="BY1612" s="92"/>
      <c r="BZ1612" s="92"/>
      <c r="CA1612" s="92"/>
      <c r="CB1612" s="92"/>
      <c r="CC1612" s="92"/>
      <c r="CD1612" s="92"/>
      <c r="CE1612" s="92"/>
      <c r="CF1612" s="92"/>
      <c r="CG1612" s="92"/>
      <c r="CH1612" s="92"/>
      <c r="CI1612" s="92"/>
      <c r="CJ1612" s="92"/>
      <c r="CK1612" s="92"/>
      <c r="CL1612" s="92"/>
      <c r="CM1612" s="92"/>
      <c r="CN1612" s="92"/>
      <c r="CO1612" s="92"/>
      <c r="CP1612" s="92"/>
      <c r="CQ1612" s="92"/>
      <c r="CR1612" s="92"/>
      <c r="CS1612" s="92"/>
      <c r="CT1612" s="92"/>
      <c r="CU1612" s="92"/>
      <c r="CV1612" s="93"/>
    </row>
    <row r="1613" spans="1:112" s="10" customFormat="1" ht="15" customHeight="1" x14ac:dyDescent="0.25">
      <c r="A1613" s="94">
        <v>5</v>
      </c>
      <c r="B1613" s="95" t="s">
        <v>3123</v>
      </c>
      <c r="C1613" s="183" t="s">
        <v>3</v>
      </c>
      <c r="D1613" s="255">
        <f>+AM1589</f>
        <v>12031776899.456909</v>
      </c>
      <c r="E1613" s="255"/>
      <c r="F1613" s="184">
        <v>4</v>
      </c>
      <c r="G1613" s="255">
        <f t="shared" si="3103"/>
        <v>48127107597.827637</v>
      </c>
      <c r="H1613" s="255"/>
      <c r="I1613" s="255"/>
      <c r="J1613" s="255"/>
      <c r="O1613" s="92"/>
      <c r="P1613" s="92"/>
      <c r="Q1613" s="92"/>
      <c r="R1613" s="92"/>
      <c r="S1613" s="92"/>
      <c r="X1613" s="92"/>
      <c r="Y1613" s="92"/>
      <c r="Z1613" s="92"/>
      <c r="AA1613" s="92"/>
      <c r="AB1613" s="92"/>
      <c r="AG1613" s="92"/>
      <c r="AH1613" s="92"/>
      <c r="AI1613" s="92"/>
      <c r="AJ1613" s="92"/>
      <c r="AK1613" s="92"/>
      <c r="AP1613" s="92"/>
      <c r="AQ1613" s="92"/>
      <c r="AR1613" s="92"/>
      <c r="AS1613" s="92"/>
      <c r="AT1613" s="92"/>
      <c r="AU1613" s="92"/>
      <c r="AV1613" s="92"/>
      <c r="AW1613" s="92"/>
      <c r="AX1613" s="92"/>
      <c r="AZ1613" s="92"/>
      <c r="BA1613" s="92"/>
      <c r="BB1613" s="92"/>
      <c r="BC1613" s="92"/>
      <c r="BI1613" s="92"/>
      <c r="BJ1613" s="92"/>
      <c r="BK1613" s="92"/>
      <c r="BL1613" s="92"/>
      <c r="BM1613" s="92"/>
      <c r="BN1613" s="92"/>
      <c r="BO1613" s="92"/>
      <c r="BP1613" s="92"/>
      <c r="BQ1613" s="92"/>
      <c r="BR1613" s="92"/>
      <c r="BS1613" s="92"/>
      <c r="BT1613" s="92"/>
      <c r="BU1613" s="92"/>
      <c r="BV1613" s="92"/>
      <c r="BW1613" s="92"/>
      <c r="BX1613" s="92"/>
      <c r="BY1613" s="92"/>
      <c r="BZ1613" s="92"/>
      <c r="CA1613" s="92"/>
      <c r="CB1613" s="92"/>
      <c r="CC1613" s="92"/>
      <c r="CD1613" s="92"/>
      <c r="CE1613" s="92"/>
      <c r="CF1613" s="92"/>
      <c r="CG1613" s="92"/>
      <c r="CH1613" s="92"/>
      <c r="CI1613" s="92"/>
      <c r="CJ1613" s="92"/>
      <c r="CK1613" s="92"/>
      <c r="CL1613" s="92"/>
      <c r="CM1613" s="92"/>
      <c r="CN1613" s="92"/>
      <c r="CO1613" s="92"/>
      <c r="CP1613" s="92"/>
      <c r="CQ1613" s="92"/>
      <c r="CR1613" s="92"/>
      <c r="CS1613" s="92"/>
      <c r="CT1613" s="92"/>
      <c r="CU1613" s="92"/>
      <c r="CV1613" s="93"/>
    </row>
    <row r="1614" spans="1:112" s="10" customFormat="1" ht="15" customHeight="1" x14ac:dyDescent="0.25">
      <c r="A1614" s="94">
        <v>6</v>
      </c>
      <c r="B1614" s="95" t="s">
        <v>3123</v>
      </c>
      <c r="C1614" s="183" t="s">
        <v>3118</v>
      </c>
      <c r="D1614" s="255">
        <f>BE1589</f>
        <v>12360475504.408745</v>
      </c>
      <c r="E1614" s="255"/>
      <c r="F1614" s="184">
        <v>5</v>
      </c>
      <c r="G1614" s="255">
        <f t="shared" si="3103"/>
        <v>61802377522.043724</v>
      </c>
      <c r="H1614" s="255"/>
      <c r="I1614" s="255"/>
      <c r="J1614" s="255"/>
      <c r="O1614" s="92"/>
      <c r="P1614" s="92"/>
      <c r="Q1614" s="92"/>
      <c r="R1614" s="92"/>
      <c r="S1614" s="92"/>
      <c r="X1614" s="92"/>
      <c r="Y1614" s="92"/>
      <c r="Z1614" s="92"/>
      <c r="AA1614" s="92"/>
      <c r="AB1614" s="92"/>
      <c r="AG1614" s="92"/>
      <c r="AH1614" s="92"/>
      <c r="AI1614" s="92"/>
      <c r="AJ1614" s="92"/>
      <c r="AK1614" s="92"/>
      <c r="AP1614" s="92"/>
      <c r="AQ1614" s="92"/>
      <c r="AR1614" s="92"/>
      <c r="AS1614" s="92"/>
      <c r="AT1614" s="92"/>
      <c r="AU1614" s="92"/>
      <c r="AV1614" s="92"/>
      <c r="AW1614" s="92"/>
      <c r="AX1614" s="92"/>
      <c r="AZ1614" s="92"/>
      <c r="BA1614" s="92"/>
      <c r="BB1614" s="92"/>
      <c r="BC1614" s="92"/>
      <c r="BI1614" s="92"/>
      <c r="BJ1614" s="92"/>
      <c r="BK1614" s="92"/>
      <c r="BL1614" s="92"/>
      <c r="BM1614" s="92"/>
      <c r="BN1614" s="92"/>
      <c r="BO1614" s="92"/>
      <c r="BP1614" s="92"/>
      <c r="BQ1614" s="92"/>
      <c r="BR1614" s="92"/>
      <c r="BS1614" s="92"/>
      <c r="BT1614" s="92"/>
      <c r="BU1614" s="92"/>
      <c r="BV1614" s="92"/>
      <c r="BW1614" s="92"/>
      <c r="BX1614" s="92"/>
      <c r="BY1614" s="92"/>
      <c r="BZ1614" s="92"/>
      <c r="CA1614" s="92"/>
      <c r="CB1614" s="92"/>
      <c r="CC1614" s="92"/>
      <c r="CD1614" s="92"/>
      <c r="CE1614" s="92"/>
      <c r="CF1614" s="92"/>
      <c r="CG1614" s="92"/>
      <c r="CH1614" s="92"/>
      <c r="CI1614" s="92"/>
      <c r="CJ1614" s="92"/>
      <c r="CK1614" s="92"/>
      <c r="CL1614" s="92"/>
      <c r="CM1614" s="92"/>
      <c r="CN1614" s="92"/>
      <c r="CO1614" s="92"/>
      <c r="CP1614" s="92"/>
      <c r="CQ1614" s="92"/>
      <c r="CR1614" s="92"/>
      <c r="CS1614" s="92"/>
      <c r="CT1614" s="92"/>
      <c r="CU1614" s="92"/>
      <c r="CV1614" s="93"/>
    </row>
    <row r="1615" spans="1:112" s="10" customFormat="1" ht="15" customHeight="1" x14ac:dyDescent="0.25">
      <c r="A1615" s="94">
        <v>7</v>
      </c>
      <c r="B1615" s="96" t="s">
        <v>3123</v>
      </c>
      <c r="C1615" s="185" t="s">
        <v>5</v>
      </c>
      <c r="D1615" s="257">
        <f>+BN1589</f>
        <v>7362639380.5735044</v>
      </c>
      <c r="E1615" s="257"/>
      <c r="F1615" s="186">
        <v>1</v>
      </c>
      <c r="G1615" s="257">
        <f t="shared" si="3103"/>
        <v>7362639380.5735044</v>
      </c>
      <c r="H1615" s="257"/>
      <c r="I1615" s="257"/>
      <c r="J1615" s="257"/>
      <c r="O1615" s="92"/>
      <c r="P1615" s="92"/>
      <c r="Q1615" s="92"/>
      <c r="R1615" s="92"/>
      <c r="S1615" s="92"/>
      <c r="X1615" s="92"/>
      <c r="Y1615" s="92"/>
      <c r="Z1615" s="92"/>
      <c r="AA1615" s="92"/>
      <c r="AB1615" s="92"/>
      <c r="AG1615" s="92"/>
      <c r="AH1615" s="92"/>
      <c r="AI1615" s="92"/>
      <c r="AJ1615" s="92"/>
      <c r="AK1615" s="92"/>
      <c r="AP1615" s="92"/>
      <c r="AQ1615" s="92"/>
      <c r="AR1615" s="92"/>
      <c r="AS1615" s="92"/>
      <c r="AT1615" s="92"/>
      <c r="AU1615" s="92"/>
      <c r="AV1615" s="92"/>
      <c r="AW1615" s="92"/>
      <c r="AX1615" s="92"/>
      <c r="AZ1615" s="92"/>
      <c r="BA1615" s="92"/>
      <c r="BB1615" s="92"/>
      <c r="BC1615" s="92"/>
      <c r="BI1615" s="92"/>
      <c r="BJ1615" s="92"/>
      <c r="BK1615" s="92"/>
      <c r="BL1615" s="92"/>
      <c r="BM1615" s="92"/>
      <c r="BN1615" s="92"/>
      <c r="BO1615" s="92"/>
      <c r="BP1615" s="92"/>
      <c r="BQ1615" s="92"/>
      <c r="BR1615" s="92"/>
      <c r="BS1615" s="92"/>
      <c r="BT1615" s="92"/>
      <c r="BU1615" s="92"/>
      <c r="BV1615" s="92"/>
      <c r="BW1615" s="92"/>
      <c r="BX1615" s="92"/>
      <c r="BY1615" s="92"/>
      <c r="BZ1615" s="92"/>
      <c r="CA1615" s="92"/>
      <c r="CB1615" s="92"/>
      <c r="CC1615" s="92"/>
      <c r="CD1615" s="92"/>
      <c r="CE1615" s="92"/>
      <c r="CF1615" s="92"/>
      <c r="CG1615" s="92"/>
      <c r="CH1615" s="92"/>
      <c r="CI1615" s="92"/>
      <c r="CJ1615" s="92"/>
      <c r="CK1615" s="92"/>
      <c r="CL1615" s="92"/>
      <c r="CM1615" s="92"/>
      <c r="CN1615" s="92"/>
      <c r="CO1615" s="92"/>
      <c r="CP1615" s="92"/>
      <c r="CQ1615" s="92"/>
      <c r="CR1615" s="92"/>
      <c r="CS1615" s="92"/>
      <c r="CT1615" s="92"/>
      <c r="CU1615" s="92"/>
      <c r="CV1615" s="93"/>
    </row>
    <row r="1616" spans="1:112" s="10" customFormat="1" ht="15" customHeight="1" x14ac:dyDescent="0.25">
      <c r="A1616" s="94">
        <v>8</v>
      </c>
      <c r="B1616" s="96" t="s">
        <v>3123</v>
      </c>
      <c r="C1616" s="185" t="s">
        <v>3119</v>
      </c>
      <c r="D1616" s="257">
        <f>+CF1589</f>
        <v>7672184478.4301214</v>
      </c>
      <c r="E1616" s="257"/>
      <c r="F1616" s="186">
        <v>2</v>
      </c>
      <c r="G1616" s="257">
        <f t="shared" si="3103"/>
        <v>15344368956.860243</v>
      </c>
      <c r="H1616" s="257"/>
      <c r="I1616" s="257"/>
      <c r="J1616" s="257"/>
      <c r="O1616" s="92"/>
      <c r="P1616" s="92"/>
      <c r="Q1616" s="92"/>
      <c r="R1616" s="92"/>
      <c r="S1616" s="92"/>
      <c r="X1616" s="92"/>
      <c r="Y1616" s="92"/>
      <c r="Z1616" s="92"/>
      <c r="AA1616" s="92"/>
      <c r="AB1616" s="92"/>
      <c r="AG1616" s="92"/>
      <c r="AH1616" s="92"/>
      <c r="AI1616" s="92"/>
      <c r="AJ1616" s="92"/>
      <c r="AK1616" s="92"/>
      <c r="AP1616" s="92"/>
      <c r="AQ1616" s="92"/>
      <c r="AR1616" s="92"/>
      <c r="AS1616" s="92"/>
      <c r="AT1616" s="92"/>
      <c r="AU1616" s="92"/>
      <c r="AV1616" s="92"/>
      <c r="AW1616" s="92"/>
      <c r="AX1616" s="92"/>
      <c r="AZ1616" s="92"/>
      <c r="BA1616" s="92"/>
      <c r="BB1616" s="92"/>
      <c r="BC1616" s="92"/>
      <c r="BI1616" s="92"/>
      <c r="BJ1616" s="92"/>
      <c r="BK1616" s="92"/>
      <c r="BL1616" s="92"/>
      <c r="BM1616" s="92"/>
      <c r="BN1616" s="92"/>
      <c r="BO1616" s="92"/>
      <c r="BP1616" s="92"/>
      <c r="BQ1616" s="92"/>
      <c r="BR1616" s="92"/>
      <c r="BS1616" s="92"/>
      <c r="BT1616" s="92"/>
      <c r="BU1616" s="92"/>
      <c r="BV1616" s="92"/>
      <c r="BW1616" s="92"/>
      <c r="BX1616" s="92"/>
      <c r="BY1616" s="92"/>
      <c r="BZ1616" s="92"/>
      <c r="CA1616" s="92"/>
      <c r="CB1616" s="92"/>
      <c r="CC1616" s="92"/>
      <c r="CD1616" s="92"/>
      <c r="CE1616" s="92"/>
      <c r="CF1616" s="92"/>
      <c r="CG1616" s="92"/>
      <c r="CH1616" s="92"/>
      <c r="CI1616" s="92"/>
      <c r="CJ1616" s="92"/>
      <c r="CK1616" s="92"/>
      <c r="CL1616" s="92"/>
      <c r="CM1616" s="92"/>
      <c r="CN1616" s="92"/>
      <c r="CO1616" s="92"/>
      <c r="CP1616" s="92"/>
      <c r="CQ1616" s="92"/>
      <c r="CR1616" s="92"/>
      <c r="CS1616" s="92"/>
      <c r="CT1616" s="92"/>
      <c r="CU1616" s="92"/>
      <c r="CV1616" s="93"/>
    </row>
    <row r="1617" spans="1:116" s="10" customFormat="1" ht="15" customHeight="1" x14ac:dyDescent="0.25">
      <c r="A1617" s="94">
        <v>9</v>
      </c>
      <c r="B1617" s="96" t="s">
        <v>3123</v>
      </c>
      <c r="C1617" s="185" t="s">
        <v>3120</v>
      </c>
      <c r="D1617" s="257">
        <f>+BW1589</f>
        <v>7651393517.2996016</v>
      </c>
      <c r="E1617" s="257"/>
      <c r="F1617" s="186">
        <v>2</v>
      </c>
      <c r="G1617" s="257">
        <f t="shared" si="3103"/>
        <v>15302787034.599203</v>
      </c>
      <c r="H1617" s="257"/>
      <c r="I1617" s="257"/>
      <c r="J1617" s="257"/>
      <c r="O1617" s="92"/>
      <c r="P1617" s="92"/>
      <c r="Q1617" s="92"/>
      <c r="R1617" s="92"/>
      <c r="S1617" s="92"/>
      <c r="X1617" s="92"/>
      <c r="Y1617" s="92"/>
      <c r="Z1617" s="92"/>
      <c r="AA1617" s="92"/>
      <c r="AB1617" s="92"/>
      <c r="AG1617" s="92"/>
      <c r="AH1617" s="92"/>
      <c r="AI1617" s="92"/>
      <c r="AJ1617" s="92"/>
      <c r="AK1617" s="92"/>
      <c r="AP1617" s="92"/>
      <c r="AQ1617" s="92"/>
      <c r="AR1617" s="92"/>
      <c r="AS1617" s="92"/>
      <c r="AT1617" s="92"/>
      <c r="AU1617" s="92"/>
      <c r="AV1617" s="92"/>
      <c r="AW1617" s="92"/>
      <c r="AX1617" s="92"/>
      <c r="AZ1617" s="92"/>
      <c r="BA1617" s="92"/>
      <c r="BB1617" s="92"/>
      <c r="BC1617" s="92"/>
      <c r="BI1617" s="92"/>
      <c r="BJ1617" s="92"/>
      <c r="BK1617" s="92"/>
      <c r="BL1617" s="92"/>
      <c r="BM1617" s="92"/>
      <c r="BN1617" s="92"/>
      <c r="BO1617" s="92"/>
      <c r="BP1617" s="92"/>
      <c r="BQ1617" s="92"/>
      <c r="BR1617" s="92"/>
      <c r="BS1617" s="92"/>
      <c r="BT1617" s="92"/>
      <c r="BU1617" s="92"/>
      <c r="BV1617" s="92"/>
      <c r="BW1617" s="92"/>
      <c r="BX1617" s="92"/>
      <c r="BY1617" s="92"/>
      <c r="BZ1617" s="92"/>
      <c r="CA1617" s="92"/>
      <c r="CB1617" s="92"/>
      <c r="CC1617" s="92"/>
      <c r="CD1617" s="92"/>
      <c r="CE1617" s="92"/>
      <c r="CF1617" s="92"/>
      <c r="CG1617" s="92"/>
      <c r="CH1617" s="92"/>
      <c r="CI1617" s="92"/>
      <c r="CJ1617" s="92"/>
      <c r="CK1617" s="92"/>
      <c r="CL1617" s="92"/>
      <c r="CM1617" s="92"/>
      <c r="CN1617" s="92"/>
      <c r="CO1617" s="92"/>
      <c r="CP1617" s="92"/>
      <c r="CQ1617" s="92"/>
      <c r="CR1617" s="92"/>
      <c r="CS1617" s="92"/>
      <c r="CT1617" s="92"/>
      <c r="CU1617" s="92"/>
      <c r="CV1617" s="93"/>
    </row>
    <row r="1618" spans="1:116" s="10" customFormat="1" ht="15" customHeight="1" x14ac:dyDescent="0.25">
      <c r="A1618" s="94">
        <v>10</v>
      </c>
      <c r="B1618" s="97" t="s">
        <v>3123</v>
      </c>
      <c r="C1618" s="187" t="s">
        <v>3121</v>
      </c>
      <c r="D1618" s="265">
        <f>+CO1589</f>
        <v>4716606723.4063406</v>
      </c>
      <c r="E1618" s="265"/>
      <c r="F1618" s="188">
        <v>8</v>
      </c>
      <c r="G1618" s="256">
        <f t="shared" si="3103"/>
        <v>37732853787.250725</v>
      </c>
      <c r="H1618" s="256"/>
      <c r="I1618" s="256"/>
      <c r="J1618" s="256"/>
      <c r="O1618" s="92"/>
      <c r="P1618" s="92"/>
      <c r="Q1618" s="92"/>
      <c r="R1618" s="92"/>
      <c r="S1618" s="92"/>
      <c r="X1618" s="92"/>
      <c r="Y1618" s="92"/>
      <c r="Z1618" s="92"/>
      <c r="AA1618" s="92"/>
      <c r="AB1618" s="92"/>
      <c r="AG1618" s="92"/>
      <c r="AH1618" s="92"/>
      <c r="AI1618" s="92"/>
      <c r="AJ1618" s="92"/>
      <c r="AK1618" s="92"/>
      <c r="AP1618" s="92"/>
      <c r="AQ1618" s="92"/>
      <c r="AR1618" s="92"/>
      <c r="AS1618" s="92"/>
      <c r="AT1618" s="92"/>
      <c r="AU1618" s="92"/>
      <c r="AV1618" s="92"/>
      <c r="AW1618" s="92"/>
      <c r="AX1618" s="92"/>
      <c r="AZ1618" s="92"/>
      <c r="BA1618" s="92"/>
      <c r="BB1618" s="92"/>
      <c r="BC1618" s="92"/>
      <c r="BI1618" s="92"/>
      <c r="BJ1618" s="92"/>
      <c r="BK1618" s="92"/>
      <c r="BL1618" s="92"/>
      <c r="BM1618" s="92"/>
      <c r="BN1618" s="92"/>
      <c r="BO1618" s="92"/>
      <c r="BP1618" s="92"/>
      <c r="BQ1618" s="92"/>
      <c r="BR1618" s="92"/>
      <c r="BS1618" s="92"/>
      <c r="BT1618" s="92"/>
      <c r="BU1618" s="92"/>
      <c r="BV1618" s="92"/>
      <c r="BW1618" s="92"/>
      <c r="BX1618" s="92"/>
      <c r="BY1618" s="92"/>
      <c r="BZ1618" s="92"/>
      <c r="CA1618" s="92"/>
      <c r="CB1618" s="92"/>
      <c r="CC1618" s="92"/>
      <c r="CD1618" s="92"/>
      <c r="CE1618" s="92"/>
      <c r="CF1618" s="92"/>
      <c r="CG1618" s="92"/>
      <c r="CH1618" s="92"/>
      <c r="CI1618" s="92"/>
      <c r="CJ1618" s="92"/>
      <c r="CK1618" s="92"/>
      <c r="CL1618" s="92"/>
      <c r="CM1618" s="92"/>
      <c r="CN1618" s="92"/>
      <c r="CO1618" s="92"/>
      <c r="CP1618" s="92"/>
      <c r="CQ1618" s="92"/>
      <c r="CR1618" s="92"/>
      <c r="CS1618" s="92"/>
      <c r="CT1618" s="92"/>
      <c r="CU1618" s="92"/>
      <c r="CV1618" s="93"/>
    </row>
    <row r="1619" spans="1:116" s="10" customFormat="1" ht="15" customHeight="1" x14ac:dyDescent="0.25">
      <c r="A1619" s="94">
        <v>11</v>
      </c>
      <c r="B1619" s="97" t="s">
        <v>3123</v>
      </c>
      <c r="C1619" s="187" t="s">
        <v>3122</v>
      </c>
      <c r="D1619" s="265">
        <f>+CX1589</f>
        <v>4231985355.8595204</v>
      </c>
      <c r="E1619" s="265"/>
      <c r="F1619" s="188">
        <v>2</v>
      </c>
      <c r="G1619" s="256">
        <f t="shared" si="3103"/>
        <v>8463970711.7190409</v>
      </c>
      <c r="H1619" s="256"/>
      <c r="I1619" s="256"/>
      <c r="J1619" s="256"/>
      <c r="O1619" s="92"/>
      <c r="P1619" s="92"/>
      <c r="Q1619" s="92"/>
      <c r="R1619" s="92"/>
      <c r="S1619" s="92"/>
      <c r="X1619" s="92"/>
      <c r="Y1619" s="92"/>
      <c r="Z1619" s="92"/>
      <c r="AA1619" s="92"/>
      <c r="AB1619" s="92"/>
      <c r="AG1619" s="92"/>
      <c r="AH1619" s="92"/>
      <c r="AI1619" s="92"/>
      <c r="AJ1619" s="92"/>
      <c r="AK1619" s="92"/>
      <c r="AP1619" s="92"/>
      <c r="AQ1619" s="92"/>
      <c r="AR1619" s="92"/>
      <c r="AS1619" s="92"/>
      <c r="AT1619" s="92"/>
      <c r="AU1619" s="92"/>
      <c r="AV1619" s="92"/>
      <c r="AW1619" s="92"/>
      <c r="AX1619" s="92"/>
      <c r="AZ1619" s="92"/>
      <c r="BA1619" s="92"/>
      <c r="BB1619" s="92"/>
      <c r="BC1619" s="92"/>
      <c r="BI1619" s="92"/>
      <c r="BJ1619" s="92"/>
      <c r="BK1619" s="92"/>
      <c r="BL1619" s="92"/>
      <c r="BM1619" s="92"/>
      <c r="BN1619" s="92"/>
      <c r="BO1619" s="92"/>
      <c r="BP1619" s="92"/>
      <c r="BQ1619" s="92"/>
      <c r="BR1619" s="92"/>
      <c r="BS1619" s="92"/>
      <c r="BT1619" s="92"/>
      <c r="BU1619" s="92"/>
      <c r="BV1619" s="92"/>
      <c r="BW1619" s="92"/>
      <c r="BX1619" s="92"/>
      <c r="BY1619" s="92"/>
      <c r="BZ1619" s="92"/>
      <c r="CA1619" s="92"/>
      <c r="CB1619" s="92"/>
      <c r="CC1619" s="92"/>
      <c r="CD1619" s="92"/>
      <c r="CE1619" s="92"/>
      <c r="CF1619" s="92"/>
      <c r="CG1619" s="92"/>
      <c r="CH1619" s="92"/>
      <c r="CI1619" s="92"/>
      <c r="CJ1619" s="92"/>
      <c r="CK1619" s="92"/>
      <c r="CL1619" s="92"/>
      <c r="CM1619" s="92"/>
      <c r="CN1619" s="92"/>
      <c r="CO1619" s="92"/>
      <c r="CP1619" s="92"/>
      <c r="CQ1619" s="92"/>
      <c r="CR1619" s="92"/>
      <c r="CS1619" s="92"/>
      <c r="CT1619" s="92"/>
      <c r="CU1619" s="92"/>
      <c r="CV1619" s="93"/>
    </row>
    <row r="1620" spans="1:116" s="10" customFormat="1" ht="15" customHeight="1" x14ac:dyDescent="0.25">
      <c r="A1620" s="94">
        <v>12</v>
      </c>
      <c r="B1620" s="97" t="s">
        <v>3123</v>
      </c>
      <c r="C1620" s="187" t="s">
        <v>8</v>
      </c>
      <c r="D1620" s="265">
        <f>+DG1589</f>
        <v>3955497326.4715061</v>
      </c>
      <c r="E1620" s="265"/>
      <c r="F1620" s="188">
        <v>1</v>
      </c>
      <c r="G1620" s="256">
        <f t="shared" si="3103"/>
        <v>3955497326.4715061</v>
      </c>
      <c r="H1620" s="256"/>
      <c r="I1620" s="256"/>
      <c r="J1620" s="256"/>
      <c r="O1620" s="92"/>
      <c r="P1620" s="92"/>
      <c r="Q1620" s="92"/>
      <c r="R1620" s="92"/>
      <c r="S1620" s="92"/>
      <c r="X1620" s="92"/>
      <c r="Y1620" s="92"/>
      <c r="Z1620" s="92"/>
      <c r="AA1620" s="92"/>
      <c r="AB1620" s="92"/>
      <c r="AG1620" s="92"/>
      <c r="AH1620" s="92"/>
      <c r="AI1620" s="92"/>
      <c r="AJ1620" s="92"/>
      <c r="AK1620" s="92"/>
      <c r="AP1620" s="92"/>
      <c r="AQ1620" s="92"/>
      <c r="AR1620" s="92"/>
      <c r="AS1620" s="92"/>
      <c r="AT1620" s="92"/>
      <c r="AU1620" s="92"/>
      <c r="AV1620" s="92"/>
      <c r="AW1620" s="92"/>
      <c r="AX1620" s="92"/>
      <c r="AZ1620" s="92"/>
      <c r="BA1620" s="92"/>
      <c r="BB1620" s="92"/>
      <c r="BC1620" s="92"/>
      <c r="BI1620" s="92"/>
      <c r="BJ1620" s="92"/>
      <c r="BK1620" s="92"/>
      <c r="BL1620" s="92"/>
      <c r="BM1620" s="92"/>
      <c r="BN1620" s="92"/>
      <c r="BO1620" s="92"/>
      <c r="BP1620" s="92"/>
      <c r="BQ1620" s="92"/>
      <c r="BR1620" s="92"/>
      <c r="BS1620" s="92"/>
      <c r="BT1620" s="92"/>
      <c r="BU1620" s="92"/>
      <c r="BV1620" s="92"/>
      <c r="BW1620" s="92"/>
      <c r="BX1620" s="92"/>
      <c r="BY1620" s="92"/>
      <c r="BZ1620" s="92"/>
      <c r="CA1620" s="92"/>
      <c r="CB1620" s="92"/>
      <c r="CC1620" s="92"/>
      <c r="CD1620" s="92"/>
      <c r="CE1620" s="92"/>
      <c r="CF1620" s="92"/>
      <c r="CG1620" s="92"/>
      <c r="CH1620" s="92"/>
      <c r="CI1620" s="92"/>
      <c r="CJ1620" s="92"/>
      <c r="CK1620" s="92"/>
      <c r="CL1620" s="92"/>
      <c r="CM1620" s="92"/>
      <c r="CN1620" s="92"/>
      <c r="CO1620" s="92"/>
      <c r="CP1620" s="92"/>
      <c r="CQ1620" s="92"/>
      <c r="CR1620" s="92"/>
      <c r="CS1620" s="92"/>
      <c r="CT1620" s="92"/>
      <c r="CU1620" s="92"/>
      <c r="CV1620" s="93"/>
    </row>
    <row r="1621" spans="1:116" s="10" customFormat="1" ht="15" customHeight="1" x14ac:dyDescent="0.25">
      <c r="A1621" s="94">
        <v>13</v>
      </c>
      <c r="B1621" s="97" t="s">
        <v>3123</v>
      </c>
      <c r="C1621" s="187" t="s">
        <v>3124</v>
      </c>
      <c r="D1621" s="265">
        <f>+DO1589</f>
        <v>3531327951.1999998</v>
      </c>
      <c r="E1621" s="265"/>
      <c r="F1621" s="188">
        <v>11</v>
      </c>
      <c r="G1621" s="256">
        <f t="shared" si="3103"/>
        <v>38844607463.199997</v>
      </c>
      <c r="H1621" s="256"/>
      <c r="I1621" s="256"/>
      <c r="J1621" s="256"/>
      <c r="O1621" s="92"/>
      <c r="P1621" s="92"/>
      <c r="Q1621" s="92"/>
      <c r="R1621" s="92"/>
      <c r="S1621" s="92"/>
      <c r="X1621" s="92"/>
      <c r="Y1621" s="92"/>
      <c r="Z1621" s="92"/>
      <c r="AA1621" s="92"/>
      <c r="AB1621" s="92"/>
      <c r="AG1621" s="92"/>
      <c r="AH1621" s="92"/>
      <c r="AI1621" s="92"/>
      <c r="AJ1621" s="92"/>
      <c r="AK1621" s="92"/>
      <c r="AP1621" s="92"/>
      <c r="AQ1621" s="92"/>
      <c r="AR1621" s="92"/>
      <c r="AS1621" s="92"/>
      <c r="AT1621" s="92"/>
      <c r="AU1621" s="92"/>
      <c r="AV1621" s="92"/>
      <c r="AW1621" s="92"/>
      <c r="AX1621" s="92"/>
      <c r="AZ1621" s="92"/>
      <c r="BA1621" s="92"/>
      <c r="BB1621" s="92"/>
      <c r="BC1621" s="92"/>
      <c r="BI1621" s="92"/>
      <c r="BJ1621" s="92"/>
      <c r="BK1621" s="92"/>
      <c r="BL1621" s="92"/>
      <c r="BM1621" s="92"/>
      <c r="BN1621" s="92"/>
      <c r="BO1621" s="92"/>
      <c r="BP1621" s="92"/>
      <c r="BQ1621" s="92"/>
      <c r="BR1621" s="92"/>
      <c r="BS1621" s="92"/>
      <c r="BT1621" s="92"/>
      <c r="BU1621" s="92"/>
      <c r="BV1621" s="92"/>
      <c r="BW1621" s="92"/>
      <c r="BX1621" s="92"/>
      <c r="BY1621" s="92"/>
      <c r="BZ1621" s="92"/>
      <c r="CA1621" s="92"/>
      <c r="CB1621" s="92"/>
      <c r="CC1621" s="92"/>
      <c r="CD1621" s="92"/>
      <c r="CE1621" s="92"/>
      <c r="CF1621" s="92"/>
      <c r="CG1621" s="92"/>
      <c r="CH1621" s="92"/>
      <c r="CI1621" s="92"/>
      <c r="CJ1621" s="92"/>
      <c r="CK1621" s="92"/>
      <c r="CL1621" s="92"/>
      <c r="CM1621" s="92"/>
      <c r="CN1621" s="92"/>
      <c r="CO1621" s="92"/>
      <c r="CP1621" s="92"/>
      <c r="CQ1621" s="92"/>
      <c r="CR1621" s="92"/>
      <c r="CS1621" s="92"/>
      <c r="CT1621" s="92"/>
      <c r="CU1621" s="92"/>
      <c r="CV1621" s="93"/>
    </row>
    <row r="1622" spans="1:116" s="10" customFormat="1" ht="15" customHeight="1" x14ac:dyDescent="0.25">
      <c r="A1622" s="98"/>
      <c r="B1622" s="258" t="s">
        <v>3127</v>
      </c>
      <c r="C1622" s="259"/>
      <c r="D1622" s="259"/>
      <c r="E1622" s="260"/>
      <c r="F1622" s="90">
        <f>SUM(F1609:F1621)</f>
        <v>44</v>
      </c>
      <c r="G1622" s="261">
        <f>SUM(G1609:J1621)</f>
        <v>328447860078.43536</v>
      </c>
      <c r="H1622" s="261"/>
      <c r="I1622" s="261"/>
      <c r="J1622" s="261"/>
      <c r="L1622" s="92"/>
      <c r="O1622" s="92"/>
      <c r="P1622" s="92"/>
      <c r="Q1622" s="92"/>
      <c r="R1622" s="92"/>
      <c r="S1622" s="92"/>
      <c r="X1622" s="92"/>
      <c r="Y1622" s="92"/>
      <c r="Z1622" s="92"/>
      <c r="AA1622" s="92"/>
      <c r="AB1622" s="92"/>
      <c r="AG1622" s="92"/>
      <c r="AH1622" s="92"/>
      <c r="AI1622" s="92"/>
      <c r="AJ1622" s="92"/>
      <c r="AK1622" s="92"/>
      <c r="AP1622" s="92"/>
      <c r="AQ1622" s="92"/>
      <c r="AR1622" s="92"/>
      <c r="AS1622" s="92"/>
      <c r="AT1622" s="92"/>
      <c r="AU1622" s="92"/>
      <c r="AV1622" s="92"/>
      <c r="AW1622" s="92"/>
      <c r="AX1622" s="92"/>
      <c r="AZ1622" s="92"/>
      <c r="BA1622" s="92"/>
      <c r="BB1622" s="92"/>
      <c r="BC1622" s="92"/>
      <c r="BI1622" s="92"/>
      <c r="BJ1622" s="92"/>
      <c r="BK1622" s="92"/>
      <c r="BL1622" s="92"/>
      <c r="BM1622" s="92"/>
      <c r="BN1622" s="92"/>
      <c r="BO1622" s="92"/>
      <c r="BP1622" s="92"/>
      <c r="BQ1622" s="92"/>
      <c r="BR1622" s="92"/>
      <c r="BS1622" s="92"/>
      <c r="BT1622" s="92"/>
      <c r="BU1622" s="92"/>
      <c r="BV1622" s="92"/>
      <c r="BW1622" s="92"/>
      <c r="BX1622" s="92"/>
      <c r="BY1622" s="92"/>
      <c r="BZ1622" s="92"/>
      <c r="CA1622" s="92"/>
      <c r="CB1622" s="92"/>
      <c r="CC1622" s="92"/>
      <c r="CD1622" s="92"/>
      <c r="CE1622" s="92"/>
      <c r="CF1622" s="92"/>
      <c r="CG1622" s="92"/>
      <c r="CH1622" s="92"/>
      <c r="CI1622" s="92"/>
      <c r="CJ1622" s="92"/>
      <c r="CK1622" s="92"/>
      <c r="CL1622" s="92"/>
      <c r="CM1622" s="92"/>
      <c r="CN1622" s="92"/>
      <c r="CO1622" s="92"/>
      <c r="CP1622" s="92"/>
      <c r="CQ1622" s="92"/>
      <c r="CR1622" s="92"/>
      <c r="CS1622" s="92"/>
      <c r="CT1622" s="92"/>
      <c r="CU1622" s="92"/>
      <c r="CV1622" s="93"/>
    </row>
    <row r="1623" spans="1:116" s="10" customFormat="1" ht="15" customHeight="1" x14ac:dyDescent="0.25">
      <c r="A1623" s="98"/>
      <c r="B1623" s="103"/>
      <c r="C1623" s="104"/>
      <c r="D1623" s="104"/>
      <c r="E1623" s="7"/>
      <c r="F1623" s="7"/>
      <c r="G1623" s="7"/>
      <c r="H1623" s="7"/>
      <c r="I1623" s="7"/>
      <c r="J1623" s="7"/>
      <c r="K1623" s="105"/>
      <c r="L1623" s="92"/>
      <c r="M1623" s="92"/>
      <c r="N1623" s="92"/>
      <c r="O1623" s="92"/>
      <c r="P1623" s="92"/>
      <c r="Q1623" s="92"/>
      <c r="R1623" s="92"/>
      <c r="S1623" s="92"/>
      <c r="T1623" s="92"/>
      <c r="U1623" s="92"/>
      <c r="V1623" s="92"/>
      <c r="AC1623" s="92"/>
      <c r="AD1623" s="92"/>
      <c r="AE1623" s="92"/>
      <c r="AL1623" s="92"/>
      <c r="AM1623" s="92"/>
      <c r="AN1623" s="92"/>
      <c r="AU1623" s="92"/>
      <c r="AV1623" s="92"/>
      <c r="AW1623" s="92"/>
      <c r="AX1623" s="92"/>
      <c r="AY1623" s="92"/>
      <c r="AZ1623" s="92"/>
      <c r="BA1623" s="92"/>
      <c r="BB1623" s="92"/>
      <c r="BC1623" s="92"/>
      <c r="BE1623" s="92"/>
      <c r="BF1623" s="92"/>
      <c r="BN1623" s="92"/>
      <c r="BO1623" s="92"/>
      <c r="BV1623" s="92"/>
      <c r="BW1623" s="92"/>
      <c r="BX1623" s="92"/>
      <c r="BY1623" s="92"/>
      <c r="BZ1623" s="92"/>
      <c r="CA1623" s="92"/>
      <c r="CB1623" s="92"/>
      <c r="CC1623" s="92"/>
      <c r="CD1623" s="92"/>
      <c r="CE1623" s="92"/>
      <c r="CF1623" s="92"/>
      <c r="CG1623" s="92"/>
      <c r="CH1623" s="92"/>
      <c r="CI1623" s="92"/>
      <c r="CJ1623" s="92"/>
      <c r="CK1623" s="92"/>
      <c r="CL1623" s="92"/>
      <c r="CM1623" s="92"/>
      <c r="CN1623" s="92"/>
      <c r="CO1623" s="92"/>
      <c r="CP1623" s="92"/>
      <c r="CQ1623" s="92"/>
      <c r="CR1623" s="92"/>
      <c r="CS1623" s="92"/>
      <c r="CT1623" s="92"/>
      <c r="CU1623" s="92"/>
      <c r="CV1623" s="92"/>
      <c r="CW1623" s="92"/>
      <c r="CX1623" s="92"/>
      <c r="CY1623" s="92"/>
      <c r="CZ1623" s="92"/>
      <c r="DA1623" s="92"/>
      <c r="DB1623" s="92"/>
      <c r="DC1623" s="92"/>
      <c r="DD1623" s="92"/>
      <c r="DE1623" s="92"/>
      <c r="DF1623" s="92"/>
      <c r="DG1623" s="92"/>
      <c r="DH1623" s="93"/>
      <c r="DI1623" s="93"/>
      <c r="DJ1623" s="93"/>
      <c r="DK1623" s="93"/>
      <c r="DL1623" s="93"/>
    </row>
    <row r="1624" spans="1:116" s="10" customFormat="1" ht="18" customHeight="1" x14ac:dyDescent="0.25">
      <c r="A1624" s="98"/>
      <c r="C1624" s="106" t="s">
        <v>3128</v>
      </c>
      <c r="D1624" s="266">
        <f>G1593+G1595+G1596+G1597+G1598+G1609+G1611+G1612+G1613+G1614+G1594+G1610</f>
        <v>204948131633.82919</v>
      </c>
      <c r="E1624" s="267"/>
      <c r="F1624" s="267"/>
      <c r="G1624" s="267"/>
      <c r="H1624" s="267"/>
      <c r="I1624" s="267"/>
      <c r="J1624" s="267"/>
      <c r="K1624" s="267"/>
      <c r="V1624" s="92"/>
      <c r="AC1624" s="92"/>
      <c r="AD1624" s="92"/>
      <c r="AE1624" s="92"/>
      <c r="AL1624" s="92"/>
      <c r="AM1624" s="92"/>
      <c r="AN1624" s="92"/>
      <c r="AU1624" s="92"/>
      <c r="AV1624" s="92"/>
      <c r="AW1624" s="92"/>
      <c r="AX1624" s="92"/>
      <c r="AY1624" s="92"/>
      <c r="AZ1624" s="92"/>
      <c r="BA1624" s="92"/>
      <c r="BB1624" s="92"/>
      <c r="BC1624" s="92"/>
      <c r="BE1624" s="92"/>
      <c r="BF1624" s="92"/>
      <c r="BN1624" s="92"/>
      <c r="BO1624" s="92"/>
      <c r="BV1624" s="92"/>
      <c r="BW1624" s="92"/>
      <c r="BX1624" s="92"/>
      <c r="BY1624" s="92"/>
      <c r="BZ1624" s="92"/>
      <c r="CA1624" s="92"/>
      <c r="CB1624" s="92"/>
      <c r="CC1624" s="92"/>
      <c r="CD1624" s="92"/>
      <c r="CE1624" s="92"/>
      <c r="CF1624" s="92"/>
      <c r="CG1624" s="92"/>
      <c r="CH1624" s="92"/>
      <c r="CI1624" s="92"/>
      <c r="CJ1624" s="92"/>
      <c r="CK1624" s="92"/>
      <c r="CL1624" s="92"/>
      <c r="CM1624" s="92"/>
      <c r="CN1624" s="92"/>
      <c r="CO1624" s="92"/>
      <c r="CP1624" s="92"/>
      <c r="CQ1624" s="92"/>
      <c r="CR1624" s="92"/>
      <c r="CS1624" s="92"/>
      <c r="CT1624" s="92"/>
      <c r="CU1624" s="92"/>
      <c r="CV1624" s="92"/>
      <c r="CW1624" s="92"/>
      <c r="CX1624" s="92"/>
      <c r="CY1624" s="92"/>
      <c r="CZ1624" s="92"/>
      <c r="DA1624" s="92"/>
      <c r="DB1624" s="92"/>
      <c r="DC1624" s="92"/>
      <c r="DD1624" s="92"/>
      <c r="DE1624" s="92"/>
      <c r="DF1624" s="92"/>
      <c r="DG1624" s="92"/>
      <c r="DH1624" s="93"/>
      <c r="DI1624" s="93"/>
      <c r="DJ1624" s="93"/>
      <c r="DK1624" s="93"/>
      <c r="DL1624" s="93"/>
    </row>
    <row r="1625" spans="1:116" s="10" customFormat="1" ht="4.1500000000000004" customHeight="1" x14ac:dyDescent="0.25">
      <c r="A1625" s="98"/>
      <c r="C1625" s="7"/>
      <c r="D1625" s="195"/>
      <c r="E1625" s="195"/>
      <c r="F1625" s="195"/>
      <c r="G1625" s="195"/>
      <c r="H1625" s="195"/>
      <c r="I1625" s="195"/>
      <c r="J1625" s="195"/>
      <c r="K1625" s="195"/>
      <c r="V1625" s="92"/>
      <c r="AC1625" s="92"/>
      <c r="AD1625" s="92"/>
      <c r="AE1625" s="92"/>
      <c r="AL1625" s="92"/>
      <c r="AM1625" s="92"/>
      <c r="AN1625" s="92"/>
      <c r="AU1625" s="92"/>
      <c r="AV1625" s="92"/>
      <c r="AW1625" s="92"/>
      <c r="AX1625" s="92"/>
      <c r="AY1625" s="92"/>
      <c r="AZ1625" s="92"/>
      <c r="BA1625" s="92"/>
      <c r="BB1625" s="92"/>
      <c r="BC1625" s="92"/>
      <c r="BE1625" s="92"/>
      <c r="BF1625" s="92"/>
      <c r="BN1625" s="92"/>
      <c r="BO1625" s="92"/>
      <c r="BV1625" s="92"/>
      <c r="BW1625" s="92"/>
      <c r="BX1625" s="92"/>
      <c r="BY1625" s="92"/>
      <c r="BZ1625" s="92"/>
      <c r="CA1625" s="92"/>
      <c r="CB1625" s="92"/>
      <c r="CC1625" s="92"/>
      <c r="CD1625" s="92"/>
      <c r="CE1625" s="92"/>
      <c r="CF1625" s="92"/>
      <c r="CG1625" s="92"/>
      <c r="CH1625" s="92"/>
      <c r="CI1625" s="92"/>
      <c r="CJ1625" s="92"/>
      <c r="CK1625" s="92"/>
      <c r="CL1625" s="92"/>
      <c r="CM1625" s="92"/>
      <c r="CN1625" s="92"/>
      <c r="CO1625" s="92"/>
      <c r="CP1625" s="92"/>
      <c r="CQ1625" s="92"/>
      <c r="CR1625" s="92"/>
      <c r="CS1625" s="92"/>
      <c r="CT1625" s="92"/>
      <c r="CU1625" s="92"/>
      <c r="CV1625" s="92"/>
      <c r="CW1625" s="92"/>
      <c r="CX1625" s="92"/>
      <c r="CY1625" s="92"/>
      <c r="CZ1625" s="92"/>
      <c r="DA1625" s="92"/>
      <c r="DB1625" s="92"/>
      <c r="DC1625" s="92"/>
      <c r="DD1625" s="92"/>
      <c r="DE1625" s="92"/>
      <c r="DF1625" s="92"/>
      <c r="DG1625" s="92"/>
      <c r="DH1625" s="93"/>
      <c r="DI1625" s="93"/>
      <c r="DJ1625" s="93"/>
      <c r="DK1625" s="93"/>
      <c r="DL1625" s="93"/>
    </row>
    <row r="1626" spans="1:116" s="10" customFormat="1" ht="18" customHeight="1" x14ac:dyDescent="0.25">
      <c r="A1626" s="98"/>
      <c r="C1626" s="106" t="s">
        <v>3129</v>
      </c>
      <c r="D1626" s="268">
        <f>G1599+G1600+G1601+G1615+G1616+G1617</f>
        <v>38656295163.863434</v>
      </c>
      <c r="E1626" s="269"/>
      <c r="F1626" s="269"/>
      <c r="G1626" s="269"/>
      <c r="H1626" s="269"/>
      <c r="I1626" s="269"/>
      <c r="J1626" s="269"/>
      <c r="K1626" s="269"/>
      <c r="L1626" s="92"/>
      <c r="M1626" s="92"/>
      <c r="N1626" s="92"/>
      <c r="O1626" s="92"/>
      <c r="P1626" s="92"/>
      <c r="Q1626" s="92"/>
      <c r="R1626" s="92"/>
      <c r="S1626" s="92"/>
      <c r="T1626" s="92"/>
      <c r="U1626" s="92"/>
      <c r="V1626" s="92"/>
      <c r="AC1626" s="92"/>
      <c r="AD1626" s="92"/>
      <c r="AE1626" s="92"/>
      <c r="AL1626" s="92"/>
      <c r="AM1626" s="92"/>
      <c r="AN1626" s="92"/>
      <c r="AU1626" s="92"/>
      <c r="AV1626" s="92"/>
      <c r="AW1626" s="92"/>
      <c r="AX1626" s="92"/>
      <c r="AY1626" s="92"/>
      <c r="AZ1626" s="92"/>
      <c r="BA1626" s="92"/>
      <c r="BB1626" s="92"/>
      <c r="BC1626" s="92"/>
      <c r="BE1626" s="92"/>
      <c r="BF1626" s="92"/>
      <c r="BN1626" s="92"/>
      <c r="BO1626" s="92"/>
      <c r="BV1626" s="92"/>
      <c r="BW1626" s="92"/>
      <c r="BX1626" s="92"/>
      <c r="BY1626" s="92"/>
      <c r="BZ1626" s="92"/>
      <c r="CA1626" s="92"/>
      <c r="CB1626" s="92"/>
      <c r="CC1626" s="92"/>
      <c r="CD1626" s="92"/>
      <c r="CE1626" s="92"/>
      <c r="CF1626" s="92"/>
      <c r="CG1626" s="92"/>
      <c r="CH1626" s="92"/>
      <c r="CI1626" s="92"/>
      <c r="CJ1626" s="92"/>
      <c r="CK1626" s="92"/>
      <c r="CL1626" s="92"/>
      <c r="CM1626" s="92"/>
      <c r="CN1626" s="92"/>
      <c r="CO1626" s="92"/>
      <c r="CP1626" s="92"/>
      <c r="CQ1626" s="92"/>
      <c r="CR1626" s="92"/>
      <c r="CS1626" s="92"/>
      <c r="CT1626" s="92"/>
      <c r="CU1626" s="92"/>
      <c r="CV1626" s="92"/>
      <c r="CW1626" s="92"/>
      <c r="CX1626" s="92"/>
      <c r="CY1626" s="92"/>
      <c r="CZ1626" s="92"/>
      <c r="DA1626" s="92"/>
      <c r="DB1626" s="92"/>
      <c r="DC1626" s="92"/>
      <c r="DD1626" s="92"/>
      <c r="DE1626" s="92"/>
      <c r="DF1626" s="92"/>
      <c r="DG1626" s="92"/>
      <c r="DH1626" s="93"/>
      <c r="DI1626" s="93"/>
      <c r="DJ1626" s="93"/>
      <c r="DK1626" s="93"/>
      <c r="DL1626" s="93"/>
    </row>
    <row r="1627" spans="1:116" s="10" customFormat="1" ht="3.6" customHeight="1" x14ac:dyDescent="0.25">
      <c r="A1627" s="98"/>
      <c r="C1627" s="7"/>
      <c r="D1627" s="195"/>
      <c r="E1627" s="195"/>
      <c r="F1627" s="195"/>
      <c r="G1627" s="195"/>
      <c r="H1627" s="195"/>
      <c r="I1627" s="195"/>
      <c r="J1627" s="195"/>
      <c r="K1627" s="195"/>
      <c r="L1627" s="92"/>
      <c r="M1627" s="92"/>
      <c r="N1627" s="92"/>
      <c r="O1627" s="92"/>
      <c r="P1627" s="92"/>
      <c r="Q1627" s="92"/>
      <c r="R1627" s="92"/>
      <c r="S1627" s="92"/>
      <c r="T1627" s="92"/>
      <c r="U1627" s="92"/>
      <c r="V1627" s="92"/>
      <c r="AC1627" s="92"/>
      <c r="AD1627" s="92"/>
      <c r="AE1627" s="92"/>
      <c r="AL1627" s="92"/>
      <c r="AM1627" s="92"/>
      <c r="AN1627" s="92"/>
      <c r="AU1627" s="92"/>
      <c r="AV1627" s="92"/>
      <c r="AW1627" s="92"/>
      <c r="AX1627" s="92"/>
      <c r="AY1627" s="92"/>
      <c r="AZ1627" s="92"/>
      <c r="BA1627" s="92"/>
      <c r="BB1627" s="92"/>
      <c r="BC1627" s="92"/>
      <c r="BE1627" s="92"/>
      <c r="BF1627" s="92"/>
      <c r="BN1627" s="92"/>
      <c r="BO1627" s="92"/>
      <c r="BV1627" s="92"/>
      <c r="BW1627" s="92"/>
      <c r="BX1627" s="92"/>
      <c r="BY1627" s="92"/>
      <c r="BZ1627" s="92"/>
      <c r="CA1627" s="92"/>
      <c r="CB1627" s="92"/>
      <c r="CC1627" s="92"/>
      <c r="CD1627" s="92"/>
      <c r="CE1627" s="92"/>
      <c r="CF1627" s="92"/>
      <c r="CG1627" s="92"/>
      <c r="CH1627" s="92"/>
      <c r="CI1627" s="92"/>
      <c r="CJ1627" s="92"/>
      <c r="CK1627" s="92"/>
      <c r="CL1627" s="92"/>
      <c r="CM1627" s="92"/>
      <c r="CN1627" s="92"/>
      <c r="CO1627" s="92"/>
      <c r="CP1627" s="92"/>
      <c r="CQ1627" s="92"/>
      <c r="CR1627" s="92"/>
      <c r="CS1627" s="92"/>
      <c r="CT1627" s="92"/>
      <c r="CU1627" s="92"/>
      <c r="CV1627" s="92"/>
      <c r="CW1627" s="92"/>
      <c r="CX1627" s="92"/>
      <c r="CY1627" s="92"/>
      <c r="CZ1627" s="92"/>
      <c r="DA1627" s="92"/>
      <c r="DB1627" s="92"/>
      <c r="DC1627" s="92"/>
      <c r="DD1627" s="92"/>
      <c r="DE1627" s="92"/>
      <c r="DF1627" s="92"/>
      <c r="DG1627" s="92"/>
      <c r="DH1627" s="93"/>
      <c r="DI1627" s="93"/>
      <c r="DJ1627" s="93"/>
      <c r="DK1627" s="93"/>
      <c r="DL1627" s="93"/>
    </row>
    <row r="1628" spans="1:116" s="10" customFormat="1" ht="18" customHeight="1" x14ac:dyDescent="0.25">
      <c r="A1628" s="98"/>
      <c r="C1628" s="106" t="s">
        <v>3130</v>
      </c>
      <c r="D1628" s="262">
        <f>+G1602+G1603+G1604+G1605+G1618+G1619+G1620+G1621</f>
        <v>91104399772.641266</v>
      </c>
      <c r="E1628" s="263"/>
      <c r="F1628" s="263"/>
      <c r="G1628" s="263"/>
      <c r="H1628" s="263"/>
      <c r="I1628" s="263"/>
      <c r="J1628" s="263"/>
      <c r="K1628" s="263"/>
      <c r="L1628" s="92"/>
      <c r="M1628" s="92"/>
      <c r="N1628" s="92"/>
      <c r="O1628" s="92"/>
      <c r="P1628" s="92"/>
      <c r="Q1628" s="92"/>
      <c r="R1628" s="92"/>
      <c r="S1628" s="92"/>
      <c r="T1628" s="92"/>
      <c r="U1628" s="92"/>
      <c r="V1628" s="92"/>
      <c r="AC1628" s="92"/>
      <c r="AD1628" s="92"/>
      <c r="AE1628" s="92"/>
      <c r="AL1628" s="92"/>
      <c r="AM1628" s="92"/>
      <c r="AN1628" s="92"/>
      <c r="AU1628" s="92"/>
      <c r="AV1628" s="92"/>
      <c r="AW1628" s="92"/>
      <c r="AX1628" s="92"/>
      <c r="AY1628" s="92"/>
      <c r="AZ1628" s="92"/>
      <c r="BA1628" s="92"/>
      <c r="BB1628" s="92"/>
      <c r="BC1628" s="92"/>
      <c r="BE1628" s="92"/>
      <c r="BF1628" s="92"/>
      <c r="BN1628" s="92"/>
      <c r="BO1628" s="92"/>
      <c r="BV1628" s="92"/>
      <c r="BW1628" s="92"/>
      <c r="BX1628" s="92"/>
      <c r="BY1628" s="92"/>
      <c r="BZ1628" s="92"/>
      <c r="CA1628" s="92"/>
      <c r="CB1628" s="92"/>
      <c r="CC1628" s="92"/>
      <c r="CD1628" s="92"/>
      <c r="CE1628" s="92"/>
      <c r="CF1628" s="92"/>
      <c r="CG1628" s="92"/>
      <c r="CH1628" s="92"/>
      <c r="CI1628" s="92"/>
      <c r="CJ1628" s="92"/>
      <c r="CK1628" s="92"/>
      <c r="CL1628" s="92"/>
      <c r="CM1628" s="92"/>
      <c r="CN1628" s="92"/>
      <c r="CO1628" s="92"/>
      <c r="CP1628" s="92"/>
      <c r="CQ1628" s="92"/>
      <c r="CR1628" s="92"/>
      <c r="CS1628" s="92"/>
      <c r="CT1628" s="92"/>
      <c r="CU1628" s="92"/>
      <c r="CV1628" s="92"/>
      <c r="CW1628" s="92"/>
      <c r="CX1628" s="92"/>
      <c r="CY1628" s="92"/>
      <c r="CZ1628" s="92"/>
      <c r="DA1628" s="92"/>
      <c r="DB1628" s="92"/>
      <c r="DC1628" s="92"/>
      <c r="DD1628" s="92"/>
      <c r="DE1628" s="92"/>
      <c r="DF1628" s="92"/>
      <c r="DG1628" s="92"/>
      <c r="DH1628" s="93"/>
      <c r="DI1628" s="93"/>
      <c r="DJ1628" s="93"/>
      <c r="DK1628" s="93"/>
      <c r="DL1628" s="93"/>
    </row>
    <row r="1629" spans="1:116" s="10" customFormat="1" ht="3.6" customHeight="1" x14ac:dyDescent="0.25">
      <c r="A1629" s="98"/>
      <c r="C1629" s="107"/>
      <c r="D1629" s="195"/>
      <c r="E1629" s="195"/>
      <c r="F1629" s="195"/>
      <c r="G1629" s="195"/>
      <c r="H1629" s="195"/>
      <c r="I1629" s="195"/>
      <c r="J1629" s="195"/>
      <c r="K1629" s="195"/>
      <c r="L1629" s="92"/>
      <c r="M1629" s="92"/>
      <c r="N1629" s="92"/>
      <c r="O1629" s="92"/>
      <c r="P1629" s="92"/>
      <c r="Q1629" s="92"/>
      <c r="R1629" s="92"/>
      <c r="S1629" s="92"/>
      <c r="T1629" s="92"/>
      <c r="U1629" s="92"/>
      <c r="V1629" s="92"/>
      <c r="AC1629" s="92"/>
      <c r="AD1629" s="92"/>
      <c r="AE1629" s="92"/>
      <c r="AL1629" s="92"/>
      <c r="AM1629" s="92"/>
      <c r="AN1629" s="92"/>
      <c r="AU1629" s="92"/>
      <c r="AV1629" s="92"/>
      <c r="AW1629" s="92"/>
      <c r="AX1629" s="92"/>
      <c r="AY1629" s="92"/>
      <c r="AZ1629" s="92"/>
      <c r="BA1629" s="92"/>
      <c r="BB1629" s="92"/>
      <c r="BC1629" s="92"/>
      <c r="BE1629" s="92"/>
      <c r="BF1629" s="92"/>
      <c r="BN1629" s="92"/>
      <c r="BO1629" s="92"/>
      <c r="BV1629" s="92"/>
      <c r="BW1629" s="92"/>
      <c r="BX1629" s="92"/>
      <c r="BY1629" s="92"/>
      <c r="BZ1629" s="92"/>
      <c r="CA1629" s="92"/>
      <c r="CB1629" s="92"/>
      <c r="CC1629" s="92"/>
      <c r="CD1629" s="92"/>
      <c r="CE1629" s="92"/>
      <c r="CF1629" s="92"/>
      <c r="CG1629" s="92"/>
      <c r="CH1629" s="92"/>
      <c r="CI1629" s="92"/>
      <c r="CJ1629" s="92"/>
      <c r="CK1629" s="92"/>
      <c r="CL1629" s="92"/>
      <c r="CM1629" s="92"/>
      <c r="CN1629" s="92"/>
      <c r="CO1629" s="92"/>
      <c r="CP1629" s="92"/>
      <c r="CQ1629" s="92"/>
      <c r="CR1629" s="92"/>
      <c r="CS1629" s="92"/>
      <c r="CT1629" s="92"/>
      <c r="CU1629" s="92"/>
      <c r="CV1629" s="92"/>
      <c r="CW1629" s="92"/>
      <c r="CX1629" s="92"/>
      <c r="CY1629" s="92"/>
      <c r="CZ1629" s="92"/>
      <c r="DA1629" s="92"/>
      <c r="DB1629" s="92"/>
      <c r="DC1629" s="92"/>
      <c r="DD1629" s="92"/>
      <c r="DE1629" s="92"/>
      <c r="DF1629" s="92"/>
      <c r="DG1629" s="92"/>
      <c r="DH1629" s="93"/>
      <c r="DI1629" s="93"/>
      <c r="DJ1629" s="93"/>
      <c r="DK1629" s="93"/>
      <c r="DL1629" s="93"/>
    </row>
    <row r="1630" spans="1:116" s="10" customFormat="1" ht="18" customHeight="1" x14ac:dyDescent="0.25">
      <c r="A1630" s="98"/>
      <c r="C1630" s="108" t="s">
        <v>3131</v>
      </c>
      <c r="D1630" s="264">
        <f>+D1624+D1626+D1628</f>
        <v>334708826570.33386</v>
      </c>
      <c r="E1630" s="264"/>
      <c r="F1630" s="264"/>
      <c r="G1630" s="264"/>
      <c r="H1630" s="264"/>
      <c r="I1630" s="264"/>
      <c r="J1630" s="264"/>
      <c r="K1630" s="264"/>
      <c r="L1630" s="92"/>
      <c r="M1630" s="92"/>
      <c r="N1630" s="92"/>
      <c r="O1630" s="92"/>
      <c r="P1630" s="92"/>
      <c r="Q1630" s="92"/>
      <c r="R1630" s="92"/>
      <c r="S1630" s="92"/>
      <c r="T1630" s="92"/>
      <c r="U1630" s="92"/>
      <c r="V1630" s="92"/>
      <c r="AC1630" s="92"/>
      <c r="AD1630" s="92"/>
      <c r="AE1630" s="92"/>
      <c r="AL1630" s="92"/>
      <c r="AM1630" s="92"/>
      <c r="AN1630" s="92"/>
      <c r="AU1630" s="92"/>
      <c r="AV1630" s="92"/>
      <c r="AW1630" s="92"/>
      <c r="AX1630" s="92"/>
      <c r="AY1630" s="92"/>
      <c r="AZ1630" s="92"/>
      <c r="BA1630" s="92"/>
      <c r="BB1630" s="92"/>
      <c r="BC1630" s="92"/>
      <c r="BE1630" s="92"/>
      <c r="BF1630" s="92"/>
      <c r="BN1630" s="92"/>
      <c r="BO1630" s="92"/>
      <c r="BV1630" s="92"/>
      <c r="BW1630" s="92"/>
      <c r="BX1630" s="92"/>
      <c r="BY1630" s="92"/>
      <c r="BZ1630" s="92"/>
      <c r="CA1630" s="92"/>
      <c r="CB1630" s="92"/>
      <c r="CC1630" s="92"/>
      <c r="CD1630" s="92"/>
      <c r="CE1630" s="92"/>
      <c r="CF1630" s="92"/>
      <c r="CG1630" s="92"/>
      <c r="CH1630" s="92"/>
      <c r="CI1630" s="92"/>
      <c r="CJ1630" s="92"/>
      <c r="CK1630" s="92"/>
      <c r="CL1630" s="92"/>
      <c r="CM1630" s="92"/>
      <c r="CN1630" s="92"/>
      <c r="CO1630" s="92"/>
      <c r="CP1630" s="92"/>
      <c r="CQ1630" s="92"/>
      <c r="CR1630" s="92"/>
      <c r="CS1630" s="92"/>
      <c r="CT1630" s="92"/>
      <c r="CU1630" s="92"/>
      <c r="CV1630" s="92"/>
      <c r="CW1630" s="92"/>
      <c r="CX1630" s="92"/>
      <c r="CY1630" s="92"/>
      <c r="CZ1630" s="92"/>
      <c r="DA1630" s="92"/>
      <c r="DB1630" s="92"/>
      <c r="DC1630" s="92"/>
      <c r="DD1630" s="92"/>
      <c r="DE1630" s="92"/>
      <c r="DF1630" s="92"/>
      <c r="DG1630" s="92"/>
      <c r="DH1630" s="93"/>
      <c r="DI1630" s="93"/>
      <c r="DJ1630" s="93"/>
      <c r="DK1630" s="93"/>
      <c r="DL1630" s="93"/>
    </row>
    <row r="1631" spans="1:116" s="10" customFormat="1" ht="15" customHeight="1" x14ac:dyDescent="0.25">
      <c r="A1631" s="98"/>
      <c r="B1631" s="103"/>
      <c r="C1631" s="103"/>
      <c r="D1631" s="103"/>
      <c r="K1631" s="92"/>
      <c r="L1631" s="92"/>
      <c r="M1631" s="92"/>
      <c r="N1631" s="92"/>
      <c r="O1631" s="92"/>
      <c r="P1631" s="92"/>
      <c r="Q1631" s="92"/>
      <c r="R1631" s="92"/>
      <c r="S1631" s="92"/>
      <c r="T1631" s="92"/>
      <c r="U1631" s="92"/>
      <c r="V1631" s="92"/>
      <c r="AC1631" s="92"/>
      <c r="AD1631" s="92"/>
      <c r="AE1631" s="92"/>
      <c r="AL1631" s="92"/>
      <c r="AM1631" s="92"/>
      <c r="AN1631" s="92"/>
      <c r="AU1631" s="92"/>
      <c r="AV1631" s="92"/>
      <c r="AW1631" s="92"/>
      <c r="AX1631" s="92"/>
      <c r="AY1631" s="92"/>
      <c r="AZ1631" s="92"/>
      <c r="BA1631" s="92"/>
      <c r="BB1631" s="92"/>
      <c r="BC1631" s="92"/>
      <c r="BE1631" s="92"/>
      <c r="BF1631" s="92"/>
      <c r="BN1631" s="92"/>
      <c r="BO1631" s="92"/>
      <c r="BV1631" s="92"/>
      <c r="BW1631" s="92"/>
      <c r="BX1631" s="92"/>
      <c r="BY1631" s="92"/>
      <c r="BZ1631" s="92"/>
      <c r="CA1631" s="92"/>
      <c r="CB1631" s="92"/>
      <c r="CC1631" s="92"/>
      <c r="CD1631" s="92"/>
      <c r="CE1631" s="92"/>
      <c r="CF1631" s="92"/>
      <c r="CG1631" s="92"/>
      <c r="CH1631" s="92"/>
      <c r="CI1631" s="92"/>
      <c r="CJ1631" s="92"/>
      <c r="CK1631" s="92"/>
      <c r="CL1631" s="92"/>
      <c r="CM1631" s="92"/>
      <c r="CN1631" s="92"/>
      <c r="CO1631" s="92"/>
      <c r="CP1631" s="92"/>
      <c r="CQ1631" s="92"/>
      <c r="CR1631" s="92"/>
      <c r="CS1631" s="92"/>
      <c r="CT1631" s="92"/>
      <c r="CU1631" s="92"/>
      <c r="CV1631" s="92"/>
      <c r="CW1631" s="92"/>
      <c r="CX1631" s="92"/>
      <c r="CY1631" s="92"/>
      <c r="CZ1631" s="92"/>
      <c r="DA1631" s="92"/>
      <c r="DB1631" s="92"/>
      <c r="DC1631" s="92"/>
      <c r="DD1631" s="92"/>
      <c r="DE1631" s="92"/>
      <c r="DF1631" s="92"/>
      <c r="DG1631" s="92"/>
      <c r="DH1631" s="93"/>
      <c r="DI1631" s="93"/>
      <c r="DJ1631" s="93"/>
      <c r="DK1631" s="93"/>
      <c r="DL1631" s="93"/>
    </row>
    <row r="1632" spans="1:116" s="10" customFormat="1" ht="15" customHeight="1" x14ac:dyDescent="0.25">
      <c r="A1632" s="98"/>
      <c r="B1632" s="103"/>
      <c r="C1632" s="103"/>
      <c r="D1632" s="103"/>
      <c r="K1632" s="92"/>
      <c r="L1632" s="92"/>
      <c r="M1632" s="92"/>
      <c r="N1632" s="92"/>
      <c r="O1632" s="92"/>
      <c r="P1632" s="92"/>
      <c r="Q1632" s="92"/>
      <c r="R1632" s="92"/>
      <c r="S1632" s="92"/>
      <c r="T1632" s="92"/>
      <c r="U1632" s="92"/>
      <c r="V1632" s="92"/>
      <c r="AC1632" s="92"/>
      <c r="AD1632" s="92"/>
      <c r="AE1632" s="92"/>
      <c r="AL1632" s="92"/>
      <c r="AM1632" s="92"/>
      <c r="AN1632" s="92"/>
      <c r="AU1632" s="92"/>
      <c r="AV1632" s="92"/>
      <c r="AW1632" s="92"/>
      <c r="AX1632" s="92"/>
      <c r="AY1632" s="92"/>
      <c r="AZ1632" s="92"/>
      <c r="BA1632" s="92"/>
      <c r="BB1632" s="92"/>
      <c r="BC1632" s="92"/>
      <c r="BE1632" s="92"/>
      <c r="BF1632" s="92"/>
      <c r="BN1632" s="92"/>
      <c r="BO1632" s="92"/>
      <c r="BV1632" s="92"/>
      <c r="BW1632" s="92"/>
      <c r="BX1632" s="92"/>
      <c r="BY1632" s="92"/>
      <c r="BZ1632" s="92"/>
      <c r="CA1632" s="92"/>
      <c r="CB1632" s="92"/>
      <c r="CC1632" s="92"/>
      <c r="CD1632" s="92"/>
      <c r="CE1632" s="92"/>
      <c r="CF1632" s="92"/>
      <c r="CG1632" s="92"/>
      <c r="CH1632" s="92"/>
      <c r="CI1632" s="92"/>
      <c r="CJ1632" s="92"/>
      <c r="CK1632" s="92"/>
      <c r="CL1632" s="92"/>
      <c r="CM1632" s="92"/>
      <c r="CN1632" s="92"/>
      <c r="CO1632" s="92"/>
      <c r="CP1632" s="92"/>
      <c r="CQ1632" s="92"/>
      <c r="CR1632" s="92"/>
      <c r="CS1632" s="92"/>
      <c r="CT1632" s="92"/>
      <c r="CU1632" s="92"/>
      <c r="CV1632" s="92"/>
      <c r="CW1632" s="92"/>
      <c r="CX1632" s="92"/>
      <c r="CY1632" s="92"/>
      <c r="CZ1632" s="92"/>
      <c r="DA1632" s="92"/>
      <c r="DB1632" s="92"/>
      <c r="DC1632" s="92"/>
      <c r="DD1632" s="92"/>
      <c r="DE1632" s="92"/>
      <c r="DF1632" s="92"/>
      <c r="DG1632" s="92"/>
      <c r="DH1632" s="93"/>
      <c r="DI1632" s="93"/>
      <c r="DJ1632" s="93"/>
      <c r="DK1632" s="93"/>
      <c r="DL1632" s="93"/>
    </row>
    <row r="1633" spans="1:116" s="10" customFormat="1" ht="15" customHeight="1" x14ac:dyDescent="0.25">
      <c r="A1633" s="98"/>
      <c r="B1633" s="103" t="s">
        <v>3148</v>
      </c>
      <c r="C1633" s="103"/>
      <c r="D1633" s="103"/>
      <c r="K1633" s="92"/>
      <c r="L1633" s="92"/>
      <c r="M1633" s="92"/>
      <c r="N1633" s="92"/>
      <c r="O1633" s="92"/>
      <c r="P1633" s="92"/>
      <c r="Q1633" s="92"/>
      <c r="R1633" s="92"/>
      <c r="S1633" s="92"/>
      <c r="T1633" s="92"/>
      <c r="U1633" s="92"/>
      <c r="V1633" s="92"/>
      <c r="AC1633" s="92"/>
      <c r="AD1633" s="92"/>
      <c r="AE1633" s="92"/>
      <c r="AL1633" s="92"/>
      <c r="AM1633" s="92"/>
      <c r="AN1633" s="92"/>
      <c r="AU1633" s="92"/>
      <c r="AV1633" s="92"/>
      <c r="AW1633" s="92"/>
      <c r="AX1633" s="92"/>
      <c r="AY1633" s="92"/>
      <c r="AZ1633" s="92"/>
      <c r="BA1633" s="92"/>
      <c r="BB1633" s="92"/>
      <c r="BC1633" s="92"/>
      <c r="BE1633" s="92"/>
      <c r="BF1633" s="92"/>
      <c r="BN1633" s="92"/>
      <c r="BO1633" s="92"/>
      <c r="BV1633" s="92"/>
      <c r="BW1633" s="92"/>
      <c r="BX1633" s="92"/>
      <c r="BY1633" s="92"/>
      <c r="BZ1633" s="92"/>
      <c r="CA1633" s="92"/>
      <c r="CB1633" s="92"/>
      <c r="CC1633" s="92"/>
      <c r="CD1633" s="92"/>
      <c r="CE1633" s="92"/>
      <c r="CF1633" s="92"/>
      <c r="CG1633" s="92"/>
      <c r="CH1633" s="92"/>
      <c r="CI1633" s="92"/>
      <c r="CJ1633" s="92"/>
      <c r="CK1633" s="92"/>
      <c r="CL1633" s="92"/>
      <c r="CM1633" s="92"/>
      <c r="CN1633" s="92"/>
      <c r="CO1633" s="92"/>
      <c r="CP1633" s="92"/>
      <c r="CQ1633" s="92"/>
      <c r="CR1633" s="92"/>
      <c r="CS1633" s="92"/>
      <c r="CT1633" s="92"/>
      <c r="CU1633" s="92"/>
      <c r="CV1633" s="92"/>
      <c r="CW1633" s="92"/>
      <c r="CX1633" s="92"/>
      <c r="CY1633" s="92"/>
      <c r="CZ1633" s="92"/>
      <c r="DA1633" s="92"/>
      <c r="DB1633" s="92"/>
      <c r="DC1633" s="92"/>
      <c r="DD1633" s="92"/>
      <c r="DE1633" s="92"/>
      <c r="DF1633" s="92"/>
      <c r="DG1633" s="92"/>
      <c r="DH1633" s="93"/>
      <c r="DI1633" s="93"/>
      <c r="DJ1633" s="93"/>
      <c r="DK1633" s="93"/>
      <c r="DL1633" s="93"/>
    </row>
    <row r="1634" spans="1:116" s="10" customFormat="1" ht="15" customHeight="1" x14ac:dyDescent="0.25">
      <c r="A1634" s="98"/>
      <c r="B1634" s="103" t="s">
        <v>3150</v>
      </c>
      <c r="C1634" s="103"/>
      <c r="D1634" s="103"/>
      <c r="K1634" s="92"/>
      <c r="L1634" s="92"/>
      <c r="M1634" s="92"/>
      <c r="N1634" s="92"/>
      <c r="O1634" s="92"/>
      <c r="P1634" s="92"/>
      <c r="Q1634" s="92"/>
      <c r="R1634" s="92"/>
      <c r="S1634" s="92"/>
      <c r="T1634" s="92"/>
      <c r="U1634" s="92"/>
      <c r="V1634" s="92"/>
      <c r="AC1634" s="92"/>
      <c r="AD1634" s="92"/>
      <c r="AE1634" s="92"/>
      <c r="AL1634" s="92"/>
      <c r="AM1634" s="92"/>
      <c r="AN1634" s="92"/>
      <c r="AU1634" s="92"/>
      <c r="AV1634" s="92"/>
      <c r="AW1634" s="92"/>
      <c r="AX1634" s="92"/>
      <c r="AY1634" s="92"/>
      <c r="AZ1634" s="92"/>
      <c r="BA1634" s="92"/>
      <c r="BB1634" s="92"/>
      <c r="BC1634" s="92"/>
      <c r="BE1634" s="92"/>
      <c r="BF1634" s="92"/>
      <c r="BN1634" s="92"/>
      <c r="BO1634" s="92"/>
      <c r="BV1634" s="92"/>
      <c r="BW1634" s="92"/>
      <c r="BX1634" s="92"/>
      <c r="BY1634" s="92"/>
      <c r="BZ1634" s="92"/>
      <c r="CA1634" s="92"/>
      <c r="CB1634" s="92"/>
      <c r="CC1634" s="92"/>
      <c r="CD1634" s="92"/>
      <c r="CE1634" s="92"/>
      <c r="CF1634" s="92"/>
      <c r="CG1634" s="92"/>
      <c r="CH1634" s="92"/>
      <c r="CI1634" s="92"/>
      <c r="CJ1634" s="92"/>
      <c r="CK1634" s="92"/>
      <c r="CL1634" s="92"/>
      <c r="CM1634" s="92"/>
      <c r="CN1634" s="92"/>
      <c r="CO1634" s="92"/>
      <c r="CP1634" s="92"/>
      <c r="CQ1634" s="92"/>
      <c r="CR1634" s="92"/>
      <c r="CS1634" s="92"/>
      <c r="CT1634" s="92"/>
      <c r="CU1634" s="92"/>
      <c r="CV1634" s="92"/>
      <c r="CW1634" s="92"/>
      <c r="CX1634" s="92"/>
      <c r="CY1634" s="92"/>
      <c r="CZ1634" s="92"/>
      <c r="DA1634" s="92"/>
      <c r="DB1634" s="92"/>
      <c r="DC1634" s="92"/>
      <c r="DD1634" s="92"/>
      <c r="DE1634" s="92"/>
      <c r="DF1634" s="92"/>
      <c r="DG1634" s="92"/>
      <c r="DH1634" s="93"/>
      <c r="DI1634" s="93"/>
      <c r="DJ1634" s="93"/>
      <c r="DK1634" s="93"/>
      <c r="DL1634" s="93"/>
    </row>
    <row r="1635" spans="1:116" s="10" customFormat="1" ht="15" customHeight="1" x14ac:dyDescent="0.25">
      <c r="A1635" s="98"/>
      <c r="B1635" s="124" t="s">
        <v>3147</v>
      </c>
      <c r="C1635" s="103"/>
      <c r="D1635" s="103"/>
      <c r="K1635" s="92"/>
      <c r="L1635" s="92"/>
      <c r="M1635" s="92"/>
      <c r="N1635" s="92"/>
      <c r="O1635" s="92"/>
      <c r="P1635" s="92"/>
      <c r="Q1635" s="92"/>
      <c r="R1635" s="92"/>
      <c r="S1635" s="92"/>
      <c r="T1635" s="92"/>
      <c r="U1635" s="92"/>
      <c r="V1635" s="92"/>
      <c r="AC1635" s="92"/>
      <c r="AD1635" s="92"/>
      <c r="AE1635" s="92"/>
      <c r="AL1635" s="92"/>
      <c r="AM1635" s="92"/>
      <c r="AN1635" s="92"/>
      <c r="AU1635" s="92"/>
      <c r="AV1635" s="92"/>
      <c r="AW1635" s="92"/>
      <c r="AX1635" s="92"/>
      <c r="AY1635" s="92"/>
      <c r="AZ1635" s="92"/>
      <c r="BA1635" s="92"/>
      <c r="BB1635" s="92"/>
      <c r="BC1635" s="92"/>
      <c r="BE1635" s="92"/>
      <c r="BF1635" s="92"/>
      <c r="BN1635" s="92"/>
      <c r="BO1635" s="92"/>
      <c r="BV1635" s="92"/>
      <c r="BW1635" s="92"/>
      <c r="BX1635" s="92"/>
      <c r="BY1635" s="92"/>
      <c r="BZ1635" s="92"/>
      <c r="CA1635" s="92"/>
      <c r="CB1635" s="92"/>
      <c r="CC1635" s="92"/>
      <c r="CD1635" s="92"/>
      <c r="CE1635" s="92"/>
      <c r="CF1635" s="92"/>
      <c r="CG1635" s="92"/>
      <c r="CH1635" s="92"/>
      <c r="CI1635" s="92"/>
      <c r="CJ1635" s="92"/>
      <c r="CK1635" s="92"/>
      <c r="CL1635" s="92"/>
      <c r="CM1635" s="92"/>
      <c r="CN1635" s="92"/>
      <c r="CO1635" s="92"/>
      <c r="CP1635" s="92"/>
      <c r="CQ1635" s="92"/>
      <c r="CR1635" s="92"/>
      <c r="CS1635" s="92"/>
      <c r="CT1635" s="92"/>
      <c r="CU1635" s="92"/>
      <c r="CV1635" s="92"/>
      <c r="CW1635" s="92"/>
      <c r="CX1635" s="92"/>
      <c r="CY1635" s="92"/>
      <c r="CZ1635" s="92"/>
      <c r="DA1635" s="92"/>
      <c r="DB1635" s="92"/>
      <c r="DC1635" s="92"/>
      <c r="DD1635" s="92"/>
      <c r="DE1635" s="92"/>
      <c r="DF1635" s="92"/>
      <c r="DG1635" s="92"/>
      <c r="DH1635" s="93"/>
      <c r="DI1635" s="93"/>
      <c r="DJ1635" s="93"/>
      <c r="DK1635" s="93"/>
      <c r="DL1635" s="93"/>
    </row>
    <row r="1636" spans="1:116" s="10" customFormat="1" ht="15" customHeight="1" x14ac:dyDescent="0.25">
      <c r="A1636" s="98"/>
      <c r="B1636" s="103"/>
      <c r="C1636" s="103"/>
      <c r="D1636" s="103"/>
      <c r="K1636" s="92"/>
      <c r="L1636" s="92"/>
      <c r="M1636" s="92"/>
      <c r="N1636" s="92"/>
      <c r="O1636" s="92"/>
      <c r="P1636" s="92"/>
      <c r="Q1636" s="92"/>
      <c r="R1636" s="92"/>
      <c r="S1636" s="92"/>
      <c r="T1636" s="92"/>
      <c r="U1636" s="92"/>
      <c r="V1636" s="92"/>
      <c r="AC1636" s="92"/>
      <c r="AD1636" s="92"/>
      <c r="AE1636" s="92"/>
      <c r="AL1636" s="92"/>
      <c r="AM1636" s="92"/>
      <c r="AN1636" s="92"/>
      <c r="AU1636" s="92"/>
      <c r="AV1636" s="92"/>
      <c r="AW1636" s="92"/>
      <c r="AX1636" s="92"/>
      <c r="AY1636" s="92"/>
      <c r="AZ1636" s="92"/>
      <c r="BA1636" s="92"/>
      <c r="BB1636" s="92"/>
      <c r="BC1636" s="92"/>
      <c r="BE1636" s="92"/>
      <c r="BF1636" s="92"/>
      <c r="BN1636" s="92"/>
      <c r="BO1636" s="92"/>
      <c r="BV1636" s="92"/>
      <c r="BW1636" s="92"/>
      <c r="BX1636" s="92"/>
      <c r="BY1636" s="92"/>
      <c r="BZ1636" s="92"/>
      <c r="CA1636" s="92"/>
      <c r="CB1636" s="92"/>
      <c r="CC1636" s="92"/>
      <c r="CD1636" s="92"/>
      <c r="CE1636" s="92"/>
      <c r="CF1636" s="92"/>
      <c r="CG1636" s="92"/>
      <c r="CH1636" s="92"/>
      <c r="CI1636" s="92"/>
      <c r="CJ1636" s="92"/>
      <c r="CK1636" s="92"/>
      <c r="CL1636" s="92"/>
      <c r="CM1636" s="92"/>
      <c r="CN1636" s="92"/>
      <c r="CO1636" s="92"/>
      <c r="CP1636" s="92"/>
      <c r="CQ1636" s="92"/>
      <c r="CR1636" s="92"/>
      <c r="CS1636" s="92"/>
      <c r="CT1636" s="92"/>
      <c r="CU1636" s="92"/>
      <c r="CV1636" s="92"/>
      <c r="CW1636" s="92"/>
      <c r="CX1636" s="92"/>
      <c r="CY1636" s="92"/>
      <c r="CZ1636" s="92"/>
      <c r="DA1636" s="92"/>
      <c r="DB1636" s="92"/>
      <c r="DC1636" s="92"/>
      <c r="DD1636" s="92"/>
      <c r="DE1636" s="92"/>
      <c r="DF1636" s="92"/>
      <c r="DG1636" s="92"/>
      <c r="DH1636" s="93"/>
      <c r="DI1636" s="93"/>
      <c r="DJ1636" s="93"/>
      <c r="DK1636" s="93"/>
      <c r="DL1636" s="93"/>
    </row>
    <row r="1637" spans="1:116" s="10" customFormat="1" ht="15" customHeight="1" x14ac:dyDescent="0.25">
      <c r="A1637" s="98"/>
      <c r="B1637" s="103"/>
      <c r="C1637" s="103"/>
      <c r="D1637" s="103"/>
      <c r="K1637" s="92"/>
      <c r="L1637" s="92"/>
      <c r="M1637" s="92"/>
      <c r="N1637" s="92"/>
      <c r="O1637" s="92"/>
      <c r="P1637" s="92"/>
      <c r="Q1637" s="92"/>
      <c r="R1637" s="92"/>
      <c r="S1637" s="92"/>
      <c r="T1637" s="92"/>
      <c r="U1637" s="92"/>
      <c r="V1637" s="92"/>
      <c r="AC1637" s="92"/>
      <c r="AD1637" s="92"/>
      <c r="AE1637" s="92"/>
      <c r="AL1637" s="92"/>
      <c r="AM1637" s="92"/>
      <c r="AN1637" s="92"/>
      <c r="AU1637" s="92"/>
      <c r="AV1637" s="92"/>
      <c r="AW1637" s="92"/>
      <c r="AX1637" s="92"/>
      <c r="AY1637" s="92"/>
      <c r="AZ1637" s="92"/>
      <c r="BA1637" s="92"/>
      <c r="BB1637" s="92"/>
      <c r="BC1637" s="92"/>
      <c r="BE1637" s="92"/>
      <c r="BF1637" s="92"/>
      <c r="BN1637" s="92"/>
      <c r="BO1637" s="92"/>
      <c r="BV1637" s="92"/>
      <c r="BW1637" s="92"/>
      <c r="BX1637" s="92"/>
      <c r="BY1637" s="92"/>
      <c r="BZ1637" s="92"/>
      <c r="CA1637" s="92"/>
      <c r="CB1637" s="92"/>
      <c r="CC1637" s="92"/>
      <c r="CD1637" s="92"/>
      <c r="CE1637" s="92"/>
      <c r="CF1637" s="92"/>
      <c r="CG1637" s="92"/>
      <c r="CH1637" s="92"/>
      <c r="CI1637" s="92"/>
      <c r="CJ1637" s="92"/>
      <c r="CK1637" s="92"/>
      <c r="CL1637" s="92"/>
      <c r="CM1637" s="92"/>
      <c r="CN1637" s="92"/>
      <c r="CO1637" s="92"/>
      <c r="CP1637" s="92"/>
      <c r="CQ1637" s="92"/>
      <c r="CR1637" s="92"/>
      <c r="CS1637" s="92"/>
      <c r="CT1637" s="92"/>
      <c r="CU1637" s="92"/>
      <c r="CV1637" s="92"/>
      <c r="CW1637" s="92"/>
      <c r="CX1637" s="92"/>
      <c r="CY1637" s="92"/>
      <c r="CZ1637" s="92"/>
      <c r="DA1637" s="92"/>
      <c r="DB1637" s="92"/>
      <c r="DC1637" s="92"/>
      <c r="DD1637" s="92"/>
      <c r="DE1637" s="92"/>
      <c r="DF1637" s="92"/>
      <c r="DG1637" s="92"/>
      <c r="DH1637" s="93"/>
      <c r="DI1637" s="93"/>
      <c r="DJ1637" s="93"/>
      <c r="DK1637" s="93"/>
      <c r="DL1637" s="93"/>
    </row>
    <row r="1638" spans="1:116" s="10" customFormat="1" ht="15" customHeight="1" x14ac:dyDescent="0.25">
      <c r="A1638" s="98"/>
      <c r="B1638" s="103"/>
      <c r="C1638" s="103"/>
      <c r="D1638" s="103"/>
      <c r="K1638" s="92"/>
      <c r="L1638" s="92"/>
      <c r="M1638" s="92"/>
      <c r="N1638" s="92"/>
      <c r="O1638" s="92"/>
      <c r="P1638" s="92"/>
      <c r="Q1638" s="92"/>
      <c r="R1638" s="92"/>
      <c r="S1638" s="92"/>
      <c r="T1638" s="92"/>
      <c r="U1638" s="92"/>
      <c r="V1638" s="92"/>
      <c r="AC1638" s="92"/>
      <c r="AD1638" s="92"/>
      <c r="AE1638" s="92"/>
      <c r="AL1638" s="92"/>
      <c r="AM1638" s="92"/>
      <c r="AN1638" s="92"/>
      <c r="AU1638" s="92"/>
      <c r="AV1638" s="92"/>
      <c r="AW1638" s="92"/>
      <c r="AX1638" s="92"/>
      <c r="AY1638" s="92"/>
      <c r="AZ1638" s="92"/>
      <c r="BA1638" s="92"/>
      <c r="BB1638" s="92"/>
      <c r="BC1638" s="92"/>
      <c r="BE1638" s="92"/>
      <c r="BF1638" s="92"/>
      <c r="BN1638" s="92"/>
      <c r="BO1638" s="92"/>
      <c r="BV1638" s="92"/>
      <c r="BW1638" s="92"/>
      <c r="BX1638" s="92"/>
      <c r="BY1638" s="92"/>
      <c r="BZ1638" s="92"/>
      <c r="CA1638" s="92"/>
      <c r="CB1638" s="92"/>
      <c r="CC1638" s="92"/>
      <c r="CD1638" s="92"/>
      <c r="CE1638" s="92"/>
      <c r="CF1638" s="92"/>
      <c r="CG1638" s="92"/>
      <c r="CH1638" s="92"/>
      <c r="CI1638" s="92"/>
      <c r="CJ1638" s="92"/>
      <c r="CK1638" s="92"/>
      <c r="CL1638" s="92"/>
      <c r="CM1638" s="92"/>
      <c r="CN1638" s="92"/>
      <c r="CO1638" s="92"/>
      <c r="CP1638" s="92"/>
      <c r="CQ1638" s="92"/>
      <c r="CR1638" s="92"/>
      <c r="CS1638" s="92"/>
      <c r="CT1638" s="92"/>
      <c r="CU1638" s="92"/>
      <c r="CV1638" s="92"/>
      <c r="CW1638" s="92"/>
      <c r="CX1638" s="92"/>
      <c r="CY1638" s="92"/>
      <c r="CZ1638" s="92"/>
      <c r="DA1638" s="92"/>
      <c r="DB1638" s="92"/>
      <c r="DC1638" s="92"/>
      <c r="DD1638" s="92"/>
      <c r="DE1638" s="92"/>
      <c r="DF1638" s="92"/>
      <c r="DG1638" s="92"/>
      <c r="DH1638" s="93"/>
      <c r="DI1638" s="93"/>
      <c r="DJ1638" s="93"/>
      <c r="DK1638" s="93"/>
      <c r="DL1638" s="93"/>
    </row>
    <row r="1639" spans="1:116" s="10" customFormat="1" ht="15" customHeight="1" x14ac:dyDescent="0.25">
      <c r="A1639" s="98"/>
      <c r="B1639" s="103"/>
      <c r="C1639" s="103"/>
      <c r="D1639" s="103"/>
      <c r="K1639" s="92"/>
      <c r="L1639" s="92"/>
      <c r="M1639" s="92"/>
      <c r="N1639" s="92"/>
      <c r="O1639" s="92"/>
      <c r="P1639" s="92"/>
      <c r="Q1639" s="92"/>
      <c r="R1639" s="92"/>
      <c r="S1639" s="92"/>
      <c r="T1639" s="92"/>
      <c r="U1639" s="92"/>
      <c r="V1639" s="92"/>
      <c r="AC1639" s="92"/>
      <c r="AD1639" s="92"/>
      <c r="AE1639" s="92"/>
      <c r="AL1639" s="92"/>
      <c r="AM1639" s="92"/>
      <c r="AN1639" s="92"/>
      <c r="AU1639" s="92"/>
      <c r="AV1639" s="92"/>
      <c r="AW1639" s="92"/>
      <c r="AX1639" s="92"/>
      <c r="AY1639" s="92"/>
      <c r="AZ1639" s="92"/>
      <c r="BA1639" s="92"/>
      <c r="BB1639" s="92"/>
      <c r="BC1639" s="92"/>
      <c r="BE1639" s="92"/>
      <c r="BF1639" s="92"/>
      <c r="BN1639" s="92"/>
      <c r="BO1639" s="92"/>
      <c r="BV1639" s="92"/>
      <c r="BW1639" s="92"/>
      <c r="BX1639" s="92"/>
      <c r="BY1639" s="92"/>
      <c r="BZ1639" s="92"/>
      <c r="CA1639" s="92"/>
      <c r="CB1639" s="92"/>
      <c r="CC1639" s="92"/>
      <c r="CD1639" s="92"/>
      <c r="CE1639" s="92"/>
      <c r="CF1639" s="92"/>
      <c r="CG1639" s="92"/>
      <c r="CH1639" s="92"/>
      <c r="CI1639" s="92"/>
      <c r="CJ1639" s="92"/>
      <c r="CK1639" s="92"/>
      <c r="CL1639" s="92"/>
      <c r="CM1639" s="92"/>
      <c r="CN1639" s="92"/>
      <c r="CO1639" s="92"/>
      <c r="CP1639" s="92"/>
      <c r="CQ1639" s="92"/>
      <c r="CR1639" s="92"/>
      <c r="CS1639" s="92"/>
      <c r="CT1639" s="92"/>
      <c r="CU1639" s="92"/>
      <c r="CV1639" s="92"/>
      <c r="CW1639" s="92"/>
      <c r="CX1639" s="92"/>
      <c r="CY1639" s="92"/>
      <c r="CZ1639" s="92"/>
      <c r="DA1639" s="92"/>
      <c r="DB1639" s="92"/>
      <c r="DC1639" s="92"/>
      <c r="DD1639" s="92"/>
      <c r="DE1639" s="92"/>
      <c r="DF1639" s="92"/>
      <c r="DG1639" s="92"/>
      <c r="DH1639" s="93"/>
      <c r="DI1639" s="93"/>
      <c r="DJ1639" s="93"/>
      <c r="DK1639" s="93"/>
      <c r="DL1639" s="93"/>
    </row>
    <row r="1640" spans="1:116" s="110" customFormat="1" x14ac:dyDescent="0.25">
      <c r="B1640" s="109" t="s">
        <v>3132</v>
      </c>
    </row>
    <row r="1641" spans="1:116" s="110" customFormat="1" x14ac:dyDescent="0.25"/>
    <row r="1642" spans="1:116" s="110" customFormat="1" x14ac:dyDescent="0.25">
      <c r="B1642" s="111" t="s">
        <v>3133</v>
      </c>
    </row>
    <row r="1643" spans="1:116" s="110" customFormat="1" x14ac:dyDescent="0.25"/>
    <row r="1644" spans="1:116" s="110" customFormat="1" x14ac:dyDescent="0.25">
      <c r="B1644" s="112" t="s">
        <v>3134</v>
      </c>
    </row>
    <row r="1645" spans="1:116" s="110" customFormat="1" x14ac:dyDescent="0.25">
      <c r="B1645" s="112" t="s">
        <v>3135</v>
      </c>
    </row>
    <row r="1646" spans="1:116" s="110" customFormat="1" x14ac:dyDescent="0.25">
      <c r="B1646" s="112" t="s">
        <v>3136</v>
      </c>
    </row>
    <row r="1647" spans="1:116" s="110" customFormat="1" x14ac:dyDescent="0.25">
      <c r="B1647" s="112" t="s">
        <v>3137</v>
      </c>
    </row>
    <row r="1648" spans="1:116" s="110" customFormat="1" x14ac:dyDescent="0.25">
      <c r="B1648" s="112" t="s">
        <v>3138</v>
      </c>
    </row>
    <row r="1649" spans="2:9" s="110" customFormat="1" x14ac:dyDescent="0.25">
      <c r="B1649" s="112" t="s">
        <v>3139</v>
      </c>
    </row>
    <row r="1650" spans="2:9" s="110" customFormat="1" x14ac:dyDescent="0.25"/>
    <row r="1651" spans="2:9" s="110" customFormat="1" x14ac:dyDescent="0.25">
      <c r="B1651" s="111"/>
    </row>
    <row r="1652" spans="2:9" s="110" customFormat="1" x14ac:dyDescent="0.25">
      <c r="B1652" s="111"/>
    </row>
    <row r="1653" spans="2:9" s="110" customFormat="1" x14ac:dyDescent="0.25">
      <c r="B1653" s="110" t="s">
        <v>3140</v>
      </c>
    </row>
    <row r="1654" spans="2:9" s="110" customFormat="1" x14ac:dyDescent="0.25">
      <c r="B1654" s="110" t="s">
        <v>3141</v>
      </c>
    </row>
    <row r="1655" spans="2:9" s="110" customFormat="1" x14ac:dyDescent="0.25">
      <c r="B1655" s="110" t="s">
        <v>1329</v>
      </c>
    </row>
    <row r="1656" spans="2:9" s="110" customFormat="1" x14ac:dyDescent="0.25">
      <c r="B1656" s="110" t="s">
        <v>3142</v>
      </c>
    </row>
    <row r="1657" spans="2:9" s="110" customFormat="1" x14ac:dyDescent="0.25">
      <c r="B1657" s="110" t="s">
        <v>3143</v>
      </c>
    </row>
    <row r="1659" spans="2:9" ht="15" customHeight="1" x14ac:dyDescent="0.25">
      <c r="B1659" s="194" t="s">
        <v>3157</v>
      </c>
      <c r="I1659" s="193"/>
    </row>
    <row r="1660" spans="2:9" ht="15" customHeight="1" x14ac:dyDescent="0.25">
      <c r="B1660" s="76" t="s">
        <v>3154</v>
      </c>
      <c r="I1660" s="161"/>
    </row>
    <row r="1661" spans="2:9" ht="15" customHeight="1" x14ac:dyDescent="0.25">
      <c r="B1661" s="76" t="s">
        <v>3155</v>
      </c>
      <c r="I1661" s="192"/>
    </row>
  </sheetData>
  <sheetProtection selectLockedCells="1"/>
  <mergeCells count="164">
    <mergeCell ref="D1615:E1615"/>
    <mergeCell ref="G1615:J1615"/>
    <mergeCell ref="D1616:E1616"/>
    <mergeCell ref="G1616:J1616"/>
    <mergeCell ref="D1617:E1617"/>
    <mergeCell ref="G1617:J1617"/>
    <mergeCell ref="D1612:E1612"/>
    <mergeCell ref="G1612:J1612"/>
    <mergeCell ref="D1613:E1613"/>
    <mergeCell ref="G1613:J1613"/>
    <mergeCell ref="D1614:E1614"/>
    <mergeCell ref="G1614:J1614"/>
    <mergeCell ref="D1628:K1628"/>
    <mergeCell ref="D1630:K1630"/>
    <mergeCell ref="D1621:E1621"/>
    <mergeCell ref="G1621:J1621"/>
    <mergeCell ref="B1622:E1622"/>
    <mergeCell ref="G1622:J1622"/>
    <mergeCell ref="D1624:K1624"/>
    <mergeCell ref="D1626:K1626"/>
    <mergeCell ref="D1618:E1618"/>
    <mergeCell ref="G1618:J1618"/>
    <mergeCell ref="D1619:E1619"/>
    <mergeCell ref="G1619:J1619"/>
    <mergeCell ref="D1620:E1620"/>
    <mergeCell ref="G1620:J1620"/>
    <mergeCell ref="D1609:E1609"/>
    <mergeCell ref="G1609:J1609"/>
    <mergeCell ref="D1610:E1610"/>
    <mergeCell ref="G1610:J1610"/>
    <mergeCell ref="D1611:E1611"/>
    <mergeCell ref="G1611:J1611"/>
    <mergeCell ref="D1605:E1605"/>
    <mergeCell ref="G1605:J1605"/>
    <mergeCell ref="B1606:E1606"/>
    <mergeCell ref="G1606:J1606"/>
    <mergeCell ref="D1608:E1608"/>
    <mergeCell ref="G1608:J1608"/>
    <mergeCell ref="D1602:E1602"/>
    <mergeCell ref="G1602:J1602"/>
    <mergeCell ref="D1603:E1603"/>
    <mergeCell ref="G1603:J1603"/>
    <mergeCell ref="D1604:E1604"/>
    <mergeCell ref="G1604:J1604"/>
    <mergeCell ref="D1599:E1599"/>
    <mergeCell ref="G1599:J1599"/>
    <mergeCell ref="D1600:E1600"/>
    <mergeCell ref="G1600:J1600"/>
    <mergeCell ref="D1601:E1601"/>
    <mergeCell ref="G1601:J1601"/>
    <mergeCell ref="D1596:E1596"/>
    <mergeCell ref="G1596:J1596"/>
    <mergeCell ref="D1597:E1597"/>
    <mergeCell ref="G1597:J1597"/>
    <mergeCell ref="D1598:E1598"/>
    <mergeCell ref="G1598:J1598"/>
    <mergeCell ref="D1593:E1593"/>
    <mergeCell ref="G1593:J1593"/>
    <mergeCell ref="D1594:E1594"/>
    <mergeCell ref="G1594:J1594"/>
    <mergeCell ref="D1595:E1595"/>
    <mergeCell ref="G1595:J1595"/>
    <mergeCell ref="A1382:C1382"/>
    <mergeCell ref="A1588:C1588"/>
    <mergeCell ref="A1589:C1589"/>
    <mergeCell ref="A1590:C1590"/>
    <mergeCell ref="D1592:E1592"/>
    <mergeCell ref="G1592:J1592"/>
    <mergeCell ref="A1228:C1228"/>
    <mergeCell ref="A1277:C1277"/>
    <mergeCell ref="A1303:C1303"/>
    <mergeCell ref="A1325:C1325"/>
    <mergeCell ref="A1330:C1330"/>
    <mergeCell ref="A1356:C1356"/>
    <mergeCell ref="E1588:G1588"/>
    <mergeCell ref="E1589:G1589"/>
    <mergeCell ref="E1590:G1590"/>
    <mergeCell ref="A583:C583"/>
    <mergeCell ref="A697:C697"/>
    <mergeCell ref="A738:C738"/>
    <mergeCell ref="A777:C777"/>
    <mergeCell ref="A883:C883"/>
    <mergeCell ref="A958:C958"/>
    <mergeCell ref="CP128:CX128"/>
    <mergeCell ref="CY128:DG128"/>
    <mergeCell ref="DH128:DO128"/>
    <mergeCell ref="A130:C130"/>
    <mergeCell ref="A314:C314"/>
    <mergeCell ref="A539:C539"/>
    <mergeCell ref="AN128:AV128"/>
    <mergeCell ref="AW128:BE128"/>
    <mergeCell ref="BF128:BN128"/>
    <mergeCell ref="BO128:BW128"/>
    <mergeCell ref="BX128:CF128"/>
    <mergeCell ref="CG128:CO128"/>
    <mergeCell ref="A124:C124"/>
    <mergeCell ref="A128:C128"/>
    <mergeCell ref="D128:L128"/>
    <mergeCell ref="M128:U128"/>
    <mergeCell ref="V128:AD128"/>
    <mergeCell ref="AE128:AM128"/>
    <mergeCell ref="A60:C60"/>
    <mergeCell ref="A73:C73"/>
    <mergeCell ref="A86:C86"/>
    <mergeCell ref="A90:C90"/>
    <mergeCell ref="A95:C95"/>
    <mergeCell ref="A105:C105"/>
    <mergeCell ref="A9:C9"/>
    <mergeCell ref="A26:C26"/>
    <mergeCell ref="A36:C36"/>
    <mergeCell ref="A52:C52"/>
    <mergeCell ref="AW7:BE7"/>
    <mergeCell ref="BF7:BN7"/>
    <mergeCell ref="BO7:BW7"/>
    <mergeCell ref="BX7:CF7"/>
    <mergeCell ref="CG7:CO7"/>
    <mergeCell ref="A1:DG2"/>
    <mergeCell ref="A5:C5"/>
    <mergeCell ref="D5:AD5"/>
    <mergeCell ref="AE5:AM6"/>
    <mergeCell ref="AN5:BE5"/>
    <mergeCell ref="BF5:BN6"/>
    <mergeCell ref="BO5:CF5"/>
    <mergeCell ref="CG5:CX5"/>
    <mergeCell ref="CY5:DG5"/>
    <mergeCell ref="A3:DO3"/>
    <mergeCell ref="DH5:DO5"/>
    <mergeCell ref="A6:A8"/>
    <mergeCell ref="B6:B8"/>
    <mergeCell ref="C6:C8"/>
    <mergeCell ref="D6:L6"/>
    <mergeCell ref="M6:U6"/>
    <mergeCell ref="V6:AD6"/>
    <mergeCell ref="AN6:AV6"/>
    <mergeCell ref="AW6:BE6"/>
    <mergeCell ref="BO6:BW6"/>
    <mergeCell ref="BX6:CF6"/>
    <mergeCell ref="CG6:CO6"/>
    <mergeCell ref="CP6:CX6"/>
    <mergeCell ref="CY6:DG6"/>
    <mergeCell ref="N1588:P1588"/>
    <mergeCell ref="N1589:P1589"/>
    <mergeCell ref="N1590:P1590"/>
    <mergeCell ref="DH6:DO6"/>
    <mergeCell ref="D7:L7"/>
    <mergeCell ref="M7:U7"/>
    <mergeCell ref="V7:AD7"/>
    <mergeCell ref="AE7:AM7"/>
    <mergeCell ref="AN7:AV7"/>
    <mergeCell ref="CY7:DG7"/>
    <mergeCell ref="DH7:DO7"/>
    <mergeCell ref="CP7:CX7"/>
    <mergeCell ref="BG1588:BI1588"/>
    <mergeCell ref="BG1589:BI1589"/>
    <mergeCell ref="BG1590:BI1590"/>
    <mergeCell ref="BP1588:BR1588"/>
    <mergeCell ref="BP1589:BR1589"/>
    <mergeCell ref="BP1590:BR1590"/>
    <mergeCell ref="CQ1588:CS1588"/>
    <mergeCell ref="CQ1589:CS1589"/>
    <mergeCell ref="CQ1590:CS1590"/>
    <mergeCell ref="CZ1588:DB1588"/>
    <mergeCell ref="CZ1589:DB1589"/>
    <mergeCell ref="CZ1590:DB1590"/>
  </mergeCells>
  <conditionalFormatting sqref="E27:E35">
    <cfRule type="expression" dxfId="912" priority="1520" stopIfTrue="1">
      <formula>$E27="N/A"</formula>
    </cfRule>
  </conditionalFormatting>
  <conditionalFormatting sqref="E95:J95 BG441:BN482 BG483:BI484 BK483:BN484 BG485:BN532">
    <cfRule type="expression" dxfId="911" priority="1522" stopIfTrue="1">
      <formula>$D95="N/A"</formula>
    </cfRule>
  </conditionalFormatting>
  <conditionalFormatting sqref="E10:L13 E18:L25">
    <cfRule type="expression" dxfId="910" priority="2305" stopIfTrue="1">
      <formula>$D10="N/A"</formula>
    </cfRule>
  </conditionalFormatting>
  <conditionalFormatting sqref="E40:L40 E44:L44 E46:L48 E50:L51">
    <cfRule type="expression" dxfId="909" priority="1528" stopIfTrue="1">
      <formula>$D40="N/A"</formula>
    </cfRule>
  </conditionalFormatting>
  <conditionalFormatting sqref="E53:L58">
    <cfRule type="expression" dxfId="908" priority="1527" stopIfTrue="1">
      <formula>$D53="N/A"</formula>
    </cfRule>
  </conditionalFormatting>
  <conditionalFormatting sqref="E61:L66 E69:L72 E74:L79 E82:L85 E110:L113 E121:L123">
    <cfRule type="expression" dxfId="907" priority="1530" stopIfTrue="1">
      <formula>$D61="N/A"</formula>
    </cfRule>
  </conditionalFormatting>
  <conditionalFormatting sqref="E87:L88">
    <cfRule type="expression" dxfId="906" priority="1256" stopIfTrue="1">
      <formula>$D87="N/A"</formula>
    </cfRule>
  </conditionalFormatting>
  <conditionalFormatting sqref="E91:L92">
    <cfRule type="expression" dxfId="905" priority="1525" stopIfTrue="1">
      <formula>$D91="N/A"</formula>
    </cfRule>
  </conditionalFormatting>
  <conditionalFormatting sqref="E96:L104">
    <cfRule type="expression" dxfId="904" priority="1524" stopIfTrue="1">
      <formula>$D96="N/A"</formula>
    </cfRule>
  </conditionalFormatting>
  <conditionalFormatting sqref="E126:L127">
    <cfRule type="expression" dxfId="903" priority="1523" stopIfTrue="1">
      <formula>$D126="N/A"</formula>
    </cfRule>
  </conditionalFormatting>
  <conditionalFormatting sqref="E540:L545 E572:L582 E584:L603 E649:L672 E675:L696 E698:L729 E732:L737">
    <cfRule type="expression" dxfId="902" priority="2034" stopIfTrue="1">
      <formula>$D540="N/A"</formula>
    </cfRule>
  </conditionalFormatting>
  <conditionalFormatting sqref="E778:L809">
    <cfRule type="expression" dxfId="901" priority="1998" stopIfTrue="1">
      <formula>$D778="N/A"</formula>
    </cfRule>
  </conditionalFormatting>
  <conditionalFormatting sqref="E817:L839">
    <cfRule type="expression" dxfId="900" priority="1252" stopIfTrue="1">
      <formula>$D817="N/A"</formula>
    </cfRule>
  </conditionalFormatting>
  <conditionalFormatting sqref="E959:L964 E967:L967 E996:L1015 E1020:L1025 E1029:L1030 E1032:L1041 E1101:L1116 E1120:L1125 E1138:L1141 E1191:L1201 E1203:L1209">
    <cfRule type="expression" dxfId="899" priority="1962" stopIfTrue="1">
      <formula>$D959="N/A"</formula>
    </cfRule>
  </conditionalFormatting>
  <conditionalFormatting sqref="E1216:L1225">
    <cfRule type="expression" dxfId="898" priority="1519" stopIfTrue="1">
      <formula>$D1216="N/A"</formula>
    </cfRule>
  </conditionalFormatting>
  <conditionalFormatting sqref="E1286:L1289">
    <cfRule type="expression" dxfId="897" priority="1926" stopIfTrue="1">
      <formula>$D1286="N/A"</formula>
    </cfRule>
  </conditionalFormatting>
  <conditionalFormatting sqref="E1331:L1355">
    <cfRule type="expression" dxfId="896" priority="1681" stopIfTrue="1">
      <formula>$D1331="N/A"</formula>
    </cfRule>
  </conditionalFormatting>
  <conditionalFormatting sqref="E1357:L1363">
    <cfRule type="expression" dxfId="895" priority="1857" stopIfTrue="1">
      <formula>$D1357="N/A"</formula>
    </cfRule>
  </conditionalFormatting>
  <conditionalFormatting sqref="E1504:L1581">
    <cfRule type="expression" dxfId="894" priority="1248" stopIfTrue="1">
      <formula>$D1504="N/A"</formula>
    </cfRule>
  </conditionalFormatting>
  <conditionalFormatting sqref="E95:DO95">
    <cfRule type="expression" dxfId="893" priority="1521" stopIfTrue="1">
      <formula>#REF!="N/A"</formula>
    </cfRule>
  </conditionalFormatting>
  <conditionalFormatting sqref="F27:L35">
    <cfRule type="expression" dxfId="892" priority="1726" stopIfTrue="1">
      <formula>$D27="N/A"</formula>
    </cfRule>
  </conditionalFormatting>
  <conditionalFormatting sqref="J1588:L1590">
    <cfRule type="expression" dxfId="891" priority="1825" stopIfTrue="1">
      <formula>$D1588="N/A"</formula>
    </cfRule>
  </conditionalFormatting>
  <conditionalFormatting sqref="L95:U95 BG67:BN67 BP67:BW67 CH67:CO67 CQ67:CX67 CQ106:CX109 E131:L167 N156:U167 E171:L176 N171:U176 N179:U260 E179:L281 N262:U281 DN273:DO295 E288:L313 N288:U313 E315:L327 N315:U327 AF315:AM327 DN315:DO344 E329:L341 N329:U341 AF329:AM341 E344:L357 N344:U357 AF344:AM357 DN348:DO388 E359:L393 N359:U393 AF359:AM393 BP359:BW393 DN393:DO404 AF396:AM427 BP396:BW427 E396:L428 N396:U428 AF429:AM438 E430:L438 N430:U438 BP430:BW438 AF441:AM532 BP441:BW532 AF535:AM538 BP535:BW538 E627:L636 N627:U636 BP637:BW639 CZ637:DG643 E740:L743 N740:U743 E745:L756 N745:U756 E758:L759 N758:U759 BP760:BW762 E763:L767 N763:U767 E770:L776 N770:U776 E884:L954 E972:L991 N972:U991 CE972:CF1015 CH1027:CO1028 CQ1027:CX1028 CZ1027:DG1028 E1043:L1099 N1070:U1099 BG1144:BN1144 BP1144:BW1144 E1145:L1181 E1229:L1269 E1273:L1276 E1278:L1284 E1291:L1302 E1304:L1324 E1326:L1329 E1366:L1381 E1383:L1397 E1400:L1412 E1415:L1455 BG1504:BH1581 BK1504:BN1581 E1588:E1590 E441:L538 N441:U538">
    <cfRule type="expression" dxfId="890" priority="2309" stopIfTrue="1">
      <formula>$D67="N/A"</formula>
    </cfRule>
  </conditionalFormatting>
  <conditionalFormatting sqref="N1588:N1590">
    <cfRule type="expression" dxfId="889" priority="1824" stopIfTrue="1">
      <formula>$D1588="N/A"</formula>
    </cfRule>
  </conditionalFormatting>
  <conditionalFormatting sqref="N10:U13">
    <cfRule type="expression" dxfId="888" priority="2294" stopIfTrue="1">
      <formula>$D10="N/A"</formula>
    </cfRule>
  </conditionalFormatting>
  <conditionalFormatting sqref="N18:U25">
    <cfRule type="expression" dxfId="887" priority="1241" stopIfTrue="1">
      <formula>$D18="N/A"</formula>
    </cfRule>
  </conditionalFormatting>
  <conditionalFormatting sqref="N27:U35">
    <cfRule type="expression" dxfId="886" priority="1242" stopIfTrue="1">
      <formula>$D27="N/A"</formula>
    </cfRule>
  </conditionalFormatting>
  <conditionalFormatting sqref="N40:U40">
    <cfRule type="expression" dxfId="885" priority="1243" stopIfTrue="1">
      <formula>$D40="N/A"</formula>
    </cfRule>
  </conditionalFormatting>
  <conditionalFormatting sqref="N44:U44">
    <cfRule type="expression" dxfId="884" priority="1244" stopIfTrue="1">
      <formula>$D44="N/A"</formula>
    </cfRule>
  </conditionalFormatting>
  <conditionalFormatting sqref="N46:U48">
    <cfRule type="expression" dxfId="883" priority="1240" stopIfTrue="1">
      <formula>$D46="N/A"</formula>
    </cfRule>
  </conditionalFormatting>
  <conditionalFormatting sqref="N50:U51">
    <cfRule type="expression" dxfId="882" priority="2223" stopIfTrue="1">
      <formula>$D50="N/A"</formula>
    </cfRule>
  </conditionalFormatting>
  <conditionalFormatting sqref="N53:U58">
    <cfRule type="expression" dxfId="881" priority="2187" stopIfTrue="1">
      <formula>$D53="N/A"</formula>
    </cfRule>
  </conditionalFormatting>
  <conditionalFormatting sqref="N61:U66">
    <cfRule type="expression" dxfId="880" priority="1239" stopIfTrue="1">
      <formula>$D61="N/A"</formula>
    </cfRule>
  </conditionalFormatting>
  <conditionalFormatting sqref="N69:U72">
    <cfRule type="expression" dxfId="879" priority="1238" stopIfTrue="1">
      <formula>$D69="N/A"</formula>
    </cfRule>
  </conditionalFormatting>
  <conditionalFormatting sqref="N74:U79">
    <cfRule type="expression" dxfId="878" priority="1237" stopIfTrue="1">
      <formula>$D74="N/A"</formula>
    </cfRule>
  </conditionalFormatting>
  <conditionalFormatting sqref="N82:U85">
    <cfRule type="expression" dxfId="877" priority="1236" stopIfTrue="1">
      <formula>$D82="N/A"</formula>
    </cfRule>
  </conditionalFormatting>
  <conditionalFormatting sqref="N87:U88">
    <cfRule type="expression" dxfId="876" priority="1235" stopIfTrue="1">
      <formula>$D87="N/A"</formula>
    </cfRule>
  </conditionalFormatting>
  <conditionalFormatting sqref="N91:U92">
    <cfRule type="expression" dxfId="875" priority="1234" stopIfTrue="1">
      <formula>$D91="N/A"</formula>
    </cfRule>
  </conditionalFormatting>
  <conditionalFormatting sqref="N100:U100">
    <cfRule type="expression" dxfId="874" priority="1233" stopIfTrue="1">
      <formula>$D100="N/A"</formula>
    </cfRule>
  </conditionalFormatting>
  <conditionalFormatting sqref="N110:U113">
    <cfRule type="expression" dxfId="873" priority="1232" stopIfTrue="1">
      <formula>$D110="N/A"</formula>
    </cfRule>
  </conditionalFormatting>
  <conditionalFormatting sqref="N121:U123">
    <cfRule type="expression" dxfId="872" priority="1231" stopIfTrue="1">
      <formula>$D121="N/A"</formula>
    </cfRule>
  </conditionalFormatting>
  <conditionalFormatting sqref="N127:U127">
    <cfRule type="expression" dxfId="871" priority="2067" stopIfTrue="1">
      <formula>$D127="N/A"</formula>
    </cfRule>
  </conditionalFormatting>
  <conditionalFormatting sqref="N540:U541">
    <cfRule type="expression" dxfId="870" priority="1229" stopIfTrue="1">
      <formula>$D540="N/A"</formula>
    </cfRule>
  </conditionalFormatting>
  <conditionalFormatting sqref="N546:U582 N585:U603 N644:U696 N698:U729 N732:U737">
    <cfRule type="expression" dxfId="869" priority="2031" stopIfTrue="1">
      <formula>$D546="N/A"</formula>
    </cfRule>
  </conditionalFormatting>
  <conditionalFormatting sqref="N778:U809">
    <cfRule type="expression" dxfId="868" priority="1995" stopIfTrue="1">
      <formula>$D778="N/A"</formula>
    </cfRule>
  </conditionalFormatting>
  <conditionalFormatting sqref="N817:U839">
    <cfRule type="expression" dxfId="867" priority="1228" stopIfTrue="1">
      <formula>$D817="N/A"</formula>
    </cfRule>
  </conditionalFormatting>
  <conditionalFormatting sqref="N884:U954">
    <cfRule type="expression" dxfId="866" priority="1227" stopIfTrue="1">
      <formula>$D884="N/A"</formula>
    </cfRule>
  </conditionalFormatting>
  <conditionalFormatting sqref="N959:U964 N967:U967 N996:U1015 N1020:U1025 N1032:U1038 N1041:U1041 N1043:U1066 N1138:U1141">
    <cfRule type="expression" dxfId="865" priority="1959" stopIfTrue="1">
      <formula>$D959="N/A"</formula>
    </cfRule>
  </conditionalFormatting>
  <conditionalFormatting sqref="N1030:U1030">
    <cfRule type="expression" dxfId="864" priority="1259" stopIfTrue="1">
      <formula>$D1030="N/A"</formula>
    </cfRule>
  </conditionalFormatting>
  <conditionalFormatting sqref="N1101:U1125">
    <cfRule type="expression" dxfId="863" priority="1226" stopIfTrue="1">
      <formula>$D1101="N/A"</formula>
    </cfRule>
  </conditionalFormatting>
  <conditionalFormatting sqref="N1143:U1143">
    <cfRule type="expression" dxfId="862" priority="1687" stopIfTrue="1">
      <formula>$D1143="N/A"</formula>
    </cfRule>
  </conditionalFormatting>
  <conditionalFormatting sqref="N1145:U1181">
    <cfRule type="expression" dxfId="861" priority="1225" stopIfTrue="1">
      <formula>$D1145="N/A"</formula>
    </cfRule>
  </conditionalFormatting>
  <conditionalFormatting sqref="N1191:U1201">
    <cfRule type="expression" dxfId="860" priority="1224" stopIfTrue="1">
      <formula>$D1191="N/A"</formula>
    </cfRule>
  </conditionalFormatting>
  <conditionalFormatting sqref="N1203:U1209">
    <cfRule type="expression" dxfId="859" priority="1223" stopIfTrue="1">
      <formula>$D1203="N/A"</formula>
    </cfRule>
  </conditionalFormatting>
  <conditionalFormatting sqref="N1216:U1225">
    <cfRule type="expression" dxfId="858" priority="1221" stopIfTrue="1">
      <formula>$D1216="N/A"</formula>
    </cfRule>
  </conditionalFormatting>
  <conditionalFormatting sqref="N1229:U1269">
    <cfRule type="expression" dxfId="857" priority="1218" stopIfTrue="1">
      <formula>$D1229="N/A"</formula>
    </cfRule>
  </conditionalFormatting>
  <conditionalFormatting sqref="N1273:U1276">
    <cfRule type="expression" dxfId="856" priority="1217" stopIfTrue="1">
      <formula>$D1273="N/A"</formula>
    </cfRule>
  </conditionalFormatting>
  <conditionalFormatting sqref="N1278:U1284">
    <cfRule type="expression" dxfId="855" priority="1216" stopIfTrue="1">
      <formula>$D1278="N/A"</formula>
    </cfRule>
  </conditionalFormatting>
  <conditionalFormatting sqref="N1286:U1289">
    <cfRule type="expression" dxfId="854" priority="1215" stopIfTrue="1">
      <formula>$D1286="N/A"</formula>
    </cfRule>
  </conditionalFormatting>
  <conditionalFormatting sqref="N1291:U1302">
    <cfRule type="expression" dxfId="853" priority="1210" stopIfTrue="1">
      <formula>$D1291="N/A"</formula>
    </cfRule>
  </conditionalFormatting>
  <conditionalFormatting sqref="N1304:U1324">
    <cfRule type="expression" dxfId="852" priority="1209" stopIfTrue="1">
      <formula>$D1304="N/A"</formula>
    </cfRule>
  </conditionalFormatting>
  <conditionalFormatting sqref="N1326:U1329">
    <cfRule type="expression" dxfId="851" priority="1208" stopIfTrue="1">
      <formula>$D1326="N/A"</formula>
    </cfRule>
  </conditionalFormatting>
  <conditionalFormatting sqref="N1331:U1355">
    <cfRule type="expression" dxfId="850" priority="1207" stopIfTrue="1">
      <formula>$D1331="N/A"</formula>
    </cfRule>
  </conditionalFormatting>
  <conditionalFormatting sqref="N1357:U1363">
    <cfRule type="expression" dxfId="849" priority="1206" stopIfTrue="1">
      <formula>$D1357="N/A"</formula>
    </cfRule>
  </conditionalFormatting>
  <conditionalFormatting sqref="N1366:U1381">
    <cfRule type="expression" dxfId="848" priority="1205" stopIfTrue="1">
      <formula>$D1366="N/A"</formula>
    </cfRule>
  </conditionalFormatting>
  <conditionalFormatting sqref="N1383:U1399">
    <cfRule type="expression" dxfId="847" priority="1202" stopIfTrue="1">
      <formula>$D1383="N/A"</formula>
    </cfRule>
  </conditionalFormatting>
  <conditionalFormatting sqref="N1402:U1455">
    <cfRule type="expression" dxfId="846" priority="1199" stopIfTrue="1">
      <formula>$D1402="N/A"</formula>
    </cfRule>
  </conditionalFormatting>
  <conditionalFormatting sqref="N1504:U1581">
    <cfRule type="expression" dxfId="845" priority="1194" stopIfTrue="1">
      <formula>$D1504="N/A"</formula>
    </cfRule>
  </conditionalFormatting>
  <conditionalFormatting sqref="S1588:U1590">
    <cfRule type="expression" dxfId="844" priority="1821" stopIfTrue="1">
      <formula>$D1588="N/A"</formula>
    </cfRule>
  </conditionalFormatting>
  <conditionalFormatting sqref="W10:AD13">
    <cfRule type="expression" dxfId="843" priority="1254" stopIfTrue="1">
      <formula>$D10="N/A"</formula>
    </cfRule>
  </conditionalFormatting>
  <conditionalFormatting sqref="W18:AD25">
    <cfRule type="expression" dxfId="842" priority="1193" stopIfTrue="1">
      <formula>$D18="N/A"</formula>
    </cfRule>
  </conditionalFormatting>
  <conditionalFormatting sqref="W27:AD35">
    <cfRule type="expression" dxfId="841" priority="1192" stopIfTrue="1">
      <formula>$D27="N/A"</formula>
    </cfRule>
  </conditionalFormatting>
  <conditionalFormatting sqref="W40:AD40">
    <cfRule type="expression" dxfId="840" priority="1191" stopIfTrue="1">
      <formula>$D40="N/A"</formula>
    </cfRule>
  </conditionalFormatting>
  <conditionalFormatting sqref="W44:AD44">
    <cfRule type="expression" dxfId="839" priority="1190" stopIfTrue="1">
      <formula>$D44="N/A"</formula>
    </cfRule>
  </conditionalFormatting>
  <conditionalFormatting sqref="W46:AD48">
    <cfRule type="expression" dxfId="838" priority="1189" stopIfTrue="1">
      <formula>$D46="N/A"</formula>
    </cfRule>
  </conditionalFormatting>
  <conditionalFormatting sqref="W50:AD51">
    <cfRule type="expression" dxfId="837" priority="1188" stopIfTrue="1">
      <formula>$D50="N/A"</formula>
    </cfRule>
  </conditionalFormatting>
  <conditionalFormatting sqref="W53:AD58">
    <cfRule type="expression" dxfId="836" priority="1187" stopIfTrue="1">
      <formula>$D53="N/A"</formula>
    </cfRule>
  </conditionalFormatting>
  <conditionalFormatting sqref="W61:AD62">
    <cfRule type="expression" dxfId="835" priority="1186" stopIfTrue="1">
      <formula>$D61="N/A"</formula>
    </cfRule>
  </conditionalFormatting>
  <conditionalFormatting sqref="W65:AD66">
    <cfRule type="expression" dxfId="834" priority="1185" stopIfTrue="1">
      <formula>$D65="N/A"</formula>
    </cfRule>
  </conditionalFormatting>
  <conditionalFormatting sqref="W69:AD72">
    <cfRule type="expression" dxfId="833" priority="1184" stopIfTrue="1">
      <formula>$D69="N/A"</formula>
    </cfRule>
  </conditionalFormatting>
  <conditionalFormatting sqref="W74:AD79">
    <cfRule type="expression" dxfId="832" priority="1183" stopIfTrue="1">
      <formula>$D74="N/A"</formula>
    </cfRule>
  </conditionalFormatting>
  <conditionalFormatting sqref="W82:AD85">
    <cfRule type="expression" dxfId="831" priority="60" stopIfTrue="1">
      <formula>$D82="N/A"</formula>
    </cfRule>
  </conditionalFormatting>
  <conditionalFormatting sqref="W87:AD88">
    <cfRule type="expression" dxfId="830" priority="1180" stopIfTrue="1">
      <formula>$D87="N/A"</formula>
    </cfRule>
  </conditionalFormatting>
  <conditionalFormatting sqref="W91:AD94">
    <cfRule type="expression" dxfId="829" priority="1179" stopIfTrue="1">
      <formula>$D91="N/A"</formula>
    </cfRule>
  </conditionalFormatting>
  <conditionalFormatting sqref="W95:AD95">
    <cfRule type="expression" dxfId="828" priority="2308" stopIfTrue="1">
      <formula>$V95="N/A"</formula>
    </cfRule>
  </conditionalFormatting>
  <conditionalFormatting sqref="W96:AD104">
    <cfRule type="expression" dxfId="827" priority="1178" stopIfTrue="1">
      <formula>$D96="N/A"</formula>
    </cfRule>
  </conditionalFormatting>
  <conditionalFormatting sqref="W110:AD113">
    <cfRule type="expression" dxfId="826" priority="1177" stopIfTrue="1">
      <formula>$D110="N/A"</formula>
    </cfRule>
  </conditionalFormatting>
  <conditionalFormatting sqref="W121:AD123">
    <cfRule type="expression" dxfId="825" priority="1176" stopIfTrue="1">
      <formula>$D121="N/A"</formula>
    </cfRule>
  </conditionalFormatting>
  <conditionalFormatting sqref="W127:AD127">
    <cfRule type="expression" dxfId="824" priority="2064" stopIfTrue="1">
      <formula>$D127="N/A"</formula>
    </cfRule>
  </conditionalFormatting>
  <conditionalFormatting sqref="W131:AD167 AD1562:AD1581">
    <cfRule type="expression" dxfId="823" priority="1175" stopIfTrue="1">
      <formula>$D131="N/A"</formula>
    </cfRule>
  </conditionalFormatting>
  <conditionalFormatting sqref="W171:AD176">
    <cfRule type="expression" dxfId="822" priority="1174" stopIfTrue="1">
      <formula>$D171="N/A"</formula>
    </cfRule>
  </conditionalFormatting>
  <conditionalFormatting sqref="W179:AD260">
    <cfRule type="expression" dxfId="821" priority="1168" stopIfTrue="1">
      <formula>$D179="N/A"</formula>
    </cfRule>
  </conditionalFormatting>
  <conditionalFormatting sqref="W263:AD281">
    <cfRule type="expression" dxfId="820" priority="1167" stopIfTrue="1">
      <formula>$D263="N/A"</formula>
    </cfRule>
  </conditionalFormatting>
  <conditionalFormatting sqref="W288:AD313">
    <cfRule type="expression" dxfId="819" priority="1166" stopIfTrue="1">
      <formula>$D288="N/A"</formula>
    </cfRule>
  </conditionalFormatting>
  <conditionalFormatting sqref="W315:AD327">
    <cfRule type="expression" dxfId="818" priority="1165" stopIfTrue="1">
      <formula>$D315="N/A"</formula>
    </cfRule>
  </conditionalFormatting>
  <conditionalFormatting sqref="W329:AD341">
    <cfRule type="expression" dxfId="817" priority="1164" stopIfTrue="1">
      <formula>$D329="N/A"</formula>
    </cfRule>
  </conditionalFormatting>
  <conditionalFormatting sqref="W344:AD357">
    <cfRule type="expression" dxfId="816" priority="1163" stopIfTrue="1">
      <formula>$D344="N/A"</formula>
    </cfRule>
  </conditionalFormatting>
  <conditionalFormatting sqref="W359:AD393">
    <cfRule type="expression" dxfId="815" priority="1162" stopIfTrue="1">
      <formula>$D359="N/A"</formula>
    </cfRule>
  </conditionalFormatting>
  <conditionalFormatting sqref="W396:AD428">
    <cfRule type="expression" dxfId="814" priority="1161" stopIfTrue="1">
      <formula>$D396="N/A"</formula>
    </cfRule>
  </conditionalFormatting>
  <conditionalFormatting sqref="W430:AD438">
    <cfRule type="expression" dxfId="813" priority="1160" stopIfTrue="1">
      <formula>$D430="N/A"</formula>
    </cfRule>
  </conditionalFormatting>
  <conditionalFormatting sqref="W441:AD538">
    <cfRule type="expression" dxfId="812" priority="1158" stopIfTrue="1">
      <formula>$D441="N/A"</formula>
    </cfRule>
  </conditionalFormatting>
  <conditionalFormatting sqref="W540:AD541">
    <cfRule type="expression" dxfId="811" priority="1157" stopIfTrue="1">
      <formula>$D540="N/A"</formula>
    </cfRule>
  </conditionalFormatting>
  <conditionalFormatting sqref="W546:AD582">
    <cfRule type="expression" dxfId="810" priority="1154" stopIfTrue="1">
      <formula>$D546="N/A"</formula>
    </cfRule>
  </conditionalFormatting>
  <conditionalFormatting sqref="W585:AD603">
    <cfRule type="expression" dxfId="809" priority="1153" stopIfTrue="1">
      <formula>$D585="N/A"</formula>
    </cfRule>
  </conditionalFormatting>
  <conditionalFormatting sqref="W627:AD636">
    <cfRule type="expression" dxfId="808" priority="1152" stopIfTrue="1">
      <formula>$D627="N/A"</formula>
    </cfRule>
  </conditionalFormatting>
  <conditionalFormatting sqref="W649:AD672">
    <cfRule type="expression" dxfId="807" priority="62" stopIfTrue="1">
      <formula>$D649="N/A"</formula>
    </cfRule>
  </conditionalFormatting>
  <conditionalFormatting sqref="W675:AD696">
    <cfRule type="expression" dxfId="806" priority="1145" stopIfTrue="1">
      <formula>$D675="N/A"</formula>
    </cfRule>
  </conditionalFormatting>
  <conditionalFormatting sqref="W698:AD729">
    <cfRule type="expression" dxfId="805" priority="1144" stopIfTrue="1">
      <formula>$D698="N/A"</formula>
    </cfRule>
  </conditionalFormatting>
  <conditionalFormatting sqref="W732:AD737">
    <cfRule type="expression" dxfId="804" priority="1143" stopIfTrue="1">
      <formula>$D732="N/A"</formula>
    </cfRule>
  </conditionalFormatting>
  <conditionalFormatting sqref="W740:AD756">
    <cfRule type="expression" dxfId="803" priority="1142" stopIfTrue="1">
      <formula>$D740="N/A"</formula>
    </cfRule>
  </conditionalFormatting>
  <conditionalFormatting sqref="W758:AD759">
    <cfRule type="expression" dxfId="802" priority="1141" stopIfTrue="1">
      <formula>$D758="N/A"</formula>
    </cfRule>
  </conditionalFormatting>
  <conditionalFormatting sqref="W763:AD767">
    <cfRule type="expression" dxfId="801" priority="1140" stopIfTrue="1">
      <formula>$D763="N/A"</formula>
    </cfRule>
  </conditionalFormatting>
  <conditionalFormatting sqref="W770:AD776">
    <cfRule type="expression" dxfId="800" priority="1139" stopIfTrue="1">
      <formula>$D770="N/A"</formula>
    </cfRule>
  </conditionalFormatting>
  <conditionalFormatting sqref="W778:AD809">
    <cfRule type="expression" dxfId="799" priority="1138" stopIfTrue="1">
      <formula>$D778="N/A"</formula>
    </cfRule>
  </conditionalFormatting>
  <conditionalFormatting sqref="W817:AD839">
    <cfRule type="expression" dxfId="798" priority="1137" stopIfTrue="1">
      <formula>$D817="N/A"</formula>
    </cfRule>
  </conditionalFormatting>
  <conditionalFormatting sqref="W884:AD954">
    <cfRule type="expression" dxfId="797" priority="1136" stopIfTrue="1">
      <formula>$D884="N/A"</formula>
    </cfRule>
  </conditionalFormatting>
  <conditionalFormatting sqref="W959:AD964">
    <cfRule type="expression" dxfId="796" priority="1135" stopIfTrue="1">
      <formula>$D959="N/A"</formula>
    </cfRule>
  </conditionalFormatting>
  <conditionalFormatting sqref="W967:AD967">
    <cfRule type="expression" dxfId="795" priority="1134" stopIfTrue="1">
      <formula>$D967="N/A"</formula>
    </cfRule>
  </conditionalFormatting>
  <conditionalFormatting sqref="W972:AD991">
    <cfRule type="expression" dxfId="794" priority="59" stopIfTrue="1">
      <formula>$D972="N/A"</formula>
    </cfRule>
  </conditionalFormatting>
  <conditionalFormatting sqref="W996:AD1015">
    <cfRule type="expression" dxfId="793" priority="1131" stopIfTrue="1">
      <formula>$D996="N/A"</formula>
    </cfRule>
  </conditionalFormatting>
  <conditionalFormatting sqref="W1020:AD1025">
    <cfRule type="expression" dxfId="792" priority="1130" stopIfTrue="1">
      <formula>$D1020="N/A"</formula>
    </cfRule>
  </conditionalFormatting>
  <conditionalFormatting sqref="W1029:AD1030">
    <cfRule type="expression" dxfId="791" priority="1129" stopIfTrue="1">
      <formula>$D1029="N/A"</formula>
    </cfRule>
  </conditionalFormatting>
  <conditionalFormatting sqref="W1032:AD1038">
    <cfRule type="expression" dxfId="790" priority="1128" stopIfTrue="1">
      <formula>$D1032="N/A"</formula>
    </cfRule>
  </conditionalFormatting>
  <conditionalFormatting sqref="W1041:AD1041">
    <cfRule type="expression" dxfId="789" priority="1127" stopIfTrue="1">
      <formula>$D1041="N/A"</formula>
    </cfRule>
  </conditionalFormatting>
  <conditionalFormatting sqref="W1043:AD1066">
    <cfRule type="expression" dxfId="788" priority="1126" stopIfTrue="1">
      <formula>$D1043="N/A"</formula>
    </cfRule>
  </conditionalFormatting>
  <conditionalFormatting sqref="W1070:AD1099">
    <cfRule type="expression" dxfId="787" priority="1125" stopIfTrue="1">
      <formula>$D1070="N/A"</formula>
    </cfRule>
  </conditionalFormatting>
  <conditionalFormatting sqref="W1101:AD1125">
    <cfRule type="expression" dxfId="786" priority="1124" stopIfTrue="1">
      <formula>$D1101="N/A"</formula>
    </cfRule>
  </conditionalFormatting>
  <conditionalFormatting sqref="W1138:AD1141">
    <cfRule type="expression" dxfId="785" priority="1123" stopIfTrue="1">
      <formula>$D1138="N/A"</formula>
    </cfRule>
  </conditionalFormatting>
  <conditionalFormatting sqref="W1143:AD1143">
    <cfRule type="expression" dxfId="784" priority="1684" stopIfTrue="1">
      <formula>$D1143="N/A"</formula>
    </cfRule>
  </conditionalFormatting>
  <conditionalFormatting sqref="W1145:AD1181">
    <cfRule type="expression" dxfId="783" priority="1120" stopIfTrue="1">
      <formula>$D1145="N/A"</formula>
    </cfRule>
  </conditionalFormatting>
  <conditionalFormatting sqref="W1191:AD1201">
    <cfRule type="expression" dxfId="782" priority="1122" stopIfTrue="1">
      <formula>$D1191="N/A"</formula>
    </cfRule>
  </conditionalFormatting>
  <conditionalFormatting sqref="W1203:AD1209">
    <cfRule type="expression" dxfId="781" priority="1121" stopIfTrue="1">
      <formula>$D1203="N/A"</formula>
    </cfRule>
  </conditionalFormatting>
  <conditionalFormatting sqref="W1216:AD1225">
    <cfRule type="expression" dxfId="780" priority="1117" stopIfTrue="1">
      <formula>$D1216="N/A"</formula>
    </cfRule>
  </conditionalFormatting>
  <conditionalFormatting sqref="W1229:AD1269">
    <cfRule type="expression" dxfId="779" priority="1116" stopIfTrue="1">
      <formula>$D1229="N/A"</formula>
    </cfRule>
  </conditionalFormatting>
  <conditionalFormatting sqref="W1273:AD1276">
    <cfRule type="expression" dxfId="778" priority="1115" stopIfTrue="1">
      <formula>$D1273="N/A"</formula>
    </cfRule>
  </conditionalFormatting>
  <conditionalFormatting sqref="W1278:AD1284">
    <cfRule type="expression" dxfId="777" priority="1114" stopIfTrue="1">
      <formula>$D1278="N/A"</formula>
    </cfRule>
  </conditionalFormatting>
  <conditionalFormatting sqref="W1286:AD1289">
    <cfRule type="expression" dxfId="776" priority="1113" stopIfTrue="1">
      <formula>$D1286="N/A"</formula>
    </cfRule>
  </conditionalFormatting>
  <conditionalFormatting sqref="W1291:AD1302">
    <cfRule type="expression" dxfId="775" priority="1112" stopIfTrue="1">
      <formula>$D1291="N/A"</formula>
    </cfRule>
  </conditionalFormatting>
  <conditionalFormatting sqref="W1304:AD1324">
    <cfRule type="expression" dxfId="774" priority="1111" stopIfTrue="1">
      <formula>$D1304="N/A"</formula>
    </cfRule>
  </conditionalFormatting>
  <conditionalFormatting sqref="W1326:AD1329">
    <cfRule type="expression" dxfId="773" priority="1110" stopIfTrue="1">
      <formula>$D1326="N/A"</formula>
    </cfRule>
  </conditionalFormatting>
  <conditionalFormatting sqref="W1331:AD1344">
    <cfRule type="expression" dxfId="772" priority="1109" stopIfTrue="1">
      <formula>$D1331="N/A"</formula>
    </cfRule>
  </conditionalFormatting>
  <conditionalFormatting sqref="W1348:AD1355">
    <cfRule type="expression" dxfId="771" priority="1108" stopIfTrue="1">
      <formula>$D1348="N/A"</formula>
    </cfRule>
  </conditionalFormatting>
  <conditionalFormatting sqref="W1357:AD1363">
    <cfRule type="expression" dxfId="770" priority="1107" stopIfTrue="1">
      <formula>$D1357="N/A"</formula>
    </cfRule>
  </conditionalFormatting>
  <conditionalFormatting sqref="W1366:AD1381">
    <cfRule type="expression" dxfId="769" priority="1106" stopIfTrue="1">
      <formula>$D1366="N/A"</formula>
    </cfRule>
  </conditionalFormatting>
  <conditionalFormatting sqref="W1383:AD1397">
    <cfRule type="expression" dxfId="768" priority="1104" stopIfTrue="1">
      <formula>$D1383="N/A"</formula>
    </cfRule>
  </conditionalFormatting>
  <conditionalFormatting sqref="W1400:AD1412">
    <cfRule type="expression" dxfId="767" priority="1103" stopIfTrue="1">
      <formula>$D1400="N/A"</formula>
    </cfRule>
  </conditionalFormatting>
  <conditionalFormatting sqref="W1415:AD1455">
    <cfRule type="expression" dxfId="766" priority="1102" stopIfTrue="1">
      <formula>$D1415="N/A"</formula>
    </cfRule>
  </conditionalFormatting>
  <conditionalFormatting sqref="W1504:AD1561 W1562:AC1581">
    <cfRule type="expression" dxfId="765" priority="1100" stopIfTrue="1">
      <formula>$D1504="N/A"</formula>
    </cfRule>
  </conditionalFormatting>
  <conditionalFormatting sqref="W1588:AD1590">
    <cfRule type="expression" dxfId="764" priority="1817" stopIfTrue="1">
      <formula>$D1588="N/A"</formula>
    </cfRule>
  </conditionalFormatting>
  <conditionalFormatting sqref="AF91:AF92">
    <cfRule type="expression" dxfId="763" priority="1347" stopIfTrue="1">
      <formula>$F91="N/A"</formula>
    </cfRule>
  </conditionalFormatting>
  <conditionalFormatting sqref="AF1216:AG1225">
    <cfRule type="expression" dxfId="762" priority="1346" stopIfTrue="1">
      <formula>$D1216="N/A"</formula>
    </cfRule>
  </conditionalFormatting>
  <conditionalFormatting sqref="AF93:AK94">
    <cfRule type="expression" dxfId="761" priority="2126" stopIfTrue="1">
      <formula>$D93="N/A"</formula>
    </cfRule>
  </conditionalFormatting>
  <conditionalFormatting sqref="AF1226:AK1227">
    <cfRule type="expression" dxfId="760" priority="1955" stopIfTrue="1">
      <formula>$D1226="N/A"</formula>
    </cfRule>
  </conditionalFormatting>
  <conditionalFormatting sqref="AF10:AM13">
    <cfRule type="expression" dxfId="759" priority="1253" stopIfTrue="1">
      <formula>$D10="N/A"</formula>
    </cfRule>
  </conditionalFormatting>
  <conditionalFormatting sqref="AF18:AM25">
    <cfRule type="expression" dxfId="758" priority="1099" stopIfTrue="1">
      <formula>$D18="N/A"</formula>
    </cfRule>
  </conditionalFormatting>
  <conditionalFormatting sqref="AF27:AM35">
    <cfRule type="expression" dxfId="757" priority="1098" stopIfTrue="1">
      <formula>$D27="N/A"</formula>
    </cfRule>
  </conditionalFormatting>
  <conditionalFormatting sqref="AF40:AM40">
    <cfRule type="expression" dxfId="756" priority="1097" stopIfTrue="1">
      <formula>$D40="N/A"</formula>
    </cfRule>
  </conditionalFormatting>
  <conditionalFormatting sqref="AF44:AM44">
    <cfRule type="expression" dxfId="755" priority="1096" stopIfTrue="1">
      <formula>$D44="N/A"</formula>
    </cfRule>
  </conditionalFormatting>
  <conditionalFormatting sqref="AF46:AM48">
    <cfRule type="expression" dxfId="754" priority="1095" stopIfTrue="1">
      <formula>$D46="N/A"</formula>
    </cfRule>
  </conditionalFormatting>
  <conditionalFormatting sqref="AF50:AM51">
    <cfRule type="expression" dxfId="753" priority="1094" stopIfTrue="1">
      <formula>$D50="N/A"</formula>
    </cfRule>
  </conditionalFormatting>
  <conditionalFormatting sqref="AF53:AM58">
    <cfRule type="expression" dxfId="752" priority="1093" stopIfTrue="1">
      <formula>$D53="N/A"</formula>
    </cfRule>
  </conditionalFormatting>
  <conditionalFormatting sqref="AF61:AM72">
    <cfRule type="expression" dxfId="751" priority="1092" stopIfTrue="1">
      <formula>$D61="N/A"</formula>
    </cfRule>
  </conditionalFormatting>
  <conditionalFormatting sqref="AF74:AM79">
    <cfRule type="expression" dxfId="750" priority="1091" stopIfTrue="1">
      <formula>$D74="N/A"</formula>
    </cfRule>
  </conditionalFormatting>
  <conditionalFormatting sqref="AF82:AM85">
    <cfRule type="expression" dxfId="749" priority="1089" stopIfTrue="1">
      <formula>$D82="N/A"</formula>
    </cfRule>
  </conditionalFormatting>
  <conditionalFormatting sqref="AF87:AM88">
    <cfRule type="expression" dxfId="748" priority="1086" stopIfTrue="1">
      <formula>$D87="N/A"</formula>
    </cfRule>
  </conditionalFormatting>
  <conditionalFormatting sqref="AF95:AM95">
    <cfRule type="expression" dxfId="747" priority="2304" stopIfTrue="1">
      <formula>$AE95="N/A"</formula>
    </cfRule>
  </conditionalFormatting>
  <conditionalFormatting sqref="AF96:AM104">
    <cfRule type="expression" dxfId="746" priority="1084" stopIfTrue="1">
      <formula>$D96="N/A"</formula>
    </cfRule>
  </conditionalFormatting>
  <conditionalFormatting sqref="AF110:AM113">
    <cfRule type="expression" dxfId="745" priority="1083" stopIfTrue="1">
      <formula>$D110="N/A"</formula>
    </cfRule>
  </conditionalFormatting>
  <conditionalFormatting sqref="AF121:AM123">
    <cfRule type="expression" dxfId="744" priority="1082" stopIfTrue="1">
      <formula>$D121="N/A"</formula>
    </cfRule>
  </conditionalFormatting>
  <conditionalFormatting sqref="AF126:AM127">
    <cfRule type="expression" dxfId="743" priority="1081" stopIfTrue="1">
      <formula>$D126="N/A"</formula>
    </cfRule>
  </conditionalFormatting>
  <conditionalFormatting sqref="AF131:AM169">
    <cfRule type="expression" dxfId="742" priority="1080" stopIfTrue="1">
      <formula>$D131="N/A"</formula>
    </cfRule>
  </conditionalFormatting>
  <conditionalFormatting sqref="AF171:AM313">
    <cfRule type="expression" dxfId="741" priority="1075" stopIfTrue="1">
      <formula>$D171="N/A"</formula>
    </cfRule>
  </conditionalFormatting>
  <conditionalFormatting sqref="AF540:AM545">
    <cfRule type="expression" dxfId="740" priority="1071" stopIfTrue="1">
      <formula>$D540="N/A"</formula>
    </cfRule>
  </conditionalFormatting>
  <conditionalFormatting sqref="AF572:AM582">
    <cfRule type="expression" dxfId="739" priority="1069" stopIfTrue="1">
      <formula>$D572="N/A"</formula>
    </cfRule>
  </conditionalFormatting>
  <conditionalFormatting sqref="AF584:AM603">
    <cfRule type="expression" dxfId="738" priority="1068" stopIfTrue="1">
      <formula>$D584="N/A"</formula>
    </cfRule>
  </conditionalFormatting>
  <conditionalFormatting sqref="AF627:AM636">
    <cfRule type="expression" dxfId="737" priority="1067" stopIfTrue="1">
      <formula>$D627="N/A"</formula>
    </cfRule>
  </conditionalFormatting>
  <conditionalFormatting sqref="AF649:AM672">
    <cfRule type="expression" dxfId="736" priority="1062" stopIfTrue="1">
      <formula>$D649="N/A"</formula>
    </cfRule>
  </conditionalFormatting>
  <conditionalFormatting sqref="AF675:AM696">
    <cfRule type="expression" dxfId="735" priority="1059" stopIfTrue="1">
      <formula>$D675="N/A"</formula>
    </cfRule>
  </conditionalFormatting>
  <conditionalFormatting sqref="AF698:AM729">
    <cfRule type="expression" dxfId="734" priority="1058" stopIfTrue="1">
      <formula>$D698="N/A"</formula>
    </cfRule>
  </conditionalFormatting>
  <conditionalFormatting sqref="AF732:AM737">
    <cfRule type="expression" dxfId="733" priority="1057" stopIfTrue="1">
      <formula>$D732="N/A"</formula>
    </cfRule>
  </conditionalFormatting>
  <conditionalFormatting sqref="AF740:AM743">
    <cfRule type="expression" dxfId="732" priority="1056" stopIfTrue="1">
      <formula>$D740="N/A"</formula>
    </cfRule>
  </conditionalFormatting>
  <conditionalFormatting sqref="AF745:AM756">
    <cfRule type="expression" dxfId="731" priority="1055" stopIfTrue="1">
      <formula>$D745="N/A"</formula>
    </cfRule>
  </conditionalFormatting>
  <conditionalFormatting sqref="AF758:AM759">
    <cfRule type="expression" dxfId="730" priority="1054" stopIfTrue="1">
      <formula>$D758="N/A"</formula>
    </cfRule>
  </conditionalFormatting>
  <conditionalFormatting sqref="AF763:AM767">
    <cfRule type="expression" dxfId="729" priority="1053" stopIfTrue="1">
      <formula>$D763="N/A"</formula>
    </cfRule>
  </conditionalFormatting>
  <conditionalFormatting sqref="AF770:AM776">
    <cfRule type="expression" dxfId="728" priority="1052" stopIfTrue="1">
      <formula>$D770="N/A"</formula>
    </cfRule>
  </conditionalFormatting>
  <conditionalFormatting sqref="AF778:AM839">
    <cfRule type="expression" dxfId="727" priority="1050" stopIfTrue="1">
      <formula>$D778="N/A"</formula>
    </cfRule>
  </conditionalFormatting>
  <conditionalFormatting sqref="AF884:AM904">
    <cfRule type="expression" dxfId="726" priority="1049" stopIfTrue="1">
      <formula>$D884="N/A"</formula>
    </cfRule>
  </conditionalFormatting>
  <conditionalFormatting sqref="AF909:AM957">
    <cfRule type="expression" dxfId="725" priority="1048" stopIfTrue="1">
      <formula>$D909="N/A"</formula>
    </cfRule>
  </conditionalFormatting>
  <conditionalFormatting sqref="AF959:AM991">
    <cfRule type="expression" dxfId="724" priority="1043" stopIfTrue="1">
      <formula>$D959="N/A"</formula>
    </cfRule>
  </conditionalFormatting>
  <conditionalFormatting sqref="AF996:AM1025">
    <cfRule type="expression" dxfId="723" priority="1041" stopIfTrue="1">
      <formula>$D996="N/A"</formula>
    </cfRule>
  </conditionalFormatting>
  <conditionalFormatting sqref="AF1029:AM1041">
    <cfRule type="expression" dxfId="722" priority="1039" stopIfTrue="1">
      <formula>$D1029="N/A"</formula>
    </cfRule>
  </conditionalFormatting>
  <conditionalFormatting sqref="AF1043:AM1099">
    <cfRule type="expression" dxfId="721" priority="1038" stopIfTrue="1">
      <formula>$D1043="N/A"</formula>
    </cfRule>
  </conditionalFormatting>
  <conditionalFormatting sqref="AF1101:AM1116">
    <cfRule type="expression" dxfId="720" priority="1037" stopIfTrue="1">
      <formula>$D1101="N/A"</formula>
    </cfRule>
  </conditionalFormatting>
  <conditionalFormatting sqref="AF1120:AM1136">
    <cfRule type="expression" dxfId="719" priority="1036" stopIfTrue="1">
      <formula>$D1120="N/A"</formula>
    </cfRule>
  </conditionalFormatting>
  <conditionalFormatting sqref="AF1138:AM1141">
    <cfRule type="expression" dxfId="718" priority="1035" stopIfTrue="1">
      <formula>$D1138="N/A"</formula>
    </cfRule>
  </conditionalFormatting>
  <conditionalFormatting sqref="AF1144:AM1209">
    <cfRule type="expression" dxfId="717" priority="1032" stopIfTrue="1">
      <formula>$D1144="N/A"</formula>
    </cfRule>
  </conditionalFormatting>
  <conditionalFormatting sqref="AF1229:AM1269">
    <cfRule type="expression" dxfId="716" priority="1028" stopIfTrue="1">
      <formula>$D1229="N/A"</formula>
    </cfRule>
  </conditionalFormatting>
  <conditionalFormatting sqref="AF1273:AM1276">
    <cfRule type="expression" dxfId="715" priority="1027" stopIfTrue="1">
      <formula>$D1273="N/A"</formula>
    </cfRule>
  </conditionalFormatting>
  <conditionalFormatting sqref="AF1278:AM1284">
    <cfRule type="expression" dxfId="714" priority="1026" stopIfTrue="1">
      <formula>$D1278="N/A"</formula>
    </cfRule>
  </conditionalFormatting>
  <conditionalFormatting sqref="AF1286:AM1289">
    <cfRule type="expression" dxfId="713" priority="1025" stopIfTrue="1">
      <formula>$D1286="N/A"</formula>
    </cfRule>
  </conditionalFormatting>
  <conditionalFormatting sqref="AF1291:AM1302">
    <cfRule type="expression" dxfId="712" priority="1020" stopIfTrue="1">
      <formula>$D1291="N/A"</formula>
    </cfRule>
  </conditionalFormatting>
  <conditionalFormatting sqref="AF1304:AM1324">
    <cfRule type="expression" dxfId="711" priority="1019" stopIfTrue="1">
      <formula>$D1304="N/A"</formula>
    </cfRule>
  </conditionalFormatting>
  <conditionalFormatting sqref="AF1326:AM1329">
    <cfRule type="expression" dxfId="710" priority="1018" stopIfTrue="1">
      <formula>$D1326="N/A"</formula>
    </cfRule>
  </conditionalFormatting>
  <conditionalFormatting sqref="AF1331:AM1344">
    <cfRule type="expression" dxfId="709" priority="1017" stopIfTrue="1">
      <formula>$D1331="N/A"</formula>
    </cfRule>
  </conditionalFormatting>
  <conditionalFormatting sqref="AF1348:AM1355">
    <cfRule type="expression" dxfId="708" priority="1016" stopIfTrue="1">
      <formula>$D1348="N/A"</formula>
    </cfRule>
  </conditionalFormatting>
  <conditionalFormatting sqref="AF1357:AM1363">
    <cfRule type="expression" dxfId="707" priority="1015" stopIfTrue="1">
      <formula>$D1357="N/A"</formula>
    </cfRule>
  </conditionalFormatting>
  <conditionalFormatting sqref="AF1366:AM1381">
    <cfRule type="expression" dxfId="706" priority="1014" stopIfTrue="1">
      <formula>$D1366="N/A"</formula>
    </cfRule>
  </conditionalFormatting>
  <conditionalFormatting sqref="AF1383:AM1397">
    <cfRule type="expression" dxfId="705" priority="61" stopIfTrue="1">
      <formula>$D1383="N/A"</formula>
    </cfRule>
  </conditionalFormatting>
  <conditionalFormatting sqref="AF1400:AM1412">
    <cfRule type="expression" dxfId="704" priority="1009" stopIfTrue="1">
      <formula>$D1400="N/A"</formula>
    </cfRule>
  </conditionalFormatting>
  <conditionalFormatting sqref="AF1415:AM1455">
    <cfRule type="expression" dxfId="703" priority="1003" stopIfTrue="1">
      <formula>$D1415="N/A"</formula>
    </cfRule>
  </conditionalFormatting>
  <conditionalFormatting sqref="AF1504:AM1581">
    <cfRule type="expression" dxfId="702" priority="30" stopIfTrue="1">
      <formula>$D1504="N/A"</formula>
    </cfRule>
  </conditionalFormatting>
  <conditionalFormatting sqref="AF1588:AM1590">
    <cfRule type="expression" dxfId="701" priority="1813" stopIfTrue="1">
      <formula>$D1588="N/A"</formula>
    </cfRule>
  </conditionalFormatting>
  <conditionalFormatting sqref="AG91:AK92">
    <cfRule type="expression" dxfId="700" priority="1085" stopIfTrue="1">
      <formula>$D91="N/A"</formula>
    </cfRule>
  </conditionalFormatting>
  <conditionalFormatting sqref="AH1223:AK1225">
    <cfRule type="expression" dxfId="699" priority="1029" stopIfTrue="1">
      <formula>$D1223="N/A"</formula>
    </cfRule>
  </conditionalFormatting>
  <conditionalFormatting sqref="AH1216:AM1222">
    <cfRule type="expression" dxfId="698" priority="1031" stopIfTrue="1">
      <formula>$D1216="N/A"</formula>
    </cfRule>
  </conditionalFormatting>
  <conditionalFormatting sqref="AL91:AM94">
    <cfRule type="expression" dxfId="697" priority="2124" stopIfTrue="1">
      <formula>$D91="N/A"</formula>
    </cfRule>
  </conditionalFormatting>
  <conditionalFormatting sqref="AL1223:AM1227">
    <cfRule type="expression" dxfId="696" priority="1953" stopIfTrue="1">
      <formula>$D1223="N/A"</formula>
    </cfRule>
  </conditionalFormatting>
  <conditionalFormatting sqref="AO10:AV13 AO18:AV25">
    <cfRule type="expression" dxfId="695" priority="2285" stopIfTrue="1">
      <formula>$D10="N/A"</formula>
    </cfRule>
  </conditionalFormatting>
  <conditionalFormatting sqref="AO27:AV35">
    <cfRule type="expression" dxfId="694" priority="997" stopIfTrue="1">
      <formula>$D27="N/A"</formula>
    </cfRule>
  </conditionalFormatting>
  <conditionalFormatting sqref="AO40:AV40">
    <cfRule type="expression" dxfId="693" priority="996" stopIfTrue="1">
      <formula>$D40="N/A"</formula>
    </cfRule>
  </conditionalFormatting>
  <conditionalFormatting sqref="AO44:AV44">
    <cfRule type="expression" dxfId="692" priority="995" stopIfTrue="1">
      <formula>$D44="N/A"</formula>
    </cfRule>
  </conditionalFormatting>
  <conditionalFormatting sqref="AO46:AV48">
    <cfRule type="expression" dxfId="691" priority="994" stopIfTrue="1">
      <formula>$D46="N/A"</formula>
    </cfRule>
  </conditionalFormatting>
  <conditionalFormatting sqref="AO50:AV51">
    <cfRule type="expression" dxfId="690" priority="993" stopIfTrue="1">
      <formula>$D50="N/A"</formula>
    </cfRule>
  </conditionalFormatting>
  <conditionalFormatting sqref="AO53:AV58">
    <cfRule type="expression" dxfId="689" priority="992" stopIfTrue="1">
      <formula>$D53="N/A"</formula>
    </cfRule>
  </conditionalFormatting>
  <conditionalFormatting sqref="AO61:AV72">
    <cfRule type="expression" dxfId="688" priority="990" stopIfTrue="1">
      <formula>$D61="N/A"</formula>
    </cfRule>
  </conditionalFormatting>
  <conditionalFormatting sqref="AO74:AV85">
    <cfRule type="expression" dxfId="687" priority="984" stopIfTrue="1">
      <formula>$D74="N/A"</formula>
    </cfRule>
  </conditionalFormatting>
  <conditionalFormatting sqref="AO87:AV89">
    <cfRule type="expression" dxfId="686" priority="44" stopIfTrue="1">
      <formula>$D87="N/A"</formula>
    </cfRule>
  </conditionalFormatting>
  <conditionalFormatting sqref="AO91:AV92">
    <cfRule type="expression" dxfId="685" priority="982" stopIfTrue="1">
      <formula>$D91="N/A"</formula>
    </cfRule>
  </conditionalFormatting>
  <conditionalFormatting sqref="AO95:AV95">
    <cfRule type="expression" dxfId="684" priority="2303" stopIfTrue="1">
      <formula>$AN95="N/A"</formula>
    </cfRule>
  </conditionalFormatting>
  <conditionalFormatting sqref="AO96:AV104">
    <cfRule type="expression" dxfId="683" priority="981" stopIfTrue="1">
      <formula>$D96="N/A"</formula>
    </cfRule>
  </conditionalFormatting>
  <conditionalFormatting sqref="AO110:AV113">
    <cfRule type="expression" dxfId="682" priority="980" stopIfTrue="1">
      <formula>$D110="N/A"</formula>
    </cfRule>
  </conditionalFormatting>
  <conditionalFormatting sqref="AO121:AV123">
    <cfRule type="expression" dxfId="681" priority="979" stopIfTrue="1">
      <formula>$D121="N/A"</formula>
    </cfRule>
  </conditionalFormatting>
  <conditionalFormatting sqref="AO126:AV127">
    <cfRule type="expression" dxfId="680" priority="978" stopIfTrue="1">
      <formula>$D126="N/A"</formula>
    </cfRule>
  </conditionalFormatting>
  <conditionalFormatting sqref="AO131:AV169">
    <cfRule type="expression" dxfId="679" priority="977" stopIfTrue="1">
      <formula>$D131="N/A"</formula>
    </cfRule>
  </conditionalFormatting>
  <conditionalFormatting sqref="AO171:AV176">
    <cfRule type="expression" dxfId="678" priority="976" stopIfTrue="1">
      <formula>$D171="N/A"</formula>
    </cfRule>
  </conditionalFormatting>
  <conditionalFormatting sqref="AO179:AV313">
    <cfRule type="expression" dxfId="677" priority="971" stopIfTrue="1">
      <formula>$D179="N/A"</formula>
    </cfRule>
  </conditionalFormatting>
  <conditionalFormatting sqref="AO315:AV327">
    <cfRule type="expression" dxfId="676" priority="970" stopIfTrue="1">
      <formula>$D315="N/A"</formula>
    </cfRule>
  </conditionalFormatting>
  <conditionalFormatting sqref="AO329:AV341">
    <cfRule type="expression" dxfId="675" priority="969" stopIfTrue="1">
      <formula>$D329="N/A"</formula>
    </cfRule>
  </conditionalFormatting>
  <conditionalFormatting sqref="AO344:AV357">
    <cfRule type="expression" dxfId="674" priority="968" stopIfTrue="1">
      <formula>$D344="N/A"</formula>
    </cfRule>
  </conditionalFormatting>
  <conditionalFormatting sqref="AO359:AV393">
    <cfRule type="expression" dxfId="673" priority="967" stopIfTrue="1">
      <formula>$D359="N/A"</formula>
    </cfRule>
  </conditionalFormatting>
  <conditionalFormatting sqref="AO396:AV427">
    <cfRule type="expression" dxfId="672" priority="966" stopIfTrue="1">
      <formula>$D396="N/A"</formula>
    </cfRule>
  </conditionalFormatting>
  <conditionalFormatting sqref="AO430:AV438">
    <cfRule type="expression" dxfId="671" priority="965" stopIfTrue="1">
      <formula>$D430="N/A"</formula>
    </cfRule>
  </conditionalFormatting>
  <conditionalFormatting sqref="AO441:AV532">
    <cfRule type="expression" dxfId="670" priority="963" stopIfTrue="1">
      <formula>$D441="N/A"</formula>
    </cfRule>
  </conditionalFormatting>
  <conditionalFormatting sqref="AO535:AV538">
    <cfRule type="expression" dxfId="669" priority="962" stopIfTrue="1">
      <formula>$D535="N/A"</formula>
    </cfRule>
  </conditionalFormatting>
  <conditionalFormatting sqref="AO540:AV582">
    <cfRule type="expression" dxfId="668" priority="958" stopIfTrue="1">
      <formula>$D540="N/A"</formula>
    </cfRule>
  </conditionalFormatting>
  <conditionalFormatting sqref="AO584:AV603">
    <cfRule type="expression" dxfId="667" priority="957" stopIfTrue="1">
      <formula>$D584="N/A"</formula>
    </cfRule>
  </conditionalFormatting>
  <conditionalFormatting sqref="AO627:AV636">
    <cfRule type="expression" dxfId="666" priority="956" stopIfTrue="1">
      <formula>$D627="N/A"</formula>
    </cfRule>
  </conditionalFormatting>
  <conditionalFormatting sqref="AO649:AV672">
    <cfRule type="expression" dxfId="665" priority="951" stopIfTrue="1">
      <formula>$D649="N/A"</formula>
    </cfRule>
  </conditionalFormatting>
  <conditionalFormatting sqref="AO675:AV696">
    <cfRule type="expression" dxfId="664" priority="948" stopIfTrue="1">
      <formula>$D675="N/A"</formula>
    </cfRule>
  </conditionalFormatting>
  <conditionalFormatting sqref="AO698:AV729">
    <cfRule type="expression" dxfId="663" priority="947" stopIfTrue="1">
      <formula>$D698="N/A"</formula>
    </cfRule>
  </conditionalFormatting>
  <conditionalFormatting sqref="AO732:AV737">
    <cfRule type="expression" dxfId="662" priority="946" stopIfTrue="1">
      <formula>$D732="N/A"</formula>
    </cfRule>
  </conditionalFormatting>
  <conditionalFormatting sqref="AO740:AV743">
    <cfRule type="expression" dxfId="661" priority="945" stopIfTrue="1">
      <formula>$D740="N/A"</formula>
    </cfRule>
  </conditionalFormatting>
  <conditionalFormatting sqref="AO745:AV756">
    <cfRule type="expression" dxfId="660" priority="944" stopIfTrue="1">
      <formula>$D745="N/A"</formula>
    </cfRule>
  </conditionalFormatting>
  <conditionalFormatting sqref="AO758:AV759">
    <cfRule type="expression" dxfId="659" priority="943" stopIfTrue="1">
      <formula>$D758="N/A"</formula>
    </cfRule>
  </conditionalFormatting>
  <conditionalFormatting sqref="AO763:AV767">
    <cfRule type="expression" dxfId="658" priority="942" stopIfTrue="1">
      <formula>$D763="N/A"</formula>
    </cfRule>
  </conditionalFormatting>
  <conditionalFormatting sqref="AO770:AV776">
    <cfRule type="expression" dxfId="657" priority="941" stopIfTrue="1">
      <formula>$D770="N/A"</formula>
    </cfRule>
  </conditionalFormatting>
  <conditionalFormatting sqref="AO778:AV839">
    <cfRule type="expression" dxfId="656" priority="939" stopIfTrue="1">
      <formula>$D778="N/A"</formula>
    </cfRule>
  </conditionalFormatting>
  <conditionalFormatting sqref="AO884:AV904">
    <cfRule type="expression" dxfId="655" priority="938" stopIfTrue="1">
      <formula>$D884="N/A"</formula>
    </cfRule>
  </conditionalFormatting>
  <conditionalFormatting sqref="AO909:AV954">
    <cfRule type="expression" dxfId="654" priority="937" stopIfTrue="1">
      <formula>$D909="N/A"</formula>
    </cfRule>
  </conditionalFormatting>
  <conditionalFormatting sqref="AO959:AV991">
    <cfRule type="expression" dxfId="653" priority="932" stopIfTrue="1">
      <formula>$D959="N/A"</formula>
    </cfRule>
  </conditionalFormatting>
  <conditionalFormatting sqref="AO996:AV1025">
    <cfRule type="expression" dxfId="652" priority="930" stopIfTrue="1">
      <formula>$D996="N/A"</formula>
    </cfRule>
  </conditionalFormatting>
  <conditionalFormatting sqref="AO1029:AV1041">
    <cfRule type="expression" dxfId="651" priority="928" stopIfTrue="1">
      <formula>$D1029="N/A"</formula>
    </cfRule>
  </conditionalFormatting>
  <conditionalFormatting sqref="AO1043:AV1099">
    <cfRule type="expression" dxfId="650" priority="927" stopIfTrue="1">
      <formula>$D1043="N/A"</formula>
    </cfRule>
  </conditionalFormatting>
  <conditionalFormatting sqref="AO1101:AV1116">
    <cfRule type="expression" dxfId="649" priority="926" stopIfTrue="1">
      <formula>$D1101="N/A"</formula>
    </cfRule>
  </conditionalFormatting>
  <conditionalFormatting sqref="AO1120:AV1136">
    <cfRule type="expression" dxfId="648" priority="925" stopIfTrue="1">
      <formula>$D1120="N/A"</formula>
    </cfRule>
  </conditionalFormatting>
  <conditionalFormatting sqref="AO1138:AV1141">
    <cfRule type="expression" dxfId="647" priority="924" stopIfTrue="1">
      <formula>$D1138="N/A"</formula>
    </cfRule>
  </conditionalFormatting>
  <conditionalFormatting sqref="AO1144:AV1209">
    <cfRule type="expression" dxfId="646" priority="921" stopIfTrue="1">
      <formula>$D1144="N/A"</formula>
    </cfRule>
  </conditionalFormatting>
  <conditionalFormatting sqref="AO1216:AV1227">
    <cfRule type="expression" dxfId="645" priority="918" stopIfTrue="1">
      <formula>$D1216="N/A"</formula>
    </cfRule>
  </conditionalFormatting>
  <conditionalFormatting sqref="AO1229:AV1269">
    <cfRule type="expression" dxfId="644" priority="917" stopIfTrue="1">
      <formula>$D1229="N/A"</formula>
    </cfRule>
  </conditionalFormatting>
  <conditionalFormatting sqref="AO1273:AV1276">
    <cfRule type="expression" dxfId="643" priority="916" stopIfTrue="1">
      <formula>$D1273="N/A"</formula>
    </cfRule>
  </conditionalFormatting>
  <conditionalFormatting sqref="AO1278:AV1284">
    <cfRule type="expression" dxfId="642" priority="915" stopIfTrue="1">
      <formula>$D1278="N/A"</formula>
    </cfRule>
  </conditionalFormatting>
  <conditionalFormatting sqref="AO1286:AV1289">
    <cfRule type="expression" dxfId="641" priority="914" stopIfTrue="1">
      <formula>$D1286="N/A"</formula>
    </cfRule>
  </conditionalFormatting>
  <conditionalFormatting sqref="AO1291:AV1302">
    <cfRule type="expression" dxfId="640" priority="910" stopIfTrue="1">
      <formula>$D1291="N/A"</formula>
    </cfRule>
  </conditionalFormatting>
  <conditionalFormatting sqref="AO1304:AV1324">
    <cfRule type="expression" dxfId="639" priority="909" stopIfTrue="1">
      <formula>$D1304="N/A"</formula>
    </cfRule>
  </conditionalFormatting>
  <conditionalFormatting sqref="AO1326:AV1329">
    <cfRule type="expression" dxfId="638" priority="908" stopIfTrue="1">
      <formula>$D1326="N/A"</formula>
    </cfRule>
  </conditionalFormatting>
  <conditionalFormatting sqref="AO1331:AV1344">
    <cfRule type="expression" dxfId="637" priority="907" stopIfTrue="1">
      <formula>$D1331="N/A"</formula>
    </cfRule>
  </conditionalFormatting>
  <conditionalFormatting sqref="AO1348:AV1355">
    <cfRule type="expression" dxfId="636" priority="906" stopIfTrue="1">
      <formula>$D1348="N/A"</formula>
    </cfRule>
  </conditionalFormatting>
  <conditionalFormatting sqref="AO1357:AV1381">
    <cfRule type="expression" dxfId="635" priority="904" stopIfTrue="1">
      <formula>$D1357="N/A"</formula>
    </cfRule>
  </conditionalFormatting>
  <conditionalFormatting sqref="AO1383:AV1397">
    <cfRule type="expression" dxfId="634" priority="901" stopIfTrue="1">
      <formula>$D1383="N/A"</formula>
    </cfRule>
  </conditionalFormatting>
  <conditionalFormatting sqref="AO1400:AV1412">
    <cfRule type="expression" dxfId="633" priority="898" stopIfTrue="1">
      <formula>$D1400="N/A"</formula>
    </cfRule>
  </conditionalFormatting>
  <conditionalFormatting sqref="AO1415:AV1455">
    <cfRule type="expression" dxfId="632" priority="894" stopIfTrue="1">
      <formula>$D1415="N/A"</formula>
    </cfRule>
  </conditionalFormatting>
  <conditionalFormatting sqref="AO1504:AV1581">
    <cfRule type="expression" dxfId="631" priority="887" stopIfTrue="1">
      <formula>$D1504="N/A"</formula>
    </cfRule>
  </conditionalFormatting>
  <conditionalFormatting sqref="AO1588:AV1590">
    <cfRule type="expression" dxfId="630" priority="1809" stopIfTrue="1">
      <formula>$D1588="N/A"</formula>
    </cfRule>
  </conditionalFormatting>
  <conditionalFormatting sqref="AX61:AX66">
    <cfRule type="expression" dxfId="629" priority="1506" stopIfTrue="1">
      <formula>$D61="N/A"</formula>
    </cfRule>
  </conditionalFormatting>
  <conditionalFormatting sqref="AX10:BE13">
    <cfRule type="expression" dxfId="628" priority="1343" stopIfTrue="1">
      <formula>$D10="N/A"</formula>
    </cfRule>
  </conditionalFormatting>
  <conditionalFormatting sqref="AX18:BE25">
    <cfRule type="expression" dxfId="627" priority="886" stopIfTrue="1">
      <formula>$D18="N/A"</formula>
    </cfRule>
  </conditionalFormatting>
  <conditionalFormatting sqref="AX27:BE35">
    <cfRule type="expression" dxfId="626" priority="885" stopIfTrue="1">
      <formula>$D27="N/A"</formula>
    </cfRule>
  </conditionalFormatting>
  <conditionalFormatting sqref="AX40:BE40">
    <cfRule type="expression" dxfId="625" priority="884" stopIfTrue="1">
      <formula>$D40="N/A"</formula>
    </cfRule>
  </conditionalFormatting>
  <conditionalFormatting sqref="AX44:BE44">
    <cfRule type="expression" dxfId="624" priority="883" stopIfTrue="1">
      <formula>$D44="N/A"</formula>
    </cfRule>
  </conditionalFormatting>
  <conditionalFormatting sqref="AX46:BE48">
    <cfRule type="expression" dxfId="623" priority="882" stopIfTrue="1">
      <formula>$D46="N/A"</formula>
    </cfRule>
  </conditionalFormatting>
  <conditionalFormatting sqref="AX50:BE51">
    <cfRule type="expression" dxfId="622" priority="881" stopIfTrue="1">
      <formula>$D50="N/A"</formula>
    </cfRule>
  </conditionalFormatting>
  <conditionalFormatting sqref="AX53:BE58">
    <cfRule type="expression" dxfId="621" priority="880" stopIfTrue="1">
      <formula>$D53="N/A"</formula>
    </cfRule>
  </conditionalFormatting>
  <conditionalFormatting sqref="AX67:BE72">
    <cfRule type="expression" dxfId="620" priority="878" stopIfTrue="1">
      <formula>$D67="N/A"</formula>
    </cfRule>
  </conditionalFormatting>
  <conditionalFormatting sqref="AX74:BE85">
    <cfRule type="expression" dxfId="619" priority="25" stopIfTrue="1">
      <formula>$D74="N/A"</formula>
    </cfRule>
  </conditionalFormatting>
  <conditionalFormatting sqref="AX87:BE89">
    <cfRule type="expression" dxfId="618" priority="872" stopIfTrue="1">
      <formula>$D87="N/A"</formula>
    </cfRule>
  </conditionalFormatting>
  <conditionalFormatting sqref="AX91:BE92">
    <cfRule type="expression" dxfId="617" priority="871" stopIfTrue="1">
      <formula>$D91="N/A"</formula>
    </cfRule>
  </conditionalFormatting>
  <conditionalFormatting sqref="AX96:BE104">
    <cfRule type="expression" dxfId="616" priority="870" stopIfTrue="1">
      <formula>$D96="N/A"</formula>
    </cfRule>
  </conditionalFormatting>
  <conditionalFormatting sqref="AX110:BE113">
    <cfRule type="expression" dxfId="615" priority="869" stopIfTrue="1">
      <formula>$D110="N/A"</formula>
    </cfRule>
  </conditionalFormatting>
  <conditionalFormatting sqref="AX121:BE123">
    <cfRule type="expression" dxfId="614" priority="868" stopIfTrue="1">
      <formula>$D121="N/A"</formula>
    </cfRule>
  </conditionalFormatting>
  <conditionalFormatting sqref="AX126:BE126">
    <cfRule type="expression" dxfId="613" priority="867" stopIfTrue="1">
      <formula>$D126="N/A"</formula>
    </cfRule>
  </conditionalFormatting>
  <conditionalFormatting sqref="AX131:BE169">
    <cfRule type="expression" dxfId="612" priority="866" stopIfTrue="1">
      <formula>$D131="N/A"</formula>
    </cfRule>
  </conditionalFormatting>
  <conditionalFormatting sqref="AX171:BE176">
    <cfRule type="expression" dxfId="611" priority="865" stopIfTrue="1">
      <formula>$D171="N/A"</formula>
    </cfRule>
  </conditionalFormatting>
  <conditionalFormatting sqref="AX179:BE313">
    <cfRule type="expression" dxfId="610" priority="859" stopIfTrue="1">
      <formula>$D179="N/A"</formula>
    </cfRule>
  </conditionalFormatting>
  <conditionalFormatting sqref="AX315:BE327">
    <cfRule type="expression" dxfId="609" priority="858" stopIfTrue="1">
      <formula>$D315="N/A"</formula>
    </cfRule>
  </conditionalFormatting>
  <conditionalFormatting sqref="AX329:BE341">
    <cfRule type="expression" dxfId="608" priority="857" stopIfTrue="1">
      <formula>$D329="N/A"</formula>
    </cfRule>
  </conditionalFormatting>
  <conditionalFormatting sqref="AX344:BE357">
    <cfRule type="expression" dxfId="607" priority="856" stopIfTrue="1">
      <formula>$D344="N/A"</formula>
    </cfRule>
  </conditionalFormatting>
  <conditionalFormatting sqref="AX359:BE393">
    <cfRule type="expression" dxfId="606" priority="855" stopIfTrue="1">
      <formula>$D359="N/A"</formula>
    </cfRule>
  </conditionalFormatting>
  <conditionalFormatting sqref="AX396:BE427">
    <cfRule type="expression" dxfId="605" priority="854" stopIfTrue="1">
      <formula>$D396="N/A"</formula>
    </cfRule>
  </conditionalFormatting>
  <conditionalFormatting sqref="AX430:BE438">
    <cfRule type="expression" dxfId="604" priority="853" stopIfTrue="1">
      <formula>$D430="N/A"</formula>
    </cfRule>
  </conditionalFormatting>
  <conditionalFormatting sqref="AX441:BE532">
    <cfRule type="expression" dxfId="603" priority="852" stopIfTrue="1">
      <formula>$D441="N/A"</formula>
    </cfRule>
  </conditionalFormatting>
  <conditionalFormatting sqref="AX535:BE538">
    <cfRule type="expression" dxfId="602" priority="851" stopIfTrue="1">
      <formula>$D535="N/A"</formula>
    </cfRule>
  </conditionalFormatting>
  <conditionalFormatting sqref="AX540:BE582">
    <cfRule type="expression" dxfId="601" priority="40" stopIfTrue="1">
      <formula>$D540="N/A"</formula>
    </cfRule>
  </conditionalFormatting>
  <conditionalFormatting sqref="AX584:BE603">
    <cfRule type="expression" dxfId="600" priority="848" stopIfTrue="1">
      <formula>$D584="N/A"</formula>
    </cfRule>
  </conditionalFormatting>
  <conditionalFormatting sqref="AX627:BE636">
    <cfRule type="expression" dxfId="599" priority="847" stopIfTrue="1">
      <formula>$D627="N/A"</formula>
    </cfRule>
  </conditionalFormatting>
  <conditionalFormatting sqref="AX649:BE672">
    <cfRule type="expression" dxfId="598" priority="37" stopIfTrue="1">
      <formula>$D649="N/A"</formula>
    </cfRule>
  </conditionalFormatting>
  <conditionalFormatting sqref="AX675:BE696">
    <cfRule type="expression" dxfId="597" priority="839" stopIfTrue="1">
      <formula>$D675="N/A"</formula>
    </cfRule>
  </conditionalFormatting>
  <conditionalFormatting sqref="AX698:BE729">
    <cfRule type="expression" dxfId="596" priority="838" stopIfTrue="1">
      <formula>$D698="N/A"</formula>
    </cfRule>
  </conditionalFormatting>
  <conditionalFormatting sqref="AX732:BE737">
    <cfRule type="expression" dxfId="595" priority="837" stopIfTrue="1">
      <formula>$D732="N/A"</formula>
    </cfRule>
  </conditionalFormatting>
  <conditionalFormatting sqref="AX740:BE743">
    <cfRule type="expression" dxfId="594" priority="836" stopIfTrue="1">
      <formula>$D740="N/A"</formula>
    </cfRule>
  </conditionalFormatting>
  <conditionalFormatting sqref="AX745:BE756">
    <cfRule type="expression" dxfId="593" priority="835" stopIfTrue="1">
      <formula>$D745="N/A"</formula>
    </cfRule>
  </conditionalFormatting>
  <conditionalFormatting sqref="AX758:BE759">
    <cfRule type="expression" dxfId="592" priority="834" stopIfTrue="1">
      <formula>$D758="N/A"</formula>
    </cfRule>
  </conditionalFormatting>
  <conditionalFormatting sqref="AX763:BE767">
    <cfRule type="expression" dxfId="591" priority="833" stopIfTrue="1">
      <formula>$D763="N/A"</formula>
    </cfRule>
  </conditionalFormatting>
  <conditionalFormatting sqref="AX770:BE776">
    <cfRule type="expression" dxfId="590" priority="832" stopIfTrue="1">
      <formula>$D770="N/A"</formula>
    </cfRule>
  </conditionalFormatting>
  <conditionalFormatting sqref="AX778:BE839">
    <cfRule type="expression" dxfId="589" priority="830" stopIfTrue="1">
      <formula>$D778="N/A"</formula>
    </cfRule>
  </conditionalFormatting>
  <conditionalFormatting sqref="AX884:BE904">
    <cfRule type="expression" dxfId="588" priority="829" stopIfTrue="1">
      <formula>$D884="N/A"</formula>
    </cfRule>
  </conditionalFormatting>
  <conditionalFormatting sqref="AX909:BE954">
    <cfRule type="expression" dxfId="587" priority="828" stopIfTrue="1">
      <formula>$D909="N/A"</formula>
    </cfRule>
  </conditionalFormatting>
  <conditionalFormatting sqref="AX959:BE991">
    <cfRule type="expression" dxfId="586" priority="823" stopIfTrue="1">
      <formula>$D959="N/A"</formula>
    </cfRule>
  </conditionalFormatting>
  <conditionalFormatting sqref="AX996:BE1025">
    <cfRule type="expression" dxfId="585" priority="821" stopIfTrue="1">
      <formula>$D996="N/A"</formula>
    </cfRule>
  </conditionalFormatting>
  <conditionalFormatting sqref="AX1029:BE1041">
    <cfRule type="expression" dxfId="584" priority="819" stopIfTrue="1">
      <formula>$D1029="N/A"</formula>
    </cfRule>
  </conditionalFormatting>
  <conditionalFormatting sqref="AX1043:BE1099">
    <cfRule type="expression" dxfId="583" priority="818" stopIfTrue="1">
      <formula>$D1043="N/A"</formula>
    </cfRule>
  </conditionalFormatting>
  <conditionalFormatting sqref="AX1101:BE1116">
    <cfRule type="expression" dxfId="582" priority="817" stopIfTrue="1">
      <formula>$D1101="N/A"</formula>
    </cfRule>
  </conditionalFormatting>
  <conditionalFormatting sqref="AX1120:BE1136">
    <cfRule type="expression" dxfId="581" priority="816" stopIfTrue="1">
      <formula>$D1120="N/A"</formula>
    </cfRule>
  </conditionalFormatting>
  <conditionalFormatting sqref="AX1138:BE1141">
    <cfRule type="expression" dxfId="580" priority="815" stopIfTrue="1">
      <formula>$D1138="N/A"</formula>
    </cfRule>
  </conditionalFormatting>
  <conditionalFormatting sqref="AX1144:BE1209">
    <cfRule type="expression" dxfId="579" priority="812" stopIfTrue="1">
      <formula>$D1144="N/A"</formula>
    </cfRule>
  </conditionalFormatting>
  <conditionalFormatting sqref="AX1216:BE1227">
    <cfRule type="expression" dxfId="578" priority="809" stopIfTrue="1">
      <formula>$D1216="N/A"</formula>
    </cfRule>
  </conditionalFormatting>
  <conditionalFormatting sqref="AX1229:BE1269">
    <cfRule type="expression" dxfId="577" priority="808" stopIfTrue="1">
      <formula>$D1229="N/A"</formula>
    </cfRule>
  </conditionalFormatting>
  <conditionalFormatting sqref="AX1273:BE1276">
    <cfRule type="expression" dxfId="576" priority="807" stopIfTrue="1">
      <formula>$D1273="N/A"</formula>
    </cfRule>
  </conditionalFormatting>
  <conditionalFormatting sqref="AX1278:BE1284">
    <cfRule type="expression" dxfId="575" priority="806" stopIfTrue="1">
      <formula>$D1278="N/A"</formula>
    </cfRule>
  </conditionalFormatting>
  <conditionalFormatting sqref="AX1286:BE1289">
    <cfRule type="expression" dxfId="574" priority="805" stopIfTrue="1">
      <formula>$D1286="N/A"</formula>
    </cfRule>
  </conditionalFormatting>
  <conditionalFormatting sqref="AX1291:BE1302">
    <cfRule type="expression" dxfId="573" priority="800" stopIfTrue="1">
      <formula>$D1291="N/A"</formula>
    </cfRule>
  </conditionalFormatting>
  <conditionalFormatting sqref="AX1304:BE1324">
    <cfRule type="expression" dxfId="572" priority="799" stopIfTrue="1">
      <formula>$D1304="N/A"</formula>
    </cfRule>
  </conditionalFormatting>
  <conditionalFormatting sqref="AX1326:BE1329">
    <cfRule type="expression" dxfId="571" priority="798" stopIfTrue="1">
      <formula>$D1326="N/A"</formula>
    </cfRule>
  </conditionalFormatting>
  <conditionalFormatting sqref="AX1331:BE1344">
    <cfRule type="expression" dxfId="570" priority="797" stopIfTrue="1">
      <formula>$D1331="N/A"</formula>
    </cfRule>
  </conditionalFormatting>
  <conditionalFormatting sqref="AX1348:BE1355">
    <cfRule type="expression" dxfId="569" priority="796" stopIfTrue="1">
      <formula>$D1348="N/A"</formula>
    </cfRule>
  </conditionalFormatting>
  <conditionalFormatting sqref="AX1357:BE1381">
    <cfRule type="expression" dxfId="568" priority="794" stopIfTrue="1">
      <formula>$D1357="N/A"</formula>
    </cfRule>
  </conditionalFormatting>
  <conditionalFormatting sqref="AX1383:BE1397">
    <cfRule type="expression" dxfId="567" priority="34" stopIfTrue="1">
      <formula>$D1383="N/A"</formula>
    </cfRule>
  </conditionalFormatting>
  <conditionalFormatting sqref="AX1400:BE1412">
    <cfRule type="expression" dxfId="566" priority="43" stopIfTrue="1">
      <formula>$D1400="N/A"</formula>
    </cfRule>
  </conditionalFormatting>
  <conditionalFormatting sqref="AX1415:BE1455">
    <cfRule type="expression" dxfId="565" priority="26" stopIfTrue="1">
      <formula>$D1415="N/A"</formula>
    </cfRule>
  </conditionalFormatting>
  <conditionalFormatting sqref="AX1504:BE1581">
    <cfRule type="expression" dxfId="564" priority="29" stopIfTrue="1">
      <formula>$D1504="N/A"</formula>
    </cfRule>
  </conditionalFormatting>
  <conditionalFormatting sqref="AY61:AY67">
    <cfRule type="expression" dxfId="563" priority="1335" stopIfTrue="1">
      <formula>$D61="N/A"</formula>
    </cfRule>
  </conditionalFormatting>
  <conditionalFormatting sqref="AZ61:BE66">
    <cfRule type="expression" dxfId="562" priority="879" stopIfTrue="1">
      <formula>$D61="N/A"</formula>
    </cfRule>
  </conditionalFormatting>
  <conditionalFormatting sqref="BD95:BE95">
    <cfRule type="expression" dxfId="561" priority="2302" stopIfTrue="1">
      <formula>$AW95="N/A"</formula>
    </cfRule>
  </conditionalFormatting>
  <conditionalFormatting sqref="BD127:BE127">
    <cfRule type="expression" dxfId="560" priority="2056" stopIfTrue="1">
      <formula>$D127="N/A"</formula>
    </cfRule>
  </conditionalFormatting>
  <conditionalFormatting sqref="BD1588:BE1590">
    <cfRule type="expression" dxfId="559" priority="1807" stopIfTrue="1">
      <formula>$D1588="N/A"</formula>
    </cfRule>
  </conditionalFormatting>
  <conditionalFormatting sqref="BG1588:BG1590">
    <cfRule type="expression" dxfId="558" priority="1804" stopIfTrue="1">
      <formula>$D1588="N/A"</formula>
    </cfRule>
  </conditionalFormatting>
  <conditionalFormatting sqref="BG10:BN13 BG16:BN21">
    <cfRule type="expression" dxfId="557" priority="2280" stopIfTrue="1">
      <formula>$D10="N/A"</formula>
    </cfRule>
  </conditionalFormatting>
  <conditionalFormatting sqref="BG27:BN35">
    <cfRule type="expression" dxfId="556" priority="777" stopIfTrue="1">
      <formula>$D27="N/A"</formula>
    </cfRule>
  </conditionalFormatting>
  <conditionalFormatting sqref="BG40:BN40">
    <cfRule type="expression" dxfId="555" priority="776" stopIfTrue="1">
      <formula>$D40="N/A"</formula>
    </cfRule>
  </conditionalFormatting>
  <conditionalFormatting sqref="BG44:BN44">
    <cfRule type="expression" dxfId="554" priority="775" stopIfTrue="1">
      <formula>$D44="N/A"</formula>
    </cfRule>
  </conditionalFormatting>
  <conditionalFormatting sqref="BG46:BN48">
    <cfRule type="expression" dxfId="553" priority="774" stopIfTrue="1">
      <formula>$D46="N/A"</formula>
    </cfRule>
  </conditionalFormatting>
  <conditionalFormatting sqref="BG50:BN51">
    <cfRule type="expression" dxfId="552" priority="773" stopIfTrue="1">
      <formula>$D50="N/A"</formula>
    </cfRule>
  </conditionalFormatting>
  <conditionalFormatting sqref="BG53:BN58">
    <cfRule type="expression" dxfId="551" priority="772" stopIfTrue="1">
      <formula>$D53="N/A"</formula>
    </cfRule>
  </conditionalFormatting>
  <conditionalFormatting sqref="BG61:BN62">
    <cfRule type="expression" dxfId="550" priority="771" stopIfTrue="1">
      <formula>$D61="N/A"</formula>
    </cfRule>
  </conditionalFormatting>
  <conditionalFormatting sqref="BG69:BN72">
    <cfRule type="expression" dxfId="549" priority="770" stopIfTrue="1">
      <formula>$D69="N/A"</formula>
    </cfRule>
  </conditionalFormatting>
  <conditionalFormatting sqref="BG74:BN79">
    <cfRule type="expression" dxfId="548" priority="769" stopIfTrue="1">
      <formula>$D74="N/A"</formula>
    </cfRule>
  </conditionalFormatting>
  <conditionalFormatting sqref="BG82:BN85">
    <cfRule type="expression" dxfId="547" priority="768" stopIfTrue="1">
      <formula>$D82="N/A"</formula>
    </cfRule>
  </conditionalFormatting>
  <conditionalFormatting sqref="BG87:BN88">
    <cfRule type="expression" dxfId="546" priority="767" stopIfTrue="1">
      <formula>$D87="N/A"</formula>
    </cfRule>
  </conditionalFormatting>
  <conditionalFormatting sqref="BG91:BN92">
    <cfRule type="expression" dxfId="545" priority="766" stopIfTrue="1">
      <formula>$D91="N/A"</formula>
    </cfRule>
  </conditionalFormatting>
  <conditionalFormatting sqref="BG95:BN95">
    <cfRule type="expression" dxfId="544" priority="2301" stopIfTrue="1">
      <formula>$BF95="N/A"</formula>
    </cfRule>
  </conditionalFormatting>
  <conditionalFormatting sqref="BG96:BN104">
    <cfRule type="expression" dxfId="543" priority="765" stopIfTrue="1">
      <formula>$D96="N/A"</formula>
    </cfRule>
  </conditionalFormatting>
  <conditionalFormatting sqref="BG110:BN113">
    <cfRule type="expression" dxfId="542" priority="764" stopIfTrue="1">
      <formula>$D110="N/A"</formula>
    </cfRule>
  </conditionalFormatting>
  <conditionalFormatting sqref="BG121:BN123">
    <cfRule type="expression" dxfId="541" priority="763" stopIfTrue="1">
      <formula>$D121="N/A"</formula>
    </cfRule>
  </conditionalFormatting>
  <conditionalFormatting sqref="BG126:BN127">
    <cfRule type="expression" dxfId="540" priority="762" stopIfTrue="1">
      <formula>$D126="N/A"</formula>
    </cfRule>
  </conditionalFormatting>
  <conditionalFormatting sqref="BG131:BN169">
    <cfRule type="expression" dxfId="539" priority="761" stopIfTrue="1">
      <formula>$D131="N/A"</formula>
    </cfRule>
  </conditionalFormatting>
  <conditionalFormatting sqref="BG173:BN176">
    <cfRule type="expression" dxfId="538" priority="760" stopIfTrue="1">
      <formula>$D173="N/A"</formula>
    </cfRule>
  </conditionalFormatting>
  <conditionalFormatting sqref="BG179:BN221">
    <cfRule type="expression" dxfId="537" priority="759" stopIfTrue="1">
      <formula>$D179="N/A"</formula>
    </cfRule>
  </conditionalFormatting>
  <conditionalFormatting sqref="BG231:BN261">
    <cfRule type="expression" dxfId="536" priority="756" stopIfTrue="1">
      <formula>$D231="N/A"</formula>
    </cfRule>
  </conditionalFormatting>
  <conditionalFormatting sqref="BG263:BN313">
    <cfRule type="expression" dxfId="535" priority="754" stopIfTrue="1">
      <formula>$D263="N/A"</formula>
    </cfRule>
  </conditionalFormatting>
  <conditionalFormatting sqref="BG315:BN327">
    <cfRule type="expression" dxfId="534" priority="753" stopIfTrue="1">
      <formula>$D315="N/A"</formula>
    </cfRule>
  </conditionalFormatting>
  <conditionalFormatting sqref="BG329:BN341">
    <cfRule type="expression" dxfId="533" priority="752" stopIfTrue="1">
      <formula>$D329="N/A"</formula>
    </cfRule>
  </conditionalFormatting>
  <conditionalFormatting sqref="BG344:BN344">
    <cfRule type="expression" dxfId="532" priority="751" stopIfTrue="1">
      <formula>$D344="N/A"</formula>
    </cfRule>
  </conditionalFormatting>
  <conditionalFormatting sqref="BG348:BN357">
    <cfRule type="expression" dxfId="531" priority="750" stopIfTrue="1">
      <formula>$D348="N/A"</formula>
    </cfRule>
  </conditionalFormatting>
  <conditionalFormatting sqref="BG359:BN393">
    <cfRule type="expression" dxfId="530" priority="749" stopIfTrue="1">
      <formula>$D359="N/A"</formula>
    </cfRule>
  </conditionalFormatting>
  <conditionalFormatting sqref="BG396:BN427">
    <cfRule type="expression" dxfId="529" priority="748" stopIfTrue="1">
      <formula>$D396="N/A"</formula>
    </cfRule>
  </conditionalFormatting>
  <conditionalFormatting sqref="BG430:BN438">
    <cfRule type="expression" dxfId="528" priority="747" stopIfTrue="1">
      <formula>$D430="N/A"</formula>
    </cfRule>
  </conditionalFormatting>
  <conditionalFormatting sqref="BG535:BN538">
    <cfRule type="expression" dxfId="527" priority="744" stopIfTrue="1">
      <formula>$D535="N/A"</formula>
    </cfRule>
  </conditionalFormatting>
  <conditionalFormatting sqref="BG540:BN541">
    <cfRule type="expression" dxfId="526" priority="743" stopIfTrue="1">
      <formula>$D540="N/A"</formula>
    </cfRule>
  </conditionalFormatting>
  <conditionalFormatting sqref="BG546:BN582">
    <cfRule type="expression" dxfId="525" priority="740" stopIfTrue="1">
      <formula>$D546="N/A"</formula>
    </cfRule>
  </conditionalFormatting>
  <conditionalFormatting sqref="BG584:BN603">
    <cfRule type="expression" dxfId="524" priority="739" stopIfTrue="1">
      <formula>$D584="N/A"</formula>
    </cfRule>
  </conditionalFormatting>
  <conditionalFormatting sqref="BG659:BN666">
    <cfRule type="expression" dxfId="523" priority="736" stopIfTrue="1">
      <formula>$D659="N/A"</formula>
    </cfRule>
  </conditionalFormatting>
  <conditionalFormatting sqref="BG669:BN672">
    <cfRule type="expression" dxfId="522" priority="735" stopIfTrue="1">
      <formula>$D669="N/A"</formula>
    </cfRule>
  </conditionalFormatting>
  <conditionalFormatting sqref="BG678:BN678">
    <cfRule type="expression" dxfId="521" priority="734" stopIfTrue="1">
      <formula>$D678="N/A"</formula>
    </cfRule>
  </conditionalFormatting>
  <conditionalFormatting sqref="BG683:BN685">
    <cfRule type="expression" dxfId="520" priority="733" stopIfTrue="1">
      <formula>$D683="N/A"</formula>
    </cfRule>
  </conditionalFormatting>
  <conditionalFormatting sqref="BG687:BN692">
    <cfRule type="expression" dxfId="519" priority="23" stopIfTrue="1">
      <formula>$D687="N/A"</formula>
    </cfRule>
  </conditionalFormatting>
  <conditionalFormatting sqref="BG695:BN696">
    <cfRule type="expression" dxfId="518" priority="729" stopIfTrue="1">
      <formula>$D695="N/A"</formula>
    </cfRule>
  </conditionalFormatting>
  <conditionalFormatting sqref="BG698:BN710">
    <cfRule type="expression" dxfId="517" priority="728" stopIfTrue="1">
      <formula>$D698="N/A"</formula>
    </cfRule>
  </conditionalFormatting>
  <conditionalFormatting sqref="BG719:BN729">
    <cfRule type="expression" dxfId="516" priority="727" stopIfTrue="1">
      <formula>$D719="N/A"</formula>
    </cfRule>
  </conditionalFormatting>
  <conditionalFormatting sqref="BG732:BN737">
    <cfRule type="expression" dxfId="515" priority="726" stopIfTrue="1">
      <formula>$D732="N/A"</formula>
    </cfRule>
  </conditionalFormatting>
  <conditionalFormatting sqref="BG739:BN743">
    <cfRule type="expression" dxfId="514" priority="725" stopIfTrue="1">
      <formula>$D739="N/A"</formula>
    </cfRule>
  </conditionalFormatting>
  <conditionalFormatting sqref="BG745:BN756">
    <cfRule type="expression" dxfId="513" priority="724" stopIfTrue="1">
      <formula>$D745="N/A"</formula>
    </cfRule>
  </conditionalFormatting>
  <conditionalFormatting sqref="BG758:BN759">
    <cfRule type="expression" dxfId="512" priority="723" stopIfTrue="1">
      <formula>$D758="N/A"</formula>
    </cfRule>
  </conditionalFormatting>
  <conditionalFormatting sqref="BG765:BN767">
    <cfRule type="expression" dxfId="511" priority="722" stopIfTrue="1">
      <formula>$D765="N/A"</formula>
    </cfRule>
  </conditionalFormatting>
  <conditionalFormatting sqref="BG770:BN776">
    <cfRule type="expression" dxfId="510" priority="721" stopIfTrue="1">
      <formula>$D770="N/A"</formula>
    </cfRule>
  </conditionalFormatting>
  <conditionalFormatting sqref="BG778:BN839">
    <cfRule type="expression" dxfId="509" priority="719" stopIfTrue="1">
      <formula>$D778="N/A"</formula>
    </cfRule>
  </conditionalFormatting>
  <conditionalFormatting sqref="BG884:BN904">
    <cfRule type="expression" dxfId="508" priority="718" stopIfTrue="1">
      <formula>$D884="N/A"</formula>
    </cfRule>
  </conditionalFormatting>
  <conditionalFormatting sqref="BG909:BN954">
    <cfRule type="expression" dxfId="507" priority="717" stopIfTrue="1">
      <formula>$D909="N/A"</formula>
    </cfRule>
  </conditionalFormatting>
  <conditionalFormatting sqref="BG959:BN967">
    <cfRule type="expression" dxfId="506" priority="715" stopIfTrue="1">
      <formula>$D959="N/A"</formula>
    </cfRule>
  </conditionalFormatting>
  <conditionalFormatting sqref="BG972:BN1025">
    <cfRule type="expression" dxfId="505" priority="710" stopIfTrue="1">
      <formula>$D972="N/A"</formula>
    </cfRule>
  </conditionalFormatting>
  <conditionalFormatting sqref="BG1028:BN1041">
    <cfRule type="expression" dxfId="504" priority="706" stopIfTrue="1">
      <formula>$D1028="N/A"</formula>
    </cfRule>
  </conditionalFormatting>
  <conditionalFormatting sqref="BG1043:BN1099">
    <cfRule type="expression" dxfId="503" priority="705" stopIfTrue="1">
      <formula>$D1043="N/A"</formula>
    </cfRule>
  </conditionalFormatting>
  <conditionalFormatting sqref="BG1101:BN1116">
    <cfRule type="expression" dxfId="502" priority="704" stopIfTrue="1">
      <formula>$D1101="N/A"</formula>
    </cfRule>
  </conditionalFormatting>
  <conditionalFormatting sqref="BG1120:BN1125">
    <cfRule type="expression" dxfId="501" priority="703" stopIfTrue="1">
      <formula>$D1120="N/A"</formula>
    </cfRule>
  </conditionalFormatting>
  <conditionalFormatting sqref="BG1137:BN1141">
    <cfRule type="expression" dxfId="500" priority="702" stopIfTrue="1">
      <formula>$D1137="N/A"</formula>
    </cfRule>
  </conditionalFormatting>
  <conditionalFormatting sqref="BG1148:BN1148">
    <cfRule type="expression" dxfId="499" priority="1945" stopIfTrue="1">
      <formula>$D1148="N/A"</formula>
    </cfRule>
  </conditionalFormatting>
  <conditionalFormatting sqref="BG1191:BN1201">
    <cfRule type="expression" dxfId="498" priority="701" stopIfTrue="1">
      <formula>$D1191="N/A"</formula>
    </cfRule>
  </conditionalFormatting>
  <conditionalFormatting sqref="BG1203:BN1209">
    <cfRule type="expression" dxfId="497" priority="700" stopIfTrue="1">
      <formula>$D1203="N/A"</formula>
    </cfRule>
  </conditionalFormatting>
  <conditionalFormatting sqref="BG1216:BN1225">
    <cfRule type="expression" dxfId="496" priority="696" stopIfTrue="1">
      <formula>$D1216="N/A"</formula>
    </cfRule>
  </conditionalFormatting>
  <conditionalFormatting sqref="BG1229:BN1269">
    <cfRule type="expression" dxfId="495" priority="695" stopIfTrue="1">
      <formula>$D1229="N/A"</formula>
    </cfRule>
  </conditionalFormatting>
  <conditionalFormatting sqref="BG1273:BN1276">
    <cfRule type="expression" dxfId="494" priority="694" stopIfTrue="1">
      <formula>$D1273="N/A"</formula>
    </cfRule>
  </conditionalFormatting>
  <conditionalFormatting sqref="BG1278:BN1284">
    <cfRule type="expression" dxfId="493" priority="693" stopIfTrue="1">
      <formula>$D1278="N/A"</formula>
    </cfRule>
  </conditionalFormatting>
  <conditionalFormatting sqref="BG1286:BN1289">
    <cfRule type="expression" dxfId="492" priority="692" stopIfTrue="1">
      <formula>$D1286="N/A"</formula>
    </cfRule>
  </conditionalFormatting>
  <conditionalFormatting sqref="BG1291:BN1302">
    <cfRule type="expression" dxfId="491" priority="687" stopIfTrue="1">
      <formula>$D1291="N/A"</formula>
    </cfRule>
  </conditionalFormatting>
  <conditionalFormatting sqref="BG1304:BN1324">
    <cfRule type="expression" dxfId="490" priority="686" stopIfTrue="1">
      <formula>$D1304="N/A"</formula>
    </cfRule>
  </conditionalFormatting>
  <conditionalFormatting sqref="BG1326:BN1329">
    <cfRule type="expression" dxfId="489" priority="685" stopIfTrue="1">
      <formula>$D1326="N/A"</formula>
    </cfRule>
  </conditionalFormatting>
  <conditionalFormatting sqref="BG1331:BN1344">
    <cfRule type="expression" dxfId="488" priority="684" stopIfTrue="1">
      <formula>$D1331="N/A"</formula>
    </cfRule>
  </conditionalFormatting>
  <conditionalFormatting sqref="BG1348:BN1355">
    <cfRule type="expression" dxfId="487" priority="683" stopIfTrue="1">
      <formula>$D1348="N/A"</formula>
    </cfRule>
  </conditionalFormatting>
  <conditionalFormatting sqref="BG1357:BN1363">
    <cfRule type="expression" dxfId="486" priority="682" stopIfTrue="1">
      <formula>$D1357="N/A"</formula>
    </cfRule>
  </conditionalFormatting>
  <conditionalFormatting sqref="BG1366:BN1381">
    <cfRule type="expression" dxfId="485" priority="681" stopIfTrue="1">
      <formula>$D1366="N/A"</formula>
    </cfRule>
  </conditionalFormatting>
  <conditionalFormatting sqref="BG1383:BN1397">
    <cfRule type="expression" dxfId="484" priority="678" stopIfTrue="1">
      <formula>$D1383="N/A"</formula>
    </cfRule>
  </conditionalFormatting>
  <conditionalFormatting sqref="BG1400:BN1412">
    <cfRule type="expression" dxfId="483" priority="675" stopIfTrue="1">
      <formula>$D1400="N/A"</formula>
    </cfRule>
  </conditionalFormatting>
  <conditionalFormatting sqref="BG1415:BN1455">
    <cfRule type="expression" dxfId="482" priority="670" stopIfTrue="1">
      <formula>$D1415="N/A"</formula>
    </cfRule>
  </conditionalFormatting>
  <conditionalFormatting sqref="BI1504:BJ1565 BI1566">
    <cfRule type="expression" dxfId="481" priority="665" stopIfTrue="1">
      <formula>$D1504="N/A"</formula>
    </cfRule>
  </conditionalFormatting>
  <conditionalFormatting sqref="BI1567:BJ1581">
    <cfRule type="expression" dxfId="480" priority="664" stopIfTrue="1">
      <formula>$D1567="N/A"</formula>
    </cfRule>
  </conditionalFormatting>
  <conditionalFormatting sqref="BJ483:BJ484">
    <cfRule type="expression" dxfId="479" priority="2313" stopIfTrue="1">
      <formula>$D484="N/A"</formula>
    </cfRule>
  </conditionalFormatting>
  <conditionalFormatting sqref="BJ1566">
    <cfRule type="expression" dxfId="478" priority="28">
      <formula>$AC1566="N/A"</formula>
    </cfRule>
  </conditionalFormatting>
  <conditionalFormatting sqref="BL1588:BN1590">
    <cfRule type="expression" dxfId="477" priority="1801" stopIfTrue="1">
      <formula>$D1588="N/A"</formula>
    </cfRule>
  </conditionalFormatting>
  <conditionalFormatting sqref="BP1588:BP1590">
    <cfRule type="expression" dxfId="476" priority="1800" stopIfTrue="1">
      <formula>$D1588="N/A"</formula>
    </cfRule>
  </conditionalFormatting>
  <conditionalFormatting sqref="BP12:BW17 BP20:BW21">
    <cfRule type="expression" dxfId="475" priority="2276" stopIfTrue="1">
      <formula>$D12="N/A"</formula>
    </cfRule>
  </conditionalFormatting>
  <conditionalFormatting sqref="BP27:BW28">
    <cfRule type="expression" dxfId="474" priority="663" stopIfTrue="1">
      <formula>$D27="N/A"</formula>
    </cfRule>
  </conditionalFormatting>
  <conditionalFormatting sqref="BP31:BW35">
    <cfRule type="expression" dxfId="473" priority="662" stopIfTrue="1">
      <formula>$D31="N/A"</formula>
    </cfRule>
  </conditionalFormatting>
  <conditionalFormatting sqref="BP40:BW40">
    <cfRule type="expression" dxfId="472" priority="661" stopIfTrue="1">
      <formula>$D40="N/A"</formula>
    </cfRule>
  </conditionalFormatting>
  <conditionalFormatting sqref="BP44:BW44">
    <cfRule type="expression" dxfId="471" priority="660" stopIfTrue="1">
      <formula>$D44="N/A"</formula>
    </cfRule>
  </conditionalFormatting>
  <conditionalFormatting sqref="BP46:BW48">
    <cfRule type="expression" dxfId="470" priority="659" stopIfTrue="1">
      <formula>$D46="N/A"</formula>
    </cfRule>
  </conditionalFormatting>
  <conditionalFormatting sqref="BP50:BW51">
    <cfRule type="expression" dxfId="469" priority="658" stopIfTrue="1">
      <formula>$D50="N/A"</formula>
    </cfRule>
  </conditionalFormatting>
  <conditionalFormatting sqref="BP53:BW58">
    <cfRule type="expression" dxfId="468" priority="657" stopIfTrue="1">
      <formula>$D53="N/A"</formula>
    </cfRule>
  </conditionalFormatting>
  <conditionalFormatting sqref="BP61:BW62">
    <cfRule type="expression" dxfId="467" priority="656" stopIfTrue="1">
      <formula>$D61="N/A"</formula>
    </cfRule>
  </conditionalFormatting>
  <conditionalFormatting sqref="BP69:BW72">
    <cfRule type="expression" dxfId="466" priority="655" stopIfTrue="1">
      <formula>$D69="N/A"</formula>
    </cfRule>
  </conditionalFormatting>
  <conditionalFormatting sqref="BP74:BW79">
    <cfRule type="expression" dxfId="465" priority="649" stopIfTrue="1">
      <formula>$D74="N/A"</formula>
    </cfRule>
  </conditionalFormatting>
  <conditionalFormatting sqref="BP82:BW85">
    <cfRule type="expression" dxfId="464" priority="647" stopIfTrue="1">
      <formula>$D82="N/A"</formula>
    </cfRule>
  </conditionalFormatting>
  <conditionalFormatting sqref="BP87:BW88">
    <cfRule type="expression" dxfId="463" priority="645" stopIfTrue="1">
      <formula>$D87="N/A"</formula>
    </cfRule>
  </conditionalFormatting>
  <conditionalFormatting sqref="BP91:BW92">
    <cfRule type="expression" dxfId="462" priority="644" stopIfTrue="1">
      <formula>$D91="N/A"</formula>
    </cfRule>
  </conditionalFormatting>
  <conditionalFormatting sqref="BP95:BW95">
    <cfRule type="expression" dxfId="461" priority="2300" stopIfTrue="1">
      <formula>$BO95="N/A"</formula>
    </cfRule>
  </conditionalFormatting>
  <conditionalFormatting sqref="BP100:BW100">
    <cfRule type="expression" dxfId="460" priority="643" stopIfTrue="1">
      <formula>$D100="N/A"</formula>
    </cfRule>
  </conditionalFormatting>
  <conditionalFormatting sqref="BP110:BW113">
    <cfRule type="expression" dxfId="459" priority="642" stopIfTrue="1">
      <formula>$D110="N/A"</formula>
    </cfRule>
  </conditionalFormatting>
  <conditionalFormatting sqref="BP121:BW123">
    <cfRule type="expression" dxfId="458" priority="641" stopIfTrue="1">
      <formula>$D121="N/A"</formula>
    </cfRule>
  </conditionalFormatting>
  <conditionalFormatting sqref="BP127:BW127">
    <cfRule type="expression" dxfId="457" priority="2049" stopIfTrue="1">
      <formula>$D127="N/A"</formula>
    </cfRule>
  </conditionalFormatting>
  <conditionalFormatting sqref="BP131:BW169">
    <cfRule type="expression" dxfId="456" priority="640" stopIfTrue="1">
      <formula>$D131="N/A"</formula>
    </cfRule>
  </conditionalFormatting>
  <conditionalFormatting sqref="BP173:BW176">
    <cfRule type="expression" dxfId="455" priority="639" stopIfTrue="1">
      <formula>$D173="N/A"</formula>
    </cfRule>
  </conditionalFormatting>
  <conditionalFormatting sqref="BP179:BW221">
    <cfRule type="expression" dxfId="454" priority="638" stopIfTrue="1">
      <formula>$D179="N/A"</formula>
    </cfRule>
  </conditionalFormatting>
  <conditionalFormatting sqref="BP231:BW260">
    <cfRule type="expression" dxfId="453" priority="635" stopIfTrue="1">
      <formula>$D231="N/A"</formula>
    </cfRule>
  </conditionalFormatting>
  <conditionalFormatting sqref="BP263:BW268">
    <cfRule type="expression" dxfId="452" priority="634" stopIfTrue="1">
      <formula>$D263="N/A"</formula>
    </cfRule>
  </conditionalFormatting>
  <conditionalFormatting sqref="BP270:BW313">
    <cfRule type="expression" dxfId="451" priority="632" stopIfTrue="1">
      <formula>$D270="N/A"</formula>
    </cfRule>
  </conditionalFormatting>
  <conditionalFormatting sqref="BP315:BW327">
    <cfRule type="expression" dxfId="450" priority="631" stopIfTrue="1">
      <formula>$D315="N/A"</formula>
    </cfRule>
  </conditionalFormatting>
  <conditionalFormatting sqref="BP329:BW341">
    <cfRule type="expression" dxfId="449" priority="630" stopIfTrue="1">
      <formula>$D329="N/A"</formula>
    </cfRule>
  </conditionalFormatting>
  <conditionalFormatting sqref="BP344:BW344">
    <cfRule type="expression" dxfId="448" priority="629" stopIfTrue="1">
      <formula>$D344="N/A"</formula>
    </cfRule>
  </conditionalFormatting>
  <conditionalFormatting sqref="BP348:BW357">
    <cfRule type="expression" dxfId="447" priority="628" stopIfTrue="1">
      <formula>$D348="N/A"</formula>
    </cfRule>
  </conditionalFormatting>
  <conditionalFormatting sqref="BP540:BW541">
    <cfRule type="expression" dxfId="446" priority="627" stopIfTrue="1">
      <formula>$D540="N/A"</formula>
    </cfRule>
  </conditionalFormatting>
  <conditionalFormatting sqref="BP546:BW582">
    <cfRule type="expression" dxfId="445" priority="63" stopIfTrue="1">
      <formula>$D546="N/A"</formula>
    </cfRule>
  </conditionalFormatting>
  <conditionalFormatting sqref="BP604:BW625">
    <cfRule type="expression" dxfId="444" priority="2013" stopIfTrue="1">
      <formula>$D604="N/A"</formula>
    </cfRule>
  </conditionalFormatting>
  <conditionalFormatting sqref="BP659:BW666">
    <cfRule type="expression" dxfId="443" priority="620" stopIfTrue="1">
      <formula>$D659="N/A"</formula>
    </cfRule>
  </conditionalFormatting>
  <conditionalFormatting sqref="BP669:BW672">
    <cfRule type="expression" dxfId="442" priority="619" stopIfTrue="1">
      <formula>$D669="N/A"</formula>
    </cfRule>
  </conditionalFormatting>
  <conditionalFormatting sqref="BP678:BW678">
    <cfRule type="expression" dxfId="441" priority="618" stopIfTrue="1">
      <formula>$D678="N/A"</formula>
    </cfRule>
  </conditionalFormatting>
  <conditionalFormatting sqref="BP683:BW685">
    <cfRule type="expression" dxfId="440" priority="617" stopIfTrue="1">
      <formula>$D683="N/A"</formula>
    </cfRule>
  </conditionalFormatting>
  <conditionalFormatting sqref="BP687:BW692">
    <cfRule type="expression" dxfId="439" priority="22" stopIfTrue="1">
      <formula>$D687="N/A"</formula>
    </cfRule>
  </conditionalFormatting>
  <conditionalFormatting sqref="BP695:BW696">
    <cfRule type="expression" dxfId="438" priority="612" stopIfTrue="1">
      <formula>$D695="N/A"</formula>
    </cfRule>
  </conditionalFormatting>
  <conditionalFormatting sqref="BP698:BW710">
    <cfRule type="expression" dxfId="437" priority="611" stopIfTrue="1">
      <formula>$D698="N/A"</formula>
    </cfRule>
  </conditionalFormatting>
  <conditionalFormatting sqref="BP719:BW729">
    <cfRule type="expression" dxfId="436" priority="610" stopIfTrue="1">
      <formula>$D719="N/A"</formula>
    </cfRule>
  </conditionalFormatting>
  <conditionalFormatting sqref="BP732:BW737">
    <cfRule type="expression" dxfId="435" priority="609" stopIfTrue="1">
      <formula>$D732="N/A"</formula>
    </cfRule>
  </conditionalFormatting>
  <conditionalFormatting sqref="BP740:BW743">
    <cfRule type="expression" dxfId="434" priority="608" stopIfTrue="1">
      <formula>$D740="N/A"</formula>
    </cfRule>
  </conditionalFormatting>
  <conditionalFormatting sqref="BP745:BW756">
    <cfRule type="expression" dxfId="433" priority="607" stopIfTrue="1">
      <formula>$D745="N/A"</formula>
    </cfRule>
  </conditionalFormatting>
  <conditionalFormatting sqref="BP765:BW767">
    <cfRule type="expression" dxfId="432" priority="606" stopIfTrue="1">
      <formula>$D765="N/A"</formula>
    </cfRule>
  </conditionalFormatting>
  <conditionalFormatting sqref="BP770:BW775">
    <cfRule type="expression" dxfId="431" priority="605" stopIfTrue="1">
      <formula>$D770="N/A"</formula>
    </cfRule>
  </conditionalFormatting>
  <conditionalFormatting sqref="BP778:BW839">
    <cfRule type="expression" dxfId="430" priority="603" stopIfTrue="1">
      <formula>$D778="N/A"</formula>
    </cfRule>
  </conditionalFormatting>
  <conditionalFormatting sqref="BP884:BW904">
    <cfRule type="expression" dxfId="429" priority="602" stopIfTrue="1">
      <formula>$D884="N/A"</formula>
    </cfRule>
  </conditionalFormatting>
  <conditionalFormatting sqref="BP909:BW954">
    <cfRule type="expression" dxfId="428" priority="601" stopIfTrue="1">
      <formula>$D909="N/A"</formula>
    </cfRule>
  </conditionalFormatting>
  <conditionalFormatting sqref="BP959:BW964">
    <cfRule type="expression" dxfId="427" priority="600" stopIfTrue="1">
      <formula>$D959="N/A"</formula>
    </cfRule>
  </conditionalFormatting>
  <conditionalFormatting sqref="BP967:BW967">
    <cfRule type="expression" dxfId="426" priority="599" stopIfTrue="1">
      <formula>$D967="N/A"</formula>
    </cfRule>
  </conditionalFormatting>
  <conditionalFormatting sqref="BP972:BW1015">
    <cfRule type="expression" dxfId="425" priority="593" stopIfTrue="1">
      <formula>$D972="N/A"</formula>
    </cfRule>
  </conditionalFormatting>
  <conditionalFormatting sqref="BP1020:BW1025">
    <cfRule type="expression" dxfId="424" priority="592" stopIfTrue="1">
      <formula>$D1020="N/A"</formula>
    </cfRule>
  </conditionalFormatting>
  <conditionalFormatting sqref="BP1028:BW1030">
    <cfRule type="expression" dxfId="423" priority="591" stopIfTrue="1">
      <formula>$D1028="N/A"</formula>
    </cfRule>
  </conditionalFormatting>
  <conditionalFormatting sqref="BP1032:BW1038">
    <cfRule type="expression" dxfId="422" priority="590" stopIfTrue="1">
      <formula>$D1032="N/A"</formula>
    </cfRule>
  </conditionalFormatting>
  <conditionalFormatting sqref="BP1041:BW1041">
    <cfRule type="expression" dxfId="421" priority="589" stopIfTrue="1">
      <formula>$D1041="N/A"</formula>
    </cfRule>
  </conditionalFormatting>
  <conditionalFormatting sqref="BP1043:BW1067">
    <cfRule type="expression" dxfId="420" priority="588" stopIfTrue="1">
      <formula>$D1043="N/A"</formula>
    </cfRule>
  </conditionalFormatting>
  <conditionalFormatting sqref="BP1070:BW1099">
    <cfRule type="expression" dxfId="419" priority="587" stopIfTrue="1">
      <formula>$D1070="N/A"</formula>
    </cfRule>
  </conditionalFormatting>
  <conditionalFormatting sqref="BP1101:BW1142">
    <cfRule type="expression" dxfId="418" priority="584" stopIfTrue="1">
      <formula>$D1101="N/A"</formula>
    </cfRule>
  </conditionalFormatting>
  <conditionalFormatting sqref="BP1148:BW1148">
    <cfRule type="expression" dxfId="417" priority="583" stopIfTrue="1">
      <formula>$D1148="N/A"</formula>
    </cfRule>
  </conditionalFormatting>
  <conditionalFormatting sqref="BP1191:BW1201">
    <cfRule type="expression" dxfId="416" priority="582" stopIfTrue="1">
      <formula>$D1191="N/A"</formula>
    </cfRule>
  </conditionalFormatting>
  <conditionalFormatting sqref="BP1203:BW1212">
    <cfRule type="expression" dxfId="415" priority="581" stopIfTrue="1">
      <formula>$D1203="N/A"</formula>
    </cfRule>
  </conditionalFormatting>
  <conditionalFormatting sqref="BP1215:BW1221">
    <cfRule type="expression" dxfId="414" priority="580" stopIfTrue="1">
      <formula>$D1215="N/A"</formula>
    </cfRule>
  </conditionalFormatting>
  <conditionalFormatting sqref="BP1223:BW1225">
    <cfRule type="expression" dxfId="413" priority="577" stopIfTrue="1">
      <formula>$D1223="N/A"</formula>
    </cfRule>
  </conditionalFormatting>
  <conditionalFormatting sqref="BP1229:BW1269">
    <cfRule type="expression" dxfId="412" priority="576" stopIfTrue="1">
      <formula>$D1229="N/A"</formula>
    </cfRule>
  </conditionalFormatting>
  <conditionalFormatting sqref="BP1273:BW1276">
    <cfRule type="expression" dxfId="411" priority="575" stopIfTrue="1">
      <formula>$D1273="N/A"</formula>
    </cfRule>
  </conditionalFormatting>
  <conditionalFormatting sqref="BP1278:BW1284">
    <cfRule type="expression" dxfId="410" priority="574" stopIfTrue="1">
      <formula>$D1278="N/A"</formula>
    </cfRule>
  </conditionalFormatting>
  <conditionalFormatting sqref="BP1286:BW1289">
    <cfRule type="expression" dxfId="409" priority="573" stopIfTrue="1">
      <formula>$D1286="N/A"</formula>
    </cfRule>
  </conditionalFormatting>
  <conditionalFormatting sqref="BP1291:BW1302">
    <cfRule type="expression" dxfId="408" priority="569" stopIfTrue="1">
      <formula>$D1291="N/A"</formula>
    </cfRule>
  </conditionalFormatting>
  <conditionalFormatting sqref="BP1304:BW1324">
    <cfRule type="expression" dxfId="407" priority="568" stopIfTrue="1">
      <formula>$D1304="N/A"</formula>
    </cfRule>
  </conditionalFormatting>
  <conditionalFormatting sqref="BP1326:BW1329">
    <cfRule type="expression" dxfId="406" priority="567" stopIfTrue="1">
      <formula>$D1326="N/A"</formula>
    </cfRule>
  </conditionalFormatting>
  <conditionalFormatting sqref="BP1331:BW1344">
    <cfRule type="expression" dxfId="405" priority="566" stopIfTrue="1">
      <formula>$D1331="N/A"</formula>
    </cfRule>
  </conditionalFormatting>
  <conditionalFormatting sqref="BP1348:BW1355">
    <cfRule type="expression" dxfId="404" priority="565" stopIfTrue="1">
      <formula>$D1348="N/A"</formula>
    </cfRule>
  </conditionalFormatting>
  <conditionalFormatting sqref="BP1357:BW1363">
    <cfRule type="expression" dxfId="403" priority="564" stopIfTrue="1">
      <formula>$D1357="N/A"</formula>
    </cfRule>
  </conditionalFormatting>
  <conditionalFormatting sqref="BP1366:BW1381">
    <cfRule type="expression" dxfId="402" priority="563" stopIfTrue="1">
      <formula>$D1366="N/A"</formula>
    </cfRule>
  </conditionalFormatting>
  <conditionalFormatting sqref="BP1383:BW1399">
    <cfRule type="expression" dxfId="401" priority="560" stopIfTrue="1">
      <formula>$D1383="N/A"</formula>
    </cfRule>
  </conditionalFormatting>
  <conditionalFormatting sqref="BP1402:BW1455">
    <cfRule type="expression" dxfId="400" priority="18" stopIfTrue="1">
      <formula>$D1402="N/A"</formula>
    </cfRule>
  </conditionalFormatting>
  <conditionalFormatting sqref="BP1504:BW1555 BP1557:BW1558 BP1561:BW1581">
    <cfRule type="expression" dxfId="399" priority="548" stopIfTrue="1">
      <formula>$D1504="N/A"</formula>
    </cfRule>
  </conditionalFormatting>
  <conditionalFormatting sqref="BU1588:BW1590">
    <cfRule type="expression" dxfId="398" priority="1797" stopIfTrue="1">
      <formula>$D1588="N/A"</formula>
    </cfRule>
  </conditionalFormatting>
  <conditionalFormatting sqref="BY972:BZ991 CC972:CD991 BY992:CD992 BY993:BZ993 CC993:CD993 BY994:CD994 BY995:BZ1015 CC995:CD1015 BY1144:CF1144">
    <cfRule type="expression" dxfId="397" priority="1387" stopIfTrue="1">
      <formula>$D972="N/A"</formula>
    </cfRule>
  </conditionalFormatting>
  <conditionalFormatting sqref="BY12:CF21">
    <cfRule type="expression" dxfId="396" priority="1423" stopIfTrue="1">
      <formula>$D12="N/A"</formula>
    </cfRule>
  </conditionalFormatting>
  <conditionalFormatting sqref="BY27:CF28">
    <cfRule type="expression" dxfId="395" priority="547" stopIfTrue="1">
      <formula>$D27="N/A"</formula>
    </cfRule>
  </conditionalFormatting>
  <conditionalFormatting sqref="BY31:CF35">
    <cfRule type="expression" dxfId="394" priority="546" stopIfTrue="1">
      <formula>$D31="N/A"</formula>
    </cfRule>
  </conditionalFormatting>
  <conditionalFormatting sqref="BY40:CF40">
    <cfRule type="expression" dxfId="393" priority="545" stopIfTrue="1">
      <formula>$D40="N/A"</formula>
    </cfRule>
  </conditionalFormatting>
  <conditionalFormatting sqref="BY44:CF44">
    <cfRule type="expression" dxfId="392" priority="544" stopIfTrue="1">
      <formula>$D44="N/A"</formula>
    </cfRule>
  </conditionalFormatting>
  <conditionalFormatting sqref="BY46:CF48">
    <cfRule type="expression" dxfId="391" priority="543" stopIfTrue="1">
      <formula>$D46="N/A"</formula>
    </cfRule>
  </conditionalFormatting>
  <conditionalFormatting sqref="BY50:CF51">
    <cfRule type="expression" dxfId="390" priority="542" stopIfTrue="1">
      <formula>$D50="N/A"</formula>
    </cfRule>
  </conditionalFormatting>
  <conditionalFormatting sqref="BY53:CF58">
    <cfRule type="expression" dxfId="389" priority="541" stopIfTrue="1">
      <formula>$D53="N/A"</formula>
    </cfRule>
  </conditionalFormatting>
  <conditionalFormatting sqref="BY61:CF62">
    <cfRule type="expression" dxfId="388" priority="540" stopIfTrue="1">
      <formula>$D61="N/A"</formula>
    </cfRule>
  </conditionalFormatting>
  <conditionalFormatting sqref="BY67:CF67">
    <cfRule type="expression" dxfId="387" priority="1418" stopIfTrue="1">
      <formula>$D67="N/A"</formula>
    </cfRule>
  </conditionalFormatting>
  <conditionalFormatting sqref="BY69:CF72">
    <cfRule type="expression" dxfId="386" priority="539" stopIfTrue="1">
      <formula>$D69="N/A"</formula>
    </cfRule>
  </conditionalFormatting>
  <conditionalFormatting sqref="BY74:CF79">
    <cfRule type="expression" dxfId="385" priority="24" stopIfTrue="1">
      <formula>$D74="N/A"</formula>
    </cfRule>
  </conditionalFormatting>
  <conditionalFormatting sqref="BY82:CF85">
    <cfRule type="expression" dxfId="384" priority="19" stopIfTrue="1">
      <formula>$D82="N/A"</formula>
    </cfRule>
  </conditionalFormatting>
  <conditionalFormatting sqref="BY87:CF88">
    <cfRule type="expression" dxfId="383" priority="535" stopIfTrue="1">
      <formula>$D87="N/A"</formula>
    </cfRule>
  </conditionalFormatting>
  <conditionalFormatting sqref="BY91:CF92">
    <cfRule type="expression" dxfId="382" priority="534" stopIfTrue="1">
      <formula>$D91="N/A"</formula>
    </cfRule>
  </conditionalFormatting>
  <conditionalFormatting sqref="BY100:CF100">
    <cfRule type="expression" dxfId="381" priority="533" stopIfTrue="1">
      <formula>$D100="N/A"</formula>
    </cfRule>
  </conditionalFormatting>
  <conditionalFormatting sqref="BY110:CF113">
    <cfRule type="expression" dxfId="380" priority="532" stopIfTrue="1">
      <formula>$D110="N/A"</formula>
    </cfRule>
  </conditionalFormatting>
  <conditionalFormatting sqref="BY121:CF123">
    <cfRule type="expression" dxfId="379" priority="531" stopIfTrue="1">
      <formula>$D121="N/A"</formula>
    </cfRule>
  </conditionalFormatting>
  <conditionalFormatting sqref="BY131:CF169">
    <cfRule type="expression" dxfId="378" priority="530" stopIfTrue="1">
      <formula>$D131="N/A"</formula>
    </cfRule>
  </conditionalFormatting>
  <conditionalFormatting sqref="BY173:CF176">
    <cfRule type="expression" dxfId="377" priority="529" stopIfTrue="1">
      <formula>$D173="N/A"</formula>
    </cfRule>
  </conditionalFormatting>
  <conditionalFormatting sqref="BY179:CF221">
    <cfRule type="expression" dxfId="376" priority="528" stopIfTrue="1">
      <formula>$D179="N/A"</formula>
    </cfRule>
  </conditionalFormatting>
  <conditionalFormatting sqref="BY231:CF260">
    <cfRule type="expression" dxfId="375" priority="41" stopIfTrue="1">
      <formula>$D231="N/A"</formula>
    </cfRule>
  </conditionalFormatting>
  <conditionalFormatting sqref="BY263:CF268">
    <cfRule type="expression" dxfId="374" priority="524" stopIfTrue="1">
      <formula>$D263="N/A"</formula>
    </cfRule>
  </conditionalFormatting>
  <conditionalFormatting sqref="BY270:CF313">
    <cfRule type="expression" dxfId="373" priority="522" stopIfTrue="1">
      <formula>$D270="N/A"</formula>
    </cfRule>
  </conditionalFormatting>
  <conditionalFormatting sqref="BY315:CF327">
    <cfRule type="expression" dxfId="372" priority="521" stopIfTrue="1">
      <formula>$D315="N/A"</formula>
    </cfRule>
  </conditionalFormatting>
  <conditionalFormatting sqref="BY329:CF341">
    <cfRule type="expression" dxfId="371" priority="520" stopIfTrue="1">
      <formula>$D329="N/A"</formula>
    </cfRule>
  </conditionalFormatting>
  <conditionalFormatting sqref="BY344:CF344">
    <cfRule type="expression" dxfId="370" priority="519" stopIfTrue="1">
      <formula>$D344="N/A"</formula>
    </cfRule>
  </conditionalFormatting>
  <conditionalFormatting sqref="BY348:CF357">
    <cfRule type="expression" dxfId="369" priority="518" stopIfTrue="1">
      <formula>$D348="N/A"</formula>
    </cfRule>
  </conditionalFormatting>
  <conditionalFormatting sqref="BY359:CF393">
    <cfRule type="expression" dxfId="368" priority="517" stopIfTrue="1">
      <formula>$D359="N/A"</formula>
    </cfRule>
  </conditionalFormatting>
  <conditionalFormatting sqref="BY396:CF427">
    <cfRule type="expression" dxfId="367" priority="516" stopIfTrue="1">
      <formula>$D396="N/A"</formula>
    </cfRule>
  </conditionalFormatting>
  <conditionalFormatting sqref="BY430:CF438">
    <cfRule type="expression" dxfId="366" priority="515" stopIfTrue="1">
      <formula>$D430="N/A"</formula>
    </cfRule>
  </conditionalFormatting>
  <conditionalFormatting sqref="BY441:CF532">
    <cfRule type="expression" dxfId="365" priority="513" stopIfTrue="1">
      <formula>$D441="N/A"</formula>
    </cfRule>
  </conditionalFormatting>
  <conditionalFormatting sqref="BY535:CF538">
    <cfRule type="expression" dxfId="364" priority="512" stopIfTrue="1">
      <formula>$D535="N/A"</formula>
    </cfRule>
  </conditionalFormatting>
  <conditionalFormatting sqref="BY540:CF541">
    <cfRule type="expression" dxfId="363" priority="511" stopIfTrue="1">
      <formula>$D540="N/A"</formula>
    </cfRule>
  </conditionalFormatting>
  <conditionalFormatting sqref="BY546:CF582">
    <cfRule type="expression" dxfId="362" priority="38" stopIfTrue="1">
      <formula>$D546="N/A"</formula>
    </cfRule>
  </conditionalFormatting>
  <conditionalFormatting sqref="BY604:CF625">
    <cfRule type="expression" dxfId="361" priority="1393" stopIfTrue="1">
      <formula>$D604="N/A"</formula>
    </cfRule>
  </conditionalFormatting>
  <conditionalFormatting sqref="BY637:CF639">
    <cfRule type="expression" dxfId="360" priority="1394" stopIfTrue="1">
      <formula>$D637="N/A"</formula>
    </cfRule>
  </conditionalFormatting>
  <conditionalFormatting sqref="BY659:CF666">
    <cfRule type="expression" dxfId="359" priority="35" stopIfTrue="1">
      <formula>$D659="N/A"</formula>
    </cfRule>
  </conditionalFormatting>
  <conditionalFormatting sqref="BY669:CF672">
    <cfRule type="expression" dxfId="358" priority="504" stopIfTrue="1">
      <formula>$D669="N/A"</formula>
    </cfRule>
  </conditionalFormatting>
  <conditionalFormatting sqref="BY678:CF678">
    <cfRule type="expression" dxfId="357" priority="503" stopIfTrue="1">
      <formula>$D678="N/A"</formula>
    </cfRule>
  </conditionalFormatting>
  <conditionalFormatting sqref="BY683:CF685">
    <cfRule type="expression" dxfId="356" priority="502" stopIfTrue="1">
      <formula>$D683="N/A"</formula>
    </cfRule>
  </conditionalFormatting>
  <conditionalFormatting sqref="BY687:CF692">
    <cfRule type="expression" dxfId="355" priority="21" stopIfTrue="1">
      <formula>$D687="N/A"</formula>
    </cfRule>
  </conditionalFormatting>
  <conditionalFormatting sqref="BY695:CF696">
    <cfRule type="expression" dxfId="354" priority="498" stopIfTrue="1">
      <formula>$D695="N/A"</formula>
    </cfRule>
  </conditionalFormatting>
  <conditionalFormatting sqref="BY698:CF710">
    <cfRule type="expression" dxfId="353" priority="497" stopIfTrue="1">
      <formula>$D698="N/A"</formula>
    </cfRule>
  </conditionalFormatting>
  <conditionalFormatting sqref="BY719:CF729">
    <cfRule type="expression" dxfId="352" priority="496" stopIfTrue="1">
      <formula>$D719="N/A"</formula>
    </cfRule>
  </conditionalFormatting>
  <conditionalFormatting sqref="BY732:CF737">
    <cfRule type="expression" dxfId="351" priority="495" stopIfTrue="1">
      <formula>$D732="N/A"</formula>
    </cfRule>
  </conditionalFormatting>
  <conditionalFormatting sqref="BY740:CF743">
    <cfRule type="expression" dxfId="350" priority="494" stopIfTrue="1">
      <formula>$D740="N/A"</formula>
    </cfRule>
  </conditionalFormatting>
  <conditionalFormatting sqref="BY745:CF756">
    <cfRule type="expression" dxfId="349" priority="493" stopIfTrue="1">
      <formula>$D745="N/A"</formula>
    </cfRule>
  </conditionalFormatting>
  <conditionalFormatting sqref="BY760:CF762">
    <cfRule type="expression" dxfId="348" priority="1391" stopIfTrue="1">
      <formula>$D760="N/A"</formula>
    </cfRule>
  </conditionalFormatting>
  <conditionalFormatting sqref="BY765:CF775">
    <cfRule type="expression" dxfId="347" priority="491" stopIfTrue="1">
      <formula>$D765="N/A"</formula>
    </cfRule>
  </conditionalFormatting>
  <conditionalFormatting sqref="BY778:CF839">
    <cfRule type="expression" dxfId="346" priority="489" stopIfTrue="1">
      <formula>$D778="N/A"</formula>
    </cfRule>
  </conditionalFormatting>
  <conditionalFormatting sqref="BY884:CF904">
    <cfRule type="expression" dxfId="345" priority="488" stopIfTrue="1">
      <formula>$D884="N/A"</formula>
    </cfRule>
  </conditionalFormatting>
  <conditionalFormatting sqref="BY909:CF954">
    <cfRule type="expression" dxfId="344" priority="487" stopIfTrue="1">
      <formula>$D909="N/A"</formula>
    </cfRule>
  </conditionalFormatting>
  <conditionalFormatting sqref="BY959:CF964">
    <cfRule type="expression" dxfId="343" priority="486" stopIfTrue="1">
      <formula>$D959="N/A"</formula>
    </cfRule>
  </conditionalFormatting>
  <conditionalFormatting sqref="BY967:CF967">
    <cfRule type="expression" dxfId="342" priority="485" stopIfTrue="1">
      <formula>$D967="N/A"</formula>
    </cfRule>
  </conditionalFormatting>
  <conditionalFormatting sqref="BY1020:CF1025">
    <cfRule type="expression" dxfId="341" priority="480" stopIfTrue="1">
      <formula>$D1020="N/A"</formula>
    </cfRule>
  </conditionalFormatting>
  <conditionalFormatting sqref="BY1028:CF1030">
    <cfRule type="expression" dxfId="340" priority="479" stopIfTrue="1">
      <formula>$D1028="N/A"</formula>
    </cfRule>
  </conditionalFormatting>
  <conditionalFormatting sqref="BY1032:CF1038">
    <cfRule type="expression" dxfId="339" priority="478" stopIfTrue="1">
      <formula>$D1032="N/A"</formula>
    </cfRule>
  </conditionalFormatting>
  <conditionalFormatting sqref="BY1041:CF1041">
    <cfRule type="expression" dxfId="338" priority="477" stopIfTrue="1">
      <formula>$D1041="N/A"</formula>
    </cfRule>
  </conditionalFormatting>
  <conditionalFormatting sqref="BY1043:CF1067">
    <cfRule type="expression" dxfId="337" priority="476" stopIfTrue="1">
      <formula>$D1043="N/A"</formula>
    </cfRule>
  </conditionalFormatting>
  <conditionalFormatting sqref="BY1070:CF1099">
    <cfRule type="expression" dxfId="336" priority="475" stopIfTrue="1">
      <formula>$D1070="N/A"</formula>
    </cfRule>
  </conditionalFormatting>
  <conditionalFormatting sqref="BY1101:CF1142">
    <cfRule type="expression" dxfId="335" priority="472" stopIfTrue="1">
      <formula>$D1101="N/A"</formula>
    </cfRule>
  </conditionalFormatting>
  <conditionalFormatting sqref="BY1148:CF1148">
    <cfRule type="expression" dxfId="334" priority="471" stopIfTrue="1">
      <formula>$D1148="N/A"</formula>
    </cfRule>
  </conditionalFormatting>
  <conditionalFormatting sqref="BY1191:CF1201">
    <cfRule type="expression" dxfId="333" priority="470" stopIfTrue="1">
      <formula>$D1191="N/A"</formula>
    </cfRule>
  </conditionalFormatting>
  <conditionalFormatting sqref="BY1203:CF1212">
    <cfRule type="expression" dxfId="332" priority="469" stopIfTrue="1">
      <formula>$D1203="N/A"</formula>
    </cfRule>
  </conditionalFormatting>
  <conditionalFormatting sqref="BY1215:CF1221">
    <cfRule type="expression" dxfId="331" priority="468" stopIfTrue="1">
      <formula>$D1215="N/A"</formula>
    </cfRule>
  </conditionalFormatting>
  <conditionalFormatting sqref="BY1223:CF1225">
    <cfRule type="expression" dxfId="330" priority="465" stopIfTrue="1">
      <formula>$D1223="N/A"</formula>
    </cfRule>
  </conditionalFormatting>
  <conditionalFormatting sqref="BY1229:CF1269">
    <cfRule type="expression" dxfId="329" priority="464" stopIfTrue="1">
      <formula>$D1229="N/A"</formula>
    </cfRule>
  </conditionalFormatting>
  <conditionalFormatting sqref="BY1273:CF1276">
    <cfRule type="expression" dxfId="328" priority="463" stopIfTrue="1">
      <formula>$D1273="N/A"</formula>
    </cfRule>
  </conditionalFormatting>
  <conditionalFormatting sqref="BY1278:CF1284">
    <cfRule type="expression" dxfId="327" priority="462" stopIfTrue="1">
      <formula>$D1278="N/A"</formula>
    </cfRule>
  </conditionalFormatting>
  <conditionalFormatting sqref="BY1286:CF1289">
    <cfRule type="expression" dxfId="326" priority="461" stopIfTrue="1">
      <formula>$D1286="N/A"</formula>
    </cfRule>
  </conditionalFormatting>
  <conditionalFormatting sqref="BY1291:CF1302">
    <cfRule type="expression" dxfId="325" priority="457" stopIfTrue="1">
      <formula>$D1291="N/A"</formula>
    </cfRule>
  </conditionalFormatting>
  <conditionalFormatting sqref="BY1304:CF1324">
    <cfRule type="expression" dxfId="324" priority="456" stopIfTrue="1">
      <formula>$D1304="N/A"</formula>
    </cfRule>
  </conditionalFormatting>
  <conditionalFormatting sqref="BY1326:CF1329">
    <cfRule type="expression" dxfId="323" priority="455" stopIfTrue="1">
      <formula>$D1326="N/A"</formula>
    </cfRule>
  </conditionalFormatting>
  <conditionalFormatting sqref="BY1331:CF1344">
    <cfRule type="expression" dxfId="322" priority="454" stopIfTrue="1">
      <formula>$D1331="N/A"</formula>
    </cfRule>
  </conditionalFormatting>
  <conditionalFormatting sqref="BY1348:CF1355">
    <cfRule type="expression" dxfId="321" priority="453" stopIfTrue="1">
      <formula>$D1348="N/A"</formula>
    </cfRule>
  </conditionalFormatting>
  <conditionalFormatting sqref="BY1357:CF1363">
    <cfRule type="expression" dxfId="320" priority="452" stopIfTrue="1">
      <formula>$D1357="N/A"</formula>
    </cfRule>
  </conditionalFormatting>
  <conditionalFormatting sqref="BY1366:CF1381">
    <cfRule type="expression" dxfId="319" priority="451" stopIfTrue="1">
      <formula>$D1366="N/A"</formula>
    </cfRule>
  </conditionalFormatting>
  <conditionalFormatting sqref="BY1383:CF1399">
    <cfRule type="expression" dxfId="318" priority="32" stopIfTrue="1">
      <formula>$D1383="N/A"</formula>
    </cfRule>
  </conditionalFormatting>
  <conditionalFormatting sqref="BY1402:CF1455">
    <cfRule type="expression" dxfId="317" priority="443" stopIfTrue="1">
      <formula>$D1402="N/A"</formula>
    </cfRule>
  </conditionalFormatting>
  <conditionalFormatting sqref="BY1504:CF1555 BY1557:CF1558 BY1561:CF1581">
    <cfRule type="expression" dxfId="316" priority="27" stopIfTrue="1">
      <formula>$D1504="N/A"</formula>
    </cfRule>
  </conditionalFormatting>
  <conditionalFormatting sqref="CA972:CB1015">
    <cfRule type="expression" dxfId="315" priority="481" stopIfTrue="1">
      <formula>$D972="N/A"</formula>
    </cfRule>
  </conditionalFormatting>
  <conditionalFormatting sqref="CD95:CF95">
    <cfRule type="expression" dxfId="314" priority="2299" stopIfTrue="1">
      <formula>$BX95="N/A"</formula>
    </cfRule>
  </conditionalFormatting>
  <conditionalFormatting sqref="CD127:CF127">
    <cfRule type="expression" dxfId="313" priority="2046" stopIfTrue="1">
      <formula>$D127="N/A"</formula>
    </cfRule>
  </conditionalFormatting>
  <conditionalFormatting sqref="CD1588:CF1590">
    <cfRule type="expression" dxfId="312" priority="1794" stopIfTrue="1">
      <formula>$D1588="N/A"</formula>
    </cfRule>
  </conditionalFormatting>
  <conditionalFormatting sqref="CH10:CO11 CH18:CO21">
    <cfRule type="expression" dxfId="311" priority="2271" stopIfTrue="1">
      <formula>$D10="N/A"</formula>
    </cfRule>
  </conditionalFormatting>
  <conditionalFormatting sqref="CH27:CO28">
    <cfRule type="expression" dxfId="310" priority="438" stopIfTrue="1">
      <formula>$D27="N/A"</formula>
    </cfRule>
  </conditionalFormatting>
  <conditionalFormatting sqref="CH31:CO35">
    <cfRule type="expression" dxfId="309" priority="437" stopIfTrue="1">
      <formula>$D31="N/A"</formula>
    </cfRule>
  </conditionalFormatting>
  <conditionalFormatting sqref="CH37:CO39 CH41:CO43 CH45:CO45">
    <cfRule type="expression" dxfId="308" priority="2200" stopIfTrue="1">
      <formula>$D37="N/A"</formula>
    </cfRule>
  </conditionalFormatting>
  <conditionalFormatting sqref="CH49:CO51">
    <cfRule type="expression" dxfId="307" priority="436" stopIfTrue="1">
      <formula>$D49="N/A"</formula>
    </cfRule>
  </conditionalFormatting>
  <conditionalFormatting sqref="CH59:CO59">
    <cfRule type="expression" dxfId="306" priority="1724" stopIfTrue="1">
      <formula>$D59="N/A"</formula>
    </cfRule>
  </conditionalFormatting>
  <conditionalFormatting sqref="CH61:CO62">
    <cfRule type="expression" dxfId="305" priority="435" stopIfTrue="1">
      <formula>$D61="N/A"</formula>
    </cfRule>
  </conditionalFormatting>
  <conditionalFormatting sqref="CH69:CO72">
    <cfRule type="expression" dxfId="304" priority="434" stopIfTrue="1">
      <formula>$D69="N/A"</formula>
    </cfRule>
  </conditionalFormatting>
  <conditionalFormatting sqref="CH74:CO79">
    <cfRule type="expression" dxfId="303" priority="433" stopIfTrue="1">
      <formula>$D74="N/A"</formula>
    </cfRule>
  </conditionalFormatting>
  <conditionalFormatting sqref="CH82:CO85">
    <cfRule type="expression" dxfId="302" priority="432" stopIfTrue="1">
      <formula>$D82="N/A"</formula>
    </cfRule>
  </conditionalFormatting>
  <conditionalFormatting sqref="CH87:CO89">
    <cfRule type="expression" dxfId="301" priority="431" stopIfTrue="1">
      <formula>$D87="N/A"</formula>
    </cfRule>
  </conditionalFormatting>
  <conditionalFormatting sqref="CH91:CO92">
    <cfRule type="expression" dxfId="300" priority="430" stopIfTrue="1">
      <formula>$D91="N/A"</formula>
    </cfRule>
  </conditionalFormatting>
  <conditionalFormatting sqref="CH96:CO104">
    <cfRule type="expression" dxfId="299" priority="429" stopIfTrue="1">
      <formula>$D96="N/A"</formula>
    </cfRule>
  </conditionalFormatting>
  <conditionalFormatting sqref="CH106:CO123">
    <cfRule type="expression" dxfId="298" priority="427" stopIfTrue="1">
      <formula>$D106="N/A"</formula>
    </cfRule>
  </conditionalFormatting>
  <conditionalFormatting sqref="CH125:CO127">
    <cfRule type="expression" dxfId="297" priority="426" stopIfTrue="1">
      <formula>$D125="N/A"</formula>
    </cfRule>
  </conditionalFormatting>
  <conditionalFormatting sqref="CH131:CO170">
    <cfRule type="expression" dxfId="296" priority="425" stopIfTrue="1">
      <formula>$D131="N/A"</formula>
    </cfRule>
  </conditionalFormatting>
  <conditionalFormatting sqref="CH173:CO176">
    <cfRule type="expression" dxfId="295" priority="424" stopIfTrue="1">
      <formula>$D173="N/A"</formula>
    </cfRule>
  </conditionalFormatting>
  <conditionalFormatting sqref="CH179:CO184">
    <cfRule type="expression" dxfId="294" priority="423" stopIfTrue="1">
      <formula>$D179="N/A"</formula>
    </cfRule>
  </conditionalFormatting>
  <conditionalFormatting sqref="CH186:CO195">
    <cfRule type="expression" dxfId="293" priority="422" stopIfTrue="1">
      <formula>$D186="N/A"</formula>
    </cfRule>
  </conditionalFormatting>
  <conditionalFormatting sqref="CH197:CO198">
    <cfRule type="expression" dxfId="292" priority="421" stopIfTrue="1">
      <formula>$D197="N/A"</formula>
    </cfRule>
  </conditionalFormatting>
  <conditionalFormatting sqref="CH207:CO208">
    <cfRule type="expression" dxfId="291" priority="420" stopIfTrue="1">
      <formula>$D207="N/A"</formula>
    </cfRule>
  </conditionalFormatting>
  <conditionalFormatting sqref="CH217:CO221">
    <cfRule type="expression" dxfId="290" priority="419" stopIfTrue="1">
      <formula>$D217="N/A"</formula>
    </cfRule>
  </conditionalFormatting>
  <conditionalFormatting sqref="CH231:CO260">
    <cfRule type="expression" dxfId="289" priority="418" stopIfTrue="1">
      <formula>$D231="N/A"</formula>
    </cfRule>
  </conditionalFormatting>
  <conditionalFormatting sqref="CH263:CO269">
    <cfRule type="expression" dxfId="288" priority="417" stopIfTrue="1">
      <formula>$D263="N/A"</formula>
    </cfRule>
  </conditionalFormatting>
  <conditionalFormatting sqref="CH271:CO295">
    <cfRule type="expression" dxfId="287" priority="415" stopIfTrue="1">
      <formula>$D271="N/A"</formula>
    </cfRule>
  </conditionalFormatting>
  <conditionalFormatting sqref="CH298:CO313">
    <cfRule type="expression" dxfId="286" priority="414" stopIfTrue="1">
      <formula>$D298="N/A"</formula>
    </cfRule>
  </conditionalFormatting>
  <conditionalFormatting sqref="CH315:CO344">
    <cfRule type="expression" dxfId="285" priority="411" stopIfTrue="1">
      <formula>$D315="N/A"</formula>
    </cfRule>
  </conditionalFormatting>
  <conditionalFormatting sqref="CH348:CO388">
    <cfRule type="expression" dxfId="284" priority="409" stopIfTrue="1">
      <formula>$D348="N/A"</formula>
    </cfRule>
  </conditionalFormatting>
  <conditionalFormatting sqref="CH393:CO404">
    <cfRule type="expression" dxfId="283" priority="407" stopIfTrue="1">
      <formula>$D393="N/A"</formula>
    </cfRule>
  </conditionalFormatting>
  <conditionalFormatting sqref="CH409:CO420">
    <cfRule type="expression" dxfId="282" priority="406" stopIfTrue="1">
      <formula>$D409="N/A"</formula>
    </cfRule>
  </conditionalFormatting>
  <conditionalFormatting sqref="CH425:CO427">
    <cfRule type="expression" dxfId="281" priority="405" stopIfTrue="1">
      <formula>$D425="N/A"</formula>
    </cfRule>
  </conditionalFormatting>
  <conditionalFormatting sqref="CH430:CO438">
    <cfRule type="expression" dxfId="280" priority="404" stopIfTrue="1">
      <formula>$D430="N/A"</formula>
    </cfRule>
  </conditionalFormatting>
  <conditionalFormatting sqref="CH440:CO532">
    <cfRule type="expression" dxfId="279" priority="402" stopIfTrue="1">
      <formula>$D440="N/A"</formula>
    </cfRule>
  </conditionalFormatting>
  <conditionalFormatting sqref="CH535:CO538">
    <cfRule type="expression" dxfId="278" priority="401" stopIfTrue="1">
      <formula>$D535="N/A"</formula>
    </cfRule>
  </conditionalFormatting>
  <conditionalFormatting sqref="CH540:CO582">
    <cfRule type="expression" dxfId="277" priority="399" stopIfTrue="1">
      <formula>$D540="N/A"</formula>
    </cfRule>
  </conditionalFormatting>
  <conditionalFormatting sqref="CH584:CO603">
    <cfRule type="expression" dxfId="276" priority="398" stopIfTrue="1">
      <formula>$D584="N/A"</formula>
    </cfRule>
  </conditionalFormatting>
  <conditionalFormatting sqref="CH654:CO670">
    <cfRule type="expression" dxfId="275" priority="395" stopIfTrue="1">
      <formula>$D654="N/A"</formula>
    </cfRule>
  </conditionalFormatting>
  <conditionalFormatting sqref="CH678:CO678">
    <cfRule type="expression" dxfId="274" priority="394" stopIfTrue="1">
      <formula>$D678="N/A"</formula>
    </cfRule>
  </conditionalFormatting>
  <conditionalFormatting sqref="CH682:CO683">
    <cfRule type="expression" dxfId="273" priority="393" stopIfTrue="1">
      <formula>$D682="N/A"</formula>
    </cfRule>
  </conditionalFormatting>
  <conditionalFormatting sqref="CH687:CO696">
    <cfRule type="expression" dxfId="272" priority="390" stopIfTrue="1">
      <formula>$D687="N/A"</formula>
    </cfRule>
  </conditionalFormatting>
  <conditionalFormatting sqref="CH698:CO710">
    <cfRule type="expression" dxfId="271" priority="389" stopIfTrue="1">
      <formula>$D698="N/A"</formula>
    </cfRule>
  </conditionalFormatting>
  <conditionalFormatting sqref="CH719:CO737">
    <cfRule type="expression" dxfId="270" priority="387" stopIfTrue="1">
      <formula>$D719="N/A"</formula>
    </cfRule>
  </conditionalFormatting>
  <conditionalFormatting sqref="CH740:CO743">
    <cfRule type="expression" dxfId="269" priority="386" stopIfTrue="1">
      <formula>$D740="N/A"</formula>
    </cfRule>
  </conditionalFormatting>
  <conditionalFormatting sqref="CH745:CO756">
    <cfRule type="expression" dxfId="268" priority="384" stopIfTrue="1">
      <formula>$D745="N/A"</formula>
    </cfRule>
  </conditionalFormatting>
  <conditionalFormatting sqref="CH758:CO759">
    <cfRule type="expression" dxfId="267" priority="383" stopIfTrue="1">
      <formula>$D758="N/A"</formula>
    </cfRule>
  </conditionalFormatting>
  <conditionalFormatting sqref="CH765:CO767">
    <cfRule type="expression" dxfId="266" priority="382" stopIfTrue="1">
      <formula>$D765="N/A"</formula>
    </cfRule>
  </conditionalFormatting>
  <conditionalFormatting sqref="CH770:CO776">
    <cfRule type="expression" dxfId="265" priority="381" stopIfTrue="1">
      <formula>$D770="N/A"</formula>
    </cfRule>
  </conditionalFormatting>
  <conditionalFormatting sqref="CH840:CO882">
    <cfRule type="expression" dxfId="264" priority="1990" stopIfTrue="1">
      <formula>$D840="N/A"</formula>
    </cfRule>
  </conditionalFormatting>
  <conditionalFormatting sqref="CH959:CO967">
    <cfRule type="expression" dxfId="263" priority="379" stopIfTrue="1">
      <formula>$D959="N/A"</formula>
    </cfRule>
  </conditionalFormatting>
  <conditionalFormatting sqref="CH972:CO1025">
    <cfRule type="expression" dxfId="262" priority="374" stopIfTrue="1">
      <formula>$D972="N/A"</formula>
    </cfRule>
  </conditionalFormatting>
  <conditionalFormatting sqref="CH1030:CO1030">
    <cfRule type="expression" dxfId="261" priority="373" stopIfTrue="1">
      <formula>$D1030="N/A"</formula>
    </cfRule>
  </conditionalFormatting>
  <conditionalFormatting sqref="CH1032:CO1099">
    <cfRule type="expression" dxfId="260" priority="371" stopIfTrue="1">
      <formula>$D1032="N/A"</formula>
    </cfRule>
  </conditionalFormatting>
  <conditionalFormatting sqref="CH1101:CO1116">
    <cfRule type="expression" dxfId="259" priority="370" stopIfTrue="1">
      <formula>$D1101="N/A"</formula>
    </cfRule>
  </conditionalFormatting>
  <conditionalFormatting sqref="CH1120:CO1141">
    <cfRule type="expression" dxfId="258" priority="368" stopIfTrue="1">
      <formula>$D1120="N/A"</formula>
    </cfRule>
  </conditionalFormatting>
  <conditionalFormatting sqref="CH1148:CO1148">
    <cfRule type="expression" dxfId="257" priority="367" stopIfTrue="1">
      <formula>$D1148="N/A"</formula>
    </cfRule>
  </conditionalFormatting>
  <conditionalFormatting sqref="CH1191:CO1201">
    <cfRule type="expression" dxfId="256" priority="366" stopIfTrue="1">
      <formula>$D1191="N/A"</formula>
    </cfRule>
  </conditionalFormatting>
  <conditionalFormatting sqref="CH1210:CO1220">
    <cfRule type="expression" dxfId="255" priority="365" stopIfTrue="1">
      <formula>$D1210="N/A"</formula>
    </cfRule>
  </conditionalFormatting>
  <conditionalFormatting sqref="CH1223:CO1225">
    <cfRule type="expression" dxfId="254" priority="361" stopIfTrue="1">
      <formula>$D1223="N/A"</formula>
    </cfRule>
  </conditionalFormatting>
  <conditionalFormatting sqref="CH1229:CO1269">
    <cfRule type="expression" dxfId="253" priority="360" stopIfTrue="1">
      <formula>$D1229="N/A"</formula>
    </cfRule>
  </conditionalFormatting>
  <conditionalFormatting sqref="CH1273:CO1276">
    <cfRule type="expression" dxfId="252" priority="359" stopIfTrue="1">
      <formula>$D1273="N/A"</formula>
    </cfRule>
  </conditionalFormatting>
  <conditionalFormatting sqref="CH1278:CO1284">
    <cfRule type="expression" dxfId="251" priority="358" stopIfTrue="1">
      <formula>$D1278="N/A"</formula>
    </cfRule>
  </conditionalFormatting>
  <conditionalFormatting sqref="CH1286:CO1288">
    <cfRule type="expression" dxfId="250" priority="357" stopIfTrue="1">
      <formula>$D1286="N/A"</formula>
    </cfRule>
  </conditionalFormatting>
  <conditionalFormatting sqref="CH1290:CO1302">
    <cfRule type="expression" dxfId="249" priority="352" stopIfTrue="1">
      <formula>$D1290="N/A"</formula>
    </cfRule>
  </conditionalFormatting>
  <conditionalFormatting sqref="CH1304:CO1324">
    <cfRule type="expression" dxfId="248" priority="351" stopIfTrue="1">
      <formula>$D1304="N/A"</formula>
    </cfRule>
  </conditionalFormatting>
  <conditionalFormatting sqref="CH1326:CO1329">
    <cfRule type="expression" dxfId="247" priority="348" stopIfTrue="1">
      <formula>$D1326="N/A"</formula>
    </cfRule>
  </conditionalFormatting>
  <conditionalFormatting sqref="CH1331:CO1344">
    <cfRule type="expression" dxfId="246" priority="347" stopIfTrue="1">
      <formula>$D1331="N/A"</formula>
    </cfRule>
  </conditionalFormatting>
  <conditionalFormatting sqref="CH1348:CO1355">
    <cfRule type="expression" dxfId="245" priority="346" stopIfTrue="1">
      <formula>$D1348="N/A"</formula>
    </cfRule>
  </conditionalFormatting>
  <conditionalFormatting sqref="CH1357:CO1363">
    <cfRule type="expression" dxfId="244" priority="345" stopIfTrue="1">
      <formula>$D1357="N/A"</formula>
    </cfRule>
  </conditionalFormatting>
  <conditionalFormatting sqref="CH1366:CO1381">
    <cfRule type="expression" dxfId="243" priority="344" stopIfTrue="1">
      <formula>$D1366="N/A"</formula>
    </cfRule>
  </conditionalFormatting>
  <conditionalFormatting sqref="CH1383:CO1397">
    <cfRule type="expression" dxfId="242" priority="343" stopIfTrue="1">
      <formula>$D1383="N/A"</formula>
    </cfRule>
  </conditionalFormatting>
  <conditionalFormatting sqref="CH1400:CO1412">
    <cfRule type="expression" dxfId="241" priority="340" stopIfTrue="1">
      <formula>$D1400="N/A"</formula>
    </cfRule>
  </conditionalFormatting>
  <conditionalFormatting sqref="CH1415:CO1418 CH1420:CO1420">
    <cfRule type="expression" dxfId="240" priority="337" stopIfTrue="1">
      <formula>$D1415="N/A"</formula>
    </cfRule>
  </conditionalFormatting>
  <conditionalFormatting sqref="CH1526:CO1538">
    <cfRule type="expression" dxfId="239" priority="336" stopIfTrue="1">
      <formula>$D1526="N/A"</formula>
    </cfRule>
  </conditionalFormatting>
  <conditionalFormatting sqref="CH1542:CO1555 CH1557:CO1558 CH1561:CO1581">
    <cfRule type="expression" dxfId="238" priority="333" stopIfTrue="1">
      <formula>$D1542="N/A"</formula>
    </cfRule>
  </conditionalFormatting>
  <conditionalFormatting sqref="CH1588:CO1590">
    <cfRule type="expression" dxfId="237" priority="1790" stopIfTrue="1">
      <formula>$D1588="N/A"</formula>
    </cfRule>
  </conditionalFormatting>
  <conditionalFormatting sqref="CQ1588:CQ1590">
    <cfRule type="expression" dxfId="236" priority="1789" stopIfTrue="1">
      <formula>$D1588="N/A"</formula>
    </cfRule>
  </conditionalFormatting>
  <conditionalFormatting sqref="CQ10:CX11">
    <cfRule type="expression" dxfId="235" priority="1255" stopIfTrue="1">
      <formula>$D10="N/A"</formula>
    </cfRule>
  </conditionalFormatting>
  <conditionalFormatting sqref="CQ18:CX21">
    <cfRule type="expression" dxfId="234" priority="332" stopIfTrue="1">
      <formula>$D18="N/A"</formula>
    </cfRule>
  </conditionalFormatting>
  <conditionalFormatting sqref="CQ27:CX28">
    <cfRule type="expression" dxfId="233" priority="331" stopIfTrue="1">
      <formula>$D27="N/A"</formula>
    </cfRule>
  </conditionalFormatting>
  <conditionalFormatting sqref="CQ31:CX35">
    <cfRule type="expression" dxfId="232" priority="330" stopIfTrue="1">
      <formula>$D31="N/A"</formula>
    </cfRule>
  </conditionalFormatting>
  <conditionalFormatting sqref="CQ37:CX39 CQ41:CX43 CQ45:CX45">
    <cfRule type="expression" dxfId="231" priority="2196" stopIfTrue="1">
      <formula>$D37="N/A"</formula>
    </cfRule>
  </conditionalFormatting>
  <conditionalFormatting sqref="CQ49:CX51">
    <cfRule type="expression" dxfId="230" priority="329" stopIfTrue="1">
      <formula>$D49="N/A"</formula>
    </cfRule>
  </conditionalFormatting>
  <conditionalFormatting sqref="CQ61:CX62">
    <cfRule type="expression" dxfId="229" priority="328" stopIfTrue="1">
      <formula>$D61="N/A"</formula>
    </cfRule>
  </conditionalFormatting>
  <conditionalFormatting sqref="CQ69:CX72">
    <cfRule type="expression" dxfId="228" priority="327" stopIfTrue="1">
      <formula>$D69="N/A"</formula>
    </cfRule>
  </conditionalFormatting>
  <conditionalFormatting sqref="CQ74:CX79">
    <cfRule type="expression" dxfId="227" priority="326" stopIfTrue="1">
      <formula>$D74="N/A"</formula>
    </cfRule>
  </conditionalFormatting>
  <conditionalFormatting sqref="CQ82:CX85">
    <cfRule type="expression" dxfId="226" priority="325" stopIfTrue="1">
      <formula>$D82="N/A"</formula>
    </cfRule>
  </conditionalFormatting>
  <conditionalFormatting sqref="CQ87:CX89">
    <cfRule type="expression" dxfId="225" priority="324" stopIfTrue="1">
      <formula>$D87="N/A"</formula>
    </cfRule>
  </conditionalFormatting>
  <conditionalFormatting sqref="CQ91:CX92">
    <cfRule type="expression" dxfId="224" priority="323" stopIfTrue="1">
      <formula>$D91="N/A"</formula>
    </cfRule>
  </conditionalFormatting>
  <conditionalFormatting sqref="CQ96:CX104">
    <cfRule type="expression" dxfId="223" priority="322" stopIfTrue="1">
      <formula>$D96="N/A"</formula>
    </cfRule>
  </conditionalFormatting>
  <conditionalFormatting sqref="CQ125:CX127">
    <cfRule type="expression" dxfId="222" priority="321" stopIfTrue="1">
      <formula>$D125="N/A"</formula>
    </cfRule>
  </conditionalFormatting>
  <conditionalFormatting sqref="CQ131:CX169">
    <cfRule type="expression" dxfId="221" priority="320" stopIfTrue="1">
      <formula>$D131="N/A"</formula>
    </cfRule>
  </conditionalFormatting>
  <conditionalFormatting sqref="CQ173:CX176">
    <cfRule type="expression" dxfId="220" priority="319" stopIfTrue="1">
      <formula>$D173="N/A"</formula>
    </cfRule>
  </conditionalFormatting>
  <conditionalFormatting sqref="CQ179:CX184">
    <cfRule type="expression" dxfId="219" priority="318" stopIfTrue="1">
      <formula>$D179="N/A"</formula>
    </cfRule>
  </conditionalFormatting>
  <conditionalFormatting sqref="CQ186:CX195">
    <cfRule type="expression" dxfId="218" priority="317" stopIfTrue="1">
      <formula>$D186="N/A"</formula>
    </cfRule>
  </conditionalFormatting>
  <conditionalFormatting sqref="CQ197:CX198">
    <cfRule type="expression" dxfId="217" priority="316" stopIfTrue="1">
      <formula>$D197="N/A"</formula>
    </cfRule>
  </conditionalFormatting>
  <conditionalFormatting sqref="CQ207:CX208">
    <cfRule type="expression" dxfId="216" priority="315" stopIfTrue="1">
      <formula>$D207="N/A"</formula>
    </cfRule>
  </conditionalFormatting>
  <conditionalFormatting sqref="CQ217:CX221">
    <cfRule type="expression" dxfId="215" priority="314" stopIfTrue="1">
      <formula>$D217="N/A"</formula>
    </cfRule>
  </conditionalFormatting>
  <conditionalFormatting sqref="CQ231:CX261">
    <cfRule type="expression" dxfId="214" priority="313" stopIfTrue="1">
      <formula>$D231="N/A"</formula>
    </cfRule>
  </conditionalFormatting>
  <conditionalFormatting sqref="CQ263:CX269">
    <cfRule type="expression" dxfId="213" priority="312" stopIfTrue="1">
      <formula>$D263="N/A"</formula>
    </cfRule>
  </conditionalFormatting>
  <conditionalFormatting sqref="CQ273:CX295">
    <cfRule type="expression" dxfId="212" priority="310" stopIfTrue="1">
      <formula>$D273="N/A"</formula>
    </cfRule>
  </conditionalFormatting>
  <conditionalFormatting sqref="CQ298:CX313">
    <cfRule type="expression" dxfId="211" priority="309" stopIfTrue="1">
      <formula>$D298="N/A"</formula>
    </cfRule>
  </conditionalFormatting>
  <conditionalFormatting sqref="CQ315:CX344">
    <cfRule type="expression" dxfId="210" priority="306" stopIfTrue="1">
      <formula>$D315="N/A"</formula>
    </cfRule>
  </conditionalFormatting>
  <conditionalFormatting sqref="CQ348:CX388">
    <cfRule type="expression" dxfId="209" priority="304" stopIfTrue="1">
      <formula>$D348="N/A"</formula>
    </cfRule>
  </conditionalFormatting>
  <conditionalFormatting sqref="CQ393:CX404">
    <cfRule type="expression" dxfId="208" priority="302" stopIfTrue="1">
      <formula>$D393="N/A"</formula>
    </cfRule>
  </conditionalFormatting>
  <conditionalFormatting sqref="CQ409:CX420">
    <cfRule type="expression" dxfId="207" priority="301" stopIfTrue="1">
      <formula>$D409="N/A"</formula>
    </cfRule>
  </conditionalFormatting>
  <conditionalFormatting sqref="CQ425:CX427">
    <cfRule type="expression" dxfId="206" priority="300" stopIfTrue="1">
      <formula>$D425="N/A"</formula>
    </cfRule>
  </conditionalFormatting>
  <conditionalFormatting sqref="CQ430:CX438">
    <cfRule type="expression" dxfId="205" priority="299" stopIfTrue="1">
      <formula>$D430="N/A"</formula>
    </cfRule>
  </conditionalFormatting>
  <conditionalFormatting sqref="CQ440:CX532">
    <cfRule type="expression" dxfId="204" priority="298" stopIfTrue="1">
      <formula>$D440="N/A"</formula>
    </cfRule>
  </conditionalFormatting>
  <conditionalFormatting sqref="CQ535:CX538">
    <cfRule type="expression" dxfId="203" priority="297" stopIfTrue="1">
      <formula>$D535="N/A"</formula>
    </cfRule>
  </conditionalFormatting>
  <conditionalFormatting sqref="CQ540:CX582">
    <cfRule type="expression" dxfId="202" priority="295" stopIfTrue="1">
      <formula>$D540="N/A"</formula>
    </cfRule>
  </conditionalFormatting>
  <conditionalFormatting sqref="CQ584:CX603">
    <cfRule type="expression" dxfId="201" priority="294" stopIfTrue="1">
      <formula>$D584="N/A"</formula>
    </cfRule>
  </conditionalFormatting>
  <conditionalFormatting sqref="CQ654:CX670">
    <cfRule type="expression" dxfId="200" priority="291" stopIfTrue="1">
      <formula>$D654="N/A"</formula>
    </cfRule>
  </conditionalFormatting>
  <conditionalFormatting sqref="CQ678:CX678">
    <cfRule type="expression" dxfId="199" priority="290" stopIfTrue="1">
      <formula>$D678="N/A"</formula>
    </cfRule>
  </conditionalFormatting>
  <conditionalFormatting sqref="CQ682:CX683">
    <cfRule type="expression" dxfId="198" priority="289" stopIfTrue="1">
      <formula>$D682="N/A"</formula>
    </cfRule>
  </conditionalFormatting>
  <conditionalFormatting sqref="CQ687:CX696">
    <cfRule type="expression" dxfId="197" priority="20" stopIfTrue="1">
      <formula>$D687="N/A"</formula>
    </cfRule>
  </conditionalFormatting>
  <conditionalFormatting sqref="CQ698:CX710">
    <cfRule type="expression" dxfId="196" priority="285" stopIfTrue="1">
      <formula>$D698="N/A"</formula>
    </cfRule>
  </conditionalFormatting>
  <conditionalFormatting sqref="CQ719:CX737">
    <cfRule type="expression" dxfId="195" priority="283" stopIfTrue="1">
      <formula>$D719="N/A"</formula>
    </cfRule>
  </conditionalFormatting>
  <conditionalFormatting sqref="CQ740:CX743">
    <cfRule type="expression" dxfId="194" priority="282" stopIfTrue="1">
      <formula>$D740="N/A"</formula>
    </cfRule>
  </conditionalFormatting>
  <conditionalFormatting sqref="CQ745:CX759">
    <cfRule type="expression" dxfId="193" priority="280" stopIfTrue="1">
      <formula>$D745="N/A"</formula>
    </cfRule>
  </conditionalFormatting>
  <conditionalFormatting sqref="CQ765:CX767">
    <cfRule type="expression" dxfId="192" priority="279" stopIfTrue="1">
      <formula>$D765="N/A"</formula>
    </cfRule>
  </conditionalFormatting>
  <conditionalFormatting sqref="CQ770:CX776">
    <cfRule type="expression" dxfId="191" priority="278" stopIfTrue="1">
      <formula>$D770="N/A"</formula>
    </cfRule>
  </conditionalFormatting>
  <conditionalFormatting sqref="CQ840:CX882">
    <cfRule type="expression" dxfId="190" priority="1986" stopIfTrue="1">
      <formula>$D840="N/A"</formula>
    </cfRule>
  </conditionalFormatting>
  <conditionalFormatting sqref="CQ959:CX967">
    <cfRule type="expression" dxfId="189" priority="276" stopIfTrue="1">
      <formula>$D959="N/A"</formula>
    </cfRule>
  </conditionalFormatting>
  <conditionalFormatting sqref="CQ972:CX1025">
    <cfRule type="expression" dxfId="188" priority="271" stopIfTrue="1">
      <formula>$D972="N/A"</formula>
    </cfRule>
  </conditionalFormatting>
  <conditionalFormatting sqref="CQ1030:CX1030">
    <cfRule type="expression" dxfId="187" priority="270" stopIfTrue="1">
      <formula>$D1030="N/A"</formula>
    </cfRule>
  </conditionalFormatting>
  <conditionalFormatting sqref="CQ1032:CX1141">
    <cfRule type="expression" dxfId="186" priority="265" stopIfTrue="1">
      <formula>$D1032="N/A"</formula>
    </cfRule>
  </conditionalFormatting>
  <conditionalFormatting sqref="CQ1229:CX1269">
    <cfRule type="expression" dxfId="185" priority="264" stopIfTrue="1">
      <formula>$D1229="N/A"</formula>
    </cfRule>
  </conditionalFormatting>
  <conditionalFormatting sqref="CQ1273:CX1276">
    <cfRule type="expression" dxfId="184" priority="263" stopIfTrue="1">
      <formula>$D1273="N/A"</formula>
    </cfRule>
  </conditionalFormatting>
  <conditionalFormatting sqref="CQ1278:CX1284">
    <cfRule type="expression" dxfId="183" priority="262" stopIfTrue="1">
      <formula>$D1278="N/A"</formula>
    </cfRule>
  </conditionalFormatting>
  <conditionalFormatting sqref="CQ1286:CX1288">
    <cfRule type="expression" dxfId="182" priority="261" stopIfTrue="1">
      <formula>$D1286="N/A"</formula>
    </cfRule>
  </conditionalFormatting>
  <conditionalFormatting sqref="CQ1290:CX1302">
    <cfRule type="expression" dxfId="181" priority="256" stopIfTrue="1">
      <formula>$D1290="N/A"</formula>
    </cfRule>
  </conditionalFormatting>
  <conditionalFormatting sqref="CQ1304:CX1324">
    <cfRule type="expression" dxfId="180" priority="255" stopIfTrue="1">
      <formula>$D1304="N/A"</formula>
    </cfRule>
  </conditionalFormatting>
  <conditionalFormatting sqref="CQ1326:CX1329">
    <cfRule type="expression" dxfId="179" priority="17" stopIfTrue="1">
      <formula>$D1326="N/A"</formula>
    </cfRule>
  </conditionalFormatting>
  <conditionalFormatting sqref="CQ1331:CX1344">
    <cfRule type="expression" dxfId="178" priority="253" stopIfTrue="1">
      <formula>$D1331="N/A"</formula>
    </cfRule>
  </conditionalFormatting>
  <conditionalFormatting sqref="CQ1348:CX1355">
    <cfRule type="expression" dxfId="177" priority="252" stopIfTrue="1">
      <formula>$D1348="N/A"</formula>
    </cfRule>
  </conditionalFormatting>
  <conditionalFormatting sqref="CQ1357:CX1363">
    <cfRule type="expression" dxfId="176" priority="251" stopIfTrue="1">
      <formula>$D1357="N/A"</formula>
    </cfRule>
  </conditionalFormatting>
  <conditionalFormatting sqref="CQ1366:CX1381">
    <cfRule type="expression" dxfId="175" priority="250" stopIfTrue="1">
      <formula>$D1366="N/A"</formula>
    </cfRule>
  </conditionalFormatting>
  <conditionalFormatting sqref="CV1588:CX1590">
    <cfRule type="expression" dxfId="174" priority="1786" stopIfTrue="1">
      <formula>$D1588="N/A"</formula>
    </cfRule>
  </conditionalFormatting>
  <conditionalFormatting sqref="CZ1588:CZ1590">
    <cfRule type="expression" dxfId="173" priority="1785" stopIfTrue="1">
      <formula>$D1588="N/A"</formula>
    </cfRule>
  </conditionalFormatting>
  <conditionalFormatting sqref="CZ14:DG15 CZ18:DG21">
    <cfRule type="expression" dxfId="172" priority="2265" stopIfTrue="1">
      <formula>$D14="N/A"</formula>
    </cfRule>
  </conditionalFormatting>
  <conditionalFormatting sqref="CZ27:DG28">
    <cfRule type="expression" dxfId="171" priority="249" stopIfTrue="1">
      <formula>$D27="N/A"</formula>
    </cfRule>
  </conditionalFormatting>
  <conditionalFormatting sqref="CZ31:DG35">
    <cfRule type="expression" dxfId="170" priority="248" stopIfTrue="1">
      <formula>$D31="N/A"</formula>
    </cfRule>
  </conditionalFormatting>
  <conditionalFormatting sqref="CZ37:DG39 CZ41:DG43 CZ45:DG45">
    <cfRule type="expression" dxfId="169" priority="2194" stopIfTrue="1">
      <formula>$D37="N/A"</formula>
    </cfRule>
  </conditionalFormatting>
  <conditionalFormatting sqref="CZ49:DG51">
    <cfRule type="expression" dxfId="168" priority="247" stopIfTrue="1">
      <formula>$D49="N/A"</formula>
    </cfRule>
  </conditionalFormatting>
  <conditionalFormatting sqref="CZ61:DG62">
    <cfRule type="expression" dxfId="167" priority="246" stopIfTrue="1">
      <formula>$D61="N/A"</formula>
    </cfRule>
  </conditionalFormatting>
  <conditionalFormatting sqref="CZ69:DG72">
    <cfRule type="expression" dxfId="166" priority="245" stopIfTrue="1">
      <formula>$D69="N/A"</formula>
    </cfRule>
  </conditionalFormatting>
  <conditionalFormatting sqref="CZ74:DG79">
    <cfRule type="expression" dxfId="165" priority="244" stopIfTrue="1">
      <formula>$D74="N/A"</formula>
    </cfRule>
  </conditionalFormatting>
  <conditionalFormatting sqref="CZ82:DG85">
    <cfRule type="expression" dxfId="164" priority="243" stopIfTrue="1">
      <formula>$D82="N/A"</formula>
    </cfRule>
  </conditionalFormatting>
  <conditionalFormatting sqref="CZ87:DG88">
    <cfRule type="expression" dxfId="163" priority="242" stopIfTrue="1">
      <formula>$D87="N/A"</formula>
    </cfRule>
  </conditionalFormatting>
  <conditionalFormatting sqref="CZ96:DG104">
    <cfRule type="expression" dxfId="162" priority="241" stopIfTrue="1">
      <formula>$D96="N/A"</formula>
    </cfRule>
  </conditionalFormatting>
  <conditionalFormatting sqref="CZ125:DG127">
    <cfRule type="expression" dxfId="161" priority="240" stopIfTrue="1">
      <formula>$D125="N/A"</formula>
    </cfRule>
  </conditionalFormatting>
  <conditionalFormatting sqref="CZ131:DG169">
    <cfRule type="expression" dxfId="160" priority="239" stopIfTrue="1">
      <formula>$D131="N/A"</formula>
    </cfRule>
  </conditionalFormatting>
  <conditionalFormatting sqref="CZ173:DG176">
    <cfRule type="expression" dxfId="159" priority="238" stopIfTrue="1">
      <formula>$D173="N/A"</formula>
    </cfRule>
  </conditionalFormatting>
  <conditionalFormatting sqref="CZ179:DG184">
    <cfRule type="expression" dxfId="158" priority="237" stopIfTrue="1">
      <formula>$D179="N/A"</formula>
    </cfRule>
  </conditionalFormatting>
  <conditionalFormatting sqref="CZ186:DG195">
    <cfRule type="expression" dxfId="157" priority="236" stopIfTrue="1">
      <formula>$D186="N/A"</formula>
    </cfRule>
  </conditionalFormatting>
  <conditionalFormatting sqref="CZ197:DG198">
    <cfRule type="expression" dxfId="156" priority="235" stopIfTrue="1">
      <formula>$D197="N/A"</formula>
    </cfRule>
  </conditionalFormatting>
  <conditionalFormatting sqref="CZ207:DG208">
    <cfRule type="expression" dxfId="155" priority="234" stopIfTrue="1">
      <formula>$D207="N/A"</formula>
    </cfRule>
  </conditionalFormatting>
  <conditionalFormatting sqref="CZ217:DG221">
    <cfRule type="expression" dxfId="154" priority="233" stopIfTrue="1">
      <formula>$D217="N/A"</formula>
    </cfRule>
  </conditionalFormatting>
  <conditionalFormatting sqref="CZ231:DG261">
    <cfRule type="expression" dxfId="153" priority="230" stopIfTrue="1">
      <formula>$D231="N/A"</formula>
    </cfRule>
  </conditionalFormatting>
  <conditionalFormatting sqref="CZ263:DG269">
    <cfRule type="expression" dxfId="152" priority="229" stopIfTrue="1">
      <formula>$D263="N/A"</formula>
    </cfRule>
  </conditionalFormatting>
  <conditionalFormatting sqref="CZ273:DG295">
    <cfRule type="expression" dxfId="151" priority="227" stopIfTrue="1">
      <formula>$D273="N/A"</formula>
    </cfRule>
  </conditionalFormatting>
  <conditionalFormatting sqref="CZ298:DG313">
    <cfRule type="expression" dxfId="150" priority="226" stopIfTrue="1">
      <formula>$D298="N/A"</formula>
    </cfRule>
  </conditionalFormatting>
  <conditionalFormatting sqref="CZ315:DG344">
    <cfRule type="expression" dxfId="149" priority="223" stopIfTrue="1">
      <formula>$D315="N/A"</formula>
    </cfRule>
  </conditionalFormatting>
  <conditionalFormatting sqref="CZ348:DG388">
    <cfRule type="expression" dxfId="148" priority="221" stopIfTrue="1">
      <formula>$D348="N/A"</formula>
    </cfRule>
  </conditionalFormatting>
  <conditionalFormatting sqref="CZ393:DG404">
    <cfRule type="expression" dxfId="147" priority="219" stopIfTrue="1">
      <formula>$D393="N/A"</formula>
    </cfRule>
  </conditionalFormatting>
  <conditionalFormatting sqref="CZ409:DG420">
    <cfRule type="expression" dxfId="146" priority="218" stopIfTrue="1">
      <formula>$D409="N/A"</formula>
    </cfRule>
  </conditionalFormatting>
  <conditionalFormatting sqref="CZ425:DG427">
    <cfRule type="expression" dxfId="145" priority="217" stopIfTrue="1">
      <formula>$D425="N/A"</formula>
    </cfRule>
  </conditionalFormatting>
  <conditionalFormatting sqref="CZ430:DG438">
    <cfRule type="expression" dxfId="144" priority="216" stopIfTrue="1">
      <formula>$D430="N/A"</formula>
    </cfRule>
  </conditionalFormatting>
  <conditionalFormatting sqref="CZ441:DG532">
    <cfRule type="expression" dxfId="143" priority="215" stopIfTrue="1">
      <formula>$D441="N/A"</formula>
    </cfRule>
  </conditionalFormatting>
  <conditionalFormatting sqref="CZ535:DG538">
    <cfRule type="expression" dxfId="142" priority="214" stopIfTrue="1">
      <formula>$D535="N/A"</formula>
    </cfRule>
  </conditionalFormatting>
  <conditionalFormatting sqref="CZ540:DG582">
    <cfRule type="expression" dxfId="141" priority="212" stopIfTrue="1">
      <formula>$D540="N/A"</formula>
    </cfRule>
  </conditionalFormatting>
  <conditionalFormatting sqref="CZ604:DG625">
    <cfRule type="expression" dxfId="140" priority="2002" stopIfTrue="1">
      <formula>$D604="N/A"</formula>
    </cfRule>
  </conditionalFormatting>
  <conditionalFormatting sqref="CZ654:DG670">
    <cfRule type="expression" dxfId="139" priority="209" stopIfTrue="1">
      <formula>$D654="N/A"</formula>
    </cfRule>
  </conditionalFormatting>
  <conditionalFormatting sqref="CZ678:DG678">
    <cfRule type="expression" dxfId="138" priority="208" stopIfTrue="1">
      <formula>$D678="N/A"</formula>
    </cfRule>
  </conditionalFormatting>
  <conditionalFormatting sqref="CZ682:DG683">
    <cfRule type="expression" dxfId="137" priority="207" stopIfTrue="1">
      <formula>$D682="N/A"</formula>
    </cfRule>
  </conditionalFormatting>
  <conditionalFormatting sqref="CZ687:DG696">
    <cfRule type="expression" dxfId="136" priority="204" stopIfTrue="1">
      <formula>$D687="N/A"</formula>
    </cfRule>
  </conditionalFormatting>
  <conditionalFormatting sqref="CZ698:DG710">
    <cfRule type="expression" dxfId="135" priority="203" stopIfTrue="1">
      <formula>$D698="N/A"</formula>
    </cfRule>
  </conditionalFormatting>
  <conditionalFormatting sqref="CZ719:DG737">
    <cfRule type="expression" dxfId="134" priority="201" stopIfTrue="1">
      <formula>$D719="N/A"</formula>
    </cfRule>
  </conditionalFormatting>
  <conditionalFormatting sqref="CZ740:DG743">
    <cfRule type="expression" dxfId="133" priority="200" stopIfTrue="1">
      <formula>$D740="N/A"</formula>
    </cfRule>
  </conditionalFormatting>
  <conditionalFormatting sqref="CZ745:DG756">
    <cfRule type="expression" dxfId="132" priority="199" stopIfTrue="1">
      <formula>$D745="N/A"</formula>
    </cfRule>
  </conditionalFormatting>
  <conditionalFormatting sqref="CZ758:DG759">
    <cfRule type="expression" dxfId="131" priority="198" stopIfTrue="1">
      <formula>$D758="N/A"</formula>
    </cfRule>
  </conditionalFormatting>
  <conditionalFormatting sqref="CZ765:DG767">
    <cfRule type="expression" dxfId="130" priority="197" stopIfTrue="1">
      <formula>$D765="N/A"</formula>
    </cfRule>
  </conditionalFormatting>
  <conditionalFormatting sqref="CZ770:DG776">
    <cfRule type="expression" dxfId="129" priority="196" stopIfTrue="1">
      <formula>$D770="N/A"</formula>
    </cfRule>
  </conditionalFormatting>
  <conditionalFormatting sqref="CZ840:DG882">
    <cfRule type="expression" dxfId="128" priority="1984" stopIfTrue="1">
      <formula>$D840="N/A"</formula>
    </cfRule>
  </conditionalFormatting>
  <conditionalFormatting sqref="CZ959:DG967">
    <cfRule type="expression" dxfId="127" priority="194" stopIfTrue="1">
      <formula>$D959="N/A"</formula>
    </cfRule>
  </conditionalFormatting>
  <conditionalFormatting sqref="CZ972:DG1025">
    <cfRule type="expression" dxfId="126" priority="188" stopIfTrue="1">
      <formula>$D972="N/A"</formula>
    </cfRule>
  </conditionalFormatting>
  <conditionalFormatting sqref="CZ1030:DG1030">
    <cfRule type="expression" dxfId="125" priority="187" stopIfTrue="1">
      <formula>$D1030="N/A"</formula>
    </cfRule>
  </conditionalFormatting>
  <conditionalFormatting sqref="CZ1032:DG1041">
    <cfRule type="expression" dxfId="124" priority="186" stopIfTrue="1">
      <formula>$D1032="N/A"</formula>
    </cfRule>
  </conditionalFormatting>
  <conditionalFormatting sqref="CZ1043:DG1067">
    <cfRule type="expression" dxfId="123" priority="185" stopIfTrue="1">
      <formula>$D1043="N/A"</formula>
    </cfRule>
  </conditionalFormatting>
  <conditionalFormatting sqref="CZ1069:DG1099">
    <cfRule type="expression" dxfId="122" priority="184" stopIfTrue="1">
      <formula>$D1069="N/A"</formula>
    </cfRule>
  </conditionalFormatting>
  <conditionalFormatting sqref="CZ1101:DG1116">
    <cfRule type="expression" dxfId="121" priority="183" stopIfTrue="1">
      <formula>$D1101="N/A"</formula>
    </cfRule>
  </conditionalFormatting>
  <conditionalFormatting sqref="CZ1120:DG1142">
    <cfRule type="expression" dxfId="120" priority="181" stopIfTrue="1">
      <formula>$D1120="N/A"</formula>
    </cfRule>
  </conditionalFormatting>
  <conditionalFormatting sqref="CZ1229:DG1276">
    <cfRule type="expression" dxfId="119" priority="179" stopIfTrue="1">
      <formula>$D1229="N/A"</formula>
    </cfRule>
  </conditionalFormatting>
  <conditionalFormatting sqref="CZ1284:DG1288">
    <cfRule type="expression" dxfId="118" priority="177" stopIfTrue="1">
      <formula>$D1284="N/A"</formula>
    </cfRule>
  </conditionalFormatting>
  <conditionalFormatting sqref="CZ1290:DG1302">
    <cfRule type="expression" dxfId="117" priority="171" stopIfTrue="1">
      <formula>$D1290="N/A"</formula>
    </cfRule>
  </conditionalFormatting>
  <conditionalFormatting sqref="CZ1304:DG1321">
    <cfRule type="expression" dxfId="116" priority="170" stopIfTrue="1">
      <formula>$D1304="N/A"</formula>
    </cfRule>
  </conditionalFormatting>
  <conditionalFormatting sqref="CZ1324:DG1324">
    <cfRule type="expression" dxfId="115" priority="169" stopIfTrue="1">
      <formula>$D1324="N/A"</formula>
    </cfRule>
  </conditionalFormatting>
  <conditionalFormatting sqref="CZ1326:DG1329">
    <cfRule type="expression" dxfId="114" priority="168" stopIfTrue="1">
      <formula>$D1326="N/A"</formula>
    </cfRule>
  </conditionalFormatting>
  <conditionalFormatting sqref="CZ1331:DG1344">
    <cfRule type="expression" dxfId="113" priority="167" stopIfTrue="1">
      <formula>$D1331="N/A"</formula>
    </cfRule>
  </conditionalFormatting>
  <conditionalFormatting sqref="CZ1357:DG1363">
    <cfRule type="expression" dxfId="112" priority="166" stopIfTrue="1">
      <formula>$D1357="N/A"</formula>
    </cfRule>
  </conditionalFormatting>
  <conditionalFormatting sqref="CZ1366:DG1381">
    <cfRule type="expression" dxfId="111" priority="165" stopIfTrue="1">
      <formula>$D1366="N/A"</formula>
    </cfRule>
  </conditionalFormatting>
  <conditionalFormatting sqref="DE1588:DG1590">
    <cfRule type="expression" dxfId="110" priority="1782" stopIfTrue="1">
      <formula>$D1588="N/A"</formula>
    </cfRule>
  </conditionalFormatting>
  <conditionalFormatting sqref="DI329:DJ341 DL329:DM341 DI359:DJ388 DL359:DM388 DI396:DJ404 DL396:DM404 DI441:DJ532 DL441:DO532">
    <cfRule type="expression" dxfId="109" priority="1369" stopIfTrue="1">
      <formula>$D329="N/A"</formula>
    </cfRule>
  </conditionalFormatting>
  <conditionalFormatting sqref="DI732:DJ737 DL732:DM737">
    <cfRule type="expression" dxfId="108" priority="1366" stopIfTrue="1">
      <formula>$D732="N/A"</formula>
    </cfRule>
  </conditionalFormatting>
  <conditionalFormatting sqref="DI740:DJ743 DL740:DO743 DI745:DJ756 DL745:DO756 DI758:DJ759 DL758:DO759 DI770:DJ776 DL770:DO776">
    <cfRule type="expression" dxfId="107" priority="1365" stopIfTrue="1">
      <formula>$D740="N/A"</formula>
    </cfRule>
  </conditionalFormatting>
  <conditionalFormatting sqref="DI959:DJ964 DL959:DM964">
    <cfRule type="expression" dxfId="106" priority="1362" stopIfTrue="1">
      <formula>$D959="N/A"</formula>
    </cfRule>
  </conditionalFormatting>
  <conditionalFormatting sqref="DI125:DL126">
    <cfRule type="expression" dxfId="105" priority="160" stopIfTrue="1">
      <formula>$D125="N/A"</formula>
    </cfRule>
  </conditionalFormatting>
  <conditionalFormatting sqref="DI288:DM289">
    <cfRule type="expression" dxfId="104" priority="53" stopIfTrue="1">
      <formula>$D288="N/A"</formula>
    </cfRule>
  </conditionalFormatting>
  <conditionalFormatting sqref="DI315:DM328">
    <cfRule type="expression" dxfId="103" priority="147" stopIfTrue="1">
      <formula>$D315="N/A"</formula>
    </cfRule>
  </conditionalFormatting>
  <conditionalFormatting sqref="DI342:DM344">
    <cfRule type="expression" dxfId="102" priority="51" stopIfTrue="1">
      <formula>$D342="N/A"</formula>
    </cfRule>
  </conditionalFormatting>
  <conditionalFormatting sqref="DI348:DM358">
    <cfRule type="expression" dxfId="101" priority="137" stopIfTrue="1">
      <formula>$D348="N/A"</formula>
    </cfRule>
  </conditionalFormatting>
  <conditionalFormatting sqref="DI393:DM395">
    <cfRule type="expression" dxfId="100" priority="133" stopIfTrue="1">
      <formula>$D393="N/A"</formula>
    </cfRule>
  </conditionalFormatting>
  <conditionalFormatting sqref="DI540:DM571">
    <cfRule type="expression" dxfId="99" priority="117" stopIfTrue="1">
      <formula>$D540="N/A"</formula>
    </cfRule>
  </conditionalFormatting>
  <conditionalFormatting sqref="DI572:DM582">
    <cfRule type="expression" dxfId="98" priority="115" stopIfTrue="1">
      <formula>$D572="N/A"</formula>
    </cfRule>
  </conditionalFormatting>
  <conditionalFormatting sqref="DI687:DM690">
    <cfRule type="expression" dxfId="97" priority="105" stopIfTrue="1">
      <formula>$D687="N/A"</formula>
    </cfRule>
  </conditionalFormatting>
  <conditionalFormatting sqref="DI692:DM696">
    <cfRule type="expression" dxfId="96" priority="103" stopIfTrue="1">
      <formula>$D692="N/A"</formula>
    </cfRule>
  </conditionalFormatting>
  <conditionalFormatting sqref="DI719:DM731">
    <cfRule type="expression" dxfId="95" priority="99" stopIfTrue="1">
      <formula>$D719="N/A"</formula>
    </cfRule>
  </conditionalFormatting>
  <conditionalFormatting sqref="DI965:DM967">
    <cfRule type="expression" dxfId="94" priority="80" stopIfTrue="1">
      <formula>$D965="N/A"</formula>
    </cfRule>
  </conditionalFormatting>
  <conditionalFormatting sqref="DI27:DO35">
    <cfRule type="expression" dxfId="93" priority="1375" stopIfTrue="1">
      <formula>$D27="N/A"</formula>
    </cfRule>
  </conditionalFormatting>
  <conditionalFormatting sqref="DI37:DO39 DI41:DO43 DI45:DO45">
    <cfRule type="expression" dxfId="92" priority="1374" stopIfTrue="1">
      <formula>$D37="N/A"</formula>
    </cfRule>
  </conditionalFormatting>
  <conditionalFormatting sqref="DI49:DO51">
    <cfRule type="expression" dxfId="91" priority="164" stopIfTrue="1">
      <formula>$D49="N/A"</formula>
    </cfRule>
  </conditionalFormatting>
  <conditionalFormatting sqref="DI61:DO62">
    <cfRule type="expression" dxfId="90" priority="163" stopIfTrue="1">
      <formula>$D61="N/A"</formula>
    </cfRule>
  </conditionalFormatting>
  <conditionalFormatting sqref="DI69:DO72">
    <cfRule type="expression" dxfId="89" priority="162" stopIfTrue="1">
      <formula>$D69="N/A"</formula>
    </cfRule>
  </conditionalFormatting>
  <conditionalFormatting sqref="DI96:DO104">
    <cfRule type="expression" dxfId="88" priority="161" stopIfTrue="1">
      <formula>$D96="N/A"</formula>
    </cfRule>
  </conditionalFormatting>
  <conditionalFormatting sqref="DI131:DO169">
    <cfRule type="expression" dxfId="87" priority="159" stopIfTrue="1">
      <formula>$D131="N/A"</formula>
    </cfRule>
  </conditionalFormatting>
  <conditionalFormatting sqref="DI173:DO176">
    <cfRule type="expression" dxfId="86" priority="158" stopIfTrue="1">
      <formula>$D173="N/A"</formula>
    </cfRule>
  </conditionalFormatting>
  <conditionalFormatting sqref="DI179:DO184">
    <cfRule type="expression" dxfId="85" priority="157" stopIfTrue="1">
      <formula>$D179="N/A"</formula>
    </cfRule>
  </conditionalFormatting>
  <conditionalFormatting sqref="DI186:DO194">
    <cfRule type="expression" dxfId="84" priority="156" stopIfTrue="1">
      <formula>$D186="N/A"</formula>
    </cfRule>
  </conditionalFormatting>
  <conditionalFormatting sqref="DI207:DO208">
    <cfRule type="expression" dxfId="83" priority="155" stopIfTrue="1">
      <formula>$D207="N/A"</formula>
    </cfRule>
  </conditionalFormatting>
  <conditionalFormatting sqref="DI217:DO221">
    <cfRule type="expression" dxfId="82" priority="154" stopIfTrue="1">
      <formula>$D217="N/A"</formula>
    </cfRule>
  </conditionalFormatting>
  <conditionalFormatting sqref="DI231:DO261">
    <cfRule type="expression" dxfId="81" priority="152" stopIfTrue="1">
      <formula>$D231="N/A"</formula>
    </cfRule>
  </conditionalFormatting>
  <conditionalFormatting sqref="DI263:DO269 DI273:DM287 DI290:DM295 DI298:DO313">
    <cfRule type="expression" dxfId="80" priority="1370" stopIfTrue="1">
      <formula>$D263="N/A"</formula>
    </cfRule>
  </conditionalFormatting>
  <conditionalFormatting sqref="DI409:DO420">
    <cfRule type="expression" dxfId="79" priority="129" stopIfTrue="1">
      <formula>$D409="N/A"</formula>
    </cfRule>
  </conditionalFormatting>
  <conditionalFormatting sqref="DI425:DO427">
    <cfRule type="expression" dxfId="78" priority="127" stopIfTrue="1">
      <formula>$D425="N/A"</formula>
    </cfRule>
  </conditionalFormatting>
  <conditionalFormatting sqref="DI430:DO438">
    <cfRule type="expression" dxfId="77" priority="125" stopIfTrue="1">
      <formula>$D430="N/A"</formula>
    </cfRule>
  </conditionalFormatting>
  <conditionalFormatting sqref="DI535:DO538">
    <cfRule type="expression" dxfId="76" priority="119" stopIfTrue="1">
      <formula>$D535="N/A"</formula>
    </cfRule>
  </conditionalFormatting>
  <conditionalFormatting sqref="DI584:DO603">
    <cfRule type="expression" dxfId="75" priority="113" stopIfTrue="1">
      <formula>$D584="N/A"</formula>
    </cfRule>
  </conditionalFormatting>
  <conditionalFormatting sqref="DI654:DO670">
    <cfRule type="expression" dxfId="74" priority="111" stopIfTrue="1">
      <formula>$D654="N/A"</formula>
    </cfRule>
  </conditionalFormatting>
  <conditionalFormatting sqref="DI678:DO678">
    <cfRule type="expression" dxfId="73" priority="109" stopIfTrue="1">
      <formula>$D678="N/A"</formula>
    </cfRule>
  </conditionalFormatting>
  <conditionalFormatting sqref="DI682:DO683">
    <cfRule type="expression" dxfId="72" priority="107" stopIfTrue="1">
      <formula>$D682="N/A"</formula>
    </cfRule>
  </conditionalFormatting>
  <conditionalFormatting sqref="DI698:DO710">
    <cfRule type="expression" dxfId="71" priority="101" stopIfTrue="1">
      <formula>$D698="N/A"</formula>
    </cfRule>
  </conditionalFormatting>
  <conditionalFormatting sqref="DI765:DO767">
    <cfRule type="expression" dxfId="70" priority="89" stopIfTrue="1">
      <formula>$D765="N/A"</formula>
    </cfRule>
  </conditionalFormatting>
  <conditionalFormatting sqref="DI840:DO882">
    <cfRule type="expression" dxfId="69" priority="1364" stopIfTrue="1">
      <formula>$D840="N/A"</formula>
    </cfRule>
  </conditionalFormatting>
  <conditionalFormatting sqref="DI972:DO1028">
    <cfRule type="expression" dxfId="68" priority="77" stopIfTrue="1">
      <formula>$D972="N/A"</formula>
    </cfRule>
  </conditionalFormatting>
  <conditionalFormatting sqref="DI1030:DO1030">
    <cfRule type="expression" dxfId="67" priority="76" stopIfTrue="1">
      <formula>$D1030="N/A"</formula>
    </cfRule>
  </conditionalFormatting>
  <conditionalFormatting sqref="DI1032:DO1040">
    <cfRule type="expression" dxfId="66" priority="75" stopIfTrue="1">
      <formula>$D1032="N/A"</formula>
    </cfRule>
  </conditionalFormatting>
  <conditionalFormatting sqref="DI1043:DO1044">
    <cfRule type="expression" dxfId="65" priority="74" stopIfTrue="1">
      <formula>$D1043="N/A"</formula>
    </cfRule>
  </conditionalFormatting>
  <conditionalFormatting sqref="DI1052:DO1052">
    <cfRule type="expression" dxfId="64" priority="73" stopIfTrue="1">
      <formula>$D1052="N/A"</formula>
    </cfRule>
  </conditionalFormatting>
  <conditionalFormatting sqref="DI1067:DO1069">
    <cfRule type="expression" dxfId="63" priority="72" stopIfTrue="1">
      <formula>$D1067="N/A"</formula>
    </cfRule>
  </conditionalFormatting>
  <conditionalFormatting sqref="DI1079:DO1081">
    <cfRule type="expression" dxfId="62" priority="71" stopIfTrue="1">
      <formula>$D1079="N/A"</formula>
    </cfRule>
  </conditionalFormatting>
  <conditionalFormatting sqref="DI1083:DO1116">
    <cfRule type="expression" dxfId="61" priority="69" stopIfTrue="1">
      <formula>$D1083="N/A"</formula>
    </cfRule>
  </conditionalFormatting>
  <conditionalFormatting sqref="DI1120:DO1141">
    <cfRule type="expression" dxfId="60" priority="67" stopIfTrue="1">
      <formula>$D1120="N/A"</formula>
    </cfRule>
  </conditionalFormatting>
  <conditionalFormatting sqref="DI1274:DO1275">
    <cfRule type="expression" dxfId="59" priority="66" stopIfTrue="1">
      <formula>$D1274="N/A"</formula>
    </cfRule>
  </conditionalFormatting>
  <conditionalFormatting sqref="DI1304:DO1324">
    <cfRule type="expression" dxfId="58" priority="65" stopIfTrue="1">
      <formula>$D1304="N/A"</formula>
    </cfRule>
  </conditionalFormatting>
  <conditionalFormatting sqref="DI1326:DO1329">
    <cfRule type="expression" dxfId="57" priority="64" stopIfTrue="1">
      <formula>$D1326="N/A"</formula>
    </cfRule>
  </conditionalFormatting>
  <conditionalFormatting sqref="DK263">
    <cfRule type="expression" dxfId="56" priority="2311" stopIfTrue="1">
      <formula>$D261="N/A"</formula>
    </cfRule>
  </conditionalFormatting>
  <conditionalFormatting sqref="DK264:DK269">
    <cfRule type="expression" dxfId="55" priority="151" stopIfTrue="1">
      <formula>$D262="N/A"</formula>
    </cfRule>
  </conditionalFormatting>
  <conditionalFormatting sqref="DK273:DK281">
    <cfRule type="expression" dxfId="54" priority="150" stopIfTrue="1">
      <formula>$D271="N/A"</formula>
    </cfRule>
  </conditionalFormatting>
  <conditionalFormatting sqref="DK290:DK295">
    <cfRule type="expression" dxfId="53" priority="149" stopIfTrue="1">
      <formula>$D288="N/A"</formula>
    </cfRule>
  </conditionalFormatting>
  <conditionalFormatting sqref="DK298:DK313">
    <cfRule type="expression" dxfId="52" priority="148" stopIfTrue="1">
      <formula>$D296="N/A"</formula>
    </cfRule>
  </conditionalFormatting>
  <conditionalFormatting sqref="DK315:DK327">
    <cfRule type="expression" dxfId="51" priority="146" stopIfTrue="1">
      <formula>$D313="N/A"</formula>
    </cfRule>
  </conditionalFormatting>
  <conditionalFormatting sqref="DK329 DK331:DK341">
    <cfRule type="expression" dxfId="50" priority="144" stopIfTrue="1">
      <formula>$D327="N/A"</formula>
    </cfRule>
    <cfRule type="expression" dxfId="49" priority="145" stopIfTrue="1">
      <formula>$D329="N/A"</formula>
    </cfRule>
  </conditionalFormatting>
  <conditionalFormatting sqref="DK330">
    <cfRule type="expression" dxfId="48" priority="52" stopIfTrue="1">
      <formula>$D330="N/A"</formula>
    </cfRule>
  </conditionalFormatting>
  <conditionalFormatting sqref="DK348:DK357">
    <cfRule type="expression" dxfId="47" priority="136" stopIfTrue="1">
      <formula>$D346="N/A"</formula>
    </cfRule>
  </conditionalFormatting>
  <conditionalFormatting sqref="DK359 DK361:DK388">
    <cfRule type="expression" dxfId="46" priority="134" stopIfTrue="1">
      <formula>$D357="N/A"</formula>
    </cfRule>
    <cfRule type="expression" dxfId="45" priority="135" stopIfTrue="1">
      <formula>$D359="N/A"</formula>
    </cfRule>
  </conditionalFormatting>
  <conditionalFormatting sqref="DK360">
    <cfRule type="expression" dxfId="44" priority="54" stopIfTrue="1">
      <formula>$D360="N/A"</formula>
    </cfRule>
  </conditionalFormatting>
  <conditionalFormatting sqref="DK393">
    <cfRule type="expression" dxfId="43" priority="132" stopIfTrue="1">
      <formula>$D391="N/A"</formula>
    </cfRule>
  </conditionalFormatting>
  <conditionalFormatting sqref="DK396:DK397">
    <cfRule type="expression" dxfId="42" priority="55" stopIfTrue="1">
      <formula>$D396="N/A"</formula>
    </cfRule>
  </conditionalFormatting>
  <conditionalFormatting sqref="DK398:DK404">
    <cfRule type="expression" dxfId="41" priority="130" stopIfTrue="1">
      <formula>$D396="N/A"</formula>
    </cfRule>
    <cfRule type="expression" dxfId="40" priority="131" stopIfTrue="1">
      <formula>$D398="N/A"</formula>
    </cfRule>
  </conditionalFormatting>
  <conditionalFormatting sqref="DK409:DK420">
    <cfRule type="expression" dxfId="39" priority="128" stopIfTrue="1">
      <formula>$D407="N/A"</formula>
    </cfRule>
  </conditionalFormatting>
  <conditionalFormatting sqref="DK425:DK427">
    <cfRule type="expression" dxfId="38" priority="126" stopIfTrue="1">
      <formula>$D423="N/A"</formula>
    </cfRule>
  </conditionalFormatting>
  <conditionalFormatting sqref="DK430:DK438">
    <cfRule type="expression" dxfId="37" priority="124" stopIfTrue="1">
      <formula>$D428="N/A"</formula>
    </cfRule>
  </conditionalFormatting>
  <conditionalFormatting sqref="DK441:DK442">
    <cfRule type="expression" dxfId="36" priority="50" stopIfTrue="1">
      <formula>$D441="N/A"</formula>
    </cfRule>
  </conditionalFormatting>
  <conditionalFormatting sqref="DK443:DK532">
    <cfRule type="expression" dxfId="35" priority="120" stopIfTrue="1">
      <formula>$D441="N/A"</formula>
    </cfRule>
    <cfRule type="expression" dxfId="34" priority="121" stopIfTrue="1">
      <formula>$D443="N/A"</formula>
    </cfRule>
  </conditionalFormatting>
  <conditionalFormatting sqref="DK535:DK538">
    <cfRule type="expression" dxfId="33" priority="118" stopIfTrue="1">
      <formula>$D533="N/A"</formula>
    </cfRule>
  </conditionalFormatting>
  <conditionalFormatting sqref="DK540:DK545">
    <cfRule type="expression" dxfId="32" priority="116" stopIfTrue="1">
      <formula>$D538="N/A"</formula>
    </cfRule>
  </conditionalFormatting>
  <conditionalFormatting sqref="DK572:DK582">
    <cfRule type="expression" dxfId="31" priority="114" stopIfTrue="1">
      <formula>$D570="N/A"</formula>
    </cfRule>
  </conditionalFormatting>
  <conditionalFormatting sqref="DK584:DK603">
    <cfRule type="expression" dxfId="30" priority="112" stopIfTrue="1">
      <formula>$D582="N/A"</formula>
    </cfRule>
  </conditionalFormatting>
  <conditionalFormatting sqref="DK654:DK670">
    <cfRule type="expression" dxfId="29" priority="110" stopIfTrue="1">
      <formula>$D652="N/A"</formula>
    </cfRule>
  </conditionalFormatting>
  <conditionalFormatting sqref="DK678">
    <cfRule type="expression" dxfId="28" priority="108" stopIfTrue="1">
      <formula>$D676="N/A"</formula>
    </cfRule>
  </conditionalFormatting>
  <conditionalFormatting sqref="DK682:DK683">
    <cfRule type="expression" dxfId="27" priority="106" stopIfTrue="1">
      <formula>$D680="N/A"</formula>
    </cfRule>
  </conditionalFormatting>
  <conditionalFormatting sqref="DK687:DK690">
    <cfRule type="expression" dxfId="26" priority="104" stopIfTrue="1">
      <formula>$D685="N/A"</formula>
    </cfRule>
  </conditionalFormatting>
  <conditionalFormatting sqref="DK692:DK696">
    <cfRule type="expression" dxfId="25" priority="102" stopIfTrue="1">
      <formula>$D690="N/A"</formula>
    </cfRule>
  </conditionalFormatting>
  <conditionalFormatting sqref="DK698:DK710">
    <cfRule type="expression" dxfId="24" priority="100" stopIfTrue="1">
      <formula>$D696="N/A"</formula>
    </cfRule>
  </conditionalFormatting>
  <conditionalFormatting sqref="DK719:DK729">
    <cfRule type="expression" dxfId="23" priority="98" stopIfTrue="1">
      <formula>$D717="N/A"</formula>
    </cfRule>
  </conditionalFormatting>
  <conditionalFormatting sqref="DK732:DK733">
    <cfRule type="expression" dxfId="22" priority="49" stopIfTrue="1">
      <formula>$D732="N/A"</formula>
    </cfRule>
  </conditionalFormatting>
  <conditionalFormatting sqref="DK734:DK737">
    <cfRule type="expression" dxfId="21" priority="96" stopIfTrue="1">
      <formula>$D732="N/A"</formula>
    </cfRule>
    <cfRule type="expression" dxfId="20" priority="97" stopIfTrue="1">
      <formula>$D734="N/A"</formula>
    </cfRule>
  </conditionalFormatting>
  <conditionalFormatting sqref="DK740 DK742:DK743">
    <cfRule type="expression" dxfId="19" priority="94" stopIfTrue="1">
      <formula>$D738="N/A"</formula>
    </cfRule>
    <cfRule type="expression" dxfId="18" priority="95" stopIfTrue="1">
      <formula>$D740="N/A"</formula>
    </cfRule>
  </conditionalFormatting>
  <conditionalFormatting sqref="DK741">
    <cfRule type="expression" dxfId="17" priority="48" stopIfTrue="1">
      <formula>$D741="N/A"</formula>
    </cfRule>
  </conditionalFormatting>
  <conditionalFormatting sqref="DK745 DK747:DK756">
    <cfRule type="expression" dxfId="16" priority="92" stopIfTrue="1">
      <formula>$D743="N/A"</formula>
    </cfRule>
    <cfRule type="expression" dxfId="15" priority="93" stopIfTrue="1">
      <formula>$D745="N/A"</formula>
    </cfRule>
  </conditionalFormatting>
  <conditionalFormatting sqref="DK746">
    <cfRule type="expression" dxfId="14" priority="47" stopIfTrue="1">
      <formula>$D746="N/A"</formula>
    </cfRule>
  </conditionalFormatting>
  <conditionalFormatting sqref="DK758">
    <cfRule type="expression" dxfId="13" priority="90" stopIfTrue="1">
      <formula>$D756="N/A"</formula>
    </cfRule>
    <cfRule type="expression" dxfId="12" priority="91" stopIfTrue="1">
      <formula>$D758="N/A"</formula>
    </cfRule>
  </conditionalFormatting>
  <conditionalFormatting sqref="DK759">
    <cfRule type="expression" dxfId="11" priority="46" stopIfTrue="1">
      <formula>$D759="N/A"</formula>
    </cfRule>
  </conditionalFormatting>
  <conditionalFormatting sqref="DK765:DK767">
    <cfRule type="expression" dxfId="10" priority="88" stopIfTrue="1">
      <formula>$D763="N/A"</formula>
    </cfRule>
  </conditionalFormatting>
  <conditionalFormatting sqref="DK770:DK771">
    <cfRule type="expression" dxfId="9" priority="45" stopIfTrue="1">
      <formula>$D770="N/A"</formula>
    </cfRule>
  </conditionalFormatting>
  <conditionalFormatting sqref="DK772:DK776">
    <cfRule type="expression" dxfId="8" priority="86" stopIfTrue="1">
      <formula>$D770="N/A"</formula>
    </cfRule>
    <cfRule type="expression" dxfId="7" priority="87" stopIfTrue="1">
      <formula>$D772="N/A"</formula>
    </cfRule>
  </conditionalFormatting>
  <conditionalFormatting sqref="DK959">
    <cfRule type="expression" dxfId="6" priority="81" stopIfTrue="1">
      <formula>$D959="N/A"</formula>
    </cfRule>
  </conditionalFormatting>
  <conditionalFormatting sqref="DK960:DK964">
    <cfRule type="expression" dxfId="5" priority="84" stopIfTrue="1">
      <formula>$D958="N/A"</formula>
    </cfRule>
    <cfRule type="expression" dxfId="4" priority="85" stopIfTrue="1">
      <formula>$D960="N/A"</formula>
    </cfRule>
  </conditionalFormatting>
  <conditionalFormatting sqref="DM125:DO127">
    <cfRule type="expression" dxfId="3" priority="1371" stopIfTrue="1">
      <formula>$D125="N/A"</formula>
    </cfRule>
  </conditionalFormatting>
  <conditionalFormatting sqref="DM1588:DO1590">
    <cfRule type="expression" dxfId="2" priority="1730" stopIfTrue="1">
      <formula>$D1588="N/A"</formula>
    </cfRule>
  </conditionalFormatting>
  <conditionalFormatting sqref="DN540:DO582 DN687:DO690 DN719:DO737 DN692:DO696">
    <cfRule type="expression" dxfId="1" priority="1743" stopIfTrue="1">
      <formula>$D540="N/A"</formula>
    </cfRule>
  </conditionalFormatting>
  <conditionalFormatting sqref="DN959:DO967">
    <cfRule type="expression" dxfId="0" priority="1737" stopIfTrue="1">
      <formula>$D959="N/A"</formula>
    </cfRule>
  </conditionalFormatting>
  <printOptions horizontalCentered="1"/>
  <pageMargins left="0.19685039370078741" right="0.19685039370078741" top="0.86614173228346458" bottom="0.78740157480314965" header="0.31496062992125984" footer="0.31496062992125984"/>
  <pageSetup scale="58" orientation="landscape" r:id="rId1"/>
  <headerFooter>
    <oddHeader xml:space="preserve">&amp;CANEXO PRE-COTIZACION </oddHeader>
    <oddFooter xml:space="preserve">&amp;C
</oddFooter>
  </headerFooter>
  <rowBreaks count="1" manualBreakCount="1">
    <brk id="37" max="73" man="1"/>
  </rowBreaks>
  <colBreaks count="1" manualBreakCount="1">
    <brk id="22" max="2601" man="1"/>
  </colBreaks>
  <ignoredErrors>
    <ignoredError sqref="E487 P11 G202 G209:G211 G673:G674 G653:G654 G662:H662 G691 G981 G1224:H1224 G1297 G1388:H1388 G1401 G1415:G1417 Y1416:Y1417 G1455 G1566 P13 P83:Q83 Y83:Z83 P236 P580 P1143 P1224 P1297 R1297 P1455 Y580 Y653:Z653 Y662:Z662 Y1224:Y1225 Y1401 AH75:AI75 AH653:AI653 AH662:AI662 AH1224:AH1226 AH1401 AH1416:AH1418 AH1455:AI1455 AH1556 AH1559 AH1565:AH1566 AK1565:AK1566 AK1588:AK1589 AQ75:AR75 AQ85:AR85 AT131:AT132 AT265:AT266 AQ580:AR580 AQ653 AQ662:AR662 AQ981 AQ1224 AQ1297 AQ1401:AR1401 AQ1416:AQ1417 AQ1455:AR1455 AQ1556 AQ1559 AQ1565:AQ1566 AT1565:AT1566 AT1590:AU1590 AT1588 AT1589:AU1589 AZ75:BA75 AZ170 AZ177:AZ178 AZ195 AZ236 AZ314 AZ328 AZ342:AZ343 AZ358 AZ394:AZ395 AZ428:AZ429 AZ439:AZ440 AZ533:AZ534 AZ539 AZ583 AZ604:AZ626 AZ637:AZ648 AZ653:BA653 AZ662:BA662 AZ673:AZ674 AZ691:BA691 AZ697 AZ730:AZ731 AZ738:AZ739 AZ744 AZ757 AZ760:AZ762 AZ768:AZ769 AZ777 AZ840:AZ883 AZ905:AZ908 AZ955:AZ958 AZ981 AZ992:AZ995 AZ1026:AZ1028 AZ1042 AZ1100 AZ1117:AZ1119 AZ1137 AZ1142:AZ1143 AZ1210:AZ1215 AZ1224 AZ1228 AZ1270:AZ1272 AZ1277 AZ1285 AZ1290 AZ1297 AZ1303 AZ1325 AZ1330 AZ1345:AZ1347 AZ1356 AZ1382 AZ1398:AZ1399 AZ1401:BA1401 AZ1413:AZ1414 AZ1416:AZ1417 AZ1455:AZ1503 AZ1556:BA1556 AZ1559 AZ1565:AZ1566 AZ1582:AZ1586 BI580:BJ580 BI992:BI993 BM995:BM997 BM990:BM994 BI1416:BI1418 BI1565:BI1566 BR75:BS75 BR85:BS85 BR111:BS111 BR580:BS580 BR691:BS691 BR992:BR995 BU1226 BR1224 BR1455 BR1565:BR1566 CJ981 CN1018:CN1020 CJ1416:CJ1418 CU12:CV17 CV22:CV25 CV26 CV46:CV48 CV52 CV53:CV59 CV60 CV63:CV66 CS662 CS981 CS1297 DF27:DF28 DF31 DF51 DB298:DB299 DB1297 G51:H51 P51 Y51:Z51 DF49:DF50 G83:H83 AH85:AI85 G236 G580:H580 AZ580:BA580 G634:H634 P1388:Q1388 Y1388:Z1388 AQ1388:AR1388 AZ1388:BA1388 BI1388:BJ1388 BR1388:BS1388 P1398 P1414:Q1414 Y1149:Y1155 AB1154 AB1151 Y1156:Y1160 AB1158 Y1162:Z1162 Y1168:Y1170 AB1167:AB1168 Y1171:Y1175 AB1172 AB1169 AB1170:AB1171 AB1177:AB1178 Y1176:Y1178 Y1397 AB1397 Y1455:Z1455 AJ91:AJ92 AF91:AH92 AK91:AK92 AK1418 AT222:AT223 BI236:BJ236 BN257:BN261 BN250 BI662:BJ662 BI981:BI982 BN1148 BI1224:BJ1224 BI1302 BI1297:BI1301 BM1302 BI1403:BI1404 BI1401:BI1402 BI1455 BN1455 BM1455 BM1453:BM1454 BR239:BR241 BR236:BR238 CA993:CA995 CN982:CN988 DG306:DG307 DG305 AT85 AT87 AR101 AR198 AR691 AR1416:AR1417 AT1416:AT1417 AT1455 AR1566 BS236 CB236 DB236:DC236 CB580 BR662:BS662 CB662 CJ662 CN661:CN670 DC662 BJ1401 CJ1401:CK1401 H1415:H1417 J1415:J1417 Z1416:Z1417 AI1416:AI1417 AK1416:AK1417 BJ1416:BJ1417 BL1416:BM1417 BM1422 BM1418:BM1421 BM1415 BR1416:BR1417 CB1416:CB1417 CK1416:CK1417 H1565 J1565 P1565:Q1565 S1565:S1566 BL1565 CJ1565:CJ1566 CK1565 P1566:Q1566 Z1566 AB1566 AI1566 BC1566 BA1566 BS1566 CB1566 CM1566 S46 S51 P673:Q673 S1143 P1399:Q1399 S1399 S1455 AB46 AB51 AB414:AB418 Z1146:Z1148 AB1146:AB1149 Z1158 Z1160 Z1174:Z1175 AB1175 Z1177:Z1178 AH1388:AI1388 CB75 AK85 AK87 AK504:AK528 AI691 AI1226 AK1455 AT280:AT308 AT394:AT395 AT428:AT429 AT440 AT509:AT522 AT523:AT526 AT527:AT528 BC46 BC85 BC87 AZ98:BA98 AZ101:BA101 BC505:BC525 BC526:BC528 BJ691 CJ691:CK691 CS691:CT691 CS690:CT690 DB691:DC691 BC1401 BA1417 BC1417 AZ1560:BA1560 BC1560 BL441:BM442 BN589:BN603 BN588 BL1148 BU72 BU79 BU85 BU87 BT626:BW627 BW604:BW625 BR981 BV1078:BV1083 BV1084:BV1085 BW1130 BR1297 BS1416:BS1417 BU1416:BU1417 BU1566 CE27:CF37 CE67 CB85 CD439 CD504:CD507 CD533 CD626 CN425:CN427 CO490 CM506:CM507 CM505 CO758:CR759 CL1052:CO1053 CL1088:CO1096 CJ1224 CJ1297 CJ1327:CK1327 CS1327:CT1327 CL1364:CN1365 CV506:CV528 DE33:DE35 DE37 DE298 DC298:DC299 DB981 DB992:DB995 DG1025 DB1142:DC1142 DE1142 DG1290:DG1293 DG1299:DG1302 DG1298 DG1294:DG1297 J51 J504:J528 J487:J503 J653:J654 S505:S528 AB505:AB528 AB1156:AB1157 AB1416:AB1417 BE46:BE48 BE74:BE79 BE98:BE104 BE280 BE711 BE1077 BA1455 BK95 BM1560:BM1561" unlockedFormula="1"/>
    <ignoredError sqref="AU96:AV104 AS10:AT13 J131:J167 J172:J176 R18:S25 R27:S35 R40 R44 R46:R48 S44:S45 R50:R51 R69:R72 R74:R79 R82:R85 R87:R88 R100:S100 R110:R113 R121:R123 R156:S167 R171:S176 R179:R260 S179:S197 S237:S260 R262:S281 R288:S313 R315:S327 R329:S341 R344:S357 R359:S393 R396:S428 R430:S438 R441:R538 S441:S485 R540:R541 R546:R582 R585:S603 R627:S636 R644:R696 R698:R729 S674:S690 S644:S672 R732:R737 R740:R743 R745:R756 R758:R759 R763:R767 R770:R776 R778:R809 R817:R839 R884:R954 R959:R964 R967 R972:R991 S982:S991 R996:S1015 R1020:S1025 R1030:S1030 R1032:S1038 R1041:S1041 R1043:S1066 R1070:R1099 R1101:R1125 S1070:S1142 R1138:R1141 S1144:S1166 R1145:R1181 R1191:S1201 R1203:S1209 R1216:R1225 S1216:S1223 R1229:S1269 R1273:S1276 S1270:S1272 R1278:S1284 R1286:S1289 R1291:S1296 S1298:S1303 R1298:R1302 R1304:S1324 R1326:S1329 S1325 R1357:S1363 R1366:T1381 R1383:T1387 S1382:T1382 R1389:T1398 R1388 T1388 R1402:T1413 S1400:T1401 R1427:S1454 AA10:AB13 AA18:AB25 AA27:AB35 AA40:AB40 AA44:AB44 AA46:AA48 AA50:AA51 AB47:AB50 AA74:AA79 AA82:AA85 AA87:AA88 AA91:AA94 AB94:AB95 AB91:AB92 AA110:AA113 AA121:AA123 AA131:AB167 AA171:AA176 AA179:AA260 AA263:AA281 AA288:AA313 AA315:AA327 AA329:AA341 AA344:AA357 AA359:AA393 AA396:AA428 AA430:AA438 AA441:AA538 AA540:AA541 AA546:AA582 AA585:AA603 AA627:AA636 AA649:AA672 AA675:AA696 AA698:AA729 AB705:AB757 AA732:AA737 AA740:AA756 AA758:AA759 AA763:AA767 AA770:AA776 AA778:AA809 AA817:AA839 AA884:AA954 AA959:AA964 AA967 AA972:AA991 AA996:AA1015 AA1020:AA1025 AA1029:AA1030 AA1032:AA1038 AA1041 AA1043:AA1066 AA1070:AA1099 AA1101:AA1125 AA1191:AA1201 AA1203:AA1209 AA1216:AA1225 AA1229:AA1269 AA1273:AA1276 AA1278:AA1284 AA1286:AA1289 AA1291:AA1296 AA1298:AA1302 AA1304:AA1324 AA1326:AA1329 AA1331:AA1344 AA1348:AA1355 AA1357:AA1363 AA1366:AA1381 AA1383:AA1397 AA1400:AA1412 AA1415:AA1455 AJ10:AK13 AJ18:AK25 AJ27:AK35 AJ40:AK40 AJ44:AK44 AJ46:AK48 AJ50:AJ51 AK50:AK58 AJ53:AJ58 AJ61:AK72 AJ74:AJ79 AK74 AK76 AJ82:AJ85 AJ87:AJ88 AJ110:AJ113 AJ121:AJ123 AJ126:AK126 AJ131:AJ169 AJ171:AJ313 AJ315:AJ327 AJ329:AJ341 AJ344:AJ357 AJ359:AJ393 AJ396:AJ427 AJ429:AJ438 AJ441:AJ532 AK692:AK980 AK131:AK235 AJ535:AJ538 AJ540:AJ545 AJ572:AJ579 AK581:AK652 AJ581:AJ582 AJ584:AJ603 AJ627:AJ636 AK654:AK661 AK663:AK690 AJ649:AJ672 AJ675:AJ696 AJ698:AJ729 AJ732:AJ737 AJ740:AJ743 AJ745:AJ756 AJ758:AJ759 AJ763:AJ767 AJ770:AJ776 AJ778:AJ839 AJ884:AJ904 AJ909:AJ957 AJ959:AJ991 AJ996:AJ1025 AJ1029:AJ1041 AJ1043:AJ1099 AJ1101:AJ1116 AJ1120:AJ1136 AJ1138:AJ1141 AJ1144:AJ1209 AJ1216:AJ1227 AK1227:AK1296 AJ1229:AJ1269 AJ1273:AJ1276 AJ1278:AJ1284 AJ1286:AJ1289 AJ1291:AJ1296 AJ1298:AJ1302 AJ1304:AJ1324 AJ1326:AJ1329 AJ1331:AJ1344 AJ1348:AJ1355 AJ1357:AJ1363 AK1298:AK1387 AJ1366:AJ1381 AK1389:AK1400 AJ1383:AJ1397 AJ1400:AJ1412 AK1402:AK1415 AJ1415 AK1419:AK1454 AK1560:AK1564 AK1557:AK1558 AK1567:AK1587 AJ1504:AJ1581 AS18:AT25 AS27:AT35 AS44 AT41:AT74 AS40:AT40 AS46:AS48 AS50:AS51 AS53:AS58 AS61:AS72 AT76 AS87:AS89 AS91:AS92 AS95:AS104 AS110:AS113 AS121:AS123 AS126 AS131:AS169 AS171:AS176 AS179:AS313 AS315:AS327 AS329:AS341 AS344:AS357 AS359:AS393 AS396:AS427 AS430:AS438 AS441:AS532 AS535:AS538 AS540:AS582 AT529:AT579 AT692:AT980 AT581:AT652 AS584:AS603 AS627:AS636 AT654:AT661 AS649:AS672 AT663:AT690 AS675:AS696 AS698:AS729 AS732:AS737 AS740:AS743 AS745:AS756 AS758:AS759 AS763:AS767 AS770:AS776 AS778:AS839 AS884:AS904 AS909:AS954 AS959:AS991 AT982:AT1223 AS996:AS1025 AS1029:AS1041 AS1043:AS1099 AS1101:AS1116 AS1120:AS1136 AS1138:AS1141 AS1144:AS1209 AS1216:AS1227 AT1225:AT1296 AS1229:AS1269 AS1273:AS1276 AS1278:AS1284 AS1286:AS1289 AS1291:AS1296 AS1298:AS1302 AT1298:AT1387 AS1304:AS1324 AS1326:AS1329 AS1331:AS1344 AS1348:AS1355 AS1357:AS1381 AS1383:AS1397 AS1400:AS1412 AS1415:AS1455 AT1560:AT1564 AS1504:AS1581 AT1557:AT1558 AT1567:AT1586 BB10:BB13 BB18:BB25 BC10:BD45 BB27:BB35 BB40 BB44 BB46:BB48 BB50:BB51 BB53:BB58 BB61:BB72 BB74:BB85 BC76:BD76 BD75 BB87:BB89 BB91:BB92 BB96:BB104 BB110:BB113 BB121:BB123 BB126 BB131:BB169 BB171:BB176 BB179:BB313 BC692:BC980 BC1298:BC1387 BC131:BC235 BB1101:BB1116 BC237:BC503 BB315:BB327 BB329:BB341 BB344:BB357 BB359:BB393 BB396:BB427 BB430:BB438 BB441:BB532 BB535:BB538 BB540:BB582 BC581:BC652 BB584:BB603 BB627:BB636 BB649:BB672 BC663:BC690 BC654:BC661 BB675:BB696 BB698:BB729 BB732:BB737 BB740:BB743 BB745:BB756 BB758:BB759 BB763:BB767 BB770:BB776 BB778:BB839 BB884:BB904 BB909:BB954 BB959:BB991 BC982:BC1296 BB996:BB1025 BB1029:BB1041 BB1043:BB1099 BB1120:BB1136 BB1138:BB1141 BB1144:BB1209 BB1216:BB1227 BB1229:BB1269 BB1278:BB1284 BB1273:BB1276 BB1286:BB1289 BB1291:BB1296 BB1298:BB1302 BB1304:BB1324 BB1326:BB1329 BB1331:BB1344 BB1348:BB1355 BB1357:BB1381 BB1383:BB1397 BC1389:BC1399 BB1400:BB1412 BB1415:BB1455 BB1504:BB1581 BC1557:BC1558 BK10:BK13 BL10:BM21 BK16:BK21 BL990:BL993 BK990:BK997 BK998:BM1003 BK1415:BL1415 BK1560:BL1564 BK1565 BT13:BU17 BT69:BU71 BU80 BT82:BU84 BT88:BU88 BU89 BT110:BU110 BT12:BU12 BT678:BU685 BT770:BU775 BT993:BU993 BT1070:BU1070 BU1071:BU1077 BT1071:BT1077 BT1225:BU1225 BT1323:BU1324 BT1561:BU1565 CL10:CL11 CL18:CL28 CM10:CN126 CL31:CL35 CL37:CL39 CL41:CL43 CL45 CL49:CL51 CL59 CL61:CL62 CL67 CL69:CL72 CL74:CL79 CL82:CL85 CL87:CL89 CL91:CL92 CL95:CL104 CL106:CL123 CL125:CL126 CL425:CM427 CL532:CM538 CL540:CM582 CL692:CM696 CL691 CL584:CM603 CM583 CL654:CM661 CM604:CM653 CL678:CM678 CM671:CM677 CL682:CM683 CM679:CM681 CL687:CM690 CM684:CM686 CL698:CM698 CM697 CL1018:CM1020 CL1210:CO1220 CL1223:CO1223 CL1225:CO1225 CL1224 CN1224:CO1224 CL1229:CN1269 CL1273:CN1276 CM1270:CN1272 CL1278:CN1284 CM1277:CN1277 CL1286:CN1288 CM1285:CN1285 CL1290:CN1296 CM1289:CN1289 CL1298:CN1302 CN1297 CL1415:CO1415 CM1421:CO1423 CV110:CV124 CV105 CV93:CV95 CU125:CV126 CV90 CU91:CV92 CV86 CU87:CV89 CV81 CU82:CV85 CU106:CV109 CU96:CV104 CU131:CU169 CU173:CU176 CV131:CV504 CU179:CU184 CU186:CU195 CU197:CU198 CU207:CU208 CU217:CU221 CU231:CU261 CU263:CU269 CU273:CU295 CU298:CU313 CU315:CU344 CU348:CU388 CU393:CU404 CU409:CU420 CU425:CU427 CU430:CU438 CU440:CU532 CU535:CU538 CU540:CU582 CU584:CU603 CU654:CU670 CV663:CV689 CU678 CU682:CU683 CU687:CU689 CV692:CV980 CU698:CU710 CU719:CU737 CU740:CU743 CU745:CU759 CU765:CU767 CU770:CU776 CU840:CU882 CU959:CU967 CV982:CV1028 CU972:CU1025 CU1027:CU1028 CU1032:CU1141 CU1030:CV1030 CV1032:CV1326 CU1229:CU1269 CU1273:CU1276 CU1278:CU1284 CU1286:CU1288 CU1290:CU1296 CU1298:CU1302 CU1304:CU1324 CU1326:CU1329 CU1331:CU1344 CU1348:CU1355 CU1357:CU1363 CU1366:CU1381 DD14:DG15 DD18:DF21 DD27:DE28 DD61:DD62 DD82:DD85 DD69:DD72 DD87:DD88 DD74:DD79 DD95:DD104 DD125:DD126 DD298:DD301 DF298:DF299 DD1120:DF1125 I86:J126 J84:J85 J82 I52:J81 J50 I14:J49 I10:I13 I50:I51 I82:I85 J179:J201 J212:J235 J237:J281 I282:J481 J482:J486 J532:J538 J573:J579 J627:J633 J649:J652 J655:J661 J692:J696 I697:J971 J972:J980 J982:J1015 I1016:J1144 J1298:J1302 I1303:J1325 J1389:J1400 J1326:J1387 J1402:J1414 J581:J582 J635:J636 J1418:J1459 I1460:J1564 J203:J210 J663:J690 I637:J648 I972:I1015 I627:I636 I583:J626 I573:I582 I482:I538 I1326:I1459 J1225:J1296 I1145:I1302 I539:J572 J1145:J1223 DD49:DE51 CU49:CV51 S78:S82 AB78:AB82 AB84:AB88 AK82 AK84 S576:S579 S581:S582 AB579 AB581:AB587 BK587:BM587 BT581:BU582 BT580 CD581:CD582 I649:I696 AB649:AB652 AB663:AB670 AB654:AB661 R53:S58 R61:S66 R91:S92 S692:S806 S1225 R1331:S1355 S1330 AB1386:AB1387 AB1389:AB1396 AT1389:AT1400 BD1391:BE1397 BT1391:BU1396 R1455 R1558:S1564 AA53:AB58 AA61:AB62 AA65:AB66 AA69:AB72 AA96:AB104 AA1138:AB1141 AB1145 AA1145:AA1181 AB1173 AB1179:AB1181 AB1216:AB1223 AB1225 AB1229:AB1246 AB1400 AB1402:AB1412 AB1415 AB1448:AB1454 AA1504:AA1581 AB1551:AB1564 Y1564:Y1566 AB1567:AB1574 AJ93:AJ94 AJ96:AJ104 AK93:AK97 AK982:AK1223 AT194 AT199:AT206 BD582:BE582 BD1418:BE1431 BD1560:BE1573 BK236 BM236 BK237:BM250 BK251:BN256 BK257:BM261 BK263:BM271 BK272:BN278 BK659:BM661 BK690:BN690 BK692:BN692 BM691:BN691 BK695:BM696 BK698:BO722 BK736:BN745 BN977:BN986 BK988:BL989 BM988:BN988 BK1219:BN1223 BK1225:BN1225 BK1224 BM1224:BN1224 BK1229:BN1241 BK1294:BN1296 BK1297:BK1302 BM1297:BN1301 BK1388:BK1396 BL1389:BM1396 BK1386:BM1387 BM1388 BN1386:BO1389 BN1383:BO1385 BK1397:BN1400 BK1402:BN1410 BK1401 BM1401:BN1401 BK1453:BL1455 BT76:BU76 BT75 BT231:BV235 BV236:BV241 BT236:BT242 BT243:BW247 BW486:BW493 BT752:BV752 BV996:BV999 BT1000:BV1005 BT1142:BU1144 BT1148:BV1148 CD687:CD690 CL207:CO208 CL982:CM992 DE300:DF301 DD302:DF307 DG660:DG661 DD663:DG670 DF662:DG662 DD662 BK1242:BM1257 BK1345:BM1348 BK1412:BN1412 BK1411:BM1411 BV183:BW205 BT249:BW249 BT248:BV248 BT1137:BW1141 BT1229:BW1246 AS74:AS85 AT78:AT84 AT86 AT88:AT97 AT99:AT100 AT102:AT126 AT196:AT197 AT1402:AT1415 BC1405:BC1416 AT1418:AT1454 AT1456:AT1555 I131:I176 I179:I281 CL232:CO241 DD237:DF242 BK663:BM666 BK662 BM662 CL663:CM670 CL662 CL1400:CN1400 Y1138:Y1148 AB1418:AB1445 AJ1418:AJ1455 AJ1416:AJ1417 BK1418:BK1422 BK1416 BK1417 BL1418:BL1422 BT1420:BV1422 CL1418:CO1418 CL1416 CN1416:CO1416 CL1417 CN1417:CO1417 I1566:J1586 I1565 R1567:S1569 R1565 BC1561:BC1565 CL1561:CN1565 R1566 BC1567:BC1586 BK1566:BM1570 BT1567:BU1568 BT1566 CL1567:CN1570 CL1566 CN1566 S10 R10:R12 R13:S13 S11:S12 S47:S50 S198:S235 S529:S572 S486:S503 R1143 R1399 T1399 R1415:T1426 R1414 T1414 R1504:S1518 R1519:S1557 R1570:S1582 AB121:AB123 AB177:AC180 AB181:AB188 AB189:AB197 AB198:AB201 AB202:AB208 AB209:AB215 AB216:AB223 AB226:AB235 AB237:AB240 AB241:AB246 AB247:AB252 AB255:AB261 AB263:AB276 AB279:AB285 AB288:AB306 AB308:AB328 AB329:AB340 AB344:AB364 AB365:AB376 AB377:AB399 AB400:AB413 AB419:AB423 AB424:AB431 AB432:AB434 AB435:AB438 AB441:AB450 AB451:AB459 AB460:AB469 AB470:AB491 AB492:AB503 AB529 AB530:AB549 AB550:AB564 AB576:AB578 AB565:AB575 AB588:AB603 AB627:AB644 AB672:AB678 AB679:AB690 AB758:AB759 AB765:AB770 AB771:AB783 AB784:AB796 AB797:AB813 AB817:AB840 AB884:AB925 AB926:AB954 AB959:AB967 AB979:AB980 AB982:AB991 AB992:AB993 AB972:AB978 AB996:AB1015 AB1020:AB1025 AB1029:AB1039 AB1041:AB1047 AB1054:AB1066 AB1070:AB1093 AB1095:AB1098 AB1099:AB1122 AB1123:AB1125 AA1143:AB1143 AB1142 AB1144 AB1191:AB1204 AB1205:AB1215 AB1249:AB1270 AB1273:AB1289 AB1291:AB1315 AB1318:AB1324 AB1326:AB1346 AB1348:AB1357 AB1358:AB1371 AK1456:AK1555 BC1456:BC1555 AB1504:AB1526 AB1542:AB1548 AB1550 AB1549 AB1527:AB1541 AB1575:AB1581 AK86 AK88 AK99:AK100 AK102:AK104 AK110:AK113 AK121:AK123 AK237:AK503 AK531:AK579 AK529:AK530 AT207:AT221 AT224:AT233 AT234:AT235 AT240:AT251 AT252:AT264 AT267:AT279 AT309:AT328 AT329:AT347 AT348:AT359 AT360:AT372 AT373:AT393 AT396:AT410 AT411:AT424 AT425:AT427 AT430:AT439 AT441:AT450 AT451:AT462 AT463:AT475 AT476:AT480 AT481:AT486 AT487:AT498 AT499:AT502 AT503:AT508 BC47:BD74 BD46 BD78 BD77 BC80:BD84 BD79 BC86:BD86 BD85 BC88:BD97 BD87 BC99:BD100 BD98 BC102:BD126 BD101 BC532:BC579 BC529:BC531 BK691 BT688:BU690 BT692:BU692 BT691 CD692:CD696 CU692:CU696 CU690:CU691 CV690 BC1402:BC1404 BC1400 BD1400:BD1404 BE1400:BE1404 BC1418:BC1454 BK442 BK441 BL443:BM445 BK443:BK445 BK446:BM478 BK479:BM501 BK506:BM530 BK531:BM532 BK535:BM541 BK580 BK581:BL582 BK584:BM586 BM576:BM582 BK572:BL579 BN574 BN575 BM572:BN573 BN580 BN576:BN579 BN584:BN586 BN581:BN582 BN583 BK546:BN571 BK583:BM583 BM574 BM575 BK588:BM588 BK589:BM603 BK734:BN735 BK723:BN733 BK746:BN750 BK751:BN770 BK771:BO779 BK780:BN827 BM987 BK987:BL987 BK982:BM986 BK1004:BM1017 BK1018:BM1025 BK1028:BN1041 BK1043:BM1056 BK1057:BM1069 BK1070:BM1076 BK1077:BM1094 BK1095:BM1104 BK1105:BM1118 BK1120:BM1134 BK1148 BK1149:BM1154 BK1137:BM1147 BM1148 BK1191:BM1202 BN1217:BN1218 BK1217:BM1218 BK1203:BM1216 BN1291:BN1293 BK1291:BM1293 BK1273:BM1290 BK1304:BM1324 BK1336:BM1344 BK1349:BM1357 BK1358:BM1368 BK1383:BM1385 BK1377:BL1381 BM1377:BM1381 BK1382:BM1382 BK1369:BM1376 BK1449:BL1452 BM1451:BM1452 BM1449:BM1450 BK1423:BM1448 BK1559:BL1559 BK1504:BM1540 BK1553:BL1555 BM1553:BM1559 BK1541:BM1552 BK1571:BN1576 BK1581:BM1581 BK1578:BN1580 BK1577 BM1577:BN1577 BT20:BW21 BT27:BV35 BT73:BU74 BT72 BT78:BU78 BT77 BT79 BT85 BT87 BT91:BU92 BT111 BT112:BT113 BT121:BU123 BT131:BU169 BT173:BU176 BT183:BU205 BT211:BU221 BT206:BU210 BT179:BU182 BT252:BV260 BT263:BV269 BT270:BV327 BT329:BU341 BT348:BU357 BT359:BU378 BT379:BU393 BT396:BV427 BT430:BU438 BW483:BW485 BT441:BU474 BT486:BV493 BV483:BV485 BT483:BU485 BT475:BU482 BT494:BV530 BV475:BV482 BT532:BV539 BT540:BV541 BT546:BV572 BT576:BU579 BV576:BW579 BT573:BW575 BT604:BV625 BT637:BW639 BT661:BU661 BT663:BU668 BT662 BT669:BU670 BV663:BW668 BV661:BW661 BV662:BW662 BV669:BW670 BT659:BW660 BT671:BU672 BT695:BT696 BU695:BU696 BT698:BV710 BT719:BW730 BT732:BW737 BT745:BV751 BT740:BV743 BT753:BW756 BT760:BV762 BT765:BW767 BT778:BW808 BT809:BW835 BT836:BW844 BT884:BV906 BT909:BW939 BT940:BW954 BT959:BV966 BT967:BW967 BT972:BW980 BT982:BW982 BT981 BV981:BW981 BT986:BU992 BV986:BV992 BT983:BV985 BT1006:BV1015 BT1025:BU1030 BV1025:BW1030 BT1020:BW1024 BT1032 BT1033:BT1036 BU1033:BU1036 BT1037:BU1037 BT1041:BV1042 BT1043:BV1053 BT1054:BV1058 BT1060:BU1067 BU1078:BU1083 BT1078:BT1083 BT1084:BU1085 BT1086:BV1092 BT1093:BV1094 BT1095:BW1100 BT1101:BW1102 BT1114:BU1114 BT1109:BU1113 BV1109:BW1113 BT1103:BW1108 BT1115:BW1118 BT1121:BW1122 BU1130:BV1130 BU1131:BW1131 BT1123:BW1125 BT1119:BW1120 BT1191:BV1202 BT1203:BV1213 BT1215:BU1217 BT1223:BU1223 BT1218:BU1221 BT1224 BT1247:BV1273 BT1274:BW1286 BT1287:BV1293 BT1294:BV1299 BT1317:BU1322 BT1326:BW1347 BT1348:BV1363 BT1386:BU1387 BT1389:BU1390 BT1388 BV1389:BV1390 BV1386:BV1387 BV1388 BT1366:BV1385 BT1397:BU1399 BT1410:BV1415 BT1418:BV1419 BT1416 BV1416 BT1417 BV1417 BT1402:BV1409 BT1449:BU1455 BV1449:BV1455 BT1456:BV1456 BT1423:BV1448 BT1504:BV1540 BT1551:BU1555 BV1551:BV1555 BT1541:BV1550 BT1578:BV1582 BT1557:BU1558 BV1557:BV1558 BT1569:BT1571 BT1573:BV1577 CD27:CD37 CD67 CC67 CD329:CE343 CD344:CE344 CD348:CD360 CD361:CD367 CD368:CD377 CD378:CD384 CD385:CD390 CD391:CD393 CD396:CD422 CD423:CD427 CD431:CD435 CD436:CD438 CD441:CD479 CD486:CD488 CD489:CD498 CD499:CD503 CD508:CD532 CD574:CD579 CD615:CD625 CD637:CD639 CC661:CD661 CD659:CD660 CD672 CD683:CD685 CL131:CN148 CL149:CN172 CL173:CN185 CL186:CN197 CL198:CN198 CL217:CN227 CL231:CO231 CL242:CN260 CL263:CO274 CL275:CO285 CL286:CO298 CL299:CO316 CL317:CO348 CL349:CN358 CL359:CO365 CL366:CO381 CL382:CO388 CL393:CO404 CL409:CO421 CL430:CL433 CL436:CO440 CL441:CO442 CL443:CO472 CL473:CO473 CL474:CO478 CL479:CO489 CL490:CN490 CL492:CN502 CL503:CN503 CL504:CL505 CN504 CN505 CL506:CL507 CL529:CM531 CL527:CL528 CM527:CN528 CN529:CN531 CL508:CN526 CL699:CN711 CL719:CO738 CL740:CN748 CL749:CM756 CL758:CN759 CL765:CN767 CL770:CO776 CL840:CN885 CL959:CO967 CN978:CN981 CL981 CL976:CM980 CN1010:CN1017 CL1010:CM1017 CL1021:CN1022 CL1023:CN1024 CL1025:CN1025 CL1027:CO1027 CL1028:CO1028 CL1030:CO1032 CL1033:CO1045 CL1046:CO1051 CL1054:CO1061 CL1062:CO1070 CL1071:CO1072 CL1073:CO1087 CL1097:CO1104 CL1120:CN1121 CL1114:CN1116 CL1122:CN1131 CM1149:CN1149 CM1142:CN1147 CL1148:CN1148 CL1132:CN1141 CL1191:CN1207 CL1304:CM1304 CL1305:CM1324 CL1326:CM1326 CL1328:CM1329 CL1327 CL1338:CL1344 CM1338:CN1344 CL1345:CN1347 CL1331:CN1337 CV1328:CV1586 CL1348:CL1352 CM1348:CN1352 CM1353:CN1353 CL1353 CL1354:CN1356 CL1357:CN1363 CL1366:CN1381 CL1386:CN1397 CL1398:CN1398 CL1383:CN1385 CL1402:CN1403 CL1401 CN1401 CO1410:CO1414 CL1410:CN1414 CL1404:CN1409 CL1526:CN1539 CL1542:CN1555 CL1420:CO1420 CL1557:CN1558 CL1571:CN1581 CU10:CV11 CU18:CV21 CV29:CV30 CU27:CV28 CV44 CU45:CV45 CV40 CU41:CV43 CV36 CU37:CV39 CU31:CV35 CU61:CV62 CV73 CV68 CU69:CV72 CU67:CV67 CU74:CV79 CV80 CV540:CV661 CV529:CV539 DD37 DD32:DD35 DF33:DF35 DF32 DD38:DD39 DE38:DG39 DF37:DG37 DD45 DD41:DD43 DE61:DG62 DE69:DG80 DE82:DG93 DE96:DG105 DE125:DG126 DD131:DG174 DD175:DG176 DD179:DG184 DD186:DG196 DD197:DG198 DD207:DG208 DD217:DG221 DD232:DF235 DD236 DF236 DG236 DG232:DG235 DD231:DG231 DD243:DG261 DD263:DG269 DD293:DF295 DG293:DG295 DD273:DG292 DD308:DG338 DD339:DG344 DD348:DG388 DD393:DF405 DD409:DF420 DD425:DG427 DD430:DG438 DD441:DG485 DD486:DG503 DD505:DD528 DD504 DF504:DG504 DF505:DG528 DD529:DF532 DD535:DF571 DD572:DG582 DD604:DF616 DD617:DF626 DD637:DF643 DD660:DF661 DD654:DF659 DD688:DF690 DD692:DF694 DD691 DF691 DG691 DG692:DG694 DD695:DG697 DG688:DG690 DD682:DG687 DD698:DF710 DD719:DF737 DD740:DG743 DD745:DG756 DD758:DG759 DD765:DG767 DD770:DG777 DD840:DG882 DD959:DG967 DD973:DF982 DG973:DG982 DD972:DG972 DD985:DF989 DD991:DF991 DD990:DG990 DG991 DD992:DG998 DD999:DG1020 DD1021:DG1024 DD1025:DF1025 DD1027:DG1028 DD1030:DG1030 DD1032:DG1041 DD1061:DF1064 DG1061:DG1064 DD1065:DG1067 DD1043:DG1060 DD1069:DG1099 DD1101:DG1116 DD1126:DG1141 DD1142 DF1142:DG1142 DD1229:DF1276 DD1284:DF1288 DD1294:DF1297 DD1298:DE1298 DF1298 DD1299:DF1302 DD1290:DF1293 DD1316:DF1319 DD1320 DG1316:DG1319 DE1320:DG1320 DD1321:DG1321 DD1304:DG1315 DD1324:DG1344 DD1357:DG1363 DD1366:DG1381 J10:J13 J529:J531 S84:S88 S110:S113 S121:S123 S884:S967 S972:S980 T972:T980 T884:T967 S968:T971 S817:T883 AB110:AB113 AC175:AC176 AB175:AB176 AB171:AB174 AB1166 AT133:AT185 AT186:AT193 BD198:BE198 BD203:BE208 BD209:BE213 BD214:BE237 BD238:BE279 BD280 BD281:BE358 BD359:BE490 BD579:BE581 BD530:BE578 BD584:BE662 BD663:BE690 BD691:BE691 BD711 BD712:BE717 BD692:BE710 BD718:BE894 BD895:BE982 BD1077 BD1078:BE1224 BD983:BE1076 BD1225:BE1296 BD1297:BE1297 BD1298:BE1306 BD1307:BE1340 BD1386:BE1390 BD1341:BE1385 BD1407:BE1417 BD1405:BE1406 BD1432:BE1455 BD1554:BE1559 BD1504:BE1553 BD1574:BE1586 BD195:BE195 BD193:BE194 BD196:BE197 BD179:BE192 BK96:BK126 BN27:BN126 BK27:BK94 BL27:BM126 BK231:BM235 BN231:BN235 BK131:BN230 BK438:BL440 BM438:BN440 BK279:BN437 BK687:BN689 BK684:BM685 BK678:BN678 BK679:BN683 BN684:BN685 BK686:BN686 BK669:BN677 BM959 BK977:BM980 BK961:BM975 BK960:BL960 BM960 BK909:BL959 BK884:BM904 BK981 BM981 BK1557:BL1558 BK1556 BU1132:BW1136 BU1126:BW1129 CM430:CN433 CM434:CN435 CL434:CL435 DD31 DE31" formulaRange="1" unlockedFormula="1"/>
    <ignoredError sqref="S992:S995 S1016:S1019 S1026:S1029 S1031 S1039:S1040 AK1591:AK1648 BD131:BE178 BD199:BE202 BL22:BM26 CC12 CC13:CC21 CD12:CD26 CC27:CC28 CC31:CC35 CC40 CC44 CC46:CC48 CC50:CC51 CC53:CC58 CC61:CC62 CC69:CC72 CC74:CC79 CC82:CC85 CC87:CC88 CC91:CC92 CC95 CC100 CC110:CC113 CD112:CD126 CC121:CC123 CW96:CW104 CU80:CU81 CU86 CU90 CU93:CU94 CU95 CU105 CU124 CU110:CU123 DL682:DM683 DL678:DM678 DL740:DM742 DL743:DM743 DL745:DM756 DL959:DM967 DL1107:DM1113 DL1274:DM1275 CC581:CC582 DL584:DM591 BD1398:BE1399 CC1390:CE1392 CC1393:CD1397 AB67:AB68 AB73:AB74 AJ95 BD583:BE583 BD1456:BE1503 BK262:BM262 BW239:BW241 BV242:BW242 CD76 CC690 CC687:CC689 CE690:CE696 CE687:CE689 CE985 CC989:CD989 CC990:CD993 CC1144:CD1144 CC1148:CD1148 CC1223:CD1223 CC1221:CD1221 CC1229:CE1234 CC1273:CD1276 CC1286:CD1286 CC1287:CD1289 CC1398:CD1399 CC1402:CE1407 CC1408:CE1413 CC1414:CF1415 CC1421:CF1433 CC1434:CF1445 CC1446:CF1455 CC1504:CF1516 CF1526:CF1535 DL355:DO366 DL348:DO352 DL354:DO354 DL353:DO353 DL687:DO690 DL698:DO705 DL758:DO759 DL765:DO767 DL770:DO776 BD491:BE529 CC231:CD235 CC237:CD242 CC236 CC580 DL669:DM670 CC1418:CF1420 CC1416 CE1416:CF1416 CC1417 CE1417:CF1417 CC1561:CD1564 AB1372:AB1377 CC692:CC696 BK1326:BN1335 BN1336:BN1344 CD86 BW546:BW572 BV671:BV672 BT744:BW744 BW745:BW751 BW740:BW743 BT1038:BW1040 BU1032:BW1032 BV1037:BW1037 BV1033:BW1036 BW1041:BW1042 BW1043:BW1053 BT1059:BV1059 BT1068:BV1069 BV1060:BV1067 BW1086:BW1092 BW1093:BW1094 BV1114:BW1114 BT1222:BU1222 BV1222:BW1222 BV1215:BW1217 BV1218:BW1221 BV1223:BW1224 BT1300:BV1316 BV1317:BV1322 BT1572:BW1572 BU1569:BW1571 BW1573:BW1577 CD38:CD66 CD68:CD71 CD73:CD74 CD78:CD84 CD88:CD110 CC131:CE140 CC141:CF157 CC158:CE171 CC173:CE179 CC180:CF191 CC192:CF206 CC207:CF223 CC243:CF258 CC259:CF260 CC263:CE274 CC275:CE318 CC319:CD327 CC329:CC343 CC344 CF344 CC348:CC360 CE348:CE360 CC378:CC384 CC361:CC367 CE361:CE367 CC368:CC377 CE368:CE377 CE378:CE384 CC394:CE394 CC385:CC390 CE385:CE390 CC391:CC393 CE391:CE393 CC428:CE429 CC396:CC422 CE396:CE422 CC423:CC427 CE423:CE427 CC430:CD430 CC431:CC435 CC436:CC438 CC486:CC488 CC441:CC479 CE441:CE479 CC480 CE480 CC481:CC485 CE481:CE485 CE486:CE488 CC505:CC507 CC489:CC498 CC499:CC503 CC504 CC508:CC532 CC535:CD545 CC574:CC575 CC576:CC579 CC546:CD573 CC604:CD614 CC615:CC625 CE637:CE639 CC637:CC639 CF637:CF639 CC659:CC660 CC672 CC683:CC685 CC698:CD710 CC719:CD729 CC732:CD737 CC740:CD743 CC745:CD757 CC760:CD762 CC765:CE783 CC785:CE839 CC884:CE904 CC909:CE954 CC959:CE964 CC966:CE966 CC965 CE965 CC968:CE974 CC967 CE967 CE981:CE984 CC978:CE980 CC975:CE977 CC994:CC995 CC996:CE1017 CC1020:CF1031 CC1032:CE1045 CC1046:CE1070 CC1071:CF1085 CC1086:CF1105 CC1106:CD1116 CC1119:CD1130 CC1137:CD1143 CC1131:CD1136 CC1191:CE1204 CC1205:CE1219 CC1220:CD1220 CC1225:CD1225 CC1224 CC1235:CD1259 CC1263:CE1269 CC1260:CE1262 CC1270:CE1272 CC1281:CD1285 CC1278:CE1280 CE1281:CE1285 CC1304:CE1314 CC1293:CD1302 CC1291:CE1292 CC1303:CE1303 CE1293:CE1302 CC1315:CE1317 CC1318:CE1328 CC1329:CE1344 CC1348:CE1355 CC1357:CE1366 CC1367:CD1381 CC1384:CE1385 CC1386:CE1387 CC1388 CE1388 CC1389:CE1389 CC1383:CE1383 CC1525:CE1525 CC1526:CE1535 CC1518:CE1524 CC1536:CE1547 CC1548:CE1555 CC1557:CE1558 CC1566:CD1569 CC1565 CC1570:CD1581 CO430:CO433 CL491:CN491 CN506:CN507 CL757:CN757 CN749:CN756 CL972:CN975 CN976:CN977 CL993:CO1009 CO1010:CO1017 CO1023:CO1024 CO1021:CO1022 CL1026:CO1026 CO1025 CL1029:CO1029 CL1105:CO1113 CO1120:CO1121 CL1117:CO1119 CO1114:CO1116 CO1122:CO1131 CL1142:CL1147 CO1132:CO1141 CL1150:CO1150 CO1148 CO1142:CO1147 CL1149 CO1149 CN1304:CN1324 CN1326:CN1329 CW18:CW21 CU29:CU30 CW27:CX28 CW29:CX30 CU36 CW31:CX35 CU40 CW37:CX39 CW36:CX36 CU44 CW41:CX43 CW40:CX40 CW45:CX45 CW44:CX44 CW61:CX62 CU68 CW67:CX67 CW74:CX79 CW69:CX72 CW68:CX68 CU73 CW73:CX73 CW80:CX80 DD36:DG36 DG32:DG35 DD44:DG44 DE41:DG43 DD46:DG47 DE45:DG45 DD983:DG984 DG985:DG989 DL27:DO35 DL49:DM51 DL37:DO48 DL52:DO52 DN49:DO51 DL61:DO62 DL69:DO72 DL96:DO104 DL125:DO126 DL131:DO194 DL207:DO208 DL232:DO242 DL328:DO347 DL282:DO295 DL324:DM326 DL217:DO231 DL327:DO327 DN324:DO326 DL296:DO323 DL243:DO281 DL438:DO438 DL441:DO449 DL393:DO400 DL367:DO392 DL401:DO437 DL450:DO485 DL439:DO440 DL486:DO503 DL529:DO532 DL504 DN504:DO504 DL505:DL528 DN505:DO528 DL576:DM582 DL535:DO575 DL583:DO583 DN576:DO582 DL592:DO603 DL661:DM668 DL654:DO660 DN661:DO668 DL692:DO696 DL706:DO718 DL728:DO737 DL719:DO727 DL738:DO738 DL840:DO882 DL972:DO991 DL992:DO1001 DL1009:DM1015 DL1002:DO1008 DL1016:DO1078 DN1009:DO1015 DL1086:DM1106 DL1079:DO1085 DN1086:DO1106 DL1114:DO1273 DL1304:DO1482 BK976:BM976 BK828:BM883 BK905:BM908 BM909:BM958 CO434:CO435" formulaRange="1"/>
    <ignoredError sqref="AJ580 AK1401 AK1556 AT1297 AT1556 BC1297 BL994 BL996:BL997 J1297 AK83 S580 AB580 S1297 AB1161 AB1224 AB1401 AB1565 AK981 AK1225 BL1297:BL1302 BU237:BU242 BT994:BU995 BT996:BU999 CC662:CD666 CC669:CD671 BC1559 AB236 AB698:AB704 AB692 AB981 AB1163:AB1165 AK78 AK236 AT195 AT237 AT238:AT239 AU238:AU239 BC78 CC691 BL580 BU112:BU113 BU662 CD481:CD485 CD480 CM981 CM1297 DE236 DE691 AB1094 BL981" formula="1" formulaRange="1" unlockedFormula="1"/>
    <ignoredError sqref="CD236 CD75 CD77 CD111 DM504 AV1145" formula="1"/>
    <ignoredError sqref="Y691 AH691 AQ691 BI691 Y981 AH1297 AH236 P691 P981 Y236 AK1559 AQ236 BC981 BL995 AH580 J691 S236 S691 S981 S1224 AB1152:AB1153 AB1159 AB1176 AK1224 AT1224 DB662 AT75 AT77 AT98 AT101 AT198 AT653 AT981 AT1401 AT662 BC236 BL236 BU236 BU580 J634 J662 BC662 CC667:CD668 CM662 CV662 DE662 J981 J1224 J1388 AT1388 BC1388 BL1401 J83 J236 J580 S1388 S1414 AB653 AB662 AB691 AB693:AB697 AB1150 AB1162 AB1174 AK75 AK77 AK79 AK98 AK101 AK653 AK662 AK691 AU237 AT236:AU236 AT1559 BC75 BC79 BC77 BC98 BC101 BC504 BC653 BC691 BU691 CD691 CB691 CM691 CV691 BC1556 BL662 BL1577 BU77 BU111 BU981 CM504 CM1224 CM1327 CV1327 CM1401 CV505 CV981 DE32 J202 J1401 S83 S504 S673 AB83 AB504 AB1155 AB1388 AK580 AK1388 AT580 BC580 BU75" formula="1" unlockedFormula="1"/>
    <ignoredError sqref="BU86"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14690-0D65-4DA4-B002-98AB693F1849}">
  <dimension ref="A2:G5"/>
  <sheetViews>
    <sheetView workbookViewId="0">
      <selection activeCell="B2" sqref="B2"/>
    </sheetView>
  </sheetViews>
  <sheetFormatPr baseColWidth="10" defaultRowHeight="15" x14ac:dyDescent="0.25"/>
  <cols>
    <col min="3" max="3" width="13.28515625" customWidth="1"/>
    <col min="4" max="4" width="15.42578125" customWidth="1"/>
    <col min="9" max="9" width="15.7109375" customWidth="1"/>
  </cols>
  <sheetData>
    <row r="2" spans="1:7" ht="16.5" x14ac:dyDescent="0.25">
      <c r="A2" s="160"/>
      <c r="B2" s="76" t="s">
        <v>3153</v>
      </c>
      <c r="C2" s="76"/>
      <c r="D2" s="78"/>
      <c r="E2" s="78"/>
      <c r="F2" s="78"/>
      <c r="G2" s="78"/>
    </row>
    <row r="3" spans="1:7" ht="16.5" x14ac:dyDescent="0.25">
      <c r="A3" s="161"/>
      <c r="B3" s="76" t="s">
        <v>3154</v>
      </c>
      <c r="C3" s="76"/>
      <c r="D3" s="78"/>
      <c r="E3" s="78"/>
      <c r="F3" s="78"/>
      <c r="G3" s="78"/>
    </row>
    <row r="4" spans="1:7" ht="16.5" x14ac:dyDescent="0.25">
      <c r="A4" s="162"/>
      <c r="B4" s="76" t="s">
        <v>3159</v>
      </c>
      <c r="C4" s="76"/>
      <c r="D4" s="78"/>
      <c r="E4" s="78"/>
      <c r="F4" s="78"/>
      <c r="G4" s="78"/>
    </row>
    <row r="5" spans="1:7" ht="16.5" x14ac:dyDescent="0.25">
      <c r="A5" s="204"/>
      <c r="B5" s="76" t="s">
        <v>3160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5a34f4c224aef3dd489cbc9828711d7b">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79a3042209115c9631355d884a943b52"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363B6E-4AB2-45CF-B029-C0911E620B4D}"/>
</file>

<file path=customXml/itemProps2.xml><?xml version="1.0" encoding="utf-8"?>
<ds:datastoreItem xmlns:ds="http://schemas.openxmlformats.org/officeDocument/2006/customXml" ds:itemID="{FAA75671-E9E1-4A26-A7CC-D68AAC26EB98}">
  <ds:schemaRefs>
    <ds:schemaRef ds:uri="http://schemas.microsoft.com/sharepoint/v3/contenttype/forms"/>
  </ds:schemaRefs>
</ds:datastoreItem>
</file>

<file path=customXml/itemProps3.xml><?xml version="1.0" encoding="utf-8"?>
<ds:datastoreItem xmlns:ds="http://schemas.openxmlformats.org/officeDocument/2006/customXml" ds:itemID="{1F4BE03F-D00A-499F-BAE5-CAC021AC89E7}">
  <ds:schemaRefs>
    <ds:schemaRef ds:uri="http://schemas.microsoft.com/office/infopath/2007/PartnerControls"/>
    <ds:schemaRef ds:uri="http://schemas.microsoft.com/office/2006/metadata/properties"/>
    <ds:schemaRef ds:uri="http://purl.org/dc/elements/1.1/"/>
    <ds:schemaRef ds:uri="ab595ef2-6652-499f-866a-59a5437a23b7"/>
    <ds:schemaRef ds:uri="http://purl.org/dc/dcmitype/"/>
    <ds:schemaRef ds:uri="http://schemas.openxmlformats.org/package/2006/metadata/core-properties"/>
    <ds:schemaRef ds:uri="http://schemas.microsoft.com/office/2006/documentManagement/types"/>
    <ds:schemaRef ds:uri="e4ecd176-b86a-4491-86e6-ba7ee68593f2"/>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PRUEBA CON IVA</vt:lpstr>
      <vt:lpstr>Hoja1</vt:lpstr>
      <vt:lpstr>'PRUEBA CON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PD4. IVONNE MARCELA RINCON ARGUELLO</dc:creator>
  <cp:lastModifiedBy>PD4. IVONNE MARCELA RINCON ARGUELLO</cp:lastModifiedBy>
  <dcterms:created xsi:type="dcterms:W3CDTF">2025-07-30T21:27:35Z</dcterms:created>
  <dcterms:modified xsi:type="dcterms:W3CDTF">2025-09-16T22:27:47Z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ies>
</file>